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1CBE7E4B-194F-48CE-AA97-DD0D40D59A32}" xr6:coauthVersionLast="36" xr6:coauthVersionMax="36" xr10:uidLastSave="{00000000-0000-0000-0000-000000000000}"/>
  <bookViews>
    <workbookView xWindow="0" yWindow="0" windowWidth="28800" windowHeight="11085" tabRatio="599" activeTab="9" xr2:uid="{00000000-000D-0000-FFFF-FFFF00000000}"/>
  </bookViews>
  <sheets>
    <sheet name="Netplay" sheetId="23" r:id="rId1"/>
    <sheet name="DSR" sheetId="1" r:id="rId2"/>
    <sheet name="MSG " sheetId="19" r:id="rId3"/>
    <sheet name="Format" sheetId="26" r:id="rId4"/>
    <sheet name="Pivot" sheetId="29" r:id="rId5"/>
    <sheet name="Sale" sheetId="27" r:id="rId6"/>
    <sheet name="Loyalty" sheetId="33" r:id="rId7"/>
    <sheet name="CT" sheetId="30" r:id="rId8"/>
    <sheet name="KPIs Track" sheetId="31" r:id="rId9"/>
    <sheet name="Ds Data " sheetId="34" r:id="rId10"/>
  </sheets>
  <definedNames>
    <definedName name="_xlnm._FilterDatabase" localSheetId="1" hidden="1">DSR!$A$1:$WWQ$60</definedName>
    <definedName name="_xlnm._FilterDatabase" localSheetId="3" hidden="1">Format!$A$16:$H$16</definedName>
    <definedName name="_xlnm._FilterDatabase" localSheetId="0" hidden="1">Netplay!$A$3:$W$35</definedName>
    <definedName name="_xlnm._FilterDatabase" localSheetId="4" hidden="1">Pivot!$A$3:$C$83</definedName>
    <definedName name="_xlnm._FilterDatabase" localSheetId="5" hidden="1">Sale!$A$1:$U$85</definedName>
  </definedNames>
  <calcPr calcId="191029"/>
  <pivotCaches>
    <pivotCache cacheId="1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34" l="1"/>
  <c r="D17" i="34" l="1"/>
  <c r="D16" i="34" l="1"/>
  <c r="D15" i="34" l="1"/>
  <c r="B2" i="19" l="1"/>
  <c r="D4" i="34" l="1"/>
  <c r="D5" i="34" s="1"/>
  <c r="D6" i="34" s="1"/>
  <c r="D7" i="34" s="1"/>
  <c r="D8" i="34" s="1"/>
  <c r="D9" i="34" s="1"/>
  <c r="D10" i="34" s="1"/>
  <c r="D11" i="34" s="1"/>
  <c r="D12" i="34" s="1"/>
  <c r="D13" i="34" s="1"/>
  <c r="D14" i="34" s="1"/>
  <c r="J34" i="19" l="1"/>
  <c r="AM21" i="1" l="1"/>
  <c r="BF18" i="1" l="1"/>
  <c r="BF40" i="1" l="1"/>
  <c r="AI29" i="1" l="1"/>
  <c r="AW24" i="1" l="1"/>
  <c r="BF17" i="1" l="1"/>
  <c r="R56" i="1" l="1"/>
  <c r="G33" i="23" l="1"/>
  <c r="I33" i="23" s="1"/>
  <c r="G34" i="23"/>
  <c r="I34" i="23" s="1"/>
  <c r="F33" i="23"/>
  <c r="F34" i="23"/>
  <c r="D35" i="23"/>
  <c r="W36" i="23" l="1"/>
  <c r="E2" i="33" l="1"/>
  <c r="BH24" i="1" l="1"/>
  <c r="AC23" i="1" l="1"/>
  <c r="AC24" i="1"/>
  <c r="AC25" i="1"/>
  <c r="AC26" i="1"/>
  <c r="H68" i="1" l="1"/>
  <c r="G45" i="1" l="1"/>
  <c r="G46" i="1"/>
  <c r="G47" i="1"/>
  <c r="G48" i="1"/>
  <c r="G49" i="1"/>
  <c r="G44" i="1"/>
  <c r="AI47" i="1" l="1"/>
  <c r="BD25" i="1" l="1"/>
  <c r="BH21" i="1" l="1"/>
  <c r="J50" i="1" l="1"/>
  <c r="J49" i="1"/>
  <c r="J48" i="1"/>
  <c r="J47" i="1"/>
  <c r="J46" i="1"/>
  <c r="J45" i="1"/>
  <c r="J44" i="1"/>
  <c r="BH47" i="1" l="1"/>
  <c r="BH48" i="1"/>
  <c r="BH49" i="1"/>
  <c r="BH50" i="1"/>
  <c r="BH46" i="1" l="1"/>
  <c r="BH45" i="1" l="1"/>
  <c r="BH44" i="1"/>
  <c r="BF45" i="1"/>
  <c r="BF46" i="1"/>
  <c r="BF47" i="1"/>
  <c r="BF48" i="1"/>
  <c r="BF49" i="1"/>
  <c r="BF50" i="1"/>
  <c r="BF44" i="1"/>
  <c r="BF42" i="1" l="1"/>
  <c r="BF34" i="1" l="1"/>
  <c r="BC27" i="1" l="1"/>
  <c r="AE22" i="1" l="1"/>
  <c r="AE23" i="1"/>
  <c r="AE24" i="1"/>
  <c r="AE25" i="1"/>
  <c r="AE26" i="1"/>
  <c r="B1" i="31" l="1"/>
  <c r="G7" i="23" l="1"/>
  <c r="BF14" i="1" l="1"/>
  <c r="F12" i="23" l="1"/>
  <c r="F4" i="23"/>
  <c r="L33" i="19" l="1"/>
  <c r="BH42" i="1" l="1"/>
  <c r="BH41" i="1" l="1"/>
  <c r="BF41" i="1"/>
  <c r="AW28" i="1" l="1"/>
  <c r="V9" i="30" l="1"/>
  <c r="AI18" i="1" l="1"/>
  <c r="AF16" i="1" l="1"/>
  <c r="F22241" i="26" l="1"/>
  <c r="E22241" i="26"/>
  <c r="F22240" i="26"/>
  <c r="E22240" i="26"/>
  <c r="F22239" i="26"/>
  <c r="E22239" i="26"/>
  <c r="I52" i="1" l="1"/>
  <c r="L9" i="1" l="1"/>
  <c r="M9" i="1" l="1"/>
  <c r="K9" i="1"/>
  <c r="BH9" i="1" l="1"/>
  <c r="AE52" i="1"/>
  <c r="AD52" i="1"/>
  <c r="AC52" i="1"/>
  <c r="AB52" i="1"/>
  <c r="AA52" i="1"/>
  <c r="Z52" i="1"/>
  <c r="Y52" i="1"/>
  <c r="AU53" i="1" l="1"/>
  <c r="AU43" i="1"/>
  <c r="AU35" i="1"/>
  <c r="AU27" i="1"/>
  <c r="AU19" i="1"/>
  <c r="AU11" i="1"/>
  <c r="AO11" i="1"/>
  <c r="AR11" i="1"/>
  <c r="AR53" i="1"/>
  <c r="AR43" i="1"/>
  <c r="AR35" i="1"/>
  <c r="AR27" i="1"/>
  <c r="AR19" i="1"/>
  <c r="AO19" i="1"/>
  <c r="AO27" i="1"/>
  <c r="AO35" i="1"/>
  <c r="AO43" i="1"/>
  <c r="AO53" i="1"/>
  <c r="AL53" i="1"/>
  <c r="AL43" i="1"/>
  <c r="AL35" i="1"/>
  <c r="AL27" i="1"/>
  <c r="AL19" i="1"/>
  <c r="AL11" i="1"/>
  <c r="AL54" i="1" l="1"/>
  <c r="AO54" i="1"/>
  <c r="AR54" i="1"/>
  <c r="AU54" i="1"/>
  <c r="BG53" i="1" l="1"/>
  <c r="BE53" i="1"/>
  <c r="BC53" i="1"/>
  <c r="BB53" i="1"/>
  <c r="BA53" i="1"/>
  <c r="AZ53" i="1"/>
  <c r="AX53" i="1"/>
  <c r="AV53" i="1"/>
  <c r="AS53" i="1"/>
  <c r="AP53" i="1"/>
  <c r="AM53" i="1"/>
  <c r="AJ53" i="1"/>
  <c r="AH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H53" i="1"/>
  <c r="F53" i="1"/>
  <c r="E53" i="1"/>
  <c r="D53" i="1"/>
  <c r="BF53" i="1" l="1"/>
  <c r="BH53" i="1"/>
  <c r="AT53" i="1"/>
  <c r="AW53" i="1"/>
  <c r="BD53" i="1"/>
  <c r="BH52" i="1"/>
  <c r="BF52" i="1"/>
  <c r="BD52" i="1"/>
  <c r="AY52" i="1"/>
  <c r="AW52" i="1"/>
  <c r="AT52" i="1"/>
  <c r="AQ52" i="1"/>
  <c r="AN52" i="1"/>
  <c r="AK52" i="1"/>
  <c r="AI52" i="1"/>
  <c r="AG52" i="1"/>
  <c r="AF52" i="1"/>
  <c r="AG41" i="1"/>
  <c r="AG42" i="1"/>
  <c r="AF41" i="1"/>
  <c r="AF42" i="1"/>
  <c r="J52" i="1"/>
  <c r="J41" i="1"/>
  <c r="J42" i="1"/>
  <c r="AS11" i="1"/>
  <c r="F22238" i="26" l="1"/>
  <c r="C4" i="26" s="1"/>
  <c r="E22238" i="26"/>
  <c r="B4" i="26" s="1"/>
  <c r="D4" i="26" l="1"/>
  <c r="H4" i="26"/>
  <c r="H35" i="23" l="1"/>
  <c r="M35" i="23"/>
  <c r="BH36" i="1" l="1"/>
  <c r="AQ26" i="1" l="1"/>
  <c r="J40" i="1" l="1"/>
  <c r="J39" i="1"/>
  <c r="J38" i="1"/>
  <c r="J37" i="1"/>
  <c r="J36" i="1"/>
  <c r="J34" i="1"/>
  <c r="J33" i="1"/>
  <c r="J32" i="1"/>
  <c r="J31" i="1"/>
  <c r="J30" i="1"/>
  <c r="J29" i="1"/>
  <c r="J28" i="1"/>
  <c r="J26" i="1"/>
  <c r="J25" i="1"/>
  <c r="J23" i="1"/>
  <c r="J22" i="1"/>
  <c r="J20" i="1"/>
  <c r="J17" i="1"/>
  <c r="J14" i="1"/>
  <c r="J13" i="1"/>
  <c r="J12" i="1"/>
  <c r="J9" i="1"/>
  <c r="BH40" i="1" l="1"/>
  <c r="BH39" i="1"/>
  <c r="BH38" i="1"/>
  <c r="BH37" i="1"/>
  <c r="BH34" i="1"/>
  <c r="BH33" i="1"/>
  <c r="BH32" i="1"/>
  <c r="BH31" i="1"/>
  <c r="BH30" i="1"/>
  <c r="BH29" i="1"/>
  <c r="BH28" i="1"/>
  <c r="BH26" i="1"/>
  <c r="BH25" i="1"/>
  <c r="BH23" i="1"/>
  <c r="BH22" i="1"/>
  <c r="BH20" i="1"/>
  <c r="BH18" i="1"/>
  <c r="BH17" i="1"/>
  <c r="BH16" i="1"/>
  <c r="BH15" i="1"/>
  <c r="BH14" i="1"/>
  <c r="BH13" i="1"/>
  <c r="BH12" i="1"/>
  <c r="BH10" i="1"/>
  <c r="BF39" i="1"/>
  <c r="BF38" i="1"/>
  <c r="BF37" i="1"/>
  <c r="BF36" i="1"/>
  <c r="BF33" i="1"/>
  <c r="BF32" i="1"/>
  <c r="BF31" i="1"/>
  <c r="BF30" i="1"/>
  <c r="BF29" i="1"/>
  <c r="BF28" i="1"/>
  <c r="BF26" i="1"/>
  <c r="BF25" i="1"/>
  <c r="BF24" i="1"/>
  <c r="BF23" i="1"/>
  <c r="BF22" i="1"/>
  <c r="BF21" i="1"/>
  <c r="BF20" i="1"/>
  <c r="BF16" i="1"/>
  <c r="BF15" i="1"/>
  <c r="BF13" i="1"/>
  <c r="BF12" i="1"/>
  <c r="BF10" i="1"/>
  <c r="BF9" i="1"/>
  <c r="BG43" i="1"/>
  <c r="BC43" i="1"/>
  <c r="BG35" i="1"/>
  <c r="BE35" i="1"/>
  <c r="BG27" i="1"/>
  <c r="BE27" i="1"/>
  <c r="BG19" i="1"/>
  <c r="BE19" i="1"/>
  <c r="BG11" i="1"/>
  <c r="BE11" i="1"/>
  <c r="BG54" i="1" l="1"/>
  <c r="BE54" i="1"/>
  <c r="J24" i="1"/>
  <c r="G20" i="1" l="1"/>
  <c r="E18" i="26" l="1"/>
  <c r="F18" i="26"/>
  <c r="E19" i="26"/>
  <c r="F19" i="26"/>
  <c r="E20" i="26"/>
  <c r="F20" i="26"/>
  <c r="E21" i="26"/>
  <c r="F21" i="26"/>
  <c r="E22" i="26"/>
  <c r="F22" i="26"/>
  <c r="E23" i="26"/>
  <c r="F23" i="26"/>
  <c r="E24" i="26"/>
  <c r="F24" i="26"/>
  <c r="E25" i="26"/>
  <c r="F25" i="26"/>
  <c r="E26" i="26"/>
  <c r="F26" i="26"/>
  <c r="E27" i="26"/>
  <c r="F27" i="26"/>
  <c r="E28" i="26"/>
  <c r="F28" i="26"/>
  <c r="E29" i="26"/>
  <c r="F29" i="26"/>
  <c r="E30" i="26"/>
  <c r="F30" i="26"/>
  <c r="E31" i="26"/>
  <c r="F31" i="26"/>
  <c r="E32" i="26"/>
  <c r="F32" i="26"/>
  <c r="E33" i="26"/>
  <c r="F33" i="26"/>
  <c r="E34" i="26"/>
  <c r="F34" i="26"/>
  <c r="E35" i="26"/>
  <c r="F35" i="26"/>
  <c r="E36" i="26"/>
  <c r="F36" i="26"/>
  <c r="E37" i="26"/>
  <c r="F37" i="26"/>
  <c r="E38" i="26"/>
  <c r="F38" i="26"/>
  <c r="E39" i="26"/>
  <c r="F39" i="26"/>
  <c r="E40" i="26"/>
  <c r="F40" i="26"/>
  <c r="E41" i="26"/>
  <c r="F41" i="26"/>
  <c r="E42" i="26"/>
  <c r="F42" i="26"/>
  <c r="E43" i="26"/>
  <c r="F43" i="26"/>
  <c r="E44" i="26"/>
  <c r="F44" i="26"/>
  <c r="E45" i="26"/>
  <c r="F45" i="26"/>
  <c r="E46" i="26"/>
  <c r="F46" i="26"/>
  <c r="E47" i="26"/>
  <c r="F47" i="26"/>
  <c r="E48" i="26"/>
  <c r="F48" i="26"/>
  <c r="E49" i="26"/>
  <c r="F49" i="26"/>
  <c r="E50" i="26"/>
  <c r="F50" i="26"/>
  <c r="E51" i="26"/>
  <c r="F51" i="26"/>
  <c r="E52" i="26"/>
  <c r="F52" i="26"/>
  <c r="E53" i="26"/>
  <c r="F53" i="26"/>
  <c r="E54" i="26"/>
  <c r="F54" i="26"/>
  <c r="E55" i="26"/>
  <c r="F55" i="26"/>
  <c r="E56" i="26"/>
  <c r="F56" i="26"/>
  <c r="E57" i="26"/>
  <c r="F57" i="26"/>
  <c r="E58" i="26"/>
  <c r="F58" i="26"/>
  <c r="E59" i="26"/>
  <c r="F59" i="26"/>
  <c r="E60" i="26"/>
  <c r="F60" i="26"/>
  <c r="E61" i="26"/>
  <c r="F61" i="26"/>
  <c r="E62" i="26"/>
  <c r="F62" i="26"/>
  <c r="E63" i="26"/>
  <c r="F63" i="26"/>
  <c r="E64" i="26"/>
  <c r="F64" i="26"/>
  <c r="E65" i="26"/>
  <c r="F65" i="26"/>
  <c r="E66" i="26"/>
  <c r="F66" i="26"/>
  <c r="E67" i="26"/>
  <c r="F67" i="26"/>
  <c r="E68" i="26"/>
  <c r="F68" i="26"/>
  <c r="E69" i="26"/>
  <c r="F69" i="26"/>
  <c r="E70" i="26"/>
  <c r="F70" i="26"/>
  <c r="E71" i="26"/>
  <c r="F71" i="26"/>
  <c r="E72" i="26"/>
  <c r="F72" i="26"/>
  <c r="E73" i="26"/>
  <c r="F73" i="26"/>
  <c r="E74" i="26"/>
  <c r="F74" i="26"/>
  <c r="E75" i="26"/>
  <c r="F75" i="26"/>
  <c r="E76" i="26"/>
  <c r="F76" i="26"/>
  <c r="E77" i="26"/>
  <c r="F77" i="26"/>
  <c r="E78" i="26"/>
  <c r="F78" i="26"/>
  <c r="E79" i="26"/>
  <c r="F79" i="26"/>
  <c r="E80" i="26"/>
  <c r="F80" i="26"/>
  <c r="E81" i="26"/>
  <c r="F81" i="26"/>
  <c r="E82" i="26"/>
  <c r="F82" i="26"/>
  <c r="E83" i="26"/>
  <c r="F83" i="26"/>
  <c r="E84" i="26"/>
  <c r="F84" i="26"/>
  <c r="E85" i="26"/>
  <c r="F85" i="26"/>
  <c r="E86" i="26"/>
  <c r="F86" i="26"/>
  <c r="E87" i="26"/>
  <c r="F87" i="26"/>
  <c r="E88" i="26"/>
  <c r="F88" i="26"/>
  <c r="E89" i="26"/>
  <c r="F89" i="26"/>
  <c r="E90" i="26"/>
  <c r="F90" i="26"/>
  <c r="E91" i="26"/>
  <c r="F91" i="26"/>
  <c r="E92" i="26"/>
  <c r="F92" i="26"/>
  <c r="E93" i="26"/>
  <c r="F93" i="26"/>
  <c r="E94" i="26"/>
  <c r="F94" i="26"/>
  <c r="E95" i="26"/>
  <c r="F95" i="26"/>
  <c r="E96" i="26"/>
  <c r="F96" i="26"/>
  <c r="E97" i="26"/>
  <c r="F97" i="26"/>
  <c r="E98" i="26"/>
  <c r="F98" i="26"/>
  <c r="E99" i="26"/>
  <c r="F99" i="26"/>
  <c r="E100" i="26"/>
  <c r="F100" i="26"/>
  <c r="E101" i="26"/>
  <c r="F101" i="26"/>
  <c r="E102" i="26"/>
  <c r="F102" i="26"/>
  <c r="E103" i="26"/>
  <c r="F103" i="26"/>
  <c r="E104" i="26"/>
  <c r="F104" i="26"/>
  <c r="E105" i="26"/>
  <c r="F105" i="26"/>
  <c r="E106" i="26"/>
  <c r="F106" i="26"/>
  <c r="E107" i="26"/>
  <c r="F107" i="26"/>
  <c r="E108" i="26"/>
  <c r="F108" i="26"/>
  <c r="E109" i="26"/>
  <c r="F109" i="26"/>
  <c r="E110" i="26"/>
  <c r="F110" i="26"/>
  <c r="E111" i="26"/>
  <c r="F111" i="26"/>
  <c r="E112" i="26"/>
  <c r="F112" i="26"/>
  <c r="E113" i="26"/>
  <c r="F113" i="26"/>
  <c r="E114" i="26"/>
  <c r="F114" i="26"/>
  <c r="E115" i="26"/>
  <c r="F115" i="26"/>
  <c r="E116" i="26"/>
  <c r="F116" i="26"/>
  <c r="E117" i="26"/>
  <c r="F117" i="26"/>
  <c r="E118" i="26"/>
  <c r="F118" i="26"/>
  <c r="E119" i="26"/>
  <c r="F119" i="26"/>
  <c r="E120" i="26"/>
  <c r="F120" i="26"/>
  <c r="E121" i="26"/>
  <c r="F121" i="26"/>
  <c r="E122" i="26"/>
  <c r="F122" i="26"/>
  <c r="E123" i="26"/>
  <c r="F123" i="26"/>
  <c r="E124" i="26"/>
  <c r="F124" i="26"/>
  <c r="E125" i="26"/>
  <c r="F125" i="26"/>
  <c r="E126" i="26"/>
  <c r="F126" i="26"/>
  <c r="E127" i="26"/>
  <c r="F127" i="26"/>
  <c r="E128" i="26"/>
  <c r="F128" i="26"/>
  <c r="E129" i="26"/>
  <c r="F129" i="26"/>
  <c r="E130" i="26"/>
  <c r="F130" i="26"/>
  <c r="E131" i="26"/>
  <c r="F131" i="26"/>
  <c r="E132" i="26"/>
  <c r="F132" i="26"/>
  <c r="E133" i="26"/>
  <c r="F133" i="26"/>
  <c r="E134" i="26"/>
  <c r="F134" i="26"/>
  <c r="E135" i="26"/>
  <c r="F135" i="26"/>
  <c r="E136" i="26"/>
  <c r="F136" i="26"/>
  <c r="E137" i="26"/>
  <c r="F137" i="26"/>
  <c r="E138" i="26"/>
  <c r="F138" i="26"/>
  <c r="E139" i="26"/>
  <c r="F139" i="26"/>
  <c r="E140" i="26"/>
  <c r="F140" i="26"/>
  <c r="E141" i="26"/>
  <c r="F141" i="26"/>
  <c r="E142" i="26"/>
  <c r="F142" i="26"/>
  <c r="E143" i="26"/>
  <c r="F143" i="26"/>
  <c r="E144" i="26"/>
  <c r="F144" i="26"/>
  <c r="E145" i="26"/>
  <c r="F145" i="26"/>
  <c r="E146" i="26"/>
  <c r="F146" i="26"/>
  <c r="E147" i="26"/>
  <c r="F147" i="26"/>
  <c r="E148" i="26"/>
  <c r="F148" i="26"/>
  <c r="E149" i="26"/>
  <c r="F149" i="26"/>
  <c r="E150" i="26"/>
  <c r="F150" i="26"/>
  <c r="E151" i="26"/>
  <c r="F151" i="26"/>
  <c r="E152" i="26"/>
  <c r="F152" i="26"/>
  <c r="E153" i="26"/>
  <c r="F153" i="26"/>
  <c r="E154" i="26"/>
  <c r="F154" i="26"/>
  <c r="E155" i="26"/>
  <c r="F155" i="26"/>
  <c r="E156" i="26"/>
  <c r="F156" i="26"/>
  <c r="E157" i="26"/>
  <c r="F157" i="26"/>
  <c r="E158" i="26"/>
  <c r="F158" i="26"/>
  <c r="E159" i="26"/>
  <c r="F159" i="26"/>
  <c r="E160" i="26"/>
  <c r="F160" i="26"/>
  <c r="E161" i="26"/>
  <c r="F161" i="26"/>
  <c r="E162" i="26"/>
  <c r="F162" i="26"/>
  <c r="E163" i="26"/>
  <c r="F163" i="26"/>
  <c r="E164" i="26"/>
  <c r="F164" i="26"/>
  <c r="E165" i="26"/>
  <c r="F165" i="26"/>
  <c r="E166" i="26"/>
  <c r="F166" i="26"/>
  <c r="E167" i="26"/>
  <c r="F167" i="26"/>
  <c r="E168" i="26"/>
  <c r="F168" i="26"/>
  <c r="E169" i="26"/>
  <c r="F169" i="26"/>
  <c r="E170" i="26"/>
  <c r="F170" i="26"/>
  <c r="E171" i="26"/>
  <c r="F171" i="26"/>
  <c r="E172" i="26"/>
  <c r="F172" i="26"/>
  <c r="E173" i="26"/>
  <c r="F173" i="26"/>
  <c r="E174" i="26"/>
  <c r="F174" i="26"/>
  <c r="E175" i="26"/>
  <c r="F175" i="26"/>
  <c r="E176" i="26"/>
  <c r="F176" i="26"/>
  <c r="E177" i="26"/>
  <c r="F177" i="26"/>
  <c r="E178" i="26"/>
  <c r="F178" i="26"/>
  <c r="E179" i="26"/>
  <c r="F179" i="26"/>
  <c r="E180" i="26"/>
  <c r="F180" i="26"/>
  <c r="E181" i="26"/>
  <c r="F181" i="26"/>
  <c r="E182" i="26"/>
  <c r="F182" i="26"/>
  <c r="E183" i="26"/>
  <c r="F183" i="26"/>
  <c r="E184" i="26"/>
  <c r="F184" i="26"/>
  <c r="E185" i="26"/>
  <c r="F185" i="26"/>
  <c r="E186" i="26"/>
  <c r="F186" i="26"/>
  <c r="E187" i="26"/>
  <c r="F187" i="26"/>
  <c r="E188" i="26"/>
  <c r="F188" i="26"/>
  <c r="E189" i="26"/>
  <c r="F189" i="26"/>
  <c r="E190" i="26"/>
  <c r="F190" i="26"/>
  <c r="E191" i="26"/>
  <c r="F191" i="26"/>
  <c r="E192" i="26"/>
  <c r="F192" i="26"/>
  <c r="E193" i="26"/>
  <c r="F193" i="26"/>
  <c r="E194" i="26"/>
  <c r="F194" i="26"/>
  <c r="E195" i="26"/>
  <c r="F195" i="26"/>
  <c r="E196" i="26"/>
  <c r="F196" i="26"/>
  <c r="E197" i="26"/>
  <c r="F197" i="26"/>
  <c r="E198" i="26"/>
  <c r="F198" i="26"/>
  <c r="E199" i="26"/>
  <c r="F199" i="26"/>
  <c r="E200" i="26"/>
  <c r="F200" i="26"/>
  <c r="E201" i="26"/>
  <c r="F201" i="26"/>
  <c r="E202" i="26"/>
  <c r="F202" i="26"/>
  <c r="E203" i="26"/>
  <c r="F203" i="26"/>
  <c r="E204" i="26"/>
  <c r="F204" i="26"/>
  <c r="E205" i="26"/>
  <c r="F205" i="26"/>
  <c r="E206" i="26"/>
  <c r="F206" i="26"/>
  <c r="E207" i="26"/>
  <c r="F207" i="26"/>
  <c r="E208" i="26"/>
  <c r="F208" i="26"/>
  <c r="E209" i="26"/>
  <c r="F209" i="26"/>
  <c r="E210" i="26"/>
  <c r="F210" i="26"/>
  <c r="E211" i="26"/>
  <c r="F211" i="26"/>
  <c r="E212" i="26"/>
  <c r="F212" i="26"/>
  <c r="E213" i="26"/>
  <c r="F213" i="26"/>
  <c r="E214" i="26"/>
  <c r="F214" i="26"/>
  <c r="E215" i="26"/>
  <c r="F215" i="26"/>
  <c r="E216" i="26"/>
  <c r="F216" i="26"/>
  <c r="E217" i="26"/>
  <c r="F217" i="26"/>
  <c r="E218" i="26"/>
  <c r="F218" i="26"/>
  <c r="E219" i="26"/>
  <c r="F219" i="26"/>
  <c r="E220" i="26"/>
  <c r="F220" i="26"/>
  <c r="E221" i="26"/>
  <c r="F221" i="26"/>
  <c r="E222" i="26"/>
  <c r="F222" i="26"/>
  <c r="E223" i="26"/>
  <c r="F223" i="26"/>
  <c r="E224" i="26"/>
  <c r="F224" i="26"/>
  <c r="E225" i="26"/>
  <c r="F225" i="26"/>
  <c r="E226" i="26"/>
  <c r="F226" i="26"/>
  <c r="E227" i="26"/>
  <c r="F227" i="26"/>
  <c r="E228" i="26"/>
  <c r="F228" i="26"/>
  <c r="E229" i="26"/>
  <c r="F229" i="26"/>
  <c r="E230" i="26"/>
  <c r="F230" i="26"/>
  <c r="E231" i="26"/>
  <c r="F231" i="26"/>
  <c r="E232" i="26"/>
  <c r="F232" i="26"/>
  <c r="E233" i="26"/>
  <c r="F233" i="26"/>
  <c r="E234" i="26"/>
  <c r="F234" i="26"/>
  <c r="E235" i="26"/>
  <c r="F235" i="26"/>
  <c r="E236" i="26"/>
  <c r="F236" i="26"/>
  <c r="E237" i="26"/>
  <c r="F237" i="26"/>
  <c r="E238" i="26"/>
  <c r="F238" i="26"/>
  <c r="E239" i="26"/>
  <c r="F239" i="26"/>
  <c r="E240" i="26"/>
  <c r="F240" i="26"/>
  <c r="E241" i="26"/>
  <c r="F241" i="26"/>
  <c r="E242" i="26"/>
  <c r="F242" i="26"/>
  <c r="E243" i="26"/>
  <c r="F243" i="26"/>
  <c r="E244" i="26"/>
  <c r="F244" i="26"/>
  <c r="E245" i="26"/>
  <c r="F245" i="26"/>
  <c r="E246" i="26"/>
  <c r="F246" i="26"/>
  <c r="E247" i="26"/>
  <c r="F247" i="26"/>
  <c r="E248" i="26"/>
  <c r="F248" i="26"/>
  <c r="E249" i="26"/>
  <c r="F249" i="26"/>
  <c r="E250" i="26"/>
  <c r="F250" i="26"/>
  <c r="E251" i="26"/>
  <c r="F251" i="26"/>
  <c r="E252" i="26"/>
  <c r="F252" i="26"/>
  <c r="E253" i="26"/>
  <c r="F253" i="26"/>
  <c r="E254" i="26"/>
  <c r="F254" i="26"/>
  <c r="E255" i="26"/>
  <c r="F255" i="26"/>
  <c r="E256" i="26"/>
  <c r="F256" i="26"/>
  <c r="E257" i="26"/>
  <c r="F257" i="26"/>
  <c r="E258" i="26"/>
  <c r="F258" i="26"/>
  <c r="E259" i="26"/>
  <c r="F259" i="26"/>
  <c r="E260" i="26"/>
  <c r="F260" i="26"/>
  <c r="E261" i="26"/>
  <c r="F261" i="26"/>
  <c r="E262" i="26"/>
  <c r="F262" i="26"/>
  <c r="E263" i="26"/>
  <c r="F263" i="26"/>
  <c r="E264" i="26"/>
  <c r="F264" i="26"/>
  <c r="E265" i="26"/>
  <c r="F265" i="26"/>
  <c r="E266" i="26"/>
  <c r="F266" i="26"/>
  <c r="E267" i="26"/>
  <c r="F267" i="26"/>
  <c r="E268" i="26"/>
  <c r="F268" i="26"/>
  <c r="E269" i="26"/>
  <c r="F269" i="26"/>
  <c r="E270" i="26"/>
  <c r="F270" i="26"/>
  <c r="E271" i="26"/>
  <c r="F271" i="26"/>
  <c r="E272" i="26"/>
  <c r="F272" i="26"/>
  <c r="E273" i="26"/>
  <c r="F273" i="26"/>
  <c r="E274" i="26"/>
  <c r="F274" i="26"/>
  <c r="E275" i="26"/>
  <c r="F275" i="26"/>
  <c r="E276" i="26"/>
  <c r="F276" i="26"/>
  <c r="E277" i="26"/>
  <c r="F277" i="26"/>
  <c r="E278" i="26"/>
  <c r="F278" i="26"/>
  <c r="E279" i="26"/>
  <c r="F279" i="26"/>
  <c r="E280" i="26"/>
  <c r="F280" i="26"/>
  <c r="E281" i="26"/>
  <c r="F281" i="26"/>
  <c r="E282" i="26"/>
  <c r="F282" i="26"/>
  <c r="E283" i="26"/>
  <c r="F283" i="26"/>
  <c r="E284" i="26"/>
  <c r="F284" i="26"/>
  <c r="E285" i="26"/>
  <c r="F285" i="26"/>
  <c r="E286" i="26"/>
  <c r="F286" i="26"/>
  <c r="E287" i="26"/>
  <c r="F287" i="26"/>
  <c r="E288" i="26"/>
  <c r="F288" i="26"/>
  <c r="E289" i="26"/>
  <c r="F289" i="26"/>
  <c r="E290" i="26"/>
  <c r="F290" i="26"/>
  <c r="E291" i="26"/>
  <c r="F291" i="26"/>
  <c r="E292" i="26"/>
  <c r="F292" i="26"/>
  <c r="E293" i="26"/>
  <c r="F293" i="26"/>
  <c r="E294" i="26"/>
  <c r="F294" i="26"/>
  <c r="E295" i="26"/>
  <c r="F295" i="26"/>
  <c r="E296" i="26"/>
  <c r="F296" i="26"/>
  <c r="E297" i="26"/>
  <c r="F297" i="26"/>
  <c r="E298" i="26"/>
  <c r="F298" i="26"/>
  <c r="E299" i="26"/>
  <c r="F299" i="26"/>
  <c r="E300" i="26"/>
  <c r="F300" i="26"/>
  <c r="E301" i="26"/>
  <c r="F301" i="26"/>
  <c r="E302" i="26"/>
  <c r="F302" i="26"/>
  <c r="E303" i="26"/>
  <c r="F303" i="26"/>
  <c r="E304" i="26"/>
  <c r="F304" i="26"/>
  <c r="E305" i="26"/>
  <c r="F305" i="26"/>
  <c r="E306" i="26"/>
  <c r="F306" i="26"/>
  <c r="E307" i="26"/>
  <c r="F307" i="26"/>
  <c r="E308" i="26"/>
  <c r="F308" i="26"/>
  <c r="E309" i="26"/>
  <c r="F309" i="26"/>
  <c r="E310" i="26"/>
  <c r="F310" i="26"/>
  <c r="E311" i="26"/>
  <c r="F311" i="26"/>
  <c r="E312" i="26"/>
  <c r="F312" i="26"/>
  <c r="E313" i="26"/>
  <c r="F313" i="26"/>
  <c r="E314" i="26"/>
  <c r="F314" i="26"/>
  <c r="E315" i="26"/>
  <c r="F315" i="26"/>
  <c r="E316" i="26"/>
  <c r="F316" i="26"/>
  <c r="E317" i="26"/>
  <c r="F317" i="26"/>
  <c r="E318" i="26"/>
  <c r="F318" i="26"/>
  <c r="E319" i="26"/>
  <c r="F319" i="26"/>
  <c r="E320" i="26"/>
  <c r="F320" i="26"/>
  <c r="E321" i="26"/>
  <c r="F321" i="26"/>
  <c r="E322" i="26"/>
  <c r="F322" i="26"/>
  <c r="E323" i="26"/>
  <c r="F323" i="26"/>
  <c r="E324" i="26"/>
  <c r="F324" i="26"/>
  <c r="E325" i="26"/>
  <c r="F325" i="26"/>
  <c r="E326" i="26"/>
  <c r="F326" i="26"/>
  <c r="E327" i="26"/>
  <c r="F327" i="26"/>
  <c r="E328" i="26"/>
  <c r="F328" i="26"/>
  <c r="E329" i="26"/>
  <c r="F329" i="26"/>
  <c r="E330" i="26"/>
  <c r="F330" i="26"/>
  <c r="E331" i="26"/>
  <c r="F331" i="26"/>
  <c r="E332" i="26"/>
  <c r="F332" i="26"/>
  <c r="E333" i="26"/>
  <c r="F333" i="26"/>
  <c r="E334" i="26"/>
  <c r="F334" i="26"/>
  <c r="E335" i="26"/>
  <c r="F335" i="26"/>
  <c r="E336" i="26"/>
  <c r="F336" i="26"/>
  <c r="E337" i="26"/>
  <c r="F337" i="26"/>
  <c r="E338" i="26"/>
  <c r="F338" i="26"/>
  <c r="E339" i="26"/>
  <c r="F339" i="26"/>
  <c r="E340" i="26"/>
  <c r="F340" i="26"/>
  <c r="E341" i="26"/>
  <c r="F341" i="26"/>
  <c r="E342" i="26"/>
  <c r="F342" i="26"/>
  <c r="E343" i="26"/>
  <c r="F343" i="26"/>
  <c r="E344" i="26"/>
  <c r="F344" i="26"/>
  <c r="E345" i="26"/>
  <c r="F345" i="26"/>
  <c r="E346" i="26"/>
  <c r="F346" i="26"/>
  <c r="E347" i="26"/>
  <c r="F347" i="26"/>
  <c r="E348" i="26"/>
  <c r="F348" i="26"/>
  <c r="E349" i="26"/>
  <c r="F349" i="26"/>
  <c r="E350" i="26"/>
  <c r="F350" i="26"/>
  <c r="E351" i="26"/>
  <c r="F351" i="26"/>
  <c r="E352" i="26"/>
  <c r="F352" i="26"/>
  <c r="E353" i="26"/>
  <c r="F353" i="26"/>
  <c r="E354" i="26"/>
  <c r="F354" i="26"/>
  <c r="E355" i="26"/>
  <c r="F355" i="26"/>
  <c r="E356" i="26"/>
  <c r="F356" i="26"/>
  <c r="E357" i="26"/>
  <c r="F357" i="26"/>
  <c r="E358" i="26"/>
  <c r="F358" i="26"/>
  <c r="E359" i="26"/>
  <c r="F359" i="26"/>
  <c r="E360" i="26"/>
  <c r="F360" i="26"/>
  <c r="E361" i="26"/>
  <c r="F361" i="26"/>
  <c r="E362" i="26"/>
  <c r="F362" i="26"/>
  <c r="E363" i="26"/>
  <c r="F363" i="26"/>
  <c r="E364" i="26"/>
  <c r="F364" i="26"/>
  <c r="E365" i="26"/>
  <c r="F365" i="26"/>
  <c r="E366" i="26"/>
  <c r="F366" i="26"/>
  <c r="E367" i="26"/>
  <c r="F367" i="26"/>
  <c r="E368" i="26"/>
  <c r="F368" i="26"/>
  <c r="E369" i="26"/>
  <c r="F369" i="26"/>
  <c r="E370" i="26"/>
  <c r="F370" i="26"/>
  <c r="E371" i="26"/>
  <c r="F371" i="26"/>
  <c r="E372" i="26"/>
  <c r="F372" i="26"/>
  <c r="E373" i="26"/>
  <c r="F373" i="26"/>
  <c r="E374" i="26"/>
  <c r="F374" i="26"/>
  <c r="E375" i="26"/>
  <c r="F375" i="26"/>
  <c r="E376" i="26"/>
  <c r="F376" i="26"/>
  <c r="E377" i="26"/>
  <c r="F377" i="26"/>
  <c r="E378" i="26"/>
  <c r="F378" i="26"/>
  <c r="E379" i="26"/>
  <c r="F379" i="26"/>
  <c r="E380" i="26"/>
  <c r="F380" i="26"/>
  <c r="E381" i="26"/>
  <c r="F381" i="26"/>
  <c r="E382" i="26"/>
  <c r="F382" i="26"/>
  <c r="E383" i="26"/>
  <c r="F383" i="26"/>
  <c r="E384" i="26"/>
  <c r="F384" i="26"/>
  <c r="E385" i="26"/>
  <c r="F385" i="26"/>
  <c r="E386" i="26"/>
  <c r="F386" i="26"/>
  <c r="E387" i="26"/>
  <c r="F387" i="26"/>
  <c r="E388" i="26"/>
  <c r="F388" i="26"/>
  <c r="E389" i="26"/>
  <c r="F389" i="26"/>
  <c r="E390" i="26"/>
  <c r="F390" i="26"/>
  <c r="E391" i="26"/>
  <c r="F391" i="26"/>
  <c r="E392" i="26"/>
  <c r="F392" i="26"/>
  <c r="E393" i="26"/>
  <c r="F393" i="26"/>
  <c r="E394" i="26"/>
  <c r="F394" i="26"/>
  <c r="E395" i="26"/>
  <c r="F395" i="26"/>
  <c r="E396" i="26"/>
  <c r="F396" i="26"/>
  <c r="E397" i="26"/>
  <c r="F397" i="26"/>
  <c r="E398" i="26"/>
  <c r="F398" i="26"/>
  <c r="E399" i="26"/>
  <c r="F399" i="26"/>
  <c r="E400" i="26"/>
  <c r="F400" i="26"/>
  <c r="E401" i="26"/>
  <c r="F401" i="26"/>
  <c r="E402" i="26"/>
  <c r="F402" i="26"/>
  <c r="E403" i="26"/>
  <c r="F403" i="26"/>
  <c r="E404" i="26"/>
  <c r="F404" i="26"/>
  <c r="E405" i="26"/>
  <c r="F405" i="26"/>
  <c r="E406" i="26"/>
  <c r="F406" i="26"/>
  <c r="E407" i="26"/>
  <c r="F407" i="26"/>
  <c r="E408" i="26"/>
  <c r="F408" i="26"/>
  <c r="E409" i="26"/>
  <c r="F409" i="26"/>
  <c r="E410" i="26"/>
  <c r="F410" i="26"/>
  <c r="E411" i="26"/>
  <c r="F411" i="26"/>
  <c r="E412" i="26"/>
  <c r="F412" i="26"/>
  <c r="E413" i="26"/>
  <c r="F413" i="26"/>
  <c r="E414" i="26"/>
  <c r="F414" i="26"/>
  <c r="E415" i="26"/>
  <c r="F415" i="26"/>
  <c r="E416" i="26"/>
  <c r="F416" i="26"/>
  <c r="E417" i="26"/>
  <c r="F417" i="26"/>
  <c r="E418" i="26"/>
  <c r="F418" i="26"/>
  <c r="E419" i="26"/>
  <c r="F419" i="26"/>
  <c r="E420" i="26"/>
  <c r="F420" i="26"/>
  <c r="E421" i="26"/>
  <c r="F421" i="26"/>
  <c r="E422" i="26"/>
  <c r="F422" i="26"/>
  <c r="E423" i="26"/>
  <c r="F423" i="26"/>
  <c r="E424" i="26"/>
  <c r="F424" i="26"/>
  <c r="E425" i="26"/>
  <c r="F425" i="26"/>
  <c r="E426" i="26"/>
  <c r="F426" i="26"/>
  <c r="E427" i="26"/>
  <c r="F427" i="26"/>
  <c r="E428" i="26"/>
  <c r="F428" i="26"/>
  <c r="E429" i="26"/>
  <c r="F429" i="26"/>
  <c r="E430" i="26"/>
  <c r="F430" i="26"/>
  <c r="E431" i="26"/>
  <c r="F431" i="26"/>
  <c r="E432" i="26"/>
  <c r="F432" i="26"/>
  <c r="E433" i="26"/>
  <c r="F433" i="26"/>
  <c r="E434" i="26"/>
  <c r="F434" i="26"/>
  <c r="E435" i="26"/>
  <c r="F435" i="26"/>
  <c r="E436" i="26"/>
  <c r="F436" i="26"/>
  <c r="E437" i="26"/>
  <c r="F437" i="26"/>
  <c r="E438" i="26"/>
  <c r="F438" i="26"/>
  <c r="E439" i="26"/>
  <c r="F439" i="26"/>
  <c r="E440" i="26"/>
  <c r="F440" i="26"/>
  <c r="E441" i="26"/>
  <c r="F441" i="26"/>
  <c r="E442" i="26"/>
  <c r="F442" i="26"/>
  <c r="E443" i="26"/>
  <c r="F443" i="26"/>
  <c r="E444" i="26"/>
  <c r="F444" i="26"/>
  <c r="E445" i="26"/>
  <c r="F445" i="26"/>
  <c r="E446" i="26"/>
  <c r="F446" i="26"/>
  <c r="E447" i="26"/>
  <c r="F447" i="26"/>
  <c r="E448" i="26"/>
  <c r="F448" i="26"/>
  <c r="E449" i="26"/>
  <c r="F449" i="26"/>
  <c r="E450" i="26"/>
  <c r="F450" i="26"/>
  <c r="E451" i="26"/>
  <c r="F451" i="26"/>
  <c r="E452" i="26"/>
  <c r="F452" i="26"/>
  <c r="E453" i="26"/>
  <c r="F453" i="26"/>
  <c r="E454" i="26"/>
  <c r="F454" i="26"/>
  <c r="E455" i="26"/>
  <c r="F455" i="26"/>
  <c r="E456" i="26"/>
  <c r="F456" i="26"/>
  <c r="E457" i="26"/>
  <c r="F457" i="26"/>
  <c r="E458" i="26"/>
  <c r="F458" i="26"/>
  <c r="E459" i="26"/>
  <c r="F459" i="26"/>
  <c r="E460" i="26"/>
  <c r="F460" i="26"/>
  <c r="E461" i="26"/>
  <c r="F461" i="26"/>
  <c r="E462" i="26"/>
  <c r="F462" i="26"/>
  <c r="E463" i="26"/>
  <c r="F463" i="26"/>
  <c r="E464" i="26"/>
  <c r="F464" i="26"/>
  <c r="E465" i="26"/>
  <c r="F465" i="26"/>
  <c r="E466" i="26"/>
  <c r="F466" i="26"/>
  <c r="E467" i="26"/>
  <c r="F467" i="26"/>
  <c r="E468" i="26"/>
  <c r="F468" i="26"/>
  <c r="E469" i="26"/>
  <c r="F469" i="26"/>
  <c r="E470" i="26"/>
  <c r="F470" i="26"/>
  <c r="E471" i="26"/>
  <c r="F471" i="26"/>
  <c r="E472" i="26"/>
  <c r="F472" i="26"/>
  <c r="E473" i="26"/>
  <c r="F473" i="26"/>
  <c r="E474" i="26"/>
  <c r="F474" i="26"/>
  <c r="E475" i="26"/>
  <c r="F475" i="26"/>
  <c r="E476" i="26"/>
  <c r="F476" i="26"/>
  <c r="E477" i="26"/>
  <c r="F477" i="26"/>
  <c r="E478" i="26"/>
  <c r="F478" i="26"/>
  <c r="E479" i="26"/>
  <c r="F479" i="26"/>
  <c r="E480" i="26"/>
  <c r="F480" i="26"/>
  <c r="E481" i="26"/>
  <c r="F481" i="26"/>
  <c r="E482" i="26"/>
  <c r="F482" i="26"/>
  <c r="E483" i="26"/>
  <c r="F483" i="26"/>
  <c r="E484" i="26"/>
  <c r="F484" i="26"/>
  <c r="E485" i="26"/>
  <c r="F485" i="26"/>
  <c r="E486" i="26"/>
  <c r="F486" i="26"/>
  <c r="E487" i="26"/>
  <c r="F487" i="26"/>
  <c r="E488" i="26"/>
  <c r="F488" i="26"/>
  <c r="E489" i="26"/>
  <c r="F489" i="26"/>
  <c r="E490" i="26"/>
  <c r="F490" i="26"/>
  <c r="E491" i="26"/>
  <c r="F491" i="26"/>
  <c r="E492" i="26"/>
  <c r="F492" i="26"/>
  <c r="E493" i="26"/>
  <c r="F493" i="26"/>
  <c r="E494" i="26"/>
  <c r="F494" i="26"/>
  <c r="E495" i="26"/>
  <c r="F495" i="26"/>
  <c r="E496" i="26"/>
  <c r="F496" i="26"/>
  <c r="E497" i="26"/>
  <c r="F497" i="26"/>
  <c r="E498" i="26"/>
  <c r="F498" i="26"/>
  <c r="E499" i="26"/>
  <c r="F499" i="26"/>
  <c r="E500" i="26"/>
  <c r="F500" i="26"/>
  <c r="E501" i="26"/>
  <c r="F501" i="26"/>
  <c r="E502" i="26"/>
  <c r="F502" i="26"/>
  <c r="E503" i="26"/>
  <c r="F503" i="26"/>
  <c r="E504" i="26"/>
  <c r="F504" i="26"/>
  <c r="E505" i="26"/>
  <c r="F505" i="26"/>
  <c r="E506" i="26"/>
  <c r="F506" i="26"/>
  <c r="E507" i="26"/>
  <c r="F507" i="26"/>
  <c r="E508" i="26"/>
  <c r="F508" i="26"/>
  <c r="E509" i="26"/>
  <c r="F509" i="26"/>
  <c r="E510" i="26"/>
  <c r="F510" i="26"/>
  <c r="E511" i="26"/>
  <c r="F511" i="26"/>
  <c r="E512" i="26"/>
  <c r="F512" i="26"/>
  <c r="E513" i="26"/>
  <c r="F513" i="26"/>
  <c r="E514" i="26"/>
  <c r="F514" i="26"/>
  <c r="E515" i="26"/>
  <c r="F515" i="26"/>
  <c r="E516" i="26"/>
  <c r="F516" i="26"/>
  <c r="E517" i="26"/>
  <c r="F517" i="26"/>
  <c r="E518" i="26"/>
  <c r="F518" i="26"/>
  <c r="E519" i="26"/>
  <c r="F519" i="26"/>
  <c r="E520" i="26"/>
  <c r="F520" i="26"/>
  <c r="E521" i="26"/>
  <c r="F521" i="26"/>
  <c r="E522" i="26"/>
  <c r="F522" i="26"/>
  <c r="E523" i="26"/>
  <c r="F523" i="26"/>
  <c r="E524" i="26"/>
  <c r="F524" i="26"/>
  <c r="E525" i="26"/>
  <c r="F525" i="26"/>
  <c r="E526" i="26"/>
  <c r="F526" i="26"/>
  <c r="E527" i="26"/>
  <c r="F527" i="26"/>
  <c r="E528" i="26"/>
  <c r="F528" i="26"/>
  <c r="E529" i="26"/>
  <c r="F529" i="26"/>
  <c r="E530" i="26"/>
  <c r="F530" i="26"/>
  <c r="E531" i="26"/>
  <c r="F531" i="26"/>
  <c r="E532" i="26"/>
  <c r="F532" i="26"/>
  <c r="E533" i="26"/>
  <c r="F533" i="26"/>
  <c r="E534" i="26"/>
  <c r="F534" i="26"/>
  <c r="E535" i="26"/>
  <c r="F535" i="26"/>
  <c r="E536" i="26"/>
  <c r="F536" i="26"/>
  <c r="E537" i="26"/>
  <c r="F537" i="26"/>
  <c r="E538" i="26"/>
  <c r="F538" i="26"/>
  <c r="E539" i="26"/>
  <c r="F539" i="26"/>
  <c r="E540" i="26"/>
  <c r="F540" i="26"/>
  <c r="E541" i="26"/>
  <c r="F541" i="26"/>
  <c r="E542" i="26"/>
  <c r="F542" i="26"/>
  <c r="E543" i="26"/>
  <c r="F543" i="26"/>
  <c r="E544" i="26"/>
  <c r="F544" i="26"/>
  <c r="E545" i="26"/>
  <c r="F545" i="26"/>
  <c r="E546" i="26"/>
  <c r="F546" i="26"/>
  <c r="E547" i="26"/>
  <c r="F547" i="26"/>
  <c r="E548" i="26"/>
  <c r="F548" i="26"/>
  <c r="E549" i="26"/>
  <c r="F549" i="26"/>
  <c r="E550" i="26"/>
  <c r="F550" i="26"/>
  <c r="E551" i="26"/>
  <c r="F551" i="26"/>
  <c r="E552" i="26"/>
  <c r="F552" i="26"/>
  <c r="E553" i="26"/>
  <c r="F553" i="26"/>
  <c r="E554" i="26"/>
  <c r="F554" i="26"/>
  <c r="E555" i="26"/>
  <c r="F555" i="26"/>
  <c r="E556" i="26"/>
  <c r="F556" i="26"/>
  <c r="E557" i="26"/>
  <c r="F557" i="26"/>
  <c r="E558" i="26"/>
  <c r="F558" i="26"/>
  <c r="E559" i="26"/>
  <c r="F559" i="26"/>
  <c r="E560" i="26"/>
  <c r="F560" i="26"/>
  <c r="E561" i="26"/>
  <c r="F561" i="26"/>
  <c r="E562" i="26"/>
  <c r="F562" i="26"/>
  <c r="E563" i="26"/>
  <c r="F563" i="26"/>
  <c r="E564" i="26"/>
  <c r="F564" i="26"/>
  <c r="E565" i="26"/>
  <c r="F565" i="26"/>
  <c r="E566" i="26"/>
  <c r="F566" i="26"/>
  <c r="E567" i="26"/>
  <c r="F567" i="26"/>
  <c r="E568" i="26"/>
  <c r="F568" i="26"/>
  <c r="E569" i="26"/>
  <c r="F569" i="26"/>
  <c r="E570" i="26"/>
  <c r="F570" i="26"/>
  <c r="E571" i="26"/>
  <c r="F571" i="26"/>
  <c r="E572" i="26"/>
  <c r="F572" i="26"/>
  <c r="E573" i="26"/>
  <c r="F573" i="26"/>
  <c r="E574" i="26"/>
  <c r="F574" i="26"/>
  <c r="E575" i="26"/>
  <c r="F575" i="26"/>
  <c r="E576" i="26"/>
  <c r="F576" i="26"/>
  <c r="E577" i="26"/>
  <c r="F577" i="26"/>
  <c r="E578" i="26"/>
  <c r="F578" i="26"/>
  <c r="E579" i="26"/>
  <c r="F579" i="26"/>
  <c r="E580" i="26"/>
  <c r="F580" i="26"/>
  <c r="E581" i="26"/>
  <c r="F581" i="26"/>
  <c r="E582" i="26"/>
  <c r="F582" i="26"/>
  <c r="E583" i="26"/>
  <c r="F583" i="26"/>
  <c r="E584" i="26"/>
  <c r="F584" i="26"/>
  <c r="E585" i="26"/>
  <c r="F585" i="26"/>
  <c r="E586" i="26"/>
  <c r="F586" i="26"/>
  <c r="E587" i="26"/>
  <c r="F587" i="26"/>
  <c r="E588" i="26"/>
  <c r="F588" i="26"/>
  <c r="E589" i="26"/>
  <c r="F589" i="26"/>
  <c r="E590" i="26"/>
  <c r="F590" i="26"/>
  <c r="E591" i="26"/>
  <c r="F591" i="26"/>
  <c r="E592" i="26"/>
  <c r="F592" i="26"/>
  <c r="E593" i="26"/>
  <c r="F593" i="26"/>
  <c r="E594" i="26"/>
  <c r="F594" i="26"/>
  <c r="E595" i="26"/>
  <c r="F595" i="26"/>
  <c r="E596" i="26"/>
  <c r="F596" i="26"/>
  <c r="E597" i="26"/>
  <c r="F597" i="26"/>
  <c r="E598" i="26"/>
  <c r="F598" i="26"/>
  <c r="E599" i="26"/>
  <c r="F599" i="26"/>
  <c r="E600" i="26"/>
  <c r="F600" i="26"/>
  <c r="E601" i="26"/>
  <c r="F601" i="26"/>
  <c r="E602" i="26"/>
  <c r="F602" i="26"/>
  <c r="E603" i="26"/>
  <c r="F603" i="26"/>
  <c r="E604" i="26"/>
  <c r="F604" i="26"/>
  <c r="E605" i="26"/>
  <c r="F605" i="26"/>
  <c r="E606" i="26"/>
  <c r="F606" i="26"/>
  <c r="E607" i="26"/>
  <c r="F607" i="26"/>
  <c r="E608" i="26"/>
  <c r="F608" i="26"/>
  <c r="E609" i="26"/>
  <c r="F609" i="26"/>
  <c r="E610" i="26"/>
  <c r="F610" i="26"/>
  <c r="E611" i="26"/>
  <c r="F611" i="26"/>
  <c r="E612" i="26"/>
  <c r="F612" i="26"/>
  <c r="E613" i="26"/>
  <c r="F613" i="26"/>
  <c r="E614" i="26"/>
  <c r="F614" i="26"/>
  <c r="E615" i="26"/>
  <c r="F615" i="26"/>
  <c r="E616" i="26"/>
  <c r="F616" i="26"/>
  <c r="E617" i="26"/>
  <c r="F617" i="26"/>
  <c r="E618" i="26"/>
  <c r="F618" i="26"/>
  <c r="E619" i="26"/>
  <c r="F619" i="26"/>
  <c r="E620" i="26"/>
  <c r="F620" i="26"/>
  <c r="E621" i="26"/>
  <c r="F621" i="26"/>
  <c r="E622" i="26"/>
  <c r="F622" i="26"/>
  <c r="E623" i="26"/>
  <c r="F623" i="26"/>
  <c r="E624" i="26"/>
  <c r="F624" i="26"/>
  <c r="E625" i="26"/>
  <c r="F625" i="26"/>
  <c r="E626" i="26"/>
  <c r="F626" i="26"/>
  <c r="E627" i="26"/>
  <c r="F627" i="26"/>
  <c r="E628" i="26"/>
  <c r="F628" i="26"/>
  <c r="E629" i="26"/>
  <c r="F629" i="26"/>
  <c r="E630" i="26"/>
  <c r="F630" i="26"/>
  <c r="E631" i="26"/>
  <c r="F631" i="26"/>
  <c r="E632" i="26"/>
  <c r="F632" i="26"/>
  <c r="E633" i="26"/>
  <c r="F633" i="26"/>
  <c r="E634" i="26"/>
  <c r="F634" i="26"/>
  <c r="E635" i="26"/>
  <c r="F635" i="26"/>
  <c r="E636" i="26"/>
  <c r="F636" i="26"/>
  <c r="E637" i="26"/>
  <c r="F637" i="26"/>
  <c r="E638" i="26"/>
  <c r="F638" i="26"/>
  <c r="E639" i="26"/>
  <c r="F639" i="26"/>
  <c r="E640" i="26"/>
  <c r="F640" i="26"/>
  <c r="E641" i="26"/>
  <c r="F641" i="26"/>
  <c r="E642" i="26"/>
  <c r="F642" i="26"/>
  <c r="E643" i="26"/>
  <c r="F643" i="26"/>
  <c r="E644" i="26"/>
  <c r="F644" i="26"/>
  <c r="E645" i="26"/>
  <c r="F645" i="26"/>
  <c r="E646" i="26"/>
  <c r="F646" i="26"/>
  <c r="E647" i="26"/>
  <c r="F647" i="26"/>
  <c r="E648" i="26"/>
  <c r="F648" i="26"/>
  <c r="E649" i="26"/>
  <c r="F649" i="26"/>
  <c r="E650" i="26"/>
  <c r="F650" i="26"/>
  <c r="E651" i="26"/>
  <c r="F651" i="26"/>
  <c r="E652" i="26"/>
  <c r="F652" i="26"/>
  <c r="E653" i="26"/>
  <c r="F653" i="26"/>
  <c r="E654" i="26"/>
  <c r="F654" i="26"/>
  <c r="E655" i="26"/>
  <c r="F655" i="26"/>
  <c r="E656" i="26"/>
  <c r="F656" i="26"/>
  <c r="E657" i="26"/>
  <c r="F657" i="26"/>
  <c r="E658" i="26"/>
  <c r="F658" i="26"/>
  <c r="E659" i="26"/>
  <c r="F659" i="26"/>
  <c r="E660" i="26"/>
  <c r="F660" i="26"/>
  <c r="E661" i="26"/>
  <c r="F661" i="26"/>
  <c r="E662" i="26"/>
  <c r="F662" i="26"/>
  <c r="E663" i="26"/>
  <c r="F663" i="26"/>
  <c r="E664" i="26"/>
  <c r="F664" i="26"/>
  <c r="E665" i="26"/>
  <c r="F665" i="26"/>
  <c r="E666" i="26"/>
  <c r="F666" i="26"/>
  <c r="E667" i="26"/>
  <c r="F667" i="26"/>
  <c r="E668" i="26"/>
  <c r="F668" i="26"/>
  <c r="E669" i="26"/>
  <c r="F669" i="26"/>
  <c r="E670" i="26"/>
  <c r="F670" i="26"/>
  <c r="E671" i="26"/>
  <c r="F671" i="26"/>
  <c r="E672" i="26"/>
  <c r="F672" i="26"/>
  <c r="E673" i="26"/>
  <c r="F673" i="26"/>
  <c r="E674" i="26"/>
  <c r="F674" i="26"/>
  <c r="E675" i="26"/>
  <c r="F675" i="26"/>
  <c r="E676" i="26"/>
  <c r="F676" i="26"/>
  <c r="E677" i="26"/>
  <c r="F677" i="26"/>
  <c r="E678" i="26"/>
  <c r="F678" i="26"/>
  <c r="E679" i="26"/>
  <c r="F679" i="26"/>
  <c r="E680" i="26"/>
  <c r="F680" i="26"/>
  <c r="E681" i="26"/>
  <c r="F681" i="26"/>
  <c r="E682" i="26"/>
  <c r="F682" i="26"/>
  <c r="E683" i="26"/>
  <c r="F683" i="26"/>
  <c r="E684" i="26"/>
  <c r="F684" i="26"/>
  <c r="E685" i="26"/>
  <c r="F685" i="26"/>
  <c r="E686" i="26"/>
  <c r="F686" i="26"/>
  <c r="E687" i="26"/>
  <c r="F687" i="26"/>
  <c r="E688" i="26"/>
  <c r="F688" i="26"/>
  <c r="E689" i="26"/>
  <c r="F689" i="26"/>
  <c r="E690" i="26"/>
  <c r="F690" i="26"/>
  <c r="E691" i="26"/>
  <c r="F691" i="26"/>
  <c r="E692" i="26"/>
  <c r="F692" i="26"/>
  <c r="E693" i="26"/>
  <c r="F693" i="26"/>
  <c r="E694" i="26"/>
  <c r="F694" i="26"/>
  <c r="E695" i="26"/>
  <c r="F695" i="26"/>
  <c r="E696" i="26"/>
  <c r="F696" i="26"/>
  <c r="E697" i="26"/>
  <c r="F697" i="26"/>
  <c r="E698" i="26"/>
  <c r="F698" i="26"/>
  <c r="E699" i="26"/>
  <c r="F699" i="26"/>
  <c r="E700" i="26"/>
  <c r="F700" i="26"/>
  <c r="E701" i="26"/>
  <c r="F701" i="26"/>
  <c r="E702" i="26"/>
  <c r="F702" i="26"/>
  <c r="E703" i="26"/>
  <c r="F703" i="26"/>
  <c r="E704" i="26"/>
  <c r="F704" i="26"/>
  <c r="E705" i="26"/>
  <c r="F705" i="26"/>
  <c r="E706" i="26"/>
  <c r="F706" i="26"/>
  <c r="E707" i="26"/>
  <c r="F707" i="26"/>
  <c r="E708" i="26"/>
  <c r="F708" i="26"/>
  <c r="E709" i="26"/>
  <c r="F709" i="26"/>
  <c r="E710" i="26"/>
  <c r="F710" i="26"/>
  <c r="E711" i="26"/>
  <c r="F711" i="26"/>
  <c r="E712" i="26"/>
  <c r="F712" i="26"/>
  <c r="E713" i="26"/>
  <c r="F713" i="26"/>
  <c r="E714" i="26"/>
  <c r="F714" i="26"/>
  <c r="E715" i="26"/>
  <c r="F715" i="26"/>
  <c r="E716" i="26"/>
  <c r="F716" i="26"/>
  <c r="E717" i="26"/>
  <c r="F717" i="26"/>
  <c r="E718" i="26"/>
  <c r="F718" i="26"/>
  <c r="E719" i="26"/>
  <c r="F719" i="26"/>
  <c r="E720" i="26"/>
  <c r="F720" i="26"/>
  <c r="E721" i="26"/>
  <c r="F721" i="26"/>
  <c r="E722" i="26"/>
  <c r="F722" i="26"/>
  <c r="E723" i="26"/>
  <c r="F723" i="26"/>
  <c r="E724" i="26"/>
  <c r="F724" i="26"/>
  <c r="E725" i="26"/>
  <c r="F725" i="26"/>
  <c r="E726" i="26"/>
  <c r="F726" i="26"/>
  <c r="E727" i="26"/>
  <c r="F727" i="26"/>
  <c r="E728" i="26"/>
  <c r="F728" i="26"/>
  <c r="E729" i="26"/>
  <c r="F729" i="26"/>
  <c r="E730" i="26"/>
  <c r="F730" i="26"/>
  <c r="E731" i="26"/>
  <c r="F731" i="26"/>
  <c r="E732" i="26"/>
  <c r="F732" i="26"/>
  <c r="E733" i="26"/>
  <c r="F733" i="26"/>
  <c r="E734" i="26"/>
  <c r="F734" i="26"/>
  <c r="E735" i="26"/>
  <c r="F735" i="26"/>
  <c r="E736" i="26"/>
  <c r="F736" i="26"/>
  <c r="E737" i="26"/>
  <c r="F737" i="26"/>
  <c r="E738" i="26"/>
  <c r="F738" i="26"/>
  <c r="E739" i="26"/>
  <c r="F739" i="26"/>
  <c r="E740" i="26"/>
  <c r="F740" i="26"/>
  <c r="E741" i="26"/>
  <c r="F741" i="26"/>
  <c r="E742" i="26"/>
  <c r="F742" i="26"/>
  <c r="E743" i="26"/>
  <c r="F743" i="26"/>
  <c r="E744" i="26"/>
  <c r="F744" i="26"/>
  <c r="E745" i="26"/>
  <c r="F745" i="26"/>
  <c r="E746" i="26"/>
  <c r="F746" i="26"/>
  <c r="E747" i="26"/>
  <c r="F747" i="26"/>
  <c r="E748" i="26"/>
  <c r="F748" i="26"/>
  <c r="E749" i="26"/>
  <c r="F749" i="26"/>
  <c r="E750" i="26"/>
  <c r="F750" i="26"/>
  <c r="E751" i="26"/>
  <c r="F751" i="26"/>
  <c r="E752" i="26"/>
  <c r="F752" i="26"/>
  <c r="E753" i="26"/>
  <c r="F753" i="26"/>
  <c r="E754" i="26"/>
  <c r="F754" i="26"/>
  <c r="E755" i="26"/>
  <c r="F755" i="26"/>
  <c r="E756" i="26"/>
  <c r="F756" i="26"/>
  <c r="E757" i="26"/>
  <c r="F757" i="26"/>
  <c r="E758" i="26"/>
  <c r="F758" i="26"/>
  <c r="E759" i="26"/>
  <c r="F759" i="26"/>
  <c r="E760" i="26"/>
  <c r="F760" i="26"/>
  <c r="E761" i="26"/>
  <c r="F761" i="26"/>
  <c r="E762" i="26"/>
  <c r="F762" i="26"/>
  <c r="E763" i="26"/>
  <c r="F763" i="26"/>
  <c r="E764" i="26"/>
  <c r="F764" i="26"/>
  <c r="E765" i="26"/>
  <c r="F765" i="26"/>
  <c r="E766" i="26"/>
  <c r="F766" i="26"/>
  <c r="E767" i="26"/>
  <c r="F767" i="26"/>
  <c r="E768" i="26"/>
  <c r="F768" i="26"/>
  <c r="E769" i="26"/>
  <c r="F769" i="26"/>
  <c r="E770" i="26"/>
  <c r="F770" i="26"/>
  <c r="E771" i="26"/>
  <c r="F771" i="26"/>
  <c r="E772" i="26"/>
  <c r="F772" i="26"/>
  <c r="E773" i="26"/>
  <c r="F773" i="26"/>
  <c r="E774" i="26"/>
  <c r="F774" i="26"/>
  <c r="E775" i="26"/>
  <c r="F775" i="26"/>
  <c r="E776" i="26"/>
  <c r="F776" i="26"/>
  <c r="E777" i="26"/>
  <c r="F777" i="26"/>
  <c r="E778" i="26"/>
  <c r="F778" i="26"/>
  <c r="E779" i="26"/>
  <c r="F779" i="26"/>
  <c r="E780" i="26"/>
  <c r="F780" i="26"/>
  <c r="E781" i="26"/>
  <c r="F781" i="26"/>
  <c r="E782" i="26"/>
  <c r="F782" i="26"/>
  <c r="E783" i="26"/>
  <c r="F783" i="26"/>
  <c r="E784" i="26"/>
  <c r="F784" i="26"/>
  <c r="E785" i="26"/>
  <c r="F785" i="26"/>
  <c r="E786" i="26"/>
  <c r="F786" i="26"/>
  <c r="E787" i="26"/>
  <c r="F787" i="26"/>
  <c r="E788" i="26"/>
  <c r="F788" i="26"/>
  <c r="E789" i="26"/>
  <c r="F789" i="26"/>
  <c r="E790" i="26"/>
  <c r="F790" i="26"/>
  <c r="E791" i="26"/>
  <c r="F791" i="26"/>
  <c r="E792" i="26"/>
  <c r="F792" i="26"/>
  <c r="E793" i="26"/>
  <c r="F793" i="26"/>
  <c r="E794" i="26"/>
  <c r="F794" i="26"/>
  <c r="E795" i="26"/>
  <c r="F795" i="26"/>
  <c r="E796" i="26"/>
  <c r="F796" i="26"/>
  <c r="E797" i="26"/>
  <c r="F797" i="26"/>
  <c r="E798" i="26"/>
  <c r="F798" i="26"/>
  <c r="E799" i="26"/>
  <c r="F799" i="26"/>
  <c r="E800" i="26"/>
  <c r="F800" i="26"/>
  <c r="E801" i="26"/>
  <c r="F801" i="26"/>
  <c r="E802" i="26"/>
  <c r="F802" i="26"/>
  <c r="E803" i="26"/>
  <c r="F803" i="26"/>
  <c r="E804" i="26"/>
  <c r="F804" i="26"/>
  <c r="E805" i="26"/>
  <c r="F805" i="26"/>
  <c r="E806" i="26"/>
  <c r="F806" i="26"/>
  <c r="E807" i="26"/>
  <c r="F807" i="26"/>
  <c r="E808" i="26"/>
  <c r="F808" i="26"/>
  <c r="E809" i="26"/>
  <c r="F809" i="26"/>
  <c r="E810" i="26"/>
  <c r="F810" i="26"/>
  <c r="E811" i="26"/>
  <c r="F811" i="26"/>
  <c r="E812" i="26"/>
  <c r="F812" i="26"/>
  <c r="E813" i="26"/>
  <c r="F813" i="26"/>
  <c r="E814" i="26"/>
  <c r="F814" i="26"/>
  <c r="E815" i="26"/>
  <c r="F815" i="26"/>
  <c r="E816" i="26"/>
  <c r="F816" i="26"/>
  <c r="E817" i="26"/>
  <c r="F817" i="26"/>
  <c r="E818" i="26"/>
  <c r="F818" i="26"/>
  <c r="E819" i="26"/>
  <c r="F819" i="26"/>
  <c r="E820" i="26"/>
  <c r="F820" i="26"/>
  <c r="E821" i="26"/>
  <c r="F821" i="26"/>
  <c r="E822" i="26"/>
  <c r="F822" i="26"/>
  <c r="E823" i="26"/>
  <c r="F823" i="26"/>
  <c r="E824" i="26"/>
  <c r="F824" i="26"/>
  <c r="E825" i="26"/>
  <c r="F825" i="26"/>
  <c r="E826" i="26"/>
  <c r="F826" i="26"/>
  <c r="E827" i="26"/>
  <c r="F827" i="26"/>
  <c r="E828" i="26"/>
  <c r="F828" i="26"/>
  <c r="E829" i="26"/>
  <c r="F829" i="26"/>
  <c r="E830" i="26"/>
  <c r="F830" i="26"/>
  <c r="E831" i="26"/>
  <c r="F831" i="26"/>
  <c r="E832" i="26"/>
  <c r="F832" i="26"/>
  <c r="E833" i="26"/>
  <c r="F833" i="26"/>
  <c r="E834" i="26"/>
  <c r="F834" i="26"/>
  <c r="E835" i="26"/>
  <c r="F835" i="26"/>
  <c r="E836" i="26"/>
  <c r="F836" i="26"/>
  <c r="E837" i="26"/>
  <c r="F837" i="26"/>
  <c r="E838" i="26"/>
  <c r="F838" i="26"/>
  <c r="E839" i="26"/>
  <c r="F839" i="26"/>
  <c r="E840" i="26"/>
  <c r="F840" i="26"/>
  <c r="E841" i="26"/>
  <c r="F841" i="26"/>
  <c r="E842" i="26"/>
  <c r="F842" i="26"/>
  <c r="E843" i="26"/>
  <c r="F843" i="26"/>
  <c r="E844" i="26"/>
  <c r="F844" i="26"/>
  <c r="E845" i="26"/>
  <c r="F845" i="26"/>
  <c r="E846" i="26"/>
  <c r="F846" i="26"/>
  <c r="E847" i="26"/>
  <c r="F847" i="26"/>
  <c r="E848" i="26"/>
  <c r="F848" i="26"/>
  <c r="E849" i="26"/>
  <c r="F849" i="26"/>
  <c r="E850" i="26"/>
  <c r="F850" i="26"/>
  <c r="E851" i="26"/>
  <c r="F851" i="26"/>
  <c r="E852" i="26"/>
  <c r="F852" i="26"/>
  <c r="E853" i="26"/>
  <c r="F853" i="26"/>
  <c r="E854" i="26"/>
  <c r="F854" i="26"/>
  <c r="E855" i="26"/>
  <c r="F855" i="26"/>
  <c r="E856" i="26"/>
  <c r="F856" i="26"/>
  <c r="E857" i="26"/>
  <c r="F857" i="26"/>
  <c r="E858" i="26"/>
  <c r="F858" i="26"/>
  <c r="E859" i="26"/>
  <c r="F859" i="26"/>
  <c r="E860" i="26"/>
  <c r="F860" i="26"/>
  <c r="E861" i="26"/>
  <c r="F861" i="26"/>
  <c r="E862" i="26"/>
  <c r="F862" i="26"/>
  <c r="E863" i="26"/>
  <c r="F863" i="26"/>
  <c r="E864" i="26"/>
  <c r="F864" i="26"/>
  <c r="E865" i="26"/>
  <c r="F865" i="26"/>
  <c r="E866" i="26"/>
  <c r="F866" i="26"/>
  <c r="E867" i="26"/>
  <c r="F867" i="26"/>
  <c r="E868" i="26"/>
  <c r="F868" i="26"/>
  <c r="E869" i="26"/>
  <c r="F869" i="26"/>
  <c r="E870" i="26"/>
  <c r="F870" i="26"/>
  <c r="E871" i="26"/>
  <c r="F871" i="26"/>
  <c r="E872" i="26"/>
  <c r="F872" i="26"/>
  <c r="E873" i="26"/>
  <c r="F873" i="26"/>
  <c r="E874" i="26"/>
  <c r="F874" i="26"/>
  <c r="E875" i="26"/>
  <c r="F875" i="26"/>
  <c r="E876" i="26"/>
  <c r="F876" i="26"/>
  <c r="E877" i="26"/>
  <c r="F877" i="26"/>
  <c r="E878" i="26"/>
  <c r="F878" i="26"/>
  <c r="E879" i="26"/>
  <c r="F879" i="26"/>
  <c r="E880" i="26"/>
  <c r="F880" i="26"/>
  <c r="E881" i="26"/>
  <c r="F881" i="26"/>
  <c r="E882" i="26"/>
  <c r="F882" i="26"/>
  <c r="E883" i="26"/>
  <c r="F883" i="26"/>
  <c r="E884" i="26"/>
  <c r="F884" i="26"/>
  <c r="E885" i="26"/>
  <c r="F885" i="26"/>
  <c r="E886" i="26"/>
  <c r="F886" i="26"/>
  <c r="E887" i="26"/>
  <c r="F887" i="26"/>
  <c r="E888" i="26"/>
  <c r="F888" i="26"/>
  <c r="E889" i="26"/>
  <c r="F889" i="26"/>
  <c r="E890" i="26"/>
  <c r="F890" i="26"/>
  <c r="E891" i="26"/>
  <c r="F891" i="26"/>
  <c r="E892" i="26"/>
  <c r="F892" i="26"/>
  <c r="E893" i="26"/>
  <c r="F893" i="26"/>
  <c r="E894" i="26"/>
  <c r="F894" i="26"/>
  <c r="E895" i="26"/>
  <c r="F895" i="26"/>
  <c r="E896" i="26"/>
  <c r="F896" i="26"/>
  <c r="E897" i="26"/>
  <c r="F897" i="26"/>
  <c r="E898" i="26"/>
  <c r="F898" i="26"/>
  <c r="E899" i="26"/>
  <c r="F899" i="26"/>
  <c r="E900" i="26"/>
  <c r="F900" i="26"/>
  <c r="E901" i="26"/>
  <c r="F901" i="26"/>
  <c r="E902" i="26"/>
  <c r="F902" i="26"/>
  <c r="E903" i="26"/>
  <c r="F903" i="26"/>
  <c r="E904" i="26"/>
  <c r="F904" i="26"/>
  <c r="E905" i="26"/>
  <c r="F905" i="26"/>
  <c r="E906" i="26"/>
  <c r="F906" i="26"/>
  <c r="E907" i="26"/>
  <c r="F907" i="26"/>
  <c r="E908" i="26"/>
  <c r="F908" i="26"/>
  <c r="E909" i="26"/>
  <c r="F909" i="26"/>
  <c r="E910" i="26"/>
  <c r="F910" i="26"/>
  <c r="E911" i="26"/>
  <c r="F911" i="26"/>
  <c r="E912" i="26"/>
  <c r="F912" i="26"/>
  <c r="E913" i="26"/>
  <c r="F913" i="26"/>
  <c r="E914" i="26"/>
  <c r="F914" i="26"/>
  <c r="E915" i="26"/>
  <c r="F915" i="26"/>
  <c r="E916" i="26"/>
  <c r="F916" i="26"/>
  <c r="E917" i="26"/>
  <c r="F917" i="26"/>
  <c r="E918" i="26"/>
  <c r="F918" i="26"/>
  <c r="E919" i="26"/>
  <c r="F919" i="26"/>
  <c r="E920" i="26"/>
  <c r="F920" i="26"/>
  <c r="E921" i="26"/>
  <c r="F921" i="26"/>
  <c r="E922" i="26"/>
  <c r="F922" i="26"/>
  <c r="E923" i="26"/>
  <c r="F923" i="26"/>
  <c r="E924" i="26"/>
  <c r="F924" i="26"/>
  <c r="E925" i="26"/>
  <c r="F925" i="26"/>
  <c r="E926" i="26"/>
  <c r="F926" i="26"/>
  <c r="E927" i="26"/>
  <c r="F927" i="26"/>
  <c r="E928" i="26"/>
  <c r="F928" i="26"/>
  <c r="E929" i="26"/>
  <c r="F929" i="26"/>
  <c r="E930" i="26"/>
  <c r="F930" i="26"/>
  <c r="E931" i="26"/>
  <c r="F931" i="26"/>
  <c r="E932" i="26"/>
  <c r="F932" i="26"/>
  <c r="E933" i="26"/>
  <c r="F933" i="26"/>
  <c r="E934" i="26"/>
  <c r="F934" i="26"/>
  <c r="E935" i="26"/>
  <c r="F935" i="26"/>
  <c r="E936" i="26"/>
  <c r="F936" i="26"/>
  <c r="E937" i="26"/>
  <c r="F937" i="26"/>
  <c r="E938" i="26"/>
  <c r="F938" i="26"/>
  <c r="E939" i="26"/>
  <c r="F939" i="26"/>
  <c r="E940" i="26"/>
  <c r="F940" i="26"/>
  <c r="E941" i="26"/>
  <c r="F941" i="26"/>
  <c r="E942" i="26"/>
  <c r="F942" i="26"/>
  <c r="E943" i="26"/>
  <c r="F943" i="26"/>
  <c r="E944" i="26"/>
  <c r="F944" i="26"/>
  <c r="E945" i="26"/>
  <c r="F945" i="26"/>
  <c r="E946" i="26"/>
  <c r="F946" i="26"/>
  <c r="E947" i="26"/>
  <c r="F947" i="26"/>
  <c r="E948" i="26"/>
  <c r="F948" i="26"/>
  <c r="E949" i="26"/>
  <c r="F949" i="26"/>
  <c r="E950" i="26"/>
  <c r="F950" i="26"/>
  <c r="E951" i="26"/>
  <c r="F951" i="26"/>
  <c r="E952" i="26"/>
  <c r="F952" i="26"/>
  <c r="E953" i="26"/>
  <c r="F953" i="26"/>
  <c r="E954" i="26"/>
  <c r="F954" i="26"/>
  <c r="E955" i="26"/>
  <c r="F955" i="26"/>
  <c r="E956" i="26"/>
  <c r="F956" i="26"/>
  <c r="E957" i="26"/>
  <c r="F957" i="26"/>
  <c r="E958" i="26"/>
  <c r="F958" i="26"/>
  <c r="E959" i="26"/>
  <c r="F959" i="26"/>
  <c r="E960" i="26"/>
  <c r="F960" i="26"/>
  <c r="E961" i="26"/>
  <c r="F961" i="26"/>
  <c r="E962" i="26"/>
  <c r="F962" i="26"/>
  <c r="E963" i="26"/>
  <c r="F963" i="26"/>
  <c r="E964" i="26"/>
  <c r="F964" i="26"/>
  <c r="E965" i="26"/>
  <c r="F965" i="26"/>
  <c r="E966" i="26"/>
  <c r="F966" i="26"/>
  <c r="E967" i="26"/>
  <c r="F967" i="26"/>
  <c r="E968" i="26"/>
  <c r="F968" i="26"/>
  <c r="E969" i="26"/>
  <c r="F969" i="26"/>
  <c r="E970" i="26"/>
  <c r="F970" i="26"/>
  <c r="E971" i="26"/>
  <c r="F971" i="26"/>
  <c r="E972" i="26"/>
  <c r="F972" i="26"/>
  <c r="E973" i="26"/>
  <c r="F973" i="26"/>
  <c r="E974" i="26"/>
  <c r="F974" i="26"/>
  <c r="E975" i="26"/>
  <c r="F975" i="26"/>
  <c r="E976" i="26"/>
  <c r="F976" i="26"/>
  <c r="E977" i="26"/>
  <c r="F977" i="26"/>
  <c r="E978" i="26"/>
  <c r="F978" i="26"/>
  <c r="E979" i="26"/>
  <c r="F979" i="26"/>
  <c r="E980" i="26"/>
  <c r="F980" i="26"/>
  <c r="E981" i="26"/>
  <c r="F981" i="26"/>
  <c r="E982" i="26"/>
  <c r="F982" i="26"/>
  <c r="E983" i="26"/>
  <c r="F983" i="26"/>
  <c r="E984" i="26"/>
  <c r="F984" i="26"/>
  <c r="E985" i="26"/>
  <c r="F985" i="26"/>
  <c r="E986" i="26"/>
  <c r="F986" i="26"/>
  <c r="E987" i="26"/>
  <c r="F987" i="26"/>
  <c r="E988" i="26"/>
  <c r="F988" i="26"/>
  <c r="E989" i="26"/>
  <c r="F989" i="26"/>
  <c r="E990" i="26"/>
  <c r="F990" i="26"/>
  <c r="E991" i="26"/>
  <c r="F991" i="26"/>
  <c r="E992" i="26"/>
  <c r="F992" i="26"/>
  <c r="E993" i="26"/>
  <c r="F993" i="26"/>
  <c r="E994" i="26"/>
  <c r="F994" i="26"/>
  <c r="E995" i="26"/>
  <c r="F995" i="26"/>
  <c r="E996" i="26"/>
  <c r="F996" i="26"/>
  <c r="E997" i="26"/>
  <c r="F997" i="26"/>
  <c r="E998" i="26"/>
  <c r="F998" i="26"/>
  <c r="E999" i="26"/>
  <c r="F999" i="26"/>
  <c r="E1000" i="26"/>
  <c r="F1000" i="26"/>
  <c r="E1001" i="26"/>
  <c r="F1001" i="26"/>
  <c r="E1002" i="26"/>
  <c r="F1002" i="26"/>
  <c r="E1003" i="26"/>
  <c r="F1003" i="26"/>
  <c r="E1004" i="26"/>
  <c r="F1004" i="26"/>
  <c r="E1005" i="26"/>
  <c r="F1005" i="26"/>
  <c r="E1006" i="26"/>
  <c r="F1006" i="26"/>
  <c r="E1007" i="26"/>
  <c r="F1007" i="26"/>
  <c r="E1008" i="26"/>
  <c r="F1008" i="26"/>
  <c r="E1009" i="26"/>
  <c r="F1009" i="26"/>
  <c r="E1010" i="26"/>
  <c r="F1010" i="26"/>
  <c r="E1011" i="26"/>
  <c r="F1011" i="26"/>
  <c r="E1012" i="26"/>
  <c r="F1012" i="26"/>
  <c r="E1013" i="26"/>
  <c r="F1013" i="26"/>
  <c r="E1014" i="26"/>
  <c r="F1014" i="26"/>
  <c r="E1015" i="26"/>
  <c r="F1015" i="26"/>
  <c r="E1016" i="26"/>
  <c r="F1016" i="26"/>
  <c r="E1017" i="26"/>
  <c r="F1017" i="26"/>
  <c r="E1018" i="26"/>
  <c r="F1018" i="26"/>
  <c r="E1019" i="26"/>
  <c r="F1019" i="26"/>
  <c r="E1020" i="26"/>
  <c r="F1020" i="26"/>
  <c r="E1021" i="26"/>
  <c r="F1021" i="26"/>
  <c r="E1022" i="26"/>
  <c r="F1022" i="26"/>
  <c r="E1023" i="26"/>
  <c r="F1023" i="26"/>
  <c r="E1024" i="26"/>
  <c r="F1024" i="26"/>
  <c r="E1025" i="26"/>
  <c r="F1025" i="26"/>
  <c r="E1026" i="26"/>
  <c r="F1026" i="26"/>
  <c r="E1027" i="26"/>
  <c r="F1027" i="26"/>
  <c r="E1028" i="26"/>
  <c r="F1028" i="26"/>
  <c r="E1029" i="26"/>
  <c r="F1029" i="26"/>
  <c r="E1030" i="26"/>
  <c r="F1030" i="26"/>
  <c r="E1031" i="26"/>
  <c r="F1031" i="26"/>
  <c r="E1032" i="26"/>
  <c r="F1032" i="26"/>
  <c r="E1033" i="26"/>
  <c r="F1033" i="26"/>
  <c r="E1034" i="26"/>
  <c r="F1034" i="26"/>
  <c r="E1035" i="26"/>
  <c r="F1035" i="26"/>
  <c r="E1036" i="26"/>
  <c r="F1036" i="26"/>
  <c r="E1037" i="26"/>
  <c r="F1037" i="26"/>
  <c r="E1038" i="26"/>
  <c r="F1038" i="26"/>
  <c r="E1039" i="26"/>
  <c r="F1039" i="26"/>
  <c r="E1040" i="26"/>
  <c r="F1040" i="26"/>
  <c r="E1041" i="26"/>
  <c r="F1041" i="26"/>
  <c r="E1042" i="26"/>
  <c r="F1042" i="26"/>
  <c r="E1043" i="26"/>
  <c r="F1043" i="26"/>
  <c r="E1044" i="26"/>
  <c r="F1044" i="26"/>
  <c r="E1045" i="26"/>
  <c r="F1045" i="26"/>
  <c r="E1046" i="26"/>
  <c r="F1046" i="26"/>
  <c r="E1047" i="26"/>
  <c r="F1047" i="26"/>
  <c r="E1048" i="26"/>
  <c r="F1048" i="26"/>
  <c r="E1049" i="26"/>
  <c r="F1049" i="26"/>
  <c r="E1050" i="26"/>
  <c r="F1050" i="26"/>
  <c r="E1051" i="26"/>
  <c r="F1051" i="26"/>
  <c r="E1052" i="26"/>
  <c r="F1052" i="26"/>
  <c r="E1053" i="26"/>
  <c r="F1053" i="26"/>
  <c r="E1054" i="26"/>
  <c r="F1054" i="26"/>
  <c r="E1055" i="26"/>
  <c r="F1055" i="26"/>
  <c r="E1056" i="26"/>
  <c r="F1056" i="26"/>
  <c r="E1057" i="26"/>
  <c r="F1057" i="26"/>
  <c r="E1058" i="26"/>
  <c r="F1058" i="26"/>
  <c r="E1059" i="26"/>
  <c r="F1059" i="26"/>
  <c r="E1060" i="26"/>
  <c r="F1060" i="26"/>
  <c r="E1061" i="26"/>
  <c r="F1061" i="26"/>
  <c r="E1062" i="26"/>
  <c r="F1062" i="26"/>
  <c r="E1063" i="26"/>
  <c r="F1063" i="26"/>
  <c r="E1064" i="26"/>
  <c r="F1064" i="26"/>
  <c r="E1065" i="26"/>
  <c r="F1065" i="26"/>
  <c r="E1066" i="26"/>
  <c r="F1066" i="26"/>
  <c r="E1067" i="26"/>
  <c r="F1067" i="26"/>
  <c r="E1068" i="26"/>
  <c r="F1068" i="26"/>
  <c r="E1069" i="26"/>
  <c r="F1069" i="26"/>
  <c r="E1070" i="26"/>
  <c r="F1070" i="26"/>
  <c r="E1071" i="26"/>
  <c r="F1071" i="26"/>
  <c r="E1072" i="26"/>
  <c r="F1072" i="26"/>
  <c r="E1073" i="26"/>
  <c r="F1073" i="26"/>
  <c r="E1074" i="26"/>
  <c r="F1074" i="26"/>
  <c r="E1075" i="26"/>
  <c r="F1075" i="26"/>
  <c r="E1076" i="26"/>
  <c r="F1076" i="26"/>
  <c r="E1077" i="26"/>
  <c r="F1077" i="26"/>
  <c r="E1078" i="26"/>
  <c r="F1078" i="26"/>
  <c r="E1079" i="26"/>
  <c r="F1079" i="26"/>
  <c r="E1080" i="26"/>
  <c r="F1080" i="26"/>
  <c r="E1081" i="26"/>
  <c r="F1081" i="26"/>
  <c r="E1082" i="26"/>
  <c r="F1082" i="26"/>
  <c r="E1083" i="26"/>
  <c r="F1083" i="26"/>
  <c r="E1084" i="26"/>
  <c r="F1084" i="26"/>
  <c r="E1085" i="26"/>
  <c r="F1085" i="26"/>
  <c r="E1086" i="26"/>
  <c r="F1086" i="26"/>
  <c r="E1087" i="26"/>
  <c r="F1087" i="26"/>
  <c r="E1088" i="26"/>
  <c r="F1088" i="26"/>
  <c r="E1089" i="26"/>
  <c r="F1089" i="26"/>
  <c r="E1090" i="26"/>
  <c r="F1090" i="26"/>
  <c r="E1091" i="26"/>
  <c r="B9" i="26" s="1"/>
  <c r="F1091" i="26"/>
  <c r="C9" i="26" s="1"/>
  <c r="E1092" i="26"/>
  <c r="B10" i="26" s="1"/>
  <c r="F1092" i="26"/>
  <c r="C10" i="26" s="1"/>
  <c r="E1093" i="26"/>
  <c r="F1093" i="26"/>
  <c r="E1094" i="26"/>
  <c r="F1094" i="26"/>
  <c r="E1095" i="26"/>
  <c r="F1095" i="26"/>
  <c r="E1096" i="26"/>
  <c r="F1096" i="26"/>
  <c r="E1097" i="26"/>
  <c r="F1097" i="26"/>
  <c r="E1098" i="26"/>
  <c r="F1098" i="26"/>
  <c r="E1099" i="26"/>
  <c r="F1099" i="26"/>
  <c r="E1100" i="26"/>
  <c r="F1100" i="26"/>
  <c r="E1101" i="26"/>
  <c r="F1101" i="26"/>
  <c r="E1102" i="26"/>
  <c r="F1102" i="26"/>
  <c r="E1103" i="26"/>
  <c r="F1103" i="26"/>
  <c r="E1104" i="26"/>
  <c r="F1104" i="26"/>
  <c r="E1105" i="26"/>
  <c r="F1105" i="26"/>
  <c r="E1106" i="26"/>
  <c r="F1106" i="26"/>
  <c r="E1107" i="26"/>
  <c r="F1107" i="26"/>
  <c r="E1108" i="26"/>
  <c r="F1108" i="26"/>
  <c r="E1109" i="26"/>
  <c r="F1109" i="26"/>
  <c r="E1110" i="26"/>
  <c r="F1110" i="26"/>
  <c r="E1111" i="26"/>
  <c r="F1111" i="26"/>
  <c r="E1112" i="26"/>
  <c r="F1112" i="26"/>
  <c r="E1113" i="26"/>
  <c r="F1113" i="26"/>
  <c r="E1114" i="26"/>
  <c r="F1114" i="26"/>
  <c r="E1115" i="26"/>
  <c r="F1115" i="26"/>
  <c r="E1116" i="26"/>
  <c r="F1116" i="26"/>
  <c r="E1117" i="26"/>
  <c r="F1117" i="26"/>
  <c r="E1118" i="26"/>
  <c r="F1118" i="26"/>
  <c r="E1119" i="26"/>
  <c r="F1119" i="26"/>
  <c r="E1120" i="26"/>
  <c r="F1120" i="26"/>
  <c r="E1121" i="26"/>
  <c r="F1121" i="26"/>
  <c r="E1122" i="26"/>
  <c r="F1122" i="26"/>
  <c r="E1123" i="26"/>
  <c r="F1123" i="26"/>
  <c r="E1124" i="26"/>
  <c r="F1124" i="26"/>
  <c r="E1125" i="26"/>
  <c r="F1125" i="26"/>
  <c r="E1126" i="26"/>
  <c r="F1126" i="26"/>
  <c r="E1127" i="26"/>
  <c r="F1127" i="26"/>
  <c r="E1128" i="26"/>
  <c r="F1128" i="26"/>
  <c r="E1129" i="26"/>
  <c r="F1129" i="26"/>
  <c r="E1130" i="26"/>
  <c r="F1130" i="26"/>
  <c r="E1131" i="26"/>
  <c r="F1131" i="26"/>
  <c r="E1132" i="26"/>
  <c r="F1132" i="26"/>
  <c r="E1133" i="26"/>
  <c r="F1133" i="26"/>
  <c r="E1134" i="26"/>
  <c r="F1134" i="26"/>
  <c r="E1135" i="26"/>
  <c r="F1135" i="26"/>
  <c r="E1136" i="26"/>
  <c r="F1136" i="26"/>
  <c r="E1137" i="26"/>
  <c r="F1137" i="26"/>
  <c r="E1138" i="26"/>
  <c r="F1138" i="26"/>
  <c r="E1139" i="26"/>
  <c r="F1139" i="26"/>
  <c r="E1140" i="26"/>
  <c r="F1140" i="26"/>
  <c r="E1141" i="26"/>
  <c r="F1141" i="26"/>
  <c r="E1142" i="26"/>
  <c r="F1142" i="26"/>
  <c r="E1143" i="26"/>
  <c r="F1143" i="26"/>
  <c r="E1144" i="26"/>
  <c r="F1144" i="26"/>
  <c r="E1145" i="26"/>
  <c r="F1145" i="26"/>
  <c r="E1146" i="26"/>
  <c r="F1146" i="26"/>
  <c r="E1147" i="26"/>
  <c r="F1147" i="26"/>
  <c r="E1148" i="26"/>
  <c r="F1148" i="26"/>
  <c r="E1149" i="26"/>
  <c r="F1149" i="26"/>
  <c r="E1150" i="26"/>
  <c r="F1150" i="26"/>
  <c r="E1151" i="26"/>
  <c r="F1151" i="26"/>
  <c r="E1152" i="26"/>
  <c r="F1152" i="26"/>
  <c r="E1153" i="26"/>
  <c r="F1153" i="26"/>
  <c r="E1154" i="26"/>
  <c r="F1154" i="26"/>
  <c r="E1155" i="26"/>
  <c r="F1155" i="26"/>
  <c r="E1156" i="26"/>
  <c r="F1156" i="26"/>
  <c r="E1157" i="26"/>
  <c r="F1157" i="26"/>
  <c r="E1158" i="26"/>
  <c r="F1158" i="26"/>
  <c r="E1159" i="26"/>
  <c r="F1159" i="26"/>
  <c r="E1160" i="26"/>
  <c r="F1160" i="26"/>
  <c r="E1161" i="26"/>
  <c r="F1161" i="26"/>
  <c r="E1162" i="26"/>
  <c r="F1162" i="26"/>
  <c r="E1163" i="26"/>
  <c r="F1163" i="26"/>
  <c r="E1164" i="26"/>
  <c r="F1164" i="26"/>
  <c r="E1165" i="26"/>
  <c r="F1165" i="26"/>
  <c r="E1166" i="26"/>
  <c r="F1166" i="26"/>
  <c r="E1167" i="26"/>
  <c r="F1167" i="26"/>
  <c r="E1168" i="26"/>
  <c r="F1168" i="26"/>
  <c r="E1169" i="26"/>
  <c r="F1169" i="26"/>
  <c r="E1170" i="26"/>
  <c r="F1170" i="26"/>
  <c r="E1171" i="26"/>
  <c r="F1171" i="26"/>
  <c r="E1172" i="26"/>
  <c r="F1172" i="26"/>
  <c r="E1173" i="26"/>
  <c r="F1173" i="26"/>
  <c r="E1174" i="26"/>
  <c r="F1174" i="26"/>
  <c r="E1175" i="26"/>
  <c r="F1175" i="26"/>
  <c r="E1176" i="26"/>
  <c r="F1176" i="26"/>
  <c r="E1177" i="26"/>
  <c r="F1177" i="26"/>
  <c r="E1178" i="26"/>
  <c r="F1178" i="26"/>
  <c r="E1179" i="26"/>
  <c r="F1179" i="26"/>
  <c r="E1180" i="26"/>
  <c r="F1180" i="26"/>
  <c r="E1181" i="26"/>
  <c r="F1181" i="26"/>
  <c r="E1182" i="26"/>
  <c r="F1182" i="26"/>
  <c r="E1183" i="26"/>
  <c r="F1183" i="26"/>
  <c r="E1184" i="26"/>
  <c r="F1184" i="26"/>
  <c r="E1185" i="26"/>
  <c r="F1185" i="26"/>
  <c r="E1186" i="26"/>
  <c r="F1186" i="26"/>
  <c r="E1187" i="26"/>
  <c r="F1187" i="26"/>
  <c r="E1188" i="26"/>
  <c r="F1188" i="26"/>
  <c r="E1189" i="26"/>
  <c r="F1189" i="26"/>
  <c r="E1190" i="26"/>
  <c r="F1190" i="26"/>
  <c r="E1191" i="26"/>
  <c r="F1191" i="26"/>
  <c r="E1192" i="26"/>
  <c r="F1192" i="26"/>
  <c r="E1193" i="26"/>
  <c r="F1193" i="26"/>
  <c r="E1194" i="26"/>
  <c r="F1194" i="26"/>
  <c r="E1195" i="26"/>
  <c r="F1195" i="26"/>
  <c r="E1196" i="26"/>
  <c r="F1196" i="26"/>
  <c r="E1197" i="26"/>
  <c r="F1197" i="26"/>
  <c r="E1198" i="26"/>
  <c r="F1198" i="26"/>
  <c r="E1199" i="26"/>
  <c r="F1199" i="26"/>
  <c r="E1200" i="26"/>
  <c r="F1200" i="26"/>
  <c r="E1201" i="26"/>
  <c r="F1201" i="26"/>
  <c r="E1202" i="26"/>
  <c r="F1202" i="26"/>
  <c r="E1203" i="26"/>
  <c r="F1203" i="26"/>
  <c r="E1204" i="26"/>
  <c r="F1204" i="26"/>
  <c r="E1205" i="26"/>
  <c r="F1205" i="26"/>
  <c r="E1206" i="26"/>
  <c r="F1206" i="26"/>
  <c r="E1207" i="26"/>
  <c r="F1207" i="26"/>
  <c r="E1208" i="26"/>
  <c r="F1208" i="26"/>
  <c r="E1209" i="26"/>
  <c r="F1209" i="26"/>
  <c r="E1210" i="26"/>
  <c r="F1210" i="26"/>
  <c r="E1211" i="26"/>
  <c r="F1211" i="26"/>
  <c r="E1212" i="26"/>
  <c r="F1212" i="26"/>
  <c r="E1213" i="26"/>
  <c r="F1213" i="26"/>
  <c r="E1214" i="26"/>
  <c r="F1214" i="26"/>
  <c r="E1215" i="26"/>
  <c r="F1215" i="26"/>
  <c r="E1216" i="26"/>
  <c r="F1216" i="26"/>
  <c r="E1217" i="26"/>
  <c r="F1217" i="26"/>
  <c r="E1218" i="26"/>
  <c r="F1218" i="26"/>
  <c r="E1219" i="26"/>
  <c r="F1219" i="26"/>
  <c r="E1220" i="26"/>
  <c r="F1220" i="26"/>
  <c r="E1221" i="26"/>
  <c r="F1221" i="26"/>
  <c r="E1222" i="26"/>
  <c r="F1222" i="26"/>
  <c r="E1223" i="26"/>
  <c r="F1223" i="26"/>
  <c r="E1224" i="26"/>
  <c r="F1224" i="26"/>
  <c r="E1225" i="26"/>
  <c r="F1225" i="26"/>
  <c r="E1226" i="26"/>
  <c r="F1226" i="26"/>
  <c r="E1227" i="26"/>
  <c r="F1227" i="26"/>
  <c r="E1228" i="26"/>
  <c r="F1228" i="26"/>
  <c r="E1229" i="26"/>
  <c r="F1229" i="26"/>
  <c r="E1230" i="26"/>
  <c r="F1230" i="26"/>
  <c r="E1231" i="26"/>
  <c r="F1231" i="26"/>
  <c r="E1232" i="26"/>
  <c r="F1232" i="26"/>
  <c r="E1233" i="26"/>
  <c r="F1233" i="26"/>
  <c r="E1234" i="26"/>
  <c r="F1234" i="26"/>
  <c r="E1235" i="26"/>
  <c r="F1235" i="26"/>
  <c r="E1236" i="26"/>
  <c r="F1236" i="26"/>
  <c r="E1237" i="26"/>
  <c r="F1237" i="26"/>
  <c r="E1238" i="26"/>
  <c r="F1238" i="26"/>
  <c r="E1239" i="26"/>
  <c r="F1239" i="26"/>
  <c r="E1240" i="26"/>
  <c r="F1240" i="26"/>
  <c r="E1241" i="26"/>
  <c r="F1241" i="26"/>
  <c r="E1242" i="26"/>
  <c r="F1242" i="26"/>
  <c r="E1243" i="26"/>
  <c r="F1243" i="26"/>
  <c r="E1244" i="26"/>
  <c r="F1244" i="26"/>
  <c r="E1245" i="26"/>
  <c r="F1245" i="26"/>
  <c r="E1246" i="26"/>
  <c r="F1246" i="26"/>
  <c r="E1247" i="26"/>
  <c r="F1247" i="26"/>
  <c r="E1248" i="26"/>
  <c r="F1248" i="26"/>
  <c r="E1249" i="26"/>
  <c r="F1249" i="26"/>
  <c r="E1250" i="26"/>
  <c r="F1250" i="26"/>
  <c r="E1251" i="26"/>
  <c r="F1251" i="26"/>
  <c r="E1252" i="26"/>
  <c r="F1252" i="26"/>
  <c r="E1253" i="26"/>
  <c r="F1253" i="26"/>
  <c r="E1254" i="26"/>
  <c r="F1254" i="26"/>
  <c r="E1255" i="26"/>
  <c r="F1255" i="26"/>
  <c r="E1256" i="26"/>
  <c r="F1256" i="26"/>
  <c r="E1257" i="26"/>
  <c r="F1257" i="26"/>
  <c r="E1258" i="26"/>
  <c r="F1258" i="26"/>
  <c r="E1259" i="26"/>
  <c r="F1259" i="26"/>
  <c r="E1260" i="26"/>
  <c r="F1260" i="26"/>
  <c r="E1261" i="26"/>
  <c r="F1261" i="26"/>
  <c r="E1262" i="26"/>
  <c r="F1262" i="26"/>
  <c r="E1263" i="26"/>
  <c r="F1263" i="26"/>
  <c r="E1264" i="26"/>
  <c r="F1264" i="26"/>
  <c r="E1265" i="26"/>
  <c r="F1265" i="26"/>
  <c r="E1266" i="26"/>
  <c r="F1266" i="26"/>
  <c r="E1267" i="26"/>
  <c r="F1267" i="26"/>
  <c r="E1268" i="26"/>
  <c r="F1268" i="26"/>
  <c r="E1269" i="26"/>
  <c r="F1269" i="26"/>
  <c r="E1270" i="26"/>
  <c r="F1270" i="26"/>
  <c r="E1271" i="26"/>
  <c r="F1271" i="26"/>
  <c r="E1272" i="26"/>
  <c r="F1272" i="26"/>
  <c r="E1273" i="26"/>
  <c r="F1273" i="26"/>
  <c r="E1274" i="26"/>
  <c r="F1274" i="26"/>
  <c r="E1275" i="26"/>
  <c r="F1275" i="26"/>
  <c r="E1276" i="26"/>
  <c r="F1276" i="26"/>
  <c r="E1277" i="26"/>
  <c r="F1277" i="26"/>
  <c r="E1278" i="26"/>
  <c r="F1278" i="26"/>
  <c r="E1279" i="26"/>
  <c r="F1279" i="26"/>
  <c r="E1280" i="26"/>
  <c r="F1280" i="26"/>
  <c r="E1281" i="26"/>
  <c r="F1281" i="26"/>
  <c r="E1282" i="26"/>
  <c r="F1282" i="26"/>
  <c r="E1283" i="26"/>
  <c r="F1283" i="26"/>
  <c r="E1284" i="26"/>
  <c r="F1284" i="26"/>
  <c r="E1285" i="26"/>
  <c r="F1285" i="26"/>
  <c r="E1286" i="26"/>
  <c r="F1286" i="26"/>
  <c r="E1287" i="26"/>
  <c r="F1287" i="26"/>
  <c r="E1288" i="26"/>
  <c r="F1288" i="26"/>
  <c r="E1289" i="26"/>
  <c r="F1289" i="26"/>
  <c r="E1290" i="26"/>
  <c r="F1290" i="26"/>
  <c r="E1291" i="26"/>
  <c r="F1291" i="26"/>
  <c r="E1292" i="26"/>
  <c r="F1292" i="26"/>
  <c r="E1293" i="26"/>
  <c r="F1293" i="26"/>
  <c r="E1294" i="26"/>
  <c r="F1294" i="26"/>
  <c r="E1295" i="26"/>
  <c r="F1295" i="26"/>
  <c r="E1296" i="26"/>
  <c r="F1296" i="26"/>
  <c r="E1297" i="26"/>
  <c r="F1297" i="26"/>
  <c r="E1298" i="26"/>
  <c r="F1298" i="26"/>
  <c r="E1299" i="26"/>
  <c r="F1299" i="26"/>
  <c r="E1300" i="26"/>
  <c r="F1300" i="26"/>
  <c r="E1301" i="26"/>
  <c r="F1301" i="26"/>
  <c r="E1302" i="26"/>
  <c r="F1302" i="26"/>
  <c r="E1303" i="26"/>
  <c r="F1303" i="26"/>
  <c r="E1304" i="26"/>
  <c r="F1304" i="26"/>
  <c r="E1305" i="26"/>
  <c r="F1305" i="26"/>
  <c r="E1306" i="26"/>
  <c r="F1306" i="26"/>
  <c r="E1307" i="26"/>
  <c r="F1307" i="26"/>
  <c r="E1308" i="26"/>
  <c r="F1308" i="26"/>
  <c r="E1309" i="26"/>
  <c r="F1309" i="26"/>
  <c r="E1310" i="26"/>
  <c r="F1310" i="26"/>
  <c r="E1311" i="26"/>
  <c r="F1311" i="26"/>
  <c r="E1312" i="26"/>
  <c r="F1312" i="26"/>
  <c r="E1313" i="26"/>
  <c r="F1313" i="26"/>
  <c r="E1314" i="26"/>
  <c r="F1314" i="26"/>
  <c r="E1315" i="26"/>
  <c r="F1315" i="26"/>
  <c r="E1316" i="26"/>
  <c r="F1316" i="26"/>
  <c r="E1317" i="26"/>
  <c r="F1317" i="26"/>
  <c r="E1318" i="26"/>
  <c r="F1318" i="26"/>
  <c r="E1319" i="26"/>
  <c r="F1319" i="26"/>
  <c r="E1320" i="26"/>
  <c r="F1320" i="26"/>
  <c r="E1321" i="26"/>
  <c r="F1321" i="26"/>
  <c r="E1322" i="26"/>
  <c r="F1322" i="26"/>
  <c r="E1323" i="26"/>
  <c r="F1323" i="26"/>
  <c r="E1324" i="26"/>
  <c r="F1324" i="26"/>
  <c r="E1325" i="26"/>
  <c r="F1325" i="26"/>
  <c r="E1326" i="26"/>
  <c r="F1326" i="26"/>
  <c r="E1327" i="26"/>
  <c r="F1327" i="26"/>
  <c r="E1328" i="26"/>
  <c r="F1328" i="26"/>
  <c r="E1329" i="26"/>
  <c r="F1329" i="26"/>
  <c r="E1330" i="26"/>
  <c r="F1330" i="26"/>
  <c r="E1331" i="26"/>
  <c r="F1331" i="26"/>
  <c r="E1332" i="26"/>
  <c r="F1332" i="26"/>
  <c r="E1333" i="26"/>
  <c r="F1333" i="26"/>
  <c r="E1334" i="26"/>
  <c r="F1334" i="26"/>
  <c r="E1335" i="26"/>
  <c r="F1335" i="26"/>
  <c r="E1336" i="26"/>
  <c r="F1336" i="26"/>
  <c r="E1337" i="26"/>
  <c r="F1337" i="26"/>
  <c r="E1338" i="26"/>
  <c r="F1338" i="26"/>
  <c r="E1339" i="26"/>
  <c r="F1339" i="26"/>
  <c r="E1340" i="26"/>
  <c r="F1340" i="26"/>
  <c r="E1341" i="26"/>
  <c r="F1341" i="26"/>
  <c r="E1342" i="26"/>
  <c r="F1342" i="26"/>
  <c r="E1343" i="26"/>
  <c r="F1343" i="26"/>
  <c r="E1344" i="26"/>
  <c r="F1344" i="26"/>
  <c r="E1345" i="26"/>
  <c r="F1345" i="26"/>
  <c r="E1346" i="26"/>
  <c r="F1346" i="26"/>
  <c r="E1347" i="26"/>
  <c r="F1347" i="26"/>
  <c r="E1348" i="26"/>
  <c r="F1348" i="26"/>
  <c r="E1349" i="26"/>
  <c r="F1349" i="26"/>
  <c r="E1350" i="26"/>
  <c r="F1350" i="26"/>
  <c r="E1351" i="26"/>
  <c r="F1351" i="26"/>
  <c r="E1352" i="26"/>
  <c r="F1352" i="26"/>
  <c r="E1353" i="26"/>
  <c r="F1353" i="26"/>
  <c r="E1354" i="26"/>
  <c r="F1354" i="26"/>
  <c r="E1355" i="26"/>
  <c r="F1355" i="26"/>
  <c r="E1356" i="26"/>
  <c r="F1356" i="26"/>
  <c r="E1357" i="26"/>
  <c r="F1357" i="26"/>
  <c r="E1358" i="26"/>
  <c r="F1358" i="26"/>
  <c r="E1359" i="26"/>
  <c r="F1359" i="26"/>
  <c r="E1360" i="26"/>
  <c r="F1360" i="26"/>
  <c r="E1361" i="26"/>
  <c r="F1361" i="26"/>
  <c r="E1362" i="26"/>
  <c r="F1362" i="26"/>
  <c r="E1363" i="26"/>
  <c r="F1363" i="26"/>
  <c r="E1364" i="26"/>
  <c r="F1364" i="26"/>
  <c r="E1365" i="26"/>
  <c r="F1365" i="26"/>
  <c r="E1366" i="26"/>
  <c r="F1366" i="26"/>
  <c r="E1367" i="26"/>
  <c r="F1367" i="26"/>
  <c r="E1368" i="26"/>
  <c r="F1368" i="26"/>
  <c r="E1369" i="26"/>
  <c r="F1369" i="26"/>
  <c r="E1370" i="26"/>
  <c r="F1370" i="26"/>
  <c r="E1371" i="26"/>
  <c r="F1371" i="26"/>
  <c r="E1372" i="26"/>
  <c r="F1372" i="26"/>
  <c r="E1373" i="26"/>
  <c r="F1373" i="26"/>
  <c r="E1374" i="26"/>
  <c r="F1374" i="26"/>
  <c r="E1375" i="26"/>
  <c r="F1375" i="26"/>
  <c r="E1376" i="26"/>
  <c r="F1376" i="26"/>
  <c r="E1377" i="26"/>
  <c r="F1377" i="26"/>
  <c r="E1378" i="26"/>
  <c r="F1378" i="26"/>
  <c r="E1379" i="26"/>
  <c r="F1379" i="26"/>
  <c r="E1380" i="26"/>
  <c r="F1380" i="26"/>
  <c r="E1381" i="26"/>
  <c r="F1381" i="26"/>
  <c r="E1382" i="26"/>
  <c r="F1382" i="26"/>
  <c r="E1383" i="26"/>
  <c r="F1383" i="26"/>
  <c r="E1384" i="26"/>
  <c r="F1384" i="26"/>
  <c r="E1385" i="26"/>
  <c r="F1385" i="26"/>
  <c r="E1386" i="26"/>
  <c r="F1386" i="26"/>
  <c r="E1387" i="26"/>
  <c r="F1387" i="26"/>
  <c r="E1388" i="26"/>
  <c r="F1388" i="26"/>
  <c r="E1389" i="26"/>
  <c r="F1389" i="26"/>
  <c r="E1390" i="26"/>
  <c r="F1390" i="26"/>
  <c r="E1391" i="26"/>
  <c r="F1391" i="26"/>
  <c r="E1392" i="26"/>
  <c r="F1392" i="26"/>
  <c r="E1393" i="26"/>
  <c r="F1393" i="26"/>
  <c r="E1394" i="26"/>
  <c r="F1394" i="26"/>
  <c r="E1395" i="26"/>
  <c r="F1395" i="26"/>
  <c r="E1396" i="26"/>
  <c r="F1396" i="26"/>
  <c r="E1397" i="26"/>
  <c r="F1397" i="26"/>
  <c r="E1398" i="26"/>
  <c r="F1398" i="26"/>
  <c r="E1399" i="26"/>
  <c r="F1399" i="26"/>
  <c r="E1400" i="26"/>
  <c r="F1400" i="26"/>
  <c r="E1401" i="26"/>
  <c r="F1401" i="26"/>
  <c r="E1402" i="26"/>
  <c r="F1402" i="26"/>
  <c r="E1403" i="26"/>
  <c r="F1403" i="26"/>
  <c r="E1404" i="26"/>
  <c r="F1404" i="26"/>
  <c r="E1405" i="26"/>
  <c r="F1405" i="26"/>
  <c r="E1406" i="26"/>
  <c r="F1406" i="26"/>
  <c r="E1407" i="26"/>
  <c r="F1407" i="26"/>
  <c r="E1408" i="26"/>
  <c r="F1408" i="26"/>
  <c r="E1409" i="26"/>
  <c r="F1409" i="26"/>
  <c r="E1410" i="26"/>
  <c r="F1410" i="26"/>
  <c r="E1411" i="26"/>
  <c r="F1411" i="26"/>
  <c r="E1412" i="26"/>
  <c r="F1412" i="26"/>
  <c r="E1413" i="26"/>
  <c r="F1413" i="26"/>
  <c r="E1414" i="26"/>
  <c r="F1414" i="26"/>
  <c r="E1415" i="26"/>
  <c r="F1415" i="26"/>
  <c r="E1416" i="26"/>
  <c r="F1416" i="26"/>
  <c r="E1417" i="26"/>
  <c r="F1417" i="26"/>
  <c r="E1418" i="26"/>
  <c r="F1418" i="26"/>
  <c r="E1419" i="26"/>
  <c r="F1419" i="26"/>
  <c r="E1420" i="26"/>
  <c r="F1420" i="26"/>
  <c r="E1421" i="26"/>
  <c r="F1421" i="26"/>
  <c r="E1422" i="26"/>
  <c r="F1422" i="26"/>
  <c r="E1423" i="26"/>
  <c r="F1423" i="26"/>
  <c r="E1424" i="26"/>
  <c r="F1424" i="26"/>
  <c r="E1425" i="26"/>
  <c r="F1425" i="26"/>
  <c r="E1426" i="26"/>
  <c r="F1426" i="26"/>
  <c r="E1427" i="26"/>
  <c r="F1427" i="26"/>
  <c r="E1428" i="26"/>
  <c r="F1428" i="26"/>
  <c r="E1429" i="26"/>
  <c r="F1429" i="26"/>
  <c r="E1430" i="26"/>
  <c r="F1430" i="26"/>
  <c r="E1431" i="26"/>
  <c r="F1431" i="26"/>
  <c r="E1432" i="26"/>
  <c r="F1432" i="26"/>
  <c r="E1433" i="26"/>
  <c r="F1433" i="26"/>
  <c r="E1434" i="26"/>
  <c r="F1434" i="26"/>
  <c r="E1435" i="26"/>
  <c r="F1435" i="26"/>
  <c r="E1436" i="26"/>
  <c r="F1436" i="26"/>
  <c r="E1437" i="26"/>
  <c r="F1437" i="26"/>
  <c r="E1438" i="26"/>
  <c r="F1438" i="26"/>
  <c r="E1439" i="26"/>
  <c r="F1439" i="26"/>
  <c r="E1440" i="26"/>
  <c r="F1440" i="26"/>
  <c r="E1441" i="26"/>
  <c r="F1441" i="26"/>
  <c r="E1442" i="26"/>
  <c r="F1442" i="26"/>
  <c r="E1443" i="26"/>
  <c r="F1443" i="26"/>
  <c r="E1444" i="26"/>
  <c r="F1444" i="26"/>
  <c r="E1445" i="26"/>
  <c r="F1445" i="26"/>
  <c r="E1446" i="26"/>
  <c r="F1446" i="26"/>
  <c r="E1447" i="26"/>
  <c r="F1447" i="26"/>
  <c r="E1448" i="26"/>
  <c r="F1448" i="26"/>
  <c r="E1449" i="26"/>
  <c r="F1449" i="26"/>
  <c r="E1450" i="26"/>
  <c r="F1450" i="26"/>
  <c r="E1451" i="26"/>
  <c r="F1451" i="26"/>
  <c r="E1452" i="26"/>
  <c r="F1452" i="26"/>
  <c r="E1453" i="26"/>
  <c r="F1453" i="26"/>
  <c r="E1454" i="26"/>
  <c r="F1454" i="26"/>
  <c r="E1455" i="26"/>
  <c r="F1455" i="26"/>
  <c r="E1456" i="26"/>
  <c r="F1456" i="26"/>
  <c r="E1457" i="26"/>
  <c r="F1457" i="26"/>
  <c r="E1458" i="26"/>
  <c r="F1458" i="26"/>
  <c r="E1459" i="26"/>
  <c r="F1459" i="26"/>
  <c r="E1460" i="26"/>
  <c r="F1460" i="26"/>
  <c r="E1461" i="26"/>
  <c r="F1461" i="26"/>
  <c r="E1462" i="26"/>
  <c r="F1462" i="26"/>
  <c r="E1463" i="26"/>
  <c r="F1463" i="26"/>
  <c r="E1464" i="26"/>
  <c r="F1464" i="26"/>
  <c r="E1465" i="26"/>
  <c r="F1465" i="26"/>
  <c r="E1466" i="26"/>
  <c r="F1466" i="26"/>
  <c r="E1467" i="26"/>
  <c r="F1467" i="26"/>
  <c r="E1468" i="26"/>
  <c r="F1468" i="26"/>
  <c r="E1469" i="26"/>
  <c r="F1469" i="26"/>
  <c r="E1470" i="26"/>
  <c r="F1470" i="26"/>
  <c r="E1471" i="26"/>
  <c r="F1471" i="26"/>
  <c r="E1472" i="26"/>
  <c r="F1472" i="26"/>
  <c r="E1473" i="26"/>
  <c r="F1473" i="26"/>
  <c r="E1474" i="26"/>
  <c r="F1474" i="26"/>
  <c r="E1475" i="26"/>
  <c r="F1475" i="26"/>
  <c r="E1476" i="26"/>
  <c r="F1476" i="26"/>
  <c r="E1477" i="26"/>
  <c r="F1477" i="26"/>
  <c r="E1478" i="26"/>
  <c r="F1478" i="26"/>
  <c r="E1479" i="26"/>
  <c r="F1479" i="26"/>
  <c r="E1480" i="26"/>
  <c r="F1480" i="26"/>
  <c r="E1481" i="26"/>
  <c r="F1481" i="26"/>
  <c r="E1482" i="26"/>
  <c r="F1482" i="26"/>
  <c r="E1483" i="26"/>
  <c r="F1483" i="26"/>
  <c r="E1484" i="26"/>
  <c r="F1484" i="26"/>
  <c r="E1485" i="26"/>
  <c r="F1485" i="26"/>
  <c r="E1486" i="26"/>
  <c r="F1486" i="26"/>
  <c r="E1487" i="26"/>
  <c r="F1487" i="26"/>
  <c r="E1488" i="26"/>
  <c r="F1488" i="26"/>
  <c r="E1489" i="26"/>
  <c r="F1489" i="26"/>
  <c r="E1490" i="26"/>
  <c r="F1490" i="26"/>
  <c r="E1491" i="26"/>
  <c r="F1491" i="26"/>
  <c r="E1492" i="26"/>
  <c r="F1492" i="26"/>
  <c r="E1493" i="26"/>
  <c r="F1493" i="26"/>
  <c r="E1494" i="26"/>
  <c r="F1494" i="26"/>
  <c r="E1495" i="26"/>
  <c r="F1495" i="26"/>
  <c r="E1496" i="26"/>
  <c r="F1496" i="26"/>
  <c r="E1497" i="26"/>
  <c r="F1497" i="26"/>
  <c r="E1498" i="26"/>
  <c r="F1498" i="26"/>
  <c r="E1499" i="26"/>
  <c r="F1499" i="26"/>
  <c r="E1500" i="26"/>
  <c r="F1500" i="26"/>
  <c r="E1501" i="26"/>
  <c r="F1501" i="26"/>
  <c r="E1502" i="26"/>
  <c r="F1502" i="26"/>
  <c r="E1503" i="26"/>
  <c r="F1503" i="26"/>
  <c r="E1504" i="26"/>
  <c r="F1504" i="26"/>
  <c r="E1505" i="26"/>
  <c r="F1505" i="26"/>
  <c r="E1506" i="26"/>
  <c r="F1506" i="26"/>
  <c r="E1507" i="26"/>
  <c r="F1507" i="26"/>
  <c r="E1508" i="26"/>
  <c r="F1508" i="26"/>
  <c r="E1509" i="26"/>
  <c r="F1509" i="26"/>
  <c r="E1510" i="26"/>
  <c r="F1510" i="26"/>
  <c r="E1511" i="26"/>
  <c r="F1511" i="26"/>
  <c r="E1512" i="26"/>
  <c r="F1512" i="26"/>
  <c r="E1513" i="26"/>
  <c r="F1513" i="26"/>
  <c r="E1514" i="26"/>
  <c r="F1514" i="26"/>
  <c r="E1515" i="26"/>
  <c r="F1515" i="26"/>
  <c r="E1516" i="26"/>
  <c r="F1516" i="26"/>
  <c r="E1517" i="26"/>
  <c r="F1517" i="26"/>
  <c r="E1518" i="26"/>
  <c r="F1518" i="26"/>
  <c r="E1519" i="26"/>
  <c r="F1519" i="26"/>
  <c r="E1520" i="26"/>
  <c r="F1520" i="26"/>
  <c r="E1521" i="26"/>
  <c r="F1521" i="26"/>
  <c r="E1522" i="26"/>
  <c r="F1522" i="26"/>
  <c r="E1523" i="26"/>
  <c r="F1523" i="26"/>
  <c r="E1524" i="26"/>
  <c r="F1524" i="26"/>
  <c r="E1525" i="26"/>
  <c r="F1525" i="26"/>
  <c r="E1526" i="26"/>
  <c r="F1526" i="26"/>
  <c r="E1527" i="26"/>
  <c r="F1527" i="26"/>
  <c r="E1528" i="26"/>
  <c r="F1528" i="26"/>
  <c r="E1529" i="26"/>
  <c r="F1529" i="26"/>
  <c r="E1530" i="26"/>
  <c r="F1530" i="26"/>
  <c r="E1531" i="26"/>
  <c r="F1531" i="26"/>
  <c r="E1532" i="26"/>
  <c r="F1532" i="26"/>
  <c r="E1533" i="26"/>
  <c r="F1533" i="26"/>
  <c r="E1534" i="26"/>
  <c r="F1534" i="26"/>
  <c r="E1535" i="26"/>
  <c r="F1535" i="26"/>
  <c r="E1536" i="26"/>
  <c r="F1536" i="26"/>
  <c r="E1537" i="26"/>
  <c r="F1537" i="26"/>
  <c r="E1538" i="26"/>
  <c r="F1538" i="26"/>
  <c r="E1539" i="26"/>
  <c r="F1539" i="26"/>
  <c r="E1540" i="26"/>
  <c r="F1540" i="26"/>
  <c r="E1541" i="26"/>
  <c r="F1541" i="26"/>
  <c r="E1542" i="26"/>
  <c r="F1542" i="26"/>
  <c r="E1543" i="26"/>
  <c r="F1543" i="26"/>
  <c r="E1544" i="26"/>
  <c r="F1544" i="26"/>
  <c r="E1545" i="26"/>
  <c r="F1545" i="26"/>
  <c r="E1546" i="26"/>
  <c r="F1546" i="26"/>
  <c r="E1547" i="26"/>
  <c r="F1547" i="26"/>
  <c r="E1548" i="26"/>
  <c r="F1548" i="26"/>
  <c r="E1549" i="26"/>
  <c r="F1549" i="26"/>
  <c r="E1550" i="26"/>
  <c r="F1550" i="26"/>
  <c r="E1551" i="26"/>
  <c r="F1551" i="26"/>
  <c r="E1552" i="26"/>
  <c r="F1552" i="26"/>
  <c r="E1553" i="26"/>
  <c r="F1553" i="26"/>
  <c r="E1554" i="26"/>
  <c r="F1554" i="26"/>
  <c r="E1555" i="26"/>
  <c r="F1555" i="26"/>
  <c r="E1556" i="26"/>
  <c r="F1556" i="26"/>
  <c r="E1557" i="26"/>
  <c r="F1557" i="26"/>
  <c r="E1558" i="26"/>
  <c r="F1558" i="26"/>
  <c r="E1559" i="26"/>
  <c r="F1559" i="26"/>
  <c r="E1560" i="26"/>
  <c r="F1560" i="26"/>
  <c r="E1561" i="26"/>
  <c r="F1561" i="26"/>
  <c r="E1562" i="26"/>
  <c r="F1562" i="26"/>
  <c r="E1563" i="26"/>
  <c r="F1563" i="26"/>
  <c r="E1564" i="26"/>
  <c r="F1564" i="26"/>
  <c r="E1565" i="26"/>
  <c r="F1565" i="26"/>
  <c r="E1566" i="26"/>
  <c r="F1566" i="26"/>
  <c r="E1567" i="26"/>
  <c r="F1567" i="26"/>
  <c r="E1568" i="26"/>
  <c r="F1568" i="26"/>
  <c r="E1569" i="26"/>
  <c r="F1569" i="26"/>
  <c r="E1570" i="26"/>
  <c r="F1570" i="26"/>
  <c r="E1571" i="26"/>
  <c r="F1571" i="26"/>
  <c r="E1572" i="26"/>
  <c r="F1572" i="26"/>
  <c r="E1573" i="26"/>
  <c r="F1573" i="26"/>
  <c r="E1574" i="26"/>
  <c r="F1574" i="26"/>
  <c r="E1575" i="26"/>
  <c r="F1575" i="26"/>
  <c r="E1576" i="26"/>
  <c r="F1576" i="26"/>
  <c r="E1577" i="26"/>
  <c r="F1577" i="26"/>
  <c r="E1578" i="26"/>
  <c r="F1578" i="26"/>
  <c r="E1579" i="26"/>
  <c r="F1579" i="26"/>
  <c r="E1580" i="26"/>
  <c r="F1580" i="26"/>
  <c r="E1581" i="26"/>
  <c r="F1581" i="26"/>
  <c r="E1582" i="26"/>
  <c r="F1582" i="26"/>
  <c r="E1583" i="26"/>
  <c r="F1583" i="26"/>
  <c r="E1584" i="26"/>
  <c r="F1584" i="26"/>
  <c r="E1585" i="26"/>
  <c r="F1585" i="26"/>
  <c r="E1586" i="26"/>
  <c r="F1586" i="26"/>
  <c r="E1587" i="26"/>
  <c r="F1587" i="26"/>
  <c r="E1588" i="26"/>
  <c r="F1588" i="26"/>
  <c r="E1589" i="26"/>
  <c r="F1589" i="26"/>
  <c r="E1590" i="26"/>
  <c r="F1590" i="26"/>
  <c r="E1591" i="26"/>
  <c r="F1591" i="26"/>
  <c r="E1592" i="26"/>
  <c r="F1592" i="26"/>
  <c r="E1593" i="26"/>
  <c r="F1593" i="26"/>
  <c r="E1594" i="26"/>
  <c r="F1594" i="26"/>
  <c r="E1595" i="26"/>
  <c r="F1595" i="26"/>
  <c r="E1596" i="26"/>
  <c r="F1596" i="26"/>
  <c r="E1597" i="26"/>
  <c r="F1597" i="26"/>
  <c r="E1598" i="26"/>
  <c r="F1598" i="26"/>
  <c r="E1599" i="26"/>
  <c r="F1599" i="26"/>
  <c r="E1600" i="26"/>
  <c r="F1600" i="26"/>
  <c r="E1601" i="26"/>
  <c r="F1601" i="26"/>
  <c r="E1602" i="26"/>
  <c r="F1602" i="26"/>
  <c r="E1603" i="26"/>
  <c r="F1603" i="26"/>
  <c r="E1604" i="26"/>
  <c r="F1604" i="26"/>
  <c r="E1605" i="26"/>
  <c r="F1605" i="26"/>
  <c r="E1606" i="26"/>
  <c r="F1606" i="26"/>
  <c r="E1607" i="26"/>
  <c r="F1607" i="26"/>
  <c r="E1608" i="26"/>
  <c r="F1608" i="26"/>
  <c r="E1609" i="26"/>
  <c r="F1609" i="26"/>
  <c r="E1610" i="26"/>
  <c r="F1610" i="26"/>
  <c r="E1611" i="26"/>
  <c r="F1611" i="26"/>
  <c r="E1612" i="26"/>
  <c r="F1612" i="26"/>
  <c r="E1613" i="26"/>
  <c r="F1613" i="26"/>
  <c r="E1614" i="26"/>
  <c r="F1614" i="26"/>
  <c r="E1615" i="26"/>
  <c r="F1615" i="26"/>
  <c r="E1616" i="26"/>
  <c r="F1616" i="26"/>
  <c r="E1617" i="26"/>
  <c r="F1617" i="26"/>
  <c r="E1618" i="26"/>
  <c r="F1618" i="26"/>
  <c r="E1619" i="26"/>
  <c r="F1619" i="26"/>
  <c r="E1620" i="26"/>
  <c r="F1620" i="26"/>
  <c r="E1621" i="26"/>
  <c r="F1621" i="26"/>
  <c r="E1622" i="26"/>
  <c r="F1622" i="26"/>
  <c r="E1623" i="26"/>
  <c r="F1623" i="26"/>
  <c r="E1624" i="26"/>
  <c r="F1624" i="26"/>
  <c r="E1625" i="26"/>
  <c r="F1625" i="26"/>
  <c r="E1626" i="26"/>
  <c r="F1626" i="26"/>
  <c r="E1627" i="26"/>
  <c r="F1627" i="26"/>
  <c r="E1628" i="26"/>
  <c r="F1628" i="26"/>
  <c r="E1629" i="26"/>
  <c r="F1629" i="26"/>
  <c r="E1630" i="26"/>
  <c r="F1630" i="26"/>
  <c r="E1631" i="26"/>
  <c r="F1631" i="26"/>
  <c r="E1632" i="26"/>
  <c r="F1632" i="26"/>
  <c r="E1633" i="26"/>
  <c r="F1633" i="26"/>
  <c r="E1634" i="26"/>
  <c r="F1634" i="26"/>
  <c r="E1635" i="26"/>
  <c r="F1635" i="26"/>
  <c r="E1636" i="26"/>
  <c r="F1636" i="26"/>
  <c r="E1637" i="26"/>
  <c r="F1637" i="26"/>
  <c r="E1638" i="26"/>
  <c r="F1638" i="26"/>
  <c r="E1639" i="26"/>
  <c r="F1639" i="26"/>
  <c r="E1640" i="26"/>
  <c r="F1640" i="26"/>
  <c r="E1641" i="26"/>
  <c r="F1641" i="26"/>
  <c r="E1642" i="26"/>
  <c r="F1642" i="26"/>
  <c r="E1643" i="26"/>
  <c r="F1643" i="26"/>
  <c r="E1644" i="26"/>
  <c r="F1644" i="26"/>
  <c r="E1645" i="26"/>
  <c r="F1645" i="26"/>
  <c r="E1646" i="26"/>
  <c r="F1646" i="26"/>
  <c r="E1647" i="26"/>
  <c r="F1647" i="26"/>
  <c r="E1648" i="26"/>
  <c r="F1648" i="26"/>
  <c r="E1649" i="26"/>
  <c r="F1649" i="26"/>
  <c r="E1650" i="26"/>
  <c r="F1650" i="26"/>
  <c r="E1651" i="26"/>
  <c r="F1651" i="26"/>
  <c r="E1652" i="26"/>
  <c r="F1652" i="26"/>
  <c r="E1653" i="26"/>
  <c r="F1653" i="26"/>
  <c r="E1654" i="26"/>
  <c r="F1654" i="26"/>
  <c r="E1655" i="26"/>
  <c r="F1655" i="26"/>
  <c r="E1656" i="26"/>
  <c r="F1656" i="26"/>
  <c r="E1657" i="26"/>
  <c r="F1657" i="26"/>
  <c r="E1658" i="26"/>
  <c r="F1658" i="26"/>
  <c r="E1659" i="26"/>
  <c r="F1659" i="26"/>
  <c r="E1660" i="26"/>
  <c r="F1660" i="26"/>
  <c r="E1661" i="26"/>
  <c r="F1661" i="26"/>
  <c r="E1662" i="26"/>
  <c r="F1662" i="26"/>
  <c r="E1663" i="26"/>
  <c r="F1663" i="26"/>
  <c r="E1664" i="26"/>
  <c r="F1664" i="26"/>
  <c r="E1665" i="26"/>
  <c r="F1665" i="26"/>
  <c r="E1666" i="26"/>
  <c r="F1666" i="26"/>
  <c r="E1667" i="26"/>
  <c r="F1667" i="26"/>
  <c r="E1668" i="26"/>
  <c r="F1668" i="26"/>
  <c r="E1669" i="26"/>
  <c r="F1669" i="26"/>
  <c r="E1670" i="26"/>
  <c r="F1670" i="26"/>
  <c r="E1671" i="26"/>
  <c r="F1671" i="26"/>
  <c r="E1672" i="26"/>
  <c r="F1672" i="26"/>
  <c r="E1673" i="26"/>
  <c r="F1673" i="26"/>
  <c r="E1674" i="26"/>
  <c r="F1674" i="26"/>
  <c r="E1675" i="26"/>
  <c r="F1675" i="26"/>
  <c r="E1676" i="26"/>
  <c r="F1676" i="26"/>
  <c r="E1677" i="26"/>
  <c r="F1677" i="26"/>
  <c r="E1678" i="26"/>
  <c r="F1678" i="26"/>
  <c r="E1679" i="26"/>
  <c r="F1679" i="26"/>
  <c r="E1680" i="26"/>
  <c r="F1680" i="26"/>
  <c r="E1681" i="26"/>
  <c r="F1681" i="26"/>
  <c r="E1682" i="26"/>
  <c r="F1682" i="26"/>
  <c r="E1683" i="26"/>
  <c r="F1683" i="26"/>
  <c r="E1684" i="26"/>
  <c r="F1684" i="26"/>
  <c r="E1685" i="26"/>
  <c r="F1685" i="26"/>
  <c r="E1686" i="26"/>
  <c r="F1686" i="26"/>
  <c r="E1687" i="26"/>
  <c r="F1687" i="26"/>
  <c r="E1688" i="26"/>
  <c r="F1688" i="26"/>
  <c r="E1689" i="26"/>
  <c r="F1689" i="26"/>
  <c r="E1690" i="26"/>
  <c r="F1690" i="26"/>
  <c r="E1691" i="26"/>
  <c r="F1691" i="26"/>
  <c r="E1692" i="26"/>
  <c r="F1692" i="26"/>
  <c r="E1693" i="26"/>
  <c r="F1693" i="26"/>
  <c r="E1694" i="26"/>
  <c r="F1694" i="26"/>
  <c r="E1695" i="26"/>
  <c r="F1695" i="26"/>
  <c r="E1696" i="26"/>
  <c r="F1696" i="26"/>
  <c r="E1697" i="26"/>
  <c r="F1697" i="26"/>
  <c r="E1698" i="26"/>
  <c r="F1698" i="26"/>
  <c r="E1699" i="26"/>
  <c r="F1699" i="26"/>
  <c r="E1700" i="26"/>
  <c r="F1700" i="26"/>
  <c r="E1701" i="26"/>
  <c r="F1701" i="26"/>
  <c r="E1702" i="26"/>
  <c r="F1702" i="26"/>
  <c r="E1703" i="26"/>
  <c r="F1703" i="26"/>
  <c r="E1704" i="26"/>
  <c r="F1704" i="26"/>
  <c r="E1705" i="26"/>
  <c r="F1705" i="26"/>
  <c r="E1706" i="26"/>
  <c r="F1706" i="26"/>
  <c r="E1707" i="26"/>
  <c r="F1707" i="26"/>
  <c r="E1708" i="26"/>
  <c r="F1708" i="26"/>
  <c r="E1709" i="26"/>
  <c r="F1709" i="26"/>
  <c r="E1710" i="26"/>
  <c r="F1710" i="26"/>
  <c r="E1711" i="26"/>
  <c r="F1711" i="26"/>
  <c r="E1712" i="26"/>
  <c r="F1712" i="26"/>
  <c r="E1713" i="26"/>
  <c r="F1713" i="26"/>
  <c r="E1714" i="26"/>
  <c r="F1714" i="26"/>
  <c r="E1715" i="26"/>
  <c r="F1715" i="26"/>
  <c r="E1716" i="26"/>
  <c r="F1716" i="26"/>
  <c r="E1717" i="26"/>
  <c r="F1717" i="26"/>
  <c r="E1718" i="26"/>
  <c r="F1718" i="26"/>
  <c r="E1719" i="26"/>
  <c r="F1719" i="26"/>
  <c r="E1720" i="26"/>
  <c r="F1720" i="26"/>
  <c r="E1721" i="26"/>
  <c r="F1721" i="26"/>
  <c r="E1722" i="26"/>
  <c r="F1722" i="26"/>
  <c r="E1723" i="26"/>
  <c r="F1723" i="26"/>
  <c r="E1724" i="26"/>
  <c r="F1724" i="26"/>
  <c r="E1725" i="26"/>
  <c r="F1725" i="26"/>
  <c r="E1726" i="26"/>
  <c r="F1726" i="26"/>
  <c r="E1727" i="26"/>
  <c r="F1727" i="26"/>
  <c r="E1728" i="26"/>
  <c r="F1728" i="26"/>
  <c r="E1729" i="26"/>
  <c r="F1729" i="26"/>
  <c r="E1730" i="26"/>
  <c r="F1730" i="26"/>
  <c r="E1731" i="26"/>
  <c r="F1731" i="26"/>
  <c r="E1732" i="26"/>
  <c r="F1732" i="26"/>
  <c r="E1733" i="26"/>
  <c r="F1733" i="26"/>
  <c r="E1734" i="26"/>
  <c r="F1734" i="26"/>
  <c r="E1735" i="26"/>
  <c r="F1735" i="26"/>
  <c r="E1736" i="26"/>
  <c r="F1736" i="26"/>
  <c r="E1737" i="26"/>
  <c r="F1737" i="26"/>
  <c r="E1738" i="26"/>
  <c r="F1738" i="26"/>
  <c r="E1739" i="26"/>
  <c r="F1739" i="26"/>
  <c r="E1740" i="26"/>
  <c r="F1740" i="26"/>
  <c r="E1741" i="26"/>
  <c r="F1741" i="26"/>
  <c r="E1742" i="26"/>
  <c r="F1742" i="26"/>
  <c r="E1743" i="26"/>
  <c r="F1743" i="26"/>
  <c r="E1744" i="26"/>
  <c r="F1744" i="26"/>
  <c r="E1745" i="26"/>
  <c r="F1745" i="26"/>
  <c r="E1746" i="26"/>
  <c r="F1746" i="26"/>
  <c r="E1747" i="26"/>
  <c r="F1747" i="26"/>
  <c r="E1748" i="26"/>
  <c r="F1748" i="26"/>
  <c r="E1749" i="26"/>
  <c r="F1749" i="26"/>
  <c r="E1750" i="26"/>
  <c r="F1750" i="26"/>
  <c r="E1751" i="26"/>
  <c r="F1751" i="26"/>
  <c r="E1752" i="26"/>
  <c r="F1752" i="26"/>
  <c r="E1753" i="26"/>
  <c r="F1753" i="26"/>
  <c r="E1754" i="26"/>
  <c r="F1754" i="26"/>
  <c r="E1755" i="26"/>
  <c r="F1755" i="26"/>
  <c r="E1756" i="26"/>
  <c r="F1756" i="26"/>
  <c r="E1757" i="26"/>
  <c r="F1757" i="26"/>
  <c r="E1758" i="26"/>
  <c r="F1758" i="26"/>
  <c r="E1759" i="26"/>
  <c r="F1759" i="26"/>
  <c r="E1760" i="26"/>
  <c r="F1760" i="26"/>
  <c r="E1761" i="26"/>
  <c r="F1761" i="26"/>
  <c r="E1762" i="26"/>
  <c r="F1762" i="26"/>
  <c r="E1763" i="26"/>
  <c r="F1763" i="26"/>
  <c r="E1764" i="26"/>
  <c r="F1764" i="26"/>
  <c r="E1765" i="26"/>
  <c r="F1765" i="26"/>
  <c r="E1766" i="26"/>
  <c r="F1766" i="26"/>
  <c r="E1767" i="26"/>
  <c r="F1767" i="26"/>
  <c r="E1768" i="26"/>
  <c r="F1768" i="26"/>
  <c r="E1769" i="26"/>
  <c r="F1769" i="26"/>
  <c r="E1770" i="26"/>
  <c r="F1770" i="26"/>
  <c r="E1771" i="26"/>
  <c r="F1771" i="26"/>
  <c r="E1772" i="26"/>
  <c r="F1772" i="26"/>
  <c r="E1773" i="26"/>
  <c r="F1773" i="26"/>
  <c r="E1774" i="26"/>
  <c r="F1774" i="26"/>
  <c r="E1775" i="26"/>
  <c r="F1775" i="26"/>
  <c r="E1776" i="26"/>
  <c r="F1776" i="26"/>
  <c r="E1777" i="26"/>
  <c r="F1777" i="26"/>
  <c r="E1778" i="26"/>
  <c r="F1778" i="26"/>
  <c r="E1779" i="26"/>
  <c r="F1779" i="26"/>
  <c r="E1780" i="26"/>
  <c r="F1780" i="26"/>
  <c r="E1781" i="26"/>
  <c r="F1781" i="26"/>
  <c r="E1782" i="26"/>
  <c r="F1782" i="26"/>
  <c r="E1783" i="26"/>
  <c r="F1783" i="26"/>
  <c r="E1784" i="26"/>
  <c r="F1784" i="26"/>
  <c r="E1785" i="26"/>
  <c r="F1785" i="26"/>
  <c r="E1786" i="26"/>
  <c r="F1786" i="26"/>
  <c r="E1787" i="26"/>
  <c r="F1787" i="26"/>
  <c r="E1788" i="26"/>
  <c r="F1788" i="26"/>
  <c r="E1789" i="26"/>
  <c r="F1789" i="26"/>
  <c r="E1790" i="26"/>
  <c r="F1790" i="26"/>
  <c r="E1791" i="26"/>
  <c r="F1791" i="26"/>
  <c r="E1792" i="26"/>
  <c r="F1792" i="26"/>
  <c r="E1793" i="26"/>
  <c r="F1793" i="26"/>
  <c r="E1794" i="26"/>
  <c r="F1794" i="26"/>
  <c r="E1795" i="26"/>
  <c r="F1795" i="26"/>
  <c r="E1796" i="26"/>
  <c r="F1796" i="26"/>
  <c r="E1797" i="26"/>
  <c r="F1797" i="26"/>
  <c r="E1798" i="26"/>
  <c r="F1798" i="26"/>
  <c r="E1799" i="26"/>
  <c r="F1799" i="26"/>
  <c r="E1800" i="26"/>
  <c r="F1800" i="26"/>
  <c r="E1801" i="26"/>
  <c r="F1801" i="26"/>
  <c r="E1802" i="26"/>
  <c r="F1802" i="26"/>
  <c r="E1803" i="26"/>
  <c r="F1803" i="26"/>
  <c r="E1804" i="26"/>
  <c r="F1804" i="26"/>
  <c r="E1805" i="26"/>
  <c r="F1805" i="26"/>
  <c r="E1806" i="26"/>
  <c r="F1806" i="26"/>
  <c r="E1807" i="26"/>
  <c r="F1807" i="26"/>
  <c r="E1808" i="26"/>
  <c r="F1808" i="26"/>
  <c r="E1809" i="26"/>
  <c r="F1809" i="26"/>
  <c r="E1810" i="26"/>
  <c r="F1810" i="26"/>
  <c r="E1811" i="26"/>
  <c r="F1811" i="26"/>
  <c r="E1812" i="26"/>
  <c r="F1812" i="26"/>
  <c r="E1813" i="26"/>
  <c r="F1813" i="26"/>
  <c r="E1814" i="26"/>
  <c r="F1814" i="26"/>
  <c r="E1815" i="26"/>
  <c r="F1815" i="26"/>
  <c r="E1816" i="26"/>
  <c r="F1816" i="26"/>
  <c r="E1817" i="26"/>
  <c r="F1817" i="26"/>
  <c r="E1818" i="26"/>
  <c r="F1818" i="26"/>
  <c r="E1819" i="26"/>
  <c r="F1819" i="26"/>
  <c r="E1820" i="26"/>
  <c r="F1820" i="26"/>
  <c r="E1821" i="26"/>
  <c r="F1821" i="26"/>
  <c r="E1822" i="26"/>
  <c r="F1822" i="26"/>
  <c r="E1823" i="26"/>
  <c r="F1823" i="26"/>
  <c r="E1824" i="26"/>
  <c r="F1824" i="26"/>
  <c r="E1825" i="26"/>
  <c r="F1825" i="26"/>
  <c r="E1826" i="26"/>
  <c r="F1826" i="26"/>
  <c r="E1827" i="26"/>
  <c r="F1827" i="26"/>
  <c r="E1828" i="26"/>
  <c r="F1828" i="26"/>
  <c r="E1829" i="26"/>
  <c r="F1829" i="26"/>
  <c r="E1830" i="26"/>
  <c r="F1830" i="26"/>
  <c r="E1831" i="26"/>
  <c r="F1831" i="26"/>
  <c r="E1832" i="26"/>
  <c r="F1832" i="26"/>
  <c r="E1833" i="26"/>
  <c r="F1833" i="26"/>
  <c r="E1834" i="26"/>
  <c r="F1834" i="26"/>
  <c r="E1835" i="26"/>
  <c r="F1835" i="26"/>
  <c r="E1836" i="26"/>
  <c r="F1836" i="26"/>
  <c r="E1837" i="26"/>
  <c r="F1837" i="26"/>
  <c r="E1838" i="26"/>
  <c r="F1838" i="26"/>
  <c r="E1839" i="26"/>
  <c r="F1839" i="26"/>
  <c r="E1840" i="26"/>
  <c r="F1840" i="26"/>
  <c r="E1841" i="26"/>
  <c r="F1841" i="26"/>
  <c r="E1842" i="26"/>
  <c r="F1842" i="26"/>
  <c r="E1843" i="26"/>
  <c r="F1843" i="26"/>
  <c r="E1844" i="26"/>
  <c r="F1844" i="26"/>
  <c r="E1845" i="26"/>
  <c r="F1845" i="26"/>
  <c r="E1846" i="26"/>
  <c r="F1846" i="26"/>
  <c r="E1847" i="26"/>
  <c r="F1847" i="26"/>
  <c r="E1848" i="26"/>
  <c r="F1848" i="26"/>
  <c r="E1849" i="26"/>
  <c r="F1849" i="26"/>
  <c r="E1850" i="26"/>
  <c r="F1850" i="26"/>
  <c r="E1851" i="26"/>
  <c r="F1851" i="26"/>
  <c r="E1852" i="26"/>
  <c r="F1852" i="26"/>
  <c r="E1853" i="26"/>
  <c r="F1853" i="26"/>
  <c r="E1854" i="26"/>
  <c r="F1854" i="26"/>
  <c r="E1855" i="26"/>
  <c r="F1855" i="26"/>
  <c r="E1856" i="26"/>
  <c r="F1856" i="26"/>
  <c r="E1857" i="26"/>
  <c r="F1857" i="26"/>
  <c r="E1858" i="26"/>
  <c r="F1858" i="26"/>
  <c r="E1859" i="26"/>
  <c r="F1859" i="26"/>
  <c r="E1860" i="26"/>
  <c r="F1860" i="26"/>
  <c r="E1861" i="26"/>
  <c r="F1861" i="26"/>
  <c r="E1862" i="26"/>
  <c r="F1862" i="26"/>
  <c r="E1863" i="26"/>
  <c r="F1863" i="26"/>
  <c r="E1864" i="26"/>
  <c r="F1864" i="26"/>
  <c r="E1865" i="26"/>
  <c r="F1865" i="26"/>
  <c r="E1866" i="26"/>
  <c r="F1866" i="26"/>
  <c r="E1867" i="26"/>
  <c r="F1867" i="26"/>
  <c r="E1868" i="26"/>
  <c r="F1868" i="26"/>
  <c r="E1869" i="26"/>
  <c r="F1869" i="26"/>
  <c r="E1870" i="26"/>
  <c r="F1870" i="26"/>
  <c r="E1871" i="26"/>
  <c r="F1871" i="26"/>
  <c r="E1872" i="26"/>
  <c r="F1872" i="26"/>
  <c r="E1873" i="26"/>
  <c r="F1873" i="26"/>
  <c r="E1874" i="26"/>
  <c r="F1874" i="26"/>
  <c r="E1875" i="26"/>
  <c r="F1875" i="26"/>
  <c r="E1876" i="26"/>
  <c r="F1876" i="26"/>
  <c r="E1877" i="26"/>
  <c r="F1877" i="26"/>
  <c r="E1878" i="26"/>
  <c r="F1878" i="26"/>
  <c r="E1879" i="26"/>
  <c r="F1879" i="26"/>
  <c r="E1880" i="26"/>
  <c r="F1880" i="26"/>
  <c r="E1881" i="26"/>
  <c r="F1881" i="26"/>
  <c r="E1882" i="26"/>
  <c r="F1882" i="26"/>
  <c r="E1883" i="26"/>
  <c r="F1883" i="26"/>
  <c r="E1884" i="26"/>
  <c r="F1884" i="26"/>
  <c r="E1885" i="26"/>
  <c r="F1885" i="26"/>
  <c r="E1886" i="26"/>
  <c r="F1886" i="26"/>
  <c r="E1887" i="26"/>
  <c r="F1887" i="26"/>
  <c r="E1888" i="26"/>
  <c r="F1888" i="26"/>
  <c r="E1889" i="26"/>
  <c r="F1889" i="26"/>
  <c r="E1890" i="26"/>
  <c r="F1890" i="26"/>
  <c r="E1891" i="26"/>
  <c r="F1891" i="26"/>
  <c r="E1892" i="26"/>
  <c r="F1892" i="26"/>
  <c r="E1893" i="26"/>
  <c r="F1893" i="26"/>
  <c r="E1894" i="26"/>
  <c r="F1894" i="26"/>
  <c r="E1895" i="26"/>
  <c r="F1895" i="26"/>
  <c r="E1896" i="26"/>
  <c r="F1896" i="26"/>
  <c r="E1897" i="26"/>
  <c r="F1897" i="26"/>
  <c r="E1898" i="26"/>
  <c r="F1898" i="26"/>
  <c r="E1899" i="26"/>
  <c r="F1899" i="26"/>
  <c r="E1900" i="26"/>
  <c r="F1900" i="26"/>
  <c r="E1901" i="26"/>
  <c r="F1901" i="26"/>
  <c r="E1902" i="26"/>
  <c r="F1902" i="26"/>
  <c r="E1903" i="26"/>
  <c r="F1903" i="26"/>
  <c r="E1904" i="26"/>
  <c r="F1904" i="26"/>
  <c r="E1905" i="26"/>
  <c r="F1905" i="26"/>
  <c r="E1906" i="26"/>
  <c r="F1906" i="26"/>
  <c r="E1907" i="26"/>
  <c r="F1907" i="26"/>
  <c r="E1908" i="26"/>
  <c r="F1908" i="26"/>
  <c r="E1909" i="26"/>
  <c r="F1909" i="26"/>
  <c r="E1910" i="26"/>
  <c r="F1910" i="26"/>
  <c r="E1911" i="26"/>
  <c r="F1911" i="26"/>
  <c r="E1912" i="26"/>
  <c r="F1912" i="26"/>
  <c r="E1913" i="26"/>
  <c r="F1913" i="26"/>
  <c r="E1914" i="26"/>
  <c r="F1914" i="26"/>
  <c r="E1915" i="26"/>
  <c r="F1915" i="26"/>
  <c r="E1916" i="26"/>
  <c r="F1916" i="26"/>
  <c r="E1917" i="26"/>
  <c r="F1917" i="26"/>
  <c r="E1918" i="26"/>
  <c r="F1918" i="26"/>
  <c r="E1919" i="26"/>
  <c r="F1919" i="26"/>
  <c r="E1920" i="26"/>
  <c r="F1920" i="26"/>
  <c r="E1921" i="26"/>
  <c r="F1921" i="26"/>
  <c r="E1922" i="26"/>
  <c r="F1922" i="26"/>
  <c r="E1923" i="26"/>
  <c r="F1923" i="26"/>
  <c r="E1924" i="26"/>
  <c r="F1924" i="26"/>
  <c r="E1925" i="26"/>
  <c r="F1925" i="26"/>
  <c r="E1926" i="26"/>
  <c r="F1926" i="26"/>
  <c r="E1927" i="26"/>
  <c r="F1927" i="26"/>
  <c r="E1928" i="26"/>
  <c r="F1928" i="26"/>
  <c r="E1929" i="26"/>
  <c r="F1929" i="26"/>
  <c r="E1930" i="26"/>
  <c r="F1930" i="26"/>
  <c r="E1931" i="26"/>
  <c r="F1931" i="26"/>
  <c r="E1932" i="26"/>
  <c r="F1932" i="26"/>
  <c r="E1933" i="26"/>
  <c r="F1933" i="26"/>
  <c r="E1934" i="26"/>
  <c r="F1934" i="26"/>
  <c r="E1935" i="26"/>
  <c r="F1935" i="26"/>
  <c r="E1936" i="26"/>
  <c r="F1936" i="26"/>
  <c r="E1937" i="26"/>
  <c r="F1937" i="26"/>
  <c r="E1938" i="26"/>
  <c r="F1938" i="26"/>
  <c r="E1939" i="26"/>
  <c r="F1939" i="26"/>
  <c r="E1940" i="26"/>
  <c r="F1940" i="26"/>
  <c r="E1941" i="26"/>
  <c r="F1941" i="26"/>
  <c r="E1942" i="26"/>
  <c r="F1942" i="26"/>
  <c r="E1943" i="26"/>
  <c r="F1943" i="26"/>
  <c r="E1944" i="26"/>
  <c r="F1944" i="26"/>
  <c r="E1945" i="26"/>
  <c r="F1945" i="26"/>
  <c r="E1946" i="26"/>
  <c r="F1946" i="26"/>
  <c r="E1947" i="26"/>
  <c r="F1947" i="26"/>
  <c r="E1948" i="26"/>
  <c r="F1948" i="26"/>
  <c r="E1949" i="26"/>
  <c r="F1949" i="26"/>
  <c r="E1950" i="26"/>
  <c r="F1950" i="26"/>
  <c r="E1951" i="26"/>
  <c r="F1951" i="26"/>
  <c r="E1952" i="26"/>
  <c r="F1952" i="26"/>
  <c r="E1953" i="26"/>
  <c r="F1953" i="26"/>
  <c r="E1954" i="26"/>
  <c r="F1954" i="26"/>
  <c r="E1955" i="26"/>
  <c r="F1955" i="26"/>
  <c r="E1956" i="26"/>
  <c r="F1956" i="26"/>
  <c r="E1957" i="26"/>
  <c r="F1957" i="26"/>
  <c r="E1958" i="26"/>
  <c r="F1958" i="26"/>
  <c r="E1959" i="26"/>
  <c r="F1959" i="26"/>
  <c r="E1960" i="26"/>
  <c r="F1960" i="26"/>
  <c r="E1961" i="26"/>
  <c r="F1961" i="26"/>
  <c r="E1962" i="26"/>
  <c r="F1962" i="26"/>
  <c r="E1963" i="26"/>
  <c r="F1963" i="26"/>
  <c r="E1964" i="26"/>
  <c r="F1964" i="26"/>
  <c r="E1965" i="26"/>
  <c r="F1965" i="26"/>
  <c r="E1966" i="26"/>
  <c r="F1966" i="26"/>
  <c r="E1967" i="26"/>
  <c r="F1967" i="26"/>
  <c r="E1968" i="26"/>
  <c r="F1968" i="26"/>
  <c r="E1969" i="26"/>
  <c r="F1969" i="26"/>
  <c r="E1970" i="26"/>
  <c r="F1970" i="26"/>
  <c r="E1971" i="26"/>
  <c r="F1971" i="26"/>
  <c r="E1972" i="26"/>
  <c r="F1972" i="26"/>
  <c r="E1973" i="26"/>
  <c r="F1973" i="26"/>
  <c r="E1974" i="26"/>
  <c r="F1974" i="26"/>
  <c r="E1975" i="26"/>
  <c r="F1975" i="26"/>
  <c r="E1976" i="26"/>
  <c r="F1976" i="26"/>
  <c r="E1977" i="26"/>
  <c r="F1977" i="26"/>
  <c r="E1978" i="26"/>
  <c r="F1978" i="26"/>
  <c r="E1979" i="26"/>
  <c r="F1979" i="26"/>
  <c r="E1980" i="26"/>
  <c r="F1980" i="26"/>
  <c r="E1981" i="26"/>
  <c r="F1981" i="26"/>
  <c r="E1982" i="26"/>
  <c r="F1982" i="26"/>
  <c r="E1983" i="26"/>
  <c r="F1983" i="26"/>
  <c r="E1984" i="26"/>
  <c r="F1984" i="26"/>
  <c r="E1985" i="26"/>
  <c r="F1985" i="26"/>
  <c r="E1986" i="26"/>
  <c r="F1986" i="26"/>
  <c r="E1987" i="26"/>
  <c r="F1987" i="26"/>
  <c r="E1988" i="26"/>
  <c r="F1988" i="26"/>
  <c r="E1989" i="26"/>
  <c r="F1989" i="26"/>
  <c r="E1990" i="26"/>
  <c r="F1990" i="26"/>
  <c r="E1991" i="26"/>
  <c r="F1991" i="26"/>
  <c r="E1992" i="26"/>
  <c r="F1992" i="26"/>
  <c r="E1993" i="26"/>
  <c r="F1993" i="26"/>
  <c r="E1994" i="26"/>
  <c r="F1994" i="26"/>
  <c r="E1995" i="26"/>
  <c r="F1995" i="26"/>
  <c r="E1996" i="26"/>
  <c r="F1996" i="26"/>
  <c r="E1997" i="26"/>
  <c r="F1997" i="26"/>
  <c r="E1998" i="26"/>
  <c r="F1998" i="26"/>
  <c r="E1999" i="26"/>
  <c r="F1999" i="26"/>
  <c r="E2000" i="26"/>
  <c r="F2000" i="26"/>
  <c r="E2001" i="26"/>
  <c r="F2001" i="26"/>
  <c r="E2002" i="26"/>
  <c r="F2002" i="26"/>
  <c r="E2003" i="26"/>
  <c r="F2003" i="26"/>
  <c r="E2004" i="26"/>
  <c r="F2004" i="26"/>
  <c r="E2005" i="26"/>
  <c r="F2005" i="26"/>
  <c r="E2006" i="26"/>
  <c r="F2006" i="26"/>
  <c r="E2007" i="26"/>
  <c r="F2007" i="26"/>
  <c r="E2008" i="26"/>
  <c r="F2008" i="26"/>
  <c r="E2009" i="26"/>
  <c r="F2009" i="26"/>
  <c r="E2010" i="26"/>
  <c r="F2010" i="26"/>
  <c r="E2011" i="26"/>
  <c r="F2011" i="26"/>
  <c r="E2012" i="26"/>
  <c r="F2012" i="26"/>
  <c r="E2013" i="26"/>
  <c r="F2013" i="26"/>
  <c r="E2014" i="26"/>
  <c r="F2014" i="26"/>
  <c r="E2015" i="26"/>
  <c r="F2015" i="26"/>
  <c r="E2016" i="26"/>
  <c r="F2016" i="26"/>
  <c r="E2017" i="26"/>
  <c r="F2017" i="26"/>
  <c r="E2018" i="26"/>
  <c r="F2018" i="26"/>
  <c r="E2019" i="26"/>
  <c r="F2019" i="26"/>
  <c r="E2020" i="26"/>
  <c r="F2020" i="26"/>
  <c r="E2021" i="26"/>
  <c r="F2021" i="26"/>
  <c r="E2022" i="26"/>
  <c r="F2022" i="26"/>
  <c r="E2023" i="26"/>
  <c r="F2023" i="26"/>
  <c r="E2024" i="26"/>
  <c r="F2024" i="26"/>
  <c r="E2025" i="26"/>
  <c r="F2025" i="26"/>
  <c r="E2026" i="26"/>
  <c r="F2026" i="26"/>
  <c r="E2027" i="26"/>
  <c r="F2027" i="26"/>
  <c r="E2028" i="26"/>
  <c r="F2028" i="26"/>
  <c r="E2029" i="26"/>
  <c r="F2029" i="26"/>
  <c r="E2030" i="26"/>
  <c r="F2030" i="26"/>
  <c r="E2031" i="26"/>
  <c r="F2031" i="26"/>
  <c r="E2032" i="26"/>
  <c r="F2032" i="26"/>
  <c r="E2033" i="26"/>
  <c r="F2033" i="26"/>
  <c r="E2034" i="26"/>
  <c r="F2034" i="26"/>
  <c r="E2035" i="26"/>
  <c r="F2035" i="26"/>
  <c r="E2036" i="26"/>
  <c r="F2036" i="26"/>
  <c r="E2037" i="26"/>
  <c r="F2037" i="26"/>
  <c r="E2038" i="26"/>
  <c r="F2038" i="26"/>
  <c r="E2039" i="26"/>
  <c r="F2039" i="26"/>
  <c r="E2040" i="26"/>
  <c r="F2040" i="26"/>
  <c r="E2041" i="26"/>
  <c r="F2041" i="26"/>
  <c r="E2042" i="26"/>
  <c r="F2042" i="26"/>
  <c r="E2043" i="26"/>
  <c r="F2043" i="26"/>
  <c r="E2044" i="26"/>
  <c r="F2044" i="26"/>
  <c r="E2045" i="26"/>
  <c r="F2045" i="26"/>
  <c r="E2046" i="26"/>
  <c r="F2046" i="26"/>
  <c r="E2047" i="26"/>
  <c r="F2047" i="26"/>
  <c r="E2048" i="26"/>
  <c r="F2048" i="26"/>
  <c r="E2049" i="26"/>
  <c r="F2049" i="26"/>
  <c r="E2050" i="26"/>
  <c r="F2050" i="26"/>
  <c r="E2051" i="26"/>
  <c r="F2051" i="26"/>
  <c r="E2052" i="26"/>
  <c r="F2052" i="26"/>
  <c r="E2053" i="26"/>
  <c r="F2053" i="26"/>
  <c r="E2054" i="26"/>
  <c r="F2054" i="26"/>
  <c r="E2055" i="26"/>
  <c r="F2055" i="26"/>
  <c r="E2056" i="26"/>
  <c r="F2056" i="26"/>
  <c r="E2057" i="26"/>
  <c r="F2057" i="26"/>
  <c r="E2058" i="26"/>
  <c r="F2058" i="26"/>
  <c r="E2059" i="26"/>
  <c r="F2059" i="26"/>
  <c r="E2060" i="26"/>
  <c r="F2060" i="26"/>
  <c r="E2061" i="26"/>
  <c r="F2061" i="26"/>
  <c r="E2062" i="26"/>
  <c r="F2062" i="26"/>
  <c r="E2063" i="26"/>
  <c r="F2063" i="26"/>
  <c r="E2064" i="26"/>
  <c r="F2064" i="26"/>
  <c r="E2065" i="26"/>
  <c r="F2065" i="26"/>
  <c r="E2066" i="26"/>
  <c r="F2066" i="26"/>
  <c r="E2067" i="26"/>
  <c r="F2067" i="26"/>
  <c r="E2068" i="26"/>
  <c r="F2068" i="26"/>
  <c r="E2069" i="26"/>
  <c r="F2069" i="26"/>
  <c r="E2070" i="26"/>
  <c r="F2070" i="26"/>
  <c r="E2071" i="26"/>
  <c r="F2071" i="26"/>
  <c r="E2072" i="26"/>
  <c r="F2072" i="26"/>
  <c r="E2073" i="26"/>
  <c r="F2073" i="26"/>
  <c r="E2074" i="26"/>
  <c r="F2074" i="26"/>
  <c r="E2075" i="26"/>
  <c r="F2075" i="26"/>
  <c r="E2076" i="26"/>
  <c r="F2076" i="26"/>
  <c r="E2077" i="26"/>
  <c r="F2077" i="26"/>
  <c r="E2078" i="26"/>
  <c r="F2078" i="26"/>
  <c r="E2079" i="26"/>
  <c r="F2079" i="26"/>
  <c r="E2080" i="26"/>
  <c r="F2080" i="26"/>
  <c r="E2081" i="26"/>
  <c r="F2081" i="26"/>
  <c r="E2082" i="26"/>
  <c r="F2082" i="26"/>
  <c r="E2083" i="26"/>
  <c r="F2083" i="26"/>
  <c r="E2084" i="26"/>
  <c r="F2084" i="26"/>
  <c r="E2085" i="26"/>
  <c r="F2085" i="26"/>
  <c r="E2086" i="26"/>
  <c r="F2086" i="26"/>
  <c r="E2087" i="26"/>
  <c r="F2087" i="26"/>
  <c r="E2088" i="26"/>
  <c r="F2088" i="26"/>
  <c r="E2089" i="26"/>
  <c r="F2089" i="26"/>
  <c r="E2090" i="26"/>
  <c r="F2090" i="26"/>
  <c r="E2091" i="26"/>
  <c r="F2091" i="26"/>
  <c r="E2092" i="26"/>
  <c r="F2092" i="26"/>
  <c r="E2093" i="26"/>
  <c r="F2093" i="26"/>
  <c r="E2094" i="26"/>
  <c r="F2094" i="26"/>
  <c r="E2095" i="26"/>
  <c r="F2095" i="26"/>
  <c r="E2096" i="26"/>
  <c r="F2096" i="26"/>
  <c r="E2097" i="26"/>
  <c r="F2097" i="26"/>
  <c r="E2098" i="26"/>
  <c r="F2098" i="26"/>
  <c r="E2099" i="26"/>
  <c r="F2099" i="26"/>
  <c r="E2100" i="26"/>
  <c r="F2100" i="26"/>
  <c r="E2101" i="26"/>
  <c r="F2101" i="26"/>
  <c r="E2102" i="26"/>
  <c r="F2102" i="26"/>
  <c r="E2103" i="26"/>
  <c r="F2103" i="26"/>
  <c r="E2104" i="26"/>
  <c r="F2104" i="26"/>
  <c r="E2105" i="26"/>
  <c r="F2105" i="26"/>
  <c r="E2106" i="26"/>
  <c r="F2106" i="26"/>
  <c r="E2107" i="26"/>
  <c r="F2107" i="26"/>
  <c r="E2108" i="26"/>
  <c r="F2108" i="26"/>
  <c r="E2109" i="26"/>
  <c r="F2109" i="26"/>
  <c r="E2110" i="26"/>
  <c r="F2110" i="26"/>
  <c r="E2111" i="26"/>
  <c r="F2111" i="26"/>
  <c r="E2112" i="26"/>
  <c r="F2112" i="26"/>
  <c r="E2113" i="26"/>
  <c r="F2113" i="26"/>
  <c r="E2114" i="26"/>
  <c r="F2114" i="26"/>
  <c r="E2115" i="26"/>
  <c r="F2115" i="26"/>
  <c r="E2116" i="26"/>
  <c r="F2116" i="26"/>
  <c r="E2117" i="26"/>
  <c r="F2117" i="26"/>
  <c r="E2118" i="26"/>
  <c r="F2118" i="26"/>
  <c r="E2119" i="26"/>
  <c r="F2119" i="26"/>
  <c r="E2120" i="26"/>
  <c r="F2120" i="26"/>
  <c r="E2121" i="26"/>
  <c r="F2121" i="26"/>
  <c r="E2122" i="26"/>
  <c r="F2122" i="26"/>
  <c r="E2123" i="26"/>
  <c r="F2123" i="26"/>
  <c r="E2124" i="26"/>
  <c r="F2124" i="26"/>
  <c r="E2125" i="26"/>
  <c r="F2125" i="26"/>
  <c r="E2126" i="26"/>
  <c r="F2126" i="26"/>
  <c r="E2127" i="26"/>
  <c r="F2127" i="26"/>
  <c r="E2128" i="26"/>
  <c r="F2128" i="26"/>
  <c r="E2129" i="26"/>
  <c r="F2129" i="26"/>
  <c r="E2130" i="26"/>
  <c r="F2130" i="26"/>
  <c r="E2131" i="26"/>
  <c r="F2131" i="26"/>
  <c r="E2132" i="26"/>
  <c r="F2132" i="26"/>
  <c r="E2133" i="26"/>
  <c r="F2133" i="26"/>
  <c r="E2134" i="26"/>
  <c r="F2134" i="26"/>
  <c r="E2135" i="26"/>
  <c r="F2135" i="26"/>
  <c r="E2136" i="26"/>
  <c r="F2136" i="26"/>
  <c r="E2137" i="26"/>
  <c r="F2137" i="26"/>
  <c r="E2138" i="26"/>
  <c r="F2138" i="26"/>
  <c r="E2139" i="26"/>
  <c r="F2139" i="26"/>
  <c r="E2140" i="26"/>
  <c r="F2140" i="26"/>
  <c r="E2141" i="26"/>
  <c r="F2141" i="26"/>
  <c r="E2142" i="26"/>
  <c r="F2142" i="26"/>
  <c r="E2143" i="26"/>
  <c r="F2143" i="26"/>
  <c r="E2144" i="26"/>
  <c r="F2144" i="26"/>
  <c r="E2145" i="26"/>
  <c r="F2145" i="26"/>
  <c r="E2146" i="26"/>
  <c r="F2146" i="26"/>
  <c r="E2147" i="26"/>
  <c r="F2147" i="26"/>
  <c r="E2148" i="26"/>
  <c r="F2148" i="26"/>
  <c r="E2149" i="26"/>
  <c r="F2149" i="26"/>
  <c r="E2150" i="26"/>
  <c r="F2150" i="26"/>
  <c r="E2151" i="26"/>
  <c r="F2151" i="26"/>
  <c r="E2152" i="26"/>
  <c r="F2152" i="26"/>
  <c r="E2153" i="26"/>
  <c r="F2153" i="26"/>
  <c r="E2154" i="26"/>
  <c r="F2154" i="26"/>
  <c r="E2155" i="26"/>
  <c r="F2155" i="26"/>
  <c r="E2156" i="26"/>
  <c r="F2156" i="26"/>
  <c r="E2157" i="26"/>
  <c r="F2157" i="26"/>
  <c r="E2158" i="26"/>
  <c r="F2158" i="26"/>
  <c r="E2159" i="26"/>
  <c r="F2159" i="26"/>
  <c r="E2160" i="26"/>
  <c r="F2160" i="26"/>
  <c r="E2161" i="26"/>
  <c r="F2161" i="26"/>
  <c r="E2162" i="26"/>
  <c r="F2162" i="26"/>
  <c r="E2163" i="26"/>
  <c r="F2163" i="26"/>
  <c r="E2164" i="26"/>
  <c r="F2164" i="26"/>
  <c r="E2165" i="26"/>
  <c r="F2165" i="26"/>
  <c r="E2166" i="26"/>
  <c r="F2166" i="26"/>
  <c r="E2167" i="26"/>
  <c r="F2167" i="26"/>
  <c r="E2168" i="26"/>
  <c r="F2168" i="26"/>
  <c r="E2169" i="26"/>
  <c r="F2169" i="26"/>
  <c r="E2170" i="26"/>
  <c r="F2170" i="26"/>
  <c r="E2171" i="26"/>
  <c r="F2171" i="26"/>
  <c r="E2172" i="26"/>
  <c r="F2172" i="26"/>
  <c r="E2173" i="26"/>
  <c r="F2173" i="26"/>
  <c r="E2174" i="26"/>
  <c r="F2174" i="26"/>
  <c r="E2175" i="26"/>
  <c r="F2175" i="26"/>
  <c r="E2176" i="26"/>
  <c r="F2176" i="26"/>
  <c r="E2177" i="26"/>
  <c r="F2177" i="26"/>
  <c r="E2178" i="26"/>
  <c r="F2178" i="26"/>
  <c r="E2179" i="26"/>
  <c r="F2179" i="26"/>
  <c r="E2180" i="26"/>
  <c r="F2180" i="26"/>
  <c r="E2181" i="26"/>
  <c r="F2181" i="26"/>
  <c r="E2182" i="26"/>
  <c r="F2182" i="26"/>
  <c r="E2183" i="26"/>
  <c r="F2183" i="26"/>
  <c r="E2184" i="26"/>
  <c r="F2184" i="26"/>
  <c r="E2185" i="26"/>
  <c r="F2185" i="26"/>
  <c r="E2186" i="26"/>
  <c r="F2186" i="26"/>
  <c r="E2187" i="26"/>
  <c r="F2187" i="26"/>
  <c r="E2188" i="26"/>
  <c r="F2188" i="26"/>
  <c r="E2189" i="26"/>
  <c r="F2189" i="26"/>
  <c r="E2190" i="26"/>
  <c r="F2190" i="26"/>
  <c r="E2191" i="26"/>
  <c r="F2191" i="26"/>
  <c r="E2192" i="26"/>
  <c r="F2192" i="26"/>
  <c r="E2193" i="26"/>
  <c r="F2193" i="26"/>
  <c r="E2194" i="26"/>
  <c r="F2194" i="26"/>
  <c r="E2195" i="26"/>
  <c r="F2195" i="26"/>
  <c r="E2196" i="26"/>
  <c r="F2196" i="26"/>
  <c r="E2197" i="26"/>
  <c r="F2197" i="26"/>
  <c r="E2198" i="26"/>
  <c r="F2198" i="26"/>
  <c r="E2199" i="26"/>
  <c r="F2199" i="26"/>
  <c r="E2200" i="26"/>
  <c r="F2200" i="26"/>
  <c r="E2201" i="26"/>
  <c r="F2201" i="26"/>
  <c r="E2202" i="26"/>
  <c r="F2202" i="26"/>
  <c r="E2203" i="26"/>
  <c r="F2203" i="26"/>
  <c r="E2204" i="26"/>
  <c r="F2204" i="26"/>
  <c r="E2205" i="26"/>
  <c r="F2205" i="26"/>
  <c r="E2206" i="26"/>
  <c r="F2206" i="26"/>
  <c r="E2207" i="26"/>
  <c r="F2207" i="26"/>
  <c r="E2208" i="26"/>
  <c r="F2208" i="26"/>
  <c r="E2209" i="26"/>
  <c r="F2209" i="26"/>
  <c r="E2210" i="26"/>
  <c r="F2210" i="26"/>
  <c r="E2211" i="26"/>
  <c r="F2211" i="26"/>
  <c r="E2212" i="26"/>
  <c r="F2212" i="26"/>
  <c r="E2213" i="26"/>
  <c r="F2213" i="26"/>
  <c r="E2214" i="26"/>
  <c r="F2214" i="26"/>
  <c r="E2215" i="26"/>
  <c r="F2215" i="26"/>
  <c r="E2216" i="26"/>
  <c r="F2216" i="26"/>
  <c r="E2217" i="26"/>
  <c r="F2217" i="26"/>
  <c r="E2218" i="26"/>
  <c r="F2218" i="26"/>
  <c r="E2219" i="26"/>
  <c r="F2219" i="26"/>
  <c r="E2220" i="26"/>
  <c r="F2220" i="26"/>
  <c r="E2221" i="26"/>
  <c r="F2221" i="26"/>
  <c r="E2222" i="26"/>
  <c r="F2222" i="26"/>
  <c r="E2223" i="26"/>
  <c r="F2223" i="26"/>
  <c r="E2224" i="26"/>
  <c r="F2224" i="26"/>
  <c r="E2225" i="26"/>
  <c r="F2225" i="26"/>
  <c r="E2226" i="26"/>
  <c r="F2226" i="26"/>
  <c r="E2227" i="26"/>
  <c r="F2227" i="26"/>
  <c r="E2228" i="26"/>
  <c r="F2228" i="26"/>
  <c r="E2229" i="26"/>
  <c r="F2229" i="26"/>
  <c r="E2230" i="26"/>
  <c r="F2230" i="26"/>
  <c r="E2231" i="26"/>
  <c r="F2231" i="26"/>
  <c r="E2232" i="26"/>
  <c r="F2232" i="26"/>
  <c r="E2233" i="26"/>
  <c r="F2233" i="26"/>
  <c r="E2234" i="26"/>
  <c r="F2234" i="26"/>
  <c r="E2235" i="26"/>
  <c r="F2235" i="26"/>
  <c r="E2236" i="26"/>
  <c r="F2236" i="26"/>
  <c r="E2237" i="26"/>
  <c r="F2237" i="26"/>
  <c r="E2238" i="26"/>
  <c r="F2238" i="26"/>
  <c r="E2239" i="26"/>
  <c r="F2239" i="26"/>
  <c r="E2240" i="26"/>
  <c r="F2240" i="26"/>
  <c r="E2241" i="26"/>
  <c r="F2241" i="26"/>
  <c r="E2242" i="26"/>
  <c r="F2242" i="26"/>
  <c r="E2243" i="26"/>
  <c r="F2243" i="26"/>
  <c r="E2244" i="26"/>
  <c r="F2244" i="26"/>
  <c r="E2245" i="26"/>
  <c r="F2245" i="26"/>
  <c r="E2246" i="26"/>
  <c r="F2246" i="26"/>
  <c r="E2247" i="26"/>
  <c r="F2247" i="26"/>
  <c r="E2248" i="26"/>
  <c r="F2248" i="26"/>
  <c r="E2249" i="26"/>
  <c r="F2249" i="26"/>
  <c r="E2250" i="26"/>
  <c r="F2250" i="26"/>
  <c r="E2251" i="26"/>
  <c r="F2251" i="26"/>
  <c r="E2252" i="26"/>
  <c r="F2252" i="26"/>
  <c r="E2253" i="26"/>
  <c r="F2253" i="26"/>
  <c r="E2254" i="26"/>
  <c r="F2254" i="26"/>
  <c r="E2255" i="26"/>
  <c r="F2255" i="26"/>
  <c r="E2256" i="26"/>
  <c r="F2256" i="26"/>
  <c r="E2257" i="26"/>
  <c r="F2257" i="26"/>
  <c r="E2258" i="26"/>
  <c r="F2258" i="26"/>
  <c r="E2259" i="26"/>
  <c r="F2259" i="26"/>
  <c r="E2260" i="26"/>
  <c r="F2260" i="26"/>
  <c r="E2261" i="26"/>
  <c r="F2261" i="26"/>
  <c r="E2262" i="26"/>
  <c r="F2262" i="26"/>
  <c r="E2263" i="26"/>
  <c r="F2263" i="26"/>
  <c r="E2264" i="26"/>
  <c r="F2264" i="26"/>
  <c r="E2265" i="26"/>
  <c r="F2265" i="26"/>
  <c r="E2266" i="26"/>
  <c r="F2266" i="26"/>
  <c r="E2267" i="26"/>
  <c r="F2267" i="26"/>
  <c r="E2268" i="26"/>
  <c r="F2268" i="26"/>
  <c r="E2269" i="26"/>
  <c r="F2269" i="26"/>
  <c r="E2270" i="26"/>
  <c r="F2270" i="26"/>
  <c r="E2271" i="26"/>
  <c r="F2271" i="26"/>
  <c r="E2272" i="26"/>
  <c r="F2272" i="26"/>
  <c r="E2273" i="26"/>
  <c r="F2273" i="26"/>
  <c r="E2274" i="26"/>
  <c r="F2274" i="26"/>
  <c r="E2275" i="26"/>
  <c r="F2275" i="26"/>
  <c r="E2276" i="26"/>
  <c r="F2276" i="26"/>
  <c r="E2277" i="26"/>
  <c r="F2277" i="26"/>
  <c r="E2278" i="26"/>
  <c r="F2278" i="26"/>
  <c r="E2279" i="26"/>
  <c r="F2279" i="26"/>
  <c r="E2280" i="26"/>
  <c r="F2280" i="26"/>
  <c r="E2281" i="26"/>
  <c r="F2281" i="26"/>
  <c r="E2282" i="26"/>
  <c r="F2282" i="26"/>
  <c r="E2283" i="26"/>
  <c r="F2283" i="26"/>
  <c r="E2284" i="26"/>
  <c r="F2284" i="26"/>
  <c r="E2285" i="26"/>
  <c r="F2285" i="26"/>
  <c r="E2286" i="26"/>
  <c r="F2286" i="26"/>
  <c r="E2287" i="26"/>
  <c r="F2287" i="26"/>
  <c r="E2288" i="26"/>
  <c r="F2288" i="26"/>
  <c r="E2289" i="26"/>
  <c r="F2289" i="26"/>
  <c r="E2290" i="26"/>
  <c r="F2290" i="26"/>
  <c r="E2291" i="26"/>
  <c r="F2291" i="26"/>
  <c r="E2292" i="26"/>
  <c r="F2292" i="26"/>
  <c r="E2293" i="26"/>
  <c r="F2293" i="26"/>
  <c r="E2294" i="26"/>
  <c r="F2294" i="26"/>
  <c r="E2295" i="26"/>
  <c r="F2295" i="26"/>
  <c r="E2296" i="26"/>
  <c r="F2296" i="26"/>
  <c r="E2297" i="26"/>
  <c r="F2297" i="26"/>
  <c r="E2298" i="26"/>
  <c r="F2298" i="26"/>
  <c r="E2299" i="26"/>
  <c r="F2299" i="26"/>
  <c r="E2300" i="26"/>
  <c r="F2300" i="26"/>
  <c r="E2301" i="26"/>
  <c r="F2301" i="26"/>
  <c r="E2302" i="26"/>
  <c r="F2302" i="26"/>
  <c r="E2303" i="26"/>
  <c r="F2303" i="26"/>
  <c r="E2304" i="26"/>
  <c r="F2304" i="26"/>
  <c r="E2305" i="26"/>
  <c r="F2305" i="26"/>
  <c r="E2306" i="26"/>
  <c r="F2306" i="26"/>
  <c r="E2307" i="26"/>
  <c r="F2307" i="26"/>
  <c r="E2308" i="26"/>
  <c r="F2308" i="26"/>
  <c r="E2309" i="26"/>
  <c r="F2309" i="26"/>
  <c r="E2310" i="26"/>
  <c r="F2310" i="26"/>
  <c r="E2311" i="26"/>
  <c r="F2311" i="26"/>
  <c r="E2312" i="26"/>
  <c r="F2312" i="26"/>
  <c r="E2313" i="26"/>
  <c r="F2313" i="26"/>
  <c r="E2314" i="26"/>
  <c r="F2314" i="26"/>
  <c r="E2315" i="26"/>
  <c r="F2315" i="26"/>
  <c r="E2316" i="26"/>
  <c r="F2316" i="26"/>
  <c r="E2317" i="26"/>
  <c r="F2317" i="26"/>
  <c r="E2318" i="26"/>
  <c r="F2318" i="26"/>
  <c r="E2319" i="26"/>
  <c r="F2319" i="26"/>
  <c r="E2320" i="26"/>
  <c r="F2320" i="26"/>
  <c r="E2321" i="26"/>
  <c r="F2321" i="26"/>
  <c r="E2322" i="26"/>
  <c r="F2322" i="26"/>
  <c r="E2323" i="26"/>
  <c r="F2323" i="26"/>
  <c r="E2324" i="26"/>
  <c r="F2324" i="26"/>
  <c r="E2325" i="26"/>
  <c r="F2325" i="26"/>
  <c r="E2326" i="26"/>
  <c r="F2326" i="26"/>
  <c r="E2327" i="26"/>
  <c r="F2327" i="26"/>
  <c r="E2328" i="26"/>
  <c r="F2328" i="26"/>
  <c r="E2329" i="26"/>
  <c r="F2329" i="26"/>
  <c r="E2330" i="26"/>
  <c r="F2330" i="26"/>
  <c r="E2331" i="26"/>
  <c r="F2331" i="26"/>
  <c r="E2332" i="26"/>
  <c r="F2332" i="26"/>
  <c r="E2333" i="26"/>
  <c r="F2333" i="26"/>
  <c r="E2334" i="26"/>
  <c r="F2334" i="26"/>
  <c r="E2335" i="26"/>
  <c r="F2335" i="26"/>
  <c r="E2336" i="26"/>
  <c r="F2336" i="26"/>
  <c r="E2337" i="26"/>
  <c r="F2337" i="26"/>
  <c r="E2338" i="26"/>
  <c r="F2338" i="26"/>
  <c r="E2339" i="26"/>
  <c r="F2339" i="26"/>
  <c r="E2340" i="26"/>
  <c r="F2340" i="26"/>
  <c r="E2341" i="26"/>
  <c r="F2341" i="26"/>
  <c r="E2342" i="26"/>
  <c r="F2342" i="26"/>
  <c r="E2343" i="26"/>
  <c r="F2343" i="26"/>
  <c r="E2344" i="26"/>
  <c r="F2344" i="26"/>
  <c r="E2345" i="26"/>
  <c r="F2345" i="26"/>
  <c r="E2346" i="26"/>
  <c r="F2346" i="26"/>
  <c r="E2347" i="26"/>
  <c r="F2347" i="26"/>
  <c r="E2348" i="26"/>
  <c r="F2348" i="26"/>
  <c r="E2349" i="26"/>
  <c r="F2349" i="26"/>
  <c r="E2350" i="26"/>
  <c r="F2350" i="26"/>
  <c r="E2351" i="26"/>
  <c r="F2351" i="26"/>
  <c r="E2352" i="26"/>
  <c r="F2352" i="26"/>
  <c r="E2353" i="26"/>
  <c r="F2353" i="26"/>
  <c r="E2354" i="26"/>
  <c r="F2354" i="26"/>
  <c r="E2355" i="26"/>
  <c r="F2355" i="26"/>
  <c r="E2356" i="26"/>
  <c r="F2356" i="26"/>
  <c r="E2357" i="26"/>
  <c r="F2357" i="26"/>
  <c r="E2358" i="26"/>
  <c r="F2358" i="26"/>
  <c r="E2359" i="26"/>
  <c r="F2359" i="26"/>
  <c r="E2360" i="26"/>
  <c r="F2360" i="26"/>
  <c r="E2361" i="26"/>
  <c r="F2361" i="26"/>
  <c r="E2362" i="26"/>
  <c r="F2362" i="26"/>
  <c r="E2363" i="26"/>
  <c r="F2363" i="26"/>
  <c r="E2364" i="26"/>
  <c r="F2364" i="26"/>
  <c r="E2365" i="26"/>
  <c r="F2365" i="26"/>
  <c r="E2366" i="26"/>
  <c r="F2366" i="26"/>
  <c r="E2367" i="26"/>
  <c r="F2367" i="26"/>
  <c r="E2368" i="26"/>
  <c r="F2368" i="26"/>
  <c r="E2369" i="26"/>
  <c r="F2369" i="26"/>
  <c r="E2370" i="26"/>
  <c r="F2370" i="26"/>
  <c r="E2371" i="26"/>
  <c r="F2371" i="26"/>
  <c r="E2372" i="26"/>
  <c r="F2372" i="26"/>
  <c r="E2373" i="26"/>
  <c r="F2373" i="26"/>
  <c r="E2374" i="26"/>
  <c r="F2374" i="26"/>
  <c r="E2375" i="26"/>
  <c r="F2375" i="26"/>
  <c r="E2376" i="26"/>
  <c r="F2376" i="26"/>
  <c r="E2377" i="26"/>
  <c r="F2377" i="26"/>
  <c r="E2378" i="26"/>
  <c r="F2378" i="26"/>
  <c r="E2379" i="26"/>
  <c r="F2379" i="26"/>
  <c r="E2380" i="26"/>
  <c r="F2380" i="26"/>
  <c r="E2381" i="26"/>
  <c r="F2381" i="26"/>
  <c r="E2382" i="26"/>
  <c r="F2382" i="26"/>
  <c r="E2383" i="26"/>
  <c r="F2383" i="26"/>
  <c r="E2384" i="26"/>
  <c r="F2384" i="26"/>
  <c r="E2385" i="26"/>
  <c r="F2385" i="26"/>
  <c r="E2386" i="26"/>
  <c r="F2386" i="26"/>
  <c r="E2387" i="26"/>
  <c r="F2387" i="26"/>
  <c r="E2388" i="26"/>
  <c r="F2388" i="26"/>
  <c r="E2389" i="26"/>
  <c r="F2389" i="26"/>
  <c r="E2390" i="26"/>
  <c r="F2390" i="26"/>
  <c r="E2391" i="26"/>
  <c r="F2391" i="26"/>
  <c r="E2392" i="26"/>
  <c r="F2392" i="26"/>
  <c r="E2393" i="26"/>
  <c r="F2393" i="26"/>
  <c r="E2394" i="26"/>
  <c r="F2394" i="26"/>
  <c r="E2395" i="26"/>
  <c r="F2395" i="26"/>
  <c r="E2396" i="26"/>
  <c r="F2396" i="26"/>
  <c r="E2397" i="26"/>
  <c r="F2397" i="26"/>
  <c r="E2398" i="26"/>
  <c r="F2398" i="26"/>
  <c r="E2399" i="26"/>
  <c r="F2399" i="26"/>
  <c r="E2400" i="26"/>
  <c r="F2400" i="26"/>
  <c r="E2401" i="26"/>
  <c r="F2401" i="26"/>
  <c r="E2402" i="26"/>
  <c r="F2402" i="26"/>
  <c r="E2403" i="26"/>
  <c r="F2403" i="26"/>
  <c r="E2404" i="26"/>
  <c r="F2404" i="26"/>
  <c r="E2405" i="26"/>
  <c r="F2405" i="26"/>
  <c r="E2406" i="26"/>
  <c r="F2406" i="26"/>
  <c r="E2407" i="26"/>
  <c r="F2407" i="26"/>
  <c r="E2408" i="26"/>
  <c r="F2408" i="26"/>
  <c r="E2409" i="26"/>
  <c r="F2409" i="26"/>
  <c r="E2410" i="26"/>
  <c r="F2410" i="26"/>
  <c r="E2411" i="26"/>
  <c r="F2411" i="26"/>
  <c r="E2412" i="26"/>
  <c r="F2412" i="26"/>
  <c r="E2413" i="26"/>
  <c r="F2413" i="26"/>
  <c r="E2414" i="26"/>
  <c r="F2414" i="26"/>
  <c r="E2415" i="26"/>
  <c r="F2415" i="26"/>
  <c r="E2416" i="26"/>
  <c r="F2416" i="26"/>
  <c r="E2417" i="26"/>
  <c r="F2417" i="26"/>
  <c r="E2418" i="26"/>
  <c r="F2418" i="26"/>
  <c r="E2419" i="26"/>
  <c r="F2419" i="26"/>
  <c r="E2420" i="26"/>
  <c r="F2420" i="26"/>
  <c r="E2421" i="26"/>
  <c r="F2421" i="26"/>
  <c r="E2422" i="26"/>
  <c r="F2422" i="26"/>
  <c r="E2423" i="26"/>
  <c r="F2423" i="26"/>
  <c r="E2424" i="26"/>
  <c r="F2424" i="26"/>
  <c r="E2425" i="26"/>
  <c r="F2425" i="26"/>
  <c r="E2426" i="26"/>
  <c r="F2426" i="26"/>
  <c r="E2427" i="26"/>
  <c r="F2427" i="26"/>
  <c r="E2428" i="26"/>
  <c r="F2428" i="26"/>
  <c r="E2429" i="26"/>
  <c r="F2429" i="26"/>
  <c r="E2430" i="26"/>
  <c r="F2430" i="26"/>
  <c r="E2431" i="26"/>
  <c r="F2431" i="26"/>
  <c r="E2432" i="26"/>
  <c r="F2432" i="26"/>
  <c r="E2433" i="26"/>
  <c r="F2433" i="26"/>
  <c r="E2434" i="26"/>
  <c r="F2434" i="26"/>
  <c r="E2435" i="26"/>
  <c r="F2435" i="26"/>
  <c r="E2436" i="26"/>
  <c r="F2436" i="26"/>
  <c r="E2437" i="26"/>
  <c r="F2437" i="26"/>
  <c r="E2438" i="26"/>
  <c r="F2438" i="26"/>
  <c r="E2439" i="26"/>
  <c r="F2439" i="26"/>
  <c r="E2440" i="26"/>
  <c r="F2440" i="26"/>
  <c r="E2441" i="26"/>
  <c r="F2441" i="26"/>
  <c r="E2442" i="26"/>
  <c r="F2442" i="26"/>
  <c r="E2443" i="26"/>
  <c r="F2443" i="26"/>
  <c r="E2444" i="26"/>
  <c r="F2444" i="26"/>
  <c r="E2445" i="26"/>
  <c r="F2445" i="26"/>
  <c r="E2446" i="26"/>
  <c r="F2446" i="26"/>
  <c r="E2447" i="26"/>
  <c r="F2447" i="26"/>
  <c r="E2448" i="26"/>
  <c r="F2448" i="26"/>
  <c r="E2449" i="26"/>
  <c r="F2449" i="26"/>
  <c r="E2450" i="26"/>
  <c r="F2450" i="26"/>
  <c r="E2451" i="26"/>
  <c r="F2451" i="26"/>
  <c r="E2452" i="26"/>
  <c r="F2452" i="26"/>
  <c r="E2453" i="26"/>
  <c r="F2453" i="26"/>
  <c r="E2454" i="26"/>
  <c r="F2454" i="26"/>
  <c r="E2455" i="26"/>
  <c r="F2455" i="26"/>
  <c r="E2456" i="26"/>
  <c r="F2456" i="26"/>
  <c r="E2457" i="26"/>
  <c r="F2457" i="26"/>
  <c r="E2458" i="26"/>
  <c r="F2458" i="26"/>
  <c r="E2459" i="26"/>
  <c r="F2459" i="26"/>
  <c r="E2460" i="26"/>
  <c r="F2460" i="26"/>
  <c r="E2461" i="26"/>
  <c r="F2461" i="26"/>
  <c r="E2462" i="26"/>
  <c r="F2462" i="26"/>
  <c r="E2463" i="26"/>
  <c r="F2463" i="26"/>
  <c r="E2464" i="26"/>
  <c r="F2464" i="26"/>
  <c r="E2465" i="26"/>
  <c r="F2465" i="26"/>
  <c r="E2466" i="26"/>
  <c r="F2466" i="26"/>
  <c r="E2467" i="26"/>
  <c r="F2467" i="26"/>
  <c r="E2468" i="26"/>
  <c r="F2468" i="26"/>
  <c r="E2469" i="26"/>
  <c r="F2469" i="26"/>
  <c r="E2470" i="26"/>
  <c r="F2470" i="26"/>
  <c r="E2471" i="26"/>
  <c r="F2471" i="26"/>
  <c r="E2472" i="26"/>
  <c r="F2472" i="26"/>
  <c r="E2473" i="26"/>
  <c r="F2473" i="26"/>
  <c r="E2474" i="26"/>
  <c r="F2474" i="26"/>
  <c r="E2475" i="26"/>
  <c r="F2475" i="26"/>
  <c r="E2476" i="26"/>
  <c r="F2476" i="26"/>
  <c r="E2477" i="26"/>
  <c r="F2477" i="26"/>
  <c r="E2478" i="26"/>
  <c r="F2478" i="26"/>
  <c r="E2479" i="26"/>
  <c r="F2479" i="26"/>
  <c r="E2480" i="26"/>
  <c r="F2480" i="26"/>
  <c r="E2481" i="26"/>
  <c r="F2481" i="26"/>
  <c r="E2482" i="26"/>
  <c r="F2482" i="26"/>
  <c r="E2483" i="26"/>
  <c r="F2483" i="26"/>
  <c r="E2484" i="26"/>
  <c r="F2484" i="26"/>
  <c r="E2485" i="26"/>
  <c r="F2485" i="26"/>
  <c r="E2486" i="26"/>
  <c r="F2486" i="26"/>
  <c r="E2487" i="26"/>
  <c r="F2487" i="26"/>
  <c r="E2488" i="26"/>
  <c r="F2488" i="26"/>
  <c r="E2489" i="26"/>
  <c r="F2489" i="26"/>
  <c r="E2490" i="26"/>
  <c r="F2490" i="26"/>
  <c r="E2491" i="26"/>
  <c r="F2491" i="26"/>
  <c r="E2492" i="26"/>
  <c r="F2492" i="26"/>
  <c r="E2493" i="26"/>
  <c r="F2493" i="26"/>
  <c r="E2494" i="26"/>
  <c r="F2494" i="26"/>
  <c r="E2495" i="26"/>
  <c r="F2495" i="26"/>
  <c r="E2496" i="26"/>
  <c r="F2496" i="26"/>
  <c r="E2497" i="26"/>
  <c r="F2497" i="26"/>
  <c r="E2498" i="26"/>
  <c r="F2498" i="26"/>
  <c r="E2499" i="26"/>
  <c r="F2499" i="26"/>
  <c r="E2500" i="26"/>
  <c r="F2500" i="26"/>
  <c r="E2501" i="26"/>
  <c r="F2501" i="26"/>
  <c r="E2502" i="26"/>
  <c r="F2502" i="26"/>
  <c r="E2503" i="26"/>
  <c r="F2503" i="26"/>
  <c r="E2504" i="26"/>
  <c r="F2504" i="26"/>
  <c r="E2505" i="26"/>
  <c r="F2505" i="26"/>
  <c r="E2506" i="26"/>
  <c r="F2506" i="26"/>
  <c r="E2507" i="26"/>
  <c r="F2507" i="26"/>
  <c r="E2508" i="26"/>
  <c r="F2508" i="26"/>
  <c r="E2509" i="26"/>
  <c r="F2509" i="26"/>
  <c r="E2510" i="26"/>
  <c r="F2510" i="26"/>
  <c r="E2511" i="26"/>
  <c r="F2511" i="26"/>
  <c r="E2512" i="26"/>
  <c r="F2512" i="26"/>
  <c r="E2513" i="26"/>
  <c r="F2513" i="26"/>
  <c r="E2514" i="26"/>
  <c r="F2514" i="26"/>
  <c r="E2515" i="26"/>
  <c r="F2515" i="26"/>
  <c r="E2516" i="26"/>
  <c r="F2516" i="26"/>
  <c r="E2517" i="26"/>
  <c r="F2517" i="26"/>
  <c r="E2518" i="26"/>
  <c r="F2518" i="26"/>
  <c r="E2519" i="26"/>
  <c r="F2519" i="26"/>
  <c r="E2520" i="26"/>
  <c r="F2520" i="26"/>
  <c r="E2521" i="26"/>
  <c r="F2521" i="26"/>
  <c r="E2522" i="26"/>
  <c r="F2522" i="26"/>
  <c r="E2523" i="26"/>
  <c r="F2523" i="26"/>
  <c r="E2524" i="26"/>
  <c r="F2524" i="26"/>
  <c r="E2525" i="26"/>
  <c r="F2525" i="26"/>
  <c r="E2526" i="26"/>
  <c r="F2526" i="26"/>
  <c r="E2527" i="26"/>
  <c r="F2527" i="26"/>
  <c r="E2528" i="26"/>
  <c r="F2528" i="26"/>
  <c r="E2529" i="26"/>
  <c r="F2529" i="26"/>
  <c r="E2530" i="26"/>
  <c r="F2530" i="26"/>
  <c r="E2531" i="26"/>
  <c r="F2531" i="26"/>
  <c r="E2532" i="26"/>
  <c r="F2532" i="26"/>
  <c r="E2533" i="26"/>
  <c r="F2533" i="26"/>
  <c r="E2534" i="26"/>
  <c r="F2534" i="26"/>
  <c r="E2535" i="26"/>
  <c r="F2535" i="26"/>
  <c r="E2536" i="26"/>
  <c r="F2536" i="26"/>
  <c r="E2537" i="26"/>
  <c r="F2537" i="26"/>
  <c r="E2538" i="26"/>
  <c r="F2538" i="26"/>
  <c r="E2539" i="26"/>
  <c r="F2539" i="26"/>
  <c r="E2540" i="26"/>
  <c r="F2540" i="26"/>
  <c r="E2541" i="26"/>
  <c r="F2541" i="26"/>
  <c r="E2542" i="26"/>
  <c r="F2542" i="26"/>
  <c r="E2543" i="26"/>
  <c r="F2543" i="26"/>
  <c r="E2544" i="26"/>
  <c r="F2544" i="26"/>
  <c r="E2545" i="26"/>
  <c r="F2545" i="26"/>
  <c r="E2546" i="26"/>
  <c r="F2546" i="26"/>
  <c r="E2547" i="26"/>
  <c r="F2547" i="26"/>
  <c r="E2548" i="26"/>
  <c r="F2548" i="26"/>
  <c r="E2549" i="26"/>
  <c r="F2549" i="26"/>
  <c r="E2550" i="26"/>
  <c r="F2550" i="26"/>
  <c r="E2551" i="26"/>
  <c r="F2551" i="26"/>
  <c r="E2552" i="26"/>
  <c r="F2552" i="26"/>
  <c r="E2553" i="26"/>
  <c r="F2553" i="26"/>
  <c r="E2554" i="26"/>
  <c r="F2554" i="26"/>
  <c r="E2555" i="26"/>
  <c r="F2555" i="26"/>
  <c r="E2556" i="26"/>
  <c r="F2556" i="26"/>
  <c r="E2557" i="26"/>
  <c r="F2557" i="26"/>
  <c r="E2558" i="26"/>
  <c r="F2558" i="26"/>
  <c r="E2559" i="26"/>
  <c r="F2559" i="26"/>
  <c r="E2560" i="26"/>
  <c r="F2560" i="26"/>
  <c r="E2561" i="26"/>
  <c r="F2561" i="26"/>
  <c r="E2562" i="26"/>
  <c r="F2562" i="26"/>
  <c r="E2563" i="26"/>
  <c r="F2563" i="26"/>
  <c r="E2564" i="26"/>
  <c r="F2564" i="26"/>
  <c r="E2565" i="26"/>
  <c r="F2565" i="26"/>
  <c r="E2566" i="26"/>
  <c r="F2566" i="26"/>
  <c r="E2567" i="26"/>
  <c r="F2567" i="26"/>
  <c r="E2568" i="26"/>
  <c r="F2568" i="26"/>
  <c r="E2569" i="26"/>
  <c r="F2569" i="26"/>
  <c r="E2570" i="26"/>
  <c r="F2570" i="26"/>
  <c r="E2571" i="26"/>
  <c r="F2571" i="26"/>
  <c r="E2572" i="26"/>
  <c r="F2572" i="26"/>
  <c r="E2573" i="26"/>
  <c r="F2573" i="26"/>
  <c r="E2574" i="26"/>
  <c r="F2574" i="26"/>
  <c r="E2575" i="26"/>
  <c r="F2575" i="26"/>
  <c r="E2576" i="26"/>
  <c r="F2576" i="26"/>
  <c r="E2577" i="26"/>
  <c r="F2577" i="26"/>
  <c r="E2578" i="26"/>
  <c r="F2578" i="26"/>
  <c r="E2579" i="26"/>
  <c r="F2579" i="26"/>
  <c r="E2580" i="26"/>
  <c r="F2580" i="26"/>
  <c r="E2581" i="26"/>
  <c r="F2581" i="26"/>
  <c r="E2582" i="26"/>
  <c r="F2582" i="26"/>
  <c r="E2583" i="26"/>
  <c r="F2583" i="26"/>
  <c r="E2584" i="26"/>
  <c r="F2584" i="26"/>
  <c r="E2585" i="26"/>
  <c r="F2585" i="26"/>
  <c r="E2586" i="26"/>
  <c r="F2586" i="26"/>
  <c r="E2587" i="26"/>
  <c r="F2587" i="26"/>
  <c r="E2588" i="26"/>
  <c r="F2588" i="26"/>
  <c r="E2589" i="26"/>
  <c r="F2589" i="26"/>
  <c r="E2590" i="26"/>
  <c r="F2590" i="26"/>
  <c r="E2591" i="26"/>
  <c r="F2591" i="26"/>
  <c r="E2592" i="26"/>
  <c r="F2592" i="26"/>
  <c r="E2593" i="26"/>
  <c r="F2593" i="26"/>
  <c r="E2594" i="26"/>
  <c r="F2594" i="26"/>
  <c r="E2595" i="26"/>
  <c r="F2595" i="26"/>
  <c r="E2596" i="26"/>
  <c r="F2596" i="26"/>
  <c r="E2597" i="26"/>
  <c r="F2597" i="26"/>
  <c r="E2598" i="26"/>
  <c r="F2598" i="26"/>
  <c r="E2599" i="26"/>
  <c r="F2599" i="26"/>
  <c r="E2600" i="26"/>
  <c r="F2600" i="26"/>
  <c r="E2601" i="26"/>
  <c r="F2601" i="26"/>
  <c r="E2602" i="26"/>
  <c r="F2602" i="26"/>
  <c r="E2603" i="26"/>
  <c r="F2603" i="26"/>
  <c r="E2604" i="26"/>
  <c r="F2604" i="26"/>
  <c r="E2605" i="26"/>
  <c r="F2605" i="26"/>
  <c r="E2606" i="26"/>
  <c r="F2606" i="26"/>
  <c r="E2607" i="26"/>
  <c r="F2607" i="26"/>
  <c r="E2608" i="26"/>
  <c r="F2608" i="26"/>
  <c r="E2609" i="26"/>
  <c r="F2609" i="26"/>
  <c r="E2610" i="26"/>
  <c r="F2610" i="26"/>
  <c r="E2611" i="26"/>
  <c r="F2611" i="26"/>
  <c r="E2612" i="26"/>
  <c r="F2612" i="26"/>
  <c r="E2613" i="26"/>
  <c r="F2613" i="26"/>
  <c r="E2614" i="26"/>
  <c r="F2614" i="26"/>
  <c r="E2615" i="26"/>
  <c r="F2615" i="26"/>
  <c r="E2616" i="26"/>
  <c r="F2616" i="26"/>
  <c r="E2617" i="26"/>
  <c r="F2617" i="26"/>
  <c r="E2618" i="26"/>
  <c r="F2618" i="26"/>
  <c r="E2619" i="26"/>
  <c r="F2619" i="26"/>
  <c r="E2620" i="26"/>
  <c r="F2620" i="26"/>
  <c r="E2621" i="26"/>
  <c r="F2621" i="26"/>
  <c r="E2622" i="26"/>
  <c r="F2622" i="26"/>
  <c r="E2623" i="26"/>
  <c r="F2623" i="26"/>
  <c r="E2624" i="26"/>
  <c r="F2624" i="26"/>
  <c r="E2625" i="26"/>
  <c r="F2625" i="26"/>
  <c r="E2626" i="26"/>
  <c r="F2626" i="26"/>
  <c r="E2627" i="26"/>
  <c r="F2627" i="26"/>
  <c r="E2628" i="26"/>
  <c r="F2628" i="26"/>
  <c r="E2629" i="26"/>
  <c r="F2629" i="26"/>
  <c r="E2630" i="26"/>
  <c r="F2630" i="26"/>
  <c r="E2631" i="26"/>
  <c r="F2631" i="26"/>
  <c r="E2632" i="26"/>
  <c r="F2632" i="26"/>
  <c r="E2633" i="26"/>
  <c r="F2633" i="26"/>
  <c r="E2634" i="26"/>
  <c r="F2634" i="26"/>
  <c r="E2635" i="26"/>
  <c r="F2635" i="26"/>
  <c r="E2636" i="26"/>
  <c r="F2636" i="26"/>
  <c r="E2637" i="26"/>
  <c r="F2637" i="26"/>
  <c r="E2638" i="26"/>
  <c r="F2638" i="26"/>
  <c r="E2639" i="26"/>
  <c r="F2639" i="26"/>
  <c r="E2640" i="26"/>
  <c r="F2640" i="26"/>
  <c r="E2641" i="26"/>
  <c r="F2641" i="26"/>
  <c r="E2642" i="26"/>
  <c r="F2642" i="26"/>
  <c r="E2643" i="26"/>
  <c r="F2643" i="26"/>
  <c r="E2644" i="26"/>
  <c r="F2644" i="26"/>
  <c r="E2645" i="26"/>
  <c r="F2645" i="26"/>
  <c r="E2646" i="26"/>
  <c r="F2646" i="26"/>
  <c r="E2647" i="26"/>
  <c r="F2647" i="26"/>
  <c r="E2648" i="26"/>
  <c r="F2648" i="26"/>
  <c r="E2649" i="26"/>
  <c r="F2649" i="26"/>
  <c r="E2650" i="26"/>
  <c r="F2650" i="26"/>
  <c r="E2651" i="26"/>
  <c r="F2651" i="26"/>
  <c r="E2652" i="26"/>
  <c r="F2652" i="26"/>
  <c r="E2653" i="26"/>
  <c r="F2653" i="26"/>
  <c r="E2654" i="26"/>
  <c r="F2654" i="26"/>
  <c r="E2655" i="26"/>
  <c r="F2655" i="26"/>
  <c r="E2656" i="26"/>
  <c r="F2656" i="26"/>
  <c r="E2657" i="26"/>
  <c r="F2657" i="26"/>
  <c r="E2658" i="26"/>
  <c r="F2658" i="26"/>
  <c r="E2659" i="26"/>
  <c r="F2659" i="26"/>
  <c r="E2660" i="26"/>
  <c r="F2660" i="26"/>
  <c r="E2661" i="26"/>
  <c r="F2661" i="26"/>
  <c r="E2662" i="26"/>
  <c r="F2662" i="26"/>
  <c r="E2663" i="26"/>
  <c r="F2663" i="26"/>
  <c r="E2664" i="26"/>
  <c r="F2664" i="26"/>
  <c r="E2665" i="26"/>
  <c r="F2665" i="26"/>
  <c r="E2666" i="26"/>
  <c r="F2666" i="26"/>
  <c r="E2667" i="26"/>
  <c r="F2667" i="26"/>
  <c r="E2668" i="26"/>
  <c r="F2668" i="26"/>
  <c r="E2669" i="26"/>
  <c r="F2669" i="26"/>
  <c r="E2670" i="26"/>
  <c r="F2670" i="26"/>
  <c r="E2671" i="26"/>
  <c r="F2671" i="26"/>
  <c r="E2672" i="26"/>
  <c r="F2672" i="26"/>
  <c r="E2673" i="26"/>
  <c r="F2673" i="26"/>
  <c r="E2674" i="26"/>
  <c r="F2674" i="26"/>
  <c r="E2675" i="26"/>
  <c r="F2675" i="26"/>
  <c r="E2676" i="26"/>
  <c r="F2676" i="26"/>
  <c r="E2677" i="26"/>
  <c r="F2677" i="26"/>
  <c r="E2678" i="26"/>
  <c r="F2678" i="26"/>
  <c r="E2679" i="26"/>
  <c r="F2679" i="26"/>
  <c r="E2680" i="26"/>
  <c r="F2680" i="26"/>
  <c r="E2681" i="26"/>
  <c r="F2681" i="26"/>
  <c r="E2682" i="26"/>
  <c r="F2682" i="26"/>
  <c r="E2683" i="26"/>
  <c r="F2683" i="26"/>
  <c r="E2684" i="26"/>
  <c r="F2684" i="26"/>
  <c r="E2685" i="26"/>
  <c r="F2685" i="26"/>
  <c r="E2686" i="26"/>
  <c r="F2686" i="26"/>
  <c r="E2687" i="26"/>
  <c r="F2687" i="26"/>
  <c r="E2688" i="26"/>
  <c r="F2688" i="26"/>
  <c r="E2689" i="26"/>
  <c r="F2689" i="26"/>
  <c r="E2690" i="26"/>
  <c r="F2690" i="26"/>
  <c r="E2691" i="26"/>
  <c r="F2691" i="26"/>
  <c r="E2692" i="26"/>
  <c r="F2692" i="26"/>
  <c r="E2693" i="26"/>
  <c r="F2693" i="26"/>
  <c r="E2694" i="26"/>
  <c r="F2694" i="26"/>
  <c r="E2695" i="26"/>
  <c r="F2695" i="26"/>
  <c r="E2696" i="26"/>
  <c r="F2696" i="26"/>
  <c r="E2697" i="26"/>
  <c r="F2697" i="26"/>
  <c r="E2698" i="26"/>
  <c r="F2698" i="26"/>
  <c r="E2699" i="26"/>
  <c r="F2699" i="26"/>
  <c r="E2700" i="26"/>
  <c r="F2700" i="26"/>
  <c r="E2701" i="26"/>
  <c r="F2701" i="26"/>
  <c r="E2702" i="26"/>
  <c r="F2702" i="26"/>
  <c r="E2703" i="26"/>
  <c r="F2703" i="26"/>
  <c r="E2704" i="26"/>
  <c r="F2704" i="26"/>
  <c r="E2705" i="26"/>
  <c r="F2705" i="26"/>
  <c r="E2706" i="26"/>
  <c r="F2706" i="26"/>
  <c r="E2707" i="26"/>
  <c r="F2707" i="26"/>
  <c r="E2708" i="26"/>
  <c r="F2708" i="26"/>
  <c r="E2709" i="26"/>
  <c r="F2709" i="26"/>
  <c r="E2710" i="26"/>
  <c r="F2710" i="26"/>
  <c r="E2711" i="26"/>
  <c r="F2711" i="26"/>
  <c r="E2712" i="26"/>
  <c r="F2712" i="26"/>
  <c r="E2713" i="26"/>
  <c r="F2713" i="26"/>
  <c r="E2714" i="26"/>
  <c r="F2714" i="26"/>
  <c r="E2715" i="26"/>
  <c r="F2715" i="26"/>
  <c r="E2716" i="26"/>
  <c r="F2716" i="26"/>
  <c r="E2717" i="26"/>
  <c r="F2717" i="26"/>
  <c r="E2718" i="26"/>
  <c r="F2718" i="26"/>
  <c r="E2719" i="26"/>
  <c r="F2719" i="26"/>
  <c r="E2720" i="26"/>
  <c r="F2720" i="26"/>
  <c r="E2721" i="26"/>
  <c r="F2721" i="26"/>
  <c r="E2722" i="26"/>
  <c r="F2722" i="26"/>
  <c r="E2723" i="26"/>
  <c r="F2723" i="26"/>
  <c r="E2724" i="26"/>
  <c r="F2724" i="26"/>
  <c r="E2725" i="26"/>
  <c r="F2725" i="26"/>
  <c r="E2726" i="26"/>
  <c r="F2726" i="26"/>
  <c r="E2727" i="26"/>
  <c r="F2727" i="26"/>
  <c r="E2728" i="26"/>
  <c r="F2728" i="26"/>
  <c r="E2729" i="26"/>
  <c r="F2729" i="26"/>
  <c r="E2730" i="26"/>
  <c r="F2730" i="26"/>
  <c r="E2731" i="26"/>
  <c r="F2731" i="26"/>
  <c r="E2732" i="26"/>
  <c r="F2732" i="26"/>
  <c r="E2733" i="26"/>
  <c r="F2733" i="26"/>
  <c r="E2734" i="26"/>
  <c r="F2734" i="26"/>
  <c r="E2735" i="26"/>
  <c r="F2735" i="26"/>
  <c r="E2736" i="26"/>
  <c r="F2736" i="26"/>
  <c r="E2737" i="26"/>
  <c r="F2737" i="26"/>
  <c r="E2738" i="26"/>
  <c r="F2738" i="26"/>
  <c r="E2739" i="26"/>
  <c r="F2739" i="26"/>
  <c r="E2740" i="26"/>
  <c r="F2740" i="26"/>
  <c r="E2741" i="26"/>
  <c r="F2741" i="26"/>
  <c r="E2742" i="26"/>
  <c r="F2742" i="26"/>
  <c r="E2743" i="26"/>
  <c r="F2743" i="26"/>
  <c r="E2744" i="26"/>
  <c r="F2744" i="26"/>
  <c r="E2745" i="26"/>
  <c r="F2745" i="26"/>
  <c r="E2746" i="26"/>
  <c r="F2746" i="26"/>
  <c r="E2747" i="26"/>
  <c r="F2747" i="26"/>
  <c r="E2748" i="26"/>
  <c r="F2748" i="26"/>
  <c r="E2749" i="26"/>
  <c r="F2749" i="26"/>
  <c r="E2750" i="26"/>
  <c r="F2750" i="26"/>
  <c r="E2751" i="26"/>
  <c r="F2751" i="26"/>
  <c r="E2752" i="26"/>
  <c r="F2752" i="26"/>
  <c r="E2753" i="26"/>
  <c r="F2753" i="26"/>
  <c r="E2754" i="26"/>
  <c r="F2754" i="26"/>
  <c r="E2755" i="26"/>
  <c r="F2755" i="26"/>
  <c r="E2756" i="26"/>
  <c r="F2756" i="26"/>
  <c r="E2757" i="26"/>
  <c r="F2757" i="26"/>
  <c r="E2758" i="26"/>
  <c r="F2758" i="26"/>
  <c r="E2759" i="26"/>
  <c r="F2759" i="26"/>
  <c r="E2760" i="26"/>
  <c r="F2760" i="26"/>
  <c r="E2761" i="26"/>
  <c r="F2761" i="26"/>
  <c r="E2762" i="26"/>
  <c r="F2762" i="26"/>
  <c r="E2763" i="26"/>
  <c r="F2763" i="26"/>
  <c r="E2764" i="26"/>
  <c r="F2764" i="26"/>
  <c r="E2765" i="26"/>
  <c r="F2765" i="26"/>
  <c r="E2766" i="26"/>
  <c r="F2766" i="26"/>
  <c r="E2767" i="26"/>
  <c r="F2767" i="26"/>
  <c r="E2768" i="26"/>
  <c r="F2768" i="26"/>
  <c r="E2769" i="26"/>
  <c r="F2769" i="26"/>
  <c r="E2770" i="26"/>
  <c r="F2770" i="26"/>
  <c r="E2771" i="26"/>
  <c r="F2771" i="26"/>
  <c r="E2772" i="26"/>
  <c r="F2772" i="26"/>
  <c r="E2773" i="26"/>
  <c r="F2773" i="26"/>
  <c r="E2774" i="26"/>
  <c r="F2774" i="26"/>
  <c r="E2775" i="26"/>
  <c r="F2775" i="26"/>
  <c r="E2776" i="26"/>
  <c r="F2776" i="26"/>
  <c r="E2777" i="26"/>
  <c r="F2777" i="26"/>
  <c r="E2778" i="26"/>
  <c r="F2778" i="26"/>
  <c r="E2779" i="26"/>
  <c r="F2779" i="26"/>
  <c r="E2780" i="26"/>
  <c r="F2780" i="26"/>
  <c r="E2781" i="26"/>
  <c r="F2781" i="26"/>
  <c r="E2782" i="26"/>
  <c r="F2782" i="26"/>
  <c r="E2783" i="26"/>
  <c r="F2783" i="26"/>
  <c r="E2784" i="26"/>
  <c r="F2784" i="26"/>
  <c r="E2785" i="26"/>
  <c r="F2785" i="26"/>
  <c r="E2786" i="26"/>
  <c r="F2786" i="26"/>
  <c r="E2787" i="26"/>
  <c r="F2787" i="26"/>
  <c r="E2788" i="26"/>
  <c r="F2788" i="26"/>
  <c r="E2789" i="26"/>
  <c r="F2789" i="26"/>
  <c r="E2790" i="26"/>
  <c r="F2790" i="26"/>
  <c r="E2791" i="26"/>
  <c r="F2791" i="26"/>
  <c r="E2792" i="26"/>
  <c r="F2792" i="26"/>
  <c r="E2793" i="26"/>
  <c r="F2793" i="26"/>
  <c r="E2794" i="26"/>
  <c r="F2794" i="26"/>
  <c r="E2795" i="26"/>
  <c r="F2795" i="26"/>
  <c r="E2796" i="26"/>
  <c r="F2796" i="26"/>
  <c r="E2797" i="26"/>
  <c r="F2797" i="26"/>
  <c r="E2798" i="26"/>
  <c r="F2798" i="26"/>
  <c r="E2799" i="26"/>
  <c r="F2799" i="26"/>
  <c r="E2800" i="26"/>
  <c r="F2800" i="26"/>
  <c r="E2801" i="26"/>
  <c r="F2801" i="26"/>
  <c r="E2802" i="26"/>
  <c r="F2802" i="26"/>
  <c r="E2803" i="26"/>
  <c r="F2803" i="26"/>
  <c r="E2804" i="26"/>
  <c r="F2804" i="26"/>
  <c r="E2805" i="26"/>
  <c r="F2805" i="26"/>
  <c r="E2806" i="26"/>
  <c r="F2806" i="26"/>
  <c r="E2807" i="26"/>
  <c r="F2807" i="26"/>
  <c r="E2808" i="26"/>
  <c r="F2808" i="26"/>
  <c r="E2809" i="26"/>
  <c r="F2809" i="26"/>
  <c r="E2810" i="26"/>
  <c r="F2810" i="26"/>
  <c r="E2811" i="26"/>
  <c r="F2811" i="26"/>
  <c r="E2812" i="26"/>
  <c r="F2812" i="26"/>
  <c r="E2813" i="26"/>
  <c r="F2813" i="26"/>
  <c r="E2814" i="26"/>
  <c r="F2814" i="26"/>
  <c r="E2815" i="26"/>
  <c r="F2815" i="26"/>
  <c r="E2816" i="26"/>
  <c r="F2816" i="26"/>
  <c r="E2817" i="26"/>
  <c r="F2817" i="26"/>
  <c r="E2818" i="26"/>
  <c r="F2818" i="26"/>
  <c r="E2819" i="26"/>
  <c r="F2819" i="26"/>
  <c r="E2820" i="26"/>
  <c r="F2820" i="26"/>
  <c r="E2821" i="26"/>
  <c r="F2821" i="26"/>
  <c r="E2822" i="26"/>
  <c r="F2822" i="26"/>
  <c r="E2823" i="26"/>
  <c r="F2823" i="26"/>
  <c r="E2824" i="26"/>
  <c r="F2824" i="26"/>
  <c r="E2825" i="26"/>
  <c r="F2825" i="26"/>
  <c r="E2826" i="26"/>
  <c r="F2826" i="26"/>
  <c r="E2827" i="26"/>
  <c r="F2827" i="26"/>
  <c r="E2828" i="26"/>
  <c r="F2828" i="26"/>
  <c r="E2829" i="26"/>
  <c r="F2829" i="26"/>
  <c r="E2830" i="26"/>
  <c r="F2830" i="26"/>
  <c r="E2831" i="26"/>
  <c r="F2831" i="26"/>
  <c r="E2832" i="26"/>
  <c r="F2832" i="26"/>
  <c r="E2833" i="26"/>
  <c r="F2833" i="26"/>
  <c r="E2834" i="26"/>
  <c r="F2834" i="26"/>
  <c r="E2835" i="26"/>
  <c r="F2835" i="26"/>
  <c r="E2836" i="26"/>
  <c r="F2836" i="26"/>
  <c r="E2837" i="26"/>
  <c r="F2837" i="26"/>
  <c r="E2838" i="26"/>
  <c r="F2838" i="26"/>
  <c r="E2839" i="26"/>
  <c r="F2839" i="26"/>
  <c r="E2840" i="26"/>
  <c r="F2840" i="26"/>
  <c r="E2841" i="26"/>
  <c r="F2841" i="26"/>
  <c r="E2842" i="26"/>
  <c r="F2842" i="26"/>
  <c r="E2843" i="26"/>
  <c r="F2843" i="26"/>
  <c r="E2844" i="26"/>
  <c r="F2844" i="26"/>
  <c r="E2845" i="26"/>
  <c r="F2845" i="26"/>
  <c r="E2846" i="26"/>
  <c r="F2846" i="26"/>
  <c r="E2847" i="26"/>
  <c r="F2847" i="26"/>
  <c r="E2848" i="26"/>
  <c r="F2848" i="26"/>
  <c r="E2849" i="26"/>
  <c r="F2849" i="26"/>
  <c r="E2850" i="26"/>
  <c r="F2850" i="26"/>
  <c r="E2851" i="26"/>
  <c r="F2851" i="26"/>
  <c r="E2852" i="26"/>
  <c r="F2852" i="26"/>
  <c r="E2853" i="26"/>
  <c r="F2853" i="26"/>
  <c r="E2854" i="26"/>
  <c r="F2854" i="26"/>
  <c r="E2855" i="26"/>
  <c r="F2855" i="26"/>
  <c r="E2856" i="26"/>
  <c r="F2856" i="26"/>
  <c r="E2857" i="26"/>
  <c r="F2857" i="26"/>
  <c r="E2858" i="26"/>
  <c r="F2858" i="26"/>
  <c r="E2859" i="26"/>
  <c r="F2859" i="26"/>
  <c r="E2860" i="26"/>
  <c r="F2860" i="26"/>
  <c r="E2861" i="26"/>
  <c r="F2861" i="26"/>
  <c r="E2862" i="26"/>
  <c r="F2862" i="26"/>
  <c r="E2863" i="26"/>
  <c r="F2863" i="26"/>
  <c r="E2864" i="26"/>
  <c r="F2864" i="26"/>
  <c r="E2865" i="26"/>
  <c r="F2865" i="26"/>
  <c r="E2866" i="26"/>
  <c r="F2866" i="26"/>
  <c r="E2867" i="26"/>
  <c r="F2867" i="26"/>
  <c r="E2868" i="26"/>
  <c r="F2868" i="26"/>
  <c r="E2869" i="26"/>
  <c r="F2869" i="26"/>
  <c r="E2870" i="26"/>
  <c r="F2870" i="26"/>
  <c r="E2871" i="26"/>
  <c r="F2871" i="26"/>
  <c r="E2872" i="26"/>
  <c r="F2872" i="26"/>
  <c r="E2873" i="26"/>
  <c r="F2873" i="26"/>
  <c r="E2874" i="26"/>
  <c r="F2874" i="26"/>
  <c r="E2875" i="26"/>
  <c r="F2875" i="26"/>
  <c r="E2876" i="26"/>
  <c r="F2876" i="26"/>
  <c r="E2877" i="26"/>
  <c r="F2877" i="26"/>
  <c r="E2878" i="26"/>
  <c r="F2878" i="26"/>
  <c r="E2879" i="26"/>
  <c r="F2879" i="26"/>
  <c r="E2880" i="26"/>
  <c r="F2880" i="26"/>
  <c r="E2881" i="26"/>
  <c r="F2881" i="26"/>
  <c r="E2882" i="26"/>
  <c r="F2882" i="26"/>
  <c r="E2883" i="26"/>
  <c r="F2883" i="26"/>
  <c r="E2884" i="26"/>
  <c r="F2884" i="26"/>
  <c r="E2885" i="26"/>
  <c r="F2885" i="26"/>
  <c r="E2886" i="26"/>
  <c r="F2886" i="26"/>
  <c r="E2887" i="26"/>
  <c r="F2887" i="26"/>
  <c r="E2888" i="26"/>
  <c r="F2888" i="26"/>
  <c r="E2889" i="26"/>
  <c r="F2889" i="26"/>
  <c r="E2890" i="26"/>
  <c r="F2890" i="26"/>
  <c r="E2891" i="26"/>
  <c r="F2891" i="26"/>
  <c r="E2892" i="26"/>
  <c r="F2892" i="26"/>
  <c r="E2893" i="26"/>
  <c r="F2893" i="26"/>
  <c r="E2894" i="26"/>
  <c r="F2894" i="26"/>
  <c r="E2895" i="26"/>
  <c r="F2895" i="26"/>
  <c r="E2896" i="26"/>
  <c r="F2896" i="26"/>
  <c r="E2897" i="26"/>
  <c r="F2897" i="26"/>
  <c r="E2898" i="26"/>
  <c r="F2898" i="26"/>
  <c r="E2899" i="26"/>
  <c r="F2899" i="26"/>
  <c r="E2900" i="26"/>
  <c r="F2900" i="26"/>
  <c r="E2901" i="26"/>
  <c r="F2901" i="26"/>
  <c r="E2902" i="26"/>
  <c r="F2902" i="26"/>
  <c r="E2903" i="26"/>
  <c r="F2903" i="26"/>
  <c r="E2904" i="26"/>
  <c r="F2904" i="26"/>
  <c r="E2905" i="26"/>
  <c r="F2905" i="26"/>
  <c r="E2906" i="26"/>
  <c r="F2906" i="26"/>
  <c r="E2907" i="26"/>
  <c r="F2907" i="26"/>
  <c r="E2908" i="26"/>
  <c r="F2908" i="26"/>
  <c r="E2909" i="26"/>
  <c r="F2909" i="26"/>
  <c r="E2910" i="26"/>
  <c r="F2910" i="26"/>
  <c r="E2911" i="26"/>
  <c r="F2911" i="26"/>
  <c r="E2912" i="26"/>
  <c r="F2912" i="26"/>
  <c r="E2913" i="26"/>
  <c r="F2913" i="26"/>
  <c r="E2914" i="26"/>
  <c r="F2914" i="26"/>
  <c r="E2915" i="26"/>
  <c r="F2915" i="26"/>
  <c r="E2916" i="26"/>
  <c r="F2916" i="26"/>
  <c r="E2917" i="26"/>
  <c r="F2917" i="26"/>
  <c r="E2918" i="26"/>
  <c r="F2918" i="26"/>
  <c r="E2919" i="26"/>
  <c r="F2919" i="26"/>
  <c r="E2920" i="26"/>
  <c r="F2920" i="26"/>
  <c r="E2921" i="26"/>
  <c r="F2921" i="26"/>
  <c r="E2922" i="26"/>
  <c r="F2922" i="26"/>
  <c r="E2923" i="26"/>
  <c r="F2923" i="26"/>
  <c r="E2924" i="26"/>
  <c r="F2924" i="26"/>
  <c r="E2925" i="26"/>
  <c r="F2925" i="26"/>
  <c r="E2926" i="26"/>
  <c r="F2926" i="26"/>
  <c r="E2927" i="26"/>
  <c r="F2927" i="26"/>
  <c r="E2928" i="26"/>
  <c r="F2928" i="26"/>
  <c r="E2929" i="26"/>
  <c r="F2929" i="26"/>
  <c r="E2930" i="26"/>
  <c r="F2930" i="26"/>
  <c r="E2931" i="26"/>
  <c r="F2931" i="26"/>
  <c r="E2932" i="26"/>
  <c r="F2932" i="26"/>
  <c r="E2933" i="26"/>
  <c r="F2933" i="26"/>
  <c r="E2934" i="26"/>
  <c r="F2934" i="26"/>
  <c r="E2935" i="26"/>
  <c r="F2935" i="26"/>
  <c r="E2936" i="26"/>
  <c r="F2936" i="26"/>
  <c r="E2937" i="26"/>
  <c r="F2937" i="26"/>
  <c r="E2938" i="26"/>
  <c r="F2938" i="26"/>
  <c r="E2939" i="26"/>
  <c r="F2939" i="26"/>
  <c r="E2940" i="26"/>
  <c r="F2940" i="26"/>
  <c r="E2941" i="26"/>
  <c r="F2941" i="26"/>
  <c r="E2942" i="26"/>
  <c r="F2942" i="26"/>
  <c r="E2943" i="26"/>
  <c r="F2943" i="26"/>
  <c r="E2944" i="26"/>
  <c r="F2944" i="26"/>
  <c r="E2945" i="26"/>
  <c r="F2945" i="26"/>
  <c r="E2946" i="26"/>
  <c r="F2946" i="26"/>
  <c r="E2947" i="26"/>
  <c r="F2947" i="26"/>
  <c r="E2948" i="26"/>
  <c r="F2948" i="26"/>
  <c r="E2949" i="26"/>
  <c r="F2949" i="26"/>
  <c r="E2950" i="26"/>
  <c r="F2950" i="26"/>
  <c r="E2951" i="26"/>
  <c r="F2951" i="26"/>
  <c r="E2952" i="26"/>
  <c r="F2952" i="26"/>
  <c r="E2953" i="26"/>
  <c r="F2953" i="26"/>
  <c r="E2954" i="26"/>
  <c r="F2954" i="26"/>
  <c r="E2955" i="26"/>
  <c r="F2955" i="26"/>
  <c r="E2956" i="26"/>
  <c r="F2956" i="26"/>
  <c r="E2957" i="26"/>
  <c r="F2957" i="26"/>
  <c r="E2958" i="26"/>
  <c r="F2958" i="26"/>
  <c r="E2959" i="26"/>
  <c r="F2959" i="26"/>
  <c r="E2960" i="26"/>
  <c r="F2960" i="26"/>
  <c r="E2961" i="26"/>
  <c r="F2961" i="26"/>
  <c r="E2962" i="26"/>
  <c r="F2962" i="26"/>
  <c r="E2963" i="26"/>
  <c r="F2963" i="26"/>
  <c r="E2964" i="26"/>
  <c r="F2964" i="26"/>
  <c r="E2965" i="26"/>
  <c r="F2965" i="26"/>
  <c r="E2966" i="26"/>
  <c r="F2966" i="26"/>
  <c r="E2967" i="26"/>
  <c r="F2967" i="26"/>
  <c r="E2968" i="26"/>
  <c r="F2968" i="26"/>
  <c r="E2969" i="26"/>
  <c r="F2969" i="26"/>
  <c r="E2970" i="26"/>
  <c r="F2970" i="26"/>
  <c r="E2971" i="26"/>
  <c r="F2971" i="26"/>
  <c r="E2972" i="26"/>
  <c r="F2972" i="26"/>
  <c r="E2973" i="26"/>
  <c r="F2973" i="26"/>
  <c r="E2974" i="26"/>
  <c r="F2974" i="26"/>
  <c r="E2975" i="26"/>
  <c r="F2975" i="26"/>
  <c r="E2976" i="26"/>
  <c r="F2976" i="26"/>
  <c r="E2977" i="26"/>
  <c r="F2977" i="26"/>
  <c r="E2978" i="26"/>
  <c r="F2978" i="26"/>
  <c r="E2979" i="26"/>
  <c r="F2979" i="26"/>
  <c r="E2980" i="26"/>
  <c r="F2980" i="26"/>
  <c r="E2981" i="26"/>
  <c r="F2981" i="26"/>
  <c r="E2982" i="26"/>
  <c r="F2982" i="26"/>
  <c r="E2983" i="26"/>
  <c r="F2983" i="26"/>
  <c r="E2984" i="26"/>
  <c r="F2984" i="26"/>
  <c r="E2985" i="26"/>
  <c r="F2985" i="26"/>
  <c r="E2986" i="26"/>
  <c r="F2986" i="26"/>
  <c r="E2987" i="26"/>
  <c r="F2987" i="26"/>
  <c r="E2988" i="26"/>
  <c r="F2988" i="26"/>
  <c r="E2989" i="26"/>
  <c r="F2989" i="26"/>
  <c r="E2990" i="26"/>
  <c r="F2990" i="26"/>
  <c r="E2991" i="26"/>
  <c r="F2991" i="26"/>
  <c r="E2992" i="26"/>
  <c r="F2992" i="26"/>
  <c r="E2993" i="26"/>
  <c r="F2993" i="26"/>
  <c r="E2994" i="26"/>
  <c r="F2994" i="26"/>
  <c r="E2995" i="26"/>
  <c r="F2995" i="26"/>
  <c r="E2996" i="26"/>
  <c r="F2996" i="26"/>
  <c r="E2997" i="26"/>
  <c r="F2997" i="26"/>
  <c r="E2998" i="26"/>
  <c r="F2998" i="26"/>
  <c r="E2999" i="26"/>
  <c r="F2999" i="26"/>
  <c r="E3000" i="26"/>
  <c r="F3000" i="26"/>
  <c r="E3001" i="26"/>
  <c r="F3001" i="26"/>
  <c r="E3002" i="26"/>
  <c r="F3002" i="26"/>
  <c r="E3003" i="26"/>
  <c r="F3003" i="26"/>
  <c r="E3004" i="26"/>
  <c r="F3004" i="26"/>
  <c r="E3005" i="26"/>
  <c r="F3005" i="26"/>
  <c r="E3006" i="26"/>
  <c r="F3006" i="26"/>
  <c r="E3007" i="26"/>
  <c r="F3007" i="26"/>
  <c r="E3008" i="26"/>
  <c r="F3008" i="26"/>
  <c r="E3009" i="26"/>
  <c r="F3009" i="26"/>
  <c r="E3010" i="26"/>
  <c r="F3010" i="26"/>
  <c r="E3011" i="26"/>
  <c r="F3011" i="26"/>
  <c r="E3012" i="26"/>
  <c r="F3012" i="26"/>
  <c r="E3013" i="26"/>
  <c r="F3013" i="26"/>
  <c r="E3014" i="26"/>
  <c r="F3014" i="26"/>
  <c r="E3015" i="26"/>
  <c r="F3015" i="26"/>
  <c r="E3016" i="26"/>
  <c r="F3016" i="26"/>
  <c r="E3017" i="26"/>
  <c r="F3017" i="26"/>
  <c r="E3018" i="26"/>
  <c r="F3018" i="26"/>
  <c r="E3019" i="26"/>
  <c r="F3019" i="26"/>
  <c r="E3020" i="26"/>
  <c r="F3020" i="26"/>
  <c r="E3021" i="26"/>
  <c r="F3021" i="26"/>
  <c r="E3022" i="26"/>
  <c r="F3022" i="26"/>
  <c r="E3023" i="26"/>
  <c r="F3023" i="26"/>
  <c r="E3024" i="26"/>
  <c r="F3024" i="26"/>
  <c r="E3025" i="26"/>
  <c r="F3025" i="26"/>
  <c r="E3026" i="26"/>
  <c r="F3026" i="26"/>
  <c r="E3027" i="26"/>
  <c r="F3027" i="26"/>
  <c r="E3028" i="26"/>
  <c r="F3028" i="26"/>
  <c r="E3029" i="26"/>
  <c r="F3029" i="26"/>
  <c r="E3030" i="26"/>
  <c r="F3030" i="26"/>
  <c r="E3031" i="26"/>
  <c r="F3031" i="26"/>
  <c r="E3032" i="26"/>
  <c r="F3032" i="26"/>
  <c r="E3033" i="26"/>
  <c r="F3033" i="26"/>
  <c r="E3034" i="26"/>
  <c r="F3034" i="26"/>
  <c r="E3035" i="26"/>
  <c r="F3035" i="26"/>
  <c r="E3036" i="26"/>
  <c r="F3036" i="26"/>
  <c r="E3037" i="26"/>
  <c r="F3037" i="26"/>
  <c r="E3038" i="26"/>
  <c r="F3038" i="26"/>
  <c r="E3039" i="26"/>
  <c r="F3039" i="26"/>
  <c r="E3040" i="26"/>
  <c r="F3040" i="26"/>
  <c r="E3041" i="26"/>
  <c r="F3041" i="26"/>
  <c r="E3042" i="26"/>
  <c r="F3042" i="26"/>
  <c r="E3043" i="26"/>
  <c r="F3043" i="26"/>
  <c r="E3044" i="26"/>
  <c r="F3044" i="26"/>
  <c r="E3045" i="26"/>
  <c r="F3045" i="26"/>
  <c r="E3046" i="26"/>
  <c r="F3046" i="26"/>
  <c r="E3047" i="26"/>
  <c r="F3047" i="26"/>
  <c r="E3048" i="26"/>
  <c r="F3048" i="26"/>
  <c r="E3049" i="26"/>
  <c r="F3049" i="26"/>
  <c r="E3050" i="26"/>
  <c r="F3050" i="26"/>
  <c r="E3051" i="26"/>
  <c r="F3051" i="26"/>
  <c r="E3052" i="26"/>
  <c r="F3052" i="26"/>
  <c r="E3053" i="26"/>
  <c r="F3053" i="26"/>
  <c r="E3054" i="26"/>
  <c r="F3054" i="26"/>
  <c r="E3055" i="26"/>
  <c r="F3055" i="26"/>
  <c r="E3056" i="26"/>
  <c r="F3056" i="26"/>
  <c r="E3057" i="26"/>
  <c r="F3057" i="26"/>
  <c r="E3058" i="26"/>
  <c r="F3058" i="26"/>
  <c r="E3059" i="26"/>
  <c r="F3059" i="26"/>
  <c r="E3060" i="26"/>
  <c r="F3060" i="26"/>
  <c r="E3061" i="26"/>
  <c r="F3061" i="26"/>
  <c r="E3062" i="26"/>
  <c r="F3062" i="26"/>
  <c r="E3063" i="26"/>
  <c r="F3063" i="26"/>
  <c r="E3064" i="26"/>
  <c r="F3064" i="26"/>
  <c r="E3065" i="26"/>
  <c r="F3065" i="26"/>
  <c r="E3066" i="26"/>
  <c r="F3066" i="26"/>
  <c r="E3067" i="26"/>
  <c r="F3067" i="26"/>
  <c r="E3068" i="26"/>
  <c r="F3068" i="26"/>
  <c r="E3069" i="26"/>
  <c r="F3069" i="26"/>
  <c r="E3070" i="26"/>
  <c r="F3070" i="26"/>
  <c r="E3071" i="26"/>
  <c r="F3071" i="26"/>
  <c r="E3072" i="26"/>
  <c r="F3072" i="26"/>
  <c r="E3073" i="26"/>
  <c r="F3073" i="26"/>
  <c r="E3074" i="26"/>
  <c r="F3074" i="26"/>
  <c r="E3075" i="26"/>
  <c r="F3075" i="26"/>
  <c r="E3076" i="26"/>
  <c r="F3076" i="26"/>
  <c r="E3077" i="26"/>
  <c r="F3077" i="26"/>
  <c r="E3078" i="26"/>
  <c r="F3078" i="26"/>
  <c r="E3079" i="26"/>
  <c r="F3079" i="26"/>
  <c r="E3080" i="26"/>
  <c r="F3080" i="26"/>
  <c r="E3081" i="26"/>
  <c r="F3081" i="26"/>
  <c r="E3082" i="26"/>
  <c r="F3082" i="26"/>
  <c r="E3083" i="26"/>
  <c r="F3083" i="26"/>
  <c r="E3084" i="26"/>
  <c r="F3084" i="26"/>
  <c r="E3085" i="26"/>
  <c r="F3085" i="26"/>
  <c r="E3086" i="26"/>
  <c r="F3086" i="26"/>
  <c r="E3087" i="26"/>
  <c r="F3087" i="26"/>
  <c r="E3088" i="26"/>
  <c r="F3088" i="26"/>
  <c r="E3089" i="26"/>
  <c r="F3089" i="26"/>
  <c r="E3090" i="26"/>
  <c r="F3090" i="26"/>
  <c r="E3091" i="26"/>
  <c r="F3091" i="26"/>
  <c r="E3092" i="26"/>
  <c r="F3092" i="26"/>
  <c r="E3093" i="26"/>
  <c r="F3093" i="26"/>
  <c r="E3094" i="26"/>
  <c r="F3094" i="26"/>
  <c r="E3095" i="26"/>
  <c r="F3095" i="26"/>
  <c r="E3096" i="26"/>
  <c r="F3096" i="26"/>
  <c r="E3097" i="26"/>
  <c r="F3097" i="26"/>
  <c r="E3098" i="26"/>
  <c r="F3098" i="26"/>
  <c r="E3099" i="26"/>
  <c r="F3099" i="26"/>
  <c r="E3100" i="26"/>
  <c r="F3100" i="26"/>
  <c r="E3101" i="26"/>
  <c r="F3101" i="26"/>
  <c r="E3102" i="26"/>
  <c r="F3102" i="26"/>
  <c r="E3103" i="26"/>
  <c r="F3103" i="26"/>
  <c r="E3104" i="26"/>
  <c r="F3104" i="26"/>
  <c r="E3105" i="26"/>
  <c r="F3105" i="26"/>
  <c r="E3106" i="26"/>
  <c r="F3106" i="26"/>
  <c r="E3107" i="26"/>
  <c r="F3107" i="26"/>
  <c r="E3108" i="26"/>
  <c r="F3108" i="26"/>
  <c r="E3109" i="26"/>
  <c r="F3109" i="26"/>
  <c r="E3110" i="26"/>
  <c r="F3110" i="26"/>
  <c r="E3111" i="26"/>
  <c r="F3111" i="26"/>
  <c r="E3112" i="26"/>
  <c r="F3112" i="26"/>
  <c r="E3113" i="26"/>
  <c r="F3113" i="26"/>
  <c r="E3114" i="26"/>
  <c r="F3114" i="26"/>
  <c r="E3115" i="26"/>
  <c r="F3115" i="26"/>
  <c r="E3116" i="26"/>
  <c r="F3116" i="26"/>
  <c r="E3117" i="26"/>
  <c r="F3117" i="26"/>
  <c r="E3118" i="26"/>
  <c r="F3118" i="26"/>
  <c r="E3119" i="26"/>
  <c r="F3119" i="26"/>
  <c r="E3120" i="26"/>
  <c r="F3120" i="26"/>
  <c r="E3121" i="26"/>
  <c r="F3121" i="26"/>
  <c r="E3122" i="26"/>
  <c r="F3122" i="26"/>
  <c r="E3123" i="26"/>
  <c r="F3123" i="26"/>
  <c r="E3124" i="26"/>
  <c r="F3124" i="26"/>
  <c r="E3125" i="26"/>
  <c r="F3125" i="26"/>
  <c r="E3126" i="26"/>
  <c r="F3126" i="26"/>
  <c r="E3127" i="26"/>
  <c r="F3127" i="26"/>
  <c r="E3128" i="26"/>
  <c r="F3128" i="26"/>
  <c r="E3129" i="26"/>
  <c r="F3129" i="26"/>
  <c r="E3130" i="26"/>
  <c r="F3130" i="26"/>
  <c r="E3131" i="26"/>
  <c r="F3131" i="26"/>
  <c r="E3132" i="26"/>
  <c r="F3132" i="26"/>
  <c r="E3133" i="26"/>
  <c r="F3133" i="26"/>
  <c r="E3134" i="26"/>
  <c r="F3134" i="26"/>
  <c r="E3135" i="26"/>
  <c r="F3135" i="26"/>
  <c r="E3136" i="26"/>
  <c r="F3136" i="26"/>
  <c r="E3137" i="26"/>
  <c r="F3137" i="26"/>
  <c r="E3138" i="26"/>
  <c r="F3138" i="26"/>
  <c r="E3139" i="26"/>
  <c r="F3139" i="26"/>
  <c r="E3140" i="26"/>
  <c r="F3140" i="26"/>
  <c r="E3141" i="26"/>
  <c r="F3141" i="26"/>
  <c r="E3142" i="26"/>
  <c r="F3142" i="26"/>
  <c r="E3143" i="26"/>
  <c r="F3143" i="26"/>
  <c r="E3144" i="26"/>
  <c r="F3144" i="26"/>
  <c r="E3145" i="26"/>
  <c r="F3145" i="26"/>
  <c r="E3146" i="26"/>
  <c r="F3146" i="26"/>
  <c r="E3147" i="26"/>
  <c r="F3147" i="26"/>
  <c r="E3148" i="26"/>
  <c r="F3148" i="26"/>
  <c r="E3149" i="26"/>
  <c r="F3149" i="26"/>
  <c r="E3150" i="26"/>
  <c r="F3150" i="26"/>
  <c r="E3151" i="26"/>
  <c r="F3151" i="26"/>
  <c r="E3152" i="26"/>
  <c r="F3152" i="26"/>
  <c r="E3153" i="26"/>
  <c r="F3153" i="26"/>
  <c r="E3154" i="26"/>
  <c r="F3154" i="26"/>
  <c r="E3155" i="26"/>
  <c r="F3155" i="26"/>
  <c r="E3156" i="26"/>
  <c r="F3156" i="26"/>
  <c r="E3157" i="26"/>
  <c r="F3157" i="26"/>
  <c r="E3158" i="26"/>
  <c r="F3158" i="26"/>
  <c r="E3159" i="26"/>
  <c r="F3159" i="26"/>
  <c r="E3160" i="26"/>
  <c r="F3160" i="26"/>
  <c r="E3161" i="26"/>
  <c r="F3161" i="26"/>
  <c r="E3162" i="26"/>
  <c r="F3162" i="26"/>
  <c r="E3163" i="26"/>
  <c r="F3163" i="26"/>
  <c r="E3164" i="26"/>
  <c r="F3164" i="26"/>
  <c r="E3165" i="26"/>
  <c r="F3165" i="26"/>
  <c r="E3166" i="26"/>
  <c r="F3166" i="26"/>
  <c r="E3167" i="26"/>
  <c r="F3167" i="26"/>
  <c r="E3168" i="26"/>
  <c r="F3168" i="26"/>
  <c r="E3169" i="26"/>
  <c r="F3169" i="26"/>
  <c r="E3170" i="26"/>
  <c r="F3170" i="26"/>
  <c r="E3171" i="26"/>
  <c r="F3171" i="26"/>
  <c r="E3172" i="26"/>
  <c r="F3172" i="26"/>
  <c r="E3173" i="26"/>
  <c r="F3173" i="26"/>
  <c r="E3174" i="26"/>
  <c r="F3174" i="26"/>
  <c r="E3175" i="26"/>
  <c r="F3175" i="26"/>
  <c r="E3176" i="26"/>
  <c r="F3176" i="26"/>
  <c r="E3177" i="26"/>
  <c r="F3177" i="26"/>
  <c r="E3178" i="26"/>
  <c r="F3178" i="26"/>
  <c r="E3179" i="26"/>
  <c r="F3179" i="26"/>
  <c r="E3180" i="26"/>
  <c r="F3180" i="26"/>
  <c r="E3181" i="26"/>
  <c r="F3181" i="26"/>
  <c r="E3182" i="26"/>
  <c r="F3182" i="26"/>
  <c r="E3183" i="26"/>
  <c r="F3183" i="26"/>
  <c r="E3184" i="26"/>
  <c r="F3184" i="26"/>
  <c r="E3185" i="26"/>
  <c r="F3185" i="26"/>
  <c r="E3186" i="26"/>
  <c r="F3186" i="26"/>
  <c r="E3187" i="26"/>
  <c r="F3187" i="26"/>
  <c r="E3188" i="26"/>
  <c r="F3188" i="26"/>
  <c r="E3189" i="26"/>
  <c r="F3189" i="26"/>
  <c r="E3190" i="26"/>
  <c r="F3190" i="26"/>
  <c r="E3191" i="26"/>
  <c r="F3191" i="26"/>
  <c r="E3192" i="26"/>
  <c r="F3192" i="26"/>
  <c r="E3193" i="26"/>
  <c r="F3193" i="26"/>
  <c r="E3194" i="26"/>
  <c r="F3194" i="26"/>
  <c r="E3195" i="26"/>
  <c r="F3195" i="26"/>
  <c r="E3196" i="26"/>
  <c r="F3196" i="26"/>
  <c r="E3197" i="26"/>
  <c r="F3197" i="26"/>
  <c r="E3198" i="26"/>
  <c r="F3198" i="26"/>
  <c r="E3199" i="26"/>
  <c r="F3199" i="26"/>
  <c r="E3200" i="26"/>
  <c r="F3200" i="26"/>
  <c r="E3201" i="26"/>
  <c r="F3201" i="26"/>
  <c r="E3202" i="26"/>
  <c r="F3202" i="26"/>
  <c r="E3203" i="26"/>
  <c r="F3203" i="26"/>
  <c r="E3204" i="26"/>
  <c r="F3204" i="26"/>
  <c r="E3205" i="26"/>
  <c r="F3205" i="26"/>
  <c r="E3206" i="26"/>
  <c r="F3206" i="26"/>
  <c r="E3207" i="26"/>
  <c r="F3207" i="26"/>
  <c r="E3208" i="26"/>
  <c r="F3208" i="26"/>
  <c r="E3209" i="26"/>
  <c r="F3209" i="26"/>
  <c r="E3210" i="26"/>
  <c r="F3210" i="26"/>
  <c r="E3211" i="26"/>
  <c r="F3211" i="26"/>
  <c r="E3212" i="26"/>
  <c r="F3212" i="26"/>
  <c r="E3213" i="26"/>
  <c r="F3213" i="26"/>
  <c r="E3214" i="26"/>
  <c r="F3214" i="26"/>
  <c r="E3215" i="26"/>
  <c r="F3215" i="26"/>
  <c r="E3216" i="26"/>
  <c r="F3216" i="26"/>
  <c r="E3217" i="26"/>
  <c r="F3217" i="26"/>
  <c r="E3218" i="26"/>
  <c r="F3218" i="26"/>
  <c r="E3219" i="26"/>
  <c r="F3219" i="26"/>
  <c r="E3220" i="26"/>
  <c r="F3220" i="26"/>
  <c r="E3221" i="26"/>
  <c r="F3221" i="26"/>
  <c r="E3222" i="26"/>
  <c r="F3222" i="26"/>
  <c r="E3223" i="26"/>
  <c r="F3223" i="26"/>
  <c r="E3224" i="26"/>
  <c r="F3224" i="26"/>
  <c r="E3225" i="26"/>
  <c r="F3225" i="26"/>
  <c r="E3226" i="26"/>
  <c r="F3226" i="26"/>
  <c r="E3227" i="26"/>
  <c r="F3227" i="26"/>
  <c r="E3228" i="26"/>
  <c r="F3228" i="26"/>
  <c r="E3229" i="26"/>
  <c r="F3229" i="26"/>
  <c r="E3230" i="26"/>
  <c r="F3230" i="26"/>
  <c r="E3231" i="26"/>
  <c r="F3231" i="26"/>
  <c r="E3232" i="26"/>
  <c r="F3232" i="26"/>
  <c r="E3233" i="26"/>
  <c r="F3233" i="26"/>
  <c r="E3234" i="26"/>
  <c r="F3234" i="26"/>
  <c r="E3235" i="26"/>
  <c r="F3235" i="26"/>
  <c r="E3236" i="26"/>
  <c r="F3236" i="26"/>
  <c r="E3237" i="26"/>
  <c r="F3237" i="26"/>
  <c r="E3238" i="26"/>
  <c r="F3238" i="26"/>
  <c r="E3239" i="26"/>
  <c r="F3239" i="26"/>
  <c r="E3240" i="26"/>
  <c r="F3240" i="26"/>
  <c r="E3241" i="26"/>
  <c r="F3241" i="26"/>
  <c r="E3242" i="26"/>
  <c r="F3242" i="26"/>
  <c r="E3243" i="26"/>
  <c r="F3243" i="26"/>
  <c r="E3244" i="26"/>
  <c r="F3244" i="26"/>
  <c r="E3245" i="26"/>
  <c r="F3245" i="26"/>
  <c r="E3246" i="26"/>
  <c r="F3246" i="26"/>
  <c r="E3247" i="26"/>
  <c r="F3247" i="26"/>
  <c r="E3248" i="26"/>
  <c r="F3248" i="26"/>
  <c r="E3249" i="26"/>
  <c r="F3249" i="26"/>
  <c r="E3250" i="26"/>
  <c r="F3250" i="26"/>
  <c r="E3251" i="26"/>
  <c r="F3251" i="26"/>
  <c r="E3252" i="26"/>
  <c r="F3252" i="26"/>
  <c r="E3253" i="26"/>
  <c r="F3253" i="26"/>
  <c r="E3254" i="26"/>
  <c r="F3254" i="26"/>
  <c r="E3255" i="26"/>
  <c r="F3255" i="26"/>
  <c r="E3256" i="26"/>
  <c r="F3256" i="26"/>
  <c r="E3257" i="26"/>
  <c r="F3257" i="26"/>
  <c r="E3258" i="26"/>
  <c r="F3258" i="26"/>
  <c r="E3259" i="26"/>
  <c r="F3259" i="26"/>
  <c r="E3260" i="26"/>
  <c r="F3260" i="26"/>
  <c r="E3261" i="26"/>
  <c r="F3261" i="26"/>
  <c r="E3262" i="26"/>
  <c r="F3262" i="26"/>
  <c r="E3263" i="26"/>
  <c r="F3263" i="26"/>
  <c r="E3264" i="26"/>
  <c r="F3264" i="26"/>
  <c r="E3265" i="26"/>
  <c r="F3265" i="26"/>
  <c r="E3266" i="26"/>
  <c r="F3266" i="26"/>
  <c r="E3267" i="26"/>
  <c r="F3267" i="26"/>
  <c r="E3268" i="26"/>
  <c r="F3268" i="26"/>
  <c r="E3269" i="26"/>
  <c r="F3269" i="26"/>
  <c r="E3270" i="26"/>
  <c r="F3270" i="26"/>
  <c r="E3271" i="26"/>
  <c r="F3271" i="26"/>
  <c r="E3272" i="26"/>
  <c r="F3272" i="26"/>
  <c r="E3273" i="26"/>
  <c r="F3273" i="26"/>
  <c r="E3274" i="26"/>
  <c r="F3274" i="26"/>
  <c r="E3275" i="26"/>
  <c r="F3275" i="26"/>
  <c r="E3276" i="26"/>
  <c r="F3276" i="26"/>
  <c r="E3277" i="26"/>
  <c r="F3277" i="26"/>
  <c r="E3278" i="26"/>
  <c r="F3278" i="26"/>
  <c r="E3279" i="26"/>
  <c r="F3279" i="26"/>
  <c r="E3280" i="26"/>
  <c r="F3280" i="26"/>
  <c r="E3281" i="26"/>
  <c r="F3281" i="26"/>
  <c r="E3282" i="26"/>
  <c r="F3282" i="26"/>
  <c r="E3283" i="26"/>
  <c r="F3283" i="26"/>
  <c r="E3284" i="26"/>
  <c r="F3284" i="26"/>
  <c r="E3285" i="26"/>
  <c r="F3285" i="26"/>
  <c r="E3286" i="26"/>
  <c r="F3286" i="26"/>
  <c r="E3287" i="26"/>
  <c r="F3287" i="26"/>
  <c r="E3288" i="26"/>
  <c r="F3288" i="26"/>
  <c r="E3289" i="26"/>
  <c r="F3289" i="26"/>
  <c r="E3290" i="26"/>
  <c r="F3290" i="26"/>
  <c r="E3291" i="26"/>
  <c r="F3291" i="26"/>
  <c r="E3292" i="26"/>
  <c r="F3292" i="26"/>
  <c r="E3293" i="26"/>
  <c r="F3293" i="26"/>
  <c r="E3294" i="26"/>
  <c r="F3294" i="26"/>
  <c r="E3295" i="26"/>
  <c r="F3295" i="26"/>
  <c r="E3296" i="26"/>
  <c r="F3296" i="26"/>
  <c r="E3297" i="26"/>
  <c r="F3297" i="26"/>
  <c r="E3298" i="26"/>
  <c r="F3298" i="26"/>
  <c r="E3299" i="26"/>
  <c r="F3299" i="26"/>
  <c r="E3300" i="26"/>
  <c r="F3300" i="26"/>
  <c r="E3301" i="26"/>
  <c r="F3301" i="26"/>
  <c r="E3302" i="26"/>
  <c r="F3302" i="26"/>
  <c r="E3303" i="26"/>
  <c r="F3303" i="26"/>
  <c r="E3304" i="26"/>
  <c r="F3304" i="26"/>
  <c r="E3305" i="26"/>
  <c r="F3305" i="26"/>
  <c r="E3306" i="26"/>
  <c r="F3306" i="26"/>
  <c r="E3307" i="26"/>
  <c r="F3307" i="26"/>
  <c r="E3308" i="26"/>
  <c r="F3308" i="26"/>
  <c r="E3309" i="26"/>
  <c r="F3309" i="26"/>
  <c r="E3310" i="26"/>
  <c r="F3310" i="26"/>
  <c r="E3311" i="26"/>
  <c r="F3311" i="26"/>
  <c r="E3312" i="26"/>
  <c r="F3312" i="26"/>
  <c r="E3313" i="26"/>
  <c r="F3313" i="26"/>
  <c r="E3314" i="26"/>
  <c r="F3314" i="26"/>
  <c r="E3315" i="26"/>
  <c r="F3315" i="26"/>
  <c r="E3316" i="26"/>
  <c r="F3316" i="26"/>
  <c r="E3317" i="26"/>
  <c r="F3317" i="26"/>
  <c r="E3318" i="26"/>
  <c r="F3318" i="26"/>
  <c r="E3319" i="26"/>
  <c r="F3319" i="26"/>
  <c r="E3320" i="26"/>
  <c r="F3320" i="26"/>
  <c r="E3321" i="26"/>
  <c r="F3321" i="26"/>
  <c r="E3322" i="26"/>
  <c r="F3322" i="26"/>
  <c r="E3323" i="26"/>
  <c r="F3323" i="26"/>
  <c r="E3324" i="26"/>
  <c r="F3324" i="26"/>
  <c r="E3325" i="26"/>
  <c r="F3325" i="26"/>
  <c r="E3326" i="26"/>
  <c r="F3326" i="26"/>
  <c r="E3327" i="26"/>
  <c r="F3327" i="26"/>
  <c r="E3328" i="26"/>
  <c r="F3328" i="26"/>
  <c r="E3329" i="26"/>
  <c r="F3329" i="26"/>
  <c r="E3330" i="26"/>
  <c r="F3330" i="26"/>
  <c r="E3331" i="26"/>
  <c r="F3331" i="26"/>
  <c r="E3332" i="26"/>
  <c r="F3332" i="26"/>
  <c r="E3333" i="26"/>
  <c r="F3333" i="26"/>
  <c r="E3334" i="26"/>
  <c r="F3334" i="26"/>
  <c r="E3335" i="26"/>
  <c r="F3335" i="26"/>
  <c r="E3336" i="26"/>
  <c r="F3336" i="26"/>
  <c r="E3337" i="26"/>
  <c r="F3337" i="26"/>
  <c r="E3338" i="26"/>
  <c r="F3338" i="26"/>
  <c r="E3339" i="26"/>
  <c r="F3339" i="26"/>
  <c r="E3340" i="26"/>
  <c r="F3340" i="26"/>
  <c r="E3341" i="26"/>
  <c r="F3341" i="26"/>
  <c r="E3342" i="26"/>
  <c r="F3342" i="26"/>
  <c r="E3343" i="26"/>
  <c r="F3343" i="26"/>
  <c r="E3344" i="26"/>
  <c r="F3344" i="26"/>
  <c r="E3345" i="26"/>
  <c r="F3345" i="26"/>
  <c r="E3346" i="26"/>
  <c r="F3346" i="26"/>
  <c r="E3347" i="26"/>
  <c r="F3347" i="26"/>
  <c r="E3348" i="26"/>
  <c r="F3348" i="26"/>
  <c r="E3349" i="26"/>
  <c r="F3349" i="26"/>
  <c r="E3350" i="26"/>
  <c r="F3350" i="26"/>
  <c r="E3351" i="26"/>
  <c r="F3351" i="26"/>
  <c r="E3352" i="26"/>
  <c r="F3352" i="26"/>
  <c r="E3353" i="26"/>
  <c r="F3353" i="26"/>
  <c r="E3354" i="26"/>
  <c r="F3354" i="26"/>
  <c r="E3355" i="26"/>
  <c r="F3355" i="26"/>
  <c r="E3356" i="26"/>
  <c r="F3356" i="26"/>
  <c r="E3357" i="26"/>
  <c r="F3357" i="26"/>
  <c r="E3358" i="26"/>
  <c r="F3358" i="26"/>
  <c r="E3359" i="26"/>
  <c r="F3359" i="26"/>
  <c r="E3360" i="26"/>
  <c r="F3360" i="26"/>
  <c r="E3361" i="26"/>
  <c r="F3361" i="26"/>
  <c r="E3362" i="26"/>
  <c r="F3362" i="26"/>
  <c r="E3363" i="26"/>
  <c r="F3363" i="26"/>
  <c r="E3364" i="26"/>
  <c r="F3364" i="26"/>
  <c r="E3365" i="26"/>
  <c r="F3365" i="26"/>
  <c r="E3366" i="26"/>
  <c r="F3366" i="26"/>
  <c r="E3367" i="26"/>
  <c r="F3367" i="26"/>
  <c r="E3368" i="26"/>
  <c r="F3368" i="26"/>
  <c r="E3369" i="26"/>
  <c r="F3369" i="26"/>
  <c r="E3370" i="26"/>
  <c r="F3370" i="26"/>
  <c r="E3371" i="26"/>
  <c r="F3371" i="26"/>
  <c r="E3372" i="26"/>
  <c r="F3372" i="26"/>
  <c r="E3373" i="26"/>
  <c r="F3373" i="26"/>
  <c r="E3374" i="26"/>
  <c r="F3374" i="26"/>
  <c r="E3375" i="26"/>
  <c r="F3375" i="26"/>
  <c r="E3376" i="26"/>
  <c r="F3376" i="26"/>
  <c r="E3377" i="26"/>
  <c r="F3377" i="26"/>
  <c r="E3378" i="26"/>
  <c r="F3378" i="26"/>
  <c r="E3379" i="26"/>
  <c r="F3379" i="26"/>
  <c r="E3380" i="26"/>
  <c r="F3380" i="26"/>
  <c r="E3381" i="26"/>
  <c r="F3381" i="26"/>
  <c r="E3382" i="26"/>
  <c r="F3382" i="26"/>
  <c r="E3383" i="26"/>
  <c r="F3383" i="26"/>
  <c r="E3384" i="26"/>
  <c r="F3384" i="26"/>
  <c r="E3385" i="26"/>
  <c r="F3385" i="26"/>
  <c r="E3386" i="26"/>
  <c r="F3386" i="26"/>
  <c r="E3387" i="26"/>
  <c r="F3387" i="26"/>
  <c r="E3388" i="26"/>
  <c r="F3388" i="26"/>
  <c r="E3389" i="26"/>
  <c r="F3389" i="26"/>
  <c r="E3390" i="26"/>
  <c r="F3390" i="26"/>
  <c r="E3391" i="26"/>
  <c r="F3391" i="26"/>
  <c r="E3392" i="26"/>
  <c r="F3392" i="26"/>
  <c r="E3393" i="26"/>
  <c r="F3393" i="26"/>
  <c r="E3394" i="26"/>
  <c r="F3394" i="26"/>
  <c r="E3395" i="26"/>
  <c r="F3395" i="26"/>
  <c r="E3396" i="26"/>
  <c r="F3396" i="26"/>
  <c r="E3397" i="26"/>
  <c r="F3397" i="26"/>
  <c r="E3398" i="26"/>
  <c r="F3398" i="26"/>
  <c r="E3399" i="26"/>
  <c r="F3399" i="26"/>
  <c r="E3400" i="26"/>
  <c r="F3400" i="26"/>
  <c r="E3401" i="26"/>
  <c r="F3401" i="26"/>
  <c r="E3402" i="26"/>
  <c r="F3402" i="26"/>
  <c r="E3403" i="26"/>
  <c r="F3403" i="26"/>
  <c r="E3404" i="26"/>
  <c r="F3404" i="26"/>
  <c r="E3405" i="26"/>
  <c r="F3405" i="26"/>
  <c r="E3406" i="26"/>
  <c r="F3406" i="26"/>
  <c r="E3407" i="26"/>
  <c r="F3407" i="26"/>
  <c r="E3408" i="26"/>
  <c r="F3408" i="26"/>
  <c r="E3409" i="26"/>
  <c r="F3409" i="26"/>
  <c r="E3410" i="26"/>
  <c r="F3410" i="26"/>
  <c r="E3411" i="26"/>
  <c r="F3411" i="26"/>
  <c r="E3412" i="26"/>
  <c r="F3412" i="26"/>
  <c r="E3413" i="26"/>
  <c r="F3413" i="26"/>
  <c r="E3414" i="26"/>
  <c r="F3414" i="26"/>
  <c r="E3415" i="26"/>
  <c r="F3415" i="26"/>
  <c r="E3416" i="26"/>
  <c r="F3416" i="26"/>
  <c r="E3417" i="26"/>
  <c r="F3417" i="26"/>
  <c r="E3418" i="26"/>
  <c r="F3418" i="26"/>
  <c r="E3419" i="26"/>
  <c r="F3419" i="26"/>
  <c r="E3420" i="26"/>
  <c r="F3420" i="26"/>
  <c r="E3421" i="26"/>
  <c r="F3421" i="26"/>
  <c r="E3422" i="26"/>
  <c r="F3422" i="26"/>
  <c r="E3423" i="26"/>
  <c r="F3423" i="26"/>
  <c r="E3424" i="26"/>
  <c r="F3424" i="26"/>
  <c r="E3425" i="26"/>
  <c r="F3425" i="26"/>
  <c r="E3426" i="26"/>
  <c r="F3426" i="26"/>
  <c r="E3427" i="26"/>
  <c r="F3427" i="26"/>
  <c r="E3428" i="26"/>
  <c r="F3428" i="26"/>
  <c r="E3429" i="26"/>
  <c r="F3429" i="26"/>
  <c r="E3430" i="26"/>
  <c r="F3430" i="26"/>
  <c r="E3431" i="26"/>
  <c r="F3431" i="26"/>
  <c r="E3432" i="26"/>
  <c r="F3432" i="26"/>
  <c r="E3433" i="26"/>
  <c r="F3433" i="26"/>
  <c r="E3434" i="26"/>
  <c r="F3434" i="26"/>
  <c r="E3435" i="26"/>
  <c r="F3435" i="26"/>
  <c r="E3436" i="26"/>
  <c r="F3436" i="26"/>
  <c r="E3437" i="26"/>
  <c r="F3437" i="26"/>
  <c r="E3438" i="26"/>
  <c r="F3438" i="26"/>
  <c r="E3439" i="26"/>
  <c r="F3439" i="26"/>
  <c r="E3440" i="26"/>
  <c r="F3440" i="26"/>
  <c r="E3441" i="26"/>
  <c r="F3441" i="26"/>
  <c r="E3442" i="26"/>
  <c r="F3442" i="26"/>
  <c r="E3443" i="26"/>
  <c r="F3443" i="26"/>
  <c r="E3444" i="26"/>
  <c r="F3444" i="26"/>
  <c r="E3445" i="26"/>
  <c r="F3445" i="26"/>
  <c r="E3446" i="26"/>
  <c r="F3446" i="26"/>
  <c r="E3447" i="26"/>
  <c r="F3447" i="26"/>
  <c r="E3448" i="26"/>
  <c r="F3448" i="26"/>
  <c r="E3449" i="26"/>
  <c r="F3449" i="26"/>
  <c r="E3450" i="26"/>
  <c r="F3450" i="26"/>
  <c r="E3451" i="26"/>
  <c r="F3451" i="26"/>
  <c r="E3452" i="26"/>
  <c r="F3452" i="26"/>
  <c r="E3453" i="26"/>
  <c r="F3453" i="26"/>
  <c r="E3454" i="26"/>
  <c r="F3454" i="26"/>
  <c r="E3455" i="26"/>
  <c r="F3455" i="26"/>
  <c r="E3456" i="26"/>
  <c r="F3456" i="26"/>
  <c r="E3457" i="26"/>
  <c r="F3457" i="26"/>
  <c r="E3458" i="26"/>
  <c r="F3458" i="26"/>
  <c r="E3459" i="26"/>
  <c r="F3459" i="26"/>
  <c r="E3460" i="26"/>
  <c r="F3460" i="26"/>
  <c r="E3461" i="26"/>
  <c r="F3461" i="26"/>
  <c r="E3462" i="26"/>
  <c r="F3462" i="26"/>
  <c r="E3463" i="26"/>
  <c r="F3463" i="26"/>
  <c r="E3464" i="26"/>
  <c r="F3464" i="26"/>
  <c r="E3465" i="26"/>
  <c r="F3465" i="26"/>
  <c r="E3466" i="26"/>
  <c r="F3466" i="26"/>
  <c r="E3467" i="26"/>
  <c r="F3467" i="26"/>
  <c r="E3468" i="26"/>
  <c r="F3468" i="26"/>
  <c r="E3469" i="26"/>
  <c r="F3469" i="26"/>
  <c r="E3470" i="26"/>
  <c r="F3470" i="26"/>
  <c r="E3471" i="26"/>
  <c r="F3471" i="26"/>
  <c r="E3472" i="26"/>
  <c r="F3472" i="26"/>
  <c r="E3473" i="26"/>
  <c r="F3473" i="26"/>
  <c r="E3474" i="26"/>
  <c r="F3474" i="26"/>
  <c r="E3475" i="26"/>
  <c r="F3475" i="26"/>
  <c r="E3476" i="26"/>
  <c r="F3476" i="26"/>
  <c r="E3477" i="26"/>
  <c r="F3477" i="26"/>
  <c r="E3478" i="26"/>
  <c r="F3478" i="26"/>
  <c r="E3479" i="26"/>
  <c r="F3479" i="26"/>
  <c r="E3480" i="26"/>
  <c r="F3480" i="26"/>
  <c r="E3481" i="26"/>
  <c r="F3481" i="26"/>
  <c r="E3482" i="26"/>
  <c r="F3482" i="26"/>
  <c r="E3483" i="26"/>
  <c r="F3483" i="26"/>
  <c r="E3484" i="26"/>
  <c r="F3484" i="26"/>
  <c r="E3485" i="26"/>
  <c r="F3485" i="26"/>
  <c r="E3486" i="26"/>
  <c r="F3486" i="26"/>
  <c r="E3487" i="26"/>
  <c r="F3487" i="26"/>
  <c r="E3488" i="26"/>
  <c r="F3488" i="26"/>
  <c r="E3489" i="26"/>
  <c r="F3489" i="26"/>
  <c r="E3490" i="26"/>
  <c r="F3490" i="26"/>
  <c r="E3491" i="26"/>
  <c r="F3491" i="26"/>
  <c r="E3492" i="26"/>
  <c r="F3492" i="26"/>
  <c r="E3493" i="26"/>
  <c r="F3493" i="26"/>
  <c r="E3494" i="26"/>
  <c r="F3494" i="26"/>
  <c r="E3495" i="26"/>
  <c r="F3495" i="26"/>
  <c r="E3496" i="26"/>
  <c r="F3496" i="26"/>
  <c r="E3497" i="26"/>
  <c r="F3497" i="26"/>
  <c r="E3498" i="26"/>
  <c r="F3498" i="26"/>
  <c r="E3499" i="26"/>
  <c r="F3499" i="26"/>
  <c r="E3500" i="26"/>
  <c r="F3500" i="26"/>
  <c r="E3501" i="26"/>
  <c r="F3501" i="26"/>
  <c r="E3502" i="26"/>
  <c r="F3502" i="26"/>
  <c r="E3503" i="26"/>
  <c r="F3503" i="26"/>
  <c r="E3504" i="26"/>
  <c r="F3504" i="26"/>
  <c r="E3505" i="26"/>
  <c r="F3505" i="26"/>
  <c r="E3506" i="26"/>
  <c r="F3506" i="26"/>
  <c r="E3507" i="26"/>
  <c r="F3507" i="26"/>
  <c r="E3508" i="26"/>
  <c r="F3508" i="26"/>
  <c r="E3509" i="26"/>
  <c r="F3509" i="26"/>
  <c r="E3510" i="26"/>
  <c r="F3510" i="26"/>
  <c r="E3511" i="26"/>
  <c r="F3511" i="26"/>
  <c r="E3512" i="26"/>
  <c r="F3512" i="26"/>
  <c r="E3513" i="26"/>
  <c r="F3513" i="26"/>
  <c r="E3514" i="26"/>
  <c r="F3514" i="26"/>
  <c r="E3515" i="26"/>
  <c r="F3515" i="26"/>
  <c r="E3516" i="26"/>
  <c r="F3516" i="26"/>
  <c r="E3517" i="26"/>
  <c r="F3517" i="26"/>
  <c r="E3518" i="26"/>
  <c r="F3518" i="26"/>
  <c r="E3519" i="26"/>
  <c r="F3519" i="26"/>
  <c r="E3520" i="26"/>
  <c r="F3520" i="26"/>
  <c r="E3521" i="26"/>
  <c r="F3521" i="26"/>
  <c r="E3522" i="26"/>
  <c r="F3522" i="26"/>
  <c r="E3523" i="26"/>
  <c r="F3523" i="26"/>
  <c r="E3524" i="26"/>
  <c r="F3524" i="26"/>
  <c r="E3525" i="26"/>
  <c r="F3525" i="26"/>
  <c r="E3526" i="26"/>
  <c r="F3526" i="26"/>
  <c r="E3527" i="26"/>
  <c r="F3527" i="26"/>
  <c r="E3528" i="26"/>
  <c r="F3528" i="26"/>
  <c r="E3529" i="26"/>
  <c r="F3529" i="26"/>
  <c r="E3530" i="26"/>
  <c r="F3530" i="26"/>
  <c r="E3531" i="26"/>
  <c r="F3531" i="26"/>
  <c r="E3532" i="26"/>
  <c r="F3532" i="26"/>
  <c r="E3533" i="26"/>
  <c r="F3533" i="26"/>
  <c r="E3534" i="26"/>
  <c r="F3534" i="26"/>
  <c r="E3535" i="26"/>
  <c r="F3535" i="26"/>
  <c r="E3536" i="26"/>
  <c r="F3536" i="26"/>
  <c r="E3537" i="26"/>
  <c r="F3537" i="26"/>
  <c r="E3538" i="26"/>
  <c r="F3538" i="26"/>
  <c r="E3539" i="26"/>
  <c r="F3539" i="26"/>
  <c r="E3540" i="26"/>
  <c r="F3540" i="26"/>
  <c r="E3541" i="26"/>
  <c r="F3541" i="26"/>
  <c r="E3542" i="26"/>
  <c r="F3542" i="26"/>
  <c r="E3543" i="26"/>
  <c r="F3543" i="26"/>
  <c r="E3544" i="26"/>
  <c r="F3544" i="26"/>
  <c r="E3545" i="26"/>
  <c r="F3545" i="26"/>
  <c r="E3546" i="26"/>
  <c r="F3546" i="26"/>
  <c r="E3547" i="26"/>
  <c r="F3547" i="26"/>
  <c r="E3548" i="26"/>
  <c r="F3548" i="26"/>
  <c r="E3549" i="26"/>
  <c r="F3549" i="26"/>
  <c r="E3550" i="26"/>
  <c r="F3550" i="26"/>
  <c r="E3551" i="26"/>
  <c r="F3551" i="26"/>
  <c r="E3552" i="26"/>
  <c r="F3552" i="26"/>
  <c r="E3553" i="26"/>
  <c r="F3553" i="26"/>
  <c r="E3554" i="26"/>
  <c r="F3554" i="26"/>
  <c r="E3555" i="26"/>
  <c r="F3555" i="26"/>
  <c r="E3556" i="26"/>
  <c r="F3556" i="26"/>
  <c r="E3557" i="26"/>
  <c r="F3557" i="26"/>
  <c r="E3558" i="26"/>
  <c r="F3558" i="26"/>
  <c r="E3559" i="26"/>
  <c r="F3559" i="26"/>
  <c r="E3560" i="26"/>
  <c r="F3560" i="26"/>
  <c r="E3561" i="26"/>
  <c r="F3561" i="26"/>
  <c r="E3562" i="26"/>
  <c r="F3562" i="26"/>
  <c r="E3563" i="26"/>
  <c r="F3563" i="26"/>
  <c r="E3564" i="26"/>
  <c r="F3564" i="26"/>
  <c r="E3565" i="26"/>
  <c r="F3565" i="26"/>
  <c r="E3566" i="26"/>
  <c r="F3566" i="26"/>
  <c r="E3567" i="26"/>
  <c r="F3567" i="26"/>
  <c r="E3568" i="26"/>
  <c r="F3568" i="26"/>
  <c r="E3569" i="26"/>
  <c r="F3569" i="26"/>
  <c r="E3570" i="26"/>
  <c r="F3570" i="26"/>
  <c r="E3571" i="26"/>
  <c r="F3571" i="26"/>
  <c r="E3572" i="26"/>
  <c r="F3572" i="26"/>
  <c r="E3573" i="26"/>
  <c r="F3573" i="26"/>
  <c r="E3574" i="26"/>
  <c r="F3574" i="26"/>
  <c r="E3575" i="26"/>
  <c r="F3575" i="26"/>
  <c r="E3576" i="26"/>
  <c r="F3576" i="26"/>
  <c r="E3577" i="26"/>
  <c r="F3577" i="26"/>
  <c r="E3578" i="26"/>
  <c r="F3578" i="26"/>
  <c r="E3579" i="26"/>
  <c r="F3579" i="26"/>
  <c r="E3580" i="26"/>
  <c r="F3580" i="26"/>
  <c r="E3581" i="26"/>
  <c r="F3581" i="26"/>
  <c r="E3582" i="26"/>
  <c r="F3582" i="26"/>
  <c r="E3583" i="26"/>
  <c r="F3583" i="26"/>
  <c r="E3584" i="26"/>
  <c r="F3584" i="26"/>
  <c r="E3585" i="26"/>
  <c r="F3585" i="26"/>
  <c r="E3586" i="26"/>
  <c r="F3586" i="26"/>
  <c r="E3587" i="26"/>
  <c r="F3587" i="26"/>
  <c r="E3588" i="26"/>
  <c r="F3588" i="26"/>
  <c r="E3589" i="26"/>
  <c r="F3589" i="26"/>
  <c r="E3590" i="26"/>
  <c r="F3590" i="26"/>
  <c r="E3591" i="26"/>
  <c r="F3591" i="26"/>
  <c r="E3592" i="26"/>
  <c r="F3592" i="26"/>
  <c r="E3593" i="26"/>
  <c r="F3593" i="26"/>
  <c r="E3594" i="26"/>
  <c r="F3594" i="26"/>
  <c r="E3595" i="26"/>
  <c r="F3595" i="26"/>
  <c r="E3596" i="26"/>
  <c r="F3596" i="26"/>
  <c r="E3597" i="26"/>
  <c r="F3597" i="26"/>
  <c r="E3598" i="26"/>
  <c r="F3598" i="26"/>
  <c r="E3599" i="26"/>
  <c r="F3599" i="26"/>
  <c r="E3600" i="26"/>
  <c r="F3600" i="26"/>
  <c r="E3601" i="26"/>
  <c r="F3601" i="26"/>
  <c r="E3602" i="26"/>
  <c r="F3602" i="26"/>
  <c r="E3603" i="26"/>
  <c r="F3603" i="26"/>
  <c r="E3604" i="26"/>
  <c r="F3604" i="26"/>
  <c r="E3605" i="26"/>
  <c r="F3605" i="26"/>
  <c r="E3606" i="26"/>
  <c r="F3606" i="26"/>
  <c r="E3607" i="26"/>
  <c r="F3607" i="26"/>
  <c r="E3608" i="26"/>
  <c r="F3608" i="26"/>
  <c r="E3609" i="26"/>
  <c r="F3609" i="26"/>
  <c r="E3610" i="26"/>
  <c r="F3610" i="26"/>
  <c r="E3611" i="26"/>
  <c r="F3611" i="26"/>
  <c r="E3612" i="26"/>
  <c r="F3612" i="26"/>
  <c r="E3613" i="26"/>
  <c r="F3613" i="26"/>
  <c r="E3614" i="26"/>
  <c r="F3614" i="26"/>
  <c r="E3615" i="26"/>
  <c r="F3615" i="26"/>
  <c r="E3616" i="26"/>
  <c r="F3616" i="26"/>
  <c r="E3617" i="26"/>
  <c r="F3617" i="26"/>
  <c r="E3618" i="26"/>
  <c r="F3618" i="26"/>
  <c r="E3619" i="26"/>
  <c r="F3619" i="26"/>
  <c r="E3620" i="26"/>
  <c r="F3620" i="26"/>
  <c r="E3621" i="26"/>
  <c r="F3621" i="26"/>
  <c r="E3622" i="26"/>
  <c r="F3622" i="26"/>
  <c r="E3623" i="26"/>
  <c r="F3623" i="26"/>
  <c r="E3624" i="26"/>
  <c r="F3624" i="26"/>
  <c r="E3625" i="26"/>
  <c r="F3625" i="26"/>
  <c r="E3626" i="26"/>
  <c r="F3626" i="26"/>
  <c r="E3627" i="26"/>
  <c r="F3627" i="26"/>
  <c r="E3628" i="26"/>
  <c r="F3628" i="26"/>
  <c r="E3629" i="26"/>
  <c r="F3629" i="26"/>
  <c r="E3630" i="26"/>
  <c r="F3630" i="26"/>
  <c r="E3631" i="26"/>
  <c r="F3631" i="26"/>
  <c r="E3632" i="26"/>
  <c r="F3632" i="26"/>
  <c r="E3633" i="26"/>
  <c r="F3633" i="26"/>
  <c r="E3634" i="26"/>
  <c r="F3634" i="26"/>
  <c r="E3635" i="26"/>
  <c r="F3635" i="26"/>
  <c r="E3636" i="26"/>
  <c r="F3636" i="26"/>
  <c r="E3637" i="26"/>
  <c r="F3637" i="26"/>
  <c r="E3638" i="26"/>
  <c r="F3638" i="26"/>
  <c r="E3639" i="26"/>
  <c r="F3639" i="26"/>
  <c r="E3640" i="26"/>
  <c r="F3640" i="26"/>
  <c r="E3641" i="26"/>
  <c r="F3641" i="26"/>
  <c r="E3642" i="26"/>
  <c r="F3642" i="26"/>
  <c r="E3643" i="26"/>
  <c r="F3643" i="26"/>
  <c r="E3644" i="26"/>
  <c r="F3644" i="26"/>
  <c r="E3645" i="26"/>
  <c r="F3645" i="26"/>
  <c r="E3646" i="26"/>
  <c r="F3646" i="26"/>
  <c r="E3647" i="26"/>
  <c r="F3647" i="26"/>
  <c r="E3648" i="26"/>
  <c r="F3648" i="26"/>
  <c r="E3649" i="26"/>
  <c r="F3649" i="26"/>
  <c r="E3650" i="26"/>
  <c r="F3650" i="26"/>
  <c r="E3651" i="26"/>
  <c r="F3651" i="26"/>
  <c r="E3652" i="26"/>
  <c r="F3652" i="26"/>
  <c r="E3653" i="26"/>
  <c r="F3653" i="26"/>
  <c r="E3654" i="26"/>
  <c r="F3654" i="26"/>
  <c r="E3655" i="26"/>
  <c r="F3655" i="26"/>
  <c r="E3656" i="26"/>
  <c r="F3656" i="26"/>
  <c r="E3657" i="26"/>
  <c r="F3657" i="26"/>
  <c r="E3658" i="26"/>
  <c r="F3658" i="26"/>
  <c r="E3659" i="26"/>
  <c r="F3659" i="26"/>
  <c r="E3660" i="26"/>
  <c r="F3660" i="26"/>
  <c r="E3661" i="26"/>
  <c r="F3661" i="26"/>
  <c r="E3662" i="26"/>
  <c r="F3662" i="26"/>
  <c r="E3663" i="26"/>
  <c r="F3663" i="26"/>
  <c r="E3664" i="26"/>
  <c r="F3664" i="26"/>
  <c r="E3665" i="26"/>
  <c r="F3665" i="26"/>
  <c r="E3666" i="26"/>
  <c r="F3666" i="26"/>
  <c r="E3667" i="26"/>
  <c r="F3667" i="26"/>
  <c r="E3668" i="26"/>
  <c r="F3668" i="26"/>
  <c r="E3669" i="26"/>
  <c r="F3669" i="26"/>
  <c r="E3670" i="26"/>
  <c r="F3670" i="26"/>
  <c r="E3671" i="26"/>
  <c r="F3671" i="26"/>
  <c r="E3672" i="26"/>
  <c r="F3672" i="26"/>
  <c r="E3673" i="26"/>
  <c r="F3673" i="26"/>
  <c r="E3674" i="26"/>
  <c r="F3674" i="26"/>
  <c r="E3675" i="26"/>
  <c r="F3675" i="26"/>
  <c r="E3676" i="26"/>
  <c r="F3676" i="26"/>
  <c r="E3677" i="26"/>
  <c r="F3677" i="26"/>
  <c r="E3678" i="26"/>
  <c r="F3678" i="26"/>
  <c r="E3679" i="26"/>
  <c r="F3679" i="26"/>
  <c r="E3680" i="26"/>
  <c r="F3680" i="26"/>
  <c r="E3681" i="26"/>
  <c r="F3681" i="26"/>
  <c r="E3682" i="26"/>
  <c r="F3682" i="26"/>
  <c r="E3683" i="26"/>
  <c r="F3683" i="26"/>
  <c r="E3684" i="26"/>
  <c r="F3684" i="26"/>
  <c r="E3685" i="26"/>
  <c r="F3685" i="26"/>
  <c r="E3686" i="26"/>
  <c r="F3686" i="26"/>
  <c r="E3687" i="26"/>
  <c r="F3687" i="26"/>
  <c r="E3688" i="26"/>
  <c r="F3688" i="26"/>
  <c r="E3689" i="26"/>
  <c r="F3689" i="26"/>
  <c r="E3690" i="26"/>
  <c r="F3690" i="26"/>
  <c r="E3691" i="26"/>
  <c r="F3691" i="26"/>
  <c r="E3692" i="26"/>
  <c r="F3692" i="26"/>
  <c r="E3693" i="26"/>
  <c r="F3693" i="26"/>
  <c r="E3694" i="26"/>
  <c r="F3694" i="26"/>
  <c r="E3695" i="26"/>
  <c r="F3695" i="26"/>
  <c r="E3696" i="26"/>
  <c r="F3696" i="26"/>
  <c r="E3697" i="26"/>
  <c r="F3697" i="26"/>
  <c r="E3698" i="26"/>
  <c r="F3698" i="26"/>
  <c r="E3699" i="26"/>
  <c r="F3699" i="26"/>
  <c r="E3700" i="26"/>
  <c r="F3700" i="26"/>
  <c r="E3701" i="26"/>
  <c r="F3701" i="26"/>
  <c r="E3702" i="26"/>
  <c r="F3702" i="26"/>
  <c r="E3703" i="26"/>
  <c r="F3703" i="26"/>
  <c r="E3704" i="26"/>
  <c r="F3704" i="26"/>
  <c r="E3705" i="26"/>
  <c r="F3705" i="26"/>
  <c r="E3706" i="26"/>
  <c r="F3706" i="26"/>
  <c r="E3707" i="26"/>
  <c r="F3707" i="26"/>
  <c r="E3708" i="26"/>
  <c r="F3708" i="26"/>
  <c r="E3709" i="26"/>
  <c r="F3709" i="26"/>
  <c r="E3710" i="26"/>
  <c r="F3710" i="26"/>
  <c r="E3711" i="26"/>
  <c r="F3711" i="26"/>
  <c r="E3712" i="26"/>
  <c r="F3712" i="26"/>
  <c r="E3713" i="26"/>
  <c r="F3713" i="26"/>
  <c r="E3714" i="26"/>
  <c r="F3714" i="26"/>
  <c r="E3715" i="26"/>
  <c r="F3715" i="26"/>
  <c r="E3716" i="26"/>
  <c r="F3716" i="26"/>
  <c r="E3717" i="26"/>
  <c r="F3717" i="26"/>
  <c r="E3718" i="26"/>
  <c r="F3718" i="26"/>
  <c r="E3719" i="26"/>
  <c r="F3719" i="26"/>
  <c r="E3720" i="26"/>
  <c r="F3720" i="26"/>
  <c r="E3721" i="26"/>
  <c r="F3721" i="26"/>
  <c r="E3722" i="26"/>
  <c r="F3722" i="26"/>
  <c r="E3723" i="26"/>
  <c r="F3723" i="26"/>
  <c r="E3724" i="26"/>
  <c r="F3724" i="26"/>
  <c r="E3725" i="26"/>
  <c r="F3725" i="26"/>
  <c r="E3726" i="26"/>
  <c r="F3726" i="26"/>
  <c r="E3727" i="26"/>
  <c r="F3727" i="26"/>
  <c r="E3728" i="26"/>
  <c r="F3728" i="26"/>
  <c r="E3729" i="26"/>
  <c r="F3729" i="26"/>
  <c r="E3730" i="26"/>
  <c r="F3730" i="26"/>
  <c r="E3731" i="26"/>
  <c r="F3731" i="26"/>
  <c r="E3732" i="26"/>
  <c r="F3732" i="26"/>
  <c r="E3733" i="26"/>
  <c r="F3733" i="26"/>
  <c r="E3734" i="26"/>
  <c r="F3734" i="26"/>
  <c r="E3735" i="26"/>
  <c r="F3735" i="26"/>
  <c r="E3736" i="26"/>
  <c r="F3736" i="26"/>
  <c r="E3737" i="26"/>
  <c r="F3737" i="26"/>
  <c r="E3738" i="26"/>
  <c r="F3738" i="26"/>
  <c r="E3739" i="26"/>
  <c r="F3739" i="26"/>
  <c r="E3740" i="26"/>
  <c r="F3740" i="26"/>
  <c r="E3741" i="26"/>
  <c r="F3741" i="26"/>
  <c r="E3742" i="26"/>
  <c r="F3742" i="26"/>
  <c r="E3743" i="26"/>
  <c r="F3743" i="26"/>
  <c r="E3744" i="26"/>
  <c r="F3744" i="26"/>
  <c r="E3745" i="26"/>
  <c r="F3745" i="26"/>
  <c r="E3746" i="26"/>
  <c r="F3746" i="26"/>
  <c r="E3747" i="26"/>
  <c r="F3747" i="26"/>
  <c r="E3748" i="26"/>
  <c r="F3748" i="26"/>
  <c r="E3749" i="26"/>
  <c r="F3749" i="26"/>
  <c r="E3750" i="26"/>
  <c r="F3750" i="26"/>
  <c r="E3751" i="26"/>
  <c r="F3751" i="26"/>
  <c r="E3752" i="26"/>
  <c r="F3752" i="26"/>
  <c r="E3753" i="26"/>
  <c r="F3753" i="26"/>
  <c r="E3754" i="26"/>
  <c r="F3754" i="26"/>
  <c r="E3755" i="26"/>
  <c r="F3755" i="26"/>
  <c r="E3756" i="26"/>
  <c r="F3756" i="26"/>
  <c r="E3757" i="26"/>
  <c r="F3757" i="26"/>
  <c r="E3758" i="26"/>
  <c r="F3758" i="26"/>
  <c r="E3759" i="26"/>
  <c r="F3759" i="26"/>
  <c r="E3760" i="26"/>
  <c r="F3760" i="26"/>
  <c r="E3761" i="26"/>
  <c r="F3761" i="26"/>
  <c r="E3762" i="26"/>
  <c r="F3762" i="26"/>
  <c r="E3763" i="26"/>
  <c r="F3763" i="26"/>
  <c r="E3764" i="26"/>
  <c r="F3764" i="26"/>
  <c r="E3765" i="26"/>
  <c r="F3765" i="26"/>
  <c r="E3766" i="26"/>
  <c r="F3766" i="26"/>
  <c r="E3767" i="26"/>
  <c r="F3767" i="26"/>
  <c r="E3768" i="26"/>
  <c r="F3768" i="26"/>
  <c r="E3769" i="26"/>
  <c r="F3769" i="26"/>
  <c r="E3770" i="26"/>
  <c r="F3770" i="26"/>
  <c r="E3771" i="26"/>
  <c r="F3771" i="26"/>
  <c r="E3772" i="26"/>
  <c r="F3772" i="26"/>
  <c r="E3773" i="26"/>
  <c r="F3773" i="26"/>
  <c r="E3774" i="26"/>
  <c r="F3774" i="26"/>
  <c r="E3775" i="26"/>
  <c r="F3775" i="26"/>
  <c r="E3776" i="26"/>
  <c r="F3776" i="26"/>
  <c r="E3777" i="26"/>
  <c r="F3777" i="26"/>
  <c r="E3778" i="26"/>
  <c r="F3778" i="26"/>
  <c r="E3779" i="26"/>
  <c r="F3779" i="26"/>
  <c r="E3780" i="26"/>
  <c r="F3780" i="26"/>
  <c r="E3781" i="26"/>
  <c r="F3781" i="26"/>
  <c r="E3782" i="26"/>
  <c r="F3782" i="26"/>
  <c r="E3783" i="26"/>
  <c r="F3783" i="26"/>
  <c r="E3784" i="26"/>
  <c r="F3784" i="26"/>
  <c r="E3785" i="26"/>
  <c r="F3785" i="26"/>
  <c r="E3786" i="26"/>
  <c r="F3786" i="26"/>
  <c r="E3787" i="26"/>
  <c r="F3787" i="26"/>
  <c r="E3788" i="26"/>
  <c r="F3788" i="26"/>
  <c r="E3789" i="26"/>
  <c r="F3789" i="26"/>
  <c r="E3790" i="26"/>
  <c r="F3790" i="26"/>
  <c r="E3791" i="26"/>
  <c r="F3791" i="26"/>
  <c r="E3792" i="26"/>
  <c r="F3792" i="26"/>
  <c r="E3793" i="26"/>
  <c r="F3793" i="26"/>
  <c r="E3794" i="26"/>
  <c r="F3794" i="26"/>
  <c r="E3795" i="26"/>
  <c r="F3795" i="26"/>
  <c r="E3796" i="26"/>
  <c r="F3796" i="26"/>
  <c r="E3797" i="26"/>
  <c r="F3797" i="26"/>
  <c r="E3798" i="26"/>
  <c r="F3798" i="26"/>
  <c r="E3799" i="26"/>
  <c r="F3799" i="26"/>
  <c r="E3800" i="26"/>
  <c r="F3800" i="26"/>
  <c r="E3801" i="26"/>
  <c r="F3801" i="26"/>
  <c r="E3802" i="26"/>
  <c r="F3802" i="26"/>
  <c r="E3803" i="26"/>
  <c r="F3803" i="26"/>
  <c r="E3804" i="26"/>
  <c r="F3804" i="26"/>
  <c r="E3805" i="26"/>
  <c r="F3805" i="26"/>
  <c r="E3806" i="26"/>
  <c r="F3806" i="26"/>
  <c r="E3807" i="26"/>
  <c r="F3807" i="26"/>
  <c r="E3808" i="26"/>
  <c r="F3808" i="26"/>
  <c r="E3809" i="26"/>
  <c r="F3809" i="26"/>
  <c r="E3810" i="26"/>
  <c r="F3810" i="26"/>
  <c r="E3811" i="26"/>
  <c r="F3811" i="26"/>
  <c r="E3812" i="26"/>
  <c r="F3812" i="26"/>
  <c r="E3813" i="26"/>
  <c r="F3813" i="26"/>
  <c r="E3814" i="26"/>
  <c r="F3814" i="26"/>
  <c r="E3815" i="26"/>
  <c r="F3815" i="26"/>
  <c r="E3816" i="26"/>
  <c r="F3816" i="26"/>
  <c r="E3817" i="26"/>
  <c r="F3817" i="26"/>
  <c r="E3818" i="26"/>
  <c r="F3818" i="26"/>
  <c r="E3819" i="26"/>
  <c r="F3819" i="26"/>
  <c r="E3820" i="26"/>
  <c r="F3820" i="26"/>
  <c r="E3821" i="26"/>
  <c r="F3821" i="26"/>
  <c r="E3822" i="26"/>
  <c r="F3822" i="26"/>
  <c r="E3823" i="26"/>
  <c r="F3823" i="26"/>
  <c r="E3824" i="26"/>
  <c r="F3824" i="26"/>
  <c r="E3825" i="26"/>
  <c r="F3825" i="26"/>
  <c r="E3826" i="26"/>
  <c r="F3826" i="26"/>
  <c r="E3827" i="26"/>
  <c r="F3827" i="26"/>
  <c r="E3828" i="26"/>
  <c r="F3828" i="26"/>
  <c r="E3829" i="26"/>
  <c r="F3829" i="26"/>
  <c r="E3830" i="26"/>
  <c r="F3830" i="26"/>
  <c r="E3831" i="26"/>
  <c r="F3831" i="26"/>
  <c r="E3832" i="26"/>
  <c r="F3832" i="26"/>
  <c r="E3833" i="26"/>
  <c r="F3833" i="26"/>
  <c r="E3834" i="26"/>
  <c r="F3834" i="26"/>
  <c r="E3835" i="26"/>
  <c r="F3835" i="26"/>
  <c r="E3836" i="26"/>
  <c r="F3836" i="26"/>
  <c r="E3837" i="26"/>
  <c r="F3837" i="26"/>
  <c r="E3838" i="26"/>
  <c r="F3838" i="26"/>
  <c r="E3839" i="26"/>
  <c r="F3839" i="26"/>
  <c r="E3840" i="26"/>
  <c r="F3840" i="26"/>
  <c r="E3841" i="26"/>
  <c r="F3841" i="26"/>
  <c r="E3842" i="26"/>
  <c r="F3842" i="26"/>
  <c r="E3843" i="26"/>
  <c r="F3843" i="26"/>
  <c r="E3844" i="26"/>
  <c r="F3844" i="26"/>
  <c r="E3845" i="26"/>
  <c r="F3845" i="26"/>
  <c r="E3846" i="26"/>
  <c r="F3846" i="26"/>
  <c r="E3847" i="26"/>
  <c r="F3847" i="26"/>
  <c r="E3848" i="26"/>
  <c r="F3848" i="26"/>
  <c r="E3849" i="26"/>
  <c r="F3849" i="26"/>
  <c r="E3850" i="26"/>
  <c r="F3850" i="26"/>
  <c r="E3851" i="26"/>
  <c r="F3851" i="26"/>
  <c r="E3852" i="26"/>
  <c r="F3852" i="26"/>
  <c r="E3853" i="26"/>
  <c r="F3853" i="26"/>
  <c r="E3854" i="26"/>
  <c r="F3854" i="26"/>
  <c r="E3855" i="26"/>
  <c r="F3855" i="26"/>
  <c r="E3856" i="26"/>
  <c r="F3856" i="26"/>
  <c r="E3857" i="26"/>
  <c r="F3857" i="26"/>
  <c r="E3858" i="26"/>
  <c r="F3858" i="26"/>
  <c r="E3859" i="26"/>
  <c r="F3859" i="26"/>
  <c r="E3860" i="26"/>
  <c r="F3860" i="26"/>
  <c r="E3861" i="26"/>
  <c r="F3861" i="26"/>
  <c r="E3862" i="26"/>
  <c r="F3862" i="26"/>
  <c r="E3863" i="26"/>
  <c r="F3863" i="26"/>
  <c r="E3864" i="26"/>
  <c r="F3864" i="26"/>
  <c r="E3865" i="26"/>
  <c r="F3865" i="26"/>
  <c r="E3866" i="26"/>
  <c r="F3866" i="26"/>
  <c r="E3867" i="26"/>
  <c r="F3867" i="26"/>
  <c r="E3868" i="26"/>
  <c r="F3868" i="26"/>
  <c r="E3869" i="26"/>
  <c r="F3869" i="26"/>
  <c r="E3870" i="26"/>
  <c r="F3870" i="26"/>
  <c r="E3871" i="26"/>
  <c r="F3871" i="26"/>
  <c r="E3872" i="26"/>
  <c r="F3872" i="26"/>
  <c r="E3873" i="26"/>
  <c r="F3873" i="26"/>
  <c r="E3874" i="26"/>
  <c r="F3874" i="26"/>
  <c r="E3875" i="26"/>
  <c r="F3875" i="26"/>
  <c r="E3876" i="26"/>
  <c r="F3876" i="26"/>
  <c r="E3877" i="26"/>
  <c r="F3877" i="26"/>
  <c r="E3878" i="26"/>
  <c r="F3878" i="26"/>
  <c r="E3879" i="26"/>
  <c r="F3879" i="26"/>
  <c r="E3880" i="26"/>
  <c r="F3880" i="26"/>
  <c r="E3881" i="26"/>
  <c r="F3881" i="26"/>
  <c r="E3882" i="26"/>
  <c r="F3882" i="26"/>
  <c r="E3883" i="26"/>
  <c r="F3883" i="26"/>
  <c r="E3884" i="26"/>
  <c r="F3884" i="26"/>
  <c r="E3885" i="26"/>
  <c r="F3885" i="26"/>
  <c r="E3886" i="26"/>
  <c r="F3886" i="26"/>
  <c r="E3887" i="26"/>
  <c r="F3887" i="26"/>
  <c r="E3888" i="26"/>
  <c r="F3888" i="26"/>
  <c r="E3889" i="26"/>
  <c r="F3889" i="26"/>
  <c r="E3890" i="26"/>
  <c r="F3890" i="26"/>
  <c r="E3891" i="26"/>
  <c r="F3891" i="26"/>
  <c r="E3892" i="26"/>
  <c r="F3892" i="26"/>
  <c r="E3893" i="26"/>
  <c r="F3893" i="26"/>
  <c r="E3894" i="26"/>
  <c r="F3894" i="26"/>
  <c r="E3895" i="26"/>
  <c r="F3895" i="26"/>
  <c r="E3896" i="26"/>
  <c r="F3896" i="26"/>
  <c r="E3897" i="26"/>
  <c r="F3897" i="26"/>
  <c r="E3898" i="26"/>
  <c r="F3898" i="26"/>
  <c r="E3899" i="26"/>
  <c r="F3899" i="26"/>
  <c r="E3900" i="26"/>
  <c r="F3900" i="26"/>
  <c r="E3901" i="26"/>
  <c r="F3901" i="26"/>
  <c r="E3902" i="26"/>
  <c r="F3902" i="26"/>
  <c r="E3903" i="26"/>
  <c r="F3903" i="26"/>
  <c r="E3904" i="26"/>
  <c r="F3904" i="26"/>
  <c r="E3905" i="26"/>
  <c r="F3905" i="26"/>
  <c r="E3906" i="26"/>
  <c r="F3906" i="26"/>
  <c r="E3907" i="26"/>
  <c r="F3907" i="26"/>
  <c r="E3908" i="26"/>
  <c r="F3908" i="26"/>
  <c r="E3909" i="26"/>
  <c r="F3909" i="26"/>
  <c r="E3910" i="26"/>
  <c r="F3910" i="26"/>
  <c r="E3911" i="26"/>
  <c r="F3911" i="26"/>
  <c r="E3912" i="26"/>
  <c r="F3912" i="26"/>
  <c r="E3913" i="26"/>
  <c r="F3913" i="26"/>
  <c r="E3914" i="26"/>
  <c r="F3914" i="26"/>
  <c r="E3915" i="26"/>
  <c r="F3915" i="26"/>
  <c r="E3916" i="26"/>
  <c r="F3916" i="26"/>
  <c r="E3917" i="26"/>
  <c r="F3917" i="26"/>
  <c r="E3918" i="26"/>
  <c r="F3918" i="26"/>
  <c r="E3919" i="26"/>
  <c r="F3919" i="26"/>
  <c r="E3920" i="26"/>
  <c r="F3920" i="26"/>
  <c r="E3921" i="26"/>
  <c r="F3921" i="26"/>
  <c r="E3922" i="26"/>
  <c r="F3922" i="26"/>
  <c r="E3923" i="26"/>
  <c r="F3923" i="26"/>
  <c r="E3924" i="26"/>
  <c r="F3924" i="26"/>
  <c r="E3925" i="26"/>
  <c r="F3925" i="26"/>
  <c r="E3926" i="26"/>
  <c r="F3926" i="26"/>
  <c r="E3927" i="26"/>
  <c r="F3927" i="26"/>
  <c r="E3928" i="26"/>
  <c r="F3928" i="26"/>
  <c r="E3929" i="26"/>
  <c r="F3929" i="26"/>
  <c r="E3930" i="26"/>
  <c r="F3930" i="26"/>
  <c r="E3931" i="26"/>
  <c r="F3931" i="26"/>
  <c r="E3932" i="26"/>
  <c r="F3932" i="26"/>
  <c r="E3933" i="26"/>
  <c r="F3933" i="26"/>
  <c r="E3934" i="26"/>
  <c r="F3934" i="26"/>
  <c r="E3935" i="26"/>
  <c r="F3935" i="26"/>
  <c r="E3936" i="26"/>
  <c r="F3936" i="26"/>
  <c r="E3937" i="26"/>
  <c r="F3937" i="26"/>
  <c r="E3938" i="26"/>
  <c r="F3938" i="26"/>
  <c r="E3939" i="26"/>
  <c r="F3939" i="26"/>
  <c r="E3940" i="26"/>
  <c r="F3940" i="26"/>
  <c r="E3941" i="26"/>
  <c r="F3941" i="26"/>
  <c r="E3942" i="26"/>
  <c r="F3942" i="26"/>
  <c r="E3943" i="26"/>
  <c r="F3943" i="26"/>
  <c r="E3944" i="26"/>
  <c r="F3944" i="26"/>
  <c r="E3945" i="26"/>
  <c r="F3945" i="26"/>
  <c r="E3946" i="26"/>
  <c r="F3946" i="26"/>
  <c r="E3947" i="26"/>
  <c r="F3947" i="26"/>
  <c r="E3948" i="26"/>
  <c r="F3948" i="26"/>
  <c r="E3949" i="26"/>
  <c r="F3949" i="26"/>
  <c r="E3950" i="26"/>
  <c r="F3950" i="26"/>
  <c r="E3951" i="26"/>
  <c r="F3951" i="26"/>
  <c r="E3952" i="26"/>
  <c r="F3952" i="26"/>
  <c r="E3953" i="26"/>
  <c r="F3953" i="26"/>
  <c r="E3954" i="26"/>
  <c r="F3954" i="26"/>
  <c r="E3955" i="26"/>
  <c r="F3955" i="26"/>
  <c r="E3956" i="26"/>
  <c r="F3956" i="26"/>
  <c r="E3957" i="26"/>
  <c r="F3957" i="26"/>
  <c r="E3958" i="26"/>
  <c r="F3958" i="26"/>
  <c r="E3959" i="26"/>
  <c r="F3959" i="26"/>
  <c r="E3960" i="26"/>
  <c r="F3960" i="26"/>
  <c r="E3961" i="26"/>
  <c r="F3961" i="26"/>
  <c r="E3962" i="26"/>
  <c r="F3962" i="26"/>
  <c r="E3963" i="26"/>
  <c r="F3963" i="26"/>
  <c r="E3964" i="26"/>
  <c r="F3964" i="26"/>
  <c r="E3965" i="26"/>
  <c r="F3965" i="26"/>
  <c r="E3966" i="26"/>
  <c r="F3966" i="26"/>
  <c r="E3967" i="26"/>
  <c r="F3967" i="26"/>
  <c r="E3968" i="26"/>
  <c r="F3968" i="26"/>
  <c r="E3969" i="26"/>
  <c r="F3969" i="26"/>
  <c r="E3970" i="26"/>
  <c r="F3970" i="26"/>
  <c r="E3971" i="26"/>
  <c r="F3971" i="26"/>
  <c r="E3972" i="26"/>
  <c r="F3972" i="26"/>
  <c r="E3973" i="26"/>
  <c r="F3973" i="26"/>
  <c r="E3974" i="26"/>
  <c r="F3974" i="26"/>
  <c r="E3975" i="26"/>
  <c r="F3975" i="26"/>
  <c r="E3976" i="26"/>
  <c r="F3976" i="26"/>
  <c r="E3977" i="26"/>
  <c r="F3977" i="26"/>
  <c r="E3978" i="26"/>
  <c r="F3978" i="26"/>
  <c r="E3979" i="26"/>
  <c r="F3979" i="26"/>
  <c r="E3980" i="26"/>
  <c r="F3980" i="26"/>
  <c r="E3981" i="26"/>
  <c r="F3981" i="26"/>
  <c r="E3982" i="26"/>
  <c r="F3982" i="26"/>
  <c r="E3983" i="26"/>
  <c r="F3983" i="26"/>
  <c r="E3984" i="26"/>
  <c r="F3984" i="26"/>
  <c r="E3985" i="26"/>
  <c r="F3985" i="26"/>
  <c r="E3986" i="26"/>
  <c r="F3986" i="26"/>
  <c r="E3987" i="26"/>
  <c r="F3987" i="26"/>
  <c r="E3988" i="26"/>
  <c r="F3988" i="26"/>
  <c r="E3989" i="26"/>
  <c r="F3989" i="26"/>
  <c r="E3990" i="26"/>
  <c r="F3990" i="26"/>
  <c r="E3991" i="26"/>
  <c r="F3991" i="26"/>
  <c r="E3992" i="26"/>
  <c r="F3992" i="26"/>
  <c r="E3993" i="26"/>
  <c r="F3993" i="26"/>
  <c r="E3994" i="26"/>
  <c r="F3994" i="26"/>
  <c r="E3995" i="26"/>
  <c r="F3995" i="26"/>
  <c r="E3996" i="26"/>
  <c r="F3996" i="26"/>
  <c r="E3997" i="26"/>
  <c r="F3997" i="26"/>
  <c r="E3998" i="26"/>
  <c r="F3998" i="26"/>
  <c r="E3999" i="26"/>
  <c r="F3999" i="26"/>
  <c r="E4000" i="26"/>
  <c r="F4000" i="26"/>
  <c r="E4001" i="26"/>
  <c r="F4001" i="26"/>
  <c r="E4002" i="26"/>
  <c r="F4002" i="26"/>
  <c r="E4003" i="26"/>
  <c r="F4003" i="26"/>
  <c r="E4004" i="26"/>
  <c r="F4004" i="26"/>
  <c r="E4005" i="26"/>
  <c r="F4005" i="26"/>
  <c r="E4006" i="26"/>
  <c r="F4006" i="26"/>
  <c r="E4007" i="26"/>
  <c r="F4007" i="26"/>
  <c r="E4008" i="26"/>
  <c r="F4008" i="26"/>
  <c r="E4009" i="26"/>
  <c r="F4009" i="26"/>
  <c r="E4010" i="26"/>
  <c r="F4010" i="26"/>
  <c r="E4011" i="26"/>
  <c r="F4011" i="26"/>
  <c r="E4012" i="26"/>
  <c r="F4012" i="26"/>
  <c r="E4013" i="26"/>
  <c r="F4013" i="26"/>
  <c r="E4014" i="26"/>
  <c r="F4014" i="26"/>
  <c r="E4015" i="26"/>
  <c r="F4015" i="26"/>
  <c r="E4016" i="26"/>
  <c r="F4016" i="26"/>
  <c r="E4017" i="26"/>
  <c r="F4017" i="26"/>
  <c r="E4018" i="26"/>
  <c r="F4018" i="26"/>
  <c r="E4019" i="26"/>
  <c r="F4019" i="26"/>
  <c r="E4020" i="26"/>
  <c r="F4020" i="26"/>
  <c r="E4021" i="26"/>
  <c r="F4021" i="26"/>
  <c r="E4022" i="26"/>
  <c r="F4022" i="26"/>
  <c r="E4023" i="26"/>
  <c r="F4023" i="26"/>
  <c r="E4024" i="26"/>
  <c r="F4024" i="26"/>
  <c r="E4025" i="26"/>
  <c r="F4025" i="26"/>
  <c r="E4026" i="26"/>
  <c r="F4026" i="26"/>
  <c r="E4027" i="26"/>
  <c r="F4027" i="26"/>
  <c r="E4028" i="26"/>
  <c r="F4028" i="26"/>
  <c r="E4029" i="26"/>
  <c r="F4029" i="26"/>
  <c r="E4030" i="26"/>
  <c r="F4030" i="26"/>
  <c r="E4031" i="26"/>
  <c r="F4031" i="26"/>
  <c r="E4032" i="26"/>
  <c r="F4032" i="26"/>
  <c r="E4033" i="26"/>
  <c r="F4033" i="26"/>
  <c r="E4034" i="26"/>
  <c r="F4034" i="26"/>
  <c r="E4035" i="26"/>
  <c r="F4035" i="26"/>
  <c r="E4036" i="26"/>
  <c r="F4036" i="26"/>
  <c r="E4037" i="26"/>
  <c r="F4037" i="26"/>
  <c r="E4038" i="26"/>
  <c r="F4038" i="26"/>
  <c r="E4039" i="26"/>
  <c r="F4039" i="26"/>
  <c r="E4040" i="26"/>
  <c r="F4040" i="26"/>
  <c r="E4041" i="26"/>
  <c r="F4041" i="26"/>
  <c r="E4042" i="26"/>
  <c r="F4042" i="26"/>
  <c r="E4043" i="26"/>
  <c r="F4043" i="26"/>
  <c r="E4044" i="26"/>
  <c r="F4044" i="26"/>
  <c r="E4045" i="26"/>
  <c r="F4045" i="26"/>
  <c r="E4046" i="26"/>
  <c r="F4046" i="26"/>
  <c r="E4047" i="26"/>
  <c r="F4047" i="26"/>
  <c r="E4048" i="26"/>
  <c r="F4048" i="26"/>
  <c r="E4049" i="26"/>
  <c r="F4049" i="26"/>
  <c r="E4050" i="26"/>
  <c r="F4050" i="26"/>
  <c r="E4051" i="26"/>
  <c r="F4051" i="26"/>
  <c r="E4052" i="26"/>
  <c r="F4052" i="26"/>
  <c r="E4053" i="26"/>
  <c r="F4053" i="26"/>
  <c r="E4054" i="26"/>
  <c r="F4054" i="26"/>
  <c r="E4055" i="26"/>
  <c r="F4055" i="26"/>
  <c r="E4056" i="26"/>
  <c r="F4056" i="26"/>
  <c r="E4057" i="26"/>
  <c r="F4057" i="26"/>
  <c r="E4058" i="26"/>
  <c r="F4058" i="26"/>
  <c r="E4059" i="26"/>
  <c r="F4059" i="26"/>
  <c r="E4060" i="26"/>
  <c r="F4060" i="26"/>
  <c r="E4061" i="26"/>
  <c r="F4061" i="26"/>
  <c r="E4062" i="26"/>
  <c r="F4062" i="26"/>
  <c r="E4063" i="26"/>
  <c r="F4063" i="26"/>
  <c r="E4064" i="26"/>
  <c r="F4064" i="26"/>
  <c r="E4065" i="26"/>
  <c r="F4065" i="26"/>
  <c r="E4066" i="26"/>
  <c r="F4066" i="26"/>
  <c r="E4067" i="26"/>
  <c r="F4067" i="26"/>
  <c r="E4068" i="26"/>
  <c r="F4068" i="26"/>
  <c r="E4069" i="26"/>
  <c r="F4069" i="26"/>
  <c r="E4070" i="26"/>
  <c r="F4070" i="26"/>
  <c r="E4071" i="26"/>
  <c r="F4071" i="26"/>
  <c r="E4072" i="26"/>
  <c r="F4072" i="26"/>
  <c r="E4073" i="26"/>
  <c r="F4073" i="26"/>
  <c r="E4074" i="26"/>
  <c r="F4074" i="26"/>
  <c r="E4075" i="26"/>
  <c r="F4075" i="26"/>
  <c r="E4076" i="26"/>
  <c r="F4076" i="26"/>
  <c r="E4077" i="26"/>
  <c r="F4077" i="26"/>
  <c r="E4078" i="26"/>
  <c r="F4078" i="26"/>
  <c r="E4079" i="26"/>
  <c r="F4079" i="26"/>
  <c r="E4080" i="26"/>
  <c r="F4080" i="26"/>
  <c r="E4081" i="26"/>
  <c r="F4081" i="26"/>
  <c r="E4082" i="26"/>
  <c r="F4082" i="26"/>
  <c r="E4083" i="26"/>
  <c r="F4083" i="26"/>
  <c r="E4084" i="26"/>
  <c r="F4084" i="26"/>
  <c r="E4085" i="26"/>
  <c r="F4085" i="26"/>
  <c r="E4086" i="26"/>
  <c r="F4086" i="26"/>
  <c r="E4087" i="26"/>
  <c r="F4087" i="26"/>
  <c r="E4088" i="26"/>
  <c r="F4088" i="26"/>
  <c r="E4089" i="26"/>
  <c r="F4089" i="26"/>
  <c r="E4090" i="26"/>
  <c r="F4090" i="26"/>
  <c r="E4091" i="26"/>
  <c r="F4091" i="26"/>
  <c r="E4092" i="26"/>
  <c r="F4092" i="26"/>
  <c r="E4093" i="26"/>
  <c r="F4093" i="26"/>
  <c r="E4094" i="26"/>
  <c r="F4094" i="26"/>
  <c r="E4095" i="26"/>
  <c r="F4095" i="26"/>
  <c r="E4096" i="26"/>
  <c r="F4096" i="26"/>
  <c r="E4097" i="26"/>
  <c r="F4097" i="26"/>
  <c r="E4098" i="26"/>
  <c r="F4098" i="26"/>
  <c r="E4099" i="26"/>
  <c r="F4099" i="26"/>
  <c r="E4100" i="26"/>
  <c r="F4100" i="26"/>
  <c r="E4101" i="26"/>
  <c r="F4101" i="26"/>
  <c r="E4102" i="26"/>
  <c r="F4102" i="26"/>
  <c r="E4103" i="26"/>
  <c r="F4103" i="26"/>
  <c r="E4104" i="26"/>
  <c r="F4104" i="26"/>
  <c r="E4105" i="26"/>
  <c r="F4105" i="26"/>
  <c r="E4106" i="26"/>
  <c r="F4106" i="26"/>
  <c r="E4107" i="26"/>
  <c r="F4107" i="26"/>
  <c r="E4108" i="26"/>
  <c r="F4108" i="26"/>
  <c r="E4109" i="26"/>
  <c r="F4109" i="26"/>
  <c r="E4110" i="26"/>
  <c r="F4110" i="26"/>
  <c r="E4111" i="26"/>
  <c r="F4111" i="26"/>
  <c r="E4112" i="26"/>
  <c r="F4112" i="26"/>
  <c r="E4113" i="26"/>
  <c r="F4113" i="26"/>
  <c r="E4114" i="26"/>
  <c r="F4114" i="26"/>
  <c r="E4115" i="26"/>
  <c r="F4115" i="26"/>
  <c r="E4116" i="26"/>
  <c r="F4116" i="26"/>
  <c r="E4117" i="26"/>
  <c r="F4117" i="26"/>
  <c r="E4118" i="26"/>
  <c r="F4118" i="26"/>
  <c r="E4119" i="26"/>
  <c r="F4119" i="26"/>
  <c r="E4120" i="26"/>
  <c r="F4120" i="26"/>
  <c r="E4121" i="26"/>
  <c r="F4121" i="26"/>
  <c r="E4122" i="26"/>
  <c r="F4122" i="26"/>
  <c r="E4123" i="26"/>
  <c r="F4123" i="26"/>
  <c r="E4124" i="26"/>
  <c r="F4124" i="26"/>
  <c r="E4125" i="26"/>
  <c r="F4125" i="26"/>
  <c r="E4126" i="26"/>
  <c r="F4126" i="26"/>
  <c r="E4127" i="26"/>
  <c r="F4127" i="26"/>
  <c r="E4128" i="26"/>
  <c r="F4128" i="26"/>
  <c r="E4129" i="26"/>
  <c r="F4129" i="26"/>
  <c r="E4130" i="26"/>
  <c r="F4130" i="26"/>
  <c r="E4131" i="26"/>
  <c r="F4131" i="26"/>
  <c r="E4132" i="26"/>
  <c r="F4132" i="26"/>
  <c r="E4133" i="26"/>
  <c r="F4133" i="26"/>
  <c r="E4134" i="26"/>
  <c r="F4134" i="26"/>
  <c r="E4135" i="26"/>
  <c r="F4135" i="26"/>
  <c r="E4136" i="26"/>
  <c r="F4136" i="26"/>
  <c r="E4137" i="26"/>
  <c r="F4137" i="26"/>
  <c r="E4138" i="26"/>
  <c r="F4138" i="26"/>
  <c r="E4139" i="26"/>
  <c r="F4139" i="26"/>
  <c r="E4140" i="26"/>
  <c r="F4140" i="26"/>
  <c r="E4141" i="26"/>
  <c r="F4141" i="26"/>
  <c r="E4142" i="26"/>
  <c r="F4142" i="26"/>
  <c r="E4143" i="26"/>
  <c r="F4143" i="26"/>
  <c r="E4144" i="26"/>
  <c r="F4144" i="26"/>
  <c r="E4145" i="26"/>
  <c r="F4145" i="26"/>
  <c r="E4146" i="26"/>
  <c r="F4146" i="26"/>
  <c r="E4147" i="26"/>
  <c r="F4147" i="26"/>
  <c r="E4148" i="26"/>
  <c r="F4148" i="26"/>
  <c r="E4149" i="26"/>
  <c r="F4149" i="26"/>
  <c r="E4150" i="26"/>
  <c r="F4150" i="26"/>
  <c r="E4151" i="26"/>
  <c r="F4151" i="26"/>
  <c r="E4152" i="26"/>
  <c r="F4152" i="26"/>
  <c r="E4153" i="26"/>
  <c r="F4153" i="26"/>
  <c r="E4154" i="26"/>
  <c r="F4154" i="26"/>
  <c r="E4155" i="26"/>
  <c r="F4155" i="26"/>
  <c r="E4156" i="26"/>
  <c r="F4156" i="26"/>
  <c r="E4157" i="26"/>
  <c r="F4157" i="26"/>
  <c r="E4158" i="26"/>
  <c r="F4158" i="26"/>
  <c r="E4159" i="26"/>
  <c r="F4159" i="26"/>
  <c r="E4160" i="26"/>
  <c r="F4160" i="26"/>
  <c r="E4161" i="26"/>
  <c r="F4161" i="26"/>
  <c r="E4162" i="26"/>
  <c r="F4162" i="26"/>
  <c r="E4163" i="26"/>
  <c r="F4163" i="26"/>
  <c r="E4164" i="26"/>
  <c r="F4164" i="26"/>
  <c r="E4165" i="26"/>
  <c r="F4165" i="26"/>
  <c r="E4166" i="26"/>
  <c r="F4166" i="26"/>
  <c r="E4167" i="26"/>
  <c r="F4167" i="26"/>
  <c r="E4168" i="26"/>
  <c r="F4168" i="26"/>
  <c r="E4169" i="26"/>
  <c r="F4169" i="26"/>
  <c r="E4170" i="26"/>
  <c r="F4170" i="26"/>
  <c r="E4171" i="26"/>
  <c r="F4171" i="26"/>
  <c r="E4172" i="26"/>
  <c r="F4172" i="26"/>
  <c r="E4173" i="26"/>
  <c r="F4173" i="26"/>
  <c r="E4174" i="26"/>
  <c r="F4174" i="26"/>
  <c r="E4175" i="26"/>
  <c r="F4175" i="26"/>
  <c r="E4176" i="26"/>
  <c r="F4176" i="26"/>
  <c r="E4177" i="26"/>
  <c r="F4177" i="26"/>
  <c r="E4178" i="26"/>
  <c r="F4178" i="26"/>
  <c r="E4179" i="26"/>
  <c r="F4179" i="26"/>
  <c r="E4180" i="26"/>
  <c r="F4180" i="26"/>
  <c r="E4181" i="26"/>
  <c r="F4181" i="26"/>
  <c r="E4182" i="26"/>
  <c r="F4182" i="26"/>
  <c r="E4183" i="26"/>
  <c r="F4183" i="26"/>
  <c r="E4184" i="26"/>
  <c r="F4184" i="26"/>
  <c r="E4185" i="26"/>
  <c r="F4185" i="26"/>
  <c r="E4186" i="26"/>
  <c r="F4186" i="26"/>
  <c r="E4187" i="26"/>
  <c r="F4187" i="26"/>
  <c r="E4188" i="26"/>
  <c r="F4188" i="26"/>
  <c r="E4189" i="26"/>
  <c r="F4189" i="26"/>
  <c r="E4190" i="26"/>
  <c r="F4190" i="26"/>
  <c r="E4191" i="26"/>
  <c r="F4191" i="26"/>
  <c r="E4192" i="26"/>
  <c r="F4192" i="26"/>
  <c r="E4193" i="26"/>
  <c r="F4193" i="26"/>
  <c r="E4194" i="26"/>
  <c r="F4194" i="26"/>
  <c r="E4195" i="26"/>
  <c r="F4195" i="26"/>
  <c r="E4196" i="26"/>
  <c r="F4196" i="26"/>
  <c r="E4197" i="26"/>
  <c r="F4197" i="26"/>
  <c r="E4198" i="26"/>
  <c r="F4198" i="26"/>
  <c r="E4199" i="26"/>
  <c r="F4199" i="26"/>
  <c r="E4200" i="26"/>
  <c r="F4200" i="26"/>
  <c r="E4201" i="26"/>
  <c r="F4201" i="26"/>
  <c r="E4202" i="26"/>
  <c r="F4202" i="26"/>
  <c r="E4203" i="26"/>
  <c r="F4203" i="26"/>
  <c r="E4204" i="26"/>
  <c r="F4204" i="26"/>
  <c r="E4205" i="26"/>
  <c r="F4205" i="26"/>
  <c r="E4206" i="26"/>
  <c r="F4206" i="26"/>
  <c r="E4207" i="26"/>
  <c r="F4207" i="26"/>
  <c r="E4208" i="26"/>
  <c r="F4208" i="26"/>
  <c r="E4209" i="26"/>
  <c r="F4209" i="26"/>
  <c r="E4210" i="26"/>
  <c r="F4210" i="26"/>
  <c r="E4211" i="26"/>
  <c r="F4211" i="26"/>
  <c r="E4212" i="26"/>
  <c r="F4212" i="26"/>
  <c r="E4213" i="26"/>
  <c r="F4213" i="26"/>
  <c r="E4214" i="26"/>
  <c r="F4214" i="26"/>
  <c r="E4215" i="26"/>
  <c r="F4215" i="26"/>
  <c r="E4216" i="26"/>
  <c r="F4216" i="26"/>
  <c r="E4217" i="26"/>
  <c r="F4217" i="26"/>
  <c r="E4218" i="26"/>
  <c r="F4218" i="26"/>
  <c r="E4219" i="26"/>
  <c r="F4219" i="26"/>
  <c r="E4220" i="26"/>
  <c r="F4220" i="26"/>
  <c r="E4221" i="26"/>
  <c r="F4221" i="26"/>
  <c r="E4222" i="26"/>
  <c r="F4222" i="26"/>
  <c r="E4223" i="26"/>
  <c r="F4223" i="26"/>
  <c r="E4224" i="26"/>
  <c r="F4224" i="26"/>
  <c r="E4225" i="26"/>
  <c r="F4225" i="26"/>
  <c r="E4226" i="26"/>
  <c r="F4226" i="26"/>
  <c r="E4227" i="26"/>
  <c r="F4227" i="26"/>
  <c r="E4228" i="26"/>
  <c r="F4228" i="26"/>
  <c r="E4229" i="26"/>
  <c r="F4229" i="26"/>
  <c r="E4230" i="26"/>
  <c r="F4230" i="26"/>
  <c r="E4231" i="26"/>
  <c r="F4231" i="26"/>
  <c r="E4232" i="26"/>
  <c r="F4232" i="26"/>
  <c r="E4233" i="26"/>
  <c r="F4233" i="26"/>
  <c r="E4234" i="26"/>
  <c r="F4234" i="26"/>
  <c r="E4235" i="26"/>
  <c r="F4235" i="26"/>
  <c r="E4236" i="26"/>
  <c r="F4236" i="26"/>
  <c r="E4237" i="26"/>
  <c r="F4237" i="26"/>
  <c r="E4238" i="26"/>
  <c r="F4238" i="26"/>
  <c r="E4239" i="26"/>
  <c r="F4239" i="26"/>
  <c r="E4240" i="26"/>
  <c r="F4240" i="26"/>
  <c r="E4241" i="26"/>
  <c r="F4241" i="26"/>
  <c r="E4242" i="26"/>
  <c r="F4242" i="26"/>
  <c r="E4243" i="26"/>
  <c r="F4243" i="26"/>
  <c r="E4244" i="26"/>
  <c r="F4244" i="26"/>
  <c r="E4245" i="26"/>
  <c r="F4245" i="26"/>
  <c r="E4246" i="26"/>
  <c r="F4246" i="26"/>
  <c r="E4247" i="26"/>
  <c r="F4247" i="26"/>
  <c r="E4248" i="26"/>
  <c r="F4248" i="26"/>
  <c r="E4249" i="26"/>
  <c r="F4249" i="26"/>
  <c r="E4250" i="26"/>
  <c r="F4250" i="26"/>
  <c r="E4251" i="26"/>
  <c r="F4251" i="26"/>
  <c r="E4252" i="26"/>
  <c r="F4252" i="26"/>
  <c r="E4253" i="26"/>
  <c r="F4253" i="26"/>
  <c r="E4254" i="26"/>
  <c r="F4254" i="26"/>
  <c r="E4255" i="26"/>
  <c r="F4255" i="26"/>
  <c r="E4256" i="26"/>
  <c r="F4256" i="26"/>
  <c r="E4257" i="26"/>
  <c r="F4257" i="26"/>
  <c r="E4258" i="26"/>
  <c r="F4258" i="26"/>
  <c r="E4259" i="26"/>
  <c r="F4259" i="26"/>
  <c r="E4260" i="26"/>
  <c r="F4260" i="26"/>
  <c r="E4261" i="26"/>
  <c r="F4261" i="26"/>
  <c r="E4262" i="26"/>
  <c r="F4262" i="26"/>
  <c r="E4263" i="26"/>
  <c r="F4263" i="26"/>
  <c r="E4264" i="26"/>
  <c r="F4264" i="26"/>
  <c r="E4265" i="26"/>
  <c r="F4265" i="26"/>
  <c r="E4266" i="26"/>
  <c r="F4266" i="26"/>
  <c r="E4267" i="26"/>
  <c r="F4267" i="26"/>
  <c r="E4268" i="26"/>
  <c r="F4268" i="26"/>
  <c r="E4269" i="26"/>
  <c r="F4269" i="26"/>
  <c r="E4270" i="26"/>
  <c r="F4270" i="26"/>
  <c r="E4271" i="26"/>
  <c r="F4271" i="26"/>
  <c r="E4272" i="26"/>
  <c r="F4272" i="26"/>
  <c r="E4273" i="26"/>
  <c r="F4273" i="26"/>
  <c r="E4274" i="26"/>
  <c r="F4274" i="26"/>
  <c r="E4275" i="26"/>
  <c r="F4275" i="26"/>
  <c r="E4276" i="26"/>
  <c r="F4276" i="26"/>
  <c r="E4277" i="26"/>
  <c r="F4277" i="26"/>
  <c r="E4278" i="26"/>
  <c r="F4278" i="26"/>
  <c r="E4279" i="26"/>
  <c r="F4279" i="26"/>
  <c r="E4280" i="26"/>
  <c r="F4280" i="26"/>
  <c r="E4281" i="26"/>
  <c r="F4281" i="26"/>
  <c r="E4282" i="26"/>
  <c r="F4282" i="26"/>
  <c r="E4283" i="26"/>
  <c r="F4283" i="26"/>
  <c r="E4284" i="26"/>
  <c r="F4284" i="26"/>
  <c r="E4285" i="26"/>
  <c r="F4285" i="26"/>
  <c r="E4286" i="26"/>
  <c r="F4286" i="26"/>
  <c r="E4287" i="26"/>
  <c r="F4287" i="26"/>
  <c r="E4288" i="26"/>
  <c r="F4288" i="26"/>
  <c r="E4289" i="26"/>
  <c r="F4289" i="26"/>
  <c r="E4290" i="26"/>
  <c r="F4290" i="26"/>
  <c r="E4291" i="26"/>
  <c r="F4291" i="26"/>
  <c r="E4292" i="26"/>
  <c r="F4292" i="26"/>
  <c r="E4293" i="26"/>
  <c r="F4293" i="26"/>
  <c r="E4294" i="26"/>
  <c r="F4294" i="26"/>
  <c r="E4295" i="26"/>
  <c r="F4295" i="26"/>
  <c r="E4296" i="26"/>
  <c r="F4296" i="26"/>
  <c r="E4297" i="26"/>
  <c r="F4297" i="26"/>
  <c r="E4298" i="26"/>
  <c r="F4298" i="26"/>
  <c r="E4299" i="26"/>
  <c r="F4299" i="26"/>
  <c r="E4300" i="26"/>
  <c r="F4300" i="26"/>
  <c r="E4301" i="26"/>
  <c r="F4301" i="26"/>
  <c r="E4302" i="26"/>
  <c r="F4302" i="26"/>
  <c r="E4303" i="26"/>
  <c r="F4303" i="26"/>
  <c r="E4304" i="26"/>
  <c r="F4304" i="26"/>
  <c r="E4305" i="26"/>
  <c r="F4305" i="26"/>
  <c r="E4306" i="26"/>
  <c r="F4306" i="26"/>
  <c r="E4307" i="26"/>
  <c r="F4307" i="26"/>
  <c r="E4308" i="26"/>
  <c r="F4308" i="26"/>
  <c r="E4309" i="26"/>
  <c r="F4309" i="26"/>
  <c r="E4310" i="26"/>
  <c r="F4310" i="26"/>
  <c r="E4311" i="26"/>
  <c r="F4311" i="26"/>
  <c r="E4312" i="26"/>
  <c r="F4312" i="26"/>
  <c r="E4313" i="26"/>
  <c r="F4313" i="26"/>
  <c r="E4314" i="26"/>
  <c r="F4314" i="26"/>
  <c r="E4315" i="26"/>
  <c r="F4315" i="26"/>
  <c r="E4316" i="26"/>
  <c r="F4316" i="26"/>
  <c r="E4317" i="26"/>
  <c r="F4317" i="26"/>
  <c r="E4318" i="26"/>
  <c r="F4318" i="26"/>
  <c r="E4319" i="26"/>
  <c r="F4319" i="26"/>
  <c r="E4320" i="26"/>
  <c r="F4320" i="26"/>
  <c r="E4321" i="26"/>
  <c r="F4321" i="26"/>
  <c r="E4322" i="26"/>
  <c r="F4322" i="26"/>
  <c r="E4323" i="26"/>
  <c r="F4323" i="26"/>
  <c r="E4324" i="26"/>
  <c r="F4324" i="26"/>
  <c r="E4325" i="26"/>
  <c r="F4325" i="26"/>
  <c r="E4326" i="26"/>
  <c r="F4326" i="26"/>
  <c r="E4327" i="26"/>
  <c r="F4327" i="26"/>
  <c r="E4328" i="26"/>
  <c r="F4328" i="26"/>
  <c r="E4329" i="26"/>
  <c r="F4329" i="26"/>
  <c r="E4330" i="26"/>
  <c r="F4330" i="26"/>
  <c r="E4331" i="26"/>
  <c r="F4331" i="26"/>
  <c r="E4332" i="26"/>
  <c r="F4332" i="26"/>
  <c r="E4333" i="26"/>
  <c r="F4333" i="26"/>
  <c r="E4334" i="26"/>
  <c r="F4334" i="26"/>
  <c r="E4335" i="26"/>
  <c r="F4335" i="26"/>
  <c r="E4336" i="26"/>
  <c r="F4336" i="26"/>
  <c r="E4337" i="26"/>
  <c r="F4337" i="26"/>
  <c r="E4338" i="26"/>
  <c r="F4338" i="26"/>
  <c r="E4339" i="26"/>
  <c r="F4339" i="26"/>
  <c r="E4340" i="26"/>
  <c r="F4340" i="26"/>
  <c r="E4341" i="26"/>
  <c r="F4341" i="26"/>
  <c r="E4342" i="26"/>
  <c r="F4342" i="26"/>
  <c r="E4343" i="26"/>
  <c r="F4343" i="26"/>
  <c r="E4344" i="26"/>
  <c r="F4344" i="26"/>
  <c r="E4345" i="26"/>
  <c r="F4345" i="26"/>
  <c r="E4346" i="26"/>
  <c r="F4346" i="26"/>
  <c r="E4347" i="26"/>
  <c r="F4347" i="26"/>
  <c r="E4348" i="26"/>
  <c r="F4348" i="26"/>
  <c r="E4349" i="26"/>
  <c r="F4349" i="26"/>
  <c r="E4350" i="26"/>
  <c r="F4350" i="26"/>
  <c r="E4351" i="26"/>
  <c r="F4351" i="26"/>
  <c r="E4352" i="26"/>
  <c r="F4352" i="26"/>
  <c r="E4353" i="26"/>
  <c r="F4353" i="26"/>
  <c r="E4354" i="26"/>
  <c r="F4354" i="26"/>
  <c r="E4355" i="26"/>
  <c r="F4355" i="26"/>
  <c r="E4356" i="26"/>
  <c r="F4356" i="26"/>
  <c r="E4357" i="26"/>
  <c r="F4357" i="26"/>
  <c r="E4358" i="26"/>
  <c r="F4358" i="26"/>
  <c r="E4359" i="26"/>
  <c r="F4359" i="26"/>
  <c r="E4360" i="26"/>
  <c r="F4360" i="26"/>
  <c r="E4361" i="26"/>
  <c r="F4361" i="26"/>
  <c r="E4362" i="26"/>
  <c r="F4362" i="26"/>
  <c r="E4363" i="26"/>
  <c r="F4363" i="26"/>
  <c r="E4364" i="26"/>
  <c r="F4364" i="26"/>
  <c r="E4365" i="26"/>
  <c r="F4365" i="26"/>
  <c r="E4366" i="26"/>
  <c r="F4366" i="26"/>
  <c r="E4367" i="26"/>
  <c r="F4367" i="26"/>
  <c r="E4368" i="26"/>
  <c r="F4368" i="26"/>
  <c r="E4369" i="26"/>
  <c r="F4369" i="26"/>
  <c r="E4370" i="26"/>
  <c r="F4370" i="26"/>
  <c r="E4371" i="26"/>
  <c r="F4371" i="26"/>
  <c r="E4372" i="26"/>
  <c r="F4372" i="26"/>
  <c r="E4373" i="26"/>
  <c r="F4373" i="26"/>
  <c r="E4374" i="26"/>
  <c r="F4374" i="26"/>
  <c r="E4375" i="26"/>
  <c r="F4375" i="26"/>
  <c r="E4376" i="26"/>
  <c r="F4376" i="26"/>
  <c r="E4377" i="26"/>
  <c r="F4377" i="26"/>
  <c r="E4378" i="26"/>
  <c r="F4378" i="26"/>
  <c r="E4379" i="26"/>
  <c r="F4379" i="26"/>
  <c r="E4380" i="26"/>
  <c r="F4380" i="26"/>
  <c r="E4381" i="26"/>
  <c r="F4381" i="26"/>
  <c r="E4382" i="26"/>
  <c r="F4382" i="26"/>
  <c r="E4383" i="26"/>
  <c r="F4383" i="26"/>
  <c r="E4384" i="26"/>
  <c r="F4384" i="26"/>
  <c r="E4385" i="26"/>
  <c r="F4385" i="26"/>
  <c r="E4386" i="26"/>
  <c r="F4386" i="26"/>
  <c r="E4387" i="26"/>
  <c r="F4387" i="26"/>
  <c r="E4388" i="26"/>
  <c r="F4388" i="26"/>
  <c r="E4389" i="26"/>
  <c r="F4389" i="26"/>
  <c r="E4390" i="26"/>
  <c r="F4390" i="26"/>
  <c r="E4391" i="26"/>
  <c r="F4391" i="26"/>
  <c r="E4392" i="26"/>
  <c r="F4392" i="26"/>
  <c r="E4393" i="26"/>
  <c r="F4393" i="26"/>
  <c r="E4394" i="26"/>
  <c r="F4394" i="26"/>
  <c r="E4395" i="26"/>
  <c r="F4395" i="26"/>
  <c r="E4396" i="26"/>
  <c r="F4396" i="26"/>
  <c r="E4397" i="26"/>
  <c r="F4397" i="26"/>
  <c r="E4398" i="26"/>
  <c r="F4398" i="26"/>
  <c r="E4399" i="26"/>
  <c r="F4399" i="26"/>
  <c r="E4400" i="26"/>
  <c r="F4400" i="26"/>
  <c r="E4401" i="26"/>
  <c r="F4401" i="26"/>
  <c r="E4402" i="26"/>
  <c r="F4402" i="26"/>
  <c r="E4403" i="26"/>
  <c r="F4403" i="26"/>
  <c r="E4404" i="26"/>
  <c r="F4404" i="26"/>
  <c r="E4405" i="26"/>
  <c r="F4405" i="26"/>
  <c r="E4406" i="26"/>
  <c r="F4406" i="26"/>
  <c r="E4407" i="26"/>
  <c r="F4407" i="26"/>
  <c r="E4408" i="26"/>
  <c r="F4408" i="26"/>
  <c r="E4409" i="26"/>
  <c r="F4409" i="26"/>
  <c r="E4410" i="26"/>
  <c r="F4410" i="26"/>
  <c r="E4411" i="26"/>
  <c r="F4411" i="26"/>
  <c r="E4412" i="26"/>
  <c r="F4412" i="26"/>
  <c r="E4413" i="26"/>
  <c r="F4413" i="26"/>
  <c r="E4414" i="26"/>
  <c r="F4414" i="26"/>
  <c r="E4415" i="26"/>
  <c r="F4415" i="26"/>
  <c r="E4416" i="26"/>
  <c r="F4416" i="26"/>
  <c r="E4417" i="26"/>
  <c r="F4417" i="26"/>
  <c r="E4418" i="26"/>
  <c r="F4418" i="26"/>
  <c r="E4419" i="26"/>
  <c r="F4419" i="26"/>
  <c r="E4420" i="26"/>
  <c r="F4420" i="26"/>
  <c r="E4421" i="26"/>
  <c r="F4421" i="26"/>
  <c r="E4422" i="26"/>
  <c r="F4422" i="26"/>
  <c r="E4423" i="26"/>
  <c r="F4423" i="26"/>
  <c r="E4424" i="26"/>
  <c r="F4424" i="26"/>
  <c r="E4425" i="26"/>
  <c r="F4425" i="26"/>
  <c r="E4426" i="26"/>
  <c r="F4426" i="26"/>
  <c r="E4427" i="26"/>
  <c r="F4427" i="26"/>
  <c r="E4428" i="26"/>
  <c r="F4428" i="26"/>
  <c r="E4429" i="26"/>
  <c r="F4429" i="26"/>
  <c r="E4430" i="26"/>
  <c r="F4430" i="26"/>
  <c r="E4431" i="26"/>
  <c r="F4431" i="26"/>
  <c r="E4432" i="26"/>
  <c r="F4432" i="26"/>
  <c r="E4433" i="26"/>
  <c r="F4433" i="26"/>
  <c r="E4434" i="26"/>
  <c r="F4434" i="26"/>
  <c r="E4435" i="26"/>
  <c r="F4435" i="26"/>
  <c r="E4436" i="26"/>
  <c r="F4436" i="26"/>
  <c r="E4437" i="26"/>
  <c r="F4437" i="26"/>
  <c r="E4438" i="26"/>
  <c r="F4438" i="26"/>
  <c r="E4439" i="26"/>
  <c r="F4439" i="26"/>
  <c r="E4440" i="26"/>
  <c r="F4440" i="26"/>
  <c r="E4441" i="26"/>
  <c r="F4441" i="26"/>
  <c r="E4442" i="26"/>
  <c r="F4442" i="26"/>
  <c r="E4443" i="26"/>
  <c r="F4443" i="26"/>
  <c r="E4444" i="26"/>
  <c r="F4444" i="26"/>
  <c r="E4445" i="26"/>
  <c r="F4445" i="26"/>
  <c r="E4446" i="26"/>
  <c r="F4446" i="26"/>
  <c r="E4447" i="26"/>
  <c r="F4447" i="26"/>
  <c r="E4448" i="26"/>
  <c r="F4448" i="26"/>
  <c r="E4449" i="26"/>
  <c r="F4449" i="26"/>
  <c r="E4450" i="26"/>
  <c r="F4450" i="26"/>
  <c r="E4451" i="26"/>
  <c r="F4451" i="26"/>
  <c r="E4452" i="26"/>
  <c r="F4452" i="26"/>
  <c r="E4453" i="26"/>
  <c r="F4453" i="26"/>
  <c r="E4454" i="26"/>
  <c r="F4454" i="26"/>
  <c r="E4455" i="26"/>
  <c r="F4455" i="26"/>
  <c r="E4456" i="26"/>
  <c r="F4456" i="26"/>
  <c r="E4457" i="26"/>
  <c r="F4457" i="26"/>
  <c r="E4458" i="26"/>
  <c r="F4458" i="26"/>
  <c r="E4459" i="26"/>
  <c r="F4459" i="26"/>
  <c r="E4460" i="26"/>
  <c r="F4460" i="26"/>
  <c r="E4461" i="26"/>
  <c r="F4461" i="26"/>
  <c r="E4462" i="26"/>
  <c r="F4462" i="26"/>
  <c r="E4463" i="26"/>
  <c r="F4463" i="26"/>
  <c r="E4464" i="26"/>
  <c r="F4464" i="26"/>
  <c r="E4465" i="26"/>
  <c r="F4465" i="26"/>
  <c r="E4466" i="26"/>
  <c r="F4466" i="26"/>
  <c r="E4467" i="26"/>
  <c r="F4467" i="26"/>
  <c r="E4468" i="26"/>
  <c r="F4468" i="26"/>
  <c r="E4469" i="26"/>
  <c r="F4469" i="26"/>
  <c r="E4470" i="26"/>
  <c r="F4470" i="26"/>
  <c r="E4471" i="26"/>
  <c r="F4471" i="26"/>
  <c r="E4472" i="26"/>
  <c r="F4472" i="26"/>
  <c r="E4473" i="26"/>
  <c r="F4473" i="26"/>
  <c r="E4474" i="26"/>
  <c r="F4474" i="26"/>
  <c r="E4475" i="26"/>
  <c r="F4475" i="26"/>
  <c r="E4476" i="26"/>
  <c r="F4476" i="26"/>
  <c r="E4477" i="26"/>
  <c r="F4477" i="26"/>
  <c r="E4478" i="26"/>
  <c r="F4478" i="26"/>
  <c r="E4479" i="26"/>
  <c r="F4479" i="26"/>
  <c r="E4480" i="26"/>
  <c r="F4480" i="26"/>
  <c r="E4481" i="26"/>
  <c r="F4481" i="26"/>
  <c r="E4482" i="26"/>
  <c r="F4482" i="26"/>
  <c r="E4483" i="26"/>
  <c r="F4483" i="26"/>
  <c r="E4484" i="26"/>
  <c r="F4484" i="26"/>
  <c r="E4485" i="26"/>
  <c r="F4485" i="26"/>
  <c r="E4486" i="26"/>
  <c r="F4486" i="26"/>
  <c r="E4487" i="26"/>
  <c r="F4487" i="26"/>
  <c r="E4488" i="26"/>
  <c r="F4488" i="26"/>
  <c r="E4489" i="26"/>
  <c r="F4489" i="26"/>
  <c r="E4490" i="26"/>
  <c r="F4490" i="26"/>
  <c r="E4491" i="26"/>
  <c r="F4491" i="26"/>
  <c r="E4492" i="26"/>
  <c r="F4492" i="26"/>
  <c r="E4493" i="26"/>
  <c r="F4493" i="26"/>
  <c r="E4494" i="26"/>
  <c r="F4494" i="26"/>
  <c r="E4495" i="26"/>
  <c r="F4495" i="26"/>
  <c r="E4496" i="26"/>
  <c r="F4496" i="26"/>
  <c r="E4497" i="26"/>
  <c r="F4497" i="26"/>
  <c r="E4498" i="26"/>
  <c r="F4498" i="26"/>
  <c r="E4499" i="26"/>
  <c r="F4499" i="26"/>
  <c r="E4500" i="26"/>
  <c r="F4500" i="26"/>
  <c r="E4501" i="26"/>
  <c r="F4501" i="26"/>
  <c r="E4502" i="26"/>
  <c r="F4502" i="26"/>
  <c r="E4503" i="26"/>
  <c r="F4503" i="26"/>
  <c r="E4504" i="26"/>
  <c r="F4504" i="26"/>
  <c r="E4505" i="26"/>
  <c r="F4505" i="26"/>
  <c r="E4506" i="26"/>
  <c r="F4506" i="26"/>
  <c r="E4507" i="26"/>
  <c r="F4507" i="26"/>
  <c r="E4508" i="26"/>
  <c r="F4508" i="26"/>
  <c r="E4509" i="26"/>
  <c r="F4509" i="26"/>
  <c r="E4510" i="26"/>
  <c r="F4510" i="26"/>
  <c r="E4511" i="26"/>
  <c r="F4511" i="26"/>
  <c r="E4512" i="26"/>
  <c r="F4512" i="26"/>
  <c r="E4513" i="26"/>
  <c r="F4513" i="26"/>
  <c r="E4514" i="26"/>
  <c r="F4514" i="26"/>
  <c r="E4515" i="26"/>
  <c r="F4515" i="26"/>
  <c r="E4516" i="26"/>
  <c r="F4516" i="26"/>
  <c r="E4517" i="26"/>
  <c r="F4517" i="26"/>
  <c r="E4518" i="26"/>
  <c r="F4518" i="26"/>
  <c r="E4519" i="26"/>
  <c r="F4519" i="26"/>
  <c r="E4520" i="26"/>
  <c r="F4520" i="26"/>
  <c r="E4521" i="26"/>
  <c r="F4521" i="26"/>
  <c r="E4522" i="26"/>
  <c r="F4522" i="26"/>
  <c r="E4523" i="26"/>
  <c r="F4523" i="26"/>
  <c r="E4524" i="26"/>
  <c r="F4524" i="26"/>
  <c r="E4525" i="26"/>
  <c r="F4525" i="26"/>
  <c r="E4526" i="26"/>
  <c r="F4526" i="26"/>
  <c r="E4527" i="26"/>
  <c r="F4527" i="26"/>
  <c r="E4528" i="26"/>
  <c r="F4528" i="26"/>
  <c r="E4529" i="26"/>
  <c r="F4529" i="26"/>
  <c r="E4530" i="26"/>
  <c r="F4530" i="26"/>
  <c r="E4531" i="26"/>
  <c r="F4531" i="26"/>
  <c r="E4532" i="26"/>
  <c r="F4532" i="26"/>
  <c r="E4533" i="26"/>
  <c r="F4533" i="26"/>
  <c r="E4534" i="26"/>
  <c r="F4534" i="26"/>
  <c r="E4535" i="26"/>
  <c r="F4535" i="26"/>
  <c r="E4536" i="26"/>
  <c r="F4536" i="26"/>
  <c r="E4537" i="26"/>
  <c r="F4537" i="26"/>
  <c r="E4538" i="26"/>
  <c r="F4538" i="26"/>
  <c r="E4539" i="26"/>
  <c r="F4539" i="26"/>
  <c r="E4540" i="26"/>
  <c r="F4540" i="26"/>
  <c r="E4541" i="26"/>
  <c r="F4541" i="26"/>
  <c r="E4542" i="26"/>
  <c r="F4542" i="26"/>
  <c r="E4543" i="26"/>
  <c r="F4543" i="26"/>
  <c r="E4544" i="26"/>
  <c r="F4544" i="26"/>
  <c r="E4545" i="26"/>
  <c r="F4545" i="26"/>
  <c r="E4546" i="26"/>
  <c r="F4546" i="26"/>
  <c r="E4547" i="26"/>
  <c r="F4547" i="26"/>
  <c r="E4548" i="26"/>
  <c r="F4548" i="26"/>
  <c r="E4549" i="26"/>
  <c r="F4549" i="26"/>
  <c r="E4550" i="26"/>
  <c r="F4550" i="26"/>
  <c r="E4551" i="26"/>
  <c r="F4551" i="26"/>
  <c r="E4552" i="26"/>
  <c r="F4552" i="26"/>
  <c r="E4553" i="26"/>
  <c r="F4553" i="26"/>
  <c r="E4554" i="26"/>
  <c r="F4554" i="26"/>
  <c r="E4555" i="26"/>
  <c r="F4555" i="26"/>
  <c r="E4556" i="26"/>
  <c r="F4556" i="26"/>
  <c r="E4557" i="26"/>
  <c r="F4557" i="26"/>
  <c r="E4558" i="26"/>
  <c r="F4558" i="26"/>
  <c r="E4559" i="26"/>
  <c r="F4559" i="26"/>
  <c r="E4560" i="26"/>
  <c r="F4560" i="26"/>
  <c r="E4561" i="26"/>
  <c r="F4561" i="26"/>
  <c r="E4562" i="26"/>
  <c r="F4562" i="26"/>
  <c r="E4563" i="26"/>
  <c r="F4563" i="26"/>
  <c r="E4564" i="26"/>
  <c r="F4564" i="26"/>
  <c r="E4565" i="26"/>
  <c r="F4565" i="26"/>
  <c r="E4566" i="26"/>
  <c r="F4566" i="26"/>
  <c r="E4567" i="26"/>
  <c r="F4567" i="26"/>
  <c r="E4568" i="26"/>
  <c r="F4568" i="26"/>
  <c r="E4569" i="26"/>
  <c r="F4569" i="26"/>
  <c r="E4570" i="26"/>
  <c r="F4570" i="26"/>
  <c r="E4571" i="26"/>
  <c r="F4571" i="26"/>
  <c r="E4572" i="26"/>
  <c r="F4572" i="26"/>
  <c r="E4573" i="26"/>
  <c r="F4573" i="26"/>
  <c r="E4574" i="26"/>
  <c r="F4574" i="26"/>
  <c r="E4575" i="26"/>
  <c r="F4575" i="26"/>
  <c r="E4576" i="26"/>
  <c r="F4576" i="26"/>
  <c r="E4577" i="26"/>
  <c r="F4577" i="26"/>
  <c r="E4578" i="26"/>
  <c r="F4578" i="26"/>
  <c r="E4579" i="26"/>
  <c r="F4579" i="26"/>
  <c r="E4580" i="26"/>
  <c r="F4580" i="26"/>
  <c r="E4581" i="26"/>
  <c r="F4581" i="26"/>
  <c r="E4582" i="26"/>
  <c r="F4582" i="26"/>
  <c r="E4583" i="26"/>
  <c r="F4583" i="26"/>
  <c r="E4584" i="26"/>
  <c r="F4584" i="26"/>
  <c r="E4585" i="26"/>
  <c r="F4585" i="26"/>
  <c r="E4586" i="26"/>
  <c r="F4586" i="26"/>
  <c r="E4587" i="26"/>
  <c r="F4587" i="26"/>
  <c r="E4588" i="26"/>
  <c r="F4588" i="26"/>
  <c r="E4589" i="26"/>
  <c r="F4589" i="26"/>
  <c r="E4590" i="26"/>
  <c r="F4590" i="26"/>
  <c r="E4591" i="26"/>
  <c r="F4591" i="26"/>
  <c r="E4592" i="26"/>
  <c r="F4592" i="26"/>
  <c r="E4593" i="26"/>
  <c r="F4593" i="26"/>
  <c r="E4594" i="26"/>
  <c r="F4594" i="26"/>
  <c r="E4595" i="26"/>
  <c r="F4595" i="26"/>
  <c r="E4596" i="26"/>
  <c r="F4596" i="26"/>
  <c r="E4597" i="26"/>
  <c r="F4597" i="26"/>
  <c r="E4598" i="26"/>
  <c r="F4598" i="26"/>
  <c r="E4599" i="26"/>
  <c r="F4599" i="26"/>
  <c r="E4600" i="26"/>
  <c r="F4600" i="26"/>
  <c r="E4601" i="26"/>
  <c r="F4601" i="26"/>
  <c r="E4602" i="26"/>
  <c r="F4602" i="26"/>
  <c r="E4603" i="26"/>
  <c r="F4603" i="26"/>
  <c r="E4604" i="26"/>
  <c r="F4604" i="26"/>
  <c r="E4605" i="26"/>
  <c r="F4605" i="26"/>
  <c r="E4606" i="26"/>
  <c r="F4606" i="26"/>
  <c r="E4607" i="26"/>
  <c r="F4607" i="26"/>
  <c r="E4608" i="26"/>
  <c r="F4608" i="26"/>
  <c r="E4609" i="26"/>
  <c r="F4609" i="26"/>
  <c r="E4610" i="26"/>
  <c r="F4610" i="26"/>
  <c r="E4611" i="26"/>
  <c r="F4611" i="26"/>
  <c r="E4612" i="26"/>
  <c r="F4612" i="26"/>
  <c r="E4613" i="26"/>
  <c r="F4613" i="26"/>
  <c r="E4614" i="26"/>
  <c r="F4614" i="26"/>
  <c r="E4615" i="26"/>
  <c r="F4615" i="26"/>
  <c r="E4616" i="26"/>
  <c r="F4616" i="26"/>
  <c r="E4617" i="26"/>
  <c r="F4617" i="26"/>
  <c r="E4618" i="26"/>
  <c r="F4618" i="26"/>
  <c r="E4619" i="26"/>
  <c r="F4619" i="26"/>
  <c r="E4620" i="26"/>
  <c r="F4620" i="26"/>
  <c r="E4621" i="26"/>
  <c r="F4621" i="26"/>
  <c r="E4622" i="26"/>
  <c r="F4622" i="26"/>
  <c r="E4623" i="26"/>
  <c r="F4623" i="26"/>
  <c r="E4624" i="26"/>
  <c r="F4624" i="26"/>
  <c r="E4625" i="26"/>
  <c r="F4625" i="26"/>
  <c r="E4626" i="26"/>
  <c r="F4626" i="26"/>
  <c r="E4627" i="26"/>
  <c r="F4627" i="26"/>
  <c r="E4628" i="26"/>
  <c r="F4628" i="26"/>
  <c r="E4629" i="26"/>
  <c r="F4629" i="26"/>
  <c r="E4630" i="26"/>
  <c r="F4630" i="26"/>
  <c r="E4631" i="26"/>
  <c r="F4631" i="26"/>
  <c r="E4632" i="26"/>
  <c r="F4632" i="26"/>
  <c r="E4633" i="26"/>
  <c r="F4633" i="26"/>
  <c r="E4634" i="26"/>
  <c r="F4634" i="26"/>
  <c r="E4635" i="26"/>
  <c r="F4635" i="26"/>
  <c r="E4636" i="26"/>
  <c r="F4636" i="26"/>
  <c r="E4637" i="26"/>
  <c r="F4637" i="26"/>
  <c r="E4638" i="26"/>
  <c r="F4638" i="26"/>
  <c r="E4639" i="26"/>
  <c r="F4639" i="26"/>
  <c r="E4640" i="26"/>
  <c r="F4640" i="26"/>
  <c r="E4641" i="26"/>
  <c r="F4641" i="26"/>
  <c r="E4642" i="26"/>
  <c r="F4642" i="26"/>
  <c r="E4643" i="26"/>
  <c r="F4643" i="26"/>
  <c r="E4644" i="26"/>
  <c r="F4644" i="26"/>
  <c r="E4645" i="26"/>
  <c r="F4645" i="26"/>
  <c r="E4646" i="26"/>
  <c r="F4646" i="26"/>
  <c r="E4647" i="26"/>
  <c r="F4647" i="26"/>
  <c r="E4648" i="26"/>
  <c r="F4648" i="26"/>
  <c r="E4649" i="26"/>
  <c r="F4649" i="26"/>
  <c r="E4650" i="26"/>
  <c r="F4650" i="26"/>
  <c r="E4651" i="26"/>
  <c r="F4651" i="26"/>
  <c r="E4652" i="26"/>
  <c r="F4652" i="26"/>
  <c r="E4653" i="26"/>
  <c r="F4653" i="26"/>
  <c r="E4654" i="26"/>
  <c r="F4654" i="26"/>
  <c r="E4655" i="26"/>
  <c r="F4655" i="26"/>
  <c r="E4656" i="26"/>
  <c r="F4656" i="26"/>
  <c r="E4657" i="26"/>
  <c r="F4657" i="26"/>
  <c r="E4658" i="26"/>
  <c r="F4658" i="26"/>
  <c r="E4659" i="26"/>
  <c r="F4659" i="26"/>
  <c r="E4660" i="26"/>
  <c r="F4660" i="26"/>
  <c r="E4661" i="26"/>
  <c r="F4661" i="26"/>
  <c r="E4662" i="26"/>
  <c r="F4662" i="26"/>
  <c r="E4663" i="26"/>
  <c r="F4663" i="26"/>
  <c r="E4664" i="26"/>
  <c r="F4664" i="26"/>
  <c r="E4665" i="26"/>
  <c r="F4665" i="26"/>
  <c r="E4666" i="26"/>
  <c r="F4666" i="26"/>
  <c r="E4667" i="26"/>
  <c r="F4667" i="26"/>
  <c r="E4668" i="26"/>
  <c r="F4668" i="26"/>
  <c r="E4669" i="26"/>
  <c r="F4669" i="26"/>
  <c r="E4670" i="26"/>
  <c r="F4670" i="26"/>
  <c r="E4671" i="26"/>
  <c r="F4671" i="26"/>
  <c r="E4672" i="26"/>
  <c r="F4672" i="26"/>
  <c r="E4673" i="26"/>
  <c r="F4673" i="26"/>
  <c r="E4674" i="26"/>
  <c r="F4674" i="26"/>
  <c r="E4675" i="26"/>
  <c r="F4675" i="26"/>
  <c r="E4676" i="26"/>
  <c r="F4676" i="26"/>
  <c r="E4677" i="26"/>
  <c r="F4677" i="26"/>
  <c r="E4678" i="26"/>
  <c r="F4678" i="26"/>
  <c r="E4679" i="26"/>
  <c r="F4679" i="26"/>
  <c r="E4680" i="26"/>
  <c r="F4680" i="26"/>
  <c r="E4681" i="26"/>
  <c r="F4681" i="26"/>
  <c r="E4682" i="26"/>
  <c r="F4682" i="26"/>
  <c r="E4683" i="26"/>
  <c r="F4683" i="26"/>
  <c r="E4684" i="26"/>
  <c r="F4684" i="26"/>
  <c r="E4685" i="26"/>
  <c r="F4685" i="26"/>
  <c r="E4686" i="26"/>
  <c r="F4686" i="26"/>
  <c r="E4687" i="26"/>
  <c r="F4687" i="26"/>
  <c r="E4688" i="26"/>
  <c r="F4688" i="26"/>
  <c r="E4689" i="26"/>
  <c r="F4689" i="26"/>
  <c r="E4690" i="26"/>
  <c r="F4690" i="26"/>
  <c r="E4691" i="26"/>
  <c r="F4691" i="26"/>
  <c r="E4692" i="26"/>
  <c r="F4692" i="26"/>
  <c r="E4693" i="26"/>
  <c r="F4693" i="26"/>
  <c r="E4694" i="26"/>
  <c r="F4694" i="26"/>
  <c r="E4695" i="26"/>
  <c r="F4695" i="26"/>
  <c r="E4696" i="26"/>
  <c r="F4696" i="26"/>
  <c r="E4697" i="26"/>
  <c r="F4697" i="26"/>
  <c r="E4698" i="26"/>
  <c r="F4698" i="26"/>
  <c r="E4699" i="26"/>
  <c r="F4699" i="26"/>
  <c r="E4700" i="26"/>
  <c r="F4700" i="26"/>
  <c r="E4701" i="26"/>
  <c r="F4701" i="26"/>
  <c r="E4702" i="26"/>
  <c r="F4702" i="26"/>
  <c r="E4703" i="26"/>
  <c r="F4703" i="26"/>
  <c r="E4704" i="26"/>
  <c r="F4704" i="26"/>
  <c r="E4705" i="26"/>
  <c r="F4705" i="26"/>
  <c r="E4706" i="26"/>
  <c r="F4706" i="26"/>
  <c r="E4707" i="26"/>
  <c r="F4707" i="26"/>
  <c r="E4708" i="26"/>
  <c r="F4708" i="26"/>
  <c r="E4709" i="26"/>
  <c r="F4709" i="26"/>
  <c r="E4710" i="26"/>
  <c r="F4710" i="26"/>
  <c r="E4711" i="26"/>
  <c r="F4711" i="26"/>
  <c r="E4712" i="26"/>
  <c r="F4712" i="26"/>
  <c r="E4713" i="26"/>
  <c r="F4713" i="26"/>
  <c r="E4714" i="26"/>
  <c r="F4714" i="26"/>
  <c r="E4715" i="26"/>
  <c r="F4715" i="26"/>
  <c r="E4716" i="26"/>
  <c r="F4716" i="26"/>
  <c r="E4717" i="26"/>
  <c r="F4717" i="26"/>
  <c r="E4718" i="26"/>
  <c r="F4718" i="26"/>
  <c r="E4719" i="26"/>
  <c r="F4719" i="26"/>
  <c r="E4720" i="26"/>
  <c r="F4720" i="26"/>
  <c r="E4721" i="26"/>
  <c r="F4721" i="26"/>
  <c r="E4722" i="26"/>
  <c r="F4722" i="26"/>
  <c r="E4723" i="26"/>
  <c r="F4723" i="26"/>
  <c r="E4724" i="26"/>
  <c r="F4724" i="26"/>
  <c r="E4725" i="26"/>
  <c r="F4725" i="26"/>
  <c r="E4726" i="26"/>
  <c r="F4726" i="26"/>
  <c r="E4727" i="26"/>
  <c r="F4727" i="26"/>
  <c r="E4728" i="26"/>
  <c r="F4728" i="26"/>
  <c r="E4729" i="26"/>
  <c r="F4729" i="26"/>
  <c r="E4730" i="26"/>
  <c r="F4730" i="26"/>
  <c r="E4731" i="26"/>
  <c r="F4731" i="26"/>
  <c r="E4732" i="26"/>
  <c r="F4732" i="26"/>
  <c r="E4733" i="26"/>
  <c r="F4733" i="26"/>
  <c r="E4734" i="26"/>
  <c r="F4734" i="26"/>
  <c r="E4735" i="26"/>
  <c r="F4735" i="26"/>
  <c r="E4736" i="26"/>
  <c r="F4736" i="26"/>
  <c r="E4737" i="26"/>
  <c r="F4737" i="26"/>
  <c r="E4738" i="26"/>
  <c r="F4738" i="26"/>
  <c r="E4739" i="26"/>
  <c r="F4739" i="26"/>
  <c r="E4740" i="26"/>
  <c r="F4740" i="26"/>
  <c r="E4741" i="26"/>
  <c r="F4741" i="26"/>
  <c r="E4742" i="26"/>
  <c r="F4742" i="26"/>
  <c r="E4743" i="26"/>
  <c r="F4743" i="26"/>
  <c r="E4744" i="26"/>
  <c r="F4744" i="26"/>
  <c r="E4745" i="26"/>
  <c r="F4745" i="26"/>
  <c r="E4746" i="26"/>
  <c r="F4746" i="26"/>
  <c r="E4747" i="26"/>
  <c r="F4747" i="26"/>
  <c r="E4748" i="26"/>
  <c r="F4748" i="26"/>
  <c r="E4749" i="26"/>
  <c r="F4749" i="26"/>
  <c r="E4750" i="26"/>
  <c r="F4750" i="26"/>
  <c r="E4751" i="26"/>
  <c r="F4751" i="26"/>
  <c r="E4752" i="26"/>
  <c r="F4752" i="26"/>
  <c r="E4753" i="26"/>
  <c r="F4753" i="26"/>
  <c r="E4754" i="26"/>
  <c r="F4754" i="26"/>
  <c r="E4755" i="26"/>
  <c r="F4755" i="26"/>
  <c r="E4756" i="26"/>
  <c r="F4756" i="26"/>
  <c r="E4757" i="26"/>
  <c r="F4757" i="26"/>
  <c r="E4758" i="26"/>
  <c r="F4758" i="26"/>
  <c r="E4759" i="26"/>
  <c r="F4759" i="26"/>
  <c r="E4760" i="26"/>
  <c r="F4760" i="26"/>
  <c r="E4761" i="26"/>
  <c r="F4761" i="26"/>
  <c r="E4762" i="26"/>
  <c r="F4762" i="26"/>
  <c r="E4763" i="26"/>
  <c r="F4763" i="26"/>
  <c r="E4764" i="26"/>
  <c r="F4764" i="26"/>
  <c r="E4765" i="26"/>
  <c r="F4765" i="26"/>
  <c r="E4766" i="26"/>
  <c r="F4766" i="26"/>
  <c r="E4767" i="26"/>
  <c r="F4767" i="26"/>
  <c r="E4768" i="26"/>
  <c r="F4768" i="26"/>
  <c r="E4769" i="26"/>
  <c r="F4769" i="26"/>
  <c r="E4770" i="26"/>
  <c r="F4770" i="26"/>
  <c r="E4771" i="26"/>
  <c r="F4771" i="26"/>
  <c r="E4772" i="26"/>
  <c r="F4772" i="26"/>
  <c r="E4773" i="26"/>
  <c r="F4773" i="26"/>
  <c r="E4774" i="26"/>
  <c r="F4774" i="26"/>
  <c r="E4775" i="26"/>
  <c r="F4775" i="26"/>
  <c r="E4776" i="26"/>
  <c r="F4776" i="26"/>
  <c r="E4777" i="26"/>
  <c r="F4777" i="26"/>
  <c r="E4778" i="26"/>
  <c r="F4778" i="26"/>
  <c r="E4779" i="26"/>
  <c r="F4779" i="26"/>
  <c r="E4780" i="26"/>
  <c r="F4780" i="26"/>
  <c r="E4781" i="26"/>
  <c r="F4781" i="26"/>
  <c r="E4782" i="26"/>
  <c r="F4782" i="26"/>
  <c r="E4783" i="26"/>
  <c r="F4783" i="26"/>
  <c r="E4784" i="26"/>
  <c r="F4784" i="26"/>
  <c r="E4785" i="26"/>
  <c r="F4785" i="26"/>
  <c r="E4786" i="26"/>
  <c r="F4786" i="26"/>
  <c r="E4787" i="26"/>
  <c r="F4787" i="26"/>
  <c r="E4788" i="26"/>
  <c r="F4788" i="26"/>
  <c r="E4789" i="26"/>
  <c r="F4789" i="26"/>
  <c r="E4790" i="26"/>
  <c r="F4790" i="26"/>
  <c r="E4791" i="26"/>
  <c r="F4791" i="26"/>
  <c r="E4792" i="26"/>
  <c r="F4792" i="26"/>
  <c r="E4793" i="26"/>
  <c r="F4793" i="26"/>
  <c r="E4794" i="26"/>
  <c r="F4794" i="26"/>
  <c r="E4795" i="26"/>
  <c r="F4795" i="26"/>
  <c r="E4796" i="26"/>
  <c r="F4796" i="26"/>
  <c r="E4797" i="26"/>
  <c r="F4797" i="26"/>
  <c r="E4798" i="26"/>
  <c r="F4798" i="26"/>
  <c r="E4799" i="26"/>
  <c r="F4799" i="26"/>
  <c r="E4800" i="26"/>
  <c r="F4800" i="26"/>
  <c r="E4801" i="26"/>
  <c r="F4801" i="26"/>
  <c r="E4802" i="26"/>
  <c r="F4802" i="26"/>
  <c r="E4803" i="26"/>
  <c r="F4803" i="26"/>
  <c r="E4804" i="26"/>
  <c r="F4804" i="26"/>
  <c r="E4805" i="26"/>
  <c r="F4805" i="26"/>
  <c r="E4806" i="26"/>
  <c r="F4806" i="26"/>
  <c r="E4807" i="26"/>
  <c r="F4807" i="26"/>
  <c r="E4808" i="26"/>
  <c r="F4808" i="26"/>
  <c r="E4809" i="26"/>
  <c r="F4809" i="26"/>
  <c r="E4810" i="26"/>
  <c r="F4810" i="26"/>
  <c r="E4811" i="26"/>
  <c r="F4811" i="26"/>
  <c r="E4812" i="26"/>
  <c r="F4812" i="26"/>
  <c r="E4813" i="26"/>
  <c r="F4813" i="26"/>
  <c r="E4814" i="26"/>
  <c r="F4814" i="26"/>
  <c r="E4815" i="26"/>
  <c r="F4815" i="26"/>
  <c r="E4816" i="26"/>
  <c r="F4816" i="26"/>
  <c r="E4817" i="26"/>
  <c r="F4817" i="26"/>
  <c r="E4818" i="26"/>
  <c r="F4818" i="26"/>
  <c r="E4819" i="26"/>
  <c r="F4819" i="26"/>
  <c r="E4820" i="26"/>
  <c r="F4820" i="26"/>
  <c r="E4821" i="26"/>
  <c r="F4821" i="26"/>
  <c r="E4822" i="26"/>
  <c r="F4822" i="26"/>
  <c r="E4823" i="26"/>
  <c r="F4823" i="26"/>
  <c r="E4824" i="26"/>
  <c r="F4824" i="26"/>
  <c r="E4825" i="26"/>
  <c r="F4825" i="26"/>
  <c r="E4826" i="26"/>
  <c r="F4826" i="26"/>
  <c r="E4827" i="26"/>
  <c r="F4827" i="26"/>
  <c r="E4828" i="26"/>
  <c r="F4828" i="26"/>
  <c r="E4829" i="26"/>
  <c r="F4829" i="26"/>
  <c r="E4830" i="26"/>
  <c r="F4830" i="26"/>
  <c r="E4831" i="26"/>
  <c r="F4831" i="26"/>
  <c r="E4832" i="26"/>
  <c r="F4832" i="26"/>
  <c r="E4833" i="26"/>
  <c r="F4833" i="26"/>
  <c r="E4834" i="26"/>
  <c r="F4834" i="26"/>
  <c r="E4835" i="26"/>
  <c r="F4835" i="26"/>
  <c r="E4836" i="26"/>
  <c r="F4836" i="26"/>
  <c r="E4837" i="26"/>
  <c r="F4837" i="26"/>
  <c r="E4838" i="26"/>
  <c r="F4838" i="26"/>
  <c r="E4839" i="26"/>
  <c r="F4839" i="26"/>
  <c r="E4840" i="26"/>
  <c r="F4840" i="26"/>
  <c r="E4841" i="26"/>
  <c r="F4841" i="26"/>
  <c r="E4842" i="26"/>
  <c r="F4842" i="26"/>
  <c r="E4843" i="26"/>
  <c r="F4843" i="26"/>
  <c r="E4844" i="26"/>
  <c r="F4844" i="26"/>
  <c r="E4845" i="26"/>
  <c r="F4845" i="26"/>
  <c r="E4846" i="26"/>
  <c r="F4846" i="26"/>
  <c r="E4847" i="26"/>
  <c r="F4847" i="26"/>
  <c r="E4848" i="26"/>
  <c r="F4848" i="26"/>
  <c r="E4849" i="26"/>
  <c r="F4849" i="26"/>
  <c r="E4850" i="26"/>
  <c r="F4850" i="26"/>
  <c r="E4851" i="26"/>
  <c r="F4851" i="26"/>
  <c r="E4852" i="26"/>
  <c r="F4852" i="26"/>
  <c r="E4853" i="26"/>
  <c r="F4853" i="26"/>
  <c r="E4854" i="26"/>
  <c r="F4854" i="26"/>
  <c r="E4855" i="26"/>
  <c r="F4855" i="26"/>
  <c r="E4856" i="26"/>
  <c r="F4856" i="26"/>
  <c r="E4857" i="26"/>
  <c r="F4857" i="26"/>
  <c r="E4858" i="26"/>
  <c r="F4858" i="26"/>
  <c r="E4859" i="26"/>
  <c r="F4859" i="26"/>
  <c r="E4860" i="26"/>
  <c r="F4860" i="26"/>
  <c r="E4861" i="26"/>
  <c r="F4861" i="26"/>
  <c r="E4862" i="26"/>
  <c r="F4862" i="26"/>
  <c r="E4863" i="26"/>
  <c r="F4863" i="26"/>
  <c r="E4864" i="26"/>
  <c r="F4864" i="26"/>
  <c r="E4865" i="26"/>
  <c r="F4865" i="26"/>
  <c r="E4866" i="26"/>
  <c r="F4866" i="26"/>
  <c r="E4867" i="26"/>
  <c r="F4867" i="26"/>
  <c r="E4868" i="26"/>
  <c r="F4868" i="26"/>
  <c r="E4869" i="26"/>
  <c r="F4869" i="26"/>
  <c r="E4870" i="26"/>
  <c r="F4870" i="26"/>
  <c r="E4871" i="26"/>
  <c r="F4871" i="26"/>
  <c r="E4872" i="26"/>
  <c r="F4872" i="26"/>
  <c r="E4873" i="26"/>
  <c r="F4873" i="26"/>
  <c r="E4874" i="26"/>
  <c r="F4874" i="26"/>
  <c r="E4875" i="26"/>
  <c r="F4875" i="26"/>
  <c r="E4876" i="26"/>
  <c r="F4876" i="26"/>
  <c r="E4877" i="26"/>
  <c r="F4877" i="26"/>
  <c r="E4878" i="26"/>
  <c r="F4878" i="26"/>
  <c r="E4879" i="26"/>
  <c r="F4879" i="26"/>
  <c r="E4880" i="26"/>
  <c r="F4880" i="26"/>
  <c r="E4881" i="26"/>
  <c r="F4881" i="26"/>
  <c r="E4882" i="26"/>
  <c r="F4882" i="26"/>
  <c r="E4883" i="26"/>
  <c r="F4883" i="26"/>
  <c r="E4884" i="26"/>
  <c r="F4884" i="26"/>
  <c r="E4885" i="26"/>
  <c r="F4885" i="26"/>
  <c r="E4886" i="26"/>
  <c r="F4886" i="26"/>
  <c r="E4887" i="26"/>
  <c r="F4887" i="26"/>
  <c r="E4888" i="26"/>
  <c r="F4888" i="26"/>
  <c r="E4889" i="26"/>
  <c r="F4889" i="26"/>
  <c r="E4890" i="26"/>
  <c r="F4890" i="26"/>
  <c r="E4891" i="26"/>
  <c r="F4891" i="26"/>
  <c r="E4892" i="26"/>
  <c r="F4892" i="26"/>
  <c r="E4893" i="26"/>
  <c r="F4893" i="26"/>
  <c r="E4894" i="26"/>
  <c r="F4894" i="26"/>
  <c r="E4895" i="26"/>
  <c r="F4895" i="26"/>
  <c r="E4896" i="26"/>
  <c r="F4896" i="26"/>
  <c r="E4897" i="26"/>
  <c r="F4897" i="26"/>
  <c r="E4898" i="26"/>
  <c r="F4898" i="26"/>
  <c r="E4899" i="26"/>
  <c r="F4899" i="26"/>
  <c r="E4900" i="26"/>
  <c r="F4900" i="26"/>
  <c r="E4901" i="26"/>
  <c r="F4901" i="26"/>
  <c r="E4902" i="26"/>
  <c r="F4902" i="26"/>
  <c r="E4903" i="26"/>
  <c r="F4903" i="26"/>
  <c r="E4904" i="26"/>
  <c r="F4904" i="26"/>
  <c r="E4905" i="26"/>
  <c r="F4905" i="26"/>
  <c r="E4906" i="26"/>
  <c r="F4906" i="26"/>
  <c r="E4907" i="26"/>
  <c r="F4907" i="26"/>
  <c r="E4908" i="26"/>
  <c r="F4908" i="26"/>
  <c r="E4909" i="26"/>
  <c r="F4909" i="26"/>
  <c r="E4910" i="26"/>
  <c r="F4910" i="26"/>
  <c r="E4911" i="26"/>
  <c r="F4911" i="26"/>
  <c r="E4912" i="26"/>
  <c r="F4912" i="26"/>
  <c r="E4913" i="26"/>
  <c r="F4913" i="26"/>
  <c r="E4914" i="26"/>
  <c r="F4914" i="26"/>
  <c r="E4915" i="26"/>
  <c r="F4915" i="26"/>
  <c r="E4916" i="26"/>
  <c r="F4916" i="26"/>
  <c r="E4917" i="26"/>
  <c r="F4917" i="26"/>
  <c r="E4918" i="26"/>
  <c r="F4918" i="26"/>
  <c r="E4919" i="26"/>
  <c r="F4919" i="26"/>
  <c r="E4920" i="26"/>
  <c r="F4920" i="26"/>
  <c r="E4921" i="26"/>
  <c r="F4921" i="26"/>
  <c r="E4922" i="26"/>
  <c r="F4922" i="26"/>
  <c r="E4923" i="26"/>
  <c r="F4923" i="26"/>
  <c r="E4924" i="26"/>
  <c r="F4924" i="26"/>
  <c r="E4925" i="26"/>
  <c r="F4925" i="26"/>
  <c r="E4926" i="26"/>
  <c r="F4926" i="26"/>
  <c r="E4927" i="26"/>
  <c r="F4927" i="26"/>
  <c r="E4928" i="26"/>
  <c r="F4928" i="26"/>
  <c r="E4929" i="26"/>
  <c r="F4929" i="26"/>
  <c r="E4930" i="26"/>
  <c r="F4930" i="26"/>
  <c r="E4931" i="26"/>
  <c r="F4931" i="26"/>
  <c r="E4932" i="26"/>
  <c r="F4932" i="26"/>
  <c r="E4933" i="26"/>
  <c r="F4933" i="26"/>
  <c r="E4934" i="26"/>
  <c r="F4934" i="26"/>
  <c r="E4935" i="26"/>
  <c r="F4935" i="26"/>
  <c r="E4936" i="26"/>
  <c r="F4936" i="26"/>
  <c r="E4937" i="26"/>
  <c r="F4937" i="26"/>
  <c r="E4938" i="26"/>
  <c r="F4938" i="26"/>
  <c r="E4939" i="26"/>
  <c r="F4939" i="26"/>
  <c r="E4940" i="26"/>
  <c r="F4940" i="26"/>
  <c r="E4941" i="26"/>
  <c r="F4941" i="26"/>
  <c r="E4942" i="26"/>
  <c r="F4942" i="26"/>
  <c r="E4943" i="26"/>
  <c r="F4943" i="26"/>
  <c r="E4944" i="26"/>
  <c r="F4944" i="26"/>
  <c r="E4945" i="26"/>
  <c r="F4945" i="26"/>
  <c r="E4946" i="26"/>
  <c r="F4946" i="26"/>
  <c r="E4947" i="26"/>
  <c r="F4947" i="26"/>
  <c r="E4948" i="26"/>
  <c r="F4948" i="26"/>
  <c r="E4949" i="26"/>
  <c r="F4949" i="26"/>
  <c r="E4950" i="26"/>
  <c r="F4950" i="26"/>
  <c r="E4951" i="26"/>
  <c r="F4951" i="26"/>
  <c r="E4952" i="26"/>
  <c r="F4952" i="26"/>
  <c r="E4953" i="26"/>
  <c r="F4953" i="26"/>
  <c r="E4954" i="26"/>
  <c r="F4954" i="26"/>
  <c r="E4955" i="26"/>
  <c r="F4955" i="26"/>
  <c r="E4956" i="26"/>
  <c r="F4956" i="26"/>
  <c r="E4957" i="26"/>
  <c r="F4957" i="26"/>
  <c r="E4958" i="26"/>
  <c r="F4958" i="26"/>
  <c r="E4959" i="26"/>
  <c r="F4959" i="26"/>
  <c r="E4960" i="26"/>
  <c r="F4960" i="26"/>
  <c r="E4961" i="26"/>
  <c r="F4961" i="26"/>
  <c r="E4962" i="26"/>
  <c r="F4962" i="26"/>
  <c r="E4963" i="26"/>
  <c r="F4963" i="26"/>
  <c r="E4964" i="26"/>
  <c r="F4964" i="26"/>
  <c r="E4965" i="26"/>
  <c r="F4965" i="26"/>
  <c r="E4966" i="26"/>
  <c r="F4966" i="26"/>
  <c r="E4967" i="26"/>
  <c r="F4967" i="26"/>
  <c r="E4968" i="26"/>
  <c r="F4968" i="26"/>
  <c r="E4969" i="26"/>
  <c r="F4969" i="26"/>
  <c r="E4970" i="26"/>
  <c r="F4970" i="26"/>
  <c r="E4971" i="26"/>
  <c r="F4971" i="26"/>
  <c r="E4972" i="26"/>
  <c r="F4972" i="26"/>
  <c r="E4973" i="26"/>
  <c r="F4973" i="26"/>
  <c r="E4974" i="26"/>
  <c r="F4974" i="26"/>
  <c r="E4975" i="26"/>
  <c r="F4975" i="26"/>
  <c r="E4976" i="26"/>
  <c r="F4976" i="26"/>
  <c r="E4977" i="26"/>
  <c r="F4977" i="26"/>
  <c r="E4978" i="26"/>
  <c r="F4978" i="26"/>
  <c r="E4979" i="26"/>
  <c r="F4979" i="26"/>
  <c r="E4980" i="26"/>
  <c r="F4980" i="26"/>
  <c r="E4981" i="26"/>
  <c r="F4981" i="26"/>
  <c r="E4982" i="26"/>
  <c r="F4982" i="26"/>
  <c r="E4983" i="26"/>
  <c r="F4983" i="26"/>
  <c r="E4984" i="26"/>
  <c r="F4984" i="26"/>
  <c r="E4985" i="26"/>
  <c r="F4985" i="26"/>
  <c r="E4986" i="26"/>
  <c r="F4986" i="26"/>
  <c r="E4987" i="26"/>
  <c r="F4987" i="26"/>
  <c r="E4988" i="26"/>
  <c r="F4988" i="26"/>
  <c r="E4989" i="26"/>
  <c r="F4989" i="26"/>
  <c r="E4990" i="26"/>
  <c r="F4990" i="26"/>
  <c r="E4991" i="26"/>
  <c r="F4991" i="26"/>
  <c r="E4992" i="26"/>
  <c r="F4992" i="26"/>
  <c r="E4993" i="26"/>
  <c r="F4993" i="26"/>
  <c r="E4994" i="26"/>
  <c r="F4994" i="26"/>
  <c r="E4995" i="26"/>
  <c r="F4995" i="26"/>
  <c r="E4996" i="26"/>
  <c r="F4996" i="26"/>
  <c r="E4997" i="26"/>
  <c r="F4997" i="26"/>
  <c r="E4998" i="26"/>
  <c r="F4998" i="26"/>
  <c r="E4999" i="26"/>
  <c r="F4999" i="26"/>
  <c r="E5000" i="26"/>
  <c r="F5000" i="26"/>
  <c r="E5001" i="26"/>
  <c r="F5001" i="26"/>
  <c r="E5002" i="26"/>
  <c r="F5002" i="26"/>
  <c r="E5003" i="26"/>
  <c r="F5003" i="26"/>
  <c r="E5004" i="26"/>
  <c r="F5004" i="26"/>
  <c r="E5005" i="26"/>
  <c r="F5005" i="26"/>
  <c r="E5006" i="26"/>
  <c r="F5006" i="26"/>
  <c r="E5007" i="26"/>
  <c r="F5007" i="26"/>
  <c r="E5008" i="26"/>
  <c r="F5008" i="26"/>
  <c r="E5009" i="26"/>
  <c r="F5009" i="26"/>
  <c r="E5010" i="26"/>
  <c r="F5010" i="26"/>
  <c r="E5011" i="26"/>
  <c r="F5011" i="26"/>
  <c r="E5012" i="26"/>
  <c r="F5012" i="26"/>
  <c r="E5013" i="26"/>
  <c r="F5013" i="26"/>
  <c r="E5014" i="26"/>
  <c r="F5014" i="26"/>
  <c r="E5015" i="26"/>
  <c r="F5015" i="26"/>
  <c r="E5016" i="26"/>
  <c r="F5016" i="26"/>
  <c r="E5017" i="26"/>
  <c r="F5017" i="26"/>
  <c r="E5018" i="26"/>
  <c r="F5018" i="26"/>
  <c r="E5019" i="26"/>
  <c r="F5019" i="26"/>
  <c r="E5020" i="26"/>
  <c r="F5020" i="26"/>
  <c r="E5021" i="26"/>
  <c r="F5021" i="26"/>
  <c r="E5022" i="26"/>
  <c r="F5022" i="26"/>
  <c r="E5023" i="26"/>
  <c r="F5023" i="26"/>
  <c r="E5024" i="26"/>
  <c r="F5024" i="26"/>
  <c r="E5025" i="26"/>
  <c r="F5025" i="26"/>
  <c r="E5026" i="26"/>
  <c r="F5026" i="26"/>
  <c r="E5027" i="26"/>
  <c r="F5027" i="26"/>
  <c r="E5028" i="26"/>
  <c r="F5028" i="26"/>
  <c r="E5029" i="26"/>
  <c r="F5029" i="26"/>
  <c r="E5030" i="26"/>
  <c r="F5030" i="26"/>
  <c r="E5031" i="26"/>
  <c r="F5031" i="26"/>
  <c r="E5032" i="26"/>
  <c r="F5032" i="26"/>
  <c r="E5033" i="26"/>
  <c r="F5033" i="26"/>
  <c r="E5034" i="26"/>
  <c r="F5034" i="26"/>
  <c r="E5035" i="26"/>
  <c r="F5035" i="26"/>
  <c r="E5036" i="26"/>
  <c r="F5036" i="26"/>
  <c r="E5037" i="26"/>
  <c r="F5037" i="26"/>
  <c r="E5038" i="26"/>
  <c r="F5038" i="26"/>
  <c r="E5039" i="26"/>
  <c r="F5039" i="26"/>
  <c r="E5040" i="26"/>
  <c r="F5040" i="26"/>
  <c r="E5041" i="26"/>
  <c r="F5041" i="26"/>
  <c r="E5042" i="26"/>
  <c r="F5042" i="26"/>
  <c r="E5043" i="26"/>
  <c r="F5043" i="26"/>
  <c r="E5044" i="26"/>
  <c r="F5044" i="26"/>
  <c r="E5045" i="26"/>
  <c r="F5045" i="26"/>
  <c r="E5046" i="26"/>
  <c r="F5046" i="26"/>
  <c r="E5047" i="26"/>
  <c r="F5047" i="26"/>
  <c r="E5048" i="26"/>
  <c r="F5048" i="26"/>
  <c r="E5049" i="26"/>
  <c r="F5049" i="26"/>
  <c r="E5050" i="26"/>
  <c r="F5050" i="26"/>
  <c r="E5051" i="26"/>
  <c r="F5051" i="26"/>
  <c r="E5052" i="26"/>
  <c r="F5052" i="26"/>
  <c r="E5053" i="26"/>
  <c r="F5053" i="26"/>
  <c r="E5054" i="26"/>
  <c r="F5054" i="26"/>
  <c r="E5055" i="26"/>
  <c r="F5055" i="26"/>
  <c r="E5056" i="26"/>
  <c r="F5056" i="26"/>
  <c r="E5057" i="26"/>
  <c r="F5057" i="26"/>
  <c r="E5058" i="26"/>
  <c r="F5058" i="26"/>
  <c r="E5059" i="26"/>
  <c r="F5059" i="26"/>
  <c r="E5060" i="26"/>
  <c r="F5060" i="26"/>
  <c r="E5061" i="26"/>
  <c r="F5061" i="26"/>
  <c r="E5062" i="26"/>
  <c r="F5062" i="26"/>
  <c r="E5063" i="26"/>
  <c r="F5063" i="26"/>
  <c r="E5064" i="26"/>
  <c r="F5064" i="26"/>
  <c r="E5065" i="26"/>
  <c r="F5065" i="26"/>
  <c r="E5066" i="26"/>
  <c r="F5066" i="26"/>
  <c r="E5067" i="26"/>
  <c r="F5067" i="26"/>
  <c r="E5068" i="26"/>
  <c r="F5068" i="26"/>
  <c r="E5069" i="26"/>
  <c r="F5069" i="26"/>
  <c r="E5070" i="26"/>
  <c r="F5070" i="26"/>
  <c r="E5071" i="26"/>
  <c r="F5071" i="26"/>
  <c r="E5072" i="26"/>
  <c r="F5072" i="26"/>
  <c r="E5073" i="26"/>
  <c r="F5073" i="26"/>
  <c r="E5074" i="26"/>
  <c r="F5074" i="26"/>
  <c r="E5075" i="26"/>
  <c r="F5075" i="26"/>
  <c r="E5076" i="26"/>
  <c r="F5076" i="26"/>
  <c r="E5077" i="26"/>
  <c r="F5077" i="26"/>
  <c r="E5078" i="26"/>
  <c r="F5078" i="26"/>
  <c r="E5079" i="26"/>
  <c r="F5079" i="26"/>
  <c r="E5080" i="26"/>
  <c r="F5080" i="26"/>
  <c r="E5081" i="26"/>
  <c r="F5081" i="26"/>
  <c r="E5082" i="26"/>
  <c r="F5082" i="26"/>
  <c r="E5083" i="26"/>
  <c r="F5083" i="26"/>
  <c r="E5084" i="26"/>
  <c r="F5084" i="26"/>
  <c r="E5085" i="26"/>
  <c r="F5085" i="26"/>
  <c r="E5086" i="26"/>
  <c r="F5086" i="26"/>
  <c r="E5087" i="26"/>
  <c r="F5087" i="26"/>
  <c r="E5088" i="26"/>
  <c r="F5088" i="26"/>
  <c r="E5089" i="26"/>
  <c r="F5089" i="26"/>
  <c r="E5090" i="26"/>
  <c r="F5090" i="26"/>
  <c r="E5091" i="26"/>
  <c r="F5091" i="26"/>
  <c r="E5092" i="26"/>
  <c r="F5092" i="26"/>
  <c r="E5093" i="26"/>
  <c r="F5093" i="26"/>
  <c r="E5094" i="26"/>
  <c r="F5094" i="26"/>
  <c r="E5095" i="26"/>
  <c r="F5095" i="26"/>
  <c r="E5096" i="26"/>
  <c r="F5096" i="26"/>
  <c r="E5097" i="26"/>
  <c r="F5097" i="26"/>
  <c r="E5098" i="26"/>
  <c r="F5098" i="26"/>
  <c r="E5099" i="26"/>
  <c r="F5099" i="26"/>
  <c r="E5100" i="26"/>
  <c r="F5100" i="26"/>
  <c r="E5101" i="26"/>
  <c r="F5101" i="26"/>
  <c r="E5102" i="26"/>
  <c r="F5102" i="26"/>
  <c r="E5103" i="26"/>
  <c r="F5103" i="26"/>
  <c r="E5104" i="26"/>
  <c r="F5104" i="26"/>
  <c r="E5105" i="26"/>
  <c r="F5105" i="26"/>
  <c r="E5106" i="26"/>
  <c r="F5106" i="26"/>
  <c r="E5107" i="26"/>
  <c r="F5107" i="26"/>
  <c r="E5108" i="26"/>
  <c r="F5108" i="26"/>
  <c r="E5109" i="26"/>
  <c r="F5109" i="26"/>
  <c r="E5110" i="26"/>
  <c r="F5110" i="26"/>
  <c r="E5111" i="26"/>
  <c r="F5111" i="26"/>
  <c r="E5112" i="26"/>
  <c r="F5112" i="26"/>
  <c r="E5113" i="26"/>
  <c r="F5113" i="26"/>
  <c r="E5114" i="26"/>
  <c r="F5114" i="26"/>
  <c r="E5115" i="26"/>
  <c r="F5115" i="26"/>
  <c r="E5116" i="26"/>
  <c r="F5116" i="26"/>
  <c r="E5117" i="26"/>
  <c r="F5117" i="26"/>
  <c r="E5118" i="26"/>
  <c r="F5118" i="26"/>
  <c r="E5119" i="26"/>
  <c r="F5119" i="26"/>
  <c r="E5120" i="26"/>
  <c r="F5120" i="26"/>
  <c r="E5121" i="26"/>
  <c r="F5121" i="26"/>
  <c r="E5122" i="26"/>
  <c r="F5122" i="26"/>
  <c r="E5123" i="26"/>
  <c r="F5123" i="26"/>
  <c r="E5124" i="26"/>
  <c r="F5124" i="26"/>
  <c r="E5125" i="26"/>
  <c r="F5125" i="26"/>
  <c r="E5126" i="26"/>
  <c r="F5126" i="26"/>
  <c r="E5127" i="26"/>
  <c r="F5127" i="26"/>
  <c r="E5128" i="26"/>
  <c r="F5128" i="26"/>
  <c r="E5129" i="26"/>
  <c r="F5129" i="26"/>
  <c r="E5130" i="26"/>
  <c r="F5130" i="26"/>
  <c r="E5131" i="26"/>
  <c r="F5131" i="26"/>
  <c r="E5132" i="26"/>
  <c r="F5132" i="26"/>
  <c r="E5133" i="26"/>
  <c r="F5133" i="26"/>
  <c r="E5134" i="26"/>
  <c r="F5134" i="26"/>
  <c r="E5135" i="26"/>
  <c r="F5135" i="26"/>
  <c r="E5136" i="26"/>
  <c r="F5136" i="26"/>
  <c r="E5137" i="26"/>
  <c r="F5137" i="26"/>
  <c r="E5138" i="26"/>
  <c r="F5138" i="26"/>
  <c r="E5139" i="26"/>
  <c r="F5139" i="26"/>
  <c r="E5140" i="26"/>
  <c r="F5140" i="26"/>
  <c r="E5141" i="26"/>
  <c r="F5141" i="26"/>
  <c r="E5142" i="26"/>
  <c r="F5142" i="26"/>
  <c r="E5143" i="26"/>
  <c r="F5143" i="26"/>
  <c r="E5144" i="26"/>
  <c r="F5144" i="26"/>
  <c r="E5145" i="26"/>
  <c r="F5145" i="26"/>
  <c r="E5146" i="26"/>
  <c r="F5146" i="26"/>
  <c r="E5147" i="26"/>
  <c r="F5147" i="26"/>
  <c r="E5148" i="26"/>
  <c r="F5148" i="26"/>
  <c r="E5149" i="26"/>
  <c r="F5149" i="26"/>
  <c r="E5150" i="26"/>
  <c r="F5150" i="26"/>
  <c r="E5151" i="26"/>
  <c r="F5151" i="26"/>
  <c r="E5152" i="26"/>
  <c r="F5152" i="26"/>
  <c r="E5153" i="26"/>
  <c r="F5153" i="26"/>
  <c r="E5154" i="26"/>
  <c r="F5154" i="26"/>
  <c r="E5155" i="26"/>
  <c r="F5155" i="26"/>
  <c r="E5156" i="26"/>
  <c r="F5156" i="26"/>
  <c r="E5157" i="26"/>
  <c r="F5157" i="26"/>
  <c r="E5158" i="26"/>
  <c r="F5158" i="26"/>
  <c r="E5159" i="26"/>
  <c r="F5159" i="26"/>
  <c r="E5160" i="26"/>
  <c r="F5160" i="26"/>
  <c r="E5161" i="26"/>
  <c r="F5161" i="26"/>
  <c r="E5162" i="26"/>
  <c r="F5162" i="26"/>
  <c r="E5163" i="26"/>
  <c r="F5163" i="26"/>
  <c r="E5164" i="26"/>
  <c r="F5164" i="26"/>
  <c r="E5165" i="26"/>
  <c r="F5165" i="26"/>
  <c r="E5166" i="26"/>
  <c r="F5166" i="26"/>
  <c r="E5167" i="26"/>
  <c r="F5167" i="26"/>
  <c r="E5168" i="26"/>
  <c r="F5168" i="26"/>
  <c r="E5169" i="26"/>
  <c r="F5169" i="26"/>
  <c r="E5170" i="26"/>
  <c r="F5170" i="26"/>
  <c r="E5171" i="26"/>
  <c r="F5171" i="26"/>
  <c r="E5172" i="26"/>
  <c r="F5172" i="26"/>
  <c r="E5173" i="26"/>
  <c r="F5173" i="26"/>
  <c r="E5174" i="26"/>
  <c r="F5174" i="26"/>
  <c r="E5175" i="26"/>
  <c r="F5175" i="26"/>
  <c r="E5176" i="26"/>
  <c r="F5176" i="26"/>
  <c r="E5177" i="26"/>
  <c r="F5177" i="26"/>
  <c r="E5178" i="26"/>
  <c r="F5178" i="26"/>
  <c r="E5179" i="26"/>
  <c r="F5179" i="26"/>
  <c r="E5180" i="26"/>
  <c r="F5180" i="26"/>
  <c r="E5181" i="26"/>
  <c r="F5181" i="26"/>
  <c r="E5182" i="26"/>
  <c r="F5182" i="26"/>
  <c r="E5183" i="26"/>
  <c r="F5183" i="26"/>
  <c r="E5184" i="26"/>
  <c r="F5184" i="26"/>
  <c r="E5185" i="26"/>
  <c r="F5185" i="26"/>
  <c r="E5186" i="26"/>
  <c r="F5186" i="26"/>
  <c r="E5187" i="26"/>
  <c r="F5187" i="26"/>
  <c r="E5188" i="26"/>
  <c r="F5188" i="26"/>
  <c r="E5189" i="26"/>
  <c r="F5189" i="26"/>
  <c r="E5190" i="26"/>
  <c r="F5190" i="26"/>
  <c r="E5191" i="26"/>
  <c r="F5191" i="26"/>
  <c r="E5192" i="26"/>
  <c r="F5192" i="26"/>
  <c r="E5193" i="26"/>
  <c r="F5193" i="26"/>
  <c r="E5194" i="26"/>
  <c r="F5194" i="26"/>
  <c r="E5195" i="26"/>
  <c r="F5195" i="26"/>
  <c r="E5196" i="26"/>
  <c r="F5196" i="26"/>
  <c r="E5197" i="26"/>
  <c r="F5197" i="26"/>
  <c r="E5198" i="26"/>
  <c r="F5198" i="26"/>
  <c r="E5199" i="26"/>
  <c r="F5199" i="26"/>
  <c r="E5200" i="26"/>
  <c r="F5200" i="26"/>
  <c r="E5201" i="26"/>
  <c r="F5201" i="26"/>
  <c r="E5202" i="26"/>
  <c r="F5202" i="26"/>
  <c r="E5203" i="26"/>
  <c r="F5203" i="26"/>
  <c r="E5204" i="26"/>
  <c r="F5204" i="26"/>
  <c r="E5205" i="26"/>
  <c r="F5205" i="26"/>
  <c r="E5206" i="26"/>
  <c r="F5206" i="26"/>
  <c r="E5207" i="26"/>
  <c r="F5207" i="26"/>
  <c r="E5208" i="26"/>
  <c r="F5208" i="26"/>
  <c r="E5209" i="26"/>
  <c r="F5209" i="26"/>
  <c r="E5210" i="26"/>
  <c r="F5210" i="26"/>
  <c r="E5211" i="26"/>
  <c r="F5211" i="26"/>
  <c r="E5212" i="26"/>
  <c r="F5212" i="26"/>
  <c r="E5213" i="26"/>
  <c r="F5213" i="26"/>
  <c r="E5214" i="26"/>
  <c r="F5214" i="26"/>
  <c r="E5215" i="26"/>
  <c r="F5215" i="26"/>
  <c r="E5216" i="26"/>
  <c r="F5216" i="26"/>
  <c r="E5217" i="26"/>
  <c r="F5217" i="26"/>
  <c r="E5218" i="26"/>
  <c r="F5218" i="26"/>
  <c r="E5219" i="26"/>
  <c r="F5219" i="26"/>
  <c r="E5220" i="26"/>
  <c r="F5220" i="26"/>
  <c r="E5221" i="26"/>
  <c r="F5221" i="26"/>
  <c r="E5222" i="26"/>
  <c r="F5222" i="26"/>
  <c r="E5223" i="26"/>
  <c r="F5223" i="26"/>
  <c r="E5224" i="26"/>
  <c r="F5224" i="26"/>
  <c r="E5225" i="26"/>
  <c r="F5225" i="26"/>
  <c r="E5226" i="26"/>
  <c r="F5226" i="26"/>
  <c r="E5227" i="26"/>
  <c r="F5227" i="26"/>
  <c r="E5228" i="26"/>
  <c r="F5228" i="26"/>
  <c r="E5229" i="26"/>
  <c r="F5229" i="26"/>
  <c r="E5230" i="26"/>
  <c r="F5230" i="26"/>
  <c r="E5231" i="26"/>
  <c r="F5231" i="26"/>
  <c r="E5232" i="26"/>
  <c r="F5232" i="26"/>
  <c r="E5233" i="26"/>
  <c r="F5233" i="26"/>
  <c r="E5234" i="26"/>
  <c r="F5234" i="26"/>
  <c r="E5235" i="26"/>
  <c r="F5235" i="26"/>
  <c r="E5236" i="26"/>
  <c r="F5236" i="26"/>
  <c r="E5237" i="26"/>
  <c r="F5237" i="26"/>
  <c r="E5238" i="26"/>
  <c r="F5238" i="26"/>
  <c r="E5239" i="26"/>
  <c r="F5239" i="26"/>
  <c r="E5240" i="26"/>
  <c r="F5240" i="26"/>
  <c r="E5241" i="26"/>
  <c r="F5241" i="26"/>
  <c r="E5242" i="26"/>
  <c r="F5242" i="26"/>
  <c r="E5243" i="26"/>
  <c r="F5243" i="26"/>
  <c r="E5244" i="26"/>
  <c r="F5244" i="26"/>
  <c r="E5245" i="26"/>
  <c r="F5245" i="26"/>
  <c r="E5246" i="26"/>
  <c r="F5246" i="26"/>
  <c r="E5247" i="26"/>
  <c r="F5247" i="26"/>
  <c r="E5248" i="26"/>
  <c r="F5248" i="26"/>
  <c r="E5249" i="26"/>
  <c r="F5249" i="26"/>
  <c r="E5250" i="26"/>
  <c r="F5250" i="26"/>
  <c r="E5251" i="26"/>
  <c r="F5251" i="26"/>
  <c r="E5252" i="26"/>
  <c r="F5252" i="26"/>
  <c r="E5253" i="26"/>
  <c r="F5253" i="26"/>
  <c r="E5254" i="26"/>
  <c r="F5254" i="26"/>
  <c r="E5255" i="26"/>
  <c r="F5255" i="26"/>
  <c r="E5256" i="26"/>
  <c r="F5256" i="26"/>
  <c r="E5257" i="26"/>
  <c r="F5257" i="26"/>
  <c r="E5258" i="26"/>
  <c r="F5258" i="26"/>
  <c r="E5259" i="26"/>
  <c r="F5259" i="26"/>
  <c r="E5260" i="26"/>
  <c r="F5260" i="26"/>
  <c r="E5261" i="26"/>
  <c r="F5261" i="26"/>
  <c r="E5262" i="26"/>
  <c r="F5262" i="26"/>
  <c r="E5263" i="26"/>
  <c r="F5263" i="26"/>
  <c r="E5264" i="26"/>
  <c r="F5264" i="26"/>
  <c r="E5265" i="26"/>
  <c r="F5265" i="26"/>
  <c r="E5266" i="26"/>
  <c r="F5266" i="26"/>
  <c r="E5267" i="26"/>
  <c r="F5267" i="26"/>
  <c r="E5268" i="26"/>
  <c r="F5268" i="26"/>
  <c r="E5269" i="26"/>
  <c r="F5269" i="26"/>
  <c r="E5270" i="26"/>
  <c r="F5270" i="26"/>
  <c r="E5271" i="26"/>
  <c r="F5271" i="26"/>
  <c r="E5272" i="26"/>
  <c r="F5272" i="26"/>
  <c r="E5273" i="26"/>
  <c r="F5273" i="26"/>
  <c r="E5274" i="26"/>
  <c r="F5274" i="26"/>
  <c r="E5275" i="26"/>
  <c r="F5275" i="26"/>
  <c r="E5276" i="26"/>
  <c r="F5276" i="26"/>
  <c r="E5277" i="26"/>
  <c r="F5277" i="26"/>
  <c r="E5278" i="26"/>
  <c r="F5278" i="26"/>
  <c r="E5279" i="26"/>
  <c r="F5279" i="26"/>
  <c r="E5280" i="26"/>
  <c r="F5280" i="26"/>
  <c r="E5281" i="26"/>
  <c r="F5281" i="26"/>
  <c r="E5282" i="26"/>
  <c r="F5282" i="26"/>
  <c r="E5283" i="26"/>
  <c r="F5283" i="26"/>
  <c r="E5284" i="26"/>
  <c r="F5284" i="26"/>
  <c r="E5285" i="26"/>
  <c r="F5285" i="26"/>
  <c r="E5286" i="26"/>
  <c r="F5286" i="26"/>
  <c r="E5287" i="26"/>
  <c r="F5287" i="26"/>
  <c r="E5288" i="26"/>
  <c r="F5288" i="26"/>
  <c r="E5289" i="26"/>
  <c r="F5289" i="26"/>
  <c r="E5290" i="26"/>
  <c r="F5290" i="26"/>
  <c r="E5291" i="26"/>
  <c r="F5291" i="26"/>
  <c r="E5292" i="26"/>
  <c r="F5292" i="26"/>
  <c r="E5293" i="26"/>
  <c r="F5293" i="26"/>
  <c r="E5294" i="26"/>
  <c r="F5294" i="26"/>
  <c r="E5295" i="26"/>
  <c r="F5295" i="26"/>
  <c r="E5296" i="26"/>
  <c r="F5296" i="26"/>
  <c r="E5297" i="26"/>
  <c r="F5297" i="26"/>
  <c r="E5298" i="26"/>
  <c r="F5298" i="26"/>
  <c r="E5299" i="26"/>
  <c r="F5299" i="26"/>
  <c r="E5300" i="26"/>
  <c r="F5300" i="26"/>
  <c r="E5301" i="26"/>
  <c r="F5301" i="26"/>
  <c r="E5302" i="26"/>
  <c r="F5302" i="26"/>
  <c r="E5303" i="26"/>
  <c r="F5303" i="26"/>
  <c r="E5304" i="26"/>
  <c r="F5304" i="26"/>
  <c r="E5305" i="26"/>
  <c r="F5305" i="26"/>
  <c r="E5306" i="26"/>
  <c r="F5306" i="26"/>
  <c r="E5307" i="26"/>
  <c r="F5307" i="26"/>
  <c r="E5308" i="26"/>
  <c r="F5308" i="26"/>
  <c r="E5309" i="26"/>
  <c r="F5309" i="26"/>
  <c r="E5310" i="26"/>
  <c r="F5310" i="26"/>
  <c r="E5311" i="26"/>
  <c r="F5311" i="26"/>
  <c r="E5312" i="26"/>
  <c r="F5312" i="26"/>
  <c r="E5313" i="26"/>
  <c r="F5313" i="26"/>
  <c r="E5314" i="26"/>
  <c r="F5314" i="26"/>
  <c r="E5315" i="26"/>
  <c r="F5315" i="26"/>
  <c r="E5316" i="26"/>
  <c r="F5316" i="26"/>
  <c r="E5317" i="26"/>
  <c r="F5317" i="26"/>
  <c r="E5318" i="26"/>
  <c r="F5318" i="26"/>
  <c r="E5319" i="26"/>
  <c r="F5319" i="26"/>
  <c r="E5320" i="26"/>
  <c r="F5320" i="26"/>
  <c r="E5321" i="26"/>
  <c r="F5321" i="26"/>
  <c r="E5322" i="26"/>
  <c r="F5322" i="26"/>
  <c r="E5323" i="26"/>
  <c r="F5323" i="26"/>
  <c r="E5324" i="26"/>
  <c r="F5324" i="26"/>
  <c r="E5325" i="26"/>
  <c r="F5325" i="26"/>
  <c r="E5326" i="26"/>
  <c r="F5326" i="26"/>
  <c r="E5327" i="26"/>
  <c r="F5327" i="26"/>
  <c r="E5328" i="26"/>
  <c r="F5328" i="26"/>
  <c r="E5329" i="26"/>
  <c r="F5329" i="26"/>
  <c r="E5330" i="26"/>
  <c r="F5330" i="26"/>
  <c r="E5331" i="26"/>
  <c r="F5331" i="26"/>
  <c r="E5332" i="26"/>
  <c r="F5332" i="26"/>
  <c r="E5333" i="26"/>
  <c r="F5333" i="26"/>
  <c r="E5334" i="26"/>
  <c r="F5334" i="26"/>
  <c r="E5335" i="26"/>
  <c r="F5335" i="26"/>
  <c r="E5336" i="26"/>
  <c r="F5336" i="26"/>
  <c r="E5337" i="26"/>
  <c r="F5337" i="26"/>
  <c r="E5338" i="26"/>
  <c r="F5338" i="26"/>
  <c r="E5339" i="26"/>
  <c r="F5339" i="26"/>
  <c r="E5340" i="26"/>
  <c r="F5340" i="26"/>
  <c r="E5341" i="26"/>
  <c r="F5341" i="26"/>
  <c r="E5342" i="26"/>
  <c r="F5342" i="26"/>
  <c r="E5343" i="26"/>
  <c r="F5343" i="26"/>
  <c r="E5344" i="26"/>
  <c r="F5344" i="26"/>
  <c r="E5345" i="26"/>
  <c r="F5345" i="26"/>
  <c r="E5346" i="26"/>
  <c r="F5346" i="26"/>
  <c r="E5347" i="26"/>
  <c r="F5347" i="26"/>
  <c r="E5348" i="26"/>
  <c r="F5348" i="26"/>
  <c r="E5349" i="26"/>
  <c r="F5349" i="26"/>
  <c r="E5350" i="26"/>
  <c r="F5350" i="26"/>
  <c r="E5351" i="26"/>
  <c r="F5351" i="26"/>
  <c r="E5352" i="26"/>
  <c r="F5352" i="26"/>
  <c r="E5353" i="26"/>
  <c r="F5353" i="26"/>
  <c r="E5354" i="26"/>
  <c r="F5354" i="26"/>
  <c r="E5355" i="26"/>
  <c r="F5355" i="26"/>
  <c r="E5356" i="26"/>
  <c r="F5356" i="26"/>
  <c r="E5357" i="26"/>
  <c r="F5357" i="26"/>
  <c r="E5358" i="26"/>
  <c r="F5358" i="26"/>
  <c r="E5359" i="26"/>
  <c r="F5359" i="26"/>
  <c r="E5360" i="26"/>
  <c r="F5360" i="26"/>
  <c r="E5361" i="26"/>
  <c r="F5361" i="26"/>
  <c r="E5362" i="26"/>
  <c r="F5362" i="26"/>
  <c r="E5363" i="26"/>
  <c r="F5363" i="26"/>
  <c r="E5364" i="26"/>
  <c r="F5364" i="26"/>
  <c r="E5365" i="26"/>
  <c r="F5365" i="26"/>
  <c r="E5366" i="26"/>
  <c r="F5366" i="26"/>
  <c r="E5367" i="26"/>
  <c r="F5367" i="26"/>
  <c r="E5368" i="26"/>
  <c r="F5368" i="26"/>
  <c r="E5369" i="26"/>
  <c r="F5369" i="26"/>
  <c r="E5370" i="26"/>
  <c r="F5370" i="26"/>
  <c r="E5371" i="26"/>
  <c r="F5371" i="26"/>
  <c r="E5372" i="26"/>
  <c r="F5372" i="26"/>
  <c r="E5373" i="26"/>
  <c r="F5373" i="26"/>
  <c r="E5374" i="26"/>
  <c r="F5374" i="26"/>
  <c r="E5375" i="26"/>
  <c r="F5375" i="26"/>
  <c r="E5376" i="26"/>
  <c r="F5376" i="26"/>
  <c r="E5377" i="26"/>
  <c r="F5377" i="26"/>
  <c r="E5378" i="26"/>
  <c r="F5378" i="26"/>
  <c r="E5379" i="26"/>
  <c r="F5379" i="26"/>
  <c r="E5380" i="26"/>
  <c r="F5380" i="26"/>
  <c r="E5381" i="26"/>
  <c r="F5381" i="26"/>
  <c r="E5382" i="26"/>
  <c r="F5382" i="26"/>
  <c r="E5383" i="26"/>
  <c r="F5383" i="26"/>
  <c r="E5384" i="26"/>
  <c r="F5384" i="26"/>
  <c r="E5385" i="26"/>
  <c r="F5385" i="26"/>
  <c r="E5386" i="26"/>
  <c r="F5386" i="26"/>
  <c r="E5387" i="26"/>
  <c r="F5387" i="26"/>
  <c r="E5388" i="26"/>
  <c r="F5388" i="26"/>
  <c r="E5389" i="26"/>
  <c r="F5389" i="26"/>
  <c r="E5390" i="26"/>
  <c r="F5390" i="26"/>
  <c r="E5391" i="26"/>
  <c r="F5391" i="26"/>
  <c r="E5392" i="26"/>
  <c r="F5392" i="26"/>
  <c r="E5393" i="26"/>
  <c r="F5393" i="26"/>
  <c r="E5394" i="26"/>
  <c r="F5394" i="26"/>
  <c r="E5395" i="26"/>
  <c r="F5395" i="26"/>
  <c r="E5396" i="26"/>
  <c r="F5396" i="26"/>
  <c r="E5397" i="26"/>
  <c r="F5397" i="26"/>
  <c r="E5398" i="26"/>
  <c r="F5398" i="26"/>
  <c r="E5399" i="26"/>
  <c r="F5399" i="26"/>
  <c r="E5400" i="26"/>
  <c r="F5400" i="26"/>
  <c r="E5401" i="26"/>
  <c r="F5401" i="26"/>
  <c r="E5402" i="26"/>
  <c r="F5402" i="26"/>
  <c r="E5403" i="26"/>
  <c r="F5403" i="26"/>
  <c r="E5404" i="26"/>
  <c r="F5404" i="26"/>
  <c r="E5405" i="26"/>
  <c r="F5405" i="26"/>
  <c r="E5406" i="26"/>
  <c r="F5406" i="26"/>
  <c r="E5407" i="26"/>
  <c r="F5407" i="26"/>
  <c r="E5408" i="26"/>
  <c r="F5408" i="26"/>
  <c r="E5409" i="26"/>
  <c r="F5409" i="26"/>
  <c r="E5410" i="26"/>
  <c r="F5410" i="26"/>
  <c r="E5411" i="26"/>
  <c r="F5411" i="26"/>
  <c r="E5412" i="26"/>
  <c r="F5412" i="26"/>
  <c r="E5413" i="26"/>
  <c r="F5413" i="26"/>
  <c r="E5414" i="26"/>
  <c r="F5414" i="26"/>
  <c r="E5415" i="26"/>
  <c r="F5415" i="26"/>
  <c r="E5416" i="26"/>
  <c r="F5416" i="26"/>
  <c r="E5417" i="26"/>
  <c r="F5417" i="26"/>
  <c r="E5418" i="26"/>
  <c r="F5418" i="26"/>
  <c r="E5419" i="26"/>
  <c r="F5419" i="26"/>
  <c r="E5420" i="26"/>
  <c r="F5420" i="26"/>
  <c r="E5421" i="26"/>
  <c r="F5421" i="26"/>
  <c r="E5422" i="26"/>
  <c r="F5422" i="26"/>
  <c r="E5423" i="26"/>
  <c r="F5423" i="26"/>
  <c r="E5424" i="26"/>
  <c r="F5424" i="26"/>
  <c r="E5425" i="26"/>
  <c r="F5425" i="26"/>
  <c r="E5426" i="26"/>
  <c r="F5426" i="26"/>
  <c r="E5427" i="26"/>
  <c r="F5427" i="26"/>
  <c r="E5428" i="26"/>
  <c r="F5428" i="26"/>
  <c r="E5429" i="26"/>
  <c r="F5429" i="26"/>
  <c r="E5430" i="26"/>
  <c r="F5430" i="26"/>
  <c r="E5431" i="26"/>
  <c r="F5431" i="26"/>
  <c r="E5432" i="26"/>
  <c r="F5432" i="26"/>
  <c r="E5433" i="26"/>
  <c r="F5433" i="26"/>
  <c r="E5434" i="26"/>
  <c r="F5434" i="26"/>
  <c r="E5435" i="26"/>
  <c r="F5435" i="26"/>
  <c r="E5436" i="26"/>
  <c r="F5436" i="26"/>
  <c r="E5437" i="26"/>
  <c r="F5437" i="26"/>
  <c r="E5438" i="26"/>
  <c r="F5438" i="26"/>
  <c r="E5439" i="26"/>
  <c r="F5439" i="26"/>
  <c r="E5440" i="26"/>
  <c r="F5440" i="26"/>
  <c r="E5441" i="26"/>
  <c r="F5441" i="26"/>
  <c r="E5442" i="26"/>
  <c r="F5442" i="26"/>
  <c r="E5443" i="26"/>
  <c r="F5443" i="26"/>
  <c r="E5444" i="26"/>
  <c r="F5444" i="26"/>
  <c r="E5445" i="26"/>
  <c r="F5445" i="26"/>
  <c r="E5446" i="26"/>
  <c r="F5446" i="26"/>
  <c r="E5447" i="26"/>
  <c r="F5447" i="26"/>
  <c r="E5448" i="26"/>
  <c r="F5448" i="26"/>
  <c r="E5449" i="26"/>
  <c r="F5449" i="26"/>
  <c r="E5450" i="26"/>
  <c r="F5450" i="26"/>
  <c r="E5451" i="26"/>
  <c r="F5451" i="26"/>
  <c r="E5452" i="26"/>
  <c r="F5452" i="26"/>
  <c r="E5453" i="26"/>
  <c r="F5453" i="26"/>
  <c r="E5454" i="26"/>
  <c r="F5454" i="26"/>
  <c r="E5455" i="26"/>
  <c r="F5455" i="26"/>
  <c r="E5456" i="26"/>
  <c r="F5456" i="26"/>
  <c r="E5457" i="26"/>
  <c r="F5457" i="26"/>
  <c r="E5458" i="26"/>
  <c r="F5458" i="26"/>
  <c r="E5459" i="26"/>
  <c r="F5459" i="26"/>
  <c r="E5460" i="26"/>
  <c r="F5460" i="26"/>
  <c r="E5461" i="26"/>
  <c r="F5461" i="26"/>
  <c r="E5462" i="26"/>
  <c r="F5462" i="26"/>
  <c r="E5463" i="26"/>
  <c r="F5463" i="26"/>
  <c r="E5464" i="26"/>
  <c r="F5464" i="26"/>
  <c r="E5465" i="26"/>
  <c r="F5465" i="26"/>
  <c r="E5466" i="26"/>
  <c r="F5466" i="26"/>
  <c r="E5467" i="26"/>
  <c r="F5467" i="26"/>
  <c r="E5468" i="26"/>
  <c r="F5468" i="26"/>
  <c r="E5469" i="26"/>
  <c r="F5469" i="26"/>
  <c r="E5470" i="26"/>
  <c r="F5470" i="26"/>
  <c r="E5471" i="26"/>
  <c r="F5471" i="26"/>
  <c r="E5472" i="26"/>
  <c r="F5472" i="26"/>
  <c r="E5473" i="26"/>
  <c r="F5473" i="26"/>
  <c r="E5474" i="26"/>
  <c r="F5474" i="26"/>
  <c r="E5475" i="26"/>
  <c r="F5475" i="26"/>
  <c r="E5476" i="26"/>
  <c r="F5476" i="26"/>
  <c r="E5477" i="26"/>
  <c r="F5477" i="26"/>
  <c r="E5478" i="26"/>
  <c r="F5478" i="26"/>
  <c r="E5479" i="26"/>
  <c r="F5479" i="26"/>
  <c r="E5480" i="26"/>
  <c r="F5480" i="26"/>
  <c r="E5481" i="26"/>
  <c r="F5481" i="26"/>
  <c r="E5482" i="26"/>
  <c r="F5482" i="26"/>
  <c r="E5483" i="26"/>
  <c r="F5483" i="26"/>
  <c r="E5484" i="26"/>
  <c r="F5484" i="26"/>
  <c r="E5485" i="26"/>
  <c r="F5485" i="26"/>
  <c r="E5486" i="26"/>
  <c r="F5486" i="26"/>
  <c r="E5487" i="26"/>
  <c r="F5487" i="26"/>
  <c r="E5488" i="26"/>
  <c r="F5488" i="26"/>
  <c r="E5489" i="26"/>
  <c r="F5489" i="26"/>
  <c r="E5490" i="26"/>
  <c r="F5490" i="26"/>
  <c r="E5491" i="26"/>
  <c r="F5491" i="26"/>
  <c r="E5492" i="26"/>
  <c r="F5492" i="26"/>
  <c r="E5493" i="26"/>
  <c r="F5493" i="26"/>
  <c r="E5494" i="26"/>
  <c r="F5494" i="26"/>
  <c r="E5495" i="26"/>
  <c r="F5495" i="26"/>
  <c r="E5496" i="26"/>
  <c r="F5496" i="26"/>
  <c r="E5497" i="26"/>
  <c r="F5497" i="26"/>
  <c r="E5498" i="26"/>
  <c r="F5498" i="26"/>
  <c r="E5499" i="26"/>
  <c r="F5499" i="26"/>
  <c r="E5500" i="26"/>
  <c r="F5500" i="26"/>
  <c r="E5501" i="26"/>
  <c r="F5501" i="26"/>
  <c r="E5502" i="26"/>
  <c r="F5502" i="26"/>
  <c r="E5503" i="26"/>
  <c r="F5503" i="26"/>
  <c r="E5504" i="26"/>
  <c r="F5504" i="26"/>
  <c r="E5505" i="26"/>
  <c r="F5505" i="26"/>
  <c r="E5506" i="26"/>
  <c r="F5506" i="26"/>
  <c r="E5507" i="26"/>
  <c r="F5507" i="26"/>
  <c r="E5508" i="26"/>
  <c r="F5508" i="26"/>
  <c r="E5509" i="26"/>
  <c r="F5509" i="26"/>
  <c r="E5510" i="26"/>
  <c r="F5510" i="26"/>
  <c r="E5511" i="26"/>
  <c r="F5511" i="26"/>
  <c r="E5512" i="26"/>
  <c r="F5512" i="26"/>
  <c r="E5513" i="26"/>
  <c r="F5513" i="26"/>
  <c r="E5514" i="26"/>
  <c r="F5514" i="26"/>
  <c r="E5515" i="26"/>
  <c r="F5515" i="26"/>
  <c r="E5516" i="26"/>
  <c r="F5516" i="26"/>
  <c r="E5517" i="26"/>
  <c r="F5517" i="26"/>
  <c r="E5518" i="26"/>
  <c r="F5518" i="26"/>
  <c r="E5519" i="26"/>
  <c r="F5519" i="26"/>
  <c r="E5520" i="26"/>
  <c r="F5520" i="26"/>
  <c r="E5521" i="26"/>
  <c r="F5521" i="26"/>
  <c r="E5522" i="26"/>
  <c r="F5522" i="26"/>
  <c r="E5523" i="26"/>
  <c r="F5523" i="26"/>
  <c r="E5524" i="26"/>
  <c r="F5524" i="26"/>
  <c r="E5525" i="26"/>
  <c r="F5525" i="26"/>
  <c r="E5526" i="26"/>
  <c r="F5526" i="26"/>
  <c r="E5527" i="26"/>
  <c r="F5527" i="26"/>
  <c r="E5528" i="26"/>
  <c r="F5528" i="26"/>
  <c r="E5529" i="26"/>
  <c r="F5529" i="26"/>
  <c r="E5530" i="26"/>
  <c r="F5530" i="26"/>
  <c r="E5531" i="26"/>
  <c r="F5531" i="26"/>
  <c r="E5532" i="26"/>
  <c r="F5532" i="26"/>
  <c r="E5533" i="26"/>
  <c r="F5533" i="26"/>
  <c r="E5534" i="26"/>
  <c r="F5534" i="26"/>
  <c r="E5535" i="26"/>
  <c r="F5535" i="26"/>
  <c r="E5536" i="26"/>
  <c r="F5536" i="26"/>
  <c r="E5537" i="26"/>
  <c r="F5537" i="26"/>
  <c r="E5538" i="26"/>
  <c r="F5538" i="26"/>
  <c r="E5539" i="26"/>
  <c r="F5539" i="26"/>
  <c r="E5540" i="26"/>
  <c r="F5540" i="26"/>
  <c r="E5541" i="26"/>
  <c r="F5541" i="26"/>
  <c r="E5542" i="26"/>
  <c r="F5542" i="26"/>
  <c r="E5543" i="26"/>
  <c r="F5543" i="26"/>
  <c r="E5544" i="26"/>
  <c r="F5544" i="26"/>
  <c r="E5545" i="26"/>
  <c r="F5545" i="26"/>
  <c r="E5546" i="26"/>
  <c r="F5546" i="26"/>
  <c r="E5547" i="26"/>
  <c r="F5547" i="26"/>
  <c r="E5548" i="26"/>
  <c r="F5548" i="26"/>
  <c r="E5549" i="26"/>
  <c r="F5549" i="26"/>
  <c r="E5550" i="26"/>
  <c r="F5550" i="26"/>
  <c r="E5551" i="26"/>
  <c r="F5551" i="26"/>
  <c r="E5552" i="26"/>
  <c r="F5552" i="26"/>
  <c r="E5553" i="26"/>
  <c r="F5553" i="26"/>
  <c r="E5554" i="26"/>
  <c r="F5554" i="26"/>
  <c r="E5555" i="26"/>
  <c r="F5555" i="26"/>
  <c r="E5556" i="26"/>
  <c r="F5556" i="26"/>
  <c r="E5557" i="26"/>
  <c r="F5557" i="26"/>
  <c r="E5558" i="26"/>
  <c r="F5558" i="26"/>
  <c r="E5559" i="26"/>
  <c r="F5559" i="26"/>
  <c r="E5560" i="26"/>
  <c r="F5560" i="26"/>
  <c r="E5561" i="26"/>
  <c r="F5561" i="26"/>
  <c r="E5562" i="26"/>
  <c r="F5562" i="26"/>
  <c r="E5563" i="26"/>
  <c r="F5563" i="26"/>
  <c r="E5564" i="26"/>
  <c r="F5564" i="26"/>
  <c r="E5565" i="26"/>
  <c r="F5565" i="26"/>
  <c r="E5566" i="26"/>
  <c r="F5566" i="26"/>
  <c r="E5567" i="26"/>
  <c r="F5567" i="26"/>
  <c r="E5568" i="26"/>
  <c r="F5568" i="26"/>
  <c r="E5569" i="26"/>
  <c r="F5569" i="26"/>
  <c r="E5570" i="26"/>
  <c r="F5570" i="26"/>
  <c r="E5571" i="26"/>
  <c r="F5571" i="26"/>
  <c r="E5572" i="26"/>
  <c r="F5572" i="26"/>
  <c r="E5573" i="26"/>
  <c r="F5573" i="26"/>
  <c r="E5574" i="26"/>
  <c r="F5574" i="26"/>
  <c r="E5575" i="26"/>
  <c r="F5575" i="26"/>
  <c r="E5576" i="26"/>
  <c r="F5576" i="26"/>
  <c r="E5577" i="26"/>
  <c r="F5577" i="26"/>
  <c r="E5578" i="26"/>
  <c r="F5578" i="26"/>
  <c r="E5579" i="26"/>
  <c r="F5579" i="26"/>
  <c r="E5580" i="26"/>
  <c r="F5580" i="26"/>
  <c r="E5581" i="26"/>
  <c r="F5581" i="26"/>
  <c r="E5582" i="26"/>
  <c r="F5582" i="26"/>
  <c r="E5583" i="26"/>
  <c r="F5583" i="26"/>
  <c r="E5584" i="26"/>
  <c r="F5584" i="26"/>
  <c r="E5585" i="26"/>
  <c r="F5585" i="26"/>
  <c r="E5586" i="26"/>
  <c r="F5586" i="26"/>
  <c r="E5587" i="26"/>
  <c r="F5587" i="26"/>
  <c r="E5588" i="26"/>
  <c r="F5588" i="26"/>
  <c r="E5589" i="26"/>
  <c r="F5589" i="26"/>
  <c r="E5590" i="26"/>
  <c r="F5590" i="26"/>
  <c r="E5591" i="26"/>
  <c r="F5591" i="26"/>
  <c r="E5592" i="26"/>
  <c r="F5592" i="26"/>
  <c r="E5593" i="26"/>
  <c r="F5593" i="26"/>
  <c r="E5594" i="26"/>
  <c r="F5594" i="26"/>
  <c r="E5595" i="26"/>
  <c r="F5595" i="26"/>
  <c r="E5596" i="26"/>
  <c r="F5596" i="26"/>
  <c r="E5597" i="26"/>
  <c r="F5597" i="26"/>
  <c r="E5598" i="26"/>
  <c r="F5598" i="26"/>
  <c r="E5599" i="26"/>
  <c r="F5599" i="26"/>
  <c r="E5600" i="26"/>
  <c r="F5600" i="26"/>
  <c r="E5601" i="26"/>
  <c r="F5601" i="26"/>
  <c r="E5602" i="26"/>
  <c r="F5602" i="26"/>
  <c r="E5603" i="26"/>
  <c r="F5603" i="26"/>
  <c r="E5604" i="26"/>
  <c r="F5604" i="26"/>
  <c r="E5605" i="26"/>
  <c r="F5605" i="26"/>
  <c r="E5606" i="26"/>
  <c r="F5606" i="26"/>
  <c r="E5607" i="26"/>
  <c r="F5607" i="26"/>
  <c r="E5608" i="26"/>
  <c r="F5608" i="26"/>
  <c r="E5609" i="26"/>
  <c r="F5609" i="26"/>
  <c r="E5610" i="26"/>
  <c r="F5610" i="26"/>
  <c r="E5611" i="26"/>
  <c r="F5611" i="26"/>
  <c r="E5612" i="26"/>
  <c r="F5612" i="26"/>
  <c r="E5613" i="26"/>
  <c r="F5613" i="26"/>
  <c r="E5614" i="26"/>
  <c r="F5614" i="26"/>
  <c r="E5615" i="26"/>
  <c r="F5615" i="26"/>
  <c r="E5616" i="26"/>
  <c r="F5616" i="26"/>
  <c r="E5617" i="26"/>
  <c r="F5617" i="26"/>
  <c r="E5618" i="26"/>
  <c r="F5618" i="26"/>
  <c r="E5619" i="26"/>
  <c r="F5619" i="26"/>
  <c r="E5620" i="26"/>
  <c r="F5620" i="26"/>
  <c r="E5621" i="26"/>
  <c r="F5621" i="26"/>
  <c r="E5622" i="26"/>
  <c r="F5622" i="26"/>
  <c r="E5623" i="26"/>
  <c r="F5623" i="26"/>
  <c r="E5624" i="26"/>
  <c r="F5624" i="26"/>
  <c r="E5625" i="26"/>
  <c r="F5625" i="26"/>
  <c r="E5626" i="26"/>
  <c r="F5626" i="26"/>
  <c r="E5627" i="26"/>
  <c r="F5627" i="26"/>
  <c r="E5628" i="26"/>
  <c r="F5628" i="26"/>
  <c r="E5629" i="26"/>
  <c r="F5629" i="26"/>
  <c r="E5630" i="26"/>
  <c r="F5630" i="26"/>
  <c r="E5631" i="26"/>
  <c r="F5631" i="26"/>
  <c r="E5632" i="26"/>
  <c r="F5632" i="26"/>
  <c r="E5633" i="26"/>
  <c r="F5633" i="26"/>
  <c r="E5634" i="26"/>
  <c r="F5634" i="26"/>
  <c r="E5635" i="26"/>
  <c r="F5635" i="26"/>
  <c r="E5636" i="26"/>
  <c r="F5636" i="26"/>
  <c r="E5637" i="26"/>
  <c r="F5637" i="26"/>
  <c r="E5638" i="26"/>
  <c r="F5638" i="26"/>
  <c r="E5639" i="26"/>
  <c r="F5639" i="26"/>
  <c r="E5640" i="26"/>
  <c r="F5640" i="26"/>
  <c r="E5641" i="26"/>
  <c r="F5641" i="26"/>
  <c r="E5642" i="26"/>
  <c r="F5642" i="26"/>
  <c r="E5643" i="26"/>
  <c r="F5643" i="26"/>
  <c r="E5644" i="26"/>
  <c r="F5644" i="26"/>
  <c r="E5645" i="26"/>
  <c r="F5645" i="26"/>
  <c r="E5646" i="26"/>
  <c r="F5646" i="26"/>
  <c r="E5647" i="26"/>
  <c r="F5647" i="26"/>
  <c r="E5648" i="26"/>
  <c r="F5648" i="26"/>
  <c r="E5649" i="26"/>
  <c r="F5649" i="26"/>
  <c r="E5650" i="26"/>
  <c r="F5650" i="26"/>
  <c r="E5651" i="26"/>
  <c r="F5651" i="26"/>
  <c r="E5652" i="26"/>
  <c r="F5652" i="26"/>
  <c r="E5653" i="26"/>
  <c r="F5653" i="26"/>
  <c r="E5654" i="26"/>
  <c r="F5654" i="26"/>
  <c r="E5655" i="26"/>
  <c r="F5655" i="26"/>
  <c r="E5656" i="26"/>
  <c r="F5656" i="26"/>
  <c r="E5657" i="26"/>
  <c r="F5657" i="26"/>
  <c r="E5658" i="26"/>
  <c r="F5658" i="26"/>
  <c r="E5659" i="26"/>
  <c r="F5659" i="26"/>
  <c r="E5660" i="26"/>
  <c r="F5660" i="26"/>
  <c r="E5661" i="26"/>
  <c r="F5661" i="26"/>
  <c r="E5662" i="26"/>
  <c r="F5662" i="26"/>
  <c r="E5663" i="26"/>
  <c r="F5663" i="26"/>
  <c r="E5664" i="26"/>
  <c r="F5664" i="26"/>
  <c r="E5665" i="26"/>
  <c r="F5665" i="26"/>
  <c r="E5666" i="26"/>
  <c r="F5666" i="26"/>
  <c r="E5667" i="26"/>
  <c r="F5667" i="26"/>
  <c r="E5668" i="26"/>
  <c r="F5668" i="26"/>
  <c r="E5669" i="26"/>
  <c r="F5669" i="26"/>
  <c r="E5670" i="26"/>
  <c r="F5670" i="26"/>
  <c r="E5671" i="26"/>
  <c r="F5671" i="26"/>
  <c r="E5672" i="26"/>
  <c r="F5672" i="26"/>
  <c r="E5673" i="26"/>
  <c r="F5673" i="26"/>
  <c r="E5674" i="26"/>
  <c r="F5674" i="26"/>
  <c r="E5675" i="26"/>
  <c r="F5675" i="26"/>
  <c r="E5676" i="26"/>
  <c r="F5676" i="26"/>
  <c r="E5677" i="26"/>
  <c r="F5677" i="26"/>
  <c r="E5678" i="26"/>
  <c r="F5678" i="26"/>
  <c r="E5679" i="26"/>
  <c r="F5679" i="26"/>
  <c r="E5680" i="26"/>
  <c r="F5680" i="26"/>
  <c r="E5681" i="26"/>
  <c r="F5681" i="26"/>
  <c r="E5682" i="26"/>
  <c r="F5682" i="26"/>
  <c r="E5683" i="26"/>
  <c r="F5683" i="26"/>
  <c r="E5684" i="26"/>
  <c r="F5684" i="26"/>
  <c r="E5685" i="26"/>
  <c r="F5685" i="26"/>
  <c r="E5686" i="26"/>
  <c r="F5686" i="26"/>
  <c r="E5687" i="26"/>
  <c r="F5687" i="26"/>
  <c r="E5688" i="26"/>
  <c r="F5688" i="26"/>
  <c r="E5689" i="26"/>
  <c r="F5689" i="26"/>
  <c r="E5690" i="26"/>
  <c r="F5690" i="26"/>
  <c r="E5691" i="26"/>
  <c r="F5691" i="26"/>
  <c r="E5692" i="26"/>
  <c r="F5692" i="26"/>
  <c r="E5693" i="26"/>
  <c r="F5693" i="26"/>
  <c r="E5694" i="26"/>
  <c r="F5694" i="26"/>
  <c r="E5695" i="26"/>
  <c r="F5695" i="26"/>
  <c r="E5696" i="26"/>
  <c r="F5696" i="26"/>
  <c r="E5697" i="26"/>
  <c r="F5697" i="26"/>
  <c r="E5698" i="26"/>
  <c r="F5698" i="26"/>
  <c r="E5699" i="26"/>
  <c r="F5699" i="26"/>
  <c r="E5700" i="26"/>
  <c r="F5700" i="26"/>
  <c r="E5701" i="26"/>
  <c r="F5701" i="26"/>
  <c r="E5702" i="26"/>
  <c r="F5702" i="26"/>
  <c r="E5703" i="26"/>
  <c r="F5703" i="26"/>
  <c r="E5704" i="26"/>
  <c r="F5704" i="26"/>
  <c r="E5705" i="26"/>
  <c r="F5705" i="26"/>
  <c r="E5706" i="26"/>
  <c r="F5706" i="26"/>
  <c r="E5707" i="26"/>
  <c r="F5707" i="26"/>
  <c r="E5708" i="26"/>
  <c r="F5708" i="26"/>
  <c r="E5709" i="26"/>
  <c r="F5709" i="26"/>
  <c r="E5710" i="26"/>
  <c r="F5710" i="26"/>
  <c r="E5711" i="26"/>
  <c r="F5711" i="26"/>
  <c r="E5712" i="26"/>
  <c r="F5712" i="26"/>
  <c r="E5713" i="26"/>
  <c r="F5713" i="26"/>
  <c r="E5714" i="26"/>
  <c r="F5714" i="26"/>
  <c r="E5715" i="26"/>
  <c r="F5715" i="26"/>
  <c r="E5716" i="26"/>
  <c r="F5716" i="26"/>
  <c r="E5717" i="26"/>
  <c r="F5717" i="26"/>
  <c r="E5718" i="26"/>
  <c r="F5718" i="26"/>
  <c r="E5719" i="26"/>
  <c r="F5719" i="26"/>
  <c r="E5720" i="26"/>
  <c r="F5720" i="26"/>
  <c r="E5721" i="26"/>
  <c r="F5721" i="26"/>
  <c r="E5722" i="26"/>
  <c r="F5722" i="26"/>
  <c r="E5723" i="26"/>
  <c r="F5723" i="26"/>
  <c r="E5724" i="26"/>
  <c r="F5724" i="26"/>
  <c r="E5725" i="26"/>
  <c r="F5725" i="26"/>
  <c r="E5726" i="26"/>
  <c r="F5726" i="26"/>
  <c r="E5727" i="26"/>
  <c r="F5727" i="26"/>
  <c r="E5728" i="26"/>
  <c r="F5728" i="26"/>
  <c r="E5729" i="26"/>
  <c r="F5729" i="26"/>
  <c r="E5730" i="26"/>
  <c r="F5730" i="26"/>
  <c r="E5731" i="26"/>
  <c r="F5731" i="26"/>
  <c r="E5732" i="26"/>
  <c r="F5732" i="26"/>
  <c r="E5733" i="26"/>
  <c r="F5733" i="26"/>
  <c r="E5734" i="26"/>
  <c r="F5734" i="26"/>
  <c r="E5735" i="26"/>
  <c r="F5735" i="26"/>
  <c r="E5736" i="26"/>
  <c r="F5736" i="26"/>
  <c r="E5737" i="26"/>
  <c r="F5737" i="26"/>
  <c r="E5738" i="26"/>
  <c r="F5738" i="26"/>
  <c r="E5739" i="26"/>
  <c r="F5739" i="26"/>
  <c r="E5740" i="26"/>
  <c r="F5740" i="26"/>
  <c r="E5741" i="26"/>
  <c r="F5741" i="26"/>
  <c r="E5742" i="26"/>
  <c r="F5742" i="26"/>
  <c r="E5743" i="26"/>
  <c r="F5743" i="26"/>
  <c r="E5744" i="26"/>
  <c r="F5744" i="26"/>
  <c r="E5745" i="26"/>
  <c r="F5745" i="26"/>
  <c r="E5746" i="26"/>
  <c r="F5746" i="26"/>
  <c r="E5747" i="26"/>
  <c r="F5747" i="26"/>
  <c r="E5748" i="26"/>
  <c r="F5748" i="26"/>
  <c r="E5749" i="26"/>
  <c r="F5749" i="26"/>
  <c r="E5750" i="26"/>
  <c r="F5750" i="26"/>
  <c r="E5751" i="26"/>
  <c r="F5751" i="26"/>
  <c r="E5752" i="26"/>
  <c r="F5752" i="26"/>
  <c r="E5753" i="26"/>
  <c r="F5753" i="26"/>
  <c r="E5754" i="26"/>
  <c r="F5754" i="26"/>
  <c r="E5755" i="26"/>
  <c r="F5755" i="26"/>
  <c r="E5756" i="26"/>
  <c r="F5756" i="26"/>
  <c r="E5757" i="26"/>
  <c r="F5757" i="26"/>
  <c r="E5758" i="26"/>
  <c r="F5758" i="26"/>
  <c r="E5759" i="26"/>
  <c r="F5759" i="26"/>
  <c r="E5760" i="26"/>
  <c r="F5760" i="26"/>
  <c r="E5761" i="26"/>
  <c r="F5761" i="26"/>
  <c r="E5762" i="26"/>
  <c r="F5762" i="26"/>
  <c r="E5763" i="26"/>
  <c r="F5763" i="26"/>
  <c r="E5764" i="26"/>
  <c r="F5764" i="26"/>
  <c r="E5765" i="26"/>
  <c r="F5765" i="26"/>
  <c r="E5766" i="26"/>
  <c r="F5766" i="26"/>
  <c r="E5767" i="26"/>
  <c r="F5767" i="26"/>
  <c r="E5768" i="26"/>
  <c r="F5768" i="26"/>
  <c r="E5769" i="26"/>
  <c r="F5769" i="26"/>
  <c r="E5770" i="26"/>
  <c r="F5770" i="26"/>
  <c r="E5771" i="26"/>
  <c r="F5771" i="26"/>
  <c r="E5772" i="26"/>
  <c r="F5772" i="26"/>
  <c r="E5773" i="26"/>
  <c r="F5773" i="26"/>
  <c r="E5774" i="26"/>
  <c r="F5774" i="26"/>
  <c r="E5775" i="26"/>
  <c r="F5775" i="26"/>
  <c r="E5776" i="26"/>
  <c r="F5776" i="26"/>
  <c r="E5777" i="26"/>
  <c r="F5777" i="26"/>
  <c r="E5778" i="26"/>
  <c r="F5778" i="26"/>
  <c r="E5779" i="26"/>
  <c r="F5779" i="26"/>
  <c r="E5780" i="26"/>
  <c r="F5780" i="26"/>
  <c r="E5781" i="26"/>
  <c r="F5781" i="26"/>
  <c r="E5782" i="26"/>
  <c r="F5782" i="26"/>
  <c r="E5783" i="26"/>
  <c r="F5783" i="26"/>
  <c r="E5784" i="26"/>
  <c r="F5784" i="26"/>
  <c r="E5785" i="26"/>
  <c r="F5785" i="26"/>
  <c r="E5786" i="26"/>
  <c r="F5786" i="26"/>
  <c r="E5787" i="26"/>
  <c r="F5787" i="26"/>
  <c r="E5788" i="26"/>
  <c r="F5788" i="26"/>
  <c r="E5789" i="26"/>
  <c r="F5789" i="26"/>
  <c r="E5790" i="26"/>
  <c r="F5790" i="26"/>
  <c r="E5791" i="26"/>
  <c r="F5791" i="26"/>
  <c r="E5792" i="26"/>
  <c r="F5792" i="26"/>
  <c r="E5793" i="26"/>
  <c r="F5793" i="26"/>
  <c r="E5794" i="26"/>
  <c r="F5794" i="26"/>
  <c r="E5795" i="26"/>
  <c r="F5795" i="26"/>
  <c r="E5796" i="26"/>
  <c r="F5796" i="26"/>
  <c r="E5797" i="26"/>
  <c r="F5797" i="26"/>
  <c r="E5798" i="26"/>
  <c r="F5798" i="26"/>
  <c r="E5799" i="26"/>
  <c r="F5799" i="26"/>
  <c r="E5800" i="26"/>
  <c r="F5800" i="26"/>
  <c r="E5801" i="26"/>
  <c r="F5801" i="26"/>
  <c r="E5802" i="26"/>
  <c r="F5802" i="26"/>
  <c r="E5803" i="26"/>
  <c r="F5803" i="26"/>
  <c r="E5804" i="26"/>
  <c r="F5804" i="26"/>
  <c r="E5805" i="26"/>
  <c r="F5805" i="26"/>
  <c r="E5806" i="26"/>
  <c r="F5806" i="26"/>
  <c r="E5807" i="26"/>
  <c r="F5807" i="26"/>
  <c r="E5808" i="26"/>
  <c r="F5808" i="26"/>
  <c r="E5809" i="26"/>
  <c r="F5809" i="26"/>
  <c r="E5810" i="26"/>
  <c r="F5810" i="26"/>
  <c r="E5811" i="26"/>
  <c r="F5811" i="26"/>
  <c r="E5812" i="26"/>
  <c r="F5812" i="26"/>
  <c r="E5813" i="26"/>
  <c r="F5813" i="26"/>
  <c r="E5814" i="26"/>
  <c r="F5814" i="26"/>
  <c r="E5815" i="26"/>
  <c r="F5815" i="26"/>
  <c r="E5816" i="26"/>
  <c r="F5816" i="26"/>
  <c r="E5817" i="26"/>
  <c r="F5817" i="26"/>
  <c r="E5818" i="26"/>
  <c r="F5818" i="26"/>
  <c r="E5819" i="26"/>
  <c r="F5819" i="26"/>
  <c r="E5820" i="26"/>
  <c r="F5820" i="26"/>
  <c r="E5821" i="26"/>
  <c r="F5821" i="26"/>
  <c r="E5822" i="26"/>
  <c r="F5822" i="26"/>
  <c r="E5823" i="26"/>
  <c r="F5823" i="26"/>
  <c r="E5824" i="26"/>
  <c r="F5824" i="26"/>
  <c r="E5825" i="26"/>
  <c r="F5825" i="26"/>
  <c r="E5826" i="26"/>
  <c r="F5826" i="26"/>
  <c r="E5827" i="26"/>
  <c r="F5827" i="26"/>
  <c r="E5828" i="26"/>
  <c r="F5828" i="26"/>
  <c r="E5829" i="26"/>
  <c r="F5829" i="26"/>
  <c r="E5830" i="26"/>
  <c r="F5830" i="26"/>
  <c r="E5831" i="26"/>
  <c r="F5831" i="26"/>
  <c r="E5832" i="26"/>
  <c r="F5832" i="26"/>
  <c r="E5833" i="26"/>
  <c r="F5833" i="26"/>
  <c r="E5834" i="26"/>
  <c r="F5834" i="26"/>
  <c r="E5835" i="26"/>
  <c r="F5835" i="26"/>
  <c r="E5836" i="26"/>
  <c r="F5836" i="26"/>
  <c r="E5837" i="26"/>
  <c r="F5837" i="26"/>
  <c r="E5838" i="26"/>
  <c r="F5838" i="26"/>
  <c r="E5839" i="26"/>
  <c r="F5839" i="26"/>
  <c r="E5840" i="26"/>
  <c r="F5840" i="26"/>
  <c r="E5841" i="26"/>
  <c r="F5841" i="26"/>
  <c r="E5842" i="26"/>
  <c r="F5842" i="26"/>
  <c r="E5843" i="26"/>
  <c r="F5843" i="26"/>
  <c r="E5844" i="26"/>
  <c r="F5844" i="26"/>
  <c r="E5845" i="26"/>
  <c r="F5845" i="26"/>
  <c r="E5846" i="26"/>
  <c r="F5846" i="26"/>
  <c r="E5847" i="26"/>
  <c r="F5847" i="26"/>
  <c r="E5848" i="26"/>
  <c r="F5848" i="26"/>
  <c r="E5849" i="26"/>
  <c r="F5849" i="26"/>
  <c r="E5850" i="26"/>
  <c r="F5850" i="26"/>
  <c r="E5851" i="26"/>
  <c r="F5851" i="26"/>
  <c r="E5852" i="26"/>
  <c r="F5852" i="26"/>
  <c r="E5853" i="26"/>
  <c r="F5853" i="26"/>
  <c r="E5854" i="26"/>
  <c r="F5854" i="26"/>
  <c r="E5855" i="26"/>
  <c r="F5855" i="26"/>
  <c r="E5856" i="26"/>
  <c r="F5856" i="26"/>
  <c r="E5857" i="26"/>
  <c r="F5857" i="26"/>
  <c r="E5858" i="26"/>
  <c r="F5858" i="26"/>
  <c r="E5859" i="26"/>
  <c r="F5859" i="26"/>
  <c r="E5860" i="26"/>
  <c r="F5860" i="26"/>
  <c r="E5861" i="26"/>
  <c r="F5861" i="26"/>
  <c r="E5862" i="26"/>
  <c r="F5862" i="26"/>
  <c r="E5863" i="26"/>
  <c r="F5863" i="26"/>
  <c r="E5864" i="26"/>
  <c r="F5864" i="26"/>
  <c r="E5865" i="26"/>
  <c r="F5865" i="26"/>
  <c r="E5866" i="26"/>
  <c r="F5866" i="26"/>
  <c r="E5867" i="26"/>
  <c r="F5867" i="26"/>
  <c r="E5868" i="26"/>
  <c r="F5868" i="26"/>
  <c r="E5869" i="26"/>
  <c r="F5869" i="26"/>
  <c r="E5870" i="26"/>
  <c r="F5870" i="26"/>
  <c r="E5871" i="26"/>
  <c r="F5871" i="26"/>
  <c r="E5872" i="26"/>
  <c r="F5872" i="26"/>
  <c r="E5873" i="26"/>
  <c r="F5873" i="26"/>
  <c r="E5874" i="26"/>
  <c r="F5874" i="26"/>
  <c r="E5875" i="26"/>
  <c r="F5875" i="26"/>
  <c r="E5876" i="26"/>
  <c r="F5876" i="26"/>
  <c r="E5877" i="26"/>
  <c r="F5877" i="26"/>
  <c r="E5878" i="26"/>
  <c r="F5878" i="26"/>
  <c r="E5879" i="26"/>
  <c r="F5879" i="26"/>
  <c r="E5880" i="26"/>
  <c r="F5880" i="26"/>
  <c r="E5881" i="26"/>
  <c r="F5881" i="26"/>
  <c r="E5882" i="26"/>
  <c r="F5882" i="26"/>
  <c r="E5883" i="26"/>
  <c r="F5883" i="26"/>
  <c r="E5884" i="26"/>
  <c r="F5884" i="26"/>
  <c r="E5885" i="26"/>
  <c r="F5885" i="26"/>
  <c r="E5886" i="26"/>
  <c r="F5886" i="26"/>
  <c r="E5887" i="26"/>
  <c r="F5887" i="26"/>
  <c r="E5888" i="26"/>
  <c r="F5888" i="26"/>
  <c r="E5889" i="26"/>
  <c r="F5889" i="26"/>
  <c r="E5890" i="26"/>
  <c r="F5890" i="26"/>
  <c r="E5891" i="26"/>
  <c r="F5891" i="26"/>
  <c r="E5892" i="26"/>
  <c r="F5892" i="26"/>
  <c r="E5893" i="26"/>
  <c r="F5893" i="26"/>
  <c r="E5894" i="26"/>
  <c r="F5894" i="26"/>
  <c r="E5895" i="26"/>
  <c r="F5895" i="26"/>
  <c r="E5896" i="26"/>
  <c r="F5896" i="26"/>
  <c r="E5897" i="26"/>
  <c r="F5897" i="26"/>
  <c r="E5898" i="26"/>
  <c r="F5898" i="26"/>
  <c r="E5899" i="26"/>
  <c r="F5899" i="26"/>
  <c r="E5900" i="26"/>
  <c r="F5900" i="26"/>
  <c r="E5901" i="26"/>
  <c r="F5901" i="26"/>
  <c r="E5902" i="26"/>
  <c r="F5902" i="26"/>
  <c r="E5903" i="26"/>
  <c r="F5903" i="26"/>
  <c r="E5904" i="26"/>
  <c r="F5904" i="26"/>
  <c r="E5905" i="26"/>
  <c r="F5905" i="26"/>
  <c r="E5906" i="26"/>
  <c r="F5906" i="26"/>
  <c r="E5907" i="26"/>
  <c r="F5907" i="26"/>
  <c r="E5908" i="26"/>
  <c r="F5908" i="26"/>
  <c r="E5909" i="26"/>
  <c r="F5909" i="26"/>
  <c r="E5910" i="26"/>
  <c r="F5910" i="26"/>
  <c r="E5911" i="26"/>
  <c r="F5911" i="26"/>
  <c r="E5912" i="26"/>
  <c r="F5912" i="26"/>
  <c r="E5913" i="26"/>
  <c r="F5913" i="26"/>
  <c r="E5914" i="26"/>
  <c r="F5914" i="26"/>
  <c r="E5915" i="26"/>
  <c r="F5915" i="26"/>
  <c r="E5916" i="26"/>
  <c r="F5916" i="26"/>
  <c r="E5917" i="26"/>
  <c r="F5917" i="26"/>
  <c r="E5918" i="26"/>
  <c r="F5918" i="26"/>
  <c r="E5919" i="26"/>
  <c r="F5919" i="26"/>
  <c r="E5920" i="26"/>
  <c r="F5920" i="26"/>
  <c r="E5921" i="26"/>
  <c r="F5921" i="26"/>
  <c r="E5922" i="26"/>
  <c r="F5922" i="26"/>
  <c r="E5923" i="26"/>
  <c r="F5923" i="26"/>
  <c r="E5924" i="26"/>
  <c r="F5924" i="26"/>
  <c r="E5925" i="26"/>
  <c r="F5925" i="26"/>
  <c r="E5926" i="26"/>
  <c r="F5926" i="26"/>
  <c r="E5927" i="26"/>
  <c r="F5927" i="26"/>
  <c r="E5928" i="26"/>
  <c r="F5928" i="26"/>
  <c r="E5929" i="26"/>
  <c r="F5929" i="26"/>
  <c r="E5930" i="26"/>
  <c r="F5930" i="26"/>
  <c r="E5931" i="26"/>
  <c r="F5931" i="26"/>
  <c r="E5932" i="26"/>
  <c r="F5932" i="26"/>
  <c r="E5933" i="26"/>
  <c r="F5933" i="26"/>
  <c r="E5934" i="26"/>
  <c r="F5934" i="26"/>
  <c r="E5935" i="26"/>
  <c r="F5935" i="26"/>
  <c r="E5936" i="26"/>
  <c r="F5936" i="26"/>
  <c r="E5937" i="26"/>
  <c r="F5937" i="26"/>
  <c r="E5938" i="26"/>
  <c r="F5938" i="26"/>
  <c r="E5939" i="26"/>
  <c r="F5939" i="26"/>
  <c r="E5940" i="26"/>
  <c r="F5940" i="26"/>
  <c r="E5941" i="26"/>
  <c r="F5941" i="26"/>
  <c r="E5942" i="26"/>
  <c r="F5942" i="26"/>
  <c r="E5943" i="26"/>
  <c r="F5943" i="26"/>
  <c r="E5944" i="26"/>
  <c r="F5944" i="26"/>
  <c r="E5945" i="26"/>
  <c r="F5945" i="26"/>
  <c r="E5946" i="26"/>
  <c r="F5946" i="26"/>
  <c r="E5947" i="26"/>
  <c r="F5947" i="26"/>
  <c r="E5948" i="26"/>
  <c r="F5948" i="26"/>
  <c r="E5949" i="26"/>
  <c r="F5949" i="26"/>
  <c r="E5950" i="26"/>
  <c r="F5950" i="26"/>
  <c r="E5951" i="26"/>
  <c r="F5951" i="26"/>
  <c r="E5952" i="26"/>
  <c r="F5952" i="26"/>
  <c r="E5953" i="26"/>
  <c r="F5953" i="26"/>
  <c r="E5954" i="26"/>
  <c r="F5954" i="26"/>
  <c r="E5955" i="26"/>
  <c r="F5955" i="26"/>
  <c r="E5956" i="26"/>
  <c r="F5956" i="26"/>
  <c r="E5957" i="26"/>
  <c r="F5957" i="26"/>
  <c r="E5958" i="26"/>
  <c r="F5958" i="26"/>
  <c r="E5959" i="26"/>
  <c r="F5959" i="26"/>
  <c r="E5960" i="26"/>
  <c r="F5960" i="26"/>
  <c r="E5961" i="26"/>
  <c r="F5961" i="26"/>
  <c r="E5962" i="26"/>
  <c r="F5962" i="26"/>
  <c r="E5963" i="26"/>
  <c r="F5963" i="26"/>
  <c r="E5964" i="26"/>
  <c r="F5964" i="26"/>
  <c r="E5965" i="26"/>
  <c r="F5965" i="26"/>
  <c r="E5966" i="26"/>
  <c r="F5966" i="26"/>
  <c r="E5967" i="26"/>
  <c r="F5967" i="26"/>
  <c r="E5968" i="26"/>
  <c r="F5968" i="26"/>
  <c r="E5969" i="26"/>
  <c r="F5969" i="26"/>
  <c r="E5970" i="26"/>
  <c r="F5970" i="26"/>
  <c r="E5971" i="26"/>
  <c r="F5971" i="26"/>
  <c r="E5972" i="26"/>
  <c r="F5972" i="26"/>
  <c r="E5973" i="26"/>
  <c r="F5973" i="26"/>
  <c r="E5974" i="26"/>
  <c r="F5974" i="26"/>
  <c r="E5975" i="26"/>
  <c r="F5975" i="26"/>
  <c r="E5976" i="26"/>
  <c r="F5976" i="26"/>
  <c r="E5977" i="26"/>
  <c r="F5977" i="26"/>
  <c r="E5978" i="26"/>
  <c r="F5978" i="26"/>
  <c r="E5979" i="26"/>
  <c r="F5979" i="26"/>
  <c r="E5980" i="26"/>
  <c r="F5980" i="26"/>
  <c r="E5981" i="26"/>
  <c r="F5981" i="26"/>
  <c r="E5982" i="26"/>
  <c r="F5982" i="26"/>
  <c r="E5983" i="26"/>
  <c r="F5983" i="26"/>
  <c r="E5984" i="26"/>
  <c r="F5984" i="26"/>
  <c r="E5985" i="26"/>
  <c r="F5985" i="26"/>
  <c r="E5986" i="26"/>
  <c r="F5986" i="26"/>
  <c r="E5987" i="26"/>
  <c r="F5987" i="26"/>
  <c r="E5988" i="26"/>
  <c r="F5988" i="26"/>
  <c r="E5989" i="26"/>
  <c r="F5989" i="26"/>
  <c r="E5990" i="26"/>
  <c r="F5990" i="26"/>
  <c r="E5991" i="26"/>
  <c r="F5991" i="26"/>
  <c r="E5992" i="26"/>
  <c r="F5992" i="26"/>
  <c r="E5993" i="26"/>
  <c r="F5993" i="26"/>
  <c r="E5994" i="26"/>
  <c r="F5994" i="26"/>
  <c r="E5995" i="26"/>
  <c r="F5995" i="26"/>
  <c r="E5996" i="26"/>
  <c r="F5996" i="26"/>
  <c r="E5997" i="26"/>
  <c r="F5997" i="26"/>
  <c r="E5998" i="26"/>
  <c r="F5998" i="26"/>
  <c r="E5999" i="26"/>
  <c r="F5999" i="26"/>
  <c r="E6000" i="26"/>
  <c r="F6000" i="26"/>
  <c r="E6001" i="26"/>
  <c r="F6001" i="26"/>
  <c r="E6002" i="26"/>
  <c r="F6002" i="26"/>
  <c r="E6003" i="26"/>
  <c r="F6003" i="26"/>
  <c r="E6004" i="26"/>
  <c r="F6004" i="26"/>
  <c r="E6005" i="26"/>
  <c r="F6005" i="26"/>
  <c r="E6006" i="26"/>
  <c r="F6006" i="26"/>
  <c r="E6007" i="26"/>
  <c r="F6007" i="26"/>
  <c r="E6008" i="26"/>
  <c r="F6008" i="26"/>
  <c r="E6009" i="26"/>
  <c r="F6009" i="26"/>
  <c r="E6010" i="26"/>
  <c r="F6010" i="26"/>
  <c r="E6011" i="26"/>
  <c r="F6011" i="26"/>
  <c r="E6012" i="26"/>
  <c r="F6012" i="26"/>
  <c r="E6013" i="26"/>
  <c r="F6013" i="26"/>
  <c r="E6014" i="26"/>
  <c r="F6014" i="26"/>
  <c r="E6015" i="26"/>
  <c r="F6015" i="26"/>
  <c r="E6016" i="26"/>
  <c r="F6016" i="26"/>
  <c r="E6017" i="26"/>
  <c r="F6017" i="26"/>
  <c r="E6018" i="26"/>
  <c r="F6018" i="26"/>
  <c r="E6019" i="26"/>
  <c r="F6019" i="26"/>
  <c r="E6020" i="26"/>
  <c r="F6020" i="26"/>
  <c r="E6021" i="26"/>
  <c r="F6021" i="26"/>
  <c r="E6022" i="26"/>
  <c r="F6022" i="26"/>
  <c r="E6023" i="26"/>
  <c r="F6023" i="26"/>
  <c r="E6024" i="26"/>
  <c r="F6024" i="26"/>
  <c r="E6025" i="26"/>
  <c r="F6025" i="26"/>
  <c r="E6026" i="26"/>
  <c r="F6026" i="26"/>
  <c r="E6027" i="26"/>
  <c r="F6027" i="26"/>
  <c r="E6028" i="26"/>
  <c r="F6028" i="26"/>
  <c r="E6029" i="26"/>
  <c r="F6029" i="26"/>
  <c r="E6030" i="26"/>
  <c r="F6030" i="26"/>
  <c r="E6031" i="26"/>
  <c r="F6031" i="26"/>
  <c r="E6032" i="26"/>
  <c r="F6032" i="26"/>
  <c r="E6033" i="26"/>
  <c r="F6033" i="26"/>
  <c r="E6034" i="26"/>
  <c r="F6034" i="26"/>
  <c r="E6035" i="26"/>
  <c r="F6035" i="26"/>
  <c r="E6036" i="26"/>
  <c r="F6036" i="26"/>
  <c r="E6037" i="26"/>
  <c r="F6037" i="26"/>
  <c r="E6038" i="26"/>
  <c r="F6038" i="26"/>
  <c r="E6039" i="26"/>
  <c r="F6039" i="26"/>
  <c r="E6040" i="26"/>
  <c r="F6040" i="26"/>
  <c r="E6041" i="26"/>
  <c r="F6041" i="26"/>
  <c r="E6042" i="26"/>
  <c r="F6042" i="26"/>
  <c r="E6043" i="26"/>
  <c r="F6043" i="26"/>
  <c r="E6044" i="26"/>
  <c r="F6044" i="26"/>
  <c r="E6045" i="26"/>
  <c r="F6045" i="26"/>
  <c r="E6046" i="26"/>
  <c r="F6046" i="26"/>
  <c r="E6047" i="26"/>
  <c r="F6047" i="26"/>
  <c r="E6048" i="26"/>
  <c r="F6048" i="26"/>
  <c r="E6049" i="26"/>
  <c r="F6049" i="26"/>
  <c r="E6050" i="26"/>
  <c r="F6050" i="26"/>
  <c r="E6051" i="26"/>
  <c r="F6051" i="26"/>
  <c r="E6052" i="26"/>
  <c r="F6052" i="26"/>
  <c r="E6053" i="26"/>
  <c r="F6053" i="26"/>
  <c r="E6054" i="26"/>
  <c r="F6054" i="26"/>
  <c r="E6055" i="26"/>
  <c r="F6055" i="26"/>
  <c r="E6056" i="26"/>
  <c r="F6056" i="26"/>
  <c r="E6057" i="26"/>
  <c r="F6057" i="26"/>
  <c r="E6058" i="26"/>
  <c r="F6058" i="26"/>
  <c r="E6059" i="26"/>
  <c r="F6059" i="26"/>
  <c r="E6060" i="26"/>
  <c r="F6060" i="26"/>
  <c r="E6061" i="26"/>
  <c r="F6061" i="26"/>
  <c r="E6062" i="26"/>
  <c r="F6062" i="26"/>
  <c r="E6063" i="26"/>
  <c r="F6063" i="26"/>
  <c r="E6064" i="26"/>
  <c r="F6064" i="26"/>
  <c r="E6065" i="26"/>
  <c r="F6065" i="26"/>
  <c r="E6066" i="26"/>
  <c r="F6066" i="26"/>
  <c r="E6067" i="26"/>
  <c r="F6067" i="26"/>
  <c r="E6068" i="26"/>
  <c r="F6068" i="26"/>
  <c r="E6069" i="26"/>
  <c r="F6069" i="26"/>
  <c r="E6070" i="26"/>
  <c r="F6070" i="26"/>
  <c r="E6071" i="26"/>
  <c r="F6071" i="26"/>
  <c r="E6072" i="26"/>
  <c r="F6072" i="26"/>
  <c r="E6073" i="26"/>
  <c r="F6073" i="26"/>
  <c r="E6074" i="26"/>
  <c r="F6074" i="26"/>
  <c r="E6075" i="26"/>
  <c r="F6075" i="26"/>
  <c r="E6076" i="26"/>
  <c r="F6076" i="26"/>
  <c r="E6077" i="26"/>
  <c r="F6077" i="26"/>
  <c r="E6078" i="26"/>
  <c r="F6078" i="26"/>
  <c r="E6079" i="26"/>
  <c r="F6079" i="26"/>
  <c r="E6080" i="26"/>
  <c r="F6080" i="26"/>
  <c r="E6081" i="26"/>
  <c r="F6081" i="26"/>
  <c r="E6082" i="26"/>
  <c r="F6082" i="26"/>
  <c r="E6083" i="26"/>
  <c r="F6083" i="26"/>
  <c r="E6084" i="26"/>
  <c r="F6084" i="26"/>
  <c r="E6085" i="26"/>
  <c r="F6085" i="26"/>
  <c r="E6086" i="26"/>
  <c r="F6086" i="26"/>
  <c r="E6087" i="26"/>
  <c r="F6087" i="26"/>
  <c r="E6088" i="26"/>
  <c r="F6088" i="26"/>
  <c r="E6089" i="26"/>
  <c r="F6089" i="26"/>
  <c r="E6090" i="26"/>
  <c r="F6090" i="26"/>
  <c r="E6091" i="26"/>
  <c r="F6091" i="26"/>
  <c r="E6092" i="26"/>
  <c r="F6092" i="26"/>
  <c r="E6093" i="26"/>
  <c r="F6093" i="26"/>
  <c r="E6094" i="26"/>
  <c r="F6094" i="26"/>
  <c r="E6095" i="26"/>
  <c r="F6095" i="26"/>
  <c r="E6096" i="26"/>
  <c r="F6096" i="26"/>
  <c r="E6097" i="26"/>
  <c r="F6097" i="26"/>
  <c r="E6098" i="26"/>
  <c r="F6098" i="26"/>
  <c r="E6099" i="26"/>
  <c r="F6099" i="26"/>
  <c r="E6100" i="26"/>
  <c r="F6100" i="26"/>
  <c r="E6101" i="26"/>
  <c r="F6101" i="26"/>
  <c r="E6102" i="26"/>
  <c r="F6102" i="26"/>
  <c r="E6103" i="26"/>
  <c r="F6103" i="26"/>
  <c r="E6104" i="26"/>
  <c r="F6104" i="26"/>
  <c r="E6105" i="26"/>
  <c r="F6105" i="26"/>
  <c r="E6106" i="26"/>
  <c r="F6106" i="26"/>
  <c r="E6107" i="26"/>
  <c r="F6107" i="26"/>
  <c r="E6108" i="26"/>
  <c r="F6108" i="26"/>
  <c r="E6109" i="26"/>
  <c r="F6109" i="26"/>
  <c r="E6110" i="26"/>
  <c r="F6110" i="26"/>
  <c r="E6111" i="26"/>
  <c r="F6111" i="26"/>
  <c r="E6112" i="26"/>
  <c r="F6112" i="26"/>
  <c r="E6113" i="26"/>
  <c r="F6113" i="26"/>
  <c r="E6114" i="26"/>
  <c r="F6114" i="26"/>
  <c r="E6115" i="26"/>
  <c r="F6115" i="26"/>
  <c r="E6116" i="26"/>
  <c r="F6116" i="26"/>
  <c r="E6117" i="26"/>
  <c r="F6117" i="26"/>
  <c r="E6118" i="26"/>
  <c r="F6118" i="26"/>
  <c r="E6119" i="26"/>
  <c r="F6119" i="26"/>
  <c r="E6120" i="26"/>
  <c r="F6120" i="26"/>
  <c r="E6121" i="26"/>
  <c r="F6121" i="26"/>
  <c r="E6122" i="26"/>
  <c r="F6122" i="26"/>
  <c r="E6123" i="26"/>
  <c r="F6123" i="26"/>
  <c r="E6124" i="26"/>
  <c r="F6124" i="26"/>
  <c r="E6125" i="26"/>
  <c r="F6125" i="26"/>
  <c r="E6126" i="26"/>
  <c r="F6126" i="26"/>
  <c r="E6127" i="26"/>
  <c r="F6127" i="26"/>
  <c r="E6128" i="26"/>
  <c r="F6128" i="26"/>
  <c r="E6129" i="26"/>
  <c r="F6129" i="26"/>
  <c r="E6130" i="26"/>
  <c r="F6130" i="26"/>
  <c r="E6131" i="26"/>
  <c r="F6131" i="26"/>
  <c r="E6132" i="26"/>
  <c r="F6132" i="26"/>
  <c r="E6133" i="26"/>
  <c r="F6133" i="26"/>
  <c r="E6134" i="26"/>
  <c r="F6134" i="26"/>
  <c r="E6135" i="26"/>
  <c r="F6135" i="26"/>
  <c r="E6136" i="26"/>
  <c r="F6136" i="26"/>
  <c r="E6137" i="26"/>
  <c r="F6137" i="26"/>
  <c r="E6138" i="26"/>
  <c r="F6138" i="26"/>
  <c r="E6139" i="26"/>
  <c r="F6139" i="26"/>
  <c r="E6140" i="26"/>
  <c r="F6140" i="26"/>
  <c r="E6141" i="26"/>
  <c r="F6141" i="26"/>
  <c r="E6142" i="26"/>
  <c r="F6142" i="26"/>
  <c r="E6143" i="26"/>
  <c r="F6143" i="26"/>
  <c r="E6144" i="26"/>
  <c r="F6144" i="26"/>
  <c r="E6145" i="26"/>
  <c r="F6145" i="26"/>
  <c r="E6146" i="26"/>
  <c r="F6146" i="26"/>
  <c r="E6147" i="26"/>
  <c r="F6147" i="26"/>
  <c r="E6148" i="26"/>
  <c r="F6148" i="26"/>
  <c r="E6149" i="26"/>
  <c r="F6149" i="26"/>
  <c r="E6150" i="26"/>
  <c r="F6150" i="26"/>
  <c r="E6151" i="26"/>
  <c r="F6151" i="26"/>
  <c r="E6152" i="26"/>
  <c r="F6152" i="26"/>
  <c r="E6153" i="26"/>
  <c r="F6153" i="26"/>
  <c r="E6154" i="26"/>
  <c r="F6154" i="26"/>
  <c r="E6155" i="26"/>
  <c r="F6155" i="26"/>
  <c r="E6156" i="26"/>
  <c r="F6156" i="26"/>
  <c r="E6157" i="26"/>
  <c r="F6157" i="26"/>
  <c r="E6158" i="26"/>
  <c r="F6158" i="26"/>
  <c r="E6159" i="26"/>
  <c r="F6159" i="26"/>
  <c r="E6160" i="26"/>
  <c r="F6160" i="26"/>
  <c r="E6161" i="26"/>
  <c r="F6161" i="26"/>
  <c r="E6162" i="26"/>
  <c r="F6162" i="26"/>
  <c r="E6163" i="26"/>
  <c r="F6163" i="26"/>
  <c r="E6164" i="26"/>
  <c r="F6164" i="26"/>
  <c r="E6165" i="26"/>
  <c r="F6165" i="26"/>
  <c r="E6166" i="26"/>
  <c r="F6166" i="26"/>
  <c r="E6167" i="26"/>
  <c r="F6167" i="26"/>
  <c r="E6168" i="26"/>
  <c r="F6168" i="26"/>
  <c r="E6169" i="26"/>
  <c r="F6169" i="26"/>
  <c r="E6170" i="26"/>
  <c r="F6170" i="26"/>
  <c r="E6171" i="26"/>
  <c r="F6171" i="26"/>
  <c r="E6172" i="26"/>
  <c r="F6172" i="26"/>
  <c r="E6173" i="26"/>
  <c r="F6173" i="26"/>
  <c r="E6174" i="26"/>
  <c r="F6174" i="26"/>
  <c r="E6175" i="26"/>
  <c r="F6175" i="26"/>
  <c r="E6176" i="26"/>
  <c r="F6176" i="26"/>
  <c r="E6177" i="26"/>
  <c r="F6177" i="26"/>
  <c r="E6178" i="26"/>
  <c r="F6178" i="26"/>
  <c r="E6179" i="26"/>
  <c r="F6179" i="26"/>
  <c r="E6180" i="26"/>
  <c r="F6180" i="26"/>
  <c r="E6181" i="26"/>
  <c r="F6181" i="26"/>
  <c r="E6182" i="26"/>
  <c r="F6182" i="26"/>
  <c r="E6183" i="26"/>
  <c r="F6183" i="26"/>
  <c r="E6184" i="26"/>
  <c r="F6184" i="26"/>
  <c r="E6185" i="26"/>
  <c r="F6185" i="26"/>
  <c r="E6186" i="26"/>
  <c r="F6186" i="26"/>
  <c r="E6187" i="26"/>
  <c r="F6187" i="26"/>
  <c r="E6188" i="26"/>
  <c r="F6188" i="26"/>
  <c r="E6189" i="26"/>
  <c r="F6189" i="26"/>
  <c r="E6190" i="26"/>
  <c r="F6190" i="26"/>
  <c r="E6191" i="26"/>
  <c r="F6191" i="26"/>
  <c r="E6192" i="26"/>
  <c r="F6192" i="26"/>
  <c r="E6193" i="26"/>
  <c r="F6193" i="26"/>
  <c r="E6194" i="26"/>
  <c r="F6194" i="26"/>
  <c r="E6195" i="26"/>
  <c r="F6195" i="26"/>
  <c r="E6196" i="26"/>
  <c r="F6196" i="26"/>
  <c r="E6197" i="26"/>
  <c r="F6197" i="26"/>
  <c r="E6198" i="26"/>
  <c r="F6198" i="26"/>
  <c r="E6199" i="26"/>
  <c r="F6199" i="26"/>
  <c r="E6200" i="26"/>
  <c r="F6200" i="26"/>
  <c r="E6201" i="26"/>
  <c r="F6201" i="26"/>
  <c r="E6202" i="26"/>
  <c r="F6202" i="26"/>
  <c r="E6203" i="26"/>
  <c r="F6203" i="26"/>
  <c r="E6204" i="26"/>
  <c r="F6204" i="26"/>
  <c r="E6205" i="26"/>
  <c r="F6205" i="26"/>
  <c r="E6206" i="26"/>
  <c r="F6206" i="26"/>
  <c r="E6207" i="26"/>
  <c r="F6207" i="26"/>
  <c r="E6208" i="26"/>
  <c r="F6208" i="26"/>
  <c r="E6209" i="26"/>
  <c r="F6209" i="26"/>
  <c r="E6210" i="26"/>
  <c r="F6210" i="26"/>
  <c r="E6211" i="26"/>
  <c r="F6211" i="26"/>
  <c r="E6212" i="26"/>
  <c r="F6212" i="26"/>
  <c r="E6213" i="26"/>
  <c r="F6213" i="26"/>
  <c r="E6214" i="26"/>
  <c r="F6214" i="26"/>
  <c r="E6215" i="26"/>
  <c r="F6215" i="26"/>
  <c r="E6216" i="26"/>
  <c r="F6216" i="26"/>
  <c r="E6217" i="26"/>
  <c r="F6217" i="26"/>
  <c r="E6218" i="26"/>
  <c r="F6218" i="26"/>
  <c r="E6219" i="26"/>
  <c r="F6219" i="26"/>
  <c r="E6220" i="26"/>
  <c r="F6220" i="26"/>
  <c r="E6221" i="26"/>
  <c r="F6221" i="26"/>
  <c r="E6222" i="26"/>
  <c r="F6222" i="26"/>
  <c r="E6223" i="26"/>
  <c r="F6223" i="26"/>
  <c r="E6224" i="26"/>
  <c r="F6224" i="26"/>
  <c r="E6225" i="26"/>
  <c r="F6225" i="26"/>
  <c r="E6226" i="26"/>
  <c r="F6226" i="26"/>
  <c r="E6227" i="26"/>
  <c r="F6227" i="26"/>
  <c r="E6228" i="26"/>
  <c r="F6228" i="26"/>
  <c r="E6229" i="26"/>
  <c r="F6229" i="26"/>
  <c r="E6230" i="26"/>
  <c r="F6230" i="26"/>
  <c r="E6231" i="26"/>
  <c r="F6231" i="26"/>
  <c r="E6232" i="26"/>
  <c r="F6232" i="26"/>
  <c r="E6233" i="26"/>
  <c r="F6233" i="26"/>
  <c r="E6234" i="26"/>
  <c r="F6234" i="26"/>
  <c r="E6235" i="26"/>
  <c r="F6235" i="26"/>
  <c r="E6236" i="26"/>
  <c r="F6236" i="26"/>
  <c r="E6237" i="26"/>
  <c r="F6237" i="26"/>
  <c r="E6238" i="26"/>
  <c r="F6238" i="26"/>
  <c r="E6239" i="26"/>
  <c r="F6239" i="26"/>
  <c r="E6240" i="26"/>
  <c r="F6240" i="26"/>
  <c r="E6241" i="26"/>
  <c r="F6241" i="26"/>
  <c r="E6242" i="26"/>
  <c r="F6242" i="26"/>
  <c r="E6243" i="26"/>
  <c r="F6243" i="26"/>
  <c r="E6244" i="26"/>
  <c r="F6244" i="26"/>
  <c r="E6245" i="26"/>
  <c r="F6245" i="26"/>
  <c r="E6246" i="26"/>
  <c r="F6246" i="26"/>
  <c r="E6247" i="26"/>
  <c r="F6247" i="26"/>
  <c r="E6248" i="26"/>
  <c r="F6248" i="26"/>
  <c r="E6249" i="26"/>
  <c r="F6249" i="26"/>
  <c r="E6250" i="26"/>
  <c r="F6250" i="26"/>
  <c r="E6251" i="26"/>
  <c r="F6251" i="26"/>
  <c r="E6252" i="26"/>
  <c r="F6252" i="26"/>
  <c r="E6253" i="26"/>
  <c r="F6253" i="26"/>
  <c r="E6254" i="26"/>
  <c r="F6254" i="26"/>
  <c r="E6255" i="26"/>
  <c r="F6255" i="26"/>
  <c r="E6256" i="26"/>
  <c r="F6256" i="26"/>
  <c r="E6257" i="26"/>
  <c r="F6257" i="26"/>
  <c r="E6258" i="26"/>
  <c r="F6258" i="26"/>
  <c r="E6259" i="26"/>
  <c r="F6259" i="26"/>
  <c r="E6260" i="26"/>
  <c r="F6260" i="26"/>
  <c r="E6261" i="26"/>
  <c r="F6261" i="26"/>
  <c r="E6262" i="26"/>
  <c r="F6262" i="26"/>
  <c r="E6263" i="26"/>
  <c r="F6263" i="26"/>
  <c r="E6264" i="26"/>
  <c r="F6264" i="26"/>
  <c r="E6265" i="26"/>
  <c r="F6265" i="26"/>
  <c r="E6266" i="26"/>
  <c r="F6266" i="26"/>
  <c r="E6267" i="26"/>
  <c r="F6267" i="26"/>
  <c r="E6268" i="26"/>
  <c r="F6268" i="26"/>
  <c r="E6269" i="26"/>
  <c r="F6269" i="26"/>
  <c r="E6270" i="26"/>
  <c r="F6270" i="26"/>
  <c r="E6271" i="26"/>
  <c r="F6271" i="26"/>
  <c r="E6272" i="26"/>
  <c r="F6272" i="26"/>
  <c r="E6273" i="26"/>
  <c r="F6273" i="26"/>
  <c r="E6274" i="26"/>
  <c r="F6274" i="26"/>
  <c r="E6275" i="26"/>
  <c r="F6275" i="26"/>
  <c r="E6276" i="26"/>
  <c r="F6276" i="26"/>
  <c r="E6277" i="26"/>
  <c r="F6277" i="26"/>
  <c r="E6278" i="26"/>
  <c r="F6278" i="26"/>
  <c r="E6279" i="26"/>
  <c r="F6279" i="26"/>
  <c r="E6280" i="26"/>
  <c r="F6280" i="26"/>
  <c r="E6281" i="26"/>
  <c r="F6281" i="26"/>
  <c r="E6282" i="26"/>
  <c r="F6282" i="26"/>
  <c r="E6283" i="26"/>
  <c r="F6283" i="26"/>
  <c r="E6284" i="26"/>
  <c r="F6284" i="26"/>
  <c r="E6285" i="26"/>
  <c r="F6285" i="26"/>
  <c r="E6286" i="26"/>
  <c r="F6286" i="26"/>
  <c r="E6287" i="26"/>
  <c r="F6287" i="26"/>
  <c r="E6288" i="26"/>
  <c r="F6288" i="26"/>
  <c r="E6289" i="26"/>
  <c r="F6289" i="26"/>
  <c r="E6290" i="26"/>
  <c r="F6290" i="26"/>
  <c r="E6291" i="26"/>
  <c r="F6291" i="26"/>
  <c r="E6292" i="26"/>
  <c r="F6292" i="26"/>
  <c r="E6293" i="26"/>
  <c r="F6293" i="26"/>
  <c r="E6294" i="26"/>
  <c r="F6294" i="26"/>
  <c r="E6295" i="26"/>
  <c r="F6295" i="26"/>
  <c r="E6296" i="26"/>
  <c r="F6296" i="26"/>
  <c r="E6297" i="26"/>
  <c r="F6297" i="26"/>
  <c r="E6298" i="26"/>
  <c r="F6298" i="26"/>
  <c r="E6299" i="26"/>
  <c r="F6299" i="26"/>
  <c r="E6300" i="26"/>
  <c r="F6300" i="26"/>
  <c r="E6301" i="26"/>
  <c r="F6301" i="26"/>
  <c r="E6302" i="26"/>
  <c r="F6302" i="26"/>
  <c r="E6303" i="26"/>
  <c r="F6303" i="26"/>
  <c r="E6304" i="26"/>
  <c r="F6304" i="26"/>
  <c r="E6305" i="26"/>
  <c r="F6305" i="26"/>
  <c r="E6306" i="26"/>
  <c r="F6306" i="26"/>
  <c r="E6307" i="26"/>
  <c r="F6307" i="26"/>
  <c r="E6308" i="26"/>
  <c r="F6308" i="26"/>
  <c r="E6309" i="26"/>
  <c r="F6309" i="26"/>
  <c r="E6310" i="26"/>
  <c r="F6310" i="26"/>
  <c r="E6311" i="26"/>
  <c r="F6311" i="26"/>
  <c r="E6312" i="26"/>
  <c r="F6312" i="26"/>
  <c r="E6313" i="26"/>
  <c r="F6313" i="26"/>
  <c r="E6314" i="26"/>
  <c r="F6314" i="26"/>
  <c r="E6315" i="26"/>
  <c r="F6315" i="26"/>
  <c r="E6316" i="26"/>
  <c r="F6316" i="26"/>
  <c r="E6317" i="26"/>
  <c r="F6317" i="26"/>
  <c r="E6318" i="26"/>
  <c r="F6318" i="26"/>
  <c r="E6319" i="26"/>
  <c r="F6319" i="26"/>
  <c r="E6320" i="26"/>
  <c r="F6320" i="26"/>
  <c r="E6321" i="26"/>
  <c r="F6321" i="26"/>
  <c r="E6322" i="26"/>
  <c r="F6322" i="26"/>
  <c r="E6323" i="26"/>
  <c r="F6323" i="26"/>
  <c r="E6324" i="26"/>
  <c r="F6324" i="26"/>
  <c r="E6325" i="26"/>
  <c r="F6325" i="26"/>
  <c r="E6326" i="26"/>
  <c r="F6326" i="26"/>
  <c r="E6327" i="26"/>
  <c r="F6327" i="26"/>
  <c r="E6328" i="26"/>
  <c r="F6328" i="26"/>
  <c r="E6329" i="26"/>
  <c r="F6329" i="26"/>
  <c r="E6330" i="26"/>
  <c r="F6330" i="26"/>
  <c r="E6331" i="26"/>
  <c r="F6331" i="26"/>
  <c r="E6332" i="26"/>
  <c r="F6332" i="26"/>
  <c r="E6333" i="26"/>
  <c r="F6333" i="26"/>
  <c r="E6334" i="26"/>
  <c r="F6334" i="26"/>
  <c r="E6335" i="26"/>
  <c r="F6335" i="26"/>
  <c r="E6336" i="26"/>
  <c r="F6336" i="26"/>
  <c r="E6337" i="26"/>
  <c r="F6337" i="26"/>
  <c r="E6338" i="26"/>
  <c r="F6338" i="26"/>
  <c r="E6339" i="26"/>
  <c r="F6339" i="26"/>
  <c r="E6340" i="26"/>
  <c r="F6340" i="26"/>
  <c r="E6341" i="26"/>
  <c r="F6341" i="26"/>
  <c r="E6342" i="26"/>
  <c r="F6342" i="26"/>
  <c r="E6343" i="26"/>
  <c r="F6343" i="26"/>
  <c r="E6344" i="26"/>
  <c r="F6344" i="26"/>
  <c r="E6345" i="26"/>
  <c r="F6345" i="26"/>
  <c r="E6346" i="26"/>
  <c r="F6346" i="26"/>
  <c r="E6347" i="26"/>
  <c r="F6347" i="26"/>
  <c r="E6348" i="26"/>
  <c r="F6348" i="26"/>
  <c r="E6349" i="26"/>
  <c r="F6349" i="26"/>
  <c r="E6350" i="26"/>
  <c r="F6350" i="26"/>
  <c r="E6351" i="26"/>
  <c r="F6351" i="26"/>
  <c r="E6352" i="26"/>
  <c r="F6352" i="26"/>
  <c r="E6353" i="26"/>
  <c r="F6353" i="26"/>
  <c r="E6354" i="26"/>
  <c r="F6354" i="26"/>
  <c r="E6355" i="26"/>
  <c r="F6355" i="26"/>
  <c r="E6356" i="26"/>
  <c r="F6356" i="26"/>
  <c r="E6357" i="26"/>
  <c r="F6357" i="26"/>
  <c r="E6358" i="26"/>
  <c r="F6358" i="26"/>
  <c r="E6359" i="26"/>
  <c r="F6359" i="26"/>
  <c r="E6360" i="26"/>
  <c r="F6360" i="26"/>
  <c r="E6361" i="26"/>
  <c r="F6361" i="26"/>
  <c r="E6362" i="26"/>
  <c r="F6362" i="26"/>
  <c r="E6363" i="26"/>
  <c r="F6363" i="26"/>
  <c r="E6364" i="26"/>
  <c r="F6364" i="26"/>
  <c r="E6365" i="26"/>
  <c r="F6365" i="26"/>
  <c r="E6366" i="26"/>
  <c r="F6366" i="26"/>
  <c r="E6367" i="26"/>
  <c r="F6367" i="26"/>
  <c r="E6368" i="26"/>
  <c r="F6368" i="26"/>
  <c r="E6369" i="26"/>
  <c r="F6369" i="26"/>
  <c r="E6370" i="26"/>
  <c r="F6370" i="26"/>
  <c r="E6371" i="26"/>
  <c r="F6371" i="26"/>
  <c r="E6372" i="26"/>
  <c r="F6372" i="26"/>
  <c r="E6373" i="26"/>
  <c r="F6373" i="26"/>
  <c r="E6374" i="26"/>
  <c r="F6374" i="26"/>
  <c r="E6375" i="26"/>
  <c r="F6375" i="26"/>
  <c r="E6376" i="26"/>
  <c r="F6376" i="26"/>
  <c r="E6377" i="26"/>
  <c r="F6377" i="26"/>
  <c r="E6378" i="26"/>
  <c r="F6378" i="26"/>
  <c r="E6379" i="26"/>
  <c r="F6379" i="26"/>
  <c r="E6380" i="26"/>
  <c r="F6380" i="26"/>
  <c r="E6381" i="26"/>
  <c r="F6381" i="26"/>
  <c r="E6382" i="26"/>
  <c r="F6382" i="26"/>
  <c r="E6383" i="26"/>
  <c r="F6383" i="26"/>
  <c r="E6384" i="26"/>
  <c r="F6384" i="26"/>
  <c r="E6385" i="26"/>
  <c r="F6385" i="26"/>
  <c r="E6386" i="26"/>
  <c r="F6386" i="26"/>
  <c r="E6387" i="26"/>
  <c r="F6387" i="26"/>
  <c r="E6388" i="26"/>
  <c r="F6388" i="26"/>
  <c r="E6389" i="26"/>
  <c r="F6389" i="26"/>
  <c r="E6390" i="26"/>
  <c r="F6390" i="26"/>
  <c r="E6391" i="26"/>
  <c r="F6391" i="26"/>
  <c r="E6392" i="26"/>
  <c r="F6392" i="26"/>
  <c r="E6393" i="26"/>
  <c r="F6393" i="26"/>
  <c r="E6394" i="26"/>
  <c r="F6394" i="26"/>
  <c r="E6395" i="26"/>
  <c r="F6395" i="26"/>
  <c r="E6396" i="26"/>
  <c r="F6396" i="26"/>
  <c r="E6397" i="26"/>
  <c r="F6397" i="26"/>
  <c r="E6398" i="26"/>
  <c r="F6398" i="26"/>
  <c r="E6399" i="26"/>
  <c r="F6399" i="26"/>
  <c r="E6400" i="26"/>
  <c r="F6400" i="26"/>
  <c r="E6401" i="26"/>
  <c r="F6401" i="26"/>
  <c r="E6402" i="26"/>
  <c r="F6402" i="26"/>
  <c r="E6403" i="26"/>
  <c r="F6403" i="26"/>
  <c r="E6404" i="26"/>
  <c r="F6404" i="26"/>
  <c r="E6405" i="26"/>
  <c r="F6405" i="26"/>
  <c r="E6406" i="26"/>
  <c r="F6406" i="26"/>
  <c r="E6407" i="26"/>
  <c r="F6407" i="26"/>
  <c r="E6408" i="26"/>
  <c r="F6408" i="26"/>
  <c r="E6409" i="26"/>
  <c r="F6409" i="26"/>
  <c r="E6410" i="26"/>
  <c r="F6410" i="26"/>
  <c r="E6411" i="26"/>
  <c r="F6411" i="26"/>
  <c r="E6412" i="26"/>
  <c r="F6412" i="26"/>
  <c r="E6413" i="26"/>
  <c r="F6413" i="26"/>
  <c r="E6414" i="26"/>
  <c r="F6414" i="26"/>
  <c r="E6415" i="26"/>
  <c r="F6415" i="26"/>
  <c r="E6416" i="26"/>
  <c r="F6416" i="26"/>
  <c r="E6417" i="26"/>
  <c r="F6417" i="26"/>
  <c r="E6418" i="26"/>
  <c r="F6418" i="26"/>
  <c r="E6419" i="26"/>
  <c r="F6419" i="26"/>
  <c r="E6420" i="26"/>
  <c r="F6420" i="26"/>
  <c r="E6421" i="26"/>
  <c r="F6421" i="26"/>
  <c r="E6422" i="26"/>
  <c r="F6422" i="26"/>
  <c r="E6423" i="26"/>
  <c r="F6423" i="26"/>
  <c r="E6424" i="26"/>
  <c r="F6424" i="26"/>
  <c r="E6425" i="26"/>
  <c r="F6425" i="26"/>
  <c r="E6426" i="26"/>
  <c r="F6426" i="26"/>
  <c r="E6427" i="26"/>
  <c r="F6427" i="26"/>
  <c r="E6428" i="26"/>
  <c r="F6428" i="26"/>
  <c r="E6429" i="26"/>
  <c r="F6429" i="26"/>
  <c r="E6430" i="26"/>
  <c r="F6430" i="26"/>
  <c r="E6431" i="26"/>
  <c r="F6431" i="26"/>
  <c r="E6432" i="26"/>
  <c r="F6432" i="26"/>
  <c r="E6433" i="26"/>
  <c r="F6433" i="26"/>
  <c r="E6434" i="26"/>
  <c r="F6434" i="26"/>
  <c r="E6435" i="26"/>
  <c r="F6435" i="26"/>
  <c r="E6436" i="26"/>
  <c r="F6436" i="26"/>
  <c r="E6437" i="26"/>
  <c r="F6437" i="26"/>
  <c r="E6438" i="26"/>
  <c r="F6438" i="26"/>
  <c r="E6439" i="26"/>
  <c r="F6439" i="26"/>
  <c r="E6440" i="26"/>
  <c r="F6440" i="26"/>
  <c r="E6441" i="26"/>
  <c r="F6441" i="26"/>
  <c r="E6442" i="26"/>
  <c r="F6442" i="26"/>
  <c r="E6443" i="26"/>
  <c r="F6443" i="26"/>
  <c r="E6444" i="26"/>
  <c r="F6444" i="26"/>
  <c r="E6445" i="26"/>
  <c r="F6445" i="26"/>
  <c r="E6446" i="26"/>
  <c r="F6446" i="26"/>
  <c r="E6447" i="26"/>
  <c r="F6447" i="26"/>
  <c r="E6448" i="26"/>
  <c r="F6448" i="26"/>
  <c r="E6449" i="26"/>
  <c r="F6449" i="26"/>
  <c r="E6450" i="26"/>
  <c r="F6450" i="26"/>
  <c r="E6451" i="26"/>
  <c r="F6451" i="26"/>
  <c r="E6452" i="26"/>
  <c r="F6452" i="26"/>
  <c r="E6453" i="26"/>
  <c r="F6453" i="26"/>
  <c r="E6454" i="26"/>
  <c r="F6454" i="26"/>
  <c r="E6455" i="26"/>
  <c r="F6455" i="26"/>
  <c r="E6456" i="26"/>
  <c r="F6456" i="26"/>
  <c r="E6457" i="26"/>
  <c r="F6457" i="26"/>
  <c r="E6458" i="26"/>
  <c r="F6458" i="26"/>
  <c r="E6459" i="26"/>
  <c r="F6459" i="26"/>
  <c r="E6460" i="26"/>
  <c r="F6460" i="26"/>
  <c r="E6461" i="26"/>
  <c r="F6461" i="26"/>
  <c r="E6462" i="26"/>
  <c r="F6462" i="26"/>
  <c r="E6463" i="26"/>
  <c r="F6463" i="26"/>
  <c r="E6464" i="26"/>
  <c r="F6464" i="26"/>
  <c r="E6465" i="26"/>
  <c r="F6465" i="26"/>
  <c r="E6466" i="26"/>
  <c r="F6466" i="26"/>
  <c r="E6467" i="26"/>
  <c r="F6467" i="26"/>
  <c r="E6468" i="26"/>
  <c r="F6468" i="26"/>
  <c r="E6469" i="26"/>
  <c r="F6469" i="26"/>
  <c r="E6470" i="26"/>
  <c r="F6470" i="26"/>
  <c r="E6471" i="26"/>
  <c r="F6471" i="26"/>
  <c r="E6472" i="26"/>
  <c r="F6472" i="26"/>
  <c r="E6473" i="26"/>
  <c r="F6473" i="26"/>
  <c r="E6474" i="26"/>
  <c r="F6474" i="26"/>
  <c r="E6475" i="26"/>
  <c r="F6475" i="26"/>
  <c r="E6476" i="26"/>
  <c r="F6476" i="26"/>
  <c r="E6477" i="26"/>
  <c r="F6477" i="26"/>
  <c r="E6478" i="26"/>
  <c r="F6478" i="26"/>
  <c r="E6479" i="26"/>
  <c r="F6479" i="26"/>
  <c r="E6480" i="26"/>
  <c r="F6480" i="26"/>
  <c r="E6481" i="26"/>
  <c r="F6481" i="26"/>
  <c r="E6482" i="26"/>
  <c r="F6482" i="26"/>
  <c r="E6483" i="26"/>
  <c r="F6483" i="26"/>
  <c r="E6484" i="26"/>
  <c r="F6484" i="26"/>
  <c r="E6485" i="26"/>
  <c r="F6485" i="26"/>
  <c r="E6486" i="26"/>
  <c r="F6486" i="26"/>
  <c r="E6487" i="26"/>
  <c r="F6487" i="26"/>
  <c r="E6488" i="26"/>
  <c r="F6488" i="26"/>
  <c r="E6489" i="26"/>
  <c r="F6489" i="26"/>
  <c r="E6490" i="26"/>
  <c r="F6490" i="26"/>
  <c r="E6491" i="26"/>
  <c r="F6491" i="26"/>
  <c r="E6492" i="26"/>
  <c r="F6492" i="26"/>
  <c r="E6493" i="26"/>
  <c r="F6493" i="26"/>
  <c r="E6494" i="26"/>
  <c r="F6494" i="26"/>
  <c r="E6495" i="26"/>
  <c r="F6495" i="26"/>
  <c r="E6496" i="26"/>
  <c r="F6496" i="26"/>
  <c r="E6497" i="26"/>
  <c r="F6497" i="26"/>
  <c r="E6498" i="26"/>
  <c r="F6498" i="26"/>
  <c r="E6499" i="26"/>
  <c r="F6499" i="26"/>
  <c r="E6500" i="26"/>
  <c r="F6500" i="26"/>
  <c r="E6501" i="26"/>
  <c r="F6501" i="26"/>
  <c r="E6502" i="26"/>
  <c r="F6502" i="26"/>
  <c r="E6503" i="26"/>
  <c r="F6503" i="26"/>
  <c r="E6504" i="26"/>
  <c r="F6504" i="26"/>
  <c r="E6505" i="26"/>
  <c r="F6505" i="26"/>
  <c r="E6506" i="26"/>
  <c r="F6506" i="26"/>
  <c r="E6507" i="26"/>
  <c r="F6507" i="26"/>
  <c r="E6508" i="26"/>
  <c r="F6508" i="26"/>
  <c r="E6509" i="26"/>
  <c r="F6509" i="26"/>
  <c r="E6510" i="26"/>
  <c r="F6510" i="26"/>
  <c r="E6511" i="26"/>
  <c r="F6511" i="26"/>
  <c r="E6512" i="26"/>
  <c r="F6512" i="26"/>
  <c r="E6513" i="26"/>
  <c r="F6513" i="26"/>
  <c r="E6514" i="26"/>
  <c r="F6514" i="26"/>
  <c r="E6515" i="26"/>
  <c r="F6515" i="26"/>
  <c r="E6516" i="26"/>
  <c r="F6516" i="26"/>
  <c r="E6517" i="26"/>
  <c r="F6517" i="26"/>
  <c r="E6518" i="26"/>
  <c r="F6518" i="26"/>
  <c r="E6519" i="26"/>
  <c r="F6519" i="26"/>
  <c r="E6520" i="26"/>
  <c r="F6520" i="26"/>
  <c r="E6521" i="26"/>
  <c r="F6521" i="26"/>
  <c r="E6522" i="26"/>
  <c r="F6522" i="26"/>
  <c r="E6523" i="26"/>
  <c r="F6523" i="26"/>
  <c r="E6524" i="26"/>
  <c r="F6524" i="26"/>
  <c r="E6525" i="26"/>
  <c r="F6525" i="26"/>
  <c r="E6526" i="26"/>
  <c r="F6526" i="26"/>
  <c r="E6527" i="26"/>
  <c r="F6527" i="26"/>
  <c r="E6528" i="26"/>
  <c r="F6528" i="26"/>
  <c r="E6529" i="26"/>
  <c r="F6529" i="26"/>
  <c r="E6530" i="26"/>
  <c r="F6530" i="26"/>
  <c r="E6531" i="26"/>
  <c r="F6531" i="26"/>
  <c r="E6532" i="26"/>
  <c r="F6532" i="26"/>
  <c r="E6533" i="26"/>
  <c r="F6533" i="26"/>
  <c r="E6534" i="26"/>
  <c r="F6534" i="26"/>
  <c r="E6535" i="26"/>
  <c r="F6535" i="26"/>
  <c r="E6536" i="26"/>
  <c r="F6536" i="26"/>
  <c r="E6537" i="26"/>
  <c r="F6537" i="26"/>
  <c r="E6538" i="26"/>
  <c r="F6538" i="26"/>
  <c r="E6539" i="26"/>
  <c r="F6539" i="26"/>
  <c r="E6540" i="26"/>
  <c r="F6540" i="26"/>
  <c r="E6541" i="26"/>
  <c r="F6541" i="26"/>
  <c r="E6542" i="26"/>
  <c r="F6542" i="26"/>
  <c r="E6543" i="26"/>
  <c r="F6543" i="26"/>
  <c r="E6544" i="26"/>
  <c r="F6544" i="26"/>
  <c r="E6545" i="26"/>
  <c r="F6545" i="26"/>
  <c r="E6546" i="26"/>
  <c r="F6546" i="26"/>
  <c r="E6547" i="26"/>
  <c r="F6547" i="26"/>
  <c r="E6548" i="26"/>
  <c r="F6548" i="26"/>
  <c r="E6549" i="26"/>
  <c r="F6549" i="26"/>
  <c r="E6550" i="26"/>
  <c r="F6550" i="26"/>
  <c r="E6551" i="26"/>
  <c r="F6551" i="26"/>
  <c r="E6552" i="26"/>
  <c r="F6552" i="26"/>
  <c r="E6553" i="26"/>
  <c r="F6553" i="26"/>
  <c r="E6554" i="26"/>
  <c r="F6554" i="26"/>
  <c r="E6555" i="26"/>
  <c r="F6555" i="26"/>
  <c r="E6556" i="26"/>
  <c r="F6556" i="26"/>
  <c r="E6557" i="26"/>
  <c r="F6557" i="26"/>
  <c r="E6558" i="26"/>
  <c r="F6558" i="26"/>
  <c r="E6559" i="26"/>
  <c r="F6559" i="26"/>
  <c r="E6560" i="26"/>
  <c r="F6560" i="26"/>
  <c r="E6561" i="26"/>
  <c r="F6561" i="26"/>
  <c r="E6562" i="26"/>
  <c r="F6562" i="26"/>
  <c r="E6563" i="26"/>
  <c r="F6563" i="26"/>
  <c r="E6564" i="26"/>
  <c r="F6564" i="26"/>
  <c r="E6565" i="26"/>
  <c r="F6565" i="26"/>
  <c r="E6566" i="26"/>
  <c r="F6566" i="26"/>
  <c r="E6567" i="26"/>
  <c r="F6567" i="26"/>
  <c r="E6568" i="26"/>
  <c r="F6568" i="26"/>
  <c r="E6569" i="26"/>
  <c r="F6569" i="26"/>
  <c r="E6570" i="26"/>
  <c r="F6570" i="26"/>
  <c r="E6571" i="26"/>
  <c r="F6571" i="26"/>
  <c r="E6572" i="26"/>
  <c r="F6572" i="26"/>
  <c r="E6573" i="26"/>
  <c r="F6573" i="26"/>
  <c r="E6574" i="26"/>
  <c r="F6574" i="26"/>
  <c r="E6575" i="26"/>
  <c r="F6575" i="26"/>
  <c r="E6576" i="26"/>
  <c r="F6576" i="26"/>
  <c r="E6577" i="26"/>
  <c r="F6577" i="26"/>
  <c r="E6578" i="26"/>
  <c r="F6578" i="26"/>
  <c r="E6579" i="26"/>
  <c r="F6579" i="26"/>
  <c r="E6580" i="26"/>
  <c r="F6580" i="26"/>
  <c r="E6581" i="26"/>
  <c r="F6581" i="26"/>
  <c r="E6582" i="26"/>
  <c r="F6582" i="26"/>
  <c r="E6583" i="26"/>
  <c r="F6583" i="26"/>
  <c r="E6584" i="26"/>
  <c r="F6584" i="26"/>
  <c r="E6585" i="26"/>
  <c r="F6585" i="26"/>
  <c r="E6586" i="26"/>
  <c r="F6586" i="26"/>
  <c r="E6587" i="26"/>
  <c r="F6587" i="26"/>
  <c r="E6588" i="26"/>
  <c r="F6588" i="26"/>
  <c r="E6589" i="26"/>
  <c r="F6589" i="26"/>
  <c r="E6590" i="26"/>
  <c r="F6590" i="26"/>
  <c r="E6591" i="26"/>
  <c r="F6591" i="26"/>
  <c r="E6592" i="26"/>
  <c r="F6592" i="26"/>
  <c r="E6593" i="26"/>
  <c r="F6593" i="26"/>
  <c r="E6594" i="26"/>
  <c r="F6594" i="26"/>
  <c r="E6595" i="26"/>
  <c r="F6595" i="26"/>
  <c r="E6596" i="26"/>
  <c r="F6596" i="26"/>
  <c r="E6597" i="26"/>
  <c r="F6597" i="26"/>
  <c r="E6598" i="26"/>
  <c r="F6598" i="26"/>
  <c r="E6599" i="26"/>
  <c r="F6599" i="26"/>
  <c r="E6600" i="26"/>
  <c r="F6600" i="26"/>
  <c r="E6601" i="26"/>
  <c r="F6601" i="26"/>
  <c r="E6602" i="26"/>
  <c r="F6602" i="26"/>
  <c r="E6603" i="26"/>
  <c r="F6603" i="26"/>
  <c r="E6604" i="26"/>
  <c r="F6604" i="26"/>
  <c r="E6605" i="26"/>
  <c r="F6605" i="26"/>
  <c r="E6606" i="26"/>
  <c r="F6606" i="26"/>
  <c r="E6607" i="26"/>
  <c r="F6607" i="26"/>
  <c r="E6608" i="26"/>
  <c r="F6608" i="26"/>
  <c r="E6609" i="26"/>
  <c r="F6609" i="26"/>
  <c r="E6610" i="26"/>
  <c r="F6610" i="26"/>
  <c r="E6611" i="26"/>
  <c r="F6611" i="26"/>
  <c r="E6612" i="26"/>
  <c r="F6612" i="26"/>
  <c r="E6613" i="26"/>
  <c r="F6613" i="26"/>
  <c r="E6614" i="26"/>
  <c r="F6614" i="26"/>
  <c r="E6615" i="26"/>
  <c r="F6615" i="26"/>
  <c r="E6616" i="26"/>
  <c r="F6616" i="26"/>
  <c r="E6617" i="26"/>
  <c r="F6617" i="26"/>
  <c r="E6618" i="26"/>
  <c r="F6618" i="26"/>
  <c r="E6619" i="26"/>
  <c r="F6619" i="26"/>
  <c r="E6620" i="26"/>
  <c r="F6620" i="26"/>
  <c r="E6621" i="26"/>
  <c r="F6621" i="26"/>
  <c r="E6622" i="26"/>
  <c r="F6622" i="26"/>
  <c r="E6623" i="26"/>
  <c r="F6623" i="26"/>
  <c r="E6624" i="26"/>
  <c r="F6624" i="26"/>
  <c r="E6625" i="26"/>
  <c r="F6625" i="26"/>
  <c r="E6626" i="26"/>
  <c r="F6626" i="26"/>
  <c r="E6627" i="26"/>
  <c r="F6627" i="26"/>
  <c r="E6628" i="26"/>
  <c r="F6628" i="26"/>
  <c r="E6629" i="26"/>
  <c r="F6629" i="26"/>
  <c r="E6630" i="26"/>
  <c r="F6630" i="26"/>
  <c r="E6631" i="26"/>
  <c r="F6631" i="26"/>
  <c r="E6632" i="26"/>
  <c r="F6632" i="26"/>
  <c r="E6633" i="26"/>
  <c r="F6633" i="26"/>
  <c r="E6634" i="26"/>
  <c r="F6634" i="26"/>
  <c r="E6635" i="26"/>
  <c r="F6635" i="26"/>
  <c r="E6636" i="26"/>
  <c r="F6636" i="26"/>
  <c r="E6637" i="26"/>
  <c r="F6637" i="26"/>
  <c r="E6638" i="26"/>
  <c r="F6638" i="26"/>
  <c r="E6639" i="26"/>
  <c r="F6639" i="26"/>
  <c r="E6640" i="26"/>
  <c r="F6640" i="26"/>
  <c r="E6641" i="26"/>
  <c r="F6641" i="26"/>
  <c r="E6642" i="26"/>
  <c r="F6642" i="26"/>
  <c r="E6643" i="26"/>
  <c r="F6643" i="26"/>
  <c r="E6644" i="26"/>
  <c r="F6644" i="26"/>
  <c r="E6645" i="26"/>
  <c r="F6645" i="26"/>
  <c r="E6646" i="26"/>
  <c r="F6646" i="26"/>
  <c r="E6647" i="26"/>
  <c r="F6647" i="26"/>
  <c r="E6648" i="26"/>
  <c r="F6648" i="26"/>
  <c r="E6649" i="26"/>
  <c r="F6649" i="26"/>
  <c r="E6650" i="26"/>
  <c r="F6650" i="26"/>
  <c r="E6651" i="26"/>
  <c r="F6651" i="26"/>
  <c r="E6652" i="26"/>
  <c r="F6652" i="26"/>
  <c r="E6653" i="26"/>
  <c r="F6653" i="26"/>
  <c r="E6654" i="26"/>
  <c r="F6654" i="26"/>
  <c r="E6655" i="26"/>
  <c r="F6655" i="26"/>
  <c r="E6656" i="26"/>
  <c r="F6656" i="26"/>
  <c r="E6657" i="26"/>
  <c r="F6657" i="26"/>
  <c r="E6658" i="26"/>
  <c r="F6658" i="26"/>
  <c r="E6659" i="26"/>
  <c r="F6659" i="26"/>
  <c r="E6660" i="26"/>
  <c r="F6660" i="26"/>
  <c r="E6661" i="26"/>
  <c r="F6661" i="26"/>
  <c r="E6662" i="26"/>
  <c r="F6662" i="26"/>
  <c r="E6663" i="26"/>
  <c r="F6663" i="26"/>
  <c r="E6664" i="26"/>
  <c r="F6664" i="26"/>
  <c r="E6665" i="26"/>
  <c r="F6665" i="26"/>
  <c r="E6666" i="26"/>
  <c r="F6666" i="26"/>
  <c r="E6667" i="26"/>
  <c r="F6667" i="26"/>
  <c r="E6668" i="26"/>
  <c r="F6668" i="26"/>
  <c r="E6669" i="26"/>
  <c r="F6669" i="26"/>
  <c r="E6670" i="26"/>
  <c r="F6670" i="26"/>
  <c r="E6671" i="26"/>
  <c r="F6671" i="26"/>
  <c r="E6672" i="26"/>
  <c r="F6672" i="26"/>
  <c r="E6673" i="26"/>
  <c r="F6673" i="26"/>
  <c r="E6674" i="26"/>
  <c r="F6674" i="26"/>
  <c r="E6675" i="26"/>
  <c r="F6675" i="26"/>
  <c r="E6676" i="26"/>
  <c r="F6676" i="26"/>
  <c r="E6677" i="26"/>
  <c r="F6677" i="26"/>
  <c r="E6678" i="26"/>
  <c r="F6678" i="26"/>
  <c r="E6679" i="26"/>
  <c r="F6679" i="26"/>
  <c r="E6680" i="26"/>
  <c r="F6680" i="26"/>
  <c r="E6681" i="26"/>
  <c r="F6681" i="26"/>
  <c r="E6682" i="26"/>
  <c r="F6682" i="26"/>
  <c r="E6683" i="26"/>
  <c r="F6683" i="26"/>
  <c r="E6684" i="26"/>
  <c r="F6684" i="26"/>
  <c r="E6685" i="26"/>
  <c r="F6685" i="26"/>
  <c r="E6686" i="26"/>
  <c r="F6686" i="26"/>
  <c r="E6687" i="26"/>
  <c r="F6687" i="26"/>
  <c r="E6688" i="26"/>
  <c r="F6688" i="26"/>
  <c r="E6689" i="26"/>
  <c r="F6689" i="26"/>
  <c r="E6690" i="26"/>
  <c r="F6690" i="26"/>
  <c r="E6691" i="26"/>
  <c r="F6691" i="26"/>
  <c r="E6692" i="26"/>
  <c r="F6692" i="26"/>
  <c r="E6693" i="26"/>
  <c r="F6693" i="26"/>
  <c r="E6694" i="26"/>
  <c r="F6694" i="26"/>
  <c r="E6695" i="26"/>
  <c r="F6695" i="26"/>
  <c r="E6696" i="26"/>
  <c r="F6696" i="26"/>
  <c r="E6697" i="26"/>
  <c r="F6697" i="26"/>
  <c r="E6698" i="26"/>
  <c r="F6698" i="26"/>
  <c r="E6699" i="26"/>
  <c r="F6699" i="26"/>
  <c r="E6700" i="26"/>
  <c r="F6700" i="26"/>
  <c r="E6701" i="26"/>
  <c r="F6701" i="26"/>
  <c r="E6702" i="26"/>
  <c r="F6702" i="26"/>
  <c r="E6703" i="26"/>
  <c r="F6703" i="26"/>
  <c r="E6704" i="26"/>
  <c r="F6704" i="26"/>
  <c r="E6705" i="26"/>
  <c r="F6705" i="26"/>
  <c r="E6706" i="26"/>
  <c r="F6706" i="26"/>
  <c r="E6707" i="26"/>
  <c r="F6707" i="26"/>
  <c r="E6708" i="26"/>
  <c r="F6708" i="26"/>
  <c r="E6709" i="26"/>
  <c r="F6709" i="26"/>
  <c r="E6710" i="26"/>
  <c r="F6710" i="26"/>
  <c r="E6711" i="26"/>
  <c r="F6711" i="26"/>
  <c r="E6712" i="26"/>
  <c r="F6712" i="26"/>
  <c r="E6713" i="26"/>
  <c r="F6713" i="26"/>
  <c r="E6714" i="26"/>
  <c r="F6714" i="26"/>
  <c r="E6715" i="26"/>
  <c r="F6715" i="26"/>
  <c r="E6716" i="26"/>
  <c r="F6716" i="26"/>
  <c r="E6717" i="26"/>
  <c r="F6717" i="26"/>
  <c r="E6718" i="26"/>
  <c r="F6718" i="26"/>
  <c r="E6719" i="26"/>
  <c r="F6719" i="26"/>
  <c r="E6720" i="26"/>
  <c r="F6720" i="26"/>
  <c r="E6721" i="26"/>
  <c r="F6721" i="26"/>
  <c r="E6722" i="26"/>
  <c r="F6722" i="26"/>
  <c r="E6723" i="26"/>
  <c r="F6723" i="26"/>
  <c r="E6724" i="26"/>
  <c r="F6724" i="26"/>
  <c r="E6725" i="26"/>
  <c r="F6725" i="26"/>
  <c r="E6726" i="26"/>
  <c r="F6726" i="26"/>
  <c r="E6727" i="26"/>
  <c r="F6727" i="26"/>
  <c r="E6728" i="26"/>
  <c r="F6728" i="26"/>
  <c r="E6729" i="26"/>
  <c r="F6729" i="26"/>
  <c r="E6730" i="26"/>
  <c r="F6730" i="26"/>
  <c r="E6731" i="26"/>
  <c r="F6731" i="26"/>
  <c r="E6732" i="26"/>
  <c r="F6732" i="26"/>
  <c r="E6733" i="26"/>
  <c r="F6733" i="26"/>
  <c r="E6734" i="26"/>
  <c r="F6734" i="26"/>
  <c r="E6735" i="26"/>
  <c r="F6735" i="26"/>
  <c r="E6736" i="26"/>
  <c r="F6736" i="26"/>
  <c r="E6737" i="26"/>
  <c r="F6737" i="26"/>
  <c r="E6738" i="26"/>
  <c r="F6738" i="26"/>
  <c r="E6739" i="26"/>
  <c r="F6739" i="26"/>
  <c r="E6740" i="26"/>
  <c r="F6740" i="26"/>
  <c r="E6741" i="26"/>
  <c r="F6741" i="26"/>
  <c r="E6742" i="26"/>
  <c r="F6742" i="26"/>
  <c r="E6743" i="26"/>
  <c r="F6743" i="26"/>
  <c r="E6744" i="26"/>
  <c r="F6744" i="26"/>
  <c r="E6745" i="26"/>
  <c r="F6745" i="26"/>
  <c r="E6746" i="26"/>
  <c r="F6746" i="26"/>
  <c r="E6747" i="26"/>
  <c r="F6747" i="26"/>
  <c r="E6748" i="26"/>
  <c r="F6748" i="26"/>
  <c r="E6749" i="26"/>
  <c r="F6749" i="26"/>
  <c r="E6750" i="26"/>
  <c r="F6750" i="26"/>
  <c r="E6751" i="26"/>
  <c r="F6751" i="26"/>
  <c r="E6752" i="26"/>
  <c r="F6752" i="26"/>
  <c r="E6753" i="26"/>
  <c r="F6753" i="26"/>
  <c r="E6754" i="26"/>
  <c r="F6754" i="26"/>
  <c r="E6755" i="26"/>
  <c r="F6755" i="26"/>
  <c r="E6756" i="26"/>
  <c r="F6756" i="26"/>
  <c r="E6757" i="26"/>
  <c r="F6757" i="26"/>
  <c r="E6758" i="26"/>
  <c r="F6758" i="26"/>
  <c r="E6759" i="26"/>
  <c r="F6759" i="26"/>
  <c r="E6760" i="26"/>
  <c r="F6760" i="26"/>
  <c r="E6761" i="26"/>
  <c r="F6761" i="26"/>
  <c r="E6762" i="26"/>
  <c r="F6762" i="26"/>
  <c r="E6763" i="26"/>
  <c r="F6763" i="26"/>
  <c r="E6764" i="26"/>
  <c r="F6764" i="26"/>
  <c r="E6765" i="26"/>
  <c r="F6765" i="26"/>
  <c r="E6766" i="26"/>
  <c r="F6766" i="26"/>
  <c r="E6767" i="26"/>
  <c r="F6767" i="26"/>
  <c r="E6768" i="26"/>
  <c r="F6768" i="26"/>
  <c r="E6769" i="26"/>
  <c r="F6769" i="26"/>
  <c r="E6770" i="26"/>
  <c r="F6770" i="26"/>
  <c r="E6771" i="26"/>
  <c r="F6771" i="26"/>
  <c r="E6772" i="26"/>
  <c r="F6772" i="26"/>
  <c r="E6773" i="26"/>
  <c r="F6773" i="26"/>
  <c r="E6774" i="26"/>
  <c r="F6774" i="26"/>
  <c r="E6775" i="26"/>
  <c r="F6775" i="26"/>
  <c r="E6776" i="26"/>
  <c r="F6776" i="26"/>
  <c r="E6777" i="26"/>
  <c r="F6777" i="26"/>
  <c r="E6778" i="26"/>
  <c r="F6778" i="26"/>
  <c r="E6779" i="26"/>
  <c r="F6779" i="26"/>
  <c r="E6780" i="26"/>
  <c r="F6780" i="26"/>
  <c r="E6781" i="26"/>
  <c r="F6781" i="26"/>
  <c r="E6782" i="26"/>
  <c r="F6782" i="26"/>
  <c r="E6783" i="26"/>
  <c r="F6783" i="26"/>
  <c r="E6784" i="26"/>
  <c r="F6784" i="26"/>
  <c r="E6785" i="26"/>
  <c r="F6785" i="26"/>
  <c r="E6786" i="26"/>
  <c r="F6786" i="26"/>
  <c r="E6787" i="26"/>
  <c r="F6787" i="26"/>
  <c r="E6788" i="26"/>
  <c r="F6788" i="26"/>
  <c r="E6789" i="26"/>
  <c r="F6789" i="26"/>
  <c r="E6790" i="26"/>
  <c r="F6790" i="26"/>
  <c r="E6791" i="26"/>
  <c r="F6791" i="26"/>
  <c r="E6792" i="26"/>
  <c r="F6792" i="26"/>
  <c r="E6793" i="26"/>
  <c r="F6793" i="26"/>
  <c r="E6794" i="26"/>
  <c r="F6794" i="26"/>
  <c r="E6795" i="26"/>
  <c r="F6795" i="26"/>
  <c r="E6796" i="26"/>
  <c r="F6796" i="26"/>
  <c r="E6797" i="26"/>
  <c r="F6797" i="26"/>
  <c r="E6798" i="26"/>
  <c r="F6798" i="26"/>
  <c r="E6799" i="26"/>
  <c r="F6799" i="26"/>
  <c r="E6800" i="26"/>
  <c r="F6800" i="26"/>
  <c r="E6801" i="26"/>
  <c r="F6801" i="26"/>
  <c r="E6802" i="26"/>
  <c r="F6802" i="26"/>
  <c r="E6803" i="26"/>
  <c r="F6803" i="26"/>
  <c r="E6804" i="26"/>
  <c r="F6804" i="26"/>
  <c r="E6805" i="26"/>
  <c r="F6805" i="26"/>
  <c r="E6806" i="26"/>
  <c r="F6806" i="26"/>
  <c r="E6807" i="26"/>
  <c r="F6807" i="26"/>
  <c r="E6808" i="26"/>
  <c r="F6808" i="26"/>
  <c r="E6809" i="26"/>
  <c r="F6809" i="26"/>
  <c r="E6810" i="26"/>
  <c r="F6810" i="26"/>
  <c r="E6811" i="26"/>
  <c r="F6811" i="26"/>
  <c r="E6812" i="26"/>
  <c r="F6812" i="26"/>
  <c r="E6813" i="26"/>
  <c r="F6813" i="26"/>
  <c r="E6814" i="26"/>
  <c r="F6814" i="26"/>
  <c r="E6815" i="26"/>
  <c r="F6815" i="26"/>
  <c r="E6816" i="26"/>
  <c r="F6816" i="26"/>
  <c r="E6817" i="26"/>
  <c r="F6817" i="26"/>
  <c r="E6818" i="26"/>
  <c r="F6818" i="26"/>
  <c r="E6819" i="26"/>
  <c r="F6819" i="26"/>
  <c r="E6820" i="26"/>
  <c r="F6820" i="26"/>
  <c r="E6821" i="26"/>
  <c r="F6821" i="26"/>
  <c r="E6822" i="26"/>
  <c r="F6822" i="26"/>
  <c r="E6823" i="26"/>
  <c r="F6823" i="26"/>
  <c r="E6824" i="26"/>
  <c r="F6824" i="26"/>
  <c r="E6825" i="26"/>
  <c r="F6825" i="26"/>
  <c r="E6826" i="26"/>
  <c r="F6826" i="26"/>
  <c r="E6827" i="26"/>
  <c r="F6827" i="26"/>
  <c r="E6828" i="26"/>
  <c r="F6828" i="26"/>
  <c r="E6829" i="26"/>
  <c r="F6829" i="26"/>
  <c r="E6830" i="26"/>
  <c r="F6830" i="26"/>
  <c r="E6831" i="26"/>
  <c r="F6831" i="26"/>
  <c r="E6832" i="26"/>
  <c r="F6832" i="26"/>
  <c r="E6833" i="26"/>
  <c r="F6833" i="26"/>
  <c r="E6834" i="26"/>
  <c r="F6834" i="26"/>
  <c r="E6835" i="26"/>
  <c r="F6835" i="26"/>
  <c r="E6836" i="26"/>
  <c r="F6836" i="26"/>
  <c r="E6837" i="26"/>
  <c r="F6837" i="26"/>
  <c r="E6838" i="26"/>
  <c r="F6838" i="26"/>
  <c r="E6839" i="26"/>
  <c r="F6839" i="26"/>
  <c r="E6840" i="26"/>
  <c r="F6840" i="26"/>
  <c r="E6841" i="26"/>
  <c r="F6841" i="26"/>
  <c r="E6842" i="26"/>
  <c r="F6842" i="26"/>
  <c r="E6843" i="26"/>
  <c r="F6843" i="26"/>
  <c r="E6844" i="26"/>
  <c r="F6844" i="26"/>
  <c r="E6845" i="26"/>
  <c r="F6845" i="26"/>
  <c r="E6846" i="26"/>
  <c r="F6846" i="26"/>
  <c r="E6847" i="26"/>
  <c r="F6847" i="26"/>
  <c r="E6848" i="26"/>
  <c r="F6848" i="26"/>
  <c r="E6849" i="26"/>
  <c r="F6849" i="26"/>
  <c r="E6850" i="26"/>
  <c r="F6850" i="26"/>
  <c r="E6851" i="26"/>
  <c r="F6851" i="26"/>
  <c r="E6852" i="26"/>
  <c r="F6852" i="26"/>
  <c r="E6853" i="26"/>
  <c r="F6853" i="26"/>
  <c r="E6854" i="26"/>
  <c r="F6854" i="26"/>
  <c r="E6855" i="26"/>
  <c r="F6855" i="26"/>
  <c r="E6856" i="26"/>
  <c r="F6856" i="26"/>
  <c r="E6857" i="26"/>
  <c r="F6857" i="26"/>
  <c r="E6858" i="26"/>
  <c r="F6858" i="26"/>
  <c r="E6859" i="26"/>
  <c r="F6859" i="26"/>
  <c r="E6860" i="26"/>
  <c r="F6860" i="26"/>
  <c r="E6861" i="26"/>
  <c r="F6861" i="26"/>
  <c r="E6862" i="26"/>
  <c r="F6862" i="26"/>
  <c r="E6863" i="26"/>
  <c r="F6863" i="26"/>
  <c r="E6864" i="26"/>
  <c r="F6864" i="26"/>
  <c r="E6865" i="26"/>
  <c r="F6865" i="26"/>
  <c r="E6866" i="26"/>
  <c r="F6866" i="26"/>
  <c r="E6867" i="26"/>
  <c r="F6867" i="26"/>
  <c r="E6868" i="26"/>
  <c r="F6868" i="26"/>
  <c r="E6869" i="26"/>
  <c r="F6869" i="26"/>
  <c r="E6870" i="26"/>
  <c r="F6870" i="26"/>
  <c r="E6871" i="26"/>
  <c r="F6871" i="26"/>
  <c r="E6872" i="26"/>
  <c r="F6872" i="26"/>
  <c r="E6873" i="26"/>
  <c r="F6873" i="26"/>
  <c r="E6874" i="26"/>
  <c r="F6874" i="26"/>
  <c r="E6875" i="26"/>
  <c r="F6875" i="26"/>
  <c r="E6876" i="26"/>
  <c r="F6876" i="26"/>
  <c r="E6877" i="26"/>
  <c r="F6877" i="26"/>
  <c r="E6878" i="26"/>
  <c r="F6878" i="26"/>
  <c r="E6879" i="26"/>
  <c r="F6879" i="26"/>
  <c r="E6880" i="26"/>
  <c r="F6880" i="26"/>
  <c r="E6881" i="26"/>
  <c r="F6881" i="26"/>
  <c r="E6882" i="26"/>
  <c r="F6882" i="26"/>
  <c r="E6883" i="26"/>
  <c r="F6883" i="26"/>
  <c r="E6884" i="26"/>
  <c r="F6884" i="26"/>
  <c r="E6885" i="26"/>
  <c r="F6885" i="26"/>
  <c r="E6886" i="26"/>
  <c r="F6886" i="26"/>
  <c r="E6887" i="26"/>
  <c r="F6887" i="26"/>
  <c r="E6888" i="26"/>
  <c r="F6888" i="26"/>
  <c r="E6889" i="26"/>
  <c r="F6889" i="26"/>
  <c r="E6890" i="26"/>
  <c r="F6890" i="26"/>
  <c r="E6891" i="26"/>
  <c r="F6891" i="26"/>
  <c r="E6892" i="26"/>
  <c r="F6892" i="26"/>
  <c r="E6893" i="26"/>
  <c r="F6893" i="26"/>
  <c r="E6894" i="26"/>
  <c r="F6894" i="26"/>
  <c r="E6895" i="26"/>
  <c r="F6895" i="26"/>
  <c r="E6896" i="26"/>
  <c r="F6896" i="26"/>
  <c r="E6897" i="26"/>
  <c r="F6897" i="26"/>
  <c r="E6898" i="26"/>
  <c r="F6898" i="26"/>
  <c r="E6899" i="26"/>
  <c r="F6899" i="26"/>
  <c r="E6900" i="26"/>
  <c r="F6900" i="26"/>
  <c r="E6901" i="26"/>
  <c r="F6901" i="26"/>
  <c r="E6902" i="26"/>
  <c r="F6902" i="26"/>
  <c r="E6903" i="26"/>
  <c r="F6903" i="26"/>
  <c r="E6904" i="26"/>
  <c r="F6904" i="26"/>
  <c r="E6905" i="26"/>
  <c r="F6905" i="26"/>
  <c r="E6906" i="26"/>
  <c r="F6906" i="26"/>
  <c r="E6907" i="26"/>
  <c r="F6907" i="26"/>
  <c r="E6908" i="26"/>
  <c r="F6908" i="26"/>
  <c r="E6909" i="26"/>
  <c r="F6909" i="26"/>
  <c r="E6910" i="26"/>
  <c r="F6910" i="26"/>
  <c r="E6911" i="26"/>
  <c r="F6911" i="26"/>
  <c r="E6912" i="26"/>
  <c r="F6912" i="26"/>
  <c r="E6913" i="26"/>
  <c r="F6913" i="26"/>
  <c r="E6914" i="26"/>
  <c r="F6914" i="26"/>
  <c r="E6915" i="26"/>
  <c r="F6915" i="26"/>
  <c r="E6916" i="26"/>
  <c r="F6916" i="26"/>
  <c r="E6917" i="26"/>
  <c r="F6917" i="26"/>
  <c r="E6918" i="26"/>
  <c r="F6918" i="26"/>
  <c r="E6919" i="26"/>
  <c r="F6919" i="26"/>
  <c r="E6920" i="26"/>
  <c r="F6920" i="26"/>
  <c r="E6921" i="26"/>
  <c r="F6921" i="26"/>
  <c r="E6922" i="26"/>
  <c r="F6922" i="26"/>
  <c r="E6923" i="26"/>
  <c r="F6923" i="26"/>
  <c r="E6924" i="26"/>
  <c r="F6924" i="26"/>
  <c r="E6925" i="26"/>
  <c r="F6925" i="26"/>
  <c r="E6926" i="26"/>
  <c r="F6926" i="26"/>
  <c r="E6927" i="26"/>
  <c r="F6927" i="26"/>
  <c r="E6928" i="26"/>
  <c r="F6928" i="26"/>
  <c r="E6929" i="26"/>
  <c r="F6929" i="26"/>
  <c r="E6930" i="26"/>
  <c r="F6930" i="26"/>
  <c r="E6931" i="26"/>
  <c r="F6931" i="26"/>
  <c r="E6932" i="26"/>
  <c r="F6932" i="26"/>
  <c r="E6933" i="26"/>
  <c r="F6933" i="26"/>
  <c r="E6934" i="26"/>
  <c r="F6934" i="26"/>
  <c r="E6935" i="26"/>
  <c r="F6935" i="26"/>
  <c r="E6936" i="26"/>
  <c r="F6936" i="26"/>
  <c r="E6937" i="26"/>
  <c r="F6937" i="26"/>
  <c r="E6938" i="26"/>
  <c r="F6938" i="26"/>
  <c r="E6939" i="26"/>
  <c r="F6939" i="26"/>
  <c r="E6940" i="26"/>
  <c r="F6940" i="26"/>
  <c r="E6941" i="26"/>
  <c r="F6941" i="26"/>
  <c r="E6942" i="26"/>
  <c r="F6942" i="26"/>
  <c r="E6943" i="26"/>
  <c r="F6943" i="26"/>
  <c r="E6944" i="26"/>
  <c r="F6944" i="26"/>
  <c r="E6945" i="26"/>
  <c r="F6945" i="26"/>
  <c r="E6946" i="26"/>
  <c r="F6946" i="26"/>
  <c r="E6947" i="26"/>
  <c r="F6947" i="26"/>
  <c r="E6948" i="26"/>
  <c r="F6948" i="26"/>
  <c r="E6949" i="26"/>
  <c r="F6949" i="26"/>
  <c r="E6950" i="26"/>
  <c r="F6950" i="26"/>
  <c r="E6951" i="26"/>
  <c r="F6951" i="26"/>
  <c r="E6952" i="26"/>
  <c r="F6952" i="26"/>
  <c r="E6953" i="26"/>
  <c r="F6953" i="26"/>
  <c r="E6954" i="26"/>
  <c r="F6954" i="26"/>
  <c r="E6955" i="26"/>
  <c r="F6955" i="26"/>
  <c r="E6956" i="26"/>
  <c r="F6956" i="26"/>
  <c r="E6957" i="26"/>
  <c r="F6957" i="26"/>
  <c r="E6958" i="26"/>
  <c r="F6958" i="26"/>
  <c r="E6959" i="26"/>
  <c r="F6959" i="26"/>
  <c r="E6960" i="26"/>
  <c r="F6960" i="26"/>
  <c r="E6961" i="26"/>
  <c r="F6961" i="26"/>
  <c r="E6962" i="26"/>
  <c r="F6962" i="26"/>
  <c r="E6963" i="26"/>
  <c r="F6963" i="26"/>
  <c r="E6964" i="26"/>
  <c r="F6964" i="26"/>
  <c r="E6965" i="26"/>
  <c r="F6965" i="26"/>
  <c r="E6966" i="26"/>
  <c r="F6966" i="26"/>
  <c r="E6967" i="26"/>
  <c r="F6967" i="26"/>
  <c r="E6968" i="26"/>
  <c r="F6968" i="26"/>
  <c r="E6969" i="26"/>
  <c r="F6969" i="26"/>
  <c r="E6970" i="26"/>
  <c r="F6970" i="26"/>
  <c r="E6971" i="26"/>
  <c r="F6971" i="26"/>
  <c r="E6972" i="26"/>
  <c r="F6972" i="26"/>
  <c r="E6973" i="26"/>
  <c r="F6973" i="26"/>
  <c r="E6974" i="26"/>
  <c r="F6974" i="26"/>
  <c r="E6975" i="26"/>
  <c r="F6975" i="26"/>
  <c r="E6976" i="26"/>
  <c r="F6976" i="26"/>
  <c r="E6977" i="26"/>
  <c r="F6977" i="26"/>
  <c r="E6978" i="26"/>
  <c r="F6978" i="26"/>
  <c r="E6979" i="26"/>
  <c r="F6979" i="26"/>
  <c r="E6980" i="26"/>
  <c r="F6980" i="26"/>
  <c r="E6981" i="26"/>
  <c r="F6981" i="26"/>
  <c r="E6982" i="26"/>
  <c r="F6982" i="26"/>
  <c r="E6983" i="26"/>
  <c r="F6983" i="26"/>
  <c r="E6984" i="26"/>
  <c r="F6984" i="26"/>
  <c r="E6985" i="26"/>
  <c r="F6985" i="26"/>
  <c r="E6986" i="26"/>
  <c r="F6986" i="26"/>
  <c r="E6987" i="26"/>
  <c r="F6987" i="26"/>
  <c r="E6988" i="26"/>
  <c r="F6988" i="26"/>
  <c r="E6989" i="26"/>
  <c r="F6989" i="26"/>
  <c r="E6990" i="26"/>
  <c r="F6990" i="26"/>
  <c r="E6991" i="26"/>
  <c r="F6991" i="26"/>
  <c r="E6992" i="26"/>
  <c r="F6992" i="26"/>
  <c r="E6993" i="26"/>
  <c r="F6993" i="26"/>
  <c r="E6994" i="26"/>
  <c r="F6994" i="26"/>
  <c r="E6995" i="26"/>
  <c r="F6995" i="26"/>
  <c r="E6996" i="26"/>
  <c r="F6996" i="26"/>
  <c r="E6997" i="26"/>
  <c r="F6997" i="26"/>
  <c r="E6998" i="26"/>
  <c r="F6998" i="26"/>
  <c r="E6999" i="26"/>
  <c r="F6999" i="26"/>
  <c r="E7000" i="26"/>
  <c r="F7000" i="26"/>
  <c r="E7001" i="26"/>
  <c r="F7001" i="26"/>
  <c r="E7002" i="26"/>
  <c r="F7002" i="26"/>
  <c r="E7003" i="26"/>
  <c r="F7003" i="26"/>
  <c r="E7004" i="26"/>
  <c r="F7004" i="26"/>
  <c r="E7005" i="26"/>
  <c r="F7005" i="26"/>
  <c r="E7006" i="26"/>
  <c r="F7006" i="26"/>
  <c r="E7007" i="26"/>
  <c r="F7007" i="26"/>
  <c r="E7008" i="26"/>
  <c r="F7008" i="26"/>
  <c r="E7009" i="26"/>
  <c r="F7009" i="26"/>
  <c r="E7010" i="26"/>
  <c r="F7010" i="26"/>
  <c r="E7011" i="26"/>
  <c r="F7011" i="26"/>
  <c r="E7012" i="26"/>
  <c r="F7012" i="26"/>
  <c r="E7013" i="26"/>
  <c r="F7013" i="26"/>
  <c r="E7014" i="26"/>
  <c r="F7014" i="26"/>
  <c r="E7015" i="26"/>
  <c r="F7015" i="26"/>
  <c r="E7016" i="26"/>
  <c r="F7016" i="26"/>
  <c r="E7017" i="26"/>
  <c r="F7017" i="26"/>
  <c r="E7018" i="26"/>
  <c r="F7018" i="26"/>
  <c r="E7019" i="26"/>
  <c r="F7019" i="26"/>
  <c r="E7020" i="26"/>
  <c r="F7020" i="26"/>
  <c r="E7021" i="26"/>
  <c r="F7021" i="26"/>
  <c r="E7022" i="26"/>
  <c r="F7022" i="26"/>
  <c r="E7023" i="26"/>
  <c r="F7023" i="26"/>
  <c r="E7024" i="26"/>
  <c r="F7024" i="26"/>
  <c r="E7025" i="26"/>
  <c r="F7025" i="26"/>
  <c r="E7026" i="26"/>
  <c r="F7026" i="26"/>
  <c r="E7027" i="26"/>
  <c r="F7027" i="26"/>
  <c r="E7028" i="26"/>
  <c r="F7028" i="26"/>
  <c r="E7029" i="26"/>
  <c r="F7029" i="26"/>
  <c r="E7030" i="26"/>
  <c r="F7030" i="26"/>
  <c r="E7031" i="26"/>
  <c r="F7031" i="26"/>
  <c r="E7032" i="26"/>
  <c r="F7032" i="26"/>
  <c r="E7033" i="26"/>
  <c r="F7033" i="26"/>
  <c r="E7034" i="26"/>
  <c r="F7034" i="26"/>
  <c r="E7035" i="26"/>
  <c r="F7035" i="26"/>
  <c r="E7036" i="26"/>
  <c r="F7036" i="26"/>
  <c r="E7037" i="26"/>
  <c r="F7037" i="26"/>
  <c r="E7038" i="26"/>
  <c r="F7038" i="26"/>
  <c r="E7039" i="26"/>
  <c r="F7039" i="26"/>
  <c r="E7040" i="26"/>
  <c r="F7040" i="26"/>
  <c r="E7041" i="26"/>
  <c r="F7041" i="26"/>
  <c r="E7042" i="26"/>
  <c r="F7042" i="26"/>
  <c r="E7043" i="26"/>
  <c r="F7043" i="26"/>
  <c r="E7044" i="26"/>
  <c r="F7044" i="26"/>
  <c r="E7045" i="26"/>
  <c r="F7045" i="26"/>
  <c r="E7046" i="26"/>
  <c r="F7046" i="26"/>
  <c r="E7047" i="26"/>
  <c r="F7047" i="26"/>
  <c r="E7048" i="26"/>
  <c r="F7048" i="26"/>
  <c r="E7049" i="26"/>
  <c r="F7049" i="26"/>
  <c r="E7050" i="26"/>
  <c r="F7050" i="26"/>
  <c r="E7051" i="26"/>
  <c r="F7051" i="26"/>
  <c r="E7052" i="26"/>
  <c r="F7052" i="26"/>
  <c r="E7053" i="26"/>
  <c r="F7053" i="26"/>
  <c r="E7054" i="26"/>
  <c r="F7054" i="26"/>
  <c r="E7055" i="26"/>
  <c r="F7055" i="26"/>
  <c r="E7056" i="26"/>
  <c r="F7056" i="26"/>
  <c r="E7057" i="26"/>
  <c r="F7057" i="26"/>
  <c r="E7058" i="26"/>
  <c r="F7058" i="26"/>
  <c r="E7059" i="26"/>
  <c r="F7059" i="26"/>
  <c r="E7060" i="26"/>
  <c r="F7060" i="26"/>
  <c r="E7061" i="26"/>
  <c r="F7061" i="26"/>
  <c r="E7062" i="26"/>
  <c r="F7062" i="26"/>
  <c r="E7063" i="26"/>
  <c r="F7063" i="26"/>
  <c r="E7064" i="26"/>
  <c r="F7064" i="26"/>
  <c r="E7065" i="26"/>
  <c r="F7065" i="26"/>
  <c r="E7066" i="26"/>
  <c r="F7066" i="26"/>
  <c r="E7067" i="26"/>
  <c r="F7067" i="26"/>
  <c r="E7068" i="26"/>
  <c r="F7068" i="26"/>
  <c r="E7069" i="26"/>
  <c r="F7069" i="26"/>
  <c r="E7070" i="26"/>
  <c r="F7070" i="26"/>
  <c r="E7071" i="26"/>
  <c r="F7071" i="26"/>
  <c r="E7072" i="26"/>
  <c r="F7072" i="26"/>
  <c r="E7073" i="26"/>
  <c r="F7073" i="26"/>
  <c r="E7074" i="26"/>
  <c r="F7074" i="26"/>
  <c r="E7075" i="26"/>
  <c r="F7075" i="26"/>
  <c r="E7076" i="26"/>
  <c r="F7076" i="26"/>
  <c r="E7077" i="26"/>
  <c r="F7077" i="26"/>
  <c r="E7078" i="26"/>
  <c r="F7078" i="26"/>
  <c r="E7079" i="26"/>
  <c r="F7079" i="26"/>
  <c r="E7080" i="26"/>
  <c r="F7080" i="26"/>
  <c r="E7081" i="26"/>
  <c r="F7081" i="26"/>
  <c r="E7082" i="26"/>
  <c r="F7082" i="26"/>
  <c r="E7083" i="26"/>
  <c r="F7083" i="26"/>
  <c r="E7084" i="26"/>
  <c r="F7084" i="26"/>
  <c r="E7085" i="26"/>
  <c r="F7085" i="26"/>
  <c r="E7086" i="26"/>
  <c r="F7086" i="26"/>
  <c r="E7087" i="26"/>
  <c r="F7087" i="26"/>
  <c r="E7088" i="26"/>
  <c r="F7088" i="26"/>
  <c r="E7089" i="26"/>
  <c r="F7089" i="26"/>
  <c r="E7090" i="26"/>
  <c r="F7090" i="26"/>
  <c r="E7091" i="26"/>
  <c r="F7091" i="26"/>
  <c r="E7092" i="26"/>
  <c r="F7092" i="26"/>
  <c r="E7093" i="26"/>
  <c r="F7093" i="26"/>
  <c r="E7094" i="26"/>
  <c r="F7094" i="26"/>
  <c r="E7095" i="26"/>
  <c r="F7095" i="26"/>
  <c r="E7096" i="26"/>
  <c r="F7096" i="26"/>
  <c r="E7097" i="26"/>
  <c r="F7097" i="26"/>
  <c r="E7098" i="26"/>
  <c r="F7098" i="26"/>
  <c r="E7099" i="26"/>
  <c r="F7099" i="26"/>
  <c r="E7100" i="26"/>
  <c r="F7100" i="26"/>
  <c r="E7101" i="26"/>
  <c r="F7101" i="26"/>
  <c r="E7102" i="26"/>
  <c r="F7102" i="26"/>
  <c r="E7103" i="26"/>
  <c r="F7103" i="26"/>
  <c r="E7104" i="26"/>
  <c r="F7104" i="26"/>
  <c r="E7105" i="26"/>
  <c r="F7105" i="26"/>
  <c r="E7106" i="26"/>
  <c r="F7106" i="26"/>
  <c r="E7107" i="26"/>
  <c r="F7107" i="26"/>
  <c r="E7108" i="26"/>
  <c r="F7108" i="26"/>
  <c r="E7109" i="26"/>
  <c r="F7109" i="26"/>
  <c r="E7110" i="26"/>
  <c r="F7110" i="26"/>
  <c r="E7111" i="26"/>
  <c r="F7111" i="26"/>
  <c r="E7112" i="26"/>
  <c r="F7112" i="26"/>
  <c r="E7113" i="26"/>
  <c r="F7113" i="26"/>
  <c r="E7114" i="26"/>
  <c r="F7114" i="26"/>
  <c r="E7115" i="26"/>
  <c r="F7115" i="26"/>
  <c r="E7116" i="26"/>
  <c r="F7116" i="26"/>
  <c r="E7117" i="26"/>
  <c r="F7117" i="26"/>
  <c r="E7118" i="26"/>
  <c r="F7118" i="26"/>
  <c r="E7119" i="26"/>
  <c r="F7119" i="26"/>
  <c r="E7120" i="26"/>
  <c r="F7120" i="26"/>
  <c r="E7121" i="26"/>
  <c r="F7121" i="26"/>
  <c r="E7122" i="26"/>
  <c r="F7122" i="26"/>
  <c r="E7123" i="26"/>
  <c r="F7123" i="26"/>
  <c r="E7124" i="26"/>
  <c r="F7124" i="26"/>
  <c r="E7125" i="26"/>
  <c r="F7125" i="26"/>
  <c r="E7126" i="26"/>
  <c r="F7126" i="26"/>
  <c r="E7127" i="26"/>
  <c r="F7127" i="26"/>
  <c r="E7128" i="26"/>
  <c r="F7128" i="26"/>
  <c r="E7129" i="26"/>
  <c r="F7129" i="26"/>
  <c r="E7130" i="26"/>
  <c r="F7130" i="26"/>
  <c r="E7131" i="26"/>
  <c r="F7131" i="26"/>
  <c r="E7132" i="26"/>
  <c r="F7132" i="26"/>
  <c r="E7133" i="26"/>
  <c r="F7133" i="26"/>
  <c r="E7134" i="26"/>
  <c r="F7134" i="26"/>
  <c r="E7135" i="26"/>
  <c r="F7135" i="26"/>
  <c r="E7136" i="26"/>
  <c r="F7136" i="26"/>
  <c r="E7137" i="26"/>
  <c r="F7137" i="26"/>
  <c r="E7138" i="26"/>
  <c r="F7138" i="26"/>
  <c r="E7139" i="26"/>
  <c r="F7139" i="26"/>
  <c r="E7140" i="26"/>
  <c r="F7140" i="26"/>
  <c r="E7141" i="26"/>
  <c r="F7141" i="26"/>
  <c r="E7142" i="26"/>
  <c r="F7142" i="26"/>
  <c r="E7143" i="26"/>
  <c r="F7143" i="26"/>
  <c r="E7144" i="26"/>
  <c r="F7144" i="26"/>
  <c r="E7145" i="26"/>
  <c r="F7145" i="26"/>
  <c r="E7146" i="26"/>
  <c r="F7146" i="26"/>
  <c r="E7147" i="26"/>
  <c r="F7147" i="26"/>
  <c r="E7148" i="26"/>
  <c r="F7148" i="26"/>
  <c r="E7149" i="26"/>
  <c r="F7149" i="26"/>
  <c r="E7150" i="26"/>
  <c r="F7150" i="26"/>
  <c r="E7151" i="26"/>
  <c r="F7151" i="26"/>
  <c r="E7152" i="26"/>
  <c r="F7152" i="26"/>
  <c r="E7153" i="26"/>
  <c r="F7153" i="26"/>
  <c r="E7154" i="26"/>
  <c r="F7154" i="26"/>
  <c r="E7155" i="26"/>
  <c r="F7155" i="26"/>
  <c r="E7156" i="26"/>
  <c r="F7156" i="26"/>
  <c r="E7157" i="26"/>
  <c r="F7157" i="26"/>
  <c r="E7158" i="26"/>
  <c r="F7158" i="26"/>
  <c r="E7159" i="26"/>
  <c r="F7159" i="26"/>
  <c r="E7160" i="26"/>
  <c r="F7160" i="26"/>
  <c r="E7161" i="26"/>
  <c r="F7161" i="26"/>
  <c r="E7162" i="26"/>
  <c r="F7162" i="26"/>
  <c r="E7163" i="26"/>
  <c r="F7163" i="26"/>
  <c r="E7164" i="26"/>
  <c r="F7164" i="26"/>
  <c r="E7165" i="26"/>
  <c r="F7165" i="26"/>
  <c r="E7166" i="26"/>
  <c r="F7166" i="26"/>
  <c r="E7167" i="26"/>
  <c r="F7167" i="26"/>
  <c r="E7168" i="26"/>
  <c r="F7168" i="26"/>
  <c r="E7169" i="26"/>
  <c r="F7169" i="26"/>
  <c r="E7170" i="26"/>
  <c r="F7170" i="26"/>
  <c r="E7171" i="26"/>
  <c r="F7171" i="26"/>
  <c r="E7172" i="26"/>
  <c r="F7172" i="26"/>
  <c r="E7173" i="26"/>
  <c r="F7173" i="26"/>
  <c r="E7174" i="26"/>
  <c r="F7174" i="26"/>
  <c r="E7175" i="26"/>
  <c r="F7175" i="26"/>
  <c r="E7176" i="26"/>
  <c r="F7176" i="26"/>
  <c r="E7177" i="26"/>
  <c r="F7177" i="26"/>
  <c r="E7178" i="26"/>
  <c r="F7178" i="26"/>
  <c r="E7179" i="26"/>
  <c r="F7179" i="26"/>
  <c r="E7180" i="26"/>
  <c r="F7180" i="26"/>
  <c r="E7181" i="26"/>
  <c r="F7181" i="26"/>
  <c r="E7182" i="26"/>
  <c r="F7182" i="26"/>
  <c r="E7183" i="26"/>
  <c r="F7183" i="26"/>
  <c r="E7184" i="26"/>
  <c r="F7184" i="26"/>
  <c r="E7185" i="26"/>
  <c r="F7185" i="26"/>
  <c r="E7186" i="26"/>
  <c r="F7186" i="26"/>
  <c r="E7187" i="26"/>
  <c r="F7187" i="26"/>
  <c r="E7188" i="26"/>
  <c r="F7188" i="26"/>
  <c r="E7189" i="26"/>
  <c r="F7189" i="26"/>
  <c r="E7190" i="26"/>
  <c r="F7190" i="26"/>
  <c r="E7191" i="26"/>
  <c r="F7191" i="26"/>
  <c r="E7192" i="26"/>
  <c r="F7192" i="26"/>
  <c r="E7193" i="26"/>
  <c r="F7193" i="26"/>
  <c r="E7194" i="26"/>
  <c r="F7194" i="26"/>
  <c r="E7195" i="26"/>
  <c r="F7195" i="26"/>
  <c r="E7196" i="26"/>
  <c r="F7196" i="26"/>
  <c r="E7197" i="26"/>
  <c r="F7197" i="26"/>
  <c r="E7198" i="26"/>
  <c r="F7198" i="26"/>
  <c r="E7199" i="26"/>
  <c r="F7199" i="26"/>
  <c r="E7200" i="26"/>
  <c r="F7200" i="26"/>
  <c r="E7201" i="26"/>
  <c r="F7201" i="26"/>
  <c r="E7202" i="26"/>
  <c r="F7202" i="26"/>
  <c r="E7203" i="26"/>
  <c r="F7203" i="26"/>
  <c r="E7204" i="26"/>
  <c r="F7204" i="26"/>
  <c r="E7205" i="26"/>
  <c r="F7205" i="26"/>
  <c r="E7206" i="26"/>
  <c r="F7206" i="26"/>
  <c r="E7207" i="26"/>
  <c r="F7207" i="26"/>
  <c r="E7208" i="26"/>
  <c r="F7208" i="26"/>
  <c r="E7209" i="26"/>
  <c r="F7209" i="26"/>
  <c r="E7210" i="26"/>
  <c r="F7210" i="26"/>
  <c r="E7211" i="26"/>
  <c r="F7211" i="26"/>
  <c r="E7212" i="26"/>
  <c r="F7212" i="26"/>
  <c r="E7213" i="26"/>
  <c r="F7213" i="26"/>
  <c r="E7214" i="26"/>
  <c r="F7214" i="26"/>
  <c r="E7215" i="26"/>
  <c r="F7215" i="26"/>
  <c r="E7216" i="26"/>
  <c r="F7216" i="26"/>
  <c r="E7217" i="26"/>
  <c r="F7217" i="26"/>
  <c r="E7218" i="26"/>
  <c r="F7218" i="26"/>
  <c r="E7219" i="26"/>
  <c r="F7219" i="26"/>
  <c r="E7220" i="26"/>
  <c r="F7220" i="26"/>
  <c r="E7221" i="26"/>
  <c r="F7221" i="26"/>
  <c r="E7222" i="26"/>
  <c r="F7222" i="26"/>
  <c r="E7223" i="26"/>
  <c r="F7223" i="26"/>
  <c r="E7224" i="26"/>
  <c r="F7224" i="26"/>
  <c r="E7225" i="26"/>
  <c r="F7225" i="26"/>
  <c r="E7226" i="26"/>
  <c r="F7226" i="26"/>
  <c r="E7227" i="26"/>
  <c r="F7227" i="26"/>
  <c r="E7228" i="26"/>
  <c r="F7228" i="26"/>
  <c r="E7229" i="26"/>
  <c r="F7229" i="26"/>
  <c r="E7230" i="26"/>
  <c r="F7230" i="26"/>
  <c r="E7231" i="26"/>
  <c r="F7231" i="26"/>
  <c r="E7232" i="26"/>
  <c r="F7232" i="26"/>
  <c r="E7233" i="26"/>
  <c r="F7233" i="26"/>
  <c r="E7234" i="26"/>
  <c r="F7234" i="26"/>
  <c r="E7235" i="26"/>
  <c r="F7235" i="26"/>
  <c r="E7236" i="26"/>
  <c r="F7236" i="26"/>
  <c r="E7237" i="26"/>
  <c r="F7237" i="26"/>
  <c r="E7238" i="26"/>
  <c r="F7238" i="26"/>
  <c r="E7239" i="26"/>
  <c r="F7239" i="26"/>
  <c r="E7240" i="26"/>
  <c r="F7240" i="26"/>
  <c r="E7241" i="26"/>
  <c r="F7241" i="26"/>
  <c r="E7242" i="26"/>
  <c r="F7242" i="26"/>
  <c r="E7243" i="26"/>
  <c r="F7243" i="26"/>
  <c r="E7244" i="26"/>
  <c r="F7244" i="26"/>
  <c r="E7245" i="26"/>
  <c r="F7245" i="26"/>
  <c r="E7246" i="26"/>
  <c r="F7246" i="26"/>
  <c r="E7247" i="26"/>
  <c r="F7247" i="26"/>
  <c r="E7248" i="26"/>
  <c r="F7248" i="26"/>
  <c r="E7249" i="26"/>
  <c r="F7249" i="26"/>
  <c r="E7250" i="26"/>
  <c r="F7250" i="26"/>
  <c r="E7251" i="26"/>
  <c r="F7251" i="26"/>
  <c r="E7252" i="26"/>
  <c r="F7252" i="26"/>
  <c r="E7253" i="26"/>
  <c r="F7253" i="26"/>
  <c r="E7254" i="26"/>
  <c r="F7254" i="26"/>
  <c r="E7255" i="26"/>
  <c r="F7255" i="26"/>
  <c r="E7256" i="26"/>
  <c r="F7256" i="26"/>
  <c r="E7257" i="26"/>
  <c r="F7257" i="26"/>
  <c r="E7258" i="26"/>
  <c r="F7258" i="26"/>
  <c r="E7259" i="26"/>
  <c r="F7259" i="26"/>
  <c r="E7260" i="26"/>
  <c r="F7260" i="26"/>
  <c r="E7261" i="26"/>
  <c r="F7261" i="26"/>
  <c r="E7262" i="26"/>
  <c r="F7262" i="26"/>
  <c r="E7263" i="26"/>
  <c r="F7263" i="26"/>
  <c r="E7264" i="26"/>
  <c r="F7264" i="26"/>
  <c r="E7265" i="26"/>
  <c r="F7265" i="26"/>
  <c r="E7266" i="26"/>
  <c r="F7266" i="26"/>
  <c r="E7267" i="26"/>
  <c r="F7267" i="26"/>
  <c r="E7268" i="26"/>
  <c r="F7268" i="26"/>
  <c r="E7269" i="26"/>
  <c r="F7269" i="26"/>
  <c r="E7270" i="26"/>
  <c r="F7270" i="26"/>
  <c r="E7271" i="26"/>
  <c r="F7271" i="26"/>
  <c r="E7272" i="26"/>
  <c r="F7272" i="26"/>
  <c r="E7273" i="26"/>
  <c r="F7273" i="26"/>
  <c r="E7274" i="26"/>
  <c r="F7274" i="26"/>
  <c r="E7275" i="26"/>
  <c r="F7275" i="26"/>
  <c r="E7276" i="26"/>
  <c r="F7276" i="26"/>
  <c r="E7277" i="26"/>
  <c r="F7277" i="26"/>
  <c r="E7278" i="26"/>
  <c r="F7278" i="26"/>
  <c r="E7279" i="26"/>
  <c r="F7279" i="26"/>
  <c r="E7280" i="26"/>
  <c r="F7280" i="26"/>
  <c r="E7281" i="26"/>
  <c r="F7281" i="26"/>
  <c r="E7282" i="26"/>
  <c r="F7282" i="26"/>
  <c r="E7283" i="26"/>
  <c r="F7283" i="26"/>
  <c r="E7284" i="26"/>
  <c r="F7284" i="26"/>
  <c r="E7285" i="26"/>
  <c r="F7285" i="26"/>
  <c r="E7286" i="26"/>
  <c r="F7286" i="26"/>
  <c r="E7287" i="26"/>
  <c r="F7287" i="26"/>
  <c r="E7288" i="26"/>
  <c r="F7288" i="26"/>
  <c r="E7289" i="26"/>
  <c r="F7289" i="26"/>
  <c r="E7290" i="26"/>
  <c r="F7290" i="26"/>
  <c r="E7291" i="26"/>
  <c r="F7291" i="26"/>
  <c r="E7292" i="26"/>
  <c r="F7292" i="26"/>
  <c r="E7293" i="26"/>
  <c r="F7293" i="26"/>
  <c r="E7294" i="26"/>
  <c r="F7294" i="26"/>
  <c r="E7295" i="26"/>
  <c r="F7295" i="26"/>
  <c r="E7296" i="26"/>
  <c r="F7296" i="26"/>
  <c r="E7297" i="26"/>
  <c r="F7297" i="26"/>
  <c r="E7298" i="26"/>
  <c r="F7298" i="26"/>
  <c r="E7299" i="26"/>
  <c r="F7299" i="26"/>
  <c r="E7300" i="26"/>
  <c r="F7300" i="26"/>
  <c r="E7301" i="26"/>
  <c r="F7301" i="26"/>
  <c r="E7302" i="26"/>
  <c r="F7302" i="26"/>
  <c r="E7303" i="26"/>
  <c r="F7303" i="26"/>
  <c r="E7304" i="26"/>
  <c r="F7304" i="26"/>
  <c r="E7305" i="26"/>
  <c r="F7305" i="26"/>
  <c r="E7306" i="26"/>
  <c r="F7306" i="26"/>
  <c r="E7307" i="26"/>
  <c r="F7307" i="26"/>
  <c r="E7308" i="26"/>
  <c r="F7308" i="26"/>
  <c r="E7309" i="26"/>
  <c r="F7309" i="26"/>
  <c r="E7310" i="26"/>
  <c r="F7310" i="26"/>
  <c r="E7311" i="26"/>
  <c r="F7311" i="26"/>
  <c r="E7312" i="26"/>
  <c r="F7312" i="26"/>
  <c r="E7313" i="26"/>
  <c r="F7313" i="26"/>
  <c r="E7314" i="26"/>
  <c r="F7314" i="26"/>
  <c r="E7315" i="26"/>
  <c r="F7315" i="26"/>
  <c r="E7316" i="26"/>
  <c r="F7316" i="26"/>
  <c r="E7317" i="26"/>
  <c r="F7317" i="26"/>
  <c r="E7318" i="26"/>
  <c r="F7318" i="26"/>
  <c r="E7319" i="26"/>
  <c r="F7319" i="26"/>
  <c r="E7320" i="26"/>
  <c r="F7320" i="26"/>
  <c r="E7321" i="26"/>
  <c r="F7321" i="26"/>
  <c r="E7322" i="26"/>
  <c r="F7322" i="26"/>
  <c r="E7323" i="26"/>
  <c r="F7323" i="26"/>
  <c r="E7324" i="26"/>
  <c r="F7324" i="26"/>
  <c r="E7325" i="26"/>
  <c r="F7325" i="26"/>
  <c r="E7326" i="26"/>
  <c r="F7326" i="26"/>
  <c r="E7327" i="26"/>
  <c r="F7327" i="26"/>
  <c r="E7328" i="26"/>
  <c r="F7328" i="26"/>
  <c r="E7329" i="26"/>
  <c r="F7329" i="26"/>
  <c r="E7330" i="26"/>
  <c r="F7330" i="26"/>
  <c r="E7331" i="26"/>
  <c r="F7331" i="26"/>
  <c r="E7332" i="26"/>
  <c r="F7332" i="26"/>
  <c r="E7333" i="26"/>
  <c r="F7333" i="26"/>
  <c r="E7334" i="26"/>
  <c r="F7334" i="26"/>
  <c r="E7335" i="26"/>
  <c r="F7335" i="26"/>
  <c r="E7336" i="26"/>
  <c r="F7336" i="26"/>
  <c r="E7337" i="26"/>
  <c r="F7337" i="26"/>
  <c r="E7338" i="26"/>
  <c r="F7338" i="26"/>
  <c r="E7339" i="26"/>
  <c r="F7339" i="26"/>
  <c r="E7340" i="26"/>
  <c r="F7340" i="26"/>
  <c r="E7341" i="26"/>
  <c r="F7341" i="26"/>
  <c r="E7342" i="26"/>
  <c r="F7342" i="26"/>
  <c r="E7343" i="26"/>
  <c r="F7343" i="26"/>
  <c r="E7344" i="26"/>
  <c r="F7344" i="26"/>
  <c r="E7345" i="26"/>
  <c r="F7345" i="26"/>
  <c r="E7346" i="26"/>
  <c r="F7346" i="26"/>
  <c r="E7347" i="26"/>
  <c r="F7347" i="26"/>
  <c r="E7348" i="26"/>
  <c r="F7348" i="26"/>
  <c r="E7349" i="26"/>
  <c r="F7349" i="26"/>
  <c r="E7350" i="26"/>
  <c r="F7350" i="26"/>
  <c r="E7351" i="26"/>
  <c r="F7351" i="26"/>
  <c r="E7352" i="26"/>
  <c r="F7352" i="26"/>
  <c r="E7353" i="26"/>
  <c r="F7353" i="26"/>
  <c r="E7354" i="26"/>
  <c r="F7354" i="26"/>
  <c r="E7355" i="26"/>
  <c r="F7355" i="26"/>
  <c r="E7356" i="26"/>
  <c r="F7356" i="26"/>
  <c r="E7357" i="26"/>
  <c r="F7357" i="26"/>
  <c r="E7358" i="26"/>
  <c r="F7358" i="26"/>
  <c r="E7359" i="26"/>
  <c r="F7359" i="26"/>
  <c r="E7360" i="26"/>
  <c r="F7360" i="26"/>
  <c r="E7361" i="26"/>
  <c r="F7361" i="26"/>
  <c r="E7362" i="26"/>
  <c r="F7362" i="26"/>
  <c r="E7363" i="26"/>
  <c r="F7363" i="26"/>
  <c r="E7364" i="26"/>
  <c r="F7364" i="26"/>
  <c r="E7365" i="26"/>
  <c r="F7365" i="26"/>
  <c r="E7366" i="26"/>
  <c r="F7366" i="26"/>
  <c r="E7367" i="26"/>
  <c r="F7367" i="26"/>
  <c r="E7368" i="26"/>
  <c r="F7368" i="26"/>
  <c r="E7369" i="26"/>
  <c r="F7369" i="26"/>
  <c r="E7370" i="26"/>
  <c r="F7370" i="26"/>
  <c r="E7371" i="26"/>
  <c r="F7371" i="26"/>
  <c r="E7372" i="26"/>
  <c r="F7372" i="26"/>
  <c r="E7373" i="26"/>
  <c r="F7373" i="26"/>
  <c r="E7374" i="26"/>
  <c r="F7374" i="26"/>
  <c r="E7375" i="26"/>
  <c r="F7375" i="26"/>
  <c r="E7376" i="26"/>
  <c r="F7376" i="26"/>
  <c r="E7377" i="26"/>
  <c r="F7377" i="26"/>
  <c r="E7378" i="26"/>
  <c r="F7378" i="26"/>
  <c r="E7379" i="26"/>
  <c r="F7379" i="26"/>
  <c r="E7380" i="26"/>
  <c r="F7380" i="26"/>
  <c r="E7381" i="26"/>
  <c r="F7381" i="26"/>
  <c r="E7382" i="26"/>
  <c r="F7382" i="26"/>
  <c r="E7383" i="26"/>
  <c r="F7383" i="26"/>
  <c r="E7384" i="26"/>
  <c r="F7384" i="26"/>
  <c r="E7385" i="26"/>
  <c r="F7385" i="26"/>
  <c r="E7386" i="26"/>
  <c r="F7386" i="26"/>
  <c r="E7387" i="26"/>
  <c r="F7387" i="26"/>
  <c r="E7388" i="26"/>
  <c r="F7388" i="26"/>
  <c r="E7389" i="26"/>
  <c r="F7389" i="26"/>
  <c r="E7390" i="26"/>
  <c r="F7390" i="26"/>
  <c r="E7391" i="26"/>
  <c r="F7391" i="26"/>
  <c r="E7392" i="26"/>
  <c r="F7392" i="26"/>
  <c r="E7393" i="26"/>
  <c r="F7393" i="26"/>
  <c r="E7394" i="26"/>
  <c r="F7394" i="26"/>
  <c r="E7395" i="26"/>
  <c r="F7395" i="26"/>
  <c r="E7396" i="26"/>
  <c r="F7396" i="26"/>
  <c r="E7397" i="26"/>
  <c r="F7397" i="26"/>
  <c r="E7398" i="26"/>
  <c r="F7398" i="26"/>
  <c r="E7399" i="26"/>
  <c r="F7399" i="26"/>
  <c r="E7400" i="26"/>
  <c r="F7400" i="26"/>
  <c r="E7401" i="26"/>
  <c r="F7401" i="26"/>
  <c r="E7402" i="26"/>
  <c r="F7402" i="26"/>
  <c r="E7403" i="26"/>
  <c r="F7403" i="26"/>
  <c r="E7404" i="26"/>
  <c r="F7404" i="26"/>
  <c r="E7405" i="26"/>
  <c r="F7405" i="26"/>
  <c r="E7406" i="26"/>
  <c r="F7406" i="26"/>
  <c r="E7407" i="26"/>
  <c r="F7407" i="26"/>
  <c r="E7408" i="26"/>
  <c r="F7408" i="26"/>
  <c r="E7409" i="26"/>
  <c r="F7409" i="26"/>
  <c r="E7410" i="26"/>
  <c r="F7410" i="26"/>
  <c r="E7411" i="26"/>
  <c r="F7411" i="26"/>
  <c r="E7412" i="26"/>
  <c r="F7412" i="26"/>
  <c r="E7413" i="26"/>
  <c r="F7413" i="26"/>
  <c r="E7414" i="26"/>
  <c r="F7414" i="26"/>
  <c r="E7415" i="26"/>
  <c r="F7415" i="26"/>
  <c r="E7416" i="26"/>
  <c r="F7416" i="26"/>
  <c r="E7417" i="26"/>
  <c r="F7417" i="26"/>
  <c r="E7418" i="26"/>
  <c r="F7418" i="26"/>
  <c r="E7419" i="26"/>
  <c r="F7419" i="26"/>
  <c r="E7420" i="26"/>
  <c r="F7420" i="26"/>
  <c r="E7421" i="26"/>
  <c r="F7421" i="26"/>
  <c r="E7422" i="26"/>
  <c r="F7422" i="26"/>
  <c r="E7423" i="26"/>
  <c r="F7423" i="26"/>
  <c r="E7424" i="26"/>
  <c r="F7424" i="26"/>
  <c r="E7425" i="26"/>
  <c r="F7425" i="26"/>
  <c r="E7426" i="26"/>
  <c r="F7426" i="26"/>
  <c r="E7427" i="26"/>
  <c r="F7427" i="26"/>
  <c r="E7428" i="26"/>
  <c r="F7428" i="26"/>
  <c r="E7429" i="26"/>
  <c r="F7429" i="26"/>
  <c r="E7430" i="26"/>
  <c r="F7430" i="26"/>
  <c r="E7431" i="26"/>
  <c r="F7431" i="26"/>
  <c r="E7432" i="26"/>
  <c r="F7432" i="26"/>
  <c r="E7433" i="26"/>
  <c r="F7433" i="26"/>
  <c r="E7434" i="26"/>
  <c r="F7434" i="26"/>
  <c r="E7435" i="26"/>
  <c r="F7435" i="26"/>
  <c r="E7436" i="26"/>
  <c r="F7436" i="26"/>
  <c r="E7437" i="26"/>
  <c r="F7437" i="26"/>
  <c r="E7438" i="26"/>
  <c r="F7438" i="26"/>
  <c r="E7439" i="26"/>
  <c r="F7439" i="26"/>
  <c r="E7440" i="26"/>
  <c r="F7440" i="26"/>
  <c r="E7441" i="26"/>
  <c r="F7441" i="26"/>
  <c r="E7442" i="26"/>
  <c r="F7442" i="26"/>
  <c r="E7443" i="26"/>
  <c r="F7443" i="26"/>
  <c r="E7444" i="26"/>
  <c r="F7444" i="26"/>
  <c r="E7445" i="26"/>
  <c r="F7445" i="26"/>
  <c r="E7446" i="26"/>
  <c r="F7446" i="26"/>
  <c r="E7447" i="26"/>
  <c r="F7447" i="26"/>
  <c r="E7448" i="26"/>
  <c r="F7448" i="26"/>
  <c r="E7449" i="26"/>
  <c r="F7449" i="26"/>
  <c r="E7450" i="26"/>
  <c r="F7450" i="26"/>
  <c r="E7451" i="26"/>
  <c r="F7451" i="26"/>
  <c r="E7452" i="26"/>
  <c r="F7452" i="26"/>
  <c r="E7453" i="26"/>
  <c r="F7453" i="26"/>
  <c r="E7454" i="26"/>
  <c r="F7454" i="26"/>
  <c r="E7455" i="26"/>
  <c r="F7455" i="26"/>
  <c r="E7456" i="26"/>
  <c r="F7456" i="26"/>
  <c r="E7457" i="26"/>
  <c r="F7457" i="26"/>
  <c r="E7458" i="26"/>
  <c r="F7458" i="26"/>
  <c r="E7459" i="26"/>
  <c r="F7459" i="26"/>
  <c r="E7460" i="26"/>
  <c r="F7460" i="26"/>
  <c r="E7461" i="26"/>
  <c r="F7461" i="26"/>
  <c r="E7462" i="26"/>
  <c r="F7462" i="26"/>
  <c r="E7463" i="26"/>
  <c r="F7463" i="26"/>
  <c r="E7464" i="26"/>
  <c r="F7464" i="26"/>
  <c r="E7465" i="26"/>
  <c r="F7465" i="26"/>
  <c r="E7466" i="26"/>
  <c r="F7466" i="26"/>
  <c r="E7467" i="26"/>
  <c r="F7467" i="26"/>
  <c r="E7468" i="26"/>
  <c r="F7468" i="26"/>
  <c r="E7469" i="26"/>
  <c r="F7469" i="26"/>
  <c r="E7470" i="26"/>
  <c r="F7470" i="26"/>
  <c r="E7471" i="26"/>
  <c r="F7471" i="26"/>
  <c r="E7472" i="26"/>
  <c r="F7472" i="26"/>
  <c r="E7473" i="26"/>
  <c r="F7473" i="26"/>
  <c r="E7474" i="26"/>
  <c r="F7474" i="26"/>
  <c r="E7475" i="26"/>
  <c r="F7475" i="26"/>
  <c r="E7476" i="26"/>
  <c r="F7476" i="26"/>
  <c r="E7477" i="26"/>
  <c r="F7477" i="26"/>
  <c r="E7478" i="26"/>
  <c r="F7478" i="26"/>
  <c r="E7479" i="26"/>
  <c r="F7479" i="26"/>
  <c r="E7480" i="26"/>
  <c r="F7480" i="26"/>
  <c r="E7481" i="26"/>
  <c r="F7481" i="26"/>
  <c r="E7482" i="26"/>
  <c r="F7482" i="26"/>
  <c r="E7483" i="26"/>
  <c r="F7483" i="26"/>
  <c r="E7484" i="26"/>
  <c r="F7484" i="26"/>
  <c r="E7485" i="26"/>
  <c r="F7485" i="26"/>
  <c r="E7486" i="26"/>
  <c r="F7486" i="26"/>
  <c r="E7487" i="26"/>
  <c r="F7487" i="26"/>
  <c r="E7488" i="26"/>
  <c r="F7488" i="26"/>
  <c r="E7489" i="26"/>
  <c r="F7489" i="26"/>
  <c r="E7490" i="26"/>
  <c r="F7490" i="26"/>
  <c r="E7491" i="26"/>
  <c r="F7491" i="26"/>
  <c r="E7492" i="26"/>
  <c r="F7492" i="26"/>
  <c r="E7493" i="26"/>
  <c r="F7493" i="26"/>
  <c r="E7494" i="26"/>
  <c r="F7494" i="26"/>
  <c r="E7495" i="26"/>
  <c r="F7495" i="26"/>
  <c r="E7496" i="26"/>
  <c r="F7496" i="26"/>
  <c r="E7497" i="26"/>
  <c r="F7497" i="26"/>
  <c r="E7498" i="26"/>
  <c r="F7498" i="26"/>
  <c r="E7499" i="26"/>
  <c r="F7499" i="26"/>
  <c r="E7500" i="26"/>
  <c r="F7500" i="26"/>
  <c r="E7501" i="26"/>
  <c r="F7501" i="26"/>
  <c r="E7502" i="26"/>
  <c r="F7502" i="26"/>
  <c r="E7503" i="26"/>
  <c r="F7503" i="26"/>
  <c r="E7504" i="26"/>
  <c r="F7504" i="26"/>
  <c r="E7505" i="26"/>
  <c r="F7505" i="26"/>
  <c r="E7506" i="26"/>
  <c r="F7506" i="26"/>
  <c r="E7507" i="26"/>
  <c r="F7507" i="26"/>
  <c r="E7508" i="26"/>
  <c r="F7508" i="26"/>
  <c r="E7509" i="26"/>
  <c r="F7509" i="26"/>
  <c r="E7510" i="26"/>
  <c r="F7510" i="26"/>
  <c r="E7511" i="26"/>
  <c r="F7511" i="26"/>
  <c r="E7512" i="26"/>
  <c r="F7512" i="26"/>
  <c r="E7513" i="26"/>
  <c r="F7513" i="26"/>
  <c r="E7514" i="26"/>
  <c r="F7514" i="26"/>
  <c r="E7515" i="26"/>
  <c r="F7515" i="26"/>
  <c r="E7516" i="26"/>
  <c r="F7516" i="26"/>
  <c r="E7517" i="26"/>
  <c r="F7517" i="26"/>
  <c r="E7518" i="26"/>
  <c r="F7518" i="26"/>
  <c r="E7519" i="26"/>
  <c r="F7519" i="26"/>
  <c r="E7520" i="26"/>
  <c r="F7520" i="26"/>
  <c r="E7521" i="26"/>
  <c r="F7521" i="26"/>
  <c r="E7522" i="26"/>
  <c r="F7522" i="26"/>
  <c r="E7523" i="26"/>
  <c r="F7523" i="26"/>
  <c r="E7524" i="26"/>
  <c r="F7524" i="26"/>
  <c r="E7525" i="26"/>
  <c r="F7525" i="26"/>
  <c r="E7526" i="26"/>
  <c r="F7526" i="26"/>
  <c r="E7527" i="26"/>
  <c r="F7527" i="26"/>
  <c r="E7528" i="26"/>
  <c r="F7528" i="26"/>
  <c r="E7529" i="26"/>
  <c r="F7529" i="26"/>
  <c r="E7530" i="26"/>
  <c r="F7530" i="26"/>
  <c r="E7531" i="26"/>
  <c r="F7531" i="26"/>
  <c r="E7532" i="26"/>
  <c r="F7532" i="26"/>
  <c r="E7533" i="26"/>
  <c r="F7533" i="26"/>
  <c r="E7534" i="26"/>
  <c r="F7534" i="26"/>
  <c r="E7535" i="26"/>
  <c r="F7535" i="26"/>
  <c r="E7536" i="26"/>
  <c r="F7536" i="26"/>
  <c r="E7537" i="26"/>
  <c r="F7537" i="26"/>
  <c r="E7538" i="26"/>
  <c r="F7538" i="26"/>
  <c r="E7539" i="26"/>
  <c r="F7539" i="26"/>
  <c r="E7540" i="26"/>
  <c r="F7540" i="26"/>
  <c r="E7541" i="26"/>
  <c r="F7541" i="26"/>
  <c r="E7542" i="26"/>
  <c r="F7542" i="26"/>
  <c r="E7543" i="26"/>
  <c r="F7543" i="26"/>
  <c r="E7544" i="26"/>
  <c r="F7544" i="26"/>
  <c r="E7545" i="26"/>
  <c r="F7545" i="26"/>
  <c r="E7546" i="26"/>
  <c r="F7546" i="26"/>
  <c r="E7547" i="26"/>
  <c r="F7547" i="26"/>
  <c r="E7548" i="26"/>
  <c r="F7548" i="26"/>
  <c r="E7549" i="26"/>
  <c r="F7549" i="26"/>
  <c r="E7550" i="26"/>
  <c r="F7550" i="26"/>
  <c r="E7551" i="26"/>
  <c r="F7551" i="26"/>
  <c r="E7552" i="26"/>
  <c r="F7552" i="26"/>
  <c r="E7553" i="26"/>
  <c r="F7553" i="26"/>
  <c r="E7554" i="26"/>
  <c r="F7554" i="26"/>
  <c r="E7555" i="26"/>
  <c r="F7555" i="26"/>
  <c r="E7556" i="26"/>
  <c r="F7556" i="26"/>
  <c r="E7557" i="26"/>
  <c r="F7557" i="26"/>
  <c r="E7558" i="26"/>
  <c r="F7558" i="26"/>
  <c r="E7559" i="26"/>
  <c r="F7559" i="26"/>
  <c r="E7560" i="26"/>
  <c r="F7560" i="26"/>
  <c r="E7561" i="26"/>
  <c r="F7561" i="26"/>
  <c r="E7562" i="26"/>
  <c r="F7562" i="26"/>
  <c r="E7563" i="26"/>
  <c r="F7563" i="26"/>
  <c r="E7564" i="26"/>
  <c r="F7564" i="26"/>
  <c r="E7565" i="26"/>
  <c r="F7565" i="26"/>
  <c r="E7566" i="26"/>
  <c r="F7566" i="26"/>
  <c r="E7567" i="26"/>
  <c r="F7567" i="26"/>
  <c r="E7568" i="26"/>
  <c r="F7568" i="26"/>
  <c r="E7569" i="26"/>
  <c r="F7569" i="26"/>
  <c r="E7570" i="26"/>
  <c r="F7570" i="26"/>
  <c r="E7571" i="26"/>
  <c r="F7571" i="26"/>
  <c r="E7572" i="26"/>
  <c r="F7572" i="26"/>
  <c r="E7573" i="26"/>
  <c r="F7573" i="26"/>
  <c r="E7574" i="26"/>
  <c r="F7574" i="26"/>
  <c r="E7575" i="26"/>
  <c r="F7575" i="26"/>
  <c r="E7576" i="26"/>
  <c r="F7576" i="26"/>
  <c r="E7577" i="26"/>
  <c r="F7577" i="26"/>
  <c r="E7578" i="26"/>
  <c r="F7578" i="26"/>
  <c r="E7579" i="26"/>
  <c r="F7579" i="26"/>
  <c r="E7580" i="26"/>
  <c r="F7580" i="26"/>
  <c r="E7581" i="26"/>
  <c r="F7581" i="26"/>
  <c r="E7582" i="26"/>
  <c r="F7582" i="26"/>
  <c r="E7583" i="26"/>
  <c r="F7583" i="26"/>
  <c r="E7584" i="26"/>
  <c r="F7584" i="26"/>
  <c r="E7585" i="26"/>
  <c r="F7585" i="26"/>
  <c r="E7586" i="26"/>
  <c r="F7586" i="26"/>
  <c r="E7587" i="26"/>
  <c r="F7587" i="26"/>
  <c r="E7588" i="26"/>
  <c r="F7588" i="26"/>
  <c r="E7589" i="26"/>
  <c r="F7589" i="26"/>
  <c r="E7590" i="26"/>
  <c r="F7590" i="26"/>
  <c r="E7591" i="26"/>
  <c r="F7591" i="26"/>
  <c r="E7592" i="26"/>
  <c r="F7592" i="26"/>
  <c r="E7593" i="26"/>
  <c r="F7593" i="26"/>
  <c r="E7594" i="26"/>
  <c r="F7594" i="26"/>
  <c r="E7595" i="26"/>
  <c r="F7595" i="26"/>
  <c r="E7596" i="26"/>
  <c r="F7596" i="26"/>
  <c r="E7597" i="26"/>
  <c r="F7597" i="26"/>
  <c r="E7598" i="26"/>
  <c r="F7598" i="26"/>
  <c r="E7599" i="26"/>
  <c r="F7599" i="26"/>
  <c r="E7600" i="26"/>
  <c r="F7600" i="26"/>
  <c r="E7601" i="26"/>
  <c r="F7601" i="26"/>
  <c r="E7602" i="26"/>
  <c r="F7602" i="26"/>
  <c r="E7603" i="26"/>
  <c r="F7603" i="26"/>
  <c r="E7604" i="26"/>
  <c r="F7604" i="26"/>
  <c r="E7605" i="26"/>
  <c r="F7605" i="26"/>
  <c r="E7606" i="26"/>
  <c r="F7606" i="26"/>
  <c r="E7607" i="26"/>
  <c r="F7607" i="26"/>
  <c r="E7608" i="26"/>
  <c r="F7608" i="26"/>
  <c r="E7609" i="26"/>
  <c r="F7609" i="26"/>
  <c r="E7610" i="26"/>
  <c r="F7610" i="26"/>
  <c r="E7611" i="26"/>
  <c r="F7611" i="26"/>
  <c r="E7612" i="26"/>
  <c r="F7612" i="26"/>
  <c r="E7613" i="26"/>
  <c r="F7613" i="26"/>
  <c r="E7614" i="26"/>
  <c r="F7614" i="26"/>
  <c r="E7615" i="26"/>
  <c r="F7615" i="26"/>
  <c r="E7616" i="26"/>
  <c r="F7616" i="26"/>
  <c r="E7617" i="26"/>
  <c r="F7617" i="26"/>
  <c r="E7618" i="26"/>
  <c r="F7618" i="26"/>
  <c r="E7619" i="26"/>
  <c r="F7619" i="26"/>
  <c r="E7620" i="26"/>
  <c r="F7620" i="26"/>
  <c r="E7621" i="26"/>
  <c r="F7621" i="26"/>
  <c r="E7622" i="26"/>
  <c r="F7622" i="26"/>
  <c r="E7623" i="26"/>
  <c r="F7623" i="26"/>
  <c r="E7624" i="26"/>
  <c r="F7624" i="26"/>
  <c r="E7625" i="26"/>
  <c r="F7625" i="26"/>
  <c r="E7626" i="26"/>
  <c r="F7626" i="26"/>
  <c r="E7627" i="26"/>
  <c r="F7627" i="26"/>
  <c r="E7628" i="26"/>
  <c r="F7628" i="26"/>
  <c r="E7629" i="26"/>
  <c r="F7629" i="26"/>
  <c r="E7630" i="26"/>
  <c r="F7630" i="26"/>
  <c r="E7631" i="26"/>
  <c r="F7631" i="26"/>
  <c r="E7632" i="26"/>
  <c r="F7632" i="26"/>
  <c r="E7633" i="26"/>
  <c r="F7633" i="26"/>
  <c r="E7634" i="26"/>
  <c r="F7634" i="26"/>
  <c r="E7635" i="26"/>
  <c r="F7635" i="26"/>
  <c r="E7636" i="26"/>
  <c r="F7636" i="26"/>
  <c r="E7637" i="26"/>
  <c r="F7637" i="26"/>
  <c r="E7638" i="26"/>
  <c r="F7638" i="26"/>
  <c r="E7639" i="26"/>
  <c r="F7639" i="26"/>
  <c r="E7640" i="26"/>
  <c r="F7640" i="26"/>
  <c r="E7641" i="26"/>
  <c r="F7641" i="26"/>
  <c r="E7642" i="26"/>
  <c r="F7642" i="26"/>
  <c r="E7643" i="26"/>
  <c r="F7643" i="26"/>
  <c r="E7644" i="26"/>
  <c r="F7644" i="26"/>
  <c r="E7645" i="26"/>
  <c r="F7645" i="26"/>
  <c r="E7646" i="26"/>
  <c r="F7646" i="26"/>
  <c r="E7647" i="26"/>
  <c r="F7647" i="26"/>
  <c r="E7648" i="26"/>
  <c r="F7648" i="26"/>
  <c r="E7649" i="26"/>
  <c r="F7649" i="26"/>
  <c r="E7650" i="26"/>
  <c r="F7650" i="26"/>
  <c r="E7651" i="26"/>
  <c r="F7651" i="26"/>
  <c r="E7652" i="26"/>
  <c r="F7652" i="26"/>
  <c r="E7653" i="26"/>
  <c r="F7653" i="26"/>
  <c r="E7654" i="26"/>
  <c r="F7654" i="26"/>
  <c r="E7655" i="26"/>
  <c r="F7655" i="26"/>
  <c r="E7656" i="26"/>
  <c r="F7656" i="26"/>
  <c r="E7657" i="26"/>
  <c r="F7657" i="26"/>
  <c r="E7658" i="26"/>
  <c r="F7658" i="26"/>
  <c r="E7659" i="26"/>
  <c r="F7659" i="26"/>
  <c r="E7660" i="26"/>
  <c r="F7660" i="26"/>
  <c r="E7661" i="26"/>
  <c r="F7661" i="26"/>
  <c r="E7662" i="26"/>
  <c r="F7662" i="26"/>
  <c r="E7663" i="26"/>
  <c r="F7663" i="26"/>
  <c r="E7664" i="26"/>
  <c r="F7664" i="26"/>
  <c r="E7665" i="26"/>
  <c r="F7665" i="26"/>
  <c r="E7666" i="26"/>
  <c r="F7666" i="26"/>
  <c r="E7667" i="26"/>
  <c r="F7667" i="26"/>
  <c r="E7668" i="26"/>
  <c r="F7668" i="26"/>
  <c r="E7669" i="26"/>
  <c r="F7669" i="26"/>
  <c r="E7670" i="26"/>
  <c r="F7670" i="26"/>
  <c r="E7671" i="26"/>
  <c r="F7671" i="26"/>
  <c r="E7672" i="26"/>
  <c r="F7672" i="26"/>
  <c r="E7673" i="26"/>
  <c r="F7673" i="26"/>
  <c r="E7674" i="26"/>
  <c r="F7674" i="26"/>
  <c r="E7675" i="26"/>
  <c r="F7675" i="26"/>
  <c r="E7676" i="26"/>
  <c r="F7676" i="26"/>
  <c r="E7677" i="26"/>
  <c r="F7677" i="26"/>
  <c r="E7678" i="26"/>
  <c r="F7678" i="26"/>
  <c r="E7679" i="26"/>
  <c r="F7679" i="26"/>
  <c r="E7680" i="26"/>
  <c r="F7680" i="26"/>
  <c r="E7681" i="26"/>
  <c r="F7681" i="26"/>
  <c r="E7682" i="26"/>
  <c r="F7682" i="26"/>
  <c r="E7683" i="26"/>
  <c r="F7683" i="26"/>
  <c r="E7684" i="26"/>
  <c r="F7684" i="26"/>
  <c r="E7685" i="26"/>
  <c r="F7685" i="26"/>
  <c r="E7686" i="26"/>
  <c r="F7686" i="26"/>
  <c r="E7687" i="26"/>
  <c r="F7687" i="26"/>
  <c r="E7688" i="26"/>
  <c r="F7688" i="26"/>
  <c r="E7689" i="26"/>
  <c r="F7689" i="26"/>
  <c r="E7690" i="26"/>
  <c r="F7690" i="26"/>
  <c r="E7691" i="26"/>
  <c r="F7691" i="26"/>
  <c r="E7692" i="26"/>
  <c r="F7692" i="26"/>
  <c r="E7693" i="26"/>
  <c r="F7693" i="26"/>
  <c r="E7694" i="26"/>
  <c r="F7694" i="26"/>
  <c r="E7695" i="26"/>
  <c r="F7695" i="26"/>
  <c r="E7696" i="26"/>
  <c r="F7696" i="26"/>
  <c r="E7697" i="26"/>
  <c r="F7697" i="26"/>
  <c r="E7698" i="26"/>
  <c r="F7698" i="26"/>
  <c r="E7699" i="26"/>
  <c r="F7699" i="26"/>
  <c r="E7700" i="26"/>
  <c r="F7700" i="26"/>
  <c r="E7701" i="26"/>
  <c r="F7701" i="26"/>
  <c r="E7702" i="26"/>
  <c r="F7702" i="26"/>
  <c r="E7703" i="26"/>
  <c r="F7703" i="26"/>
  <c r="E7704" i="26"/>
  <c r="F7704" i="26"/>
  <c r="E7705" i="26"/>
  <c r="F7705" i="26"/>
  <c r="E7706" i="26"/>
  <c r="F7706" i="26"/>
  <c r="E7707" i="26"/>
  <c r="F7707" i="26"/>
  <c r="E7708" i="26"/>
  <c r="F7708" i="26"/>
  <c r="E7709" i="26"/>
  <c r="F7709" i="26"/>
  <c r="E7710" i="26"/>
  <c r="F7710" i="26"/>
  <c r="E7711" i="26"/>
  <c r="F7711" i="26"/>
  <c r="E7712" i="26"/>
  <c r="F7712" i="26"/>
  <c r="E7713" i="26"/>
  <c r="F7713" i="26"/>
  <c r="E7714" i="26"/>
  <c r="F7714" i="26"/>
  <c r="E7715" i="26"/>
  <c r="F7715" i="26"/>
  <c r="E7716" i="26"/>
  <c r="F7716" i="26"/>
  <c r="E7717" i="26"/>
  <c r="F7717" i="26"/>
  <c r="E7718" i="26"/>
  <c r="F7718" i="26"/>
  <c r="E7719" i="26"/>
  <c r="F7719" i="26"/>
  <c r="E7720" i="26"/>
  <c r="F7720" i="26"/>
  <c r="E7721" i="26"/>
  <c r="F7721" i="26"/>
  <c r="E7722" i="26"/>
  <c r="F7722" i="26"/>
  <c r="E7723" i="26"/>
  <c r="F7723" i="26"/>
  <c r="E7724" i="26"/>
  <c r="F7724" i="26"/>
  <c r="E7725" i="26"/>
  <c r="F7725" i="26"/>
  <c r="E7726" i="26"/>
  <c r="F7726" i="26"/>
  <c r="E7727" i="26"/>
  <c r="F7727" i="26"/>
  <c r="E7728" i="26"/>
  <c r="F7728" i="26"/>
  <c r="E7729" i="26"/>
  <c r="F7729" i="26"/>
  <c r="E7730" i="26"/>
  <c r="F7730" i="26"/>
  <c r="E7731" i="26"/>
  <c r="F7731" i="26"/>
  <c r="E7732" i="26"/>
  <c r="F7732" i="26"/>
  <c r="E7733" i="26"/>
  <c r="F7733" i="26"/>
  <c r="E7734" i="26"/>
  <c r="F7734" i="26"/>
  <c r="E7735" i="26"/>
  <c r="F7735" i="26"/>
  <c r="E7736" i="26"/>
  <c r="F7736" i="26"/>
  <c r="E7737" i="26"/>
  <c r="F7737" i="26"/>
  <c r="E7738" i="26"/>
  <c r="F7738" i="26"/>
  <c r="E7739" i="26"/>
  <c r="F7739" i="26"/>
  <c r="E7740" i="26"/>
  <c r="F7740" i="26"/>
  <c r="E7741" i="26"/>
  <c r="F7741" i="26"/>
  <c r="E7742" i="26"/>
  <c r="F7742" i="26"/>
  <c r="E7743" i="26"/>
  <c r="F7743" i="26"/>
  <c r="E7744" i="26"/>
  <c r="F7744" i="26"/>
  <c r="E7745" i="26"/>
  <c r="F7745" i="26"/>
  <c r="E7746" i="26"/>
  <c r="F7746" i="26"/>
  <c r="E7747" i="26"/>
  <c r="F7747" i="26"/>
  <c r="E7748" i="26"/>
  <c r="F7748" i="26"/>
  <c r="E7749" i="26"/>
  <c r="F7749" i="26"/>
  <c r="E7750" i="26"/>
  <c r="F7750" i="26"/>
  <c r="E7751" i="26"/>
  <c r="F7751" i="26"/>
  <c r="E7752" i="26"/>
  <c r="F7752" i="26"/>
  <c r="E7753" i="26"/>
  <c r="F7753" i="26"/>
  <c r="E7754" i="26"/>
  <c r="F7754" i="26"/>
  <c r="E7755" i="26"/>
  <c r="F7755" i="26"/>
  <c r="E7756" i="26"/>
  <c r="F7756" i="26"/>
  <c r="E7757" i="26"/>
  <c r="F7757" i="26"/>
  <c r="E7758" i="26"/>
  <c r="F7758" i="26"/>
  <c r="E7759" i="26"/>
  <c r="F7759" i="26"/>
  <c r="E7760" i="26"/>
  <c r="F7760" i="26"/>
  <c r="E7761" i="26"/>
  <c r="F7761" i="26"/>
  <c r="E7762" i="26"/>
  <c r="F7762" i="26"/>
  <c r="E7763" i="26"/>
  <c r="F7763" i="26"/>
  <c r="E7764" i="26"/>
  <c r="F7764" i="26"/>
  <c r="E7765" i="26"/>
  <c r="F7765" i="26"/>
  <c r="E7766" i="26"/>
  <c r="F7766" i="26"/>
  <c r="E7767" i="26"/>
  <c r="F7767" i="26"/>
  <c r="E7768" i="26"/>
  <c r="F7768" i="26"/>
  <c r="E7769" i="26"/>
  <c r="F7769" i="26"/>
  <c r="E7770" i="26"/>
  <c r="F7770" i="26"/>
  <c r="E7771" i="26"/>
  <c r="F7771" i="26"/>
  <c r="E7772" i="26"/>
  <c r="F7772" i="26"/>
  <c r="E7773" i="26"/>
  <c r="F7773" i="26"/>
  <c r="E7774" i="26"/>
  <c r="F7774" i="26"/>
  <c r="E7775" i="26"/>
  <c r="F7775" i="26"/>
  <c r="E7776" i="26"/>
  <c r="F7776" i="26"/>
  <c r="E7777" i="26"/>
  <c r="F7777" i="26"/>
  <c r="E7778" i="26"/>
  <c r="F7778" i="26"/>
  <c r="E7779" i="26"/>
  <c r="F7779" i="26"/>
  <c r="E7780" i="26"/>
  <c r="F7780" i="26"/>
  <c r="E7781" i="26"/>
  <c r="F7781" i="26"/>
  <c r="E7782" i="26"/>
  <c r="F7782" i="26"/>
  <c r="E7783" i="26"/>
  <c r="F7783" i="26"/>
  <c r="E7784" i="26"/>
  <c r="F7784" i="26"/>
  <c r="E7785" i="26"/>
  <c r="F7785" i="26"/>
  <c r="E7786" i="26"/>
  <c r="F7786" i="26"/>
  <c r="E7787" i="26"/>
  <c r="F7787" i="26"/>
  <c r="E7788" i="26"/>
  <c r="F7788" i="26"/>
  <c r="E7789" i="26"/>
  <c r="F7789" i="26"/>
  <c r="E7790" i="26"/>
  <c r="F7790" i="26"/>
  <c r="E7791" i="26"/>
  <c r="F7791" i="26"/>
  <c r="E7792" i="26"/>
  <c r="F7792" i="26"/>
  <c r="E7793" i="26"/>
  <c r="F7793" i="26"/>
  <c r="E7794" i="26"/>
  <c r="F7794" i="26"/>
  <c r="E7795" i="26"/>
  <c r="F7795" i="26"/>
  <c r="E7796" i="26"/>
  <c r="F7796" i="26"/>
  <c r="E7797" i="26"/>
  <c r="F7797" i="26"/>
  <c r="E7798" i="26"/>
  <c r="F7798" i="26"/>
  <c r="E7799" i="26"/>
  <c r="F7799" i="26"/>
  <c r="E7800" i="26"/>
  <c r="F7800" i="26"/>
  <c r="E7801" i="26"/>
  <c r="F7801" i="26"/>
  <c r="E7802" i="26"/>
  <c r="F7802" i="26"/>
  <c r="E7803" i="26"/>
  <c r="F7803" i="26"/>
  <c r="E7804" i="26"/>
  <c r="F7804" i="26"/>
  <c r="E7805" i="26"/>
  <c r="F7805" i="26"/>
  <c r="E7806" i="26"/>
  <c r="F7806" i="26"/>
  <c r="E7807" i="26"/>
  <c r="F7807" i="26"/>
  <c r="E7808" i="26"/>
  <c r="F7808" i="26"/>
  <c r="E7809" i="26"/>
  <c r="F7809" i="26"/>
  <c r="E7810" i="26"/>
  <c r="F7810" i="26"/>
  <c r="E7811" i="26"/>
  <c r="F7811" i="26"/>
  <c r="E7812" i="26"/>
  <c r="F7812" i="26"/>
  <c r="E7813" i="26"/>
  <c r="F7813" i="26"/>
  <c r="E7814" i="26"/>
  <c r="F7814" i="26"/>
  <c r="E7815" i="26"/>
  <c r="F7815" i="26"/>
  <c r="E7816" i="26"/>
  <c r="F7816" i="26"/>
  <c r="E7817" i="26"/>
  <c r="F7817" i="26"/>
  <c r="E7818" i="26"/>
  <c r="F7818" i="26"/>
  <c r="E7819" i="26"/>
  <c r="F7819" i="26"/>
  <c r="E7820" i="26"/>
  <c r="F7820" i="26"/>
  <c r="E7821" i="26"/>
  <c r="F7821" i="26"/>
  <c r="E7822" i="26"/>
  <c r="F7822" i="26"/>
  <c r="E7823" i="26"/>
  <c r="F7823" i="26"/>
  <c r="E7824" i="26"/>
  <c r="F7824" i="26"/>
  <c r="E7825" i="26"/>
  <c r="F7825" i="26"/>
  <c r="E7826" i="26"/>
  <c r="F7826" i="26"/>
  <c r="E7827" i="26"/>
  <c r="F7827" i="26"/>
  <c r="E7828" i="26"/>
  <c r="F7828" i="26"/>
  <c r="E7829" i="26"/>
  <c r="F7829" i="26"/>
  <c r="E7830" i="26"/>
  <c r="F7830" i="26"/>
  <c r="E7831" i="26"/>
  <c r="F7831" i="26"/>
  <c r="E7832" i="26"/>
  <c r="F7832" i="26"/>
  <c r="E7833" i="26"/>
  <c r="F7833" i="26"/>
  <c r="E7834" i="26"/>
  <c r="F7834" i="26"/>
  <c r="E7835" i="26"/>
  <c r="F7835" i="26"/>
  <c r="E7836" i="26"/>
  <c r="F7836" i="26"/>
  <c r="E7837" i="26"/>
  <c r="F7837" i="26"/>
  <c r="E7838" i="26"/>
  <c r="F7838" i="26"/>
  <c r="E7839" i="26"/>
  <c r="F7839" i="26"/>
  <c r="E7840" i="26"/>
  <c r="F7840" i="26"/>
  <c r="E7841" i="26"/>
  <c r="F7841" i="26"/>
  <c r="E7842" i="26"/>
  <c r="F7842" i="26"/>
  <c r="E7843" i="26"/>
  <c r="F7843" i="26"/>
  <c r="E7844" i="26"/>
  <c r="F7844" i="26"/>
  <c r="E7845" i="26"/>
  <c r="F7845" i="26"/>
  <c r="E7846" i="26"/>
  <c r="F7846" i="26"/>
  <c r="E7847" i="26"/>
  <c r="F7847" i="26"/>
  <c r="E7848" i="26"/>
  <c r="F7848" i="26"/>
  <c r="E7849" i="26"/>
  <c r="F7849" i="26"/>
  <c r="E7850" i="26"/>
  <c r="F7850" i="26"/>
  <c r="E7851" i="26"/>
  <c r="F7851" i="26"/>
  <c r="E7852" i="26"/>
  <c r="F7852" i="26"/>
  <c r="E7853" i="26"/>
  <c r="F7853" i="26"/>
  <c r="E7854" i="26"/>
  <c r="F7854" i="26"/>
  <c r="E7855" i="26"/>
  <c r="F7855" i="26"/>
  <c r="E7856" i="26"/>
  <c r="F7856" i="26"/>
  <c r="E7857" i="26"/>
  <c r="F7857" i="26"/>
  <c r="E7858" i="26"/>
  <c r="F7858" i="26"/>
  <c r="E7859" i="26"/>
  <c r="F7859" i="26"/>
  <c r="E7860" i="26"/>
  <c r="F7860" i="26"/>
  <c r="E7861" i="26"/>
  <c r="F7861" i="26"/>
  <c r="E7862" i="26"/>
  <c r="F7862" i="26"/>
  <c r="E7863" i="26"/>
  <c r="F7863" i="26"/>
  <c r="E7864" i="26"/>
  <c r="F7864" i="26"/>
  <c r="E7865" i="26"/>
  <c r="F7865" i="26"/>
  <c r="E7866" i="26"/>
  <c r="F7866" i="26"/>
  <c r="E7867" i="26"/>
  <c r="F7867" i="26"/>
  <c r="E7868" i="26"/>
  <c r="F7868" i="26"/>
  <c r="E7869" i="26"/>
  <c r="F7869" i="26"/>
  <c r="E7870" i="26"/>
  <c r="F7870" i="26"/>
  <c r="E7871" i="26"/>
  <c r="F7871" i="26"/>
  <c r="E7872" i="26"/>
  <c r="F7872" i="26"/>
  <c r="E7873" i="26"/>
  <c r="F7873" i="26"/>
  <c r="E7874" i="26"/>
  <c r="F7874" i="26"/>
  <c r="E7875" i="26"/>
  <c r="F7875" i="26"/>
  <c r="E7876" i="26"/>
  <c r="F7876" i="26"/>
  <c r="E7877" i="26"/>
  <c r="F7877" i="26"/>
  <c r="E7878" i="26"/>
  <c r="F7878" i="26"/>
  <c r="E7879" i="26"/>
  <c r="F7879" i="26"/>
  <c r="E7880" i="26"/>
  <c r="F7880" i="26"/>
  <c r="E7881" i="26"/>
  <c r="F7881" i="26"/>
  <c r="E7882" i="26"/>
  <c r="F7882" i="26"/>
  <c r="E7883" i="26"/>
  <c r="F7883" i="26"/>
  <c r="E7884" i="26"/>
  <c r="F7884" i="26"/>
  <c r="E7885" i="26"/>
  <c r="F7885" i="26"/>
  <c r="E7886" i="26"/>
  <c r="F7886" i="26"/>
  <c r="E7887" i="26"/>
  <c r="F7887" i="26"/>
  <c r="E7888" i="26"/>
  <c r="F7888" i="26"/>
  <c r="E7889" i="26"/>
  <c r="F7889" i="26"/>
  <c r="E7890" i="26"/>
  <c r="F7890" i="26"/>
  <c r="E7891" i="26"/>
  <c r="F7891" i="26"/>
  <c r="E7892" i="26"/>
  <c r="F7892" i="26"/>
  <c r="E7893" i="26"/>
  <c r="F7893" i="26"/>
  <c r="E7894" i="26"/>
  <c r="F7894" i="26"/>
  <c r="E7895" i="26"/>
  <c r="F7895" i="26"/>
  <c r="E7896" i="26"/>
  <c r="F7896" i="26"/>
  <c r="E7897" i="26"/>
  <c r="F7897" i="26"/>
  <c r="E7898" i="26"/>
  <c r="F7898" i="26"/>
  <c r="E7899" i="26"/>
  <c r="F7899" i="26"/>
  <c r="E7900" i="26"/>
  <c r="F7900" i="26"/>
  <c r="E7901" i="26"/>
  <c r="F7901" i="26"/>
  <c r="E7902" i="26"/>
  <c r="F7902" i="26"/>
  <c r="E7903" i="26"/>
  <c r="F7903" i="26"/>
  <c r="E7904" i="26"/>
  <c r="F7904" i="26"/>
  <c r="E7905" i="26"/>
  <c r="F7905" i="26"/>
  <c r="E7906" i="26"/>
  <c r="F7906" i="26"/>
  <c r="E7907" i="26"/>
  <c r="F7907" i="26"/>
  <c r="E7908" i="26"/>
  <c r="F7908" i="26"/>
  <c r="E7909" i="26"/>
  <c r="F7909" i="26"/>
  <c r="E7910" i="26"/>
  <c r="F7910" i="26"/>
  <c r="E7911" i="26"/>
  <c r="F7911" i="26"/>
  <c r="E7912" i="26"/>
  <c r="F7912" i="26"/>
  <c r="E7913" i="26"/>
  <c r="F7913" i="26"/>
  <c r="E7914" i="26"/>
  <c r="F7914" i="26"/>
  <c r="E7915" i="26"/>
  <c r="F7915" i="26"/>
  <c r="E7916" i="26"/>
  <c r="F7916" i="26"/>
  <c r="E7917" i="26"/>
  <c r="F7917" i="26"/>
  <c r="E7918" i="26"/>
  <c r="F7918" i="26"/>
  <c r="E7919" i="26"/>
  <c r="F7919" i="26"/>
  <c r="E7920" i="26"/>
  <c r="F7920" i="26"/>
  <c r="E7921" i="26"/>
  <c r="F7921" i="26"/>
  <c r="E7922" i="26"/>
  <c r="F7922" i="26"/>
  <c r="E7923" i="26"/>
  <c r="F7923" i="26"/>
  <c r="E7924" i="26"/>
  <c r="F7924" i="26"/>
  <c r="E7925" i="26"/>
  <c r="F7925" i="26"/>
  <c r="E7926" i="26"/>
  <c r="F7926" i="26"/>
  <c r="E7927" i="26"/>
  <c r="F7927" i="26"/>
  <c r="E7928" i="26"/>
  <c r="F7928" i="26"/>
  <c r="E7929" i="26"/>
  <c r="F7929" i="26"/>
  <c r="E7930" i="26"/>
  <c r="F7930" i="26"/>
  <c r="E7931" i="26"/>
  <c r="F7931" i="26"/>
  <c r="E7932" i="26"/>
  <c r="F7932" i="26"/>
  <c r="E7933" i="26"/>
  <c r="F7933" i="26"/>
  <c r="E7934" i="26"/>
  <c r="F7934" i="26"/>
  <c r="E7935" i="26"/>
  <c r="F7935" i="26"/>
  <c r="E7936" i="26"/>
  <c r="F7936" i="26"/>
  <c r="E7937" i="26"/>
  <c r="F7937" i="26"/>
  <c r="E7938" i="26"/>
  <c r="F7938" i="26"/>
  <c r="E7939" i="26"/>
  <c r="F7939" i="26"/>
  <c r="E7940" i="26"/>
  <c r="F7940" i="26"/>
  <c r="E7941" i="26"/>
  <c r="F7941" i="26"/>
  <c r="E7942" i="26"/>
  <c r="F7942" i="26"/>
  <c r="E7943" i="26"/>
  <c r="F7943" i="26"/>
  <c r="E7944" i="26"/>
  <c r="F7944" i="26"/>
  <c r="E7945" i="26"/>
  <c r="F7945" i="26"/>
  <c r="E7946" i="26"/>
  <c r="F7946" i="26"/>
  <c r="E7947" i="26"/>
  <c r="F7947" i="26"/>
  <c r="E7948" i="26"/>
  <c r="F7948" i="26"/>
  <c r="E7949" i="26"/>
  <c r="F7949" i="26"/>
  <c r="E7950" i="26"/>
  <c r="F7950" i="26"/>
  <c r="E7951" i="26"/>
  <c r="F7951" i="26"/>
  <c r="E7952" i="26"/>
  <c r="F7952" i="26"/>
  <c r="E7953" i="26"/>
  <c r="F7953" i="26"/>
  <c r="E7954" i="26"/>
  <c r="F7954" i="26"/>
  <c r="E7955" i="26"/>
  <c r="F7955" i="26"/>
  <c r="E7956" i="26"/>
  <c r="F7956" i="26"/>
  <c r="E7957" i="26"/>
  <c r="F7957" i="26"/>
  <c r="E7958" i="26"/>
  <c r="F7958" i="26"/>
  <c r="E7959" i="26"/>
  <c r="F7959" i="26"/>
  <c r="E7960" i="26"/>
  <c r="F7960" i="26"/>
  <c r="E7961" i="26"/>
  <c r="F7961" i="26"/>
  <c r="E7962" i="26"/>
  <c r="F7962" i="26"/>
  <c r="E7963" i="26"/>
  <c r="F7963" i="26"/>
  <c r="E7964" i="26"/>
  <c r="F7964" i="26"/>
  <c r="E7965" i="26"/>
  <c r="F7965" i="26"/>
  <c r="E7966" i="26"/>
  <c r="F7966" i="26"/>
  <c r="E7967" i="26"/>
  <c r="F7967" i="26"/>
  <c r="E7968" i="26"/>
  <c r="F7968" i="26"/>
  <c r="E7969" i="26"/>
  <c r="F7969" i="26"/>
  <c r="E7970" i="26"/>
  <c r="F7970" i="26"/>
  <c r="E7971" i="26"/>
  <c r="F7971" i="26"/>
  <c r="E7972" i="26"/>
  <c r="F7972" i="26"/>
  <c r="E7973" i="26"/>
  <c r="F7973" i="26"/>
  <c r="E7974" i="26"/>
  <c r="F7974" i="26"/>
  <c r="E7975" i="26"/>
  <c r="F7975" i="26"/>
  <c r="E7976" i="26"/>
  <c r="F7976" i="26"/>
  <c r="E7977" i="26"/>
  <c r="F7977" i="26"/>
  <c r="E7978" i="26"/>
  <c r="F7978" i="26"/>
  <c r="E7979" i="26"/>
  <c r="F7979" i="26"/>
  <c r="E7980" i="26"/>
  <c r="F7980" i="26"/>
  <c r="E7981" i="26"/>
  <c r="F7981" i="26"/>
  <c r="E7982" i="26"/>
  <c r="F7982" i="26"/>
  <c r="E7983" i="26"/>
  <c r="F7983" i="26"/>
  <c r="E7984" i="26"/>
  <c r="F7984" i="26"/>
  <c r="E7985" i="26"/>
  <c r="F7985" i="26"/>
  <c r="E7986" i="26"/>
  <c r="F7986" i="26"/>
  <c r="E7987" i="26"/>
  <c r="F7987" i="26"/>
  <c r="E7988" i="26"/>
  <c r="F7988" i="26"/>
  <c r="E7989" i="26"/>
  <c r="F7989" i="26"/>
  <c r="E7990" i="26"/>
  <c r="F7990" i="26"/>
  <c r="E7991" i="26"/>
  <c r="F7991" i="26"/>
  <c r="E7992" i="26"/>
  <c r="F7992" i="26"/>
  <c r="E7993" i="26"/>
  <c r="F7993" i="26"/>
  <c r="E7994" i="26"/>
  <c r="F7994" i="26"/>
  <c r="E7995" i="26"/>
  <c r="F7995" i="26"/>
  <c r="E7996" i="26"/>
  <c r="F7996" i="26"/>
  <c r="E7997" i="26"/>
  <c r="F7997" i="26"/>
  <c r="E7998" i="26"/>
  <c r="F7998" i="26"/>
  <c r="E7999" i="26"/>
  <c r="F7999" i="26"/>
  <c r="E8000" i="26"/>
  <c r="F8000" i="26"/>
  <c r="E8001" i="26"/>
  <c r="F8001" i="26"/>
  <c r="E8002" i="26"/>
  <c r="F8002" i="26"/>
  <c r="E8003" i="26"/>
  <c r="F8003" i="26"/>
  <c r="E8004" i="26"/>
  <c r="F8004" i="26"/>
  <c r="E8005" i="26"/>
  <c r="F8005" i="26"/>
  <c r="E8006" i="26"/>
  <c r="F8006" i="26"/>
  <c r="E8007" i="26"/>
  <c r="F8007" i="26"/>
  <c r="E8008" i="26"/>
  <c r="F8008" i="26"/>
  <c r="E8009" i="26"/>
  <c r="F8009" i="26"/>
  <c r="E8010" i="26"/>
  <c r="F8010" i="26"/>
  <c r="E8011" i="26"/>
  <c r="F8011" i="26"/>
  <c r="E8012" i="26"/>
  <c r="F8012" i="26"/>
  <c r="E8013" i="26"/>
  <c r="F8013" i="26"/>
  <c r="E8014" i="26"/>
  <c r="F8014" i="26"/>
  <c r="E8015" i="26"/>
  <c r="F8015" i="26"/>
  <c r="E8016" i="26"/>
  <c r="F8016" i="26"/>
  <c r="E8017" i="26"/>
  <c r="F8017" i="26"/>
  <c r="E8018" i="26"/>
  <c r="F8018" i="26"/>
  <c r="E8019" i="26"/>
  <c r="F8019" i="26"/>
  <c r="E8020" i="26"/>
  <c r="F8020" i="26"/>
  <c r="E8021" i="26"/>
  <c r="F8021" i="26"/>
  <c r="E8022" i="26"/>
  <c r="F8022" i="26"/>
  <c r="E8023" i="26"/>
  <c r="F8023" i="26"/>
  <c r="E8024" i="26"/>
  <c r="F8024" i="26"/>
  <c r="E8025" i="26"/>
  <c r="F8025" i="26"/>
  <c r="E8026" i="26"/>
  <c r="F8026" i="26"/>
  <c r="E8027" i="26"/>
  <c r="F8027" i="26"/>
  <c r="E8028" i="26"/>
  <c r="F8028" i="26"/>
  <c r="E8029" i="26"/>
  <c r="F8029" i="26"/>
  <c r="E8030" i="26"/>
  <c r="F8030" i="26"/>
  <c r="E8031" i="26"/>
  <c r="F8031" i="26"/>
  <c r="E8032" i="26"/>
  <c r="F8032" i="26"/>
  <c r="E8033" i="26"/>
  <c r="F8033" i="26"/>
  <c r="E8034" i="26"/>
  <c r="F8034" i="26"/>
  <c r="E8035" i="26"/>
  <c r="F8035" i="26"/>
  <c r="E8036" i="26"/>
  <c r="F8036" i="26"/>
  <c r="E8037" i="26"/>
  <c r="F8037" i="26"/>
  <c r="E8038" i="26"/>
  <c r="F8038" i="26"/>
  <c r="E8039" i="26"/>
  <c r="F8039" i="26"/>
  <c r="E8040" i="26"/>
  <c r="F8040" i="26"/>
  <c r="E8041" i="26"/>
  <c r="F8041" i="26"/>
  <c r="E8042" i="26"/>
  <c r="F8042" i="26"/>
  <c r="E8043" i="26"/>
  <c r="F8043" i="26"/>
  <c r="E8044" i="26"/>
  <c r="F8044" i="26"/>
  <c r="E8045" i="26"/>
  <c r="F8045" i="26"/>
  <c r="E8046" i="26"/>
  <c r="F8046" i="26"/>
  <c r="E8047" i="26"/>
  <c r="F8047" i="26"/>
  <c r="E8048" i="26"/>
  <c r="F8048" i="26"/>
  <c r="E8049" i="26"/>
  <c r="F8049" i="26"/>
  <c r="E8050" i="26"/>
  <c r="F8050" i="26"/>
  <c r="E8051" i="26"/>
  <c r="F8051" i="26"/>
  <c r="E8052" i="26"/>
  <c r="F8052" i="26"/>
  <c r="E8053" i="26"/>
  <c r="F8053" i="26"/>
  <c r="E8054" i="26"/>
  <c r="F8054" i="26"/>
  <c r="E8055" i="26"/>
  <c r="F8055" i="26"/>
  <c r="E8056" i="26"/>
  <c r="F8056" i="26"/>
  <c r="E8057" i="26"/>
  <c r="F8057" i="26"/>
  <c r="E8058" i="26"/>
  <c r="F8058" i="26"/>
  <c r="E8059" i="26"/>
  <c r="F8059" i="26"/>
  <c r="E8060" i="26"/>
  <c r="F8060" i="26"/>
  <c r="E8061" i="26"/>
  <c r="F8061" i="26"/>
  <c r="E8062" i="26"/>
  <c r="F8062" i="26"/>
  <c r="E8063" i="26"/>
  <c r="F8063" i="26"/>
  <c r="E8064" i="26"/>
  <c r="F8064" i="26"/>
  <c r="E8065" i="26"/>
  <c r="F8065" i="26"/>
  <c r="E8066" i="26"/>
  <c r="F8066" i="26"/>
  <c r="E8067" i="26"/>
  <c r="F8067" i="26"/>
  <c r="E8068" i="26"/>
  <c r="F8068" i="26"/>
  <c r="E8069" i="26"/>
  <c r="F8069" i="26"/>
  <c r="E8070" i="26"/>
  <c r="F8070" i="26"/>
  <c r="E8071" i="26"/>
  <c r="F8071" i="26"/>
  <c r="E8072" i="26"/>
  <c r="F8072" i="26"/>
  <c r="E8073" i="26"/>
  <c r="F8073" i="26"/>
  <c r="E8074" i="26"/>
  <c r="F8074" i="26"/>
  <c r="E8075" i="26"/>
  <c r="F8075" i="26"/>
  <c r="E8076" i="26"/>
  <c r="F8076" i="26"/>
  <c r="E8077" i="26"/>
  <c r="F8077" i="26"/>
  <c r="E8078" i="26"/>
  <c r="F8078" i="26"/>
  <c r="E8079" i="26"/>
  <c r="F8079" i="26"/>
  <c r="E8080" i="26"/>
  <c r="F8080" i="26"/>
  <c r="E8081" i="26"/>
  <c r="F8081" i="26"/>
  <c r="E8082" i="26"/>
  <c r="F8082" i="26"/>
  <c r="E8083" i="26"/>
  <c r="F8083" i="26"/>
  <c r="E8084" i="26"/>
  <c r="F8084" i="26"/>
  <c r="E8085" i="26"/>
  <c r="F8085" i="26"/>
  <c r="E8086" i="26"/>
  <c r="F8086" i="26"/>
  <c r="E8087" i="26"/>
  <c r="F8087" i="26"/>
  <c r="E8088" i="26"/>
  <c r="F8088" i="26"/>
  <c r="E8089" i="26"/>
  <c r="F8089" i="26"/>
  <c r="E8090" i="26"/>
  <c r="F8090" i="26"/>
  <c r="E8091" i="26"/>
  <c r="F8091" i="26"/>
  <c r="E8092" i="26"/>
  <c r="F8092" i="26"/>
  <c r="E8093" i="26"/>
  <c r="F8093" i="26"/>
  <c r="E8094" i="26"/>
  <c r="F8094" i="26"/>
  <c r="E8095" i="26"/>
  <c r="F8095" i="26"/>
  <c r="E8096" i="26"/>
  <c r="F8096" i="26"/>
  <c r="E8097" i="26"/>
  <c r="F8097" i="26"/>
  <c r="E8098" i="26"/>
  <c r="F8098" i="26"/>
  <c r="E8099" i="26"/>
  <c r="F8099" i="26"/>
  <c r="E8100" i="26"/>
  <c r="F8100" i="26"/>
  <c r="E8101" i="26"/>
  <c r="F8101" i="26"/>
  <c r="E8102" i="26"/>
  <c r="F8102" i="26"/>
  <c r="E8103" i="26"/>
  <c r="F8103" i="26"/>
  <c r="E8104" i="26"/>
  <c r="F8104" i="26"/>
  <c r="E8105" i="26"/>
  <c r="F8105" i="26"/>
  <c r="E8106" i="26"/>
  <c r="F8106" i="26"/>
  <c r="E8107" i="26"/>
  <c r="F8107" i="26"/>
  <c r="E8108" i="26"/>
  <c r="F8108" i="26"/>
  <c r="E8109" i="26"/>
  <c r="F8109" i="26"/>
  <c r="E8110" i="26"/>
  <c r="F8110" i="26"/>
  <c r="E8111" i="26"/>
  <c r="F8111" i="26"/>
  <c r="E8112" i="26"/>
  <c r="F8112" i="26"/>
  <c r="E8113" i="26"/>
  <c r="F8113" i="26"/>
  <c r="E8114" i="26"/>
  <c r="F8114" i="26"/>
  <c r="E8115" i="26"/>
  <c r="F8115" i="26"/>
  <c r="E8116" i="26"/>
  <c r="F8116" i="26"/>
  <c r="E8117" i="26"/>
  <c r="F8117" i="26"/>
  <c r="E8118" i="26"/>
  <c r="F8118" i="26"/>
  <c r="E8119" i="26"/>
  <c r="F8119" i="26"/>
  <c r="E8120" i="26"/>
  <c r="F8120" i="26"/>
  <c r="E8121" i="26"/>
  <c r="F8121" i="26"/>
  <c r="E8122" i="26"/>
  <c r="F8122" i="26"/>
  <c r="E8123" i="26"/>
  <c r="F8123" i="26"/>
  <c r="E8124" i="26"/>
  <c r="F8124" i="26"/>
  <c r="E8125" i="26"/>
  <c r="F8125" i="26"/>
  <c r="E8126" i="26"/>
  <c r="F8126" i="26"/>
  <c r="E8127" i="26"/>
  <c r="F8127" i="26"/>
  <c r="E8128" i="26"/>
  <c r="F8128" i="26"/>
  <c r="E8129" i="26"/>
  <c r="F8129" i="26"/>
  <c r="E8130" i="26"/>
  <c r="F8130" i="26"/>
  <c r="E8131" i="26"/>
  <c r="F8131" i="26"/>
  <c r="E8132" i="26"/>
  <c r="F8132" i="26"/>
  <c r="E8133" i="26"/>
  <c r="F8133" i="26"/>
  <c r="E8134" i="26"/>
  <c r="F8134" i="26"/>
  <c r="E8135" i="26"/>
  <c r="F8135" i="26"/>
  <c r="E8136" i="26"/>
  <c r="F8136" i="26"/>
  <c r="E8137" i="26"/>
  <c r="F8137" i="26"/>
  <c r="E8138" i="26"/>
  <c r="F8138" i="26"/>
  <c r="E8139" i="26"/>
  <c r="F8139" i="26"/>
  <c r="E8140" i="26"/>
  <c r="F8140" i="26"/>
  <c r="E8141" i="26"/>
  <c r="F8141" i="26"/>
  <c r="E8142" i="26"/>
  <c r="F8142" i="26"/>
  <c r="E8143" i="26"/>
  <c r="F8143" i="26"/>
  <c r="E8144" i="26"/>
  <c r="F8144" i="26"/>
  <c r="E8145" i="26"/>
  <c r="F8145" i="26"/>
  <c r="E8146" i="26"/>
  <c r="F8146" i="26"/>
  <c r="E8147" i="26"/>
  <c r="F8147" i="26"/>
  <c r="E8148" i="26"/>
  <c r="F8148" i="26"/>
  <c r="E8149" i="26"/>
  <c r="F8149" i="26"/>
  <c r="E8150" i="26"/>
  <c r="F8150" i="26"/>
  <c r="E8151" i="26"/>
  <c r="F8151" i="26"/>
  <c r="E8152" i="26"/>
  <c r="F8152" i="26"/>
  <c r="E8153" i="26"/>
  <c r="F8153" i="26"/>
  <c r="E8154" i="26"/>
  <c r="F8154" i="26"/>
  <c r="E8155" i="26"/>
  <c r="F8155" i="26"/>
  <c r="E8156" i="26"/>
  <c r="F8156" i="26"/>
  <c r="E8157" i="26"/>
  <c r="F8157" i="26"/>
  <c r="E8158" i="26"/>
  <c r="F8158" i="26"/>
  <c r="E8159" i="26"/>
  <c r="F8159" i="26"/>
  <c r="E8160" i="26"/>
  <c r="F8160" i="26"/>
  <c r="E8161" i="26"/>
  <c r="F8161" i="26"/>
  <c r="E8162" i="26"/>
  <c r="F8162" i="26"/>
  <c r="E8163" i="26"/>
  <c r="F8163" i="26"/>
  <c r="E8164" i="26"/>
  <c r="F8164" i="26"/>
  <c r="E8165" i="26"/>
  <c r="F8165" i="26"/>
  <c r="E8166" i="26"/>
  <c r="F8166" i="26"/>
  <c r="E8167" i="26"/>
  <c r="F8167" i="26"/>
  <c r="E8168" i="26"/>
  <c r="F8168" i="26"/>
  <c r="E8169" i="26"/>
  <c r="F8169" i="26"/>
  <c r="E8170" i="26"/>
  <c r="F8170" i="26"/>
  <c r="E8171" i="26"/>
  <c r="F8171" i="26"/>
  <c r="E8172" i="26"/>
  <c r="F8172" i="26"/>
  <c r="E8173" i="26"/>
  <c r="F8173" i="26"/>
  <c r="E8174" i="26"/>
  <c r="F8174" i="26"/>
  <c r="E8175" i="26"/>
  <c r="F8175" i="26"/>
  <c r="E8176" i="26"/>
  <c r="F8176" i="26"/>
  <c r="E8177" i="26"/>
  <c r="F8177" i="26"/>
  <c r="E8178" i="26"/>
  <c r="F8178" i="26"/>
  <c r="E8179" i="26"/>
  <c r="F8179" i="26"/>
  <c r="E8180" i="26"/>
  <c r="F8180" i="26"/>
  <c r="E8181" i="26"/>
  <c r="F8181" i="26"/>
  <c r="E8182" i="26"/>
  <c r="F8182" i="26"/>
  <c r="E8183" i="26"/>
  <c r="F8183" i="26"/>
  <c r="E8184" i="26"/>
  <c r="F8184" i="26"/>
  <c r="E8185" i="26"/>
  <c r="F8185" i="26"/>
  <c r="E8186" i="26"/>
  <c r="F8186" i="26"/>
  <c r="E8187" i="26"/>
  <c r="F8187" i="26"/>
  <c r="E8188" i="26"/>
  <c r="F8188" i="26"/>
  <c r="E8189" i="26"/>
  <c r="F8189" i="26"/>
  <c r="E8190" i="26"/>
  <c r="F8190" i="26"/>
  <c r="E8191" i="26"/>
  <c r="F8191" i="26"/>
  <c r="E8192" i="26"/>
  <c r="F8192" i="26"/>
  <c r="E8193" i="26"/>
  <c r="F8193" i="26"/>
  <c r="E8194" i="26"/>
  <c r="F8194" i="26"/>
  <c r="E8195" i="26"/>
  <c r="F8195" i="26"/>
  <c r="E8196" i="26"/>
  <c r="F8196" i="26"/>
  <c r="E8197" i="26"/>
  <c r="F8197" i="26"/>
  <c r="E8198" i="26"/>
  <c r="F8198" i="26"/>
  <c r="E8199" i="26"/>
  <c r="F8199" i="26"/>
  <c r="E8200" i="26"/>
  <c r="F8200" i="26"/>
  <c r="E8201" i="26"/>
  <c r="F8201" i="26"/>
  <c r="E8202" i="26"/>
  <c r="F8202" i="26"/>
  <c r="E8203" i="26"/>
  <c r="F8203" i="26"/>
  <c r="E8204" i="26"/>
  <c r="F8204" i="26"/>
  <c r="E8205" i="26"/>
  <c r="F8205" i="26"/>
  <c r="E8206" i="26"/>
  <c r="F8206" i="26"/>
  <c r="E8207" i="26"/>
  <c r="F8207" i="26"/>
  <c r="E8208" i="26"/>
  <c r="F8208" i="26"/>
  <c r="E8209" i="26"/>
  <c r="F8209" i="26"/>
  <c r="E8210" i="26"/>
  <c r="F8210" i="26"/>
  <c r="E8211" i="26"/>
  <c r="F8211" i="26"/>
  <c r="E8212" i="26"/>
  <c r="F8212" i="26"/>
  <c r="E8213" i="26"/>
  <c r="F8213" i="26"/>
  <c r="E8214" i="26"/>
  <c r="F8214" i="26"/>
  <c r="E8215" i="26"/>
  <c r="F8215" i="26"/>
  <c r="E8216" i="26"/>
  <c r="F8216" i="26"/>
  <c r="E8217" i="26"/>
  <c r="F8217" i="26"/>
  <c r="E8218" i="26"/>
  <c r="F8218" i="26"/>
  <c r="E8219" i="26"/>
  <c r="F8219" i="26"/>
  <c r="E8220" i="26"/>
  <c r="F8220" i="26"/>
  <c r="E8221" i="26"/>
  <c r="F8221" i="26"/>
  <c r="E8222" i="26"/>
  <c r="F8222" i="26"/>
  <c r="E8223" i="26"/>
  <c r="F8223" i="26"/>
  <c r="E8224" i="26"/>
  <c r="F8224" i="26"/>
  <c r="E8225" i="26"/>
  <c r="F8225" i="26"/>
  <c r="E8226" i="26"/>
  <c r="F8226" i="26"/>
  <c r="E8227" i="26"/>
  <c r="F8227" i="26"/>
  <c r="E8228" i="26"/>
  <c r="F8228" i="26"/>
  <c r="E8229" i="26"/>
  <c r="F8229" i="26"/>
  <c r="E8230" i="26"/>
  <c r="F8230" i="26"/>
  <c r="E8231" i="26"/>
  <c r="F8231" i="26"/>
  <c r="E8232" i="26"/>
  <c r="F8232" i="26"/>
  <c r="E8233" i="26"/>
  <c r="F8233" i="26"/>
  <c r="E8234" i="26"/>
  <c r="F8234" i="26"/>
  <c r="E8235" i="26"/>
  <c r="F8235" i="26"/>
  <c r="E8236" i="26"/>
  <c r="F8236" i="26"/>
  <c r="E8237" i="26"/>
  <c r="F8237" i="26"/>
  <c r="E8238" i="26"/>
  <c r="F8238" i="26"/>
  <c r="E8239" i="26"/>
  <c r="F8239" i="26"/>
  <c r="E8240" i="26"/>
  <c r="F8240" i="26"/>
  <c r="E8241" i="26"/>
  <c r="F8241" i="26"/>
  <c r="E8242" i="26"/>
  <c r="F8242" i="26"/>
  <c r="E8243" i="26"/>
  <c r="F8243" i="26"/>
  <c r="E8244" i="26"/>
  <c r="F8244" i="26"/>
  <c r="E8245" i="26"/>
  <c r="F8245" i="26"/>
  <c r="E8246" i="26"/>
  <c r="F8246" i="26"/>
  <c r="E8247" i="26"/>
  <c r="F8247" i="26"/>
  <c r="E8248" i="26"/>
  <c r="F8248" i="26"/>
  <c r="E8249" i="26"/>
  <c r="F8249" i="26"/>
  <c r="E8250" i="26"/>
  <c r="F8250" i="26"/>
  <c r="E8251" i="26"/>
  <c r="F8251" i="26"/>
  <c r="E8252" i="26"/>
  <c r="F8252" i="26"/>
  <c r="E8253" i="26"/>
  <c r="F8253" i="26"/>
  <c r="E8254" i="26"/>
  <c r="F8254" i="26"/>
  <c r="E8255" i="26"/>
  <c r="F8255" i="26"/>
  <c r="E8256" i="26"/>
  <c r="F8256" i="26"/>
  <c r="E8257" i="26"/>
  <c r="F8257" i="26"/>
  <c r="E8258" i="26"/>
  <c r="F8258" i="26"/>
  <c r="E8259" i="26"/>
  <c r="F8259" i="26"/>
  <c r="E8260" i="26"/>
  <c r="F8260" i="26"/>
  <c r="E8261" i="26"/>
  <c r="F8261" i="26"/>
  <c r="E8262" i="26"/>
  <c r="F8262" i="26"/>
  <c r="E8263" i="26"/>
  <c r="F8263" i="26"/>
  <c r="E8264" i="26"/>
  <c r="F8264" i="26"/>
  <c r="E8265" i="26"/>
  <c r="F8265" i="26"/>
  <c r="E8266" i="26"/>
  <c r="F8266" i="26"/>
  <c r="E8267" i="26"/>
  <c r="F8267" i="26"/>
  <c r="E8268" i="26"/>
  <c r="F8268" i="26"/>
  <c r="E8269" i="26"/>
  <c r="F8269" i="26"/>
  <c r="E8270" i="26"/>
  <c r="F8270" i="26"/>
  <c r="E8271" i="26"/>
  <c r="F8271" i="26"/>
  <c r="E8272" i="26"/>
  <c r="F8272" i="26"/>
  <c r="E8273" i="26"/>
  <c r="F8273" i="26"/>
  <c r="E8274" i="26"/>
  <c r="F8274" i="26"/>
  <c r="E8275" i="26"/>
  <c r="F8275" i="26"/>
  <c r="E8276" i="26"/>
  <c r="F8276" i="26"/>
  <c r="E8277" i="26"/>
  <c r="F8277" i="26"/>
  <c r="E8278" i="26"/>
  <c r="F8278" i="26"/>
  <c r="E8279" i="26"/>
  <c r="F8279" i="26"/>
  <c r="E8280" i="26"/>
  <c r="F8280" i="26"/>
  <c r="E8281" i="26"/>
  <c r="F8281" i="26"/>
  <c r="E8282" i="26"/>
  <c r="F8282" i="26"/>
  <c r="E8283" i="26"/>
  <c r="F8283" i="26"/>
  <c r="E8284" i="26"/>
  <c r="F8284" i="26"/>
  <c r="E8285" i="26"/>
  <c r="F8285" i="26"/>
  <c r="E8286" i="26"/>
  <c r="F8286" i="26"/>
  <c r="E8287" i="26"/>
  <c r="F8287" i="26"/>
  <c r="E8288" i="26"/>
  <c r="F8288" i="26"/>
  <c r="E8289" i="26"/>
  <c r="F8289" i="26"/>
  <c r="E8290" i="26"/>
  <c r="F8290" i="26"/>
  <c r="E8291" i="26"/>
  <c r="F8291" i="26"/>
  <c r="E8292" i="26"/>
  <c r="F8292" i="26"/>
  <c r="E8293" i="26"/>
  <c r="F8293" i="26"/>
  <c r="E8294" i="26"/>
  <c r="F8294" i="26"/>
  <c r="E8295" i="26"/>
  <c r="F8295" i="26"/>
  <c r="E8296" i="26"/>
  <c r="F8296" i="26"/>
  <c r="E8297" i="26"/>
  <c r="F8297" i="26"/>
  <c r="E8298" i="26"/>
  <c r="F8298" i="26"/>
  <c r="E8299" i="26"/>
  <c r="F8299" i="26"/>
  <c r="E8300" i="26"/>
  <c r="F8300" i="26"/>
  <c r="E8301" i="26"/>
  <c r="F8301" i="26"/>
  <c r="E8302" i="26"/>
  <c r="F8302" i="26"/>
  <c r="E8303" i="26"/>
  <c r="F8303" i="26"/>
  <c r="E8304" i="26"/>
  <c r="F8304" i="26"/>
  <c r="E8305" i="26"/>
  <c r="F8305" i="26"/>
  <c r="E8306" i="26"/>
  <c r="F8306" i="26"/>
  <c r="E8307" i="26"/>
  <c r="F8307" i="26"/>
  <c r="E8308" i="26"/>
  <c r="F8308" i="26"/>
  <c r="E8309" i="26"/>
  <c r="F8309" i="26"/>
  <c r="E8310" i="26"/>
  <c r="F8310" i="26"/>
  <c r="E8311" i="26"/>
  <c r="F8311" i="26"/>
  <c r="E8312" i="26"/>
  <c r="F8312" i="26"/>
  <c r="E8313" i="26"/>
  <c r="F8313" i="26"/>
  <c r="E8314" i="26"/>
  <c r="F8314" i="26"/>
  <c r="E8315" i="26"/>
  <c r="F8315" i="26"/>
  <c r="E8316" i="26"/>
  <c r="F8316" i="26"/>
  <c r="E8317" i="26"/>
  <c r="F8317" i="26"/>
  <c r="E8318" i="26"/>
  <c r="F8318" i="26"/>
  <c r="E8319" i="26"/>
  <c r="F8319" i="26"/>
  <c r="E8320" i="26"/>
  <c r="F8320" i="26"/>
  <c r="E8321" i="26"/>
  <c r="F8321" i="26"/>
  <c r="E8322" i="26"/>
  <c r="F8322" i="26"/>
  <c r="E8323" i="26"/>
  <c r="F8323" i="26"/>
  <c r="E8324" i="26"/>
  <c r="F8324" i="26"/>
  <c r="E8325" i="26"/>
  <c r="F8325" i="26"/>
  <c r="E8326" i="26"/>
  <c r="F8326" i="26"/>
  <c r="E8327" i="26"/>
  <c r="F8327" i="26"/>
  <c r="E8328" i="26"/>
  <c r="F8328" i="26"/>
  <c r="E8329" i="26"/>
  <c r="F8329" i="26"/>
  <c r="E8330" i="26"/>
  <c r="F8330" i="26"/>
  <c r="E8331" i="26"/>
  <c r="F8331" i="26"/>
  <c r="E8332" i="26"/>
  <c r="F8332" i="26"/>
  <c r="E8333" i="26"/>
  <c r="F8333" i="26"/>
  <c r="E8334" i="26"/>
  <c r="F8334" i="26"/>
  <c r="E8335" i="26"/>
  <c r="F8335" i="26"/>
  <c r="E8336" i="26"/>
  <c r="F8336" i="26"/>
  <c r="E8337" i="26"/>
  <c r="F8337" i="26"/>
  <c r="E8338" i="26"/>
  <c r="F8338" i="26"/>
  <c r="E8339" i="26"/>
  <c r="F8339" i="26"/>
  <c r="E8340" i="26"/>
  <c r="F8340" i="26"/>
  <c r="E8341" i="26"/>
  <c r="F8341" i="26"/>
  <c r="E8342" i="26"/>
  <c r="F8342" i="26"/>
  <c r="E8343" i="26"/>
  <c r="F8343" i="26"/>
  <c r="E8344" i="26"/>
  <c r="F8344" i="26"/>
  <c r="E8345" i="26"/>
  <c r="F8345" i="26"/>
  <c r="E8346" i="26"/>
  <c r="F8346" i="26"/>
  <c r="E8347" i="26"/>
  <c r="F8347" i="26"/>
  <c r="E8348" i="26"/>
  <c r="F8348" i="26"/>
  <c r="E8349" i="26"/>
  <c r="F8349" i="26"/>
  <c r="E8350" i="26"/>
  <c r="F8350" i="26"/>
  <c r="E8351" i="26"/>
  <c r="F8351" i="26"/>
  <c r="E8352" i="26"/>
  <c r="F8352" i="26"/>
  <c r="E8353" i="26"/>
  <c r="F8353" i="26"/>
  <c r="E8354" i="26"/>
  <c r="F8354" i="26"/>
  <c r="E8355" i="26"/>
  <c r="F8355" i="26"/>
  <c r="E8356" i="26"/>
  <c r="F8356" i="26"/>
  <c r="E8357" i="26"/>
  <c r="F8357" i="26"/>
  <c r="E8358" i="26"/>
  <c r="F8358" i="26"/>
  <c r="E8359" i="26"/>
  <c r="F8359" i="26"/>
  <c r="E8360" i="26"/>
  <c r="F8360" i="26"/>
  <c r="E8361" i="26"/>
  <c r="F8361" i="26"/>
  <c r="E8362" i="26"/>
  <c r="F8362" i="26"/>
  <c r="E8363" i="26"/>
  <c r="F8363" i="26"/>
  <c r="E8364" i="26"/>
  <c r="F8364" i="26"/>
  <c r="E8365" i="26"/>
  <c r="F8365" i="26"/>
  <c r="E8366" i="26"/>
  <c r="F8366" i="26"/>
  <c r="E8367" i="26"/>
  <c r="F8367" i="26"/>
  <c r="E8368" i="26"/>
  <c r="F8368" i="26"/>
  <c r="E8369" i="26"/>
  <c r="F8369" i="26"/>
  <c r="E8370" i="26"/>
  <c r="F8370" i="26"/>
  <c r="E8371" i="26"/>
  <c r="F8371" i="26"/>
  <c r="E8372" i="26"/>
  <c r="F8372" i="26"/>
  <c r="E8373" i="26"/>
  <c r="F8373" i="26"/>
  <c r="E8374" i="26"/>
  <c r="F8374" i="26"/>
  <c r="E8375" i="26"/>
  <c r="F8375" i="26"/>
  <c r="E8376" i="26"/>
  <c r="F8376" i="26"/>
  <c r="E8377" i="26"/>
  <c r="F8377" i="26"/>
  <c r="E8378" i="26"/>
  <c r="F8378" i="26"/>
  <c r="E8379" i="26"/>
  <c r="F8379" i="26"/>
  <c r="E8380" i="26"/>
  <c r="F8380" i="26"/>
  <c r="E8381" i="26"/>
  <c r="F8381" i="26"/>
  <c r="E8382" i="26"/>
  <c r="F8382" i="26"/>
  <c r="E8383" i="26"/>
  <c r="F8383" i="26"/>
  <c r="E8384" i="26"/>
  <c r="F8384" i="26"/>
  <c r="E8385" i="26"/>
  <c r="F8385" i="26"/>
  <c r="E8386" i="26"/>
  <c r="F8386" i="26"/>
  <c r="E8387" i="26"/>
  <c r="F8387" i="26"/>
  <c r="E8388" i="26"/>
  <c r="F8388" i="26"/>
  <c r="E8389" i="26"/>
  <c r="F8389" i="26"/>
  <c r="E8390" i="26"/>
  <c r="F8390" i="26"/>
  <c r="E8391" i="26"/>
  <c r="F8391" i="26"/>
  <c r="E8392" i="26"/>
  <c r="F8392" i="26"/>
  <c r="E8393" i="26"/>
  <c r="F8393" i="26"/>
  <c r="E8394" i="26"/>
  <c r="F8394" i="26"/>
  <c r="E8395" i="26"/>
  <c r="F8395" i="26"/>
  <c r="E8396" i="26"/>
  <c r="F8396" i="26"/>
  <c r="E8397" i="26"/>
  <c r="F8397" i="26"/>
  <c r="E8398" i="26"/>
  <c r="F8398" i="26"/>
  <c r="E8399" i="26"/>
  <c r="F8399" i="26"/>
  <c r="E8400" i="26"/>
  <c r="F8400" i="26"/>
  <c r="E8401" i="26"/>
  <c r="F8401" i="26"/>
  <c r="E8402" i="26"/>
  <c r="F8402" i="26"/>
  <c r="E8403" i="26"/>
  <c r="F8403" i="26"/>
  <c r="E8404" i="26"/>
  <c r="F8404" i="26"/>
  <c r="E8405" i="26"/>
  <c r="F8405" i="26"/>
  <c r="E8406" i="26"/>
  <c r="F8406" i="26"/>
  <c r="E8407" i="26"/>
  <c r="F8407" i="26"/>
  <c r="E8408" i="26"/>
  <c r="F8408" i="26"/>
  <c r="E8409" i="26"/>
  <c r="F8409" i="26"/>
  <c r="E8410" i="26"/>
  <c r="F8410" i="26"/>
  <c r="E8411" i="26"/>
  <c r="F8411" i="26"/>
  <c r="E8412" i="26"/>
  <c r="F8412" i="26"/>
  <c r="E8413" i="26"/>
  <c r="F8413" i="26"/>
  <c r="E8414" i="26"/>
  <c r="F8414" i="26"/>
  <c r="E8415" i="26"/>
  <c r="F8415" i="26"/>
  <c r="E8416" i="26"/>
  <c r="F8416" i="26"/>
  <c r="E8417" i="26"/>
  <c r="F8417" i="26"/>
  <c r="E8418" i="26"/>
  <c r="F8418" i="26"/>
  <c r="E8419" i="26"/>
  <c r="F8419" i="26"/>
  <c r="E8420" i="26"/>
  <c r="F8420" i="26"/>
  <c r="E8421" i="26"/>
  <c r="F8421" i="26"/>
  <c r="E8422" i="26"/>
  <c r="F8422" i="26"/>
  <c r="E8423" i="26"/>
  <c r="F8423" i="26"/>
  <c r="E8424" i="26"/>
  <c r="F8424" i="26"/>
  <c r="E8425" i="26"/>
  <c r="F8425" i="26"/>
  <c r="E8426" i="26"/>
  <c r="F8426" i="26"/>
  <c r="E8427" i="26"/>
  <c r="F8427" i="26"/>
  <c r="E8428" i="26"/>
  <c r="F8428" i="26"/>
  <c r="E8429" i="26"/>
  <c r="F8429" i="26"/>
  <c r="E8430" i="26"/>
  <c r="F8430" i="26"/>
  <c r="E8431" i="26"/>
  <c r="F8431" i="26"/>
  <c r="E8432" i="26"/>
  <c r="F8432" i="26"/>
  <c r="E8433" i="26"/>
  <c r="F8433" i="26"/>
  <c r="E8434" i="26"/>
  <c r="F8434" i="26"/>
  <c r="E8435" i="26"/>
  <c r="F8435" i="26"/>
  <c r="E8436" i="26"/>
  <c r="F8436" i="26"/>
  <c r="E8437" i="26"/>
  <c r="F8437" i="26"/>
  <c r="E8438" i="26"/>
  <c r="F8438" i="26"/>
  <c r="E8439" i="26"/>
  <c r="F8439" i="26"/>
  <c r="E8440" i="26"/>
  <c r="F8440" i="26"/>
  <c r="E8441" i="26"/>
  <c r="F8441" i="26"/>
  <c r="E8442" i="26"/>
  <c r="F8442" i="26"/>
  <c r="E8443" i="26"/>
  <c r="F8443" i="26"/>
  <c r="E8444" i="26"/>
  <c r="F8444" i="26"/>
  <c r="E8445" i="26"/>
  <c r="F8445" i="26"/>
  <c r="E8446" i="26"/>
  <c r="F8446" i="26"/>
  <c r="E8447" i="26"/>
  <c r="F8447" i="26"/>
  <c r="E8448" i="26"/>
  <c r="F8448" i="26"/>
  <c r="E8449" i="26"/>
  <c r="F8449" i="26"/>
  <c r="E8450" i="26"/>
  <c r="F8450" i="26"/>
  <c r="E8451" i="26"/>
  <c r="F8451" i="26"/>
  <c r="E8452" i="26"/>
  <c r="F8452" i="26"/>
  <c r="E8453" i="26"/>
  <c r="F8453" i="26"/>
  <c r="E8454" i="26"/>
  <c r="F8454" i="26"/>
  <c r="E8455" i="26"/>
  <c r="F8455" i="26"/>
  <c r="E8456" i="26"/>
  <c r="F8456" i="26"/>
  <c r="E8457" i="26"/>
  <c r="F8457" i="26"/>
  <c r="E8458" i="26"/>
  <c r="F8458" i="26"/>
  <c r="E8459" i="26"/>
  <c r="F8459" i="26"/>
  <c r="E8460" i="26"/>
  <c r="F8460" i="26"/>
  <c r="E8461" i="26"/>
  <c r="F8461" i="26"/>
  <c r="E8462" i="26"/>
  <c r="F8462" i="26"/>
  <c r="E8463" i="26"/>
  <c r="F8463" i="26"/>
  <c r="E8464" i="26"/>
  <c r="F8464" i="26"/>
  <c r="E8465" i="26"/>
  <c r="F8465" i="26"/>
  <c r="E8466" i="26"/>
  <c r="F8466" i="26"/>
  <c r="E8467" i="26"/>
  <c r="F8467" i="26"/>
  <c r="E8468" i="26"/>
  <c r="F8468" i="26"/>
  <c r="E8469" i="26"/>
  <c r="F8469" i="26"/>
  <c r="E8470" i="26"/>
  <c r="F8470" i="26"/>
  <c r="E8471" i="26"/>
  <c r="F8471" i="26"/>
  <c r="E8472" i="26"/>
  <c r="F8472" i="26"/>
  <c r="E8473" i="26"/>
  <c r="F8473" i="26"/>
  <c r="E8474" i="26"/>
  <c r="F8474" i="26"/>
  <c r="E8475" i="26"/>
  <c r="F8475" i="26"/>
  <c r="E8476" i="26"/>
  <c r="F8476" i="26"/>
  <c r="E8477" i="26"/>
  <c r="F8477" i="26"/>
  <c r="E8478" i="26"/>
  <c r="F8478" i="26"/>
  <c r="E8479" i="26"/>
  <c r="F8479" i="26"/>
  <c r="E8480" i="26"/>
  <c r="F8480" i="26"/>
  <c r="E8481" i="26"/>
  <c r="F8481" i="26"/>
  <c r="E8482" i="26"/>
  <c r="F8482" i="26"/>
  <c r="E8483" i="26"/>
  <c r="F8483" i="26"/>
  <c r="E8484" i="26"/>
  <c r="F8484" i="26"/>
  <c r="E8485" i="26"/>
  <c r="F8485" i="26"/>
  <c r="E8486" i="26"/>
  <c r="F8486" i="26"/>
  <c r="E8487" i="26"/>
  <c r="F8487" i="26"/>
  <c r="E8488" i="26"/>
  <c r="F8488" i="26"/>
  <c r="E8489" i="26"/>
  <c r="F8489" i="26"/>
  <c r="E8490" i="26"/>
  <c r="F8490" i="26"/>
  <c r="E8491" i="26"/>
  <c r="F8491" i="26"/>
  <c r="E8492" i="26"/>
  <c r="F8492" i="26"/>
  <c r="E8493" i="26"/>
  <c r="F8493" i="26"/>
  <c r="E8494" i="26"/>
  <c r="F8494" i="26"/>
  <c r="E8495" i="26"/>
  <c r="F8495" i="26"/>
  <c r="E8496" i="26"/>
  <c r="F8496" i="26"/>
  <c r="E8497" i="26"/>
  <c r="F8497" i="26"/>
  <c r="E8498" i="26"/>
  <c r="F8498" i="26"/>
  <c r="E8499" i="26"/>
  <c r="F8499" i="26"/>
  <c r="E8500" i="26"/>
  <c r="F8500" i="26"/>
  <c r="E8501" i="26"/>
  <c r="F8501" i="26"/>
  <c r="E8502" i="26"/>
  <c r="F8502" i="26"/>
  <c r="E8503" i="26"/>
  <c r="F8503" i="26"/>
  <c r="E8504" i="26"/>
  <c r="F8504" i="26"/>
  <c r="E8505" i="26"/>
  <c r="F8505" i="26"/>
  <c r="E8506" i="26"/>
  <c r="F8506" i="26"/>
  <c r="E8507" i="26"/>
  <c r="F8507" i="26"/>
  <c r="E8508" i="26"/>
  <c r="F8508" i="26"/>
  <c r="E8509" i="26"/>
  <c r="F8509" i="26"/>
  <c r="E8510" i="26"/>
  <c r="F8510" i="26"/>
  <c r="E8511" i="26"/>
  <c r="F8511" i="26"/>
  <c r="E8512" i="26"/>
  <c r="F8512" i="26"/>
  <c r="E8513" i="26"/>
  <c r="F8513" i="26"/>
  <c r="E8514" i="26"/>
  <c r="F8514" i="26"/>
  <c r="E8515" i="26"/>
  <c r="F8515" i="26"/>
  <c r="E8516" i="26"/>
  <c r="F8516" i="26"/>
  <c r="E8517" i="26"/>
  <c r="F8517" i="26"/>
  <c r="E8518" i="26"/>
  <c r="F8518" i="26"/>
  <c r="E8519" i="26"/>
  <c r="F8519" i="26"/>
  <c r="E8520" i="26"/>
  <c r="F8520" i="26"/>
  <c r="E8521" i="26"/>
  <c r="F8521" i="26"/>
  <c r="E8522" i="26"/>
  <c r="F8522" i="26"/>
  <c r="E8523" i="26"/>
  <c r="F8523" i="26"/>
  <c r="E8524" i="26"/>
  <c r="F8524" i="26"/>
  <c r="E8525" i="26"/>
  <c r="F8525" i="26"/>
  <c r="E8526" i="26"/>
  <c r="F8526" i="26"/>
  <c r="E8527" i="26"/>
  <c r="F8527" i="26"/>
  <c r="E8528" i="26"/>
  <c r="F8528" i="26"/>
  <c r="E8529" i="26"/>
  <c r="F8529" i="26"/>
  <c r="E8530" i="26"/>
  <c r="F8530" i="26"/>
  <c r="E8531" i="26"/>
  <c r="F8531" i="26"/>
  <c r="E8532" i="26"/>
  <c r="F8532" i="26"/>
  <c r="E8533" i="26"/>
  <c r="F8533" i="26"/>
  <c r="E8534" i="26"/>
  <c r="F8534" i="26"/>
  <c r="E8535" i="26"/>
  <c r="F8535" i="26"/>
  <c r="E8536" i="26"/>
  <c r="F8536" i="26"/>
  <c r="E8537" i="26"/>
  <c r="F8537" i="26"/>
  <c r="E8538" i="26"/>
  <c r="F8538" i="26"/>
  <c r="E8539" i="26"/>
  <c r="F8539" i="26"/>
  <c r="E8540" i="26"/>
  <c r="F8540" i="26"/>
  <c r="E8541" i="26"/>
  <c r="F8541" i="26"/>
  <c r="E8542" i="26"/>
  <c r="F8542" i="26"/>
  <c r="E8543" i="26"/>
  <c r="F8543" i="26"/>
  <c r="E8544" i="26"/>
  <c r="F8544" i="26"/>
  <c r="E8545" i="26"/>
  <c r="F8545" i="26"/>
  <c r="E8546" i="26"/>
  <c r="F8546" i="26"/>
  <c r="E8547" i="26"/>
  <c r="F8547" i="26"/>
  <c r="E8548" i="26"/>
  <c r="F8548" i="26"/>
  <c r="E8549" i="26"/>
  <c r="F8549" i="26"/>
  <c r="E8550" i="26"/>
  <c r="F8550" i="26"/>
  <c r="E8551" i="26"/>
  <c r="F8551" i="26"/>
  <c r="E8552" i="26"/>
  <c r="F8552" i="26"/>
  <c r="E8553" i="26"/>
  <c r="F8553" i="26"/>
  <c r="E8554" i="26"/>
  <c r="F8554" i="26"/>
  <c r="E8555" i="26"/>
  <c r="F8555" i="26"/>
  <c r="E8556" i="26"/>
  <c r="F8556" i="26"/>
  <c r="E8557" i="26"/>
  <c r="F8557" i="26"/>
  <c r="E8558" i="26"/>
  <c r="F8558" i="26"/>
  <c r="E8559" i="26"/>
  <c r="F8559" i="26"/>
  <c r="E8560" i="26"/>
  <c r="F8560" i="26"/>
  <c r="E8561" i="26"/>
  <c r="F8561" i="26"/>
  <c r="E8562" i="26"/>
  <c r="F8562" i="26"/>
  <c r="E8563" i="26"/>
  <c r="F8563" i="26"/>
  <c r="E8564" i="26"/>
  <c r="F8564" i="26"/>
  <c r="E8565" i="26"/>
  <c r="F8565" i="26"/>
  <c r="E8566" i="26"/>
  <c r="F8566" i="26"/>
  <c r="E8567" i="26"/>
  <c r="F8567" i="26"/>
  <c r="E8568" i="26"/>
  <c r="F8568" i="26"/>
  <c r="E8569" i="26"/>
  <c r="F8569" i="26"/>
  <c r="E8570" i="26"/>
  <c r="F8570" i="26"/>
  <c r="E8571" i="26"/>
  <c r="F8571" i="26"/>
  <c r="E8572" i="26"/>
  <c r="F8572" i="26"/>
  <c r="E8573" i="26"/>
  <c r="F8573" i="26"/>
  <c r="E8574" i="26"/>
  <c r="F8574" i="26"/>
  <c r="E8575" i="26"/>
  <c r="F8575" i="26"/>
  <c r="E8576" i="26"/>
  <c r="F8576" i="26"/>
  <c r="E8577" i="26"/>
  <c r="F8577" i="26"/>
  <c r="E8578" i="26"/>
  <c r="F8578" i="26"/>
  <c r="E8579" i="26"/>
  <c r="F8579" i="26"/>
  <c r="E8580" i="26"/>
  <c r="F8580" i="26"/>
  <c r="E8581" i="26"/>
  <c r="F8581" i="26"/>
  <c r="E8582" i="26"/>
  <c r="F8582" i="26"/>
  <c r="E8583" i="26"/>
  <c r="F8583" i="26"/>
  <c r="E8584" i="26"/>
  <c r="F8584" i="26"/>
  <c r="E8585" i="26"/>
  <c r="F8585" i="26"/>
  <c r="E8586" i="26"/>
  <c r="F8586" i="26"/>
  <c r="E8587" i="26"/>
  <c r="F8587" i="26"/>
  <c r="E8588" i="26"/>
  <c r="F8588" i="26"/>
  <c r="E8589" i="26"/>
  <c r="F8589" i="26"/>
  <c r="E8590" i="26"/>
  <c r="F8590" i="26"/>
  <c r="E8591" i="26"/>
  <c r="F8591" i="26"/>
  <c r="E8592" i="26"/>
  <c r="F8592" i="26"/>
  <c r="E8593" i="26"/>
  <c r="F8593" i="26"/>
  <c r="E8594" i="26"/>
  <c r="F8594" i="26"/>
  <c r="E8595" i="26"/>
  <c r="F8595" i="26"/>
  <c r="E8596" i="26"/>
  <c r="F8596" i="26"/>
  <c r="E8597" i="26"/>
  <c r="F8597" i="26"/>
  <c r="E8598" i="26"/>
  <c r="F8598" i="26"/>
  <c r="E8599" i="26"/>
  <c r="F8599" i="26"/>
  <c r="E8600" i="26"/>
  <c r="F8600" i="26"/>
  <c r="E8601" i="26"/>
  <c r="F8601" i="26"/>
  <c r="E8602" i="26"/>
  <c r="F8602" i="26"/>
  <c r="E8603" i="26"/>
  <c r="F8603" i="26"/>
  <c r="E8604" i="26"/>
  <c r="F8604" i="26"/>
  <c r="E8605" i="26"/>
  <c r="F8605" i="26"/>
  <c r="E8606" i="26"/>
  <c r="F8606" i="26"/>
  <c r="E8607" i="26"/>
  <c r="F8607" i="26"/>
  <c r="E8608" i="26"/>
  <c r="F8608" i="26"/>
  <c r="E8609" i="26"/>
  <c r="F8609" i="26"/>
  <c r="E8610" i="26"/>
  <c r="F8610" i="26"/>
  <c r="E8611" i="26"/>
  <c r="F8611" i="26"/>
  <c r="E8612" i="26"/>
  <c r="F8612" i="26"/>
  <c r="E8613" i="26"/>
  <c r="F8613" i="26"/>
  <c r="E8614" i="26"/>
  <c r="F8614" i="26"/>
  <c r="E8615" i="26"/>
  <c r="F8615" i="26"/>
  <c r="E8616" i="26"/>
  <c r="F8616" i="26"/>
  <c r="E8617" i="26"/>
  <c r="F8617" i="26"/>
  <c r="E8618" i="26"/>
  <c r="F8618" i="26"/>
  <c r="E8619" i="26"/>
  <c r="F8619" i="26"/>
  <c r="E8620" i="26"/>
  <c r="F8620" i="26"/>
  <c r="E8621" i="26"/>
  <c r="F8621" i="26"/>
  <c r="E8622" i="26"/>
  <c r="F8622" i="26"/>
  <c r="E8623" i="26"/>
  <c r="F8623" i="26"/>
  <c r="E8624" i="26"/>
  <c r="F8624" i="26"/>
  <c r="E8625" i="26"/>
  <c r="F8625" i="26"/>
  <c r="E8626" i="26"/>
  <c r="F8626" i="26"/>
  <c r="E8627" i="26"/>
  <c r="F8627" i="26"/>
  <c r="E8628" i="26"/>
  <c r="F8628" i="26"/>
  <c r="E8629" i="26"/>
  <c r="F8629" i="26"/>
  <c r="E8630" i="26"/>
  <c r="F8630" i="26"/>
  <c r="E8631" i="26"/>
  <c r="F8631" i="26"/>
  <c r="E8632" i="26"/>
  <c r="F8632" i="26"/>
  <c r="E8633" i="26"/>
  <c r="F8633" i="26"/>
  <c r="E8634" i="26"/>
  <c r="F8634" i="26"/>
  <c r="E8635" i="26"/>
  <c r="F8635" i="26"/>
  <c r="E8636" i="26"/>
  <c r="F8636" i="26"/>
  <c r="E8637" i="26"/>
  <c r="F8637" i="26"/>
  <c r="E8638" i="26"/>
  <c r="F8638" i="26"/>
  <c r="E8639" i="26"/>
  <c r="F8639" i="26"/>
  <c r="E8640" i="26"/>
  <c r="F8640" i="26"/>
  <c r="E8641" i="26"/>
  <c r="F8641" i="26"/>
  <c r="E8642" i="26"/>
  <c r="F8642" i="26"/>
  <c r="E8643" i="26"/>
  <c r="F8643" i="26"/>
  <c r="E8644" i="26"/>
  <c r="F8644" i="26"/>
  <c r="E8645" i="26"/>
  <c r="F8645" i="26"/>
  <c r="E8646" i="26"/>
  <c r="F8646" i="26"/>
  <c r="E8647" i="26"/>
  <c r="F8647" i="26"/>
  <c r="E8648" i="26"/>
  <c r="F8648" i="26"/>
  <c r="E8649" i="26"/>
  <c r="F8649" i="26"/>
  <c r="E8650" i="26"/>
  <c r="F8650" i="26"/>
  <c r="E8651" i="26"/>
  <c r="F8651" i="26"/>
  <c r="E8652" i="26"/>
  <c r="F8652" i="26"/>
  <c r="E8653" i="26"/>
  <c r="F8653" i="26"/>
  <c r="E8654" i="26"/>
  <c r="F8654" i="26"/>
  <c r="E8655" i="26"/>
  <c r="F8655" i="26"/>
  <c r="E8656" i="26"/>
  <c r="F8656" i="26"/>
  <c r="E8657" i="26"/>
  <c r="F8657" i="26"/>
  <c r="E8658" i="26"/>
  <c r="F8658" i="26"/>
  <c r="E8659" i="26"/>
  <c r="F8659" i="26"/>
  <c r="E8660" i="26"/>
  <c r="F8660" i="26"/>
  <c r="E8661" i="26"/>
  <c r="F8661" i="26"/>
  <c r="E8662" i="26"/>
  <c r="F8662" i="26"/>
  <c r="E8663" i="26"/>
  <c r="F8663" i="26"/>
  <c r="E8664" i="26"/>
  <c r="F8664" i="26"/>
  <c r="E8665" i="26"/>
  <c r="F8665" i="26"/>
  <c r="E8666" i="26"/>
  <c r="F8666" i="26"/>
  <c r="E8667" i="26"/>
  <c r="F8667" i="26"/>
  <c r="E8668" i="26"/>
  <c r="F8668" i="26"/>
  <c r="E8669" i="26"/>
  <c r="F8669" i="26"/>
  <c r="E8670" i="26"/>
  <c r="F8670" i="26"/>
  <c r="E8671" i="26"/>
  <c r="F8671" i="26"/>
  <c r="E8672" i="26"/>
  <c r="F8672" i="26"/>
  <c r="E8673" i="26"/>
  <c r="F8673" i="26"/>
  <c r="E8674" i="26"/>
  <c r="F8674" i="26"/>
  <c r="E8675" i="26"/>
  <c r="F8675" i="26"/>
  <c r="E8676" i="26"/>
  <c r="F8676" i="26"/>
  <c r="E8677" i="26"/>
  <c r="F8677" i="26"/>
  <c r="E8678" i="26"/>
  <c r="F8678" i="26"/>
  <c r="E8679" i="26"/>
  <c r="F8679" i="26"/>
  <c r="E8680" i="26"/>
  <c r="F8680" i="26"/>
  <c r="E8681" i="26"/>
  <c r="F8681" i="26"/>
  <c r="E8682" i="26"/>
  <c r="F8682" i="26"/>
  <c r="E8683" i="26"/>
  <c r="F8683" i="26"/>
  <c r="E8684" i="26"/>
  <c r="F8684" i="26"/>
  <c r="E8685" i="26"/>
  <c r="F8685" i="26"/>
  <c r="E8686" i="26"/>
  <c r="F8686" i="26"/>
  <c r="E8687" i="26"/>
  <c r="F8687" i="26"/>
  <c r="E8688" i="26"/>
  <c r="F8688" i="26"/>
  <c r="E8689" i="26"/>
  <c r="F8689" i="26"/>
  <c r="E8690" i="26"/>
  <c r="F8690" i="26"/>
  <c r="E8691" i="26"/>
  <c r="F8691" i="26"/>
  <c r="E8692" i="26"/>
  <c r="F8692" i="26"/>
  <c r="E8693" i="26"/>
  <c r="F8693" i="26"/>
  <c r="E8694" i="26"/>
  <c r="F8694" i="26"/>
  <c r="E8695" i="26"/>
  <c r="F8695" i="26"/>
  <c r="E8696" i="26"/>
  <c r="F8696" i="26"/>
  <c r="E8697" i="26"/>
  <c r="F8697" i="26"/>
  <c r="E8698" i="26"/>
  <c r="F8698" i="26"/>
  <c r="E8699" i="26"/>
  <c r="F8699" i="26"/>
  <c r="E8700" i="26"/>
  <c r="F8700" i="26"/>
  <c r="E8701" i="26"/>
  <c r="F8701" i="26"/>
  <c r="E8702" i="26"/>
  <c r="F8702" i="26"/>
  <c r="E8703" i="26"/>
  <c r="F8703" i="26"/>
  <c r="E8704" i="26"/>
  <c r="F8704" i="26"/>
  <c r="E8705" i="26"/>
  <c r="F8705" i="26"/>
  <c r="E8706" i="26"/>
  <c r="F8706" i="26"/>
  <c r="E8707" i="26"/>
  <c r="F8707" i="26"/>
  <c r="E8708" i="26"/>
  <c r="F8708" i="26"/>
  <c r="E8709" i="26"/>
  <c r="F8709" i="26"/>
  <c r="E8710" i="26"/>
  <c r="F8710" i="26"/>
  <c r="E8711" i="26"/>
  <c r="F8711" i="26"/>
  <c r="E8712" i="26"/>
  <c r="F8712" i="26"/>
  <c r="E8713" i="26"/>
  <c r="F8713" i="26"/>
  <c r="E8714" i="26"/>
  <c r="F8714" i="26"/>
  <c r="E8715" i="26"/>
  <c r="F8715" i="26"/>
  <c r="E8716" i="26"/>
  <c r="F8716" i="26"/>
  <c r="E8717" i="26"/>
  <c r="F8717" i="26"/>
  <c r="E8718" i="26"/>
  <c r="F8718" i="26"/>
  <c r="E8719" i="26"/>
  <c r="F8719" i="26"/>
  <c r="E8720" i="26"/>
  <c r="F8720" i="26"/>
  <c r="E8721" i="26"/>
  <c r="F8721" i="26"/>
  <c r="E8722" i="26"/>
  <c r="F8722" i="26"/>
  <c r="E8723" i="26"/>
  <c r="F8723" i="26"/>
  <c r="E8724" i="26"/>
  <c r="F8724" i="26"/>
  <c r="E8725" i="26"/>
  <c r="F8725" i="26"/>
  <c r="E8726" i="26"/>
  <c r="F8726" i="26"/>
  <c r="E8727" i="26"/>
  <c r="F8727" i="26"/>
  <c r="E8728" i="26"/>
  <c r="F8728" i="26"/>
  <c r="E8729" i="26"/>
  <c r="F8729" i="26"/>
  <c r="E8730" i="26"/>
  <c r="F8730" i="26"/>
  <c r="E8731" i="26"/>
  <c r="F8731" i="26"/>
  <c r="E8732" i="26"/>
  <c r="F8732" i="26"/>
  <c r="E8733" i="26"/>
  <c r="F8733" i="26"/>
  <c r="E8734" i="26"/>
  <c r="F8734" i="26"/>
  <c r="E8735" i="26"/>
  <c r="F8735" i="26"/>
  <c r="E8736" i="26"/>
  <c r="F8736" i="26"/>
  <c r="E8737" i="26"/>
  <c r="F8737" i="26"/>
  <c r="E8738" i="26"/>
  <c r="F8738" i="26"/>
  <c r="E8739" i="26"/>
  <c r="F8739" i="26"/>
  <c r="E8740" i="26"/>
  <c r="F8740" i="26"/>
  <c r="E8741" i="26"/>
  <c r="F8741" i="26"/>
  <c r="E8742" i="26"/>
  <c r="F8742" i="26"/>
  <c r="E8743" i="26"/>
  <c r="F8743" i="26"/>
  <c r="E8744" i="26"/>
  <c r="F8744" i="26"/>
  <c r="E8745" i="26"/>
  <c r="F8745" i="26"/>
  <c r="E8746" i="26"/>
  <c r="F8746" i="26"/>
  <c r="E8747" i="26"/>
  <c r="F8747" i="26"/>
  <c r="E8748" i="26"/>
  <c r="F8748" i="26"/>
  <c r="E8749" i="26"/>
  <c r="F8749" i="26"/>
  <c r="E8750" i="26"/>
  <c r="F8750" i="26"/>
  <c r="E8751" i="26"/>
  <c r="F8751" i="26"/>
  <c r="E8752" i="26"/>
  <c r="F8752" i="26"/>
  <c r="E8753" i="26"/>
  <c r="F8753" i="26"/>
  <c r="E8754" i="26"/>
  <c r="F8754" i="26"/>
  <c r="E8755" i="26"/>
  <c r="F8755" i="26"/>
  <c r="E8756" i="26"/>
  <c r="F8756" i="26"/>
  <c r="E8757" i="26"/>
  <c r="F8757" i="26"/>
  <c r="E8758" i="26"/>
  <c r="F8758" i="26"/>
  <c r="E8759" i="26"/>
  <c r="F8759" i="26"/>
  <c r="E8760" i="26"/>
  <c r="F8760" i="26"/>
  <c r="E8761" i="26"/>
  <c r="F8761" i="26"/>
  <c r="E8762" i="26"/>
  <c r="F8762" i="26"/>
  <c r="E8763" i="26"/>
  <c r="F8763" i="26"/>
  <c r="E8764" i="26"/>
  <c r="F8764" i="26"/>
  <c r="E8765" i="26"/>
  <c r="F8765" i="26"/>
  <c r="E8766" i="26"/>
  <c r="F8766" i="26"/>
  <c r="E8767" i="26"/>
  <c r="F8767" i="26"/>
  <c r="E8768" i="26"/>
  <c r="F8768" i="26"/>
  <c r="E8769" i="26"/>
  <c r="F8769" i="26"/>
  <c r="E8770" i="26"/>
  <c r="F8770" i="26"/>
  <c r="E8771" i="26"/>
  <c r="F8771" i="26"/>
  <c r="E8772" i="26"/>
  <c r="F8772" i="26"/>
  <c r="E8773" i="26"/>
  <c r="F8773" i="26"/>
  <c r="E8774" i="26"/>
  <c r="F8774" i="26"/>
  <c r="E8775" i="26"/>
  <c r="F8775" i="26"/>
  <c r="E8776" i="26"/>
  <c r="F8776" i="26"/>
  <c r="E8777" i="26"/>
  <c r="F8777" i="26"/>
  <c r="E8778" i="26"/>
  <c r="F8778" i="26"/>
  <c r="E8779" i="26"/>
  <c r="F8779" i="26"/>
  <c r="E8780" i="26"/>
  <c r="F8780" i="26"/>
  <c r="E8781" i="26"/>
  <c r="F8781" i="26"/>
  <c r="E8782" i="26"/>
  <c r="F8782" i="26"/>
  <c r="E8783" i="26"/>
  <c r="F8783" i="26"/>
  <c r="E8784" i="26"/>
  <c r="F8784" i="26"/>
  <c r="E8785" i="26"/>
  <c r="F8785" i="26"/>
  <c r="E8786" i="26"/>
  <c r="F8786" i="26"/>
  <c r="E8787" i="26"/>
  <c r="F8787" i="26"/>
  <c r="E8788" i="26"/>
  <c r="F8788" i="26"/>
  <c r="E8789" i="26"/>
  <c r="F8789" i="26"/>
  <c r="E8790" i="26"/>
  <c r="F8790" i="26"/>
  <c r="E8791" i="26"/>
  <c r="F8791" i="26"/>
  <c r="E8792" i="26"/>
  <c r="F8792" i="26"/>
  <c r="E8793" i="26"/>
  <c r="F8793" i="26"/>
  <c r="E8794" i="26"/>
  <c r="F8794" i="26"/>
  <c r="E8795" i="26"/>
  <c r="F8795" i="26"/>
  <c r="E8796" i="26"/>
  <c r="F8796" i="26"/>
  <c r="E8797" i="26"/>
  <c r="F8797" i="26"/>
  <c r="E8798" i="26"/>
  <c r="F8798" i="26"/>
  <c r="E8799" i="26"/>
  <c r="F8799" i="26"/>
  <c r="E8800" i="26"/>
  <c r="F8800" i="26"/>
  <c r="E8801" i="26"/>
  <c r="F8801" i="26"/>
  <c r="E8802" i="26"/>
  <c r="F8802" i="26"/>
  <c r="E8803" i="26"/>
  <c r="F8803" i="26"/>
  <c r="E8804" i="26"/>
  <c r="F8804" i="26"/>
  <c r="E8805" i="26"/>
  <c r="F8805" i="26"/>
  <c r="E8806" i="26"/>
  <c r="F8806" i="26"/>
  <c r="E8807" i="26"/>
  <c r="F8807" i="26"/>
  <c r="E8808" i="26"/>
  <c r="F8808" i="26"/>
  <c r="E8809" i="26"/>
  <c r="F8809" i="26"/>
  <c r="E8810" i="26"/>
  <c r="F8810" i="26"/>
  <c r="E8811" i="26"/>
  <c r="F8811" i="26"/>
  <c r="E8812" i="26"/>
  <c r="F8812" i="26"/>
  <c r="E8813" i="26"/>
  <c r="F8813" i="26"/>
  <c r="E8814" i="26"/>
  <c r="F8814" i="26"/>
  <c r="E8815" i="26"/>
  <c r="F8815" i="26"/>
  <c r="E8816" i="26"/>
  <c r="F8816" i="26"/>
  <c r="E8817" i="26"/>
  <c r="F8817" i="26"/>
  <c r="E8818" i="26"/>
  <c r="F8818" i="26"/>
  <c r="E8819" i="26"/>
  <c r="F8819" i="26"/>
  <c r="E8820" i="26"/>
  <c r="F8820" i="26"/>
  <c r="E8821" i="26"/>
  <c r="F8821" i="26"/>
  <c r="E8822" i="26"/>
  <c r="F8822" i="26"/>
  <c r="E8823" i="26"/>
  <c r="F8823" i="26"/>
  <c r="E8824" i="26"/>
  <c r="F8824" i="26"/>
  <c r="E8825" i="26"/>
  <c r="F8825" i="26"/>
  <c r="E8826" i="26"/>
  <c r="F8826" i="26"/>
  <c r="E8827" i="26"/>
  <c r="F8827" i="26"/>
  <c r="E8828" i="26"/>
  <c r="F8828" i="26"/>
  <c r="E8829" i="26"/>
  <c r="F8829" i="26"/>
  <c r="E8830" i="26"/>
  <c r="F8830" i="26"/>
  <c r="E8831" i="26"/>
  <c r="F8831" i="26"/>
  <c r="E8832" i="26"/>
  <c r="F8832" i="26"/>
  <c r="E8833" i="26"/>
  <c r="F8833" i="26"/>
  <c r="E8834" i="26"/>
  <c r="F8834" i="26"/>
  <c r="E8835" i="26"/>
  <c r="F8835" i="26"/>
  <c r="E8836" i="26"/>
  <c r="F8836" i="26"/>
  <c r="E8837" i="26"/>
  <c r="F8837" i="26"/>
  <c r="E8838" i="26"/>
  <c r="F8838" i="26"/>
  <c r="E8839" i="26"/>
  <c r="F8839" i="26"/>
  <c r="E8840" i="26"/>
  <c r="F8840" i="26"/>
  <c r="E8841" i="26"/>
  <c r="F8841" i="26"/>
  <c r="E8842" i="26"/>
  <c r="F8842" i="26"/>
  <c r="E8843" i="26"/>
  <c r="F8843" i="26"/>
  <c r="E8844" i="26"/>
  <c r="F8844" i="26"/>
  <c r="E8845" i="26"/>
  <c r="F8845" i="26"/>
  <c r="E8846" i="26"/>
  <c r="F8846" i="26"/>
  <c r="E8847" i="26"/>
  <c r="F8847" i="26"/>
  <c r="E8848" i="26"/>
  <c r="F8848" i="26"/>
  <c r="E8849" i="26"/>
  <c r="F8849" i="26"/>
  <c r="E8850" i="26"/>
  <c r="F8850" i="26"/>
  <c r="E8851" i="26"/>
  <c r="F8851" i="26"/>
  <c r="E8852" i="26"/>
  <c r="F8852" i="26"/>
  <c r="E8853" i="26"/>
  <c r="F8853" i="26"/>
  <c r="E8854" i="26"/>
  <c r="F8854" i="26"/>
  <c r="E8855" i="26"/>
  <c r="F8855" i="26"/>
  <c r="E8856" i="26"/>
  <c r="F8856" i="26"/>
  <c r="E8857" i="26"/>
  <c r="F8857" i="26"/>
  <c r="E8858" i="26"/>
  <c r="F8858" i="26"/>
  <c r="E8859" i="26"/>
  <c r="F8859" i="26"/>
  <c r="E8860" i="26"/>
  <c r="F8860" i="26"/>
  <c r="E8861" i="26"/>
  <c r="F8861" i="26"/>
  <c r="E8862" i="26"/>
  <c r="F8862" i="26"/>
  <c r="E8863" i="26"/>
  <c r="F8863" i="26"/>
  <c r="E8864" i="26"/>
  <c r="F8864" i="26"/>
  <c r="E8865" i="26"/>
  <c r="F8865" i="26"/>
  <c r="E8866" i="26"/>
  <c r="F8866" i="26"/>
  <c r="E8867" i="26"/>
  <c r="F8867" i="26"/>
  <c r="E8868" i="26"/>
  <c r="F8868" i="26"/>
  <c r="E8869" i="26"/>
  <c r="F8869" i="26"/>
  <c r="E8870" i="26"/>
  <c r="F8870" i="26"/>
  <c r="E8871" i="26"/>
  <c r="F8871" i="26"/>
  <c r="E8872" i="26"/>
  <c r="F8872" i="26"/>
  <c r="E8873" i="26"/>
  <c r="F8873" i="26"/>
  <c r="E8874" i="26"/>
  <c r="F8874" i="26"/>
  <c r="E8875" i="26"/>
  <c r="F8875" i="26"/>
  <c r="E8876" i="26"/>
  <c r="F8876" i="26"/>
  <c r="E8877" i="26"/>
  <c r="F8877" i="26"/>
  <c r="E8878" i="26"/>
  <c r="F8878" i="26"/>
  <c r="E8879" i="26"/>
  <c r="F8879" i="26"/>
  <c r="E8880" i="26"/>
  <c r="F8880" i="26"/>
  <c r="E8881" i="26"/>
  <c r="F8881" i="26"/>
  <c r="E8882" i="26"/>
  <c r="F8882" i="26"/>
  <c r="E8883" i="26"/>
  <c r="F8883" i="26"/>
  <c r="E8884" i="26"/>
  <c r="F8884" i="26"/>
  <c r="E8885" i="26"/>
  <c r="F8885" i="26"/>
  <c r="E8886" i="26"/>
  <c r="F8886" i="26"/>
  <c r="E8887" i="26"/>
  <c r="F8887" i="26"/>
  <c r="E8888" i="26"/>
  <c r="F8888" i="26"/>
  <c r="E8889" i="26"/>
  <c r="F8889" i="26"/>
  <c r="E8890" i="26"/>
  <c r="F8890" i="26"/>
  <c r="E8891" i="26"/>
  <c r="F8891" i="26"/>
  <c r="E8892" i="26"/>
  <c r="F8892" i="26"/>
  <c r="E8893" i="26"/>
  <c r="F8893" i="26"/>
  <c r="E8894" i="26"/>
  <c r="F8894" i="26"/>
  <c r="E8895" i="26"/>
  <c r="F8895" i="26"/>
  <c r="E8896" i="26"/>
  <c r="F8896" i="26"/>
  <c r="E8897" i="26"/>
  <c r="F8897" i="26"/>
  <c r="E8898" i="26"/>
  <c r="F8898" i="26"/>
  <c r="E8899" i="26"/>
  <c r="F8899" i="26"/>
  <c r="E8900" i="26"/>
  <c r="F8900" i="26"/>
  <c r="E8901" i="26"/>
  <c r="F8901" i="26"/>
  <c r="E8902" i="26"/>
  <c r="F8902" i="26"/>
  <c r="E8903" i="26"/>
  <c r="F8903" i="26"/>
  <c r="E8904" i="26"/>
  <c r="F8904" i="26"/>
  <c r="E8905" i="26"/>
  <c r="F8905" i="26"/>
  <c r="E8906" i="26"/>
  <c r="F8906" i="26"/>
  <c r="E8907" i="26"/>
  <c r="F8907" i="26"/>
  <c r="E8908" i="26"/>
  <c r="F8908" i="26"/>
  <c r="E8909" i="26"/>
  <c r="F8909" i="26"/>
  <c r="E8910" i="26"/>
  <c r="F8910" i="26"/>
  <c r="E8911" i="26"/>
  <c r="F8911" i="26"/>
  <c r="E8912" i="26"/>
  <c r="F8912" i="26"/>
  <c r="E8913" i="26"/>
  <c r="F8913" i="26"/>
  <c r="E8914" i="26"/>
  <c r="F8914" i="26"/>
  <c r="E8915" i="26"/>
  <c r="F8915" i="26"/>
  <c r="E8916" i="26"/>
  <c r="F8916" i="26"/>
  <c r="E8917" i="26"/>
  <c r="F8917" i="26"/>
  <c r="E8918" i="26"/>
  <c r="F8918" i="26"/>
  <c r="E8919" i="26"/>
  <c r="F8919" i="26"/>
  <c r="E8920" i="26"/>
  <c r="F8920" i="26"/>
  <c r="E8921" i="26"/>
  <c r="F8921" i="26"/>
  <c r="E8922" i="26"/>
  <c r="F8922" i="26"/>
  <c r="E8923" i="26"/>
  <c r="F8923" i="26"/>
  <c r="E8924" i="26"/>
  <c r="F8924" i="26"/>
  <c r="E8925" i="26"/>
  <c r="F8925" i="26"/>
  <c r="E8926" i="26"/>
  <c r="F8926" i="26"/>
  <c r="E8927" i="26"/>
  <c r="F8927" i="26"/>
  <c r="E8928" i="26"/>
  <c r="F8928" i="26"/>
  <c r="E8929" i="26"/>
  <c r="F8929" i="26"/>
  <c r="E8930" i="26"/>
  <c r="F8930" i="26"/>
  <c r="E8931" i="26"/>
  <c r="F8931" i="26"/>
  <c r="E8932" i="26"/>
  <c r="F8932" i="26"/>
  <c r="E8933" i="26"/>
  <c r="F8933" i="26"/>
  <c r="E8934" i="26"/>
  <c r="F8934" i="26"/>
  <c r="E8935" i="26"/>
  <c r="F8935" i="26"/>
  <c r="E8936" i="26"/>
  <c r="F8936" i="26"/>
  <c r="E8937" i="26"/>
  <c r="F8937" i="26"/>
  <c r="E8938" i="26"/>
  <c r="F8938" i="26"/>
  <c r="E8939" i="26"/>
  <c r="F8939" i="26"/>
  <c r="E8940" i="26"/>
  <c r="F8940" i="26"/>
  <c r="E8941" i="26"/>
  <c r="F8941" i="26"/>
  <c r="E8942" i="26"/>
  <c r="F8942" i="26"/>
  <c r="E8943" i="26"/>
  <c r="F8943" i="26"/>
  <c r="E8944" i="26"/>
  <c r="F8944" i="26"/>
  <c r="E8945" i="26"/>
  <c r="F8945" i="26"/>
  <c r="E8946" i="26"/>
  <c r="F8946" i="26"/>
  <c r="E8947" i="26"/>
  <c r="F8947" i="26"/>
  <c r="E8948" i="26"/>
  <c r="F8948" i="26"/>
  <c r="E8949" i="26"/>
  <c r="F8949" i="26"/>
  <c r="E8950" i="26"/>
  <c r="F8950" i="26"/>
  <c r="E8951" i="26"/>
  <c r="F8951" i="26"/>
  <c r="E8952" i="26"/>
  <c r="F8952" i="26"/>
  <c r="E8953" i="26"/>
  <c r="F8953" i="26"/>
  <c r="E8954" i="26"/>
  <c r="F8954" i="26"/>
  <c r="E8955" i="26"/>
  <c r="F8955" i="26"/>
  <c r="E8956" i="26"/>
  <c r="F8956" i="26"/>
  <c r="E8957" i="26"/>
  <c r="F8957" i="26"/>
  <c r="E8958" i="26"/>
  <c r="F8958" i="26"/>
  <c r="E8959" i="26"/>
  <c r="F8959" i="26"/>
  <c r="E8960" i="26"/>
  <c r="F8960" i="26"/>
  <c r="E8961" i="26"/>
  <c r="F8961" i="26"/>
  <c r="E8962" i="26"/>
  <c r="F8962" i="26"/>
  <c r="E8963" i="26"/>
  <c r="F8963" i="26"/>
  <c r="E8964" i="26"/>
  <c r="F8964" i="26"/>
  <c r="E8965" i="26"/>
  <c r="F8965" i="26"/>
  <c r="E8966" i="26"/>
  <c r="F8966" i="26"/>
  <c r="E8967" i="26"/>
  <c r="F8967" i="26"/>
  <c r="E8968" i="26"/>
  <c r="F8968" i="26"/>
  <c r="E8969" i="26"/>
  <c r="F8969" i="26"/>
  <c r="E8970" i="26"/>
  <c r="F8970" i="26"/>
  <c r="E8971" i="26"/>
  <c r="F8971" i="26"/>
  <c r="E8972" i="26"/>
  <c r="F8972" i="26"/>
  <c r="E8973" i="26"/>
  <c r="F8973" i="26"/>
  <c r="E8974" i="26"/>
  <c r="F8974" i="26"/>
  <c r="E8975" i="26"/>
  <c r="F8975" i="26"/>
  <c r="E8976" i="26"/>
  <c r="F8976" i="26"/>
  <c r="E8977" i="26"/>
  <c r="F8977" i="26"/>
  <c r="E8978" i="26"/>
  <c r="F8978" i="26"/>
  <c r="E8979" i="26"/>
  <c r="F8979" i="26"/>
  <c r="E8980" i="26"/>
  <c r="F8980" i="26"/>
  <c r="E8981" i="26"/>
  <c r="F8981" i="26"/>
  <c r="E8982" i="26"/>
  <c r="F8982" i="26"/>
  <c r="E8983" i="26"/>
  <c r="F8983" i="26"/>
  <c r="E8984" i="26"/>
  <c r="F8984" i="26"/>
  <c r="E8985" i="26"/>
  <c r="F8985" i="26"/>
  <c r="E8986" i="26"/>
  <c r="F8986" i="26"/>
  <c r="E8987" i="26"/>
  <c r="F8987" i="26"/>
  <c r="E8988" i="26"/>
  <c r="F8988" i="26"/>
  <c r="E8989" i="26"/>
  <c r="F8989" i="26"/>
  <c r="E8990" i="26"/>
  <c r="F8990" i="26"/>
  <c r="E8991" i="26"/>
  <c r="F8991" i="26"/>
  <c r="E8992" i="26"/>
  <c r="F8992" i="26"/>
  <c r="E8993" i="26"/>
  <c r="F8993" i="26"/>
  <c r="E8994" i="26"/>
  <c r="F8994" i="26"/>
  <c r="E8995" i="26"/>
  <c r="F8995" i="26"/>
  <c r="E8996" i="26"/>
  <c r="F8996" i="26"/>
  <c r="E8997" i="26"/>
  <c r="F8997" i="26"/>
  <c r="E8998" i="26"/>
  <c r="F8998" i="26"/>
  <c r="E8999" i="26"/>
  <c r="F8999" i="26"/>
  <c r="E9000" i="26"/>
  <c r="F9000" i="26"/>
  <c r="E9001" i="26"/>
  <c r="F9001" i="26"/>
  <c r="E9002" i="26"/>
  <c r="F9002" i="26"/>
  <c r="E9003" i="26"/>
  <c r="F9003" i="26"/>
  <c r="E9004" i="26"/>
  <c r="F9004" i="26"/>
  <c r="E9005" i="26"/>
  <c r="F9005" i="26"/>
  <c r="E9006" i="26"/>
  <c r="F9006" i="26"/>
  <c r="E9007" i="26"/>
  <c r="F9007" i="26"/>
  <c r="E9008" i="26"/>
  <c r="F9008" i="26"/>
  <c r="E9009" i="26"/>
  <c r="F9009" i="26"/>
  <c r="E9010" i="26"/>
  <c r="F9010" i="26"/>
  <c r="E9011" i="26"/>
  <c r="F9011" i="26"/>
  <c r="E9012" i="26"/>
  <c r="F9012" i="26"/>
  <c r="E9013" i="26"/>
  <c r="F9013" i="26"/>
  <c r="E9014" i="26"/>
  <c r="F9014" i="26"/>
  <c r="E9015" i="26"/>
  <c r="F9015" i="26"/>
  <c r="E9016" i="26"/>
  <c r="F9016" i="26"/>
  <c r="E9017" i="26"/>
  <c r="F9017" i="26"/>
  <c r="E9018" i="26"/>
  <c r="F9018" i="26"/>
  <c r="E9019" i="26"/>
  <c r="F9019" i="26"/>
  <c r="E9020" i="26"/>
  <c r="F9020" i="26"/>
  <c r="E9021" i="26"/>
  <c r="F9021" i="26"/>
  <c r="E9022" i="26"/>
  <c r="F9022" i="26"/>
  <c r="E9023" i="26"/>
  <c r="F9023" i="26"/>
  <c r="E9024" i="26"/>
  <c r="F9024" i="26"/>
  <c r="E9025" i="26"/>
  <c r="F9025" i="26"/>
  <c r="E9026" i="26"/>
  <c r="F9026" i="26"/>
  <c r="E9027" i="26"/>
  <c r="F9027" i="26"/>
  <c r="E9028" i="26"/>
  <c r="F9028" i="26"/>
  <c r="E9029" i="26"/>
  <c r="F9029" i="26"/>
  <c r="E9030" i="26"/>
  <c r="F9030" i="26"/>
  <c r="E9031" i="26"/>
  <c r="F9031" i="26"/>
  <c r="E9032" i="26"/>
  <c r="F9032" i="26"/>
  <c r="E9033" i="26"/>
  <c r="F9033" i="26"/>
  <c r="E9034" i="26"/>
  <c r="F9034" i="26"/>
  <c r="E9035" i="26"/>
  <c r="F9035" i="26"/>
  <c r="E9036" i="26"/>
  <c r="F9036" i="26"/>
  <c r="E9037" i="26"/>
  <c r="F9037" i="26"/>
  <c r="E9038" i="26"/>
  <c r="F9038" i="26"/>
  <c r="E9039" i="26"/>
  <c r="F9039" i="26"/>
  <c r="E9040" i="26"/>
  <c r="F9040" i="26"/>
  <c r="E9041" i="26"/>
  <c r="F9041" i="26"/>
  <c r="E9042" i="26"/>
  <c r="F9042" i="26"/>
  <c r="E9043" i="26"/>
  <c r="F9043" i="26"/>
  <c r="E9044" i="26"/>
  <c r="F9044" i="26"/>
  <c r="E9045" i="26"/>
  <c r="F9045" i="26"/>
  <c r="E9046" i="26"/>
  <c r="F9046" i="26"/>
  <c r="E9047" i="26"/>
  <c r="F9047" i="26"/>
  <c r="E9048" i="26"/>
  <c r="F9048" i="26"/>
  <c r="E9049" i="26"/>
  <c r="F9049" i="26"/>
  <c r="E9050" i="26"/>
  <c r="F9050" i="26"/>
  <c r="E9051" i="26"/>
  <c r="F9051" i="26"/>
  <c r="E9052" i="26"/>
  <c r="F9052" i="26"/>
  <c r="E9053" i="26"/>
  <c r="F9053" i="26"/>
  <c r="E9054" i="26"/>
  <c r="F9054" i="26"/>
  <c r="E9055" i="26"/>
  <c r="F9055" i="26"/>
  <c r="E9056" i="26"/>
  <c r="F9056" i="26"/>
  <c r="E9057" i="26"/>
  <c r="F9057" i="26"/>
  <c r="E9058" i="26"/>
  <c r="F9058" i="26"/>
  <c r="E9059" i="26"/>
  <c r="F9059" i="26"/>
  <c r="E9060" i="26"/>
  <c r="F9060" i="26"/>
  <c r="E9061" i="26"/>
  <c r="F9061" i="26"/>
  <c r="E9062" i="26"/>
  <c r="F9062" i="26"/>
  <c r="E9063" i="26"/>
  <c r="F9063" i="26"/>
  <c r="E9064" i="26"/>
  <c r="F9064" i="26"/>
  <c r="E9065" i="26"/>
  <c r="F9065" i="26"/>
  <c r="E9066" i="26"/>
  <c r="F9066" i="26"/>
  <c r="E9067" i="26"/>
  <c r="F9067" i="26"/>
  <c r="E9068" i="26"/>
  <c r="F9068" i="26"/>
  <c r="E9069" i="26"/>
  <c r="F9069" i="26"/>
  <c r="E9070" i="26"/>
  <c r="F9070" i="26"/>
  <c r="E9071" i="26"/>
  <c r="F9071" i="26"/>
  <c r="E9072" i="26"/>
  <c r="F9072" i="26"/>
  <c r="E9073" i="26"/>
  <c r="F9073" i="26"/>
  <c r="E9074" i="26"/>
  <c r="F9074" i="26"/>
  <c r="E9075" i="26"/>
  <c r="F9075" i="26"/>
  <c r="E9076" i="26"/>
  <c r="F9076" i="26"/>
  <c r="E9077" i="26"/>
  <c r="F9077" i="26"/>
  <c r="E9078" i="26"/>
  <c r="F9078" i="26"/>
  <c r="E9079" i="26"/>
  <c r="F9079" i="26"/>
  <c r="E9080" i="26"/>
  <c r="F9080" i="26"/>
  <c r="E9081" i="26"/>
  <c r="F9081" i="26"/>
  <c r="E9082" i="26"/>
  <c r="F9082" i="26"/>
  <c r="E9083" i="26"/>
  <c r="F9083" i="26"/>
  <c r="E9084" i="26"/>
  <c r="F9084" i="26"/>
  <c r="E9085" i="26"/>
  <c r="F9085" i="26"/>
  <c r="E9086" i="26"/>
  <c r="F9086" i="26"/>
  <c r="E9087" i="26"/>
  <c r="F9087" i="26"/>
  <c r="E9088" i="26"/>
  <c r="F9088" i="26"/>
  <c r="E9089" i="26"/>
  <c r="F9089" i="26"/>
  <c r="E9090" i="26"/>
  <c r="F9090" i="26"/>
  <c r="E9091" i="26"/>
  <c r="F9091" i="26"/>
  <c r="E9092" i="26"/>
  <c r="F9092" i="26"/>
  <c r="E9093" i="26"/>
  <c r="F9093" i="26"/>
  <c r="E9094" i="26"/>
  <c r="F9094" i="26"/>
  <c r="E9095" i="26"/>
  <c r="F9095" i="26"/>
  <c r="E9096" i="26"/>
  <c r="F9096" i="26"/>
  <c r="E9097" i="26"/>
  <c r="F9097" i="26"/>
  <c r="E9098" i="26"/>
  <c r="F9098" i="26"/>
  <c r="E9099" i="26"/>
  <c r="F9099" i="26"/>
  <c r="E9100" i="26"/>
  <c r="F9100" i="26"/>
  <c r="E9101" i="26"/>
  <c r="F9101" i="26"/>
  <c r="E9102" i="26"/>
  <c r="F9102" i="26"/>
  <c r="E9103" i="26"/>
  <c r="F9103" i="26"/>
  <c r="E9104" i="26"/>
  <c r="F9104" i="26"/>
  <c r="E9105" i="26"/>
  <c r="F9105" i="26"/>
  <c r="E9106" i="26"/>
  <c r="F9106" i="26"/>
  <c r="E9107" i="26"/>
  <c r="F9107" i="26"/>
  <c r="E9108" i="26"/>
  <c r="F9108" i="26"/>
  <c r="E9109" i="26"/>
  <c r="F9109" i="26"/>
  <c r="E9110" i="26"/>
  <c r="F9110" i="26"/>
  <c r="E9111" i="26"/>
  <c r="F9111" i="26"/>
  <c r="E9112" i="26"/>
  <c r="F9112" i="26"/>
  <c r="E9113" i="26"/>
  <c r="F9113" i="26"/>
  <c r="E9114" i="26"/>
  <c r="F9114" i="26"/>
  <c r="E9115" i="26"/>
  <c r="F9115" i="26"/>
  <c r="E9116" i="26"/>
  <c r="F9116" i="26"/>
  <c r="E9117" i="26"/>
  <c r="F9117" i="26"/>
  <c r="E9118" i="26"/>
  <c r="F9118" i="26"/>
  <c r="E9119" i="26"/>
  <c r="F9119" i="26"/>
  <c r="E9120" i="26"/>
  <c r="F9120" i="26"/>
  <c r="E9121" i="26"/>
  <c r="F9121" i="26"/>
  <c r="E9122" i="26"/>
  <c r="F9122" i="26"/>
  <c r="E9123" i="26"/>
  <c r="F9123" i="26"/>
  <c r="E9124" i="26"/>
  <c r="F9124" i="26"/>
  <c r="E9125" i="26"/>
  <c r="F9125" i="26"/>
  <c r="E9126" i="26"/>
  <c r="F9126" i="26"/>
  <c r="E9127" i="26"/>
  <c r="F9127" i="26"/>
  <c r="E9128" i="26"/>
  <c r="F9128" i="26"/>
  <c r="E9129" i="26"/>
  <c r="F9129" i="26"/>
  <c r="E9130" i="26"/>
  <c r="F9130" i="26"/>
  <c r="E9131" i="26"/>
  <c r="F9131" i="26"/>
  <c r="E9132" i="26"/>
  <c r="F9132" i="26"/>
  <c r="E9133" i="26"/>
  <c r="F9133" i="26"/>
  <c r="E9134" i="26"/>
  <c r="F9134" i="26"/>
  <c r="E9135" i="26"/>
  <c r="F9135" i="26"/>
  <c r="E9136" i="26"/>
  <c r="F9136" i="26"/>
  <c r="E9137" i="26"/>
  <c r="F9137" i="26"/>
  <c r="E9138" i="26"/>
  <c r="F9138" i="26"/>
  <c r="E9139" i="26"/>
  <c r="F9139" i="26"/>
  <c r="E9140" i="26"/>
  <c r="F9140" i="26"/>
  <c r="E9141" i="26"/>
  <c r="F9141" i="26"/>
  <c r="E9142" i="26"/>
  <c r="F9142" i="26"/>
  <c r="E9143" i="26"/>
  <c r="F9143" i="26"/>
  <c r="E9144" i="26"/>
  <c r="F9144" i="26"/>
  <c r="E9145" i="26"/>
  <c r="F9145" i="26"/>
  <c r="E9146" i="26"/>
  <c r="F9146" i="26"/>
  <c r="E9147" i="26"/>
  <c r="F9147" i="26"/>
  <c r="E9148" i="26"/>
  <c r="F9148" i="26"/>
  <c r="E9149" i="26"/>
  <c r="F9149" i="26"/>
  <c r="E9150" i="26"/>
  <c r="F9150" i="26"/>
  <c r="E9151" i="26"/>
  <c r="F9151" i="26"/>
  <c r="E9152" i="26"/>
  <c r="F9152" i="26"/>
  <c r="E9153" i="26"/>
  <c r="F9153" i="26"/>
  <c r="E9154" i="26"/>
  <c r="F9154" i="26"/>
  <c r="E9155" i="26"/>
  <c r="F9155" i="26"/>
  <c r="E9156" i="26"/>
  <c r="F9156" i="26"/>
  <c r="E9157" i="26"/>
  <c r="F9157" i="26"/>
  <c r="E9158" i="26"/>
  <c r="F9158" i="26"/>
  <c r="E9159" i="26"/>
  <c r="F9159" i="26"/>
  <c r="E9160" i="26"/>
  <c r="F9160" i="26"/>
  <c r="E9161" i="26"/>
  <c r="F9161" i="26"/>
  <c r="E9162" i="26"/>
  <c r="F9162" i="26"/>
  <c r="E9163" i="26"/>
  <c r="F9163" i="26"/>
  <c r="E9164" i="26"/>
  <c r="F9164" i="26"/>
  <c r="E9165" i="26"/>
  <c r="F9165" i="26"/>
  <c r="E9166" i="26"/>
  <c r="F9166" i="26"/>
  <c r="E9167" i="26"/>
  <c r="F9167" i="26"/>
  <c r="E9168" i="26"/>
  <c r="F9168" i="26"/>
  <c r="E9169" i="26"/>
  <c r="F9169" i="26"/>
  <c r="E9170" i="26"/>
  <c r="F9170" i="26"/>
  <c r="E9171" i="26"/>
  <c r="F9171" i="26"/>
  <c r="E9172" i="26"/>
  <c r="F9172" i="26"/>
  <c r="E9173" i="26"/>
  <c r="F9173" i="26"/>
  <c r="E9174" i="26"/>
  <c r="F9174" i="26"/>
  <c r="E9175" i="26"/>
  <c r="F9175" i="26"/>
  <c r="E9176" i="26"/>
  <c r="F9176" i="26"/>
  <c r="E9177" i="26"/>
  <c r="F9177" i="26"/>
  <c r="E9178" i="26"/>
  <c r="F9178" i="26"/>
  <c r="E9179" i="26"/>
  <c r="F9179" i="26"/>
  <c r="E9180" i="26"/>
  <c r="F9180" i="26"/>
  <c r="E9181" i="26"/>
  <c r="F9181" i="26"/>
  <c r="E9182" i="26"/>
  <c r="F9182" i="26"/>
  <c r="E9183" i="26"/>
  <c r="F9183" i="26"/>
  <c r="E9184" i="26"/>
  <c r="F9184" i="26"/>
  <c r="E9185" i="26"/>
  <c r="F9185" i="26"/>
  <c r="E9186" i="26"/>
  <c r="F9186" i="26"/>
  <c r="E9187" i="26"/>
  <c r="F9187" i="26"/>
  <c r="E9188" i="26"/>
  <c r="F9188" i="26"/>
  <c r="E9189" i="26"/>
  <c r="F9189" i="26"/>
  <c r="E9190" i="26"/>
  <c r="F9190" i="26"/>
  <c r="E9191" i="26"/>
  <c r="F9191" i="26"/>
  <c r="E9192" i="26"/>
  <c r="F9192" i="26"/>
  <c r="E9193" i="26"/>
  <c r="F9193" i="26"/>
  <c r="E9194" i="26"/>
  <c r="F9194" i="26"/>
  <c r="E9195" i="26"/>
  <c r="F9195" i="26"/>
  <c r="E9196" i="26"/>
  <c r="F9196" i="26"/>
  <c r="E9197" i="26"/>
  <c r="F9197" i="26"/>
  <c r="E9198" i="26"/>
  <c r="F9198" i="26"/>
  <c r="E9199" i="26"/>
  <c r="F9199" i="26"/>
  <c r="E9200" i="26"/>
  <c r="F9200" i="26"/>
  <c r="E9201" i="26"/>
  <c r="F9201" i="26"/>
  <c r="E9202" i="26"/>
  <c r="F9202" i="26"/>
  <c r="E9203" i="26"/>
  <c r="F9203" i="26"/>
  <c r="E9204" i="26"/>
  <c r="F9204" i="26"/>
  <c r="E9205" i="26"/>
  <c r="F9205" i="26"/>
  <c r="E9206" i="26"/>
  <c r="F9206" i="26"/>
  <c r="E9207" i="26"/>
  <c r="F9207" i="26"/>
  <c r="E9208" i="26"/>
  <c r="F9208" i="26"/>
  <c r="E9209" i="26"/>
  <c r="F9209" i="26"/>
  <c r="E9210" i="26"/>
  <c r="F9210" i="26"/>
  <c r="E9211" i="26"/>
  <c r="F9211" i="26"/>
  <c r="E9212" i="26"/>
  <c r="F9212" i="26"/>
  <c r="E9213" i="26"/>
  <c r="F9213" i="26"/>
  <c r="E9214" i="26"/>
  <c r="F9214" i="26"/>
  <c r="E9215" i="26"/>
  <c r="F9215" i="26"/>
  <c r="E9216" i="26"/>
  <c r="F9216" i="26"/>
  <c r="E9217" i="26"/>
  <c r="F9217" i="26"/>
  <c r="E9218" i="26"/>
  <c r="F9218" i="26"/>
  <c r="E9219" i="26"/>
  <c r="F9219" i="26"/>
  <c r="E9220" i="26"/>
  <c r="F9220" i="26"/>
  <c r="E9221" i="26"/>
  <c r="F9221" i="26"/>
  <c r="E9222" i="26"/>
  <c r="F9222" i="26"/>
  <c r="E9223" i="26"/>
  <c r="F9223" i="26"/>
  <c r="E9224" i="26"/>
  <c r="F9224" i="26"/>
  <c r="E9225" i="26"/>
  <c r="F9225" i="26"/>
  <c r="E9226" i="26"/>
  <c r="F9226" i="26"/>
  <c r="E9227" i="26"/>
  <c r="F9227" i="26"/>
  <c r="E9228" i="26"/>
  <c r="F9228" i="26"/>
  <c r="E9229" i="26"/>
  <c r="F9229" i="26"/>
  <c r="E9230" i="26"/>
  <c r="F9230" i="26"/>
  <c r="E9231" i="26"/>
  <c r="F9231" i="26"/>
  <c r="E9232" i="26"/>
  <c r="F9232" i="26"/>
  <c r="E9233" i="26"/>
  <c r="F9233" i="26"/>
  <c r="E9234" i="26"/>
  <c r="F9234" i="26"/>
  <c r="E9235" i="26"/>
  <c r="F9235" i="26"/>
  <c r="E9236" i="26"/>
  <c r="F9236" i="26"/>
  <c r="E9237" i="26"/>
  <c r="F9237" i="26"/>
  <c r="E9238" i="26"/>
  <c r="F9238" i="26"/>
  <c r="E9239" i="26"/>
  <c r="F9239" i="26"/>
  <c r="E9240" i="26"/>
  <c r="F9240" i="26"/>
  <c r="E9241" i="26"/>
  <c r="F9241" i="26"/>
  <c r="E9242" i="26"/>
  <c r="F9242" i="26"/>
  <c r="E9243" i="26"/>
  <c r="F9243" i="26"/>
  <c r="E9244" i="26"/>
  <c r="F9244" i="26"/>
  <c r="E9245" i="26"/>
  <c r="F9245" i="26"/>
  <c r="E9246" i="26"/>
  <c r="F9246" i="26"/>
  <c r="E9247" i="26"/>
  <c r="F9247" i="26"/>
  <c r="E9248" i="26"/>
  <c r="F9248" i="26"/>
  <c r="E9249" i="26"/>
  <c r="F9249" i="26"/>
  <c r="E9250" i="26"/>
  <c r="F9250" i="26"/>
  <c r="E9251" i="26"/>
  <c r="F9251" i="26"/>
  <c r="E9252" i="26"/>
  <c r="F9252" i="26"/>
  <c r="E9253" i="26"/>
  <c r="F9253" i="26"/>
  <c r="E9254" i="26"/>
  <c r="F9254" i="26"/>
  <c r="E9255" i="26"/>
  <c r="F9255" i="26"/>
  <c r="E9256" i="26"/>
  <c r="F9256" i="26"/>
  <c r="E9257" i="26"/>
  <c r="F9257" i="26"/>
  <c r="E9258" i="26"/>
  <c r="F9258" i="26"/>
  <c r="E9259" i="26"/>
  <c r="F9259" i="26"/>
  <c r="E9260" i="26"/>
  <c r="F9260" i="26"/>
  <c r="E9261" i="26"/>
  <c r="F9261" i="26"/>
  <c r="E9262" i="26"/>
  <c r="F9262" i="26"/>
  <c r="E9263" i="26"/>
  <c r="F9263" i="26"/>
  <c r="E9264" i="26"/>
  <c r="F9264" i="26"/>
  <c r="E9265" i="26"/>
  <c r="F9265" i="26"/>
  <c r="E9266" i="26"/>
  <c r="F9266" i="26"/>
  <c r="E9267" i="26"/>
  <c r="F9267" i="26"/>
  <c r="E9268" i="26"/>
  <c r="F9268" i="26"/>
  <c r="E9269" i="26"/>
  <c r="F9269" i="26"/>
  <c r="E9270" i="26"/>
  <c r="F9270" i="26"/>
  <c r="E9271" i="26"/>
  <c r="F9271" i="26"/>
  <c r="E9272" i="26"/>
  <c r="F9272" i="26"/>
  <c r="E9273" i="26"/>
  <c r="F9273" i="26"/>
  <c r="E9274" i="26"/>
  <c r="F9274" i="26"/>
  <c r="E9275" i="26"/>
  <c r="F9275" i="26"/>
  <c r="E9276" i="26"/>
  <c r="F9276" i="26"/>
  <c r="E9277" i="26"/>
  <c r="F9277" i="26"/>
  <c r="E9278" i="26"/>
  <c r="F9278" i="26"/>
  <c r="E9279" i="26"/>
  <c r="F9279" i="26"/>
  <c r="E9280" i="26"/>
  <c r="F9280" i="26"/>
  <c r="E9281" i="26"/>
  <c r="F9281" i="26"/>
  <c r="E9282" i="26"/>
  <c r="F9282" i="26"/>
  <c r="E9283" i="26"/>
  <c r="F9283" i="26"/>
  <c r="E9284" i="26"/>
  <c r="F9284" i="26"/>
  <c r="E9285" i="26"/>
  <c r="F9285" i="26"/>
  <c r="E9286" i="26"/>
  <c r="F9286" i="26"/>
  <c r="E9287" i="26"/>
  <c r="F9287" i="26"/>
  <c r="E9288" i="26"/>
  <c r="F9288" i="26"/>
  <c r="E9289" i="26"/>
  <c r="F9289" i="26"/>
  <c r="E9290" i="26"/>
  <c r="F9290" i="26"/>
  <c r="E9291" i="26"/>
  <c r="F9291" i="26"/>
  <c r="E9292" i="26"/>
  <c r="F9292" i="26"/>
  <c r="E9293" i="26"/>
  <c r="F9293" i="26"/>
  <c r="E9294" i="26"/>
  <c r="F9294" i="26"/>
  <c r="E9295" i="26"/>
  <c r="F9295" i="26"/>
  <c r="E9296" i="26"/>
  <c r="F9296" i="26"/>
  <c r="E9297" i="26"/>
  <c r="F9297" i="26"/>
  <c r="E9298" i="26"/>
  <c r="F9298" i="26"/>
  <c r="E9299" i="26"/>
  <c r="F9299" i="26"/>
  <c r="E9300" i="26"/>
  <c r="F9300" i="26"/>
  <c r="E9301" i="26"/>
  <c r="F9301" i="26"/>
  <c r="E9302" i="26"/>
  <c r="F9302" i="26"/>
  <c r="E9303" i="26"/>
  <c r="F9303" i="26"/>
  <c r="E9304" i="26"/>
  <c r="F9304" i="26"/>
  <c r="E9305" i="26"/>
  <c r="F9305" i="26"/>
  <c r="E9306" i="26"/>
  <c r="F9306" i="26"/>
  <c r="E9307" i="26"/>
  <c r="F9307" i="26"/>
  <c r="E9308" i="26"/>
  <c r="F9308" i="26"/>
  <c r="E9309" i="26"/>
  <c r="F9309" i="26"/>
  <c r="E9310" i="26"/>
  <c r="F9310" i="26"/>
  <c r="E9311" i="26"/>
  <c r="F9311" i="26"/>
  <c r="E9312" i="26"/>
  <c r="F9312" i="26"/>
  <c r="E9313" i="26"/>
  <c r="F9313" i="26"/>
  <c r="E9314" i="26"/>
  <c r="F9314" i="26"/>
  <c r="E9315" i="26"/>
  <c r="F9315" i="26"/>
  <c r="E9316" i="26"/>
  <c r="F9316" i="26"/>
  <c r="E9317" i="26"/>
  <c r="F9317" i="26"/>
  <c r="E9318" i="26"/>
  <c r="F9318" i="26"/>
  <c r="E9319" i="26"/>
  <c r="F9319" i="26"/>
  <c r="E9320" i="26"/>
  <c r="F9320" i="26"/>
  <c r="E9321" i="26"/>
  <c r="F9321" i="26"/>
  <c r="E9322" i="26"/>
  <c r="F9322" i="26"/>
  <c r="E9323" i="26"/>
  <c r="F9323" i="26"/>
  <c r="E9324" i="26"/>
  <c r="F9324" i="26"/>
  <c r="E9325" i="26"/>
  <c r="F9325" i="26"/>
  <c r="E9326" i="26"/>
  <c r="F9326" i="26"/>
  <c r="E9327" i="26"/>
  <c r="F9327" i="26"/>
  <c r="E9328" i="26"/>
  <c r="F9328" i="26"/>
  <c r="E9329" i="26"/>
  <c r="F9329" i="26"/>
  <c r="E9330" i="26"/>
  <c r="F9330" i="26"/>
  <c r="E9331" i="26"/>
  <c r="F9331" i="26"/>
  <c r="E9332" i="26"/>
  <c r="F9332" i="26"/>
  <c r="E9333" i="26"/>
  <c r="F9333" i="26"/>
  <c r="E9334" i="26"/>
  <c r="F9334" i="26"/>
  <c r="E9335" i="26"/>
  <c r="F9335" i="26"/>
  <c r="E9336" i="26"/>
  <c r="F9336" i="26"/>
  <c r="E9337" i="26"/>
  <c r="F9337" i="26"/>
  <c r="E9338" i="26"/>
  <c r="F9338" i="26"/>
  <c r="E9339" i="26"/>
  <c r="F9339" i="26"/>
  <c r="E9340" i="26"/>
  <c r="F9340" i="26"/>
  <c r="E9341" i="26"/>
  <c r="F9341" i="26"/>
  <c r="E9342" i="26"/>
  <c r="F9342" i="26"/>
  <c r="E9343" i="26"/>
  <c r="F9343" i="26"/>
  <c r="E9344" i="26"/>
  <c r="F9344" i="26"/>
  <c r="E9345" i="26"/>
  <c r="F9345" i="26"/>
  <c r="E9346" i="26"/>
  <c r="F9346" i="26"/>
  <c r="E9347" i="26"/>
  <c r="F9347" i="26"/>
  <c r="E9348" i="26"/>
  <c r="F9348" i="26"/>
  <c r="E9349" i="26"/>
  <c r="F9349" i="26"/>
  <c r="E9350" i="26"/>
  <c r="F9350" i="26"/>
  <c r="E9351" i="26"/>
  <c r="F9351" i="26"/>
  <c r="E9352" i="26"/>
  <c r="F9352" i="26"/>
  <c r="E9353" i="26"/>
  <c r="F9353" i="26"/>
  <c r="E9354" i="26"/>
  <c r="F9354" i="26"/>
  <c r="E9355" i="26"/>
  <c r="F9355" i="26"/>
  <c r="E9356" i="26"/>
  <c r="F9356" i="26"/>
  <c r="E9357" i="26"/>
  <c r="F9357" i="26"/>
  <c r="E9358" i="26"/>
  <c r="F9358" i="26"/>
  <c r="E9359" i="26"/>
  <c r="F9359" i="26"/>
  <c r="E9360" i="26"/>
  <c r="F9360" i="26"/>
  <c r="E9361" i="26"/>
  <c r="F9361" i="26"/>
  <c r="E9362" i="26"/>
  <c r="F9362" i="26"/>
  <c r="E9363" i="26"/>
  <c r="F9363" i="26"/>
  <c r="E9364" i="26"/>
  <c r="F9364" i="26"/>
  <c r="E9365" i="26"/>
  <c r="F9365" i="26"/>
  <c r="E9366" i="26"/>
  <c r="F9366" i="26"/>
  <c r="E9367" i="26"/>
  <c r="F9367" i="26"/>
  <c r="E9368" i="26"/>
  <c r="F9368" i="26"/>
  <c r="E9369" i="26"/>
  <c r="F9369" i="26"/>
  <c r="E9370" i="26"/>
  <c r="F9370" i="26"/>
  <c r="E9371" i="26"/>
  <c r="F9371" i="26"/>
  <c r="E9372" i="26"/>
  <c r="F9372" i="26"/>
  <c r="E9373" i="26"/>
  <c r="F9373" i="26"/>
  <c r="E9374" i="26"/>
  <c r="F9374" i="26"/>
  <c r="E9375" i="26"/>
  <c r="F9375" i="26"/>
  <c r="E9376" i="26"/>
  <c r="F9376" i="26"/>
  <c r="E9377" i="26"/>
  <c r="F9377" i="26"/>
  <c r="E9378" i="26"/>
  <c r="F9378" i="26"/>
  <c r="E9379" i="26"/>
  <c r="F9379" i="26"/>
  <c r="E9380" i="26"/>
  <c r="F9380" i="26"/>
  <c r="E9381" i="26"/>
  <c r="F9381" i="26"/>
  <c r="E9382" i="26"/>
  <c r="F9382" i="26"/>
  <c r="E9383" i="26"/>
  <c r="F9383" i="26"/>
  <c r="E9384" i="26"/>
  <c r="F9384" i="26"/>
  <c r="E9385" i="26"/>
  <c r="F9385" i="26"/>
  <c r="E9386" i="26"/>
  <c r="F9386" i="26"/>
  <c r="E9387" i="26"/>
  <c r="F9387" i="26"/>
  <c r="E9388" i="26"/>
  <c r="F9388" i="26"/>
  <c r="E9389" i="26"/>
  <c r="F9389" i="26"/>
  <c r="E9390" i="26"/>
  <c r="F9390" i="26"/>
  <c r="E9391" i="26"/>
  <c r="F9391" i="26"/>
  <c r="E9392" i="26"/>
  <c r="F9392" i="26"/>
  <c r="E9393" i="26"/>
  <c r="F9393" i="26"/>
  <c r="E9394" i="26"/>
  <c r="F9394" i="26"/>
  <c r="E9395" i="26"/>
  <c r="F9395" i="26"/>
  <c r="E9396" i="26"/>
  <c r="F9396" i="26"/>
  <c r="E9397" i="26"/>
  <c r="F9397" i="26"/>
  <c r="E9398" i="26"/>
  <c r="F9398" i="26"/>
  <c r="E9399" i="26"/>
  <c r="F9399" i="26"/>
  <c r="E9400" i="26"/>
  <c r="F9400" i="26"/>
  <c r="E9401" i="26"/>
  <c r="F9401" i="26"/>
  <c r="E9402" i="26"/>
  <c r="F9402" i="26"/>
  <c r="E9403" i="26"/>
  <c r="F9403" i="26"/>
  <c r="E9404" i="26"/>
  <c r="F9404" i="26"/>
  <c r="E9405" i="26"/>
  <c r="F9405" i="26"/>
  <c r="E9406" i="26"/>
  <c r="F9406" i="26"/>
  <c r="E9407" i="26"/>
  <c r="F9407" i="26"/>
  <c r="E9408" i="26"/>
  <c r="F9408" i="26"/>
  <c r="E9409" i="26"/>
  <c r="F9409" i="26"/>
  <c r="E9410" i="26"/>
  <c r="F9410" i="26"/>
  <c r="E9411" i="26"/>
  <c r="F9411" i="26"/>
  <c r="E9412" i="26"/>
  <c r="F9412" i="26"/>
  <c r="E9413" i="26"/>
  <c r="F9413" i="26"/>
  <c r="E9414" i="26"/>
  <c r="F9414" i="26"/>
  <c r="E9415" i="26"/>
  <c r="F9415" i="26"/>
  <c r="E9416" i="26"/>
  <c r="F9416" i="26"/>
  <c r="E9417" i="26"/>
  <c r="F9417" i="26"/>
  <c r="E9418" i="26"/>
  <c r="F9418" i="26"/>
  <c r="E9419" i="26"/>
  <c r="F9419" i="26"/>
  <c r="E9420" i="26"/>
  <c r="F9420" i="26"/>
  <c r="E9421" i="26"/>
  <c r="F9421" i="26"/>
  <c r="E9422" i="26"/>
  <c r="F9422" i="26"/>
  <c r="E9423" i="26"/>
  <c r="F9423" i="26"/>
  <c r="E9424" i="26"/>
  <c r="F9424" i="26"/>
  <c r="E9425" i="26"/>
  <c r="F9425" i="26"/>
  <c r="E9426" i="26"/>
  <c r="F9426" i="26"/>
  <c r="E9427" i="26"/>
  <c r="F9427" i="26"/>
  <c r="E9428" i="26"/>
  <c r="F9428" i="26"/>
  <c r="E9429" i="26"/>
  <c r="F9429" i="26"/>
  <c r="E9430" i="26"/>
  <c r="F9430" i="26"/>
  <c r="E9431" i="26"/>
  <c r="F9431" i="26"/>
  <c r="E9432" i="26"/>
  <c r="F9432" i="26"/>
  <c r="E9433" i="26"/>
  <c r="F9433" i="26"/>
  <c r="E9434" i="26"/>
  <c r="F9434" i="26"/>
  <c r="E9435" i="26"/>
  <c r="F9435" i="26"/>
  <c r="E9436" i="26"/>
  <c r="F9436" i="26"/>
  <c r="E9437" i="26"/>
  <c r="F9437" i="26"/>
  <c r="E9438" i="26"/>
  <c r="F9438" i="26"/>
  <c r="E9439" i="26"/>
  <c r="F9439" i="26"/>
  <c r="E9440" i="26"/>
  <c r="F9440" i="26"/>
  <c r="E9441" i="26"/>
  <c r="F9441" i="26"/>
  <c r="E9442" i="26"/>
  <c r="F9442" i="26"/>
  <c r="E9443" i="26"/>
  <c r="F9443" i="26"/>
  <c r="E9444" i="26"/>
  <c r="F9444" i="26"/>
  <c r="E9445" i="26"/>
  <c r="F9445" i="26"/>
  <c r="E9446" i="26"/>
  <c r="F9446" i="26"/>
  <c r="E9447" i="26"/>
  <c r="F9447" i="26"/>
  <c r="E9448" i="26"/>
  <c r="F9448" i="26"/>
  <c r="E9449" i="26"/>
  <c r="F9449" i="26"/>
  <c r="E9450" i="26"/>
  <c r="F9450" i="26"/>
  <c r="E9451" i="26"/>
  <c r="F9451" i="26"/>
  <c r="E9452" i="26"/>
  <c r="F9452" i="26"/>
  <c r="E9453" i="26"/>
  <c r="F9453" i="26"/>
  <c r="E9454" i="26"/>
  <c r="F9454" i="26"/>
  <c r="E9455" i="26"/>
  <c r="F9455" i="26"/>
  <c r="E9456" i="26"/>
  <c r="F9456" i="26"/>
  <c r="E9457" i="26"/>
  <c r="F9457" i="26"/>
  <c r="E9458" i="26"/>
  <c r="F9458" i="26"/>
  <c r="E9459" i="26"/>
  <c r="F9459" i="26"/>
  <c r="E9460" i="26"/>
  <c r="F9460" i="26"/>
  <c r="E9461" i="26"/>
  <c r="F9461" i="26"/>
  <c r="E9462" i="26"/>
  <c r="F9462" i="26"/>
  <c r="E9463" i="26"/>
  <c r="F9463" i="26"/>
  <c r="E9464" i="26"/>
  <c r="F9464" i="26"/>
  <c r="E9465" i="26"/>
  <c r="F9465" i="26"/>
  <c r="E9466" i="26"/>
  <c r="F9466" i="26"/>
  <c r="E9467" i="26"/>
  <c r="F9467" i="26"/>
  <c r="E9468" i="26"/>
  <c r="F9468" i="26"/>
  <c r="E9469" i="26"/>
  <c r="F9469" i="26"/>
  <c r="E9470" i="26"/>
  <c r="F9470" i="26"/>
  <c r="E9471" i="26"/>
  <c r="F9471" i="26"/>
  <c r="E9472" i="26"/>
  <c r="F9472" i="26"/>
  <c r="E9473" i="26"/>
  <c r="F9473" i="26"/>
  <c r="E9474" i="26"/>
  <c r="F9474" i="26"/>
  <c r="E9475" i="26"/>
  <c r="F9475" i="26"/>
  <c r="E9476" i="26"/>
  <c r="F9476" i="26"/>
  <c r="E9477" i="26"/>
  <c r="F9477" i="26"/>
  <c r="E9478" i="26"/>
  <c r="F9478" i="26"/>
  <c r="E9479" i="26"/>
  <c r="F9479" i="26"/>
  <c r="E9480" i="26"/>
  <c r="F9480" i="26"/>
  <c r="E9481" i="26"/>
  <c r="F9481" i="26"/>
  <c r="E9482" i="26"/>
  <c r="F9482" i="26"/>
  <c r="E9483" i="26"/>
  <c r="F9483" i="26"/>
  <c r="E9484" i="26"/>
  <c r="F9484" i="26"/>
  <c r="E9485" i="26"/>
  <c r="F9485" i="26"/>
  <c r="E9486" i="26"/>
  <c r="F9486" i="26"/>
  <c r="E9487" i="26"/>
  <c r="F9487" i="26"/>
  <c r="E9488" i="26"/>
  <c r="F9488" i="26"/>
  <c r="E9489" i="26"/>
  <c r="F9489" i="26"/>
  <c r="E9490" i="26"/>
  <c r="F9490" i="26"/>
  <c r="E9491" i="26"/>
  <c r="F9491" i="26"/>
  <c r="E9492" i="26"/>
  <c r="F9492" i="26"/>
  <c r="E9493" i="26"/>
  <c r="F9493" i="26"/>
  <c r="E9494" i="26"/>
  <c r="F9494" i="26"/>
  <c r="E9495" i="26"/>
  <c r="F9495" i="26"/>
  <c r="E9496" i="26"/>
  <c r="F9496" i="26"/>
  <c r="E9497" i="26"/>
  <c r="F9497" i="26"/>
  <c r="E9498" i="26"/>
  <c r="F9498" i="26"/>
  <c r="E9499" i="26"/>
  <c r="F9499" i="26"/>
  <c r="E9500" i="26"/>
  <c r="F9500" i="26"/>
  <c r="E9501" i="26"/>
  <c r="F9501" i="26"/>
  <c r="E9502" i="26"/>
  <c r="F9502" i="26"/>
  <c r="E9503" i="26"/>
  <c r="F9503" i="26"/>
  <c r="E9504" i="26"/>
  <c r="F9504" i="26"/>
  <c r="E9505" i="26"/>
  <c r="F9505" i="26"/>
  <c r="E9506" i="26"/>
  <c r="F9506" i="26"/>
  <c r="E9507" i="26"/>
  <c r="F9507" i="26"/>
  <c r="E9508" i="26"/>
  <c r="F9508" i="26"/>
  <c r="E9509" i="26"/>
  <c r="F9509" i="26"/>
  <c r="E9510" i="26"/>
  <c r="F9510" i="26"/>
  <c r="E9511" i="26"/>
  <c r="F9511" i="26"/>
  <c r="E9512" i="26"/>
  <c r="F9512" i="26"/>
  <c r="E9513" i="26"/>
  <c r="F9513" i="26"/>
  <c r="E9514" i="26"/>
  <c r="F9514" i="26"/>
  <c r="E9515" i="26"/>
  <c r="F9515" i="26"/>
  <c r="E9516" i="26"/>
  <c r="F9516" i="26"/>
  <c r="E9517" i="26"/>
  <c r="F9517" i="26"/>
  <c r="E9518" i="26"/>
  <c r="F9518" i="26"/>
  <c r="E9519" i="26"/>
  <c r="F9519" i="26"/>
  <c r="E9520" i="26"/>
  <c r="F9520" i="26"/>
  <c r="E9521" i="26"/>
  <c r="F9521" i="26"/>
  <c r="E9522" i="26"/>
  <c r="F9522" i="26"/>
  <c r="E9523" i="26"/>
  <c r="F9523" i="26"/>
  <c r="E9524" i="26"/>
  <c r="F9524" i="26"/>
  <c r="E9525" i="26"/>
  <c r="F9525" i="26"/>
  <c r="E9526" i="26"/>
  <c r="F9526" i="26"/>
  <c r="E9527" i="26"/>
  <c r="F9527" i="26"/>
  <c r="E9528" i="26"/>
  <c r="F9528" i="26"/>
  <c r="E9529" i="26"/>
  <c r="F9529" i="26"/>
  <c r="E9530" i="26"/>
  <c r="F9530" i="26"/>
  <c r="E9531" i="26"/>
  <c r="F9531" i="26"/>
  <c r="E9532" i="26"/>
  <c r="F9532" i="26"/>
  <c r="E9533" i="26"/>
  <c r="F9533" i="26"/>
  <c r="E9534" i="26"/>
  <c r="F9534" i="26"/>
  <c r="E9535" i="26"/>
  <c r="F9535" i="26"/>
  <c r="E9536" i="26"/>
  <c r="F9536" i="26"/>
  <c r="E9537" i="26"/>
  <c r="F9537" i="26"/>
  <c r="E9538" i="26"/>
  <c r="F9538" i="26"/>
  <c r="E9539" i="26"/>
  <c r="F9539" i="26"/>
  <c r="E9540" i="26"/>
  <c r="F9540" i="26"/>
  <c r="E9541" i="26"/>
  <c r="F9541" i="26"/>
  <c r="E9542" i="26"/>
  <c r="F9542" i="26"/>
  <c r="E9543" i="26"/>
  <c r="F9543" i="26"/>
  <c r="E9544" i="26"/>
  <c r="F9544" i="26"/>
  <c r="E9545" i="26"/>
  <c r="F9545" i="26"/>
  <c r="E9546" i="26"/>
  <c r="F9546" i="26"/>
  <c r="E9547" i="26"/>
  <c r="F9547" i="26"/>
  <c r="E9548" i="26"/>
  <c r="F9548" i="26"/>
  <c r="E9549" i="26"/>
  <c r="F9549" i="26"/>
  <c r="E9550" i="26"/>
  <c r="F9550" i="26"/>
  <c r="E9551" i="26"/>
  <c r="F9551" i="26"/>
  <c r="E9552" i="26"/>
  <c r="F9552" i="26"/>
  <c r="E9553" i="26"/>
  <c r="F9553" i="26"/>
  <c r="E9554" i="26"/>
  <c r="F9554" i="26"/>
  <c r="E9555" i="26"/>
  <c r="F9555" i="26"/>
  <c r="E9556" i="26"/>
  <c r="F9556" i="26"/>
  <c r="E9557" i="26"/>
  <c r="F9557" i="26"/>
  <c r="E9558" i="26"/>
  <c r="F9558" i="26"/>
  <c r="E9559" i="26"/>
  <c r="F9559" i="26"/>
  <c r="E9560" i="26"/>
  <c r="F9560" i="26"/>
  <c r="E9561" i="26"/>
  <c r="F9561" i="26"/>
  <c r="E9562" i="26"/>
  <c r="F9562" i="26"/>
  <c r="E9563" i="26"/>
  <c r="F9563" i="26"/>
  <c r="E9564" i="26"/>
  <c r="F9564" i="26"/>
  <c r="E9565" i="26"/>
  <c r="F9565" i="26"/>
  <c r="E9566" i="26"/>
  <c r="F9566" i="26"/>
  <c r="E9567" i="26"/>
  <c r="F9567" i="26"/>
  <c r="E9568" i="26"/>
  <c r="F9568" i="26"/>
  <c r="E9569" i="26"/>
  <c r="F9569" i="26"/>
  <c r="E9570" i="26"/>
  <c r="F9570" i="26"/>
  <c r="E9571" i="26"/>
  <c r="F9571" i="26"/>
  <c r="E9572" i="26"/>
  <c r="F9572" i="26"/>
  <c r="E9573" i="26"/>
  <c r="F9573" i="26"/>
  <c r="E9574" i="26"/>
  <c r="F9574" i="26"/>
  <c r="E9575" i="26"/>
  <c r="F9575" i="26"/>
  <c r="E9576" i="26"/>
  <c r="F9576" i="26"/>
  <c r="E9577" i="26"/>
  <c r="F9577" i="26"/>
  <c r="E9578" i="26"/>
  <c r="F9578" i="26"/>
  <c r="E9579" i="26"/>
  <c r="F9579" i="26"/>
  <c r="E9580" i="26"/>
  <c r="F9580" i="26"/>
  <c r="E9581" i="26"/>
  <c r="F9581" i="26"/>
  <c r="E9582" i="26"/>
  <c r="F9582" i="26"/>
  <c r="E9583" i="26"/>
  <c r="F9583" i="26"/>
  <c r="E9584" i="26"/>
  <c r="F9584" i="26"/>
  <c r="E9585" i="26"/>
  <c r="F9585" i="26"/>
  <c r="E9586" i="26"/>
  <c r="F9586" i="26"/>
  <c r="E9587" i="26"/>
  <c r="F9587" i="26"/>
  <c r="E9588" i="26"/>
  <c r="F9588" i="26"/>
  <c r="E9589" i="26"/>
  <c r="F9589" i="26"/>
  <c r="E9590" i="26"/>
  <c r="F9590" i="26"/>
  <c r="E9591" i="26"/>
  <c r="F9591" i="26"/>
  <c r="E9592" i="26"/>
  <c r="F9592" i="26"/>
  <c r="E9593" i="26"/>
  <c r="F9593" i="26"/>
  <c r="E9594" i="26"/>
  <c r="F9594" i="26"/>
  <c r="E9595" i="26"/>
  <c r="F9595" i="26"/>
  <c r="E9596" i="26"/>
  <c r="F9596" i="26"/>
  <c r="E9597" i="26"/>
  <c r="F9597" i="26"/>
  <c r="E9598" i="26"/>
  <c r="F9598" i="26"/>
  <c r="E9599" i="26"/>
  <c r="F9599" i="26"/>
  <c r="E9600" i="26"/>
  <c r="F9600" i="26"/>
  <c r="E9601" i="26"/>
  <c r="F9601" i="26"/>
  <c r="E9602" i="26"/>
  <c r="F9602" i="26"/>
  <c r="E9603" i="26"/>
  <c r="F9603" i="26"/>
  <c r="E9604" i="26"/>
  <c r="F9604" i="26"/>
  <c r="E9605" i="26"/>
  <c r="F9605" i="26"/>
  <c r="E9606" i="26"/>
  <c r="F9606" i="26"/>
  <c r="E9607" i="26"/>
  <c r="F9607" i="26"/>
  <c r="E9608" i="26"/>
  <c r="F9608" i="26"/>
  <c r="E9609" i="26"/>
  <c r="F9609" i="26"/>
  <c r="E9610" i="26"/>
  <c r="F9610" i="26"/>
  <c r="E9611" i="26"/>
  <c r="F9611" i="26"/>
  <c r="E9612" i="26"/>
  <c r="F9612" i="26"/>
  <c r="E9613" i="26"/>
  <c r="F9613" i="26"/>
  <c r="E9614" i="26"/>
  <c r="F9614" i="26"/>
  <c r="E9615" i="26"/>
  <c r="F9615" i="26"/>
  <c r="E9616" i="26"/>
  <c r="F9616" i="26"/>
  <c r="E9617" i="26"/>
  <c r="F9617" i="26"/>
  <c r="E9618" i="26"/>
  <c r="F9618" i="26"/>
  <c r="E9619" i="26"/>
  <c r="F9619" i="26"/>
  <c r="E9620" i="26"/>
  <c r="F9620" i="26"/>
  <c r="E9621" i="26"/>
  <c r="F9621" i="26"/>
  <c r="E9622" i="26"/>
  <c r="F9622" i="26"/>
  <c r="E9623" i="26"/>
  <c r="F9623" i="26"/>
  <c r="E9624" i="26"/>
  <c r="F9624" i="26"/>
  <c r="E9625" i="26"/>
  <c r="F9625" i="26"/>
  <c r="E9626" i="26"/>
  <c r="F9626" i="26"/>
  <c r="E9627" i="26"/>
  <c r="F9627" i="26"/>
  <c r="E9628" i="26"/>
  <c r="F9628" i="26"/>
  <c r="E9629" i="26"/>
  <c r="F9629" i="26"/>
  <c r="E9630" i="26"/>
  <c r="F9630" i="26"/>
  <c r="E9631" i="26"/>
  <c r="F9631" i="26"/>
  <c r="E9632" i="26"/>
  <c r="F9632" i="26"/>
  <c r="E9633" i="26"/>
  <c r="F9633" i="26"/>
  <c r="E9634" i="26"/>
  <c r="F9634" i="26"/>
  <c r="E9635" i="26"/>
  <c r="F9635" i="26"/>
  <c r="E9636" i="26"/>
  <c r="F9636" i="26"/>
  <c r="E9637" i="26"/>
  <c r="F9637" i="26"/>
  <c r="E9638" i="26"/>
  <c r="F9638" i="26"/>
  <c r="E9639" i="26"/>
  <c r="F9639" i="26"/>
  <c r="E9640" i="26"/>
  <c r="F9640" i="26"/>
  <c r="E9641" i="26"/>
  <c r="F9641" i="26"/>
  <c r="E9642" i="26"/>
  <c r="F9642" i="26"/>
  <c r="E9643" i="26"/>
  <c r="F9643" i="26"/>
  <c r="E9644" i="26"/>
  <c r="F9644" i="26"/>
  <c r="E9645" i="26"/>
  <c r="F9645" i="26"/>
  <c r="E9646" i="26"/>
  <c r="F9646" i="26"/>
  <c r="E9647" i="26"/>
  <c r="F9647" i="26"/>
  <c r="E9648" i="26"/>
  <c r="F9648" i="26"/>
  <c r="E9649" i="26"/>
  <c r="F9649" i="26"/>
  <c r="E9650" i="26"/>
  <c r="F9650" i="26"/>
  <c r="E9651" i="26"/>
  <c r="F9651" i="26"/>
  <c r="E9652" i="26"/>
  <c r="F9652" i="26"/>
  <c r="E9653" i="26"/>
  <c r="F9653" i="26"/>
  <c r="E9654" i="26"/>
  <c r="F9654" i="26"/>
  <c r="E9655" i="26"/>
  <c r="F9655" i="26"/>
  <c r="E9656" i="26"/>
  <c r="F9656" i="26"/>
  <c r="E9657" i="26"/>
  <c r="F9657" i="26"/>
  <c r="E9658" i="26"/>
  <c r="F9658" i="26"/>
  <c r="E9659" i="26"/>
  <c r="F9659" i="26"/>
  <c r="E9660" i="26"/>
  <c r="F9660" i="26"/>
  <c r="E9661" i="26"/>
  <c r="F9661" i="26"/>
  <c r="E9662" i="26"/>
  <c r="F9662" i="26"/>
  <c r="E9663" i="26"/>
  <c r="F9663" i="26"/>
  <c r="E9664" i="26"/>
  <c r="F9664" i="26"/>
  <c r="E9665" i="26"/>
  <c r="F9665" i="26"/>
  <c r="E9666" i="26"/>
  <c r="F9666" i="26"/>
  <c r="E9667" i="26"/>
  <c r="F9667" i="26"/>
  <c r="E9668" i="26"/>
  <c r="F9668" i="26"/>
  <c r="E9669" i="26"/>
  <c r="F9669" i="26"/>
  <c r="E9670" i="26"/>
  <c r="F9670" i="26"/>
  <c r="E9671" i="26"/>
  <c r="F9671" i="26"/>
  <c r="E9672" i="26"/>
  <c r="F9672" i="26"/>
  <c r="E9673" i="26"/>
  <c r="F9673" i="26"/>
  <c r="E9674" i="26"/>
  <c r="F9674" i="26"/>
  <c r="E9675" i="26"/>
  <c r="F9675" i="26"/>
  <c r="E9676" i="26"/>
  <c r="F9676" i="26"/>
  <c r="E9677" i="26"/>
  <c r="F9677" i="26"/>
  <c r="E9678" i="26"/>
  <c r="F9678" i="26"/>
  <c r="E9679" i="26"/>
  <c r="F9679" i="26"/>
  <c r="E9680" i="26"/>
  <c r="F9680" i="26"/>
  <c r="E9681" i="26"/>
  <c r="F9681" i="26"/>
  <c r="E9682" i="26"/>
  <c r="F9682" i="26"/>
  <c r="E9683" i="26"/>
  <c r="F9683" i="26"/>
  <c r="E9684" i="26"/>
  <c r="F9684" i="26"/>
  <c r="E9685" i="26"/>
  <c r="F9685" i="26"/>
  <c r="E9686" i="26"/>
  <c r="F9686" i="26"/>
  <c r="E9687" i="26"/>
  <c r="F9687" i="26"/>
  <c r="E9688" i="26"/>
  <c r="F9688" i="26"/>
  <c r="E9689" i="26"/>
  <c r="F9689" i="26"/>
  <c r="E9690" i="26"/>
  <c r="F9690" i="26"/>
  <c r="E9691" i="26"/>
  <c r="F9691" i="26"/>
  <c r="E9692" i="26"/>
  <c r="F9692" i="26"/>
  <c r="E9693" i="26"/>
  <c r="F9693" i="26"/>
  <c r="E9694" i="26"/>
  <c r="F9694" i="26"/>
  <c r="E9695" i="26"/>
  <c r="F9695" i="26"/>
  <c r="E9696" i="26"/>
  <c r="F9696" i="26"/>
  <c r="E9697" i="26"/>
  <c r="F9697" i="26"/>
  <c r="E9698" i="26"/>
  <c r="F9698" i="26"/>
  <c r="E9699" i="26"/>
  <c r="F9699" i="26"/>
  <c r="E9700" i="26"/>
  <c r="F9700" i="26"/>
  <c r="E9701" i="26"/>
  <c r="F9701" i="26"/>
  <c r="E9702" i="26"/>
  <c r="F9702" i="26"/>
  <c r="E9703" i="26"/>
  <c r="F9703" i="26"/>
  <c r="E9704" i="26"/>
  <c r="F9704" i="26"/>
  <c r="E9705" i="26"/>
  <c r="F9705" i="26"/>
  <c r="E9706" i="26"/>
  <c r="F9706" i="26"/>
  <c r="E9707" i="26"/>
  <c r="F9707" i="26"/>
  <c r="E9708" i="26"/>
  <c r="F9708" i="26"/>
  <c r="E9709" i="26"/>
  <c r="F9709" i="26"/>
  <c r="E9710" i="26"/>
  <c r="F9710" i="26"/>
  <c r="E9711" i="26"/>
  <c r="F9711" i="26"/>
  <c r="E9712" i="26"/>
  <c r="F9712" i="26"/>
  <c r="E9713" i="26"/>
  <c r="F9713" i="26"/>
  <c r="E9714" i="26"/>
  <c r="F9714" i="26"/>
  <c r="E9715" i="26"/>
  <c r="F9715" i="26"/>
  <c r="E9716" i="26"/>
  <c r="F9716" i="26"/>
  <c r="E9717" i="26"/>
  <c r="F9717" i="26"/>
  <c r="E9718" i="26"/>
  <c r="F9718" i="26"/>
  <c r="E9719" i="26"/>
  <c r="F9719" i="26"/>
  <c r="E9720" i="26"/>
  <c r="F9720" i="26"/>
  <c r="E9721" i="26"/>
  <c r="F9721" i="26"/>
  <c r="E9722" i="26"/>
  <c r="F9722" i="26"/>
  <c r="E9723" i="26"/>
  <c r="F9723" i="26"/>
  <c r="E9724" i="26"/>
  <c r="F9724" i="26"/>
  <c r="E9725" i="26"/>
  <c r="F9725" i="26"/>
  <c r="E9726" i="26"/>
  <c r="F9726" i="26"/>
  <c r="E9727" i="26"/>
  <c r="F9727" i="26"/>
  <c r="E9728" i="26"/>
  <c r="F9728" i="26"/>
  <c r="E9729" i="26"/>
  <c r="F9729" i="26"/>
  <c r="E9730" i="26"/>
  <c r="F9730" i="26"/>
  <c r="E9731" i="26"/>
  <c r="F9731" i="26"/>
  <c r="E9732" i="26"/>
  <c r="F9732" i="26"/>
  <c r="E9733" i="26"/>
  <c r="F9733" i="26"/>
  <c r="E9734" i="26"/>
  <c r="F9734" i="26"/>
  <c r="E9735" i="26"/>
  <c r="F9735" i="26"/>
  <c r="E9736" i="26"/>
  <c r="F9736" i="26"/>
  <c r="E9737" i="26"/>
  <c r="F9737" i="26"/>
  <c r="E9738" i="26"/>
  <c r="F9738" i="26"/>
  <c r="E9739" i="26"/>
  <c r="F9739" i="26"/>
  <c r="E9740" i="26"/>
  <c r="F9740" i="26"/>
  <c r="E9741" i="26"/>
  <c r="F9741" i="26"/>
  <c r="E9742" i="26"/>
  <c r="F9742" i="26"/>
  <c r="E9743" i="26"/>
  <c r="F9743" i="26"/>
  <c r="E9744" i="26"/>
  <c r="F9744" i="26"/>
  <c r="E9745" i="26"/>
  <c r="F9745" i="26"/>
  <c r="E9746" i="26"/>
  <c r="F9746" i="26"/>
  <c r="E9747" i="26"/>
  <c r="F9747" i="26"/>
  <c r="E9748" i="26"/>
  <c r="F9748" i="26"/>
  <c r="E9749" i="26"/>
  <c r="F9749" i="26"/>
  <c r="E9750" i="26"/>
  <c r="F9750" i="26"/>
  <c r="E9751" i="26"/>
  <c r="F9751" i="26"/>
  <c r="E9752" i="26"/>
  <c r="F9752" i="26"/>
  <c r="E9753" i="26"/>
  <c r="F9753" i="26"/>
  <c r="E9754" i="26"/>
  <c r="F9754" i="26"/>
  <c r="E9755" i="26"/>
  <c r="F9755" i="26"/>
  <c r="E9756" i="26"/>
  <c r="F9756" i="26"/>
  <c r="E9757" i="26"/>
  <c r="F9757" i="26"/>
  <c r="E9758" i="26"/>
  <c r="F9758" i="26"/>
  <c r="E9759" i="26"/>
  <c r="F9759" i="26"/>
  <c r="E9760" i="26"/>
  <c r="F9760" i="26"/>
  <c r="E9761" i="26"/>
  <c r="F9761" i="26"/>
  <c r="E9762" i="26"/>
  <c r="F9762" i="26"/>
  <c r="E9763" i="26"/>
  <c r="F9763" i="26"/>
  <c r="E9764" i="26"/>
  <c r="F9764" i="26"/>
  <c r="E9765" i="26"/>
  <c r="F9765" i="26"/>
  <c r="E9766" i="26"/>
  <c r="F9766" i="26"/>
  <c r="E9767" i="26"/>
  <c r="F9767" i="26"/>
  <c r="E9768" i="26"/>
  <c r="F9768" i="26"/>
  <c r="E9769" i="26"/>
  <c r="F9769" i="26"/>
  <c r="E9770" i="26"/>
  <c r="F9770" i="26"/>
  <c r="E9771" i="26"/>
  <c r="F9771" i="26"/>
  <c r="E9772" i="26"/>
  <c r="F9772" i="26"/>
  <c r="E9773" i="26"/>
  <c r="F9773" i="26"/>
  <c r="E9774" i="26"/>
  <c r="F9774" i="26"/>
  <c r="E9775" i="26"/>
  <c r="F9775" i="26"/>
  <c r="E9776" i="26"/>
  <c r="F9776" i="26"/>
  <c r="E9777" i="26"/>
  <c r="F9777" i="26"/>
  <c r="E9778" i="26"/>
  <c r="F9778" i="26"/>
  <c r="E9779" i="26"/>
  <c r="F9779" i="26"/>
  <c r="E9780" i="26"/>
  <c r="F9780" i="26"/>
  <c r="E9781" i="26"/>
  <c r="F9781" i="26"/>
  <c r="E9782" i="26"/>
  <c r="F9782" i="26"/>
  <c r="E9783" i="26"/>
  <c r="F9783" i="26"/>
  <c r="E9784" i="26"/>
  <c r="F9784" i="26"/>
  <c r="E9785" i="26"/>
  <c r="F9785" i="26"/>
  <c r="E9786" i="26"/>
  <c r="F9786" i="26"/>
  <c r="E9787" i="26"/>
  <c r="F9787" i="26"/>
  <c r="E9788" i="26"/>
  <c r="F9788" i="26"/>
  <c r="E9789" i="26"/>
  <c r="F9789" i="26"/>
  <c r="E9790" i="26"/>
  <c r="F9790" i="26"/>
  <c r="E9791" i="26"/>
  <c r="F9791" i="26"/>
  <c r="E9792" i="26"/>
  <c r="F9792" i="26"/>
  <c r="E9793" i="26"/>
  <c r="F9793" i="26"/>
  <c r="E9794" i="26"/>
  <c r="F9794" i="26"/>
  <c r="E9795" i="26"/>
  <c r="F9795" i="26"/>
  <c r="E9796" i="26"/>
  <c r="F9796" i="26"/>
  <c r="E9797" i="26"/>
  <c r="F9797" i="26"/>
  <c r="E9798" i="26"/>
  <c r="F9798" i="26"/>
  <c r="E9799" i="26"/>
  <c r="F9799" i="26"/>
  <c r="E9800" i="26"/>
  <c r="F9800" i="26"/>
  <c r="E9801" i="26"/>
  <c r="F9801" i="26"/>
  <c r="E9802" i="26"/>
  <c r="F9802" i="26"/>
  <c r="E9803" i="26"/>
  <c r="F9803" i="26"/>
  <c r="E9804" i="26"/>
  <c r="F9804" i="26"/>
  <c r="E9805" i="26"/>
  <c r="F9805" i="26"/>
  <c r="E9806" i="26"/>
  <c r="F9806" i="26"/>
  <c r="E9807" i="26"/>
  <c r="F9807" i="26"/>
  <c r="E9808" i="26"/>
  <c r="F9808" i="26"/>
  <c r="E9809" i="26"/>
  <c r="F9809" i="26"/>
  <c r="E9810" i="26"/>
  <c r="F9810" i="26"/>
  <c r="E9811" i="26"/>
  <c r="F9811" i="26"/>
  <c r="E9812" i="26"/>
  <c r="F9812" i="26"/>
  <c r="E9813" i="26"/>
  <c r="F9813" i="26"/>
  <c r="E9814" i="26"/>
  <c r="F9814" i="26"/>
  <c r="E9815" i="26"/>
  <c r="F9815" i="26"/>
  <c r="E9816" i="26"/>
  <c r="F9816" i="26"/>
  <c r="E9817" i="26"/>
  <c r="F9817" i="26"/>
  <c r="E9818" i="26"/>
  <c r="F9818" i="26"/>
  <c r="E9819" i="26"/>
  <c r="F9819" i="26"/>
  <c r="E9820" i="26"/>
  <c r="F9820" i="26"/>
  <c r="E9821" i="26"/>
  <c r="F9821" i="26"/>
  <c r="E9822" i="26"/>
  <c r="F9822" i="26"/>
  <c r="E9823" i="26"/>
  <c r="F9823" i="26"/>
  <c r="E9824" i="26"/>
  <c r="F9824" i="26"/>
  <c r="E9825" i="26"/>
  <c r="F9825" i="26"/>
  <c r="E9826" i="26"/>
  <c r="F9826" i="26"/>
  <c r="E9827" i="26"/>
  <c r="F9827" i="26"/>
  <c r="E9828" i="26"/>
  <c r="F9828" i="26"/>
  <c r="E9829" i="26"/>
  <c r="F9829" i="26"/>
  <c r="E9830" i="26"/>
  <c r="F9830" i="26"/>
  <c r="E9831" i="26"/>
  <c r="F9831" i="26"/>
  <c r="E9832" i="26"/>
  <c r="F9832" i="26"/>
  <c r="E9833" i="26"/>
  <c r="F9833" i="26"/>
  <c r="E9834" i="26"/>
  <c r="F9834" i="26"/>
  <c r="E9835" i="26"/>
  <c r="F9835" i="26"/>
  <c r="E9836" i="26"/>
  <c r="F9836" i="26"/>
  <c r="E9837" i="26"/>
  <c r="F9837" i="26"/>
  <c r="E9838" i="26"/>
  <c r="F9838" i="26"/>
  <c r="E9839" i="26"/>
  <c r="F9839" i="26"/>
  <c r="E9840" i="26"/>
  <c r="F9840" i="26"/>
  <c r="E9841" i="26"/>
  <c r="F9841" i="26"/>
  <c r="E9842" i="26"/>
  <c r="F9842" i="26"/>
  <c r="E9843" i="26"/>
  <c r="F9843" i="26"/>
  <c r="E9844" i="26"/>
  <c r="F9844" i="26"/>
  <c r="E9845" i="26"/>
  <c r="F9845" i="26"/>
  <c r="E9846" i="26"/>
  <c r="F9846" i="26"/>
  <c r="E9847" i="26"/>
  <c r="F9847" i="26"/>
  <c r="E9848" i="26"/>
  <c r="F9848" i="26"/>
  <c r="E9849" i="26"/>
  <c r="F9849" i="26"/>
  <c r="E9850" i="26"/>
  <c r="F9850" i="26"/>
  <c r="E9851" i="26"/>
  <c r="F9851" i="26"/>
  <c r="E9852" i="26"/>
  <c r="F9852" i="26"/>
  <c r="E9853" i="26"/>
  <c r="F9853" i="26"/>
  <c r="E9854" i="26"/>
  <c r="F9854" i="26"/>
  <c r="E9855" i="26"/>
  <c r="F9855" i="26"/>
  <c r="E9856" i="26"/>
  <c r="F9856" i="26"/>
  <c r="E9857" i="26"/>
  <c r="F9857" i="26"/>
  <c r="E9858" i="26"/>
  <c r="F9858" i="26"/>
  <c r="E9859" i="26"/>
  <c r="F9859" i="26"/>
  <c r="E9860" i="26"/>
  <c r="F9860" i="26"/>
  <c r="E9861" i="26"/>
  <c r="F9861" i="26"/>
  <c r="E9862" i="26"/>
  <c r="F9862" i="26"/>
  <c r="E9863" i="26"/>
  <c r="F9863" i="26"/>
  <c r="E9864" i="26"/>
  <c r="F9864" i="26"/>
  <c r="E9865" i="26"/>
  <c r="F9865" i="26"/>
  <c r="E9866" i="26"/>
  <c r="F9866" i="26"/>
  <c r="E9867" i="26"/>
  <c r="F9867" i="26"/>
  <c r="E9868" i="26"/>
  <c r="F9868" i="26"/>
  <c r="E9869" i="26"/>
  <c r="F9869" i="26"/>
  <c r="E9870" i="26"/>
  <c r="F9870" i="26"/>
  <c r="E9871" i="26"/>
  <c r="F9871" i="26"/>
  <c r="E9872" i="26"/>
  <c r="F9872" i="26"/>
  <c r="E9873" i="26"/>
  <c r="F9873" i="26"/>
  <c r="E9874" i="26"/>
  <c r="F9874" i="26"/>
  <c r="E9875" i="26"/>
  <c r="F9875" i="26"/>
  <c r="E9876" i="26"/>
  <c r="F9876" i="26"/>
  <c r="E9877" i="26"/>
  <c r="F9877" i="26"/>
  <c r="E9878" i="26"/>
  <c r="F9878" i="26"/>
  <c r="E9879" i="26"/>
  <c r="F9879" i="26"/>
  <c r="E9880" i="26"/>
  <c r="F9880" i="26"/>
  <c r="E9881" i="26"/>
  <c r="F9881" i="26"/>
  <c r="E9882" i="26"/>
  <c r="F9882" i="26"/>
  <c r="E9883" i="26"/>
  <c r="F9883" i="26"/>
  <c r="E9884" i="26"/>
  <c r="F9884" i="26"/>
  <c r="E9885" i="26"/>
  <c r="F9885" i="26"/>
  <c r="E9886" i="26"/>
  <c r="F9886" i="26"/>
  <c r="E9887" i="26"/>
  <c r="F9887" i="26"/>
  <c r="E9888" i="26"/>
  <c r="F9888" i="26"/>
  <c r="E9889" i="26"/>
  <c r="F9889" i="26"/>
  <c r="E9890" i="26"/>
  <c r="F9890" i="26"/>
  <c r="E9891" i="26"/>
  <c r="F9891" i="26"/>
  <c r="E9892" i="26"/>
  <c r="F9892" i="26"/>
  <c r="E9893" i="26"/>
  <c r="F9893" i="26"/>
  <c r="E9894" i="26"/>
  <c r="F9894" i="26"/>
  <c r="E9895" i="26"/>
  <c r="F9895" i="26"/>
  <c r="E9896" i="26"/>
  <c r="F9896" i="26"/>
  <c r="E9897" i="26"/>
  <c r="F9897" i="26"/>
  <c r="E9898" i="26"/>
  <c r="F9898" i="26"/>
  <c r="E9899" i="26"/>
  <c r="F9899" i="26"/>
  <c r="E9900" i="26"/>
  <c r="F9900" i="26"/>
  <c r="E9901" i="26"/>
  <c r="F9901" i="26"/>
  <c r="E9902" i="26"/>
  <c r="F9902" i="26"/>
  <c r="E9903" i="26"/>
  <c r="F9903" i="26"/>
  <c r="E9904" i="26"/>
  <c r="F9904" i="26"/>
  <c r="E9905" i="26"/>
  <c r="F9905" i="26"/>
  <c r="E9906" i="26"/>
  <c r="F9906" i="26"/>
  <c r="E9907" i="26"/>
  <c r="F9907" i="26"/>
  <c r="E9908" i="26"/>
  <c r="F9908" i="26"/>
  <c r="E9909" i="26"/>
  <c r="F9909" i="26"/>
  <c r="E9910" i="26"/>
  <c r="F9910" i="26"/>
  <c r="E9911" i="26"/>
  <c r="F9911" i="26"/>
  <c r="E9912" i="26"/>
  <c r="F9912" i="26"/>
  <c r="E9913" i="26"/>
  <c r="F9913" i="26"/>
  <c r="E9914" i="26"/>
  <c r="F9914" i="26"/>
  <c r="E9915" i="26"/>
  <c r="F9915" i="26"/>
  <c r="E9916" i="26"/>
  <c r="F9916" i="26"/>
  <c r="E9917" i="26"/>
  <c r="F9917" i="26"/>
  <c r="E9918" i="26"/>
  <c r="F9918" i="26"/>
  <c r="E9919" i="26"/>
  <c r="F9919" i="26"/>
  <c r="E9920" i="26"/>
  <c r="F9920" i="26"/>
  <c r="E9921" i="26"/>
  <c r="F9921" i="26"/>
  <c r="E9922" i="26"/>
  <c r="F9922" i="26"/>
  <c r="E9923" i="26"/>
  <c r="F9923" i="26"/>
  <c r="E9924" i="26"/>
  <c r="F9924" i="26"/>
  <c r="E9925" i="26"/>
  <c r="F9925" i="26"/>
  <c r="E9926" i="26"/>
  <c r="F9926" i="26"/>
  <c r="E9927" i="26"/>
  <c r="F9927" i="26"/>
  <c r="E9928" i="26"/>
  <c r="F9928" i="26"/>
  <c r="E9929" i="26"/>
  <c r="F9929" i="26"/>
  <c r="E9930" i="26"/>
  <c r="F9930" i="26"/>
  <c r="E9931" i="26"/>
  <c r="F9931" i="26"/>
  <c r="E9932" i="26"/>
  <c r="F9932" i="26"/>
  <c r="E9933" i="26"/>
  <c r="F9933" i="26"/>
  <c r="E9934" i="26"/>
  <c r="F9934" i="26"/>
  <c r="E9935" i="26"/>
  <c r="F9935" i="26"/>
  <c r="E9936" i="26"/>
  <c r="F9936" i="26"/>
  <c r="E9937" i="26"/>
  <c r="F9937" i="26"/>
  <c r="E9938" i="26"/>
  <c r="F9938" i="26"/>
  <c r="E9939" i="26"/>
  <c r="F9939" i="26"/>
  <c r="E9940" i="26"/>
  <c r="F9940" i="26"/>
  <c r="E9941" i="26"/>
  <c r="F9941" i="26"/>
  <c r="E9942" i="26"/>
  <c r="F9942" i="26"/>
  <c r="E9943" i="26"/>
  <c r="F9943" i="26"/>
  <c r="E9944" i="26"/>
  <c r="F9944" i="26"/>
  <c r="E9945" i="26"/>
  <c r="F9945" i="26"/>
  <c r="E9946" i="26"/>
  <c r="F9946" i="26"/>
  <c r="E9947" i="26"/>
  <c r="F9947" i="26"/>
  <c r="E9948" i="26"/>
  <c r="F9948" i="26"/>
  <c r="E9949" i="26"/>
  <c r="F9949" i="26"/>
  <c r="E9950" i="26"/>
  <c r="F9950" i="26"/>
  <c r="E9951" i="26"/>
  <c r="F9951" i="26"/>
  <c r="E9952" i="26"/>
  <c r="F9952" i="26"/>
  <c r="E9953" i="26"/>
  <c r="F9953" i="26"/>
  <c r="E9954" i="26"/>
  <c r="F9954" i="26"/>
  <c r="E9955" i="26"/>
  <c r="F9955" i="26"/>
  <c r="E9956" i="26"/>
  <c r="F9956" i="26"/>
  <c r="E9957" i="26"/>
  <c r="F9957" i="26"/>
  <c r="E9958" i="26"/>
  <c r="F9958" i="26"/>
  <c r="E9959" i="26"/>
  <c r="F9959" i="26"/>
  <c r="E9960" i="26"/>
  <c r="F9960" i="26"/>
  <c r="E9961" i="26"/>
  <c r="F9961" i="26"/>
  <c r="E9962" i="26"/>
  <c r="F9962" i="26"/>
  <c r="E9963" i="26"/>
  <c r="F9963" i="26"/>
  <c r="E9964" i="26"/>
  <c r="F9964" i="26"/>
  <c r="E9965" i="26"/>
  <c r="F9965" i="26"/>
  <c r="E9966" i="26"/>
  <c r="F9966" i="26"/>
  <c r="E9967" i="26"/>
  <c r="F9967" i="26"/>
  <c r="E9968" i="26"/>
  <c r="F9968" i="26"/>
  <c r="E9969" i="26"/>
  <c r="F9969" i="26"/>
  <c r="E9970" i="26"/>
  <c r="F9970" i="26"/>
  <c r="E9971" i="26"/>
  <c r="F9971" i="26"/>
  <c r="E9972" i="26"/>
  <c r="F9972" i="26"/>
  <c r="E9973" i="26"/>
  <c r="F9973" i="26"/>
  <c r="E9974" i="26"/>
  <c r="F9974" i="26"/>
  <c r="E9975" i="26"/>
  <c r="F9975" i="26"/>
  <c r="E9976" i="26"/>
  <c r="F9976" i="26"/>
  <c r="E9977" i="26"/>
  <c r="F9977" i="26"/>
  <c r="E9978" i="26"/>
  <c r="F9978" i="26"/>
  <c r="E9979" i="26"/>
  <c r="F9979" i="26"/>
  <c r="E9980" i="26"/>
  <c r="F9980" i="26"/>
  <c r="E9981" i="26"/>
  <c r="F9981" i="26"/>
  <c r="E9982" i="26"/>
  <c r="F9982" i="26"/>
  <c r="E9983" i="26"/>
  <c r="F9983" i="26"/>
  <c r="E9984" i="26"/>
  <c r="F9984" i="26"/>
  <c r="E9985" i="26"/>
  <c r="F9985" i="26"/>
  <c r="E9986" i="26"/>
  <c r="F9986" i="26"/>
  <c r="E9987" i="26"/>
  <c r="F9987" i="26"/>
  <c r="E9988" i="26"/>
  <c r="F9988" i="26"/>
  <c r="E9989" i="26"/>
  <c r="F9989" i="26"/>
  <c r="E9990" i="26"/>
  <c r="F9990" i="26"/>
  <c r="E9991" i="26"/>
  <c r="F9991" i="26"/>
  <c r="E9992" i="26"/>
  <c r="F9992" i="26"/>
  <c r="E9993" i="26"/>
  <c r="F9993" i="26"/>
  <c r="E9994" i="26"/>
  <c r="F9994" i="26"/>
  <c r="E9995" i="26"/>
  <c r="F9995" i="26"/>
  <c r="E9996" i="26"/>
  <c r="F9996" i="26"/>
  <c r="E9997" i="26"/>
  <c r="F9997" i="26"/>
  <c r="E9998" i="26"/>
  <c r="F9998" i="26"/>
  <c r="E9999" i="26"/>
  <c r="F9999" i="26"/>
  <c r="E10000" i="26"/>
  <c r="F10000" i="26"/>
  <c r="E10001" i="26"/>
  <c r="F10001" i="26"/>
  <c r="E10002" i="26"/>
  <c r="F10002" i="26"/>
  <c r="E10003" i="26"/>
  <c r="F10003" i="26"/>
  <c r="E10004" i="26"/>
  <c r="F10004" i="26"/>
  <c r="E10005" i="26"/>
  <c r="F10005" i="26"/>
  <c r="E10006" i="26"/>
  <c r="F10006" i="26"/>
  <c r="E10007" i="26"/>
  <c r="F10007" i="26"/>
  <c r="E10008" i="26"/>
  <c r="F10008" i="26"/>
  <c r="E10009" i="26"/>
  <c r="F10009" i="26"/>
  <c r="E10010" i="26"/>
  <c r="F10010" i="26"/>
  <c r="E10011" i="26"/>
  <c r="F10011" i="26"/>
  <c r="E10012" i="26"/>
  <c r="F10012" i="26"/>
  <c r="E10013" i="26"/>
  <c r="F10013" i="26"/>
  <c r="E10014" i="26"/>
  <c r="F10014" i="26"/>
  <c r="E10015" i="26"/>
  <c r="F10015" i="26"/>
  <c r="E10016" i="26"/>
  <c r="F10016" i="26"/>
  <c r="E10017" i="26"/>
  <c r="F10017" i="26"/>
  <c r="E10018" i="26"/>
  <c r="F10018" i="26"/>
  <c r="E10019" i="26"/>
  <c r="F10019" i="26"/>
  <c r="E10020" i="26"/>
  <c r="F10020" i="26"/>
  <c r="E10021" i="26"/>
  <c r="F10021" i="26"/>
  <c r="E10022" i="26"/>
  <c r="F10022" i="26"/>
  <c r="E10023" i="26"/>
  <c r="F10023" i="26"/>
  <c r="E10024" i="26"/>
  <c r="F10024" i="26"/>
  <c r="E10025" i="26"/>
  <c r="F10025" i="26"/>
  <c r="E10026" i="26"/>
  <c r="F10026" i="26"/>
  <c r="E10027" i="26"/>
  <c r="F10027" i="26"/>
  <c r="E10028" i="26"/>
  <c r="F10028" i="26"/>
  <c r="E10029" i="26"/>
  <c r="F10029" i="26"/>
  <c r="E10030" i="26"/>
  <c r="F10030" i="26"/>
  <c r="E10031" i="26"/>
  <c r="F10031" i="26"/>
  <c r="E10032" i="26"/>
  <c r="F10032" i="26"/>
  <c r="E10033" i="26"/>
  <c r="F10033" i="26"/>
  <c r="E10034" i="26"/>
  <c r="F10034" i="26"/>
  <c r="E10035" i="26"/>
  <c r="F10035" i="26"/>
  <c r="E10036" i="26"/>
  <c r="F10036" i="26"/>
  <c r="E10037" i="26"/>
  <c r="F10037" i="26"/>
  <c r="E10038" i="26"/>
  <c r="F10038" i="26"/>
  <c r="E10039" i="26"/>
  <c r="F10039" i="26"/>
  <c r="E10040" i="26"/>
  <c r="F10040" i="26"/>
  <c r="E10041" i="26"/>
  <c r="F10041" i="26"/>
  <c r="E10042" i="26"/>
  <c r="F10042" i="26"/>
  <c r="E10043" i="26"/>
  <c r="F10043" i="26"/>
  <c r="E10044" i="26"/>
  <c r="F10044" i="26"/>
  <c r="E10045" i="26"/>
  <c r="F10045" i="26"/>
  <c r="E10046" i="26"/>
  <c r="F10046" i="26"/>
  <c r="E10047" i="26"/>
  <c r="F10047" i="26"/>
  <c r="E10048" i="26"/>
  <c r="F10048" i="26"/>
  <c r="E10049" i="26"/>
  <c r="F10049" i="26"/>
  <c r="E10050" i="26"/>
  <c r="F10050" i="26"/>
  <c r="E10051" i="26"/>
  <c r="F10051" i="26"/>
  <c r="E10052" i="26"/>
  <c r="F10052" i="26"/>
  <c r="E10053" i="26"/>
  <c r="F10053" i="26"/>
  <c r="E10054" i="26"/>
  <c r="F10054" i="26"/>
  <c r="E10055" i="26"/>
  <c r="F10055" i="26"/>
  <c r="E10056" i="26"/>
  <c r="F10056" i="26"/>
  <c r="E10057" i="26"/>
  <c r="F10057" i="26"/>
  <c r="E10058" i="26"/>
  <c r="F10058" i="26"/>
  <c r="E10059" i="26"/>
  <c r="F10059" i="26"/>
  <c r="E10060" i="26"/>
  <c r="F10060" i="26"/>
  <c r="E10061" i="26"/>
  <c r="F10061" i="26"/>
  <c r="E10062" i="26"/>
  <c r="F10062" i="26"/>
  <c r="E10063" i="26"/>
  <c r="F10063" i="26"/>
  <c r="E10064" i="26"/>
  <c r="F10064" i="26"/>
  <c r="E10065" i="26"/>
  <c r="F10065" i="26"/>
  <c r="E10066" i="26"/>
  <c r="F10066" i="26"/>
  <c r="E10067" i="26"/>
  <c r="F10067" i="26"/>
  <c r="E10068" i="26"/>
  <c r="F10068" i="26"/>
  <c r="E10069" i="26"/>
  <c r="F10069" i="26"/>
  <c r="E10070" i="26"/>
  <c r="F10070" i="26"/>
  <c r="E10071" i="26"/>
  <c r="F10071" i="26"/>
  <c r="E10072" i="26"/>
  <c r="F10072" i="26"/>
  <c r="E10073" i="26"/>
  <c r="F10073" i="26"/>
  <c r="E10074" i="26"/>
  <c r="F10074" i="26"/>
  <c r="E10075" i="26"/>
  <c r="F10075" i="26"/>
  <c r="E10076" i="26"/>
  <c r="F10076" i="26"/>
  <c r="E10077" i="26"/>
  <c r="F10077" i="26"/>
  <c r="E10078" i="26"/>
  <c r="F10078" i="26"/>
  <c r="E10079" i="26"/>
  <c r="F10079" i="26"/>
  <c r="E10080" i="26"/>
  <c r="F10080" i="26"/>
  <c r="E10081" i="26"/>
  <c r="F10081" i="26"/>
  <c r="E10082" i="26"/>
  <c r="F10082" i="26"/>
  <c r="E10083" i="26"/>
  <c r="F10083" i="26"/>
  <c r="E10084" i="26"/>
  <c r="F10084" i="26"/>
  <c r="E10085" i="26"/>
  <c r="F10085" i="26"/>
  <c r="E10086" i="26"/>
  <c r="F10086" i="26"/>
  <c r="E10087" i="26"/>
  <c r="F10087" i="26"/>
  <c r="E10088" i="26"/>
  <c r="F10088" i="26"/>
  <c r="E10089" i="26"/>
  <c r="F10089" i="26"/>
  <c r="E10090" i="26"/>
  <c r="F10090" i="26"/>
  <c r="E10091" i="26"/>
  <c r="F10091" i="26"/>
  <c r="E10092" i="26"/>
  <c r="F10092" i="26"/>
  <c r="E10093" i="26"/>
  <c r="F10093" i="26"/>
  <c r="E10094" i="26"/>
  <c r="F10094" i="26"/>
  <c r="E10095" i="26"/>
  <c r="F10095" i="26"/>
  <c r="E10096" i="26"/>
  <c r="F10096" i="26"/>
  <c r="E10097" i="26"/>
  <c r="F10097" i="26"/>
  <c r="E10098" i="26"/>
  <c r="F10098" i="26"/>
  <c r="E10099" i="26"/>
  <c r="F10099" i="26"/>
  <c r="E10100" i="26"/>
  <c r="F10100" i="26"/>
  <c r="E10101" i="26"/>
  <c r="F10101" i="26"/>
  <c r="E10102" i="26"/>
  <c r="F10102" i="26"/>
  <c r="E10103" i="26"/>
  <c r="F10103" i="26"/>
  <c r="E10104" i="26"/>
  <c r="F10104" i="26"/>
  <c r="E10105" i="26"/>
  <c r="F10105" i="26"/>
  <c r="E10106" i="26"/>
  <c r="F10106" i="26"/>
  <c r="E10107" i="26"/>
  <c r="F10107" i="26"/>
  <c r="E10108" i="26"/>
  <c r="F10108" i="26"/>
  <c r="E10109" i="26"/>
  <c r="F10109" i="26"/>
  <c r="E10110" i="26"/>
  <c r="F10110" i="26"/>
  <c r="E10111" i="26"/>
  <c r="F10111" i="26"/>
  <c r="E10112" i="26"/>
  <c r="F10112" i="26"/>
  <c r="E10113" i="26"/>
  <c r="F10113" i="26"/>
  <c r="E10114" i="26"/>
  <c r="F10114" i="26"/>
  <c r="E10115" i="26"/>
  <c r="F10115" i="26"/>
  <c r="E10116" i="26"/>
  <c r="F10116" i="26"/>
  <c r="E10117" i="26"/>
  <c r="F10117" i="26"/>
  <c r="E10118" i="26"/>
  <c r="F10118" i="26"/>
  <c r="E10119" i="26"/>
  <c r="F10119" i="26"/>
  <c r="E10120" i="26"/>
  <c r="F10120" i="26"/>
  <c r="E10121" i="26"/>
  <c r="F10121" i="26"/>
  <c r="E10122" i="26"/>
  <c r="F10122" i="26"/>
  <c r="E10123" i="26"/>
  <c r="F10123" i="26"/>
  <c r="E10124" i="26"/>
  <c r="F10124" i="26"/>
  <c r="E10125" i="26"/>
  <c r="F10125" i="26"/>
  <c r="E10126" i="26"/>
  <c r="F10126" i="26"/>
  <c r="E10127" i="26"/>
  <c r="F10127" i="26"/>
  <c r="E10128" i="26"/>
  <c r="F10128" i="26"/>
  <c r="E10129" i="26"/>
  <c r="F10129" i="26"/>
  <c r="E10130" i="26"/>
  <c r="F10130" i="26"/>
  <c r="E10131" i="26"/>
  <c r="F10131" i="26"/>
  <c r="E10132" i="26"/>
  <c r="F10132" i="26"/>
  <c r="E10133" i="26"/>
  <c r="F10133" i="26"/>
  <c r="E10134" i="26"/>
  <c r="F10134" i="26"/>
  <c r="E10135" i="26"/>
  <c r="F10135" i="26"/>
  <c r="E10136" i="26"/>
  <c r="F10136" i="26"/>
  <c r="E10137" i="26"/>
  <c r="F10137" i="26"/>
  <c r="E10138" i="26"/>
  <c r="F10138" i="26"/>
  <c r="E10139" i="26"/>
  <c r="F10139" i="26"/>
  <c r="E10140" i="26"/>
  <c r="F10140" i="26"/>
  <c r="E10141" i="26"/>
  <c r="F10141" i="26"/>
  <c r="E10142" i="26"/>
  <c r="F10142" i="26"/>
  <c r="E10143" i="26"/>
  <c r="F10143" i="26"/>
  <c r="E10144" i="26"/>
  <c r="F10144" i="26"/>
  <c r="E10145" i="26"/>
  <c r="F10145" i="26"/>
  <c r="E10146" i="26"/>
  <c r="F10146" i="26"/>
  <c r="E10147" i="26"/>
  <c r="F10147" i="26"/>
  <c r="E10148" i="26"/>
  <c r="F10148" i="26"/>
  <c r="E10149" i="26"/>
  <c r="F10149" i="26"/>
  <c r="E10150" i="26"/>
  <c r="F10150" i="26"/>
  <c r="E10151" i="26"/>
  <c r="F10151" i="26"/>
  <c r="E10152" i="26"/>
  <c r="F10152" i="26"/>
  <c r="E10153" i="26"/>
  <c r="F10153" i="26"/>
  <c r="E10154" i="26"/>
  <c r="F10154" i="26"/>
  <c r="E10155" i="26"/>
  <c r="F10155" i="26"/>
  <c r="E10156" i="26"/>
  <c r="F10156" i="26"/>
  <c r="E10157" i="26"/>
  <c r="F10157" i="26"/>
  <c r="E10158" i="26"/>
  <c r="F10158" i="26"/>
  <c r="E10159" i="26"/>
  <c r="F10159" i="26"/>
  <c r="E10160" i="26"/>
  <c r="F10160" i="26"/>
  <c r="E10161" i="26"/>
  <c r="F10161" i="26"/>
  <c r="E10162" i="26"/>
  <c r="F10162" i="26"/>
  <c r="E10163" i="26"/>
  <c r="F10163" i="26"/>
  <c r="E10164" i="26"/>
  <c r="F10164" i="26"/>
  <c r="E10165" i="26"/>
  <c r="F10165" i="26"/>
  <c r="E10166" i="26"/>
  <c r="F10166" i="26"/>
  <c r="E10167" i="26"/>
  <c r="F10167" i="26"/>
  <c r="E10168" i="26"/>
  <c r="F10168" i="26"/>
  <c r="E10169" i="26"/>
  <c r="F10169" i="26"/>
  <c r="E10170" i="26"/>
  <c r="F10170" i="26"/>
  <c r="E10171" i="26"/>
  <c r="F10171" i="26"/>
  <c r="E10172" i="26"/>
  <c r="F10172" i="26"/>
  <c r="E10173" i="26"/>
  <c r="F10173" i="26"/>
  <c r="E10174" i="26"/>
  <c r="F10174" i="26"/>
  <c r="E10175" i="26"/>
  <c r="F10175" i="26"/>
  <c r="E10176" i="26"/>
  <c r="F10176" i="26"/>
  <c r="E10177" i="26"/>
  <c r="F10177" i="26"/>
  <c r="E10178" i="26"/>
  <c r="F10178" i="26"/>
  <c r="E10179" i="26"/>
  <c r="F10179" i="26"/>
  <c r="E10180" i="26"/>
  <c r="F10180" i="26"/>
  <c r="E10181" i="26"/>
  <c r="F10181" i="26"/>
  <c r="E10182" i="26"/>
  <c r="F10182" i="26"/>
  <c r="E10183" i="26"/>
  <c r="F10183" i="26"/>
  <c r="E10184" i="26"/>
  <c r="F10184" i="26"/>
  <c r="E10185" i="26"/>
  <c r="F10185" i="26"/>
  <c r="E10186" i="26"/>
  <c r="F10186" i="26"/>
  <c r="E10187" i="26"/>
  <c r="F10187" i="26"/>
  <c r="E10188" i="26"/>
  <c r="F10188" i="26"/>
  <c r="E10189" i="26"/>
  <c r="F10189" i="26"/>
  <c r="E10190" i="26"/>
  <c r="F10190" i="26"/>
  <c r="E10191" i="26"/>
  <c r="F10191" i="26"/>
  <c r="E10192" i="26"/>
  <c r="F10192" i="26"/>
  <c r="E10193" i="26"/>
  <c r="F10193" i="26"/>
  <c r="E10194" i="26"/>
  <c r="F10194" i="26"/>
  <c r="E10195" i="26"/>
  <c r="F10195" i="26"/>
  <c r="E10196" i="26"/>
  <c r="F10196" i="26"/>
  <c r="E10197" i="26"/>
  <c r="F10197" i="26"/>
  <c r="E10198" i="26"/>
  <c r="F10198" i="26"/>
  <c r="E10199" i="26"/>
  <c r="F10199" i="26"/>
  <c r="E10200" i="26"/>
  <c r="F10200" i="26"/>
  <c r="E10201" i="26"/>
  <c r="F10201" i="26"/>
  <c r="E10202" i="26"/>
  <c r="F10202" i="26"/>
  <c r="E10203" i="26"/>
  <c r="F10203" i="26"/>
  <c r="E10204" i="26"/>
  <c r="F10204" i="26"/>
  <c r="E10205" i="26"/>
  <c r="F10205" i="26"/>
  <c r="E10206" i="26"/>
  <c r="F10206" i="26"/>
  <c r="E10207" i="26"/>
  <c r="F10207" i="26"/>
  <c r="E10208" i="26"/>
  <c r="F10208" i="26"/>
  <c r="E10209" i="26"/>
  <c r="F10209" i="26"/>
  <c r="E10210" i="26"/>
  <c r="F10210" i="26"/>
  <c r="E10211" i="26"/>
  <c r="F10211" i="26"/>
  <c r="E10212" i="26"/>
  <c r="F10212" i="26"/>
  <c r="E10213" i="26"/>
  <c r="F10213" i="26"/>
  <c r="E10214" i="26"/>
  <c r="F10214" i="26"/>
  <c r="E10215" i="26"/>
  <c r="F10215" i="26"/>
  <c r="E10216" i="26"/>
  <c r="F10216" i="26"/>
  <c r="E10217" i="26"/>
  <c r="F10217" i="26"/>
  <c r="E10218" i="26"/>
  <c r="F10218" i="26"/>
  <c r="E10219" i="26"/>
  <c r="F10219" i="26"/>
  <c r="E10220" i="26"/>
  <c r="F10220" i="26"/>
  <c r="E10221" i="26"/>
  <c r="F10221" i="26"/>
  <c r="E10222" i="26"/>
  <c r="F10222" i="26"/>
  <c r="E10223" i="26"/>
  <c r="F10223" i="26"/>
  <c r="E10224" i="26"/>
  <c r="F10224" i="26"/>
  <c r="E10225" i="26"/>
  <c r="F10225" i="26"/>
  <c r="E10226" i="26"/>
  <c r="F10226" i="26"/>
  <c r="E10227" i="26"/>
  <c r="F10227" i="26"/>
  <c r="E10228" i="26"/>
  <c r="F10228" i="26"/>
  <c r="E10229" i="26"/>
  <c r="F10229" i="26"/>
  <c r="E10230" i="26"/>
  <c r="F10230" i="26"/>
  <c r="E10231" i="26"/>
  <c r="F10231" i="26"/>
  <c r="E10232" i="26"/>
  <c r="F10232" i="26"/>
  <c r="E10233" i="26"/>
  <c r="F10233" i="26"/>
  <c r="E10234" i="26"/>
  <c r="F10234" i="26"/>
  <c r="E10235" i="26"/>
  <c r="F10235" i="26"/>
  <c r="E10236" i="26"/>
  <c r="F10236" i="26"/>
  <c r="E10237" i="26"/>
  <c r="F10237" i="26"/>
  <c r="E10238" i="26"/>
  <c r="F10238" i="26"/>
  <c r="E10239" i="26"/>
  <c r="F10239" i="26"/>
  <c r="E10240" i="26"/>
  <c r="F10240" i="26"/>
  <c r="E10241" i="26"/>
  <c r="F10241" i="26"/>
  <c r="E10242" i="26"/>
  <c r="F10242" i="26"/>
  <c r="E10243" i="26"/>
  <c r="F10243" i="26"/>
  <c r="E10244" i="26"/>
  <c r="F10244" i="26"/>
  <c r="E10245" i="26"/>
  <c r="F10245" i="26"/>
  <c r="E10246" i="26"/>
  <c r="F10246" i="26"/>
  <c r="E10247" i="26"/>
  <c r="F10247" i="26"/>
  <c r="E10248" i="26"/>
  <c r="F10248" i="26"/>
  <c r="E10249" i="26"/>
  <c r="F10249" i="26"/>
  <c r="E10250" i="26"/>
  <c r="F10250" i="26"/>
  <c r="E10251" i="26"/>
  <c r="F10251" i="26"/>
  <c r="E10252" i="26"/>
  <c r="F10252" i="26"/>
  <c r="E10253" i="26"/>
  <c r="F10253" i="26"/>
  <c r="E10254" i="26"/>
  <c r="F10254" i="26"/>
  <c r="E10255" i="26"/>
  <c r="F10255" i="26"/>
  <c r="E10256" i="26"/>
  <c r="F10256" i="26"/>
  <c r="E10257" i="26"/>
  <c r="F10257" i="26"/>
  <c r="E10258" i="26"/>
  <c r="F10258" i="26"/>
  <c r="E10259" i="26"/>
  <c r="F10259" i="26"/>
  <c r="E10260" i="26"/>
  <c r="F10260" i="26"/>
  <c r="E10261" i="26"/>
  <c r="F10261" i="26"/>
  <c r="E10262" i="26"/>
  <c r="F10262" i="26"/>
  <c r="E10263" i="26"/>
  <c r="F10263" i="26"/>
  <c r="E10264" i="26"/>
  <c r="F10264" i="26"/>
  <c r="E10265" i="26"/>
  <c r="F10265" i="26"/>
  <c r="E10266" i="26"/>
  <c r="F10266" i="26"/>
  <c r="E10267" i="26"/>
  <c r="F10267" i="26"/>
  <c r="E10268" i="26"/>
  <c r="F10268" i="26"/>
  <c r="E10269" i="26"/>
  <c r="F10269" i="26"/>
  <c r="E10270" i="26"/>
  <c r="F10270" i="26"/>
  <c r="E10271" i="26"/>
  <c r="F10271" i="26"/>
  <c r="E10272" i="26"/>
  <c r="F10272" i="26"/>
  <c r="E10273" i="26"/>
  <c r="F10273" i="26"/>
  <c r="E10274" i="26"/>
  <c r="F10274" i="26"/>
  <c r="E10275" i="26"/>
  <c r="F10275" i="26"/>
  <c r="E10276" i="26"/>
  <c r="F10276" i="26"/>
  <c r="E10277" i="26"/>
  <c r="F10277" i="26"/>
  <c r="E10278" i="26"/>
  <c r="F10278" i="26"/>
  <c r="E10279" i="26"/>
  <c r="F10279" i="26"/>
  <c r="E10280" i="26"/>
  <c r="F10280" i="26"/>
  <c r="E10281" i="26"/>
  <c r="F10281" i="26"/>
  <c r="E10282" i="26"/>
  <c r="F10282" i="26"/>
  <c r="E10283" i="26"/>
  <c r="F10283" i="26"/>
  <c r="E10284" i="26"/>
  <c r="F10284" i="26"/>
  <c r="E10285" i="26"/>
  <c r="F10285" i="26"/>
  <c r="E10286" i="26"/>
  <c r="F10286" i="26"/>
  <c r="E10287" i="26"/>
  <c r="F10287" i="26"/>
  <c r="E10288" i="26"/>
  <c r="F10288" i="26"/>
  <c r="E10289" i="26"/>
  <c r="F10289" i="26"/>
  <c r="E10290" i="26"/>
  <c r="F10290" i="26"/>
  <c r="E10291" i="26"/>
  <c r="F10291" i="26"/>
  <c r="E10292" i="26"/>
  <c r="F10292" i="26"/>
  <c r="E10293" i="26"/>
  <c r="F10293" i="26"/>
  <c r="E10294" i="26"/>
  <c r="F10294" i="26"/>
  <c r="E10295" i="26"/>
  <c r="F10295" i="26"/>
  <c r="E10296" i="26"/>
  <c r="F10296" i="26"/>
  <c r="E10297" i="26"/>
  <c r="F10297" i="26"/>
  <c r="E10298" i="26"/>
  <c r="F10298" i="26"/>
  <c r="E10299" i="26"/>
  <c r="F10299" i="26"/>
  <c r="E10300" i="26"/>
  <c r="F10300" i="26"/>
  <c r="E10301" i="26"/>
  <c r="F10301" i="26"/>
  <c r="E10302" i="26"/>
  <c r="F10302" i="26"/>
  <c r="E10303" i="26"/>
  <c r="F10303" i="26"/>
  <c r="E10304" i="26"/>
  <c r="F10304" i="26"/>
  <c r="E10305" i="26"/>
  <c r="F10305" i="26"/>
  <c r="E10306" i="26"/>
  <c r="F10306" i="26"/>
  <c r="E10307" i="26"/>
  <c r="F10307" i="26"/>
  <c r="E10308" i="26"/>
  <c r="F10308" i="26"/>
  <c r="E10309" i="26"/>
  <c r="F10309" i="26"/>
  <c r="E10310" i="26"/>
  <c r="F10310" i="26"/>
  <c r="E10311" i="26"/>
  <c r="F10311" i="26"/>
  <c r="E10312" i="26"/>
  <c r="F10312" i="26"/>
  <c r="E10313" i="26"/>
  <c r="F10313" i="26"/>
  <c r="E10314" i="26"/>
  <c r="F10314" i="26"/>
  <c r="E10315" i="26"/>
  <c r="F10315" i="26"/>
  <c r="E10316" i="26"/>
  <c r="F10316" i="26"/>
  <c r="E10317" i="26"/>
  <c r="F10317" i="26"/>
  <c r="E10318" i="26"/>
  <c r="F10318" i="26"/>
  <c r="E10319" i="26"/>
  <c r="F10319" i="26"/>
  <c r="E10320" i="26"/>
  <c r="F10320" i="26"/>
  <c r="E10321" i="26"/>
  <c r="F10321" i="26"/>
  <c r="E10322" i="26"/>
  <c r="F10322" i="26"/>
  <c r="E10323" i="26"/>
  <c r="F10323" i="26"/>
  <c r="E10324" i="26"/>
  <c r="F10324" i="26"/>
  <c r="E10325" i="26"/>
  <c r="F10325" i="26"/>
  <c r="E10326" i="26"/>
  <c r="F10326" i="26"/>
  <c r="E10327" i="26"/>
  <c r="F10327" i="26"/>
  <c r="E10328" i="26"/>
  <c r="F10328" i="26"/>
  <c r="E10329" i="26"/>
  <c r="F10329" i="26"/>
  <c r="E10330" i="26"/>
  <c r="F10330" i="26"/>
  <c r="E10331" i="26"/>
  <c r="F10331" i="26"/>
  <c r="E10332" i="26"/>
  <c r="F10332" i="26"/>
  <c r="E10333" i="26"/>
  <c r="F10333" i="26"/>
  <c r="E10334" i="26"/>
  <c r="F10334" i="26"/>
  <c r="E10335" i="26"/>
  <c r="F10335" i="26"/>
  <c r="E10336" i="26"/>
  <c r="F10336" i="26"/>
  <c r="E10337" i="26"/>
  <c r="F10337" i="26"/>
  <c r="E10338" i="26"/>
  <c r="F10338" i="26"/>
  <c r="E10339" i="26"/>
  <c r="F10339" i="26"/>
  <c r="E10340" i="26"/>
  <c r="F10340" i="26"/>
  <c r="E10341" i="26"/>
  <c r="F10341" i="26"/>
  <c r="E10342" i="26"/>
  <c r="F10342" i="26"/>
  <c r="E10343" i="26"/>
  <c r="F10343" i="26"/>
  <c r="E10344" i="26"/>
  <c r="F10344" i="26"/>
  <c r="E10345" i="26"/>
  <c r="F10345" i="26"/>
  <c r="E10346" i="26"/>
  <c r="F10346" i="26"/>
  <c r="E10347" i="26"/>
  <c r="F10347" i="26"/>
  <c r="E10348" i="26"/>
  <c r="F10348" i="26"/>
  <c r="E10349" i="26"/>
  <c r="F10349" i="26"/>
  <c r="E10350" i="26"/>
  <c r="F10350" i="26"/>
  <c r="E10351" i="26"/>
  <c r="F10351" i="26"/>
  <c r="E10352" i="26"/>
  <c r="F10352" i="26"/>
  <c r="E10353" i="26"/>
  <c r="F10353" i="26"/>
  <c r="E10354" i="26"/>
  <c r="F10354" i="26"/>
  <c r="E10355" i="26"/>
  <c r="F10355" i="26"/>
  <c r="E10356" i="26"/>
  <c r="F10356" i="26"/>
  <c r="E10357" i="26"/>
  <c r="F10357" i="26"/>
  <c r="E10358" i="26"/>
  <c r="F10358" i="26"/>
  <c r="E10359" i="26"/>
  <c r="F10359" i="26"/>
  <c r="E10360" i="26"/>
  <c r="F10360" i="26"/>
  <c r="E10361" i="26"/>
  <c r="F10361" i="26"/>
  <c r="E10362" i="26"/>
  <c r="F10362" i="26"/>
  <c r="E10363" i="26"/>
  <c r="F10363" i="26"/>
  <c r="E10364" i="26"/>
  <c r="F10364" i="26"/>
  <c r="E10365" i="26"/>
  <c r="F10365" i="26"/>
  <c r="E10366" i="26"/>
  <c r="F10366" i="26"/>
  <c r="E10367" i="26"/>
  <c r="F10367" i="26"/>
  <c r="E10368" i="26"/>
  <c r="F10368" i="26"/>
  <c r="E10369" i="26"/>
  <c r="F10369" i="26"/>
  <c r="E10370" i="26"/>
  <c r="F10370" i="26"/>
  <c r="E10371" i="26"/>
  <c r="F10371" i="26"/>
  <c r="E10372" i="26"/>
  <c r="F10372" i="26"/>
  <c r="E10373" i="26"/>
  <c r="F10373" i="26"/>
  <c r="E10374" i="26"/>
  <c r="F10374" i="26"/>
  <c r="E10375" i="26"/>
  <c r="F10375" i="26"/>
  <c r="E10376" i="26"/>
  <c r="F10376" i="26"/>
  <c r="E10377" i="26"/>
  <c r="F10377" i="26"/>
  <c r="E10378" i="26"/>
  <c r="F10378" i="26"/>
  <c r="E10379" i="26"/>
  <c r="F10379" i="26"/>
  <c r="E10380" i="26"/>
  <c r="F10380" i="26"/>
  <c r="E10381" i="26"/>
  <c r="F10381" i="26"/>
  <c r="E10382" i="26"/>
  <c r="F10382" i="26"/>
  <c r="E10383" i="26"/>
  <c r="F10383" i="26"/>
  <c r="E10384" i="26"/>
  <c r="F10384" i="26"/>
  <c r="E10385" i="26"/>
  <c r="F10385" i="26"/>
  <c r="E10386" i="26"/>
  <c r="F10386" i="26"/>
  <c r="E10387" i="26"/>
  <c r="F10387" i="26"/>
  <c r="E10388" i="26"/>
  <c r="F10388" i="26"/>
  <c r="E10389" i="26"/>
  <c r="F10389" i="26"/>
  <c r="E10390" i="26"/>
  <c r="F10390" i="26"/>
  <c r="E10391" i="26"/>
  <c r="F10391" i="26"/>
  <c r="E10392" i="26"/>
  <c r="F10392" i="26"/>
  <c r="E10393" i="26"/>
  <c r="F10393" i="26"/>
  <c r="E10394" i="26"/>
  <c r="F10394" i="26"/>
  <c r="E10395" i="26"/>
  <c r="F10395" i="26"/>
  <c r="E10396" i="26"/>
  <c r="F10396" i="26"/>
  <c r="E10397" i="26"/>
  <c r="F10397" i="26"/>
  <c r="E10398" i="26"/>
  <c r="F10398" i="26"/>
  <c r="E10399" i="26"/>
  <c r="F10399" i="26"/>
  <c r="E10400" i="26"/>
  <c r="F10400" i="26"/>
  <c r="E10401" i="26"/>
  <c r="F10401" i="26"/>
  <c r="E10402" i="26"/>
  <c r="F10402" i="26"/>
  <c r="E10403" i="26"/>
  <c r="F10403" i="26"/>
  <c r="E10404" i="26"/>
  <c r="F10404" i="26"/>
  <c r="E10405" i="26"/>
  <c r="F10405" i="26"/>
  <c r="E10406" i="26"/>
  <c r="F10406" i="26"/>
  <c r="E10407" i="26"/>
  <c r="F10407" i="26"/>
  <c r="E10408" i="26"/>
  <c r="F10408" i="26"/>
  <c r="E10409" i="26"/>
  <c r="F10409" i="26"/>
  <c r="E10410" i="26"/>
  <c r="F10410" i="26"/>
  <c r="E10411" i="26"/>
  <c r="F10411" i="26"/>
  <c r="E10412" i="26"/>
  <c r="F10412" i="26"/>
  <c r="E10413" i="26"/>
  <c r="F10413" i="26"/>
  <c r="E10414" i="26"/>
  <c r="F10414" i="26"/>
  <c r="E10415" i="26"/>
  <c r="F10415" i="26"/>
  <c r="E10416" i="26"/>
  <c r="F10416" i="26"/>
  <c r="E10417" i="26"/>
  <c r="F10417" i="26"/>
  <c r="E10418" i="26"/>
  <c r="F10418" i="26"/>
  <c r="E10419" i="26"/>
  <c r="F10419" i="26"/>
  <c r="E10420" i="26"/>
  <c r="F10420" i="26"/>
  <c r="E10421" i="26"/>
  <c r="F10421" i="26"/>
  <c r="E10422" i="26"/>
  <c r="F10422" i="26"/>
  <c r="E10423" i="26"/>
  <c r="F10423" i="26"/>
  <c r="E10424" i="26"/>
  <c r="F10424" i="26"/>
  <c r="E10425" i="26"/>
  <c r="F10425" i="26"/>
  <c r="E10426" i="26"/>
  <c r="F10426" i="26"/>
  <c r="E10427" i="26"/>
  <c r="F10427" i="26"/>
  <c r="E10428" i="26"/>
  <c r="F10428" i="26"/>
  <c r="E10429" i="26"/>
  <c r="F10429" i="26"/>
  <c r="E10430" i="26"/>
  <c r="F10430" i="26"/>
  <c r="E10431" i="26"/>
  <c r="F10431" i="26"/>
  <c r="E10432" i="26"/>
  <c r="F10432" i="26"/>
  <c r="E10433" i="26"/>
  <c r="F10433" i="26"/>
  <c r="E10434" i="26"/>
  <c r="F10434" i="26"/>
  <c r="E10435" i="26"/>
  <c r="F10435" i="26"/>
  <c r="E10436" i="26"/>
  <c r="F10436" i="26"/>
  <c r="E10437" i="26"/>
  <c r="F10437" i="26"/>
  <c r="E10438" i="26"/>
  <c r="F10438" i="26"/>
  <c r="E10439" i="26"/>
  <c r="F10439" i="26"/>
  <c r="E10440" i="26"/>
  <c r="F10440" i="26"/>
  <c r="E10441" i="26"/>
  <c r="F10441" i="26"/>
  <c r="E10442" i="26"/>
  <c r="F10442" i="26"/>
  <c r="E10443" i="26"/>
  <c r="F10443" i="26"/>
  <c r="E10444" i="26"/>
  <c r="F10444" i="26"/>
  <c r="E10445" i="26"/>
  <c r="F10445" i="26"/>
  <c r="E10446" i="26"/>
  <c r="F10446" i="26"/>
  <c r="E10447" i="26"/>
  <c r="F10447" i="26"/>
  <c r="E10448" i="26"/>
  <c r="F10448" i="26"/>
  <c r="E10449" i="26"/>
  <c r="F10449" i="26"/>
  <c r="E10450" i="26"/>
  <c r="F10450" i="26"/>
  <c r="E10451" i="26"/>
  <c r="F10451" i="26"/>
  <c r="E10452" i="26"/>
  <c r="F10452" i="26"/>
  <c r="E10453" i="26"/>
  <c r="F10453" i="26"/>
  <c r="E10454" i="26"/>
  <c r="F10454" i="26"/>
  <c r="E10455" i="26"/>
  <c r="F10455" i="26"/>
  <c r="E10456" i="26"/>
  <c r="F10456" i="26"/>
  <c r="E10457" i="26"/>
  <c r="F10457" i="26"/>
  <c r="E10458" i="26"/>
  <c r="F10458" i="26"/>
  <c r="E10459" i="26"/>
  <c r="F10459" i="26"/>
  <c r="E10460" i="26"/>
  <c r="F10460" i="26"/>
  <c r="E10461" i="26"/>
  <c r="F10461" i="26"/>
  <c r="E10462" i="26"/>
  <c r="F10462" i="26"/>
  <c r="E10463" i="26"/>
  <c r="F10463" i="26"/>
  <c r="E10464" i="26"/>
  <c r="F10464" i="26"/>
  <c r="E10465" i="26"/>
  <c r="F10465" i="26"/>
  <c r="E10466" i="26"/>
  <c r="F10466" i="26"/>
  <c r="E10467" i="26"/>
  <c r="F10467" i="26"/>
  <c r="E10468" i="26"/>
  <c r="F10468" i="26"/>
  <c r="E10469" i="26"/>
  <c r="F10469" i="26"/>
  <c r="E10470" i="26"/>
  <c r="F10470" i="26"/>
  <c r="E10471" i="26"/>
  <c r="F10471" i="26"/>
  <c r="E10472" i="26"/>
  <c r="F10472" i="26"/>
  <c r="E10473" i="26"/>
  <c r="F10473" i="26"/>
  <c r="E10474" i="26"/>
  <c r="F10474" i="26"/>
  <c r="E10475" i="26"/>
  <c r="F10475" i="26"/>
  <c r="E10476" i="26"/>
  <c r="F10476" i="26"/>
  <c r="E10477" i="26"/>
  <c r="F10477" i="26"/>
  <c r="E10478" i="26"/>
  <c r="F10478" i="26"/>
  <c r="E10479" i="26"/>
  <c r="F10479" i="26"/>
  <c r="E10480" i="26"/>
  <c r="F10480" i="26"/>
  <c r="E10481" i="26"/>
  <c r="F10481" i="26"/>
  <c r="E10482" i="26"/>
  <c r="F10482" i="26"/>
  <c r="E10483" i="26"/>
  <c r="F10483" i="26"/>
  <c r="E10484" i="26"/>
  <c r="F10484" i="26"/>
  <c r="E10485" i="26"/>
  <c r="F10485" i="26"/>
  <c r="E10486" i="26"/>
  <c r="F10486" i="26"/>
  <c r="E10487" i="26"/>
  <c r="F10487" i="26"/>
  <c r="E10488" i="26"/>
  <c r="F10488" i="26"/>
  <c r="E10489" i="26"/>
  <c r="F10489" i="26"/>
  <c r="E10490" i="26"/>
  <c r="F10490" i="26"/>
  <c r="E10491" i="26"/>
  <c r="F10491" i="26"/>
  <c r="E10492" i="26"/>
  <c r="F10492" i="26"/>
  <c r="E10493" i="26"/>
  <c r="F10493" i="26"/>
  <c r="E10494" i="26"/>
  <c r="F10494" i="26"/>
  <c r="E10495" i="26"/>
  <c r="F10495" i="26"/>
  <c r="E10496" i="26"/>
  <c r="F10496" i="26"/>
  <c r="E10497" i="26"/>
  <c r="F10497" i="26"/>
  <c r="E10498" i="26"/>
  <c r="F10498" i="26"/>
  <c r="E10499" i="26"/>
  <c r="F10499" i="26"/>
  <c r="E10500" i="26"/>
  <c r="F10500" i="26"/>
  <c r="E10501" i="26"/>
  <c r="F10501" i="26"/>
  <c r="E10502" i="26"/>
  <c r="F10502" i="26"/>
  <c r="E10503" i="26"/>
  <c r="F10503" i="26"/>
  <c r="E10504" i="26"/>
  <c r="F10504" i="26"/>
  <c r="E10505" i="26"/>
  <c r="F10505" i="26"/>
  <c r="E10506" i="26"/>
  <c r="F10506" i="26"/>
  <c r="E10507" i="26"/>
  <c r="F10507" i="26"/>
  <c r="E10508" i="26"/>
  <c r="F10508" i="26"/>
  <c r="E10509" i="26"/>
  <c r="F10509" i="26"/>
  <c r="E10510" i="26"/>
  <c r="F10510" i="26"/>
  <c r="E10511" i="26"/>
  <c r="F10511" i="26"/>
  <c r="E10512" i="26"/>
  <c r="F10512" i="26"/>
  <c r="E10513" i="26"/>
  <c r="F10513" i="26"/>
  <c r="E10514" i="26"/>
  <c r="F10514" i="26"/>
  <c r="E10515" i="26"/>
  <c r="F10515" i="26"/>
  <c r="E10516" i="26"/>
  <c r="F10516" i="26"/>
  <c r="E10517" i="26"/>
  <c r="F10517" i="26"/>
  <c r="E10518" i="26"/>
  <c r="F10518" i="26"/>
  <c r="E10519" i="26"/>
  <c r="F10519" i="26"/>
  <c r="E10520" i="26"/>
  <c r="F10520" i="26"/>
  <c r="E10521" i="26"/>
  <c r="F10521" i="26"/>
  <c r="E10522" i="26"/>
  <c r="F10522" i="26"/>
  <c r="E10523" i="26"/>
  <c r="F10523" i="26"/>
  <c r="E10524" i="26"/>
  <c r="F10524" i="26"/>
  <c r="E10525" i="26"/>
  <c r="F10525" i="26"/>
  <c r="E10526" i="26"/>
  <c r="F10526" i="26"/>
  <c r="E10527" i="26"/>
  <c r="F10527" i="26"/>
  <c r="E10528" i="26"/>
  <c r="F10528" i="26"/>
  <c r="E10529" i="26"/>
  <c r="F10529" i="26"/>
  <c r="E10530" i="26"/>
  <c r="F10530" i="26"/>
  <c r="E10531" i="26"/>
  <c r="F10531" i="26"/>
  <c r="E10532" i="26"/>
  <c r="F10532" i="26"/>
  <c r="E10533" i="26"/>
  <c r="F10533" i="26"/>
  <c r="E10534" i="26"/>
  <c r="F10534" i="26"/>
  <c r="E10535" i="26"/>
  <c r="F10535" i="26"/>
  <c r="E10536" i="26"/>
  <c r="F10536" i="26"/>
  <c r="E10537" i="26"/>
  <c r="F10537" i="26"/>
  <c r="E10538" i="26"/>
  <c r="F10538" i="26"/>
  <c r="E10539" i="26"/>
  <c r="F10539" i="26"/>
  <c r="E10540" i="26"/>
  <c r="F10540" i="26"/>
  <c r="E10541" i="26"/>
  <c r="F10541" i="26"/>
  <c r="E10542" i="26"/>
  <c r="F10542" i="26"/>
  <c r="E10543" i="26"/>
  <c r="F10543" i="26"/>
  <c r="E10544" i="26"/>
  <c r="F10544" i="26"/>
  <c r="E10545" i="26"/>
  <c r="F10545" i="26"/>
  <c r="E10546" i="26"/>
  <c r="F10546" i="26"/>
  <c r="E10547" i="26"/>
  <c r="F10547" i="26"/>
  <c r="E10548" i="26"/>
  <c r="F10548" i="26"/>
  <c r="E10549" i="26"/>
  <c r="F10549" i="26"/>
  <c r="E10550" i="26"/>
  <c r="F10550" i="26"/>
  <c r="E10551" i="26"/>
  <c r="F10551" i="26"/>
  <c r="E10552" i="26"/>
  <c r="F10552" i="26"/>
  <c r="E10553" i="26"/>
  <c r="F10553" i="26"/>
  <c r="E10554" i="26"/>
  <c r="F10554" i="26"/>
  <c r="E10555" i="26"/>
  <c r="F10555" i="26"/>
  <c r="E10556" i="26"/>
  <c r="F10556" i="26"/>
  <c r="E10557" i="26"/>
  <c r="F10557" i="26"/>
  <c r="E10558" i="26"/>
  <c r="F10558" i="26"/>
  <c r="E10559" i="26"/>
  <c r="F10559" i="26"/>
  <c r="E10560" i="26"/>
  <c r="F10560" i="26"/>
  <c r="E10561" i="26"/>
  <c r="F10561" i="26"/>
  <c r="E10562" i="26"/>
  <c r="F10562" i="26"/>
  <c r="E10563" i="26"/>
  <c r="F10563" i="26"/>
  <c r="E10564" i="26"/>
  <c r="F10564" i="26"/>
  <c r="E10565" i="26"/>
  <c r="F10565" i="26"/>
  <c r="E10566" i="26"/>
  <c r="F10566" i="26"/>
  <c r="E10567" i="26"/>
  <c r="F10567" i="26"/>
  <c r="E10568" i="26"/>
  <c r="F10568" i="26"/>
  <c r="E10569" i="26"/>
  <c r="F10569" i="26"/>
  <c r="E10570" i="26"/>
  <c r="F10570" i="26"/>
  <c r="E10571" i="26"/>
  <c r="F10571" i="26"/>
  <c r="E10572" i="26"/>
  <c r="F10572" i="26"/>
  <c r="E10573" i="26"/>
  <c r="F10573" i="26"/>
  <c r="E10574" i="26"/>
  <c r="F10574" i="26"/>
  <c r="E10575" i="26"/>
  <c r="F10575" i="26"/>
  <c r="E10576" i="26"/>
  <c r="F10576" i="26"/>
  <c r="E10577" i="26"/>
  <c r="F10577" i="26"/>
  <c r="E10578" i="26"/>
  <c r="F10578" i="26"/>
  <c r="E10579" i="26"/>
  <c r="F10579" i="26"/>
  <c r="E10580" i="26"/>
  <c r="F10580" i="26"/>
  <c r="E10581" i="26"/>
  <c r="F10581" i="26"/>
  <c r="E10582" i="26"/>
  <c r="F10582" i="26"/>
  <c r="E10583" i="26"/>
  <c r="F10583" i="26"/>
  <c r="E10584" i="26"/>
  <c r="F10584" i="26"/>
  <c r="E10585" i="26"/>
  <c r="F10585" i="26"/>
  <c r="E10586" i="26"/>
  <c r="F10586" i="26"/>
  <c r="E10587" i="26"/>
  <c r="F10587" i="26"/>
  <c r="E10588" i="26"/>
  <c r="F10588" i="26"/>
  <c r="E10589" i="26"/>
  <c r="F10589" i="26"/>
  <c r="E10590" i="26"/>
  <c r="F10590" i="26"/>
  <c r="E10591" i="26"/>
  <c r="F10591" i="26"/>
  <c r="E10592" i="26"/>
  <c r="F10592" i="26"/>
  <c r="E10593" i="26"/>
  <c r="F10593" i="26"/>
  <c r="E10594" i="26"/>
  <c r="F10594" i="26"/>
  <c r="E10595" i="26"/>
  <c r="F10595" i="26"/>
  <c r="E10596" i="26"/>
  <c r="F10596" i="26"/>
  <c r="E10597" i="26"/>
  <c r="F10597" i="26"/>
  <c r="E10598" i="26"/>
  <c r="F10598" i="26"/>
  <c r="E10599" i="26"/>
  <c r="F10599" i="26"/>
  <c r="E10600" i="26"/>
  <c r="F10600" i="26"/>
  <c r="E10601" i="26"/>
  <c r="F10601" i="26"/>
  <c r="E10602" i="26"/>
  <c r="F10602" i="26"/>
  <c r="E10603" i="26"/>
  <c r="F10603" i="26"/>
  <c r="E10604" i="26"/>
  <c r="F10604" i="26"/>
  <c r="E10605" i="26"/>
  <c r="F10605" i="26"/>
  <c r="E10606" i="26"/>
  <c r="F10606" i="26"/>
  <c r="E10607" i="26"/>
  <c r="F10607" i="26"/>
  <c r="E10608" i="26"/>
  <c r="F10608" i="26"/>
  <c r="E10609" i="26"/>
  <c r="F10609" i="26"/>
  <c r="E10610" i="26"/>
  <c r="F10610" i="26"/>
  <c r="E10611" i="26"/>
  <c r="F10611" i="26"/>
  <c r="E10612" i="26"/>
  <c r="F10612" i="26"/>
  <c r="E10613" i="26"/>
  <c r="F10613" i="26"/>
  <c r="E10614" i="26"/>
  <c r="F10614" i="26"/>
  <c r="E10615" i="26"/>
  <c r="F10615" i="26"/>
  <c r="E10616" i="26"/>
  <c r="F10616" i="26"/>
  <c r="E10617" i="26"/>
  <c r="F10617" i="26"/>
  <c r="E10618" i="26"/>
  <c r="F10618" i="26"/>
  <c r="E10619" i="26"/>
  <c r="F10619" i="26"/>
  <c r="E10620" i="26"/>
  <c r="F10620" i="26"/>
  <c r="E10621" i="26"/>
  <c r="F10621" i="26"/>
  <c r="E10622" i="26"/>
  <c r="F10622" i="26"/>
  <c r="E10623" i="26"/>
  <c r="F10623" i="26"/>
  <c r="E10624" i="26"/>
  <c r="F10624" i="26"/>
  <c r="E10625" i="26"/>
  <c r="F10625" i="26"/>
  <c r="E10626" i="26"/>
  <c r="F10626" i="26"/>
  <c r="E10627" i="26"/>
  <c r="F10627" i="26"/>
  <c r="E10628" i="26"/>
  <c r="F10628" i="26"/>
  <c r="E10629" i="26"/>
  <c r="F10629" i="26"/>
  <c r="E10630" i="26"/>
  <c r="F10630" i="26"/>
  <c r="E10631" i="26"/>
  <c r="F10631" i="26"/>
  <c r="E10632" i="26"/>
  <c r="F10632" i="26"/>
  <c r="E10633" i="26"/>
  <c r="F10633" i="26"/>
  <c r="E10634" i="26"/>
  <c r="F10634" i="26"/>
  <c r="E10635" i="26"/>
  <c r="F10635" i="26"/>
  <c r="E10636" i="26"/>
  <c r="F10636" i="26"/>
  <c r="E10637" i="26"/>
  <c r="F10637" i="26"/>
  <c r="E10638" i="26"/>
  <c r="F10638" i="26"/>
  <c r="E10639" i="26"/>
  <c r="F10639" i="26"/>
  <c r="E10640" i="26"/>
  <c r="F10640" i="26"/>
  <c r="E10641" i="26"/>
  <c r="F10641" i="26"/>
  <c r="E10642" i="26"/>
  <c r="F10642" i="26"/>
  <c r="E10643" i="26"/>
  <c r="F10643" i="26"/>
  <c r="E10644" i="26"/>
  <c r="F10644" i="26"/>
  <c r="E10645" i="26"/>
  <c r="F10645" i="26"/>
  <c r="E10646" i="26"/>
  <c r="F10646" i="26"/>
  <c r="E10647" i="26"/>
  <c r="F10647" i="26"/>
  <c r="E10648" i="26"/>
  <c r="F10648" i="26"/>
  <c r="E10649" i="26"/>
  <c r="F10649" i="26"/>
  <c r="E10650" i="26"/>
  <c r="F10650" i="26"/>
  <c r="E10651" i="26"/>
  <c r="F10651" i="26"/>
  <c r="E10652" i="26"/>
  <c r="F10652" i="26"/>
  <c r="E10653" i="26"/>
  <c r="F10653" i="26"/>
  <c r="E10654" i="26"/>
  <c r="F10654" i="26"/>
  <c r="E10655" i="26"/>
  <c r="F10655" i="26"/>
  <c r="E10656" i="26"/>
  <c r="F10656" i="26"/>
  <c r="E10657" i="26"/>
  <c r="F10657" i="26"/>
  <c r="E10658" i="26"/>
  <c r="F10658" i="26"/>
  <c r="E10659" i="26"/>
  <c r="F10659" i="26"/>
  <c r="E10660" i="26"/>
  <c r="F10660" i="26"/>
  <c r="E10661" i="26"/>
  <c r="F10661" i="26"/>
  <c r="E10662" i="26"/>
  <c r="F10662" i="26"/>
  <c r="E10663" i="26"/>
  <c r="F10663" i="26"/>
  <c r="E10664" i="26"/>
  <c r="F10664" i="26"/>
  <c r="E10665" i="26"/>
  <c r="F10665" i="26"/>
  <c r="E10666" i="26"/>
  <c r="F10666" i="26"/>
  <c r="E10667" i="26"/>
  <c r="F10667" i="26"/>
  <c r="E10668" i="26"/>
  <c r="F10668" i="26"/>
  <c r="E10669" i="26"/>
  <c r="F10669" i="26"/>
  <c r="E10670" i="26"/>
  <c r="F10670" i="26"/>
  <c r="E10671" i="26"/>
  <c r="F10671" i="26"/>
  <c r="E10672" i="26"/>
  <c r="F10672" i="26"/>
  <c r="E10673" i="26"/>
  <c r="F10673" i="26"/>
  <c r="E10674" i="26"/>
  <c r="F10674" i="26"/>
  <c r="E10675" i="26"/>
  <c r="F10675" i="26"/>
  <c r="E10676" i="26"/>
  <c r="F10676" i="26"/>
  <c r="E10677" i="26"/>
  <c r="F10677" i="26"/>
  <c r="E10678" i="26"/>
  <c r="F10678" i="26"/>
  <c r="E10679" i="26"/>
  <c r="F10679" i="26"/>
  <c r="E10680" i="26"/>
  <c r="F10680" i="26"/>
  <c r="E10681" i="26"/>
  <c r="F10681" i="26"/>
  <c r="E10682" i="26"/>
  <c r="F10682" i="26"/>
  <c r="E10683" i="26"/>
  <c r="F10683" i="26"/>
  <c r="E10684" i="26"/>
  <c r="F10684" i="26"/>
  <c r="E10685" i="26"/>
  <c r="F10685" i="26"/>
  <c r="E10686" i="26"/>
  <c r="F10686" i="26"/>
  <c r="E10687" i="26"/>
  <c r="F10687" i="26"/>
  <c r="E10688" i="26"/>
  <c r="F10688" i="26"/>
  <c r="E10689" i="26"/>
  <c r="F10689" i="26"/>
  <c r="E10690" i="26"/>
  <c r="F10690" i="26"/>
  <c r="E10691" i="26"/>
  <c r="F10691" i="26"/>
  <c r="E10692" i="26"/>
  <c r="F10692" i="26"/>
  <c r="E10693" i="26"/>
  <c r="F10693" i="26"/>
  <c r="E10694" i="26"/>
  <c r="F10694" i="26"/>
  <c r="E10695" i="26"/>
  <c r="F10695" i="26"/>
  <c r="E10696" i="26"/>
  <c r="F10696" i="26"/>
  <c r="E10697" i="26"/>
  <c r="F10697" i="26"/>
  <c r="E10698" i="26"/>
  <c r="F10698" i="26"/>
  <c r="E10699" i="26"/>
  <c r="F10699" i="26"/>
  <c r="E10700" i="26"/>
  <c r="F10700" i="26"/>
  <c r="E10701" i="26"/>
  <c r="F10701" i="26"/>
  <c r="E10702" i="26"/>
  <c r="F10702" i="26"/>
  <c r="E10703" i="26"/>
  <c r="F10703" i="26"/>
  <c r="E10704" i="26"/>
  <c r="F10704" i="26"/>
  <c r="E10705" i="26"/>
  <c r="F10705" i="26"/>
  <c r="E10706" i="26"/>
  <c r="F10706" i="26"/>
  <c r="E10707" i="26"/>
  <c r="F10707" i="26"/>
  <c r="E10708" i="26"/>
  <c r="F10708" i="26"/>
  <c r="E10709" i="26"/>
  <c r="F10709" i="26"/>
  <c r="E10710" i="26"/>
  <c r="F10710" i="26"/>
  <c r="E10711" i="26"/>
  <c r="F10711" i="26"/>
  <c r="E10712" i="26"/>
  <c r="F10712" i="26"/>
  <c r="E10713" i="26"/>
  <c r="F10713" i="26"/>
  <c r="E10714" i="26"/>
  <c r="F10714" i="26"/>
  <c r="E10715" i="26"/>
  <c r="F10715" i="26"/>
  <c r="E10716" i="26"/>
  <c r="F10716" i="26"/>
  <c r="E10717" i="26"/>
  <c r="F10717" i="26"/>
  <c r="E10718" i="26"/>
  <c r="F10718" i="26"/>
  <c r="E10719" i="26"/>
  <c r="F10719" i="26"/>
  <c r="E10720" i="26"/>
  <c r="F10720" i="26"/>
  <c r="E10721" i="26"/>
  <c r="F10721" i="26"/>
  <c r="E10722" i="26"/>
  <c r="F10722" i="26"/>
  <c r="E10723" i="26"/>
  <c r="F10723" i="26"/>
  <c r="E10724" i="26"/>
  <c r="F10724" i="26"/>
  <c r="E10725" i="26"/>
  <c r="F10725" i="26"/>
  <c r="E10726" i="26"/>
  <c r="F10726" i="26"/>
  <c r="E10727" i="26"/>
  <c r="F10727" i="26"/>
  <c r="E10728" i="26"/>
  <c r="F10728" i="26"/>
  <c r="E10729" i="26"/>
  <c r="F10729" i="26"/>
  <c r="E10730" i="26"/>
  <c r="F10730" i="26"/>
  <c r="E10731" i="26"/>
  <c r="F10731" i="26"/>
  <c r="E10732" i="26"/>
  <c r="F10732" i="26"/>
  <c r="E10733" i="26"/>
  <c r="F10733" i="26"/>
  <c r="E10734" i="26"/>
  <c r="F10734" i="26"/>
  <c r="E10735" i="26"/>
  <c r="F10735" i="26"/>
  <c r="E10736" i="26"/>
  <c r="F10736" i="26"/>
  <c r="E10737" i="26"/>
  <c r="F10737" i="26"/>
  <c r="E10738" i="26"/>
  <c r="F10738" i="26"/>
  <c r="E10739" i="26"/>
  <c r="F10739" i="26"/>
  <c r="E10740" i="26"/>
  <c r="F10740" i="26"/>
  <c r="E10741" i="26"/>
  <c r="F10741" i="26"/>
  <c r="E10742" i="26"/>
  <c r="F10742" i="26"/>
  <c r="E10743" i="26"/>
  <c r="F10743" i="26"/>
  <c r="E10744" i="26"/>
  <c r="F10744" i="26"/>
  <c r="E10745" i="26"/>
  <c r="F10745" i="26"/>
  <c r="E10746" i="26"/>
  <c r="F10746" i="26"/>
  <c r="E10747" i="26"/>
  <c r="F10747" i="26"/>
  <c r="E10748" i="26"/>
  <c r="F10748" i="26"/>
  <c r="E10749" i="26"/>
  <c r="F10749" i="26"/>
  <c r="E10750" i="26"/>
  <c r="F10750" i="26"/>
  <c r="E10751" i="26"/>
  <c r="F10751" i="26"/>
  <c r="E10752" i="26"/>
  <c r="F10752" i="26"/>
  <c r="E10753" i="26"/>
  <c r="F10753" i="26"/>
  <c r="E10754" i="26"/>
  <c r="F10754" i="26"/>
  <c r="E10755" i="26"/>
  <c r="F10755" i="26"/>
  <c r="E10756" i="26"/>
  <c r="F10756" i="26"/>
  <c r="E10757" i="26"/>
  <c r="F10757" i="26"/>
  <c r="E10758" i="26"/>
  <c r="F10758" i="26"/>
  <c r="E10759" i="26"/>
  <c r="F10759" i="26"/>
  <c r="E10760" i="26"/>
  <c r="F10760" i="26"/>
  <c r="E10761" i="26"/>
  <c r="F10761" i="26"/>
  <c r="E10762" i="26"/>
  <c r="F10762" i="26"/>
  <c r="E10763" i="26"/>
  <c r="F10763" i="26"/>
  <c r="E10764" i="26"/>
  <c r="F10764" i="26"/>
  <c r="E10765" i="26"/>
  <c r="F10765" i="26"/>
  <c r="E10766" i="26"/>
  <c r="F10766" i="26"/>
  <c r="E10767" i="26"/>
  <c r="F10767" i="26"/>
  <c r="E10768" i="26"/>
  <c r="F10768" i="26"/>
  <c r="E10769" i="26"/>
  <c r="F10769" i="26"/>
  <c r="E10770" i="26"/>
  <c r="F10770" i="26"/>
  <c r="E10771" i="26"/>
  <c r="F10771" i="26"/>
  <c r="E10772" i="26"/>
  <c r="F10772" i="26"/>
  <c r="E10773" i="26"/>
  <c r="F10773" i="26"/>
  <c r="E10774" i="26"/>
  <c r="F10774" i="26"/>
  <c r="E10775" i="26"/>
  <c r="F10775" i="26"/>
  <c r="E10776" i="26"/>
  <c r="F10776" i="26"/>
  <c r="E10777" i="26"/>
  <c r="F10777" i="26"/>
  <c r="E10778" i="26"/>
  <c r="F10778" i="26"/>
  <c r="E10779" i="26"/>
  <c r="F10779" i="26"/>
  <c r="E10780" i="26"/>
  <c r="F10780" i="26"/>
  <c r="E10781" i="26"/>
  <c r="F10781" i="26"/>
  <c r="E10782" i="26"/>
  <c r="F10782" i="26"/>
  <c r="E10783" i="26"/>
  <c r="F10783" i="26"/>
  <c r="E10784" i="26"/>
  <c r="F10784" i="26"/>
  <c r="E10785" i="26"/>
  <c r="F10785" i="26"/>
  <c r="E10786" i="26"/>
  <c r="F10786" i="26"/>
  <c r="E10787" i="26"/>
  <c r="F10787" i="26"/>
  <c r="E10788" i="26"/>
  <c r="F10788" i="26"/>
  <c r="E10789" i="26"/>
  <c r="F10789" i="26"/>
  <c r="E10790" i="26"/>
  <c r="F10790" i="26"/>
  <c r="E10791" i="26"/>
  <c r="F10791" i="26"/>
  <c r="E10792" i="26"/>
  <c r="F10792" i="26"/>
  <c r="E10793" i="26"/>
  <c r="F10793" i="26"/>
  <c r="E10794" i="26"/>
  <c r="F10794" i="26"/>
  <c r="E10795" i="26"/>
  <c r="F10795" i="26"/>
  <c r="E10796" i="26"/>
  <c r="F10796" i="26"/>
  <c r="E10797" i="26"/>
  <c r="F10797" i="26"/>
  <c r="E10798" i="26"/>
  <c r="F10798" i="26"/>
  <c r="E10799" i="26"/>
  <c r="F10799" i="26"/>
  <c r="E10800" i="26"/>
  <c r="F10800" i="26"/>
  <c r="E10801" i="26"/>
  <c r="F10801" i="26"/>
  <c r="E10802" i="26"/>
  <c r="F10802" i="26"/>
  <c r="E10803" i="26"/>
  <c r="F10803" i="26"/>
  <c r="E10804" i="26"/>
  <c r="F10804" i="26"/>
  <c r="E10805" i="26"/>
  <c r="F10805" i="26"/>
  <c r="E10806" i="26"/>
  <c r="F10806" i="26"/>
  <c r="E10807" i="26"/>
  <c r="F10807" i="26"/>
  <c r="E10808" i="26"/>
  <c r="F10808" i="26"/>
  <c r="E10809" i="26"/>
  <c r="F10809" i="26"/>
  <c r="E10810" i="26"/>
  <c r="F10810" i="26"/>
  <c r="E10811" i="26"/>
  <c r="F10811" i="26"/>
  <c r="E10812" i="26"/>
  <c r="F10812" i="26"/>
  <c r="E10813" i="26"/>
  <c r="F10813" i="26"/>
  <c r="E10814" i="26"/>
  <c r="F10814" i="26"/>
  <c r="E10815" i="26"/>
  <c r="F10815" i="26"/>
  <c r="E10816" i="26"/>
  <c r="F10816" i="26"/>
  <c r="E10817" i="26"/>
  <c r="F10817" i="26"/>
  <c r="E10818" i="26"/>
  <c r="F10818" i="26"/>
  <c r="E10819" i="26"/>
  <c r="F10819" i="26"/>
  <c r="E10820" i="26"/>
  <c r="F10820" i="26"/>
  <c r="E10821" i="26"/>
  <c r="F10821" i="26"/>
  <c r="E10822" i="26"/>
  <c r="F10822" i="26"/>
  <c r="E10823" i="26"/>
  <c r="F10823" i="26"/>
  <c r="E10824" i="26"/>
  <c r="F10824" i="26"/>
  <c r="E10825" i="26"/>
  <c r="F10825" i="26"/>
  <c r="E10826" i="26"/>
  <c r="F10826" i="26"/>
  <c r="E10827" i="26"/>
  <c r="F10827" i="26"/>
  <c r="E10828" i="26"/>
  <c r="F10828" i="26"/>
  <c r="E10829" i="26"/>
  <c r="F10829" i="26"/>
  <c r="E10830" i="26"/>
  <c r="F10830" i="26"/>
  <c r="E10831" i="26"/>
  <c r="F10831" i="26"/>
  <c r="E10832" i="26"/>
  <c r="F10832" i="26"/>
  <c r="E10833" i="26"/>
  <c r="F10833" i="26"/>
  <c r="E10834" i="26"/>
  <c r="F10834" i="26"/>
  <c r="E10835" i="26"/>
  <c r="F10835" i="26"/>
  <c r="E10836" i="26"/>
  <c r="F10836" i="26"/>
  <c r="E10837" i="26"/>
  <c r="F10837" i="26"/>
  <c r="E10838" i="26"/>
  <c r="F10838" i="26"/>
  <c r="E10839" i="26"/>
  <c r="F10839" i="26"/>
  <c r="E10840" i="26"/>
  <c r="F10840" i="26"/>
  <c r="E10841" i="26"/>
  <c r="F10841" i="26"/>
  <c r="E10842" i="26"/>
  <c r="F10842" i="26"/>
  <c r="E10843" i="26"/>
  <c r="F10843" i="26"/>
  <c r="E10844" i="26"/>
  <c r="F10844" i="26"/>
  <c r="E10845" i="26"/>
  <c r="F10845" i="26"/>
  <c r="E10846" i="26"/>
  <c r="F10846" i="26"/>
  <c r="E10847" i="26"/>
  <c r="F10847" i="26"/>
  <c r="E10848" i="26"/>
  <c r="F10848" i="26"/>
  <c r="E10849" i="26"/>
  <c r="F10849" i="26"/>
  <c r="E10850" i="26"/>
  <c r="F10850" i="26"/>
  <c r="E10851" i="26"/>
  <c r="F10851" i="26"/>
  <c r="E10852" i="26"/>
  <c r="F10852" i="26"/>
  <c r="E10853" i="26"/>
  <c r="F10853" i="26"/>
  <c r="E10854" i="26"/>
  <c r="F10854" i="26"/>
  <c r="E10855" i="26"/>
  <c r="F10855" i="26"/>
  <c r="E10856" i="26"/>
  <c r="F10856" i="26"/>
  <c r="E10857" i="26"/>
  <c r="F10857" i="26"/>
  <c r="E10858" i="26"/>
  <c r="F10858" i="26"/>
  <c r="E10859" i="26"/>
  <c r="F10859" i="26"/>
  <c r="E10860" i="26"/>
  <c r="F10860" i="26"/>
  <c r="E10861" i="26"/>
  <c r="F10861" i="26"/>
  <c r="E10862" i="26"/>
  <c r="F10862" i="26"/>
  <c r="E10863" i="26"/>
  <c r="F10863" i="26"/>
  <c r="E10864" i="26"/>
  <c r="F10864" i="26"/>
  <c r="E10865" i="26"/>
  <c r="F10865" i="26"/>
  <c r="E10866" i="26"/>
  <c r="F10866" i="26"/>
  <c r="E10867" i="26"/>
  <c r="F10867" i="26"/>
  <c r="E10868" i="26"/>
  <c r="F10868" i="26"/>
  <c r="E10869" i="26"/>
  <c r="F10869" i="26"/>
  <c r="E10870" i="26"/>
  <c r="F10870" i="26"/>
  <c r="E10871" i="26"/>
  <c r="F10871" i="26"/>
  <c r="E10872" i="26"/>
  <c r="F10872" i="26"/>
  <c r="E10873" i="26"/>
  <c r="F10873" i="26"/>
  <c r="E10874" i="26"/>
  <c r="F10874" i="26"/>
  <c r="E10875" i="26"/>
  <c r="F10875" i="26"/>
  <c r="E10876" i="26"/>
  <c r="F10876" i="26"/>
  <c r="E10877" i="26"/>
  <c r="F10877" i="26"/>
  <c r="E10878" i="26"/>
  <c r="F10878" i="26"/>
  <c r="E10879" i="26"/>
  <c r="F10879" i="26"/>
  <c r="E10880" i="26"/>
  <c r="F10880" i="26"/>
  <c r="E10881" i="26"/>
  <c r="F10881" i="26"/>
  <c r="E10882" i="26"/>
  <c r="F10882" i="26"/>
  <c r="E10883" i="26"/>
  <c r="F10883" i="26"/>
  <c r="E10884" i="26"/>
  <c r="F10884" i="26"/>
  <c r="E10885" i="26"/>
  <c r="F10885" i="26"/>
  <c r="E10886" i="26"/>
  <c r="F10886" i="26"/>
  <c r="E10887" i="26"/>
  <c r="F10887" i="26"/>
  <c r="E10888" i="26"/>
  <c r="F10888" i="26"/>
  <c r="E10889" i="26"/>
  <c r="F10889" i="26"/>
  <c r="E10890" i="26"/>
  <c r="F10890" i="26"/>
  <c r="E10891" i="26"/>
  <c r="F10891" i="26"/>
  <c r="E10892" i="26"/>
  <c r="F10892" i="26"/>
  <c r="E10893" i="26"/>
  <c r="F10893" i="26"/>
  <c r="E10894" i="26"/>
  <c r="F10894" i="26"/>
  <c r="E10895" i="26"/>
  <c r="F10895" i="26"/>
  <c r="E10896" i="26"/>
  <c r="F10896" i="26"/>
  <c r="E10897" i="26"/>
  <c r="F10897" i="26"/>
  <c r="E10898" i="26"/>
  <c r="F10898" i="26"/>
  <c r="E10899" i="26"/>
  <c r="F10899" i="26"/>
  <c r="E10900" i="26"/>
  <c r="F10900" i="26"/>
  <c r="E10901" i="26"/>
  <c r="F10901" i="26"/>
  <c r="E10902" i="26"/>
  <c r="F10902" i="26"/>
  <c r="E10903" i="26"/>
  <c r="F10903" i="26"/>
  <c r="E10904" i="26"/>
  <c r="F10904" i="26"/>
  <c r="E10905" i="26"/>
  <c r="F10905" i="26"/>
  <c r="E10906" i="26"/>
  <c r="F10906" i="26"/>
  <c r="E10907" i="26"/>
  <c r="F10907" i="26"/>
  <c r="E10908" i="26"/>
  <c r="F10908" i="26"/>
  <c r="E10909" i="26"/>
  <c r="F10909" i="26"/>
  <c r="E10910" i="26"/>
  <c r="F10910" i="26"/>
  <c r="E10911" i="26"/>
  <c r="F10911" i="26"/>
  <c r="E10912" i="26"/>
  <c r="F10912" i="26"/>
  <c r="E10913" i="26"/>
  <c r="F10913" i="26"/>
  <c r="E10914" i="26"/>
  <c r="F10914" i="26"/>
  <c r="E10915" i="26"/>
  <c r="F10915" i="26"/>
  <c r="E10916" i="26"/>
  <c r="F10916" i="26"/>
  <c r="E10917" i="26"/>
  <c r="F10917" i="26"/>
  <c r="E10918" i="26"/>
  <c r="F10918" i="26"/>
  <c r="E10919" i="26"/>
  <c r="F10919" i="26"/>
  <c r="E10920" i="26"/>
  <c r="F10920" i="26"/>
  <c r="E10921" i="26"/>
  <c r="F10921" i="26"/>
  <c r="E10922" i="26"/>
  <c r="F10922" i="26"/>
  <c r="E10923" i="26"/>
  <c r="F10923" i="26"/>
  <c r="E10924" i="26"/>
  <c r="F10924" i="26"/>
  <c r="E10925" i="26"/>
  <c r="F10925" i="26"/>
  <c r="E10926" i="26"/>
  <c r="F10926" i="26"/>
  <c r="E10927" i="26"/>
  <c r="F10927" i="26"/>
  <c r="E10928" i="26"/>
  <c r="F10928" i="26"/>
  <c r="E10929" i="26"/>
  <c r="F10929" i="26"/>
  <c r="E10930" i="26"/>
  <c r="F10930" i="26"/>
  <c r="E10931" i="26"/>
  <c r="F10931" i="26"/>
  <c r="E10932" i="26"/>
  <c r="F10932" i="26"/>
  <c r="E10933" i="26"/>
  <c r="F10933" i="26"/>
  <c r="E10934" i="26"/>
  <c r="F10934" i="26"/>
  <c r="E10935" i="26"/>
  <c r="F10935" i="26"/>
  <c r="E10936" i="26"/>
  <c r="F10936" i="26"/>
  <c r="E10937" i="26"/>
  <c r="F10937" i="26"/>
  <c r="E10938" i="26"/>
  <c r="F10938" i="26"/>
  <c r="E10939" i="26"/>
  <c r="F10939" i="26"/>
  <c r="E10940" i="26"/>
  <c r="F10940" i="26"/>
  <c r="E10941" i="26"/>
  <c r="F10941" i="26"/>
  <c r="E10942" i="26"/>
  <c r="F10942" i="26"/>
  <c r="E10943" i="26"/>
  <c r="F10943" i="26"/>
  <c r="E10944" i="26"/>
  <c r="F10944" i="26"/>
  <c r="E10945" i="26"/>
  <c r="F10945" i="26"/>
  <c r="E10946" i="26"/>
  <c r="F10946" i="26"/>
  <c r="E10947" i="26"/>
  <c r="F10947" i="26"/>
  <c r="E10948" i="26"/>
  <c r="F10948" i="26"/>
  <c r="E10949" i="26"/>
  <c r="F10949" i="26"/>
  <c r="E10950" i="26"/>
  <c r="F10950" i="26"/>
  <c r="E10951" i="26"/>
  <c r="F10951" i="26"/>
  <c r="E10952" i="26"/>
  <c r="F10952" i="26"/>
  <c r="E10953" i="26"/>
  <c r="F10953" i="26"/>
  <c r="E10954" i="26"/>
  <c r="F10954" i="26"/>
  <c r="E10955" i="26"/>
  <c r="F10955" i="26"/>
  <c r="E10956" i="26"/>
  <c r="F10956" i="26"/>
  <c r="E10957" i="26"/>
  <c r="F10957" i="26"/>
  <c r="E10958" i="26"/>
  <c r="F10958" i="26"/>
  <c r="E10959" i="26"/>
  <c r="F10959" i="26"/>
  <c r="E10960" i="26"/>
  <c r="F10960" i="26"/>
  <c r="E10961" i="26"/>
  <c r="F10961" i="26"/>
  <c r="E10962" i="26"/>
  <c r="F10962" i="26"/>
  <c r="E10963" i="26"/>
  <c r="F10963" i="26"/>
  <c r="E10964" i="26"/>
  <c r="F10964" i="26"/>
  <c r="E10965" i="26"/>
  <c r="F10965" i="26"/>
  <c r="E10966" i="26"/>
  <c r="F10966" i="26"/>
  <c r="E10967" i="26"/>
  <c r="F10967" i="26"/>
  <c r="E10968" i="26"/>
  <c r="F10968" i="26"/>
  <c r="E10969" i="26"/>
  <c r="F10969" i="26"/>
  <c r="E10970" i="26"/>
  <c r="F10970" i="26"/>
  <c r="E10971" i="26"/>
  <c r="F10971" i="26"/>
  <c r="E10972" i="26"/>
  <c r="F10972" i="26"/>
  <c r="E10973" i="26"/>
  <c r="F10973" i="26"/>
  <c r="E10974" i="26"/>
  <c r="F10974" i="26"/>
  <c r="E10975" i="26"/>
  <c r="F10975" i="26"/>
  <c r="E10976" i="26"/>
  <c r="F10976" i="26"/>
  <c r="E10977" i="26"/>
  <c r="F10977" i="26"/>
  <c r="E10978" i="26"/>
  <c r="F10978" i="26"/>
  <c r="E10979" i="26"/>
  <c r="F10979" i="26"/>
  <c r="E10980" i="26"/>
  <c r="F10980" i="26"/>
  <c r="E10981" i="26"/>
  <c r="F10981" i="26"/>
  <c r="E10982" i="26"/>
  <c r="F10982" i="26"/>
  <c r="E10983" i="26"/>
  <c r="F10983" i="26"/>
  <c r="E10984" i="26"/>
  <c r="F10984" i="26"/>
  <c r="E10985" i="26"/>
  <c r="F10985" i="26"/>
  <c r="E10986" i="26"/>
  <c r="F10986" i="26"/>
  <c r="E10987" i="26"/>
  <c r="F10987" i="26"/>
  <c r="E10988" i="26"/>
  <c r="F10988" i="26"/>
  <c r="E10989" i="26"/>
  <c r="F10989" i="26"/>
  <c r="E10990" i="26"/>
  <c r="F10990" i="26"/>
  <c r="E10991" i="26"/>
  <c r="F10991" i="26"/>
  <c r="E10992" i="26"/>
  <c r="F10992" i="26"/>
  <c r="E10993" i="26"/>
  <c r="F10993" i="26"/>
  <c r="E10994" i="26"/>
  <c r="F10994" i="26"/>
  <c r="E10995" i="26"/>
  <c r="F10995" i="26"/>
  <c r="E10996" i="26"/>
  <c r="F10996" i="26"/>
  <c r="E10997" i="26"/>
  <c r="F10997" i="26"/>
  <c r="E10998" i="26"/>
  <c r="F10998" i="26"/>
  <c r="E10999" i="26"/>
  <c r="F10999" i="26"/>
  <c r="E11000" i="26"/>
  <c r="F11000" i="26"/>
  <c r="E11001" i="26"/>
  <c r="F11001" i="26"/>
  <c r="E11002" i="26"/>
  <c r="F11002" i="26"/>
  <c r="E11003" i="26"/>
  <c r="F11003" i="26"/>
  <c r="E11004" i="26"/>
  <c r="F11004" i="26"/>
  <c r="E11005" i="26"/>
  <c r="F11005" i="26"/>
  <c r="E11006" i="26"/>
  <c r="F11006" i="26"/>
  <c r="E11007" i="26"/>
  <c r="F11007" i="26"/>
  <c r="E11008" i="26"/>
  <c r="F11008" i="26"/>
  <c r="E11009" i="26"/>
  <c r="F11009" i="26"/>
  <c r="E11010" i="26"/>
  <c r="F11010" i="26"/>
  <c r="E11011" i="26"/>
  <c r="F11011" i="26"/>
  <c r="E11012" i="26"/>
  <c r="F11012" i="26"/>
  <c r="E11013" i="26"/>
  <c r="F11013" i="26"/>
  <c r="E11014" i="26"/>
  <c r="F11014" i="26"/>
  <c r="E11015" i="26"/>
  <c r="F11015" i="26"/>
  <c r="E11016" i="26"/>
  <c r="F11016" i="26"/>
  <c r="E11017" i="26"/>
  <c r="F11017" i="26"/>
  <c r="E11018" i="26"/>
  <c r="F11018" i="26"/>
  <c r="E11019" i="26"/>
  <c r="F11019" i="26"/>
  <c r="E11020" i="26"/>
  <c r="F11020" i="26"/>
  <c r="E11021" i="26"/>
  <c r="F11021" i="26"/>
  <c r="E11022" i="26"/>
  <c r="F11022" i="26"/>
  <c r="E11023" i="26"/>
  <c r="F11023" i="26"/>
  <c r="E11024" i="26"/>
  <c r="F11024" i="26"/>
  <c r="E11025" i="26"/>
  <c r="F11025" i="26"/>
  <c r="E11026" i="26"/>
  <c r="F11026" i="26"/>
  <c r="E11027" i="26"/>
  <c r="F11027" i="26"/>
  <c r="E11028" i="26"/>
  <c r="F11028" i="26"/>
  <c r="E11029" i="26"/>
  <c r="F11029" i="26"/>
  <c r="E11030" i="26"/>
  <c r="F11030" i="26"/>
  <c r="E11031" i="26"/>
  <c r="F11031" i="26"/>
  <c r="E11032" i="26"/>
  <c r="F11032" i="26"/>
  <c r="E11033" i="26"/>
  <c r="F11033" i="26"/>
  <c r="E11034" i="26"/>
  <c r="F11034" i="26"/>
  <c r="E11035" i="26"/>
  <c r="F11035" i="26"/>
  <c r="E11036" i="26"/>
  <c r="F11036" i="26"/>
  <c r="E11037" i="26"/>
  <c r="F11037" i="26"/>
  <c r="E11038" i="26"/>
  <c r="F11038" i="26"/>
  <c r="E11039" i="26"/>
  <c r="F11039" i="26"/>
  <c r="E11040" i="26"/>
  <c r="F11040" i="26"/>
  <c r="E11041" i="26"/>
  <c r="F11041" i="26"/>
  <c r="E11042" i="26"/>
  <c r="F11042" i="26"/>
  <c r="E11043" i="26"/>
  <c r="F11043" i="26"/>
  <c r="E11044" i="26"/>
  <c r="F11044" i="26"/>
  <c r="E11045" i="26"/>
  <c r="F11045" i="26"/>
  <c r="E11046" i="26"/>
  <c r="F11046" i="26"/>
  <c r="E11047" i="26"/>
  <c r="F11047" i="26"/>
  <c r="E11048" i="26"/>
  <c r="F11048" i="26"/>
  <c r="E11049" i="26"/>
  <c r="F11049" i="26"/>
  <c r="E11050" i="26"/>
  <c r="F11050" i="26"/>
  <c r="E11051" i="26"/>
  <c r="F11051" i="26"/>
  <c r="E11052" i="26"/>
  <c r="F11052" i="26"/>
  <c r="E11053" i="26"/>
  <c r="F11053" i="26"/>
  <c r="E11054" i="26"/>
  <c r="F11054" i="26"/>
  <c r="E11055" i="26"/>
  <c r="F11055" i="26"/>
  <c r="E11056" i="26"/>
  <c r="F11056" i="26"/>
  <c r="E11057" i="26"/>
  <c r="F11057" i="26"/>
  <c r="E11058" i="26"/>
  <c r="F11058" i="26"/>
  <c r="E11059" i="26"/>
  <c r="F11059" i="26"/>
  <c r="E11060" i="26"/>
  <c r="F11060" i="26"/>
  <c r="E11061" i="26"/>
  <c r="F11061" i="26"/>
  <c r="E11062" i="26"/>
  <c r="F11062" i="26"/>
  <c r="E11063" i="26"/>
  <c r="F11063" i="26"/>
  <c r="E11064" i="26"/>
  <c r="F11064" i="26"/>
  <c r="E11065" i="26"/>
  <c r="F11065" i="26"/>
  <c r="E11066" i="26"/>
  <c r="F11066" i="26"/>
  <c r="E11067" i="26"/>
  <c r="F11067" i="26"/>
  <c r="E11068" i="26"/>
  <c r="F11068" i="26"/>
  <c r="E11069" i="26"/>
  <c r="F11069" i="26"/>
  <c r="E11070" i="26"/>
  <c r="F11070" i="26"/>
  <c r="E11071" i="26"/>
  <c r="F11071" i="26"/>
  <c r="E11072" i="26"/>
  <c r="F11072" i="26"/>
  <c r="E11073" i="26"/>
  <c r="F11073" i="26"/>
  <c r="E11074" i="26"/>
  <c r="F11074" i="26"/>
  <c r="E11075" i="26"/>
  <c r="F11075" i="26"/>
  <c r="E11076" i="26"/>
  <c r="F11076" i="26"/>
  <c r="E11077" i="26"/>
  <c r="F11077" i="26"/>
  <c r="E11078" i="26"/>
  <c r="F11078" i="26"/>
  <c r="E11079" i="26"/>
  <c r="F11079" i="26"/>
  <c r="E11080" i="26"/>
  <c r="F11080" i="26"/>
  <c r="E11081" i="26"/>
  <c r="F11081" i="26"/>
  <c r="E11082" i="26"/>
  <c r="F11082" i="26"/>
  <c r="E11083" i="26"/>
  <c r="F11083" i="26"/>
  <c r="E11084" i="26"/>
  <c r="F11084" i="26"/>
  <c r="E11085" i="26"/>
  <c r="F11085" i="26"/>
  <c r="E11086" i="26"/>
  <c r="F11086" i="26"/>
  <c r="E11087" i="26"/>
  <c r="F11087" i="26"/>
  <c r="E11088" i="26"/>
  <c r="F11088" i="26"/>
  <c r="E11089" i="26"/>
  <c r="F11089" i="26"/>
  <c r="E11090" i="26"/>
  <c r="F11090" i="26"/>
  <c r="E11091" i="26"/>
  <c r="F11091" i="26"/>
  <c r="E11092" i="26"/>
  <c r="F11092" i="26"/>
  <c r="E11093" i="26"/>
  <c r="F11093" i="26"/>
  <c r="E11094" i="26"/>
  <c r="F11094" i="26"/>
  <c r="E11095" i="26"/>
  <c r="F11095" i="26"/>
  <c r="E11096" i="26"/>
  <c r="F11096" i="26"/>
  <c r="E11097" i="26"/>
  <c r="F11097" i="26"/>
  <c r="E11098" i="26"/>
  <c r="F11098" i="26"/>
  <c r="E11099" i="26"/>
  <c r="F11099" i="26"/>
  <c r="E11100" i="26"/>
  <c r="F11100" i="26"/>
  <c r="E11101" i="26"/>
  <c r="F11101" i="26"/>
  <c r="E11102" i="26"/>
  <c r="F11102" i="26"/>
  <c r="E11103" i="26"/>
  <c r="F11103" i="26"/>
  <c r="E11104" i="26"/>
  <c r="F11104" i="26"/>
  <c r="E11105" i="26"/>
  <c r="F11105" i="26"/>
  <c r="E11106" i="26"/>
  <c r="F11106" i="26"/>
  <c r="E11107" i="26"/>
  <c r="F11107" i="26"/>
  <c r="E11108" i="26"/>
  <c r="F11108" i="26"/>
  <c r="E11109" i="26"/>
  <c r="F11109" i="26"/>
  <c r="E11110" i="26"/>
  <c r="F11110" i="26"/>
  <c r="E11111" i="26"/>
  <c r="F11111" i="26"/>
  <c r="E11112" i="26"/>
  <c r="F11112" i="26"/>
  <c r="E11113" i="26"/>
  <c r="F11113" i="26"/>
  <c r="E11114" i="26"/>
  <c r="F11114" i="26"/>
  <c r="E11115" i="26"/>
  <c r="F11115" i="26"/>
  <c r="E11116" i="26"/>
  <c r="F11116" i="26"/>
  <c r="E11117" i="26"/>
  <c r="F11117" i="26"/>
  <c r="E11118" i="26"/>
  <c r="F11118" i="26"/>
  <c r="E11119" i="26"/>
  <c r="F11119" i="26"/>
  <c r="E11120" i="26"/>
  <c r="F11120" i="26"/>
  <c r="E11121" i="26"/>
  <c r="F11121" i="26"/>
  <c r="E11122" i="26"/>
  <c r="F11122" i="26"/>
  <c r="E11123" i="26"/>
  <c r="F11123" i="26"/>
  <c r="E11124" i="26"/>
  <c r="F11124" i="26"/>
  <c r="E11125" i="26"/>
  <c r="F11125" i="26"/>
  <c r="E11126" i="26"/>
  <c r="F11126" i="26"/>
  <c r="E11127" i="26"/>
  <c r="F11127" i="26"/>
  <c r="E11128" i="26"/>
  <c r="F11128" i="26"/>
  <c r="E11129" i="26"/>
  <c r="F11129" i="26"/>
  <c r="E11130" i="26"/>
  <c r="F11130" i="26"/>
  <c r="E11131" i="26"/>
  <c r="F11131" i="26"/>
  <c r="E11132" i="26"/>
  <c r="F11132" i="26"/>
  <c r="E11133" i="26"/>
  <c r="F11133" i="26"/>
  <c r="E11134" i="26"/>
  <c r="F11134" i="26"/>
  <c r="E11135" i="26"/>
  <c r="F11135" i="26"/>
  <c r="E11136" i="26"/>
  <c r="F11136" i="26"/>
  <c r="E11137" i="26"/>
  <c r="F11137" i="26"/>
  <c r="E11138" i="26"/>
  <c r="F11138" i="26"/>
  <c r="E11139" i="26"/>
  <c r="F11139" i="26"/>
  <c r="E11140" i="26"/>
  <c r="F11140" i="26"/>
  <c r="E11141" i="26"/>
  <c r="F11141" i="26"/>
  <c r="E11142" i="26"/>
  <c r="F11142" i="26"/>
  <c r="E11143" i="26"/>
  <c r="F11143" i="26"/>
  <c r="E11144" i="26"/>
  <c r="F11144" i="26"/>
  <c r="E11145" i="26"/>
  <c r="F11145" i="26"/>
  <c r="E11146" i="26"/>
  <c r="F11146" i="26"/>
  <c r="E11147" i="26"/>
  <c r="F11147" i="26"/>
  <c r="E11148" i="26"/>
  <c r="F11148" i="26"/>
  <c r="E11149" i="26"/>
  <c r="F11149" i="26"/>
  <c r="E11150" i="26"/>
  <c r="F11150" i="26"/>
  <c r="E11151" i="26"/>
  <c r="F11151" i="26"/>
  <c r="E11152" i="26"/>
  <c r="F11152" i="26"/>
  <c r="E11153" i="26"/>
  <c r="F11153" i="26"/>
  <c r="E11154" i="26"/>
  <c r="F11154" i="26"/>
  <c r="E11155" i="26"/>
  <c r="F11155" i="26"/>
  <c r="E11156" i="26"/>
  <c r="F11156" i="26"/>
  <c r="E11157" i="26"/>
  <c r="F11157" i="26"/>
  <c r="E11158" i="26"/>
  <c r="F11158" i="26"/>
  <c r="E11159" i="26"/>
  <c r="F11159" i="26"/>
  <c r="E11160" i="26"/>
  <c r="F11160" i="26"/>
  <c r="E11161" i="26"/>
  <c r="F11161" i="26"/>
  <c r="E11162" i="26"/>
  <c r="F11162" i="26"/>
  <c r="E11163" i="26"/>
  <c r="F11163" i="26"/>
  <c r="E11164" i="26"/>
  <c r="F11164" i="26"/>
  <c r="E11165" i="26"/>
  <c r="F11165" i="26"/>
  <c r="E11166" i="26"/>
  <c r="F11166" i="26"/>
  <c r="E11167" i="26"/>
  <c r="F11167" i="26"/>
  <c r="E11168" i="26"/>
  <c r="F11168" i="26"/>
  <c r="E11169" i="26"/>
  <c r="F11169" i="26"/>
  <c r="E11170" i="26"/>
  <c r="F11170" i="26"/>
  <c r="E11171" i="26"/>
  <c r="F11171" i="26"/>
  <c r="E11172" i="26"/>
  <c r="F11172" i="26"/>
  <c r="E11173" i="26"/>
  <c r="F11173" i="26"/>
  <c r="E11174" i="26"/>
  <c r="F11174" i="26"/>
  <c r="E11175" i="26"/>
  <c r="F11175" i="26"/>
  <c r="E11176" i="26"/>
  <c r="F11176" i="26"/>
  <c r="E11177" i="26"/>
  <c r="F11177" i="26"/>
  <c r="E11178" i="26"/>
  <c r="F11178" i="26"/>
  <c r="E11179" i="26"/>
  <c r="F11179" i="26"/>
  <c r="E11180" i="26"/>
  <c r="F11180" i="26"/>
  <c r="E11181" i="26"/>
  <c r="F11181" i="26"/>
  <c r="E11182" i="26"/>
  <c r="F11182" i="26"/>
  <c r="E11183" i="26"/>
  <c r="F11183" i="26"/>
  <c r="E11184" i="26"/>
  <c r="F11184" i="26"/>
  <c r="E11185" i="26"/>
  <c r="F11185" i="26"/>
  <c r="E11186" i="26"/>
  <c r="F11186" i="26"/>
  <c r="E11187" i="26"/>
  <c r="F11187" i="26"/>
  <c r="E11188" i="26"/>
  <c r="F11188" i="26"/>
  <c r="E11189" i="26"/>
  <c r="F11189" i="26"/>
  <c r="E11190" i="26"/>
  <c r="F11190" i="26"/>
  <c r="E11191" i="26"/>
  <c r="F11191" i="26"/>
  <c r="E11192" i="26"/>
  <c r="F11192" i="26"/>
  <c r="E11193" i="26"/>
  <c r="F11193" i="26"/>
  <c r="E11194" i="26"/>
  <c r="F11194" i="26"/>
  <c r="E11195" i="26"/>
  <c r="F11195" i="26"/>
  <c r="E11196" i="26"/>
  <c r="F11196" i="26"/>
  <c r="E11197" i="26"/>
  <c r="F11197" i="26"/>
  <c r="E11198" i="26"/>
  <c r="F11198" i="26"/>
  <c r="E11199" i="26"/>
  <c r="F11199" i="26"/>
  <c r="E11200" i="26"/>
  <c r="F11200" i="26"/>
  <c r="E11201" i="26"/>
  <c r="F11201" i="26"/>
  <c r="E11202" i="26"/>
  <c r="F11202" i="26"/>
  <c r="E11203" i="26"/>
  <c r="F11203" i="26"/>
  <c r="E11204" i="26"/>
  <c r="F11204" i="26"/>
  <c r="E11205" i="26"/>
  <c r="F11205" i="26"/>
  <c r="E11206" i="26"/>
  <c r="F11206" i="26"/>
  <c r="E11207" i="26"/>
  <c r="F11207" i="26"/>
  <c r="E11208" i="26"/>
  <c r="F11208" i="26"/>
  <c r="E11209" i="26"/>
  <c r="F11209" i="26"/>
  <c r="E11210" i="26"/>
  <c r="F11210" i="26"/>
  <c r="E11211" i="26"/>
  <c r="F11211" i="26"/>
  <c r="E11212" i="26"/>
  <c r="F11212" i="26"/>
  <c r="E11213" i="26"/>
  <c r="F11213" i="26"/>
  <c r="E11214" i="26"/>
  <c r="F11214" i="26"/>
  <c r="E11215" i="26"/>
  <c r="F11215" i="26"/>
  <c r="E11216" i="26"/>
  <c r="F11216" i="26"/>
  <c r="E11217" i="26"/>
  <c r="F11217" i="26"/>
  <c r="E11218" i="26"/>
  <c r="F11218" i="26"/>
  <c r="E11219" i="26"/>
  <c r="F11219" i="26"/>
  <c r="E11220" i="26"/>
  <c r="F11220" i="26"/>
  <c r="E11221" i="26"/>
  <c r="F11221" i="26"/>
  <c r="E11222" i="26"/>
  <c r="F11222" i="26"/>
  <c r="E11223" i="26"/>
  <c r="F11223" i="26"/>
  <c r="E11224" i="26"/>
  <c r="F11224" i="26"/>
  <c r="E11225" i="26"/>
  <c r="F11225" i="26"/>
  <c r="E11226" i="26"/>
  <c r="F11226" i="26"/>
  <c r="E11227" i="26"/>
  <c r="F11227" i="26"/>
  <c r="E11228" i="26"/>
  <c r="F11228" i="26"/>
  <c r="E11229" i="26"/>
  <c r="F11229" i="26"/>
  <c r="E11230" i="26"/>
  <c r="F11230" i="26"/>
  <c r="E11231" i="26"/>
  <c r="F11231" i="26"/>
  <c r="E11232" i="26"/>
  <c r="F11232" i="26"/>
  <c r="E11233" i="26"/>
  <c r="F11233" i="26"/>
  <c r="E11234" i="26"/>
  <c r="F11234" i="26"/>
  <c r="E11235" i="26"/>
  <c r="F11235" i="26"/>
  <c r="E11236" i="26"/>
  <c r="F11236" i="26"/>
  <c r="E11237" i="26"/>
  <c r="F11237" i="26"/>
  <c r="E11238" i="26"/>
  <c r="F11238" i="26"/>
  <c r="E11239" i="26"/>
  <c r="F11239" i="26"/>
  <c r="E11240" i="26"/>
  <c r="F11240" i="26"/>
  <c r="E11241" i="26"/>
  <c r="F11241" i="26"/>
  <c r="E11242" i="26"/>
  <c r="F11242" i="26"/>
  <c r="E11243" i="26"/>
  <c r="F11243" i="26"/>
  <c r="E11244" i="26"/>
  <c r="F11244" i="26"/>
  <c r="E11245" i="26"/>
  <c r="F11245" i="26"/>
  <c r="E11246" i="26"/>
  <c r="F11246" i="26"/>
  <c r="E11247" i="26"/>
  <c r="F11247" i="26"/>
  <c r="E11248" i="26"/>
  <c r="F11248" i="26"/>
  <c r="E11249" i="26"/>
  <c r="F11249" i="26"/>
  <c r="E11250" i="26"/>
  <c r="F11250" i="26"/>
  <c r="E11251" i="26"/>
  <c r="F11251" i="26"/>
  <c r="E11252" i="26"/>
  <c r="F11252" i="26"/>
  <c r="E11253" i="26"/>
  <c r="F11253" i="26"/>
  <c r="E11254" i="26"/>
  <c r="F11254" i="26"/>
  <c r="E11255" i="26"/>
  <c r="F11255" i="26"/>
  <c r="E11256" i="26"/>
  <c r="F11256" i="26"/>
  <c r="E11257" i="26"/>
  <c r="F11257" i="26"/>
  <c r="E11258" i="26"/>
  <c r="F11258" i="26"/>
  <c r="E11259" i="26"/>
  <c r="F11259" i="26"/>
  <c r="E11260" i="26"/>
  <c r="F11260" i="26"/>
  <c r="E11261" i="26"/>
  <c r="F11261" i="26"/>
  <c r="E11262" i="26"/>
  <c r="F11262" i="26"/>
  <c r="E11263" i="26"/>
  <c r="F11263" i="26"/>
  <c r="E11264" i="26"/>
  <c r="F11264" i="26"/>
  <c r="E11265" i="26"/>
  <c r="F11265" i="26"/>
  <c r="E11266" i="26"/>
  <c r="F11266" i="26"/>
  <c r="E11267" i="26"/>
  <c r="F11267" i="26"/>
  <c r="E11268" i="26"/>
  <c r="F11268" i="26"/>
  <c r="E11269" i="26"/>
  <c r="F11269" i="26"/>
  <c r="E11270" i="26"/>
  <c r="F11270" i="26"/>
  <c r="E11271" i="26"/>
  <c r="F11271" i="26"/>
  <c r="E11272" i="26"/>
  <c r="F11272" i="26"/>
  <c r="E11273" i="26"/>
  <c r="F11273" i="26"/>
  <c r="E11274" i="26"/>
  <c r="F11274" i="26"/>
  <c r="E11275" i="26"/>
  <c r="F11275" i="26"/>
  <c r="E11276" i="26"/>
  <c r="F11276" i="26"/>
  <c r="E11277" i="26"/>
  <c r="F11277" i="26"/>
  <c r="E11278" i="26"/>
  <c r="F11278" i="26"/>
  <c r="E11279" i="26"/>
  <c r="F11279" i="26"/>
  <c r="E11280" i="26"/>
  <c r="F11280" i="26"/>
  <c r="E11281" i="26"/>
  <c r="F11281" i="26"/>
  <c r="E11282" i="26"/>
  <c r="F11282" i="26"/>
  <c r="E11283" i="26"/>
  <c r="F11283" i="26"/>
  <c r="E11284" i="26"/>
  <c r="F11284" i="26"/>
  <c r="E11285" i="26"/>
  <c r="F11285" i="26"/>
  <c r="E11286" i="26"/>
  <c r="F11286" i="26"/>
  <c r="E11287" i="26"/>
  <c r="F11287" i="26"/>
  <c r="E11288" i="26"/>
  <c r="F11288" i="26"/>
  <c r="E11289" i="26"/>
  <c r="F11289" i="26"/>
  <c r="E11290" i="26"/>
  <c r="F11290" i="26"/>
  <c r="E11291" i="26"/>
  <c r="F11291" i="26"/>
  <c r="E11292" i="26"/>
  <c r="F11292" i="26"/>
  <c r="E11293" i="26"/>
  <c r="F11293" i="26"/>
  <c r="E11294" i="26"/>
  <c r="F11294" i="26"/>
  <c r="E11295" i="26"/>
  <c r="F11295" i="26"/>
  <c r="E11296" i="26"/>
  <c r="F11296" i="26"/>
  <c r="E11297" i="26"/>
  <c r="F11297" i="26"/>
  <c r="E11298" i="26"/>
  <c r="F11298" i="26"/>
  <c r="E11299" i="26"/>
  <c r="F11299" i="26"/>
  <c r="E11300" i="26"/>
  <c r="F11300" i="26"/>
  <c r="E11301" i="26"/>
  <c r="F11301" i="26"/>
  <c r="E11302" i="26"/>
  <c r="F11302" i="26"/>
  <c r="E11303" i="26"/>
  <c r="F11303" i="26"/>
  <c r="E11304" i="26"/>
  <c r="F11304" i="26"/>
  <c r="E11305" i="26"/>
  <c r="F11305" i="26"/>
  <c r="E11306" i="26"/>
  <c r="F11306" i="26"/>
  <c r="E11307" i="26"/>
  <c r="F11307" i="26"/>
  <c r="E11308" i="26"/>
  <c r="F11308" i="26"/>
  <c r="E11309" i="26"/>
  <c r="F11309" i="26"/>
  <c r="E11310" i="26"/>
  <c r="F11310" i="26"/>
  <c r="E11311" i="26"/>
  <c r="F11311" i="26"/>
  <c r="E11312" i="26"/>
  <c r="F11312" i="26"/>
  <c r="E11313" i="26"/>
  <c r="F11313" i="26"/>
  <c r="E11314" i="26"/>
  <c r="F11314" i="26"/>
  <c r="E11315" i="26"/>
  <c r="F11315" i="26"/>
  <c r="E11316" i="26"/>
  <c r="F11316" i="26"/>
  <c r="E11317" i="26"/>
  <c r="F11317" i="26"/>
  <c r="E11318" i="26"/>
  <c r="F11318" i="26"/>
  <c r="E11319" i="26"/>
  <c r="F11319" i="26"/>
  <c r="E11320" i="26"/>
  <c r="F11320" i="26"/>
  <c r="E11321" i="26"/>
  <c r="F11321" i="26"/>
  <c r="E11322" i="26"/>
  <c r="F11322" i="26"/>
  <c r="E11323" i="26"/>
  <c r="F11323" i="26"/>
  <c r="E11324" i="26"/>
  <c r="F11324" i="26"/>
  <c r="E11325" i="26"/>
  <c r="F11325" i="26"/>
  <c r="E11326" i="26"/>
  <c r="F11326" i="26"/>
  <c r="E11327" i="26"/>
  <c r="F11327" i="26"/>
  <c r="E11328" i="26"/>
  <c r="F11328" i="26"/>
  <c r="E11329" i="26"/>
  <c r="F11329" i="26"/>
  <c r="E11330" i="26"/>
  <c r="F11330" i="26"/>
  <c r="E11331" i="26"/>
  <c r="F11331" i="26"/>
  <c r="E11332" i="26"/>
  <c r="F11332" i="26"/>
  <c r="E11333" i="26"/>
  <c r="F11333" i="26"/>
  <c r="E11334" i="26"/>
  <c r="F11334" i="26"/>
  <c r="E11335" i="26"/>
  <c r="F11335" i="26"/>
  <c r="E11336" i="26"/>
  <c r="F11336" i="26"/>
  <c r="E11337" i="26"/>
  <c r="F11337" i="26"/>
  <c r="E11338" i="26"/>
  <c r="F11338" i="26"/>
  <c r="E11339" i="26"/>
  <c r="F11339" i="26"/>
  <c r="E11340" i="26"/>
  <c r="F11340" i="26"/>
  <c r="E11341" i="26"/>
  <c r="F11341" i="26"/>
  <c r="E11342" i="26"/>
  <c r="F11342" i="26"/>
  <c r="E11343" i="26"/>
  <c r="F11343" i="26"/>
  <c r="E11344" i="26"/>
  <c r="F11344" i="26"/>
  <c r="E11345" i="26"/>
  <c r="F11345" i="26"/>
  <c r="E11346" i="26"/>
  <c r="F11346" i="26"/>
  <c r="E11347" i="26"/>
  <c r="F11347" i="26"/>
  <c r="E11348" i="26"/>
  <c r="F11348" i="26"/>
  <c r="E11349" i="26"/>
  <c r="F11349" i="26"/>
  <c r="E11350" i="26"/>
  <c r="F11350" i="26"/>
  <c r="E11351" i="26"/>
  <c r="F11351" i="26"/>
  <c r="E11352" i="26"/>
  <c r="F11352" i="26"/>
  <c r="E11353" i="26"/>
  <c r="F11353" i="26"/>
  <c r="E11354" i="26"/>
  <c r="F11354" i="26"/>
  <c r="E11355" i="26"/>
  <c r="F11355" i="26"/>
  <c r="E11356" i="26"/>
  <c r="F11356" i="26"/>
  <c r="E11357" i="26"/>
  <c r="F11357" i="26"/>
  <c r="E11358" i="26"/>
  <c r="F11358" i="26"/>
  <c r="E11359" i="26"/>
  <c r="F11359" i="26"/>
  <c r="E11360" i="26"/>
  <c r="F11360" i="26"/>
  <c r="E11361" i="26"/>
  <c r="F11361" i="26"/>
  <c r="E11362" i="26"/>
  <c r="F11362" i="26"/>
  <c r="E11363" i="26"/>
  <c r="F11363" i="26"/>
  <c r="E11364" i="26"/>
  <c r="F11364" i="26"/>
  <c r="E11365" i="26"/>
  <c r="F11365" i="26"/>
  <c r="E11366" i="26"/>
  <c r="F11366" i="26"/>
  <c r="E11367" i="26"/>
  <c r="F11367" i="26"/>
  <c r="E11368" i="26"/>
  <c r="F11368" i="26"/>
  <c r="E11369" i="26"/>
  <c r="F11369" i="26"/>
  <c r="E11370" i="26"/>
  <c r="F11370" i="26"/>
  <c r="E11371" i="26"/>
  <c r="F11371" i="26"/>
  <c r="E11372" i="26"/>
  <c r="F11372" i="26"/>
  <c r="E11373" i="26"/>
  <c r="F11373" i="26"/>
  <c r="E11374" i="26"/>
  <c r="F11374" i="26"/>
  <c r="E11375" i="26"/>
  <c r="F11375" i="26"/>
  <c r="E11376" i="26"/>
  <c r="F11376" i="26"/>
  <c r="E11377" i="26"/>
  <c r="F11377" i="26"/>
  <c r="E11378" i="26"/>
  <c r="F11378" i="26"/>
  <c r="E11379" i="26"/>
  <c r="F11379" i="26"/>
  <c r="E11380" i="26"/>
  <c r="F11380" i="26"/>
  <c r="E11381" i="26"/>
  <c r="F11381" i="26"/>
  <c r="E11382" i="26"/>
  <c r="F11382" i="26"/>
  <c r="E11383" i="26"/>
  <c r="F11383" i="26"/>
  <c r="E11384" i="26"/>
  <c r="F11384" i="26"/>
  <c r="E11385" i="26"/>
  <c r="F11385" i="26"/>
  <c r="E11386" i="26"/>
  <c r="F11386" i="26"/>
  <c r="E11387" i="26"/>
  <c r="F11387" i="26"/>
  <c r="E11388" i="26"/>
  <c r="F11388" i="26"/>
  <c r="E11389" i="26"/>
  <c r="F11389" i="26"/>
  <c r="E11390" i="26"/>
  <c r="F11390" i="26"/>
  <c r="E11391" i="26"/>
  <c r="F11391" i="26"/>
  <c r="E11392" i="26"/>
  <c r="F11392" i="26"/>
  <c r="E11393" i="26"/>
  <c r="F11393" i="26"/>
  <c r="E11394" i="26"/>
  <c r="F11394" i="26"/>
  <c r="E11395" i="26"/>
  <c r="F11395" i="26"/>
  <c r="E11396" i="26"/>
  <c r="F11396" i="26"/>
  <c r="E11397" i="26"/>
  <c r="F11397" i="26"/>
  <c r="E11398" i="26"/>
  <c r="F11398" i="26"/>
  <c r="E11399" i="26"/>
  <c r="F11399" i="26"/>
  <c r="E11400" i="26"/>
  <c r="F11400" i="26"/>
  <c r="E11401" i="26"/>
  <c r="F11401" i="26"/>
  <c r="E11402" i="26"/>
  <c r="F11402" i="26"/>
  <c r="E11403" i="26"/>
  <c r="F11403" i="26"/>
  <c r="E11404" i="26"/>
  <c r="F11404" i="26"/>
  <c r="E11405" i="26"/>
  <c r="F11405" i="26"/>
  <c r="E11406" i="26"/>
  <c r="F11406" i="26"/>
  <c r="E11407" i="26"/>
  <c r="F11407" i="26"/>
  <c r="E11408" i="26"/>
  <c r="F11408" i="26"/>
  <c r="E11409" i="26"/>
  <c r="F11409" i="26"/>
  <c r="E11410" i="26"/>
  <c r="F11410" i="26"/>
  <c r="E11411" i="26"/>
  <c r="F11411" i="26"/>
  <c r="E11412" i="26"/>
  <c r="F11412" i="26"/>
  <c r="E11413" i="26"/>
  <c r="F11413" i="26"/>
  <c r="E11414" i="26"/>
  <c r="F11414" i="26"/>
  <c r="E11415" i="26"/>
  <c r="F11415" i="26"/>
  <c r="E11416" i="26"/>
  <c r="F11416" i="26"/>
  <c r="E11417" i="26"/>
  <c r="F11417" i="26"/>
  <c r="E11418" i="26"/>
  <c r="F11418" i="26"/>
  <c r="E11419" i="26"/>
  <c r="F11419" i="26"/>
  <c r="E11420" i="26"/>
  <c r="F11420" i="26"/>
  <c r="E11421" i="26"/>
  <c r="F11421" i="26"/>
  <c r="E11422" i="26"/>
  <c r="F11422" i="26"/>
  <c r="E11423" i="26"/>
  <c r="F11423" i="26"/>
  <c r="E11424" i="26"/>
  <c r="F11424" i="26"/>
  <c r="E11425" i="26"/>
  <c r="F11425" i="26"/>
  <c r="E11426" i="26"/>
  <c r="F11426" i="26"/>
  <c r="E11427" i="26"/>
  <c r="F11427" i="26"/>
  <c r="E11428" i="26"/>
  <c r="F11428" i="26"/>
  <c r="E11429" i="26"/>
  <c r="F11429" i="26"/>
  <c r="E11430" i="26"/>
  <c r="F11430" i="26"/>
  <c r="E11431" i="26"/>
  <c r="F11431" i="26"/>
  <c r="E11432" i="26"/>
  <c r="F11432" i="26"/>
  <c r="E11433" i="26"/>
  <c r="F11433" i="26"/>
  <c r="E11434" i="26"/>
  <c r="F11434" i="26"/>
  <c r="E11435" i="26"/>
  <c r="F11435" i="26"/>
  <c r="E11436" i="26"/>
  <c r="F11436" i="26"/>
  <c r="E11437" i="26"/>
  <c r="F11437" i="26"/>
  <c r="E11438" i="26"/>
  <c r="F11438" i="26"/>
  <c r="E11439" i="26"/>
  <c r="F11439" i="26"/>
  <c r="E11440" i="26"/>
  <c r="F11440" i="26"/>
  <c r="E11441" i="26"/>
  <c r="F11441" i="26"/>
  <c r="E11442" i="26"/>
  <c r="F11442" i="26"/>
  <c r="E11443" i="26"/>
  <c r="F11443" i="26"/>
  <c r="E11444" i="26"/>
  <c r="F11444" i="26"/>
  <c r="E11445" i="26"/>
  <c r="F11445" i="26"/>
  <c r="E11446" i="26"/>
  <c r="F11446" i="26"/>
  <c r="E11447" i="26"/>
  <c r="F11447" i="26"/>
  <c r="E11448" i="26"/>
  <c r="F11448" i="26"/>
  <c r="E11449" i="26"/>
  <c r="F11449" i="26"/>
  <c r="E11450" i="26"/>
  <c r="F11450" i="26"/>
  <c r="E11451" i="26"/>
  <c r="F11451" i="26"/>
  <c r="E11452" i="26"/>
  <c r="F11452" i="26"/>
  <c r="E11453" i="26"/>
  <c r="F11453" i="26"/>
  <c r="E11454" i="26"/>
  <c r="F11454" i="26"/>
  <c r="E11455" i="26"/>
  <c r="F11455" i="26"/>
  <c r="E11456" i="26"/>
  <c r="F11456" i="26"/>
  <c r="E11457" i="26"/>
  <c r="F11457" i="26"/>
  <c r="E11458" i="26"/>
  <c r="F11458" i="26"/>
  <c r="E11459" i="26"/>
  <c r="F11459" i="26"/>
  <c r="E11460" i="26"/>
  <c r="F11460" i="26"/>
  <c r="E11461" i="26"/>
  <c r="F11461" i="26"/>
  <c r="E11462" i="26"/>
  <c r="F11462" i="26"/>
  <c r="E11463" i="26"/>
  <c r="F11463" i="26"/>
  <c r="E11464" i="26"/>
  <c r="F11464" i="26"/>
  <c r="E11465" i="26"/>
  <c r="F11465" i="26"/>
  <c r="E11466" i="26"/>
  <c r="F11466" i="26"/>
  <c r="E11467" i="26"/>
  <c r="F11467" i="26"/>
  <c r="E11468" i="26"/>
  <c r="F11468" i="26"/>
  <c r="E11469" i="26"/>
  <c r="F11469" i="26"/>
  <c r="E11470" i="26"/>
  <c r="F11470" i="26"/>
  <c r="E11471" i="26"/>
  <c r="F11471" i="26"/>
  <c r="E11472" i="26"/>
  <c r="F11472" i="26"/>
  <c r="E11473" i="26"/>
  <c r="F11473" i="26"/>
  <c r="E11474" i="26"/>
  <c r="F11474" i="26"/>
  <c r="E11475" i="26"/>
  <c r="F11475" i="26"/>
  <c r="E11476" i="26"/>
  <c r="F11476" i="26"/>
  <c r="E11477" i="26"/>
  <c r="F11477" i="26"/>
  <c r="E11478" i="26"/>
  <c r="F11478" i="26"/>
  <c r="E11479" i="26"/>
  <c r="F11479" i="26"/>
  <c r="E11480" i="26"/>
  <c r="F11480" i="26"/>
  <c r="E11481" i="26"/>
  <c r="F11481" i="26"/>
  <c r="E11482" i="26"/>
  <c r="F11482" i="26"/>
  <c r="E11483" i="26"/>
  <c r="F11483" i="26"/>
  <c r="E11484" i="26"/>
  <c r="F11484" i="26"/>
  <c r="E11485" i="26"/>
  <c r="F11485" i="26"/>
  <c r="E11486" i="26"/>
  <c r="F11486" i="26"/>
  <c r="E11487" i="26"/>
  <c r="F11487" i="26"/>
  <c r="E11488" i="26"/>
  <c r="F11488" i="26"/>
  <c r="E11489" i="26"/>
  <c r="F11489" i="26"/>
  <c r="E11490" i="26"/>
  <c r="F11490" i="26"/>
  <c r="E11491" i="26"/>
  <c r="F11491" i="26"/>
  <c r="E11492" i="26"/>
  <c r="F11492" i="26"/>
  <c r="E11493" i="26"/>
  <c r="F11493" i="26"/>
  <c r="E11494" i="26"/>
  <c r="F11494" i="26"/>
  <c r="E11495" i="26"/>
  <c r="F11495" i="26"/>
  <c r="E11496" i="26"/>
  <c r="F11496" i="26"/>
  <c r="E11497" i="26"/>
  <c r="F11497" i="26"/>
  <c r="E11498" i="26"/>
  <c r="F11498" i="26"/>
  <c r="E11499" i="26"/>
  <c r="F11499" i="26"/>
  <c r="E11500" i="26"/>
  <c r="F11500" i="26"/>
  <c r="E11501" i="26"/>
  <c r="F11501" i="26"/>
  <c r="E11502" i="26"/>
  <c r="F11502" i="26"/>
  <c r="E11503" i="26"/>
  <c r="F11503" i="26"/>
  <c r="E11504" i="26"/>
  <c r="F11504" i="26"/>
  <c r="E11505" i="26"/>
  <c r="F11505" i="26"/>
  <c r="E11506" i="26"/>
  <c r="F11506" i="26"/>
  <c r="E11507" i="26"/>
  <c r="F11507" i="26"/>
  <c r="E11508" i="26"/>
  <c r="F11508" i="26"/>
  <c r="E11509" i="26"/>
  <c r="F11509" i="26"/>
  <c r="E11510" i="26"/>
  <c r="F11510" i="26"/>
  <c r="E11511" i="26"/>
  <c r="F11511" i="26"/>
  <c r="E11512" i="26"/>
  <c r="F11512" i="26"/>
  <c r="E11513" i="26"/>
  <c r="F11513" i="26"/>
  <c r="E11514" i="26"/>
  <c r="F11514" i="26"/>
  <c r="E11515" i="26"/>
  <c r="F11515" i="26"/>
  <c r="E11516" i="26"/>
  <c r="F11516" i="26"/>
  <c r="E11517" i="26"/>
  <c r="F11517" i="26"/>
  <c r="E11518" i="26"/>
  <c r="F11518" i="26"/>
  <c r="E11519" i="26"/>
  <c r="F11519" i="26"/>
  <c r="E11520" i="26"/>
  <c r="F11520" i="26"/>
  <c r="E11521" i="26"/>
  <c r="F11521" i="26"/>
  <c r="E11522" i="26"/>
  <c r="F11522" i="26"/>
  <c r="E11523" i="26"/>
  <c r="F11523" i="26"/>
  <c r="E11524" i="26"/>
  <c r="F11524" i="26"/>
  <c r="E11525" i="26"/>
  <c r="F11525" i="26"/>
  <c r="E11526" i="26"/>
  <c r="F11526" i="26"/>
  <c r="E11527" i="26"/>
  <c r="F11527" i="26"/>
  <c r="E11528" i="26"/>
  <c r="F11528" i="26"/>
  <c r="E11529" i="26"/>
  <c r="F11529" i="26"/>
  <c r="E11530" i="26"/>
  <c r="F11530" i="26"/>
  <c r="E11531" i="26"/>
  <c r="F11531" i="26"/>
  <c r="E11532" i="26"/>
  <c r="F11532" i="26"/>
  <c r="E11533" i="26"/>
  <c r="F11533" i="26"/>
  <c r="E11534" i="26"/>
  <c r="F11534" i="26"/>
  <c r="E11535" i="26"/>
  <c r="F11535" i="26"/>
  <c r="E11536" i="26"/>
  <c r="F11536" i="26"/>
  <c r="E11537" i="26"/>
  <c r="F11537" i="26"/>
  <c r="E11538" i="26"/>
  <c r="F11538" i="26"/>
  <c r="E11539" i="26"/>
  <c r="F11539" i="26"/>
  <c r="E11540" i="26"/>
  <c r="F11540" i="26"/>
  <c r="E11541" i="26"/>
  <c r="F11541" i="26"/>
  <c r="E11542" i="26"/>
  <c r="F11542" i="26"/>
  <c r="E11543" i="26"/>
  <c r="F11543" i="26"/>
  <c r="E11544" i="26"/>
  <c r="F11544" i="26"/>
  <c r="E11545" i="26"/>
  <c r="F11545" i="26"/>
  <c r="E11546" i="26"/>
  <c r="F11546" i="26"/>
  <c r="E11547" i="26"/>
  <c r="F11547" i="26"/>
  <c r="E11548" i="26"/>
  <c r="F11548" i="26"/>
  <c r="E11549" i="26"/>
  <c r="F11549" i="26"/>
  <c r="E11550" i="26"/>
  <c r="F11550" i="26"/>
  <c r="E11551" i="26"/>
  <c r="F11551" i="26"/>
  <c r="E11552" i="26"/>
  <c r="F11552" i="26"/>
  <c r="E11553" i="26"/>
  <c r="F11553" i="26"/>
  <c r="E11554" i="26"/>
  <c r="F11554" i="26"/>
  <c r="E11555" i="26"/>
  <c r="F11555" i="26"/>
  <c r="E11556" i="26"/>
  <c r="F11556" i="26"/>
  <c r="E11557" i="26"/>
  <c r="F11557" i="26"/>
  <c r="E11558" i="26"/>
  <c r="F11558" i="26"/>
  <c r="E11559" i="26"/>
  <c r="F11559" i="26"/>
  <c r="E11560" i="26"/>
  <c r="F11560" i="26"/>
  <c r="E11561" i="26"/>
  <c r="F11561" i="26"/>
  <c r="E11562" i="26"/>
  <c r="F11562" i="26"/>
  <c r="E11563" i="26"/>
  <c r="F11563" i="26"/>
  <c r="E11564" i="26"/>
  <c r="F11564" i="26"/>
  <c r="E11565" i="26"/>
  <c r="F11565" i="26"/>
  <c r="E11566" i="26"/>
  <c r="F11566" i="26"/>
  <c r="E11567" i="26"/>
  <c r="F11567" i="26"/>
  <c r="E11568" i="26"/>
  <c r="F11568" i="26"/>
  <c r="E11569" i="26"/>
  <c r="F11569" i="26"/>
  <c r="E11570" i="26"/>
  <c r="F11570" i="26"/>
  <c r="E11571" i="26"/>
  <c r="F11571" i="26"/>
  <c r="E11572" i="26"/>
  <c r="F11572" i="26"/>
  <c r="E11573" i="26"/>
  <c r="F11573" i="26"/>
  <c r="E11574" i="26"/>
  <c r="F11574" i="26"/>
  <c r="E11575" i="26"/>
  <c r="F11575" i="26"/>
  <c r="E11576" i="26"/>
  <c r="F11576" i="26"/>
  <c r="E11577" i="26"/>
  <c r="F11577" i="26"/>
  <c r="E11578" i="26"/>
  <c r="F11578" i="26"/>
  <c r="E11579" i="26"/>
  <c r="F11579" i="26"/>
  <c r="E11580" i="26"/>
  <c r="F11580" i="26"/>
  <c r="E11581" i="26"/>
  <c r="F11581" i="26"/>
  <c r="E11582" i="26"/>
  <c r="F11582" i="26"/>
  <c r="E11583" i="26"/>
  <c r="F11583" i="26"/>
  <c r="E11584" i="26"/>
  <c r="F11584" i="26"/>
  <c r="E11585" i="26"/>
  <c r="F11585" i="26"/>
  <c r="E11586" i="26"/>
  <c r="F11586" i="26"/>
  <c r="E11587" i="26"/>
  <c r="F11587" i="26"/>
  <c r="E11588" i="26"/>
  <c r="F11588" i="26"/>
  <c r="E11589" i="26"/>
  <c r="F11589" i="26"/>
  <c r="E11590" i="26"/>
  <c r="F11590" i="26"/>
  <c r="E11591" i="26"/>
  <c r="F11591" i="26"/>
  <c r="E11592" i="26"/>
  <c r="F11592" i="26"/>
  <c r="E11593" i="26"/>
  <c r="F11593" i="26"/>
  <c r="E11594" i="26"/>
  <c r="F11594" i="26"/>
  <c r="E11595" i="26"/>
  <c r="F11595" i="26"/>
  <c r="E11596" i="26"/>
  <c r="F11596" i="26"/>
  <c r="E11597" i="26"/>
  <c r="F11597" i="26"/>
  <c r="E11598" i="26"/>
  <c r="F11598" i="26"/>
  <c r="E11599" i="26"/>
  <c r="F11599" i="26"/>
  <c r="E11600" i="26"/>
  <c r="F11600" i="26"/>
  <c r="E11601" i="26"/>
  <c r="F11601" i="26"/>
  <c r="E11602" i="26"/>
  <c r="F11602" i="26"/>
  <c r="E11603" i="26"/>
  <c r="F11603" i="26"/>
  <c r="E11604" i="26"/>
  <c r="F11604" i="26"/>
  <c r="E11605" i="26"/>
  <c r="F11605" i="26"/>
  <c r="E11606" i="26"/>
  <c r="F11606" i="26"/>
  <c r="E11607" i="26"/>
  <c r="F11607" i="26"/>
  <c r="E11608" i="26"/>
  <c r="F11608" i="26"/>
  <c r="E11609" i="26"/>
  <c r="F11609" i="26"/>
  <c r="E11610" i="26"/>
  <c r="F11610" i="26"/>
  <c r="E11611" i="26"/>
  <c r="F11611" i="26"/>
  <c r="E11612" i="26"/>
  <c r="F11612" i="26"/>
  <c r="E11613" i="26"/>
  <c r="F11613" i="26"/>
  <c r="E11614" i="26"/>
  <c r="F11614" i="26"/>
  <c r="E11615" i="26"/>
  <c r="F11615" i="26"/>
  <c r="E11616" i="26"/>
  <c r="F11616" i="26"/>
  <c r="E11617" i="26"/>
  <c r="F11617" i="26"/>
  <c r="E11618" i="26"/>
  <c r="F11618" i="26"/>
  <c r="E11619" i="26"/>
  <c r="F11619" i="26"/>
  <c r="E11620" i="26"/>
  <c r="F11620" i="26"/>
  <c r="E11621" i="26"/>
  <c r="F11621" i="26"/>
  <c r="E11622" i="26"/>
  <c r="F11622" i="26"/>
  <c r="E11623" i="26"/>
  <c r="F11623" i="26"/>
  <c r="E11624" i="26"/>
  <c r="F11624" i="26"/>
  <c r="E11625" i="26"/>
  <c r="F11625" i="26"/>
  <c r="E11626" i="26"/>
  <c r="F11626" i="26"/>
  <c r="E11627" i="26"/>
  <c r="F11627" i="26"/>
  <c r="E11628" i="26"/>
  <c r="F11628" i="26"/>
  <c r="E11629" i="26"/>
  <c r="F11629" i="26"/>
  <c r="E11630" i="26"/>
  <c r="F11630" i="26"/>
  <c r="E11631" i="26"/>
  <c r="F11631" i="26"/>
  <c r="E11632" i="26"/>
  <c r="F11632" i="26"/>
  <c r="E11633" i="26"/>
  <c r="F11633" i="26"/>
  <c r="E11634" i="26"/>
  <c r="F11634" i="26"/>
  <c r="E11635" i="26"/>
  <c r="F11635" i="26"/>
  <c r="E11636" i="26"/>
  <c r="F11636" i="26"/>
  <c r="E11637" i="26"/>
  <c r="F11637" i="26"/>
  <c r="E11638" i="26"/>
  <c r="F11638" i="26"/>
  <c r="E11639" i="26"/>
  <c r="F11639" i="26"/>
  <c r="E11640" i="26"/>
  <c r="F11640" i="26"/>
  <c r="E11641" i="26"/>
  <c r="F11641" i="26"/>
  <c r="E11642" i="26"/>
  <c r="F11642" i="26"/>
  <c r="E11643" i="26"/>
  <c r="F11643" i="26"/>
  <c r="E11644" i="26"/>
  <c r="F11644" i="26"/>
  <c r="E11645" i="26"/>
  <c r="F11645" i="26"/>
  <c r="E11646" i="26"/>
  <c r="F11646" i="26"/>
  <c r="E11647" i="26"/>
  <c r="F11647" i="26"/>
  <c r="E11648" i="26"/>
  <c r="F11648" i="26"/>
  <c r="E11649" i="26"/>
  <c r="F11649" i="26"/>
  <c r="E11650" i="26"/>
  <c r="F11650" i="26"/>
  <c r="E11651" i="26"/>
  <c r="F11651" i="26"/>
  <c r="E11652" i="26"/>
  <c r="F11652" i="26"/>
  <c r="E11653" i="26"/>
  <c r="F11653" i="26"/>
  <c r="E11654" i="26"/>
  <c r="F11654" i="26"/>
  <c r="E11655" i="26"/>
  <c r="F11655" i="26"/>
  <c r="E11656" i="26"/>
  <c r="F11656" i="26"/>
  <c r="E11657" i="26"/>
  <c r="F11657" i="26"/>
  <c r="E11658" i="26"/>
  <c r="F11658" i="26"/>
  <c r="E11659" i="26"/>
  <c r="F11659" i="26"/>
  <c r="E11660" i="26"/>
  <c r="F11660" i="26"/>
  <c r="E11661" i="26"/>
  <c r="F11661" i="26"/>
  <c r="E11662" i="26"/>
  <c r="F11662" i="26"/>
  <c r="E11663" i="26"/>
  <c r="F11663" i="26"/>
  <c r="E11664" i="26"/>
  <c r="F11664" i="26"/>
  <c r="E11665" i="26"/>
  <c r="F11665" i="26"/>
  <c r="E11666" i="26"/>
  <c r="F11666" i="26"/>
  <c r="E11667" i="26"/>
  <c r="F11667" i="26"/>
  <c r="E11668" i="26"/>
  <c r="F11668" i="26"/>
  <c r="E11669" i="26"/>
  <c r="F11669" i="26"/>
  <c r="E11670" i="26"/>
  <c r="F11670" i="26"/>
  <c r="E11671" i="26"/>
  <c r="F11671" i="26"/>
  <c r="E11672" i="26"/>
  <c r="F11672" i="26"/>
  <c r="E11673" i="26"/>
  <c r="F11673" i="26"/>
  <c r="E11674" i="26"/>
  <c r="F11674" i="26"/>
  <c r="E11675" i="26"/>
  <c r="F11675" i="26"/>
  <c r="E11676" i="26"/>
  <c r="F11676" i="26"/>
  <c r="E11677" i="26"/>
  <c r="F11677" i="26"/>
  <c r="E11678" i="26"/>
  <c r="F11678" i="26"/>
  <c r="E11679" i="26"/>
  <c r="F11679" i="26"/>
  <c r="E11680" i="26"/>
  <c r="F11680" i="26"/>
  <c r="E11681" i="26"/>
  <c r="F11681" i="26"/>
  <c r="E11682" i="26"/>
  <c r="F11682" i="26"/>
  <c r="E11683" i="26"/>
  <c r="F11683" i="26"/>
  <c r="E11684" i="26"/>
  <c r="F11684" i="26"/>
  <c r="E11685" i="26"/>
  <c r="F11685" i="26"/>
  <c r="E11686" i="26"/>
  <c r="F11686" i="26"/>
  <c r="E11687" i="26"/>
  <c r="F11687" i="26"/>
  <c r="E11688" i="26"/>
  <c r="F11688" i="26"/>
  <c r="E11689" i="26"/>
  <c r="F11689" i="26"/>
  <c r="E11690" i="26"/>
  <c r="F11690" i="26"/>
  <c r="E11691" i="26"/>
  <c r="F11691" i="26"/>
  <c r="E11692" i="26"/>
  <c r="F11692" i="26"/>
  <c r="E11693" i="26"/>
  <c r="F11693" i="26"/>
  <c r="E11694" i="26"/>
  <c r="F11694" i="26"/>
  <c r="E11695" i="26"/>
  <c r="F11695" i="26"/>
  <c r="E11696" i="26"/>
  <c r="F11696" i="26"/>
  <c r="E11697" i="26"/>
  <c r="F11697" i="26"/>
  <c r="E11698" i="26"/>
  <c r="F11698" i="26"/>
  <c r="E11699" i="26"/>
  <c r="F11699" i="26"/>
  <c r="E11700" i="26"/>
  <c r="F11700" i="26"/>
  <c r="E11701" i="26"/>
  <c r="F11701" i="26"/>
  <c r="E11702" i="26"/>
  <c r="F11702" i="26"/>
  <c r="E11703" i="26"/>
  <c r="F11703" i="26"/>
  <c r="E11704" i="26"/>
  <c r="F11704" i="26"/>
  <c r="E11705" i="26"/>
  <c r="F11705" i="26"/>
  <c r="E11706" i="26"/>
  <c r="F11706" i="26"/>
  <c r="E11707" i="26"/>
  <c r="F11707" i="26"/>
  <c r="E11708" i="26"/>
  <c r="F11708" i="26"/>
  <c r="E11709" i="26"/>
  <c r="F11709" i="26"/>
  <c r="E11710" i="26"/>
  <c r="F11710" i="26"/>
  <c r="E11711" i="26"/>
  <c r="F11711" i="26"/>
  <c r="E11712" i="26"/>
  <c r="F11712" i="26"/>
  <c r="E11713" i="26"/>
  <c r="F11713" i="26"/>
  <c r="E11714" i="26"/>
  <c r="F11714" i="26"/>
  <c r="E11715" i="26"/>
  <c r="F11715" i="26"/>
  <c r="E11716" i="26"/>
  <c r="F11716" i="26"/>
  <c r="E11717" i="26"/>
  <c r="F11717" i="26"/>
  <c r="E11718" i="26"/>
  <c r="F11718" i="26"/>
  <c r="E11719" i="26"/>
  <c r="F11719" i="26"/>
  <c r="E11720" i="26"/>
  <c r="F11720" i="26"/>
  <c r="E11721" i="26"/>
  <c r="F11721" i="26"/>
  <c r="E11722" i="26"/>
  <c r="F11722" i="26"/>
  <c r="E11723" i="26"/>
  <c r="F11723" i="26"/>
  <c r="E11724" i="26"/>
  <c r="F11724" i="26"/>
  <c r="E11725" i="26"/>
  <c r="F11725" i="26"/>
  <c r="E11726" i="26"/>
  <c r="F11726" i="26"/>
  <c r="E11727" i="26"/>
  <c r="F11727" i="26"/>
  <c r="E11728" i="26"/>
  <c r="F11728" i="26"/>
  <c r="E11729" i="26"/>
  <c r="F11729" i="26"/>
  <c r="E11730" i="26"/>
  <c r="F11730" i="26"/>
  <c r="E11731" i="26"/>
  <c r="F11731" i="26"/>
  <c r="E11732" i="26"/>
  <c r="F11732" i="26"/>
  <c r="E11733" i="26"/>
  <c r="F11733" i="26"/>
  <c r="E11734" i="26"/>
  <c r="F11734" i="26"/>
  <c r="E11735" i="26"/>
  <c r="F11735" i="26"/>
  <c r="E11736" i="26"/>
  <c r="F11736" i="26"/>
  <c r="E11737" i="26"/>
  <c r="F11737" i="26"/>
  <c r="E11738" i="26"/>
  <c r="F11738" i="26"/>
  <c r="E11739" i="26"/>
  <c r="F11739" i="26"/>
  <c r="E11740" i="26"/>
  <c r="F11740" i="26"/>
  <c r="E11741" i="26"/>
  <c r="F11741" i="26"/>
  <c r="E11742" i="26"/>
  <c r="F11742" i="26"/>
  <c r="E11743" i="26"/>
  <c r="F11743" i="26"/>
  <c r="E11744" i="26"/>
  <c r="F11744" i="26"/>
  <c r="E11745" i="26"/>
  <c r="F11745" i="26"/>
  <c r="E11746" i="26"/>
  <c r="F11746" i="26"/>
  <c r="E11747" i="26"/>
  <c r="F11747" i="26"/>
  <c r="E11748" i="26"/>
  <c r="F11748" i="26"/>
  <c r="E11749" i="26"/>
  <c r="F11749" i="26"/>
  <c r="E11750" i="26"/>
  <c r="F11750" i="26"/>
  <c r="E11751" i="26"/>
  <c r="F11751" i="26"/>
  <c r="E11752" i="26"/>
  <c r="F11752" i="26"/>
  <c r="E11753" i="26"/>
  <c r="F11753" i="26"/>
  <c r="E11754" i="26"/>
  <c r="F11754" i="26"/>
  <c r="E11755" i="26"/>
  <c r="F11755" i="26"/>
  <c r="E11756" i="26"/>
  <c r="F11756" i="26"/>
  <c r="E11757" i="26"/>
  <c r="F11757" i="26"/>
  <c r="E11758" i="26"/>
  <c r="F11758" i="26"/>
  <c r="E11759" i="26"/>
  <c r="F11759" i="26"/>
  <c r="E11760" i="26"/>
  <c r="F11760" i="26"/>
  <c r="E11761" i="26"/>
  <c r="F11761" i="26"/>
  <c r="E11762" i="26"/>
  <c r="F11762" i="26"/>
  <c r="E11763" i="26"/>
  <c r="F11763" i="26"/>
  <c r="E11764" i="26"/>
  <c r="F11764" i="26"/>
  <c r="E11765" i="26"/>
  <c r="F11765" i="26"/>
  <c r="E11766" i="26"/>
  <c r="F11766" i="26"/>
  <c r="E11767" i="26"/>
  <c r="F11767" i="26"/>
  <c r="E11768" i="26"/>
  <c r="F11768" i="26"/>
  <c r="E11769" i="26"/>
  <c r="F11769" i="26"/>
  <c r="E11770" i="26"/>
  <c r="F11770" i="26"/>
  <c r="E11771" i="26"/>
  <c r="F11771" i="26"/>
  <c r="E11772" i="26"/>
  <c r="F11772" i="26"/>
  <c r="E11773" i="26"/>
  <c r="F11773" i="26"/>
  <c r="E11774" i="26"/>
  <c r="F11774" i="26"/>
  <c r="E11775" i="26"/>
  <c r="F11775" i="26"/>
  <c r="E11776" i="26"/>
  <c r="F11776" i="26"/>
  <c r="E11777" i="26"/>
  <c r="F11777" i="26"/>
  <c r="E11778" i="26"/>
  <c r="F11778" i="26"/>
  <c r="E11779" i="26"/>
  <c r="F11779" i="26"/>
  <c r="E11780" i="26"/>
  <c r="F11780" i="26"/>
  <c r="E11781" i="26"/>
  <c r="F11781" i="26"/>
  <c r="E11782" i="26"/>
  <c r="F11782" i="26"/>
  <c r="E11783" i="26"/>
  <c r="F11783" i="26"/>
  <c r="E11784" i="26"/>
  <c r="F11784" i="26"/>
  <c r="E11785" i="26"/>
  <c r="F11785" i="26"/>
  <c r="E11786" i="26"/>
  <c r="F11786" i="26"/>
  <c r="E11787" i="26"/>
  <c r="F11787" i="26"/>
  <c r="E11788" i="26"/>
  <c r="F11788" i="26"/>
  <c r="E11789" i="26"/>
  <c r="F11789" i="26"/>
  <c r="E11790" i="26"/>
  <c r="F11790" i="26"/>
  <c r="E11791" i="26"/>
  <c r="F11791" i="26"/>
  <c r="E11792" i="26"/>
  <c r="F11792" i="26"/>
  <c r="E11793" i="26"/>
  <c r="F11793" i="26"/>
  <c r="E11794" i="26"/>
  <c r="F11794" i="26"/>
  <c r="E11795" i="26"/>
  <c r="F11795" i="26"/>
  <c r="E11796" i="26"/>
  <c r="F11796" i="26"/>
  <c r="E11797" i="26"/>
  <c r="F11797" i="26"/>
  <c r="E11798" i="26"/>
  <c r="F11798" i="26"/>
  <c r="E11799" i="26"/>
  <c r="F11799" i="26"/>
  <c r="E11800" i="26"/>
  <c r="F11800" i="26"/>
  <c r="E11801" i="26"/>
  <c r="F11801" i="26"/>
  <c r="E11802" i="26"/>
  <c r="F11802" i="26"/>
  <c r="E11803" i="26"/>
  <c r="F11803" i="26"/>
  <c r="E11804" i="26"/>
  <c r="F11804" i="26"/>
  <c r="E11805" i="26"/>
  <c r="F11805" i="26"/>
  <c r="E11806" i="26"/>
  <c r="F11806" i="26"/>
  <c r="E11807" i="26"/>
  <c r="F11807" i="26"/>
  <c r="E11808" i="26"/>
  <c r="F11808" i="26"/>
  <c r="E11809" i="26"/>
  <c r="F11809" i="26"/>
  <c r="E11810" i="26"/>
  <c r="F11810" i="26"/>
  <c r="E11811" i="26"/>
  <c r="F11811" i="26"/>
  <c r="E11812" i="26"/>
  <c r="F11812" i="26"/>
  <c r="E11813" i="26"/>
  <c r="F11813" i="26"/>
  <c r="E11814" i="26"/>
  <c r="F11814" i="26"/>
  <c r="E11815" i="26"/>
  <c r="F11815" i="26"/>
  <c r="E11816" i="26"/>
  <c r="F11816" i="26"/>
  <c r="E11817" i="26"/>
  <c r="F11817" i="26"/>
  <c r="E11818" i="26"/>
  <c r="F11818" i="26"/>
  <c r="E11819" i="26"/>
  <c r="F11819" i="26"/>
  <c r="E11820" i="26"/>
  <c r="F11820" i="26"/>
  <c r="E11821" i="26"/>
  <c r="F11821" i="26"/>
  <c r="E11822" i="26"/>
  <c r="F11822" i="26"/>
  <c r="E11823" i="26"/>
  <c r="F11823" i="26"/>
  <c r="E11824" i="26"/>
  <c r="F11824" i="26"/>
  <c r="E11825" i="26"/>
  <c r="F11825" i="26"/>
  <c r="E11826" i="26"/>
  <c r="F11826" i="26"/>
  <c r="E11827" i="26"/>
  <c r="F11827" i="26"/>
  <c r="E11828" i="26"/>
  <c r="F11828" i="26"/>
  <c r="E11829" i="26"/>
  <c r="F11829" i="26"/>
  <c r="E11830" i="26"/>
  <c r="F11830" i="26"/>
  <c r="E11831" i="26"/>
  <c r="F11831" i="26"/>
  <c r="E11832" i="26"/>
  <c r="F11832" i="26"/>
  <c r="E11833" i="26"/>
  <c r="F11833" i="26"/>
  <c r="E11834" i="26"/>
  <c r="F11834" i="26"/>
  <c r="E11835" i="26"/>
  <c r="F11835" i="26"/>
  <c r="E11836" i="26"/>
  <c r="F11836" i="26"/>
  <c r="E11837" i="26"/>
  <c r="F11837" i="26"/>
  <c r="E11838" i="26"/>
  <c r="F11838" i="26"/>
  <c r="E11839" i="26"/>
  <c r="F11839" i="26"/>
  <c r="E11840" i="26"/>
  <c r="F11840" i="26"/>
  <c r="E11841" i="26"/>
  <c r="F11841" i="26"/>
  <c r="E11842" i="26"/>
  <c r="F11842" i="26"/>
  <c r="E11843" i="26"/>
  <c r="F11843" i="26"/>
  <c r="E11844" i="26"/>
  <c r="F11844" i="26"/>
  <c r="E11845" i="26"/>
  <c r="F11845" i="26"/>
  <c r="E11846" i="26"/>
  <c r="F11846" i="26"/>
  <c r="E11847" i="26"/>
  <c r="F11847" i="26"/>
  <c r="E11848" i="26"/>
  <c r="F11848" i="26"/>
  <c r="E11849" i="26"/>
  <c r="F11849" i="26"/>
  <c r="E11850" i="26"/>
  <c r="F11850" i="26"/>
  <c r="E11851" i="26"/>
  <c r="F11851" i="26"/>
  <c r="E11852" i="26"/>
  <c r="F11852" i="26"/>
  <c r="E11853" i="26"/>
  <c r="F11853" i="26"/>
  <c r="E11854" i="26"/>
  <c r="F11854" i="26"/>
  <c r="E11855" i="26"/>
  <c r="F11855" i="26"/>
  <c r="E11856" i="26"/>
  <c r="F11856" i="26"/>
  <c r="E11857" i="26"/>
  <c r="F11857" i="26"/>
  <c r="E11858" i="26"/>
  <c r="F11858" i="26"/>
  <c r="E11859" i="26"/>
  <c r="F11859" i="26"/>
  <c r="E11860" i="26"/>
  <c r="F11860" i="26"/>
  <c r="E11861" i="26"/>
  <c r="F11861" i="26"/>
  <c r="E11862" i="26"/>
  <c r="F11862" i="26"/>
  <c r="E11863" i="26"/>
  <c r="F11863" i="26"/>
  <c r="E11864" i="26"/>
  <c r="F11864" i="26"/>
  <c r="E11865" i="26"/>
  <c r="F11865" i="26"/>
  <c r="E11866" i="26"/>
  <c r="F11866" i="26"/>
  <c r="E11867" i="26"/>
  <c r="F11867" i="26"/>
  <c r="E11868" i="26"/>
  <c r="F11868" i="26"/>
  <c r="E11869" i="26"/>
  <c r="F11869" i="26"/>
  <c r="E11870" i="26"/>
  <c r="F11870" i="26"/>
  <c r="E11871" i="26"/>
  <c r="F11871" i="26"/>
  <c r="E11872" i="26"/>
  <c r="F11872" i="26"/>
  <c r="E11873" i="26"/>
  <c r="F11873" i="26"/>
  <c r="E11874" i="26"/>
  <c r="F11874" i="26"/>
  <c r="E11875" i="26"/>
  <c r="F11875" i="26"/>
  <c r="E11876" i="26"/>
  <c r="F11876" i="26"/>
  <c r="E11877" i="26"/>
  <c r="F11877" i="26"/>
  <c r="E11878" i="26"/>
  <c r="F11878" i="26"/>
  <c r="E11879" i="26"/>
  <c r="F11879" i="26"/>
  <c r="E11880" i="26"/>
  <c r="F11880" i="26"/>
  <c r="E11881" i="26"/>
  <c r="F11881" i="26"/>
  <c r="E11882" i="26"/>
  <c r="F11882" i="26"/>
  <c r="E11883" i="26"/>
  <c r="F11883" i="26"/>
  <c r="E11884" i="26"/>
  <c r="F11884" i="26"/>
  <c r="E11885" i="26"/>
  <c r="F11885" i="26"/>
  <c r="E11886" i="26"/>
  <c r="F11886" i="26"/>
  <c r="E11887" i="26"/>
  <c r="F11887" i="26"/>
  <c r="E11888" i="26"/>
  <c r="F11888" i="26"/>
  <c r="E11889" i="26"/>
  <c r="F11889" i="26"/>
  <c r="E11890" i="26"/>
  <c r="F11890" i="26"/>
  <c r="E11891" i="26"/>
  <c r="F11891" i="26"/>
  <c r="E11892" i="26"/>
  <c r="F11892" i="26"/>
  <c r="E11893" i="26"/>
  <c r="F11893" i="26"/>
  <c r="E11894" i="26"/>
  <c r="F11894" i="26"/>
  <c r="E11895" i="26"/>
  <c r="F11895" i="26"/>
  <c r="E11896" i="26"/>
  <c r="F11896" i="26"/>
  <c r="E11897" i="26"/>
  <c r="F11897" i="26"/>
  <c r="E11898" i="26"/>
  <c r="F11898" i="26"/>
  <c r="E11899" i="26"/>
  <c r="F11899" i="26"/>
  <c r="E11900" i="26"/>
  <c r="F11900" i="26"/>
  <c r="E11901" i="26"/>
  <c r="F11901" i="26"/>
  <c r="E11902" i="26"/>
  <c r="F11902" i="26"/>
  <c r="E11903" i="26"/>
  <c r="F11903" i="26"/>
  <c r="E11904" i="26"/>
  <c r="F11904" i="26"/>
  <c r="E11905" i="26"/>
  <c r="F11905" i="26"/>
  <c r="E11906" i="26"/>
  <c r="F11906" i="26"/>
  <c r="E11907" i="26"/>
  <c r="F11907" i="26"/>
  <c r="E11908" i="26"/>
  <c r="F11908" i="26"/>
  <c r="E11909" i="26"/>
  <c r="F11909" i="26"/>
  <c r="E11910" i="26"/>
  <c r="F11910" i="26"/>
  <c r="E11911" i="26"/>
  <c r="F11911" i="26"/>
  <c r="E11912" i="26"/>
  <c r="F11912" i="26"/>
  <c r="E11913" i="26"/>
  <c r="F11913" i="26"/>
  <c r="E11914" i="26"/>
  <c r="F11914" i="26"/>
  <c r="E11915" i="26"/>
  <c r="F11915" i="26"/>
  <c r="E11916" i="26"/>
  <c r="F11916" i="26"/>
  <c r="E11917" i="26"/>
  <c r="F11917" i="26"/>
  <c r="E11918" i="26"/>
  <c r="F11918" i="26"/>
  <c r="E11919" i="26"/>
  <c r="F11919" i="26"/>
  <c r="E11920" i="26"/>
  <c r="F11920" i="26"/>
  <c r="E11921" i="26"/>
  <c r="F11921" i="26"/>
  <c r="E11922" i="26"/>
  <c r="F11922" i="26"/>
  <c r="E11923" i="26"/>
  <c r="F11923" i="26"/>
  <c r="E11924" i="26"/>
  <c r="F11924" i="26"/>
  <c r="E11925" i="26"/>
  <c r="F11925" i="26"/>
  <c r="E11926" i="26"/>
  <c r="F11926" i="26"/>
  <c r="E11927" i="26"/>
  <c r="F11927" i="26"/>
  <c r="E11928" i="26"/>
  <c r="F11928" i="26"/>
  <c r="E11929" i="26"/>
  <c r="F11929" i="26"/>
  <c r="E11930" i="26"/>
  <c r="F11930" i="26"/>
  <c r="E11931" i="26"/>
  <c r="F11931" i="26"/>
  <c r="E11932" i="26"/>
  <c r="F11932" i="26"/>
  <c r="E11933" i="26"/>
  <c r="F11933" i="26"/>
  <c r="E11934" i="26"/>
  <c r="F11934" i="26"/>
  <c r="E11935" i="26"/>
  <c r="F11935" i="26"/>
  <c r="E11936" i="26"/>
  <c r="F11936" i="26"/>
  <c r="E11937" i="26"/>
  <c r="F11937" i="26"/>
  <c r="E11938" i="26"/>
  <c r="F11938" i="26"/>
  <c r="E11939" i="26"/>
  <c r="F11939" i="26"/>
  <c r="E11940" i="26"/>
  <c r="F11940" i="26"/>
  <c r="E11941" i="26"/>
  <c r="F11941" i="26"/>
  <c r="E11942" i="26"/>
  <c r="F11942" i="26"/>
  <c r="E11943" i="26"/>
  <c r="F11943" i="26"/>
  <c r="E11944" i="26"/>
  <c r="F11944" i="26"/>
  <c r="E11945" i="26"/>
  <c r="F11945" i="26"/>
  <c r="E11946" i="26"/>
  <c r="F11946" i="26"/>
  <c r="E11947" i="26"/>
  <c r="F11947" i="26"/>
  <c r="E11948" i="26"/>
  <c r="F11948" i="26"/>
  <c r="E11949" i="26"/>
  <c r="F11949" i="26"/>
  <c r="E11950" i="26"/>
  <c r="F11950" i="26"/>
  <c r="E11951" i="26"/>
  <c r="F11951" i="26"/>
  <c r="E11952" i="26"/>
  <c r="F11952" i="26"/>
  <c r="E11953" i="26"/>
  <c r="F11953" i="26"/>
  <c r="E11954" i="26"/>
  <c r="F11954" i="26"/>
  <c r="E11955" i="26"/>
  <c r="F11955" i="26"/>
  <c r="E11956" i="26"/>
  <c r="F11956" i="26"/>
  <c r="E11957" i="26"/>
  <c r="F11957" i="26"/>
  <c r="E11958" i="26"/>
  <c r="F11958" i="26"/>
  <c r="E11959" i="26"/>
  <c r="F11959" i="26"/>
  <c r="E11960" i="26"/>
  <c r="F11960" i="26"/>
  <c r="E11961" i="26"/>
  <c r="F11961" i="26"/>
  <c r="E11962" i="26"/>
  <c r="F11962" i="26"/>
  <c r="E11963" i="26"/>
  <c r="F11963" i="26"/>
  <c r="E11964" i="26"/>
  <c r="F11964" i="26"/>
  <c r="E11965" i="26"/>
  <c r="F11965" i="26"/>
  <c r="E11966" i="26"/>
  <c r="F11966" i="26"/>
  <c r="E11967" i="26"/>
  <c r="F11967" i="26"/>
  <c r="E11968" i="26"/>
  <c r="F11968" i="26"/>
  <c r="E11969" i="26"/>
  <c r="F11969" i="26"/>
  <c r="E11970" i="26"/>
  <c r="F11970" i="26"/>
  <c r="E11971" i="26"/>
  <c r="F11971" i="26"/>
  <c r="E11972" i="26"/>
  <c r="F11972" i="26"/>
  <c r="E11973" i="26"/>
  <c r="F11973" i="26"/>
  <c r="E11974" i="26"/>
  <c r="F11974" i="26"/>
  <c r="E11975" i="26"/>
  <c r="F11975" i="26"/>
  <c r="E11976" i="26"/>
  <c r="F11976" i="26"/>
  <c r="E11977" i="26"/>
  <c r="F11977" i="26"/>
  <c r="E11978" i="26"/>
  <c r="F11978" i="26"/>
  <c r="E11979" i="26"/>
  <c r="F11979" i="26"/>
  <c r="E11980" i="26"/>
  <c r="F11980" i="26"/>
  <c r="E11981" i="26"/>
  <c r="F11981" i="26"/>
  <c r="E11982" i="26"/>
  <c r="F11982" i="26"/>
  <c r="E11983" i="26"/>
  <c r="F11983" i="26"/>
  <c r="E11984" i="26"/>
  <c r="F11984" i="26"/>
  <c r="E11985" i="26"/>
  <c r="F11985" i="26"/>
  <c r="E11986" i="26"/>
  <c r="F11986" i="26"/>
  <c r="E11987" i="26"/>
  <c r="F11987" i="26"/>
  <c r="E11988" i="26"/>
  <c r="F11988" i="26"/>
  <c r="E11989" i="26"/>
  <c r="F11989" i="26"/>
  <c r="E11990" i="26"/>
  <c r="F11990" i="26"/>
  <c r="E11991" i="26"/>
  <c r="F11991" i="26"/>
  <c r="E11992" i="26"/>
  <c r="F11992" i="26"/>
  <c r="E11993" i="26"/>
  <c r="F11993" i="26"/>
  <c r="E11994" i="26"/>
  <c r="F11994" i="26"/>
  <c r="E11995" i="26"/>
  <c r="F11995" i="26"/>
  <c r="E11996" i="26"/>
  <c r="F11996" i="26"/>
  <c r="E11997" i="26"/>
  <c r="F11997" i="26"/>
  <c r="E11998" i="26"/>
  <c r="F11998" i="26"/>
  <c r="E11999" i="26"/>
  <c r="F11999" i="26"/>
  <c r="E12000" i="26"/>
  <c r="F12000" i="26"/>
  <c r="E12001" i="26"/>
  <c r="F12001" i="26"/>
  <c r="E12002" i="26"/>
  <c r="F12002" i="26"/>
  <c r="E12003" i="26"/>
  <c r="F12003" i="26"/>
  <c r="E12004" i="26"/>
  <c r="F12004" i="26"/>
  <c r="E12005" i="26"/>
  <c r="F12005" i="26"/>
  <c r="E12006" i="26"/>
  <c r="F12006" i="26"/>
  <c r="E12007" i="26"/>
  <c r="F12007" i="26"/>
  <c r="E12008" i="26"/>
  <c r="F12008" i="26"/>
  <c r="E12009" i="26"/>
  <c r="F12009" i="26"/>
  <c r="E12010" i="26"/>
  <c r="F12010" i="26"/>
  <c r="E12011" i="26"/>
  <c r="F12011" i="26"/>
  <c r="E12012" i="26"/>
  <c r="F12012" i="26"/>
  <c r="E12013" i="26"/>
  <c r="F12013" i="26"/>
  <c r="E12014" i="26"/>
  <c r="F12014" i="26"/>
  <c r="E12015" i="26"/>
  <c r="F12015" i="26"/>
  <c r="E12016" i="26"/>
  <c r="F12016" i="26"/>
  <c r="E12017" i="26"/>
  <c r="F12017" i="26"/>
  <c r="E12018" i="26"/>
  <c r="F12018" i="26"/>
  <c r="E12019" i="26"/>
  <c r="F12019" i="26"/>
  <c r="E12020" i="26"/>
  <c r="F12020" i="26"/>
  <c r="E12021" i="26"/>
  <c r="F12021" i="26"/>
  <c r="E12022" i="26"/>
  <c r="F12022" i="26"/>
  <c r="E12023" i="26"/>
  <c r="F12023" i="26"/>
  <c r="E12024" i="26"/>
  <c r="F12024" i="26"/>
  <c r="E12025" i="26"/>
  <c r="F12025" i="26"/>
  <c r="E12026" i="26"/>
  <c r="F12026" i="26"/>
  <c r="E12027" i="26"/>
  <c r="F12027" i="26"/>
  <c r="E12028" i="26"/>
  <c r="F12028" i="26"/>
  <c r="E12029" i="26"/>
  <c r="F12029" i="26"/>
  <c r="E12030" i="26"/>
  <c r="F12030" i="26"/>
  <c r="E12031" i="26"/>
  <c r="F12031" i="26"/>
  <c r="E12032" i="26"/>
  <c r="F12032" i="26"/>
  <c r="E12033" i="26"/>
  <c r="F12033" i="26"/>
  <c r="E12034" i="26"/>
  <c r="F12034" i="26"/>
  <c r="E12035" i="26"/>
  <c r="F12035" i="26"/>
  <c r="E12036" i="26"/>
  <c r="F12036" i="26"/>
  <c r="E12037" i="26"/>
  <c r="F12037" i="26"/>
  <c r="E12038" i="26"/>
  <c r="F12038" i="26"/>
  <c r="E12039" i="26"/>
  <c r="F12039" i="26"/>
  <c r="E12040" i="26"/>
  <c r="F12040" i="26"/>
  <c r="E12041" i="26"/>
  <c r="F12041" i="26"/>
  <c r="E12042" i="26"/>
  <c r="F12042" i="26"/>
  <c r="E12043" i="26"/>
  <c r="F12043" i="26"/>
  <c r="E12044" i="26"/>
  <c r="F12044" i="26"/>
  <c r="E12045" i="26"/>
  <c r="F12045" i="26"/>
  <c r="E12046" i="26"/>
  <c r="F12046" i="26"/>
  <c r="E12047" i="26"/>
  <c r="F12047" i="26"/>
  <c r="E12048" i="26"/>
  <c r="F12048" i="26"/>
  <c r="E12049" i="26"/>
  <c r="F12049" i="26"/>
  <c r="E12050" i="26"/>
  <c r="F12050" i="26"/>
  <c r="E12051" i="26"/>
  <c r="F12051" i="26"/>
  <c r="E12052" i="26"/>
  <c r="F12052" i="26"/>
  <c r="E12053" i="26"/>
  <c r="F12053" i="26"/>
  <c r="E12054" i="26"/>
  <c r="F12054" i="26"/>
  <c r="E12055" i="26"/>
  <c r="F12055" i="26"/>
  <c r="E12056" i="26"/>
  <c r="F12056" i="26"/>
  <c r="E12057" i="26"/>
  <c r="F12057" i="26"/>
  <c r="E12058" i="26"/>
  <c r="F12058" i="26"/>
  <c r="E12059" i="26"/>
  <c r="F12059" i="26"/>
  <c r="E12060" i="26"/>
  <c r="F12060" i="26"/>
  <c r="E12061" i="26"/>
  <c r="F12061" i="26"/>
  <c r="E12062" i="26"/>
  <c r="F12062" i="26"/>
  <c r="E12063" i="26"/>
  <c r="F12063" i="26"/>
  <c r="E12064" i="26"/>
  <c r="F12064" i="26"/>
  <c r="E12065" i="26"/>
  <c r="F12065" i="26"/>
  <c r="E12066" i="26"/>
  <c r="F12066" i="26"/>
  <c r="E12067" i="26"/>
  <c r="F12067" i="26"/>
  <c r="E12068" i="26"/>
  <c r="F12068" i="26"/>
  <c r="E12069" i="26"/>
  <c r="F12069" i="26"/>
  <c r="E12070" i="26"/>
  <c r="F12070" i="26"/>
  <c r="E12071" i="26"/>
  <c r="F12071" i="26"/>
  <c r="E12072" i="26"/>
  <c r="F12072" i="26"/>
  <c r="E12073" i="26"/>
  <c r="F12073" i="26"/>
  <c r="E12074" i="26"/>
  <c r="F12074" i="26"/>
  <c r="E12075" i="26"/>
  <c r="F12075" i="26"/>
  <c r="E12076" i="26"/>
  <c r="F12076" i="26"/>
  <c r="E12077" i="26"/>
  <c r="F12077" i="26"/>
  <c r="E12078" i="26"/>
  <c r="F12078" i="26"/>
  <c r="E12079" i="26"/>
  <c r="F12079" i="26"/>
  <c r="E12080" i="26"/>
  <c r="F12080" i="26"/>
  <c r="E12081" i="26"/>
  <c r="F12081" i="26"/>
  <c r="E12082" i="26"/>
  <c r="F12082" i="26"/>
  <c r="E12083" i="26"/>
  <c r="F12083" i="26"/>
  <c r="E12084" i="26"/>
  <c r="F12084" i="26"/>
  <c r="E12085" i="26"/>
  <c r="F12085" i="26"/>
  <c r="E12086" i="26"/>
  <c r="F12086" i="26"/>
  <c r="E12087" i="26"/>
  <c r="F12087" i="26"/>
  <c r="E12088" i="26"/>
  <c r="F12088" i="26"/>
  <c r="E12089" i="26"/>
  <c r="F12089" i="26"/>
  <c r="E12090" i="26"/>
  <c r="F12090" i="26"/>
  <c r="E12091" i="26"/>
  <c r="F12091" i="26"/>
  <c r="E12092" i="26"/>
  <c r="F12092" i="26"/>
  <c r="E12093" i="26"/>
  <c r="F12093" i="26"/>
  <c r="E12094" i="26"/>
  <c r="F12094" i="26"/>
  <c r="E12095" i="26"/>
  <c r="F12095" i="26"/>
  <c r="E12096" i="26"/>
  <c r="F12096" i="26"/>
  <c r="E12097" i="26"/>
  <c r="F12097" i="26"/>
  <c r="E12098" i="26"/>
  <c r="F12098" i="26"/>
  <c r="E12099" i="26"/>
  <c r="F12099" i="26"/>
  <c r="E12100" i="26"/>
  <c r="F12100" i="26"/>
  <c r="E12101" i="26"/>
  <c r="F12101" i="26"/>
  <c r="E12102" i="26"/>
  <c r="F12102" i="26"/>
  <c r="E12103" i="26"/>
  <c r="F12103" i="26"/>
  <c r="E12104" i="26"/>
  <c r="F12104" i="26"/>
  <c r="E12105" i="26"/>
  <c r="F12105" i="26"/>
  <c r="E12106" i="26"/>
  <c r="F12106" i="26"/>
  <c r="E12107" i="26"/>
  <c r="F12107" i="26"/>
  <c r="E12108" i="26"/>
  <c r="F12108" i="26"/>
  <c r="E12109" i="26"/>
  <c r="F12109" i="26"/>
  <c r="E12110" i="26"/>
  <c r="F12110" i="26"/>
  <c r="E12111" i="26"/>
  <c r="F12111" i="26"/>
  <c r="E12112" i="26"/>
  <c r="F12112" i="26"/>
  <c r="E12113" i="26"/>
  <c r="F12113" i="26"/>
  <c r="E12114" i="26"/>
  <c r="F12114" i="26"/>
  <c r="E12115" i="26"/>
  <c r="F12115" i="26"/>
  <c r="E12116" i="26"/>
  <c r="F12116" i="26"/>
  <c r="E12117" i="26"/>
  <c r="F12117" i="26"/>
  <c r="E12118" i="26"/>
  <c r="F12118" i="26"/>
  <c r="E12119" i="26"/>
  <c r="F12119" i="26"/>
  <c r="E12120" i="26"/>
  <c r="F12120" i="26"/>
  <c r="E12121" i="26"/>
  <c r="F12121" i="26"/>
  <c r="E12122" i="26"/>
  <c r="F12122" i="26"/>
  <c r="E12123" i="26"/>
  <c r="F12123" i="26"/>
  <c r="E12124" i="26"/>
  <c r="F12124" i="26"/>
  <c r="E12125" i="26"/>
  <c r="F12125" i="26"/>
  <c r="E12126" i="26"/>
  <c r="F12126" i="26"/>
  <c r="E12127" i="26"/>
  <c r="F12127" i="26"/>
  <c r="E12128" i="26"/>
  <c r="F12128" i="26"/>
  <c r="E12129" i="26"/>
  <c r="F12129" i="26"/>
  <c r="E12130" i="26"/>
  <c r="F12130" i="26"/>
  <c r="E12131" i="26"/>
  <c r="F12131" i="26"/>
  <c r="E12132" i="26"/>
  <c r="F12132" i="26"/>
  <c r="E12133" i="26"/>
  <c r="F12133" i="26"/>
  <c r="E12134" i="26"/>
  <c r="F12134" i="26"/>
  <c r="E12135" i="26"/>
  <c r="F12135" i="26"/>
  <c r="E12136" i="26"/>
  <c r="F12136" i="26"/>
  <c r="E12137" i="26"/>
  <c r="F12137" i="26"/>
  <c r="E12138" i="26"/>
  <c r="F12138" i="26"/>
  <c r="E12139" i="26"/>
  <c r="F12139" i="26"/>
  <c r="E12140" i="26"/>
  <c r="F12140" i="26"/>
  <c r="E12141" i="26"/>
  <c r="F12141" i="26"/>
  <c r="E12142" i="26"/>
  <c r="F12142" i="26"/>
  <c r="E12143" i="26"/>
  <c r="F12143" i="26"/>
  <c r="E12144" i="26"/>
  <c r="F12144" i="26"/>
  <c r="E12145" i="26"/>
  <c r="F12145" i="26"/>
  <c r="E12146" i="26"/>
  <c r="F12146" i="26"/>
  <c r="E12147" i="26"/>
  <c r="F12147" i="26"/>
  <c r="E12148" i="26"/>
  <c r="F12148" i="26"/>
  <c r="E12149" i="26"/>
  <c r="F12149" i="26"/>
  <c r="E12150" i="26"/>
  <c r="F12150" i="26"/>
  <c r="E12151" i="26"/>
  <c r="F12151" i="26"/>
  <c r="E12152" i="26"/>
  <c r="F12152" i="26"/>
  <c r="E12153" i="26"/>
  <c r="F12153" i="26"/>
  <c r="E12154" i="26"/>
  <c r="F12154" i="26"/>
  <c r="E12155" i="26"/>
  <c r="F12155" i="26"/>
  <c r="E12156" i="26"/>
  <c r="F12156" i="26"/>
  <c r="E12157" i="26"/>
  <c r="F12157" i="26"/>
  <c r="E12158" i="26"/>
  <c r="F12158" i="26"/>
  <c r="E12159" i="26"/>
  <c r="F12159" i="26"/>
  <c r="E12160" i="26"/>
  <c r="F12160" i="26"/>
  <c r="E12161" i="26"/>
  <c r="F12161" i="26"/>
  <c r="E12162" i="26"/>
  <c r="F12162" i="26"/>
  <c r="E12163" i="26"/>
  <c r="F12163" i="26"/>
  <c r="E12164" i="26"/>
  <c r="F12164" i="26"/>
  <c r="E12165" i="26"/>
  <c r="F12165" i="26"/>
  <c r="E12166" i="26"/>
  <c r="F12166" i="26"/>
  <c r="E12167" i="26"/>
  <c r="F12167" i="26"/>
  <c r="E12168" i="26"/>
  <c r="F12168" i="26"/>
  <c r="E12169" i="26"/>
  <c r="F12169" i="26"/>
  <c r="E12170" i="26"/>
  <c r="F12170" i="26"/>
  <c r="E12171" i="26"/>
  <c r="F12171" i="26"/>
  <c r="E12172" i="26"/>
  <c r="F12172" i="26"/>
  <c r="E12173" i="26"/>
  <c r="F12173" i="26"/>
  <c r="E12174" i="26"/>
  <c r="F12174" i="26"/>
  <c r="E12175" i="26"/>
  <c r="F12175" i="26"/>
  <c r="E12176" i="26"/>
  <c r="F12176" i="26"/>
  <c r="E12177" i="26"/>
  <c r="F12177" i="26"/>
  <c r="E12178" i="26"/>
  <c r="F12178" i="26"/>
  <c r="E12179" i="26"/>
  <c r="F12179" i="26"/>
  <c r="E12180" i="26"/>
  <c r="F12180" i="26"/>
  <c r="E12181" i="26"/>
  <c r="F12181" i="26"/>
  <c r="E12182" i="26"/>
  <c r="F12182" i="26"/>
  <c r="E12183" i="26"/>
  <c r="F12183" i="26"/>
  <c r="E12184" i="26"/>
  <c r="F12184" i="26"/>
  <c r="E12185" i="26"/>
  <c r="F12185" i="26"/>
  <c r="E12186" i="26"/>
  <c r="F12186" i="26"/>
  <c r="E12187" i="26"/>
  <c r="F12187" i="26"/>
  <c r="E12188" i="26"/>
  <c r="F12188" i="26"/>
  <c r="E12189" i="26"/>
  <c r="F12189" i="26"/>
  <c r="E12190" i="26"/>
  <c r="F12190" i="26"/>
  <c r="E12191" i="26"/>
  <c r="F12191" i="26"/>
  <c r="E12192" i="26"/>
  <c r="F12192" i="26"/>
  <c r="E12193" i="26"/>
  <c r="F12193" i="26"/>
  <c r="E12194" i="26"/>
  <c r="F12194" i="26"/>
  <c r="E12195" i="26"/>
  <c r="F12195" i="26"/>
  <c r="E12196" i="26"/>
  <c r="F12196" i="26"/>
  <c r="E12197" i="26"/>
  <c r="F12197" i="26"/>
  <c r="E12198" i="26"/>
  <c r="F12198" i="26"/>
  <c r="E12199" i="26"/>
  <c r="F12199" i="26"/>
  <c r="E12200" i="26"/>
  <c r="F12200" i="26"/>
  <c r="E12201" i="26"/>
  <c r="F12201" i="26"/>
  <c r="E12202" i="26"/>
  <c r="F12202" i="26"/>
  <c r="E12203" i="26"/>
  <c r="F12203" i="26"/>
  <c r="E12204" i="26"/>
  <c r="F12204" i="26"/>
  <c r="E12205" i="26"/>
  <c r="F12205" i="26"/>
  <c r="E12206" i="26"/>
  <c r="F12206" i="26"/>
  <c r="E12207" i="26"/>
  <c r="F12207" i="26"/>
  <c r="E12208" i="26"/>
  <c r="F12208" i="26"/>
  <c r="E12209" i="26"/>
  <c r="F12209" i="26"/>
  <c r="E12210" i="26"/>
  <c r="F12210" i="26"/>
  <c r="E12211" i="26"/>
  <c r="F12211" i="26"/>
  <c r="E12212" i="26"/>
  <c r="F12212" i="26"/>
  <c r="E12213" i="26"/>
  <c r="F12213" i="26"/>
  <c r="E12214" i="26"/>
  <c r="F12214" i="26"/>
  <c r="E12215" i="26"/>
  <c r="F12215" i="26"/>
  <c r="E12216" i="26"/>
  <c r="F12216" i="26"/>
  <c r="E12217" i="26"/>
  <c r="F12217" i="26"/>
  <c r="E12218" i="26"/>
  <c r="F12218" i="26"/>
  <c r="E12219" i="26"/>
  <c r="F12219" i="26"/>
  <c r="E12220" i="26"/>
  <c r="F12220" i="26"/>
  <c r="E12221" i="26"/>
  <c r="F12221" i="26"/>
  <c r="E12222" i="26"/>
  <c r="F12222" i="26"/>
  <c r="E12223" i="26"/>
  <c r="F12223" i="26"/>
  <c r="E12224" i="26"/>
  <c r="F12224" i="26"/>
  <c r="E12225" i="26"/>
  <c r="F12225" i="26"/>
  <c r="E12226" i="26"/>
  <c r="F12226" i="26"/>
  <c r="E12227" i="26"/>
  <c r="F12227" i="26"/>
  <c r="E12228" i="26"/>
  <c r="F12228" i="26"/>
  <c r="E12229" i="26"/>
  <c r="F12229" i="26"/>
  <c r="E12230" i="26"/>
  <c r="F12230" i="26"/>
  <c r="E12231" i="26"/>
  <c r="F12231" i="26"/>
  <c r="E12232" i="26"/>
  <c r="F12232" i="26"/>
  <c r="E12233" i="26"/>
  <c r="F12233" i="26"/>
  <c r="E12234" i="26"/>
  <c r="F12234" i="26"/>
  <c r="E12235" i="26"/>
  <c r="F12235" i="26"/>
  <c r="E12236" i="26"/>
  <c r="F12236" i="26"/>
  <c r="E12237" i="26"/>
  <c r="F12237" i="26"/>
  <c r="E12238" i="26"/>
  <c r="F12238" i="26"/>
  <c r="E12239" i="26"/>
  <c r="F12239" i="26"/>
  <c r="E12240" i="26"/>
  <c r="F12240" i="26"/>
  <c r="E12241" i="26"/>
  <c r="F12241" i="26"/>
  <c r="E12242" i="26"/>
  <c r="F12242" i="26"/>
  <c r="E12243" i="26"/>
  <c r="F12243" i="26"/>
  <c r="E12244" i="26"/>
  <c r="F12244" i="26"/>
  <c r="E12245" i="26"/>
  <c r="F12245" i="26"/>
  <c r="E12246" i="26"/>
  <c r="F12246" i="26"/>
  <c r="E12247" i="26"/>
  <c r="F12247" i="26"/>
  <c r="E12248" i="26"/>
  <c r="F12248" i="26"/>
  <c r="E12249" i="26"/>
  <c r="F12249" i="26"/>
  <c r="E12250" i="26"/>
  <c r="F12250" i="26"/>
  <c r="E12251" i="26"/>
  <c r="F12251" i="26"/>
  <c r="E12252" i="26"/>
  <c r="F12252" i="26"/>
  <c r="E12253" i="26"/>
  <c r="F12253" i="26"/>
  <c r="E12254" i="26"/>
  <c r="F12254" i="26"/>
  <c r="E12255" i="26"/>
  <c r="F12255" i="26"/>
  <c r="E12256" i="26"/>
  <c r="F12256" i="26"/>
  <c r="E12257" i="26"/>
  <c r="F12257" i="26"/>
  <c r="E12258" i="26"/>
  <c r="F12258" i="26"/>
  <c r="E12259" i="26"/>
  <c r="F12259" i="26"/>
  <c r="E12260" i="26"/>
  <c r="F12260" i="26"/>
  <c r="E12261" i="26"/>
  <c r="F12261" i="26"/>
  <c r="E12262" i="26"/>
  <c r="F12262" i="26"/>
  <c r="E12263" i="26"/>
  <c r="F12263" i="26"/>
  <c r="E12264" i="26"/>
  <c r="F12264" i="26"/>
  <c r="E12265" i="26"/>
  <c r="F12265" i="26"/>
  <c r="E12266" i="26"/>
  <c r="F12266" i="26"/>
  <c r="E12267" i="26"/>
  <c r="F12267" i="26"/>
  <c r="E12268" i="26"/>
  <c r="F12268" i="26"/>
  <c r="E12269" i="26"/>
  <c r="F12269" i="26"/>
  <c r="E12270" i="26"/>
  <c r="F12270" i="26"/>
  <c r="E12271" i="26"/>
  <c r="F12271" i="26"/>
  <c r="E12272" i="26"/>
  <c r="F12272" i="26"/>
  <c r="E12273" i="26"/>
  <c r="F12273" i="26"/>
  <c r="E12274" i="26"/>
  <c r="F12274" i="26"/>
  <c r="E12275" i="26"/>
  <c r="F12275" i="26"/>
  <c r="E12276" i="26"/>
  <c r="F12276" i="26"/>
  <c r="E12277" i="26"/>
  <c r="F12277" i="26"/>
  <c r="E12278" i="26"/>
  <c r="F12278" i="26"/>
  <c r="E12279" i="26"/>
  <c r="F12279" i="26"/>
  <c r="E12280" i="26"/>
  <c r="F12280" i="26"/>
  <c r="E12281" i="26"/>
  <c r="F12281" i="26"/>
  <c r="E12282" i="26"/>
  <c r="F12282" i="26"/>
  <c r="E12283" i="26"/>
  <c r="F12283" i="26"/>
  <c r="E12284" i="26"/>
  <c r="F12284" i="26"/>
  <c r="E12285" i="26"/>
  <c r="F12285" i="26"/>
  <c r="E12286" i="26"/>
  <c r="F12286" i="26"/>
  <c r="E12287" i="26"/>
  <c r="F12287" i="26"/>
  <c r="E12288" i="26"/>
  <c r="F12288" i="26"/>
  <c r="E12289" i="26"/>
  <c r="F12289" i="26"/>
  <c r="E12290" i="26"/>
  <c r="F12290" i="26"/>
  <c r="E12291" i="26"/>
  <c r="F12291" i="26"/>
  <c r="E12292" i="26"/>
  <c r="F12292" i="26"/>
  <c r="E12293" i="26"/>
  <c r="F12293" i="26"/>
  <c r="E12294" i="26"/>
  <c r="F12294" i="26"/>
  <c r="E12295" i="26"/>
  <c r="F12295" i="26"/>
  <c r="E12296" i="26"/>
  <c r="F12296" i="26"/>
  <c r="E12297" i="26"/>
  <c r="F12297" i="26"/>
  <c r="E12298" i="26"/>
  <c r="F12298" i="26"/>
  <c r="E12299" i="26"/>
  <c r="F12299" i="26"/>
  <c r="E12300" i="26"/>
  <c r="F12300" i="26"/>
  <c r="E12301" i="26"/>
  <c r="F12301" i="26"/>
  <c r="E12302" i="26"/>
  <c r="F12302" i="26"/>
  <c r="E12303" i="26"/>
  <c r="F12303" i="26"/>
  <c r="E12304" i="26"/>
  <c r="F12304" i="26"/>
  <c r="E12305" i="26"/>
  <c r="F12305" i="26"/>
  <c r="E12306" i="26"/>
  <c r="F12306" i="26"/>
  <c r="E12307" i="26"/>
  <c r="F12307" i="26"/>
  <c r="E12308" i="26"/>
  <c r="F12308" i="26"/>
  <c r="E12309" i="26"/>
  <c r="F12309" i="26"/>
  <c r="E12310" i="26"/>
  <c r="F12310" i="26"/>
  <c r="E12311" i="26"/>
  <c r="F12311" i="26"/>
  <c r="E12312" i="26"/>
  <c r="F12312" i="26"/>
  <c r="E12313" i="26"/>
  <c r="F12313" i="26"/>
  <c r="E12314" i="26"/>
  <c r="F12314" i="26"/>
  <c r="E12315" i="26"/>
  <c r="F12315" i="26"/>
  <c r="E12316" i="26"/>
  <c r="F12316" i="26"/>
  <c r="E12317" i="26"/>
  <c r="F12317" i="26"/>
  <c r="E12318" i="26"/>
  <c r="F12318" i="26"/>
  <c r="E12319" i="26"/>
  <c r="F12319" i="26"/>
  <c r="E12320" i="26"/>
  <c r="F12320" i="26"/>
  <c r="E12321" i="26"/>
  <c r="F12321" i="26"/>
  <c r="E12322" i="26"/>
  <c r="F12322" i="26"/>
  <c r="E12323" i="26"/>
  <c r="F12323" i="26"/>
  <c r="E12324" i="26"/>
  <c r="F12324" i="26"/>
  <c r="E12325" i="26"/>
  <c r="F12325" i="26"/>
  <c r="E12326" i="26"/>
  <c r="F12326" i="26"/>
  <c r="E12327" i="26"/>
  <c r="F12327" i="26"/>
  <c r="E12328" i="26"/>
  <c r="F12328" i="26"/>
  <c r="E12329" i="26"/>
  <c r="F12329" i="26"/>
  <c r="E12330" i="26"/>
  <c r="F12330" i="26"/>
  <c r="E12331" i="26"/>
  <c r="F12331" i="26"/>
  <c r="E12332" i="26"/>
  <c r="F12332" i="26"/>
  <c r="E12333" i="26"/>
  <c r="F12333" i="26"/>
  <c r="E12334" i="26"/>
  <c r="F12334" i="26"/>
  <c r="E12335" i="26"/>
  <c r="F12335" i="26"/>
  <c r="E12336" i="26"/>
  <c r="F12336" i="26"/>
  <c r="E12337" i="26"/>
  <c r="F12337" i="26"/>
  <c r="E12338" i="26"/>
  <c r="F12338" i="26"/>
  <c r="E12339" i="26"/>
  <c r="F12339" i="26"/>
  <c r="E12340" i="26"/>
  <c r="F12340" i="26"/>
  <c r="E12341" i="26"/>
  <c r="F12341" i="26"/>
  <c r="E12342" i="26"/>
  <c r="F12342" i="26"/>
  <c r="E12343" i="26"/>
  <c r="F12343" i="26"/>
  <c r="E12344" i="26"/>
  <c r="F12344" i="26"/>
  <c r="E12345" i="26"/>
  <c r="F12345" i="26"/>
  <c r="E12346" i="26"/>
  <c r="F12346" i="26"/>
  <c r="E12347" i="26"/>
  <c r="F12347" i="26"/>
  <c r="E12348" i="26"/>
  <c r="F12348" i="26"/>
  <c r="E12349" i="26"/>
  <c r="F12349" i="26"/>
  <c r="E12350" i="26"/>
  <c r="F12350" i="26"/>
  <c r="E12351" i="26"/>
  <c r="F12351" i="26"/>
  <c r="E12352" i="26"/>
  <c r="F12352" i="26"/>
  <c r="E12353" i="26"/>
  <c r="F12353" i="26"/>
  <c r="E12354" i="26"/>
  <c r="F12354" i="26"/>
  <c r="E12355" i="26"/>
  <c r="F12355" i="26"/>
  <c r="E12356" i="26"/>
  <c r="F12356" i="26"/>
  <c r="E12357" i="26"/>
  <c r="F12357" i="26"/>
  <c r="E12358" i="26"/>
  <c r="F12358" i="26"/>
  <c r="E12359" i="26"/>
  <c r="F12359" i="26"/>
  <c r="E12360" i="26"/>
  <c r="F12360" i="26"/>
  <c r="E12361" i="26"/>
  <c r="F12361" i="26"/>
  <c r="E12362" i="26"/>
  <c r="F12362" i="26"/>
  <c r="E12363" i="26"/>
  <c r="F12363" i="26"/>
  <c r="E12364" i="26"/>
  <c r="F12364" i="26"/>
  <c r="E12365" i="26"/>
  <c r="F12365" i="26"/>
  <c r="E12366" i="26"/>
  <c r="F12366" i="26"/>
  <c r="E12367" i="26"/>
  <c r="F12367" i="26"/>
  <c r="E12368" i="26"/>
  <c r="F12368" i="26"/>
  <c r="E12369" i="26"/>
  <c r="F12369" i="26"/>
  <c r="E12370" i="26"/>
  <c r="F12370" i="26"/>
  <c r="E12371" i="26"/>
  <c r="F12371" i="26"/>
  <c r="E12372" i="26"/>
  <c r="F12372" i="26"/>
  <c r="E12373" i="26"/>
  <c r="F12373" i="26"/>
  <c r="E12374" i="26"/>
  <c r="F12374" i="26"/>
  <c r="E12375" i="26"/>
  <c r="F12375" i="26"/>
  <c r="E12376" i="26"/>
  <c r="F12376" i="26"/>
  <c r="E12377" i="26"/>
  <c r="F12377" i="26"/>
  <c r="E12378" i="26"/>
  <c r="F12378" i="26"/>
  <c r="E12379" i="26"/>
  <c r="F12379" i="26"/>
  <c r="E12380" i="26"/>
  <c r="F12380" i="26"/>
  <c r="E12381" i="26"/>
  <c r="F12381" i="26"/>
  <c r="E12382" i="26"/>
  <c r="F12382" i="26"/>
  <c r="E12383" i="26"/>
  <c r="F12383" i="26"/>
  <c r="E12384" i="26"/>
  <c r="F12384" i="26"/>
  <c r="E12385" i="26"/>
  <c r="F12385" i="26"/>
  <c r="E12386" i="26"/>
  <c r="F12386" i="26"/>
  <c r="E12387" i="26"/>
  <c r="F12387" i="26"/>
  <c r="E12388" i="26"/>
  <c r="F12388" i="26"/>
  <c r="E12389" i="26"/>
  <c r="F12389" i="26"/>
  <c r="E12390" i="26"/>
  <c r="F12390" i="26"/>
  <c r="E12391" i="26"/>
  <c r="F12391" i="26"/>
  <c r="E12392" i="26"/>
  <c r="F12392" i="26"/>
  <c r="E12393" i="26"/>
  <c r="F12393" i="26"/>
  <c r="E12394" i="26"/>
  <c r="F12394" i="26"/>
  <c r="E12395" i="26"/>
  <c r="F12395" i="26"/>
  <c r="E12396" i="26"/>
  <c r="F12396" i="26"/>
  <c r="E12397" i="26"/>
  <c r="F12397" i="26"/>
  <c r="E12398" i="26"/>
  <c r="F12398" i="26"/>
  <c r="E12399" i="26"/>
  <c r="F12399" i="26"/>
  <c r="E12400" i="26"/>
  <c r="F12400" i="26"/>
  <c r="E12401" i="26"/>
  <c r="F12401" i="26"/>
  <c r="E12402" i="26"/>
  <c r="F12402" i="26"/>
  <c r="E12403" i="26"/>
  <c r="F12403" i="26"/>
  <c r="E12404" i="26"/>
  <c r="F12404" i="26"/>
  <c r="E12405" i="26"/>
  <c r="F12405" i="26"/>
  <c r="E12406" i="26"/>
  <c r="F12406" i="26"/>
  <c r="E12407" i="26"/>
  <c r="F12407" i="26"/>
  <c r="E12408" i="26"/>
  <c r="F12408" i="26"/>
  <c r="E12409" i="26"/>
  <c r="F12409" i="26"/>
  <c r="E12410" i="26"/>
  <c r="F12410" i="26"/>
  <c r="E12411" i="26"/>
  <c r="F12411" i="26"/>
  <c r="E12412" i="26"/>
  <c r="F12412" i="26"/>
  <c r="E12413" i="26"/>
  <c r="F12413" i="26"/>
  <c r="E12414" i="26"/>
  <c r="F12414" i="26"/>
  <c r="E12415" i="26"/>
  <c r="F12415" i="26"/>
  <c r="E12416" i="26"/>
  <c r="F12416" i="26"/>
  <c r="E12417" i="26"/>
  <c r="F12417" i="26"/>
  <c r="E12418" i="26"/>
  <c r="F12418" i="26"/>
  <c r="E12419" i="26"/>
  <c r="F12419" i="26"/>
  <c r="E12420" i="26"/>
  <c r="F12420" i="26"/>
  <c r="E12421" i="26"/>
  <c r="F12421" i="26"/>
  <c r="E12422" i="26"/>
  <c r="F12422" i="26"/>
  <c r="E12423" i="26"/>
  <c r="F12423" i="26"/>
  <c r="E12424" i="26"/>
  <c r="F12424" i="26"/>
  <c r="E12425" i="26"/>
  <c r="F12425" i="26"/>
  <c r="E12426" i="26"/>
  <c r="F12426" i="26"/>
  <c r="E12427" i="26"/>
  <c r="F12427" i="26"/>
  <c r="E12428" i="26"/>
  <c r="F12428" i="26"/>
  <c r="E12429" i="26"/>
  <c r="F12429" i="26"/>
  <c r="E12430" i="26"/>
  <c r="F12430" i="26"/>
  <c r="E12431" i="26"/>
  <c r="F12431" i="26"/>
  <c r="E12432" i="26"/>
  <c r="F12432" i="26"/>
  <c r="E12433" i="26"/>
  <c r="F12433" i="26"/>
  <c r="E12434" i="26"/>
  <c r="F12434" i="26"/>
  <c r="E12435" i="26"/>
  <c r="F12435" i="26"/>
  <c r="E12436" i="26"/>
  <c r="F12436" i="26"/>
  <c r="E12437" i="26"/>
  <c r="F12437" i="26"/>
  <c r="E12438" i="26"/>
  <c r="F12438" i="26"/>
  <c r="E12439" i="26"/>
  <c r="F12439" i="26"/>
  <c r="E12440" i="26"/>
  <c r="F12440" i="26"/>
  <c r="E12441" i="26"/>
  <c r="F12441" i="26"/>
  <c r="E12442" i="26"/>
  <c r="F12442" i="26"/>
  <c r="E12443" i="26"/>
  <c r="F12443" i="26"/>
  <c r="E12444" i="26"/>
  <c r="F12444" i="26"/>
  <c r="E12445" i="26"/>
  <c r="F12445" i="26"/>
  <c r="E12446" i="26"/>
  <c r="F12446" i="26"/>
  <c r="E12447" i="26"/>
  <c r="F12447" i="26"/>
  <c r="E12448" i="26"/>
  <c r="F12448" i="26"/>
  <c r="E12449" i="26"/>
  <c r="F12449" i="26"/>
  <c r="E12450" i="26"/>
  <c r="F12450" i="26"/>
  <c r="E12451" i="26"/>
  <c r="F12451" i="26"/>
  <c r="E12452" i="26"/>
  <c r="F12452" i="26"/>
  <c r="E12453" i="26"/>
  <c r="F12453" i="26"/>
  <c r="E12454" i="26"/>
  <c r="F12454" i="26"/>
  <c r="E12455" i="26"/>
  <c r="F12455" i="26"/>
  <c r="E12456" i="26"/>
  <c r="F12456" i="26"/>
  <c r="E12457" i="26"/>
  <c r="F12457" i="26"/>
  <c r="E12458" i="26"/>
  <c r="F12458" i="26"/>
  <c r="E12459" i="26"/>
  <c r="F12459" i="26"/>
  <c r="E12460" i="26"/>
  <c r="F12460" i="26"/>
  <c r="E12461" i="26"/>
  <c r="F12461" i="26"/>
  <c r="E12462" i="26"/>
  <c r="F12462" i="26"/>
  <c r="E12463" i="26"/>
  <c r="F12463" i="26"/>
  <c r="E12464" i="26"/>
  <c r="F12464" i="26"/>
  <c r="E12465" i="26"/>
  <c r="F12465" i="26"/>
  <c r="E12466" i="26"/>
  <c r="F12466" i="26"/>
  <c r="E12467" i="26"/>
  <c r="F12467" i="26"/>
  <c r="E12468" i="26"/>
  <c r="F12468" i="26"/>
  <c r="E12469" i="26"/>
  <c r="F12469" i="26"/>
  <c r="E12470" i="26"/>
  <c r="F12470" i="26"/>
  <c r="E12471" i="26"/>
  <c r="F12471" i="26"/>
  <c r="E12472" i="26"/>
  <c r="F12472" i="26"/>
  <c r="E12473" i="26"/>
  <c r="F12473" i="26"/>
  <c r="E12474" i="26"/>
  <c r="F12474" i="26"/>
  <c r="E12475" i="26"/>
  <c r="F12475" i="26"/>
  <c r="E12476" i="26"/>
  <c r="F12476" i="26"/>
  <c r="E12477" i="26"/>
  <c r="F12477" i="26"/>
  <c r="E12478" i="26"/>
  <c r="F12478" i="26"/>
  <c r="E12479" i="26"/>
  <c r="F12479" i="26"/>
  <c r="E12480" i="26"/>
  <c r="F12480" i="26"/>
  <c r="E12481" i="26"/>
  <c r="F12481" i="26"/>
  <c r="E12482" i="26"/>
  <c r="F12482" i="26"/>
  <c r="E12483" i="26"/>
  <c r="F12483" i="26"/>
  <c r="E12484" i="26"/>
  <c r="F12484" i="26"/>
  <c r="E12485" i="26"/>
  <c r="F12485" i="26"/>
  <c r="E12486" i="26"/>
  <c r="F12486" i="26"/>
  <c r="E12487" i="26"/>
  <c r="F12487" i="26"/>
  <c r="E12488" i="26"/>
  <c r="F12488" i="26"/>
  <c r="E12489" i="26"/>
  <c r="F12489" i="26"/>
  <c r="E12490" i="26"/>
  <c r="F12490" i="26"/>
  <c r="E12491" i="26"/>
  <c r="F12491" i="26"/>
  <c r="E12492" i="26"/>
  <c r="F12492" i="26"/>
  <c r="E12493" i="26"/>
  <c r="F12493" i="26"/>
  <c r="E12494" i="26"/>
  <c r="F12494" i="26"/>
  <c r="E12495" i="26"/>
  <c r="F12495" i="26"/>
  <c r="E12496" i="26"/>
  <c r="F12496" i="26"/>
  <c r="E12497" i="26"/>
  <c r="F12497" i="26"/>
  <c r="E12498" i="26"/>
  <c r="F12498" i="26"/>
  <c r="E12499" i="26"/>
  <c r="F12499" i="26"/>
  <c r="E12500" i="26"/>
  <c r="F12500" i="26"/>
  <c r="E12501" i="26"/>
  <c r="F12501" i="26"/>
  <c r="E12502" i="26"/>
  <c r="F12502" i="26"/>
  <c r="E12503" i="26"/>
  <c r="F12503" i="26"/>
  <c r="E12504" i="26"/>
  <c r="F12504" i="26"/>
  <c r="E12505" i="26"/>
  <c r="F12505" i="26"/>
  <c r="E12506" i="26"/>
  <c r="F12506" i="26"/>
  <c r="E12507" i="26"/>
  <c r="F12507" i="26"/>
  <c r="E12508" i="26"/>
  <c r="F12508" i="26"/>
  <c r="E12509" i="26"/>
  <c r="F12509" i="26"/>
  <c r="E12510" i="26"/>
  <c r="F12510" i="26"/>
  <c r="E12511" i="26"/>
  <c r="F12511" i="26"/>
  <c r="E12512" i="26"/>
  <c r="F12512" i="26"/>
  <c r="E12513" i="26"/>
  <c r="F12513" i="26"/>
  <c r="E12514" i="26"/>
  <c r="F12514" i="26"/>
  <c r="E12515" i="26"/>
  <c r="F12515" i="26"/>
  <c r="E12516" i="26"/>
  <c r="F12516" i="26"/>
  <c r="E12517" i="26"/>
  <c r="F12517" i="26"/>
  <c r="E12518" i="26"/>
  <c r="F12518" i="26"/>
  <c r="E12519" i="26"/>
  <c r="F12519" i="26"/>
  <c r="E12520" i="26"/>
  <c r="F12520" i="26"/>
  <c r="E12521" i="26"/>
  <c r="F12521" i="26"/>
  <c r="E12522" i="26"/>
  <c r="F12522" i="26"/>
  <c r="E12523" i="26"/>
  <c r="F12523" i="26"/>
  <c r="E12524" i="26"/>
  <c r="F12524" i="26"/>
  <c r="E12525" i="26"/>
  <c r="F12525" i="26"/>
  <c r="E12526" i="26"/>
  <c r="F12526" i="26"/>
  <c r="E12527" i="26"/>
  <c r="F12527" i="26"/>
  <c r="E12528" i="26"/>
  <c r="F12528" i="26"/>
  <c r="E12529" i="26"/>
  <c r="F12529" i="26"/>
  <c r="E12530" i="26"/>
  <c r="F12530" i="26"/>
  <c r="E12531" i="26"/>
  <c r="F12531" i="26"/>
  <c r="E12532" i="26"/>
  <c r="F12532" i="26"/>
  <c r="E12533" i="26"/>
  <c r="F12533" i="26"/>
  <c r="E12534" i="26"/>
  <c r="F12534" i="26"/>
  <c r="E12535" i="26"/>
  <c r="F12535" i="26"/>
  <c r="E12536" i="26"/>
  <c r="F12536" i="26"/>
  <c r="E12537" i="26"/>
  <c r="F12537" i="26"/>
  <c r="E12538" i="26"/>
  <c r="F12538" i="26"/>
  <c r="E12539" i="26"/>
  <c r="F12539" i="26"/>
  <c r="E12540" i="26"/>
  <c r="F12540" i="26"/>
  <c r="E12541" i="26"/>
  <c r="F12541" i="26"/>
  <c r="E12542" i="26"/>
  <c r="F12542" i="26"/>
  <c r="E12543" i="26"/>
  <c r="F12543" i="26"/>
  <c r="E12544" i="26"/>
  <c r="F12544" i="26"/>
  <c r="E12545" i="26"/>
  <c r="F12545" i="26"/>
  <c r="E12546" i="26"/>
  <c r="F12546" i="26"/>
  <c r="E12547" i="26"/>
  <c r="F12547" i="26"/>
  <c r="E12548" i="26"/>
  <c r="F12548" i="26"/>
  <c r="E12549" i="26"/>
  <c r="F12549" i="26"/>
  <c r="E12550" i="26"/>
  <c r="F12550" i="26"/>
  <c r="E12551" i="26"/>
  <c r="F12551" i="26"/>
  <c r="E12552" i="26"/>
  <c r="F12552" i="26"/>
  <c r="E12553" i="26"/>
  <c r="F12553" i="26"/>
  <c r="E12554" i="26"/>
  <c r="F12554" i="26"/>
  <c r="E12555" i="26"/>
  <c r="F12555" i="26"/>
  <c r="E12556" i="26"/>
  <c r="F12556" i="26"/>
  <c r="E12557" i="26"/>
  <c r="F12557" i="26"/>
  <c r="E12558" i="26"/>
  <c r="F12558" i="26"/>
  <c r="E12559" i="26"/>
  <c r="F12559" i="26"/>
  <c r="E12560" i="26"/>
  <c r="F12560" i="26"/>
  <c r="E12561" i="26"/>
  <c r="F12561" i="26"/>
  <c r="E12562" i="26"/>
  <c r="F12562" i="26"/>
  <c r="E12563" i="26"/>
  <c r="F12563" i="26"/>
  <c r="E12564" i="26"/>
  <c r="F12564" i="26"/>
  <c r="E12565" i="26"/>
  <c r="F12565" i="26"/>
  <c r="E12566" i="26"/>
  <c r="F12566" i="26"/>
  <c r="E12567" i="26"/>
  <c r="F12567" i="26"/>
  <c r="E12568" i="26"/>
  <c r="F12568" i="26"/>
  <c r="E12569" i="26"/>
  <c r="F12569" i="26"/>
  <c r="E12570" i="26"/>
  <c r="F12570" i="26"/>
  <c r="E12571" i="26"/>
  <c r="F12571" i="26"/>
  <c r="E12572" i="26"/>
  <c r="F12572" i="26"/>
  <c r="E12573" i="26"/>
  <c r="F12573" i="26"/>
  <c r="E12574" i="26"/>
  <c r="F12574" i="26"/>
  <c r="E12575" i="26"/>
  <c r="F12575" i="26"/>
  <c r="E12576" i="26"/>
  <c r="F12576" i="26"/>
  <c r="E12577" i="26"/>
  <c r="F12577" i="26"/>
  <c r="E12578" i="26"/>
  <c r="F12578" i="26"/>
  <c r="E12579" i="26"/>
  <c r="F12579" i="26"/>
  <c r="E12580" i="26"/>
  <c r="F12580" i="26"/>
  <c r="E12581" i="26"/>
  <c r="F12581" i="26"/>
  <c r="E12582" i="26"/>
  <c r="F12582" i="26"/>
  <c r="E12583" i="26"/>
  <c r="F12583" i="26"/>
  <c r="E12584" i="26"/>
  <c r="F12584" i="26"/>
  <c r="E12585" i="26"/>
  <c r="F12585" i="26"/>
  <c r="E12586" i="26"/>
  <c r="F12586" i="26"/>
  <c r="E12587" i="26"/>
  <c r="F12587" i="26"/>
  <c r="E12588" i="26"/>
  <c r="F12588" i="26"/>
  <c r="E12589" i="26"/>
  <c r="F12589" i="26"/>
  <c r="E12590" i="26"/>
  <c r="F12590" i="26"/>
  <c r="E12591" i="26"/>
  <c r="F12591" i="26"/>
  <c r="E12592" i="26"/>
  <c r="F12592" i="26"/>
  <c r="E12593" i="26"/>
  <c r="F12593" i="26"/>
  <c r="E12594" i="26"/>
  <c r="F12594" i="26"/>
  <c r="E12595" i="26"/>
  <c r="F12595" i="26"/>
  <c r="E12596" i="26"/>
  <c r="F12596" i="26"/>
  <c r="E12597" i="26"/>
  <c r="F12597" i="26"/>
  <c r="E12598" i="26"/>
  <c r="F12598" i="26"/>
  <c r="E12599" i="26"/>
  <c r="F12599" i="26"/>
  <c r="E12600" i="26"/>
  <c r="F12600" i="26"/>
  <c r="E12601" i="26"/>
  <c r="F12601" i="26"/>
  <c r="E12602" i="26"/>
  <c r="F12602" i="26"/>
  <c r="E12603" i="26"/>
  <c r="F12603" i="26"/>
  <c r="E12604" i="26"/>
  <c r="F12604" i="26"/>
  <c r="E12605" i="26"/>
  <c r="F12605" i="26"/>
  <c r="E12606" i="26"/>
  <c r="F12606" i="26"/>
  <c r="E12607" i="26"/>
  <c r="F12607" i="26"/>
  <c r="E12608" i="26"/>
  <c r="F12608" i="26"/>
  <c r="E12609" i="26"/>
  <c r="F12609" i="26"/>
  <c r="E12610" i="26"/>
  <c r="F12610" i="26"/>
  <c r="E12611" i="26"/>
  <c r="F12611" i="26"/>
  <c r="E12612" i="26"/>
  <c r="F12612" i="26"/>
  <c r="E12613" i="26"/>
  <c r="F12613" i="26"/>
  <c r="E12614" i="26"/>
  <c r="F12614" i="26"/>
  <c r="E12615" i="26"/>
  <c r="F12615" i="26"/>
  <c r="E12616" i="26"/>
  <c r="F12616" i="26"/>
  <c r="E12617" i="26"/>
  <c r="F12617" i="26"/>
  <c r="E12618" i="26"/>
  <c r="F12618" i="26"/>
  <c r="E12619" i="26"/>
  <c r="F12619" i="26"/>
  <c r="E12620" i="26"/>
  <c r="F12620" i="26"/>
  <c r="E12621" i="26"/>
  <c r="F12621" i="26"/>
  <c r="E12622" i="26"/>
  <c r="F12622" i="26"/>
  <c r="E12623" i="26"/>
  <c r="F12623" i="26"/>
  <c r="E12624" i="26"/>
  <c r="F12624" i="26"/>
  <c r="E12625" i="26"/>
  <c r="F12625" i="26"/>
  <c r="E12626" i="26"/>
  <c r="F12626" i="26"/>
  <c r="E12627" i="26"/>
  <c r="F12627" i="26"/>
  <c r="E12628" i="26"/>
  <c r="F12628" i="26"/>
  <c r="E12629" i="26"/>
  <c r="F12629" i="26"/>
  <c r="E12630" i="26"/>
  <c r="F12630" i="26"/>
  <c r="E12631" i="26"/>
  <c r="F12631" i="26"/>
  <c r="E12632" i="26"/>
  <c r="F12632" i="26"/>
  <c r="E12633" i="26"/>
  <c r="F12633" i="26"/>
  <c r="E12634" i="26"/>
  <c r="F12634" i="26"/>
  <c r="E12635" i="26"/>
  <c r="F12635" i="26"/>
  <c r="E12636" i="26"/>
  <c r="F12636" i="26"/>
  <c r="E12637" i="26"/>
  <c r="F12637" i="26"/>
  <c r="E12638" i="26"/>
  <c r="F12638" i="26"/>
  <c r="E12639" i="26"/>
  <c r="F12639" i="26"/>
  <c r="E12640" i="26"/>
  <c r="F12640" i="26"/>
  <c r="E12641" i="26"/>
  <c r="F12641" i="26"/>
  <c r="E12642" i="26"/>
  <c r="F12642" i="26"/>
  <c r="E12643" i="26"/>
  <c r="F12643" i="26"/>
  <c r="E12644" i="26"/>
  <c r="F12644" i="26"/>
  <c r="E12645" i="26"/>
  <c r="F12645" i="26"/>
  <c r="E12646" i="26"/>
  <c r="F12646" i="26"/>
  <c r="E12647" i="26"/>
  <c r="F12647" i="26"/>
  <c r="E12648" i="26"/>
  <c r="F12648" i="26"/>
  <c r="E12649" i="26"/>
  <c r="F12649" i="26"/>
  <c r="E12650" i="26"/>
  <c r="F12650" i="26"/>
  <c r="E12651" i="26"/>
  <c r="F12651" i="26"/>
  <c r="E12652" i="26"/>
  <c r="F12652" i="26"/>
  <c r="E12653" i="26"/>
  <c r="F12653" i="26"/>
  <c r="E12654" i="26"/>
  <c r="F12654" i="26"/>
  <c r="E12655" i="26"/>
  <c r="F12655" i="26"/>
  <c r="E12656" i="26"/>
  <c r="F12656" i="26"/>
  <c r="E12657" i="26"/>
  <c r="F12657" i="26"/>
  <c r="E12658" i="26"/>
  <c r="F12658" i="26"/>
  <c r="E12659" i="26"/>
  <c r="F12659" i="26"/>
  <c r="E12660" i="26"/>
  <c r="F12660" i="26"/>
  <c r="E12661" i="26"/>
  <c r="F12661" i="26"/>
  <c r="E12662" i="26"/>
  <c r="F12662" i="26"/>
  <c r="E12663" i="26"/>
  <c r="F12663" i="26"/>
  <c r="E12664" i="26"/>
  <c r="F12664" i="26"/>
  <c r="E12665" i="26"/>
  <c r="F12665" i="26"/>
  <c r="E12666" i="26"/>
  <c r="F12666" i="26"/>
  <c r="E12667" i="26"/>
  <c r="F12667" i="26"/>
  <c r="E12668" i="26"/>
  <c r="F12668" i="26"/>
  <c r="E12669" i="26"/>
  <c r="F12669" i="26"/>
  <c r="E12670" i="26"/>
  <c r="F12670" i="26"/>
  <c r="E12671" i="26"/>
  <c r="F12671" i="26"/>
  <c r="E12672" i="26"/>
  <c r="F12672" i="26"/>
  <c r="E12673" i="26"/>
  <c r="F12673" i="26"/>
  <c r="E12674" i="26"/>
  <c r="F12674" i="26"/>
  <c r="E12675" i="26"/>
  <c r="F12675" i="26"/>
  <c r="E12676" i="26"/>
  <c r="F12676" i="26"/>
  <c r="E12677" i="26"/>
  <c r="F12677" i="26"/>
  <c r="E12678" i="26"/>
  <c r="F12678" i="26"/>
  <c r="E12679" i="26"/>
  <c r="F12679" i="26"/>
  <c r="E12680" i="26"/>
  <c r="F12680" i="26"/>
  <c r="E12681" i="26"/>
  <c r="F12681" i="26"/>
  <c r="E12682" i="26"/>
  <c r="F12682" i="26"/>
  <c r="E12683" i="26"/>
  <c r="F12683" i="26"/>
  <c r="E12684" i="26"/>
  <c r="F12684" i="26"/>
  <c r="E12685" i="26"/>
  <c r="F12685" i="26"/>
  <c r="E12686" i="26"/>
  <c r="F12686" i="26"/>
  <c r="E12687" i="26"/>
  <c r="F12687" i="26"/>
  <c r="E12688" i="26"/>
  <c r="F12688" i="26"/>
  <c r="E12689" i="26"/>
  <c r="F12689" i="26"/>
  <c r="E12690" i="26"/>
  <c r="F12690" i="26"/>
  <c r="E12691" i="26"/>
  <c r="F12691" i="26"/>
  <c r="E12692" i="26"/>
  <c r="F12692" i="26"/>
  <c r="E12693" i="26"/>
  <c r="F12693" i="26"/>
  <c r="E12694" i="26"/>
  <c r="F12694" i="26"/>
  <c r="E12695" i="26"/>
  <c r="F12695" i="26"/>
  <c r="E12696" i="26"/>
  <c r="F12696" i="26"/>
  <c r="E12697" i="26"/>
  <c r="F12697" i="26"/>
  <c r="E12698" i="26"/>
  <c r="F12698" i="26"/>
  <c r="E12699" i="26"/>
  <c r="F12699" i="26"/>
  <c r="E12700" i="26"/>
  <c r="F12700" i="26"/>
  <c r="E12701" i="26"/>
  <c r="F12701" i="26"/>
  <c r="E12702" i="26"/>
  <c r="F12702" i="26"/>
  <c r="E12703" i="26"/>
  <c r="F12703" i="26"/>
  <c r="E12704" i="26"/>
  <c r="F12704" i="26"/>
  <c r="E12705" i="26"/>
  <c r="F12705" i="26"/>
  <c r="E12706" i="26"/>
  <c r="F12706" i="26"/>
  <c r="E12707" i="26"/>
  <c r="F12707" i="26"/>
  <c r="E12708" i="26"/>
  <c r="F12708" i="26"/>
  <c r="E12709" i="26"/>
  <c r="F12709" i="26"/>
  <c r="E12710" i="26"/>
  <c r="F12710" i="26"/>
  <c r="E12711" i="26"/>
  <c r="F12711" i="26"/>
  <c r="E12712" i="26"/>
  <c r="F12712" i="26"/>
  <c r="E12713" i="26"/>
  <c r="F12713" i="26"/>
  <c r="E12714" i="26"/>
  <c r="F12714" i="26"/>
  <c r="E12715" i="26"/>
  <c r="F12715" i="26"/>
  <c r="E12716" i="26"/>
  <c r="F12716" i="26"/>
  <c r="E12717" i="26"/>
  <c r="F12717" i="26"/>
  <c r="E12718" i="26"/>
  <c r="F12718" i="26"/>
  <c r="E12719" i="26"/>
  <c r="F12719" i="26"/>
  <c r="E12720" i="26"/>
  <c r="F12720" i="26"/>
  <c r="E12721" i="26"/>
  <c r="F12721" i="26"/>
  <c r="E12722" i="26"/>
  <c r="F12722" i="26"/>
  <c r="E12723" i="26"/>
  <c r="F12723" i="26"/>
  <c r="E12724" i="26"/>
  <c r="F12724" i="26"/>
  <c r="E12725" i="26"/>
  <c r="F12725" i="26"/>
  <c r="E12726" i="26"/>
  <c r="F12726" i="26"/>
  <c r="E12727" i="26"/>
  <c r="F12727" i="26"/>
  <c r="E12728" i="26"/>
  <c r="F12728" i="26"/>
  <c r="E12729" i="26"/>
  <c r="F12729" i="26"/>
  <c r="E12730" i="26"/>
  <c r="F12730" i="26"/>
  <c r="E12731" i="26"/>
  <c r="F12731" i="26"/>
  <c r="E12732" i="26"/>
  <c r="F12732" i="26"/>
  <c r="E12733" i="26"/>
  <c r="F12733" i="26"/>
  <c r="E12734" i="26"/>
  <c r="F12734" i="26"/>
  <c r="E12735" i="26"/>
  <c r="F12735" i="26"/>
  <c r="E12736" i="26"/>
  <c r="F12736" i="26"/>
  <c r="E12737" i="26"/>
  <c r="F12737" i="26"/>
  <c r="E12738" i="26"/>
  <c r="F12738" i="26"/>
  <c r="E12739" i="26"/>
  <c r="F12739" i="26"/>
  <c r="E12740" i="26"/>
  <c r="F12740" i="26"/>
  <c r="E12741" i="26"/>
  <c r="F12741" i="26"/>
  <c r="E12742" i="26"/>
  <c r="F12742" i="26"/>
  <c r="E12743" i="26"/>
  <c r="F12743" i="26"/>
  <c r="E12744" i="26"/>
  <c r="F12744" i="26"/>
  <c r="E12745" i="26"/>
  <c r="F12745" i="26"/>
  <c r="E12746" i="26"/>
  <c r="F12746" i="26"/>
  <c r="E12747" i="26"/>
  <c r="F12747" i="26"/>
  <c r="E12748" i="26"/>
  <c r="F12748" i="26"/>
  <c r="E12749" i="26"/>
  <c r="F12749" i="26"/>
  <c r="E12750" i="26"/>
  <c r="F12750" i="26"/>
  <c r="E12751" i="26"/>
  <c r="F12751" i="26"/>
  <c r="E12752" i="26"/>
  <c r="F12752" i="26"/>
  <c r="E12753" i="26"/>
  <c r="F12753" i="26"/>
  <c r="E12754" i="26"/>
  <c r="F12754" i="26"/>
  <c r="E12755" i="26"/>
  <c r="F12755" i="26"/>
  <c r="E12756" i="26"/>
  <c r="F12756" i="26"/>
  <c r="E12757" i="26"/>
  <c r="F12757" i="26"/>
  <c r="E12758" i="26"/>
  <c r="F12758" i="26"/>
  <c r="E12759" i="26"/>
  <c r="F12759" i="26"/>
  <c r="E12760" i="26"/>
  <c r="F12760" i="26"/>
  <c r="E12761" i="26"/>
  <c r="F12761" i="26"/>
  <c r="E12762" i="26"/>
  <c r="F12762" i="26"/>
  <c r="E12763" i="26"/>
  <c r="F12763" i="26"/>
  <c r="E12764" i="26"/>
  <c r="F12764" i="26"/>
  <c r="E12765" i="26"/>
  <c r="F12765" i="26"/>
  <c r="E12766" i="26"/>
  <c r="F12766" i="26"/>
  <c r="E12767" i="26"/>
  <c r="F12767" i="26"/>
  <c r="E12768" i="26"/>
  <c r="F12768" i="26"/>
  <c r="E12769" i="26"/>
  <c r="F12769" i="26"/>
  <c r="E12770" i="26"/>
  <c r="F12770" i="26"/>
  <c r="E12771" i="26"/>
  <c r="F12771" i="26"/>
  <c r="E12772" i="26"/>
  <c r="F12772" i="26"/>
  <c r="E12773" i="26"/>
  <c r="F12773" i="26"/>
  <c r="E12774" i="26"/>
  <c r="F12774" i="26"/>
  <c r="E12775" i="26"/>
  <c r="F12775" i="26"/>
  <c r="E12776" i="26"/>
  <c r="F12776" i="26"/>
  <c r="E12777" i="26"/>
  <c r="F12777" i="26"/>
  <c r="E12778" i="26"/>
  <c r="F12778" i="26"/>
  <c r="E12779" i="26"/>
  <c r="F12779" i="26"/>
  <c r="E12780" i="26"/>
  <c r="F12780" i="26"/>
  <c r="E12781" i="26"/>
  <c r="F12781" i="26"/>
  <c r="E12782" i="26"/>
  <c r="F12782" i="26"/>
  <c r="E12783" i="26"/>
  <c r="F12783" i="26"/>
  <c r="E12784" i="26"/>
  <c r="F12784" i="26"/>
  <c r="E12785" i="26"/>
  <c r="F12785" i="26"/>
  <c r="E12786" i="26"/>
  <c r="F12786" i="26"/>
  <c r="E12787" i="26"/>
  <c r="F12787" i="26"/>
  <c r="E12788" i="26"/>
  <c r="F12788" i="26"/>
  <c r="E12789" i="26"/>
  <c r="F12789" i="26"/>
  <c r="E12790" i="26"/>
  <c r="F12790" i="26"/>
  <c r="E12791" i="26"/>
  <c r="F12791" i="26"/>
  <c r="E12792" i="26"/>
  <c r="F12792" i="26"/>
  <c r="E12793" i="26"/>
  <c r="F12793" i="26"/>
  <c r="E12794" i="26"/>
  <c r="F12794" i="26"/>
  <c r="E12795" i="26"/>
  <c r="F12795" i="26"/>
  <c r="E12796" i="26"/>
  <c r="F12796" i="26"/>
  <c r="E12797" i="26"/>
  <c r="F12797" i="26"/>
  <c r="E12798" i="26"/>
  <c r="F12798" i="26"/>
  <c r="E12799" i="26"/>
  <c r="F12799" i="26"/>
  <c r="E12800" i="26"/>
  <c r="F12800" i="26"/>
  <c r="E12801" i="26"/>
  <c r="F12801" i="26"/>
  <c r="E12802" i="26"/>
  <c r="F12802" i="26"/>
  <c r="E12803" i="26"/>
  <c r="F12803" i="26"/>
  <c r="E12804" i="26"/>
  <c r="F12804" i="26"/>
  <c r="E12805" i="26"/>
  <c r="F12805" i="26"/>
  <c r="E12806" i="26"/>
  <c r="F12806" i="26"/>
  <c r="E12807" i="26"/>
  <c r="F12807" i="26"/>
  <c r="E12808" i="26"/>
  <c r="F12808" i="26"/>
  <c r="E12809" i="26"/>
  <c r="F12809" i="26"/>
  <c r="E12810" i="26"/>
  <c r="F12810" i="26"/>
  <c r="E12811" i="26"/>
  <c r="F12811" i="26"/>
  <c r="E12812" i="26"/>
  <c r="F12812" i="26"/>
  <c r="E12813" i="26"/>
  <c r="F12813" i="26"/>
  <c r="E12814" i="26"/>
  <c r="F12814" i="26"/>
  <c r="E12815" i="26"/>
  <c r="F12815" i="26"/>
  <c r="E12816" i="26"/>
  <c r="F12816" i="26"/>
  <c r="E12817" i="26"/>
  <c r="F12817" i="26"/>
  <c r="E12818" i="26"/>
  <c r="F12818" i="26"/>
  <c r="E12819" i="26"/>
  <c r="F12819" i="26"/>
  <c r="E12820" i="26"/>
  <c r="F12820" i="26"/>
  <c r="E12821" i="26"/>
  <c r="F12821" i="26"/>
  <c r="E12822" i="26"/>
  <c r="F12822" i="26"/>
  <c r="E12823" i="26"/>
  <c r="F12823" i="26"/>
  <c r="E12824" i="26"/>
  <c r="F12824" i="26"/>
  <c r="E12825" i="26"/>
  <c r="F12825" i="26"/>
  <c r="E12826" i="26"/>
  <c r="F12826" i="26"/>
  <c r="E12827" i="26"/>
  <c r="F12827" i="26"/>
  <c r="E12828" i="26"/>
  <c r="F12828" i="26"/>
  <c r="E12829" i="26"/>
  <c r="F12829" i="26"/>
  <c r="E12830" i="26"/>
  <c r="F12830" i="26"/>
  <c r="E12831" i="26"/>
  <c r="F12831" i="26"/>
  <c r="E12832" i="26"/>
  <c r="F12832" i="26"/>
  <c r="E12833" i="26"/>
  <c r="F12833" i="26"/>
  <c r="E12834" i="26"/>
  <c r="F12834" i="26"/>
  <c r="E12835" i="26"/>
  <c r="F12835" i="26"/>
  <c r="E12836" i="26"/>
  <c r="F12836" i="26"/>
  <c r="E12837" i="26"/>
  <c r="F12837" i="26"/>
  <c r="E12838" i="26"/>
  <c r="F12838" i="26"/>
  <c r="E12839" i="26"/>
  <c r="F12839" i="26"/>
  <c r="E12840" i="26"/>
  <c r="F12840" i="26"/>
  <c r="E12841" i="26"/>
  <c r="F12841" i="26"/>
  <c r="E12842" i="26"/>
  <c r="F12842" i="26"/>
  <c r="E12843" i="26"/>
  <c r="F12843" i="26"/>
  <c r="E12844" i="26"/>
  <c r="F12844" i="26"/>
  <c r="E12845" i="26"/>
  <c r="F12845" i="26"/>
  <c r="E12846" i="26"/>
  <c r="F12846" i="26"/>
  <c r="E12847" i="26"/>
  <c r="F12847" i="26"/>
  <c r="E12848" i="26"/>
  <c r="F12848" i="26"/>
  <c r="E12849" i="26"/>
  <c r="F12849" i="26"/>
  <c r="E12850" i="26"/>
  <c r="F12850" i="26"/>
  <c r="E12851" i="26"/>
  <c r="F12851" i="26"/>
  <c r="E12852" i="26"/>
  <c r="F12852" i="26"/>
  <c r="E12853" i="26"/>
  <c r="F12853" i="26"/>
  <c r="E12854" i="26"/>
  <c r="F12854" i="26"/>
  <c r="E12855" i="26"/>
  <c r="F12855" i="26"/>
  <c r="E12856" i="26"/>
  <c r="F12856" i="26"/>
  <c r="E12857" i="26"/>
  <c r="F12857" i="26"/>
  <c r="E12858" i="26"/>
  <c r="F12858" i="26"/>
  <c r="E12859" i="26"/>
  <c r="F12859" i="26"/>
  <c r="E12860" i="26"/>
  <c r="F12860" i="26"/>
  <c r="E12861" i="26"/>
  <c r="F12861" i="26"/>
  <c r="E12862" i="26"/>
  <c r="F12862" i="26"/>
  <c r="E12863" i="26"/>
  <c r="F12863" i="26"/>
  <c r="E12864" i="26"/>
  <c r="F12864" i="26"/>
  <c r="E12865" i="26"/>
  <c r="F12865" i="26"/>
  <c r="E12866" i="26"/>
  <c r="F12866" i="26"/>
  <c r="E12867" i="26"/>
  <c r="F12867" i="26"/>
  <c r="E12868" i="26"/>
  <c r="F12868" i="26"/>
  <c r="E12869" i="26"/>
  <c r="F12869" i="26"/>
  <c r="E12870" i="26"/>
  <c r="F12870" i="26"/>
  <c r="E12871" i="26"/>
  <c r="F12871" i="26"/>
  <c r="E12872" i="26"/>
  <c r="F12872" i="26"/>
  <c r="E12873" i="26"/>
  <c r="F12873" i="26"/>
  <c r="E12874" i="26"/>
  <c r="F12874" i="26"/>
  <c r="E12875" i="26"/>
  <c r="F12875" i="26"/>
  <c r="E12876" i="26"/>
  <c r="F12876" i="26"/>
  <c r="E12877" i="26"/>
  <c r="F12877" i="26"/>
  <c r="E12878" i="26"/>
  <c r="F12878" i="26"/>
  <c r="E12879" i="26"/>
  <c r="F12879" i="26"/>
  <c r="E12880" i="26"/>
  <c r="F12880" i="26"/>
  <c r="E12881" i="26"/>
  <c r="F12881" i="26"/>
  <c r="E12882" i="26"/>
  <c r="F12882" i="26"/>
  <c r="E12883" i="26"/>
  <c r="F12883" i="26"/>
  <c r="E12884" i="26"/>
  <c r="F12884" i="26"/>
  <c r="E12885" i="26"/>
  <c r="F12885" i="26"/>
  <c r="E12886" i="26"/>
  <c r="F12886" i="26"/>
  <c r="E12887" i="26"/>
  <c r="F12887" i="26"/>
  <c r="E12888" i="26"/>
  <c r="F12888" i="26"/>
  <c r="E12889" i="26"/>
  <c r="F12889" i="26"/>
  <c r="E12890" i="26"/>
  <c r="F12890" i="26"/>
  <c r="E12891" i="26"/>
  <c r="F12891" i="26"/>
  <c r="E12892" i="26"/>
  <c r="F12892" i="26"/>
  <c r="E12893" i="26"/>
  <c r="F12893" i="26"/>
  <c r="E12894" i="26"/>
  <c r="F12894" i="26"/>
  <c r="E12895" i="26"/>
  <c r="F12895" i="26"/>
  <c r="E12896" i="26"/>
  <c r="F12896" i="26"/>
  <c r="E12897" i="26"/>
  <c r="F12897" i="26"/>
  <c r="E12898" i="26"/>
  <c r="F12898" i="26"/>
  <c r="E12899" i="26"/>
  <c r="F12899" i="26"/>
  <c r="E12900" i="26"/>
  <c r="F12900" i="26"/>
  <c r="E12901" i="26"/>
  <c r="F12901" i="26"/>
  <c r="E12902" i="26"/>
  <c r="F12902" i="26"/>
  <c r="E12903" i="26"/>
  <c r="F12903" i="26"/>
  <c r="E12904" i="26"/>
  <c r="F12904" i="26"/>
  <c r="E12905" i="26"/>
  <c r="F12905" i="26"/>
  <c r="E12906" i="26"/>
  <c r="F12906" i="26"/>
  <c r="E12907" i="26"/>
  <c r="F12907" i="26"/>
  <c r="E12908" i="26"/>
  <c r="F12908" i="26"/>
  <c r="E12909" i="26"/>
  <c r="F12909" i="26"/>
  <c r="E12910" i="26"/>
  <c r="F12910" i="26"/>
  <c r="E12911" i="26"/>
  <c r="F12911" i="26"/>
  <c r="E12912" i="26"/>
  <c r="F12912" i="26"/>
  <c r="E12913" i="26"/>
  <c r="F12913" i="26"/>
  <c r="E12914" i="26"/>
  <c r="F12914" i="26"/>
  <c r="E12915" i="26"/>
  <c r="F12915" i="26"/>
  <c r="E12916" i="26"/>
  <c r="F12916" i="26"/>
  <c r="E12917" i="26"/>
  <c r="F12917" i="26"/>
  <c r="E12918" i="26"/>
  <c r="F12918" i="26"/>
  <c r="E12919" i="26"/>
  <c r="F12919" i="26"/>
  <c r="E12920" i="26"/>
  <c r="F12920" i="26"/>
  <c r="E12921" i="26"/>
  <c r="F12921" i="26"/>
  <c r="E12922" i="26"/>
  <c r="F12922" i="26"/>
  <c r="E12923" i="26"/>
  <c r="F12923" i="26"/>
  <c r="E12924" i="26"/>
  <c r="F12924" i="26"/>
  <c r="E12925" i="26"/>
  <c r="F12925" i="26"/>
  <c r="E12926" i="26"/>
  <c r="F12926" i="26"/>
  <c r="E12927" i="26"/>
  <c r="F12927" i="26"/>
  <c r="E12928" i="26"/>
  <c r="F12928" i="26"/>
  <c r="E12929" i="26"/>
  <c r="F12929" i="26"/>
  <c r="E12930" i="26"/>
  <c r="F12930" i="26"/>
  <c r="E12931" i="26"/>
  <c r="F12931" i="26"/>
  <c r="E12932" i="26"/>
  <c r="F12932" i="26"/>
  <c r="E12933" i="26"/>
  <c r="F12933" i="26"/>
  <c r="E12934" i="26"/>
  <c r="F12934" i="26"/>
  <c r="E12935" i="26"/>
  <c r="F12935" i="26"/>
  <c r="E12936" i="26"/>
  <c r="F12936" i="26"/>
  <c r="E12937" i="26"/>
  <c r="F12937" i="26"/>
  <c r="E12938" i="26"/>
  <c r="F12938" i="26"/>
  <c r="E12939" i="26"/>
  <c r="F12939" i="26"/>
  <c r="E12940" i="26"/>
  <c r="F12940" i="26"/>
  <c r="E12941" i="26"/>
  <c r="F12941" i="26"/>
  <c r="E12942" i="26"/>
  <c r="F12942" i="26"/>
  <c r="E12943" i="26"/>
  <c r="F12943" i="26"/>
  <c r="E12944" i="26"/>
  <c r="F12944" i="26"/>
  <c r="E12945" i="26"/>
  <c r="F12945" i="26"/>
  <c r="E12946" i="26"/>
  <c r="F12946" i="26"/>
  <c r="E12947" i="26"/>
  <c r="F12947" i="26"/>
  <c r="E12948" i="26"/>
  <c r="F12948" i="26"/>
  <c r="E12949" i="26"/>
  <c r="F12949" i="26"/>
  <c r="E12950" i="26"/>
  <c r="F12950" i="26"/>
  <c r="E12951" i="26"/>
  <c r="F12951" i="26"/>
  <c r="E12952" i="26"/>
  <c r="F12952" i="26"/>
  <c r="E12953" i="26"/>
  <c r="F12953" i="26"/>
  <c r="E12954" i="26"/>
  <c r="F12954" i="26"/>
  <c r="E12955" i="26"/>
  <c r="F12955" i="26"/>
  <c r="E12956" i="26"/>
  <c r="F12956" i="26"/>
  <c r="E12957" i="26"/>
  <c r="F12957" i="26"/>
  <c r="E12958" i="26"/>
  <c r="F12958" i="26"/>
  <c r="E12959" i="26"/>
  <c r="F12959" i="26"/>
  <c r="E12960" i="26"/>
  <c r="F12960" i="26"/>
  <c r="E12961" i="26"/>
  <c r="F12961" i="26"/>
  <c r="E12962" i="26"/>
  <c r="F12962" i="26"/>
  <c r="E12963" i="26"/>
  <c r="F12963" i="26"/>
  <c r="E12964" i="26"/>
  <c r="F12964" i="26"/>
  <c r="E12965" i="26"/>
  <c r="F12965" i="26"/>
  <c r="E12966" i="26"/>
  <c r="F12966" i="26"/>
  <c r="E12967" i="26"/>
  <c r="F12967" i="26"/>
  <c r="E12968" i="26"/>
  <c r="F12968" i="26"/>
  <c r="E12969" i="26"/>
  <c r="F12969" i="26"/>
  <c r="E12970" i="26"/>
  <c r="F12970" i="26"/>
  <c r="E12971" i="26"/>
  <c r="F12971" i="26"/>
  <c r="E12972" i="26"/>
  <c r="F12972" i="26"/>
  <c r="E12973" i="26"/>
  <c r="F12973" i="26"/>
  <c r="E12974" i="26"/>
  <c r="F12974" i="26"/>
  <c r="E12975" i="26"/>
  <c r="F12975" i="26"/>
  <c r="E12976" i="26"/>
  <c r="F12976" i="26"/>
  <c r="E12977" i="26"/>
  <c r="F12977" i="26"/>
  <c r="E12978" i="26"/>
  <c r="F12978" i="26"/>
  <c r="E12979" i="26"/>
  <c r="F12979" i="26"/>
  <c r="E12980" i="26"/>
  <c r="F12980" i="26"/>
  <c r="E12981" i="26"/>
  <c r="F12981" i="26"/>
  <c r="E12982" i="26"/>
  <c r="F12982" i="26"/>
  <c r="E12983" i="26"/>
  <c r="F12983" i="26"/>
  <c r="E12984" i="26"/>
  <c r="F12984" i="26"/>
  <c r="E12985" i="26"/>
  <c r="F12985" i="26"/>
  <c r="E12986" i="26"/>
  <c r="F12986" i="26"/>
  <c r="E12987" i="26"/>
  <c r="F12987" i="26"/>
  <c r="E12988" i="26"/>
  <c r="F12988" i="26"/>
  <c r="E12989" i="26"/>
  <c r="F12989" i="26"/>
  <c r="E12990" i="26"/>
  <c r="F12990" i="26"/>
  <c r="E12991" i="26"/>
  <c r="F12991" i="26"/>
  <c r="E12992" i="26"/>
  <c r="F12992" i="26"/>
  <c r="E12993" i="26"/>
  <c r="F12993" i="26"/>
  <c r="E12994" i="26"/>
  <c r="F12994" i="26"/>
  <c r="E12995" i="26"/>
  <c r="F12995" i="26"/>
  <c r="E12996" i="26"/>
  <c r="F12996" i="26"/>
  <c r="E12997" i="26"/>
  <c r="F12997" i="26"/>
  <c r="E12998" i="26"/>
  <c r="F12998" i="26"/>
  <c r="E12999" i="26"/>
  <c r="F12999" i="26"/>
  <c r="E13000" i="26"/>
  <c r="F13000" i="26"/>
  <c r="E13001" i="26"/>
  <c r="F13001" i="26"/>
  <c r="E13002" i="26"/>
  <c r="F13002" i="26"/>
  <c r="E13003" i="26"/>
  <c r="F13003" i="26"/>
  <c r="E13004" i="26"/>
  <c r="F13004" i="26"/>
  <c r="E13005" i="26"/>
  <c r="F13005" i="26"/>
  <c r="E13006" i="26"/>
  <c r="F13006" i="26"/>
  <c r="E13007" i="26"/>
  <c r="F13007" i="26"/>
  <c r="E13008" i="26"/>
  <c r="F13008" i="26"/>
  <c r="E13009" i="26"/>
  <c r="F13009" i="26"/>
  <c r="E13010" i="26"/>
  <c r="F13010" i="26"/>
  <c r="E13011" i="26"/>
  <c r="F13011" i="26"/>
  <c r="E13012" i="26"/>
  <c r="F13012" i="26"/>
  <c r="E13013" i="26"/>
  <c r="F13013" i="26"/>
  <c r="E13014" i="26"/>
  <c r="F13014" i="26"/>
  <c r="E13015" i="26"/>
  <c r="F13015" i="26"/>
  <c r="E13016" i="26"/>
  <c r="F13016" i="26"/>
  <c r="E13017" i="26"/>
  <c r="F13017" i="26"/>
  <c r="E13018" i="26"/>
  <c r="F13018" i="26"/>
  <c r="E13019" i="26"/>
  <c r="F13019" i="26"/>
  <c r="E13020" i="26"/>
  <c r="F13020" i="26"/>
  <c r="E13021" i="26"/>
  <c r="F13021" i="26"/>
  <c r="E13022" i="26"/>
  <c r="F13022" i="26"/>
  <c r="E13023" i="26"/>
  <c r="F13023" i="26"/>
  <c r="E13024" i="26"/>
  <c r="F13024" i="26"/>
  <c r="E13025" i="26"/>
  <c r="F13025" i="26"/>
  <c r="E13026" i="26"/>
  <c r="F13026" i="26"/>
  <c r="E13027" i="26"/>
  <c r="F13027" i="26"/>
  <c r="E13028" i="26"/>
  <c r="F13028" i="26"/>
  <c r="E13029" i="26"/>
  <c r="F13029" i="26"/>
  <c r="E13030" i="26"/>
  <c r="F13030" i="26"/>
  <c r="E13031" i="26"/>
  <c r="F13031" i="26"/>
  <c r="E13032" i="26"/>
  <c r="F13032" i="26"/>
  <c r="E13033" i="26"/>
  <c r="F13033" i="26"/>
  <c r="E13034" i="26"/>
  <c r="F13034" i="26"/>
  <c r="E13035" i="26"/>
  <c r="F13035" i="26"/>
  <c r="E13036" i="26"/>
  <c r="F13036" i="26"/>
  <c r="E13037" i="26"/>
  <c r="F13037" i="26"/>
  <c r="E13038" i="26"/>
  <c r="F13038" i="26"/>
  <c r="E13039" i="26"/>
  <c r="F13039" i="26"/>
  <c r="E13040" i="26"/>
  <c r="F13040" i="26"/>
  <c r="E13041" i="26"/>
  <c r="F13041" i="26"/>
  <c r="E13042" i="26"/>
  <c r="F13042" i="26"/>
  <c r="E13043" i="26"/>
  <c r="F13043" i="26"/>
  <c r="E13044" i="26"/>
  <c r="F13044" i="26"/>
  <c r="E13045" i="26"/>
  <c r="F13045" i="26"/>
  <c r="E13046" i="26"/>
  <c r="F13046" i="26"/>
  <c r="E13047" i="26"/>
  <c r="F13047" i="26"/>
  <c r="E13048" i="26"/>
  <c r="F13048" i="26"/>
  <c r="E13049" i="26"/>
  <c r="F13049" i="26"/>
  <c r="E13050" i="26"/>
  <c r="F13050" i="26"/>
  <c r="E13051" i="26"/>
  <c r="F13051" i="26"/>
  <c r="E13052" i="26"/>
  <c r="F13052" i="26"/>
  <c r="E13053" i="26"/>
  <c r="F13053" i="26"/>
  <c r="E13054" i="26"/>
  <c r="F13054" i="26"/>
  <c r="E13055" i="26"/>
  <c r="F13055" i="26"/>
  <c r="E13056" i="26"/>
  <c r="F13056" i="26"/>
  <c r="E13057" i="26"/>
  <c r="F13057" i="26"/>
  <c r="E13058" i="26"/>
  <c r="F13058" i="26"/>
  <c r="E13059" i="26"/>
  <c r="F13059" i="26"/>
  <c r="E13060" i="26"/>
  <c r="F13060" i="26"/>
  <c r="E13061" i="26"/>
  <c r="F13061" i="26"/>
  <c r="E13062" i="26"/>
  <c r="F13062" i="26"/>
  <c r="E13063" i="26"/>
  <c r="F13063" i="26"/>
  <c r="E13064" i="26"/>
  <c r="F13064" i="26"/>
  <c r="E13065" i="26"/>
  <c r="F13065" i="26"/>
  <c r="E13066" i="26"/>
  <c r="F13066" i="26"/>
  <c r="E13067" i="26"/>
  <c r="F13067" i="26"/>
  <c r="E13068" i="26"/>
  <c r="F13068" i="26"/>
  <c r="E13069" i="26"/>
  <c r="F13069" i="26"/>
  <c r="E13070" i="26"/>
  <c r="F13070" i="26"/>
  <c r="E13071" i="26"/>
  <c r="F13071" i="26"/>
  <c r="E13072" i="26"/>
  <c r="F13072" i="26"/>
  <c r="E13073" i="26"/>
  <c r="F13073" i="26"/>
  <c r="E13074" i="26"/>
  <c r="F13074" i="26"/>
  <c r="E13075" i="26"/>
  <c r="F13075" i="26"/>
  <c r="E13076" i="26"/>
  <c r="F13076" i="26"/>
  <c r="E13077" i="26"/>
  <c r="F13077" i="26"/>
  <c r="E13078" i="26"/>
  <c r="F13078" i="26"/>
  <c r="E13079" i="26"/>
  <c r="F13079" i="26"/>
  <c r="E13080" i="26"/>
  <c r="F13080" i="26"/>
  <c r="E13081" i="26"/>
  <c r="F13081" i="26"/>
  <c r="E13082" i="26"/>
  <c r="F13082" i="26"/>
  <c r="E13083" i="26"/>
  <c r="F13083" i="26"/>
  <c r="E13084" i="26"/>
  <c r="F13084" i="26"/>
  <c r="E13085" i="26"/>
  <c r="F13085" i="26"/>
  <c r="E13086" i="26"/>
  <c r="F13086" i="26"/>
  <c r="E13087" i="26"/>
  <c r="F13087" i="26"/>
  <c r="E13088" i="26"/>
  <c r="F13088" i="26"/>
  <c r="E13089" i="26"/>
  <c r="F13089" i="26"/>
  <c r="E13090" i="26"/>
  <c r="F13090" i="26"/>
  <c r="E13091" i="26"/>
  <c r="F13091" i="26"/>
  <c r="E13092" i="26"/>
  <c r="F13092" i="26"/>
  <c r="E13093" i="26"/>
  <c r="F13093" i="26"/>
  <c r="E13094" i="26"/>
  <c r="F13094" i="26"/>
  <c r="E13095" i="26"/>
  <c r="F13095" i="26"/>
  <c r="E13096" i="26"/>
  <c r="F13096" i="26"/>
  <c r="E13097" i="26"/>
  <c r="F13097" i="26"/>
  <c r="E13098" i="26"/>
  <c r="F13098" i="26"/>
  <c r="E13099" i="26"/>
  <c r="F13099" i="26"/>
  <c r="E13100" i="26"/>
  <c r="F13100" i="26"/>
  <c r="E13101" i="26"/>
  <c r="F13101" i="26"/>
  <c r="E13102" i="26"/>
  <c r="F13102" i="26"/>
  <c r="E13103" i="26"/>
  <c r="F13103" i="26"/>
  <c r="E13104" i="26"/>
  <c r="F13104" i="26"/>
  <c r="E13105" i="26"/>
  <c r="F13105" i="26"/>
  <c r="E13106" i="26"/>
  <c r="F13106" i="26"/>
  <c r="E13107" i="26"/>
  <c r="F13107" i="26"/>
  <c r="E13108" i="26"/>
  <c r="F13108" i="26"/>
  <c r="E13109" i="26"/>
  <c r="F13109" i="26"/>
  <c r="E13110" i="26"/>
  <c r="F13110" i="26"/>
  <c r="E13111" i="26"/>
  <c r="F13111" i="26"/>
  <c r="E13112" i="26"/>
  <c r="F13112" i="26"/>
  <c r="E13113" i="26"/>
  <c r="F13113" i="26"/>
  <c r="E13114" i="26"/>
  <c r="F13114" i="26"/>
  <c r="E13115" i="26"/>
  <c r="F13115" i="26"/>
  <c r="E13116" i="26"/>
  <c r="F13116" i="26"/>
  <c r="E13117" i="26"/>
  <c r="F13117" i="26"/>
  <c r="E13118" i="26"/>
  <c r="F13118" i="26"/>
  <c r="E13119" i="26"/>
  <c r="F13119" i="26"/>
  <c r="E13120" i="26"/>
  <c r="F13120" i="26"/>
  <c r="E13121" i="26"/>
  <c r="F13121" i="26"/>
  <c r="E13122" i="26"/>
  <c r="F13122" i="26"/>
  <c r="E13123" i="26"/>
  <c r="F13123" i="26"/>
  <c r="E13124" i="26"/>
  <c r="F13124" i="26"/>
  <c r="E13125" i="26"/>
  <c r="F13125" i="26"/>
  <c r="E13126" i="26"/>
  <c r="F13126" i="26"/>
  <c r="E13127" i="26"/>
  <c r="F13127" i="26"/>
  <c r="E13128" i="26"/>
  <c r="F13128" i="26"/>
  <c r="E13129" i="26"/>
  <c r="F13129" i="26"/>
  <c r="E13130" i="26"/>
  <c r="F13130" i="26"/>
  <c r="E13131" i="26"/>
  <c r="F13131" i="26"/>
  <c r="E13132" i="26"/>
  <c r="F13132" i="26"/>
  <c r="E13133" i="26"/>
  <c r="F13133" i="26"/>
  <c r="E13134" i="26"/>
  <c r="F13134" i="26"/>
  <c r="E13135" i="26"/>
  <c r="F13135" i="26"/>
  <c r="E13136" i="26"/>
  <c r="F13136" i="26"/>
  <c r="E13137" i="26"/>
  <c r="F13137" i="26"/>
  <c r="E13138" i="26"/>
  <c r="F13138" i="26"/>
  <c r="E13139" i="26"/>
  <c r="F13139" i="26"/>
  <c r="E13140" i="26"/>
  <c r="F13140" i="26"/>
  <c r="E13141" i="26"/>
  <c r="F13141" i="26"/>
  <c r="E13142" i="26"/>
  <c r="F13142" i="26"/>
  <c r="E13143" i="26"/>
  <c r="F13143" i="26"/>
  <c r="E13144" i="26"/>
  <c r="F13144" i="26"/>
  <c r="E13145" i="26"/>
  <c r="F13145" i="26"/>
  <c r="E13146" i="26"/>
  <c r="F13146" i="26"/>
  <c r="E13147" i="26"/>
  <c r="F13147" i="26"/>
  <c r="E13148" i="26"/>
  <c r="F13148" i="26"/>
  <c r="E13149" i="26"/>
  <c r="F13149" i="26"/>
  <c r="E13150" i="26"/>
  <c r="F13150" i="26"/>
  <c r="E13151" i="26"/>
  <c r="F13151" i="26"/>
  <c r="E13152" i="26"/>
  <c r="F13152" i="26"/>
  <c r="E13153" i="26"/>
  <c r="F13153" i="26"/>
  <c r="E13154" i="26"/>
  <c r="F13154" i="26"/>
  <c r="E13155" i="26"/>
  <c r="F13155" i="26"/>
  <c r="E13156" i="26"/>
  <c r="F13156" i="26"/>
  <c r="E13157" i="26"/>
  <c r="F13157" i="26"/>
  <c r="E13158" i="26"/>
  <c r="F13158" i="26"/>
  <c r="E13159" i="26"/>
  <c r="F13159" i="26"/>
  <c r="E13160" i="26"/>
  <c r="F13160" i="26"/>
  <c r="E13161" i="26"/>
  <c r="F13161" i="26"/>
  <c r="E13162" i="26"/>
  <c r="F13162" i="26"/>
  <c r="E13163" i="26"/>
  <c r="F13163" i="26"/>
  <c r="E13164" i="26"/>
  <c r="F13164" i="26"/>
  <c r="E13165" i="26"/>
  <c r="F13165" i="26"/>
  <c r="E13166" i="26"/>
  <c r="F13166" i="26"/>
  <c r="E13167" i="26"/>
  <c r="F13167" i="26"/>
  <c r="E13168" i="26"/>
  <c r="F13168" i="26"/>
  <c r="E13169" i="26"/>
  <c r="F13169" i="26"/>
  <c r="E13170" i="26"/>
  <c r="F13170" i="26"/>
  <c r="E13171" i="26"/>
  <c r="F13171" i="26"/>
  <c r="E13172" i="26"/>
  <c r="F13172" i="26"/>
  <c r="E13173" i="26"/>
  <c r="F13173" i="26"/>
  <c r="E13174" i="26"/>
  <c r="F13174" i="26"/>
  <c r="E13175" i="26"/>
  <c r="F13175" i="26"/>
  <c r="E13176" i="26"/>
  <c r="F13176" i="26"/>
  <c r="E13177" i="26"/>
  <c r="F13177" i="26"/>
  <c r="E13178" i="26"/>
  <c r="F13178" i="26"/>
  <c r="E13179" i="26"/>
  <c r="F13179" i="26"/>
  <c r="E13180" i="26"/>
  <c r="F13180" i="26"/>
  <c r="E13181" i="26"/>
  <c r="F13181" i="26"/>
  <c r="E13182" i="26"/>
  <c r="F13182" i="26"/>
  <c r="E13183" i="26"/>
  <c r="F13183" i="26"/>
  <c r="E13184" i="26"/>
  <c r="F13184" i="26"/>
  <c r="E13185" i="26"/>
  <c r="F13185" i="26"/>
  <c r="E13186" i="26"/>
  <c r="F13186" i="26"/>
  <c r="E13187" i="26"/>
  <c r="F13187" i="26"/>
  <c r="E13188" i="26"/>
  <c r="F13188" i="26"/>
  <c r="E13189" i="26"/>
  <c r="F13189" i="26"/>
  <c r="E13190" i="26"/>
  <c r="F13190" i="26"/>
  <c r="E13191" i="26"/>
  <c r="F13191" i="26"/>
  <c r="E13192" i="26"/>
  <c r="F13192" i="26"/>
  <c r="E13193" i="26"/>
  <c r="F13193" i="26"/>
  <c r="E13194" i="26"/>
  <c r="F13194" i="26"/>
  <c r="E13195" i="26"/>
  <c r="F13195" i="26"/>
  <c r="E13196" i="26"/>
  <c r="F13196" i="26"/>
  <c r="E13197" i="26"/>
  <c r="F13197" i="26"/>
  <c r="E13198" i="26"/>
  <c r="F13198" i="26"/>
  <c r="E13199" i="26"/>
  <c r="F13199" i="26"/>
  <c r="E13200" i="26"/>
  <c r="F13200" i="26"/>
  <c r="E13201" i="26"/>
  <c r="F13201" i="26"/>
  <c r="E13202" i="26"/>
  <c r="F13202" i="26"/>
  <c r="E13203" i="26"/>
  <c r="F13203" i="26"/>
  <c r="E13204" i="26"/>
  <c r="F13204" i="26"/>
  <c r="E13205" i="26"/>
  <c r="F13205" i="26"/>
  <c r="E13206" i="26"/>
  <c r="F13206" i="26"/>
  <c r="E13207" i="26"/>
  <c r="F13207" i="26"/>
  <c r="E13208" i="26"/>
  <c r="F13208" i="26"/>
  <c r="E13209" i="26"/>
  <c r="F13209" i="26"/>
  <c r="E13210" i="26"/>
  <c r="F13210" i="26"/>
  <c r="E13211" i="26"/>
  <c r="F13211" i="26"/>
  <c r="E13212" i="26"/>
  <c r="F13212" i="26"/>
  <c r="E13213" i="26"/>
  <c r="F13213" i="26"/>
  <c r="E13214" i="26"/>
  <c r="F13214" i="26"/>
  <c r="E13215" i="26"/>
  <c r="F13215" i="26"/>
  <c r="E13216" i="26"/>
  <c r="F13216" i="26"/>
  <c r="E13217" i="26"/>
  <c r="F13217" i="26"/>
  <c r="E13218" i="26"/>
  <c r="F13218" i="26"/>
  <c r="E13219" i="26"/>
  <c r="F13219" i="26"/>
  <c r="E13220" i="26"/>
  <c r="F13220" i="26"/>
  <c r="E13221" i="26"/>
  <c r="F13221" i="26"/>
  <c r="E13222" i="26"/>
  <c r="F13222" i="26"/>
  <c r="E13223" i="26"/>
  <c r="F13223" i="26"/>
  <c r="E13224" i="26"/>
  <c r="F13224" i="26"/>
  <c r="E13225" i="26"/>
  <c r="F13225" i="26"/>
  <c r="E13226" i="26"/>
  <c r="F13226" i="26"/>
  <c r="E13227" i="26"/>
  <c r="F13227" i="26"/>
  <c r="E13228" i="26"/>
  <c r="F13228" i="26"/>
  <c r="E13229" i="26"/>
  <c r="F13229" i="26"/>
  <c r="E13230" i="26"/>
  <c r="F13230" i="26"/>
  <c r="E13231" i="26"/>
  <c r="F13231" i="26"/>
  <c r="E13232" i="26"/>
  <c r="F13232" i="26"/>
  <c r="E13233" i="26"/>
  <c r="F13233" i="26"/>
  <c r="E13234" i="26"/>
  <c r="F13234" i="26"/>
  <c r="E13235" i="26"/>
  <c r="F13235" i="26"/>
  <c r="E13236" i="26"/>
  <c r="F13236" i="26"/>
  <c r="E13237" i="26"/>
  <c r="F13237" i="26"/>
  <c r="E13238" i="26"/>
  <c r="F13238" i="26"/>
  <c r="E13239" i="26"/>
  <c r="F13239" i="26"/>
  <c r="E13240" i="26"/>
  <c r="F13240" i="26"/>
  <c r="E13241" i="26"/>
  <c r="F13241" i="26"/>
  <c r="E13242" i="26"/>
  <c r="F13242" i="26"/>
  <c r="E13243" i="26"/>
  <c r="F13243" i="26"/>
  <c r="E13244" i="26"/>
  <c r="F13244" i="26"/>
  <c r="E13245" i="26"/>
  <c r="F13245" i="26"/>
  <c r="E13246" i="26"/>
  <c r="F13246" i="26"/>
  <c r="E13247" i="26"/>
  <c r="F13247" i="26"/>
  <c r="E13248" i="26"/>
  <c r="F13248" i="26"/>
  <c r="E13249" i="26"/>
  <c r="F13249" i="26"/>
  <c r="E13250" i="26"/>
  <c r="F13250" i="26"/>
  <c r="E13251" i="26"/>
  <c r="F13251" i="26"/>
  <c r="E13252" i="26"/>
  <c r="F13252" i="26"/>
  <c r="E13253" i="26"/>
  <c r="F13253" i="26"/>
  <c r="E13254" i="26"/>
  <c r="F13254" i="26"/>
  <c r="E13255" i="26"/>
  <c r="F13255" i="26"/>
  <c r="E13256" i="26"/>
  <c r="F13256" i="26"/>
  <c r="E13257" i="26"/>
  <c r="F13257" i="26"/>
  <c r="E13258" i="26"/>
  <c r="F13258" i="26"/>
  <c r="E13259" i="26"/>
  <c r="F13259" i="26"/>
  <c r="E13260" i="26"/>
  <c r="F13260" i="26"/>
  <c r="E13261" i="26"/>
  <c r="F13261" i="26"/>
  <c r="E13262" i="26"/>
  <c r="F13262" i="26"/>
  <c r="E13263" i="26"/>
  <c r="F13263" i="26"/>
  <c r="E13264" i="26"/>
  <c r="F13264" i="26"/>
  <c r="E13265" i="26"/>
  <c r="F13265" i="26"/>
  <c r="E13266" i="26"/>
  <c r="F13266" i="26"/>
  <c r="E13267" i="26"/>
  <c r="F13267" i="26"/>
  <c r="E13268" i="26"/>
  <c r="F13268" i="26"/>
  <c r="E13269" i="26"/>
  <c r="F13269" i="26"/>
  <c r="E13270" i="26"/>
  <c r="F13270" i="26"/>
  <c r="E13271" i="26"/>
  <c r="F13271" i="26"/>
  <c r="E13272" i="26"/>
  <c r="F13272" i="26"/>
  <c r="E13273" i="26"/>
  <c r="F13273" i="26"/>
  <c r="E13274" i="26"/>
  <c r="F13274" i="26"/>
  <c r="E13275" i="26"/>
  <c r="F13275" i="26"/>
  <c r="E13276" i="26"/>
  <c r="F13276" i="26"/>
  <c r="E13277" i="26"/>
  <c r="F13277" i="26"/>
  <c r="E13278" i="26"/>
  <c r="F13278" i="26"/>
  <c r="E13279" i="26"/>
  <c r="F13279" i="26"/>
  <c r="E13280" i="26"/>
  <c r="F13280" i="26"/>
  <c r="E13281" i="26"/>
  <c r="F13281" i="26"/>
  <c r="E13282" i="26"/>
  <c r="F13282" i="26"/>
  <c r="E13283" i="26"/>
  <c r="F13283" i="26"/>
  <c r="E13284" i="26"/>
  <c r="F13284" i="26"/>
  <c r="E13285" i="26"/>
  <c r="F13285" i="26"/>
  <c r="E13286" i="26"/>
  <c r="F13286" i="26"/>
  <c r="E13287" i="26"/>
  <c r="F13287" i="26"/>
  <c r="E13288" i="26"/>
  <c r="F13288" i="26"/>
  <c r="E13289" i="26"/>
  <c r="F13289" i="26"/>
  <c r="E13290" i="26"/>
  <c r="F13290" i="26"/>
  <c r="E13291" i="26"/>
  <c r="F13291" i="26"/>
  <c r="E13292" i="26"/>
  <c r="F13292" i="26"/>
  <c r="E13293" i="26"/>
  <c r="F13293" i="26"/>
  <c r="E13294" i="26"/>
  <c r="F13294" i="26"/>
  <c r="E13295" i="26"/>
  <c r="F13295" i="26"/>
  <c r="E13296" i="26"/>
  <c r="F13296" i="26"/>
  <c r="E13297" i="26"/>
  <c r="F13297" i="26"/>
  <c r="E13298" i="26"/>
  <c r="F13298" i="26"/>
  <c r="E13299" i="26"/>
  <c r="F13299" i="26"/>
  <c r="E13300" i="26"/>
  <c r="F13300" i="26"/>
  <c r="E13301" i="26"/>
  <c r="F13301" i="26"/>
  <c r="E13302" i="26"/>
  <c r="F13302" i="26"/>
  <c r="E13303" i="26"/>
  <c r="F13303" i="26"/>
  <c r="E13304" i="26"/>
  <c r="F13304" i="26"/>
  <c r="E13305" i="26"/>
  <c r="F13305" i="26"/>
  <c r="E13306" i="26"/>
  <c r="F13306" i="26"/>
  <c r="E13307" i="26"/>
  <c r="F13307" i="26"/>
  <c r="E13308" i="26"/>
  <c r="F13308" i="26"/>
  <c r="E13309" i="26"/>
  <c r="F13309" i="26"/>
  <c r="E13310" i="26"/>
  <c r="F13310" i="26"/>
  <c r="E13311" i="26"/>
  <c r="F13311" i="26"/>
  <c r="E13312" i="26"/>
  <c r="F13312" i="26"/>
  <c r="E13313" i="26"/>
  <c r="F13313" i="26"/>
  <c r="E13314" i="26"/>
  <c r="F13314" i="26"/>
  <c r="E13315" i="26"/>
  <c r="F13315" i="26"/>
  <c r="E13316" i="26"/>
  <c r="F13316" i="26"/>
  <c r="E13317" i="26"/>
  <c r="F13317" i="26"/>
  <c r="E13318" i="26"/>
  <c r="F13318" i="26"/>
  <c r="E13319" i="26"/>
  <c r="F13319" i="26"/>
  <c r="E13320" i="26"/>
  <c r="F13320" i="26"/>
  <c r="E13321" i="26"/>
  <c r="F13321" i="26"/>
  <c r="E13322" i="26"/>
  <c r="F13322" i="26"/>
  <c r="E13323" i="26"/>
  <c r="F13323" i="26"/>
  <c r="E13324" i="26"/>
  <c r="F13324" i="26"/>
  <c r="E13325" i="26"/>
  <c r="F13325" i="26"/>
  <c r="E13326" i="26"/>
  <c r="F13326" i="26"/>
  <c r="E13327" i="26"/>
  <c r="F13327" i="26"/>
  <c r="E13328" i="26"/>
  <c r="F13328" i="26"/>
  <c r="E13329" i="26"/>
  <c r="F13329" i="26"/>
  <c r="E13330" i="26"/>
  <c r="F13330" i="26"/>
  <c r="E13331" i="26"/>
  <c r="F13331" i="26"/>
  <c r="E13332" i="26"/>
  <c r="F13332" i="26"/>
  <c r="E13333" i="26"/>
  <c r="F13333" i="26"/>
  <c r="E13334" i="26"/>
  <c r="F13334" i="26"/>
  <c r="E13335" i="26"/>
  <c r="F13335" i="26"/>
  <c r="E13336" i="26"/>
  <c r="F13336" i="26"/>
  <c r="E13337" i="26"/>
  <c r="F13337" i="26"/>
  <c r="E13338" i="26"/>
  <c r="F13338" i="26"/>
  <c r="E13339" i="26"/>
  <c r="F13339" i="26"/>
  <c r="E13340" i="26"/>
  <c r="F13340" i="26"/>
  <c r="E13341" i="26"/>
  <c r="F13341" i="26"/>
  <c r="E13342" i="26"/>
  <c r="F13342" i="26"/>
  <c r="E13343" i="26"/>
  <c r="F13343" i="26"/>
  <c r="E13344" i="26"/>
  <c r="F13344" i="26"/>
  <c r="E13345" i="26"/>
  <c r="F13345" i="26"/>
  <c r="E13346" i="26"/>
  <c r="F13346" i="26"/>
  <c r="E13347" i="26"/>
  <c r="F13347" i="26"/>
  <c r="E13348" i="26"/>
  <c r="F13348" i="26"/>
  <c r="E13349" i="26"/>
  <c r="F13349" i="26"/>
  <c r="E13350" i="26"/>
  <c r="F13350" i="26"/>
  <c r="E13351" i="26"/>
  <c r="F13351" i="26"/>
  <c r="E13352" i="26"/>
  <c r="F13352" i="26"/>
  <c r="E13353" i="26"/>
  <c r="F13353" i="26"/>
  <c r="E13354" i="26"/>
  <c r="F13354" i="26"/>
  <c r="E13355" i="26"/>
  <c r="F13355" i="26"/>
  <c r="E13356" i="26"/>
  <c r="F13356" i="26"/>
  <c r="E13357" i="26"/>
  <c r="F13357" i="26"/>
  <c r="E13358" i="26"/>
  <c r="F13358" i="26"/>
  <c r="E13359" i="26"/>
  <c r="F13359" i="26"/>
  <c r="E13360" i="26"/>
  <c r="F13360" i="26"/>
  <c r="E13361" i="26"/>
  <c r="F13361" i="26"/>
  <c r="E13362" i="26"/>
  <c r="F13362" i="26"/>
  <c r="E13363" i="26"/>
  <c r="F13363" i="26"/>
  <c r="E13364" i="26"/>
  <c r="F13364" i="26"/>
  <c r="E13365" i="26"/>
  <c r="F13365" i="26"/>
  <c r="E13366" i="26"/>
  <c r="F13366" i="26"/>
  <c r="E13367" i="26"/>
  <c r="F13367" i="26"/>
  <c r="E13368" i="26"/>
  <c r="F13368" i="26"/>
  <c r="E13369" i="26"/>
  <c r="F13369" i="26"/>
  <c r="E13370" i="26"/>
  <c r="F13370" i="26"/>
  <c r="E13371" i="26"/>
  <c r="F13371" i="26"/>
  <c r="E13372" i="26"/>
  <c r="F13372" i="26"/>
  <c r="E13373" i="26"/>
  <c r="F13373" i="26"/>
  <c r="E13374" i="26"/>
  <c r="F13374" i="26"/>
  <c r="E13375" i="26"/>
  <c r="F13375" i="26"/>
  <c r="E13376" i="26"/>
  <c r="F13376" i="26"/>
  <c r="E13377" i="26"/>
  <c r="F13377" i="26"/>
  <c r="E13378" i="26"/>
  <c r="F13378" i="26"/>
  <c r="E13379" i="26"/>
  <c r="F13379" i="26"/>
  <c r="E13380" i="26"/>
  <c r="F13380" i="26"/>
  <c r="E13381" i="26"/>
  <c r="F13381" i="26"/>
  <c r="E13382" i="26"/>
  <c r="F13382" i="26"/>
  <c r="E13383" i="26"/>
  <c r="F13383" i="26"/>
  <c r="E13384" i="26"/>
  <c r="F13384" i="26"/>
  <c r="E13385" i="26"/>
  <c r="F13385" i="26"/>
  <c r="E13386" i="26"/>
  <c r="F13386" i="26"/>
  <c r="E13387" i="26"/>
  <c r="F13387" i="26"/>
  <c r="E13388" i="26"/>
  <c r="F13388" i="26"/>
  <c r="E13389" i="26"/>
  <c r="F13389" i="26"/>
  <c r="E13390" i="26"/>
  <c r="F13390" i="26"/>
  <c r="E13391" i="26"/>
  <c r="F13391" i="26"/>
  <c r="E13392" i="26"/>
  <c r="F13392" i="26"/>
  <c r="E13393" i="26"/>
  <c r="F13393" i="26"/>
  <c r="E13394" i="26"/>
  <c r="F13394" i="26"/>
  <c r="E13395" i="26"/>
  <c r="F13395" i="26"/>
  <c r="E13396" i="26"/>
  <c r="F13396" i="26"/>
  <c r="E13397" i="26"/>
  <c r="F13397" i="26"/>
  <c r="E13398" i="26"/>
  <c r="F13398" i="26"/>
  <c r="E13399" i="26"/>
  <c r="F13399" i="26"/>
  <c r="E13400" i="26"/>
  <c r="F13400" i="26"/>
  <c r="E13401" i="26"/>
  <c r="F13401" i="26"/>
  <c r="E13402" i="26"/>
  <c r="F13402" i="26"/>
  <c r="E13403" i="26"/>
  <c r="F13403" i="26"/>
  <c r="E13404" i="26"/>
  <c r="F13404" i="26"/>
  <c r="E13405" i="26"/>
  <c r="F13405" i="26"/>
  <c r="E13406" i="26"/>
  <c r="F13406" i="26"/>
  <c r="E13407" i="26"/>
  <c r="F13407" i="26"/>
  <c r="E13408" i="26"/>
  <c r="F13408" i="26"/>
  <c r="E13409" i="26"/>
  <c r="F13409" i="26"/>
  <c r="E13410" i="26"/>
  <c r="F13410" i="26"/>
  <c r="E13411" i="26"/>
  <c r="F13411" i="26"/>
  <c r="E13412" i="26"/>
  <c r="F13412" i="26"/>
  <c r="E13413" i="26"/>
  <c r="F13413" i="26"/>
  <c r="E13414" i="26"/>
  <c r="F13414" i="26"/>
  <c r="E13415" i="26"/>
  <c r="F13415" i="26"/>
  <c r="E13416" i="26"/>
  <c r="F13416" i="26"/>
  <c r="E13417" i="26"/>
  <c r="F13417" i="26"/>
  <c r="E13418" i="26"/>
  <c r="F13418" i="26"/>
  <c r="E13419" i="26"/>
  <c r="F13419" i="26"/>
  <c r="E13420" i="26"/>
  <c r="F13420" i="26"/>
  <c r="E13421" i="26"/>
  <c r="F13421" i="26"/>
  <c r="E13422" i="26"/>
  <c r="F13422" i="26"/>
  <c r="E13423" i="26"/>
  <c r="F13423" i="26"/>
  <c r="E13424" i="26"/>
  <c r="F13424" i="26"/>
  <c r="E13425" i="26"/>
  <c r="F13425" i="26"/>
  <c r="E13426" i="26"/>
  <c r="F13426" i="26"/>
  <c r="E13427" i="26"/>
  <c r="F13427" i="26"/>
  <c r="E13428" i="26"/>
  <c r="F13428" i="26"/>
  <c r="E13429" i="26"/>
  <c r="F13429" i="26"/>
  <c r="E13430" i="26"/>
  <c r="F13430" i="26"/>
  <c r="E13431" i="26"/>
  <c r="F13431" i="26"/>
  <c r="E13432" i="26"/>
  <c r="F13432" i="26"/>
  <c r="E13433" i="26"/>
  <c r="F13433" i="26"/>
  <c r="E13434" i="26"/>
  <c r="F13434" i="26"/>
  <c r="E13435" i="26"/>
  <c r="F13435" i="26"/>
  <c r="E13436" i="26"/>
  <c r="F13436" i="26"/>
  <c r="E13437" i="26"/>
  <c r="F13437" i="26"/>
  <c r="E13438" i="26"/>
  <c r="F13438" i="26"/>
  <c r="E13439" i="26"/>
  <c r="F13439" i="26"/>
  <c r="E13440" i="26"/>
  <c r="F13440" i="26"/>
  <c r="E13441" i="26"/>
  <c r="F13441" i="26"/>
  <c r="E13442" i="26"/>
  <c r="F13442" i="26"/>
  <c r="E13443" i="26"/>
  <c r="F13443" i="26"/>
  <c r="E13444" i="26"/>
  <c r="F13444" i="26"/>
  <c r="E13445" i="26"/>
  <c r="F13445" i="26"/>
  <c r="E13446" i="26"/>
  <c r="F13446" i="26"/>
  <c r="E13447" i="26"/>
  <c r="F13447" i="26"/>
  <c r="E13448" i="26"/>
  <c r="F13448" i="26"/>
  <c r="E13449" i="26"/>
  <c r="F13449" i="26"/>
  <c r="E13450" i="26"/>
  <c r="F13450" i="26"/>
  <c r="E13451" i="26"/>
  <c r="F13451" i="26"/>
  <c r="E13452" i="26"/>
  <c r="F13452" i="26"/>
  <c r="E13453" i="26"/>
  <c r="F13453" i="26"/>
  <c r="E13454" i="26"/>
  <c r="F13454" i="26"/>
  <c r="E13455" i="26"/>
  <c r="F13455" i="26"/>
  <c r="E13456" i="26"/>
  <c r="F13456" i="26"/>
  <c r="E13457" i="26"/>
  <c r="F13457" i="26"/>
  <c r="E13458" i="26"/>
  <c r="F13458" i="26"/>
  <c r="E13459" i="26"/>
  <c r="F13459" i="26"/>
  <c r="E13460" i="26"/>
  <c r="F13460" i="26"/>
  <c r="E13461" i="26"/>
  <c r="F13461" i="26"/>
  <c r="E13462" i="26"/>
  <c r="F13462" i="26"/>
  <c r="E13463" i="26"/>
  <c r="F13463" i="26"/>
  <c r="E13464" i="26"/>
  <c r="F13464" i="26"/>
  <c r="E13465" i="26"/>
  <c r="F13465" i="26"/>
  <c r="E13466" i="26"/>
  <c r="F13466" i="26"/>
  <c r="E13467" i="26"/>
  <c r="F13467" i="26"/>
  <c r="E13468" i="26"/>
  <c r="F13468" i="26"/>
  <c r="E13469" i="26"/>
  <c r="F13469" i="26"/>
  <c r="E13470" i="26"/>
  <c r="F13470" i="26"/>
  <c r="E13471" i="26"/>
  <c r="F13471" i="26"/>
  <c r="E13472" i="26"/>
  <c r="F13472" i="26"/>
  <c r="E13473" i="26"/>
  <c r="F13473" i="26"/>
  <c r="E13474" i="26"/>
  <c r="F13474" i="26"/>
  <c r="E13475" i="26"/>
  <c r="F13475" i="26"/>
  <c r="E13476" i="26"/>
  <c r="F13476" i="26"/>
  <c r="E13477" i="26"/>
  <c r="F13477" i="26"/>
  <c r="E13478" i="26"/>
  <c r="F13478" i="26"/>
  <c r="E13479" i="26"/>
  <c r="F13479" i="26"/>
  <c r="E13480" i="26"/>
  <c r="F13480" i="26"/>
  <c r="E13481" i="26"/>
  <c r="F13481" i="26"/>
  <c r="E13482" i="26"/>
  <c r="F13482" i="26"/>
  <c r="E13483" i="26"/>
  <c r="F13483" i="26"/>
  <c r="E13484" i="26"/>
  <c r="F13484" i="26"/>
  <c r="E13485" i="26"/>
  <c r="F13485" i="26"/>
  <c r="E13486" i="26"/>
  <c r="F13486" i="26"/>
  <c r="E13487" i="26"/>
  <c r="F13487" i="26"/>
  <c r="E13488" i="26"/>
  <c r="F13488" i="26"/>
  <c r="E13489" i="26"/>
  <c r="F13489" i="26"/>
  <c r="E13490" i="26"/>
  <c r="F13490" i="26"/>
  <c r="E13491" i="26"/>
  <c r="F13491" i="26"/>
  <c r="E13492" i="26"/>
  <c r="F13492" i="26"/>
  <c r="E13493" i="26"/>
  <c r="F13493" i="26"/>
  <c r="E13494" i="26"/>
  <c r="F13494" i="26"/>
  <c r="E13495" i="26"/>
  <c r="F13495" i="26"/>
  <c r="E13496" i="26"/>
  <c r="F13496" i="26"/>
  <c r="E13497" i="26"/>
  <c r="F13497" i="26"/>
  <c r="E13498" i="26"/>
  <c r="F13498" i="26"/>
  <c r="E13499" i="26"/>
  <c r="F13499" i="26"/>
  <c r="E13500" i="26"/>
  <c r="F13500" i="26"/>
  <c r="E13501" i="26"/>
  <c r="F13501" i="26"/>
  <c r="E13502" i="26"/>
  <c r="F13502" i="26"/>
  <c r="E13503" i="26"/>
  <c r="F13503" i="26"/>
  <c r="E13504" i="26"/>
  <c r="F13504" i="26"/>
  <c r="E13505" i="26"/>
  <c r="F13505" i="26"/>
  <c r="E13506" i="26"/>
  <c r="F13506" i="26"/>
  <c r="E13507" i="26"/>
  <c r="F13507" i="26"/>
  <c r="E13508" i="26"/>
  <c r="F13508" i="26"/>
  <c r="E13509" i="26"/>
  <c r="F13509" i="26"/>
  <c r="E13510" i="26"/>
  <c r="F13510" i="26"/>
  <c r="E13511" i="26"/>
  <c r="F13511" i="26"/>
  <c r="E13512" i="26"/>
  <c r="F13512" i="26"/>
  <c r="E13513" i="26"/>
  <c r="F13513" i="26"/>
  <c r="E13514" i="26"/>
  <c r="F13514" i="26"/>
  <c r="E13515" i="26"/>
  <c r="F13515" i="26"/>
  <c r="E13516" i="26"/>
  <c r="F13516" i="26"/>
  <c r="E13517" i="26"/>
  <c r="F13517" i="26"/>
  <c r="E13518" i="26"/>
  <c r="F13518" i="26"/>
  <c r="E13519" i="26"/>
  <c r="F13519" i="26"/>
  <c r="E13520" i="26"/>
  <c r="F13520" i="26"/>
  <c r="E13521" i="26"/>
  <c r="F13521" i="26"/>
  <c r="E13522" i="26"/>
  <c r="F13522" i="26"/>
  <c r="E13523" i="26"/>
  <c r="F13523" i="26"/>
  <c r="E13524" i="26"/>
  <c r="F13524" i="26"/>
  <c r="E13525" i="26"/>
  <c r="F13525" i="26"/>
  <c r="E13526" i="26"/>
  <c r="F13526" i="26"/>
  <c r="E13527" i="26"/>
  <c r="F13527" i="26"/>
  <c r="E13528" i="26"/>
  <c r="F13528" i="26"/>
  <c r="E13529" i="26"/>
  <c r="F13529" i="26"/>
  <c r="E13530" i="26"/>
  <c r="F13530" i="26"/>
  <c r="E13531" i="26"/>
  <c r="F13531" i="26"/>
  <c r="E13532" i="26"/>
  <c r="F13532" i="26"/>
  <c r="E13533" i="26"/>
  <c r="F13533" i="26"/>
  <c r="E13534" i="26"/>
  <c r="F13534" i="26"/>
  <c r="E13535" i="26"/>
  <c r="F13535" i="26"/>
  <c r="E13536" i="26"/>
  <c r="F13536" i="26"/>
  <c r="E13537" i="26"/>
  <c r="F13537" i="26"/>
  <c r="E13538" i="26"/>
  <c r="F13538" i="26"/>
  <c r="E13539" i="26"/>
  <c r="F13539" i="26"/>
  <c r="E13540" i="26"/>
  <c r="F13540" i="26"/>
  <c r="E13541" i="26"/>
  <c r="F13541" i="26"/>
  <c r="E13542" i="26"/>
  <c r="F13542" i="26"/>
  <c r="E13543" i="26"/>
  <c r="F13543" i="26"/>
  <c r="E13544" i="26"/>
  <c r="F13544" i="26"/>
  <c r="E13545" i="26"/>
  <c r="F13545" i="26"/>
  <c r="E13546" i="26"/>
  <c r="F13546" i="26"/>
  <c r="E13547" i="26"/>
  <c r="F13547" i="26"/>
  <c r="E13548" i="26"/>
  <c r="F13548" i="26"/>
  <c r="E13549" i="26"/>
  <c r="F13549" i="26"/>
  <c r="E13550" i="26"/>
  <c r="F13550" i="26"/>
  <c r="E13551" i="26"/>
  <c r="F13551" i="26"/>
  <c r="E13552" i="26"/>
  <c r="F13552" i="26"/>
  <c r="E13553" i="26"/>
  <c r="F13553" i="26"/>
  <c r="E13554" i="26"/>
  <c r="F13554" i="26"/>
  <c r="E13555" i="26"/>
  <c r="F13555" i="26"/>
  <c r="E13556" i="26"/>
  <c r="F13556" i="26"/>
  <c r="E13557" i="26"/>
  <c r="F13557" i="26"/>
  <c r="E13558" i="26"/>
  <c r="F13558" i="26"/>
  <c r="E13559" i="26"/>
  <c r="F13559" i="26"/>
  <c r="E13560" i="26"/>
  <c r="F13560" i="26"/>
  <c r="E13561" i="26"/>
  <c r="F13561" i="26"/>
  <c r="E13562" i="26"/>
  <c r="F13562" i="26"/>
  <c r="E13563" i="26"/>
  <c r="F13563" i="26"/>
  <c r="E13564" i="26"/>
  <c r="F13564" i="26"/>
  <c r="E13565" i="26"/>
  <c r="F13565" i="26"/>
  <c r="E13566" i="26"/>
  <c r="F13566" i="26"/>
  <c r="E13567" i="26"/>
  <c r="F13567" i="26"/>
  <c r="E13568" i="26"/>
  <c r="F13568" i="26"/>
  <c r="E13569" i="26"/>
  <c r="F13569" i="26"/>
  <c r="E13570" i="26"/>
  <c r="F13570" i="26"/>
  <c r="E13571" i="26"/>
  <c r="F13571" i="26"/>
  <c r="E13572" i="26"/>
  <c r="F13572" i="26"/>
  <c r="E13573" i="26"/>
  <c r="F13573" i="26"/>
  <c r="E13574" i="26"/>
  <c r="F13574" i="26"/>
  <c r="E13575" i="26"/>
  <c r="F13575" i="26"/>
  <c r="E13576" i="26"/>
  <c r="F13576" i="26"/>
  <c r="E13577" i="26"/>
  <c r="F13577" i="26"/>
  <c r="E13578" i="26"/>
  <c r="F13578" i="26"/>
  <c r="E13579" i="26"/>
  <c r="F13579" i="26"/>
  <c r="E13580" i="26"/>
  <c r="F13580" i="26"/>
  <c r="E13581" i="26"/>
  <c r="F13581" i="26"/>
  <c r="E13582" i="26"/>
  <c r="F13582" i="26"/>
  <c r="E13583" i="26"/>
  <c r="F13583" i="26"/>
  <c r="E13584" i="26"/>
  <c r="F13584" i="26"/>
  <c r="E13585" i="26"/>
  <c r="F13585" i="26"/>
  <c r="E13586" i="26"/>
  <c r="F13586" i="26"/>
  <c r="E13587" i="26"/>
  <c r="F13587" i="26"/>
  <c r="E13588" i="26"/>
  <c r="F13588" i="26"/>
  <c r="E13589" i="26"/>
  <c r="F13589" i="26"/>
  <c r="E13590" i="26"/>
  <c r="F13590" i="26"/>
  <c r="E13591" i="26"/>
  <c r="F13591" i="26"/>
  <c r="E13592" i="26"/>
  <c r="F13592" i="26"/>
  <c r="E13593" i="26"/>
  <c r="F13593" i="26"/>
  <c r="E13594" i="26"/>
  <c r="F13594" i="26"/>
  <c r="E13595" i="26"/>
  <c r="F13595" i="26"/>
  <c r="E13596" i="26"/>
  <c r="F13596" i="26"/>
  <c r="E13597" i="26"/>
  <c r="F13597" i="26"/>
  <c r="E13598" i="26"/>
  <c r="F13598" i="26"/>
  <c r="E13599" i="26"/>
  <c r="F13599" i="26"/>
  <c r="E13600" i="26"/>
  <c r="F13600" i="26"/>
  <c r="E13601" i="26"/>
  <c r="F13601" i="26"/>
  <c r="E13602" i="26"/>
  <c r="F13602" i="26"/>
  <c r="E13603" i="26"/>
  <c r="F13603" i="26"/>
  <c r="E13604" i="26"/>
  <c r="F13604" i="26"/>
  <c r="E13605" i="26"/>
  <c r="F13605" i="26"/>
  <c r="E13606" i="26"/>
  <c r="F13606" i="26"/>
  <c r="E13607" i="26"/>
  <c r="F13607" i="26"/>
  <c r="E13608" i="26"/>
  <c r="F13608" i="26"/>
  <c r="E13609" i="26"/>
  <c r="F13609" i="26"/>
  <c r="E13610" i="26"/>
  <c r="F13610" i="26"/>
  <c r="E13611" i="26"/>
  <c r="F13611" i="26"/>
  <c r="E13612" i="26"/>
  <c r="F13612" i="26"/>
  <c r="E13613" i="26"/>
  <c r="F13613" i="26"/>
  <c r="E13614" i="26"/>
  <c r="F13614" i="26"/>
  <c r="E13615" i="26"/>
  <c r="F13615" i="26"/>
  <c r="E13616" i="26"/>
  <c r="F13616" i="26"/>
  <c r="E13617" i="26"/>
  <c r="F13617" i="26"/>
  <c r="E13618" i="26"/>
  <c r="F13618" i="26"/>
  <c r="E13619" i="26"/>
  <c r="F13619" i="26"/>
  <c r="E13620" i="26"/>
  <c r="F13620" i="26"/>
  <c r="E13621" i="26"/>
  <c r="F13621" i="26"/>
  <c r="E13622" i="26"/>
  <c r="F13622" i="26"/>
  <c r="E13623" i="26"/>
  <c r="F13623" i="26"/>
  <c r="E13624" i="26"/>
  <c r="F13624" i="26"/>
  <c r="E13625" i="26"/>
  <c r="F13625" i="26"/>
  <c r="E13626" i="26"/>
  <c r="F13626" i="26"/>
  <c r="E13627" i="26"/>
  <c r="F13627" i="26"/>
  <c r="E13628" i="26"/>
  <c r="F13628" i="26"/>
  <c r="E13629" i="26"/>
  <c r="F13629" i="26"/>
  <c r="E13630" i="26"/>
  <c r="F13630" i="26"/>
  <c r="E13631" i="26"/>
  <c r="F13631" i="26"/>
  <c r="E13632" i="26"/>
  <c r="F13632" i="26"/>
  <c r="E13633" i="26"/>
  <c r="F13633" i="26"/>
  <c r="E13634" i="26"/>
  <c r="F13634" i="26"/>
  <c r="E13635" i="26"/>
  <c r="F13635" i="26"/>
  <c r="E13636" i="26"/>
  <c r="F13636" i="26"/>
  <c r="E13637" i="26"/>
  <c r="F13637" i="26"/>
  <c r="E13638" i="26"/>
  <c r="F13638" i="26"/>
  <c r="E13639" i="26"/>
  <c r="F13639" i="26"/>
  <c r="E13640" i="26"/>
  <c r="F13640" i="26"/>
  <c r="E13641" i="26"/>
  <c r="F13641" i="26"/>
  <c r="E13642" i="26"/>
  <c r="F13642" i="26"/>
  <c r="E13643" i="26"/>
  <c r="F13643" i="26"/>
  <c r="E13644" i="26"/>
  <c r="F13644" i="26"/>
  <c r="E13645" i="26"/>
  <c r="F13645" i="26"/>
  <c r="E13646" i="26"/>
  <c r="F13646" i="26"/>
  <c r="E13647" i="26"/>
  <c r="F13647" i="26"/>
  <c r="E13648" i="26"/>
  <c r="F13648" i="26"/>
  <c r="E13649" i="26"/>
  <c r="F13649" i="26"/>
  <c r="E13650" i="26"/>
  <c r="F13650" i="26"/>
  <c r="E13651" i="26"/>
  <c r="F13651" i="26"/>
  <c r="E13652" i="26"/>
  <c r="F13652" i="26"/>
  <c r="E13653" i="26"/>
  <c r="F13653" i="26"/>
  <c r="E13654" i="26"/>
  <c r="F13654" i="26"/>
  <c r="E13655" i="26"/>
  <c r="F13655" i="26"/>
  <c r="E13656" i="26"/>
  <c r="F13656" i="26"/>
  <c r="E13657" i="26"/>
  <c r="F13657" i="26"/>
  <c r="E13658" i="26"/>
  <c r="F13658" i="26"/>
  <c r="E13659" i="26"/>
  <c r="F13659" i="26"/>
  <c r="E13660" i="26"/>
  <c r="F13660" i="26"/>
  <c r="E13661" i="26"/>
  <c r="F13661" i="26"/>
  <c r="E13662" i="26"/>
  <c r="F13662" i="26"/>
  <c r="E13663" i="26"/>
  <c r="F13663" i="26"/>
  <c r="E13664" i="26"/>
  <c r="F13664" i="26"/>
  <c r="E13665" i="26"/>
  <c r="F13665" i="26"/>
  <c r="E13666" i="26"/>
  <c r="F13666" i="26"/>
  <c r="E13667" i="26"/>
  <c r="F13667" i="26"/>
  <c r="E13668" i="26"/>
  <c r="F13668" i="26"/>
  <c r="E13669" i="26"/>
  <c r="F13669" i="26"/>
  <c r="E13670" i="26"/>
  <c r="F13670" i="26"/>
  <c r="E13671" i="26"/>
  <c r="F13671" i="26"/>
  <c r="E13672" i="26"/>
  <c r="F13672" i="26"/>
  <c r="E13673" i="26"/>
  <c r="F13673" i="26"/>
  <c r="E13674" i="26"/>
  <c r="F13674" i="26"/>
  <c r="E13675" i="26"/>
  <c r="F13675" i="26"/>
  <c r="E13676" i="26"/>
  <c r="F13676" i="26"/>
  <c r="E13677" i="26"/>
  <c r="F13677" i="26"/>
  <c r="E13678" i="26"/>
  <c r="F13678" i="26"/>
  <c r="E13679" i="26"/>
  <c r="F13679" i="26"/>
  <c r="E13680" i="26"/>
  <c r="F13680" i="26"/>
  <c r="E13681" i="26"/>
  <c r="F13681" i="26"/>
  <c r="E13682" i="26"/>
  <c r="F13682" i="26"/>
  <c r="E13683" i="26"/>
  <c r="F13683" i="26"/>
  <c r="E13684" i="26"/>
  <c r="F13684" i="26"/>
  <c r="E13685" i="26"/>
  <c r="F13685" i="26"/>
  <c r="E13686" i="26"/>
  <c r="F13686" i="26"/>
  <c r="E13687" i="26"/>
  <c r="F13687" i="26"/>
  <c r="E13688" i="26"/>
  <c r="F13688" i="26"/>
  <c r="E13689" i="26"/>
  <c r="F13689" i="26"/>
  <c r="E13690" i="26"/>
  <c r="F13690" i="26"/>
  <c r="E13691" i="26"/>
  <c r="F13691" i="26"/>
  <c r="E13692" i="26"/>
  <c r="F13692" i="26"/>
  <c r="E13693" i="26"/>
  <c r="F13693" i="26"/>
  <c r="E13694" i="26"/>
  <c r="F13694" i="26"/>
  <c r="E13695" i="26"/>
  <c r="F13695" i="26"/>
  <c r="E13696" i="26"/>
  <c r="F13696" i="26"/>
  <c r="E13697" i="26"/>
  <c r="F13697" i="26"/>
  <c r="E13698" i="26"/>
  <c r="F13698" i="26"/>
  <c r="E13699" i="26"/>
  <c r="F13699" i="26"/>
  <c r="E13700" i="26"/>
  <c r="F13700" i="26"/>
  <c r="E13701" i="26"/>
  <c r="F13701" i="26"/>
  <c r="E13702" i="26"/>
  <c r="F13702" i="26"/>
  <c r="E13703" i="26"/>
  <c r="F13703" i="26"/>
  <c r="E13704" i="26"/>
  <c r="F13704" i="26"/>
  <c r="E13705" i="26"/>
  <c r="F13705" i="26"/>
  <c r="E13706" i="26"/>
  <c r="F13706" i="26"/>
  <c r="E13707" i="26"/>
  <c r="F13707" i="26"/>
  <c r="E13708" i="26"/>
  <c r="F13708" i="26"/>
  <c r="E13709" i="26"/>
  <c r="F13709" i="26"/>
  <c r="E13710" i="26"/>
  <c r="F13710" i="26"/>
  <c r="E13711" i="26"/>
  <c r="F13711" i="26"/>
  <c r="E13712" i="26"/>
  <c r="F13712" i="26"/>
  <c r="E13713" i="26"/>
  <c r="F13713" i="26"/>
  <c r="E13714" i="26"/>
  <c r="F13714" i="26"/>
  <c r="E13715" i="26"/>
  <c r="F13715" i="26"/>
  <c r="E13716" i="26"/>
  <c r="F13716" i="26"/>
  <c r="E13717" i="26"/>
  <c r="F13717" i="26"/>
  <c r="E13718" i="26"/>
  <c r="F13718" i="26"/>
  <c r="E13719" i="26"/>
  <c r="F13719" i="26"/>
  <c r="E13720" i="26"/>
  <c r="F13720" i="26"/>
  <c r="E13721" i="26"/>
  <c r="F13721" i="26"/>
  <c r="E13722" i="26"/>
  <c r="F13722" i="26"/>
  <c r="E13723" i="26"/>
  <c r="F13723" i="26"/>
  <c r="E13724" i="26"/>
  <c r="F13724" i="26"/>
  <c r="E13725" i="26"/>
  <c r="F13725" i="26"/>
  <c r="E13726" i="26"/>
  <c r="F13726" i="26"/>
  <c r="E13727" i="26"/>
  <c r="F13727" i="26"/>
  <c r="E13728" i="26"/>
  <c r="F13728" i="26"/>
  <c r="E13729" i="26"/>
  <c r="F13729" i="26"/>
  <c r="E13730" i="26"/>
  <c r="F13730" i="26"/>
  <c r="E13731" i="26"/>
  <c r="F13731" i="26"/>
  <c r="E13732" i="26"/>
  <c r="F13732" i="26"/>
  <c r="E13733" i="26"/>
  <c r="F13733" i="26"/>
  <c r="E13734" i="26"/>
  <c r="F13734" i="26"/>
  <c r="E13735" i="26"/>
  <c r="F13735" i="26"/>
  <c r="E13736" i="26"/>
  <c r="F13736" i="26"/>
  <c r="E13737" i="26"/>
  <c r="F13737" i="26"/>
  <c r="E13738" i="26"/>
  <c r="F13738" i="26"/>
  <c r="E13739" i="26"/>
  <c r="F13739" i="26"/>
  <c r="E13740" i="26"/>
  <c r="F13740" i="26"/>
  <c r="E13741" i="26"/>
  <c r="F13741" i="26"/>
  <c r="E13742" i="26"/>
  <c r="F13742" i="26"/>
  <c r="E13743" i="26"/>
  <c r="F13743" i="26"/>
  <c r="E13744" i="26"/>
  <c r="F13744" i="26"/>
  <c r="E13745" i="26"/>
  <c r="F13745" i="26"/>
  <c r="E13746" i="26"/>
  <c r="F13746" i="26"/>
  <c r="E13747" i="26"/>
  <c r="F13747" i="26"/>
  <c r="E13748" i="26"/>
  <c r="F13748" i="26"/>
  <c r="E13749" i="26"/>
  <c r="F13749" i="26"/>
  <c r="E13750" i="26"/>
  <c r="F13750" i="26"/>
  <c r="E13751" i="26"/>
  <c r="F13751" i="26"/>
  <c r="E13752" i="26"/>
  <c r="F13752" i="26"/>
  <c r="E13753" i="26"/>
  <c r="F13753" i="26"/>
  <c r="E13754" i="26"/>
  <c r="F13754" i="26"/>
  <c r="E13755" i="26"/>
  <c r="F13755" i="26"/>
  <c r="E13756" i="26"/>
  <c r="F13756" i="26"/>
  <c r="E13757" i="26"/>
  <c r="F13757" i="26"/>
  <c r="E13758" i="26"/>
  <c r="F13758" i="26"/>
  <c r="E13759" i="26"/>
  <c r="F13759" i="26"/>
  <c r="E13760" i="26"/>
  <c r="F13760" i="26"/>
  <c r="E13761" i="26"/>
  <c r="F13761" i="26"/>
  <c r="E13762" i="26"/>
  <c r="F13762" i="26"/>
  <c r="E13763" i="26"/>
  <c r="F13763" i="26"/>
  <c r="E13764" i="26"/>
  <c r="F13764" i="26"/>
  <c r="E13765" i="26"/>
  <c r="F13765" i="26"/>
  <c r="E13766" i="26"/>
  <c r="F13766" i="26"/>
  <c r="E13767" i="26"/>
  <c r="F13767" i="26"/>
  <c r="E13768" i="26"/>
  <c r="F13768" i="26"/>
  <c r="E13769" i="26"/>
  <c r="F13769" i="26"/>
  <c r="E13770" i="26"/>
  <c r="F13770" i="26"/>
  <c r="E13771" i="26"/>
  <c r="F13771" i="26"/>
  <c r="E13772" i="26"/>
  <c r="F13772" i="26"/>
  <c r="E13773" i="26"/>
  <c r="F13773" i="26"/>
  <c r="E13774" i="26"/>
  <c r="F13774" i="26"/>
  <c r="E13775" i="26"/>
  <c r="F13775" i="26"/>
  <c r="E13776" i="26"/>
  <c r="F13776" i="26"/>
  <c r="E13777" i="26"/>
  <c r="F13777" i="26"/>
  <c r="E13778" i="26"/>
  <c r="F13778" i="26"/>
  <c r="E13779" i="26"/>
  <c r="F13779" i="26"/>
  <c r="E13780" i="26"/>
  <c r="F13780" i="26"/>
  <c r="E13781" i="26"/>
  <c r="F13781" i="26"/>
  <c r="E13782" i="26"/>
  <c r="F13782" i="26"/>
  <c r="E13783" i="26"/>
  <c r="F13783" i="26"/>
  <c r="E13784" i="26"/>
  <c r="F13784" i="26"/>
  <c r="E13785" i="26"/>
  <c r="F13785" i="26"/>
  <c r="E13786" i="26"/>
  <c r="F13786" i="26"/>
  <c r="E13787" i="26"/>
  <c r="F13787" i="26"/>
  <c r="E13788" i="26"/>
  <c r="F13788" i="26"/>
  <c r="E13789" i="26"/>
  <c r="F13789" i="26"/>
  <c r="E13790" i="26"/>
  <c r="F13790" i="26"/>
  <c r="E13791" i="26"/>
  <c r="F13791" i="26"/>
  <c r="E13792" i="26"/>
  <c r="F13792" i="26"/>
  <c r="E13793" i="26"/>
  <c r="F13793" i="26"/>
  <c r="E13794" i="26"/>
  <c r="F13794" i="26"/>
  <c r="E13795" i="26"/>
  <c r="F13795" i="26"/>
  <c r="E13796" i="26"/>
  <c r="F13796" i="26"/>
  <c r="E13797" i="26"/>
  <c r="F13797" i="26"/>
  <c r="E13798" i="26"/>
  <c r="F13798" i="26"/>
  <c r="E13799" i="26"/>
  <c r="F13799" i="26"/>
  <c r="E13800" i="26"/>
  <c r="F13800" i="26"/>
  <c r="E13801" i="26"/>
  <c r="F13801" i="26"/>
  <c r="E13802" i="26"/>
  <c r="F13802" i="26"/>
  <c r="E13803" i="26"/>
  <c r="F13803" i="26"/>
  <c r="E13804" i="26"/>
  <c r="F13804" i="26"/>
  <c r="E13805" i="26"/>
  <c r="F13805" i="26"/>
  <c r="E13806" i="26"/>
  <c r="F13806" i="26"/>
  <c r="E13807" i="26"/>
  <c r="F13807" i="26"/>
  <c r="E13808" i="26"/>
  <c r="F13808" i="26"/>
  <c r="E13809" i="26"/>
  <c r="F13809" i="26"/>
  <c r="E13810" i="26"/>
  <c r="F13810" i="26"/>
  <c r="E13811" i="26"/>
  <c r="F13811" i="26"/>
  <c r="E13812" i="26"/>
  <c r="F13812" i="26"/>
  <c r="E13813" i="26"/>
  <c r="F13813" i="26"/>
  <c r="E13814" i="26"/>
  <c r="F13814" i="26"/>
  <c r="E13815" i="26"/>
  <c r="F13815" i="26"/>
  <c r="E13816" i="26"/>
  <c r="F13816" i="26"/>
  <c r="E13817" i="26"/>
  <c r="F13817" i="26"/>
  <c r="E13818" i="26"/>
  <c r="F13818" i="26"/>
  <c r="E13819" i="26"/>
  <c r="F13819" i="26"/>
  <c r="E13820" i="26"/>
  <c r="F13820" i="26"/>
  <c r="E13821" i="26"/>
  <c r="F13821" i="26"/>
  <c r="E13822" i="26"/>
  <c r="F13822" i="26"/>
  <c r="E13823" i="26"/>
  <c r="F13823" i="26"/>
  <c r="E13824" i="26"/>
  <c r="F13824" i="26"/>
  <c r="E13825" i="26"/>
  <c r="F13825" i="26"/>
  <c r="E13826" i="26"/>
  <c r="F13826" i="26"/>
  <c r="E13827" i="26"/>
  <c r="F13827" i="26"/>
  <c r="E13828" i="26"/>
  <c r="F13828" i="26"/>
  <c r="E13829" i="26"/>
  <c r="F13829" i="26"/>
  <c r="E13830" i="26"/>
  <c r="F13830" i="26"/>
  <c r="E13831" i="26"/>
  <c r="F13831" i="26"/>
  <c r="E13832" i="26"/>
  <c r="F13832" i="26"/>
  <c r="E13833" i="26"/>
  <c r="F13833" i="26"/>
  <c r="E13834" i="26"/>
  <c r="F13834" i="26"/>
  <c r="E13835" i="26"/>
  <c r="F13835" i="26"/>
  <c r="E13836" i="26"/>
  <c r="F13836" i="26"/>
  <c r="E13837" i="26"/>
  <c r="F13837" i="26"/>
  <c r="E13838" i="26"/>
  <c r="F13838" i="26"/>
  <c r="E13839" i="26"/>
  <c r="F13839" i="26"/>
  <c r="E13840" i="26"/>
  <c r="F13840" i="26"/>
  <c r="E13841" i="26"/>
  <c r="F13841" i="26"/>
  <c r="E13842" i="26"/>
  <c r="F13842" i="26"/>
  <c r="E13843" i="26"/>
  <c r="F13843" i="26"/>
  <c r="E13844" i="26"/>
  <c r="F13844" i="26"/>
  <c r="E13845" i="26"/>
  <c r="F13845" i="26"/>
  <c r="E13846" i="26"/>
  <c r="F13846" i="26"/>
  <c r="E13847" i="26"/>
  <c r="F13847" i="26"/>
  <c r="E13848" i="26"/>
  <c r="F13848" i="26"/>
  <c r="E13849" i="26"/>
  <c r="F13849" i="26"/>
  <c r="E13850" i="26"/>
  <c r="F13850" i="26"/>
  <c r="E13851" i="26"/>
  <c r="F13851" i="26"/>
  <c r="E13852" i="26"/>
  <c r="F13852" i="26"/>
  <c r="E13853" i="26"/>
  <c r="F13853" i="26"/>
  <c r="E13854" i="26"/>
  <c r="F13854" i="26"/>
  <c r="E13855" i="26"/>
  <c r="F13855" i="26"/>
  <c r="E13856" i="26"/>
  <c r="F13856" i="26"/>
  <c r="E13857" i="26"/>
  <c r="F13857" i="26"/>
  <c r="E13858" i="26"/>
  <c r="F13858" i="26"/>
  <c r="E13859" i="26"/>
  <c r="F13859" i="26"/>
  <c r="E13860" i="26"/>
  <c r="F13860" i="26"/>
  <c r="E13861" i="26"/>
  <c r="F13861" i="26"/>
  <c r="E13862" i="26"/>
  <c r="F13862" i="26"/>
  <c r="E13863" i="26"/>
  <c r="F13863" i="26"/>
  <c r="E13864" i="26"/>
  <c r="F13864" i="26"/>
  <c r="E13865" i="26"/>
  <c r="F13865" i="26"/>
  <c r="E13866" i="26"/>
  <c r="F13866" i="26"/>
  <c r="E13867" i="26"/>
  <c r="F13867" i="26"/>
  <c r="E13868" i="26"/>
  <c r="F13868" i="26"/>
  <c r="E13869" i="26"/>
  <c r="F13869" i="26"/>
  <c r="E13870" i="26"/>
  <c r="F13870" i="26"/>
  <c r="E13871" i="26"/>
  <c r="F13871" i="26"/>
  <c r="E13872" i="26"/>
  <c r="F13872" i="26"/>
  <c r="E13873" i="26"/>
  <c r="F13873" i="26"/>
  <c r="E13874" i="26"/>
  <c r="F13874" i="26"/>
  <c r="E13875" i="26"/>
  <c r="F13875" i="26"/>
  <c r="E13876" i="26"/>
  <c r="F13876" i="26"/>
  <c r="E13877" i="26"/>
  <c r="F13877" i="26"/>
  <c r="E13878" i="26"/>
  <c r="F13878" i="26"/>
  <c r="E13879" i="26"/>
  <c r="F13879" i="26"/>
  <c r="E13880" i="26"/>
  <c r="F13880" i="26"/>
  <c r="E13881" i="26"/>
  <c r="F13881" i="26"/>
  <c r="E13882" i="26"/>
  <c r="F13882" i="26"/>
  <c r="E13883" i="26"/>
  <c r="F13883" i="26"/>
  <c r="E13884" i="26"/>
  <c r="F13884" i="26"/>
  <c r="E13885" i="26"/>
  <c r="F13885" i="26"/>
  <c r="E13886" i="26"/>
  <c r="F13886" i="26"/>
  <c r="E13887" i="26"/>
  <c r="F13887" i="26"/>
  <c r="E13888" i="26"/>
  <c r="F13888" i="26"/>
  <c r="E13889" i="26"/>
  <c r="F13889" i="26"/>
  <c r="E13890" i="26"/>
  <c r="F13890" i="26"/>
  <c r="E13891" i="26"/>
  <c r="F13891" i="26"/>
  <c r="E13892" i="26"/>
  <c r="F13892" i="26"/>
  <c r="E13893" i="26"/>
  <c r="F13893" i="26"/>
  <c r="E13894" i="26"/>
  <c r="F13894" i="26"/>
  <c r="E13895" i="26"/>
  <c r="F13895" i="26"/>
  <c r="E13896" i="26"/>
  <c r="F13896" i="26"/>
  <c r="E13897" i="26"/>
  <c r="F13897" i="26"/>
  <c r="E13898" i="26"/>
  <c r="F13898" i="26"/>
  <c r="E13899" i="26"/>
  <c r="F13899" i="26"/>
  <c r="E13900" i="26"/>
  <c r="F13900" i="26"/>
  <c r="E13901" i="26"/>
  <c r="F13901" i="26"/>
  <c r="E13902" i="26"/>
  <c r="F13902" i="26"/>
  <c r="E13903" i="26"/>
  <c r="F13903" i="26"/>
  <c r="E13904" i="26"/>
  <c r="F13904" i="26"/>
  <c r="E13905" i="26"/>
  <c r="F13905" i="26"/>
  <c r="E13906" i="26"/>
  <c r="F13906" i="26"/>
  <c r="E13907" i="26"/>
  <c r="F13907" i="26"/>
  <c r="E13908" i="26"/>
  <c r="F13908" i="26"/>
  <c r="E13909" i="26"/>
  <c r="F13909" i="26"/>
  <c r="E13910" i="26"/>
  <c r="F13910" i="26"/>
  <c r="E13911" i="26"/>
  <c r="F13911" i="26"/>
  <c r="E13912" i="26"/>
  <c r="F13912" i="26"/>
  <c r="E13913" i="26"/>
  <c r="F13913" i="26"/>
  <c r="E13914" i="26"/>
  <c r="F13914" i="26"/>
  <c r="E13915" i="26"/>
  <c r="F13915" i="26"/>
  <c r="E13916" i="26"/>
  <c r="F13916" i="26"/>
  <c r="E13917" i="26"/>
  <c r="F13917" i="26"/>
  <c r="E13918" i="26"/>
  <c r="F13918" i="26"/>
  <c r="E13919" i="26"/>
  <c r="F13919" i="26"/>
  <c r="E13920" i="26"/>
  <c r="F13920" i="26"/>
  <c r="E13921" i="26"/>
  <c r="F13921" i="26"/>
  <c r="E13922" i="26"/>
  <c r="F13922" i="26"/>
  <c r="E13923" i="26"/>
  <c r="F13923" i="26"/>
  <c r="E13924" i="26"/>
  <c r="F13924" i="26"/>
  <c r="E13925" i="26"/>
  <c r="F13925" i="26"/>
  <c r="E13926" i="26"/>
  <c r="F13926" i="26"/>
  <c r="E13927" i="26"/>
  <c r="F13927" i="26"/>
  <c r="E13928" i="26"/>
  <c r="F13928" i="26"/>
  <c r="E13929" i="26"/>
  <c r="F13929" i="26"/>
  <c r="E13930" i="26"/>
  <c r="F13930" i="26"/>
  <c r="E13931" i="26"/>
  <c r="F13931" i="26"/>
  <c r="E13932" i="26"/>
  <c r="F13932" i="26"/>
  <c r="E13933" i="26"/>
  <c r="F13933" i="26"/>
  <c r="E13934" i="26"/>
  <c r="F13934" i="26"/>
  <c r="E13935" i="26"/>
  <c r="F13935" i="26"/>
  <c r="E13936" i="26"/>
  <c r="F13936" i="26"/>
  <c r="E13937" i="26"/>
  <c r="F13937" i="26"/>
  <c r="E13938" i="26"/>
  <c r="F13938" i="26"/>
  <c r="E13939" i="26"/>
  <c r="F13939" i="26"/>
  <c r="E13940" i="26"/>
  <c r="F13940" i="26"/>
  <c r="E13941" i="26"/>
  <c r="F13941" i="26"/>
  <c r="E13942" i="26"/>
  <c r="F13942" i="26"/>
  <c r="E13943" i="26"/>
  <c r="F13943" i="26"/>
  <c r="E13944" i="26"/>
  <c r="F13944" i="26"/>
  <c r="E13945" i="26"/>
  <c r="F13945" i="26"/>
  <c r="E13946" i="26"/>
  <c r="F13946" i="26"/>
  <c r="E13947" i="26"/>
  <c r="F13947" i="26"/>
  <c r="E13948" i="26"/>
  <c r="F13948" i="26"/>
  <c r="E13949" i="26"/>
  <c r="F13949" i="26"/>
  <c r="E13950" i="26"/>
  <c r="F13950" i="26"/>
  <c r="E13951" i="26"/>
  <c r="F13951" i="26"/>
  <c r="E13952" i="26"/>
  <c r="F13952" i="26"/>
  <c r="E13953" i="26"/>
  <c r="F13953" i="26"/>
  <c r="E13954" i="26"/>
  <c r="F13954" i="26"/>
  <c r="E13955" i="26"/>
  <c r="F13955" i="26"/>
  <c r="E13956" i="26"/>
  <c r="F13956" i="26"/>
  <c r="E13957" i="26"/>
  <c r="F13957" i="26"/>
  <c r="E13958" i="26"/>
  <c r="F13958" i="26"/>
  <c r="E13959" i="26"/>
  <c r="F13959" i="26"/>
  <c r="E13960" i="26"/>
  <c r="F13960" i="26"/>
  <c r="E13961" i="26"/>
  <c r="F13961" i="26"/>
  <c r="E13962" i="26"/>
  <c r="F13962" i="26"/>
  <c r="E13963" i="26"/>
  <c r="F13963" i="26"/>
  <c r="E13964" i="26"/>
  <c r="F13964" i="26"/>
  <c r="E13965" i="26"/>
  <c r="F13965" i="26"/>
  <c r="E13966" i="26"/>
  <c r="F13966" i="26"/>
  <c r="E13967" i="26"/>
  <c r="F13967" i="26"/>
  <c r="E13968" i="26"/>
  <c r="F13968" i="26"/>
  <c r="E13969" i="26"/>
  <c r="F13969" i="26"/>
  <c r="E13970" i="26"/>
  <c r="F13970" i="26"/>
  <c r="E13971" i="26"/>
  <c r="F13971" i="26"/>
  <c r="E13972" i="26"/>
  <c r="F13972" i="26"/>
  <c r="E13973" i="26"/>
  <c r="F13973" i="26"/>
  <c r="E13974" i="26"/>
  <c r="F13974" i="26"/>
  <c r="E13975" i="26"/>
  <c r="F13975" i="26"/>
  <c r="E13976" i="26"/>
  <c r="F13976" i="26"/>
  <c r="E13977" i="26"/>
  <c r="F13977" i="26"/>
  <c r="E13978" i="26"/>
  <c r="F13978" i="26"/>
  <c r="E13979" i="26"/>
  <c r="F13979" i="26"/>
  <c r="E13980" i="26"/>
  <c r="F13980" i="26"/>
  <c r="E13981" i="26"/>
  <c r="F13981" i="26"/>
  <c r="E13982" i="26"/>
  <c r="F13982" i="26"/>
  <c r="E13983" i="26"/>
  <c r="F13983" i="26"/>
  <c r="E13984" i="26"/>
  <c r="F13984" i="26"/>
  <c r="E13985" i="26"/>
  <c r="F13985" i="26"/>
  <c r="E13986" i="26"/>
  <c r="F13986" i="26"/>
  <c r="E13987" i="26"/>
  <c r="F13987" i="26"/>
  <c r="E13988" i="26"/>
  <c r="F13988" i="26"/>
  <c r="E13989" i="26"/>
  <c r="F13989" i="26"/>
  <c r="E13990" i="26"/>
  <c r="F13990" i="26"/>
  <c r="E13991" i="26"/>
  <c r="F13991" i="26"/>
  <c r="E13992" i="26"/>
  <c r="F13992" i="26"/>
  <c r="E13993" i="26"/>
  <c r="F13993" i="26"/>
  <c r="E13994" i="26"/>
  <c r="F13994" i="26"/>
  <c r="E13995" i="26"/>
  <c r="F13995" i="26"/>
  <c r="E13996" i="26"/>
  <c r="F13996" i="26"/>
  <c r="E13997" i="26"/>
  <c r="F13997" i="26"/>
  <c r="E13998" i="26"/>
  <c r="F13998" i="26"/>
  <c r="E13999" i="26"/>
  <c r="F13999" i="26"/>
  <c r="E14000" i="26"/>
  <c r="F14000" i="26"/>
  <c r="E14001" i="26"/>
  <c r="F14001" i="26"/>
  <c r="E14002" i="26"/>
  <c r="F14002" i="26"/>
  <c r="E14003" i="26"/>
  <c r="F14003" i="26"/>
  <c r="E14004" i="26"/>
  <c r="F14004" i="26"/>
  <c r="E14005" i="26"/>
  <c r="F14005" i="26"/>
  <c r="E14006" i="26"/>
  <c r="F14006" i="26"/>
  <c r="E14007" i="26"/>
  <c r="F14007" i="26"/>
  <c r="E14008" i="26"/>
  <c r="F14008" i="26"/>
  <c r="E14009" i="26"/>
  <c r="F14009" i="26"/>
  <c r="E14010" i="26"/>
  <c r="F14010" i="26"/>
  <c r="E14011" i="26"/>
  <c r="F14011" i="26"/>
  <c r="E14012" i="26"/>
  <c r="F14012" i="26"/>
  <c r="E14013" i="26"/>
  <c r="F14013" i="26"/>
  <c r="E14014" i="26"/>
  <c r="F14014" i="26"/>
  <c r="E14015" i="26"/>
  <c r="F14015" i="26"/>
  <c r="E14016" i="26"/>
  <c r="F14016" i="26"/>
  <c r="E14017" i="26"/>
  <c r="F14017" i="26"/>
  <c r="E14018" i="26"/>
  <c r="F14018" i="26"/>
  <c r="E14019" i="26"/>
  <c r="F14019" i="26"/>
  <c r="E14020" i="26"/>
  <c r="F14020" i="26"/>
  <c r="E14021" i="26"/>
  <c r="F14021" i="26"/>
  <c r="E14022" i="26"/>
  <c r="F14022" i="26"/>
  <c r="E14023" i="26"/>
  <c r="F14023" i="26"/>
  <c r="E14024" i="26"/>
  <c r="F14024" i="26"/>
  <c r="E14025" i="26"/>
  <c r="F14025" i="26"/>
  <c r="E14026" i="26"/>
  <c r="F14026" i="26"/>
  <c r="E14027" i="26"/>
  <c r="F14027" i="26"/>
  <c r="E14028" i="26"/>
  <c r="F14028" i="26"/>
  <c r="E14029" i="26"/>
  <c r="F14029" i="26"/>
  <c r="E14030" i="26"/>
  <c r="F14030" i="26"/>
  <c r="E14031" i="26"/>
  <c r="F14031" i="26"/>
  <c r="E14032" i="26"/>
  <c r="F14032" i="26"/>
  <c r="E14033" i="26"/>
  <c r="F14033" i="26"/>
  <c r="E14034" i="26"/>
  <c r="F14034" i="26"/>
  <c r="E14035" i="26"/>
  <c r="F14035" i="26"/>
  <c r="E14036" i="26"/>
  <c r="F14036" i="26"/>
  <c r="E14037" i="26"/>
  <c r="F14037" i="26"/>
  <c r="E14038" i="26"/>
  <c r="F14038" i="26"/>
  <c r="E14039" i="26"/>
  <c r="F14039" i="26"/>
  <c r="E14040" i="26"/>
  <c r="F14040" i="26"/>
  <c r="E14041" i="26"/>
  <c r="F14041" i="26"/>
  <c r="E14042" i="26"/>
  <c r="F14042" i="26"/>
  <c r="E14043" i="26"/>
  <c r="F14043" i="26"/>
  <c r="E14044" i="26"/>
  <c r="F14044" i="26"/>
  <c r="E14045" i="26"/>
  <c r="F14045" i="26"/>
  <c r="E14046" i="26"/>
  <c r="F14046" i="26"/>
  <c r="E14047" i="26"/>
  <c r="F14047" i="26"/>
  <c r="E14048" i="26"/>
  <c r="F14048" i="26"/>
  <c r="E14049" i="26"/>
  <c r="F14049" i="26"/>
  <c r="E14050" i="26"/>
  <c r="F14050" i="26"/>
  <c r="E14051" i="26"/>
  <c r="F14051" i="26"/>
  <c r="E14052" i="26"/>
  <c r="F14052" i="26"/>
  <c r="E14053" i="26"/>
  <c r="F14053" i="26"/>
  <c r="E14054" i="26"/>
  <c r="F14054" i="26"/>
  <c r="E14055" i="26"/>
  <c r="F14055" i="26"/>
  <c r="E14056" i="26"/>
  <c r="F14056" i="26"/>
  <c r="E14057" i="26"/>
  <c r="F14057" i="26"/>
  <c r="E14058" i="26"/>
  <c r="F14058" i="26"/>
  <c r="E14059" i="26"/>
  <c r="F14059" i="26"/>
  <c r="E14060" i="26"/>
  <c r="F14060" i="26"/>
  <c r="E14061" i="26"/>
  <c r="F14061" i="26"/>
  <c r="E14062" i="26"/>
  <c r="F14062" i="26"/>
  <c r="E14063" i="26"/>
  <c r="F14063" i="26"/>
  <c r="E14064" i="26"/>
  <c r="F14064" i="26"/>
  <c r="E14065" i="26"/>
  <c r="F14065" i="26"/>
  <c r="E14066" i="26"/>
  <c r="F14066" i="26"/>
  <c r="E14067" i="26"/>
  <c r="F14067" i="26"/>
  <c r="E14068" i="26"/>
  <c r="F14068" i="26"/>
  <c r="E14069" i="26"/>
  <c r="F14069" i="26"/>
  <c r="E14070" i="26"/>
  <c r="F14070" i="26"/>
  <c r="E14071" i="26"/>
  <c r="F14071" i="26"/>
  <c r="E14072" i="26"/>
  <c r="F14072" i="26"/>
  <c r="E14073" i="26"/>
  <c r="F14073" i="26"/>
  <c r="E14074" i="26"/>
  <c r="F14074" i="26"/>
  <c r="E14075" i="26"/>
  <c r="F14075" i="26"/>
  <c r="E14076" i="26"/>
  <c r="F14076" i="26"/>
  <c r="E14077" i="26"/>
  <c r="F14077" i="26"/>
  <c r="E14078" i="26"/>
  <c r="F14078" i="26"/>
  <c r="E14079" i="26"/>
  <c r="F14079" i="26"/>
  <c r="E14080" i="26"/>
  <c r="F14080" i="26"/>
  <c r="E14081" i="26"/>
  <c r="F14081" i="26"/>
  <c r="E14082" i="26"/>
  <c r="F14082" i="26"/>
  <c r="E14083" i="26"/>
  <c r="F14083" i="26"/>
  <c r="E14084" i="26"/>
  <c r="F14084" i="26"/>
  <c r="E14085" i="26"/>
  <c r="F14085" i="26"/>
  <c r="E14086" i="26"/>
  <c r="F14086" i="26"/>
  <c r="E14087" i="26"/>
  <c r="F14087" i="26"/>
  <c r="E14088" i="26"/>
  <c r="F14088" i="26"/>
  <c r="E14089" i="26"/>
  <c r="F14089" i="26"/>
  <c r="E14090" i="26"/>
  <c r="F14090" i="26"/>
  <c r="E14091" i="26"/>
  <c r="F14091" i="26"/>
  <c r="E14092" i="26"/>
  <c r="F14092" i="26"/>
  <c r="E14093" i="26"/>
  <c r="F14093" i="26"/>
  <c r="E14094" i="26"/>
  <c r="F14094" i="26"/>
  <c r="E14095" i="26"/>
  <c r="F14095" i="26"/>
  <c r="E14096" i="26"/>
  <c r="F14096" i="26"/>
  <c r="E14097" i="26"/>
  <c r="F14097" i="26"/>
  <c r="E14098" i="26"/>
  <c r="F14098" i="26"/>
  <c r="E14099" i="26"/>
  <c r="F14099" i="26"/>
  <c r="E14100" i="26"/>
  <c r="F14100" i="26"/>
  <c r="E14101" i="26"/>
  <c r="F14101" i="26"/>
  <c r="E14102" i="26"/>
  <c r="F14102" i="26"/>
  <c r="E14103" i="26"/>
  <c r="F14103" i="26"/>
  <c r="E14104" i="26"/>
  <c r="F14104" i="26"/>
  <c r="E14105" i="26"/>
  <c r="F14105" i="26"/>
  <c r="E14106" i="26"/>
  <c r="F14106" i="26"/>
  <c r="E14107" i="26"/>
  <c r="F14107" i="26"/>
  <c r="E14108" i="26"/>
  <c r="F14108" i="26"/>
  <c r="E14109" i="26"/>
  <c r="F14109" i="26"/>
  <c r="E14110" i="26"/>
  <c r="F14110" i="26"/>
  <c r="E14111" i="26"/>
  <c r="F14111" i="26"/>
  <c r="E14112" i="26"/>
  <c r="F14112" i="26"/>
  <c r="E14113" i="26"/>
  <c r="F14113" i="26"/>
  <c r="E14114" i="26"/>
  <c r="F14114" i="26"/>
  <c r="E14115" i="26"/>
  <c r="F14115" i="26"/>
  <c r="E14116" i="26"/>
  <c r="F14116" i="26"/>
  <c r="E14117" i="26"/>
  <c r="F14117" i="26"/>
  <c r="E14118" i="26"/>
  <c r="F14118" i="26"/>
  <c r="E14119" i="26"/>
  <c r="F14119" i="26"/>
  <c r="E14120" i="26"/>
  <c r="F14120" i="26"/>
  <c r="E14121" i="26"/>
  <c r="F14121" i="26"/>
  <c r="E14122" i="26"/>
  <c r="F14122" i="26"/>
  <c r="E14123" i="26"/>
  <c r="F14123" i="26"/>
  <c r="E14124" i="26"/>
  <c r="F14124" i="26"/>
  <c r="E14125" i="26"/>
  <c r="F14125" i="26"/>
  <c r="E14126" i="26"/>
  <c r="F14126" i="26"/>
  <c r="E14127" i="26"/>
  <c r="F14127" i="26"/>
  <c r="E14128" i="26"/>
  <c r="F14128" i="26"/>
  <c r="E14129" i="26"/>
  <c r="F14129" i="26"/>
  <c r="E14130" i="26"/>
  <c r="F14130" i="26"/>
  <c r="E14131" i="26"/>
  <c r="F14131" i="26"/>
  <c r="E14132" i="26"/>
  <c r="F14132" i="26"/>
  <c r="E14133" i="26"/>
  <c r="F14133" i="26"/>
  <c r="E14134" i="26"/>
  <c r="F14134" i="26"/>
  <c r="E14135" i="26"/>
  <c r="F14135" i="26"/>
  <c r="E14136" i="26"/>
  <c r="F14136" i="26"/>
  <c r="E14137" i="26"/>
  <c r="F14137" i="26"/>
  <c r="E14138" i="26"/>
  <c r="F14138" i="26"/>
  <c r="E14139" i="26"/>
  <c r="F14139" i="26"/>
  <c r="E14140" i="26"/>
  <c r="F14140" i="26"/>
  <c r="E14141" i="26"/>
  <c r="F14141" i="26"/>
  <c r="E14142" i="26"/>
  <c r="F14142" i="26"/>
  <c r="E14143" i="26"/>
  <c r="F14143" i="26"/>
  <c r="E14144" i="26"/>
  <c r="F14144" i="26"/>
  <c r="E14145" i="26"/>
  <c r="F14145" i="26"/>
  <c r="E14146" i="26"/>
  <c r="F14146" i="26"/>
  <c r="E14147" i="26"/>
  <c r="F14147" i="26"/>
  <c r="E14148" i="26"/>
  <c r="F14148" i="26"/>
  <c r="E14149" i="26"/>
  <c r="F14149" i="26"/>
  <c r="E14150" i="26"/>
  <c r="F14150" i="26"/>
  <c r="E14151" i="26"/>
  <c r="F14151" i="26"/>
  <c r="E14152" i="26"/>
  <c r="F14152" i="26"/>
  <c r="E14153" i="26"/>
  <c r="F14153" i="26"/>
  <c r="E14154" i="26"/>
  <c r="F14154" i="26"/>
  <c r="E14155" i="26"/>
  <c r="F14155" i="26"/>
  <c r="E14156" i="26"/>
  <c r="F14156" i="26"/>
  <c r="E14157" i="26"/>
  <c r="F14157" i="26"/>
  <c r="E14158" i="26"/>
  <c r="F14158" i="26"/>
  <c r="E14159" i="26"/>
  <c r="F14159" i="26"/>
  <c r="E14160" i="26"/>
  <c r="F14160" i="26"/>
  <c r="E14161" i="26"/>
  <c r="F14161" i="26"/>
  <c r="E14162" i="26"/>
  <c r="F14162" i="26"/>
  <c r="E14163" i="26"/>
  <c r="F14163" i="26"/>
  <c r="E14164" i="26"/>
  <c r="F14164" i="26"/>
  <c r="E14165" i="26"/>
  <c r="F14165" i="26"/>
  <c r="E14166" i="26"/>
  <c r="F14166" i="26"/>
  <c r="E14167" i="26"/>
  <c r="F14167" i="26"/>
  <c r="E14168" i="26"/>
  <c r="F14168" i="26"/>
  <c r="E14169" i="26"/>
  <c r="F14169" i="26"/>
  <c r="E14170" i="26"/>
  <c r="F14170" i="26"/>
  <c r="E14171" i="26"/>
  <c r="F14171" i="26"/>
  <c r="E14172" i="26"/>
  <c r="F14172" i="26"/>
  <c r="E14173" i="26"/>
  <c r="F14173" i="26"/>
  <c r="E14174" i="26"/>
  <c r="F14174" i="26"/>
  <c r="E14175" i="26"/>
  <c r="F14175" i="26"/>
  <c r="E14176" i="26"/>
  <c r="F14176" i="26"/>
  <c r="E14177" i="26"/>
  <c r="F14177" i="26"/>
  <c r="E14178" i="26"/>
  <c r="F14178" i="26"/>
  <c r="E14179" i="26"/>
  <c r="F14179" i="26"/>
  <c r="E14180" i="26"/>
  <c r="F14180" i="26"/>
  <c r="E14181" i="26"/>
  <c r="F14181" i="26"/>
  <c r="E14182" i="26"/>
  <c r="F14182" i="26"/>
  <c r="E14183" i="26"/>
  <c r="F14183" i="26"/>
  <c r="E14184" i="26"/>
  <c r="F14184" i="26"/>
  <c r="E14185" i="26"/>
  <c r="F14185" i="26"/>
  <c r="E14186" i="26"/>
  <c r="F14186" i="26"/>
  <c r="E14187" i="26"/>
  <c r="F14187" i="26"/>
  <c r="E14188" i="26"/>
  <c r="F14188" i="26"/>
  <c r="E14189" i="26"/>
  <c r="F14189" i="26"/>
  <c r="E14190" i="26"/>
  <c r="F14190" i="26"/>
  <c r="E14191" i="26"/>
  <c r="F14191" i="26"/>
  <c r="E14192" i="26"/>
  <c r="F14192" i="26"/>
  <c r="E14193" i="26"/>
  <c r="F14193" i="26"/>
  <c r="E14194" i="26"/>
  <c r="F14194" i="26"/>
  <c r="E14195" i="26"/>
  <c r="F14195" i="26"/>
  <c r="E14196" i="26"/>
  <c r="F14196" i="26"/>
  <c r="E14197" i="26"/>
  <c r="F14197" i="26"/>
  <c r="E14198" i="26"/>
  <c r="F14198" i="26"/>
  <c r="E14199" i="26"/>
  <c r="F14199" i="26"/>
  <c r="E14200" i="26"/>
  <c r="F14200" i="26"/>
  <c r="E14201" i="26"/>
  <c r="F14201" i="26"/>
  <c r="E14202" i="26"/>
  <c r="F14202" i="26"/>
  <c r="E14203" i="26"/>
  <c r="F14203" i="26"/>
  <c r="E14204" i="26"/>
  <c r="F14204" i="26"/>
  <c r="E14205" i="26"/>
  <c r="F14205" i="26"/>
  <c r="E14206" i="26"/>
  <c r="F14206" i="26"/>
  <c r="E14207" i="26"/>
  <c r="F14207" i="26"/>
  <c r="E14208" i="26"/>
  <c r="F14208" i="26"/>
  <c r="E14209" i="26"/>
  <c r="F14209" i="26"/>
  <c r="E14210" i="26"/>
  <c r="F14210" i="26"/>
  <c r="E14211" i="26"/>
  <c r="F14211" i="26"/>
  <c r="E14212" i="26"/>
  <c r="F14212" i="26"/>
  <c r="E14213" i="26"/>
  <c r="F14213" i="26"/>
  <c r="E14214" i="26"/>
  <c r="F14214" i="26"/>
  <c r="E14215" i="26"/>
  <c r="F14215" i="26"/>
  <c r="E14216" i="26"/>
  <c r="F14216" i="26"/>
  <c r="E14217" i="26"/>
  <c r="F14217" i="26"/>
  <c r="E14218" i="26"/>
  <c r="F14218" i="26"/>
  <c r="E14219" i="26"/>
  <c r="F14219" i="26"/>
  <c r="E14220" i="26"/>
  <c r="F14220" i="26"/>
  <c r="E14221" i="26"/>
  <c r="F14221" i="26"/>
  <c r="E14222" i="26"/>
  <c r="F14222" i="26"/>
  <c r="E14223" i="26"/>
  <c r="F14223" i="26"/>
  <c r="E14224" i="26"/>
  <c r="F14224" i="26"/>
  <c r="E14225" i="26"/>
  <c r="F14225" i="26"/>
  <c r="E14226" i="26"/>
  <c r="F14226" i="26"/>
  <c r="E14227" i="26"/>
  <c r="F14227" i="26"/>
  <c r="E14228" i="26"/>
  <c r="F14228" i="26"/>
  <c r="E14229" i="26"/>
  <c r="F14229" i="26"/>
  <c r="E14230" i="26"/>
  <c r="F14230" i="26"/>
  <c r="E14231" i="26"/>
  <c r="F14231" i="26"/>
  <c r="E14232" i="26"/>
  <c r="F14232" i="26"/>
  <c r="E14233" i="26"/>
  <c r="F14233" i="26"/>
  <c r="E14234" i="26"/>
  <c r="F14234" i="26"/>
  <c r="E14235" i="26"/>
  <c r="F14235" i="26"/>
  <c r="E14236" i="26"/>
  <c r="F14236" i="26"/>
  <c r="E14237" i="26"/>
  <c r="F14237" i="26"/>
  <c r="E14238" i="26"/>
  <c r="F14238" i="26"/>
  <c r="E14239" i="26"/>
  <c r="F14239" i="26"/>
  <c r="E14240" i="26"/>
  <c r="F14240" i="26"/>
  <c r="E14241" i="26"/>
  <c r="F14241" i="26"/>
  <c r="E14242" i="26"/>
  <c r="F14242" i="26"/>
  <c r="E14243" i="26"/>
  <c r="F14243" i="26"/>
  <c r="E14244" i="26"/>
  <c r="F14244" i="26"/>
  <c r="E14245" i="26"/>
  <c r="F14245" i="26"/>
  <c r="E14246" i="26"/>
  <c r="F14246" i="26"/>
  <c r="E14247" i="26"/>
  <c r="F14247" i="26"/>
  <c r="E14248" i="26"/>
  <c r="F14248" i="26"/>
  <c r="E14249" i="26"/>
  <c r="F14249" i="26"/>
  <c r="E14250" i="26"/>
  <c r="F14250" i="26"/>
  <c r="E14251" i="26"/>
  <c r="F14251" i="26"/>
  <c r="E14252" i="26"/>
  <c r="F14252" i="26"/>
  <c r="E14253" i="26"/>
  <c r="F14253" i="26"/>
  <c r="E14254" i="26"/>
  <c r="F14254" i="26"/>
  <c r="E14255" i="26"/>
  <c r="F14255" i="26"/>
  <c r="E14256" i="26"/>
  <c r="F14256" i="26"/>
  <c r="E14257" i="26"/>
  <c r="F14257" i="26"/>
  <c r="E14258" i="26"/>
  <c r="F14258" i="26"/>
  <c r="E14259" i="26"/>
  <c r="F14259" i="26"/>
  <c r="E14260" i="26"/>
  <c r="F14260" i="26"/>
  <c r="E14261" i="26"/>
  <c r="F14261" i="26"/>
  <c r="E14262" i="26"/>
  <c r="F14262" i="26"/>
  <c r="E14263" i="26"/>
  <c r="F14263" i="26"/>
  <c r="E14264" i="26"/>
  <c r="F14264" i="26"/>
  <c r="E14265" i="26"/>
  <c r="F14265" i="26"/>
  <c r="E14266" i="26"/>
  <c r="F14266" i="26"/>
  <c r="E14267" i="26"/>
  <c r="F14267" i="26"/>
  <c r="E14268" i="26"/>
  <c r="F14268" i="26"/>
  <c r="E14269" i="26"/>
  <c r="F14269" i="26"/>
  <c r="E14270" i="26"/>
  <c r="F14270" i="26"/>
  <c r="E14271" i="26"/>
  <c r="F14271" i="26"/>
  <c r="E14272" i="26"/>
  <c r="F14272" i="26"/>
  <c r="E14273" i="26"/>
  <c r="F14273" i="26"/>
  <c r="E14274" i="26"/>
  <c r="F14274" i="26"/>
  <c r="E14275" i="26"/>
  <c r="F14275" i="26"/>
  <c r="E14276" i="26"/>
  <c r="F14276" i="26"/>
  <c r="E14277" i="26"/>
  <c r="F14277" i="26"/>
  <c r="E14278" i="26"/>
  <c r="F14278" i="26"/>
  <c r="E14279" i="26"/>
  <c r="F14279" i="26"/>
  <c r="E14280" i="26"/>
  <c r="F14280" i="26"/>
  <c r="E14281" i="26"/>
  <c r="F14281" i="26"/>
  <c r="E14282" i="26"/>
  <c r="F14282" i="26"/>
  <c r="E14283" i="26"/>
  <c r="F14283" i="26"/>
  <c r="E14284" i="26"/>
  <c r="F14284" i="26"/>
  <c r="E14285" i="26"/>
  <c r="F14285" i="26"/>
  <c r="E14286" i="26"/>
  <c r="F14286" i="26"/>
  <c r="E14287" i="26"/>
  <c r="F14287" i="26"/>
  <c r="E14288" i="26"/>
  <c r="F14288" i="26"/>
  <c r="E14289" i="26"/>
  <c r="F14289" i="26"/>
  <c r="E14290" i="26"/>
  <c r="F14290" i="26"/>
  <c r="E14291" i="26"/>
  <c r="F14291" i="26"/>
  <c r="E14292" i="26"/>
  <c r="F14292" i="26"/>
  <c r="E14293" i="26"/>
  <c r="F14293" i="26"/>
  <c r="E14294" i="26"/>
  <c r="F14294" i="26"/>
  <c r="E14295" i="26"/>
  <c r="F14295" i="26"/>
  <c r="E14296" i="26"/>
  <c r="F14296" i="26"/>
  <c r="E14297" i="26"/>
  <c r="F14297" i="26"/>
  <c r="E14298" i="26"/>
  <c r="F14298" i="26"/>
  <c r="E14299" i="26"/>
  <c r="F14299" i="26"/>
  <c r="E14300" i="26"/>
  <c r="F14300" i="26"/>
  <c r="E14301" i="26"/>
  <c r="F14301" i="26"/>
  <c r="E14302" i="26"/>
  <c r="F14302" i="26"/>
  <c r="E14303" i="26"/>
  <c r="F14303" i="26"/>
  <c r="E14304" i="26"/>
  <c r="F14304" i="26"/>
  <c r="E14305" i="26"/>
  <c r="F14305" i="26"/>
  <c r="E14306" i="26"/>
  <c r="F14306" i="26"/>
  <c r="E14307" i="26"/>
  <c r="F14307" i="26"/>
  <c r="E14308" i="26"/>
  <c r="F14308" i="26"/>
  <c r="E14309" i="26"/>
  <c r="F14309" i="26"/>
  <c r="E14310" i="26"/>
  <c r="F14310" i="26"/>
  <c r="E14311" i="26"/>
  <c r="F14311" i="26"/>
  <c r="E14312" i="26"/>
  <c r="F14312" i="26"/>
  <c r="E14313" i="26"/>
  <c r="F14313" i="26"/>
  <c r="E14314" i="26"/>
  <c r="F14314" i="26"/>
  <c r="E14315" i="26"/>
  <c r="F14315" i="26"/>
  <c r="E14316" i="26"/>
  <c r="F14316" i="26"/>
  <c r="E14317" i="26"/>
  <c r="F14317" i="26"/>
  <c r="E14318" i="26"/>
  <c r="F14318" i="26"/>
  <c r="E14319" i="26"/>
  <c r="F14319" i="26"/>
  <c r="E14320" i="26"/>
  <c r="F14320" i="26"/>
  <c r="E14321" i="26"/>
  <c r="F14321" i="26"/>
  <c r="E14322" i="26"/>
  <c r="F14322" i="26"/>
  <c r="E14323" i="26"/>
  <c r="F14323" i="26"/>
  <c r="E14324" i="26"/>
  <c r="F14324" i="26"/>
  <c r="E14325" i="26"/>
  <c r="F14325" i="26"/>
  <c r="E14326" i="26"/>
  <c r="F14326" i="26"/>
  <c r="E14327" i="26"/>
  <c r="F14327" i="26"/>
  <c r="E14328" i="26"/>
  <c r="F14328" i="26"/>
  <c r="E14329" i="26"/>
  <c r="F14329" i="26"/>
  <c r="E14330" i="26"/>
  <c r="F14330" i="26"/>
  <c r="E14331" i="26"/>
  <c r="F14331" i="26"/>
  <c r="E14332" i="26"/>
  <c r="F14332" i="26"/>
  <c r="E14333" i="26"/>
  <c r="F14333" i="26"/>
  <c r="E14334" i="26"/>
  <c r="F14334" i="26"/>
  <c r="E14335" i="26"/>
  <c r="F14335" i="26"/>
  <c r="E14336" i="26"/>
  <c r="F14336" i="26"/>
  <c r="E14337" i="26"/>
  <c r="F14337" i="26"/>
  <c r="E14338" i="26"/>
  <c r="F14338" i="26"/>
  <c r="E14339" i="26"/>
  <c r="F14339" i="26"/>
  <c r="E14340" i="26"/>
  <c r="F14340" i="26"/>
  <c r="E14341" i="26"/>
  <c r="F14341" i="26"/>
  <c r="E14342" i="26"/>
  <c r="F14342" i="26"/>
  <c r="E14343" i="26"/>
  <c r="F14343" i="26"/>
  <c r="E14344" i="26"/>
  <c r="F14344" i="26"/>
  <c r="E14345" i="26"/>
  <c r="F14345" i="26"/>
  <c r="E14346" i="26"/>
  <c r="F14346" i="26"/>
  <c r="E14347" i="26"/>
  <c r="F14347" i="26"/>
  <c r="E14348" i="26"/>
  <c r="F14348" i="26"/>
  <c r="E14349" i="26"/>
  <c r="F14349" i="26"/>
  <c r="E14350" i="26"/>
  <c r="F14350" i="26"/>
  <c r="E14351" i="26"/>
  <c r="F14351" i="26"/>
  <c r="E14352" i="26"/>
  <c r="F14352" i="26"/>
  <c r="E14353" i="26"/>
  <c r="F14353" i="26"/>
  <c r="E14354" i="26"/>
  <c r="F14354" i="26"/>
  <c r="E14355" i="26"/>
  <c r="F14355" i="26"/>
  <c r="E14356" i="26"/>
  <c r="F14356" i="26"/>
  <c r="E14357" i="26"/>
  <c r="F14357" i="26"/>
  <c r="E14358" i="26"/>
  <c r="F14358" i="26"/>
  <c r="E14359" i="26"/>
  <c r="F14359" i="26"/>
  <c r="E14360" i="26"/>
  <c r="F14360" i="26"/>
  <c r="E14361" i="26"/>
  <c r="F14361" i="26"/>
  <c r="E14362" i="26"/>
  <c r="F14362" i="26"/>
  <c r="E14363" i="26"/>
  <c r="F14363" i="26"/>
  <c r="E14364" i="26"/>
  <c r="F14364" i="26"/>
  <c r="E14365" i="26"/>
  <c r="F14365" i="26"/>
  <c r="E14366" i="26"/>
  <c r="F14366" i="26"/>
  <c r="E14367" i="26"/>
  <c r="F14367" i="26"/>
  <c r="E14368" i="26"/>
  <c r="F14368" i="26"/>
  <c r="E14369" i="26"/>
  <c r="F14369" i="26"/>
  <c r="E14370" i="26"/>
  <c r="F14370" i="26"/>
  <c r="E14371" i="26"/>
  <c r="F14371" i="26"/>
  <c r="E14372" i="26"/>
  <c r="F14372" i="26"/>
  <c r="E14373" i="26"/>
  <c r="F14373" i="26"/>
  <c r="E14374" i="26"/>
  <c r="F14374" i="26"/>
  <c r="E14375" i="26"/>
  <c r="F14375" i="26"/>
  <c r="E14376" i="26"/>
  <c r="F14376" i="26"/>
  <c r="E14377" i="26"/>
  <c r="F14377" i="26"/>
  <c r="E14378" i="26"/>
  <c r="F14378" i="26"/>
  <c r="E14379" i="26"/>
  <c r="F14379" i="26"/>
  <c r="E14380" i="26"/>
  <c r="F14380" i="26"/>
  <c r="E14381" i="26"/>
  <c r="F14381" i="26"/>
  <c r="E14382" i="26"/>
  <c r="F14382" i="26"/>
  <c r="E14383" i="26"/>
  <c r="F14383" i="26"/>
  <c r="E14384" i="26"/>
  <c r="F14384" i="26"/>
  <c r="E14385" i="26"/>
  <c r="F14385" i="26"/>
  <c r="E14386" i="26"/>
  <c r="F14386" i="26"/>
  <c r="E14387" i="26"/>
  <c r="F14387" i="26"/>
  <c r="E14388" i="26"/>
  <c r="F14388" i="26"/>
  <c r="E14389" i="26"/>
  <c r="F14389" i="26"/>
  <c r="E14390" i="26"/>
  <c r="F14390" i="26"/>
  <c r="E14391" i="26"/>
  <c r="F14391" i="26"/>
  <c r="E14392" i="26"/>
  <c r="F14392" i="26"/>
  <c r="E14393" i="26"/>
  <c r="F14393" i="26"/>
  <c r="E14394" i="26"/>
  <c r="F14394" i="26"/>
  <c r="E14395" i="26"/>
  <c r="F14395" i="26"/>
  <c r="E14396" i="26"/>
  <c r="F14396" i="26"/>
  <c r="E14397" i="26"/>
  <c r="F14397" i="26"/>
  <c r="E14398" i="26"/>
  <c r="F14398" i="26"/>
  <c r="E14399" i="26"/>
  <c r="F14399" i="26"/>
  <c r="E14400" i="26"/>
  <c r="F14400" i="26"/>
  <c r="E14401" i="26"/>
  <c r="F14401" i="26"/>
  <c r="E14402" i="26"/>
  <c r="F14402" i="26"/>
  <c r="E14403" i="26"/>
  <c r="F14403" i="26"/>
  <c r="E14404" i="26"/>
  <c r="F14404" i="26"/>
  <c r="E14405" i="26"/>
  <c r="F14405" i="26"/>
  <c r="E14406" i="26"/>
  <c r="F14406" i="26"/>
  <c r="E14407" i="26"/>
  <c r="F14407" i="26"/>
  <c r="E14408" i="26"/>
  <c r="F14408" i="26"/>
  <c r="E14409" i="26"/>
  <c r="F14409" i="26"/>
  <c r="E14410" i="26"/>
  <c r="F14410" i="26"/>
  <c r="E14411" i="26"/>
  <c r="F14411" i="26"/>
  <c r="E14412" i="26"/>
  <c r="F14412" i="26"/>
  <c r="E14413" i="26"/>
  <c r="F14413" i="26"/>
  <c r="E14414" i="26"/>
  <c r="F14414" i="26"/>
  <c r="E14415" i="26"/>
  <c r="F14415" i="26"/>
  <c r="E14416" i="26"/>
  <c r="F14416" i="26"/>
  <c r="E14417" i="26"/>
  <c r="F14417" i="26"/>
  <c r="E14418" i="26"/>
  <c r="F14418" i="26"/>
  <c r="E14419" i="26"/>
  <c r="F14419" i="26"/>
  <c r="E14420" i="26"/>
  <c r="F14420" i="26"/>
  <c r="E14421" i="26"/>
  <c r="F14421" i="26"/>
  <c r="E14422" i="26"/>
  <c r="F14422" i="26"/>
  <c r="E14423" i="26"/>
  <c r="F14423" i="26"/>
  <c r="E14424" i="26"/>
  <c r="F14424" i="26"/>
  <c r="E14425" i="26"/>
  <c r="F14425" i="26"/>
  <c r="E14426" i="26"/>
  <c r="F14426" i="26"/>
  <c r="E14427" i="26"/>
  <c r="F14427" i="26"/>
  <c r="E14428" i="26"/>
  <c r="F14428" i="26"/>
  <c r="E14429" i="26"/>
  <c r="F14429" i="26"/>
  <c r="E14430" i="26"/>
  <c r="F14430" i="26"/>
  <c r="E14431" i="26"/>
  <c r="F14431" i="26"/>
  <c r="E14432" i="26"/>
  <c r="F14432" i="26"/>
  <c r="E14433" i="26"/>
  <c r="F14433" i="26"/>
  <c r="E14434" i="26"/>
  <c r="F14434" i="26"/>
  <c r="E14435" i="26"/>
  <c r="F14435" i="26"/>
  <c r="E14436" i="26"/>
  <c r="F14436" i="26"/>
  <c r="E14437" i="26"/>
  <c r="F14437" i="26"/>
  <c r="E14438" i="26"/>
  <c r="F14438" i="26"/>
  <c r="E14439" i="26"/>
  <c r="F14439" i="26"/>
  <c r="E14440" i="26"/>
  <c r="F14440" i="26"/>
  <c r="E14441" i="26"/>
  <c r="F14441" i="26"/>
  <c r="E14442" i="26"/>
  <c r="F14442" i="26"/>
  <c r="E14443" i="26"/>
  <c r="F14443" i="26"/>
  <c r="E14444" i="26"/>
  <c r="F14444" i="26"/>
  <c r="E14445" i="26"/>
  <c r="F14445" i="26"/>
  <c r="E14446" i="26"/>
  <c r="F14446" i="26"/>
  <c r="E14447" i="26"/>
  <c r="F14447" i="26"/>
  <c r="E14448" i="26"/>
  <c r="F14448" i="26"/>
  <c r="E14449" i="26"/>
  <c r="F14449" i="26"/>
  <c r="E14450" i="26"/>
  <c r="F14450" i="26"/>
  <c r="E14451" i="26"/>
  <c r="F14451" i="26"/>
  <c r="E14452" i="26"/>
  <c r="F14452" i="26"/>
  <c r="E14453" i="26"/>
  <c r="F14453" i="26"/>
  <c r="E14454" i="26"/>
  <c r="F14454" i="26"/>
  <c r="E14455" i="26"/>
  <c r="F14455" i="26"/>
  <c r="E14456" i="26"/>
  <c r="F14456" i="26"/>
  <c r="E14457" i="26"/>
  <c r="F14457" i="26"/>
  <c r="E14458" i="26"/>
  <c r="F14458" i="26"/>
  <c r="E14459" i="26"/>
  <c r="F14459" i="26"/>
  <c r="E14460" i="26"/>
  <c r="F14460" i="26"/>
  <c r="E14461" i="26"/>
  <c r="F14461" i="26"/>
  <c r="E14462" i="26"/>
  <c r="F14462" i="26"/>
  <c r="E14463" i="26"/>
  <c r="F14463" i="26"/>
  <c r="E14464" i="26"/>
  <c r="F14464" i="26"/>
  <c r="E14465" i="26"/>
  <c r="F14465" i="26"/>
  <c r="E14466" i="26"/>
  <c r="F14466" i="26"/>
  <c r="E14467" i="26"/>
  <c r="F14467" i="26"/>
  <c r="E14468" i="26"/>
  <c r="F14468" i="26"/>
  <c r="E14469" i="26"/>
  <c r="F14469" i="26"/>
  <c r="E14470" i="26"/>
  <c r="F14470" i="26"/>
  <c r="E14471" i="26"/>
  <c r="F14471" i="26"/>
  <c r="E14472" i="26"/>
  <c r="F14472" i="26"/>
  <c r="E14473" i="26"/>
  <c r="F14473" i="26"/>
  <c r="E14474" i="26"/>
  <c r="F14474" i="26"/>
  <c r="E14475" i="26"/>
  <c r="F14475" i="26"/>
  <c r="E14476" i="26"/>
  <c r="F14476" i="26"/>
  <c r="E14477" i="26"/>
  <c r="F14477" i="26"/>
  <c r="E14478" i="26"/>
  <c r="F14478" i="26"/>
  <c r="E14479" i="26"/>
  <c r="F14479" i="26"/>
  <c r="E14480" i="26"/>
  <c r="F14480" i="26"/>
  <c r="E14481" i="26"/>
  <c r="F14481" i="26"/>
  <c r="E14482" i="26"/>
  <c r="F14482" i="26"/>
  <c r="E14483" i="26"/>
  <c r="F14483" i="26"/>
  <c r="E14484" i="26"/>
  <c r="F14484" i="26"/>
  <c r="E14485" i="26"/>
  <c r="F14485" i="26"/>
  <c r="E14486" i="26"/>
  <c r="F14486" i="26"/>
  <c r="E14487" i="26"/>
  <c r="F14487" i="26"/>
  <c r="E14488" i="26"/>
  <c r="F14488" i="26"/>
  <c r="E14489" i="26"/>
  <c r="F14489" i="26"/>
  <c r="E14490" i="26"/>
  <c r="F14490" i="26"/>
  <c r="E14491" i="26"/>
  <c r="F14491" i="26"/>
  <c r="E14492" i="26"/>
  <c r="F14492" i="26"/>
  <c r="E14493" i="26"/>
  <c r="F14493" i="26"/>
  <c r="E14494" i="26"/>
  <c r="F14494" i="26"/>
  <c r="E14495" i="26"/>
  <c r="F14495" i="26"/>
  <c r="E14496" i="26"/>
  <c r="F14496" i="26"/>
  <c r="E14497" i="26"/>
  <c r="F14497" i="26"/>
  <c r="E14498" i="26"/>
  <c r="F14498" i="26"/>
  <c r="E14499" i="26"/>
  <c r="F14499" i="26"/>
  <c r="E14500" i="26"/>
  <c r="F14500" i="26"/>
  <c r="E14501" i="26"/>
  <c r="F14501" i="26"/>
  <c r="E14502" i="26"/>
  <c r="F14502" i="26"/>
  <c r="E14503" i="26"/>
  <c r="F14503" i="26"/>
  <c r="E14504" i="26"/>
  <c r="F14504" i="26"/>
  <c r="E14505" i="26"/>
  <c r="F14505" i="26"/>
  <c r="E14506" i="26"/>
  <c r="F14506" i="26"/>
  <c r="E14507" i="26"/>
  <c r="F14507" i="26"/>
  <c r="E14508" i="26"/>
  <c r="F14508" i="26"/>
  <c r="E14509" i="26"/>
  <c r="F14509" i="26"/>
  <c r="E14510" i="26"/>
  <c r="F14510" i="26"/>
  <c r="E14511" i="26"/>
  <c r="F14511" i="26"/>
  <c r="E14512" i="26"/>
  <c r="F14512" i="26"/>
  <c r="E14513" i="26"/>
  <c r="F14513" i="26"/>
  <c r="E14514" i="26"/>
  <c r="F14514" i="26"/>
  <c r="E14515" i="26"/>
  <c r="F14515" i="26"/>
  <c r="E14516" i="26"/>
  <c r="F14516" i="26"/>
  <c r="E14517" i="26"/>
  <c r="F14517" i="26"/>
  <c r="E14518" i="26"/>
  <c r="F14518" i="26"/>
  <c r="E14519" i="26"/>
  <c r="F14519" i="26"/>
  <c r="E14520" i="26"/>
  <c r="F14520" i="26"/>
  <c r="E14521" i="26"/>
  <c r="F14521" i="26"/>
  <c r="E14522" i="26"/>
  <c r="F14522" i="26"/>
  <c r="E14523" i="26"/>
  <c r="F14523" i="26"/>
  <c r="E14524" i="26"/>
  <c r="F14524" i="26"/>
  <c r="E14525" i="26"/>
  <c r="F14525" i="26"/>
  <c r="E14526" i="26"/>
  <c r="F14526" i="26"/>
  <c r="E14527" i="26"/>
  <c r="F14527" i="26"/>
  <c r="E14528" i="26"/>
  <c r="F14528" i="26"/>
  <c r="E14529" i="26"/>
  <c r="F14529" i="26"/>
  <c r="E14530" i="26"/>
  <c r="F14530" i="26"/>
  <c r="E14531" i="26"/>
  <c r="F14531" i="26"/>
  <c r="E14532" i="26"/>
  <c r="F14532" i="26"/>
  <c r="E14533" i="26"/>
  <c r="F14533" i="26"/>
  <c r="E14534" i="26"/>
  <c r="F14534" i="26"/>
  <c r="E14535" i="26"/>
  <c r="F14535" i="26"/>
  <c r="E14536" i="26"/>
  <c r="F14536" i="26"/>
  <c r="E14537" i="26"/>
  <c r="F14537" i="26"/>
  <c r="E14538" i="26"/>
  <c r="F14538" i="26"/>
  <c r="E14539" i="26"/>
  <c r="F14539" i="26"/>
  <c r="E14540" i="26"/>
  <c r="F14540" i="26"/>
  <c r="E14541" i="26"/>
  <c r="F14541" i="26"/>
  <c r="E14542" i="26"/>
  <c r="F14542" i="26"/>
  <c r="E14543" i="26"/>
  <c r="F14543" i="26"/>
  <c r="E14544" i="26"/>
  <c r="F14544" i="26"/>
  <c r="E14545" i="26"/>
  <c r="F14545" i="26"/>
  <c r="E14546" i="26"/>
  <c r="F14546" i="26"/>
  <c r="E14547" i="26"/>
  <c r="F14547" i="26"/>
  <c r="E14548" i="26"/>
  <c r="F14548" i="26"/>
  <c r="E14549" i="26"/>
  <c r="F14549" i="26"/>
  <c r="E14550" i="26"/>
  <c r="F14550" i="26"/>
  <c r="E14551" i="26"/>
  <c r="F14551" i="26"/>
  <c r="E14552" i="26"/>
  <c r="F14552" i="26"/>
  <c r="E14553" i="26"/>
  <c r="F14553" i="26"/>
  <c r="E14554" i="26"/>
  <c r="F14554" i="26"/>
  <c r="E14555" i="26"/>
  <c r="F14555" i="26"/>
  <c r="E14556" i="26"/>
  <c r="F14556" i="26"/>
  <c r="E14557" i="26"/>
  <c r="F14557" i="26"/>
  <c r="E14558" i="26"/>
  <c r="F14558" i="26"/>
  <c r="E14559" i="26"/>
  <c r="F14559" i="26"/>
  <c r="E14560" i="26"/>
  <c r="F14560" i="26"/>
  <c r="E14561" i="26"/>
  <c r="F14561" i="26"/>
  <c r="E14562" i="26"/>
  <c r="F14562" i="26"/>
  <c r="E14563" i="26"/>
  <c r="F14563" i="26"/>
  <c r="E14564" i="26"/>
  <c r="F14564" i="26"/>
  <c r="E14565" i="26"/>
  <c r="F14565" i="26"/>
  <c r="E14566" i="26"/>
  <c r="F14566" i="26"/>
  <c r="E14567" i="26"/>
  <c r="F14567" i="26"/>
  <c r="E14568" i="26"/>
  <c r="F14568" i="26"/>
  <c r="E14569" i="26"/>
  <c r="F14569" i="26"/>
  <c r="E14570" i="26"/>
  <c r="F14570" i="26"/>
  <c r="E14571" i="26"/>
  <c r="F14571" i="26"/>
  <c r="E14572" i="26"/>
  <c r="F14572" i="26"/>
  <c r="E14573" i="26"/>
  <c r="F14573" i="26"/>
  <c r="E14574" i="26"/>
  <c r="F14574" i="26"/>
  <c r="E14575" i="26"/>
  <c r="F14575" i="26"/>
  <c r="E14576" i="26"/>
  <c r="F14576" i="26"/>
  <c r="E14577" i="26"/>
  <c r="F14577" i="26"/>
  <c r="E14578" i="26"/>
  <c r="F14578" i="26"/>
  <c r="E14579" i="26"/>
  <c r="F14579" i="26"/>
  <c r="E14580" i="26"/>
  <c r="F14580" i="26"/>
  <c r="E14581" i="26"/>
  <c r="F14581" i="26"/>
  <c r="E14582" i="26"/>
  <c r="F14582" i="26"/>
  <c r="E14583" i="26"/>
  <c r="F14583" i="26"/>
  <c r="E14584" i="26"/>
  <c r="F14584" i="26"/>
  <c r="E14585" i="26"/>
  <c r="F14585" i="26"/>
  <c r="E14586" i="26"/>
  <c r="F14586" i="26"/>
  <c r="E14587" i="26"/>
  <c r="F14587" i="26"/>
  <c r="E14588" i="26"/>
  <c r="F14588" i="26"/>
  <c r="E14589" i="26"/>
  <c r="F14589" i="26"/>
  <c r="E14590" i="26"/>
  <c r="F14590" i="26"/>
  <c r="E14591" i="26"/>
  <c r="F14591" i="26"/>
  <c r="E14592" i="26"/>
  <c r="F14592" i="26"/>
  <c r="E14593" i="26"/>
  <c r="F14593" i="26"/>
  <c r="E14594" i="26"/>
  <c r="F14594" i="26"/>
  <c r="E14595" i="26"/>
  <c r="F14595" i="26"/>
  <c r="E14596" i="26"/>
  <c r="F14596" i="26"/>
  <c r="E14597" i="26"/>
  <c r="F14597" i="26"/>
  <c r="E14598" i="26"/>
  <c r="F14598" i="26"/>
  <c r="E14599" i="26"/>
  <c r="F14599" i="26"/>
  <c r="E14600" i="26"/>
  <c r="F14600" i="26"/>
  <c r="E14601" i="26"/>
  <c r="F14601" i="26"/>
  <c r="E14602" i="26"/>
  <c r="F14602" i="26"/>
  <c r="E14603" i="26"/>
  <c r="F14603" i="26"/>
  <c r="E14604" i="26"/>
  <c r="F14604" i="26"/>
  <c r="E14605" i="26"/>
  <c r="F14605" i="26"/>
  <c r="E14606" i="26"/>
  <c r="F14606" i="26"/>
  <c r="E14607" i="26"/>
  <c r="F14607" i="26"/>
  <c r="E14608" i="26"/>
  <c r="F14608" i="26"/>
  <c r="E14609" i="26"/>
  <c r="F14609" i="26"/>
  <c r="E14610" i="26"/>
  <c r="F14610" i="26"/>
  <c r="E14611" i="26"/>
  <c r="F14611" i="26"/>
  <c r="E14612" i="26"/>
  <c r="F14612" i="26"/>
  <c r="E14613" i="26"/>
  <c r="F14613" i="26"/>
  <c r="E14614" i="26"/>
  <c r="F14614" i="26"/>
  <c r="E14615" i="26"/>
  <c r="F14615" i="26"/>
  <c r="E14616" i="26"/>
  <c r="F14616" i="26"/>
  <c r="E14617" i="26"/>
  <c r="F14617" i="26"/>
  <c r="E14618" i="26"/>
  <c r="F14618" i="26"/>
  <c r="E14619" i="26"/>
  <c r="F14619" i="26"/>
  <c r="E14620" i="26"/>
  <c r="F14620" i="26"/>
  <c r="E14621" i="26"/>
  <c r="F14621" i="26"/>
  <c r="E14622" i="26"/>
  <c r="F14622" i="26"/>
  <c r="E14623" i="26"/>
  <c r="F14623" i="26"/>
  <c r="E14624" i="26"/>
  <c r="F14624" i="26"/>
  <c r="E14625" i="26"/>
  <c r="F14625" i="26"/>
  <c r="E14626" i="26"/>
  <c r="F14626" i="26"/>
  <c r="E14627" i="26"/>
  <c r="F14627" i="26"/>
  <c r="E14628" i="26"/>
  <c r="F14628" i="26"/>
  <c r="E14629" i="26"/>
  <c r="F14629" i="26"/>
  <c r="E14630" i="26"/>
  <c r="F14630" i="26"/>
  <c r="E14631" i="26"/>
  <c r="F14631" i="26"/>
  <c r="E14632" i="26"/>
  <c r="F14632" i="26"/>
  <c r="E14633" i="26"/>
  <c r="F14633" i="26"/>
  <c r="E14634" i="26"/>
  <c r="F14634" i="26"/>
  <c r="E14635" i="26"/>
  <c r="F14635" i="26"/>
  <c r="E14636" i="26"/>
  <c r="F14636" i="26"/>
  <c r="E14637" i="26"/>
  <c r="F14637" i="26"/>
  <c r="E14638" i="26"/>
  <c r="F14638" i="26"/>
  <c r="E14639" i="26"/>
  <c r="F14639" i="26"/>
  <c r="E14640" i="26"/>
  <c r="F14640" i="26"/>
  <c r="E14641" i="26"/>
  <c r="F14641" i="26"/>
  <c r="E14642" i="26"/>
  <c r="F14642" i="26"/>
  <c r="E14643" i="26"/>
  <c r="F14643" i="26"/>
  <c r="E14644" i="26"/>
  <c r="F14644" i="26"/>
  <c r="E14645" i="26"/>
  <c r="F14645" i="26"/>
  <c r="E14646" i="26"/>
  <c r="F14646" i="26"/>
  <c r="E14647" i="26"/>
  <c r="F14647" i="26"/>
  <c r="E14648" i="26"/>
  <c r="F14648" i="26"/>
  <c r="E14649" i="26"/>
  <c r="F14649" i="26"/>
  <c r="E14650" i="26"/>
  <c r="F14650" i="26"/>
  <c r="E14651" i="26"/>
  <c r="F14651" i="26"/>
  <c r="E14652" i="26"/>
  <c r="F14652" i="26"/>
  <c r="E14653" i="26"/>
  <c r="F14653" i="26"/>
  <c r="E14654" i="26"/>
  <c r="F14654" i="26"/>
  <c r="E14655" i="26"/>
  <c r="F14655" i="26"/>
  <c r="E14656" i="26"/>
  <c r="F14656" i="26"/>
  <c r="E14657" i="26"/>
  <c r="F14657" i="26"/>
  <c r="E14658" i="26"/>
  <c r="F14658" i="26"/>
  <c r="E14659" i="26"/>
  <c r="F14659" i="26"/>
  <c r="E14660" i="26"/>
  <c r="F14660" i="26"/>
  <c r="E14661" i="26"/>
  <c r="F14661" i="26"/>
  <c r="E14662" i="26"/>
  <c r="F14662" i="26"/>
  <c r="E14663" i="26"/>
  <c r="F14663" i="26"/>
  <c r="E14664" i="26"/>
  <c r="F14664" i="26"/>
  <c r="E14665" i="26"/>
  <c r="F14665" i="26"/>
  <c r="E14666" i="26"/>
  <c r="F14666" i="26"/>
  <c r="E14667" i="26"/>
  <c r="F14667" i="26"/>
  <c r="E14668" i="26"/>
  <c r="F14668" i="26"/>
  <c r="E14669" i="26"/>
  <c r="F14669" i="26"/>
  <c r="E14670" i="26"/>
  <c r="F14670" i="26"/>
  <c r="E14671" i="26"/>
  <c r="F14671" i="26"/>
  <c r="E14672" i="26"/>
  <c r="F14672" i="26"/>
  <c r="E14673" i="26"/>
  <c r="F14673" i="26"/>
  <c r="E14674" i="26"/>
  <c r="F14674" i="26"/>
  <c r="E14675" i="26"/>
  <c r="F14675" i="26"/>
  <c r="E14676" i="26"/>
  <c r="F14676" i="26"/>
  <c r="E14677" i="26"/>
  <c r="F14677" i="26"/>
  <c r="E14678" i="26"/>
  <c r="F14678" i="26"/>
  <c r="E14679" i="26"/>
  <c r="F14679" i="26"/>
  <c r="E14680" i="26"/>
  <c r="F14680" i="26"/>
  <c r="E14681" i="26"/>
  <c r="F14681" i="26"/>
  <c r="E14682" i="26"/>
  <c r="F14682" i="26"/>
  <c r="E14683" i="26"/>
  <c r="F14683" i="26"/>
  <c r="E14684" i="26"/>
  <c r="F14684" i="26"/>
  <c r="E14685" i="26"/>
  <c r="F14685" i="26"/>
  <c r="E14686" i="26"/>
  <c r="F14686" i="26"/>
  <c r="E14687" i="26"/>
  <c r="F14687" i="26"/>
  <c r="E14688" i="26"/>
  <c r="F14688" i="26"/>
  <c r="E14689" i="26"/>
  <c r="F14689" i="26"/>
  <c r="E14690" i="26"/>
  <c r="F14690" i="26"/>
  <c r="E14691" i="26"/>
  <c r="F14691" i="26"/>
  <c r="E14692" i="26"/>
  <c r="F14692" i="26"/>
  <c r="E14693" i="26"/>
  <c r="F14693" i="26"/>
  <c r="E14694" i="26"/>
  <c r="F14694" i="26"/>
  <c r="E14695" i="26"/>
  <c r="F14695" i="26"/>
  <c r="E14696" i="26"/>
  <c r="F14696" i="26"/>
  <c r="E14697" i="26"/>
  <c r="F14697" i="26"/>
  <c r="E14698" i="26"/>
  <c r="F14698" i="26"/>
  <c r="E14699" i="26"/>
  <c r="F14699" i="26"/>
  <c r="E14700" i="26"/>
  <c r="F14700" i="26"/>
  <c r="E14701" i="26"/>
  <c r="F14701" i="26"/>
  <c r="E14702" i="26"/>
  <c r="F14702" i="26"/>
  <c r="E14703" i="26"/>
  <c r="F14703" i="26"/>
  <c r="E14704" i="26"/>
  <c r="F14704" i="26"/>
  <c r="E14705" i="26"/>
  <c r="F14705" i="26"/>
  <c r="E14706" i="26"/>
  <c r="F14706" i="26"/>
  <c r="E14707" i="26"/>
  <c r="F14707" i="26"/>
  <c r="E14708" i="26"/>
  <c r="F14708" i="26"/>
  <c r="E14709" i="26"/>
  <c r="F14709" i="26"/>
  <c r="E14710" i="26"/>
  <c r="F14710" i="26"/>
  <c r="E14711" i="26"/>
  <c r="F14711" i="26"/>
  <c r="E14712" i="26"/>
  <c r="F14712" i="26"/>
  <c r="E14713" i="26"/>
  <c r="F14713" i="26"/>
  <c r="E14714" i="26"/>
  <c r="F14714" i="26"/>
  <c r="E14715" i="26"/>
  <c r="F14715" i="26"/>
  <c r="E14716" i="26"/>
  <c r="F14716" i="26"/>
  <c r="E14717" i="26"/>
  <c r="F14717" i="26"/>
  <c r="E14718" i="26"/>
  <c r="F14718" i="26"/>
  <c r="E14719" i="26"/>
  <c r="F14719" i="26"/>
  <c r="E14720" i="26"/>
  <c r="F14720" i="26"/>
  <c r="E14721" i="26"/>
  <c r="F14721" i="26"/>
  <c r="E14722" i="26"/>
  <c r="F14722" i="26"/>
  <c r="E14723" i="26"/>
  <c r="F14723" i="26"/>
  <c r="E14724" i="26"/>
  <c r="F14724" i="26"/>
  <c r="E14725" i="26"/>
  <c r="F14725" i="26"/>
  <c r="E14726" i="26"/>
  <c r="F14726" i="26"/>
  <c r="E14727" i="26"/>
  <c r="F14727" i="26"/>
  <c r="E14728" i="26"/>
  <c r="F14728" i="26"/>
  <c r="E14729" i="26"/>
  <c r="F14729" i="26"/>
  <c r="E14730" i="26"/>
  <c r="F14730" i="26"/>
  <c r="E14731" i="26"/>
  <c r="F14731" i="26"/>
  <c r="E14732" i="26"/>
  <c r="F14732" i="26"/>
  <c r="E14733" i="26"/>
  <c r="F14733" i="26"/>
  <c r="E14734" i="26"/>
  <c r="F14734" i="26"/>
  <c r="E14735" i="26"/>
  <c r="F14735" i="26"/>
  <c r="E14736" i="26"/>
  <c r="F14736" i="26"/>
  <c r="E14737" i="26"/>
  <c r="F14737" i="26"/>
  <c r="E14738" i="26"/>
  <c r="F14738" i="26"/>
  <c r="E14739" i="26"/>
  <c r="F14739" i="26"/>
  <c r="E14740" i="26"/>
  <c r="F14740" i="26"/>
  <c r="E14741" i="26"/>
  <c r="F14741" i="26"/>
  <c r="E14742" i="26"/>
  <c r="F14742" i="26"/>
  <c r="E14743" i="26"/>
  <c r="F14743" i="26"/>
  <c r="E14744" i="26"/>
  <c r="F14744" i="26"/>
  <c r="E14745" i="26"/>
  <c r="F14745" i="26"/>
  <c r="E14746" i="26"/>
  <c r="F14746" i="26"/>
  <c r="E14747" i="26"/>
  <c r="F14747" i="26"/>
  <c r="E14748" i="26"/>
  <c r="F14748" i="26"/>
  <c r="E14749" i="26"/>
  <c r="F14749" i="26"/>
  <c r="E14750" i="26"/>
  <c r="F14750" i="26"/>
  <c r="E14751" i="26"/>
  <c r="F14751" i="26"/>
  <c r="E14752" i="26"/>
  <c r="F14752" i="26"/>
  <c r="E14753" i="26"/>
  <c r="F14753" i="26"/>
  <c r="E14754" i="26"/>
  <c r="F14754" i="26"/>
  <c r="E14755" i="26"/>
  <c r="F14755" i="26"/>
  <c r="E14756" i="26"/>
  <c r="F14756" i="26"/>
  <c r="E14757" i="26"/>
  <c r="F14757" i="26"/>
  <c r="E14758" i="26"/>
  <c r="F14758" i="26"/>
  <c r="E14759" i="26"/>
  <c r="F14759" i="26"/>
  <c r="E14760" i="26"/>
  <c r="F14760" i="26"/>
  <c r="E14761" i="26"/>
  <c r="F14761" i="26"/>
  <c r="E14762" i="26"/>
  <c r="F14762" i="26"/>
  <c r="E14763" i="26"/>
  <c r="F14763" i="26"/>
  <c r="E14764" i="26"/>
  <c r="F14764" i="26"/>
  <c r="E14765" i="26"/>
  <c r="F14765" i="26"/>
  <c r="E14766" i="26"/>
  <c r="F14766" i="26"/>
  <c r="E14767" i="26"/>
  <c r="F14767" i="26"/>
  <c r="E14768" i="26"/>
  <c r="F14768" i="26"/>
  <c r="E14769" i="26"/>
  <c r="F14769" i="26"/>
  <c r="E14770" i="26"/>
  <c r="F14770" i="26"/>
  <c r="E14771" i="26"/>
  <c r="F14771" i="26"/>
  <c r="E14772" i="26"/>
  <c r="F14772" i="26"/>
  <c r="E14773" i="26"/>
  <c r="F14773" i="26"/>
  <c r="E14774" i="26"/>
  <c r="F14774" i="26"/>
  <c r="E14775" i="26"/>
  <c r="F14775" i="26"/>
  <c r="E14776" i="26"/>
  <c r="F14776" i="26"/>
  <c r="E14777" i="26"/>
  <c r="F14777" i="26"/>
  <c r="E14778" i="26"/>
  <c r="F14778" i="26"/>
  <c r="E14779" i="26"/>
  <c r="F14779" i="26"/>
  <c r="E14780" i="26"/>
  <c r="F14780" i="26"/>
  <c r="E14781" i="26"/>
  <c r="F14781" i="26"/>
  <c r="E14782" i="26"/>
  <c r="F14782" i="26"/>
  <c r="E14783" i="26"/>
  <c r="F14783" i="26"/>
  <c r="E14784" i="26"/>
  <c r="F14784" i="26"/>
  <c r="E14785" i="26"/>
  <c r="F14785" i="26"/>
  <c r="E14786" i="26"/>
  <c r="F14786" i="26"/>
  <c r="E14787" i="26"/>
  <c r="F14787" i="26"/>
  <c r="E14788" i="26"/>
  <c r="F14788" i="26"/>
  <c r="E14789" i="26"/>
  <c r="F14789" i="26"/>
  <c r="E14790" i="26"/>
  <c r="F14790" i="26"/>
  <c r="E14791" i="26"/>
  <c r="F14791" i="26"/>
  <c r="E14792" i="26"/>
  <c r="F14792" i="26"/>
  <c r="E14793" i="26"/>
  <c r="F14793" i="26"/>
  <c r="E14794" i="26"/>
  <c r="F14794" i="26"/>
  <c r="E14795" i="26"/>
  <c r="F14795" i="26"/>
  <c r="E14796" i="26"/>
  <c r="F14796" i="26"/>
  <c r="E14797" i="26"/>
  <c r="F14797" i="26"/>
  <c r="E14798" i="26"/>
  <c r="F14798" i="26"/>
  <c r="E14799" i="26"/>
  <c r="F14799" i="26"/>
  <c r="E14800" i="26"/>
  <c r="F14800" i="26"/>
  <c r="E14801" i="26"/>
  <c r="F14801" i="26"/>
  <c r="E14802" i="26"/>
  <c r="F14802" i="26"/>
  <c r="E14803" i="26"/>
  <c r="F14803" i="26"/>
  <c r="E14804" i="26"/>
  <c r="F14804" i="26"/>
  <c r="E14805" i="26"/>
  <c r="F14805" i="26"/>
  <c r="E14806" i="26"/>
  <c r="F14806" i="26"/>
  <c r="E14807" i="26"/>
  <c r="F14807" i="26"/>
  <c r="E14808" i="26"/>
  <c r="F14808" i="26"/>
  <c r="E14809" i="26"/>
  <c r="F14809" i="26"/>
  <c r="E14810" i="26"/>
  <c r="F14810" i="26"/>
  <c r="E14811" i="26"/>
  <c r="F14811" i="26"/>
  <c r="E14812" i="26"/>
  <c r="F14812" i="26"/>
  <c r="E14813" i="26"/>
  <c r="F14813" i="26"/>
  <c r="E14814" i="26"/>
  <c r="F14814" i="26"/>
  <c r="E14815" i="26"/>
  <c r="F14815" i="26"/>
  <c r="E14816" i="26"/>
  <c r="F14816" i="26"/>
  <c r="E14817" i="26"/>
  <c r="F14817" i="26"/>
  <c r="E14818" i="26"/>
  <c r="F14818" i="26"/>
  <c r="E14819" i="26"/>
  <c r="F14819" i="26"/>
  <c r="E14820" i="26"/>
  <c r="F14820" i="26"/>
  <c r="E14821" i="26"/>
  <c r="F14821" i="26"/>
  <c r="E14822" i="26"/>
  <c r="F14822" i="26"/>
  <c r="E14823" i="26"/>
  <c r="F14823" i="26"/>
  <c r="E14824" i="26"/>
  <c r="F14824" i="26"/>
  <c r="E14825" i="26"/>
  <c r="F14825" i="26"/>
  <c r="E14826" i="26"/>
  <c r="F14826" i="26"/>
  <c r="E14827" i="26"/>
  <c r="F14827" i="26"/>
  <c r="E14828" i="26"/>
  <c r="F14828" i="26"/>
  <c r="E14829" i="26"/>
  <c r="F14829" i="26"/>
  <c r="E14830" i="26"/>
  <c r="F14830" i="26"/>
  <c r="E14831" i="26"/>
  <c r="F14831" i="26"/>
  <c r="E14832" i="26"/>
  <c r="F14832" i="26"/>
  <c r="E14833" i="26"/>
  <c r="F14833" i="26"/>
  <c r="E14834" i="26"/>
  <c r="F14834" i="26"/>
  <c r="E14835" i="26"/>
  <c r="F14835" i="26"/>
  <c r="E14836" i="26"/>
  <c r="F14836" i="26"/>
  <c r="E14837" i="26"/>
  <c r="F14837" i="26"/>
  <c r="E14838" i="26"/>
  <c r="F14838" i="26"/>
  <c r="E14839" i="26"/>
  <c r="F14839" i="26"/>
  <c r="E14840" i="26"/>
  <c r="F14840" i="26"/>
  <c r="E14841" i="26"/>
  <c r="F14841" i="26"/>
  <c r="E14842" i="26"/>
  <c r="F14842" i="26"/>
  <c r="E14843" i="26"/>
  <c r="F14843" i="26"/>
  <c r="E14844" i="26"/>
  <c r="F14844" i="26"/>
  <c r="E14845" i="26"/>
  <c r="F14845" i="26"/>
  <c r="E14846" i="26"/>
  <c r="F14846" i="26"/>
  <c r="E14847" i="26"/>
  <c r="F14847" i="26"/>
  <c r="E14848" i="26"/>
  <c r="F14848" i="26"/>
  <c r="E14849" i="26"/>
  <c r="F14849" i="26"/>
  <c r="E14850" i="26"/>
  <c r="F14850" i="26"/>
  <c r="E14851" i="26"/>
  <c r="F14851" i="26"/>
  <c r="E14852" i="26"/>
  <c r="F14852" i="26"/>
  <c r="E14853" i="26"/>
  <c r="F14853" i="26"/>
  <c r="E14854" i="26"/>
  <c r="F14854" i="26"/>
  <c r="E14855" i="26"/>
  <c r="F14855" i="26"/>
  <c r="E14856" i="26"/>
  <c r="F14856" i="26"/>
  <c r="E14857" i="26"/>
  <c r="F14857" i="26"/>
  <c r="E14858" i="26"/>
  <c r="F14858" i="26"/>
  <c r="E14859" i="26"/>
  <c r="F14859" i="26"/>
  <c r="E14860" i="26"/>
  <c r="F14860" i="26"/>
  <c r="E14861" i="26"/>
  <c r="F14861" i="26"/>
  <c r="E14862" i="26"/>
  <c r="F14862" i="26"/>
  <c r="E14863" i="26"/>
  <c r="F14863" i="26"/>
  <c r="E14864" i="26"/>
  <c r="F14864" i="26"/>
  <c r="E14865" i="26"/>
  <c r="F14865" i="26"/>
  <c r="E14866" i="26"/>
  <c r="F14866" i="26"/>
  <c r="E14867" i="26"/>
  <c r="F14867" i="26"/>
  <c r="E14868" i="26"/>
  <c r="F14868" i="26"/>
  <c r="E14869" i="26"/>
  <c r="F14869" i="26"/>
  <c r="E14870" i="26"/>
  <c r="F14870" i="26"/>
  <c r="E14871" i="26"/>
  <c r="F14871" i="26"/>
  <c r="E14872" i="26"/>
  <c r="F14872" i="26"/>
  <c r="E14873" i="26"/>
  <c r="F14873" i="26"/>
  <c r="E14874" i="26"/>
  <c r="F14874" i="26"/>
  <c r="E14875" i="26"/>
  <c r="F14875" i="26"/>
  <c r="E14876" i="26"/>
  <c r="F14876" i="26"/>
  <c r="E14877" i="26"/>
  <c r="F14877" i="26"/>
  <c r="E14878" i="26"/>
  <c r="F14878" i="26"/>
  <c r="E14879" i="26"/>
  <c r="F14879" i="26"/>
  <c r="E14880" i="26"/>
  <c r="F14880" i="26"/>
  <c r="E14881" i="26"/>
  <c r="F14881" i="26"/>
  <c r="E14882" i="26"/>
  <c r="F14882" i="26"/>
  <c r="E14883" i="26"/>
  <c r="F14883" i="26"/>
  <c r="E14884" i="26"/>
  <c r="F14884" i="26"/>
  <c r="E14885" i="26"/>
  <c r="F14885" i="26"/>
  <c r="E14886" i="26"/>
  <c r="F14886" i="26"/>
  <c r="E14887" i="26"/>
  <c r="F14887" i="26"/>
  <c r="E14888" i="26"/>
  <c r="F14888" i="26"/>
  <c r="E14889" i="26"/>
  <c r="F14889" i="26"/>
  <c r="E14890" i="26"/>
  <c r="F14890" i="26"/>
  <c r="E14891" i="26"/>
  <c r="F14891" i="26"/>
  <c r="E14892" i="26"/>
  <c r="F14892" i="26"/>
  <c r="E14893" i="26"/>
  <c r="F14893" i="26"/>
  <c r="E14894" i="26"/>
  <c r="F14894" i="26"/>
  <c r="E14895" i="26"/>
  <c r="F14895" i="26"/>
  <c r="E14896" i="26"/>
  <c r="F14896" i="26"/>
  <c r="E14897" i="26"/>
  <c r="F14897" i="26"/>
  <c r="E14898" i="26"/>
  <c r="F14898" i="26"/>
  <c r="E14899" i="26"/>
  <c r="F14899" i="26"/>
  <c r="E14900" i="26"/>
  <c r="F14900" i="26"/>
  <c r="E14901" i="26"/>
  <c r="F14901" i="26"/>
  <c r="E14902" i="26"/>
  <c r="F14902" i="26"/>
  <c r="E14903" i="26"/>
  <c r="F14903" i="26"/>
  <c r="E14904" i="26"/>
  <c r="F14904" i="26"/>
  <c r="E14905" i="26"/>
  <c r="F14905" i="26"/>
  <c r="E14906" i="26"/>
  <c r="F14906" i="26"/>
  <c r="E14907" i="26"/>
  <c r="F14907" i="26"/>
  <c r="E14908" i="26"/>
  <c r="F14908" i="26"/>
  <c r="E14909" i="26"/>
  <c r="F14909" i="26"/>
  <c r="E14910" i="26"/>
  <c r="F14910" i="26"/>
  <c r="E14911" i="26"/>
  <c r="F14911" i="26"/>
  <c r="E14912" i="26"/>
  <c r="F14912" i="26"/>
  <c r="E14913" i="26"/>
  <c r="F14913" i="26"/>
  <c r="E14914" i="26"/>
  <c r="F14914" i="26"/>
  <c r="E14915" i="26"/>
  <c r="F14915" i="26"/>
  <c r="E14916" i="26"/>
  <c r="F14916" i="26"/>
  <c r="E14917" i="26"/>
  <c r="F14917" i="26"/>
  <c r="E14918" i="26"/>
  <c r="F14918" i="26"/>
  <c r="E14919" i="26"/>
  <c r="F14919" i="26"/>
  <c r="E14920" i="26"/>
  <c r="F14920" i="26"/>
  <c r="E14921" i="26"/>
  <c r="F14921" i="26"/>
  <c r="E14922" i="26"/>
  <c r="F14922" i="26"/>
  <c r="E14923" i="26"/>
  <c r="F14923" i="26"/>
  <c r="E14924" i="26"/>
  <c r="F14924" i="26"/>
  <c r="E14925" i="26"/>
  <c r="F14925" i="26"/>
  <c r="E14926" i="26"/>
  <c r="F14926" i="26"/>
  <c r="E14927" i="26"/>
  <c r="F14927" i="26"/>
  <c r="E14928" i="26"/>
  <c r="F14928" i="26"/>
  <c r="E14929" i="26"/>
  <c r="F14929" i="26"/>
  <c r="E14930" i="26"/>
  <c r="F14930" i="26"/>
  <c r="E14931" i="26"/>
  <c r="F14931" i="26"/>
  <c r="E14932" i="26"/>
  <c r="F14932" i="26"/>
  <c r="E14933" i="26"/>
  <c r="F14933" i="26"/>
  <c r="E14934" i="26"/>
  <c r="F14934" i="26"/>
  <c r="E14935" i="26"/>
  <c r="F14935" i="26"/>
  <c r="E14936" i="26"/>
  <c r="F14936" i="26"/>
  <c r="E14937" i="26"/>
  <c r="F14937" i="26"/>
  <c r="E14938" i="26"/>
  <c r="F14938" i="26"/>
  <c r="E14939" i="26"/>
  <c r="F14939" i="26"/>
  <c r="E14940" i="26"/>
  <c r="F14940" i="26"/>
  <c r="E14941" i="26"/>
  <c r="F14941" i="26"/>
  <c r="E14942" i="26"/>
  <c r="F14942" i="26"/>
  <c r="E14943" i="26"/>
  <c r="F14943" i="26"/>
  <c r="E14944" i="26"/>
  <c r="F14944" i="26"/>
  <c r="E14945" i="26"/>
  <c r="F14945" i="26"/>
  <c r="E14946" i="26"/>
  <c r="F14946" i="26"/>
  <c r="E14947" i="26"/>
  <c r="F14947" i="26"/>
  <c r="E14948" i="26"/>
  <c r="F14948" i="26"/>
  <c r="E14949" i="26"/>
  <c r="F14949" i="26"/>
  <c r="E14950" i="26"/>
  <c r="F14950" i="26"/>
  <c r="E14951" i="26"/>
  <c r="F14951" i="26"/>
  <c r="E14952" i="26"/>
  <c r="F14952" i="26"/>
  <c r="E14953" i="26"/>
  <c r="F14953" i="26"/>
  <c r="E14954" i="26"/>
  <c r="F14954" i="26"/>
  <c r="E14955" i="26"/>
  <c r="F14955" i="26"/>
  <c r="E14956" i="26"/>
  <c r="F14956" i="26"/>
  <c r="E14957" i="26"/>
  <c r="F14957" i="26"/>
  <c r="E14958" i="26"/>
  <c r="F14958" i="26"/>
  <c r="E14959" i="26"/>
  <c r="F14959" i="26"/>
  <c r="E14960" i="26"/>
  <c r="F14960" i="26"/>
  <c r="E14961" i="26"/>
  <c r="F14961" i="26"/>
  <c r="E14962" i="26"/>
  <c r="F14962" i="26"/>
  <c r="E14963" i="26"/>
  <c r="F14963" i="26"/>
  <c r="E14964" i="26"/>
  <c r="F14964" i="26"/>
  <c r="E14965" i="26"/>
  <c r="F14965" i="26"/>
  <c r="E14966" i="26"/>
  <c r="F14966" i="26"/>
  <c r="E14967" i="26"/>
  <c r="F14967" i="26"/>
  <c r="E14968" i="26"/>
  <c r="F14968" i="26"/>
  <c r="E14969" i="26"/>
  <c r="F14969" i="26"/>
  <c r="E14970" i="26"/>
  <c r="F14970" i="26"/>
  <c r="E14971" i="26"/>
  <c r="F14971" i="26"/>
  <c r="E14972" i="26"/>
  <c r="F14972" i="26"/>
  <c r="E14973" i="26"/>
  <c r="F14973" i="26"/>
  <c r="E14974" i="26"/>
  <c r="F14974" i="26"/>
  <c r="E14975" i="26"/>
  <c r="F14975" i="26"/>
  <c r="E14976" i="26"/>
  <c r="F14976" i="26"/>
  <c r="E14977" i="26"/>
  <c r="F14977" i="26"/>
  <c r="E14978" i="26"/>
  <c r="F14978" i="26"/>
  <c r="E14979" i="26"/>
  <c r="F14979" i="26"/>
  <c r="E14980" i="26"/>
  <c r="F14980" i="26"/>
  <c r="E14981" i="26"/>
  <c r="F14981" i="26"/>
  <c r="E14982" i="26"/>
  <c r="F14982" i="26"/>
  <c r="E14983" i="26"/>
  <c r="F14983" i="26"/>
  <c r="E14984" i="26"/>
  <c r="F14984" i="26"/>
  <c r="E14985" i="26"/>
  <c r="F14985" i="26"/>
  <c r="E14986" i="26"/>
  <c r="F14986" i="26"/>
  <c r="E14987" i="26"/>
  <c r="F14987" i="26"/>
  <c r="E14988" i="26"/>
  <c r="F14988" i="26"/>
  <c r="E14989" i="26"/>
  <c r="F14989" i="26"/>
  <c r="E14990" i="26"/>
  <c r="F14990" i="26"/>
  <c r="E14991" i="26"/>
  <c r="F14991" i="26"/>
  <c r="E14992" i="26"/>
  <c r="F14992" i="26"/>
  <c r="E14993" i="26"/>
  <c r="F14993" i="26"/>
  <c r="E14994" i="26"/>
  <c r="F14994" i="26"/>
  <c r="E14995" i="26"/>
  <c r="F14995" i="26"/>
  <c r="E14996" i="26"/>
  <c r="F14996" i="26"/>
  <c r="E14997" i="26"/>
  <c r="F14997" i="26"/>
  <c r="E14998" i="26"/>
  <c r="F14998" i="26"/>
  <c r="E14999" i="26"/>
  <c r="F14999" i="26"/>
  <c r="E15000" i="26"/>
  <c r="F15000" i="26"/>
  <c r="E15001" i="26"/>
  <c r="F15001" i="26"/>
  <c r="E15002" i="26"/>
  <c r="F15002" i="26"/>
  <c r="E15003" i="26"/>
  <c r="F15003" i="26"/>
  <c r="E15004" i="26"/>
  <c r="F15004" i="26"/>
  <c r="E15005" i="26"/>
  <c r="F15005" i="26"/>
  <c r="E15006" i="26"/>
  <c r="F15006" i="26"/>
  <c r="E15007" i="26"/>
  <c r="F15007" i="26"/>
  <c r="E15008" i="26"/>
  <c r="F15008" i="26"/>
  <c r="E15009" i="26"/>
  <c r="F15009" i="26"/>
  <c r="E15010" i="26"/>
  <c r="F15010" i="26"/>
  <c r="E15011" i="26"/>
  <c r="F15011" i="26"/>
  <c r="E15012" i="26"/>
  <c r="F15012" i="26"/>
  <c r="E15013" i="26"/>
  <c r="F15013" i="26"/>
  <c r="E15014" i="26"/>
  <c r="F15014" i="26"/>
  <c r="E15015" i="26"/>
  <c r="F15015" i="26"/>
  <c r="E15016" i="26"/>
  <c r="F15016" i="26"/>
  <c r="E15017" i="26"/>
  <c r="F15017" i="26"/>
  <c r="E15018" i="26"/>
  <c r="F15018" i="26"/>
  <c r="E15019" i="26"/>
  <c r="F15019" i="26"/>
  <c r="E15020" i="26"/>
  <c r="F15020" i="26"/>
  <c r="E15021" i="26"/>
  <c r="F15021" i="26"/>
  <c r="E15022" i="26"/>
  <c r="F15022" i="26"/>
  <c r="E15023" i="26"/>
  <c r="F15023" i="26"/>
  <c r="E15024" i="26"/>
  <c r="F15024" i="26"/>
  <c r="E15025" i="26"/>
  <c r="F15025" i="26"/>
  <c r="E15026" i="26"/>
  <c r="F15026" i="26"/>
  <c r="E15027" i="26"/>
  <c r="F15027" i="26"/>
  <c r="E15028" i="26"/>
  <c r="F15028" i="26"/>
  <c r="E15029" i="26"/>
  <c r="F15029" i="26"/>
  <c r="E15030" i="26"/>
  <c r="F15030" i="26"/>
  <c r="E15031" i="26"/>
  <c r="F15031" i="26"/>
  <c r="E15032" i="26"/>
  <c r="F15032" i="26"/>
  <c r="E15033" i="26"/>
  <c r="F15033" i="26"/>
  <c r="E15034" i="26"/>
  <c r="F15034" i="26"/>
  <c r="E15035" i="26"/>
  <c r="F15035" i="26"/>
  <c r="E15036" i="26"/>
  <c r="F15036" i="26"/>
  <c r="E15037" i="26"/>
  <c r="F15037" i="26"/>
  <c r="E15038" i="26"/>
  <c r="F15038" i="26"/>
  <c r="E15039" i="26"/>
  <c r="F15039" i="26"/>
  <c r="E15040" i="26"/>
  <c r="F15040" i="26"/>
  <c r="E15041" i="26"/>
  <c r="F15041" i="26"/>
  <c r="E15042" i="26"/>
  <c r="F15042" i="26"/>
  <c r="E15043" i="26"/>
  <c r="F15043" i="26"/>
  <c r="E15044" i="26"/>
  <c r="F15044" i="26"/>
  <c r="E15045" i="26"/>
  <c r="F15045" i="26"/>
  <c r="E15046" i="26"/>
  <c r="F15046" i="26"/>
  <c r="E15047" i="26"/>
  <c r="F15047" i="26"/>
  <c r="E15048" i="26"/>
  <c r="F15048" i="26"/>
  <c r="E15049" i="26"/>
  <c r="F15049" i="26"/>
  <c r="E15050" i="26"/>
  <c r="F15050" i="26"/>
  <c r="E15051" i="26"/>
  <c r="F15051" i="26"/>
  <c r="E15052" i="26"/>
  <c r="F15052" i="26"/>
  <c r="E15053" i="26"/>
  <c r="F15053" i="26"/>
  <c r="E15054" i="26"/>
  <c r="F15054" i="26"/>
  <c r="E15055" i="26"/>
  <c r="F15055" i="26"/>
  <c r="E15056" i="26"/>
  <c r="F15056" i="26"/>
  <c r="E15057" i="26"/>
  <c r="F15057" i="26"/>
  <c r="E15058" i="26"/>
  <c r="F15058" i="26"/>
  <c r="E15059" i="26"/>
  <c r="F15059" i="26"/>
  <c r="E15060" i="26"/>
  <c r="F15060" i="26"/>
  <c r="E15061" i="26"/>
  <c r="F15061" i="26"/>
  <c r="E15062" i="26"/>
  <c r="F15062" i="26"/>
  <c r="E15063" i="26"/>
  <c r="F15063" i="26"/>
  <c r="E15064" i="26"/>
  <c r="F15064" i="26"/>
  <c r="E15065" i="26"/>
  <c r="F15065" i="26"/>
  <c r="E15066" i="26"/>
  <c r="F15066" i="26"/>
  <c r="E15067" i="26"/>
  <c r="F15067" i="26"/>
  <c r="E15068" i="26"/>
  <c r="F15068" i="26"/>
  <c r="E15069" i="26"/>
  <c r="F15069" i="26"/>
  <c r="E15070" i="26"/>
  <c r="F15070" i="26"/>
  <c r="E15071" i="26"/>
  <c r="F15071" i="26"/>
  <c r="E15072" i="26"/>
  <c r="F15072" i="26"/>
  <c r="E15073" i="26"/>
  <c r="F15073" i="26"/>
  <c r="E15074" i="26"/>
  <c r="F15074" i="26"/>
  <c r="E15075" i="26"/>
  <c r="F15075" i="26"/>
  <c r="E15076" i="26"/>
  <c r="F15076" i="26"/>
  <c r="E15077" i="26"/>
  <c r="F15077" i="26"/>
  <c r="E15078" i="26"/>
  <c r="F15078" i="26"/>
  <c r="E15079" i="26"/>
  <c r="F15079" i="26"/>
  <c r="E15080" i="26"/>
  <c r="F15080" i="26"/>
  <c r="E15081" i="26"/>
  <c r="F15081" i="26"/>
  <c r="E15082" i="26"/>
  <c r="F15082" i="26"/>
  <c r="E15083" i="26"/>
  <c r="F15083" i="26"/>
  <c r="E15084" i="26"/>
  <c r="F15084" i="26"/>
  <c r="E15085" i="26"/>
  <c r="F15085" i="26"/>
  <c r="E15086" i="26"/>
  <c r="F15086" i="26"/>
  <c r="E15087" i="26"/>
  <c r="F15087" i="26"/>
  <c r="E15088" i="26"/>
  <c r="F15088" i="26"/>
  <c r="E15089" i="26"/>
  <c r="F15089" i="26"/>
  <c r="E15090" i="26"/>
  <c r="F15090" i="26"/>
  <c r="E15091" i="26"/>
  <c r="F15091" i="26"/>
  <c r="E15092" i="26"/>
  <c r="F15092" i="26"/>
  <c r="E15093" i="26"/>
  <c r="F15093" i="26"/>
  <c r="E15094" i="26"/>
  <c r="F15094" i="26"/>
  <c r="E15095" i="26"/>
  <c r="F15095" i="26"/>
  <c r="E15096" i="26"/>
  <c r="F15096" i="26"/>
  <c r="E15097" i="26"/>
  <c r="F15097" i="26"/>
  <c r="E15098" i="26"/>
  <c r="F15098" i="26"/>
  <c r="E15099" i="26"/>
  <c r="F15099" i="26"/>
  <c r="E15100" i="26"/>
  <c r="F15100" i="26"/>
  <c r="E15101" i="26"/>
  <c r="F15101" i="26"/>
  <c r="E15102" i="26"/>
  <c r="F15102" i="26"/>
  <c r="E15103" i="26"/>
  <c r="F15103" i="26"/>
  <c r="E15104" i="26"/>
  <c r="F15104" i="26"/>
  <c r="E15105" i="26"/>
  <c r="F15105" i="26"/>
  <c r="E15106" i="26"/>
  <c r="F15106" i="26"/>
  <c r="E15107" i="26"/>
  <c r="F15107" i="26"/>
  <c r="E15108" i="26"/>
  <c r="F15108" i="26"/>
  <c r="E15109" i="26"/>
  <c r="F15109" i="26"/>
  <c r="E15110" i="26"/>
  <c r="F15110" i="26"/>
  <c r="E15111" i="26"/>
  <c r="F15111" i="26"/>
  <c r="E15112" i="26"/>
  <c r="F15112" i="26"/>
  <c r="E15113" i="26"/>
  <c r="F15113" i="26"/>
  <c r="E15114" i="26"/>
  <c r="F15114" i="26"/>
  <c r="E15115" i="26"/>
  <c r="F15115" i="26"/>
  <c r="E15116" i="26"/>
  <c r="F15116" i="26"/>
  <c r="E15117" i="26"/>
  <c r="F15117" i="26"/>
  <c r="E15118" i="26"/>
  <c r="F15118" i="26"/>
  <c r="E15119" i="26"/>
  <c r="F15119" i="26"/>
  <c r="E15120" i="26"/>
  <c r="F15120" i="26"/>
  <c r="E15121" i="26"/>
  <c r="F15121" i="26"/>
  <c r="E15122" i="26"/>
  <c r="F15122" i="26"/>
  <c r="E15123" i="26"/>
  <c r="F15123" i="26"/>
  <c r="E15124" i="26"/>
  <c r="F15124" i="26"/>
  <c r="E15125" i="26"/>
  <c r="F15125" i="26"/>
  <c r="E15126" i="26"/>
  <c r="F15126" i="26"/>
  <c r="E15127" i="26"/>
  <c r="F15127" i="26"/>
  <c r="E15128" i="26"/>
  <c r="F15128" i="26"/>
  <c r="E15129" i="26"/>
  <c r="F15129" i="26"/>
  <c r="E15130" i="26"/>
  <c r="F15130" i="26"/>
  <c r="E15131" i="26"/>
  <c r="F15131" i="26"/>
  <c r="E15132" i="26"/>
  <c r="F15132" i="26"/>
  <c r="E15133" i="26"/>
  <c r="F15133" i="26"/>
  <c r="E15134" i="26"/>
  <c r="F15134" i="26"/>
  <c r="E15135" i="26"/>
  <c r="F15135" i="26"/>
  <c r="E15136" i="26"/>
  <c r="F15136" i="26"/>
  <c r="E15137" i="26"/>
  <c r="F15137" i="26"/>
  <c r="E15138" i="26"/>
  <c r="F15138" i="26"/>
  <c r="E15139" i="26"/>
  <c r="F15139" i="26"/>
  <c r="E15140" i="26"/>
  <c r="F15140" i="26"/>
  <c r="E15141" i="26"/>
  <c r="F15141" i="26"/>
  <c r="E15142" i="26"/>
  <c r="F15142" i="26"/>
  <c r="E15143" i="26"/>
  <c r="F15143" i="26"/>
  <c r="E15144" i="26"/>
  <c r="F15144" i="26"/>
  <c r="E15145" i="26"/>
  <c r="F15145" i="26"/>
  <c r="E15146" i="26"/>
  <c r="F15146" i="26"/>
  <c r="E15147" i="26"/>
  <c r="F15147" i="26"/>
  <c r="E15148" i="26"/>
  <c r="F15148" i="26"/>
  <c r="E15149" i="26"/>
  <c r="F15149" i="26"/>
  <c r="E15150" i="26"/>
  <c r="F15150" i="26"/>
  <c r="E15151" i="26"/>
  <c r="F15151" i="26"/>
  <c r="E15152" i="26"/>
  <c r="F15152" i="26"/>
  <c r="E15153" i="26"/>
  <c r="F15153" i="26"/>
  <c r="E15154" i="26"/>
  <c r="F15154" i="26"/>
  <c r="E15155" i="26"/>
  <c r="F15155" i="26"/>
  <c r="E15156" i="26"/>
  <c r="F15156" i="26"/>
  <c r="E15157" i="26"/>
  <c r="F15157" i="26"/>
  <c r="E15158" i="26"/>
  <c r="F15158" i="26"/>
  <c r="E15159" i="26"/>
  <c r="F15159" i="26"/>
  <c r="E15160" i="26"/>
  <c r="F15160" i="26"/>
  <c r="E15161" i="26"/>
  <c r="F15161" i="26"/>
  <c r="E15162" i="26"/>
  <c r="F15162" i="26"/>
  <c r="E15163" i="26"/>
  <c r="F15163" i="26"/>
  <c r="E15164" i="26"/>
  <c r="F15164" i="26"/>
  <c r="E15165" i="26"/>
  <c r="F15165" i="26"/>
  <c r="E15166" i="26"/>
  <c r="F15166" i="26"/>
  <c r="E15167" i="26"/>
  <c r="F15167" i="26"/>
  <c r="E15168" i="26"/>
  <c r="F15168" i="26"/>
  <c r="E15169" i="26"/>
  <c r="F15169" i="26"/>
  <c r="E15170" i="26"/>
  <c r="F15170" i="26"/>
  <c r="E15171" i="26"/>
  <c r="F15171" i="26"/>
  <c r="E15172" i="26"/>
  <c r="F15172" i="26"/>
  <c r="E15173" i="26"/>
  <c r="F15173" i="26"/>
  <c r="E15174" i="26"/>
  <c r="F15174" i="26"/>
  <c r="E15175" i="26"/>
  <c r="F15175" i="26"/>
  <c r="E15176" i="26"/>
  <c r="F15176" i="26"/>
  <c r="E15177" i="26"/>
  <c r="F15177" i="26"/>
  <c r="E15178" i="26"/>
  <c r="F15178" i="26"/>
  <c r="E15179" i="26"/>
  <c r="F15179" i="26"/>
  <c r="E15180" i="26"/>
  <c r="F15180" i="26"/>
  <c r="E15181" i="26"/>
  <c r="F15181" i="26"/>
  <c r="E15182" i="26"/>
  <c r="F15182" i="26"/>
  <c r="E15183" i="26"/>
  <c r="F15183" i="26"/>
  <c r="E15184" i="26"/>
  <c r="F15184" i="26"/>
  <c r="E15185" i="26"/>
  <c r="F15185" i="26"/>
  <c r="E15186" i="26"/>
  <c r="F15186" i="26"/>
  <c r="E15187" i="26"/>
  <c r="F15187" i="26"/>
  <c r="E15188" i="26"/>
  <c r="F15188" i="26"/>
  <c r="E15189" i="26"/>
  <c r="F15189" i="26"/>
  <c r="E15190" i="26"/>
  <c r="F15190" i="26"/>
  <c r="E15191" i="26"/>
  <c r="F15191" i="26"/>
  <c r="E15192" i="26"/>
  <c r="F15192" i="26"/>
  <c r="E15193" i="26"/>
  <c r="F15193" i="26"/>
  <c r="E15194" i="26"/>
  <c r="F15194" i="26"/>
  <c r="E15195" i="26"/>
  <c r="F15195" i="26"/>
  <c r="E15196" i="26"/>
  <c r="F15196" i="26"/>
  <c r="E15197" i="26"/>
  <c r="F15197" i="26"/>
  <c r="E15198" i="26"/>
  <c r="F15198" i="26"/>
  <c r="E15199" i="26"/>
  <c r="F15199" i="26"/>
  <c r="E15200" i="26"/>
  <c r="F15200" i="26"/>
  <c r="E15201" i="26"/>
  <c r="F15201" i="26"/>
  <c r="E15202" i="26"/>
  <c r="F15202" i="26"/>
  <c r="E15203" i="26"/>
  <c r="F15203" i="26"/>
  <c r="E15204" i="26"/>
  <c r="F15204" i="26"/>
  <c r="E15205" i="26"/>
  <c r="F15205" i="26"/>
  <c r="E15206" i="26"/>
  <c r="F15206" i="26"/>
  <c r="E15207" i="26"/>
  <c r="F15207" i="26"/>
  <c r="E15208" i="26"/>
  <c r="F15208" i="26"/>
  <c r="E15209" i="26"/>
  <c r="F15209" i="26"/>
  <c r="E15210" i="26"/>
  <c r="F15210" i="26"/>
  <c r="E15211" i="26"/>
  <c r="F15211" i="26"/>
  <c r="E15212" i="26"/>
  <c r="F15212" i="26"/>
  <c r="E15213" i="26"/>
  <c r="F15213" i="26"/>
  <c r="E15214" i="26"/>
  <c r="F15214" i="26"/>
  <c r="E15215" i="26"/>
  <c r="F15215" i="26"/>
  <c r="E15216" i="26"/>
  <c r="F15216" i="26"/>
  <c r="E15217" i="26"/>
  <c r="F15217" i="26"/>
  <c r="E15218" i="26"/>
  <c r="F15218" i="26"/>
  <c r="E15219" i="26"/>
  <c r="F15219" i="26"/>
  <c r="E15220" i="26"/>
  <c r="F15220" i="26"/>
  <c r="E15221" i="26"/>
  <c r="F15221" i="26"/>
  <c r="E15222" i="26"/>
  <c r="F15222" i="26"/>
  <c r="E15223" i="26"/>
  <c r="F15223" i="26"/>
  <c r="E15224" i="26"/>
  <c r="F15224" i="26"/>
  <c r="E15225" i="26"/>
  <c r="F15225" i="26"/>
  <c r="E15226" i="26"/>
  <c r="F15226" i="26"/>
  <c r="E15227" i="26"/>
  <c r="F15227" i="26"/>
  <c r="E15228" i="26"/>
  <c r="F15228" i="26"/>
  <c r="E15229" i="26"/>
  <c r="F15229" i="26"/>
  <c r="E15230" i="26"/>
  <c r="F15230" i="26"/>
  <c r="E15231" i="26"/>
  <c r="F15231" i="26"/>
  <c r="E15232" i="26"/>
  <c r="F15232" i="26"/>
  <c r="E15233" i="26"/>
  <c r="F15233" i="26"/>
  <c r="E15234" i="26"/>
  <c r="F15234" i="26"/>
  <c r="E15235" i="26"/>
  <c r="F15235" i="26"/>
  <c r="E15236" i="26"/>
  <c r="F15236" i="26"/>
  <c r="E15237" i="26"/>
  <c r="F15237" i="26"/>
  <c r="E15238" i="26"/>
  <c r="F15238" i="26"/>
  <c r="E15239" i="26"/>
  <c r="F15239" i="26"/>
  <c r="E15240" i="26"/>
  <c r="F15240" i="26"/>
  <c r="E15241" i="26"/>
  <c r="F15241" i="26"/>
  <c r="E15242" i="26"/>
  <c r="F15242" i="26"/>
  <c r="E15243" i="26"/>
  <c r="F15243" i="26"/>
  <c r="E15244" i="26"/>
  <c r="F15244" i="26"/>
  <c r="E15245" i="26"/>
  <c r="F15245" i="26"/>
  <c r="E15246" i="26"/>
  <c r="F15246" i="26"/>
  <c r="E15247" i="26"/>
  <c r="F15247" i="26"/>
  <c r="E15248" i="26"/>
  <c r="F15248" i="26"/>
  <c r="E15249" i="26"/>
  <c r="F15249" i="26"/>
  <c r="E15250" i="26"/>
  <c r="F15250" i="26"/>
  <c r="E15251" i="26"/>
  <c r="F15251" i="26"/>
  <c r="E15252" i="26"/>
  <c r="F15252" i="26"/>
  <c r="E15253" i="26"/>
  <c r="F15253" i="26"/>
  <c r="E15254" i="26"/>
  <c r="F15254" i="26"/>
  <c r="E15255" i="26"/>
  <c r="F15255" i="26"/>
  <c r="E15256" i="26"/>
  <c r="F15256" i="26"/>
  <c r="E15257" i="26"/>
  <c r="F15257" i="26"/>
  <c r="E15258" i="26"/>
  <c r="F15258" i="26"/>
  <c r="E15259" i="26"/>
  <c r="F15259" i="26"/>
  <c r="E15260" i="26"/>
  <c r="F15260" i="26"/>
  <c r="E15261" i="26"/>
  <c r="F15261" i="26"/>
  <c r="E15262" i="26"/>
  <c r="F15262" i="26"/>
  <c r="E15263" i="26"/>
  <c r="F15263" i="26"/>
  <c r="E15264" i="26"/>
  <c r="F15264" i="26"/>
  <c r="E15265" i="26"/>
  <c r="F15265" i="26"/>
  <c r="E15266" i="26"/>
  <c r="F15266" i="26"/>
  <c r="E15267" i="26"/>
  <c r="F15267" i="26"/>
  <c r="E15268" i="26"/>
  <c r="F15268" i="26"/>
  <c r="E15269" i="26"/>
  <c r="F15269" i="26"/>
  <c r="E15270" i="26"/>
  <c r="F15270" i="26"/>
  <c r="E15271" i="26"/>
  <c r="F15271" i="26"/>
  <c r="E15272" i="26"/>
  <c r="F15272" i="26"/>
  <c r="E15273" i="26"/>
  <c r="F15273" i="26"/>
  <c r="E15274" i="26"/>
  <c r="F15274" i="26"/>
  <c r="E15275" i="26"/>
  <c r="F15275" i="26"/>
  <c r="E15276" i="26"/>
  <c r="F15276" i="26"/>
  <c r="E15277" i="26"/>
  <c r="F15277" i="26"/>
  <c r="E15278" i="26"/>
  <c r="F15278" i="26"/>
  <c r="E15279" i="26"/>
  <c r="F15279" i="26"/>
  <c r="E15280" i="26"/>
  <c r="F15280" i="26"/>
  <c r="E15281" i="26"/>
  <c r="F15281" i="26"/>
  <c r="E15282" i="26"/>
  <c r="F15282" i="26"/>
  <c r="E15283" i="26"/>
  <c r="F15283" i="26"/>
  <c r="E15284" i="26"/>
  <c r="F15284" i="26"/>
  <c r="E15285" i="26"/>
  <c r="F15285" i="26"/>
  <c r="E15286" i="26"/>
  <c r="F15286" i="26"/>
  <c r="E15287" i="26"/>
  <c r="F15287" i="26"/>
  <c r="E15288" i="26"/>
  <c r="F15288" i="26"/>
  <c r="E15289" i="26"/>
  <c r="F15289" i="26"/>
  <c r="E15290" i="26"/>
  <c r="F15290" i="26"/>
  <c r="E15291" i="26"/>
  <c r="F15291" i="26"/>
  <c r="E15292" i="26"/>
  <c r="F15292" i="26"/>
  <c r="E15293" i="26"/>
  <c r="F15293" i="26"/>
  <c r="E15294" i="26"/>
  <c r="F15294" i="26"/>
  <c r="E15295" i="26"/>
  <c r="F15295" i="26"/>
  <c r="E15296" i="26"/>
  <c r="F15296" i="26"/>
  <c r="E15297" i="26"/>
  <c r="F15297" i="26"/>
  <c r="E15298" i="26"/>
  <c r="F15298" i="26"/>
  <c r="E15299" i="26"/>
  <c r="F15299" i="26"/>
  <c r="E15300" i="26"/>
  <c r="F15300" i="26"/>
  <c r="E15301" i="26"/>
  <c r="F15301" i="26"/>
  <c r="E15302" i="26"/>
  <c r="F15302" i="26"/>
  <c r="E15303" i="26"/>
  <c r="F15303" i="26"/>
  <c r="E15304" i="26"/>
  <c r="F15304" i="26"/>
  <c r="E15305" i="26"/>
  <c r="F15305" i="26"/>
  <c r="E15306" i="26"/>
  <c r="F15306" i="26"/>
  <c r="E15307" i="26"/>
  <c r="F15307" i="26"/>
  <c r="E15308" i="26"/>
  <c r="F15308" i="26"/>
  <c r="E15309" i="26"/>
  <c r="F15309" i="26"/>
  <c r="E15310" i="26"/>
  <c r="F15310" i="26"/>
  <c r="E15311" i="26"/>
  <c r="F15311" i="26"/>
  <c r="E15312" i="26"/>
  <c r="F15312" i="26"/>
  <c r="E15313" i="26"/>
  <c r="F15313" i="26"/>
  <c r="E15314" i="26"/>
  <c r="F15314" i="26"/>
  <c r="E15315" i="26"/>
  <c r="F15315" i="26"/>
  <c r="E15316" i="26"/>
  <c r="F15316" i="26"/>
  <c r="E15317" i="26"/>
  <c r="F15317" i="26"/>
  <c r="E15318" i="26"/>
  <c r="F15318" i="26"/>
  <c r="E15319" i="26"/>
  <c r="F15319" i="26"/>
  <c r="E15320" i="26"/>
  <c r="F15320" i="26"/>
  <c r="E15321" i="26"/>
  <c r="F15321" i="26"/>
  <c r="E15322" i="26"/>
  <c r="F15322" i="26"/>
  <c r="E15323" i="26"/>
  <c r="F15323" i="26"/>
  <c r="E15324" i="26"/>
  <c r="F15324" i="26"/>
  <c r="E15325" i="26"/>
  <c r="F15325" i="26"/>
  <c r="E15326" i="26"/>
  <c r="F15326" i="26"/>
  <c r="E15327" i="26"/>
  <c r="F15327" i="26"/>
  <c r="E15328" i="26"/>
  <c r="F15328" i="26"/>
  <c r="E15329" i="26"/>
  <c r="F15329" i="26"/>
  <c r="E15330" i="26"/>
  <c r="F15330" i="26"/>
  <c r="E15331" i="26"/>
  <c r="F15331" i="26"/>
  <c r="E15332" i="26"/>
  <c r="F15332" i="26"/>
  <c r="E15333" i="26"/>
  <c r="F15333" i="26"/>
  <c r="E15334" i="26"/>
  <c r="F15334" i="26"/>
  <c r="E15335" i="26"/>
  <c r="F15335" i="26"/>
  <c r="E15336" i="26"/>
  <c r="F15336" i="26"/>
  <c r="E15337" i="26"/>
  <c r="F15337" i="26"/>
  <c r="E15338" i="26"/>
  <c r="F15338" i="26"/>
  <c r="E15339" i="26"/>
  <c r="F15339" i="26"/>
  <c r="E15340" i="26"/>
  <c r="F15340" i="26"/>
  <c r="E15341" i="26"/>
  <c r="F15341" i="26"/>
  <c r="E15342" i="26"/>
  <c r="F15342" i="26"/>
  <c r="E15343" i="26"/>
  <c r="F15343" i="26"/>
  <c r="E15344" i="26"/>
  <c r="F15344" i="26"/>
  <c r="E15345" i="26"/>
  <c r="F15345" i="26"/>
  <c r="E15346" i="26"/>
  <c r="F15346" i="26"/>
  <c r="E15347" i="26"/>
  <c r="F15347" i="26"/>
  <c r="E15348" i="26"/>
  <c r="F15348" i="26"/>
  <c r="E15349" i="26"/>
  <c r="F15349" i="26"/>
  <c r="E15350" i="26"/>
  <c r="F15350" i="26"/>
  <c r="E15351" i="26"/>
  <c r="F15351" i="26"/>
  <c r="E15352" i="26"/>
  <c r="F15352" i="26"/>
  <c r="E15353" i="26"/>
  <c r="F15353" i="26"/>
  <c r="E15354" i="26"/>
  <c r="F15354" i="26"/>
  <c r="E15355" i="26"/>
  <c r="F15355" i="26"/>
  <c r="E15356" i="26"/>
  <c r="F15356" i="26"/>
  <c r="E15357" i="26"/>
  <c r="F15357" i="26"/>
  <c r="E15358" i="26"/>
  <c r="F15358" i="26"/>
  <c r="E15359" i="26"/>
  <c r="F15359" i="26"/>
  <c r="E15360" i="26"/>
  <c r="F15360" i="26"/>
  <c r="E15361" i="26"/>
  <c r="F15361" i="26"/>
  <c r="E15362" i="26"/>
  <c r="F15362" i="26"/>
  <c r="E15363" i="26"/>
  <c r="F15363" i="26"/>
  <c r="E15364" i="26"/>
  <c r="F15364" i="26"/>
  <c r="E15365" i="26"/>
  <c r="F15365" i="26"/>
  <c r="E15366" i="26"/>
  <c r="F15366" i="26"/>
  <c r="E15367" i="26"/>
  <c r="F15367" i="26"/>
  <c r="E15368" i="26"/>
  <c r="F15368" i="26"/>
  <c r="E15369" i="26"/>
  <c r="F15369" i="26"/>
  <c r="E15370" i="26"/>
  <c r="F15370" i="26"/>
  <c r="E15371" i="26"/>
  <c r="F15371" i="26"/>
  <c r="E15372" i="26"/>
  <c r="F15372" i="26"/>
  <c r="E15373" i="26"/>
  <c r="F15373" i="26"/>
  <c r="E15374" i="26"/>
  <c r="F15374" i="26"/>
  <c r="E15375" i="26"/>
  <c r="F15375" i="26"/>
  <c r="E15376" i="26"/>
  <c r="F15376" i="26"/>
  <c r="E15377" i="26"/>
  <c r="F15377" i="26"/>
  <c r="E15378" i="26"/>
  <c r="F15378" i="26"/>
  <c r="E15379" i="26"/>
  <c r="F15379" i="26"/>
  <c r="E15380" i="26"/>
  <c r="F15380" i="26"/>
  <c r="E15381" i="26"/>
  <c r="F15381" i="26"/>
  <c r="E15382" i="26"/>
  <c r="F15382" i="26"/>
  <c r="E15383" i="26"/>
  <c r="F15383" i="26"/>
  <c r="E15384" i="26"/>
  <c r="F15384" i="26"/>
  <c r="E15385" i="26"/>
  <c r="F15385" i="26"/>
  <c r="E15386" i="26"/>
  <c r="F15386" i="26"/>
  <c r="E15387" i="26"/>
  <c r="F15387" i="26"/>
  <c r="E15388" i="26"/>
  <c r="F15388" i="26"/>
  <c r="E15389" i="26"/>
  <c r="F15389" i="26"/>
  <c r="E15390" i="26"/>
  <c r="F15390" i="26"/>
  <c r="E15391" i="26"/>
  <c r="F15391" i="26"/>
  <c r="E15392" i="26"/>
  <c r="F15392" i="26"/>
  <c r="E15393" i="26"/>
  <c r="F15393" i="26"/>
  <c r="E15394" i="26"/>
  <c r="F15394" i="26"/>
  <c r="E15395" i="26"/>
  <c r="F15395" i="26"/>
  <c r="E15396" i="26"/>
  <c r="F15396" i="26"/>
  <c r="E15397" i="26"/>
  <c r="F15397" i="26"/>
  <c r="E15398" i="26"/>
  <c r="F15398" i="26"/>
  <c r="E15399" i="26"/>
  <c r="F15399" i="26"/>
  <c r="E15400" i="26"/>
  <c r="F15400" i="26"/>
  <c r="E15401" i="26"/>
  <c r="F15401" i="26"/>
  <c r="E15402" i="26"/>
  <c r="F15402" i="26"/>
  <c r="E15403" i="26"/>
  <c r="F15403" i="26"/>
  <c r="E15404" i="26"/>
  <c r="F15404" i="26"/>
  <c r="E15405" i="26"/>
  <c r="F15405" i="26"/>
  <c r="E15406" i="26"/>
  <c r="F15406" i="26"/>
  <c r="E15407" i="26"/>
  <c r="F15407" i="26"/>
  <c r="E15408" i="26"/>
  <c r="F15408" i="26"/>
  <c r="E15409" i="26"/>
  <c r="F15409" i="26"/>
  <c r="E15410" i="26"/>
  <c r="F15410" i="26"/>
  <c r="E15411" i="26"/>
  <c r="F15411" i="26"/>
  <c r="E15412" i="26"/>
  <c r="F15412" i="26"/>
  <c r="E15413" i="26"/>
  <c r="F15413" i="26"/>
  <c r="E15414" i="26"/>
  <c r="F15414" i="26"/>
  <c r="E15415" i="26"/>
  <c r="F15415" i="26"/>
  <c r="E15416" i="26"/>
  <c r="F15416" i="26"/>
  <c r="E15417" i="26"/>
  <c r="F15417" i="26"/>
  <c r="E15418" i="26"/>
  <c r="F15418" i="26"/>
  <c r="E15419" i="26"/>
  <c r="F15419" i="26"/>
  <c r="E15420" i="26"/>
  <c r="F15420" i="26"/>
  <c r="E15421" i="26"/>
  <c r="F15421" i="26"/>
  <c r="E15422" i="26"/>
  <c r="F15422" i="26"/>
  <c r="E15423" i="26"/>
  <c r="F15423" i="26"/>
  <c r="E15424" i="26"/>
  <c r="F15424" i="26"/>
  <c r="E15425" i="26"/>
  <c r="F15425" i="26"/>
  <c r="E15426" i="26"/>
  <c r="F15426" i="26"/>
  <c r="E15427" i="26"/>
  <c r="F15427" i="26"/>
  <c r="E15428" i="26"/>
  <c r="F15428" i="26"/>
  <c r="E15429" i="26"/>
  <c r="F15429" i="26"/>
  <c r="E15430" i="26"/>
  <c r="F15430" i="26"/>
  <c r="E15431" i="26"/>
  <c r="F15431" i="26"/>
  <c r="E15432" i="26"/>
  <c r="F15432" i="26"/>
  <c r="E15433" i="26"/>
  <c r="F15433" i="26"/>
  <c r="E15434" i="26"/>
  <c r="F15434" i="26"/>
  <c r="E15435" i="26"/>
  <c r="F15435" i="26"/>
  <c r="E15436" i="26"/>
  <c r="F15436" i="26"/>
  <c r="E15437" i="26"/>
  <c r="F15437" i="26"/>
  <c r="E15438" i="26"/>
  <c r="F15438" i="26"/>
  <c r="E15439" i="26"/>
  <c r="F15439" i="26"/>
  <c r="E15440" i="26"/>
  <c r="F15440" i="26"/>
  <c r="E15441" i="26"/>
  <c r="F15441" i="26"/>
  <c r="E15442" i="26"/>
  <c r="F15442" i="26"/>
  <c r="E15443" i="26"/>
  <c r="F15443" i="26"/>
  <c r="E15444" i="26"/>
  <c r="F15444" i="26"/>
  <c r="E15445" i="26"/>
  <c r="F15445" i="26"/>
  <c r="E15446" i="26"/>
  <c r="F15446" i="26"/>
  <c r="E15447" i="26"/>
  <c r="F15447" i="26"/>
  <c r="E15448" i="26"/>
  <c r="F15448" i="26"/>
  <c r="E15449" i="26"/>
  <c r="F15449" i="26"/>
  <c r="E15450" i="26"/>
  <c r="F15450" i="26"/>
  <c r="E15451" i="26"/>
  <c r="F15451" i="26"/>
  <c r="E15452" i="26"/>
  <c r="F15452" i="26"/>
  <c r="E15453" i="26"/>
  <c r="F15453" i="26"/>
  <c r="E15454" i="26"/>
  <c r="F15454" i="26"/>
  <c r="E15455" i="26"/>
  <c r="F15455" i="26"/>
  <c r="E15456" i="26"/>
  <c r="F15456" i="26"/>
  <c r="E15457" i="26"/>
  <c r="F15457" i="26"/>
  <c r="E15458" i="26"/>
  <c r="F15458" i="26"/>
  <c r="E15459" i="26"/>
  <c r="F15459" i="26"/>
  <c r="E15460" i="26"/>
  <c r="F15460" i="26"/>
  <c r="E15461" i="26"/>
  <c r="F15461" i="26"/>
  <c r="E15462" i="26"/>
  <c r="F15462" i="26"/>
  <c r="E15463" i="26"/>
  <c r="F15463" i="26"/>
  <c r="E15464" i="26"/>
  <c r="F15464" i="26"/>
  <c r="E15465" i="26"/>
  <c r="F15465" i="26"/>
  <c r="E15466" i="26"/>
  <c r="F15466" i="26"/>
  <c r="E15467" i="26"/>
  <c r="F15467" i="26"/>
  <c r="E15468" i="26"/>
  <c r="F15468" i="26"/>
  <c r="E15469" i="26"/>
  <c r="F15469" i="26"/>
  <c r="E15470" i="26"/>
  <c r="F15470" i="26"/>
  <c r="E15471" i="26"/>
  <c r="F15471" i="26"/>
  <c r="E15472" i="26"/>
  <c r="F15472" i="26"/>
  <c r="E15473" i="26"/>
  <c r="F15473" i="26"/>
  <c r="E15474" i="26"/>
  <c r="F15474" i="26"/>
  <c r="E15475" i="26"/>
  <c r="F15475" i="26"/>
  <c r="E15476" i="26"/>
  <c r="F15476" i="26"/>
  <c r="E15477" i="26"/>
  <c r="F15477" i="26"/>
  <c r="E15478" i="26"/>
  <c r="F15478" i="26"/>
  <c r="E15479" i="26"/>
  <c r="F15479" i="26"/>
  <c r="E15480" i="26"/>
  <c r="F15480" i="26"/>
  <c r="E15481" i="26"/>
  <c r="F15481" i="26"/>
  <c r="E15482" i="26"/>
  <c r="F15482" i="26"/>
  <c r="E15483" i="26"/>
  <c r="F15483" i="26"/>
  <c r="E15484" i="26"/>
  <c r="F15484" i="26"/>
  <c r="E15485" i="26"/>
  <c r="F15485" i="26"/>
  <c r="E15486" i="26"/>
  <c r="F15486" i="26"/>
  <c r="E15487" i="26"/>
  <c r="F15487" i="26"/>
  <c r="E15488" i="26"/>
  <c r="F15488" i="26"/>
  <c r="E15489" i="26"/>
  <c r="F15489" i="26"/>
  <c r="E15490" i="26"/>
  <c r="F15490" i="26"/>
  <c r="E15491" i="26"/>
  <c r="F15491" i="26"/>
  <c r="E15492" i="26"/>
  <c r="F15492" i="26"/>
  <c r="E15493" i="26"/>
  <c r="F15493" i="26"/>
  <c r="E15494" i="26"/>
  <c r="F15494" i="26"/>
  <c r="E15495" i="26"/>
  <c r="F15495" i="26"/>
  <c r="E15496" i="26"/>
  <c r="F15496" i="26"/>
  <c r="E15497" i="26"/>
  <c r="F15497" i="26"/>
  <c r="E15498" i="26"/>
  <c r="F15498" i="26"/>
  <c r="E15499" i="26"/>
  <c r="F15499" i="26"/>
  <c r="E15500" i="26"/>
  <c r="F15500" i="26"/>
  <c r="E15501" i="26"/>
  <c r="F15501" i="26"/>
  <c r="E15502" i="26"/>
  <c r="F15502" i="26"/>
  <c r="E15503" i="26"/>
  <c r="F15503" i="26"/>
  <c r="E15504" i="26"/>
  <c r="F15504" i="26"/>
  <c r="E15505" i="26"/>
  <c r="F15505" i="26"/>
  <c r="E15506" i="26"/>
  <c r="F15506" i="26"/>
  <c r="E15507" i="26"/>
  <c r="F15507" i="26"/>
  <c r="E15508" i="26"/>
  <c r="F15508" i="26"/>
  <c r="E15509" i="26"/>
  <c r="F15509" i="26"/>
  <c r="E15510" i="26"/>
  <c r="F15510" i="26"/>
  <c r="E15511" i="26"/>
  <c r="F15511" i="26"/>
  <c r="E15512" i="26"/>
  <c r="F15512" i="26"/>
  <c r="E15513" i="26"/>
  <c r="F15513" i="26"/>
  <c r="E15514" i="26"/>
  <c r="F15514" i="26"/>
  <c r="E15515" i="26"/>
  <c r="F15515" i="26"/>
  <c r="E15516" i="26"/>
  <c r="F15516" i="26"/>
  <c r="E15517" i="26"/>
  <c r="F15517" i="26"/>
  <c r="E15518" i="26"/>
  <c r="F15518" i="26"/>
  <c r="E15519" i="26"/>
  <c r="F15519" i="26"/>
  <c r="E15520" i="26"/>
  <c r="F15520" i="26"/>
  <c r="E15521" i="26"/>
  <c r="F15521" i="26"/>
  <c r="E15522" i="26"/>
  <c r="F15522" i="26"/>
  <c r="E15523" i="26"/>
  <c r="F15523" i="26"/>
  <c r="E15524" i="26"/>
  <c r="F15524" i="26"/>
  <c r="E15525" i="26"/>
  <c r="F15525" i="26"/>
  <c r="E15526" i="26"/>
  <c r="F15526" i="26"/>
  <c r="E15527" i="26"/>
  <c r="F15527" i="26"/>
  <c r="E15528" i="26"/>
  <c r="F15528" i="26"/>
  <c r="E15529" i="26"/>
  <c r="F15529" i="26"/>
  <c r="E15530" i="26"/>
  <c r="F15530" i="26"/>
  <c r="E15531" i="26"/>
  <c r="F15531" i="26"/>
  <c r="E15532" i="26"/>
  <c r="F15532" i="26"/>
  <c r="E15533" i="26"/>
  <c r="F15533" i="26"/>
  <c r="E15534" i="26"/>
  <c r="F15534" i="26"/>
  <c r="E15535" i="26"/>
  <c r="F15535" i="26"/>
  <c r="E15536" i="26"/>
  <c r="F15536" i="26"/>
  <c r="E15537" i="26"/>
  <c r="F15537" i="26"/>
  <c r="E15538" i="26"/>
  <c r="F15538" i="26"/>
  <c r="E15539" i="26"/>
  <c r="F15539" i="26"/>
  <c r="E15540" i="26"/>
  <c r="F15540" i="26"/>
  <c r="E15541" i="26"/>
  <c r="F15541" i="26"/>
  <c r="E15542" i="26"/>
  <c r="F15542" i="26"/>
  <c r="E15543" i="26"/>
  <c r="F15543" i="26"/>
  <c r="E15544" i="26"/>
  <c r="F15544" i="26"/>
  <c r="E15545" i="26"/>
  <c r="F15545" i="26"/>
  <c r="E15546" i="26"/>
  <c r="F15546" i="26"/>
  <c r="E15547" i="26"/>
  <c r="F15547" i="26"/>
  <c r="E15548" i="26"/>
  <c r="F15548" i="26"/>
  <c r="E15549" i="26"/>
  <c r="F15549" i="26"/>
  <c r="E15550" i="26"/>
  <c r="F15550" i="26"/>
  <c r="E15551" i="26"/>
  <c r="F15551" i="26"/>
  <c r="E15552" i="26"/>
  <c r="F15552" i="26"/>
  <c r="E15553" i="26"/>
  <c r="F15553" i="26"/>
  <c r="E15554" i="26"/>
  <c r="F15554" i="26"/>
  <c r="E15555" i="26"/>
  <c r="F15555" i="26"/>
  <c r="E15556" i="26"/>
  <c r="F15556" i="26"/>
  <c r="E15557" i="26"/>
  <c r="F15557" i="26"/>
  <c r="E15558" i="26"/>
  <c r="F15558" i="26"/>
  <c r="E15559" i="26"/>
  <c r="F15559" i="26"/>
  <c r="E15560" i="26"/>
  <c r="F15560" i="26"/>
  <c r="E15561" i="26"/>
  <c r="F15561" i="26"/>
  <c r="E15562" i="26"/>
  <c r="F15562" i="26"/>
  <c r="E15563" i="26"/>
  <c r="F15563" i="26"/>
  <c r="E15564" i="26"/>
  <c r="F15564" i="26"/>
  <c r="E15565" i="26"/>
  <c r="F15565" i="26"/>
  <c r="E15566" i="26"/>
  <c r="F15566" i="26"/>
  <c r="E15567" i="26"/>
  <c r="F15567" i="26"/>
  <c r="E15568" i="26"/>
  <c r="F15568" i="26"/>
  <c r="E15569" i="26"/>
  <c r="F15569" i="26"/>
  <c r="E15570" i="26"/>
  <c r="F15570" i="26"/>
  <c r="E15571" i="26"/>
  <c r="F15571" i="26"/>
  <c r="E15572" i="26"/>
  <c r="F15572" i="26"/>
  <c r="E15573" i="26"/>
  <c r="F15573" i="26"/>
  <c r="E15574" i="26"/>
  <c r="F15574" i="26"/>
  <c r="E15575" i="26"/>
  <c r="F15575" i="26"/>
  <c r="E15576" i="26"/>
  <c r="F15576" i="26"/>
  <c r="E15577" i="26"/>
  <c r="F15577" i="26"/>
  <c r="E15578" i="26"/>
  <c r="F15578" i="26"/>
  <c r="E15579" i="26"/>
  <c r="F15579" i="26"/>
  <c r="E15580" i="26"/>
  <c r="F15580" i="26"/>
  <c r="E15581" i="26"/>
  <c r="F15581" i="26"/>
  <c r="E15582" i="26"/>
  <c r="F15582" i="26"/>
  <c r="E15583" i="26"/>
  <c r="F15583" i="26"/>
  <c r="E15584" i="26"/>
  <c r="F15584" i="26"/>
  <c r="E15585" i="26"/>
  <c r="F15585" i="26"/>
  <c r="E15586" i="26"/>
  <c r="F15586" i="26"/>
  <c r="E15587" i="26"/>
  <c r="F15587" i="26"/>
  <c r="E15588" i="26"/>
  <c r="F15588" i="26"/>
  <c r="E15589" i="26"/>
  <c r="F15589" i="26"/>
  <c r="E15590" i="26"/>
  <c r="F15590" i="26"/>
  <c r="E15591" i="26"/>
  <c r="F15591" i="26"/>
  <c r="E15592" i="26"/>
  <c r="F15592" i="26"/>
  <c r="E15593" i="26"/>
  <c r="F15593" i="26"/>
  <c r="E15594" i="26"/>
  <c r="F15594" i="26"/>
  <c r="E15595" i="26"/>
  <c r="F15595" i="26"/>
  <c r="E15596" i="26"/>
  <c r="F15596" i="26"/>
  <c r="E15597" i="26"/>
  <c r="F15597" i="26"/>
  <c r="E15598" i="26"/>
  <c r="F15598" i="26"/>
  <c r="E15599" i="26"/>
  <c r="F15599" i="26"/>
  <c r="E15600" i="26"/>
  <c r="F15600" i="26"/>
  <c r="E15601" i="26"/>
  <c r="F15601" i="26"/>
  <c r="E15602" i="26"/>
  <c r="F15602" i="26"/>
  <c r="E15603" i="26"/>
  <c r="F15603" i="26"/>
  <c r="E15604" i="26"/>
  <c r="F15604" i="26"/>
  <c r="E15605" i="26"/>
  <c r="F15605" i="26"/>
  <c r="E15606" i="26"/>
  <c r="F15606" i="26"/>
  <c r="E15607" i="26"/>
  <c r="F15607" i="26"/>
  <c r="E15608" i="26"/>
  <c r="F15608" i="26"/>
  <c r="E15609" i="26"/>
  <c r="F15609" i="26"/>
  <c r="E15610" i="26"/>
  <c r="F15610" i="26"/>
  <c r="E15611" i="26"/>
  <c r="F15611" i="26"/>
  <c r="E15612" i="26"/>
  <c r="F15612" i="26"/>
  <c r="E15613" i="26"/>
  <c r="F15613" i="26"/>
  <c r="E15614" i="26"/>
  <c r="F15614" i="26"/>
  <c r="E15615" i="26"/>
  <c r="F15615" i="26"/>
  <c r="E15616" i="26"/>
  <c r="F15616" i="26"/>
  <c r="E15617" i="26"/>
  <c r="F15617" i="26"/>
  <c r="E15618" i="26"/>
  <c r="F15618" i="26"/>
  <c r="E15619" i="26"/>
  <c r="F15619" i="26"/>
  <c r="E15620" i="26"/>
  <c r="F15620" i="26"/>
  <c r="E15621" i="26"/>
  <c r="F15621" i="26"/>
  <c r="E15622" i="26"/>
  <c r="F15622" i="26"/>
  <c r="E15623" i="26"/>
  <c r="F15623" i="26"/>
  <c r="E15624" i="26"/>
  <c r="F15624" i="26"/>
  <c r="E15625" i="26"/>
  <c r="F15625" i="26"/>
  <c r="E15626" i="26"/>
  <c r="F15626" i="26"/>
  <c r="E15627" i="26"/>
  <c r="F15627" i="26"/>
  <c r="E15628" i="26"/>
  <c r="F15628" i="26"/>
  <c r="E15629" i="26"/>
  <c r="F15629" i="26"/>
  <c r="E15630" i="26"/>
  <c r="F15630" i="26"/>
  <c r="E15631" i="26"/>
  <c r="F15631" i="26"/>
  <c r="E15632" i="26"/>
  <c r="F15632" i="26"/>
  <c r="E15633" i="26"/>
  <c r="F15633" i="26"/>
  <c r="E15634" i="26"/>
  <c r="F15634" i="26"/>
  <c r="E15635" i="26"/>
  <c r="F15635" i="26"/>
  <c r="E15636" i="26"/>
  <c r="F15636" i="26"/>
  <c r="E15637" i="26"/>
  <c r="F15637" i="26"/>
  <c r="E15638" i="26"/>
  <c r="F15638" i="26"/>
  <c r="E15639" i="26"/>
  <c r="F15639" i="26"/>
  <c r="E15640" i="26"/>
  <c r="F15640" i="26"/>
  <c r="E15641" i="26"/>
  <c r="F15641" i="26"/>
  <c r="E15642" i="26"/>
  <c r="F15642" i="26"/>
  <c r="E15643" i="26"/>
  <c r="F15643" i="26"/>
  <c r="E15644" i="26"/>
  <c r="F15644" i="26"/>
  <c r="E15645" i="26"/>
  <c r="F15645" i="26"/>
  <c r="E15646" i="26"/>
  <c r="F15646" i="26"/>
  <c r="E15647" i="26"/>
  <c r="F15647" i="26"/>
  <c r="E15648" i="26"/>
  <c r="F15648" i="26"/>
  <c r="E15649" i="26"/>
  <c r="F15649" i="26"/>
  <c r="E15650" i="26"/>
  <c r="F15650" i="26"/>
  <c r="E15651" i="26"/>
  <c r="F15651" i="26"/>
  <c r="E15652" i="26"/>
  <c r="F15652" i="26"/>
  <c r="E15653" i="26"/>
  <c r="F15653" i="26"/>
  <c r="E15654" i="26"/>
  <c r="F15654" i="26"/>
  <c r="E15655" i="26"/>
  <c r="F15655" i="26"/>
  <c r="E15656" i="26"/>
  <c r="F15656" i="26"/>
  <c r="E15657" i="26"/>
  <c r="F15657" i="26"/>
  <c r="E15658" i="26"/>
  <c r="F15658" i="26"/>
  <c r="E15659" i="26"/>
  <c r="F15659" i="26"/>
  <c r="E15660" i="26"/>
  <c r="F15660" i="26"/>
  <c r="E15661" i="26"/>
  <c r="F15661" i="26"/>
  <c r="E15662" i="26"/>
  <c r="F15662" i="26"/>
  <c r="E15663" i="26"/>
  <c r="F15663" i="26"/>
  <c r="E15664" i="26"/>
  <c r="F15664" i="26"/>
  <c r="E15665" i="26"/>
  <c r="F15665" i="26"/>
  <c r="E15666" i="26"/>
  <c r="F15666" i="26"/>
  <c r="E15667" i="26"/>
  <c r="F15667" i="26"/>
  <c r="E15668" i="26"/>
  <c r="F15668" i="26"/>
  <c r="E15669" i="26"/>
  <c r="F15669" i="26"/>
  <c r="E15670" i="26"/>
  <c r="F15670" i="26"/>
  <c r="E15671" i="26"/>
  <c r="F15671" i="26"/>
  <c r="E15672" i="26"/>
  <c r="F15672" i="26"/>
  <c r="E15673" i="26"/>
  <c r="F15673" i="26"/>
  <c r="E15674" i="26"/>
  <c r="F15674" i="26"/>
  <c r="E15675" i="26"/>
  <c r="F15675" i="26"/>
  <c r="E15676" i="26"/>
  <c r="F15676" i="26"/>
  <c r="E15677" i="26"/>
  <c r="F15677" i="26"/>
  <c r="E15678" i="26"/>
  <c r="F15678" i="26"/>
  <c r="E15679" i="26"/>
  <c r="F15679" i="26"/>
  <c r="E15680" i="26"/>
  <c r="F15680" i="26"/>
  <c r="E15681" i="26"/>
  <c r="F15681" i="26"/>
  <c r="E15682" i="26"/>
  <c r="F15682" i="26"/>
  <c r="E15683" i="26"/>
  <c r="F15683" i="26"/>
  <c r="E15684" i="26"/>
  <c r="F15684" i="26"/>
  <c r="E15685" i="26"/>
  <c r="F15685" i="26"/>
  <c r="E15686" i="26"/>
  <c r="F15686" i="26"/>
  <c r="E15687" i="26"/>
  <c r="F15687" i="26"/>
  <c r="E15688" i="26"/>
  <c r="F15688" i="26"/>
  <c r="E15689" i="26"/>
  <c r="F15689" i="26"/>
  <c r="E15690" i="26"/>
  <c r="F15690" i="26"/>
  <c r="E15691" i="26"/>
  <c r="F15691" i="26"/>
  <c r="E15692" i="26"/>
  <c r="F15692" i="26"/>
  <c r="E15693" i="26"/>
  <c r="F15693" i="26"/>
  <c r="E15694" i="26"/>
  <c r="F15694" i="26"/>
  <c r="E15695" i="26"/>
  <c r="F15695" i="26"/>
  <c r="E15696" i="26"/>
  <c r="F15696" i="26"/>
  <c r="E15697" i="26"/>
  <c r="F15697" i="26"/>
  <c r="E15698" i="26"/>
  <c r="F15698" i="26"/>
  <c r="E15699" i="26"/>
  <c r="F15699" i="26"/>
  <c r="E15700" i="26"/>
  <c r="F15700" i="26"/>
  <c r="E15701" i="26"/>
  <c r="F15701" i="26"/>
  <c r="E15702" i="26"/>
  <c r="F15702" i="26"/>
  <c r="E15703" i="26"/>
  <c r="F15703" i="26"/>
  <c r="E15704" i="26"/>
  <c r="F15704" i="26"/>
  <c r="E15705" i="26"/>
  <c r="F15705" i="26"/>
  <c r="E15706" i="26"/>
  <c r="F15706" i="26"/>
  <c r="E15707" i="26"/>
  <c r="F15707" i="26"/>
  <c r="E15708" i="26"/>
  <c r="F15708" i="26"/>
  <c r="E15709" i="26"/>
  <c r="F15709" i="26"/>
  <c r="E15710" i="26"/>
  <c r="F15710" i="26"/>
  <c r="E15711" i="26"/>
  <c r="F15711" i="26"/>
  <c r="E15712" i="26"/>
  <c r="F15712" i="26"/>
  <c r="E15713" i="26"/>
  <c r="F15713" i="26"/>
  <c r="E15714" i="26"/>
  <c r="F15714" i="26"/>
  <c r="E15715" i="26"/>
  <c r="F15715" i="26"/>
  <c r="E15716" i="26"/>
  <c r="F15716" i="26"/>
  <c r="E15717" i="26"/>
  <c r="F15717" i="26"/>
  <c r="E15718" i="26"/>
  <c r="F15718" i="26"/>
  <c r="E15719" i="26"/>
  <c r="F15719" i="26"/>
  <c r="E15720" i="26"/>
  <c r="F15720" i="26"/>
  <c r="E15721" i="26"/>
  <c r="F15721" i="26"/>
  <c r="E15722" i="26"/>
  <c r="F15722" i="26"/>
  <c r="E15723" i="26"/>
  <c r="F15723" i="26"/>
  <c r="E15724" i="26"/>
  <c r="F15724" i="26"/>
  <c r="E15725" i="26"/>
  <c r="F15725" i="26"/>
  <c r="E15726" i="26"/>
  <c r="F15726" i="26"/>
  <c r="E15727" i="26"/>
  <c r="F15727" i="26"/>
  <c r="E15728" i="26"/>
  <c r="F15728" i="26"/>
  <c r="E15729" i="26"/>
  <c r="F15729" i="26"/>
  <c r="E15730" i="26"/>
  <c r="F15730" i="26"/>
  <c r="E15731" i="26"/>
  <c r="F15731" i="26"/>
  <c r="E15732" i="26"/>
  <c r="F15732" i="26"/>
  <c r="E15733" i="26"/>
  <c r="F15733" i="26"/>
  <c r="E15734" i="26"/>
  <c r="F15734" i="26"/>
  <c r="E15735" i="26"/>
  <c r="F15735" i="26"/>
  <c r="E15736" i="26"/>
  <c r="F15736" i="26"/>
  <c r="E15737" i="26"/>
  <c r="F15737" i="26"/>
  <c r="E15738" i="26"/>
  <c r="F15738" i="26"/>
  <c r="E15739" i="26"/>
  <c r="F15739" i="26"/>
  <c r="E15740" i="26"/>
  <c r="F15740" i="26"/>
  <c r="E15741" i="26"/>
  <c r="F15741" i="26"/>
  <c r="E15742" i="26"/>
  <c r="F15742" i="26"/>
  <c r="E15743" i="26"/>
  <c r="F15743" i="26"/>
  <c r="E15744" i="26"/>
  <c r="F15744" i="26"/>
  <c r="E15745" i="26"/>
  <c r="F15745" i="26"/>
  <c r="E15746" i="26"/>
  <c r="F15746" i="26"/>
  <c r="E15747" i="26"/>
  <c r="F15747" i="26"/>
  <c r="E15748" i="26"/>
  <c r="F15748" i="26"/>
  <c r="E15749" i="26"/>
  <c r="F15749" i="26"/>
  <c r="E15750" i="26"/>
  <c r="F15750" i="26"/>
  <c r="E15751" i="26"/>
  <c r="F15751" i="26"/>
  <c r="E15752" i="26"/>
  <c r="F15752" i="26"/>
  <c r="E15753" i="26"/>
  <c r="F15753" i="26"/>
  <c r="E15754" i="26"/>
  <c r="F15754" i="26"/>
  <c r="E15755" i="26"/>
  <c r="F15755" i="26"/>
  <c r="E15756" i="26"/>
  <c r="F15756" i="26"/>
  <c r="E15757" i="26"/>
  <c r="F15757" i="26"/>
  <c r="E15758" i="26"/>
  <c r="F15758" i="26"/>
  <c r="E15759" i="26"/>
  <c r="F15759" i="26"/>
  <c r="E15760" i="26"/>
  <c r="F15760" i="26"/>
  <c r="E15761" i="26"/>
  <c r="F15761" i="26"/>
  <c r="E15762" i="26"/>
  <c r="F15762" i="26"/>
  <c r="E15763" i="26"/>
  <c r="F15763" i="26"/>
  <c r="E15764" i="26"/>
  <c r="F15764" i="26"/>
  <c r="E15765" i="26"/>
  <c r="F15765" i="26"/>
  <c r="E15766" i="26"/>
  <c r="F15766" i="26"/>
  <c r="E15767" i="26"/>
  <c r="F15767" i="26"/>
  <c r="E15768" i="26"/>
  <c r="F15768" i="26"/>
  <c r="E15769" i="26"/>
  <c r="F15769" i="26"/>
  <c r="E15770" i="26"/>
  <c r="F15770" i="26"/>
  <c r="E15771" i="26"/>
  <c r="F15771" i="26"/>
  <c r="E15772" i="26"/>
  <c r="F15772" i="26"/>
  <c r="E15773" i="26"/>
  <c r="F15773" i="26"/>
  <c r="E15774" i="26"/>
  <c r="F15774" i="26"/>
  <c r="E15775" i="26"/>
  <c r="F15775" i="26"/>
  <c r="E15776" i="26"/>
  <c r="F15776" i="26"/>
  <c r="E15777" i="26"/>
  <c r="F15777" i="26"/>
  <c r="E15778" i="26"/>
  <c r="F15778" i="26"/>
  <c r="E15779" i="26"/>
  <c r="F15779" i="26"/>
  <c r="E15780" i="26"/>
  <c r="F15780" i="26"/>
  <c r="E15781" i="26"/>
  <c r="F15781" i="26"/>
  <c r="E15782" i="26"/>
  <c r="F15782" i="26"/>
  <c r="E15783" i="26"/>
  <c r="F15783" i="26"/>
  <c r="E15784" i="26"/>
  <c r="F15784" i="26"/>
  <c r="E15785" i="26"/>
  <c r="F15785" i="26"/>
  <c r="E15786" i="26"/>
  <c r="F15786" i="26"/>
  <c r="E15787" i="26"/>
  <c r="F15787" i="26"/>
  <c r="E15788" i="26"/>
  <c r="F15788" i="26"/>
  <c r="E15789" i="26"/>
  <c r="F15789" i="26"/>
  <c r="E15790" i="26"/>
  <c r="F15790" i="26"/>
  <c r="E15791" i="26"/>
  <c r="F15791" i="26"/>
  <c r="E15792" i="26"/>
  <c r="F15792" i="26"/>
  <c r="E15793" i="26"/>
  <c r="F15793" i="26"/>
  <c r="E15794" i="26"/>
  <c r="F15794" i="26"/>
  <c r="E15795" i="26"/>
  <c r="F15795" i="26"/>
  <c r="E15796" i="26"/>
  <c r="F15796" i="26"/>
  <c r="E15797" i="26"/>
  <c r="F15797" i="26"/>
  <c r="E15798" i="26"/>
  <c r="F15798" i="26"/>
  <c r="E15799" i="26"/>
  <c r="F15799" i="26"/>
  <c r="E15800" i="26"/>
  <c r="F15800" i="26"/>
  <c r="E15801" i="26"/>
  <c r="F15801" i="26"/>
  <c r="E15802" i="26"/>
  <c r="F15802" i="26"/>
  <c r="E15803" i="26"/>
  <c r="F15803" i="26"/>
  <c r="E15804" i="26"/>
  <c r="F15804" i="26"/>
  <c r="E15805" i="26"/>
  <c r="F15805" i="26"/>
  <c r="E15806" i="26"/>
  <c r="F15806" i="26"/>
  <c r="E15807" i="26"/>
  <c r="F15807" i="26"/>
  <c r="E15808" i="26"/>
  <c r="F15808" i="26"/>
  <c r="E15809" i="26"/>
  <c r="F15809" i="26"/>
  <c r="E15810" i="26"/>
  <c r="F15810" i="26"/>
  <c r="E15811" i="26"/>
  <c r="F15811" i="26"/>
  <c r="E15812" i="26"/>
  <c r="F15812" i="26"/>
  <c r="E15813" i="26"/>
  <c r="F15813" i="26"/>
  <c r="E15814" i="26"/>
  <c r="F15814" i="26"/>
  <c r="E15815" i="26"/>
  <c r="F15815" i="26"/>
  <c r="E15816" i="26"/>
  <c r="F15816" i="26"/>
  <c r="E15817" i="26"/>
  <c r="F15817" i="26"/>
  <c r="E15818" i="26"/>
  <c r="F15818" i="26"/>
  <c r="E15819" i="26"/>
  <c r="F15819" i="26"/>
  <c r="E15820" i="26"/>
  <c r="F15820" i="26"/>
  <c r="E15821" i="26"/>
  <c r="F15821" i="26"/>
  <c r="E15822" i="26"/>
  <c r="F15822" i="26"/>
  <c r="E15823" i="26"/>
  <c r="F15823" i="26"/>
  <c r="E15824" i="26"/>
  <c r="F15824" i="26"/>
  <c r="E15825" i="26"/>
  <c r="F15825" i="26"/>
  <c r="E15826" i="26"/>
  <c r="F15826" i="26"/>
  <c r="E15827" i="26"/>
  <c r="F15827" i="26"/>
  <c r="E15828" i="26"/>
  <c r="F15828" i="26"/>
  <c r="E15829" i="26"/>
  <c r="F15829" i="26"/>
  <c r="E15830" i="26"/>
  <c r="F15830" i="26"/>
  <c r="E15831" i="26"/>
  <c r="F15831" i="26"/>
  <c r="E15832" i="26"/>
  <c r="F15832" i="26"/>
  <c r="E15833" i="26"/>
  <c r="F15833" i="26"/>
  <c r="E15834" i="26"/>
  <c r="F15834" i="26"/>
  <c r="E15835" i="26"/>
  <c r="F15835" i="26"/>
  <c r="E15836" i="26"/>
  <c r="F15836" i="26"/>
  <c r="E15837" i="26"/>
  <c r="F15837" i="26"/>
  <c r="E15838" i="26"/>
  <c r="F15838" i="26"/>
  <c r="E15839" i="26"/>
  <c r="F15839" i="26"/>
  <c r="E15840" i="26"/>
  <c r="F15840" i="26"/>
  <c r="E15841" i="26"/>
  <c r="F15841" i="26"/>
  <c r="E15842" i="26"/>
  <c r="F15842" i="26"/>
  <c r="E15843" i="26"/>
  <c r="F15843" i="26"/>
  <c r="E15844" i="26"/>
  <c r="F15844" i="26"/>
  <c r="E15845" i="26"/>
  <c r="F15845" i="26"/>
  <c r="E15846" i="26"/>
  <c r="F15846" i="26"/>
  <c r="E15847" i="26"/>
  <c r="F15847" i="26"/>
  <c r="E15848" i="26"/>
  <c r="F15848" i="26"/>
  <c r="E15849" i="26"/>
  <c r="F15849" i="26"/>
  <c r="E15850" i="26"/>
  <c r="F15850" i="26"/>
  <c r="E15851" i="26"/>
  <c r="F15851" i="26"/>
  <c r="E15852" i="26"/>
  <c r="F15852" i="26"/>
  <c r="E15853" i="26"/>
  <c r="F15853" i="26"/>
  <c r="E15854" i="26"/>
  <c r="F15854" i="26"/>
  <c r="E15855" i="26"/>
  <c r="F15855" i="26"/>
  <c r="E15856" i="26"/>
  <c r="F15856" i="26"/>
  <c r="E15857" i="26"/>
  <c r="F15857" i="26"/>
  <c r="E15858" i="26"/>
  <c r="F15858" i="26"/>
  <c r="E15859" i="26"/>
  <c r="F15859" i="26"/>
  <c r="E15860" i="26"/>
  <c r="F15860" i="26"/>
  <c r="E15861" i="26"/>
  <c r="F15861" i="26"/>
  <c r="E15862" i="26"/>
  <c r="F15862" i="26"/>
  <c r="E15863" i="26"/>
  <c r="F15863" i="26"/>
  <c r="E15864" i="26"/>
  <c r="F15864" i="26"/>
  <c r="E15865" i="26"/>
  <c r="F15865" i="26"/>
  <c r="E15866" i="26"/>
  <c r="F15866" i="26"/>
  <c r="E15867" i="26"/>
  <c r="F15867" i="26"/>
  <c r="E15868" i="26"/>
  <c r="F15868" i="26"/>
  <c r="E15869" i="26"/>
  <c r="F15869" i="26"/>
  <c r="E15870" i="26"/>
  <c r="F15870" i="26"/>
  <c r="E15871" i="26"/>
  <c r="F15871" i="26"/>
  <c r="E15872" i="26"/>
  <c r="F15872" i="26"/>
  <c r="E15873" i="26"/>
  <c r="F15873" i="26"/>
  <c r="E15874" i="26"/>
  <c r="F15874" i="26"/>
  <c r="E15875" i="26"/>
  <c r="F15875" i="26"/>
  <c r="E15876" i="26"/>
  <c r="F15876" i="26"/>
  <c r="E15877" i="26"/>
  <c r="F15877" i="26"/>
  <c r="E15878" i="26"/>
  <c r="F15878" i="26"/>
  <c r="E15879" i="26"/>
  <c r="F15879" i="26"/>
  <c r="E15880" i="26"/>
  <c r="F15880" i="26"/>
  <c r="E15881" i="26"/>
  <c r="F15881" i="26"/>
  <c r="E15882" i="26"/>
  <c r="F15882" i="26"/>
  <c r="E15883" i="26"/>
  <c r="F15883" i="26"/>
  <c r="E15884" i="26"/>
  <c r="F15884" i="26"/>
  <c r="E15885" i="26"/>
  <c r="F15885" i="26"/>
  <c r="E15886" i="26"/>
  <c r="F15886" i="26"/>
  <c r="E15887" i="26"/>
  <c r="F15887" i="26"/>
  <c r="E15888" i="26"/>
  <c r="F15888" i="26"/>
  <c r="E15889" i="26"/>
  <c r="F15889" i="26"/>
  <c r="E15890" i="26"/>
  <c r="F15890" i="26"/>
  <c r="E15891" i="26"/>
  <c r="F15891" i="26"/>
  <c r="E15892" i="26"/>
  <c r="F15892" i="26"/>
  <c r="E15893" i="26"/>
  <c r="F15893" i="26"/>
  <c r="E15894" i="26"/>
  <c r="F15894" i="26"/>
  <c r="E15895" i="26"/>
  <c r="F15895" i="26"/>
  <c r="E15896" i="26"/>
  <c r="F15896" i="26"/>
  <c r="E15897" i="26"/>
  <c r="F15897" i="26"/>
  <c r="E15898" i="26"/>
  <c r="F15898" i="26"/>
  <c r="E15899" i="26"/>
  <c r="F15899" i="26"/>
  <c r="E15900" i="26"/>
  <c r="F15900" i="26"/>
  <c r="E15901" i="26"/>
  <c r="F15901" i="26"/>
  <c r="E15902" i="26"/>
  <c r="F15902" i="26"/>
  <c r="E15903" i="26"/>
  <c r="F15903" i="26"/>
  <c r="E15904" i="26"/>
  <c r="F15904" i="26"/>
  <c r="E15905" i="26"/>
  <c r="F15905" i="26"/>
  <c r="E15906" i="26"/>
  <c r="F15906" i="26"/>
  <c r="E15907" i="26"/>
  <c r="F15907" i="26"/>
  <c r="E15908" i="26"/>
  <c r="F15908" i="26"/>
  <c r="E15909" i="26"/>
  <c r="F15909" i="26"/>
  <c r="E15910" i="26"/>
  <c r="F15910" i="26"/>
  <c r="E15911" i="26"/>
  <c r="F15911" i="26"/>
  <c r="E15912" i="26"/>
  <c r="F15912" i="26"/>
  <c r="E15913" i="26"/>
  <c r="F15913" i="26"/>
  <c r="E15914" i="26"/>
  <c r="F15914" i="26"/>
  <c r="E15915" i="26"/>
  <c r="F15915" i="26"/>
  <c r="E15916" i="26"/>
  <c r="F15916" i="26"/>
  <c r="E15917" i="26"/>
  <c r="F15917" i="26"/>
  <c r="E15918" i="26"/>
  <c r="F15918" i="26"/>
  <c r="E15919" i="26"/>
  <c r="F15919" i="26"/>
  <c r="E15920" i="26"/>
  <c r="F15920" i="26"/>
  <c r="E15921" i="26"/>
  <c r="F15921" i="26"/>
  <c r="E15922" i="26"/>
  <c r="F15922" i="26"/>
  <c r="E15923" i="26"/>
  <c r="F15923" i="26"/>
  <c r="E15924" i="26"/>
  <c r="F15924" i="26"/>
  <c r="E15925" i="26"/>
  <c r="F15925" i="26"/>
  <c r="E15926" i="26"/>
  <c r="F15926" i="26"/>
  <c r="E15927" i="26"/>
  <c r="F15927" i="26"/>
  <c r="E15928" i="26"/>
  <c r="F15928" i="26"/>
  <c r="E15929" i="26"/>
  <c r="F15929" i="26"/>
  <c r="E15930" i="26"/>
  <c r="F15930" i="26"/>
  <c r="E15931" i="26"/>
  <c r="F15931" i="26"/>
  <c r="E15932" i="26"/>
  <c r="F15932" i="26"/>
  <c r="E15933" i="26"/>
  <c r="F15933" i="26"/>
  <c r="E15934" i="26"/>
  <c r="F15934" i="26"/>
  <c r="E15935" i="26"/>
  <c r="F15935" i="26"/>
  <c r="E15936" i="26"/>
  <c r="F15936" i="26"/>
  <c r="E15937" i="26"/>
  <c r="F15937" i="26"/>
  <c r="E15938" i="26"/>
  <c r="F15938" i="26"/>
  <c r="E15939" i="26"/>
  <c r="F15939" i="26"/>
  <c r="E15940" i="26"/>
  <c r="F15940" i="26"/>
  <c r="E15941" i="26"/>
  <c r="F15941" i="26"/>
  <c r="E15942" i="26"/>
  <c r="F15942" i="26"/>
  <c r="E15943" i="26"/>
  <c r="F15943" i="26"/>
  <c r="E15944" i="26"/>
  <c r="F15944" i="26"/>
  <c r="E15945" i="26"/>
  <c r="F15945" i="26"/>
  <c r="E15946" i="26"/>
  <c r="F15946" i="26"/>
  <c r="E15947" i="26"/>
  <c r="F15947" i="26"/>
  <c r="E15948" i="26"/>
  <c r="F15948" i="26"/>
  <c r="E15949" i="26"/>
  <c r="F15949" i="26"/>
  <c r="E15950" i="26"/>
  <c r="F15950" i="26"/>
  <c r="E15951" i="26"/>
  <c r="F15951" i="26"/>
  <c r="E15952" i="26"/>
  <c r="F15952" i="26"/>
  <c r="E15953" i="26"/>
  <c r="F15953" i="26"/>
  <c r="E15954" i="26"/>
  <c r="F15954" i="26"/>
  <c r="E15955" i="26"/>
  <c r="F15955" i="26"/>
  <c r="E15956" i="26"/>
  <c r="F15956" i="26"/>
  <c r="E15957" i="26"/>
  <c r="F15957" i="26"/>
  <c r="E15958" i="26"/>
  <c r="F15958" i="26"/>
  <c r="E15959" i="26"/>
  <c r="F15959" i="26"/>
  <c r="E15960" i="26"/>
  <c r="F15960" i="26"/>
  <c r="E15961" i="26"/>
  <c r="F15961" i="26"/>
  <c r="E15962" i="26"/>
  <c r="F15962" i="26"/>
  <c r="E15963" i="26"/>
  <c r="F15963" i="26"/>
  <c r="E15964" i="26"/>
  <c r="F15964" i="26"/>
  <c r="E15965" i="26"/>
  <c r="F15965" i="26"/>
  <c r="E15966" i="26"/>
  <c r="F15966" i="26"/>
  <c r="E15967" i="26"/>
  <c r="F15967" i="26"/>
  <c r="E15968" i="26"/>
  <c r="F15968" i="26"/>
  <c r="E15969" i="26"/>
  <c r="F15969" i="26"/>
  <c r="E15970" i="26"/>
  <c r="F15970" i="26"/>
  <c r="E15971" i="26"/>
  <c r="F15971" i="26"/>
  <c r="E15972" i="26"/>
  <c r="F15972" i="26"/>
  <c r="E15973" i="26"/>
  <c r="F15973" i="26"/>
  <c r="E15974" i="26"/>
  <c r="F15974" i="26"/>
  <c r="E15975" i="26"/>
  <c r="F15975" i="26"/>
  <c r="E15976" i="26"/>
  <c r="F15976" i="26"/>
  <c r="E15977" i="26"/>
  <c r="F15977" i="26"/>
  <c r="E15978" i="26"/>
  <c r="F15978" i="26"/>
  <c r="E15979" i="26"/>
  <c r="F15979" i="26"/>
  <c r="E15980" i="26"/>
  <c r="F15980" i="26"/>
  <c r="E15981" i="26"/>
  <c r="F15981" i="26"/>
  <c r="E15982" i="26"/>
  <c r="F15982" i="26"/>
  <c r="E15983" i="26"/>
  <c r="F15983" i="26"/>
  <c r="E15984" i="26"/>
  <c r="F15984" i="26"/>
  <c r="E15985" i="26"/>
  <c r="F15985" i="26"/>
  <c r="E15986" i="26"/>
  <c r="F15986" i="26"/>
  <c r="E15987" i="26"/>
  <c r="F15987" i="26"/>
  <c r="E15988" i="26"/>
  <c r="F15988" i="26"/>
  <c r="E15989" i="26"/>
  <c r="F15989" i="26"/>
  <c r="E15990" i="26"/>
  <c r="F15990" i="26"/>
  <c r="E15991" i="26"/>
  <c r="F15991" i="26"/>
  <c r="E15992" i="26"/>
  <c r="F15992" i="26"/>
  <c r="E15993" i="26"/>
  <c r="F15993" i="26"/>
  <c r="E15994" i="26"/>
  <c r="F15994" i="26"/>
  <c r="E15995" i="26"/>
  <c r="F15995" i="26"/>
  <c r="E15996" i="26"/>
  <c r="F15996" i="26"/>
  <c r="E15997" i="26"/>
  <c r="F15997" i="26"/>
  <c r="E15998" i="26"/>
  <c r="F15998" i="26"/>
  <c r="E15999" i="26"/>
  <c r="F15999" i="26"/>
  <c r="E16000" i="26"/>
  <c r="F16000" i="26"/>
  <c r="E16001" i="26"/>
  <c r="F16001" i="26"/>
  <c r="E16002" i="26"/>
  <c r="F16002" i="26"/>
  <c r="E16003" i="26"/>
  <c r="F16003" i="26"/>
  <c r="E16004" i="26"/>
  <c r="F16004" i="26"/>
  <c r="E16005" i="26"/>
  <c r="F16005" i="26"/>
  <c r="E16006" i="26"/>
  <c r="F16006" i="26"/>
  <c r="E16007" i="26"/>
  <c r="F16007" i="26"/>
  <c r="E16008" i="26"/>
  <c r="F16008" i="26"/>
  <c r="E16009" i="26"/>
  <c r="F16009" i="26"/>
  <c r="E16010" i="26"/>
  <c r="F16010" i="26"/>
  <c r="E16011" i="26"/>
  <c r="F16011" i="26"/>
  <c r="E16012" i="26"/>
  <c r="F16012" i="26"/>
  <c r="E16013" i="26"/>
  <c r="F16013" i="26"/>
  <c r="E16014" i="26"/>
  <c r="F16014" i="26"/>
  <c r="E16015" i="26"/>
  <c r="F16015" i="26"/>
  <c r="E16016" i="26"/>
  <c r="F16016" i="26"/>
  <c r="E16017" i="26"/>
  <c r="F16017" i="26"/>
  <c r="E16018" i="26"/>
  <c r="F16018" i="26"/>
  <c r="E16019" i="26"/>
  <c r="F16019" i="26"/>
  <c r="E16020" i="26"/>
  <c r="F16020" i="26"/>
  <c r="E16021" i="26"/>
  <c r="F16021" i="26"/>
  <c r="E16022" i="26"/>
  <c r="F16022" i="26"/>
  <c r="E16023" i="26"/>
  <c r="F16023" i="26"/>
  <c r="E16024" i="26"/>
  <c r="F16024" i="26"/>
  <c r="E16025" i="26"/>
  <c r="F16025" i="26"/>
  <c r="E16026" i="26"/>
  <c r="F16026" i="26"/>
  <c r="E16027" i="26"/>
  <c r="F16027" i="26"/>
  <c r="E16028" i="26"/>
  <c r="F16028" i="26"/>
  <c r="E16029" i="26"/>
  <c r="F16029" i="26"/>
  <c r="E16030" i="26"/>
  <c r="F16030" i="26"/>
  <c r="E16031" i="26"/>
  <c r="F16031" i="26"/>
  <c r="E16032" i="26"/>
  <c r="F16032" i="26"/>
  <c r="E16033" i="26"/>
  <c r="F16033" i="26"/>
  <c r="E16034" i="26"/>
  <c r="F16034" i="26"/>
  <c r="E16035" i="26"/>
  <c r="F16035" i="26"/>
  <c r="E16036" i="26"/>
  <c r="F16036" i="26"/>
  <c r="E16037" i="26"/>
  <c r="F16037" i="26"/>
  <c r="E16038" i="26"/>
  <c r="F16038" i="26"/>
  <c r="E16039" i="26"/>
  <c r="F16039" i="26"/>
  <c r="E16040" i="26"/>
  <c r="F16040" i="26"/>
  <c r="E16041" i="26"/>
  <c r="F16041" i="26"/>
  <c r="E16042" i="26"/>
  <c r="F16042" i="26"/>
  <c r="E16043" i="26"/>
  <c r="F16043" i="26"/>
  <c r="E16044" i="26"/>
  <c r="F16044" i="26"/>
  <c r="E16045" i="26"/>
  <c r="F16045" i="26"/>
  <c r="E16046" i="26"/>
  <c r="F16046" i="26"/>
  <c r="E16047" i="26"/>
  <c r="F16047" i="26"/>
  <c r="E16048" i="26"/>
  <c r="F16048" i="26"/>
  <c r="E16049" i="26"/>
  <c r="F16049" i="26"/>
  <c r="E16050" i="26"/>
  <c r="F16050" i="26"/>
  <c r="E16051" i="26"/>
  <c r="F16051" i="26"/>
  <c r="E16052" i="26"/>
  <c r="F16052" i="26"/>
  <c r="E16053" i="26"/>
  <c r="F16053" i="26"/>
  <c r="E16054" i="26"/>
  <c r="F16054" i="26"/>
  <c r="E16055" i="26"/>
  <c r="F16055" i="26"/>
  <c r="E16056" i="26"/>
  <c r="F16056" i="26"/>
  <c r="E16057" i="26"/>
  <c r="F16057" i="26"/>
  <c r="E16058" i="26"/>
  <c r="F16058" i="26"/>
  <c r="E16059" i="26"/>
  <c r="F16059" i="26"/>
  <c r="E16060" i="26"/>
  <c r="F16060" i="26"/>
  <c r="E16061" i="26"/>
  <c r="F16061" i="26"/>
  <c r="E16062" i="26"/>
  <c r="F16062" i="26"/>
  <c r="E16063" i="26"/>
  <c r="F16063" i="26"/>
  <c r="E16064" i="26"/>
  <c r="F16064" i="26"/>
  <c r="E16065" i="26"/>
  <c r="F16065" i="26"/>
  <c r="E16066" i="26"/>
  <c r="F16066" i="26"/>
  <c r="E16067" i="26"/>
  <c r="F16067" i="26"/>
  <c r="E16068" i="26"/>
  <c r="F16068" i="26"/>
  <c r="E16069" i="26"/>
  <c r="F16069" i="26"/>
  <c r="E16070" i="26"/>
  <c r="F16070" i="26"/>
  <c r="E16071" i="26"/>
  <c r="F16071" i="26"/>
  <c r="E16072" i="26"/>
  <c r="F16072" i="26"/>
  <c r="E16073" i="26"/>
  <c r="F16073" i="26"/>
  <c r="E16074" i="26"/>
  <c r="F16074" i="26"/>
  <c r="E16075" i="26"/>
  <c r="F16075" i="26"/>
  <c r="E16076" i="26"/>
  <c r="F16076" i="26"/>
  <c r="E16077" i="26"/>
  <c r="F16077" i="26"/>
  <c r="E16078" i="26"/>
  <c r="F16078" i="26"/>
  <c r="E16079" i="26"/>
  <c r="F16079" i="26"/>
  <c r="E16080" i="26"/>
  <c r="F16080" i="26"/>
  <c r="E16081" i="26"/>
  <c r="F16081" i="26"/>
  <c r="E16082" i="26"/>
  <c r="F16082" i="26"/>
  <c r="E16083" i="26"/>
  <c r="F16083" i="26"/>
  <c r="E16084" i="26"/>
  <c r="F16084" i="26"/>
  <c r="E16085" i="26"/>
  <c r="F16085" i="26"/>
  <c r="E16086" i="26"/>
  <c r="F16086" i="26"/>
  <c r="E16087" i="26"/>
  <c r="F16087" i="26"/>
  <c r="E16088" i="26"/>
  <c r="F16088" i="26"/>
  <c r="E16089" i="26"/>
  <c r="F16089" i="26"/>
  <c r="E16090" i="26"/>
  <c r="F16090" i="26"/>
  <c r="E16091" i="26"/>
  <c r="F16091" i="26"/>
  <c r="E16092" i="26"/>
  <c r="F16092" i="26"/>
  <c r="E16093" i="26"/>
  <c r="F16093" i="26"/>
  <c r="E16094" i="26"/>
  <c r="F16094" i="26"/>
  <c r="E16095" i="26"/>
  <c r="F16095" i="26"/>
  <c r="E16096" i="26"/>
  <c r="F16096" i="26"/>
  <c r="E16097" i="26"/>
  <c r="F16097" i="26"/>
  <c r="E16098" i="26"/>
  <c r="F16098" i="26"/>
  <c r="E16099" i="26"/>
  <c r="F16099" i="26"/>
  <c r="E16100" i="26"/>
  <c r="F16100" i="26"/>
  <c r="E16101" i="26"/>
  <c r="F16101" i="26"/>
  <c r="E16102" i="26"/>
  <c r="F16102" i="26"/>
  <c r="E16103" i="26"/>
  <c r="F16103" i="26"/>
  <c r="E16104" i="26"/>
  <c r="F16104" i="26"/>
  <c r="E16105" i="26"/>
  <c r="F16105" i="26"/>
  <c r="E16106" i="26"/>
  <c r="F16106" i="26"/>
  <c r="E16107" i="26"/>
  <c r="F16107" i="26"/>
  <c r="E16108" i="26"/>
  <c r="F16108" i="26"/>
  <c r="E16109" i="26"/>
  <c r="F16109" i="26"/>
  <c r="E16110" i="26"/>
  <c r="F16110" i="26"/>
  <c r="E16111" i="26"/>
  <c r="F16111" i="26"/>
  <c r="E16112" i="26"/>
  <c r="F16112" i="26"/>
  <c r="E16113" i="26"/>
  <c r="F16113" i="26"/>
  <c r="E16114" i="26"/>
  <c r="F16114" i="26"/>
  <c r="E16115" i="26"/>
  <c r="F16115" i="26"/>
  <c r="E16116" i="26"/>
  <c r="F16116" i="26"/>
  <c r="E16117" i="26"/>
  <c r="F16117" i="26"/>
  <c r="E16118" i="26"/>
  <c r="F16118" i="26"/>
  <c r="E16119" i="26"/>
  <c r="F16119" i="26"/>
  <c r="E16120" i="26"/>
  <c r="F16120" i="26"/>
  <c r="E16121" i="26"/>
  <c r="F16121" i="26"/>
  <c r="E16122" i="26"/>
  <c r="F16122" i="26"/>
  <c r="E16123" i="26"/>
  <c r="F16123" i="26"/>
  <c r="E16124" i="26"/>
  <c r="F16124" i="26"/>
  <c r="E16125" i="26"/>
  <c r="F16125" i="26"/>
  <c r="E16126" i="26"/>
  <c r="F16126" i="26"/>
  <c r="E16127" i="26"/>
  <c r="F16127" i="26"/>
  <c r="E16128" i="26"/>
  <c r="F16128" i="26"/>
  <c r="E16129" i="26"/>
  <c r="F16129" i="26"/>
  <c r="E16130" i="26"/>
  <c r="F16130" i="26"/>
  <c r="E16131" i="26"/>
  <c r="F16131" i="26"/>
  <c r="E16132" i="26"/>
  <c r="F16132" i="26"/>
  <c r="E16133" i="26"/>
  <c r="F16133" i="26"/>
  <c r="E16134" i="26"/>
  <c r="F16134" i="26"/>
  <c r="E16135" i="26"/>
  <c r="F16135" i="26"/>
  <c r="E16136" i="26"/>
  <c r="F16136" i="26"/>
  <c r="E16137" i="26"/>
  <c r="F16137" i="26"/>
  <c r="E16138" i="26"/>
  <c r="F16138" i="26"/>
  <c r="E16139" i="26"/>
  <c r="F16139" i="26"/>
  <c r="E16140" i="26"/>
  <c r="F16140" i="26"/>
  <c r="E16141" i="26"/>
  <c r="F16141" i="26"/>
  <c r="E16142" i="26"/>
  <c r="F16142" i="26"/>
  <c r="E16143" i="26"/>
  <c r="F16143" i="26"/>
  <c r="E16144" i="26"/>
  <c r="F16144" i="26"/>
  <c r="E16145" i="26"/>
  <c r="F16145" i="26"/>
  <c r="E16146" i="26"/>
  <c r="F16146" i="26"/>
  <c r="E16147" i="26"/>
  <c r="F16147" i="26"/>
  <c r="E16148" i="26"/>
  <c r="F16148" i="26"/>
  <c r="E16149" i="26"/>
  <c r="F16149" i="26"/>
  <c r="E16150" i="26"/>
  <c r="F16150" i="26"/>
  <c r="E16151" i="26"/>
  <c r="F16151" i="26"/>
  <c r="E16152" i="26"/>
  <c r="F16152" i="26"/>
  <c r="E16153" i="26"/>
  <c r="F16153" i="26"/>
  <c r="E16154" i="26"/>
  <c r="F16154" i="26"/>
  <c r="E16155" i="26"/>
  <c r="F16155" i="26"/>
  <c r="E16156" i="26"/>
  <c r="F16156" i="26"/>
  <c r="E16157" i="26"/>
  <c r="F16157" i="26"/>
  <c r="E16158" i="26"/>
  <c r="F16158" i="26"/>
  <c r="E16159" i="26"/>
  <c r="F16159" i="26"/>
  <c r="E16160" i="26"/>
  <c r="F16160" i="26"/>
  <c r="E16161" i="26"/>
  <c r="F16161" i="26"/>
  <c r="E16162" i="26"/>
  <c r="F16162" i="26"/>
  <c r="E16163" i="26"/>
  <c r="F16163" i="26"/>
  <c r="E16164" i="26"/>
  <c r="F16164" i="26"/>
  <c r="E16165" i="26"/>
  <c r="F16165" i="26"/>
  <c r="E16166" i="26"/>
  <c r="F16166" i="26"/>
  <c r="E16167" i="26"/>
  <c r="F16167" i="26"/>
  <c r="E16168" i="26"/>
  <c r="F16168" i="26"/>
  <c r="E16169" i="26"/>
  <c r="F16169" i="26"/>
  <c r="E16170" i="26"/>
  <c r="F16170" i="26"/>
  <c r="E16171" i="26"/>
  <c r="F16171" i="26"/>
  <c r="E16172" i="26"/>
  <c r="F16172" i="26"/>
  <c r="E16173" i="26"/>
  <c r="F16173" i="26"/>
  <c r="E16174" i="26"/>
  <c r="F16174" i="26"/>
  <c r="E16175" i="26"/>
  <c r="F16175" i="26"/>
  <c r="E16176" i="26"/>
  <c r="F16176" i="26"/>
  <c r="E16177" i="26"/>
  <c r="F16177" i="26"/>
  <c r="E16178" i="26"/>
  <c r="F16178" i="26"/>
  <c r="E16179" i="26"/>
  <c r="F16179" i="26"/>
  <c r="E16180" i="26"/>
  <c r="F16180" i="26"/>
  <c r="E16181" i="26"/>
  <c r="F16181" i="26"/>
  <c r="E16182" i="26"/>
  <c r="F16182" i="26"/>
  <c r="E16183" i="26"/>
  <c r="F16183" i="26"/>
  <c r="E16184" i="26"/>
  <c r="F16184" i="26"/>
  <c r="E16185" i="26"/>
  <c r="F16185" i="26"/>
  <c r="E16186" i="26"/>
  <c r="F16186" i="26"/>
  <c r="E16187" i="26"/>
  <c r="F16187" i="26"/>
  <c r="E16188" i="26"/>
  <c r="F16188" i="26"/>
  <c r="E16189" i="26"/>
  <c r="F16189" i="26"/>
  <c r="E16190" i="26"/>
  <c r="F16190" i="26"/>
  <c r="E16191" i="26"/>
  <c r="F16191" i="26"/>
  <c r="E16192" i="26"/>
  <c r="F16192" i="26"/>
  <c r="E16193" i="26"/>
  <c r="F16193" i="26"/>
  <c r="E16194" i="26"/>
  <c r="F16194" i="26"/>
  <c r="E16195" i="26"/>
  <c r="F16195" i="26"/>
  <c r="E16196" i="26"/>
  <c r="F16196" i="26"/>
  <c r="E16197" i="26"/>
  <c r="F16197" i="26"/>
  <c r="E16198" i="26"/>
  <c r="F16198" i="26"/>
  <c r="E16199" i="26"/>
  <c r="F16199" i="26"/>
  <c r="E16200" i="26"/>
  <c r="F16200" i="26"/>
  <c r="E16201" i="26"/>
  <c r="F16201" i="26"/>
  <c r="E16202" i="26"/>
  <c r="F16202" i="26"/>
  <c r="E16203" i="26"/>
  <c r="F16203" i="26"/>
  <c r="E16204" i="26"/>
  <c r="F16204" i="26"/>
  <c r="E16205" i="26"/>
  <c r="F16205" i="26"/>
  <c r="E16206" i="26"/>
  <c r="F16206" i="26"/>
  <c r="E16207" i="26"/>
  <c r="F16207" i="26"/>
  <c r="E16208" i="26"/>
  <c r="F16208" i="26"/>
  <c r="E16209" i="26"/>
  <c r="F16209" i="26"/>
  <c r="E16210" i="26"/>
  <c r="F16210" i="26"/>
  <c r="E16211" i="26"/>
  <c r="F16211" i="26"/>
  <c r="E16212" i="26"/>
  <c r="F16212" i="26"/>
  <c r="E16213" i="26"/>
  <c r="F16213" i="26"/>
  <c r="E16214" i="26"/>
  <c r="F16214" i="26"/>
  <c r="E16215" i="26"/>
  <c r="F16215" i="26"/>
  <c r="E16216" i="26"/>
  <c r="F16216" i="26"/>
  <c r="E16217" i="26"/>
  <c r="F16217" i="26"/>
  <c r="E16218" i="26"/>
  <c r="F16218" i="26"/>
  <c r="E16219" i="26"/>
  <c r="F16219" i="26"/>
  <c r="E16220" i="26"/>
  <c r="F16220" i="26"/>
  <c r="E16221" i="26"/>
  <c r="F16221" i="26"/>
  <c r="E16222" i="26"/>
  <c r="F16222" i="26"/>
  <c r="E16223" i="26"/>
  <c r="F16223" i="26"/>
  <c r="E16224" i="26"/>
  <c r="F16224" i="26"/>
  <c r="E16225" i="26"/>
  <c r="F16225" i="26"/>
  <c r="E16226" i="26"/>
  <c r="F16226" i="26"/>
  <c r="E16227" i="26"/>
  <c r="F16227" i="26"/>
  <c r="E16228" i="26"/>
  <c r="F16228" i="26"/>
  <c r="E16229" i="26"/>
  <c r="F16229" i="26"/>
  <c r="E16230" i="26"/>
  <c r="F16230" i="26"/>
  <c r="E16231" i="26"/>
  <c r="F16231" i="26"/>
  <c r="E16232" i="26"/>
  <c r="F16232" i="26"/>
  <c r="E16233" i="26"/>
  <c r="F16233" i="26"/>
  <c r="E16234" i="26"/>
  <c r="F16234" i="26"/>
  <c r="E16235" i="26"/>
  <c r="F16235" i="26"/>
  <c r="E16236" i="26"/>
  <c r="F16236" i="26"/>
  <c r="E16237" i="26"/>
  <c r="F16237" i="26"/>
  <c r="E16238" i="26"/>
  <c r="F16238" i="26"/>
  <c r="E16239" i="26"/>
  <c r="F16239" i="26"/>
  <c r="E16240" i="26"/>
  <c r="F16240" i="26"/>
  <c r="E16241" i="26"/>
  <c r="F16241" i="26"/>
  <c r="E16242" i="26"/>
  <c r="F16242" i="26"/>
  <c r="E16243" i="26"/>
  <c r="F16243" i="26"/>
  <c r="E16244" i="26"/>
  <c r="F16244" i="26"/>
  <c r="E16245" i="26"/>
  <c r="F16245" i="26"/>
  <c r="E16246" i="26"/>
  <c r="F16246" i="26"/>
  <c r="E16247" i="26"/>
  <c r="F16247" i="26"/>
  <c r="E16248" i="26"/>
  <c r="F16248" i="26"/>
  <c r="E16249" i="26"/>
  <c r="F16249" i="26"/>
  <c r="E16250" i="26"/>
  <c r="F16250" i="26"/>
  <c r="E16251" i="26"/>
  <c r="F16251" i="26"/>
  <c r="E16252" i="26"/>
  <c r="F16252" i="26"/>
  <c r="E16253" i="26"/>
  <c r="F16253" i="26"/>
  <c r="E16254" i="26"/>
  <c r="F16254" i="26"/>
  <c r="E16255" i="26"/>
  <c r="F16255" i="26"/>
  <c r="E16256" i="26"/>
  <c r="F16256" i="26"/>
  <c r="E16257" i="26"/>
  <c r="F16257" i="26"/>
  <c r="E16258" i="26"/>
  <c r="F16258" i="26"/>
  <c r="E16259" i="26"/>
  <c r="F16259" i="26"/>
  <c r="E16260" i="26"/>
  <c r="F16260" i="26"/>
  <c r="E16261" i="26"/>
  <c r="F16261" i="26"/>
  <c r="E16262" i="26"/>
  <c r="F16262" i="26"/>
  <c r="E16263" i="26"/>
  <c r="F16263" i="26"/>
  <c r="E16264" i="26"/>
  <c r="F16264" i="26"/>
  <c r="E16265" i="26"/>
  <c r="F16265" i="26"/>
  <c r="E16266" i="26"/>
  <c r="F16266" i="26"/>
  <c r="E16267" i="26"/>
  <c r="F16267" i="26"/>
  <c r="E16268" i="26"/>
  <c r="F16268" i="26"/>
  <c r="E16269" i="26"/>
  <c r="F16269" i="26"/>
  <c r="E16270" i="26"/>
  <c r="F16270" i="26"/>
  <c r="E16271" i="26"/>
  <c r="F16271" i="26"/>
  <c r="E16272" i="26"/>
  <c r="F16272" i="26"/>
  <c r="E16273" i="26"/>
  <c r="F16273" i="26"/>
  <c r="E16274" i="26"/>
  <c r="F16274" i="26"/>
  <c r="E16275" i="26"/>
  <c r="F16275" i="26"/>
  <c r="E16276" i="26"/>
  <c r="F16276" i="26"/>
  <c r="E16277" i="26"/>
  <c r="F16277" i="26"/>
  <c r="E16278" i="26"/>
  <c r="F16278" i="26"/>
  <c r="E16279" i="26"/>
  <c r="F16279" i="26"/>
  <c r="E16280" i="26"/>
  <c r="F16280" i="26"/>
  <c r="E16281" i="26"/>
  <c r="F16281" i="26"/>
  <c r="E16282" i="26"/>
  <c r="F16282" i="26"/>
  <c r="E16283" i="26"/>
  <c r="F16283" i="26"/>
  <c r="E16284" i="26"/>
  <c r="F16284" i="26"/>
  <c r="E16285" i="26"/>
  <c r="F16285" i="26"/>
  <c r="E16286" i="26"/>
  <c r="F16286" i="26"/>
  <c r="E16287" i="26"/>
  <c r="F16287" i="26"/>
  <c r="E16288" i="26"/>
  <c r="F16288" i="26"/>
  <c r="E16289" i="26"/>
  <c r="F16289" i="26"/>
  <c r="E16290" i="26"/>
  <c r="F16290" i="26"/>
  <c r="E16291" i="26"/>
  <c r="F16291" i="26"/>
  <c r="E16292" i="26"/>
  <c r="F16292" i="26"/>
  <c r="E16293" i="26"/>
  <c r="F16293" i="26"/>
  <c r="E16294" i="26"/>
  <c r="F16294" i="26"/>
  <c r="E16295" i="26"/>
  <c r="F16295" i="26"/>
  <c r="E16296" i="26"/>
  <c r="F16296" i="26"/>
  <c r="E16297" i="26"/>
  <c r="F16297" i="26"/>
  <c r="E16298" i="26"/>
  <c r="F16298" i="26"/>
  <c r="E16299" i="26"/>
  <c r="F16299" i="26"/>
  <c r="E16300" i="26"/>
  <c r="F16300" i="26"/>
  <c r="E16301" i="26"/>
  <c r="F16301" i="26"/>
  <c r="E16302" i="26"/>
  <c r="F16302" i="26"/>
  <c r="E16303" i="26"/>
  <c r="F16303" i="26"/>
  <c r="E16304" i="26"/>
  <c r="F16304" i="26"/>
  <c r="E16305" i="26"/>
  <c r="F16305" i="26"/>
  <c r="E16306" i="26"/>
  <c r="F16306" i="26"/>
  <c r="E16307" i="26"/>
  <c r="F16307" i="26"/>
  <c r="E16308" i="26"/>
  <c r="F16308" i="26"/>
  <c r="E16309" i="26"/>
  <c r="F16309" i="26"/>
  <c r="E16310" i="26"/>
  <c r="F16310" i="26"/>
  <c r="E16311" i="26"/>
  <c r="F16311" i="26"/>
  <c r="E16312" i="26"/>
  <c r="F16312" i="26"/>
  <c r="E16313" i="26"/>
  <c r="F16313" i="26"/>
  <c r="E16314" i="26"/>
  <c r="F16314" i="26"/>
  <c r="E16315" i="26"/>
  <c r="F16315" i="26"/>
  <c r="E16316" i="26"/>
  <c r="F16316" i="26"/>
  <c r="E16317" i="26"/>
  <c r="F16317" i="26"/>
  <c r="E16318" i="26"/>
  <c r="F16318" i="26"/>
  <c r="E16319" i="26"/>
  <c r="F16319" i="26"/>
  <c r="E16320" i="26"/>
  <c r="F16320" i="26"/>
  <c r="E16321" i="26"/>
  <c r="F16321" i="26"/>
  <c r="E16322" i="26"/>
  <c r="F16322" i="26"/>
  <c r="E16323" i="26"/>
  <c r="F16323" i="26"/>
  <c r="E16324" i="26"/>
  <c r="F16324" i="26"/>
  <c r="E16325" i="26"/>
  <c r="F16325" i="26"/>
  <c r="E16326" i="26"/>
  <c r="F16326" i="26"/>
  <c r="E16327" i="26"/>
  <c r="F16327" i="26"/>
  <c r="E16328" i="26"/>
  <c r="F16328" i="26"/>
  <c r="E16329" i="26"/>
  <c r="F16329" i="26"/>
  <c r="E16330" i="26"/>
  <c r="F16330" i="26"/>
  <c r="E16331" i="26"/>
  <c r="F16331" i="26"/>
  <c r="E16332" i="26"/>
  <c r="F16332" i="26"/>
  <c r="E16333" i="26"/>
  <c r="F16333" i="26"/>
  <c r="E16334" i="26"/>
  <c r="F16334" i="26"/>
  <c r="E16335" i="26"/>
  <c r="F16335" i="26"/>
  <c r="E16336" i="26"/>
  <c r="F16336" i="26"/>
  <c r="E16337" i="26"/>
  <c r="F16337" i="26"/>
  <c r="E16338" i="26"/>
  <c r="F16338" i="26"/>
  <c r="E16339" i="26"/>
  <c r="F16339" i="26"/>
  <c r="E16340" i="26"/>
  <c r="F16340" i="26"/>
  <c r="E16341" i="26"/>
  <c r="F16341" i="26"/>
  <c r="E16342" i="26"/>
  <c r="F16342" i="26"/>
  <c r="E16343" i="26"/>
  <c r="F16343" i="26"/>
  <c r="E16344" i="26"/>
  <c r="F16344" i="26"/>
  <c r="E16345" i="26"/>
  <c r="F16345" i="26"/>
  <c r="E16346" i="26"/>
  <c r="F16346" i="26"/>
  <c r="E16347" i="26"/>
  <c r="F16347" i="26"/>
  <c r="E16348" i="26"/>
  <c r="F16348" i="26"/>
  <c r="E16349" i="26"/>
  <c r="F16349" i="26"/>
  <c r="E16350" i="26"/>
  <c r="F16350" i="26"/>
  <c r="E16351" i="26"/>
  <c r="F16351" i="26"/>
  <c r="E16352" i="26"/>
  <c r="F16352" i="26"/>
  <c r="E16353" i="26"/>
  <c r="F16353" i="26"/>
  <c r="E16354" i="26"/>
  <c r="F16354" i="26"/>
  <c r="E16355" i="26"/>
  <c r="F16355" i="26"/>
  <c r="E16356" i="26"/>
  <c r="F16356" i="26"/>
  <c r="E16357" i="26"/>
  <c r="F16357" i="26"/>
  <c r="E16358" i="26"/>
  <c r="F16358" i="26"/>
  <c r="E16359" i="26"/>
  <c r="F16359" i="26"/>
  <c r="E16360" i="26"/>
  <c r="F16360" i="26"/>
  <c r="E16361" i="26"/>
  <c r="F16361" i="26"/>
  <c r="E16362" i="26"/>
  <c r="F16362" i="26"/>
  <c r="E16363" i="26"/>
  <c r="F16363" i="26"/>
  <c r="E16364" i="26"/>
  <c r="F16364" i="26"/>
  <c r="E16365" i="26"/>
  <c r="F16365" i="26"/>
  <c r="E16366" i="26"/>
  <c r="F16366" i="26"/>
  <c r="E16367" i="26"/>
  <c r="F16367" i="26"/>
  <c r="E16368" i="26"/>
  <c r="F16368" i="26"/>
  <c r="E16369" i="26"/>
  <c r="F16369" i="26"/>
  <c r="E16370" i="26"/>
  <c r="F16370" i="26"/>
  <c r="E16371" i="26"/>
  <c r="F16371" i="26"/>
  <c r="E16372" i="26"/>
  <c r="F16372" i="26"/>
  <c r="E16373" i="26"/>
  <c r="F16373" i="26"/>
  <c r="E16374" i="26"/>
  <c r="F16374" i="26"/>
  <c r="E16375" i="26"/>
  <c r="F16375" i="26"/>
  <c r="E16376" i="26"/>
  <c r="F16376" i="26"/>
  <c r="E16377" i="26"/>
  <c r="F16377" i="26"/>
  <c r="E16378" i="26"/>
  <c r="F16378" i="26"/>
  <c r="E16379" i="26"/>
  <c r="F16379" i="26"/>
  <c r="E16380" i="26"/>
  <c r="F16380" i="26"/>
  <c r="E16381" i="26"/>
  <c r="F16381" i="26"/>
  <c r="E16382" i="26"/>
  <c r="F16382" i="26"/>
  <c r="E16383" i="26"/>
  <c r="F16383" i="26"/>
  <c r="E16384" i="26"/>
  <c r="F16384" i="26"/>
  <c r="E16385" i="26"/>
  <c r="F16385" i="26"/>
  <c r="E16386" i="26"/>
  <c r="F16386" i="26"/>
  <c r="E16387" i="26"/>
  <c r="F16387" i="26"/>
  <c r="E16388" i="26"/>
  <c r="F16388" i="26"/>
  <c r="E16389" i="26"/>
  <c r="F16389" i="26"/>
  <c r="E16390" i="26"/>
  <c r="F16390" i="26"/>
  <c r="E16391" i="26"/>
  <c r="F16391" i="26"/>
  <c r="E16392" i="26"/>
  <c r="F16392" i="26"/>
  <c r="E16393" i="26"/>
  <c r="F16393" i="26"/>
  <c r="E16394" i="26"/>
  <c r="F16394" i="26"/>
  <c r="E16395" i="26"/>
  <c r="F16395" i="26"/>
  <c r="E16396" i="26"/>
  <c r="F16396" i="26"/>
  <c r="E16397" i="26"/>
  <c r="F16397" i="26"/>
  <c r="E16398" i="26"/>
  <c r="F16398" i="26"/>
  <c r="E16399" i="26"/>
  <c r="F16399" i="26"/>
  <c r="E16400" i="26"/>
  <c r="F16400" i="26"/>
  <c r="E16401" i="26"/>
  <c r="F16401" i="26"/>
  <c r="E16402" i="26"/>
  <c r="F16402" i="26"/>
  <c r="E16403" i="26"/>
  <c r="F16403" i="26"/>
  <c r="E16404" i="26"/>
  <c r="F16404" i="26"/>
  <c r="E16405" i="26"/>
  <c r="F16405" i="26"/>
  <c r="E16406" i="26"/>
  <c r="F16406" i="26"/>
  <c r="E16407" i="26"/>
  <c r="F16407" i="26"/>
  <c r="E16408" i="26"/>
  <c r="F16408" i="26"/>
  <c r="E16409" i="26"/>
  <c r="F16409" i="26"/>
  <c r="E16410" i="26"/>
  <c r="F16410" i="26"/>
  <c r="E16411" i="26"/>
  <c r="F16411" i="26"/>
  <c r="E16412" i="26"/>
  <c r="F16412" i="26"/>
  <c r="E16413" i="26"/>
  <c r="F16413" i="26"/>
  <c r="E16414" i="26"/>
  <c r="F16414" i="26"/>
  <c r="E16415" i="26"/>
  <c r="F16415" i="26"/>
  <c r="E16416" i="26"/>
  <c r="F16416" i="26"/>
  <c r="E16417" i="26"/>
  <c r="F16417" i="26"/>
  <c r="E16418" i="26"/>
  <c r="F16418" i="26"/>
  <c r="E16419" i="26"/>
  <c r="F16419" i="26"/>
  <c r="E16420" i="26"/>
  <c r="F16420" i="26"/>
  <c r="E16421" i="26"/>
  <c r="F16421" i="26"/>
  <c r="E16422" i="26"/>
  <c r="F16422" i="26"/>
  <c r="E16423" i="26"/>
  <c r="F16423" i="26"/>
  <c r="E16424" i="26"/>
  <c r="F16424" i="26"/>
  <c r="E16425" i="26"/>
  <c r="F16425" i="26"/>
  <c r="E16426" i="26"/>
  <c r="F16426" i="26"/>
  <c r="E16427" i="26"/>
  <c r="F16427" i="26"/>
  <c r="E16428" i="26"/>
  <c r="F16428" i="26"/>
  <c r="E16429" i="26"/>
  <c r="F16429" i="26"/>
  <c r="E16430" i="26"/>
  <c r="F16430" i="26"/>
  <c r="E16431" i="26"/>
  <c r="F16431" i="26"/>
  <c r="E16432" i="26"/>
  <c r="F16432" i="26"/>
  <c r="E16433" i="26"/>
  <c r="F16433" i="26"/>
  <c r="E16434" i="26"/>
  <c r="F16434" i="26"/>
  <c r="E16435" i="26"/>
  <c r="F16435" i="26"/>
  <c r="E16436" i="26"/>
  <c r="F16436" i="26"/>
  <c r="E16437" i="26"/>
  <c r="F16437" i="26"/>
  <c r="E16438" i="26"/>
  <c r="F16438" i="26"/>
  <c r="E16439" i="26"/>
  <c r="F16439" i="26"/>
  <c r="E16440" i="26"/>
  <c r="F16440" i="26"/>
  <c r="E16441" i="26"/>
  <c r="F16441" i="26"/>
  <c r="E16442" i="26"/>
  <c r="F16442" i="26"/>
  <c r="E16443" i="26"/>
  <c r="F16443" i="26"/>
  <c r="E16444" i="26"/>
  <c r="F16444" i="26"/>
  <c r="E16445" i="26"/>
  <c r="F16445" i="26"/>
  <c r="E16446" i="26"/>
  <c r="F16446" i="26"/>
  <c r="E16447" i="26"/>
  <c r="F16447" i="26"/>
  <c r="E16448" i="26"/>
  <c r="F16448" i="26"/>
  <c r="E16449" i="26"/>
  <c r="F16449" i="26"/>
  <c r="E16450" i="26"/>
  <c r="F16450" i="26"/>
  <c r="E16451" i="26"/>
  <c r="F16451" i="26"/>
  <c r="E16452" i="26"/>
  <c r="F16452" i="26"/>
  <c r="E16453" i="26"/>
  <c r="F16453" i="26"/>
  <c r="E16454" i="26"/>
  <c r="F16454" i="26"/>
  <c r="E16455" i="26"/>
  <c r="F16455" i="26"/>
  <c r="E16456" i="26"/>
  <c r="F16456" i="26"/>
  <c r="E16457" i="26"/>
  <c r="F16457" i="26"/>
  <c r="E16458" i="26"/>
  <c r="F16458" i="26"/>
  <c r="E16459" i="26"/>
  <c r="F16459" i="26"/>
  <c r="E16460" i="26"/>
  <c r="F16460" i="26"/>
  <c r="E16461" i="26"/>
  <c r="F16461" i="26"/>
  <c r="E16462" i="26"/>
  <c r="F16462" i="26"/>
  <c r="E16463" i="26"/>
  <c r="F16463" i="26"/>
  <c r="E16464" i="26"/>
  <c r="F16464" i="26"/>
  <c r="E16465" i="26"/>
  <c r="F16465" i="26"/>
  <c r="E16466" i="26"/>
  <c r="F16466" i="26"/>
  <c r="E16467" i="26"/>
  <c r="F16467" i="26"/>
  <c r="E16468" i="26"/>
  <c r="F16468" i="26"/>
  <c r="E16469" i="26"/>
  <c r="F16469" i="26"/>
  <c r="E16470" i="26"/>
  <c r="F16470" i="26"/>
  <c r="E16471" i="26"/>
  <c r="F16471" i="26"/>
  <c r="E16472" i="26"/>
  <c r="F16472" i="26"/>
  <c r="E16473" i="26"/>
  <c r="F16473" i="26"/>
  <c r="E16474" i="26"/>
  <c r="F16474" i="26"/>
  <c r="E16475" i="26"/>
  <c r="F16475" i="26"/>
  <c r="E16476" i="26"/>
  <c r="F16476" i="26"/>
  <c r="E16477" i="26"/>
  <c r="F16477" i="26"/>
  <c r="E16478" i="26"/>
  <c r="F16478" i="26"/>
  <c r="E16479" i="26"/>
  <c r="F16479" i="26"/>
  <c r="E16480" i="26"/>
  <c r="F16480" i="26"/>
  <c r="E16481" i="26"/>
  <c r="F16481" i="26"/>
  <c r="E16482" i="26"/>
  <c r="F16482" i="26"/>
  <c r="E16483" i="26"/>
  <c r="F16483" i="26"/>
  <c r="E16484" i="26"/>
  <c r="F16484" i="26"/>
  <c r="E16485" i="26"/>
  <c r="F16485" i="26"/>
  <c r="E16486" i="26"/>
  <c r="F16486" i="26"/>
  <c r="E16487" i="26"/>
  <c r="F16487" i="26"/>
  <c r="E16488" i="26"/>
  <c r="F16488" i="26"/>
  <c r="E16489" i="26"/>
  <c r="F16489" i="26"/>
  <c r="E16490" i="26"/>
  <c r="F16490" i="26"/>
  <c r="E16491" i="26"/>
  <c r="F16491" i="26"/>
  <c r="E16492" i="26"/>
  <c r="F16492" i="26"/>
  <c r="E16493" i="26"/>
  <c r="F16493" i="26"/>
  <c r="E16494" i="26"/>
  <c r="F16494" i="26"/>
  <c r="E16495" i="26"/>
  <c r="F16495" i="26"/>
  <c r="E16496" i="26"/>
  <c r="F16496" i="26"/>
  <c r="E16497" i="26"/>
  <c r="F16497" i="26"/>
  <c r="E16498" i="26"/>
  <c r="F16498" i="26"/>
  <c r="E16499" i="26"/>
  <c r="F16499" i="26"/>
  <c r="E16500" i="26"/>
  <c r="F16500" i="26"/>
  <c r="E16501" i="26"/>
  <c r="F16501" i="26"/>
  <c r="E16502" i="26"/>
  <c r="F16502" i="26"/>
  <c r="E16503" i="26"/>
  <c r="F16503" i="26"/>
  <c r="E16504" i="26"/>
  <c r="F16504" i="26"/>
  <c r="E16505" i="26"/>
  <c r="F16505" i="26"/>
  <c r="E16506" i="26"/>
  <c r="F16506" i="26"/>
  <c r="E16507" i="26"/>
  <c r="F16507" i="26"/>
  <c r="E16508" i="26"/>
  <c r="F16508" i="26"/>
  <c r="E16509" i="26"/>
  <c r="F16509" i="26"/>
  <c r="E16510" i="26"/>
  <c r="F16510" i="26"/>
  <c r="E16511" i="26"/>
  <c r="F16511" i="26"/>
  <c r="E16512" i="26"/>
  <c r="F16512" i="26"/>
  <c r="E16513" i="26"/>
  <c r="F16513" i="26"/>
  <c r="E16514" i="26"/>
  <c r="F16514" i="26"/>
  <c r="E16515" i="26"/>
  <c r="F16515" i="26"/>
  <c r="E16516" i="26"/>
  <c r="F16516" i="26"/>
  <c r="E16517" i="26"/>
  <c r="F16517" i="26"/>
  <c r="E16518" i="26"/>
  <c r="F16518" i="26"/>
  <c r="E16519" i="26"/>
  <c r="F16519" i="26"/>
  <c r="E16520" i="26"/>
  <c r="F16520" i="26"/>
  <c r="E16521" i="26"/>
  <c r="F16521" i="26"/>
  <c r="E16522" i="26"/>
  <c r="F16522" i="26"/>
  <c r="E16523" i="26"/>
  <c r="F16523" i="26"/>
  <c r="E16524" i="26"/>
  <c r="F16524" i="26"/>
  <c r="E16525" i="26"/>
  <c r="F16525" i="26"/>
  <c r="E16526" i="26"/>
  <c r="F16526" i="26"/>
  <c r="E16527" i="26"/>
  <c r="F16527" i="26"/>
  <c r="E16528" i="26"/>
  <c r="F16528" i="26"/>
  <c r="E16529" i="26"/>
  <c r="F16529" i="26"/>
  <c r="E16530" i="26"/>
  <c r="F16530" i="26"/>
  <c r="E16531" i="26"/>
  <c r="F16531" i="26"/>
  <c r="E16532" i="26"/>
  <c r="F16532" i="26"/>
  <c r="E16533" i="26"/>
  <c r="F16533" i="26"/>
  <c r="E16534" i="26"/>
  <c r="F16534" i="26"/>
  <c r="E16535" i="26"/>
  <c r="F16535" i="26"/>
  <c r="E16536" i="26"/>
  <c r="F16536" i="26"/>
  <c r="E16537" i="26"/>
  <c r="F16537" i="26"/>
  <c r="E16538" i="26"/>
  <c r="F16538" i="26"/>
  <c r="E16539" i="26"/>
  <c r="F16539" i="26"/>
  <c r="E16540" i="26"/>
  <c r="F16540" i="26"/>
  <c r="E16541" i="26"/>
  <c r="F16541" i="26"/>
  <c r="E16542" i="26"/>
  <c r="F16542" i="26"/>
  <c r="E16543" i="26"/>
  <c r="F16543" i="26"/>
  <c r="E16544" i="26"/>
  <c r="F16544" i="26"/>
  <c r="E16545" i="26"/>
  <c r="F16545" i="26"/>
  <c r="E16546" i="26"/>
  <c r="F16546" i="26"/>
  <c r="E16547" i="26"/>
  <c r="F16547" i="26"/>
  <c r="E16548" i="26"/>
  <c r="F16548" i="26"/>
  <c r="E16549" i="26"/>
  <c r="F16549" i="26"/>
  <c r="E16550" i="26"/>
  <c r="F16550" i="26"/>
  <c r="E16551" i="26"/>
  <c r="F16551" i="26"/>
  <c r="E16552" i="26"/>
  <c r="F16552" i="26"/>
  <c r="E16553" i="26"/>
  <c r="F16553" i="26"/>
  <c r="E16554" i="26"/>
  <c r="F16554" i="26"/>
  <c r="E16555" i="26"/>
  <c r="F16555" i="26"/>
  <c r="E16556" i="26"/>
  <c r="F16556" i="26"/>
  <c r="E16557" i="26"/>
  <c r="F16557" i="26"/>
  <c r="E16558" i="26"/>
  <c r="F16558" i="26"/>
  <c r="E16559" i="26"/>
  <c r="F16559" i="26"/>
  <c r="E16560" i="26"/>
  <c r="F16560" i="26"/>
  <c r="E16561" i="26"/>
  <c r="F16561" i="26"/>
  <c r="E16562" i="26"/>
  <c r="F16562" i="26"/>
  <c r="E16563" i="26"/>
  <c r="F16563" i="26"/>
  <c r="E16564" i="26"/>
  <c r="F16564" i="26"/>
  <c r="E16565" i="26"/>
  <c r="F16565" i="26"/>
  <c r="E16566" i="26"/>
  <c r="F16566" i="26"/>
  <c r="E16567" i="26"/>
  <c r="F16567" i="26"/>
  <c r="E16568" i="26"/>
  <c r="F16568" i="26"/>
  <c r="E16569" i="26"/>
  <c r="F16569" i="26"/>
  <c r="E16570" i="26"/>
  <c r="F16570" i="26"/>
  <c r="E16571" i="26"/>
  <c r="F16571" i="26"/>
  <c r="E16572" i="26"/>
  <c r="F16572" i="26"/>
  <c r="E16573" i="26"/>
  <c r="F16573" i="26"/>
  <c r="E16574" i="26"/>
  <c r="F16574" i="26"/>
  <c r="E16575" i="26"/>
  <c r="F16575" i="26"/>
  <c r="E16576" i="26"/>
  <c r="F16576" i="26"/>
  <c r="E16577" i="26"/>
  <c r="F16577" i="26"/>
  <c r="E16578" i="26"/>
  <c r="F16578" i="26"/>
  <c r="E16579" i="26"/>
  <c r="F16579" i="26"/>
  <c r="E16580" i="26"/>
  <c r="F16580" i="26"/>
  <c r="E16581" i="26"/>
  <c r="F16581" i="26"/>
  <c r="E16582" i="26"/>
  <c r="F16582" i="26"/>
  <c r="E16583" i="26"/>
  <c r="F16583" i="26"/>
  <c r="E16584" i="26"/>
  <c r="F16584" i="26"/>
  <c r="E16585" i="26"/>
  <c r="F16585" i="26"/>
  <c r="E16586" i="26"/>
  <c r="F16586" i="26"/>
  <c r="E16587" i="26"/>
  <c r="F16587" i="26"/>
  <c r="E16588" i="26"/>
  <c r="F16588" i="26"/>
  <c r="E16589" i="26"/>
  <c r="F16589" i="26"/>
  <c r="E16590" i="26"/>
  <c r="F16590" i="26"/>
  <c r="E16591" i="26"/>
  <c r="F16591" i="26"/>
  <c r="E16592" i="26"/>
  <c r="F16592" i="26"/>
  <c r="E16593" i="26"/>
  <c r="F16593" i="26"/>
  <c r="E16594" i="26"/>
  <c r="F16594" i="26"/>
  <c r="E16595" i="26"/>
  <c r="F16595" i="26"/>
  <c r="E16596" i="26"/>
  <c r="F16596" i="26"/>
  <c r="E16597" i="26"/>
  <c r="F16597" i="26"/>
  <c r="E16598" i="26"/>
  <c r="F16598" i="26"/>
  <c r="E16599" i="26"/>
  <c r="F16599" i="26"/>
  <c r="E16600" i="26"/>
  <c r="F16600" i="26"/>
  <c r="E16601" i="26"/>
  <c r="F16601" i="26"/>
  <c r="E16602" i="26"/>
  <c r="F16602" i="26"/>
  <c r="E16603" i="26"/>
  <c r="F16603" i="26"/>
  <c r="E16604" i="26"/>
  <c r="F16604" i="26"/>
  <c r="E16605" i="26"/>
  <c r="F16605" i="26"/>
  <c r="E16606" i="26"/>
  <c r="F16606" i="26"/>
  <c r="E16607" i="26"/>
  <c r="F16607" i="26"/>
  <c r="E16608" i="26"/>
  <c r="F16608" i="26"/>
  <c r="E16609" i="26"/>
  <c r="F16609" i="26"/>
  <c r="E16610" i="26"/>
  <c r="F16610" i="26"/>
  <c r="E16611" i="26"/>
  <c r="F16611" i="26"/>
  <c r="E16612" i="26"/>
  <c r="F16612" i="26"/>
  <c r="E16613" i="26"/>
  <c r="F16613" i="26"/>
  <c r="E16614" i="26"/>
  <c r="F16614" i="26"/>
  <c r="E16615" i="26"/>
  <c r="F16615" i="26"/>
  <c r="E16616" i="26"/>
  <c r="F16616" i="26"/>
  <c r="E16617" i="26"/>
  <c r="F16617" i="26"/>
  <c r="E16618" i="26"/>
  <c r="F16618" i="26"/>
  <c r="E16619" i="26"/>
  <c r="F16619" i="26"/>
  <c r="E16620" i="26"/>
  <c r="F16620" i="26"/>
  <c r="E16621" i="26"/>
  <c r="F16621" i="26"/>
  <c r="E16622" i="26"/>
  <c r="F16622" i="26"/>
  <c r="E16623" i="26"/>
  <c r="F16623" i="26"/>
  <c r="E16624" i="26"/>
  <c r="F16624" i="26"/>
  <c r="E16625" i="26"/>
  <c r="F16625" i="26"/>
  <c r="E16626" i="26"/>
  <c r="F16626" i="26"/>
  <c r="E16627" i="26"/>
  <c r="F16627" i="26"/>
  <c r="E16628" i="26"/>
  <c r="F16628" i="26"/>
  <c r="E16629" i="26"/>
  <c r="F16629" i="26"/>
  <c r="E16630" i="26"/>
  <c r="F16630" i="26"/>
  <c r="E16631" i="26"/>
  <c r="F16631" i="26"/>
  <c r="E16632" i="26"/>
  <c r="F16632" i="26"/>
  <c r="E16633" i="26"/>
  <c r="F16633" i="26"/>
  <c r="E16634" i="26"/>
  <c r="F16634" i="26"/>
  <c r="E16635" i="26"/>
  <c r="F16635" i="26"/>
  <c r="E16636" i="26"/>
  <c r="F16636" i="26"/>
  <c r="E16637" i="26"/>
  <c r="F16637" i="26"/>
  <c r="E16638" i="26"/>
  <c r="F16638" i="26"/>
  <c r="E16639" i="26"/>
  <c r="F16639" i="26"/>
  <c r="E16640" i="26"/>
  <c r="F16640" i="26"/>
  <c r="E16641" i="26"/>
  <c r="F16641" i="26"/>
  <c r="E16642" i="26"/>
  <c r="F16642" i="26"/>
  <c r="E16643" i="26"/>
  <c r="F16643" i="26"/>
  <c r="E16644" i="26"/>
  <c r="F16644" i="26"/>
  <c r="E16645" i="26"/>
  <c r="F16645" i="26"/>
  <c r="E16646" i="26"/>
  <c r="F16646" i="26"/>
  <c r="E16647" i="26"/>
  <c r="F16647" i="26"/>
  <c r="E16648" i="26"/>
  <c r="F16648" i="26"/>
  <c r="E16649" i="26"/>
  <c r="F16649" i="26"/>
  <c r="E16650" i="26"/>
  <c r="F16650" i="26"/>
  <c r="E16651" i="26"/>
  <c r="F16651" i="26"/>
  <c r="E16652" i="26"/>
  <c r="F16652" i="26"/>
  <c r="E16653" i="26"/>
  <c r="F16653" i="26"/>
  <c r="E16654" i="26"/>
  <c r="F16654" i="26"/>
  <c r="E16655" i="26"/>
  <c r="F16655" i="26"/>
  <c r="E16656" i="26"/>
  <c r="F16656" i="26"/>
  <c r="E16657" i="26"/>
  <c r="F16657" i="26"/>
  <c r="E16658" i="26"/>
  <c r="F16658" i="26"/>
  <c r="E16659" i="26"/>
  <c r="F16659" i="26"/>
  <c r="E16660" i="26"/>
  <c r="F16660" i="26"/>
  <c r="E16661" i="26"/>
  <c r="F16661" i="26"/>
  <c r="E16662" i="26"/>
  <c r="F16662" i="26"/>
  <c r="E16663" i="26"/>
  <c r="F16663" i="26"/>
  <c r="E16664" i="26"/>
  <c r="F16664" i="26"/>
  <c r="E16665" i="26"/>
  <c r="F16665" i="26"/>
  <c r="E16666" i="26"/>
  <c r="F16666" i="26"/>
  <c r="E16667" i="26"/>
  <c r="F16667" i="26"/>
  <c r="E16668" i="26"/>
  <c r="F16668" i="26"/>
  <c r="E16669" i="26"/>
  <c r="F16669" i="26"/>
  <c r="E16670" i="26"/>
  <c r="F16670" i="26"/>
  <c r="E16671" i="26"/>
  <c r="F16671" i="26"/>
  <c r="E16672" i="26"/>
  <c r="F16672" i="26"/>
  <c r="E16673" i="26"/>
  <c r="F16673" i="26"/>
  <c r="E16674" i="26"/>
  <c r="F16674" i="26"/>
  <c r="E16675" i="26"/>
  <c r="F16675" i="26"/>
  <c r="E16676" i="26"/>
  <c r="F16676" i="26"/>
  <c r="E16677" i="26"/>
  <c r="F16677" i="26"/>
  <c r="E16678" i="26"/>
  <c r="F16678" i="26"/>
  <c r="E16679" i="26"/>
  <c r="F16679" i="26"/>
  <c r="E16680" i="26"/>
  <c r="F16680" i="26"/>
  <c r="E16681" i="26"/>
  <c r="F16681" i="26"/>
  <c r="E16682" i="26"/>
  <c r="F16682" i="26"/>
  <c r="E16683" i="26"/>
  <c r="F16683" i="26"/>
  <c r="E16684" i="26"/>
  <c r="F16684" i="26"/>
  <c r="E16685" i="26"/>
  <c r="F16685" i="26"/>
  <c r="E16686" i="26"/>
  <c r="F16686" i="26"/>
  <c r="E16687" i="26"/>
  <c r="F16687" i="26"/>
  <c r="E16688" i="26"/>
  <c r="F16688" i="26"/>
  <c r="E16689" i="26"/>
  <c r="F16689" i="26"/>
  <c r="E16690" i="26"/>
  <c r="F16690" i="26"/>
  <c r="E16691" i="26"/>
  <c r="F16691" i="26"/>
  <c r="E16692" i="26"/>
  <c r="F16692" i="26"/>
  <c r="E16693" i="26"/>
  <c r="F16693" i="26"/>
  <c r="E16694" i="26"/>
  <c r="F16694" i="26"/>
  <c r="E16695" i="26"/>
  <c r="F16695" i="26"/>
  <c r="E16696" i="26"/>
  <c r="F16696" i="26"/>
  <c r="E16697" i="26"/>
  <c r="F16697" i="26"/>
  <c r="E16698" i="26"/>
  <c r="F16698" i="26"/>
  <c r="E16699" i="26"/>
  <c r="F16699" i="26"/>
  <c r="E16700" i="26"/>
  <c r="F16700" i="26"/>
  <c r="E16701" i="26"/>
  <c r="F16701" i="26"/>
  <c r="E16702" i="26"/>
  <c r="F16702" i="26"/>
  <c r="E16703" i="26"/>
  <c r="F16703" i="26"/>
  <c r="E16704" i="26"/>
  <c r="F16704" i="26"/>
  <c r="E16705" i="26"/>
  <c r="F16705" i="26"/>
  <c r="E16706" i="26"/>
  <c r="F16706" i="26"/>
  <c r="E16707" i="26"/>
  <c r="F16707" i="26"/>
  <c r="E16708" i="26"/>
  <c r="F16708" i="26"/>
  <c r="E16709" i="26"/>
  <c r="F16709" i="26"/>
  <c r="E16710" i="26"/>
  <c r="F16710" i="26"/>
  <c r="E16711" i="26"/>
  <c r="F16711" i="26"/>
  <c r="E16712" i="26"/>
  <c r="F16712" i="26"/>
  <c r="E16713" i="26"/>
  <c r="F16713" i="26"/>
  <c r="E16714" i="26"/>
  <c r="F16714" i="26"/>
  <c r="E16715" i="26"/>
  <c r="F16715" i="26"/>
  <c r="E16716" i="26"/>
  <c r="F16716" i="26"/>
  <c r="E16717" i="26"/>
  <c r="F16717" i="26"/>
  <c r="E16718" i="26"/>
  <c r="F16718" i="26"/>
  <c r="E16719" i="26"/>
  <c r="F16719" i="26"/>
  <c r="E16720" i="26"/>
  <c r="F16720" i="26"/>
  <c r="E16721" i="26"/>
  <c r="F16721" i="26"/>
  <c r="E16722" i="26"/>
  <c r="F16722" i="26"/>
  <c r="E16723" i="26"/>
  <c r="F16723" i="26"/>
  <c r="E16724" i="26"/>
  <c r="F16724" i="26"/>
  <c r="E16725" i="26"/>
  <c r="F16725" i="26"/>
  <c r="E16726" i="26"/>
  <c r="F16726" i="26"/>
  <c r="E16727" i="26"/>
  <c r="F16727" i="26"/>
  <c r="E16728" i="26"/>
  <c r="F16728" i="26"/>
  <c r="E16729" i="26"/>
  <c r="F16729" i="26"/>
  <c r="E16730" i="26"/>
  <c r="F16730" i="26"/>
  <c r="E16731" i="26"/>
  <c r="F16731" i="26"/>
  <c r="E16732" i="26"/>
  <c r="F16732" i="26"/>
  <c r="E16733" i="26"/>
  <c r="F16733" i="26"/>
  <c r="E16734" i="26"/>
  <c r="F16734" i="26"/>
  <c r="E16735" i="26"/>
  <c r="F16735" i="26"/>
  <c r="E16736" i="26"/>
  <c r="F16736" i="26"/>
  <c r="E16737" i="26"/>
  <c r="F16737" i="26"/>
  <c r="E16738" i="26"/>
  <c r="F16738" i="26"/>
  <c r="E16739" i="26"/>
  <c r="F16739" i="26"/>
  <c r="E16740" i="26"/>
  <c r="F16740" i="26"/>
  <c r="E16741" i="26"/>
  <c r="F16741" i="26"/>
  <c r="E16742" i="26"/>
  <c r="F16742" i="26"/>
  <c r="E16743" i="26"/>
  <c r="F16743" i="26"/>
  <c r="E16744" i="26"/>
  <c r="F16744" i="26"/>
  <c r="E16745" i="26"/>
  <c r="F16745" i="26"/>
  <c r="E16746" i="26"/>
  <c r="F16746" i="26"/>
  <c r="E16747" i="26"/>
  <c r="F16747" i="26"/>
  <c r="E16748" i="26"/>
  <c r="F16748" i="26"/>
  <c r="E16749" i="26"/>
  <c r="F16749" i="26"/>
  <c r="E16750" i="26"/>
  <c r="F16750" i="26"/>
  <c r="E16751" i="26"/>
  <c r="F16751" i="26"/>
  <c r="E16752" i="26"/>
  <c r="F16752" i="26"/>
  <c r="E16753" i="26"/>
  <c r="F16753" i="26"/>
  <c r="E16754" i="26"/>
  <c r="F16754" i="26"/>
  <c r="E16755" i="26"/>
  <c r="F16755" i="26"/>
  <c r="E16756" i="26"/>
  <c r="F16756" i="26"/>
  <c r="E16757" i="26"/>
  <c r="F16757" i="26"/>
  <c r="E16758" i="26"/>
  <c r="F16758" i="26"/>
  <c r="E16759" i="26"/>
  <c r="F16759" i="26"/>
  <c r="E16760" i="26"/>
  <c r="F16760" i="26"/>
  <c r="E16761" i="26"/>
  <c r="F16761" i="26"/>
  <c r="E16762" i="26"/>
  <c r="F16762" i="26"/>
  <c r="E16763" i="26"/>
  <c r="F16763" i="26"/>
  <c r="E16764" i="26"/>
  <c r="F16764" i="26"/>
  <c r="E16765" i="26"/>
  <c r="F16765" i="26"/>
  <c r="E16766" i="26"/>
  <c r="F16766" i="26"/>
  <c r="E16767" i="26"/>
  <c r="F16767" i="26"/>
  <c r="E16768" i="26"/>
  <c r="F16768" i="26"/>
  <c r="E16769" i="26"/>
  <c r="F16769" i="26"/>
  <c r="E16770" i="26"/>
  <c r="F16770" i="26"/>
  <c r="E16771" i="26"/>
  <c r="F16771" i="26"/>
  <c r="E16772" i="26"/>
  <c r="F16772" i="26"/>
  <c r="E16773" i="26"/>
  <c r="F16773" i="26"/>
  <c r="E16774" i="26"/>
  <c r="F16774" i="26"/>
  <c r="E16775" i="26"/>
  <c r="F16775" i="26"/>
  <c r="E16776" i="26"/>
  <c r="F16776" i="26"/>
  <c r="E16777" i="26"/>
  <c r="F16777" i="26"/>
  <c r="E16778" i="26"/>
  <c r="F16778" i="26"/>
  <c r="E16779" i="26"/>
  <c r="F16779" i="26"/>
  <c r="E16780" i="26"/>
  <c r="F16780" i="26"/>
  <c r="E16781" i="26"/>
  <c r="F16781" i="26"/>
  <c r="E16782" i="26"/>
  <c r="F16782" i="26"/>
  <c r="E16783" i="26"/>
  <c r="F16783" i="26"/>
  <c r="E16784" i="26"/>
  <c r="F16784" i="26"/>
  <c r="E16785" i="26"/>
  <c r="F16785" i="26"/>
  <c r="E16786" i="26"/>
  <c r="F16786" i="26"/>
  <c r="E16787" i="26"/>
  <c r="F16787" i="26"/>
  <c r="E16788" i="26"/>
  <c r="F16788" i="26"/>
  <c r="E16789" i="26"/>
  <c r="F16789" i="26"/>
  <c r="E16790" i="26"/>
  <c r="F16790" i="26"/>
  <c r="E16791" i="26"/>
  <c r="F16791" i="26"/>
  <c r="E16792" i="26"/>
  <c r="F16792" i="26"/>
  <c r="E16793" i="26"/>
  <c r="F16793" i="26"/>
  <c r="E16794" i="26"/>
  <c r="F16794" i="26"/>
  <c r="E16795" i="26"/>
  <c r="F16795" i="26"/>
  <c r="E16796" i="26"/>
  <c r="F16796" i="26"/>
  <c r="E16797" i="26"/>
  <c r="F16797" i="26"/>
  <c r="E16798" i="26"/>
  <c r="F16798" i="26"/>
  <c r="E16799" i="26"/>
  <c r="F16799" i="26"/>
  <c r="E16800" i="26"/>
  <c r="F16800" i="26"/>
  <c r="E16801" i="26"/>
  <c r="F16801" i="26"/>
  <c r="E16802" i="26"/>
  <c r="F16802" i="26"/>
  <c r="E16803" i="26"/>
  <c r="F16803" i="26"/>
  <c r="E16804" i="26"/>
  <c r="F16804" i="26"/>
  <c r="E16805" i="26"/>
  <c r="F16805" i="26"/>
  <c r="E16806" i="26"/>
  <c r="F16806" i="26"/>
  <c r="E16807" i="26"/>
  <c r="F16807" i="26"/>
  <c r="E16808" i="26"/>
  <c r="F16808" i="26"/>
  <c r="E16809" i="26"/>
  <c r="F16809" i="26"/>
  <c r="E16810" i="26"/>
  <c r="F16810" i="26"/>
  <c r="E16811" i="26"/>
  <c r="F16811" i="26"/>
  <c r="E16812" i="26"/>
  <c r="F16812" i="26"/>
  <c r="E16813" i="26"/>
  <c r="F16813" i="26"/>
  <c r="E16814" i="26"/>
  <c r="F16814" i="26"/>
  <c r="E16815" i="26"/>
  <c r="F16815" i="26"/>
  <c r="E16816" i="26"/>
  <c r="F16816" i="26"/>
  <c r="E16817" i="26"/>
  <c r="F16817" i="26"/>
  <c r="E16818" i="26"/>
  <c r="F16818" i="26"/>
  <c r="E16819" i="26"/>
  <c r="F16819" i="26"/>
  <c r="E16820" i="26"/>
  <c r="F16820" i="26"/>
  <c r="E16821" i="26"/>
  <c r="F16821" i="26"/>
  <c r="E16822" i="26"/>
  <c r="F16822" i="26"/>
  <c r="E16823" i="26"/>
  <c r="F16823" i="26"/>
  <c r="E16824" i="26"/>
  <c r="F16824" i="26"/>
  <c r="E16825" i="26"/>
  <c r="F16825" i="26"/>
  <c r="E16826" i="26"/>
  <c r="F16826" i="26"/>
  <c r="E16827" i="26"/>
  <c r="F16827" i="26"/>
  <c r="E16828" i="26"/>
  <c r="F16828" i="26"/>
  <c r="E16829" i="26"/>
  <c r="F16829" i="26"/>
  <c r="E16830" i="26"/>
  <c r="F16830" i="26"/>
  <c r="E16831" i="26"/>
  <c r="F16831" i="26"/>
  <c r="E16832" i="26"/>
  <c r="F16832" i="26"/>
  <c r="E16833" i="26"/>
  <c r="F16833" i="26"/>
  <c r="E16834" i="26"/>
  <c r="F16834" i="26"/>
  <c r="E16835" i="26"/>
  <c r="F16835" i="26"/>
  <c r="E16836" i="26"/>
  <c r="F16836" i="26"/>
  <c r="E16837" i="26"/>
  <c r="F16837" i="26"/>
  <c r="E16838" i="26"/>
  <c r="F16838" i="26"/>
  <c r="E16839" i="26"/>
  <c r="F16839" i="26"/>
  <c r="E16840" i="26"/>
  <c r="F16840" i="26"/>
  <c r="E16841" i="26"/>
  <c r="F16841" i="26"/>
  <c r="E16842" i="26"/>
  <c r="F16842" i="26"/>
  <c r="E16843" i="26"/>
  <c r="F16843" i="26"/>
  <c r="E16844" i="26"/>
  <c r="F16844" i="26"/>
  <c r="E16845" i="26"/>
  <c r="F16845" i="26"/>
  <c r="E16846" i="26"/>
  <c r="F16846" i="26"/>
  <c r="E16847" i="26"/>
  <c r="F16847" i="26"/>
  <c r="E16848" i="26"/>
  <c r="F16848" i="26"/>
  <c r="E16849" i="26"/>
  <c r="F16849" i="26"/>
  <c r="E16850" i="26"/>
  <c r="F16850" i="26"/>
  <c r="E16851" i="26"/>
  <c r="F16851" i="26"/>
  <c r="E16852" i="26"/>
  <c r="F16852" i="26"/>
  <c r="E16853" i="26"/>
  <c r="F16853" i="26"/>
  <c r="E16854" i="26"/>
  <c r="F16854" i="26"/>
  <c r="E16855" i="26"/>
  <c r="F16855" i="26"/>
  <c r="E16856" i="26"/>
  <c r="F16856" i="26"/>
  <c r="E16857" i="26"/>
  <c r="F16857" i="26"/>
  <c r="E16858" i="26"/>
  <c r="F16858" i="26"/>
  <c r="E16859" i="26"/>
  <c r="F16859" i="26"/>
  <c r="E16860" i="26"/>
  <c r="F16860" i="26"/>
  <c r="E16861" i="26"/>
  <c r="F16861" i="26"/>
  <c r="E16862" i="26"/>
  <c r="F16862" i="26"/>
  <c r="E16863" i="26"/>
  <c r="F16863" i="26"/>
  <c r="E16864" i="26"/>
  <c r="F16864" i="26"/>
  <c r="E16865" i="26"/>
  <c r="F16865" i="26"/>
  <c r="E16866" i="26"/>
  <c r="F16866" i="26"/>
  <c r="E16867" i="26"/>
  <c r="F16867" i="26"/>
  <c r="E16868" i="26"/>
  <c r="F16868" i="26"/>
  <c r="E16869" i="26"/>
  <c r="F16869" i="26"/>
  <c r="E16870" i="26"/>
  <c r="F16870" i="26"/>
  <c r="E16871" i="26"/>
  <c r="F16871" i="26"/>
  <c r="E16872" i="26"/>
  <c r="F16872" i="26"/>
  <c r="E16873" i="26"/>
  <c r="F16873" i="26"/>
  <c r="E16874" i="26"/>
  <c r="F16874" i="26"/>
  <c r="E16875" i="26"/>
  <c r="F16875" i="26"/>
  <c r="E16876" i="26"/>
  <c r="F16876" i="26"/>
  <c r="E16877" i="26"/>
  <c r="F16877" i="26"/>
  <c r="E16878" i="26"/>
  <c r="F16878" i="26"/>
  <c r="E16879" i="26"/>
  <c r="F16879" i="26"/>
  <c r="E16880" i="26"/>
  <c r="F16880" i="26"/>
  <c r="E16881" i="26"/>
  <c r="F16881" i="26"/>
  <c r="E16882" i="26"/>
  <c r="F16882" i="26"/>
  <c r="E16883" i="26"/>
  <c r="F16883" i="26"/>
  <c r="E16884" i="26"/>
  <c r="F16884" i="26"/>
  <c r="E16885" i="26"/>
  <c r="F16885" i="26"/>
  <c r="E16886" i="26"/>
  <c r="F16886" i="26"/>
  <c r="E16887" i="26"/>
  <c r="F16887" i="26"/>
  <c r="E16888" i="26"/>
  <c r="F16888" i="26"/>
  <c r="E16889" i="26"/>
  <c r="F16889" i="26"/>
  <c r="E16890" i="26"/>
  <c r="F16890" i="26"/>
  <c r="E16891" i="26"/>
  <c r="F16891" i="26"/>
  <c r="E16892" i="26"/>
  <c r="F16892" i="26"/>
  <c r="E16893" i="26"/>
  <c r="F16893" i="26"/>
  <c r="E16894" i="26"/>
  <c r="F16894" i="26"/>
  <c r="E16895" i="26"/>
  <c r="F16895" i="26"/>
  <c r="E16896" i="26"/>
  <c r="F16896" i="26"/>
  <c r="E16897" i="26"/>
  <c r="F16897" i="26"/>
  <c r="E16898" i="26"/>
  <c r="F16898" i="26"/>
  <c r="E16899" i="26"/>
  <c r="F16899" i="26"/>
  <c r="E16900" i="26"/>
  <c r="F16900" i="26"/>
  <c r="E16901" i="26"/>
  <c r="F16901" i="26"/>
  <c r="E16902" i="26"/>
  <c r="F16902" i="26"/>
  <c r="E16903" i="26"/>
  <c r="F16903" i="26"/>
  <c r="E16904" i="26"/>
  <c r="F16904" i="26"/>
  <c r="E16905" i="26"/>
  <c r="F16905" i="26"/>
  <c r="E16906" i="26"/>
  <c r="F16906" i="26"/>
  <c r="E16907" i="26"/>
  <c r="F16907" i="26"/>
  <c r="E16908" i="26"/>
  <c r="F16908" i="26"/>
  <c r="E16909" i="26"/>
  <c r="F16909" i="26"/>
  <c r="E16910" i="26"/>
  <c r="F16910" i="26"/>
  <c r="E16911" i="26"/>
  <c r="F16911" i="26"/>
  <c r="E16912" i="26"/>
  <c r="F16912" i="26"/>
  <c r="E16913" i="26"/>
  <c r="F16913" i="26"/>
  <c r="E16914" i="26"/>
  <c r="F16914" i="26"/>
  <c r="E16915" i="26"/>
  <c r="F16915" i="26"/>
  <c r="E16916" i="26"/>
  <c r="F16916" i="26"/>
  <c r="E16917" i="26"/>
  <c r="F16917" i="26"/>
  <c r="E16918" i="26"/>
  <c r="F16918" i="26"/>
  <c r="E16919" i="26"/>
  <c r="F16919" i="26"/>
  <c r="E16920" i="26"/>
  <c r="F16920" i="26"/>
  <c r="E16921" i="26"/>
  <c r="F16921" i="26"/>
  <c r="E16922" i="26"/>
  <c r="F16922" i="26"/>
  <c r="E16923" i="26"/>
  <c r="F16923" i="26"/>
  <c r="E16924" i="26"/>
  <c r="F16924" i="26"/>
  <c r="E16925" i="26"/>
  <c r="F16925" i="26"/>
  <c r="E16926" i="26"/>
  <c r="F16926" i="26"/>
  <c r="E16927" i="26"/>
  <c r="F16927" i="26"/>
  <c r="E16928" i="26"/>
  <c r="F16928" i="26"/>
  <c r="E16929" i="26"/>
  <c r="F16929" i="26"/>
  <c r="E16930" i="26"/>
  <c r="F16930" i="26"/>
  <c r="E16931" i="26"/>
  <c r="F16931" i="26"/>
  <c r="E16932" i="26"/>
  <c r="F16932" i="26"/>
  <c r="E16933" i="26"/>
  <c r="F16933" i="26"/>
  <c r="E16934" i="26"/>
  <c r="F16934" i="26"/>
  <c r="E16935" i="26"/>
  <c r="F16935" i="26"/>
  <c r="E16936" i="26"/>
  <c r="F16936" i="26"/>
  <c r="E16937" i="26"/>
  <c r="F16937" i="26"/>
  <c r="E16938" i="26"/>
  <c r="F16938" i="26"/>
  <c r="E16939" i="26"/>
  <c r="F16939" i="26"/>
  <c r="E16940" i="26"/>
  <c r="F16940" i="26"/>
  <c r="E16941" i="26"/>
  <c r="F16941" i="26"/>
  <c r="E16942" i="26"/>
  <c r="F16942" i="26"/>
  <c r="E16943" i="26"/>
  <c r="F16943" i="26"/>
  <c r="E16944" i="26"/>
  <c r="F16944" i="26"/>
  <c r="E16945" i="26"/>
  <c r="F16945" i="26"/>
  <c r="E16946" i="26"/>
  <c r="F16946" i="26"/>
  <c r="E16947" i="26"/>
  <c r="F16947" i="26"/>
  <c r="E16948" i="26"/>
  <c r="F16948" i="26"/>
  <c r="E16949" i="26"/>
  <c r="F16949" i="26"/>
  <c r="E16950" i="26"/>
  <c r="F16950" i="26"/>
  <c r="E16951" i="26"/>
  <c r="F16951" i="26"/>
  <c r="E16952" i="26"/>
  <c r="F16952" i="26"/>
  <c r="E16953" i="26"/>
  <c r="F16953" i="26"/>
  <c r="E16954" i="26"/>
  <c r="F16954" i="26"/>
  <c r="E16955" i="26"/>
  <c r="F16955" i="26"/>
  <c r="E16956" i="26"/>
  <c r="F16956" i="26"/>
  <c r="E16957" i="26"/>
  <c r="F16957" i="26"/>
  <c r="E16958" i="26"/>
  <c r="F16958" i="26"/>
  <c r="E16959" i="26"/>
  <c r="F16959" i="26"/>
  <c r="E16960" i="26"/>
  <c r="F16960" i="26"/>
  <c r="E16961" i="26"/>
  <c r="F16961" i="26"/>
  <c r="E16962" i="26"/>
  <c r="F16962" i="26"/>
  <c r="E16963" i="26"/>
  <c r="F16963" i="26"/>
  <c r="E16964" i="26"/>
  <c r="F16964" i="26"/>
  <c r="E16965" i="26"/>
  <c r="F16965" i="26"/>
  <c r="E16966" i="26"/>
  <c r="F16966" i="26"/>
  <c r="E16967" i="26"/>
  <c r="F16967" i="26"/>
  <c r="E16968" i="26"/>
  <c r="F16968" i="26"/>
  <c r="E16969" i="26"/>
  <c r="F16969" i="26"/>
  <c r="E16970" i="26"/>
  <c r="F16970" i="26"/>
  <c r="E16971" i="26"/>
  <c r="F16971" i="26"/>
  <c r="E16972" i="26"/>
  <c r="F16972" i="26"/>
  <c r="E16973" i="26"/>
  <c r="F16973" i="26"/>
  <c r="E16974" i="26"/>
  <c r="F16974" i="26"/>
  <c r="E16975" i="26"/>
  <c r="F16975" i="26"/>
  <c r="E16976" i="26"/>
  <c r="F16976" i="26"/>
  <c r="E16977" i="26"/>
  <c r="F16977" i="26"/>
  <c r="E16978" i="26"/>
  <c r="F16978" i="26"/>
  <c r="E16979" i="26"/>
  <c r="F16979" i="26"/>
  <c r="E16980" i="26"/>
  <c r="F16980" i="26"/>
  <c r="E16981" i="26"/>
  <c r="F16981" i="26"/>
  <c r="E16982" i="26"/>
  <c r="F16982" i="26"/>
  <c r="E16983" i="26"/>
  <c r="F16983" i="26"/>
  <c r="E16984" i="26"/>
  <c r="F16984" i="26"/>
  <c r="E16985" i="26"/>
  <c r="F16985" i="26"/>
  <c r="E16986" i="26"/>
  <c r="F16986" i="26"/>
  <c r="E16987" i="26"/>
  <c r="F16987" i="26"/>
  <c r="E16988" i="26"/>
  <c r="F16988" i="26"/>
  <c r="E16989" i="26"/>
  <c r="F16989" i="26"/>
  <c r="E16990" i="26"/>
  <c r="F16990" i="26"/>
  <c r="E16991" i="26"/>
  <c r="F16991" i="26"/>
  <c r="E16992" i="26"/>
  <c r="F16992" i="26"/>
  <c r="E16993" i="26"/>
  <c r="F16993" i="26"/>
  <c r="E16994" i="26"/>
  <c r="F16994" i="26"/>
  <c r="E16995" i="26"/>
  <c r="F16995" i="26"/>
  <c r="E16996" i="26"/>
  <c r="F16996" i="26"/>
  <c r="E16997" i="26"/>
  <c r="F16997" i="26"/>
  <c r="E16998" i="26"/>
  <c r="F16998" i="26"/>
  <c r="E16999" i="26"/>
  <c r="F16999" i="26"/>
  <c r="E17000" i="26"/>
  <c r="F17000" i="26"/>
  <c r="E17001" i="26"/>
  <c r="F17001" i="26"/>
  <c r="E17002" i="26"/>
  <c r="F17002" i="26"/>
  <c r="E17003" i="26"/>
  <c r="F17003" i="26"/>
  <c r="E17004" i="26"/>
  <c r="F17004" i="26"/>
  <c r="E17005" i="26"/>
  <c r="F17005" i="26"/>
  <c r="E17006" i="26"/>
  <c r="F17006" i="26"/>
  <c r="E17007" i="26"/>
  <c r="F17007" i="26"/>
  <c r="E17008" i="26"/>
  <c r="F17008" i="26"/>
  <c r="E17009" i="26"/>
  <c r="F17009" i="26"/>
  <c r="E17010" i="26"/>
  <c r="F17010" i="26"/>
  <c r="E17011" i="26"/>
  <c r="F17011" i="26"/>
  <c r="E17012" i="26"/>
  <c r="F17012" i="26"/>
  <c r="E17013" i="26"/>
  <c r="F17013" i="26"/>
  <c r="E17014" i="26"/>
  <c r="F17014" i="26"/>
  <c r="E17015" i="26"/>
  <c r="F17015" i="26"/>
  <c r="E17016" i="26"/>
  <c r="F17016" i="26"/>
  <c r="E17017" i="26"/>
  <c r="F17017" i="26"/>
  <c r="E17018" i="26"/>
  <c r="F17018" i="26"/>
  <c r="E17019" i="26"/>
  <c r="F17019" i="26"/>
  <c r="E17020" i="26"/>
  <c r="F17020" i="26"/>
  <c r="E17021" i="26"/>
  <c r="F17021" i="26"/>
  <c r="E17022" i="26"/>
  <c r="F17022" i="26"/>
  <c r="E17023" i="26"/>
  <c r="F17023" i="26"/>
  <c r="E17024" i="26"/>
  <c r="F17024" i="26"/>
  <c r="E17025" i="26"/>
  <c r="F17025" i="26"/>
  <c r="E17026" i="26"/>
  <c r="F17026" i="26"/>
  <c r="E17027" i="26"/>
  <c r="F17027" i="26"/>
  <c r="E17028" i="26"/>
  <c r="F17028" i="26"/>
  <c r="E17029" i="26"/>
  <c r="F17029" i="26"/>
  <c r="E17030" i="26"/>
  <c r="F17030" i="26"/>
  <c r="E17031" i="26"/>
  <c r="F17031" i="26"/>
  <c r="E17032" i="26"/>
  <c r="F17032" i="26"/>
  <c r="E17033" i="26"/>
  <c r="F17033" i="26"/>
  <c r="E17034" i="26"/>
  <c r="F17034" i="26"/>
  <c r="E17035" i="26"/>
  <c r="F17035" i="26"/>
  <c r="E17036" i="26"/>
  <c r="F17036" i="26"/>
  <c r="E17037" i="26"/>
  <c r="F17037" i="26"/>
  <c r="E17038" i="26"/>
  <c r="F17038" i="26"/>
  <c r="E17039" i="26"/>
  <c r="F17039" i="26"/>
  <c r="E17040" i="26"/>
  <c r="F17040" i="26"/>
  <c r="E17041" i="26"/>
  <c r="F17041" i="26"/>
  <c r="E17042" i="26"/>
  <c r="F17042" i="26"/>
  <c r="E17043" i="26"/>
  <c r="F17043" i="26"/>
  <c r="E17044" i="26"/>
  <c r="F17044" i="26"/>
  <c r="E17045" i="26"/>
  <c r="F17045" i="26"/>
  <c r="E17046" i="26"/>
  <c r="F17046" i="26"/>
  <c r="E17047" i="26"/>
  <c r="F17047" i="26"/>
  <c r="E17048" i="26"/>
  <c r="F17048" i="26"/>
  <c r="E17049" i="26"/>
  <c r="F17049" i="26"/>
  <c r="E17050" i="26"/>
  <c r="F17050" i="26"/>
  <c r="E17051" i="26"/>
  <c r="F17051" i="26"/>
  <c r="E17052" i="26"/>
  <c r="F17052" i="26"/>
  <c r="E17053" i="26"/>
  <c r="F17053" i="26"/>
  <c r="E17054" i="26"/>
  <c r="F17054" i="26"/>
  <c r="E17055" i="26"/>
  <c r="F17055" i="26"/>
  <c r="E17056" i="26"/>
  <c r="F17056" i="26"/>
  <c r="E17057" i="26"/>
  <c r="F17057" i="26"/>
  <c r="E17058" i="26"/>
  <c r="F17058" i="26"/>
  <c r="E17059" i="26"/>
  <c r="F17059" i="26"/>
  <c r="E17060" i="26"/>
  <c r="F17060" i="26"/>
  <c r="E17061" i="26"/>
  <c r="F17061" i="26"/>
  <c r="E17062" i="26"/>
  <c r="F17062" i="26"/>
  <c r="E17063" i="26"/>
  <c r="F17063" i="26"/>
  <c r="E17064" i="26"/>
  <c r="F17064" i="26"/>
  <c r="E17065" i="26"/>
  <c r="F17065" i="26"/>
  <c r="E17066" i="26"/>
  <c r="F17066" i="26"/>
  <c r="E17067" i="26"/>
  <c r="F17067" i="26"/>
  <c r="E17068" i="26"/>
  <c r="F17068" i="26"/>
  <c r="E17069" i="26"/>
  <c r="F17069" i="26"/>
  <c r="E17070" i="26"/>
  <c r="F17070" i="26"/>
  <c r="E17071" i="26"/>
  <c r="F17071" i="26"/>
  <c r="E17072" i="26"/>
  <c r="F17072" i="26"/>
  <c r="E17073" i="26"/>
  <c r="F17073" i="26"/>
  <c r="E17074" i="26"/>
  <c r="F17074" i="26"/>
  <c r="E17075" i="26"/>
  <c r="F17075" i="26"/>
  <c r="E17076" i="26"/>
  <c r="F17076" i="26"/>
  <c r="E17077" i="26"/>
  <c r="F17077" i="26"/>
  <c r="E17078" i="26"/>
  <c r="F17078" i="26"/>
  <c r="E17079" i="26"/>
  <c r="F17079" i="26"/>
  <c r="E17080" i="26"/>
  <c r="F17080" i="26"/>
  <c r="E17081" i="26"/>
  <c r="F17081" i="26"/>
  <c r="E17082" i="26"/>
  <c r="F17082" i="26"/>
  <c r="E17083" i="26"/>
  <c r="F17083" i="26"/>
  <c r="E17084" i="26"/>
  <c r="F17084" i="26"/>
  <c r="E17085" i="26"/>
  <c r="F17085" i="26"/>
  <c r="E17086" i="26"/>
  <c r="F17086" i="26"/>
  <c r="E17087" i="26"/>
  <c r="F17087" i="26"/>
  <c r="E17088" i="26"/>
  <c r="F17088" i="26"/>
  <c r="E17089" i="26"/>
  <c r="F17089" i="26"/>
  <c r="E17090" i="26"/>
  <c r="F17090" i="26"/>
  <c r="E17091" i="26"/>
  <c r="F17091" i="26"/>
  <c r="E17092" i="26"/>
  <c r="F17092" i="26"/>
  <c r="E17093" i="26"/>
  <c r="F17093" i="26"/>
  <c r="E17094" i="26"/>
  <c r="F17094" i="26"/>
  <c r="E17095" i="26"/>
  <c r="F17095" i="26"/>
  <c r="E17096" i="26"/>
  <c r="F17096" i="26"/>
  <c r="E17097" i="26"/>
  <c r="F17097" i="26"/>
  <c r="E17098" i="26"/>
  <c r="F17098" i="26"/>
  <c r="E17099" i="26"/>
  <c r="F17099" i="26"/>
  <c r="E17100" i="26"/>
  <c r="F17100" i="26"/>
  <c r="E17101" i="26"/>
  <c r="F17101" i="26"/>
  <c r="E17102" i="26"/>
  <c r="F17102" i="26"/>
  <c r="E17103" i="26"/>
  <c r="F17103" i="26"/>
  <c r="E17104" i="26"/>
  <c r="F17104" i="26"/>
  <c r="E17105" i="26"/>
  <c r="F17105" i="26"/>
  <c r="E17106" i="26"/>
  <c r="F17106" i="26"/>
  <c r="E17107" i="26"/>
  <c r="F17107" i="26"/>
  <c r="E17108" i="26"/>
  <c r="F17108" i="26"/>
  <c r="E17109" i="26"/>
  <c r="F17109" i="26"/>
  <c r="E17110" i="26"/>
  <c r="F17110" i="26"/>
  <c r="E17111" i="26"/>
  <c r="F17111" i="26"/>
  <c r="E17112" i="26"/>
  <c r="F17112" i="26"/>
  <c r="E17113" i="26"/>
  <c r="F17113" i="26"/>
  <c r="E17114" i="26"/>
  <c r="F17114" i="26"/>
  <c r="E17115" i="26"/>
  <c r="F17115" i="26"/>
  <c r="E17116" i="26"/>
  <c r="F17116" i="26"/>
  <c r="E17117" i="26"/>
  <c r="F17117" i="26"/>
  <c r="E17118" i="26"/>
  <c r="F17118" i="26"/>
  <c r="E17119" i="26"/>
  <c r="F17119" i="26"/>
  <c r="E17120" i="26"/>
  <c r="F17120" i="26"/>
  <c r="E17121" i="26"/>
  <c r="F17121" i="26"/>
  <c r="E17122" i="26"/>
  <c r="F17122" i="26"/>
  <c r="E17123" i="26"/>
  <c r="F17123" i="26"/>
  <c r="E17124" i="26"/>
  <c r="F17124" i="26"/>
  <c r="E17125" i="26"/>
  <c r="F17125" i="26"/>
  <c r="E17126" i="26"/>
  <c r="F17126" i="26"/>
  <c r="E17127" i="26"/>
  <c r="F17127" i="26"/>
  <c r="E17128" i="26"/>
  <c r="F17128" i="26"/>
  <c r="E17129" i="26"/>
  <c r="F17129" i="26"/>
  <c r="E17130" i="26"/>
  <c r="F17130" i="26"/>
  <c r="E17131" i="26"/>
  <c r="F17131" i="26"/>
  <c r="E17132" i="26"/>
  <c r="F17132" i="26"/>
  <c r="E17133" i="26"/>
  <c r="F17133" i="26"/>
  <c r="E17134" i="26"/>
  <c r="F17134" i="26"/>
  <c r="E17135" i="26"/>
  <c r="F17135" i="26"/>
  <c r="E17136" i="26"/>
  <c r="F17136" i="26"/>
  <c r="E17137" i="26"/>
  <c r="F17137" i="26"/>
  <c r="E17138" i="26"/>
  <c r="F17138" i="26"/>
  <c r="E17139" i="26"/>
  <c r="F17139" i="26"/>
  <c r="E17140" i="26"/>
  <c r="F17140" i="26"/>
  <c r="E17141" i="26"/>
  <c r="F17141" i="26"/>
  <c r="E17142" i="26"/>
  <c r="F17142" i="26"/>
  <c r="E17143" i="26"/>
  <c r="F17143" i="26"/>
  <c r="E17144" i="26"/>
  <c r="F17144" i="26"/>
  <c r="E17145" i="26"/>
  <c r="F17145" i="26"/>
  <c r="E17146" i="26"/>
  <c r="F17146" i="26"/>
  <c r="E17147" i="26"/>
  <c r="F17147" i="26"/>
  <c r="E17148" i="26"/>
  <c r="F17148" i="26"/>
  <c r="E17149" i="26"/>
  <c r="F17149" i="26"/>
  <c r="E17150" i="26"/>
  <c r="F17150" i="26"/>
  <c r="E17151" i="26"/>
  <c r="F17151" i="26"/>
  <c r="E17152" i="26"/>
  <c r="F17152" i="26"/>
  <c r="E17153" i="26"/>
  <c r="F17153" i="26"/>
  <c r="E17154" i="26"/>
  <c r="F17154" i="26"/>
  <c r="E17155" i="26"/>
  <c r="F17155" i="26"/>
  <c r="E17156" i="26"/>
  <c r="F17156" i="26"/>
  <c r="E17157" i="26"/>
  <c r="F17157" i="26"/>
  <c r="E17158" i="26"/>
  <c r="F17158" i="26"/>
  <c r="E17159" i="26"/>
  <c r="F17159" i="26"/>
  <c r="E17160" i="26"/>
  <c r="F17160" i="26"/>
  <c r="E17161" i="26"/>
  <c r="F17161" i="26"/>
  <c r="E17162" i="26"/>
  <c r="F17162" i="26"/>
  <c r="E17163" i="26"/>
  <c r="F17163" i="26"/>
  <c r="E17164" i="26"/>
  <c r="F17164" i="26"/>
  <c r="E17165" i="26"/>
  <c r="F17165" i="26"/>
  <c r="E17166" i="26"/>
  <c r="F17166" i="26"/>
  <c r="E17167" i="26"/>
  <c r="F17167" i="26"/>
  <c r="E17168" i="26"/>
  <c r="F17168" i="26"/>
  <c r="E17169" i="26"/>
  <c r="F17169" i="26"/>
  <c r="E17170" i="26"/>
  <c r="F17170" i="26"/>
  <c r="E17171" i="26"/>
  <c r="F17171" i="26"/>
  <c r="E17172" i="26"/>
  <c r="F17172" i="26"/>
  <c r="E17173" i="26"/>
  <c r="F17173" i="26"/>
  <c r="E17174" i="26"/>
  <c r="F17174" i="26"/>
  <c r="E17175" i="26"/>
  <c r="F17175" i="26"/>
  <c r="E17176" i="26"/>
  <c r="F17176" i="26"/>
  <c r="E17177" i="26"/>
  <c r="F17177" i="26"/>
  <c r="E17178" i="26"/>
  <c r="F17178" i="26"/>
  <c r="E17179" i="26"/>
  <c r="F17179" i="26"/>
  <c r="E17180" i="26"/>
  <c r="F17180" i="26"/>
  <c r="E17181" i="26"/>
  <c r="F17181" i="26"/>
  <c r="E17182" i="26"/>
  <c r="F17182" i="26"/>
  <c r="E17183" i="26"/>
  <c r="F17183" i="26"/>
  <c r="E17184" i="26"/>
  <c r="F17184" i="26"/>
  <c r="E17185" i="26"/>
  <c r="F17185" i="26"/>
  <c r="E17186" i="26"/>
  <c r="F17186" i="26"/>
  <c r="E17187" i="26"/>
  <c r="F17187" i="26"/>
  <c r="E17188" i="26"/>
  <c r="F17188" i="26"/>
  <c r="E17189" i="26"/>
  <c r="F17189" i="26"/>
  <c r="E17190" i="26"/>
  <c r="F17190" i="26"/>
  <c r="E17191" i="26"/>
  <c r="F17191" i="26"/>
  <c r="E17192" i="26"/>
  <c r="F17192" i="26"/>
  <c r="E17193" i="26"/>
  <c r="F17193" i="26"/>
  <c r="E17194" i="26"/>
  <c r="F17194" i="26"/>
  <c r="E17195" i="26"/>
  <c r="F17195" i="26"/>
  <c r="E17196" i="26"/>
  <c r="F17196" i="26"/>
  <c r="E17197" i="26"/>
  <c r="F17197" i="26"/>
  <c r="E17198" i="26"/>
  <c r="F17198" i="26"/>
  <c r="E17199" i="26"/>
  <c r="F17199" i="26"/>
  <c r="E17200" i="26"/>
  <c r="F17200" i="26"/>
  <c r="E17201" i="26"/>
  <c r="F17201" i="26"/>
  <c r="E17202" i="26"/>
  <c r="F17202" i="26"/>
  <c r="E17203" i="26"/>
  <c r="F17203" i="26"/>
  <c r="E17204" i="26"/>
  <c r="F17204" i="26"/>
  <c r="E17205" i="26"/>
  <c r="F17205" i="26"/>
  <c r="E17206" i="26"/>
  <c r="F17206" i="26"/>
  <c r="E17207" i="26"/>
  <c r="F17207" i="26"/>
  <c r="E17208" i="26"/>
  <c r="F17208" i="26"/>
  <c r="E17209" i="26"/>
  <c r="F17209" i="26"/>
  <c r="E17210" i="26"/>
  <c r="F17210" i="26"/>
  <c r="E17211" i="26"/>
  <c r="F17211" i="26"/>
  <c r="E17212" i="26"/>
  <c r="F17212" i="26"/>
  <c r="E17213" i="26"/>
  <c r="F17213" i="26"/>
  <c r="E17214" i="26"/>
  <c r="F17214" i="26"/>
  <c r="E17215" i="26"/>
  <c r="F17215" i="26"/>
  <c r="E17216" i="26"/>
  <c r="F17216" i="26"/>
  <c r="E17217" i="26"/>
  <c r="F17217" i="26"/>
  <c r="E17218" i="26"/>
  <c r="F17218" i="26"/>
  <c r="E17219" i="26"/>
  <c r="F17219" i="26"/>
  <c r="E17220" i="26"/>
  <c r="F17220" i="26"/>
  <c r="E17221" i="26"/>
  <c r="F17221" i="26"/>
  <c r="E17222" i="26"/>
  <c r="F17222" i="26"/>
  <c r="E17223" i="26"/>
  <c r="F17223" i="26"/>
  <c r="E17224" i="26"/>
  <c r="F17224" i="26"/>
  <c r="E17225" i="26"/>
  <c r="F17225" i="26"/>
  <c r="E17226" i="26"/>
  <c r="F17226" i="26"/>
  <c r="E17227" i="26"/>
  <c r="F17227" i="26"/>
  <c r="E17228" i="26"/>
  <c r="F17228" i="26"/>
  <c r="E17229" i="26"/>
  <c r="F17229" i="26"/>
  <c r="E17230" i="26"/>
  <c r="F17230" i="26"/>
  <c r="E17231" i="26"/>
  <c r="F17231" i="26"/>
  <c r="E17232" i="26"/>
  <c r="F17232" i="26"/>
  <c r="E17233" i="26"/>
  <c r="F17233" i="26"/>
  <c r="E17234" i="26"/>
  <c r="F17234" i="26"/>
  <c r="E17235" i="26"/>
  <c r="F17235" i="26"/>
  <c r="E17236" i="26"/>
  <c r="F17236" i="26"/>
  <c r="E17237" i="26"/>
  <c r="F17237" i="26"/>
  <c r="E17238" i="26"/>
  <c r="F17238" i="26"/>
  <c r="E17239" i="26"/>
  <c r="F17239" i="26"/>
  <c r="E17240" i="26"/>
  <c r="F17240" i="26"/>
  <c r="E17241" i="26"/>
  <c r="F17241" i="26"/>
  <c r="E17242" i="26"/>
  <c r="F17242" i="26"/>
  <c r="E17243" i="26"/>
  <c r="F17243" i="26"/>
  <c r="E17244" i="26"/>
  <c r="F17244" i="26"/>
  <c r="E17245" i="26"/>
  <c r="F17245" i="26"/>
  <c r="E17246" i="26"/>
  <c r="F17246" i="26"/>
  <c r="E17247" i="26"/>
  <c r="F17247" i="26"/>
  <c r="E17248" i="26"/>
  <c r="F17248" i="26"/>
  <c r="E17249" i="26"/>
  <c r="F17249" i="26"/>
  <c r="E17250" i="26"/>
  <c r="F17250" i="26"/>
  <c r="E17251" i="26"/>
  <c r="F17251" i="26"/>
  <c r="E17252" i="26"/>
  <c r="F17252" i="26"/>
  <c r="E17253" i="26"/>
  <c r="F17253" i="26"/>
  <c r="E17254" i="26"/>
  <c r="F17254" i="26"/>
  <c r="E17255" i="26"/>
  <c r="F17255" i="26"/>
  <c r="E17256" i="26"/>
  <c r="F17256" i="26"/>
  <c r="E17257" i="26"/>
  <c r="F17257" i="26"/>
  <c r="E17258" i="26"/>
  <c r="F17258" i="26"/>
  <c r="E17259" i="26"/>
  <c r="F17259" i="26"/>
  <c r="E17260" i="26"/>
  <c r="F17260" i="26"/>
  <c r="E17261" i="26"/>
  <c r="F17261" i="26"/>
  <c r="E17262" i="26"/>
  <c r="F17262" i="26"/>
  <c r="E17263" i="26"/>
  <c r="F17263" i="26"/>
  <c r="E17264" i="26"/>
  <c r="F17264" i="26"/>
  <c r="E17265" i="26"/>
  <c r="F17265" i="26"/>
  <c r="E17266" i="26"/>
  <c r="F17266" i="26"/>
  <c r="E17267" i="26"/>
  <c r="F17267" i="26"/>
  <c r="E17268" i="26"/>
  <c r="F17268" i="26"/>
  <c r="E17269" i="26"/>
  <c r="F17269" i="26"/>
  <c r="E17270" i="26"/>
  <c r="F17270" i="26"/>
  <c r="E17271" i="26"/>
  <c r="F17271" i="26"/>
  <c r="E17272" i="26"/>
  <c r="F17272" i="26"/>
  <c r="E17273" i="26"/>
  <c r="F17273" i="26"/>
  <c r="E17274" i="26"/>
  <c r="F17274" i="26"/>
  <c r="E17275" i="26"/>
  <c r="F17275" i="26"/>
  <c r="E17276" i="26"/>
  <c r="F17276" i="26"/>
  <c r="E17277" i="26"/>
  <c r="F17277" i="26"/>
  <c r="E17278" i="26"/>
  <c r="F17278" i="26"/>
  <c r="E17279" i="26"/>
  <c r="F17279" i="26"/>
  <c r="E17280" i="26"/>
  <c r="F17280" i="26"/>
  <c r="E17281" i="26"/>
  <c r="F17281" i="26"/>
  <c r="E17282" i="26"/>
  <c r="F17282" i="26"/>
  <c r="E17283" i="26"/>
  <c r="F17283" i="26"/>
  <c r="E17284" i="26"/>
  <c r="F17284" i="26"/>
  <c r="E17285" i="26"/>
  <c r="F17285" i="26"/>
  <c r="E17286" i="26"/>
  <c r="F17286" i="26"/>
  <c r="E17287" i="26"/>
  <c r="F17287" i="26"/>
  <c r="E17288" i="26"/>
  <c r="F17288" i="26"/>
  <c r="E17289" i="26"/>
  <c r="F17289" i="26"/>
  <c r="E17290" i="26"/>
  <c r="F17290" i="26"/>
  <c r="E17291" i="26"/>
  <c r="F17291" i="26"/>
  <c r="E17292" i="26"/>
  <c r="F17292" i="26"/>
  <c r="E17293" i="26"/>
  <c r="F17293" i="26"/>
  <c r="E17294" i="26"/>
  <c r="F17294" i="26"/>
  <c r="E17295" i="26"/>
  <c r="F17295" i="26"/>
  <c r="E17296" i="26"/>
  <c r="F17296" i="26"/>
  <c r="E17297" i="26"/>
  <c r="F17297" i="26"/>
  <c r="E17298" i="26"/>
  <c r="F17298" i="26"/>
  <c r="E17299" i="26"/>
  <c r="F17299" i="26"/>
  <c r="E17300" i="26"/>
  <c r="F17300" i="26"/>
  <c r="E17301" i="26"/>
  <c r="F17301" i="26"/>
  <c r="E17302" i="26"/>
  <c r="F17302" i="26"/>
  <c r="E17303" i="26"/>
  <c r="F17303" i="26"/>
  <c r="E17304" i="26"/>
  <c r="F17304" i="26"/>
  <c r="E17305" i="26"/>
  <c r="F17305" i="26"/>
  <c r="E17306" i="26"/>
  <c r="F17306" i="26"/>
  <c r="E17307" i="26"/>
  <c r="F17307" i="26"/>
  <c r="E17308" i="26"/>
  <c r="F17308" i="26"/>
  <c r="E17309" i="26"/>
  <c r="F17309" i="26"/>
  <c r="E17310" i="26"/>
  <c r="F17310" i="26"/>
  <c r="E17311" i="26"/>
  <c r="F17311" i="26"/>
  <c r="E17312" i="26"/>
  <c r="F17312" i="26"/>
  <c r="E17313" i="26"/>
  <c r="F17313" i="26"/>
  <c r="E17314" i="26"/>
  <c r="F17314" i="26"/>
  <c r="E17315" i="26"/>
  <c r="F17315" i="26"/>
  <c r="E17316" i="26"/>
  <c r="F17316" i="26"/>
  <c r="E17317" i="26"/>
  <c r="F17317" i="26"/>
  <c r="E17318" i="26"/>
  <c r="F17318" i="26"/>
  <c r="E17319" i="26"/>
  <c r="F17319" i="26"/>
  <c r="E17320" i="26"/>
  <c r="F17320" i="26"/>
  <c r="E17321" i="26"/>
  <c r="F17321" i="26"/>
  <c r="E17322" i="26"/>
  <c r="F17322" i="26"/>
  <c r="E17323" i="26"/>
  <c r="F17323" i="26"/>
  <c r="E17324" i="26"/>
  <c r="F17324" i="26"/>
  <c r="E17325" i="26"/>
  <c r="F17325" i="26"/>
  <c r="E17326" i="26"/>
  <c r="F17326" i="26"/>
  <c r="E17327" i="26"/>
  <c r="F17327" i="26"/>
  <c r="E17328" i="26"/>
  <c r="F17328" i="26"/>
  <c r="E17329" i="26"/>
  <c r="F17329" i="26"/>
  <c r="E17330" i="26"/>
  <c r="F17330" i="26"/>
  <c r="E17331" i="26"/>
  <c r="F17331" i="26"/>
  <c r="E17332" i="26"/>
  <c r="F17332" i="26"/>
  <c r="E17333" i="26"/>
  <c r="F17333" i="26"/>
  <c r="E17334" i="26"/>
  <c r="F17334" i="26"/>
  <c r="E17335" i="26"/>
  <c r="F17335" i="26"/>
  <c r="E17336" i="26"/>
  <c r="F17336" i="26"/>
  <c r="E17337" i="26"/>
  <c r="F17337" i="26"/>
  <c r="E17338" i="26"/>
  <c r="F17338" i="26"/>
  <c r="E17339" i="26"/>
  <c r="F17339" i="26"/>
  <c r="E17340" i="26"/>
  <c r="F17340" i="26"/>
  <c r="E17341" i="26"/>
  <c r="F17341" i="26"/>
  <c r="E17342" i="26"/>
  <c r="F17342" i="26"/>
  <c r="E17343" i="26"/>
  <c r="F17343" i="26"/>
  <c r="E17344" i="26"/>
  <c r="F17344" i="26"/>
  <c r="E17345" i="26"/>
  <c r="F17345" i="26"/>
  <c r="E17346" i="26"/>
  <c r="F17346" i="26"/>
  <c r="E17347" i="26"/>
  <c r="F17347" i="26"/>
  <c r="E17348" i="26"/>
  <c r="F17348" i="26"/>
  <c r="E17349" i="26"/>
  <c r="F17349" i="26"/>
  <c r="E17350" i="26"/>
  <c r="F17350" i="26"/>
  <c r="E17351" i="26"/>
  <c r="F17351" i="26"/>
  <c r="E17352" i="26"/>
  <c r="F17352" i="26"/>
  <c r="E17353" i="26"/>
  <c r="F17353" i="26"/>
  <c r="E17354" i="26"/>
  <c r="F17354" i="26"/>
  <c r="E17355" i="26"/>
  <c r="F17355" i="26"/>
  <c r="E17356" i="26"/>
  <c r="F17356" i="26"/>
  <c r="E17357" i="26"/>
  <c r="F17357" i="26"/>
  <c r="E17358" i="26"/>
  <c r="F17358" i="26"/>
  <c r="E17359" i="26"/>
  <c r="F17359" i="26"/>
  <c r="E17360" i="26"/>
  <c r="F17360" i="26"/>
  <c r="E17361" i="26"/>
  <c r="F17361" i="26"/>
  <c r="E17362" i="26"/>
  <c r="F17362" i="26"/>
  <c r="E17363" i="26"/>
  <c r="F17363" i="26"/>
  <c r="E17364" i="26"/>
  <c r="F17364" i="26"/>
  <c r="E17365" i="26"/>
  <c r="F17365" i="26"/>
  <c r="E17366" i="26"/>
  <c r="F17366" i="26"/>
  <c r="E17367" i="26"/>
  <c r="F17367" i="26"/>
  <c r="E17368" i="26"/>
  <c r="F17368" i="26"/>
  <c r="E17369" i="26"/>
  <c r="F17369" i="26"/>
  <c r="E17370" i="26"/>
  <c r="F17370" i="26"/>
  <c r="E17371" i="26"/>
  <c r="F17371" i="26"/>
  <c r="E17372" i="26"/>
  <c r="F17372" i="26"/>
  <c r="E17373" i="26"/>
  <c r="F17373" i="26"/>
  <c r="E17374" i="26"/>
  <c r="F17374" i="26"/>
  <c r="E17375" i="26"/>
  <c r="F17375" i="26"/>
  <c r="E17376" i="26"/>
  <c r="F17376" i="26"/>
  <c r="E17377" i="26"/>
  <c r="F17377" i="26"/>
  <c r="E17378" i="26"/>
  <c r="F17378" i="26"/>
  <c r="E17379" i="26"/>
  <c r="F17379" i="26"/>
  <c r="E17380" i="26"/>
  <c r="F17380" i="26"/>
  <c r="E17381" i="26"/>
  <c r="F17381" i="26"/>
  <c r="E17382" i="26"/>
  <c r="F17382" i="26"/>
  <c r="E17383" i="26"/>
  <c r="F17383" i="26"/>
  <c r="E17384" i="26"/>
  <c r="F17384" i="26"/>
  <c r="E17385" i="26"/>
  <c r="F17385" i="26"/>
  <c r="E17386" i="26"/>
  <c r="F17386" i="26"/>
  <c r="E17387" i="26"/>
  <c r="F17387" i="26"/>
  <c r="E17388" i="26"/>
  <c r="F17388" i="26"/>
  <c r="E17389" i="26"/>
  <c r="F17389" i="26"/>
  <c r="E17390" i="26"/>
  <c r="F17390" i="26"/>
  <c r="E17391" i="26"/>
  <c r="F17391" i="26"/>
  <c r="E17392" i="26"/>
  <c r="F17392" i="26"/>
  <c r="E17393" i="26"/>
  <c r="F17393" i="26"/>
  <c r="E17394" i="26"/>
  <c r="F17394" i="26"/>
  <c r="E17395" i="26"/>
  <c r="F17395" i="26"/>
  <c r="E17396" i="26"/>
  <c r="F17396" i="26"/>
  <c r="E17397" i="26"/>
  <c r="F17397" i="26"/>
  <c r="E17398" i="26"/>
  <c r="F17398" i="26"/>
  <c r="E17399" i="26"/>
  <c r="F17399" i="26"/>
  <c r="E17400" i="26"/>
  <c r="F17400" i="26"/>
  <c r="E17401" i="26"/>
  <c r="F17401" i="26"/>
  <c r="E17402" i="26"/>
  <c r="F17402" i="26"/>
  <c r="E17403" i="26"/>
  <c r="F17403" i="26"/>
  <c r="E17404" i="26"/>
  <c r="F17404" i="26"/>
  <c r="E17405" i="26"/>
  <c r="F17405" i="26"/>
  <c r="E17406" i="26"/>
  <c r="F17406" i="26"/>
  <c r="E17407" i="26"/>
  <c r="F17407" i="26"/>
  <c r="E17408" i="26"/>
  <c r="F17408" i="26"/>
  <c r="E17409" i="26"/>
  <c r="F17409" i="26"/>
  <c r="E17410" i="26"/>
  <c r="F17410" i="26"/>
  <c r="E17411" i="26"/>
  <c r="F17411" i="26"/>
  <c r="E17412" i="26"/>
  <c r="F17412" i="26"/>
  <c r="E17413" i="26"/>
  <c r="F17413" i="26"/>
  <c r="E17414" i="26"/>
  <c r="F17414" i="26"/>
  <c r="E17415" i="26"/>
  <c r="F17415" i="26"/>
  <c r="E17416" i="26"/>
  <c r="F17416" i="26"/>
  <c r="E17417" i="26"/>
  <c r="F17417" i="26"/>
  <c r="E17418" i="26"/>
  <c r="F17418" i="26"/>
  <c r="E17419" i="26"/>
  <c r="F17419" i="26"/>
  <c r="E17420" i="26"/>
  <c r="F17420" i="26"/>
  <c r="E17421" i="26"/>
  <c r="F17421" i="26"/>
  <c r="E17422" i="26"/>
  <c r="F17422" i="26"/>
  <c r="E17423" i="26"/>
  <c r="F17423" i="26"/>
  <c r="E17424" i="26"/>
  <c r="F17424" i="26"/>
  <c r="E17425" i="26"/>
  <c r="F17425" i="26"/>
  <c r="E17426" i="26"/>
  <c r="F17426" i="26"/>
  <c r="E17427" i="26"/>
  <c r="F17427" i="26"/>
  <c r="E17428" i="26"/>
  <c r="F17428" i="26"/>
  <c r="E17429" i="26"/>
  <c r="F17429" i="26"/>
  <c r="E17430" i="26"/>
  <c r="F17430" i="26"/>
  <c r="E17431" i="26"/>
  <c r="F17431" i="26"/>
  <c r="E17432" i="26"/>
  <c r="F17432" i="26"/>
  <c r="E17433" i="26"/>
  <c r="F17433" i="26"/>
  <c r="E17434" i="26"/>
  <c r="F17434" i="26"/>
  <c r="E17435" i="26"/>
  <c r="F17435" i="26"/>
  <c r="E17436" i="26"/>
  <c r="F17436" i="26"/>
  <c r="E17437" i="26"/>
  <c r="F17437" i="26"/>
  <c r="E17438" i="26"/>
  <c r="F17438" i="26"/>
  <c r="E17439" i="26"/>
  <c r="F17439" i="26"/>
  <c r="E17440" i="26"/>
  <c r="F17440" i="26"/>
  <c r="E17441" i="26"/>
  <c r="F17441" i="26"/>
  <c r="E17442" i="26"/>
  <c r="F17442" i="26"/>
  <c r="E17443" i="26"/>
  <c r="F17443" i="26"/>
  <c r="E17444" i="26"/>
  <c r="F17444" i="26"/>
  <c r="E17445" i="26"/>
  <c r="F17445" i="26"/>
  <c r="E17446" i="26"/>
  <c r="F17446" i="26"/>
  <c r="E17447" i="26"/>
  <c r="F17447" i="26"/>
  <c r="E17448" i="26"/>
  <c r="F17448" i="26"/>
  <c r="E17449" i="26"/>
  <c r="F17449" i="26"/>
  <c r="E17450" i="26"/>
  <c r="F17450" i="26"/>
  <c r="E17451" i="26"/>
  <c r="F17451" i="26"/>
  <c r="E17452" i="26"/>
  <c r="F17452" i="26"/>
  <c r="E17453" i="26"/>
  <c r="F17453" i="26"/>
  <c r="E17454" i="26"/>
  <c r="F17454" i="26"/>
  <c r="E17455" i="26"/>
  <c r="F17455" i="26"/>
  <c r="E17456" i="26"/>
  <c r="F17456" i="26"/>
  <c r="E17457" i="26"/>
  <c r="F17457" i="26"/>
  <c r="E17458" i="26"/>
  <c r="F17458" i="26"/>
  <c r="E17459" i="26"/>
  <c r="F17459" i="26"/>
  <c r="E17460" i="26"/>
  <c r="F17460" i="26"/>
  <c r="E17461" i="26"/>
  <c r="F17461" i="26"/>
  <c r="E17462" i="26"/>
  <c r="F17462" i="26"/>
  <c r="E17463" i="26"/>
  <c r="F17463" i="26"/>
  <c r="E17464" i="26"/>
  <c r="F17464" i="26"/>
  <c r="E17465" i="26"/>
  <c r="F17465" i="26"/>
  <c r="E17466" i="26"/>
  <c r="F17466" i="26"/>
  <c r="E17467" i="26"/>
  <c r="F17467" i="26"/>
  <c r="E17468" i="26"/>
  <c r="F17468" i="26"/>
  <c r="E17469" i="26"/>
  <c r="F17469" i="26"/>
  <c r="E17470" i="26"/>
  <c r="F17470" i="26"/>
  <c r="E17471" i="26"/>
  <c r="F17471" i="26"/>
  <c r="E17472" i="26"/>
  <c r="F17472" i="26"/>
  <c r="E17473" i="26"/>
  <c r="F17473" i="26"/>
  <c r="E17474" i="26"/>
  <c r="F17474" i="26"/>
  <c r="E17475" i="26"/>
  <c r="F17475" i="26"/>
  <c r="E17476" i="26"/>
  <c r="F17476" i="26"/>
  <c r="E17477" i="26"/>
  <c r="F17477" i="26"/>
  <c r="E17478" i="26"/>
  <c r="F17478" i="26"/>
  <c r="E17479" i="26"/>
  <c r="F17479" i="26"/>
  <c r="E17480" i="26"/>
  <c r="F17480" i="26"/>
  <c r="E17481" i="26"/>
  <c r="F17481" i="26"/>
  <c r="E17482" i="26"/>
  <c r="F17482" i="26"/>
  <c r="E17483" i="26"/>
  <c r="F17483" i="26"/>
  <c r="E17484" i="26"/>
  <c r="F17484" i="26"/>
  <c r="E17485" i="26"/>
  <c r="F17485" i="26"/>
  <c r="E17486" i="26"/>
  <c r="F17486" i="26"/>
  <c r="E17487" i="26"/>
  <c r="F17487" i="26"/>
  <c r="E17488" i="26"/>
  <c r="F17488" i="26"/>
  <c r="E17489" i="26"/>
  <c r="F17489" i="26"/>
  <c r="E17490" i="26"/>
  <c r="F17490" i="26"/>
  <c r="E17491" i="26"/>
  <c r="F17491" i="26"/>
  <c r="E17492" i="26"/>
  <c r="F17492" i="26"/>
  <c r="E17493" i="26"/>
  <c r="F17493" i="26"/>
  <c r="E17494" i="26"/>
  <c r="F17494" i="26"/>
  <c r="E17495" i="26"/>
  <c r="F17495" i="26"/>
  <c r="E17496" i="26"/>
  <c r="F17496" i="26"/>
  <c r="E17497" i="26"/>
  <c r="F17497" i="26"/>
  <c r="E17498" i="26"/>
  <c r="F17498" i="26"/>
  <c r="E17499" i="26"/>
  <c r="F17499" i="26"/>
  <c r="E17500" i="26"/>
  <c r="F17500" i="26"/>
  <c r="E17501" i="26"/>
  <c r="F17501" i="26"/>
  <c r="E17502" i="26"/>
  <c r="F17502" i="26"/>
  <c r="E17503" i="26"/>
  <c r="F17503" i="26"/>
  <c r="E17504" i="26"/>
  <c r="F17504" i="26"/>
  <c r="E17505" i="26"/>
  <c r="F17505" i="26"/>
  <c r="E17506" i="26"/>
  <c r="F17506" i="26"/>
  <c r="E17507" i="26"/>
  <c r="F17507" i="26"/>
  <c r="E17508" i="26"/>
  <c r="F17508" i="26"/>
  <c r="E17509" i="26"/>
  <c r="F17509" i="26"/>
  <c r="E17510" i="26"/>
  <c r="F17510" i="26"/>
  <c r="E17511" i="26"/>
  <c r="F17511" i="26"/>
  <c r="E17512" i="26"/>
  <c r="F17512" i="26"/>
  <c r="E17513" i="26"/>
  <c r="F17513" i="26"/>
  <c r="E17514" i="26"/>
  <c r="F17514" i="26"/>
  <c r="E17515" i="26"/>
  <c r="F17515" i="26"/>
  <c r="E17516" i="26"/>
  <c r="F17516" i="26"/>
  <c r="E17517" i="26"/>
  <c r="F17517" i="26"/>
  <c r="E17518" i="26"/>
  <c r="F17518" i="26"/>
  <c r="E17519" i="26"/>
  <c r="F17519" i="26"/>
  <c r="E17520" i="26"/>
  <c r="F17520" i="26"/>
  <c r="E17521" i="26"/>
  <c r="F17521" i="26"/>
  <c r="E17522" i="26"/>
  <c r="F17522" i="26"/>
  <c r="E17523" i="26"/>
  <c r="F17523" i="26"/>
  <c r="E17524" i="26"/>
  <c r="F17524" i="26"/>
  <c r="E17525" i="26"/>
  <c r="F17525" i="26"/>
  <c r="E17526" i="26"/>
  <c r="F17526" i="26"/>
  <c r="E17527" i="26"/>
  <c r="F17527" i="26"/>
  <c r="E17528" i="26"/>
  <c r="F17528" i="26"/>
  <c r="E17529" i="26"/>
  <c r="F17529" i="26"/>
  <c r="E17530" i="26"/>
  <c r="F17530" i="26"/>
  <c r="E17531" i="26"/>
  <c r="F17531" i="26"/>
  <c r="E17532" i="26"/>
  <c r="F17532" i="26"/>
  <c r="E17533" i="26"/>
  <c r="F17533" i="26"/>
  <c r="E17534" i="26"/>
  <c r="F17534" i="26"/>
  <c r="E17535" i="26"/>
  <c r="F17535" i="26"/>
  <c r="E17536" i="26"/>
  <c r="F17536" i="26"/>
  <c r="E17537" i="26"/>
  <c r="F17537" i="26"/>
  <c r="E17538" i="26"/>
  <c r="F17538" i="26"/>
  <c r="E17539" i="26"/>
  <c r="F17539" i="26"/>
  <c r="E17540" i="26"/>
  <c r="F17540" i="26"/>
  <c r="E17541" i="26"/>
  <c r="F17541" i="26"/>
  <c r="E17542" i="26"/>
  <c r="F17542" i="26"/>
  <c r="E17543" i="26"/>
  <c r="F17543" i="26"/>
  <c r="E17544" i="26"/>
  <c r="F17544" i="26"/>
  <c r="E17545" i="26"/>
  <c r="F17545" i="26"/>
  <c r="E17546" i="26"/>
  <c r="F17546" i="26"/>
  <c r="E17547" i="26"/>
  <c r="F17547" i="26"/>
  <c r="E17548" i="26"/>
  <c r="F17548" i="26"/>
  <c r="E17549" i="26"/>
  <c r="F17549" i="26"/>
  <c r="E17550" i="26"/>
  <c r="F17550" i="26"/>
  <c r="E17551" i="26"/>
  <c r="F17551" i="26"/>
  <c r="E17552" i="26"/>
  <c r="F17552" i="26"/>
  <c r="E17553" i="26"/>
  <c r="F17553" i="26"/>
  <c r="E17554" i="26"/>
  <c r="F17554" i="26"/>
  <c r="E17555" i="26"/>
  <c r="F17555" i="26"/>
  <c r="E17556" i="26"/>
  <c r="F17556" i="26"/>
  <c r="E17557" i="26"/>
  <c r="F17557" i="26"/>
  <c r="E17558" i="26"/>
  <c r="F17558" i="26"/>
  <c r="E17559" i="26"/>
  <c r="F17559" i="26"/>
  <c r="E17560" i="26"/>
  <c r="F17560" i="26"/>
  <c r="E17561" i="26"/>
  <c r="F17561" i="26"/>
  <c r="E17562" i="26"/>
  <c r="F17562" i="26"/>
  <c r="E17563" i="26"/>
  <c r="F17563" i="26"/>
  <c r="E17564" i="26"/>
  <c r="F17564" i="26"/>
  <c r="E17565" i="26"/>
  <c r="F17565" i="26"/>
  <c r="E17566" i="26"/>
  <c r="F17566" i="26"/>
  <c r="E17567" i="26"/>
  <c r="F17567" i="26"/>
  <c r="E17568" i="26"/>
  <c r="F17568" i="26"/>
  <c r="E17569" i="26"/>
  <c r="F17569" i="26"/>
  <c r="E17570" i="26"/>
  <c r="F17570" i="26"/>
  <c r="E17571" i="26"/>
  <c r="F17571" i="26"/>
  <c r="E17572" i="26"/>
  <c r="F17572" i="26"/>
  <c r="E17573" i="26"/>
  <c r="F17573" i="26"/>
  <c r="E17574" i="26"/>
  <c r="F17574" i="26"/>
  <c r="E17575" i="26"/>
  <c r="F17575" i="26"/>
  <c r="E17576" i="26"/>
  <c r="F17576" i="26"/>
  <c r="E17577" i="26"/>
  <c r="F17577" i="26"/>
  <c r="E17578" i="26"/>
  <c r="F17578" i="26"/>
  <c r="E17579" i="26"/>
  <c r="F17579" i="26"/>
  <c r="E17580" i="26"/>
  <c r="F17580" i="26"/>
  <c r="E17581" i="26"/>
  <c r="F17581" i="26"/>
  <c r="E17582" i="26"/>
  <c r="F17582" i="26"/>
  <c r="E17583" i="26"/>
  <c r="F17583" i="26"/>
  <c r="E17584" i="26"/>
  <c r="F17584" i="26"/>
  <c r="E17585" i="26"/>
  <c r="F17585" i="26"/>
  <c r="E17586" i="26"/>
  <c r="F17586" i="26"/>
  <c r="E17587" i="26"/>
  <c r="F17587" i="26"/>
  <c r="E17588" i="26"/>
  <c r="F17588" i="26"/>
  <c r="E17589" i="26"/>
  <c r="F17589" i="26"/>
  <c r="E17590" i="26"/>
  <c r="F17590" i="26"/>
  <c r="E17591" i="26"/>
  <c r="F17591" i="26"/>
  <c r="E17592" i="26"/>
  <c r="F17592" i="26"/>
  <c r="E17593" i="26"/>
  <c r="F17593" i="26"/>
  <c r="E17594" i="26"/>
  <c r="F17594" i="26"/>
  <c r="E17595" i="26"/>
  <c r="F17595" i="26"/>
  <c r="E17596" i="26"/>
  <c r="F17596" i="26"/>
  <c r="E17597" i="26"/>
  <c r="F17597" i="26"/>
  <c r="E17598" i="26"/>
  <c r="F17598" i="26"/>
  <c r="E17599" i="26"/>
  <c r="F17599" i="26"/>
  <c r="E17600" i="26"/>
  <c r="F17600" i="26"/>
  <c r="E17601" i="26"/>
  <c r="F17601" i="26"/>
  <c r="E17602" i="26"/>
  <c r="F17602" i="26"/>
  <c r="E17603" i="26"/>
  <c r="F17603" i="26"/>
  <c r="E17604" i="26"/>
  <c r="F17604" i="26"/>
  <c r="E17605" i="26"/>
  <c r="F17605" i="26"/>
  <c r="E17606" i="26"/>
  <c r="F17606" i="26"/>
  <c r="E17607" i="26"/>
  <c r="F17607" i="26"/>
  <c r="E17608" i="26"/>
  <c r="F17608" i="26"/>
  <c r="E17609" i="26"/>
  <c r="F17609" i="26"/>
  <c r="E17610" i="26"/>
  <c r="F17610" i="26"/>
  <c r="E17611" i="26"/>
  <c r="F17611" i="26"/>
  <c r="E17612" i="26"/>
  <c r="F17612" i="26"/>
  <c r="E17613" i="26"/>
  <c r="F17613" i="26"/>
  <c r="E17614" i="26"/>
  <c r="F17614" i="26"/>
  <c r="E17615" i="26"/>
  <c r="F17615" i="26"/>
  <c r="E17616" i="26"/>
  <c r="F17616" i="26"/>
  <c r="E17617" i="26"/>
  <c r="F17617" i="26"/>
  <c r="E17618" i="26"/>
  <c r="F17618" i="26"/>
  <c r="E17619" i="26"/>
  <c r="F17619" i="26"/>
  <c r="E17620" i="26"/>
  <c r="F17620" i="26"/>
  <c r="E17621" i="26"/>
  <c r="F17621" i="26"/>
  <c r="E17622" i="26"/>
  <c r="F17622" i="26"/>
  <c r="E17623" i="26"/>
  <c r="F17623" i="26"/>
  <c r="E17624" i="26"/>
  <c r="F17624" i="26"/>
  <c r="E17625" i="26"/>
  <c r="F17625" i="26"/>
  <c r="E17626" i="26"/>
  <c r="F17626" i="26"/>
  <c r="E17627" i="26"/>
  <c r="F17627" i="26"/>
  <c r="E17628" i="26"/>
  <c r="F17628" i="26"/>
  <c r="E17629" i="26"/>
  <c r="F17629" i="26"/>
  <c r="E17630" i="26"/>
  <c r="F17630" i="26"/>
  <c r="E17631" i="26"/>
  <c r="F17631" i="26"/>
  <c r="E17632" i="26"/>
  <c r="F17632" i="26"/>
  <c r="E17633" i="26"/>
  <c r="F17633" i="26"/>
  <c r="E17634" i="26"/>
  <c r="F17634" i="26"/>
  <c r="E17635" i="26"/>
  <c r="F17635" i="26"/>
  <c r="E17636" i="26"/>
  <c r="F17636" i="26"/>
  <c r="E17637" i="26"/>
  <c r="F17637" i="26"/>
  <c r="E17638" i="26"/>
  <c r="F17638" i="26"/>
  <c r="E17639" i="26"/>
  <c r="F17639" i="26"/>
  <c r="E17640" i="26"/>
  <c r="F17640" i="26"/>
  <c r="E17641" i="26"/>
  <c r="F17641" i="26"/>
  <c r="E17642" i="26"/>
  <c r="F17642" i="26"/>
  <c r="E17643" i="26"/>
  <c r="F17643" i="26"/>
  <c r="E17644" i="26"/>
  <c r="F17644" i="26"/>
  <c r="E17645" i="26"/>
  <c r="F17645" i="26"/>
  <c r="E17646" i="26"/>
  <c r="F17646" i="26"/>
  <c r="E17647" i="26"/>
  <c r="F17647" i="26"/>
  <c r="E17648" i="26"/>
  <c r="F17648" i="26"/>
  <c r="E17649" i="26"/>
  <c r="F17649" i="26"/>
  <c r="E17650" i="26"/>
  <c r="F17650" i="26"/>
  <c r="E17651" i="26"/>
  <c r="F17651" i="26"/>
  <c r="E17652" i="26"/>
  <c r="F17652" i="26"/>
  <c r="E17653" i="26"/>
  <c r="F17653" i="26"/>
  <c r="E17654" i="26"/>
  <c r="F17654" i="26"/>
  <c r="E17655" i="26"/>
  <c r="F17655" i="26"/>
  <c r="E17656" i="26"/>
  <c r="F17656" i="26"/>
  <c r="E17657" i="26"/>
  <c r="F17657" i="26"/>
  <c r="E17658" i="26"/>
  <c r="F17658" i="26"/>
  <c r="E17659" i="26"/>
  <c r="F17659" i="26"/>
  <c r="E17660" i="26"/>
  <c r="F17660" i="26"/>
  <c r="E17661" i="26"/>
  <c r="F17661" i="26"/>
  <c r="E17662" i="26"/>
  <c r="F17662" i="26"/>
  <c r="E17663" i="26"/>
  <c r="F17663" i="26"/>
  <c r="E17664" i="26"/>
  <c r="F17664" i="26"/>
  <c r="E17665" i="26"/>
  <c r="F17665" i="26"/>
  <c r="E17666" i="26"/>
  <c r="F17666" i="26"/>
  <c r="E17667" i="26"/>
  <c r="F17667" i="26"/>
  <c r="E17668" i="26"/>
  <c r="F17668" i="26"/>
  <c r="E17669" i="26"/>
  <c r="F17669" i="26"/>
  <c r="E17670" i="26"/>
  <c r="F17670" i="26"/>
  <c r="E17671" i="26"/>
  <c r="F17671" i="26"/>
  <c r="E17672" i="26"/>
  <c r="F17672" i="26"/>
  <c r="E17673" i="26"/>
  <c r="F17673" i="26"/>
  <c r="E17674" i="26"/>
  <c r="F17674" i="26"/>
  <c r="E17675" i="26"/>
  <c r="F17675" i="26"/>
  <c r="E17676" i="26"/>
  <c r="F17676" i="26"/>
  <c r="E17677" i="26"/>
  <c r="F17677" i="26"/>
  <c r="E17678" i="26"/>
  <c r="F17678" i="26"/>
  <c r="E17679" i="26"/>
  <c r="F17679" i="26"/>
  <c r="E17680" i="26"/>
  <c r="F17680" i="26"/>
  <c r="E17681" i="26"/>
  <c r="F17681" i="26"/>
  <c r="E17682" i="26"/>
  <c r="F17682" i="26"/>
  <c r="E17683" i="26"/>
  <c r="F17683" i="26"/>
  <c r="E17684" i="26"/>
  <c r="F17684" i="26"/>
  <c r="E17685" i="26"/>
  <c r="F17685" i="26"/>
  <c r="E17686" i="26"/>
  <c r="F17686" i="26"/>
  <c r="E17687" i="26"/>
  <c r="F17687" i="26"/>
  <c r="E17688" i="26"/>
  <c r="F17688" i="26"/>
  <c r="E17689" i="26"/>
  <c r="F17689" i="26"/>
  <c r="E17690" i="26"/>
  <c r="F17690" i="26"/>
  <c r="E17691" i="26"/>
  <c r="F17691" i="26"/>
  <c r="E17692" i="26"/>
  <c r="F17692" i="26"/>
  <c r="E17693" i="26"/>
  <c r="F17693" i="26"/>
  <c r="E17694" i="26"/>
  <c r="F17694" i="26"/>
  <c r="E17695" i="26"/>
  <c r="F17695" i="26"/>
  <c r="E17696" i="26"/>
  <c r="F17696" i="26"/>
  <c r="E17697" i="26"/>
  <c r="F17697" i="26"/>
  <c r="E17698" i="26"/>
  <c r="F17698" i="26"/>
  <c r="E17699" i="26"/>
  <c r="F17699" i="26"/>
  <c r="E17700" i="26"/>
  <c r="F17700" i="26"/>
  <c r="E17701" i="26"/>
  <c r="F17701" i="26"/>
  <c r="E17702" i="26"/>
  <c r="F17702" i="26"/>
  <c r="E17703" i="26"/>
  <c r="F17703" i="26"/>
  <c r="E17704" i="26"/>
  <c r="F17704" i="26"/>
  <c r="E17705" i="26"/>
  <c r="F17705" i="26"/>
  <c r="E17706" i="26"/>
  <c r="F17706" i="26"/>
  <c r="E17707" i="26"/>
  <c r="F17707" i="26"/>
  <c r="E17708" i="26"/>
  <c r="F17708" i="26"/>
  <c r="E17709" i="26"/>
  <c r="F17709" i="26"/>
  <c r="E17710" i="26"/>
  <c r="F17710" i="26"/>
  <c r="E17711" i="26"/>
  <c r="F17711" i="26"/>
  <c r="E17712" i="26"/>
  <c r="F17712" i="26"/>
  <c r="E17713" i="26"/>
  <c r="F17713" i="26"/>
  <c r="E17714" i="26"/>
  <c r="F17714" i="26"/>
  <c r="E17715" i="26"/>
  <c r="F17715" i="26"/>
  <c r="E17716" i="26"/>
  <c r="F17716" i="26"/>
  <c r="E17717" i="26"/>
  <c r="F17717" i="26"/>
  <c r="E17718" i="26"/>
  <c r="F17718" i="26"/>
  <c r="E17719" i="26"/>
  <c r="F17719" i="26"/>
  <c r="E17720" i="26"/>
  <c r="F17720" i="26"/>
  <c r="E17721" i="26"/>
  <c r="F17721" i="26"/>
  <c r="E17722" i="26"/>
  <c r="F17722" i="26"/>
  <c r="E17723" i="26"/>
  <c r="F17723" i="26"/>
  <c r="E17724" i="26"/>
  <c r="F17724" i="26"/>
  <c r="E17725" i="26"/>
  <c r="F17725" i="26"/>
  <c r="E17726" i="26"/>
  <c r="F17726" i="26"/>
  <c r="E17727" i="26"/>
  <c r="F17727" i="26"/>
  <c r="E17728" i="26"/>
  <c r="F17728" i="26"/>
  <c r="E17729" i="26"/>
  <c r="F17729" i="26"/>
  <c r="E17730" i="26"/>
  <c r="F17730" i="26"/>
  <c r="E17731" i="26"/>
  <c r="F17731" i="26"/>
  <c r="E17732" i="26"/>
  <c r="F17732" i="26"/>
  <c r="E17733" i="26"/>
  <c r="F17733" i="26"/>
  <c r="E17734" i="26"/>
  <c r="F17734" i="26"/>
  <c r="E17735" i="26"/>
  <c r="F17735" i="26"/>
  <c r="E17736" i="26"/>
  <c r="F17736" i="26"/>
  <c r="E17737" i="26"/>
  <c r="F17737" i="26"/>
  <c r="E17738" i="26"/>
  <c r="F17738" i="26"/>
  <c r="E17739" i="26"/>
  <c r="F17739" i="26"/>
  <c r="E17740" i="26"/>
  <c r="F17740" i="26"/>
  <c r="E17741" i="26"/>
  <c r="F17741" i="26"/>
  <c r="E17742" i="26"/>
  <c r="F17742" i="26"/>
  <c r="E17743" i="26"/>
  <c r="F17743" i="26"/>
  <c r="E17744" i="26"/>
  <c r="F17744" i="26"/>
  <c r="E17745" i="26"/>
  <c r="F17745" i="26"/>
  <c r="E17746" i="26"/>
  <c r="F17746" i="26"/>
  <c r="E17747" i="26"/>
  <c r="F17747" i="26"/>
  <c r="E17748" i="26"/>
  <c r="F17748" i="26"/>
  <c r="E17749" i="26"/>
  <c r="F17749" i="26"/>
  <c r="E17750" i="26"/>
  <c r="F17750" i="26"/>
  <c r="E17751" i="26"/>
  <c r="F17751" i="26"/>
  <c r="E17752" i="26"/>
  <c r="F17752" i="26"/>
  <c r="E17753" i="26"/>
  <c r="F17753" i="26"/>
  <c r="E17754" i="26"/>
  <c r="F17754" i="26"/>
  <c r="E17755" i="26"/>
  <c r="F17755" i="26"/>
  <c r="E17756" i="26"/>
  <c r="F17756" i="26"/>
  <c r="E17757" i="26"/>
  <c r="F17757" i="26"/>
  <c r="E17758" i="26"/>
  <c r="F17758" i="26"/>
  <c r="E17759" i="26"/>
  <c r="F17759" i="26"/>
  <c r="E17760" i="26"/>
  <c r="F17760" i="26"/>
  <c r="E17761" i="26"/>
  <c r="F17761" i="26"/>
  <c r="E17762" i="26"/>
  <c r="F17762" i="26"/>
  <c r="E17763" i="26"/>
  <c r="F17763" i="26"/>
  <c r="E17764" i="26"/>
  <c r="F17764" i="26"/>
  <c r="E17765" i="26"/>
  <c r="F17765" i="26"/>
  <c r="E17766" i="26"/>
  <c r="F17766" i="26"/>
  <c r="E17767" i="26"/>
  <c r="F17767" i="26"/>
  <c r="E17768" i="26"/>
  <c r="F17768" i="26"/>
  <c r="E17769" i="26"/>
  <c r="F17769" i="26"/>
  <c r="E17770" i="26"/>
  <c r="F17770" i="26"/>
  <c r="E17771" i="26"/>
  <c r="F17771" i="26"/>
  <c r="E17772" i="26"/>
  <c r="F17772" i="26"/>
  <c r="E17773" i="26"/>
  <c r="F17773" i="26"/>
  <c r="E17774" i="26"/>
  <c r="F17774" i="26"/>
  <c r="E17775" i="26"/>
  <c r="F17775" i="26"/>
  <c r="E17776" i="26"/>
  <c r="F17776" i="26"/>
  <c r="E17777" i="26"/>
  <c r="F17777" i="26"/>
  <c r="E17778" i="26"/>
  <c r="F17778" i="26"/>
  <c r="E17779" i="26"/>
  <c r="F17779" i="26"/>
  <c r="E17780" i="26"/>
  <c r="F17780" i="26"/>
  <c r="E17781" i="26"/>
  <c r="F17781" i="26"/>
  <c r="E17782" i="26"/>
  <c r="F17782" i="26"/>
  <c r="E17783" i="26"/>
  <c r="F17783" i="26"/>
  <c r="E17784" i="26"/>
  <c r="F17784" i="26"/>
  <c r="E17785" i="26"/>
  <c r="F17785" i="26"/>
  <c r="E17786" i="26"/>
  <c r="F17786" i="26"/>
  <c r="E17787" i="26"/>
  <c r="F17787" i="26"/>
  <c r="E17788" i="26"/>
  <c r="F17788" i="26"/>
  <c r="E17789" i="26"/>
  <c r="F17789" i="26"/>
  <c r="E17790" i="26"/>
  <c r="F17790" i="26"/>
  <c r="E17791" i="26"/>
  <c r="F17791" i="26"/>
  <c r="E17792" i="26"/>
  <c r="F17792" i="26"/>
  <c r="E17793" i="26"/>
  <c r="F17793" i="26"/>
  <c r="E17794" i="26"/>
  <c r="F17794" i="26"/>
  <c r="E17795" i="26"/>
  <c r="F17795" i="26"/>
  <c r="E17796" i="26"/>
  <c r="F17796" i="26"/>
  <c r="E17797" i="26"/>
  <c r="F17797" i="26"/>
  <c r="E17798" i="26"/>
  <c r="F17798" i="26"/>
  <c r="E17799" i="26"/>
  <c r="F17799" i="26"/>
  <c r="E17800" i="26"/>
  <c r="F17800" i="26"/>
  <c r="E17801" i="26"/>
  <c r="F17801" i="26"/>
  <c r="E17802" i="26"/>
  <c r="F17802" i="26"/>
  <c r="E17803" i="26"/>
  <c r="F17803" i="26"/>
  <c r="E17804" i="26"/>
  <c r="F17804" i="26"/>
  <c r="E17805" i="26"/>
  <c r="F17805" i="26"/>
  <c r="E17806" i="26"/>
  <c r="F17806" i="26"/>
  <c r="E17807" i="26"/>
  <c r="F17807" i="26"/>
  <c r="E17808" i="26"/>
  <c r="F17808" i="26"/>
  <c r="E17809" i="26"/>
  <c r="F17809" i="26"/>
  <c r="E17810" i="26"/>
  <c r="F17810" i="26"/>
  <c r="E17811" i="26"/>
  <c r="F17811" i="26"/>
  <c r="E17812" i="26"/>
  <c r="F17812" i="26"/>
  <c r="E17813" i="26"/>
  <c r="F17813" i="26"/>
  <c r="E17814" i="26"/>
  <c r="F17814" i="26"/>
  <c r="E17815" i="26"/>
  <c r="F17815" i="26"/>
  <c r="E17816" i="26"/>
  <c r="F17816" i="26"/>
  <c r="E17817" i="26"/>
  <c r="F17817" i="26"/>
  <c r="E17818" i="26"/>
  <c r="F17818" i="26"/>
  <c r="E17819" i="26"/>
  <c r="F17819" i="26"/>
  <c r="E17820" i="26"/>
  <c r="F17820" i="26"/>
  <c r="E17821" i="26"/>
  <c r="F17821" i="26"/>
  <c r="E17822" i="26"/>
  <c r="F17822" i="26"/>
  <c r="E17823" i="26"/>
  <c r="F17823" i="26"/>
  <c r="E17824" i="26"/>
  <c r="F17824" i="26"/>
  <c r="E17825" i="26"/>
  <c r="F17825" i="26"/>
  <c r="E17826" i="26"/>
  <c r="F17826" i="26"/>
  <c r="E17827" i="26"/>
  <c r="F17827" i="26"/>
  <c r="E17828" i="26"/>
  <c r="F17828" i="26"/>
  <c r="E17829" i="26"/>
  <c r="F17829" i="26"/>
  <c r="E17830" i="26"/>
  <c r="F17830" i="26"/>
  <c r="E17831" i="26"/>
  <c r="F17831" i="26"/>
  <c r="E17832" i="26"/>
  <c r="F17832" i="26"/>
  <c r="E17833" i="26"/>
  <c r="F17833" i="26"/>
  <c r="E17834" i="26"/>
  <c r="F17834" i="26"/>
  <c r="E17835" i="26"/>
  <c r="F17835" i="26"/>
  <c r="E17836" i="26"/>
  <c r="F17836" i="26"/>
  <c r="E17837" i="26"/>
  <c r="F17837" i="26"/>
  <c r="E17838" i="26"/>
  <c r="F17838" i="26"/>
  <c r="E17839" i="26"/>
  <c r="F17839" i="26"/>
  <c r="E17840" i="26"/>
  <c r="F17840" i="26"/>
  <c r="E17841" i="26"/>
  <c r="F17841" i="26"/>
  <c r="E17842" i="26"/>
  <c r="F17842" i="26"/>
  <c r="E17843" i="26"/>
  <c r="F17843" i="26"/>
  <c r="E17844" i="26"/>
  <c r="F17844" i="26"/>
  <c r="E17845" i="26"/>
  <c r="F17845" i="26"/>
  <c r="E17846" i="26"/>
  <c r="F17846" i="26"/>
  <c r="E17847" i="26"/>
  <c r="F17847" i="26"/>
  <c r="E17848" i="26"/>
  <c r="F17848" i="26"/>
  <c r="E17849" i="26"/>
  <c r="F17849" i="26"/>
  <c r="E17850" i="26"/>
  <c r="F17850" i="26"/>
  <c r="E17851" i="26"/>
  <c r="F17851" i="26"/>
  <c r="E17852" i="26"/>
  <c r="F17852" i="26"/>
  <c r="E17853" i="26"/>
  <c r="F17853" i="26"/>
  <c r="E17854" i="26"/>
  <c r="F17854" i="26"/>
  <c r="E17855" i="26"/>
  <c r="F17855" i="26"/>
  <c r="E17856" i="26"/>
  <c r="F17856" i="26"/>
  <c r="E17857" i="26"/>
  <c r="F17857" i="26"/>
  <c r="E17858" i="26"/>
  <c r="F17858" i="26"/>
  <c r="E17859" i="26"/>
  <c r="F17859" i="26"/>
  <c r="E17860" i="26"/>
  <c r="F17860" i="26"/>
  <c r="E17861" i="26"/>
  <c r="F17861" i="26"/>
  <c r="E17862" i="26"/>
  <c r="F17862" i="26"/>
  <c r="E17863" i="26"/>
  <c r="F17863" i="26"/>
  <c r="E17864" i="26"/>
  <c r="F17864" i="26"/>
  <c r="E17865" i="26"/>
  <c r="F17865" i="26"/>
  <c r="E17866" i="26"/>
  <c r="F17866" i="26"/>
  <c r="E17867" i="26"/>
  <c r="F17867" i="26"/>
  <c r="E17868" i="26"/>
  <c r="F17868" i="26"/>
  <c r="E17869" i="26"/>
  <c r="F17869" i="26"/>
  <c r="E17870" i="26"/>
  <c r="F17870" i="26"/>
  <c r="E17871" i="26"/>
  <c r="F17871" i="26"/>
  <c r="E17872" i="26"/>
  <c r="F17872" i="26"/>
  <c r="E17873" i="26"/>
  <c r="F17873" i="26"/>
  <c r="E17874" i="26"/>
  <c r="F17874" i="26"/>
  <c r="E17875" i="26"/>
  <c r="F17875" i="26"/>
  <c r="E17876" i="26"/>
  <c r="F17876" i="26"/>
  <c r="E17877" i="26"/>
  <c r="F17877" i="26"/>
  <c r="E17878" i="26"/>
  <c r="F17878" i="26"/>
  <c r="E17879" i="26"/>
  <c r="F17879" i="26"/>
  <c r="E17880" i="26"/>
  <c r="F17880" i="26"/>
  <c r="E17881" i="26"/>
  <c r="F17881" i="26"/>
  <c r="E17882" i="26"/>
  <c r="F17882" i="26"/>
  <c r="E17883" i="26"/>
  <c r="F17883" i="26"/>
  <c r="E17884" i="26"/>
  <c r="F17884" i="26"/>
  <c r="E17885" i="26"/>
  <c r="F17885" i="26"/>
  <c r="E17886" i="26"/>
  <c r="F17886" i="26"/>
  <c r="E17887" i="26"/>
  <c r="F17887" i="26"/>
  <c r="E17888" i="26"/>
  <c r="F17888" i="26"/>
  <c r="E17889" i="26"/>
  <c r="F17889" i="26"/>
  <c r="E17890" i="26"/>
  <c r="F17890" i="26"/>
  <c r="E17891" i="26"/>
  <c r="F17891" i="26"/>
  <c r="E17892" i="26"/>
  <c r="F17892" i="26"/>
  <c r="E17893" i="26"/>
  <c r="F17893" i="26"/>
  <c r="E17894" i="26"/>
  <c r="F17894" i="26"/>
  <c r="E17895" i="26"/>
  <c r="F17895" i="26"/>
  <c r="E17896" i="26"/>
  <c r="F17896" i="26"/>
  <c r="E17897" i="26"/>
  <c r="F17897" i="26"/>
  <c r="E17898" i="26"/>
  <c r="F17898" i="26"/>
  <c r="E17899" i="26"/>
  <c r="F17899" i="26"/>
  <c r="E17900" i="26"/>
  <c r="F17900" i="26"/>
  <c r="E17901" i="26"/>
  <c r="F17901" i="26"/>
  <c r="E17902" i="26"/>
  <c r="F17902" i="26"/>
  <c r="E17903" i="26"/>
  <c r="F17903" i="26"/>
  <c r="E17904" i="26"/>
  <c r="F17904" i="26"/>
  <c r="E17905" i="26"/>
  <c r="F17905" i="26"/>
  <c r="E17906" i="26"/>
  <c r="F17906" i="26"/>
  <c r="E17907" i="26"/>
  <c r="F17907" i="26"/>
  <c r="E17908" i="26"/>
  <c r="F17908" i="26"/>
  <c r="E17909" i="26"/>
  <c r="F17909" i="26"/>
  <c r="E17910" i="26"/>
  <c r="F17910" i="26"/>
  <c r="E17911" i="26"/>
  <c r="F17911" i="26"/>
  <c r="E17912" i="26"/>
  <c r="F17912" i="26"/>
  <c r="E17913" i="26"/>
  <c r="F17913" i="26"/>
  <c r="E17914" i="26"/>
  <c r="F17914" i="26"/>
  <c r="E17915" i="26"/>
  <c r="F17915" i="26"/>
  <c r="E17916" i="26"/>
  <c r="F17916" i="26"/>
  <c r="E17917" i="26"/>
  <c r="F17917" i="26"/>
  <c r="E17918" i="26"/>
  <c r="F17918" i="26"/>
  <c r="E17919" i="26"/>
  <c r="F17919" i="26"/>
  <c r="E17920" i="26"/>
  <c r="F17920" i="26"/>
  <c r="E17921" i="26"/>
  <c r="F17921" i="26"/>
  <c r="E17922" i="26"/>
  <c r="F17922" i="26"/>
  <c r="E17923" i="26"/>
  <c r="F17923" i="26"/>
  <c r="E17924" i="26"/>
  <c r="F17924" i="26"/>
  <c r="E17925" i="26"/>
  <c r="F17925" i="26"/>
  <c r="E17926" i="26"/>
  <c r="F17926" i="26"/>
  <c r="E17927" i="26"/>
  <c r="F17927" i="26"/>
  <c r="E17928" i="26"/>
  <c r="F17928" i="26"/>
  <c r="E17929" i="26"/>
  <c r="F17929" i="26"/>
  <c r="E17930" i="26"/>
  <c r="F17930" i="26"/>
  <c r="E17931" i="26"/>
  <c r="F17931" i="26"/>
  <c r="E17932" i="26"/>
  <c r="F17932" i="26"/>
  <c r="E17933" i="26"/>
  <c r="F17933" i="26"/>
  <c r="E17934" i="26"/>
  <c r="F17934" i="26"/>
  <c r="E17935" i="26"/>
  <c r="F17935" i="26"/>
  <c r="E17936" i="26"/>
  <c r="F17936" i="26"/>
  <c r="E17937" i="26"/>
  <c r="F17937" i="26"/>
  <c r="E17938" i="26"/>
  <c r="F17938" i="26"/>
  <c r="E17939" i="26"/>
  <c r="F17939" i="26"/>
  <c r="E17940" i="26"/>
  <c r="F17940" i="26"/>
  <c r="E17941" i="26"/>
  <c r="F17941" i="26"/>
  <c r="E17942" i="26"/>
  <c r="F17942" i="26"/>
  <c r="E17943" i="26"/>
  <c r="F17943" i="26"/>
  <c r="E17944" i="26"/>
  <c r="F17944" i="26"/>
  <c r="E17945" i="26"/>
  <c r="F17945" i="26"/>
  <c r="E17946" i="26"/>
  <c r="F17946" i="26"/>
  <c r="E17947" i="26"/>
  <c r="F17947" i="26"/>
  <c r="E17948" i="26"/>
  <c r="F17948" i="26"/>
  <c r="E17949" i="26"/>
  <c r="F17949" i="26"/>
  <c r="E17950" i="26"/>
  <c r="F17950" i="26"/>
  <c r="E17951" i="26"/>
  <c r="F17951" i="26"/>
  <c r="E17952" i="26"/>
  <c r="F17952" i="26"/>
  <c r="E17953" i="26"/>
  <c r="F17953" i="26"/>
  <c r="E17954" i="26"/>
  <c r="F17954" i="26"/>
  <c r="E17955" i="26"/>
  <c r="F17955" i="26"/>
  <c r="E17956" i="26"/>
  <c r="F17956" i="26"/>
  <c r="E17957" i="26"/>
  <c r="F17957" i="26"/>
  <c r="E17958" i="26"/>
  <c r="F17958" i="26"/>
  <c r="E17959" i="26"/>
  <c r="F17959" i="26"/>
  <c r="E17960" i="26"/>
  <c r="F17960" i="26"/>
  <c r="E17961" i="26"/>
  <c r="F17961" i="26"/>
  <c r="E17962" i="26"/>
  <c r="F17962" i="26"/>
  <c r="E17963" i="26"/>
  <c r="F17963" i="26"/>
  <c r="E17964" i="26"/>
  <c r="F17964" i="26"/>
  <c r="E17965" i="26"/>
  <c r="F17965" i="26"/>
  <c r="E17966" i="26"/>
  <c r="F17966" i="26"/>
  <c r="E17967" i="26"/>
  <c r="F17967" i="26"/>
  <c r="E17968" i="26"/>
  <c r="F17968" i="26"/>
  <c r="E17969" i="26"/>
  <c r="F17969" i="26"/>
  <c r="E17970" i="26"/>
  <c r="F17970" i="26"/>
  <c r="E17971" i="26"/>
  <c r="F17971" i="26"/>
  <c r="E17972" i="26"/>
  <c r="F17972" i="26"/>
  <c r="E17973" i="26"/>
  <c r="F17973" i="26"/>
  <c r="E17974" i="26"/>
  <c r="F17974" i="26"/>
  <c r="E17975" i="26"/>
  <c r="F17975" i="26"/>
  <c r="E17976" i="26"/>
  <c r="F17976" i="26"/>
  <c r="E17977" i="26"/>
  <c r="F17977" i="26"/>
  <c r="E17978" i="26"/>
  <c r="F17978" i="26"/>
  <c r="E17979" i="26"/>
  <c r="F17979" i="26"/>
  <c r="E17980" i="26"/>
  <c r="F17980" i="26"/>
  <c r="E17981" i="26"/>
  <c r="F17981" i="26"/>
  <c r="E17982" i="26"/>
  <c r="F17982" i="26"/>
  <c r="E17983" i="26"/>
  <c r="F17983" i="26"/>
  <c r="E17984" i="26"/>
  <c r="F17984" i="26"/>
  <c r="E17985" i="26"/>
  <c r="F17985" i="26"/>
  <c r="E17986" i="26"/>
  <c r="F17986" i="26"/>
  <c r="E17987" i="26"/>
  <c r="F17987" i="26"/>
  <c r="E17988" i="26"/>
  <c r="F17988" i="26"/>
  <c r="E17989" i="26"/>
  <c r="F17989" i="26"/>
  <c r="E17990" i="26"/>
  <c r="F17990" i="26"/>
  <c r="E17991" i="26"/>
  <c r="F17991" i="26"/>
  <c r="E17992" i="26"/>
  <c r="F17992" i="26"/>
  <c r="E17993" i="26"/>
  <c r="F17993" i="26"/>
  <c r="E17994" i="26"/>
  <c r="F17994" i="26"/>
  <c r="E17995" i="26"/>
  <c r="F17995" i="26"/>
  <c r="E17996" i="26"/>
  <c r="F17996" i="26"/>
  <c r="E17997" i="26"/>
  <c r="F17997" i="26"/>
  <c r="E17998" i="26"/>
  <c r="F17998" i="26"/>
  <c r="E17999" i="26"/>
  <c r="F17999" i="26"/>
  <c r="E18000" i="26"/>
  <c r="F18000" i="26"/>
  <c r="E18001" i="26"/>
  <c r="F18001" i="26"/>
  <c r="E18002" i="26"/>
  <c r="F18002" i="26"/>
  <c r="E18003" i="26"/>
  <c r="F18003" i="26"/>
  <c r="E18004" i="26"/>
  <c r="F18004" i="26"/>
  <c r="E18005" i="26"/>
  <c r="F18005" i="26"/>
  <c r="E18006" i="26"/>
  <c r="F18006" i="26"/>
  <c r="E18007" i="26"/>
  <c r="F18007" i="26"/>
  <c r="E18008" i="26"/>
  <c r="F18008" i="26"/>
  <c r="E18009" i="26"/>
  <c r="F18009" i="26"/>
  <c r="E18010" i="26"/>
  <c r="F18010" i="26"/>
  <c r="E18011" i="26"/>
  <c r="F18011" i="26"/>
  <c r="E18012" i="26"/>
  <c r="F18012" i="26"/>
  <c r="E18013" i="26"/>
  <c r="F18013" i="26"/>
  <c r="E18014" i="26"/>
  <c r="F18014" i="26"/>
  <c r="E18015" i="26"/>
  <c r="F18015" i="26"/>
  <c r="E18016" i="26"/>
  <c r="F18016" i="26"/>
  <c r="E18017" i="26"/>
  <c r="F18017" i="26"/>
  <c r="E18018" i="26"/>
  <c r="F18018" i="26"/>
  <c r="E18019" i="26"/>
  <c r="F18019" i="26"/>
  <c r="E18020" i="26"/>
  <c r="F18020" i="26"/>
  <c r="E18021" i="26"/>
  <c r="F18021" i="26"/>
  <c r="E18022" i="26"/>
  <c r="F18022" i="26"/>
  <c r="E18023" i="26"/>
  <c r="F18023" i="26"/>
  <c r="E18024" i="26"/>
  <c r="F18024" i="26"/>
  <c r="E18025" i="26"/>
  <c r="F18025" i="26"/>
  <c r="E18026" i="26"/>
  <c r="F18026" i="26"/>
  <c r="E18027" i="26"/>
  <c r="F18027" i="26"/>
  <c r="E18028" i="26"/>
  <c r="F18028" i="26"/>
  <c r="E18029" i="26"/>
  <c r="F18029" i="26"/>
  <c r="E18030" i="26"/>
  <c r="F18030" i="26"/>
  <c r="E18031" i="26"/>
  <c r="F18031" i="26"/>
  <c r="E18032" i="26"/>
  <c r="F18032" i="26"/>
  <c r="E18033" i="26"/>
  <c r="F18033" i="26"/>
  <c r="E18034" i="26"/>
  <c r="F18034" i="26"/>
  <c r="E18035" i="26"/>
  <c r="F18035" i="26"/>
  <c r="E18036" i="26"/>
  <c r="F18036" i="26"/>
  <c r="E18037" i="26"/>
  <c r="F18037" i="26"/>
  <c r="E18038" i="26"/>
  <c r="F18038" i="26"/>
  <c r="E18039" i="26"/>
  <c r="F18039" i="26"/>
  <c r="E18040" i="26"/>
  <c r="F18040" i="26"/>
  <c r="E18041" i="26"/>
  <c r="F18041" i="26"/>
  <c r="E18042" i="26"/>
  <c r="F18042" i="26"/>
  <c r="E18043" i="26"/>
  <c r="F18043" i="26"/>
  <c r="E18044" i="26"/>
  <c r="F18044" i="26"/>
  <c r="E18045" i="26"/>
  <c r="F18045" i="26"/>
  <c r="E18046" i="26"/>
  <c r="F18046" i="26"/>
  <c r="E18047" i="26"/>
  <c r="F18047" i="26"/>
  <c r="E18048" i="26"/>
  <c r="F18048" i="26"/>
  <c r="E18049" i="26"/>
  <c r="F18049" i="26"/>
  <c r="E18050" i="26"/>
  <c r="F18050" i="26"/>
  <c r="E18051" i="26"/>
  <c r="F18051" i="26"/>
  <c r="E18052" i="26"/>
  <c r="F18052" i="26"/>
  <c r="E18053" i="26"/>
  <c r="F18053" i="26"/>
  <c r="E18054" i="26"/>
  <c r="F18054" i="26"/>
  <c r="E18055" i="26"/>
  <c r="F18055" i="26"/>
  <c r="E18056" i="26"/>
  <c r="F18056" i="26"/>
  <c r="E18057" i="26"/>
  <c r="F18057" i="26"/>
  <c r="E18058" i="26"/>
  <c r="F18058" i="26"/>
  <c r="E18059" i="26"/>
  <c r="F18059" i="26"/>
  <c r="E18060" i="26"/>
  <c r="F18060" i="26"/>
  <c r="E18061" i="26"/>
  <c r="F18061" i="26"/>
  <c r="E18062" i="26"/>
  <c r="F18062" i="26"/>
  <c r="E18063" i="26"/>
  <c r="F18063" i="26"/>
  <c r="E18064" i="26"/>
  <c r="F18064" i="26"/>
  <c r="E18065" i="26"/>
  <c r="F18065" i="26"/>
  <c r="E18066" i="26"/>
  <c r="F18066" i="26"/>
  <c r="E18067" i="26"/>
  <c r="F18067" i="26"/>
  <c r="E18068" i="26"/>
  <c r="F18068" i="26"/>
  <c r="E18069" i="26"/>
  <c r="F18069" i="26"/>
  <c r="E18070" i="26"/>
  <c r="F18070" i="26"/>
  <c r="E18071" i="26"/>
  <c r="F18071" i="26"/>
  <c r="E18072" i="26"/>
  <c r="F18072" i="26"/>
  <c r="E18073" i="26"/>
  <c r="F18073" i="26"/>
  <c r="E18074" i="26"/>
  <c r="F18074" i="26"/>
  <c r="E18075" i="26"/>
  <c r="F18075" i="26"/>
  <c r="E18076" i="26"/>
  <c r="F18076" i="26"/>
  <c r="E18077" i="26"/>
  <c r="F18077" i="26"/>
  <c r="E18078" i="26"/>
  <c r="F18078" i="26"/>
  <c r="E18079" i="26"/>
  <c r="F18079" i="26"/>
  <c r="E18080" i="26"/>
  <c r="F18080" i="26"/>
  <c r="E18081" i="26"/>
  <c r="F18081" i="26"/>
  <c r="E18082" i="26"/>
  <c r="F18082" i="26"/>
  <c r="E18083" i="26"/>
  <c r="F18083" i="26"/>
  <c r="E18084" i="26"/>
  <c r="F18084" i="26"/>
  <c r="E18085" i="26"/>
  <c r="F18085" i="26"/>
  <c r="E18086" i="26"/>
  <c r="F18086" i="26"/>
  <c r="E18087" i="26"/>
  <c r="F18087" i="26"/>
  <c r="E18088" i="26"/>
  <c r="F18088" i="26"/>
  <c r="E18089" i="26"/>
  <c r="F18089" i="26"/>
  <c r="E18090" i="26"/>
  <c r="F18090" i="26"/>
  <c r="E18091" i="26"/>
  <c r="F18091" i="26"/>
  <c r="E18092" i="26"/>
  <c r="F18092" i="26"/>
  <c r="E18093" i="26"/>
  <c r="F18093" i="26"/>
  <c r="E18094" i="26"/>
  <c r="F18094" i="26"/>
  <c r="E18095" i="26"/>
  <c r="F18095" i="26"/>
  <c r="E18096" i="26"/>
  <c r="F18096" i="26"/>
  <c r="E18097" i="26"/>
  <c r="F18097" i="26"/>
  <c r="E18098" i="26"/>
  <c r="F18098" i="26"/>
  <c r="E18099" i="26"/>
  <c r="F18099" i="26"/>
  <c r="E18100" i="26"/>
  <c r="F18100" i="26"/>
  <c r="E18101" i="26"/>
  <c r="F18101" i="26"/>
  <c r="E18102" i="26"/>
  <c r="F18102" i="26"/>
  <c r="E18103" i="26"/>
  <c r="F18103" i="26"/>
  <c r="E18104" i="26"/>
  <c r="F18104" i="26"/>
  <c r="E18105" i="26"/>
  <c r="F18105" i="26"/>
  <c r="E18106" i="26"/>
  <c r="F18106" i="26"/>
  <c r="E18107" i="26"/>
  <c r="F18107" i="26"/>
  <c r="E18108" i="26"/>
  <c r="F18108" i="26"/>
  <c r="E18109" i="26"/>
  <c r="F18109" i="26"/>
  <c r="E18110" i="26"/>
  <c r="F18110" i="26"/>
  <c r="E18111" i="26"/>
  <c r="F18111" i="26"/>
  <c r="E18112" i="26"/>
  <c r="F18112" i="26"/>
  <c r="E18113" i="26"/>
  <c r="F18113" i="26"/>
  <c r="E18114" i="26"/>
  <c r="F18114" i="26"/>
  <c r="E18115" i="26"/>
  <c r="F18115" i="26"/>
  <c r="E18116" i="26"/>
  <c r="F18116" i="26"/>
  <c r="E18117" i="26"/>
  <c r="F18117" i="26"/>
  <c r="E18118" i="26"/>
  <c r="F18118" i="26"/>
  <c r="E18119" i="26"/>
  <c r="F18119" i="26"/>
  <c r="E18120" i="26"/>
  <c r="F18120" i="26"/>
  <c r="E18121" i="26"/>
  <c r="F18121" i="26"/>
  <c r="E18122" i="26"/>
  <c r="F18122" i="26"/>
  <c r="E18123" i="26"/>
  <c r="F18123" i="26"/>
  <c r="E18124" i="26"/>
  <c r="F18124" i="26"/>
  <c r="E18125" i="26"/>
  <c r="F18125" i="26"/>
  <c r="E18126" i="26"/>
  <c r="F18126" i="26"/>
  <c r="E18127" i="26"/>
  <c r="F18127" i="26"/>
  <c r="E18128" i="26"/>
  <c r="F18128" i="26"/>
  <c r="E18129" i="26"/>
  <c r="F18129" i="26"/>
  <c r="E18130" i="26"/>
  <c r="F18130" i="26"/>
  <c r="E18131" i="26"/>
  <c r="F18131" i="26"/>
  <c r="E18132" i="26"/>
  <c r="F18132" i="26"/>
  <c r="E18133" i="26"/>
  <c r="F18133" i="26"/>
  <c r="E18134" i="26"/>
  <c r="F18134" i="26"/>
  <c r="E18135" i="26"/>
  <c r="F18135" i="26"/>
  <c r="E18136" i="26"/>
  <c r="F18136" i="26"/>
  <c r="E18137" i="26"/>
  <c r="F18137" i="26"/>
  <c r="E18138" i="26"/>
  <c r="F18138" i="26"/>
  <c r="E18139" i="26"/>
  <c r="F18139" i="26"/>
  <c r="E18140" i="26"/>
  <c r="F18140" i="26"/>
  <c r="E18141" i="26"/>
  <c r="F18141" i="26"/>
  <c r="E18142" i="26"/>
  <c r="F18142" i="26"/>
  <c r="E18143" i="26"/>
  <c r="F18143" i="26"/>
  <c r="E18144" i="26"/>
  <c r="F18144" i="26"/>
  <c r="E18145" i="26"/>
  <c r="F18145" i="26"/>
  <c r="E18146" i="26"/>
  <c r="F18146" i="26"/>
  <c r="E18147" i="26"/>
  <c r="F18147" i="26"/>
  <c r="E18148" i="26"/>
  <c r="F18148" i="26"/>
  <c r="E18149" i="26"/>
  <c r="F18149" i="26"/>
  <c r="E18150" i="26"/>
  <c r="F18150" i="26"/>
  <c r="E18151" i="26"/>
  <c r="F18151" i="26"/>
  <c r="E18152" i="26"/>
  <c r="F18152" i="26"/>
  <c r="E18153" i="26"/>
  <c r="F18153" i="26"/>
  <c r="E18154" i="26"/>
  <c r="F18154" i="26"/>
  <c r="E18155" i="26"/>
  <c r="F18155" i="26"/>
  <c r="E18156" i="26"/>
  <c r="F18156" i="26"/>
  <c r="E18157" i="26"/>
  <c r="F18157" i="26"/>
  <c r="E18158" i="26"/>
  <c r="F18158" i="26"/>
  <c r="E18159" i="26"/>
  <c r="F18159" i="26"/>
  <c r="E18160" i="26"/>
  <c r="F18160" i="26"/>
  <c r="E18161" i="26"/>
  <c r="F18161" i="26"/>
  <c r="E18162" i="26"/>
  <c r="F18162" i="26"/>
  <c r="E18163" i="26"/>
  <c r="F18163" i="26"/>
  <c r="E18164" i="26"/>
  <c r="F18164" i="26"/>
  <c r="E18165" i="26"/>
  <c r="F18165" i="26"/>
  <c r="E18166" i="26"/>
  <c r="F18166" i="26"/>
  <c r="E18167" i="26"/>
  <c r="F18167" i="26"/>
  <c r="E18168" i="26"/>
  <c r="F18168" i="26"/>
  <c r="E18169" i="26"/>
  <c r="F18169" i="26"/>
  <c r="E18170" i="26"/>
  <c r="F18170" i="26"/>
  <c r="E18171" i="26"/>
  <c r="F18171" i="26"/>
  <c r="E18172" i="26"/>
  <c r="F18172" i="26"/>
  <c r="E18173" i="26"/>
  <c r="F18173" i="26"/>
  <c r="E18174" i="26"/>
  <c r="F18174" i="26"/>
  <c r="E18175" i="26"/>
  <c r="F18175" i="26"/>
  <c r="E18176" i="26"/>
  <c r="F18176" i="26"/>
  <c r="E18177" i="26"/>
  <c r="F18177" i="26"/>
  <c r="E18178" i="26"/>
  <c r="F18178" i="26"/>
  <c r="E18179" i="26"/>
  <c r="F18179" i="26"/>
  <c r="E18180" i="26"/>
  <c r="F18180" i="26"/>
  <c r="E18181" i="26"/>
  <c r="F18181" i="26"/>
  <c r="E18182" i="26"/>
  <c r="F18182" i="26"/>
  <c r="E18183" i="26"/>
  <c r="F18183" i="26"/>
  <c r="E18184" i="26"/>
  <c r="F18184" i="26"/>
  <c r="E18185" i="26"/>
  <c r="F18185" i="26"/>
  <c r="E18186" i="26"/>
  <c r="F18186" i="26"/>
  <c r="E18187" i="26"/>
  <c r="F18187" i="26"/>
  <c r="E18188" i="26"/>
  <c r="F18188" i="26"/>
  <c r="E18189" i="26"/>
  <c r="F18189" i="26"/>
  <c r="E18190" i="26"/>
  <c r="F18190" i="26"/>
  <c r="E18191" i="26"/>
  <c r="F18191" i="26"/>
  <c r="E18192" i="26"/>
  <c r="F18192" i="26"/>
  <c r="E18193" i="26"/>
  <c r="F18193" i="26"/>
  <c r="E18194" i="26"/>
  <c r="F18194" i="26"/>
  <c r="E18195" i="26"/>
  <c r="F18195" i="26"/>
  <c r="E18196" i="26"/>
  <c r="F18196" i="26"/>
  <c r="E18197" i="26"/>
  <c r="F18197" i="26"/>
  <c r="E18198" i="26"/>
  <c r="F18198" i="26"/>
  <c r="E18199" i="26"/>
  <c r="F18199" i="26"/>
  <c r="E18200" i="26"/>
  <c r="F18200" i="26"/>
  <c r="E18201" i="26"/>
  <c r="F18201" i="26"/>
  <c r="E18202" i="26"/>
  <c r="F18202" i="26"/>
  <c r="E18203" i="26"/>
  <c r="F18203" i="26"/>
  <c r="E18204" i="26"/>
  <c r="F18204" i="26"/>
  <c r="E18205" i="26"/>
  <c r="F18205" i="26"/>
  <c r="E18206" i="26"/>
  <c r="F18206" i="26"/>
  <c r="E18207" i="26"/>
  <c r="F18207" i="26"/>
  <c r="E18208" i="26"/>
  <c r="F18208" i="26"/>
  <c r="E18209" i="26"/>
  <c r="F18209" i="26"/>
  <c r="E18210" i="26"/>
  <c r="F18210" i="26"/>
  <c r="E18211" i="26"/>
  <c r="F18211" i="26"/>
  <c r="E18212" i="26"/>
  <c r="F18212" i="26"/>
  <c r="E18213" i="26"/>
  <c r="F18213" i="26"/>
  <c r="E18214" i="26"/>
  <c r="F18214" i="26"/>
  <c r="E18215" i="26"/>
  <c r="F18215" i="26"/>
  <c r="E18216" i="26"/>
  <c r="F18216" i="26"/>
  <c r="E18217" i="26"/>
  <c r="F18217" i="26"/>
  <c r="E18218" i="26"/>
  <c r="F18218" i="26"/>
  <c r="E18219" i="26"/>
  <c r="F18219" i="26"/>
  <c r="E18220" i="26"/>
  <c r="F18220" i="26"/>
  <c r="E18221" i="26"/>
  <c r="F18221" i="26"/>
  <c r="E18222" i="26"/>
  <c r="F18222" i="26"/>
  <c r="E18223" i="26"/>
  <c r="F18223" i="26"/>
  <c r="E18224" i="26"/>
  <c r="F18224" i="26"/>
  <c r="E18225" i="26"/>
  <c r="F18225" i="26"/>
  <c r="E18226" i="26"/>
  <c r="F18226" i="26"/>
  <c r="E18227" i="26"/>
  <c r="F18227" i="26"/>
  <c r="E18228" i="26"/>
  <c r="F18228" i="26"/>
  <c r="E18229" i="26"/>
  <c r="F18229" i="26"/>
  <c r="E18230" i="26"/>
  <c r="F18230" i="26"/>
  <c r="E18231" i="26"/>
  <c r="F18231" i="26"/>
  <c r="E18232" i="26"/>
  <c r="F18232" i="26"/>
  <c r="E18233" i="26"/>
  <c r="F18233" i="26"/>
  <c r="E18234" i="26"/>
  <c r="F18234" i="26"/>
  <c r="E18235" i="26"/>
  <c r="F18235" i="26"/>
  <c r="E18236" i="26"/>
  <c r="F18236" i="26"/>
  <c r="E18237" i="26"/>
  <c r="F18237" i="26"/>
  <c r="E18238" i="26"/>
  <c r="F18238" i="26"/>
  <c r="E18239" i="26"/>
  <c r="F18239" i="26"/>
  <c r="E18240" i="26"/>
  <c r="F18240" i="26"/>
  <c r="E18241" i="26"/>
  <c r="F18241" i="26"/>
  <c r="E18242" i="26"/>
  <c r="F18242" i="26"/>
  <c r="E18243" i="26"/>
  <c r="F18243" i="26"/>
  <c r="E18244" i="26"/>
  <c r="F18244" i="26"/>
  <c r="E18245" i="26"/>
  <c r="F18245" i="26"/>
  <c r="E18246" i="26"/>
  <c r="F18246" i="26"/>
  <c r="E18247" i="26"/>
  <c r="F18247" i="26"/>
  <c r="E18248" i="26"/>
  <c r="F18248" i="26"/>
  <c r="E18249" i="26"/>
  <c r="F18249" i="26"/>
  <c r="E18250" i="26"/>
  <c r="F18250" i="26"/>
  <c r="E18251" i="26"/>
  <c r="F18251" i="26"/>
  <c r="E18252" i="26"/>
  <c r="F18252" i="26"/>
  <c r="E18253" i="26"/>
  <c r="F18253" i="26"/>
  <c r="E18254" i="26"/>
  <c r="F18254" i="26"/>
  <c r="E18255" i="26"/>
  <c r="F18255" i="26"/>
  <c r="E18256" i="26"/>
  <c r="F18256" i="26"/>
  <c r="E18257" i="26"/>
  <c r="F18257" i="26"/>
  <c r="E18258" i="26"/>
  <c r="F18258" i="26"/>
  <c r="E18259" i="26"/>
  <c r="F18259" i="26"/>
  <c r="E18260" i="26"/>
  <c r="F18260" i="26"/>
  <c r="E18261" i="26"/>
  <c r="F18261" i="26"/>
  <c r="E18262" i="26"/>
  <c r="F18262" i="26"/>
  <c r="E18263" i="26"/>
  <c r="F18263" i="26"/>
  <c r="E18264" i="26"/>
  <c r="F18264" i="26"/>
  <c r="E18265" i="26"/>
  <c r="F18265" i="26"/>
  <c r="E18266" i="26"/>
  <c r="F18266" i="26"/>
  <c r="E18267" i="26"/>
  <c r="F18267" i="26"/>
  <c r="E18268" i="26"/>
  <c r="F18268" i="26"/>
  <c r="E18269" i="26"/>
  <c r="F18269" i="26"/>
  <c r="E18270" i="26"/>
  <c r="F18270" i="26"/>
  <c r="E18271" i="26"/>
  <c r="F18271" i="26"/>
  <c r="E18272" i="26"/>
  <c r="F18272" i="26"/>
  <c r="E18273" i="26"/>
  <c r="F18273" i="26"/>
  <c r="E18274" i="26"/>
  <c r="F18274" i="26"/>
  <c r="E18275" i="26"/>
  <c r="F18275" i="26"/>
  <c r="E18276" i="26"/>
  <c r="F18276" i="26"/>
  <c r="E18277" i="26"/>
  <c r="F18277" i="26"/>
  <c r="E18278" i="26"/>
  <c r="F18278" i="26"/>
  <c r="E18279" i="26"/>
  <c r="F18279" i="26"/>
  <c r="E18280" i="26"/>
  <c r="F18280" i="26"/>
  <c r="E18281" i="26"/>
  <c r="F18281" i="26"/>
  <c r="E18282" i="26"/>
  <c r="F18282" i="26"/>
  <c r="E18283" i="26"/>
  <c r="F18283" i="26"/>
  <c r="E18284" i="26"/>
  <c r="F18284" i="26"/>
  <c r="E18285" i="26"/>
  <c r="F18285" i="26"/>
  <c r="E18286" i="26"/>
  <c r="F18286" i="26"/>
  <c r="E18287" i="26"/>
  <c r="F18287" i="26"/>
  <c r="E18288" i="26"/>
  <c r="F18288" i="26"/>
  <c r="E18289" i="26"/>
  <c r="F18289" i="26"/>
  <c r="E18290" i="26"/>
  <c r="F18290" i="26"/>
  <c r="E18291" i="26"/>
  <c r="F18291" i="26"/>
  <c r="E18292" i="26"/>
  <c r="F18292" i="26"/>
  <c r="E18293" i="26"/>
  <c r="F18293" i="26"/>
  <c r="E18294" i="26"/>
  <c r="F18294" i="26"/>
  <c r="E18295" i="26"/>
  <c r="F18295" i="26"/>
  <c r="E18296" i="26"/>
  <c r="F18296" i="26"/>
  <c r="E18297" i="26"/>
  <c r="F18297" i="26"/>
  <c r="E18298" i="26"/>
  <c r="F18298" i="26"/>
  <c r="E18299" i="26"/>
  <c r="F18299" i="26"/>
  <c r="E18300" i="26"/>
  <c r="F18300" i="26"/>
  <c r="E18301" i="26"/>
  <c r="F18301" i="26"/>
  <c r="E18302" i="26"/>
  <c r="F18302" i="26"/>
  <c r="E18303" i="26"/>
  <c r="F18303" i="26"/>
  <c r="E18304" i="26"/>
  <c r="F18304" i="26"/>
  <c r="E18305" i="26"/>
  <c r="F18305" i="26"/>
  <c r="E18306" i="26"/>
  <c r="F18306" i="26"/>
  <c r="E18307" i="26"/>
  <c r="F18307" i="26"/>
  <c r="E18308" i="26"/>
  <c r="F18308" i="26"/>
  <c r="E18309" i="26"/>
  <c r="F18309" i="26"/>
  <c r="E18310" i="26"/>
  <c r="F18310" i="26"/>
  <c r="E18311" i="26"/>
  <c r="F18311" i="26"/>
  <c r="E18312" i="26"/>
  <c r="F18312" i="26"/>
  <c r="E18313" i="26"/>
  <c r="F18313" i="26"/>
  <c r="E18314" i="26"/>
  <c r="F18314" i="26"/>
  <c r="E18315" i="26"/>
  <c r="F18315" i="26"/>
  <c r="E18316" i="26"/>
  <c r="F18316" i="26"/>
  <c r="E18317" i="26"/>
  <c r="F18317" i="26"/>
  <c r="E18318" i="26"/>
  <c r="F18318" i="26"/>
  <c r="E18319" i="26"/>
  <c r="F18319" i="26"/>
  <c r="E18320" i="26"/>
  <c r="F18320" i="26"/>
  <c r="E18321" i="26"/>
  <c r="F18321" i="26"/>
  <c r="E18322" i="26"/>
  <c r="F18322" i="26"/>
  <c r="E18323" i="26"/>
  <c r="F18323" i="26"/>
  <c r="E18324" i="26"/>
  <c r="F18324" i="26"/>
  <c r="E18325" i="26"/>
  <c r="F18325" i="26"/>
  <c r="E18326" i="26"/>
  <c r="F18326" i="26"/>
  <c r="E18327" i="26"/>
  <c r="F18327" i="26"/>
  <c r="E18328" i="26"/>
  <c r="F18328" i="26"/>
  <c r="E18329" i="26"/>
  <c r="F18329" i="26"/>
  <c r="E18330" i="26"/>
  <c r="F18330" i="26"/>
  <c r="E18331" i="26"/>
  <c r="F18331" i="26"/>
  <c r="E18332" i="26"/>
  <c r="F18332" i="26"/>
  <c r="E18333" i="26"/>
  <c r="F18333" i="26"/>
  <c r="E18334" i="26"/>
  <c r="F18334" i="26"/>
  <c r="E18335" i="26"/>
  <c r="F18335" i="26"/>
  <c r="E18336" i="26"/>
  <c r="F18336" i="26"/>
  <c r="E18337" i="26"/>
  <c r="F18337" i="26"/>
  <c r="E18338" i="26"/>
  <c r="F18338" i="26"/>
  <c r="E18339" i="26"/>
  <c r="F18339" i="26"/>
  <c r="E18340" i="26"/>
  <c r="F18340" i="26"/>
  <c r="E18341" i="26"/>
  <c r="F18341" i="26"/>
  <c r="E18342" i="26"/>
  <c r="F18342" i="26"/>
  <c r="E18343" i="26"/>
  <c r="F18343" i="26"/>
  <c r="E18344" i="26"/>
  <c r="F18344" i="26"/>
  <c r="E18345" i="26"/>
  <c r="F18345" i="26"/>
  <c r="E18346" i="26"/>
  <c r="F18346" i="26"/>
  <c r="E18347" i="26"/>
  <c r="F18347" i="26"/>
  <c r="E18348" i="26"/>
  <c r="F18348" i="26"/>
  <c r="E18349" i="26"/>
  <c r="F18349" i="26"/>
  <c r="E18350" i="26"/>
  <c r="F18350" i="26"/>
  <c r="E18351" i="26"/>
  <c r="F18351" i="26"/>
  <c r="E18352" i="26"/>
  <c r="F18352" i="26"/>
  <c r="E18353" i="26"/>
  <c r="F18353" i="26"/>
  <c r="E18354" i="26"/>
  <c r="F18354" i="26"/>
  <c r="E18355" i="26"/>
  <c r="F18355" i="26"/>
  <c r="E18356" i="26"/>
  <c r="F18356" i="26"/>
  <c r="E18357" i="26"/>
  <c r="F18357" i="26"/>
  <c r="E18358" i="26"/>
  <c r="F18358" i="26"/>
  <c r="E18359" i="26"/>
  <c r="F18359" i="26"/>
  <c r="E18360" i="26"/>
  <c r="F18360" i="26"/>
  <c r="E18361" i="26"/>
  <c r="F18361" i="26"/>
  <c r="E18362" i="26"/>
  <c r="F18362" i="26"/>
  <c r="E18363" i="26"/>
  <c r="F18363" i="26"/>
  <c r="E18364" i="26"/>
  <c r="F18364" i="26"/>
  <c r="E18365" i="26"/>
  <c r="F18365" i="26"/>
  <c r="E18366" i="26"/>
  <c r="F18366" i="26"/>
  <c r="E18367" i="26"/>
  <c r="F18367" i="26"/>
  <c r="E18368" i="26"/>
  <c r="F18368" i="26"/>
  <c r="E18369" i="26"/>
  <c r="F18369" i="26"/>
  <c r="E18370" i="26"/>
  <c r="F18370" i="26"/>
  <c r="E18371" i="26"/>
  <c r="F18371" i="26"/>
  <c r="E18372" i="26"/>
  <c r="F18372" i="26"/>
  <c r="E18373" i="26"/>
  <c r="F18373" i="26"/>
  <c r="E18374" i="26"/>
  <c r="F18374" i="26"/>
  <c r="E18375" i="26"/>
  <c r="F18375" i="26"/>
  <c r="E18376" i="26"/>
  <c r="F18376" i="26"/>
  <c r="E18377" i="26"/>
  <c r="F18377" i="26"/>
  <c r="E18378" i="26"/>
  <c r="F18378" i="26"/>
  <c r="E18379" i="26"/>
  <c r="F18379" i="26"/>
  <c r="E18380" i="26"/>
  <c r="F18380" i="26"/>
  <c r="E18381" i="26"/>
  <c r="F18381" i="26"/>
  <c r="E18382" i="26"/>
  <c r="F18382" i="26"/>
  <c r="E18383" i="26"/>
  <c r="F18383" i="26"/>
  <c r="E18384" i="26"/>
  <c r="F18384" i="26"/>
  <c r="E18385" i="26"/>
  <c r="F18385" i="26"/>
  <c r="E18386" i="26"/>
  <c r="F18386" i="26"/>
  <c r="E18387" i="26"/>
  <c r="F18387" i="26"/>
  <c r="E18388" i="26"/>
  <c r="F18388" i="26"/>
  <c r="E18389" i="26"/>
  <c r="F18389" i="26"/>
  <c r="E18390" i="26"/>
  <c r="F18390" i="26"/>
  <c r="E18391" i="26"/>
  <c r="F18391" i="26"/>
  <c r="E18392" i="26"/>
  <c r="F18392" i="26"/>
  <c r="E18393" i="26"/>
  <c r="F18393" i="26"/>
  <c r="E18394" i="26"/>
  <c r="F18394" i="26"/>
  <c r="E18395" i="26"/>
  <c r="F18395" i="26"/>
  <c r="E18396" i="26"/>
  <c r="F18396" i="26"/>
  <c r="E18397" i="26"/>
  <c r="F18397" i="26"/>
  <c r="E18398" i="26"/>
  <c r="F18398" i="26"/>
  <c r="E18399" i="26"/>
  <c r="F18399" i="26"/>
  <c r="E18400" i="26"/>
  <c r="F18400" i="26"/>
  <c r="E18401" i="26"/>
  <c r="F18401" i="26"/>
  <c r="E18402" i="26"/>
  <c r="F18402" i="26"/>
  <c r="E18403" i="26"/>
  <c r="F18403" i="26"/>
  <c r="E18404" i="26"/>
  <c r="F18404" i="26"/>
  <c r="E18405" i="26"/>
  <c r="F18405" i="26"/>
  <c r="E18406" i="26"/>
  <c r="F18406" i="26"/>
  <c r="E18407" i="26"/>
  <c r="F18407" i="26"/>
  <c r="E18408" i="26"/>
  <c r="F18408" i="26"/>
  <c r="E18409" i="26"/>
  <c r="F18409" i="26"/>
  <c r="E18410" i="26"/>
  <c r="F18410" i="26"/>
  <c r="E18411" i="26"/>
  <c r="F18411" i="26"/>
  <c r="E18412" i="26"/>
  <c r="F18412" i="26"/>
  <c r="E18413" i="26"/>
  <c r="F18413" i="26"/>
  <c r="E18414" i="26"/>
  <c r="F18414" i="26"/>
  <c r="E18415" i="26"/>
  <c r="F18415" i="26"/>
  <c r="E18416" i="26"/>
  <c r="F18416" i="26"/>
  <c r="E18417" i="26"/>
  <c r="F18417" i="26"/>
  <c r="E18418" i="26"/>
  <c r="F18418" i="26"/>
  <c r="E18419" i="26"/>
  <c r="F18419" i="26"/>
  <c r="E18420" i="26"/>
  <c r="F18420" i="26"/>
  <c r="E18421" i="26"/>
  <c r="F18421" i="26"/>
  <c r="E18422" i="26"/>
  <c r="F18422" i="26"/>
  <c r="E18423" i="26"/>
  <c r="F18423" i="26"/>
  <c r="E18424" i="26"/>
  <c r="F18424" i="26"/>
  <c r="E18425" i="26"/>
  <c r="F18425" i="26"/>
  <c r="E18426" i="26"/>
  <c r="F18426" i="26"/>
  <c r="E18427" i="26"/>
  <c r="F18427" i="26"/>
  <c r="E18428" i="26"/>
  <c r="F18428" i="26"/>
  <c r="E18429" i="26"/>
  <c r="F18429" i="26"/>
  <c r="E18430" i="26"/>
  <c r="F18430" i="26"/>
  <c r="E18431" i="26"/>
  <c r="F18431" i="26"/>
  <c r="E18432" i="26"/>
  <c r="F18432" i="26"/>
  <c r="E18433" i="26"/>
  <c r="F18433" i="26"/>
  <c r="E18434" i="26"/>
  <c r="F18434" i="26"/>
  <c r="E18435" i="26"/>
  <c r="F18435" i="26"/>
  <c r="E18436" i="26"/>
  <c r="F18436" i="26"/>
  <c r="E18437" i="26"/>
  <c r="F18437" i="26"/>
  <c r="E18438" i="26"/>
  <c r="F18438" i="26"/>
  <c r="E18439" i="26"/>
  <c r="F18439" i="26"/>
  <c r="E18440" i="26"/>
  <c r="F18440" i="26"/>
  <c r="E18441" i="26"/>
  <c r="F18441" i="26"/>
  <c r="E18442" i="26"/>
  <c r="F18442" i="26"/>
  <c r="E18443" i="26"/>
  <c r="F18443" i="26"/>
  <c r="E18444" i="26"/>
  <c r="F18444" i="26"/>
  <c r="E18445" i="26"/>
  <c r="F18445" i="26"/>
  <c r="E18446" i="26"/>
  <c r="F18446" i="26"/>
  <c r="E18447" i="26"/>
  <c r="F18447" i="26"/>
  <c r="E18448" i="26"/>
  <c r="F18448" i="26"/>
  <c r="E18449" i="26"/>
  <c r="F18449" i="26"/>
  <c r="E18450" i="26"/>
  <c r="F18450" i="26"/>
  <c r="E18451" i="26"/>
  <c r="F18451" i="26"/>
  <c r="E18452" i="26"/>
  <c r="F18452" i="26"/>
  <c r="E18453" i="26"/>
  <c r="F18453" i="26"/>
  <c r="E18454" i="26"/>
  <c r="F18454" i="26"/>
  <c r="E18455" i="26"/>
  <c r="F18455" i="26"/>
  <c r="E18456" i="26"/>
  <c r="F18456" i="26"/>
  <c r="E18457" i="26"/>
  <c r="F18457" i="26"/>
  <c r="E18458" i="26"/>
  <c r="F18458" i="26"/>
  <c r="E18459" i="26"/>
  <c r="F18459" i="26"/>
  <c r="E18460" i="26"/>
  <c r="F18460" i="26"/>
  <c r="E18461" i="26"/>
  <c r="F18461" i="26"/>
  <c r="E18462" i="26"/>
  <c r="F18462" i="26"/>
  <c r="E18463" i="26"/>
  <c r="F18463" i="26"/>
  <c r="E18464" i="26"/>
  <c r="F18464" i="26"/>
  <c r="E18465" i="26"/>
  <c r="F18465" i="26"/>
  <c r="E18466" i="26"/>
  <c r="F18466" i="26"/>
  <c r="E18467" i="26"/>
  <c r="F18467" i="26"/>
  <c r="E18468" i="26"/>
  <c r="F18468" i="26"/>
  <c r="E18469" i="26"/>
  <c r="F18469" i="26"/>
  <c r="E18470" i="26"/>
  <c r="F18470" i="26"/>
  <c r="E18471" i="26"/>
  <c r="F18471" i="26"/>
  <c r="E18472" i="26"/>
  <c r="F18472" i="26"/>
  <c r="E18473" i="26"/>
  <c r="F18473" i="26"/>
  <c r="E18474" i="26"/>
  <c r="F18474" i="26"/>
  <c r="E18475" i="26"/>
  <c r="F18475" i="26"/>
  <c r="E18476" i="26"/>
  <c r="F18476" i="26"/>
  <c r="E18477" i="26"/>
  <c r="F18477" i="26"/>
  <c r="E18478" i="26"/>
  <c r="F18478" i="26"/>
  <c r="E18479" i="26"/>
  <c r="F18479" i="26"/>
  <c r="E18480" i="26"/>
  <c r="F18480" i="26"/>
  <c r="E18481" i="26"/>
  <c r="F18481" i="26"/>
  <c r="E18482" i="26"/>
  <c r="F18482" i="26"/>
  <c r="E18483" i="26"/>
  <c r="F18483" i="26"/>
  <c r="E18484" i="26"/>
  <c r="F18484" i="26"/>
  <c r="E18485" i="26"/>
  <c r="F18485" i="26"/>
  <c r="E18486" i="26"/>
  <c r="F18486" i="26"/>
  <c r="E18487" i="26"/>
  <c r="F18487" i="26"/>
  <c r="E18488" i="26"/>
  <c r="F18488" i="26"/>
  <c r="E18489" i="26"/>
  <c r="F18489" i="26"/>
  <c r="E18490" i="26"/>
  <c r="F18490" i="26"/>
  <c r="E18491" i="26"/>
  <c r="F18491" i="26"/>
  <c r="E18492" i="26"/>
  <c r="F18492" i="26"/>
  <c r="E18493" i="26"/>
  <c r="F18493" i="26"/>
  <c r="E18494" i="26"/>
  <c r="F18494" i="26"/>
  <c r="E18495" i="26"/>
  <c r="F18495" i="26"/>
  <c r="E18496" i="26"/>
  <c r="F18496" i="26"/>
  <c r="E18497" i="26"/>
  <c r="F18497" i="26"/>
  <c r="E18498" i="26"/>
  <c r="F18498" i="26"/>
  <c r="E18499" i="26"/>
  <c r="F18499" i="26"/>
  <c r="E18500" i="26"/>
  <c r="F18500" i="26"/>
  <c r="E18501" i="26"/>
  <c r="F18501" i="26"/>
  <c r="E18502" i="26"/>
  <c r="F18502" i="26"/>
  <c r="E18503" i="26"/>
  <c r="F18503" i="26"/>
  <c r="E18504" i="26"/>
  <c r="F18504" i="26"/>
  <c r="E18505" i="26"/>
  <c r="F18505" i="26"/>
  <c r="E18506" i="26"/>
  <c r="F18506" i="26"/>
  <c r="E18507" i="26"/>
  <c r="F18507" i="26"/>
  <c r="E18508" i="26"/>
  <c r="F18508" i="26"/>
  <c r="E18509" i="26"/>
  <c r="F18509" i="26"/>
  <c r="E18510" i="26"/>
  <c r="F18510" i="26"/>
  <c r="E18511" i="26"/>
  <c r="F18511" i="26"/>
  <c r="E18512" i="26"/>
  <c r="F18512" i="26"/>
  <c r="E18513" i="26"/>
  <c r="F18513" i="26"/>
  <c r="E18514" i="26"/>
  <c r="F18514" i="26"/>
  <c r="E18515" i="26"/>
  <c r="F18515" i="26"/>
  <c r="E18516" i="26"/>
  <c r="F18516" i="26"/>
  <c r="E18517" i="26"/>
  <c r="F18517" i="26"/>
  <c r="E18518" i="26"/>
  <c r="F18518" i="26"/>
  <c r="E18519" i="26"/>
  <c r="F18519" i="26"/>
  <c r="E18520" i="26"/>
  <c r="F18520" i="26"/>
  <c r="E18521" i="26"/>
  <c r="F18521" i="26"/>
  <c r="E18522" i="26"/>
  <c r="F18522" i="26"/>
  <c r="E18523" i="26"/>
  <c r="F18523" i="26"/>
  <c r="E18524" i="26"/>
  <c r="F18524" i="26"/>
  <c r="E18525" i="26"/>
  <c r="F18525" i="26"/>
  <c r="E18526" i="26"/>
  <c r="F18526" i="26"/>
  <c r="E18527" i="26"/>
  <c r="F18527" i="26"/>
  <c r="E18528" i="26"/>
  <c r="F18528" i="26"/>
  <c r="E18529" i="26"/>
  <c r="F18529" i="26"/>
  <c r="E18530" i="26"/>
  <c r="F18530" i="26"/>
  <c r="E18531" i="26"/>
  <c r="F18531" i="26"/>
  <c r="E18532" i="26"/>
  <c r="F18532" i="26"/>
  <c r="E18533" i="26"/>
  <c r="F18533" i="26"/>
  <c r="E18534" i="26"/>
  <c r="F18534" i="26"/>
  <c r="E18535" i="26"/>
  <c r="F18535" i="26"/>
  <c r="E18536" i="26"/>
  <c r="F18536" i="26"/>
  <c r="E18537" i="26"/>
  <c r="F18537" i="26"/>
  <c r="E18538" i="26"/>
  <c r="F18538" i="26"/>
  <c r="E18539" i="26"/>
  <c r="F18539" i="26"/>
  <c r="E18540" i="26"/>
  <c r="F18540" i="26"/>
  <c r="E18541" i="26"/>
  <c r="F18541" i="26"/>
  <c r="E18542" i="26"/>
  <c r="F18542" i="26"/>
  <c r="E18543" i="26"/>
  <c r="F18543" i="26"/>
  <c r="E18544" i="26"/>
  <c r="F18544" i="26"/>
  <c r="E18545" i="26"/>
  <c r="F18545" i="26"/>
  <c r="E18546" i="26"/>
  <c r="F18546" i="26"/>
  <c r="E18547" i="26"/>
  <c r="F18547" i="26"/>
  <c r="E18548" i="26"/>
  <c r="F18548" i="26"/>
  <c r="E18549" i="26"/>
  <c r="F18549" i="26"/>
  <c r="E18550" i="26"/>
  <c r="F18550" i="26"/>
  <c r="E18551" i="26"/>
  <c r="F18551" i="26"/>
  <c r="E18552" i="26"/>
  <c r="F18552" i="26"/>
  <c r="E18553" i="26"/>
  <c r="F18553" i="26"/>
  <c r="E18554" i="26"/>
  <c r="F18554" i="26"/>
  <c r="E18555" i="26"/>
  <c r="F18555" i="26"/>
  <c r="E18556" i="26"/>
  <c r="F18556" i="26"/>
  <c r="E18557" i="26"/>
  <c r="F18557" i="26"/>
  <c r="E18558" i="26"/>
  <c r="F18558" i="26"/>
  <c r="E18559" i="26"/>
  <c r="F18559" i="26"/>
  <c r="E18560" i="26"/>
  <c r="F18560" i="26"/>
  <c r="E18561" i="26"/>
  <c r="F18561" i="26"/>
  <c r="E18562" i="26"/>
  <c r="F18562" i="26"/>
  <c r="E18563" i="26"/>
  <c r="F18563" i="26"/>
  <c r="E18564" i="26"/>
  <c r="F18564" i="26"/>
  <c r="E18565" i="26"/>
  <c r="F18565" i="26"/>
  <c r="E18566" i="26"/>
  <c r="F18566" i="26"/>
  <c r="E18567" i="26"/>
  <c r="F18567" i="26"/>
  <c r="E18568" i="26"/>
  <c r="F18568" i="26"/>
  <c r="E18569" i="26"/>
  <c r="F18569" i="26"/>
  <c r="E18570" i="26"/>
  <c r="F18570" i="26"/>
  <c r="E18571" i="26"/>
  <c r="F18571" i="26"/>
  <c r="E18572" i="26"/>
  <c r="F18572" i="26"/>
  <c r="E18573" i="26"/>
  <c r="F18573" i="26"/>
  <c r="E18574" i="26"/>
  <c r="F18574" i="26"/>
  <c r="E18575" i="26"/>
  <c r="F18575" i="26"/>
  <c r="E18576" i="26"/>
  <c r="F18576" i="26"/>
  <c r="E18577" i="26"/>
  <c r="F18577" i="26"/>
  <c r="E18578" i="26"/>
  <c r="F18578" i="26"/>
  <c r="E18579" i="26"/>
  <c r="F18579" i="26"/>
  <c r="E18580" i="26"/>
  <c r="F18580" i="26"/>
  <c r="E18581" i="26"/>
  <c r="F18581" i="26"/>
  <c r="E18582" i="26"/>
  <c r="F18582" i="26"/>
  <c r="E18583" i="26"/>
  <c r="F18583" i="26"/>
  <c r="E18584" i="26"/>
  <c r="F18584" i="26"/>
  <c r="E18585" i="26"/>
  <c r="F18585" i="26"/>
  <c r="E18586" i="26"/>
  <c r="F18586" i="26"/>
  <c r="E18587" i="26"/>
  <c r="F18587" i="26"/>
  <c r="E18588" i="26"/>
  <c r="F18588" i="26"/>
  <c r="E18589" i="26"/>
  <c r="F18589" i="26"/>
  <c r="E18590" i="26"/>
  <c r="F18590" i="26"/>
  <c r="E18591" i="26"/>
  <c r="F18591" i="26"/>
  <c r="E18592" i="26"/>
  <c r="F18592" i="26"/>
  <c r="E18593" i="26"/>
  <c r="F18593" i="26"/>
  <c r="E18594" i="26"/>
  <c r="F18594" i="26"/>
  <c r="E18595" i="26"/>
  <c r="F18595" i="26"/>
  <c r="E18596" i="26"/>
  <c r="F18596" i="26"/>
  <c r="E18597" i="26"/>
  <c r="F18597" i="26"/>
  <c r="E18598" i="26"/>
  <c r="F18598" i="26"/>
  <c r="E18599" i="26"/>
  <c r="F18599" i="26"/>
  <c r="E18600" i="26"/>
  <c r="F18600" i="26"/>
  <c r="E18601" i="26"/>
  <c r="F18601" i="26"/>
  <c r="E18602" i="26"/>
  <c r="F18602" i="26"/>
  <c r="E18603" i="26"/>
  <c r="F18603" i="26"/>
  <c r="E18604" i="26"/>
  <c r="F18604" i="26"/>
  <c r="E18605" i="26"/>
  <c r="F18605" i="26"/>
  <c r="E18606" i="26"/>
  <c r="F18606" i="26"/>
  <c r="E18607" i="26"/>
  <c r="F18607" i="26"/>
  <c r="E18608" i="26"/>
  <c r="F18608" i="26"/>
  <c r="E18609" i="26"/>
  <c r="F18609" i="26"/>
  <c r="E18610" i="26"/>
  <c r="F18610" i="26"/>
  <c r="E18611" i="26"/>
  <c r="F18611" i="26"/>
  <c r="E18612" i="26"/>
  <c r="F18612" i="26"/>
  <c r="E18613" i="26"/>
  <c r="F18613" i="26"/>
  <c r="E18614" i="26"/>
  <c r="F18614" i="26"/>
  <c r="E18615" i="26"/>
  <c r="F18615" i="26"/>
  <c r="E18616" i="26"/>
  <c r="F18616" i="26"/>
  <c r="E18617" i="26"/>
  <c r="F18617" i="26"/>
  <c r="E18618" i="26"/>
  <c r="F18618" i="26"/>
  <c r="E18619" i="26"/>
  <c r="F18619" i="26"/>
  <c r="E18620" i="26"/>
  <c r="F18620" i="26"/>
  <c r="E18621" i="26"/>
  <c r="F18621" i="26"/>
  <c r="E18622" i="26"/>
  <c r="F18622" i="26"/>
  <c r="E18623" i="26"/>
  <c r="F18623" i="26"/>
  <c r="E18624" i="26"/>
  <c r="F18624" i="26"/>
  <c r="E18625" i="26"/>
  <c r="F18625" i="26"/>
  <c r="E18626" i="26"/>
  <c r="F18626" i="26"/>
  <c r="E18627" i="26"/>
  <c r="F18627" i="26"/>
  <c r="E18628" i="26"/>
  <c r="F18628" i="26"/>
  <c r="E18629" i="26"/>
  <c r="F18629" i="26"/>
  <c r="E18630" i="26"/>
  <c r="F18630" i="26"/>
  <c r="E18631" i="26"/>
  <c r="F18631" i="26"/>
  <c r="E18632" i="26"/>
  <c r="F18632" i="26"/>
  <c r="E18633" i="26"/>
  <c r="F18633" i="26"/>
  <c r="E18634" i="26"/>
  <c r="F18634" i="26"/>
  <c r="E18635" i="26"/>
  <c r="F18635" i="26"/>
  <c r="E18636" i="26"/>
  <c r="F18636" i="26"/>
  <c r="E18637" i="26"/>
  <c r="F18637" i="26"/>
  <c r="E18638" i="26"/>
  <c r="F18638" i="26"/>
  <c r="E18639" i="26"/>
  <c r="F18639" i="26"/>
  <c r="E18640" i="26"/>
  <c r="F18640" i="26"/>
  <c r="E18641" i="26"/>
  <c r="F18641" i="26"/>
  <c r="E18642" i="26"/>
  <c r="F18642" i="26"/>
  <c r="E18643" i="26"/>
  <c r="F18643" i="26"/>
  <c r="E18644" i="26"/>
  <c r="F18644" i="26"/>
  <c r="E18645" i="26"/>
  <c r="F18645" i="26"/>
  <c r="E18646" i="26"/>
  <c r="F18646" i="26"/>
  <c r="E18647" i="26"/>
  <c r="F18647" i="26"/>
  <c r="E18648" i="26"/>
  <c r="F18648" i="26"/>
  <c r="E18649" i="26"/>
  <c r="F18649" i="26"/>
  <c r="E18650" i="26"/>
  <c r="F18650" i="26"/>
  <c r="E18651" i="26"/>
  <c r="F18651" i="26"/>
  <c r="E18652" i="26"/>
  <c r="F18652" i="26"/>
  <c r="E18653" i="26"/>
  <c r="F18653" i="26"/>
  <c r="E18654" i="26"/>
  <c r="F18654" i="26"/>
  <c r="E18655" i="26"/>
  <c r="F18655" i="26"/>
  <c r="E18656" i="26"/>
  <c r="F18656" i="26"/>
  <c r="E18657" i="26"/>
  <c r="F18657" i="26"/>
  <c r="E18658" i="26"/>
  <c r="F18658" i="26"/>
  <c r="E18659" i="26"/>
  <c r="F18659" i="26"/>
  <c r="E18660" i="26"/>
  <c r="F18660" i="26"/>
  <c r="E18661" i="26"/>
  <c r="F18661" i="26"/>
  <c r="E18662" i="26"/>
  <c r="F18662" i="26"/>
  <c r="E18663" i="26"/>
  <c r="F18663" i="26"/>
  <c r="E18664" i="26"/>
  <c r="F18664" i="26"/>
  <c r="E18665" i="26"/>
  <c r="F18665" i="26"/>
  <c r="E18666" i="26"/>
  <c r="F18666" i="26"/>
  <c r="E18667" i="26"/>
  <c r="F18667" i="26"/>
  <c r="E18668" i="26"/>
  <c r="F18668" i="26"/>
  <c r="E18669" i="26"/>
  <c r="F18669" i="26"/>
  <c r="E18670" i="26"/>
  <c r="F18670" i="26"/>
  <c r="E18671" i="26"/>
  <c r="F18671" i="26"/>
  <c r="E18672" i="26"/>
  <c r="F18672" i="26"/>
  <c r="E18673" i="26"/>
  <c r="F18673" i="26"/>
  <c r="E18674" i="26"/>
  <c r="F18674" i="26"/>
  <c r="E18675" i="26"/>
  <c r="F18675" i="26"/>
  <c r="E18676" i="26"/>
  <c r="F18676" i="26"/>
  <c r="E18677" i="26"/>
  <c r="F18677" i="26"/>
  <c r="E18678" i="26"/>
  <c r="F18678" i="26"/>
  <c r="E18679" i="26"/>
  <c r="F18679" i="26"/>
  <c r="E18680" i="26"/>
  <c r="F18680" i="26"/>
  <c r="E18681" i="26"/>
  <c r="F18681" i="26"/>
  <c r="E18682" i="26"/>
  <c r="F18682" i="26"/>
  <c r="E18683" i="26"/>
  <c r="F18683" i="26"/>
  <c r="E18684" i="26"/>
  <c r="F18684" i="26"/>
  <c r="E18685" i="26"/>
  <c r="F18685" i="26"/>
  <c r="E18686" i="26"/>
  <c r="F18686" i="26"/>
  <c r="E18687" i="26"/>
  <c r="F18687" i="26"/>
  <c r="E18688" i="26"/>
  <c r="F18688" i="26"/>
  <c r="E18689" i="26"/>
  <c r="F18689" i="26"/>
  <c r="E18690" i="26"/>
  <c r="F18690" i="26"/>
  <c r="E18691" i="26"/>
  <c r="F18691" i="26"/>
  <c r="E18692" i="26"/>
  <c r="F18692" i="26"/>
  <c r="E18693" i="26"/>
  <c r="F18693" i="26"/>
  <c r="E18694" i="26"/>
  <c r="F18694" i="26"/>
  <c r="E18695" i="26"/>
  <c r="F18695" i="26"/>
  <c r="E18696" i="26"/>
  <c r="F18696" i="26"/>
  <c r="E18697" i="26"/>
  <c r="F18697" i="26"/>
  <c r="E18698" i="26"/>
  <c r="F18698" i="26"/>
  <c r="E18699" i="26"/>
  <c r="F18699" i="26"/>
  <c r="E18700" i="26"/>
  <c r="F18700" i="26"/>
  <c r="E18701" i="26"/>
  <c r="F18701" i="26"/>
  <c r="E18702" i="26"/>
  <c r="F18702" i="26"/>
  <c r="E18703" i="26"/>
  <c r="F18703" i="26"/>
  <c r="E18704" i="26"/>
  <c r="F18704" i="26"/>
  <c r="E18705" i="26"/>
  <c r="F18705" i="26"/>
  <c r="E18706" i="26"/>
  <c r="F18706" i="26"/>
  <c r="E18707" i="26"/>
  <c r="F18707" i="26"/>
  <c r="E18708" i="26"/>
  <c r="F18708" i="26"/>
  <c r="E18709" i="26"/>
  <c r="F18709" i="26"/>
  <c r="E18710" i="26"/>
  <c r="F18710" i="26"/>
  <c r="E18711" i="26"/>
  <c r="F18711" i="26"/>
  <c r="E18712" i="26"/>
  <c r="F18712" i="26"/>
  <c r="E18713" i="26"/>
  <c r="F18713" i="26"/>
  <c r="E18714" i="26"/>
  <c r="F18714" i="26"/>
  <c r="E18715" i="26"/>
  <c r="F18715" i="26"/>
  <c r="E18716" i="26"/>
  <c r="F18716" i="26"/>
  <c r="E18717" i="26"/>
  <c r="F18717" i="26"/>
  <c r="E18718" i="26"/>
  <c r="F18718" i="26"/>
  <c r="E18719" i="26"/>
  <c r="F18719" i="26"/>
  <c r="E18720" i="26"/>
  <c r="F18720" i="26"/>
  <c r="E18721" i="26"/>
  <c r="F18721" i="26"/>
  <c r="E18722" i="26"/>
  <c r="F18722" i="26"/>
  <c r="E18723" i="26"/>
  <c r="F18723" i="26"/>
  <c r="E18724" i="26"/>
  <c r="F18724" i="26"/>
  <c r="E18725" i="26"/>
  <c r="F18725" i="26"/>
  <c r="E18726" i="26"/>
  <c r="F18726" i="26"/>
  <c r="E18727" i="26"/>
  <c r="F18727" i="26"/>
  <c r="E18728" i="26"/>
  <c r="F18728" i="26"/>
  <c r="E18729" i="26"/>
  <c r="F18729" i="26"/>
  <c r="E18730" i="26"/>
  <c r="F18730" i="26"/>
  <c r="E18731" i="26"/>
  <c r="F18731" i="26"/>
  <c r="E18732" i="26"/>
  <c r="F18732" i="26"/>
  <c r="E18733" i="26"/>
  <c r="F18733" i="26"/>
  <c r="E18734" i="26"/>
  <c r="F18734" i="26"/>
  <c r="E18735" i="26"/>
  <c r="F18735" i="26"/>
  <c r="E18736" i="26"/>
  <c r="F18736" i="26"/>
  <c r="E18737" i="26"/>
  <c r="F18737" i="26"/>
  <c r="E18738" i="26"/>
  <c r="F18738" i="26"/>
  <c r="E18739" i="26"/>
  <c r="F18739" i="26"/>
  <c r="E18740" i="26"/>
  <c r="F18740" i="26"/>
  <c r="E18741" i="26"/>
  <c r="F18741" i="26"/>
  <c r="E18742" i="26"/>
  <c r="F18742" i="26"/>
  <c r="E18743" i="26"/>
  <c r="F18743" i="26"/>
  <c r="E18744" i="26"/>
  <c r="F18744" i="26"/>
  <c r="E18745" i="26"/>
  <c r="F18745" i="26"/>
  <c r="E18746" i="26"/>
  <c r="F18746" i="26"/>
  <c r="E18747" i="26"/>
  <c r="F18747" i="26"/>
  <c r="E18748" i="26"/>
  <c r="F18748" i="26"/>
  <c r="E18749" i="26"/>
  <c r="F18749" i="26"/>
  <c r="E18750" i="26"/>
  <c r="F18750" i="26"/>
  <c r="E18751" i="26"/>
  <c r="F18751" i="26"/>
  <c r="E18752" i="26"/>
  <c r="F18752" i="26"/>
  <c r="E18753" i="26"/>
  <c r="F18753" i="26"/>
  <c r="E18754" i="26"/>
  <c r="F18754" i="26"/>
  <c r="E18755" i="26"/>
  <c r="F18755" i="26"/>
  <c r="E18756" i="26"/>
  <c r="F18756" i="26"/>
  <c r="E18757" i="26"/>
  <c r="F18757" i="26"/>
  <c r="E18758" i="26"/>
  <c r="F18758" i="26"/>
  <c r="E18759" i="26"/>
  <c r="F18759" i="26"/>
  <c r="E18760" i="26"/>
  <c r="F18760" i="26"/>
  <c r="E18761" i="26"/>
  <c r="F18761" i="26"/>
  <c r="E18762" i="26"/>
  <c r="F18762" i="26"/>
  <c r="E18763" i="26"/>
  <c r="F18763" i="26"/>
  <c r="E18764" i="26"/>
  <c r="F18764" i="26"/>
  <c r="E18765" i="26"/>
  <c r="F18765" i="26"/>
  <c r="E18766" i="26"/>
  <c r="F18766" i="26"/>
  <c r="E18767" i="26"/>
  <c r="F18767" i="26"/>
  <c r="E18768" i="26"/>
  <c r="F18768" i="26"/>
  <c r="E18769" i="26"/>
  <c r="F18769" i="26"/>
  <c r="E18770" i="26"/>
  <c r="F18770" i="26"/>
  <c r="E18771" i="26"/>
  <c r="F18771" i="26"/>
  <c r="E18772" i="26"/>
  <c r="F18772" i="26"/>
  <c r="E18773" i="26"/>
  <c r="F18773" i="26"/>
  <c r="E18774" i="26"/>
  <c r="F18774" i="26"/>
  <c r="E18775" i="26"/>
  <c r="F18775" i="26"/>
  <c r="E18776" i="26"/>
  <c r="F18776" i="26"/>
  <c r="E18777" i="26"/>
  <c r="F18777" i="26"/>
  <c r="E18778" i="26"/>
  <c r="F18778" i="26"/>
  <c r="E18779" i="26"/>
  <c r="F18779" i="26"/>
  <c r="E18780" i="26"/>
  <c r="F18780" i="26"/>
  <c r="E18781" i="26"/>
  <c r="F18781" i="26"/>
  <c r="E18782" i="26"/>
  <c r="F18782" i="26"/>
  <c r="E18783" i="26"/>
  <c r="F18783" i="26"/>
  <c r="E18784" i="26"/>
  <c r="F18784" i="26"/>
  <c r="E18785" i="26"/>
  <c r="F18785" i="26"/>
  <c r="E18786" i="26"/>
  <c r="F18786" i="26"/>
  <c r="E18787" i="26"/>
  <c r="F18787" i="26"/>
  <c r="E18788" i="26"/>
  <c r="F18788" i="26"/>
  <c r="E18789" i="26"/>
  <c r="F18789" i="26"/>
  <c r="E18790" i="26"/>
  <c r="F18790" i="26"/>
  <c r="E18791" i="26"/>
  <c r="F18791" i="26"/>
  <c r="E18792" i="26"/>
  <c r="F18792" i="26"/>
  <c r="E18793" i="26"/>
  <c r="F18793" i="26"/>
  <c r="E18794" i="26"/>
  <c r="F18794" i="26"/>
  <c r="E18795" i="26"/>
  <c r="F18795" i="26"/>
  <c r="E18796" i="26"/>
  <c r="F18796" i="26"/>
  <c r="E18797" i="26"/>
  <c r="F18797" i="26"/>
  <c r="E18798" i="26"/>
  <c r="F18798" i="26"/>
  <c r="E18799" i="26"/>
  <c r="F18799" i="26"/>
  <c r="E18800" i="26"/>
  <c r="F18800" i="26"/>
  <c r="E18801" i="26"/>
  <c r="F18801" i="26"/>
  <c r="E18802" i="26"/>
  <c r="F18802" i="26"/>
  <c r="E18803" i="26"/>
  <c r="F18803" i="26"/>
  <c r="E18804" i="26"/>
  <c r="F18804" i="26"/>
  <c r="E18805" i="26"/>
  <c r="F18805" i="26"/>
  <c r="E18806" i="26"/>
  <c r="F18806" i="26"/>
  <c r="E18807" i="26"/>
  <c r="F18807" i="26"/>
  <c r="E18808" i="26"/>
  <c r="F18808" i="26"/>
  <c r="E18809" i="26"/>
  <c r="F18809" i="26"/>
  <c r="E18810" i="26"/>
  <c r="F18810" i="26"/>
  <c r="E18811" i="26"/>
  <c r="F18811" i="26"/>
  <c r="E18812" i="26"/>
  <c r="F18812" i="26"/>
  <c r="E18813" i="26"/>
  <c r="F18813" i="26"/>
  <c r="E18814" i="26"/>
  <c r="F18814" i="26"/>
  <c r="E18815" i="26"/>
  <c r="F18815" i="26"/>
  <c r="E18816" i="26"/>
  <c r="F18816" i="26"/>
  <c r="E18817" i="26"/>
  <c r="F18817" i="26"/>
  <c r="E18818" i="26"/>
  <c r="F18818" i="26"/>
  <c r="E18819" i="26"/>
  <c r="F18819" i="26"/>
  <c r="E18820" i="26"/>
  <c r="F18820" i="26"/>
  <c r="E18821" i="26"/>
  <c r="F18821" i="26"/>
  <c r="E18822" i="26"/>
  <c r="F18822" i="26"/>
  <c r="E18823" i="26"/>
  <c r="F18823" i="26"/>
  <c r="E18824" i="26"/>
  <c r="F18824" i="26"/>
  <c r="E18825" i="26"/>
  <c r="F18825" i="26"/>
  <c r="E18826" i="26"/>
  <c r="F18826" i="26"/>
  <c r="E18827" i="26"/>
  <c r="F18827" i="26"/>
  <c r="E18828" i="26"/>
  <c r="F18828" i="26"/>
  <c r="E18829" i="26"/>
  <c r="F18829" i="26"/>
  <c r="E18830" i="26"/>
  <c r="F18830" i="26"/>
  <c r="E18831" i="26"/>
  <c r="F18831" i="26"/>
  <c r="E18832" i="26"/>
  <c r="F18832" i="26"/>
  <c r="E18833" i="26"/>
  <c r="F18833" i="26"/>
  <c r="E18834" i="26"/>
  <c r="F18834" i="26"/>
  <c r="E18835" i="26"/>
  <c r="F18835" i="26"/>
  <c r="E18836" i="26"/>
  <c r="F18836" i="26"/>
  <c r="E18837" i="26"/>
  <c r="F18837" i="26"/>
  <c r="E18838" i="26"/>
  <c r="F18838" i="26"/>
  <c r="E18839" i="26"/>
  <c r="F18839" i="26"/>
  <c r="E18840" i="26"/>
  <c r="F18840" i="26"/>
  <c r="E18841" i="26"/>
  <c r="F18841" i="26"/>
  <c r="E18842" i="26"/>
  <c r="F18842" i="26"/>
  <c r="E18843" i="26"/>
  <c r="F18843" i="26"/>
  <c r="E18844" i="26"/>
  <c r="F18844" i="26"/>
  <c r="E18845" i="26"/>
  <c r="F18845" i="26"/>
  <c r="E18846" i="26"/>
  <c r="F18846" i="26"/>
  <c r="E18847" i="26"/>
  <c r="F18847" i="26"/>
  <c r="E18848" i="26"/>
  <c r="F18848" i="26"/>
  <c r="E18849" i="26"/>
  <c r="F18849" i="26"/>
  <c r="E18850" i="26"/>
  <c r="F18850" i="26"/>
  <c r="E18851" i="26"/>
  <c r="F18851" i="26"/>
  <c r="E18852" i="26"/>
  <c r="F18852" i="26"/>
  <c r="E18853" i="26"/>
  <c r="F18853" i="26"/>
  <c r="E18854" i="26"/>
  <c r="F18854" i="26"/>
  <c r="E18855" i="26"/>
  <c r="F18855" i="26"/>
  <c r="E18856" i="26"/>
  <c r="F18856" i="26"/>
  <c r="E18857" i="26"/>
  <c r="F18857" i="26"/>
  <c r="E18858" i="26"/>
  <c r="F18858" i="26"/>
  <c r="E18859" i="26"/>
  <c r="F18859" i="26"/>
  <c r="E18860" i="26"/>
  <c r="F18860" i="26"/>
  <c r="E18861" i="26"/>
  <c r="F18861" i="26"/>
  <c r="E18862" i="26"/>
  <c r="F18862" i="26"/>
  <c r="E18863" i="26"/>
  <c r="F18863" i="26"/>
  <c r="E18864" i="26"/>
  <c r="F18864" i="26"/>
  <c r="E18865" i="26"/>
  <c r="F18865" i="26"/>
  <c r="E18866" i="26"/>
  <c r="F18866" i="26"/>
  <c r="E18867" i="26"/>
  <c r="F18867" i="26"/>
  <c r="E18868" i="26"/>
  <c r="F18868" i="26"/>
  <c r="E18869" i="26"/>
  <c r="F18869" i="26"/>
  <c r="E18870" i="26"/>
  <c r="F18870" i="26"/>
  <c r="E18871" i="26"/>
  <c r="F18871" i="26"/>
  <c r="E18872" i="26"/>
  <c r="F18872" i="26"/>
  <c r="E18873" i="26"/>
  <c r="F18873" i="26"/>
  <c r="E18874" i="26"/>
  <c r="F18874" i="26"/>
  <c r="E18875" i="26"/>
  <c r="F18875" i="26"/>
  <c r="E18876" i="26"/>
  <c r="F18876" i="26"/>
  <c r="E18877" i="26"/>
  <c r="F18877" i="26"/>
  <c r="E18878" i="26"/>
  <c r="F18878" i="26"/>
  <c r="E18879" i="26"/>
  <c r="F18879" i="26"/>
  <c r="E18880" i="26"/>
  <c r="F18880" i="26"/>
  <c r="E18881" i="26"/>
  <c r="F18881" i="26"/>
  <c r="E18882" i="26"/>
  <c r="F18882" i="26"/>
  <c r="E18883" i="26"/>
  <c r="F18883" i="26"/>
  <c r="E18884" i="26"/>
  <c r="F18884" i="26"/>
  <c r="E18885" i="26"/>
  <c r="F18885" i="26"/>
  <c r="E18886" i="26"/>
  <c r="F18886" i="26"/>
  <c r="E18887" i="26"/>
  <c r="F18887" i="26"/>
  <c r="E18888" i="26"/>
  <c r="F18888" i="26"/>
  <c r="E18889" i="26"/>
  <c r="F18889" i="26"/>
  <c r="E18890" i="26"/>
  <c r="F18890" i="26"/>
  <c r="E18891" i="26"/>
  <c r="F18891" i="26"/>
  <c r="E18892" i="26"/>
  <c r="F18892" i="26"/>
  <c r="E18893" i="26"/>
  <c r="F18893" i="26"/>
  <c r="E18894" i="26"/>
  <c r="F18894" i="26"/>
  <c r="E18895" i="26"/>
  <c r="F18895" i="26"/>
  <c r="E18896" i="26"/>
  <c r="F18896" i="26"/>
  <c r="E18897" i="26"/>
  <c r="F18897" i="26"/>
  <c r="E18898" i="26"/>
  <c r="F18898" i="26"/>
  <c r="E18899" i="26"/>
  <c r="F18899" i="26"/>
  <c r="E18900" i="26"/>
  <c r="F18900" i="26"/>
  <c r="E18901" i="26"/>
  <c r="F18901" i="26"/>
  <c r="E18902" i="26"/>
  <c r="F18902" i="26"/>
  <c r="E18903" i="26"/>
  <c r="F18903" i="26"/>
  <c r="E18904" i="26"/>
  <c r="F18904" i="26"/>
  <c r="E18905" i="26"/>
  <c r="F18905" i="26"/>
  <c r="E18906" i="26"/>
  <c r="F18906" i="26"/>
  <c r="E18907" i="26"/>
  <c r="F18907" i="26"/>
  <c r="E18908" i="26"/>
  <c r="F18908" i="26"/>
  <c r="E18909" i="26"/>
  <c r="F18909" i="26"/>
  <c r="E18910" i="26"/>
  <c r="F18910" i="26"/>
  <c r="E18911" i="26"/>
  <c r="F18911" i="26"/>
  <c r="E18912" i="26"/>
  <c r="F18912" i="26"/>
  <c r="E18913" i="26"/>
  <c r="F18913" i="26"/>
  <c r="E18914" i="26"/>
  <c r="F18914" i="26"/>
  <c r="E18915" i="26"/>
  <c r="F18915" i="26"/>
  <c r="E18916" i="26"/>
  <c r="F18916" i="26"/>
  <c r="E18917" i="26"/>
  <c r="F18917" i="26"/>
  <c r="E18918" i="26"/>
  <c r="F18918" i="26"/>
  <c r="E18919" i="26"/>
  <c r="F18919" i="26"/>
  <c r="E18920" i="26"/>
  <c r="F18920" i="26"/>
  <c r="E18921" i="26"/>
  <c r="F18921" i="26"/>
  <c r="E18922" i="26"/>
  <c r="F18922" i="26"/>
  <c r="E18923" i="26"/>
  <c r="F18923" i="26"/>
  <c r="E18924" i="26"/>
  <c r="F18924" i="26"/>
  <c r="E18925" i="26"/>
  <c r="F18925" i="26"/>
  <c r="E18926" i="26"/>
  <c r="F18926" i="26"/>
  <c r="E18927" i="26"/>
  <c r="F18927" i="26"/>
  <c r="E18928" i="26"/>
  <c r="F18928" i="26"/>
  <c r="E18929" i="26"/>
  <c r="F18929" i="26"/>
  <c r="E18930" i="26"/>
  <c r="F18930" i="26"/>
  <c r="E18931" i="26"/>
  <c r="F18931" i="26"/>
  <c r="E18932" i="26"/>
  <c r="F18932" i="26"/>
  <c r="E18933" i="26"/>
  <c r="F18933" i="26"/>
  <c r="E18934" i="26"/>
  <c r="F18934" i="26"/>
  <c r="E18935" i="26"/>
  <c r="F18935" i="26"/>
  <c r="E18936" i="26"/>
  <c r="F18936" i="26"/>
  <c r="E18937" i="26"/>
  <c r="F18937" i="26"/>
  <c r="E18938" i="26"/>
  <c r="F18938" i="26"/>
  <c r="E18939" i="26"/>
  <c r="F18939" i="26"/>
  <c r="E18940" i="26"/>
  <c r="F18940" i="26"/>
  <c r="E18941" i="26"/>
  <c r="F18941" i="26"/>
  <c r="E18942" i="26"/>
  <c r="F18942" i="26"/>
  <c r="E18943" i="26"/>
  <c r="F18943" i="26"/>
  <c r="E18944" i="26"/>
  <c r="F18944" i="26"/>
  <c r="E18945" i="26"/>
  <c r="F18945" i="26"/>
  <c r="E18946" i="26"/>
  <c r="F18946" i="26"/>
  <c r="E18947" i="26"/>
  <c r="F18947" i="26"/>
  <c r="E18948" i="26"/>
  <c r="F18948" i="26"/>
  <c r="E18949" i="26"/>
  <c r="F18949" i="26"/>
  <c r="E18950" i="26"/>
  <c r="F18950" i="26"/>
  <c r="E18951" i="26"/>
  <c r="F18951" i="26"/>
  <c r="E18952" i="26"/>
  <c r="F18952" i="26"/>
  <c r="E18953" i="26"/>
  <c r="F18953" i="26"/>
  <c r="E18954" i="26"/>
  <c r="F18954" i="26"/>
  <c r="E18955" i="26"/>
  <c r="F18955" i="26"/>
  <c r="E18956" i="26"/>
  <c r="F18956" i="26"/>
  <c r="E18957" i="26"/>
  <c r="F18957" i="26"/>
  <c r="E18958" i="26"/>
  <c r="F18958" i="26"/>
  <c r="E18959" i="26"/>
  <c r="F18959" i="26"/>
  <c r="E18960" i="26"/>
  <c r="F18960" i="26"/>
  <c r="E18961" i="26"/>
  <c r="F18961" i="26"/>
  <c r="E18962" i="26"/>
  <c r="F18962" i="26"/>
  <c r="E18963" i="26"/>
  <c r="F18963" i="26"/>
  <c r="E18964" i="26"/>
  <c r="F18964" i="26"/>
  <c r="E18965" i="26"/>
  <c r="F18965" i="26"/>
  <c r="E18966" i="26"/>
  <c r="F18966" i="26"/>
  <c r="E18967" i="26"/>
  <c r="F18967" i="26"/>
  <c r="E18968" i="26"/>
  <c r="F18968" i="26"/>
  <c r="E18969" i="26"/>
  <c r="F18969" i="26"/>
  <c r="E18970" i="26"/>
  <c r="F18970" i="26"/>
  <c r="E18971" i="26"/>
  <c r="F18971" i="26"/>
  <c r="E18972" i="26"/>
  <c r="F18972" i="26"/>
  <c r="E18973" i="26"/>
  <c r="F18973" i="26"/>
  <c r="E18974" i="26"/>
  <c r="F18974" i="26"/>
  <c r="E18975" i="26"/>
  <c r="F18975" i="26"/>
  <c r="E18976" i="26"/>
  <c r="F18976" i="26"/>
  <c r="E18977" i="26"/>
  <c r="F18977" i="26"/>
  <c r="E18978" i="26"/>
  <c r="F18978" i="26"/>
  <c r="E18979" i="26"/>
  <c r="F18979" i="26"/>
  <c r="E18980" i="26"/>
  <c r="F18980" i="26"/>
  <c r="E18981" i="26"/>
  <c r="F18981" i="26"/>
  <c r="E18982" i="26"/>
  <c r="F18982" i="26"/>
  <c r="E18983" i="26"/>
  <c r="F18983" i="26"/>
  <c r="E18984" i="26"/>
  <c r="F18984" i="26"/>
  <c r="E18985" i="26"/>
  <c r="F18985" i="26"/>
  <c r="E18986" i="26"/>
  <c r="F18986" i="26"/>
  <c r="E18987" i="26"/>
  <c r="F18987" i="26"/>
  <c r="E18988" i="26"/>
  <c r="F18988" i="26"/>
  <c r="E18989" i="26"/>
  <c r="F18989" i="26"/>
  <c r="E18990" i="26"/>
  <c r="F18990" i="26"/>
  <c r="E18991" i="26"/>
  <c r="F18991" i="26"/>
  <c r="E18992" i="26"/>
  <c r="F18992" i="26"/>
  <c r="E18993" i="26"/>
  <c r="F18993" i="26"/>
  <c r="E18994" i="26"/>
  <c r="F18994" i="26"/>
  <c r="E18995" i="26"/>
  <c r="F18995" i="26"/>
  <c r="E18996" i="26"/>
  <c r="F18996" i="26"/>
  <c r="E18997" i="26"/>
  <c r="F18997" i="26"/>
  <c r="E18998" i="26"/>
  <c r="F18998" i="26"/>
  <c r="E18999" i="26"/>
  <c r="F18999" i="26"/>
  <c r="E19000" i="26"/>
  <c r="F19000" i="26"/>
  <c r="E19001" i="26"/>
  <c r="F19001" i="26"/>
  <c r="E19002" i="26"/>
  <c r="F19002" i="26"/>
  <c r="E19003" i="26"/>
  <c r="F19003" i="26"/>
  <c r="E19004" i="26"/>
  <c r="F19004" i="26"/>
  <c r="E19005" i="26"/>
  <c r="F19005" i="26"/>
  <c r="E19006" i="26"/>
  <c r="F19006" i="26"/>
  <c r="E19007" i="26"/>
  <c r="F19007" i="26"/>
  <c r="E19008" i="26"/>
  <c r="F19008" i="26"/>
  <c r="E19009" i="26"/>
  <c r="F19009" i="26"/>
  <c r="E19010" i="26"/>
  <c r="F19010" i="26"/>
  <c r="E19011" i="26"/>
  <c r="F19011" i="26"/>
  <c r="E19012" i="26"/>
  <c r="F19012" i="26"/>
  <c r="E19013" i="26"/>
  <c r="F19013" i="26"/>
  <c r="E19014" i="26"/>
  <c r="F19014" i="26"/>
  <c r="E19015" i="26"/>
  <c r="F19015" i="26"/>
  <c r="E19016" i="26"/>
  <c r="F19016" i="26"/>
  <c r="E19017" i="26"/>
  <c r="F19017" i="26"/>
  <c r="E19018" i="26"/>
  <c r="F19018" i="26"/>
  <c r="E19019" i="26"/>
  <c r="F19019" i="26"/>
  <c r="E19020" i="26"/>
  <c r="F19020" i="26"/>
  <c r="E19021" i="26"/>
  <c r="F19021" i="26"/>
  <c r="E19022" i="26"/>
  <c r="F19022" i="26"/>
  <c r="E19023" i="26"/>
  <c r="F19023" i="26"/>
  <c r="E19024" i="26"/>
  <c r="F19024" i="26"/>
  <c r="E19025" i="26"/>
  <c r="F19025" i="26"/>
  <c r="E19026" i="26"/>
  <c r="F19026" i="26"/>
  <c r="E19027" i="26"/>
  <c r="F19027" i="26"/>
  <c r="E19028" i="26"/>
  <c r="F19028" i="26"/>
  <c r="E19029" i="26"/>
  <c r="F19029" i="26"/>
  <c r="E19030" i="26"/>
  <c r="F19030" i="26"/>
  <c r="E19031" i="26"/>
  <c r="F19031" i="26"/>
  <c r="E19032" i="26"/>
  <c r="F19032" i="26"/>
  <c r="E19033" i="26"/>
  <c r="F19033" i="26"/>
  <c r="E19034" i="26"/>
  <c r="F19034" i="26"/>
  <c r="E19035" i="26"/>
  <c r="F19035" i="26"/>
  <c r="E19036" i="26"/>
  <c r="F19036" i="26"/>
  <c r="E19037" i="26"/>
  <c r="F19037" i="26"/>
  <c r="E19038" i="26"/>
  <c r="F19038" i="26"/>
  <c r="E19039" i="26"/>
  <c r="F19039" i="26"/>
  <c r="E19040" i="26"/>
  <c r="F19040" i="26"/>
  <c r="E19041" i="26"/>
  <c r="F19041" i="26"/>
  <c r="E19042" i="26"/>
  <c r="F19042" i="26"/>
  <c r="E19043" i="26"/>
  <c r="F19043" i="26"/>
  <c r="E19044" i="26"/>
  <c r="F19044" i="26"/>
  <c r="E19045" i="26"/>
  <c r="F19045" i="26"/>
  <c r="E19046" i="26"/>
  <c r="F19046" i="26"/>
  <c r="E19047" i="26"/>
  <c r="F19047" i="26"/>
  <c r="E19048" i="26"/>
  <c r="F19048" i="26"/>
  <c r="E19049" i="26"/>
  <c r="F19049" i="26"/>
  <c r="E19050" i="26"/>
  <c r="F19050" i="26"/>
  <c r="E19051" i="26"/>
  <c r="F19051" i="26"/>
  <c r="E19052" i="26"/>
  <c r="F19052" i="26"/>
  <c r="E19053" i="26"/>
  <c r="F19053" i="26"/>
  <c r="E19054" i="26"/>
  <c r="F19054" i="26"/>
  <c r="E19055" i="26"/>
  <c r="F19055" i="26"/>
  <c r="E19056" i="26"/>
  <c r="F19056" i="26"/>
  <c r="E19057" i="26"/>
  <c r="F19057" i="26"/>
  <c r="E19058" i="26"/>
  <c r="F19058" i="26"/>
  <c r="E19059" i="26"/>
  <c r="F19059" i="26"/>
  <c r="E19060" i="26"/>
  <c r="F19060" i="26"/>
  <c r="E19061" i="26"/>
  <c r="F19061" i="26"/>
  <c r="E19062" i="26"/>
  <c r="F19062" i="26"/>
  <c r="E19063" i="26"/>
  <c r="F19063" i="26"/>
  <c r="E19064" i="26"/>
  <c r="F19064" i="26"/>
  <c r="E19065" i="26"/>
  <c r="F19065" i="26"/>
  <c r="E19066" i="26"/>
  <c r="F19066" i="26"/>
  <c r="E19067" i="26"/>
  <c r="F19067" i="26"/>
  <c r="E19068" i="26"/>
  <c r="F19068" i="26"/>
  <c r="E19069" i="26"/>
  <c r="F19069" i="26"/>
  <c r="E19070" i="26"/>
  <c r="F19070" i="26"/>
  <c r="E19071" i="26"/>
  <c r="F19071" i="26"/>
  <c r="E19072" i="26"/>
  <c r="F19072" i="26"/>
  <c r="E19073" i="26"/>
  <c r="F19073" i="26"/>
  <c r="E19074" i="26"/>
  <c r="F19074" i="26"/>
  <c r="E19075" i="26"/>
  <c r="F19075" i="26"/>
  <c r="E19076" i="26"/>
  <c r="F19076" i="26"/>
  <c r="E19077" i="26"/>
  <c r="F19077" i="26"/>
  <c r="E19078" i="26"/>
  <c r="F19078" i="26"/>
  <c r="E19079" i="26"/>
  <c r="F19079" i="26"/>
  <c r="E19080" i="26"/>
  <c r="F19080" i="26"/>
  <c r="E19081" i="26"/>
  <c r="F19081" i="26"/>
  <c r="E19082" i="26"/>
  <c r="F19082" i="26"/>
  <c r="E19083" i="26"/>
  <c r="F19083" i="26"/>
  <c r="E19084" i="26"/>
  <c r="F19084" i="26"/>
  <c r="E19085" i="26"/>
  <c r="F19085" i="26"/>
  <c r="E19086" i="26"/>
  <c r="F19086" i="26"/>
  <c r="E19087" i="26"/>
  <c r="F19087" i="26"/>
  <c r="E19088" i="26"/>
  <c r="F19088" i="26"/>
  <c r="E19089" i="26"/>
  <c r="F19089" i="26"/>
  <c r="E19090" i="26"/>
  <c r="F19090" i="26"/>
  <c r="E19091" i="26"/>
  <c r="F19091" i="26"/>
  <c r="E19092" i="26"/>
  <c r="F19092" i="26"/>
  <c r="E19093" i="26"/>
  <c r="F19093" i="26"/>
  <c r="E19094" i="26"/>
  <c r="F19094" i="26"/>
  <c r="E19095" i="26"/>
  <c r="F19095" i="26"/>
  <c r="E19096" i="26"/>
  <c r="F19096" i="26"/>
  <c r="E19097" i="26"/>
  <c r="F19097" i="26"/>
  <c r="E19098" i="26"/>
  <c r="F19098" i="26"/>
  <c r="E19099" i="26"/>
  <c r="F19099" i="26"/>
  <c r="E19100" i="26"/>
  <c r="F19100" i="26"/>
  <c r="E19101" i="26"/>
  <c r="F19101" i="26"/>
  <c r="E19102" i="26"/>
  <c r="F19102" i="26"/>
  <c r="E19103" i="26"/>
  <c r="F19103" i="26"/>
  <c r="E19104" i="26"/>
  <c r="F19104" i="26"/>
  <c r="E19105" i="26"/>
  <c r="F19105" i="26"/>
  <c r="E19106" i="26"/>
  <c r="F19106" i="26"/>
  <c r="E19107" i="26"/>
  <c r="F19107" i="26"/>
  <c r="E19108" i="26"/>
  <c r="F19108" i="26"/>
  <c r="E19109" i="26"/>
  <c r="F19109" i="26"/>
  <c r="E19110" i="26"/>
  <c r="F19110" i="26"/>
  <c r="E19111" i="26"/>
  <c r="F19111" i="26"/>
  <c r="E19112" i="26"/>
  <c r="F19112" i="26"/>
  <c r="E19113" i="26"/>
  <c r="F19113" i="26"/>
  <c r="E19114" i="26"/>
  <c r="F19114" i="26"/>
  <c r="E19115" i="26"/>
  <c r="F19115" i="26"/>
  <c r="E19116" i="26"/>
  <c r="F19116" i="26"/>
  <c r="E19117" i="26"/>
  <c r="F19117" i="26"/>
  <c r="E19118" i="26"/>
  <c r="F19118" i="26"/>
  <c r="E19119" i="26"/>
  <c r="F19119" i="26"/>
  <c r="E19120" i="26"/>
  <c r="F19120" i="26"/>
  <c r="E19121" i="26"/>
  <c r="F19121" i="26"/>
  <c r="E19122" i="26"/>
  <c r="F19122" i="26"/>
  <c r="E19123" i="26"/>
  <c r="F19123" i="26"/>
  <c r="E19124" i="26"/>
  <c r="F19124" i="26"/>
  <c r="E19125" i="26"/>
  <c r="F19125" i="26"/>
  <c r="E19126" i="26"/>
  <c r="F19126" i="26"/>
  <c r="E19127" i="26"/>
  <c r="F19127" i="26"/>
  <c r="E19128" i="26"/>
  <c r="F19128" i="26"/>
  <c r="E19129" i="26"/>
  <c r="F19129" i="26"/>
  <c r="E19130" i="26"/>
  <c r="F19130" i="26"/>
  <c r="E19131" i="26"/>
  <c r="F19131" i="26"/>
  <c r="E19132" i="26"/>
  <c r="F19132" i="26"/>
  <c r="E19133" i="26"/>
  <c r="F19133" i="26"/>
  <c r="E19134" i="26"/>
  <c r="F19134" i="26"/>
  <c r="E19135" i="26"/>
  <c r="F19135" i="26"/>
  <c r="E19136" i="26"/>
  <c r="F19136" i="26"/>
  <c r="E19137" i="26"/>
  <c r="F19137" i="26"/>
  <c r="E19138" i="26"/>
  <c r="F19138" i="26"/>
  <c r="E19139" i="26"/>
  <c r="F19139" i="26"/>
  <c r="E19140" i="26"/>
  <c r="F19140" i="26"/>
  <c r="E19141" i="26"/>
  <c r="F19141" i="26"/>
  <c r="E19142" i="26"/>
  <c r="F19142" i="26"/>
  <c r="E19143" i="26"/>
  <c r="F19143" i="26"/>
  <c r="E19144" i="26"/>
  <c r="F19144" i="26"/>
  <c r="E19145" i="26"/>
  <c r="F19145" i="26"/>
  <c r="E19146" i="26"/>
  <c r="F19146" i="26"/>
  <c r="E19147" i="26"/>
  <c r="F19147" i="26"/>
  <c r="E19148" i="26"/>
  <c r="F19148" i="26"/>
  <c r="E19149" i="26"/>
  <c r="F19149" i="26"/>
  <c r="E19150" i="26"/>
  <c r="F19150" i="26"/>
  <c r="E19151" i="26"/>
  <c r="F19151" i="26"/>
  <c r="E19152" i="26"/>
  <c r="F19152" i="26"/>
  <c r="E19153" i="26"/>
  <c r="F19153" i="26"/>
  <c r="E19154" i="26"/>
  <c r="F19154" i="26"/>
  <c r="E19155" i="26"/>
  <c r="F19155" i="26"/>
  <c r="E19156" i="26"/>
  <c r="F19156" i="26"/>
  <c r="E19157" i="26"/>
  <c r="F19157" i="26"/>
  <c r="E19158" i="26"/>
  <c r="F19158" i="26"/>
  <c r="E19159" i="26"/>
  <c r="F19159" i="26"/>
  <c r="E19160" i="26"/>
  <c r="F19160" i="26"/>
  <c r="E19161" i="26"/>
  <c r="F19161" i="26"/>
  <c r="E19162" i="26"/>
  <c r="F19162" i="26"/>
  <c r="E19163" i="26"/>
  <c r="F19163" i="26"/>
  <c r="E19164" i="26"/>
  <c r="F19164" i="26"/>
  <c r="E19165" i="26"/>
  <c r="F19165" i="26"/>
  <c r="E19166" i="26"/>
  <c r="F19166" i="26"/>
  <c r="E19167" i="26"/>
  <c r="F19167" i="26"/>
  <c r="E19168" i="26"/>
  <c r="F19168" i="26"/>
  <c r="E19169" i="26"/>
  <c r="F19169" i="26"/>
  <c r="E19170" i="26"/>
  <c r="F19170" i="26"/>
  <c r="E19171" i="26"/>
  <c r="F19171" i="26"/>
  <c r="E19172" i="26"/>
  <c r="F19172" i="26"/>
  <c r="E19173" i="26"/>
  <c r="F19173" i="26"/>
  <c r="E19174" i="26"/>
  <c r="F19174" i="26"/>
  <c r="E19175" i="26"/>
  <c r="F19175" i="26"/>
  <c r="E19176" i="26"/>
  <c r="F19176" i="26"/>
  <c r="E19177" i="26"/>
  <c r="F19177" i="26"/>
  <c r="E19178" i="26"/>
  <c r="F19178" i="26"/>
  <c r="E19179" i="26"/>
  <c r="F19179" i="26"/>
  <c r="E19180" i="26"/>
  <c r="F19180" i="26"/>
  <c r="E19181" i="26"/>
  <c r="F19181" i="26"/>
  <c r="E19182" i="26"/>
  <c r="F19182" i="26"/>
  <c r="E19183" i="26"/>
  <c r="F19183" i="26"/>
  <c r="E19184" i="26"/>
  <c r="F19184" i="26"/>
  <c r="E19185" i="26"/>
  <c r="F19185" i="26"/>
  <c r="E19186" i="26"/>
  <c r="F19186" i="26"/>
  <c r="E19187" i="26"/>
  <c r="F19187" i="26"/>
  <c r="E19188" i="26"/>
  <c r="F19188" i="26"/>
  <c r="E19189" i="26"/>
  <c r="F19189" i="26"/>
  <c r="E19190" i="26"/>
  <c r="F19190" i="26"/>
  <c r="E19191" i="26"/>
  <c r="F19191" i="26"/>
  <c r="E19192" i="26"/>
  <c r="F19192" i="26"/>
  <c r="E19193" i="26"/>
  <c r="F19193" i="26"/>
  <c r="E19194" i="26"/>
  <c r="F19194" i="26"/>
  <c r="E19195" i="26"/>
  <c r="F19195" i="26"/>
  <c r="E19196" i="26"/>
  <c r="F19196" i="26"/>
  <c r="E19197" i="26"/>
  <c r="F19197" i="26"/>
  <c r="E19198" i="26"/>
  <c r="F19198" i="26"/>
  <c r="E19199" i="26"/>
  <c r="F19199" i="26"/>
  <c r="E19200" i="26"/>
  <c r="F19200" i="26"/>
  <c r="E19201" i="26"/>
  <c r="F19201" i="26"/>
  <c r="E19202" i="26"/>
  <c r="F19202" i="26"/>
  <c r="E19203" i="26"/>
  <c r="F19203" i="26"/>
  <c r="E19204" i="26"/>
  <c r="F19204" i="26"/>
  <c r="E19205" i="26"/>
  <c r="F19205" i="26"/>
  <c r="E19206" i="26"/>
  <c r="F19206" i="26"/>
  <c r="E19207" i="26"/>
  <c r="F19207" i="26"/>
  <c r="E19208" i="26"/>
  <c r="F19208" i="26"/>
  <c r="E19209" i="26"/>
  <c r="F19209" i="26"/>
  <c r="E19210" i="26"/>
  <c r="F19210" i="26"/>
  <c r="E19211" i="26"/>
  <c r="F19211" i="26"/>
  <c r="E19212" i="26"/>
  <c r="F19212" i="26"/>
  <c r="E19213" i="26"/>
  <c r="F19213" i="26"/>
  <c r="E19214" i="26"/>
  <c r="F19214" i="26"/>
  <c r="E19215" i="26"/>
  <c r="F19215" i="26"/>
  <c r="E19216" i="26"/>
  <c r="F19216" i="26"/>
  <c r="E19217" i="26"/>
  <c r="F19217" i="26"/>
  <c r="E19218" i="26"/>
  <c r="F19218" i="26"/>
  <c r="E19219" i="26"/>
  <c r="F19219" i="26"/>
  <c r="E19220" i="26"/>
  <c r="F19220" i="26"/>
  <c r="E19221" i="26"/>
  <c r="F19221" i="26"/>
  <c r="E19222" i="26"/>
  <c r="F19222" i="26"/>
  <c r="E19223" i="26"/>
  <c r="F19223" i="26"/>
  <c r="E19224" i="26"/>
  <c r="F19224" i="26"/>
  <c r="E19225" i="26"/>
  <c r="F19225" i="26"/>
  <c r="E19226" i="26"/>
  <c r="F19226" i="26"/>
  <c r="E19227" i="26"/>
  <c r="F19227" i="26"/>
  <c r="E19228" i="26"/>
  <c r="F19228" i="26"/>
  <c r="E19229" i="26"/>
  <c r="F19229" i="26"/>
  <c r="E19230" i="26"/>
  <c r="F19230" i="26"/>
  <c r="E19231" i="26"/>
  <c r="F19231" i="26"/>
  <c r="E19232" i="26"/>
  <c r="F19232" i="26"/>
  <c r="E19233" i="26"/>
  <c r="F19233" i="26"/>
  <c r="E19234" i="26"/>
  <c r="F19234" i="26"/>
  <c r="E19235" i="26"/>
  <c r="F19235" i="26"/>
  <c r="E19236" i="26"/>
  <c r="F19236" i="26"/>
  <c r="E19237" i="26"/>
  <c r="F19237" i="26"/>
  <c r="E19238" i="26"/>
  <c r="F19238" i="26"/>
  <c r="E19239" i="26"/>
  <c r="F19239" i="26"/>
  <c r="E19240" i="26"/>
  <c r="F19240" i="26"/>
  <c r="E19241" i="26"/>
  <c r="F19241" i="26"/>
  <c r="E19242" i="26"/>
  <c r="F19242" i="26"/>
  <c r="E19243" i="26"/>
  <c r="F19243" i="26"/>
  <c r="E19244" i="26"/>
  <c r="F19244" i="26"/>
  <c r="E19245" i="26"/>
  <c r="F19245" i="26"/>
  <c r="E19246" i="26"/>
  <c r="F19246" i="26"/>
  <c r="E19247" i="26"/>
  <c r="F19247" i="26"/>
  <c r="E19248" i="26"/>
  <c r="F19248" i="26"/>
  <c r="E19249" i="26"/>
  <c r="F19249" i="26"/>
  <c r="E19250" i="26"/>
  <c r="F19250" i="26"/>
  <c r="E19251" i="26"/>
  <c r="F19251" i="26"/>
  <c r="E19252" i="26"/>
  <c r="F19252" i="26"/>
  <c r="E19253" i="26"/>
  <c r="F19253" i="26"/>
  <c r="E19254" i="26"/>
  <c r="F19254" i="26"/>
  <c r="E19255" i="26"/>
  <c r="F19255" i="26"/>
  <c r="E19256" i="26"/>
  <c r="F19256" i="26"/>
  <c r="E19257" i="26"/>
  <c r="F19257" i="26"/>
  <c r="E19258" i="26"/>
  <c r="F19258" i="26"/>
  <c r="E19259" i="26"/>
  <c r="F19259" i="26"/>
  <c r="E19260" i="26"/>
  <c r="F19260" i="26"/>
  <c r="E19261" i="26"/>
  <c r="F19261" i="26"/>
  <c r="E19262" i="26"/>
  <c r="F19262" i="26"/>
  <c r="E19263" i="26"/>
  <c r="F19263" i="26"/>
  <c r="E19264" i="26"/>
  <c r="F19264" i="26"/>
  <c r="E19265" i="26"/>
  <c r="F19265" i="26"/>
  <c r="E19266" i="26"/>
  <c r="F19266" i="26"/>
  <c r="E19267" i="26"/>
  <c r="F19267" i="26"/>
  <c r="E19268" i="26"/>
  <c r="F19268" i="26"/>
  <c r="E19269" i="26"/>
  <c r="F19269" i="26"/>
  <c r="E19270" i="26"/>
  <c r="F19270" i="26"/>
  <c r="E19271" i="26"/>
  <c r="F19271" i="26"/>
  <c r="E19272" i="26"/>
  <c r="F19272" i="26"/>
  <c r="E19273" i="26"/>
  <c r="F19273" i="26"/>
  <c r="E19274" i="26"/>
  <c r="F19274" i="26"/>
  <c r="E19275" i="26"/>
  <c r="F19275" i="26"/>
  <c r="E19276" i="26"/>
  <c r="F19276" i="26"/>
  <c r="E19277" i="26"/>
  <c r="F19277" i="26"/>
  <c r="E19278" i="26"/>
  <c r="F19278" i="26"/>
  <c r="E19279" i="26"/>
  <c r="F19279" i="26"/>
  <c r="E19280" i="26"/>
  <c r="F19280" i="26"/>
  <c r="E19281" i="26"/>
  <c r="F19281" i="26"/>
  <c r="E19282" i="26"/>
  <c r="F19282" i="26"/>
  <c r="E19283" i="26"/>
  <c r="F19283" i="26"/>
  <c r="E19284" i="26"/>
  <c r="F19284" i="26"/>
  <c r="E19285" i="26"/>
  <c r="F19285" i="26"/>
  <c r="E19286" i="26"/>
  <c r="F19286" i="26"/>
  <c r="E19287" i="26"/>
  <c r="F19287" i="26"/>
  <c r="E19288" i="26"/>
  <c r="F19288" i="26"/>
  <c r="E19289" i="26"/>
  <c r="F19289" i="26"/>
  <c r="E19290" i="26"/>
  <c r="F19290" i="26"/>
  <c r="E19291" i="26"/>
  <c r="F19291" i="26"/>
  <c r="E19292" i="26"/>
  <c r="F19292" i="26"/>
  <c r="E19293" i="26"/>
  <c r="F19293" i="26"/>
  <c r="E19294" i="26"/>
  <c r="F19294" i="26"/>
  <c r="E19295" i="26"/>
  <c r="F19295" i="26"/>
  <c r="E19296" i="26"/>
  <c r="F19296" i="26"/>
  <c r="E19297" i="26"/>
  <c r="F19297" i="26"/>
  <c r="E19298" i="26"/>
  <c r="F19298" i="26"/>
  <c r="E19299" i="26"/>
  <c r="F19299" i="26"/>
  <c r="E19300" i="26"/>
  <c r="F19300" i="26"/>
  <c r="E19301" i="26"/>
  <c r="F19301" i="26"/>
  <c r="E19302" i="26"/>
  <c r="F19302" i="26"/>
  <c r="E19303" i="26"/>
  <c r="F19303" i="26"/>
  <c r="E19304" i="26"/>
  <c r="F19304" i="26"/>
  <c r="E19305" i="26"/>
  <c r="F19305" i="26"/>
  <c r="E19306" i="26"/>
  <c r="F19306" i="26"/>
  <c r="E19307" i="26"/>
  <c r="F19307" i="26"/>
  <c r="E19308" i="26"/>
  <c r="F19308" i="26"/>
  <c r="E19309" i="26"/>
  <c r="F19309" i="26"/>
  <c r="E19310" i="26"/>
  <c r="F19310" i="26"/>
  <c r="E19311" i="26"/>
  <c r="F19311" i="26"/>
  <c r="E19312" i="26"/>
  <c r="F19312" i="26"/>
  <c r="E19313" i="26"/>
  <c r="F19313" i="26"/>
  <c r="E19314" i="26"/>
  <c r="F19314" i="26"/>
  <c r="E19315" i="26"/>
  <c r="F19315" i="26"/>
  <c r="E19316" i="26"/>
  <c r="F19316" i="26"/>
  <c r="E19317" i="26"/>
  <c r="F19317" i="26"/>
  <c r="E19318" i="26"/>
  <c r="F19318" i="26"/>
  <c r="E19319" i="26"/>
  <c r="F19319" i="26"/>
  <c r="E19320" i="26"/>
  <c r="F19320" i="26"/>
  <c r="E19321" i="26"/>
  <c r="F19321" i="26"/>
  <c r="E19322" i="26"/>
  <c r="F19322" i="26"/>
  <c r="E19323" i="26"/>
  <c r="F19323" i="26"/>
  <c r="E19324" i="26"/>
  <c r="F19324" i="26"/>
  <c r="E19325" i="26"/>
  <c r="F19325" i="26"/>
  <c r="E19326" i="26"/>
  <c r="F19326" i="26"/>
  <c r="E19327" i="26"/>
  <c r="F19327" i="26"/>
  <c r="E19328" i="26"/>
  <c r="F19328" i="26"/>
  <c r="E19329" i="26"/>
  <c r="F19329" i="26"/>
  <c r="E19330" i="26"/>
  <c r="F19330" i="26"/>
  <c r="E19331" i="26"/>
  <c r="F19331" i="26"/>
  <c r="E19332" i="26"/>
  <c r="F19332" i="26"/>
  <c r="E19333" i="26"/>
  <c r="F19333" i="26"/>
  <c r="E19334" i="26"/>
  <c r="F19334" i="26"/>
  <c r="E19335" i="26"/>
  <c r="F19335" i="26"/>
  <c r="E19336" i="26"/>
  <c r="F19336" i="26"/>
  <c r="E19337" i="26"/>
  <c r="F19337" i="26"/>
  <c r="E19338" i="26"/>
  <c r="F19338" i="26"/>
  <c r="E19339" i="26"/>
  <c r="F19339" i="26"/>
  <c r="E19340" i="26"/>
  <c r="F19340" i="26"/>
  <c r="E19341" i="26"/>
  <c r="F19341" i="26"/>
  <c r="E19342" i="26"/>
  <c r="F19342" i="26"/>
  <c r="E19343" i="26"/>
  <c r="F19343" i="26"/>
  <c r="E19344" i="26"/>
  <c r="F19344" i="26"/>
  <c r="E19345" i="26"/>
  <c r="F19345" i="26"/>
  <c r="E19346" i="26"/>
  <c r="F19346" i="26"/>
  <c r="E19347" i="26"/>
  <c r="F19347" i="26"/>
  <c r="E19348" i="26"/>
  <c r="F19348" i="26"/>
  <c r="E19349" i="26"/>
  <c r="F19349" i="26"/>
  <c r="E19350" i="26"/>
  <c r="F19350" i="26"/>
  <c r="E19351" i="26"/>
  <c r="F19351" i="26"/>
  <c r="E19352" i="26"/>
  <c r="F19352" i="26"/>
  <c r="E19353" i="26"/>
  <c r="F19353" i="26"/>
  <c r="E19354" i="26"/>
  <c r="F19354" i="26"/>
  <c r="E19355" i="26"/>
  <c r="F19355" i="26"/>
  <c r="E19356" i="26"/>
  <c r="F19356" i="26"/>
  <c r="E19357" i="26"/>
  <c r="F19357" i="26"/>
  <c r="E19358" i="26"/>
  <c r="F19358" i="26"/>
  <c r="E19359" i="26"/>
  <c r="F19359" i="26"/>
  <c r="E19360" i="26"/>
  <c r="F19360" i="26"/>
  <c r="E19361" i="26"/>
  <c r="F19361" i="26"/>
  <c r="E19362" i="26"/>
  <c r="F19362" i="26"/>
  <c r="E19363" i="26"/>
  <c r="F19363" i="26"/>
  <c r="E19364" i="26"/>
  <c r="F19364" i="26"/>
  <c r="E19365" i="26"/>
  <c r="F19365" i="26"/>
  <c r="E19366" i="26"/>
  <c r="F19366" i="26"/>
  <c r="E19367" i="26"/>
  <c r="F19367" i="26"/>
  <c r="E19368" i="26"/>
  <c r="F19368" i="26"/>
  <c r="E19369" i="26"/>
  <c r="F19369" i="26"/>
  <c r="E19370" i="26"/>
  <c r="F19370" i="26"/>
  <c r="E19371" i="26"/>
  <c r="F19371" i="26"/>
  <c r="E19372" i="26"/>
  <c r="F19372" i="26"/>
  <c r="E19373" i="26"/>
  <c r="F19373" i="26"/>
  <c r="E19374" i="26"/>
  <c r="F19374" i="26"/>
  <c r="E19375" i="26"/>
  <c r="F19375" i="26"/>
  <c r="E19376" i="26"/>
  <c r="F19376" i="26"/>
  <c r="E19377" i="26"/>
  <c r="F19377" i="26"/>
  <c r="E19378" i="26"/>
  <c r="F19378" i="26"/>
  <c r="E19379" i="26"/>
  <c r="F19379" i="26"/>
  <c r="E19380" i="26"/>
  <c r="F19380" i="26"/>
  <c r="E19381" i="26"/>
  <c r="F19381" i="26"/>
  <c r="E19382" i="26"/>
  <c r="F19382" i="26"/>
  <c r="E19383" i="26"/>
  <c r="F19383" i="26"/>
  <c r="E19384" i="26"/>
  <c r="F19384" i="26"/>
  <c r="E19385" i="26"/>
  <c r="F19385" i="26"/>
  <c r="E19386" i="26"/>
  <c r="F19386" i="26"/>
  <c r="E19387" i="26"/>
  <c r="F19387" i="26"/>
  <c r="E19388" i="26"/>
  <c r="F19388" i="26"/>
  <c r="E19389" i="26"/>
  <c r="F19389" i="26"/>
  <c r="E19390" i="26"/>
  <c r="F19390" i="26"/>
  <c r="E19391" i="26"/>
  <c r="F19391" i="26"/>
  <c r="E19392" i="26"/>
  <c r="F19392" i="26"/>
  <c r="E19393" i="26"/>
  <c r="F19393" i="26"/>
  <c r="E19394" i="26"/>
  <c r="F19394" i="26"/>
  <c r="E19395" i="26"/>
  <c r="F19395" i="26"/>
  <c r="E19396" i="26"/>
  <c r="F19396" i="26"/>
  <c r="E19397" i="26"/>
  <c r="F19397" i="26"/>
  <c r="E19398" i="26"/>
  <c r="F19398" i="26"/>
  <c r="E19399" i="26"/>
  <c r="F19399" i="26"/>
  <c r="E19400" i="26"/>
  <c r="F19400" i="26"/>
  <c r="E19401" i="26"/>
  <c r="F19401" i="26"/>
  <c r="E19402" i="26"/>
  <c r="F19402" i="26"/>
  <c r="E19403" i="26"/>
  <c r="F19403" i="26"/>
  <c r="E19404" i="26"/>
  <c r="F19404" i="26"/>
  <c r="E19405" i="26"/>
  <c r="F19405" i="26"/>
  <c r="E19406" i="26"/>
  <c r="F19406" i="26"/>
  <c r="E19407" i="26"/>
  <c r="F19407" i="26"/>
  <c r="E19408" i="26"/>
  <c r="F19408" i="26"/>
  <c r="E19409" i="26"/>
  <c r="F19409" i="26"/>
  <c r="E19410" i="26"/>
  <c r="F19410" i="26"/>
  <c r="E19411" i="26"/>
  <c r="F19411" i="26"/>
  <c r="E19412" i="26"/>
  <c r="F19412" i="26"/>
  <c r="E19413" i="26"/>
  <c r="F19413" i="26"/>
  <c r="E19414" i="26"/>
  <c r="F19414" i="26"/>
  <c r="E19415" i="26"/>
  <c r="F19415" i="26"/>
  <c r="E19416" i="26"/>
  <c r="F19416" i="26"/>
  <c r="E19417" i="26"/>
  <c r="F19417" i="26"/>
  <c r="E19418" i="26"/>
  <c r="F19418" i="26"/>
  <c r="E19419" i="26"/>
  <c r="F19419" i="26"/>
  <c r="E19420" i="26"/>
  <c r="F19420" i="26"/>
  <c r="E19421" i="26"/>
  <c r="F19421" i="26"/>
  <c r="E19422" i="26"/>
  <c r="F19422" i="26"/>
  <c r="E19423" i="26"/>
  <c r="F19423" i="26"/>
  <c r="E19424" i="26"/>
  <c r="F19424" i="26"/>
  <c r="E19425" i="26"/>
  <c r="F19425" i="26"/>
  <c r="E19426" i="26"/>
  <c r="F19426" i="26"/>
  <c r="E19427" i="26"/>
  <c r="F19427" i="26"/>
  <c r="E19428" i="26"/>
  <c r="F19428" i="26"/>
  <c r="E19429" i="26"/>
  <c r="F19429" i="26"/>
  <c r="E19430" i="26"/>
  <c r="F19430" i="26"/>
  <c r="E19431" i="26"/>
  <c r="F19431" i="26"/>
  <c r="E19432" i="26"/>
  <c r="F19432" i="26"/>
  <c r="E19433" i="26"/>
  <c r="F19433" i="26"/>
  <c r="E19434" i="26"/>
  <c r="F19434" i="26"/>
  <c r="E19435" i="26"/>
  <c r="F19435" i="26"/>
  <c r="E19436" i="26"/>
  <c r="F19436" i="26"/>
  <c r="E19437" i="26"/>
  <c r="F19437" i="26"/>
  <c r="E19438" i="26"/>
  <c r="F19438" i="26"/>
  <c r="E19439" i="26"/>
  <c r="F19439" i="26"/>
  <c r="E19440" i="26"/>
  <c r="F19440" i="26"/>
  <c r="E19441" i="26"/>
  <c r="F19441" i="26"/>
  <c r="E19442" i="26"/>
  <c r="F19442" i="26"/>
  <c r="E19443" i="26"/>
  <c r="F19443" i="26"/>
  <c r="E19444" i="26"/>
  <c r="F19444" i="26"/>
  <c r="E19445" i="26"/>
  <c r="F19445" i="26"/>
  <c r="E19446" i="26"/>
  <c r="F19446" i="26"/>
  <c r="E19447" i="26"/>
  <c r="F19447" i="26"/>
  <c r="E19448" i="26"/>
  <c r="F19448" i="26"/>
  <c r="E19449" i="26"/>
  <c r="F19449" i="26"/>
  <c r="E19450" i="26"/>
  <c r="F19450" i="26"/>
  <c r="E19451" i="26"/>
  <c r="F19451" i="26"/>
  <c r="E19452" i="26"/>
  <c r="F19452" i="26"/>
  <c r="E19453" i="26"/>
  <c r="F19453" i="26"/>
  <c r="E19454" i="26"/>
  <c r="F19454" i="26"/>
  <c r="E19455" i="26"/>
  <c r="F19455" i="26"/>
  <c r="E19456" i="26"/>
  <c r="F19456" i="26"/>
  <c r="E19457" i="26"/>
  <c r="F19457" i="26"/>
  <c r="E19458" i="26"/>
  <c r="F19458" i="26"/>
  <c r="E19459" i="26"/>
  <c r="F19459" i="26"/>
  <c r="E19460" i="26"/>
  <c r="F19460" i="26"/>
  <c r="E19461" i="26"/>
  <c r="F19461" i="26"/>
  <c r="E19462" i="26"/>
  <c r="F19462" i="26"/>
  <c r="E19463" i="26"/>
  <c r="F19463" i="26"/>
  <c r="E19464" i="26"/>
  <c r="F19464" i="26"/>
  <c r="E19465" i="26"/>
  <c r="F19465" i="26"/>
  <c r="E19466" i="26"/>
  <c r="F19466" i="26"/>
  <c r="E19467" i="26"/>
  <c r="F19467" i="26"/>
  <c r="E19468" i="26"/>
  <c r="F19468" i="26"/>
  <c r="E19469" i="26"/>
  <c r="F19469" i="26"/>
  <c r="E19470" i="26"/>
  <c r="F19470" i="26"/>
  <c r="E19471" i="26"/>
  <c r="F19471" i="26"/>
  <c r="E19472" i="26"/>
  <c r="F19472" i="26"/>
  <c r="E19473" i="26"/>
  <c r="F19473" i="26"/>
  <c r="E19474" i="26"/>
  <c r="F19474" i="26"/>
  <c r="E19475" i="26"/>
  <c r="F19475" i="26"/>
  <c r="E19476" i="26"/>
  <c r="F19476" i="26"/>
  <c r="E19477" i="26"/>
  <c r="F19477" i="26"/>
  <c r="E19478" i="26"/>
  <c r="F19478" i="26"/>
  <c r="E19479" i="26"/>
  <c r="F19479" i="26"/>
  <c r="E19480" i="26"/>
  <c r="F19480" i="26"/>
  <c r="E19481" i="26"/>
  <c r="F19481" i="26"/>
  <c r="E19482" i="26"/>
  <c r="F19482" i="26"/>
  <c r="E19483" i="26"/>
  <c r="F19483" i="26"/>
  <c r="E19484" i="26"/>
  <c r="F19484" i="26"/>
  <c r="E19485" i="26"/>
  <c r="F19485" i="26"/>
  <c r="E19486" i="26"/>
  <c r="F19486" i="26"/>
  <c r="E19487" i="26"/>
  <c r="F19487" i="26"/>
  <c r="E19488" i="26"/>
  <c r="F19488" i="26"/>
  <c r="E19489" i="26"/>
  <c r="F19489" i="26"/>
  <c r="E19490" i="26"/>
  <c r="F19490" i="26"/>
  <c r="E19491" i="26"/>
  <c r="F19491" i="26"/>
  <c r="E19492" i="26"/>
  <c r="F19492" i="26"/>
  <c r="E19493" i="26"/>
  <c r="F19493" i="26"/>
  <c r="E19494" i="26"/>
  <c r="F19494" i="26"/>
  <c r="E19495" i="26"/>
  <c r="F19495" i="26"/>
  <c r="E19496" i="26"/>
  <c r="F19496" i="26"/>
  <c r="E19497" i="26"/>
  <c r="F19497" i="26"/>
  <c r="E19498" i="26"/>
  <c r="F19498" i="26"/>
  <c r="E19499" i="26"/>
  <c r="F19499" i="26"/>
  <c r="E19500" i="26"/>
  <c r="F19500" i="26"/>
  <c r="E19501" i="26"/>
  <c r="F19501" i="26"/>
  <c r="E19502" i="26"/>
  <c r="F19502" i="26"/>
  <c r="E19503" i="26"/>
  <c r="F19503" i="26"/>
  <c r="E19504" i="26"/>
  <c r="F19504" i="26"/>
  <c r="E19505" i="26"/>
  <c r="F19505" i="26"/>
  <c r="E19506" i="26"/>
  <c r="F19506" i="26"/>
  <c r="E19507" i="26"/>
  <c r="F19507" i="26"/>
  <c r="E19508" i="26"/>
  <c r="F19508" i="26"/>
  <c r="E19509" i="26"/>
  <c r="F19509" i="26"/>
  <c r="E19510" i="26"/>
  <c r="F19510" i="26"/>
  <c r="E19511" i="26"/>
  <c r="F19511" i="26"/>
  <c r="E19512" i="26"/>
  <c r="F19512" i="26"/>
  <c r="E19513" i="26"/>
  <c r="F19513" i="26"/>
  <c r="E19514" i="26"/>
  <c r="F19514" i="26"/>
  <c r="E19515" i="26"/>
  <c r="F19515" i="26"/>
  <c r="E19516" i="26"/>
  <c r="F19516" i="26"/>
  <c r="E19517" i="26"/>
  <c r="F19517" i="26"/>
  <c r="E19518" i="26"/>
  <c r="F19518" i="26"/>
  <c r="E19519" i="26"/>
  <c r="F19519" i="26"/>
  <c r="E19520" i="26"/>
  <c r="F19520" i="26"/>
  <c r="E19521" i="26"/>
  <c r="F19521" i="26"/>
  <c r="E19522" i="26"/>
  <c r="F19522" i="26"/>
  <c r="E19523" i="26"/>
  <c r="F19523" i="26"/>
  <c r="E19524" i="26"/>
  <c r="F19524" i="26"/>
  <c r="E19525" i="26"/>
  <c r="F19525" i="26"/>
  <c r="E19526" i="26"/>
  <c r="F19526" i="26"/>
  <c r="E19527" i="26"/>
  <c r="F19527" i="26"/>
  <c r="E19528" i="26"/>
  <c r="F19528" i="26"/>
  <c r="E19529" i="26"/>
  <c r="F19529" i="26"/>
  <c r="E19530" i="26"/>
  <c r="F19530" i="26"/>
  <c r="E19531" i="26"/>
  <c r="F19531" i="26"/>
  <c r="E19532" i="26"/>
  <c r="F19532" i="26"/>
  <c r="E19533" i="26"/>
  <c r="F19533" i="26"/>
  <c r="E19534" i="26"/>
  <c r="F19534" i="26"/>
  <c r="E19535" i="26"/>
  <c r="F19535" i="26"/>
  <c r="E19536" i="26"/>
  <c r="F19536" i="26"/>
  <c r="E19537" i="26"/>
  <c r="F19537" i="26"/>
  <c r="E19538" i="26"/>
  <c r="F19538" i="26"/>
  <c r="E19539" i="26"/>
  <c r="F19539" i="26"/>
  <c r="E19540" i="26"/>
  <c r="F19540" i="26"/>
  <c r="E19541" i="26"/>
  <c r="F19541" i="26"/>
  <c r="E19542" i="26"/>
  <c r="F19542" i="26"/>
  <c r="E19543" i="26"/>
  <c r="F19543" i="26"/>
  <c r="E19544" i="26"/>
  <c r="F19544" i="26"/>
  <c r="E19545" i="26"/>
  <c r="F19545" i="26"/>
  <c r="E19546" i="26"/>
  <c r="F19546" i="26"/>
  <c r="E19547" i="26"/>
  <c r="F19547" i="26"/>
  <c r="E19548" i="26"/>
  <c r="F19548" i="26"/>
  <c r="E19549" i="26"/>
  <c r="F19549" i="26"/>
  <c r="E19550" i="26"/>
  <c r="F19550" i="26"/>
  <c r="E19551" i="26"/>
  <c r="F19551" i="26"/>
  <c r="E19552" i="26"/>
  <c r="F19552" i="26"/>
  <c r="E19553" i="26"/>
  <c r="F19553" i="26"/>
  <c r="E19554" i="26"/>
  <c r="F19554" i="26"/>
  <c r="E19555" i="26"/>
  <c r="F19555" i="26"/>
  <c r="E19556" i="26"/>
  <c r="F19556" i="26"/>
  <c r="E19557" i="26"/>
  <c r="F19557" i="26"/>
  <c r="E19558" i="26"/>
  <c r="F19558" i="26"/>
  <c r="E19559" i="26"/>
  <c r="F19559" i="26"/>
  <c r="E19560" i="26"/>
  <c r="F19560" i="26"/>
  <c r="E19561" i="26"/>
  <c r="F19561" i="26"/>
  <c r="E19562" i="26"/>
  <c r="F19562" i="26"/>
  <c r="E19563" i="26"/>
  <c r="F19563" i="26"/>
  <c r="E19564" i="26"/>
  <c r="F19564" i="26"/>
  <c r="E19565" i="26"/>
  <c r="F19565" i="26"/>
  <c r="E19566" i="26"/>
  <c r="F19566" i="26"/>
  <c r="E19567" i="26"/>
  <c r="F19567" i="26"/>
  <c r="E19568" i="26"/>
  <c r="F19568" i="26"/>
  <c r="E19569" i="26"/>
  <c r="F19569" i="26"/>
  <c r="E19570" i="26"/>
  <c r="F19570" i="26"/>
  <c r="E19571" i="26"/>
  <c r="F19571" i="26"/>
  <c r="E19572" i="26"/>
  <c r="F19572" i="26"/>
  <c r="E19573" i="26"/>
  <c r="F19573" i="26"/>
  <c r="E19574" i="26"/>
  <c r="F19574" i="26"/>
  <c r="E19575" i="26"/>
  <c r="F19575" i="26"/>
  <c r="E19576" i="26"/>
  <c r="F19576" i="26"/>
  <c r="E19577" i="26"/>
  <c r="F19577" i="26"/>
  <c r="E19578" i="26"/>
  <c r="F19578" i="26"/>
  <c r="E19579" i="26"/>
  <c r="F19579" i="26"/>
  <c r="E19580" i="26"/>
  <c r="F19580" i="26"/>
  <c r="E19581" i="26"/>
  <c r="F19581" i="26"/>
  <c r="E19582" i="26"/>
  <c r="F19582" i="26"/>
  <c r="E19583" i="26"/>
  <c r="F19583" i="26"/>
  <c r="E19584" i="26"/>
  <c r="F19584" i="26"/>
  <c r="E19585" i="26"/>
  <c r="F19585" i="26"/>
  <c r="E19586" i="26"/>
  <c r="F19586" i="26"/>
  <c r="E19587" i="26"/>
  <c r="F19587" i="26"/>
  <c r="E19588" i="26"/>
  <c r="F19588" i="26"/>
  <c r="E19589" i="26"/>
  <c r="F19589" i="26"/>
  <c r="E19590" i="26"/>
  <c r="F19590" i="26"/>
  <c r="E19591" i="26"/>
  <c r="F19591" i="26"/>
  <c r="E19592" i="26"/>
  <c r="F19592" i="26"/>
  <c r="E19593" i="26"/>
  <c r="F19593" i="26"/>
  <c r="E19594" i="26"/>
  <c r="F19594" i="26"/>
  <c r="E19595" i="26"/>
  <c r="F19595" i="26"/>
  <c r="E19596" i="26"/>
  <c r="F19596" i="26"/>
  <c r="E19597" i="26"/>
  <c r="F19597" i="26"/>
  <c r="E19598" i="26"/>
  <c r="F19598" i="26"/>
  <c r="E19599" i="26"/>
  <c r="F19599" i="26"/>
  <c r="E19600" i="26"/>
  <c r="F19600" i="26"/>
  <c r="E19601" i="26"/>
  <c r="F19601" i="26"/>
  <c r="E19602" i="26"/>
  <c r="F19602" i="26"/>
  <c r="E19603" i="26"/>
  <c r="F19603" i="26"/>
  <c r="E19604" i="26"/>
  <c r="F19604" i="26"/>
  <c r="E19605" i="26"/>
  <c r="F19605" i="26"/>
  <c r="E19606" i="26"/>
  <c r="F19606" i="26"/>
  <c r="E19607" i="26"/>
  <c r="F19607" i="26"/>
  <c r="E19608" i="26"/>
  <c r="F19608" i="26"/>
  <c r="E19609" i="26"/>
  <c r="F19609" i="26"/>
  <c r="E19610" i="26"/>
  <c r="F19610" i="26"/>
  <c r="E19611" i="26"/>
  <c r="F19611" i="26"/>
  <c r="E19612" i="26"/>
  <c r="F19612" i="26"/>
  <c r="E19613" i="26"/>
  <c r="F19613" i="26"/>
  <c r="E19614" i="26"/>
  <c r="F19614" i="26"/>
  <c r="E19615" i="26"/>
  <c r="F19615" i="26"/>
  <c r="E19616" i="26"/>
  <c r="F19616" i="26"/>
  <c r="E19617" i="26"/>
  <c r="F19617" i="26"/>
  <c r="E19618" i="26"/>
  <c r="F19618" i="26"/>
  <c r="E19619" i="26"/>
  <c r="F19619" i="26"/>
  <c r="E19620" i="26"/>
  <c r="F19620" i="26"/>
  <c r="E19621" i="26"/>
  <c r="F19621" i="26"/>
  <c r="E19622" i="26"/>
  <c r="F19622" i="26"/>
  <c r="E19623" i="26"/>
  <c r="F19623" i="26"/>
  <c r="E19624" i="26"/>
  <c r="F19624" i="26"/>
  <c r="E19625" i="26"/>
  <c r="F19625" i="26"/>
  <c r="E19626" i="26"/>
  <c r="F19626" i="26"/>
  <c r="E19627" i="26"/>
  <c r="F19627" i="26"/>
  <c r="E19628" i="26"/>
  <c r="F19628" i="26"/>
  <c r="E19629" i="26"/>
  <c r="F19629" i="26"/>
  <c r="E19630" i="26"/>
  <c r="F19630" i="26"/>
  <c r="E19631" i="26"/>
  <c r="F19631" i="26"/>
  <c r="E19632" i="26"/>
  <c r="F19632" i="26"/>
  <c r="E19633" i="26"/>
  <c r="F19633" i="26"/>
  <c r="E19634" i="26"/>
  <c r="F19634" i="26"/>
  <c r="E19635" i="26"/>
  <c r="F19635" i="26"/>
  <c r="E19636" i="26"/>
  <c r="F19636" i="26"/>
  <c r="E19637" i="26"/>
  <c r="F19637" i="26"/>
  <c r="E19638" i="26"/>
  <c r="F19638" i="26"/>
  <c r="E19639" i="26"/>
  <c r="F19639" i="26"/>
  <c r="E19640" i="26"/>
  <c r="F19640" i="26"/>
  <c r="E19641" i="26"/>
  <c r="F19641" i="26"/>
  <c r="E19642" i="26"/>
  <c r="F19642" i="26"/>
  <c r="E19643" i="26"/>
  <c r="F19643" i="26"/>
  <c r="E19644" i="26"/>
  <c r="F19644" i="26"/>
  <c r="E19645" i="26"/>
  <c r="F19645" i="26"/>
  <c r="E19646" i="26"/>
  <c r="F19646" i="26"/>
  <c r="E19647" i="26"/>
  <c r="F19647" i="26"/>
  <c r="E19648" i="26"/>
  <c r="F19648" i="26"/>
  <c r="E19649" i="26"/>
  <c r="F19649" i="26"/>
  <c r="E19650" i="26"/>
  <c r="F19650" i="26"/>
  <c r="E19651" i="26"/>
  <c r="F19651" i="26"/>
  <c r="E19652" i="26"/>
  <c r="F19652" i="26"/>
  <c r="E19653" i="26"/>
  <c r="F19653" i="26"/>
  <c r="E19654" i="26"/>
  <c r="F19654" i="26"/>
  <c r="E19655" i="26"/>
  <c r="F19655" i="26"/>
  <c r="E19656" i="26"/>
  <c r="F19656" i="26"/>
  <c r="E19657" i="26"/>
  <c r="F19657" i="26"/>
  <c r="E19658" i="26"/>
  <c r="F19658" i="26"/>
  <c r="E19659" i="26"/>
  <c r="F19659" i="26"/>
  <c r="E19660" i="26"/>
  <c r="F19660" i="26"/>
  <c r="E19661" i="26"/>
  <c r="F19661" i="26"/>
  <c r="E19662" i="26"/>
  <c r="F19662" i="26"/>
  <c r="E19663" i="26"/>
  <c r="F19663" i="26"/>
  <c r="E19664" i="26"/>
  <c r="F19664" i="26"/>
  <c r="E19665" i="26"/>
  <c r="F19665" i="26"/>
  <c r="E19666" i="26"/>
  <c r="F19666" i="26"/>
  <c r="E19667" i="26"/>
  <c r="F19667" i="26"/>
  <c r="E19668" i="26"/>
  <c r="F19668" i="26"/>
  <c r="E19669" i="26"/>
  <c r="F19669" i="26"/>
  <c r="E19670" i="26"/>
  <c r="F19670" i="26"/>
  <c r="E19671" i="26"/>
  <c r="F19671" i="26"/>
  <c r="E19672" i="26"/>
  <c r="F19672" i="26"/>
  <c r="E19673" i="26"/>
  <c r="F19673" i="26"/>
  <c r="E19674" i="26"/>
  <c r="F19674" i="26"/>
  <c r="E19675" i="26"/>
  <c r="F19675" i="26"/>
  <c r="E19676" i="26"/>
  <c r="F19676" i="26"/>
  <c r="E19677" i="26"/>
  <c r="F19677" i="26"/>
  <c r="E19678" i="26"/>
  <c r="F19678" i="26"/>
  <c r="E19679" i="26"/>
  <c r="F19679" i="26"/>
  <c r="E19680" i="26"/>
  <c r="F19680" i="26"/>
  <c r="E19681" i="26"/>
  <c r="F19681" i="26"/>
  <c r="E19682" i="26"/>
  <c r="F19682" i="26"/>
  <c r="E19683" i="26"/>
  <c r="F19683" i="26"/>
  <c r="E19684" i="26"/>
  <c r="F19684" i="26"/>
  <c r="E19685" i="26"/>
  <c r="F19685" i="26"/>
  <c r="E19686" i="26"/>
  <c r="F19686" i="26"/>
  <c r="E19687" i="26"/>
  <c r="F19687" i="26"/>
  <c r="E19688" i="26"/>
  <c r="F19688" i="26"/>
  <c r="E19689" i="26"/>
  <c r="F19689" i="26"/>
  <c r="E19690" i="26"/>
  <c r="F19690" i="26"/>
  <c r="E19691" i="26"/>
  <c r="F19691" i="26"/>
  <c r="E19692" i="26"/>
  <c r="F19692" i="26"/>
  <c r="E19693" i="26"/>
  <c r="F19693" i="26"/>
  <c r="E19694" i="26"/>
  <c r="F19694" i="26"/>
  <c r="E19695" i="26"/>
  <c r="F19695" i="26"/>
  <c r="E19696" i="26"/>
  <c r="F19696" i="26"/>
  <c r="E19697" i="26"/>
  <c r="F19697" i="26"/>
  <c r="E19698" i="26"/>
  <c r="F19698" i="26"/>
  <c r="E19699" i="26"/>
  <c r="F19699" i="26"/>
  <c r="E19700" i="26"/>
  <c r="F19700" i="26"/>
  <c r="E19701" i="26"/>
  <c r="F19701" i="26"/>
  <c r="E19702" i="26"/>
  <c r="F19702" i="26"/>
  <c r="E19703" i="26"/>
  <c r="F19703" i="26"/>
  <c r="E19704" i="26"/>
  <c r="F19704" i="26"/>
  <c r="E19705" i="26"/>
  <c r="F19705" i="26"/>
  <c r="E19706" i="26"/>
  <c r="F19706" i="26"/>
  <c r="E19707" i="26"/>
  <c r="F19707" i="26"/>
  <c r="E19708" i="26"/>
  <c r="F19708" i="26"/>
  <c r="E19709" i="26"/>
  <c r="F19709" i="26"/>
  <c r="E19710" i="26"/>
  <c r="F19710" i="26"/>
  <c r="E19711" i="26"/>
  <c r="F19711" i="26"/>
  <c r="E19712" i="26"/>
  <c r="F19712" i="26"/>
  <c r="E19713" i="26"/>
  <c r="F19713" i="26"/>
  <c r="E19714" i="26"/>
  <c r="F19714" i="26"/>
  <c r="E19715" i="26"/>
  <c r="F19715" i="26"/>
  <c r="E19716" i="26"/>
  <c r="F19716" i="26"/>
  <c r="E19717" i="26"/>
  <c r="F19717" i="26"/>
  <c r="E19718" i="26"/>
  <c r="F19718" i="26"/>
  <c r="E19719" i="26"/>
  <c r="F19719" i="26"/>
  <c r="E19720" i="26"/>
  <c r="F19720" i="26"/>
  <c r="E19721" i="26"/>
  <c r="F19721" i="26"/>
  <c r="E19722" i="26"/>
  <c r="F19722" i="26"/>
  <c r="E19723" i="26"/>
  <c r="F19723" i="26"/>
  <c r="E19724" i="26"/>
  <c r="F19724" i="26"/>
  <c r="E19725" i="26"/>
  <c r="F19725" i="26"/>
  <c r="E19726" i="26"/>
  <c r="F19726" i="26"/>
  <c r="E19727" i="26"/>
  <c r="F19727" i="26"/>
  <c r="E19728" i="26"/>
  <c r="F19728" i="26"/>
  <c r="E19729" i="26"/>
  <c r="F19729" i="26"/>
  <c r="E19730" i="26"/>
  <c r="F19730" i="26"/>
  <c r="E19731" i="26"/>
  <c r="F19731" i="26"/>
  <c r="E19732" i="26"/>
  <c r="F19732" i="26"/>
  <c r="E19733" i="26"/>
  <c r="F19733" i="26"/>
  <c r="E19734" i="26"/>
  <c r="F19734" i="26"/>
  <c r="E19735" i="26"/>
  <c r="F19735" i="26"/>
  <c r="E19736" i="26"/>
  <c r="F19736" i="26"/>
  <c r="E19737" i="26"/>
  <c r="F19737" i="26"/>
  <c r="E19738" i="26"/>
  <c r="F19738" i="26"/>
  <c r="E19739" i="26"/>
  <c r="F19739" i="26"/>
  <c r="E19740" i="26"/>
  <c r="F19740" i="26"/>
  <c r="E19741" i="26"/>
  <c r="F19741" i="26"/>
  <c r="E19742" i="26"/>
  <c r="F19742" i="26"/>
  <c r="E19743" i="26"/>
  <c r="F19743" i="26"/>
  <c r="E19744" i="26"/>
  <c r="F19744" i="26"/>
  <c r="E19745" i="26"/>
  <c r="F19745" i="26"/>
  <c r="E19746" i="26"/>
  <c r="F19746" i="26"/>
  <c r="E19747" i="26"/>
  <c r="F19747" i="26"/>
  <c r="E19748" i="26"/>
  <c r="F19748" i="26"/>
  <c r="E19749" i="26"/>
  <c r="F19749" i="26"/>
  <c r="E19750" i="26"/>
  <c r="F19750" i="26"/>
  <c r="E19751" i="26"/>
  <c r="F19751" i="26"/>
  <c r="E19752" i="26"/>
  <c r="F19752" i="26"/>
  <c r="E19753" i="26"/>
  <c r="F19753" i="26"/>
  <c r="E19754" i="26"/>
  <c r="F19754" i="26"/>
  <c r="E19755" i="26"/>
  <c r="F19755" i="26"/>
  <c r="E19756" i="26"/>
  <c r="F19756" i="26"/>
  <c r="E19757" i="26"/>
  <c r="F19757" i="26"/>
  <c r="E19758" i="26"/>
  <c r="F19758" i="26"/>
  <c r="E19759" i="26"/>
  <c r="F19759" i="26"/>
  <c r="E19760" i="26"/>
  <c r="F19760" i="26"/>
  <c r="E19761" i="26"/>
  <c r="F19761" i="26"/>
  <c r="E19762" i="26"/>
  <c r="F19762" i="26"/>
  <c r="E19763" i="26"/>
  <c r="F19763" i="26"/>
  <c r="E19764" i="26"/>
  <c r="F19764" i="26"/>
  <c r="E19765" i="26"/>
  <c r="F19765" i="26"/>
  <c r="E19766" i="26"/>
  <c r="F19766" i="26"/>
  <c r="E19767" i="26"/>
  <c r="F19767" i="26"/>
  <c r="E19768" i="26"/>
  <c r="F19768" i="26"/>
  <c r="E19769" i="26"/>
  <c r="F19769" i="26"/>
  <c r="E19770" i="26"/>
  <c r="F19770" i="26"/>
  <c r="E19771" i="26"/>
  <c r="F19771" i="26"/>
  <c r="E19772" i="26"/>
  <c r="F19772" i="26"/>
  <c r="E19773" i="26"/>
  <c r="F19773" i="26"/>
  <c r="E19774" i="26"/>
  <c r="F19774" i="26"/>
  <c r="E19775" i="26"/>
  <c r="F19775" i="26"/>
  <c r="E19776" i="26"/>
  <c r="F19776" i="26"/>
  <c r="E19777" i="26"/>
  <c r="F19777" i="26"/>
  <c r="E19778" i="26"/>
  <c r="F19778" i="26"/>
  <c r="E19779" i="26"/>
  <c r="F19779" i="26"/>
  <c r="E19780" i="26"/>
  <c r="F19780" i="26"/>
  <c r="E19781" i="26"/>
  <c r="F19781" i="26"/>
  <c r="E19782" i="26"/>
  <c r="F19782" i="26"/>
  <c r="E19783" i="26"/>
  <c r="F19783" i="26"/>
  <c r="E19784" i="26"/>
  <c r="F19784" i="26"/>
  <c r="E19785" i="26"/>
  <c r="F19785" i="26"/>
  <c r="E19786" i="26"/>
  <c r="F19786" i="26"/>
  <c r="E19787" i="26"/>
  <c r="F19787" i="26"/>
  <c r="E19788" i="26"/>
  <c r="F19788" i="26"/>
  <c r="E19789" i="26"/>
  <c r="F19789" i="26"/>
  <c r="E19790" i="26"/>
  <c r="F19790" i="26"/>
  <c r="E19791" i="26"/>
  <c r="F19791" i="26"/>
  <c r="E19792" i="26"/>
  <c r="F19792" i="26"/>
  <c r="E19793" i="26"/>
  <c r="F19793" i="26"/>
  <c r="E19794" i="26"/>
  <c r="F19794" i="26"/>
  <c r="E19795" i="26"/>
  <c r="F19795" i="26"/>
  <c r="E19796" i="26"/>
  <c r="F19796" i="26"/>
  <c r="E19797" i="26"/>
  <c r="F19797" i="26"/>
  <c r="E19798" i="26"/>
  <c r="F19798" i="26"/>
  <c r="E19799" i="26"/>
  <c r="F19799" i="26"/>
  <c r="E19800" i="26"/>
  <c r="F19800" i="26"/>
  <c r="E19801" i="26"/>
  <c r="F19801" i="26"/>
  <c r="E19802" i="26"/>
  <c r="F19802" i="26"/>
  <c r="E19803" i="26"/>
  <c r="F19803" i="26"/>
  <c r="E19804" i="26"/>
  <c r="F19804" i="26"/>
  <c r="E19805" i="26"/>
  <c r="F19805" i="26"/>
  <c r="E19806" i="26"/>
  <c r="F19806" i="26"/>
  <c r="E19807" i="26"/>
  <c r="F19807" i="26"/>
  <c r="E19808" i="26"/>
  <c r="F19808" i="26"/>
  <c r="E19809" i="26"/>
  <c r="F19809" i="26"/>
  <c r="E19810" i="26"/>
  <c r="F19810" i="26"/>
  <c r="E19811" i="26"/>
  <c r="F19811" i="26"/>
  <c r="E19812" i="26"/>
  <c r="F19812" i="26"/>
  <c r="E19813" i="26"/>
  <c r="F19813" i="26"/>
  <c r="E19814" i="26"/>
  <c r="F19814" i="26"/>
  <c r="E19815" i="26"/>
  <c r="F19815" i="26"/>
  <c r="E19816" i="26"/>
  <c r="F19816" i="26"/>
  <c r="E19817" i="26"/>
  <c r="F19817" i="26"/>
  <c r="E19818" i="26"/>
  <c r="F19818" i="26"/>
  <c r="E19819" i="26"/>
  <c r="F19819" i="26"/>
  <c r="E19820" i="26"/>
  <c r="F19820" i="26"/>
  <c r="E19821" i="26"/>
  <c r="F19821" i="26"/>
  <c r="E19822" i="26"/>
  <c r="F19822" i="26"/>
  <c r="E19823" i="26"/>
  <c r="F19823" i="26"/>
  <c r="E19824" i="26"/>
  <c r="F19824" i="26"/>
  <c r="E19825" i="26"/>
  <c r="F19825" i="26"/>
  <c r="E19826" i="26"/>
  <c r="F19826" i="26"/>
  <c r="E19827" i="26"/>
  <c r="F19827" i="26"/>
  <c r="E19828" i="26"/>
  <c r="F19828" i="26"/>
  <c r="E19829" i="26"/>
  <c r="F19829" i="26"/>
  <c r="E19830" i="26"/>
  <c r="F19830" i="26"/>
  <c r="E19831" i="26"/>
  <c r="F19831" i="26"/>
  <c r="E19832" i="26"/>
  <c r="F19832" i="26"/>
  <c r="E19833" i="26"/>
  <c r="F19833" i="26"/>
  <c r="E19834" i="26"/>
  <c r="F19834" i="26"/>
  <c r="E19835" i="26"/>
  <c r="F19835" i="26"/>
  <c r="E19836" i="26"/>
  <c r="F19836" i="26"/>
  <c r="E19837" i="26"/>
  <c r="F19837" i="26"/>
  <c r="E19838" i="26"/>
  <c r="F19838" i="26"/>
  <c r="E19839" i="26"/>
  <c r="F19839" i="26"/>
  <c r="E19840" i="26"/>
  <c r="F19840" i="26"/>
  <c r="E19841" i="26"/>
  <c r="F19841" i="26"/>
  <c r="E19842" i="26"/>
  <c r="F19842" i="26"/>
  <c r="E19843" i="26"/>
  <c r="F19843" i="26"/>
  <c r="E19844" i="26"/>
  <c r="F19844" i="26"/>
  <c r="E19845" i="26"/>
  <c r="F19845" i="26"/>
  <c r="E19846" i="26"/>
  <c r="F19846" i="26"/>
  <c r="E19847" i="26"/>
  <c r="F19847" i="26"/>
  <c r="E19848" i="26"/>
  <c r="F19848" i="26"/>
  <c r="E19849" i="26"/>
  <c r="F19849" i="26"/>
  <c r="E19850" i="26"/>
  <c r="F19850" i="26"/>
  <c r="E19851" i="26"/>
  <c r="F19851" i="26"/>
  <c r="E19852" i="26"/>
  <c r="F19852" i="26"/>
  <c r="E19853" i="26"/>
  <c r="F19853" i="26"/>
  <c r="E19854" i="26"/>
  <c r="F19854" i="26"/>
  <c r="E19855" i="26"/>
  <c r="F19855" i="26"/>
  <c r="E19856" i="26"/>
  <c r="F19856" i="26"/>
  <c r="E19857" i="26"/>
  <c r="F19857" i="26"/>
  <c r="E19858" i="26"/>
  <c r="F19858" i="26"/>
  <c r="E19859" i="26"/>
  <c r="F19859" i="26"/>
  <c r="E19860" i="26"/>
  <c r="F19860" i="26"/>
  <c r="E19861" i="26"/>
  <c r="F19861" i="26"/>
  <c r="E19862" i="26"/>
  <c r="F19862" i="26"/>
  <c r="E19863" i="26"/>
  <c r="F19863" i="26"/>
  <c r="E19864" i="26"/>
  <c r="F19864" i="26"/>
  <c r="E19865" i="26"/>
  <c r="F19865" i="26"/>
  <c r="E19866" i="26"/>
  <c r="F19866" i="26"/>
  <c r="E19867" i="26"/>
  <c r="F19867" i="26"/>
  <c r="E19868" i="26"/>
  <c r="F19868" i="26"/>
  <c r="E19869" i="26"/>
  <c r="F19869" i="26"/>
  <c r="E19870" i="26"/>
  <c r="F19870" i="26"/>
  <c r="E19871" i="26"/>
  <c r="F19871" i="26"/>
  <c r="E19872" i="26"/>
  <c r="F19872" i="26"/>
  <c r="E19873" i="26"/>
  <c r="F19873" i="26"/>
  <c r="E19874" i="26"/>
  <c r="F19874" i="26"/>
  <c r="E19875" i="26"/>
  <c r="F19875" i="26"/>
  <c r="E19876" i="26"/>
  <c r="F19876" i="26"/>
  <c r="E19877" i="26"/>
  <c r="F19877" i="26"/>
  <c r="E19878" i="26"/>
  <c r="F19878" i="26"/>
  <c r="E19879" i="26"/>
  <c r="F19879" i="26"/>
  <c r="E19880" i="26"/>
  <c r="F19880" i="26"/>
  <c r="E19881" i="26"/>
  <c r="F19881" i="26"/>
  <c r="E19882" i="26"/>
  <c r="F19882" i="26"/>
  <c r="E19883" i="26"/>
  <c r="F19883" i="26"/>
  <c r="E19884" i="26"/>
  <c r="F19884" i="26"/>
  <c r="E19885" i="26"/>
  <c r="F19885" i="26"/>
  <c r="E19886" i="26"/>
  <c r="F19886" i="26"/>
  <c r="E19887" i="26"/>
  <c r="F19887" i="26"/>
  <c r="E19888" i="26"/>
  <c r="F19888" i="26"/>
  <c r="E19889" i="26"/>
  <c r="F19889" i="26"/>
  <c r="E19890" i="26"/>
  <c r="F19890" i="26"/>
  <c r="E19891" i="26"/>
  <c r="F19891" i="26"/>
  <c r="E19892" i="26"/>
  <c r="F19892" i="26"/>
  <c r="E19893" i="26"/>
  <c r="F19893" i="26"/>
  <c r="E19894" i="26"/>
  <c r="F19894" i="26"/>
  <c r="E19895" i="26"/>
  <c r="F19895" i="26"/>
  <c r="E19896" i="26"/>
  <c r="F19896" i="26"/>
  <c r="E19897" i="26"/>
  <c r="F19897" i="26"/>
  <c r="E19898" i="26"/>
  <c r="F19898" i="26"/>
  <c r="E19899" i="26"/>
  <c r="F19899" i="26"/>
  <c r="E19900" i="26"/>
  <c r="F19900" i="26"/>
  <c r="E19901" i="26"/>
  <c r="F19901" i="26"/>
  <c r="E19902" i="26"/>
  <c r="F19902" i="26"/>
  <c r="E19903" i="26"/>
  <c r="F19903" i="26"/>
  <c r="E19904" i="26"/>
  <c r="F19904" i="26"/>
  <c r="E19905" i="26"/>
  <c r="F19905" i="26"/>
  <c r="E19906" i="26"/>
  <c r="F19906" i="26"/>
  <c r="E19907" i="26"/>
  <c r="F19907" i="26"/>
  <c r="E19908" i="26"/>
  <c r="F19908" i="26"/>
  <c r="E19909" i="26"/>
  <c r="F19909" i="26"/>
  <c r="E19910" i="26"/>
  <c r="F19910" i="26"/>
  <c r="E19911" i="26"/>
  <c r="F19911" i="26"/>
  <c r="E19912" i="26"/>
  <c r="F19912" i="26"/>
  <c r="E19913" i="26"/>
  <c r="F19913" i="26"/>
  <c r="E19914" i="26"/>
  <c r="F19914" i="26"/>
  <c r="E19915" i="26"/>
  <c r="F19915" i="26"/>
  <c r="E19916" i="26"/>
  <c r="F19916" i="26"/>
  <c r="E19917" i="26"/>
  <c r="F19917" i="26"/>
  <c r="E19918" i="26"/>
  <c r="F19918" i="26"/>
  <c r="E19919" i="26"/>
  <c r="F19919" i="26"/>
  <c r="E19920" i="26"/>
  <c r="F19920" i="26"/>
  <c r="E19921" i="26"/>
  <c r="F19921" i="26"/>
  <c r="E19922" i="26"/>
  <c r="F19922" i="26"/>
  <c r="E19923" i="26"/>
  <c r="F19923" i="26"/>
  <c r="E19924" i="26"/>
  <c r="F19924" i="26"/>
  <c r="E19925" i="26"/>
  <c r="F19925" i="26"/>
  <c r="E19926" i="26"/>
  <c r="F19926" i="26"/>
  <c r="E19927" i="26"/>
  <c r="F19927" i="26"/>
  <c r="E19928" i="26"/>
  <c r="F19928" i="26"/>
  <c r="E19929" i="26"/>
  <c r="F19929" i="26"/>
  <c r="E19930" i="26"/>
  <c r="F19930" i="26"/>
  <c r="E19931" i="26"/>
  <c r="F19931" i="26"/>
  <c r="E19932" i="26"/>
  <c r="F19932" i="26"/>
  <c r="E19933" i="26"/>
  <c r="F19933" i="26"/>
  <c r="E19934" i="26"/>
  <c r="F19934" i="26"/>
  <c r="E19935" i="26"/>
  <c r="F19935" i="26"/>
  <c r="E19936" i="26"/>
  <c r="F19936" i="26"/>
  <c r="E19937" i="26"/>
  <c r="F19937" i="26"/>
  <c r="E19938" i="26"/>
  <c r="F19938" i="26"/>
  <c r="E19939" i="26"/>
  <c r="F19939" i="26"/>
  <c r="E19940" i="26"/>
  <c r="F19940" i="26"/>
  <c r="E19941" i="26"/>
  <c r="F19941" i="26"/>
  <c r="E19942" i="26"/>
  <c r="F19942" i="26"/>
  <c r="E19943" i="26"/>
  <c r="F19943" i="26"/>
  <c r="E19944" i="26"/>
  <c r="F19944" i="26"/>
  <c r="E19945" i="26"/>
  <c r="F19945" i="26"/>
  <c r="E19946" i="26"/>
  <c r="F19946" i="26"/>
  <c r="E19947" i="26"/>
  <c r="F19947" i="26"/>
  <c r="E19948" i="26"/>
  <c r="F19948" i="26"/>
  <c r="E19949" i="26"/>
  <c r="F19949" i="26"/>
  <c r="E19950" i="26"/>
  <c r="F19950" i="26"/>
  <c r="E19951" i="26"/>
  <c r="F19951" i="26"/>
  <c r="E19952" i="26"/>
  <c r="F19952" i="26"/>
  <c r="E19953" i="26"/>
  <c r="F19953" i="26"/>
  <c r="E19954" i="26"/>
  <c r="F19954" i="26"/>
  <c r="E19955" i="26"/>
  <c r="F19955" i="26"/>
  <c r="E19956" i="26"/>
  <c r="F19956" i="26"/>
  <c r="E19957" i="26"/>
  <c r="F19957" i="26"/>
  <c r="E19958" i="26"/>
  <c r="F19958" i="26"/>
  <c r="E19959" i="26"/>
  <c r="F19959" i="26"/>
  <c r="E19960" i="26"/>
  <c r="F19960" i="26"/>
  <c r="E19961" i="26"/>
  <c r="F19961" i="26"/>
  <c r="E19962" i="26"/>
  <c r="F19962" i="26"/>
  <c r="E19963" i="26"/>
  <c r="F19963" i="26"/>
  <c r="E19964" i="26"/>
  <c r="F19964" i="26"/>
  <c r="E19965" i="26"/>
  <c r="F19965" i="26"/>
  <c r="E19966" i="26"/>
  <c r="F19966" i="26"/>
  <c r="E19967" i="26"/>
  <c r="F19967" i="26"/>
  <c r="E19968" i="26"/>
  <c r="F19968" i="26"/>
  <c r="E19969" i="26"/>
  <c r="F19969" i="26"/>
  <c r="E19970" i="26"/>
  <c r="F19970" i="26"/>
  <c r="E19971" i="26"/>
  <c r="F19971" i="26"/>
  <c r="E19972" i="26"/>
  <c r="F19972" i="26"/>
  <c r="E19973" i="26"/>
  <c r="F19973" i="26"/>
  <c r="E19974" i="26"/>
  <c r="F19974" i="26"/>
  <c r="E19975" i="26"/>
  <c r="F19975" i="26"/>
  <c r="E19976" i="26"/>
  <c r="F19976" i="26"/>
  <c r="E19977" i="26"/>
  <c r="F19977" i="26"/>
  <c r="E19978" i="26"/>
  <c r="F19978" i="26"/>
  <c r="E19979" i="26"/>
  <c r="F19979" i="26"/>
  <c r="E19980" i="26"/>
  <c r="F19980" i="26"/>
  <c r="E19981" i="26"/>
  <c r="F19981" i="26"/>
  <c r="E19982" i="26"/>
  <c r="F19982" i="26"/>
  <c r="E19983" i="26"/>
  <c r="F19983" i="26"/>
  <c r="E19984" i="26"/>
  <c r="F19984" i="26"/>
  <c r="E19985" i="26"/>
  <c r="F19985" i="26"/>
  <c r="E19986" i="26"/>
  <c r="F19986" i="26"/>
  <c r="E19987" i="26"/>
  <c r="F19987" i="26"/>
  <c r="E19988" i="26"/>
  <c r="F19988" i="26"/>
  <c r="E19989" i="26"/>
  <c r="F19989" i="26"/>
  <c r="E19990" i="26"/>
  <c r="F19990" i="26"/>
  <c r="E19991" i="26"/>
  <c r="F19991" i="26"/>
  <c r="E19992" i="26"/>
  <c r="F19992" i="26"/>
  <c r="E19993" i="26"/>
  <c r="F19993" i="26"/>
  <c r="E19994" i="26"/>
  <c r="F19994" i="26"/>
  <c r="E19995" i="26"/>
  <c r="F19995" i="26"/>
  <c r="E19996" i="26"/>
  <c r="F19996" i="26"/>
  <c r="E19997" i="26"/>
  <c r="F19997" i="26"/>
  <c r="E19998" i="26"/>
  <c r="F19998" i="26"/>
  <c r="E19999" i="26"/>
  <c r="F19999" i="26"/>
  <c r="E20000" i="26"/>
  <c r="F20000" i="26"/>
  <c r="E20001" i="26"/>
  <c r="F20001" i="26"/>
  <c r="E20002" i="26"/>
  <c r="F20002" i="26"/>
  <c r="E20003" i="26"/>
  <c r="F20003" i="26"/>
  <c r="E20004" i="26"/>
  <c r="F20004" i="26"/>
  <c r="E20005" i="26"/>
  <c r="F20005" i="26"/>
  <c r="E20006" i="26"/>
  <c r="F20006" i="26"/>
  <c r="E20007" i="26"/>
  <c r="F20007" i="26"/>
  <c r="E20008" i="26"/>
  <c r="F20008" i="26"/>
  <c r="E20009" i="26"/>
  <c r="F20009" i="26"/>
  <c r="E20010" i="26"/>
  <c r="F20010" i="26"/>
  <c r="E20011" i="26"/>
  <c r="F20011" i="26"/>
  <c r="E20012" i="26"/>
  <c r="F20012" i="26"/>
  <c r="E20013" i="26"/>
  <c r="F20013" i="26"/>
  <c r="E20014" i="26"/>
  <c r="F20014" i="26"/>
  <c r="E20015" i="26"/>
  <c r="F20015" i="26"/>
  <c r="E20016" i="26"/>
  <c r="F20016" i="26"/>
  <c r="E20017" i="26"/>
  <c r="F20017" i="26"/>
  <c r="E20018" i="26"/>
  <c r="F20018" i="26"/>
  <c r="E20019" i="26"/>
  <c r="F20019" i="26"/>
  <c r="E20020" i="26"/>
  <c r="F20020" i="26"/>
  <c r="E20021" i="26"/>
  <c r="F20021" i="26"/>
  <c r="E20022" i="26"/>
  <c r="F20022" i="26"/>
  <c r="E20023" i="26"/>
  <c r="F20023" i="26"/>
  <c r="E20024" i="26"/>
  <c r="F20024" i="26"/>
  <c r="E20025" i="26"/>
  <c r="F20025" i="26"/>
  <c r="E20026" i="26"/>
  <c r="F20026" i="26"/>
  <c r="E20027" i="26"/>
  <c r="F20027" i="26"/>
  <c r="E20028" i="26"/>
  <c r="F20028" i="26"/>
  <c r="E20029" i="26"/>
  <c r="F20029" i="26"/>
  <c r="E20030" i="26"/>
  <c r="F20030" i="26"/>
  <c r="E20031" i="26"/>
  <c r="F20031" i="26"/>
  <c r="E20032" i="26"/>
  <c r="F20032" i="26"/>
  <c r="E20033" i="26"/>
  <c r="F20033" i="26"/>
  <c r="E20034" i="26"/>
  <c r="F20034" i="26"/>
  <c r="E20035" i="26"/>
  <c r="F20035" i="26"/>
  <c r="E20036" i="26"/>
  <c r="F20036" i="26"/>
  <c r="E20037" i="26"/>
  <c r="F20037" i="26"/>
  <c r="E20038" i="26"/>
  <c r="F20038" i="26"/>
  <c r="E20039" i="26"/>
  <c r="F20039" i="26"/>
  <c r="E20040" i="26"/>
  <c r="F20040" i="26"/>
  <c r="E20041" i="26"/>
  <c r="F20041" i="26"/>
  <c r="E20042" i="26"/>
  <c r="F20042" i="26"/>
  <c r="E20043" i="26"/>
  <c r="F20043" i="26"/>
  <c r="E20044" i="26"/>
  <c r="F20044" i="26"/>
  <c r="E20045" i="26"/>
  <c r="F20045" i="26"/>
  <c r="E20046" i="26"/>
  <c r="F20046" i="26"/>
  <c r="E20047" i="26"/>
  <c r="F20047" i="26"/>
  <c r="E20048" i="26"/>
  <c r="F20048" i="26"/>
  <c r="E20049" i="26"/>
  <c r="F20049" i="26"/>
  <c r="E20050" i="26"/>
  <c r="F20050" i="26"/>
  <c r="E20051" i="26"/>
  <c r="F20051" i="26"/>
  <c r="E20052" i="26"/>
  <c r="F20052" i="26"/>
  <c r="E20053" i="26"/>
  <c r="F20053" i="26"/>
  <c r="E20054" i="26"/>
  <c r="F20054" i="26"/>
  <c r="E20055" i="26"/>
  <c r="F20055" i="26"/>
  <c r="E20056" i="26"/>
  <c r="F20056" i="26"/>
  <c r="E20057" i="26"/>
  <c r="F20057" i="26"/>
  <c r="E20058" i="26"/>
  <c r="F20058" i="26"/>
  <c r="E20059" i="26"/>
  <c r="F20059" i="26"/>
  <c r="E20060" i="26"/>
  <c r="F20060" i="26"/>
  <c r="E20061" i="26"/>
  <c r="F20061" i="26"/>
  <c r="E20062" i="26"/>
  <c r="F20062" i="26"/>
  <c r="E20063" i="26"/>
  <c r="F20063" i="26"/>
  <c r="E20064" i="26"/>
  <c r="F20064" i="26"/>
  <c r="E20065" i="26"/>
  <c r="F20065" i="26"/>
  <c r="E20066" i="26"/>
  <c r="F20066" i="26"/>
  <c r="E20067" i="26"/>
  <c r="F20067" i="26"/>
  <c r="E20068" i="26"/>
  <c r="F20068" i="26"/>
  <c r="E20069" i="26"/>
  <c r="F20069" i="26"/>
  <c r="E20070" i="26"/>
  <c r="F20070" i="26"/>
  <c r="E20071" i="26"/>
  <c r="F20071" i="26"/>
  <c r="E20072" i="26"/>
  <c r="F20072" i="26"/>
  <c r="E20073" i="26"/>
  <c r="F20073" i="26"/>
  <c r="E20074" i="26"/>
  <c r="F20074" i="26"/>
  <c r="E20075" i="26"/>
  <c r="F20075" i="26"/>
  <c r="E20076" i="26"/>
  <c r="F20076" i="26"/>
  <c r="E20077" i="26"/>
  <c r="F20077" i="26"/>
  <c r="E20078" i="26"/>
  <c r="F20078" i="26"/>
  <c r="E20079" i="26"/>
  <c r="F20079" i="26"/>
  <c r="E20080" i="26"/>
  <c r="F20080" i="26"/>
  <c r="E20081" i="26"/>
  <c r="F20081" i="26"/>
  <c r="E20082" i="26"/>
  <c r="F20082" i="26"/>
  <c r="E20083" i="26"/>
  <c r="F20083" i="26"/>
  <c r="E20084" i="26"/>
  <c r="F20084" i="26"/>
  <c r="E20085" i="26"/>
  <c r="F20085" i="26"/>
  <c r="E20086" i="26"/>
  <c r="F20086" i="26"/>
  <c r="E20087" i="26"/>
  <c r="F20087" i="26"/>
  <c r="E20088" i="26"/>
  <c r="F20088" i="26"/>
  <c r="E20089" i="26"/>
  <c r="F20089" i="26"/>
  <c r="E20090" i="26"/>
  <c r="F20090" i="26"/>
  <c r="E20091" i="26"/>
  <c r="F20091" i="26"/>
  <c r="E20092" i="26"/>
  <c r="F20092" i="26"/>
  <c r="E20093" i="26"/>
  <c r="F20093" i="26"/>
  <c r="E20094" i="26"/>
  <c r="F20094" i="26"/>
  <c r="E20095" i="26"/>
  <c r="F20095" i="26"/>
  <c r="E20096" i="26"/>
  <c r="F20096" i="26"/>
  <c r="E20097" i="26"/>
  <c r="F20097" i="26"/>
  <c r="E20098" i="26"/>
  <c r="F20098" i="26"/>
  <c r="E20099" i="26"/>
  <c r="F20099" i="26"/>
  <c r="E20100" i="26"/>
  <c r="F20100" i="26"/>
  <c r="E20101" i="26"/>
  <c r="F20101" i="26"/>
  <c r="E20102" i="26"/>
  <c r="F20102" i="26"/>
  <c r="E20103" i="26"/>
  <c r="F20103" i="26"/>
  <c r="E20104" i="26"/>
  <c r="F20104" i="26"/>
  <c r="E20105" i="26"/>
  <c r="F20105" i="26"/>
  <c r="E20106" i="26"/>
  <c r="F20106" i="26"/>
  <c r="E20107" i="26"/>
  <c r="F20107" i="26"/>
  <c r="E20108" i="26"/>
  <c r="F20108" i="26"/>
  <c r="E20109" i="26"/>
  <c r="F20109" i="26"/>
  <c r="E20110" i="26"/>
  <c r="F20110" i="26"/>
  <c r="E20111" i="26"/>
  <c r="F20111" i="26"/>
  <c r="E20112" i="26"/>
  <c r="F20112" i="26"/>
  <c r="E20113" i="26"/>
  <c r="F20113" i="26"/>
  <c r="E20114" i="26"/>
  <c r="F20114" i="26"/>
  <c r="E20115" i="26"/>
  <c r="F20115" i="26"/>
  <c r="E20116" i="26"/>
  <c r="F20116" i="26"/>
  <c r="E20117" i="26"/>
  <c r="F20117" i="26"/>
  <c r="E20118" i="26"/>
  <c r="F20118" i="26"/>
  <c r="E20119" i="26"/>
  <c r="F20119" i="26"/>
  <c r="E20120" i="26"/>
  <c r="F20120" i="26"/>
  <c r="E20121" i="26"/>
  <c r="F20121" i="26"/>
  <c r="E20122" i="26"/>
  <c r="F20122" i="26"/>
  <c r="E20123" i="26"/>
  <c r="F20123" i="26"/>
  <c r="E20124" i="26"/>
  <c r="F20124" i="26"/>
  <c r="E20125" i="26"/>
  <c r="F20125" i="26"/>
  <c r="E20126" i="26"/>
  <c r="F20126" i="26"/>
  <c r="E20127" i="26"/>
  <c r="F20127" i="26"/>
  <c r="E20128" i="26"/>
  <c r="F20128" i="26"/>
  <c r="E20129" i="26"/>
  <c r="F20129" i="26"/>
  <c r="E20130" i="26"/>
  <c r="F20130" i="26"/>
  <c r="E20131" i="26"/>
  <c r="F20131" i="26"/>
  <c r="E20132" i="26"/>
  <c r="F20132" i="26"/>
  <c r="E20133" i="26"/>
  <c r="F20133" i="26"/>
  <c r="E20134" i="26"/>
  <c r="F20134" i="26"/>
  <c r="E20135" i="26"/>
  <c r="F20135" i="26"/>
  <c r="E20136" i="26"/>
  <c r="F20136" i="26"/>
  <c r="E20137" i="26"/>
  <c r="F20137" i="26"/>
  <c r="E20138" i="26"/>
  <c r="F20138" i="26"/>
  <c r="E20139" i="26"/>
  <c r="F20139" i="26"/>
  <c r="E20140" i="26"/>
  <c r="F20140" i="26"/>
  <c r="E20141" i="26"/>
  <c r="F20141" i="26"/>
  <c r="E20142" i="26"/>
  <c r="F20142" i="26"/>
  <c r="E20143" i="26"/>
  <c r="F20143" i="26"/>
  <c r="E20144" i="26"/>
  <c r="F20144" i="26"/>
  <c r="E20145" i="26"/>
  <c r="F20145" i="26"/>
  <c r="E20146" i="26"/>
  <c r="F20146" i="26"/>
  <c r="E20147" i="26"/>
  <c r="F20147" i="26"/>
  <c r="E20148" i="26"/>
  <c r="F20148" i="26"/>
  <c r="E20149" i="26"/>
  <c r="F20149" i="26"/>
  <c r="E20150" i="26"/>
  <c r="F20150" i="26"/>
  <c r="E20151" i="26"/>
  <c r="F20151" i="26"/>
  <c r="E20152" i="26"/>
  <c r="F20152" i="26"/>
  <c r="E20153" i="26"/>
  <c r="F20153" i="26"/>
  <c r="E20154" i="26"/>
  <c r="F20154" i="26"/>
  <c r="E20155" i="26"/>
  <c r="F20155" i="26"/>
  <c r="E20156" i="26"/>
  <c r="F20156" i="26"/>
  <c r="E20157" i="26"/>
  <c r="F20157" i="26"/>
  <c r="E20158" i="26"/>
  <c r="F20158" i="26"/>
  <c r="E20159" i="26"/>
  <c r="F20159" i="26"/>
  <c r="E20160" i="26"/>
  <c r="F20160" i="26"/>
  <c r="E20161" i="26"/>
  <c r="F20161" i="26"/>
  <c r="E20162" i="26"/>
  <c r="F20162" i="26"/>
  <c r="E20163" i="26"/>
  <c r="F20163" i="26"/>
  <c r="E20164" i="26"/>
  <c r="F20164" i="26"/>
  <c r="E20165" i="26"/>
  <c r="F20165" i="26"/>
  <c r="E20166" i="26"/>
  <c r="F20166" i="26"/>
  <c r="E20167" i="26"/>
  <c r="F20167" i="26"/>
  <c r="E20168" i="26"/>
  <c r="F20168" i="26"/>
  <c r="E20169" i="26"/>
  <c r="F20169" i="26"/>
  <c r="E20170" i="26"/>
  <c r="F20170" i="26"/>
  <c r="E20171" i="26"/>
  <c r="F20171" i="26"/>
  <c r="E20172" i="26"/>
  <c r="F20172" i="26"/>
  <c r="E20173" i="26"/>
  <c r="F20173" i="26"/>
  <c r="E20174" i="26"/>
  <c r="F20174" i="26"/>
  <c r="E20175" i="26"/>
  <c r="F20175" i="26"/>
  <c r="E20176" i="26"/>
  <c r="F20176" i="26"/>
  <c r="E20177" i="26"/>
  <c r="F20177" i="26"/>
  <c r="E20178" i="26"/>
  <c r="F20178" i="26"/>
  <c r="E20179" i="26"/>
  <c r="F20179" i="26"/>
  <c r="E20180" i="26"/>
  <c r="F20180" i="26"/>
  <c r="E20181" i="26"/>
  <c r="F20181" i="26"/>
  <c r="E20182" i="26"/>
  <c r="F20182" i="26"/>
  <c r="E20183" i="26"/>
  <c r="F20183" i="26"/>
  <c r="E20184" i="26"/>
  <c r="F20184" i="26"/>
  <c r="E20185" i="26"/>
  <c r="F20185" i="26"/>
  <c r="E20186" i="26"/>
  <c r="F20186" i="26"/>
  <c r="E20187" i="26"/>
  <c r="F20187" i="26"/>
  <c r="E20188" i="26"/>
  <c r="F20188" i="26"/>
  <c r="E20189" i="26"/>
  <c r="F20189" i="26"/>
  <c r="E20190" i="26"/>
  <c r="F20190" i="26"/>
  <c r="E20191" i="26"/>
  <c r="F20191" i="26"/>
  <c r="E20192" i="26"/>
  <c r="F20192" i="26"/>
  <c r="E20193" i="26"/>
  <c r="F20193" i="26"/>
  <c r="E20194" i="26"/>
  <c r="F20194" i="26"/>
  <c r="E20195" i="26"/>
  <c r="F20195" i="26"/>
  <c r="E20196" i="26"/>
  <c r="F20196" i="26"/>
  <c r="E20197" i="26"/>
  <c r="F20197" i="26"/>
  <c r="E20198" i="26"/>
  <c r="F20198" i="26"/>
  <c r="E20199" i="26"/>
  <c r="F20199" i="26"/>
  <c r="E20200" i="26"/>
  <c r="F20200" i="26"/>
  <c r="E20201" i="26"/>
  <c r="F20201" i="26"/>
  <c r="E20202" i="26"/>
  <c r="F20202" i="26"/>
  <c r="E20203" i="26"/>
  <c r="F20203" i="26"/>
  <c r="E20204" i="26"/>
  <c r="F20204" i="26"/>
  <c r="E20205" i="26"/>
  <c r="F20205" i="26"/>
  <c r="E20206" i="26"/>
  <c r="F20206" i="26"/>
  <c r="E20207" i="26"/>
  <c r="F20207" i="26"/>
  <c r="E20208" i="26"/>
  <c r="F20208" i="26"/>
  <c r="E20209" i="26"/>
  <c r="F20209" i="26"/>
  <c r="E20210" i="26"/>
  <c r="F20210" i="26"/>
  <c r="E20211" i="26"/>
  <c r="F20211" i="26"/>
  <c r="E20212" i="26"/>
  <c r="F20212" i="26"/>
  <c r="E20213" i="26"/>
  <c r="F20213" i="26"/>
  <c r="E20214" i="26"/>
  <c r="F20214" i="26"/>
  <c r="E20215" i="26"/>
  <c r="F20215" i="26"/>
  <c r="E20216" i="26"/>
  <c r="F20216" i="26"/>
  <c r="E20217" i="26"/>
  <c r="F20217" i="26"/>
  <c r="E20218" i="26"/>
  <c r="F20218" i="26"/>
  <c r="E20219" i="26"/>
  <c r="F20219" i="26"/>
  <c r="E20220" i="26"/>
  <c r="F20220" i="26"/>
  <c r="E20221" i="26"/>
  <c r="F20221" i="26"/>
  <c r="E20222" i="26"/>
  <c r="F20222" i="26"/>
  <c r="E20223" i="26"/>
  <c r="F20223" i="26"/>
  <c r="E20224" i="26"/>
  <c r="F20224" i="26"/>
  <c r="E20225" i="26"/>
  <c r="F20225" i="26"/>
  <c r="E20226" i="26"/>
  <c r="F20226" i="26"/>
  <c r="E20227" i="26"/>
  <c r="F20227" i="26"/>
  <c r="E20228" i="26"/>
  <c r="F20228" i="26"/>
  <c r="E20229" i="26"/>
  <c r="F20229" i="26"/>
  <c r="E20230" i="26"/>
  <c r="F20230" i="26"/>
  <c r="E20231" i="26"/>
  <c r="F20231" i="26"/>
  <c r="E20232" i="26"/>
  <c r="F20232" i="26"/>
  <c r="E20233" i="26"/>
  <c r="F20233" i="26"/>
  <c r="E20234" i="26"/>
  <c r="F20234" i="26"/>
  <c r="E20235" i="26"/>
  <c r="F20235" i="26"/>
  <c r="E20236" i="26"/>
  <c r="F20236" i="26"/>
  <c r="E20237" i="26"/>
  <c r="F20237" i="26"/>
  <c r="E20238" i="26"/>
  <c r="F20238" i="26"/>
  <c r="E20239" i="26"/>
  <c r="F20239" i="26"/>
  <c r="E20240" i="26"/>
  <c r="F20240" i="26"/>
  <c r="E20241" i="26"/>
  <c r="F20241" i="26"/>
  <c r="E20242" i="26"/>
  <c r="F20242" i="26"/>
  <c r="E20243" i="26"/>
  <c r="F20243" i="26"/>
  <c r="E20244" i="26"/>
  <c r="F20244" i="26"/>
  <c r="E20245" i="26"/>
  <c r="F20245" i="26"/>
  <c r="E20246" i="26"/>
  <c r="F20246" i="26"/>
  <c r="E20247" i="26"/>
  <c r="F20247" i="26"/>
  <c r="E20248" i="26"/>
  <c r="F20248" i="26"/>
  <c r="E20249" i="26"/>
  <c r="F20249" i="26"/>
  <c r="E20250" i="26"/>
  <c r="F20250" i="26"/>
  <c r="E20251" i="26"/>
  <c r="F20251" i="26"/>
  <c r="E20252" i="26"/>
  <c r="F20252" i="26"/>
  <c r="E20253" i="26"/>
  <c r="F20253" i="26"/>
  <c r="E20254" i="26"/>
  <c r="F20254" i="26"/>
  <c r="E20255" i="26"/>
  <c r="F20255" i="26"/>
  <c r="E20256" i="26"/>
  <c r="F20256" i="26"/>
  <c r="E20257" i="26"/>
  <c r="F20257" i="26"/>
  <c r="E20258" i="26"/>
  <c r="F20258" i="26"/>
  <c r="E20259" i="26"/>
  <c r="F20259" i="26"/>
  <c r="E20260" i="26"/>
  <c r="F20260" i="26"/>
  <c r="E20261" i="26"/>
  <c r="F20261" i="26"/>
  <c r="E20262" i="26"/>
  <c r="F20262" i="26"/>
  <c r="E20263" i="26"/>
  <c r="F20263" i="26"/>
  <c r="E20264" i="26"/>
  <c r="F20264" i="26"/>
  <c r="E20265" i="26"/>
  <c r="F20265" i="26"/>
  <c r="E20266" i="26"/>
  <c r="F20266" i="26"/>
  <c r="E20267" i="26"/>
  <c r="F20267" i="26"/>
  <c r="E20268" i="26"/>
  <c r="F20268" i="26"/>
  <c r="E20269" i="26"/>
  <c r="F20269" i="26"/>
  <c r="E20270" i="26"/>
  <c r="F20270" i="26"/>
  <c r="E20271" i="26"/>
  <c r="F20271" i="26"/>
  <c r="E20272" i="26"/>
  <c r="F20272" i="26"/>
  <c r="E20273" i="26"/>
  <c r="F20273" i="26"/>
  <c r="E20274" i="26"/>
  <c r="F20274" i="26"/>
  <c r="E20275" i="26"/>
  <c r="F20275" i="26"/>
  <c r="E20276" i="26"/>
  <c r="F20276" i="26"/>
  <c r="E20277" i="26"/>
  <c r="F20277" i="26"/>
  <c r="E20278" i="26"/>
  <c r="F20278" i="26"/>
  <c r="E20279" i="26"/>
  <c r="F20279" i="26"/>
  <c r="E20280" i="26"/>
  <c r="F20280" i="26"/>
  <c r="E20281" i="26"/>
  <c r="F20281" i="26"/>
  <c r="E20282" i="26"/>
  <c r="F20282" i="26"/>
  <c r="E20283" i="26"/>
  <c r="F20283" i="26"/>
  <c r="E20284" i="26"/>
  <c r="F20284" i="26"/>
  <c r="E20285" i="26"/>
  <c r="F20285" i="26"/>
  <c r="E20286" i="26"/>
  <c r="F20286" i="26"/>
  <c r="E20287" i="26"/>
  <c r="F20287" i="26"/>
  <c r="E20288" i="26"/>
  <c r="F20288" i="26"/>
  <c r="E20289" i="26"/>
  <c r="F20289" i="26"/>
  <c r="E20290" i="26"/>
  <c r="F20290" i="26"/>
  <c r="E20291" i="26"/>
  <c r="F20291" i="26"/>
  <c r="E20292" i="26"/>
  <c r="F20292" i="26"/>
  <c r="E20293" i="26"/>
  <c r="F20293" i="26"/>
  <c r="E20294" i="26"/>
  <c r="F20294" i="26"/>
  <c r="E20295" i="26"/>
  <c r="F20295" i="26"/>
  <c r="E20296" i="26"/>
  <c r="F20296" i="26"/>
  <c r="E20297" i="26"/>
  <c r="F20297" i="26"/>
  <c r="E20298" i="26"/>
  <c r="F20298" i="26"/>
  <c r="E20299" i="26"/>
  <c r="F20299" i="26"/>
  <c r="E20300" i="26"/>
  <c r="F20300" i="26"/>
  <c r="E20301" i="26"/>
  <c r="F20301" i="26"/>
  <c r="E20302" i="26"/>
  <c r="F20302" i="26"/>
  <c r="E20303" i="26"/>
  <c r="F20303" i="26"/>
  <c r="E20304" i="26"/>
  <c r="F20304" i="26"/>
  <c r="E20305" i="26"/>
  <c r="F20305" i="26"/>
  <c r="E20306" i="26"/>
  <c r="F20306" i="26"/>
  <c r="E20307" i="26"/>
  <c r="F20307" i="26"/>
  <c r="E20308" i="26"/>
  <c r="F20308" i="26"/>
  <c r="E20309" i="26"/>
  <c r="F20309" i="26"/>
  <c r="E20310" i="26"/>
  <c r="F20310" i="26"/>
  <c r="E20311" i="26"/>
  <c r="F20311" i="26"/>
  <c r="E20312" i="26"/>
  <c r="F20312" i="26"/>
  <c r="E20313" i="26"/>
  <c r="F20313" i="26"/>
  <c r="E20314" i="26"/>
  <c r="F20314" i="26"/>
  <c r="E20315" i="26"/>
  <c r="F20315" i="26"/>
  <c r="E20316" i="26"/>
  <c r="F20316" i="26"/>
  <c r="E20317" i="26"/>
  <c r="F20317" i="26"/>
  <c r="E20318" i="26"/>
  <c r="F20318" i="26"/>
  <c r="E20319" i="26"/>
  <c r="F20319" i="26"/>
  <c r="E20320" i="26"/>
  <c r="F20320" i="26"/>
  <c r="E20321" i="26"/>
  <c r="F20321" i="26"/>
  <c r="E20322" i="26"/>
  <c r="F20322" i="26"/>
  <c r="E20323" i="26"/>
  <c r="F20323" i="26"/>
  <c r="E20324" i="26"/>
  <c r="F20324" i="26"/>
  <c r="E20325" i="26"/>
  <c r="F20325" i="26"/>
  <c r="E20326" i="26"/>
  <c r="F20326" i="26"/>
  <c r="E20327" i="26"/>
  <c r="F20327" i="26"/>
  <c r="E20328" i="26"/>
  <c r="F20328" i="26"/>
  <c r="E20329" i="26"/>
  <c r="F20329" i="26"/>
  <c r="E20330" i="26"/>
  <c r="F20330" i="26"/>
  <c r="E20331" i="26"/>
  <c r="F20331" i="26"/>
  <c r="E20332" i="26"/>
  <c r="F20332" i="26"/>
  <c r="E20333" i="26"/>
  <c r="F20333" i="26"/>
  <c r="E20334" i="26"/>
  <c r="F20334" i="26"/>
  <c r="E20335" i="26"/>
  <c r="F20335" i="26"/>
  <c r="E20336" i="26"/>
  <c r="F20336" i="26"/>
  <c r="E20337" i="26"/>
  <c r="F20337" i="26"/>
  <c r="E20338" i="26"/>
  <c r="F20338" i="26"/>
  <c r="E20339" i="26"/>
  <c r="F20339" i="26"/>
  <c r="E20340" i="26"/>
  <c r="F20340" i="26"/>
  <c r="E20341" i="26"/>
  <c r="F20341" i="26"/>
  <c r="E20342" i="26"/>
  <c r="F20342" i="26"/>
  <c r="E20343" i="26"/>
  <c r="F20343" i="26"/>
  <c r="E20344" i="26"/>
  <c r="F20344" i="26"/>
  <c r="E20345" i="26"/>
  <c r="F20345" i="26"/>
  <c r="E20346" i="26"/>
  <c r="F20346" i="26"/>
  <c r="E20347" i="26"/>
  <c r="F20347" i="26"/>
  <c r="E20348" i="26"/>
  <c r="F20348" i="26"/>
  <c r="E20349" i="26"/>
  <c r="F20349" i="26"/>
  <c r="E20350" i="26"/>
  <c r="F20350" i="26"/>
  <c r="E20351" i="26"/>
  <c r="F20351" i="26"/>
  <c r="E20352" i="26"/>
  <c r="F20352" i="26"/>
  <c r="E20353" i="26"/>
  <c r="F20353" i="26"/>
  <c r="E20354" i="26"/>
  <c r="F20354" i="26"/>
  <c r="E20355" i="26"/>
  <c r="F20355" i="26"/>
  <c r="E20356" i="26"/>
  <c r="F20356" i="26"/>
  <c r="E20357" i="26"/>
  <c r="F20357" i="26"/>
  <c r="E20358" i="26"/>
  <c r="F20358" i="26"/>
  <c r="E20359" i="26"/>
  <c r="F20359" i="26"/>
  <c r="E20360" i="26"/>
  <c r="F20360" i="26"/>
  <c r="E20361" i="26"/>
  <c r="F20361" i="26"/>
  <c r="E20362" i="26"/>
  <c r="F20362" i="26"/>
  <c r="E20363" i="26"/>
  <c r="F20363" i="26"/>
  <c r="E20364" i="26"/>
  <c r="F20364" i="26"/>
  <c r="E20365" i="26"/>
  <c r="F20365" i="26"/>
  <c r="E20366" i="26"/>
  <c r="F20366" i="26"/>
  <c r="E20367" i="26"/>
  <c r="F20367" i="26"/>
  <c r="E20368" i="26"/>
  <c r="F20368" i="26"/>
  <c r="E20369" i="26"/>
  <c r="F20369" i="26"/>
  <c r="E20370" i="26"/>
  <c r="F20370" i="26"/>
  <c r="E20371" i="26"/>
  <c r="F20371" i="26"/>
  <c r="E20372" i="26"/>
  <c r="F20372" i="26"/>
  <c r="E20373" i="26"/>
  <c r="F20373" i="26"/>
  <c r="E20374" i="26"/>
  <c r="F20374" i="26"/>
  <c r="E20375" i="26"/>
  <c r="F20375" i="26"/>
  <c r="E20376" i="26"/>
  <c r="F20376" i="26"/>
  <c r="E20377" i="26"/>
  <c r="F20377" i="26"/>
  <c r="E20378" i="26"/>
  <c r="F20378" i="26"/>
  <c r="E20379" i="26"/>
  <c r="F20379" i="26"/>
  <c r="E20380" i="26"/>
  <c r="F20380" i="26"/>
  <c r="E20381" i="26"/>
  <c r="F20381" i="26"/>
  <c r="E20382" i="26"/>
  <c r="F20382" i="26"/>
  <c r="E20383" i="26"/>
  <c r="F20383" i="26"/>
  <c r="E20384" i="26"/>
  <c r="F20384" i="26"/>
  <c r="E20385" i="26"/>
  <c r="F20385" i="26"/>
  <c r="E20386" i="26"/>
  <c r="F20386" i="26"/>
  <c r="E20387" i="26"/>
  <c r="F20387" i="26"/>
  <c r="E20388" i="26"/>
  <c r="F20388" i="26"/>
  <c r="E20389" i="26"/>
  <c r="F20389" i="26"/>
  <c r="E20390" i="26"/>
  <c r="F20390" i="26"/>
  <c r="E20391" i="26"/>
  <c r="F20391" i="26"/>
  <c r="E20392" i="26"/>
  <c r="F20392" i="26"/>
  <c r="E20393" i="26"/>
  <c r="F20393" i="26"/>
  <c r="E20394" i="26"/>
  <c r="F20394" i="26"/>
  <c r="E20395" i="26"/>
  <c r="F20395" i="26"/>
  <c r="E20396" i="26"/>
  <c r="F20396" i="26"/>
  <c r="E20397" i="26"/>
  <c r="F20397" i="26"/>
  <c r="E20398" i="26"/>
  <c r="F20398" i="26"/>
  <c r="E20399" i="26"/>
  <c r="F20399" i="26"/>
  <c r="E20400" i="26"/>
  <c r="F20400" i="26"/>
  <c r="E20401" i="26"/>
  <c r="F20401" i="26"/>
  <c r="E20402" i="26"/>
  <c r="F20402" i="26"/>
  <c r="E20403" i="26"/>
  <c r="F20403" i="26"/>
  <c r="E20404" i="26"/>
  <c r="F20404" i="26"/>
  <c r="E20405" i="26"/>
  <c r="F20405" i="26"/>
  <c r="E20406" i="26"/>
  <c r="F20406" i="26"/>
  <c r="E20407" i="26"/>
  <c r="F20407" i="26"/>
  <c r="E20408" i="26"/>
  <c r="F20408" i="26"/>
  <c r="E20409" i="26"/>
  <c r="F20409" i="26"/>
  <c r="E20410" i="26"/>
  <c r="F20410" i="26"/>
  <c r="E20411" i="26"/>
  <c r="F20411" i="26"/>
  <c r="E20412" i="26"/>
  <c r="F20412" i="26"/>
  <c r="E20413" i="26"/>
  <c r="F20413" i="26"/>
  <c r="E20414" i="26"/>
  <c r="F20414" i="26"/>
  <c r="E20415" i="26"/>
  <c r="F20415" i="26"/>
  <c r="E20416" i="26"/>
  <c r="F20416" i="26"/>
  <c r="E20417" i="26"/>
  <c r="F20417" i="26"/>
  <c r="E20418" i="26"/>
  <c r="F20418" i="26"/>
  <c r="E20419" i="26"/>
  <c r="F20419" i="26"/>
  <c r="E20420" i="26"/>
  <c r="F20420" i="26"/>
  <c r="E20421" i="26"/>
  <c r="F20421" i="26"/>
  <c r="E20422" i="26"/>
  <c r="F20422" i="26"/>
  <c r="E20423" i="26"/>
  <c r="F20423" i="26"/>
  <c r="E20424" i="26"/>
  <c r="F20424" i="26"/>
  <c r="E20425" i="26"/>
  <c r="F20425" i="26"/>
  <c r="E20426" i="26"/>
  <c r="F20426" i="26"/>
  <c r="E20427" i="26"/>
  <c r="F20427" i="26"/>
  <c r="E20428" i="26"/>
  <c r="F20428" i="26"/>
  <c r="E20429" i="26"/>
  <c r="F20429" i="26"/>
  <c r="E20430" i="26"/>
  <c r="F20430" i="26"/>
  <c r="E20431" i="26"/>
  <c r="F20431" i="26"/>
  <c r="E20432" i="26"/>
  <c r="F20432" i="26"/>
  <c r="E20433" i="26"/>
  <c r="F20433" i="26"/>
  <c r="E20434" i="26"/>
  <c r="F20434" i="26"/>
  <c r="E20435" i="26"/>
  <c r="F20435" i="26"/>
  <c r="E20436" i="26"/>
  <c r="F20436" i="26"/>
  <c r="E20437" i="26"/>
  <c r="F20437" i="26"/>
  <c r="E20438" i="26"/>
  <c r="F20438" i="26"/>
  <c r="E20439" i="26"/>
  <c r="F20439" i="26"/>
  <c r="E20440" i="26"/>
  <c r="F20440" i="26"/>
  <c r="E20441" i="26"/>
  <c r="F20441" i="26"/>
  <c r="E20442" i="26"/>
  <c r="F20442" i="26"/>
  <c r="E20443" i="26"/>
  <c r="F20443" i="26"/>
  <c r="E20444" i="26"/>
  <c r="F20444" i="26"/>
  <c r="E20445" i="26"/>
  <c r="F20445" i="26"/>
  <c r="E20446" i="26"/>
  <c r="F20446" i="26"/>
  <c r="E20447" i="26"/>
  <c r="F20447" i="26"/>
  <c r="E20448" i="26"/>
  <c r="F20448" i="26"/>
  <c r="E20449" i="26"/>
  <c r="F20449" i="26"/>
  <c r="E20450" i="26"/>
  <c r="F20450" i="26"/>
  <c r="E20451" i="26"/>
  <c r="F20451" i="26"/>
  <c r="E20452" i="26"/>
  <c r="F20452" i="26"/>
  <c r="E20453" i="26"/>
  <c r="F20453" i="26"/>
  <c r="E20454" i="26"/>
  <c r="F20454" i="26"/>
  <c r="E20455" i="26"/>
  <c r="F20455" i="26"/>
  <c r="E20456" i="26"/>
  <c r="F20456" i="26"/>
  <c r="E20457" i="26"/>
  <c r="F20457" i="26"/>
  <c r="E20458" i="26"/>
  <c r="F20458" i="26"/>
  <c r="E20459" i="26"/>
  <c r="F20459" i="26"/>
  <c r="E20460" i="26"/>
  <c r="F20460" i="26"/>
  <c r="E20461" i="26"/>
  <c r="F20461" i="26"/>
  <c r="E20462" i="26"/>
  <c r="F20462" i="26"/>
  <c r="E20463" i="26"/>
  <c r="F20463" i="26"/>
  <c r="E20464" i="26"/>
  <c r="F20464" i="26"/>
  <c r="E20465" i="26"/>
  <c r="F20465" i="26"/>
  <c r="E20466" i="26"/>
  <c r="F20466" i="26"/>
  <c r="E20467" i="26"/>
  <c r="F20467" i="26"/>
  <c r="E20468" i="26"/>
  <c r="F20468" i="26"/>
  <c r="E20469" i="26"/>
  <c r="F20469" i="26"/>
  <c r="E20470" i="26"/>
  <c r="F20470" i="26"/>
  <c r="E20471" i="26"/>
  <c r="F20471" i="26"/>
  <c r="E20472" i="26"/>
  <c r="F20472" i="26"/>
  <c r="E20473" i="26"/>
  <c r="F20473" i="26"/>
  <c r="E20474" i="26"/>
  <c r="F20474" i="26"/>
  <c r="E20475" i="26"/>
  <c r="F20475" i="26"/>
  <c r="E20476" i="26"/>
  <c r="F20476" i="26"/>
  <c r="E20477" i="26"/>
  <c r="F20477" i="26"/>
  <c r="E20478" i="26"/>
  <c r="F20478" i="26"/>
  <c r="E20479" i="26"/>
  <c r="F20479" i="26"/>
  <c r="E20480" i="26"/>
  <c r="F20480" i="26"/>
  <c r="E20481" i="26"/>
  <c r="F20481" i="26"/>
  <c r="E20482" i="26"/>
  <c r="F20482" i="26"/>
  <c r="E20483" i="26"/>
  <c r="F20483" i="26"/>
  <c r="E20484" i="26"/>
  <c r="F20484" i="26"/>
  <c r="E20485" i="26"/>
  <c r="F20485" i="26"/>
  <c r="E20486" i="26"/>
  <c r="F20486" i="26"/>
  <c r="E20487" i="26"/>
  <c r="F20487" i="26"/>
  <c r="E20488" i="26"/>
  <c r="F20488" i="26"/>
  <c r="E20489" i="26"/>
  <c r="F20489" i="26"/>
  <c r="E20490" i="26"/>
  <c r="F20490" i="26"/>
  <c r="E20491" i="26"/>
  <c r="F20491" i="26"/>
  <c r="E20492" i="26"/>
  <c r="F20492" i="26"/>
  <c r="E20493" i="26"/>
  <c r="F20493" i="26"/>
  <c r="E20494" i="26"/>
  <c r="F20494" i="26"/>
  <c r="E20495" i="26"/>
  <c r="F20495" i="26"/>
  <c r="E20496" i="26"/>
  <c r="F20496" i="26"/>
  <c r="E20497" i="26"/>
  <c r="F20497" i="26"/>
  <c r="E20498" i="26"/>
  <c r="F20498" i="26"/>
  <c r="E20499" i="26"/>
  <c r="F20499" i="26"/>
  <c r="E20500" i="26"/>
  <c r="F20500" i="26"/>
  <c r="E20501" i="26"/>
  <c r="F20501" i="26"/>
  <c r="E20502" i="26"/>
  <c r="F20502" i="26"/>
  <c r="E20503" i="26"/>
  <c r="F20503" i="26"/>
  <c r="E20504" i="26"/>
  <c r="F20504" i="26"/>
  <c r="E20505" i="26"/>
  <c r="F20505" i="26"/>
  <c r="E20506" i="26"/>
  <c r="F20506" i="26"/>
  <c r="E20507" i="26"/>
  <c r="F20507" i="26"/>
  <c r="E20508" i="26"/>
  <c r="F20508" i="26"/>
  <c r="E20509" i="26"/>
  <c r="F20509" i="26"/>
  <c r="E20510" i="26"/>
  <c r="F20510" i="26"/>
  <c r="E20511" i="26"/>
  <c r="F20511" i="26"/>
  <c r="E20512" i="26"/>
  <c r="F20512" i="26"/>
  <c r="E20513" i="26"/>
  <c r="F20513" i="26"/>
  <c r="E20514" i="26"/>
  <c r="F20514" i="26"/>
  <c r="E20515" i="26"/>
  <c r="F20515" i="26"/>
  <c r="E20516" i="26"/>
  <c r="F20516" i="26"/>
  <c r="E20517" i="26"/>
  <c r="F20517" i="26"/>
  <c r="E20518" i="26"/>
  <c r="F20518" i="26"/>
  <c r="E20519" i="26"/>
  <c r="F20519" i="26"/>
  <c r="E20520" i="26"/>
  <c r="F20520" i="26"/>
  <c r="E20521" i="26"/>
  <c r="F20521" i="26"/>
  <c r="E20522" i="26"/>
  <c r="F20522" i="26"/>
  <c r="E20523" i="26"/>
  <c r="F20523" i="26"/>
  <c r="E20524" i="26"/>
  <c r="F20524" i="26"/>
  <c r="E20525" i="26"/>
  <c r="F20525" i="26"/>
  <c r="E20526" i="26"/>
  <c r="F20526" i="26"/>
  <c r="E20527" i="26"/>
  <c r="F20527" i="26"/>
  <c r="E20528" i="26"/>
  <c r="F20528" i="26"/>
  <c r="E20529" i="26"/>
  <c r="F20529" i="26"/>
  <c r="E20530" i="26"/>
  <c r="F20530" i="26"/>
  <c r="E20531" i="26"/>
  <c r="F20531" i="26"/>
  <c r="E20532" i="26"/>
  <c r="F20532" i="26"/>
  <c r="E20533" i="26"/>
  <c r="F20533" i="26"/>
  <c r="E20534" i="26"/>
  <c r="F20534" i="26"/>
  <c r="E20535" i="26"/>
  <c r="F20535" i="26"/>
  <c r="E20536" i="26"/>
  <c r="F20536" i="26"/>
  <c r="E20537" i="26"/>
  <c r="F20537" i="26"/>
  <c r="E20538" i="26"/>
  <c r="F20538" i="26"/>
  <c r="E20539" i="26"/>
  <c r="F20539" i="26"/>
  <c r="E20540" i="26"/>
  <c r="F20540" i="26"/>
  <c r="E20541" i="26"/>
  <c r="F20541" i="26"/>
  <c r="E20542" i="26"/>
  <c r="F20542" i="26"/>
  <c r="E20543" i="26"/>
  <c r="F20543" i="26"/>
  <c r="E20544" i="26"/>
  <c r="F20544" i="26"/>
  <c r="E20545" i="26"/>
  <c r="F20545" i="26"/>
  <c r="E20546" i="26"/>
  <c r="F20546" i="26"/>
  <c r="E20547" i="26"/>
  <c r="F20547" i="26"/>
  <c r="E20548" i="26"/>
  <c r="F20548" i="26"/>
  <c r="E20549" i="26"/>
  <c r="F20549" i="26"/>
  <c r="E20550" i="26"/>
  <c r="F20550" i="26"/>
  <c r="E20551" i="26"/>
  <c r="F20551" i="26"/>
  <c r="E20552" i="26"/>
  <c r="F20552" i="26"/>
  <c r="E20553" i="26"/>
  <c r="F20553" i="26"/>
  <c r="E20554" i="26"/>
  <c r="F20554" i="26"/>
  <c r="E20555" i="26"/>
  <c r="F20555" i="26"/>
  <c r="E20556" i="26"/>
  <c r="F20556" i="26"/>
  <c r="E20557" i="26"/>
  <c r="F20557" i="26"/>
  <c r="E20558" i="26"/>
  <c r="F20558" i="26"/>
  <c r="E20559" i="26"/>
  <c r="F20559" i="26"/>
  <c r="E20560" i="26"/>
  <c r="F20560" i="26"/>
  <c r="E20561" i="26"/>
  <c r="F20561" i="26"/>
  <c r="E20562" i="26"/>
  <c r="F20562" i="26"/>
  <c r="E20563" i="26"/>
  <c r="F20563" i="26"/>
  <c r="E20564" i="26"/>
  <c r="F20564" i="26"/>
  <c r="E20565" i="26"/>
  <c r="F20565" i="26"/>
  <c r="E20566" i="26"/>
  <c r="F20566" i="26"/>
  <c r="E20567" i="26"/>
  <c r="F20567" i="26"/>
  <c r="E20568" i="26"/>
  <c r="F20568" i="26"/>
  <c r="E20569" i="26"/>
  <c r="F20569" i="26"/>
  <c r="E20570" i="26"/>
  <c r="F20570" i="26"/>
  <c r="E20571" i="26"/>
  <c r="F20571" i="26"/>
  <c r="E20572" i="26"/>
  <c r="F20572" i="26"/>
  <c r="E20573" i="26"/>
  <c r="F20573" i="26"/>
  <c r="E20574" i="26"/>
  <c r="F20574" i="26"/>
  <c r="E20575" i="26"/>
  <c r="F20575" i="26"/>
  <c r="E20576" i="26"/>
  <c r="F20576" i="26"/>
  <c r="E20577" i="26"/>
  <c r="F20577" i="26"/>
  <c r="E20578" i="26"/>
  <c r="F20578" i="26"/>
  <c r="E20579" i="26"/>
  <c r="F20579" i="26"/>
  <c r="E20580" i="26"/>
  <c r="F20580" i="26"/>
  <c r="E20581" i="26"/>
  <c r="F20581" i="26"/>
  <c r="E20582" i="26"/>
  <c r="F20582" i="26"/>
  <c r="E20583" i="26"/>
  <c r="F20583" i="26"/>
  <c r="E20584" i="26"/>
  <c r="F20584" i="26"/>
  <c r="E20585" i="26"/>
  <c r="F20585" i="26"/>
  <c r="E20586" i="26"/>
  <c r="F20586" i="26"/>
  <c r="E20587" i="26"/>
  <c r="F20587" i="26"/>
  <c r="E20588" i="26"/>
  <c r="F20588" i="26"/>
  <c r="E20589" i="26"/>
  <c r="F20589" i="26"/>
  <c r="E20590" i="26"/>
  <c r="F20590" i="26"/>
  <c r="E20591" i="26"/>
  <c r="F20591" i="26"/>
  <c r="E20592" i="26"/>
  <c r="F20592" i="26"/>
  <c r="E20593" i="26"/>
  <c r="F20593" i="26"/>
  <c r="E20594" i="26"/>
  <c r="F20594" i="26"/>
  <c r="E20595" i="26"/>
  <c r="F20595" i="26"/>
  <c r="E20596" i="26"/>
  <c r="F20596" i="26"/>
  <c r="E20597" i="26"/>
  <c r="F20597" i="26"/>
  <c r="E20598" i="26"/>
  <c r="F20598" i="26"/>
  <c r="E20599" i="26"/>
  <c r="F20599" i="26"/>
  <c r="E20600" i="26"/>
  <c r="F20600" i="26"/>
  <c r="E20601" i="26"/>
  <c r="F20601" i="26"/>
  <c r="E20602" i="26"/>
  <c r="F20602" i="26"/>
  <c r="E20603" i="26"/>
  <c r="F20603" i="26"/>
  <c r="E20604" i="26"/>
  <c r="F20604" i="26"/>
  <c r="E20605" i="26"/>
  <c r="F20605" i="26"/>
  <c r="E20606" i="26"/>
  <c r="F20606" i="26"/>
  <c r="E20607" i="26"/>
  <c r="F20607" i="26"/>
  <c r="E20608" i="26"/>
  <c r="F20608" i="26"/>
  <c r="E20609" i="26"/>
  <c r="F20609" i="26"/>
  <c r="E20610" i="26"/>
  <c r="F20610" i="26"/>
  <c r="E20611" i="26"/>
  <c r="F20611" i="26"/>
  <c r="E20612" i="26"/>
  <c r="F20612" i="26"/>
  <c r="E20613" i="26"/>
  <c r="F20613" i="26"/>
  <c r="E20614" i="26"/>
  <c r="F20614" i="26"/>
  <c r="E20615" i="26"/>
  <c r="F20615" i="26"/>
  <c r="E20616" i="26"/>
  <c r="F20616" i="26"/>
  <c r="E20617" i="26"/>
  <c r="F20617" i="26"/>
  <c r="E20618" i="26"/>
  <c r="F20618" i="26"/>
  <c r="E20619" i="26"/>
  <c r="F20619" i="26"/>
  <c r="E20620" i="26"/>
  <c r="F20620" i="26"/>
  <c r="E20621" i="26"/>
  <c r="F20621" i="26"/>
  <c r="E20622" i="26"/>
  <c r="F20622" i="26"/>
  <c r="E20623" i="26"/>
  <c r="F20623" i="26"/>
  <c r="E20624" i="26"/>
  <c r="F20624" i="26"/>
  <c r="E20625" i="26"/>
  <c r="F20625" i="26"/>
  <c r="E20626" i="26"/>
  <c r="F20626" i="26"/>
  <c r="E20627" i="26"/>
  <c r="F20627" i="26"/>
  <c r="E20628" i="26"/>
  <c r="F20628" i="26"/>
  <c r="E20629" i="26"/>
  <c r="F20629" i="26"/>
  <c r="E20630" i="26"/>
  <c r="F20630" i="26"/>
  <c r="E20631" i="26"/>
  <c r="F20631" i="26"/>
  <c r="E20632" i="26"/>
  <c r="F20632" i="26"/>
  <c r="E20633" i="26"/>
  <c r="F20633" i="26"/>
  <c r="E20634" i="26"/>
  <c r="F20634" i="26"/>
  <c r="E20635" i="26"/>
  <c r="F20635" i="26"/>
  <c r="E20636" i="26"/>
  <c r="F20636" i="26"/>
  <c r="E20637" i="26"/>
  <c r="F20637" i="26"/>
  <c r="E20638" i="26"/>
  <c r="F20638" i="26"/>
  <c r="E20639" i="26"/>
  <c r="F20639" i="26"/>
  <c r="E20640" i="26"/>
  <c r="F20640" i="26"/>
  <c r="E20641" i="26"/>
  <c r="F20641" i="26"/>
  <c r="E20642" i="26"/>
  <c r="F20642" i="26"/>
  <c r="E20643" i="26"/>
  <c r="F20643" i="26"/>
  <c r="E20644" i="26"/>
  <c r="F20644" i="26"/>
  <c r="E20645" i="26"/>
  <c r="F20645" i="26"/>
  <c r="E20646" i="26"/>
  <c r="F20646" i="26"/>
  <c r="E20647" i="26"/>
  <c r="F20647" i="26"/>
  <c r="E20648" i="26"/>
  <c r="F20648" i="26"/>
  <c r="E20649" i="26"/>
  <c r="F20649" i="26"/>
  <c r="E20650" i="26"/>
  <c r="F20650" i="26"/>
  <c r="E20651" i="26"/>
  <c r="F20651" i="26"/>
  <c r="E20652" i="26"/>
  <c r="F20652" i="26"/>
  <c r="E20653" i="26"/>
  <c r="F20653" i="26"/>
  <c r="E20654" i="26"/>
  <c r="F20654" i="26"/>
  <c r="E20655" i="26"/>
  <c r="F20655" i="26"/>
  <c r="E20656" i="26"/>
  <c r="F20656" i="26"/>
  <c r="E20657" i="26"/>
  <c r="F20657" i="26"/>
  <c r="E20658" i="26"/>
  <c r="F20658" i="26"/>
  <c r="E20659" i="26"/>
  <c r="F20659" i="26"/>
  <c r="E20660" i="26"/>
  <c r="F20660" i="26"/>
  <c r="E20661" i="26"/>
  <c r="F20661" i="26"/>
  <c r="E20662" i="26"/>
  <c r="F20662" i="26"/>
  <c r="E20663" i="26"/>
  <c r="F20663" i="26"/>
  <c r="E20664" i="26"/>
  <c r="F20664" i="26"/>
  <c r="E20665" i="26"/>
  <c r="F20665" i="26"/>
  <c r="E20666" i="26"/>
  <c r="F20666" i="26"/>
  <c r="E20667" i="26"/>
  <c r="F20667" i="26"/>
  <c r="E20668" i="26"/>
  <c r="F20668" i="26"/>
  <c r="E20669" i="26"/>
  <c r="F20669" i="26"/>
  <c r="E20670" i="26"/>
  <c r="F20670" i="26"/>
  <c r="E20671" i="26"/>
  <c r="F20671" i="26"/>
  <c r="E20672" i="26"/>
  <c r="F20672" i="26"/>
  <c r="E20673" i="26"/>
  <c r="F20673" i="26"/>
  <c r="E20674" i="26"/>
  <c r="F20674" i="26"/>
  <c r="E20675" i="26"/>
  <c r="F20675" i="26"/>
  <c r="E20676" i="26"/>
  <c r="F20676" i="26"/>
  <c r="E20677" i="26"/>
  <c r="F20677" i="26"/>
  <c r="E20678" i="26"/>
  <c r="F20678" i="26"/>
  <c r="E20679" i="26"/>
  <c r="F20679" i="26"/>
  <c r="E20680" i="26"/>
  <c r="F20680" i="26"/>
  <c r="E20681" i="26"/>
  <c r="F20681" i="26"/>
  <c r="E20682" i="26"/>
  <c r="F20682" i="26"/>
  <c r="E20683" i="26"/>
  <c r="F20683" i="26"/>
  <c r="E20684" i="26"/>
  <c r="F20684" i="26"/>
  <c r="E20685" i="26"/>
  <c r="F20685" i="26"/>
  <c r="E20686" i="26"/>
  <c r="F20686" i="26"/>
  <c r="E20687" i="26"/>
  <c r="F20687" i="26"/>
  <c r="E20688" i="26"/>
  <c r="F20688" i="26"/>
  <c r="E20689" i="26"/>
  <c r="F20689" i="26"/>
  <c r="E20690" i="26"/>
  <c r="F20690" i="26"/>
  <c r="E20691" i="26"/>
  <c r="F20691" i="26"/>
  <c r="E20692" i="26"/>
  <c r="F20692" i="26"/>
  <c r="E20693" i="26"/>
  <c r="F20693" i="26"/>
  <c r="E20694" i="26"/>
  <c r="F20694" i="26"/>
  <c r="E20695" i="26"/>
  <c r="F20695" i="26"/>
  <c r="E20696" i="26"/>
  <c r="F20696" i="26"/>
  <c r="E20697" i="26"/>
  <c r="F20697" i="26"/>
  <c r="E20698" i="26"/>
  <c r="F20698" i="26"/>
  <c r="E20699" i="26"/>
  <c r="F20699" i="26"/>
  <c r="E20700" i="26"/>
  <c r="F20700" i="26"/>
  <c r="E20701" i="26"/>
  <c r="F20701" i="26"/>
  <c r="E20702" i="26"/>
  <c r="F20702" i="26"/>
  <c r="E20703" i="26"/>
  <c r="F20703" i="26"/>
  <c r="E20704" i="26"/>
  <c r="F20704" i="26"/>
  <c r="E20705" i="26"/>
  <c r="F20705" i="26"/>
  <c r="E20706" i="26"/>
  <c r="F20706" i="26"/>
  <c r="E20707" i="26"/>
  <c r="F20707" i="26"/>
  <c r="E20708" i="26"/>
  <c r="F20708" i="26"/>
  <c r="E20709" i="26"/>
  <c r="F20709" i="26"/>
  <c r="E20710" i="26"/>
  <c r="F20710" i="26"/>
  <c r="E20711" i="26"/>
  <c r="F20711" i="26"/>
  <c r="E20712" i="26"/>
  <c r="F20712" i="26"/>
  <c r="E20713" i="26"/>
  <c r="F20713" i="26"/>
  <c r="E20714" i="26"/>
  <c r="F20714" i="26"/>
  <c r="E20715" i="26"/>
  <c r="F20715" i="26"/>
  <c r="E20716" i="26"/>
  <c r="F20716" i="26"/>
  <c r="E20717" i="26"/>
  <c r="F20717" i="26"/>
  <c r="E20718" i="26"/>
  <c r="F20718" i="26"/>
  <c r="E20719" i="26"/>
  <c r="F20719" i="26"/>
  <c r="E20720" i="26"/>
  <c r="F20720" i="26"/>
  <c r="E20721" i="26"/>
  <c r="F20721" i="26"/>
  <c r="E20722" i="26"/>
  <c r="F20722" i="26"/>
  <c r="E20723" i="26"/>
  <c r="F20723" i="26"/>
  <c r="E20724" i="26"/>
  <c r="F20724" i="26"/>
  <c r="E20725" i="26"/>
  <c r="F20725" i="26"/>
  <c r="E20726" i="26"/>
  <c r="F20726" i="26"/>
  <c r="E20727" i="26"/>
  <c r="F20727" i="26"/>
  <c r="E20728" i="26"/>
  <c r="F20728" i="26"/>
  <c r="E20729" i="26"/>
  <c r="F20729" i="26"/>
  <c r="E20730" i="26"/>
  <c r="F20730" i="26"/>
  <c r="E20731" i="26"/>
  <c r="F20731" i="26"/>
  <c r="E20732" i="26"/>
  <c r="F20732" i="26"/>
  <c r="E20733" i="26"/>
  <c r="F20733" i="26"/>
  <c r="E20734" i="26"/>
  <c r="F20734" i="26"/>
  <c r="E20735" i="26"/>
  <c r="F20735" i="26"/>
  <c r="E20736" i="26"/>
  <c r="F20736" i="26"/>
  <c r="E20737" i="26"/>
  <c r="F20737" i="26"/>
  <c r="E20738" i="26"/>
  <c r="F20738" i="26"/>
  <c r="E20739" i="26"/>
  <c r="F20739" i="26"/>
  <c r="E20740" i="26"/>
  <c r="F20740" i="26"/>
  <c r="E20741" i="26"/>
  <c r="F20741" i="26"/>
  <c r="E20742" i="26"/>
  <c r="F20742" i="26"/>
  <c r="E20743" i="26"/>
  <c r="F20743" i="26"/>
  <c r="E20744" i="26"/>
  <c r="F20744" i="26"/>
  <c r="E20745" i="26"/>
  <c r="F20745" i="26"/>
  <c r="E20746" i="26"/>
  <c r="F20746" i="26"/>
  <c r="E20747" i="26"/>
  <c r="F20747" i="26"/>
  <c r="E20748" i="26"/>
  <c r="F20748" i="26"/>
  <c r="E20749" i="26"/>
  <c r="F20749" i="26"/>
  <c r="E20750" i="26"/>
  <c r="F20750" i="26"/>
  <c r="E20751" i="26"/>
  <c r="F20751" i="26"/>
  <c r="E20752" i="26"/>
  <c r="F20752" i="26"/>
  <c r="E20753" i="26"/>
  <c r="F20753" i="26"/>
  <c r="E20754" i="26"/>
  <c r="F20754" i="26"/>
  <c r="E20755" i="26"/>
  <c r="F20755" i="26"/>
  <c r="E20756" i="26"/>
  <c r="F20756" i="26"/>
  <c r="E20757" i="26"/>
  <c r="F20757" i="26"/>
  <c r="E20758" i="26"/>
  <c r="F20758" i="26"/>
  <c r="E20759" i="26"/>
  <c r="F20759" i="26"/>
  <c r="E20760" i="26"/>
  <c r="F20760" i="26"/>
  <c r="E20761" i="26"/>
  <c r="F20761" i="26"/>
  <c r="E20762" i="26"/>
  <c r="F20762" i="26"/>
  <c r="E20763" i="26"/>
  <c r="F20763" i="26"/>
  <c r="E20764" i="26"/>
  <c r="F20764" i="26"/>
  <c r="E20765" i="26"/>
  <c r="F20765" i="26"/>
  <c r="E20766" i="26"/>
  <c r="F20766" i="26"/>
  <c r="E20767" i="26"/>
  <c r="F20767" i="26"/>
  <c r="E20768" i="26"/>
  <c r="F20768" i="26"/>
  <c r="E20769" i="26"/>
  <c r="F20769" i="26"/>
  <c r="E20770" i="26"/>
  <c r="F20770" i="26"/>
  <c r="E20771" i="26"/>
  <c r="F20771" i="26"/>
  <c r="E20772" i="26"/>
  <c r="F20772" i="26"/>
  <c r="E20773" i="26"/>
  <c r="F20773" i="26"/>
  <c r="E20774" i="26"/>
  <c r="F20774" i="26"/>
  <c r="E20775" i="26"/>
  <c r="F20775" i="26"/>
  <c r="E20776" i="26"/>
  <c r="F20776" i="26"/>
  <c r="E20777" i="26"/>
  <c r="F20777" i="26"/>
  <c r="E20778" i="26"/>
  <c r="F20778" i="26"/>
  <c r="E20779" i="26"/>
  <c r="F20779" i="26"/>
  <c r="E20780" i="26"/>
  <c r="F20780" i="26"/>
  <c r="E20781" i="26"/>
  <c r="F20781" i="26"/>
  <c r="E20782" i="26"/>
  <c r="F20782" i="26"/>
  <c r="E20783" i="26"/>
  <c r="F20783" i="26"/>
  <c r="E20784" i="26"/>
  <c r="F20784" i="26"/>
  <c r="E20785" i="26"/>
  <c r="F20785" i="26"/>
  <c r="E20786" i="26"/>
  <c r="F20786" i="26"/>
  <c r="E20787" i="26"/>
  <c r="F20787" i="26"/>
  <c r="E20788" i="26"/>
  <c r="F20788" i="26"/>
  <c r="E20789" i="26"/>
  <c r="F20789" i="26"/>
  <c r="E20790" i="26"/>
  <c r="F20790" i="26"/>
  <c r="E20791" i="26"/>
  <c r="F20791" i="26"/>
  <c r="E20792" i="26"/>
  <c r="F20792" i="26"/>
  <c r="E20793" i="26"/>
  <c r="F20793" i="26"/>
  <c r="E20794" i="26"/>
  <c r="F20794" i="26"/>
  <c r="E20795" i="26"/>
  <c r="F20795" i="26"/>
  <c r="E20796" i="26"/>
  <c r="F20796" i="26"/>
  <c r="E20797" i="26"/>
  <c r="F20797" i="26"/>
  <c r="E20798" i="26"/>
  <c r="F20798" i="26"/>
  <c r="E20799" i="26"/>
  <c r="F20799" i="26"/>
  <c r="E20800" i="26"/>
  <c r="F20800" i="26"/>
  <c r="E20801" i="26"/>
  <c r="F20801" i="26"/>
  <c r="E20802" i="26"/>
  <c r="F20802" i="26"/>
  <c r="E20803" i="26"/>
  <c r="F20803" i="26"/>
  <c r="E20804" i="26"/>
  <c r="F20804" i="26"/>
  <c r="E20805" i="26"/>
  <c r="F20805" i="26"/>
  <c r="E20806" i="26"/>
  <c r="F20806" i="26"/>
  <c r="E20807" i="26"/>
  <c r="F20807" i="26"/>
  <c r="E20808" i="26"/>
  <c r="F20808" i="26"/>
  <c r="E20809" i="26"/>
  <c r="F20809" i="26"/>
  <c r="E20810" i="26"/>
  <c r="F20810" i="26"/>
  <c r="E20811" i="26"/>
  <c r="F20811" i="26"/>
  <c r="E20812" i="26"/>
  <c r="F20812" i="26"/>
  <c r="E20813" i="26"/>
  <c r="F20813" i="26"/>
  <c r="E20814" i="26"/>
  <c r="F20814" i="26"/>
  <c r="E20815" i="26"/>
  <c r="F20815" i="26"/>
  <c r="E20816" i="26"/>
  <c r="F20816" i="26"/>
  <c r="E20817" i="26"/>
  <c r="F20817" i="26"/>
  <c r="E20818" i="26"/>
  <c r="F20818" i="26"/>
  <c r="E20819" i="26"/>
  <c r="F20819" i="26"/>
  <c r="E20820" i="26"/>
  <c r="F20820" i="26"/>
  <c r="E20821" i="26"/>
  <c r="F20821" i="26"/>
  <c r="E20822" i="26"/>
  <c r="F20822" i="26"/>
  <c r="E20823" i="26"/>
  <c r="F20823" i="26"/>
  <c r="E20824" i="26"/>
  <c r="F20824" i="26"/>
  <c r="E20825" i="26"/>
  <c r="F20825" i="26"/>
  <c r="E20826" i="26"/>
  <c r="F20826" i="26"/>
  <c r="E20827" i="26"/>
  <c r="F20827" i="26"/>
  <c r="E20828" i="26"/>
  <c r="F20828" i="26"/>
  <c r="E20829" i="26"/>
  <c r="F20829" i="26"/>
  <c r="E20830" i="26"/>
  <c r="F20830" i="26"/>
  <c r="E20831" i="26"/>
  <c r="F20831" i="26"/>
  <c r="E20832" i="26"/>
  <c r="F20832" i="26"/>
  <c r="E20833" i="26"/>
  <c r="F20833" i="26"/>
  <c r="E20834" i="26"/>
  <c r="F20834" i="26"/>
  <c r="E20835" i="26"/>
  <c r="F20835" i="26"/>
  <c r="E20836" i="26"/>
  <c r="F20836" i="26"/>
  <c r="E20837" i="26"/>
  <c r="F20837" i="26"/>
  <c r="E20838" i="26"/>
  <c r="F20838" i="26"/>
  <c r="E20839" i="26"/>
  <c r="F20839" i="26"/>
  <c r="E20840" i="26"/>
  <c r="F20840" i="26"/>
  <c r="E20841" i="26"/>
  <c r="F20841" i="26"/>
  <c r="E20842" i="26"/>
  <c r="F20842" i="26"/>
  <c r="E20843" i="26"/>
  <c r="F20843" i="26"/>
  <c r="E20844" i="26"/>
  <c r="F20844" i="26"/>
  <c r="E20845" i="26"/>
  <c r="F20845" i="26"/>
  <c r="E20846" i="26"/>
  <c r="F20846" i="26"/>
  <c r="E20847" i="26"/>
  <c r="F20847" i="26"/>
  <c r="E20848" i="26"/>
  <c r="F20848" i="26"/>
  <c r="E20849" i="26"/>
  <c r="F20849" i="26"/>
  <c r="E20850" i="26"/>
  <c r="F20850" i="26"/>
  <c r="E20851" i="26"/>
  <c r="F20851" i="26"/>
  <c r="E20852" i="26"/>
  <c r="F20852" i="26"/>
  <c r="E20853" i="26"/>
  <c r="F20853" i="26"/>
  <c r="E20854" i="26"/>
  <c r="F20854" i="26"/>
  <c r="E20855" i="26"/>
  <c r="F20855" i="26"/>
  <c r="E20856" i="26"/>
  <c r="F20856" i="26"/>
  <c r="E20857" i="26"/>
  <c r="F20857" i="26"/>
  <c r="E20858" i="26"/>
  <c r="F20858" i="26"/>
  <c r="E20859" i="26"/>
  <c r="F20859" i="26"/>
  <c r="E20860" i="26"/>
  <c r="F20860" i="26"/>
  <c r="E20861" i="26"/>
  <c r="F20861" i="26"/>
  <c r="E20862" i="26"/>
  <c r="F20862" i="26"/>
  <c r="E20863" i="26"/>
  <c r="F20863" i="26"/>
  <c r="E20864" i="26"/>
  <c r="F20864" i="26"/>
  <c r="E20865" i="26"/>
  <c r="F20865" i="26"/>
  <c r="E20866" i="26"/>
  <c r="F20866" i="26"/>
  <c r="E20867" i="26"/>
  <c r="F20867" i="26"/>
  <c r="E20868" i="26"/>
  <c r="F20868" i="26"/>
  <c r="E20869" i="26"/>
  <c r="F20869" i="26"/>
  <c r="E20870" i="26"/>
  <c r="F20870" i="26"/>
  <c r="E20871" i="26"/>
  <c r="F20871" i="26"/>
  <c r="E20872" i="26"/>
  <c r="F20872" i="26"/>
  <c r="E20873" i="26"/>
  <c r="F20873" i="26"/>
  <c r="E20874" i="26"/>
  <c r="F20874" i="26"/>
  <c r="E20875" i="26"/>
  <c r="F20875" i="26"/>
  <c r="E20876" i="26"/>
  <c r="F20876" i="26"/>
  <c r="E20877" i="26"/>
  <c r="F20877" i="26"/>
  <c r="E20878" i="26"/>
  <c r="F20878" i="26"/>
  <c r="E20879" i="26"/>
  <c r="F20879" i="26"/>
  <c r="E20880" i="26"/>
  <c r="F20880" i="26"/>
  <c r="E20881" i="26"/>
  <c r="F20881" i="26"/>
  <c r="E20882" i="26"/>
  <c r="F20882" i="26"/>
  <c r="E20883" i="26"/>
  <c r="F20883" i="26"/>
  <c r="E20884" i="26"/>
  <c r="F20884" i="26"/>
  <c r="E20885" i="26"/>
  <c r="F20885" i="26"/>
  <c r="E20886" i="26"/>
  <c r="F20886" i="26"/>
  <c r="E20887" i="26"/>
  <c r="F20887" i="26"/>
  <c r="E20888" i="26"/>
  <c r="F20888" i="26"/>
  <c r="E20889" i="26"/>
  <c r="F20889" i="26"/>
  <c r="E20890" i="26"/>
  <c r="F20890" i="26"/>
  <c r="E20891" i="26"/>
  <c r="F20891" i="26"/>
  <c r="E20892" i="26"/>
  <c r="F20892" i="26"/>
  <c r="E20893" i="26"/>
  <c r="F20893" i="26"/>
  <c r="E20894" i="26"/>
  <c r="F20894" i="26"/>
  <c r="E20895" i="26"/>
  <c r="F20895" i="26"/>
  <c r="E20896" i="26"/>
  <c r="F20896" i="26"/>
  <c r="E20897" i="26"/>
  <c r="F20897" i="26"/>
  <c r="E20898" i="26"/>
  <c r="F20898" i="26"/>
  <c r="E20899" i="26"/>
  <c r="F20899" i="26"/>
  <c r="E20900" i="26"/>
  <c r="F20900" i="26"/>
  <c r="E20901" i="26"/>
  <c r="F20901" i="26"/>
  <c r="E20902" i="26"/>
  <c r="F20902" i="26"/>
  <c r="E20903" i="26"/>
  <c r="F20903" i="26"/>
  <c r="E20904" i="26"/>
  <c r="F20904" i="26"/>
  <c r="E20905" i="26"/>
  <c r="F20905" i="26"/>
  <c r="E20906" i="26"/>
  <c r="F20906" i="26"/>
  <c r="E20907" i="26"/>
  <c r="F20907" i="26"/>
  <c r="E20908" i="26"/>
  <c r="F20908" i="26"/>
  <c r="E20909" i="26"/>
  <c r="F20909" i="26"/>
  <c r="E20910" i="26"/>
  <c r="F20910" i="26"/>
  <c r="E20911" i="26"/>
  <c r="F20911" i="26"/>
  <c r="E20912" i="26"/>
  <c r="F20912" i="26"/>
  <c r="E20913" i="26"/>
  <c r="F20913" i="26"/>
  <c r="E20914" i="26"/>
  <c r="F20914" i="26"/>
  <c r="E20915" i="26"/>
  <c r="F20915" i="26"/>
  <c r="E20916" i="26"/>
  <c r="F20916" i="26"/>
  <c r="E20917" i="26"/>
  <c r="F20917" i="26"/>
  <c r="E20918" i="26"/>
  <c r="F20918" i="26"/>
  <c r="E20919" i="26"/>
  <c r="F20919" i="26"/>
  <c r="E20920" i="26"/>
  <c r="F20920" i="26"/>
  <c r="E20921" i="26"/>
  <c r="F20921" i="26"/>
  <c r="E20922" i="26"/>
  <c r="F20922" i="26"/>
  <c r="E20923" i="26"/>
  <c r="F20923" i="26"/>
  <c r="E20924" i="26"/>
  <c r="F20924" i="26"/>
  <c r="E20925" i="26"/>
  <c r="F20925" i="26"/>
  <c r="E20926" i="26"/>
  <c r="F20926" i="26"/>
  <c r="E20927" i="26"/>
  <c r="F20927" i="26"/>
  <c r="E20928" i="26"/>
  <c r="F20928" i="26"/>
  <c r="E20929" i="26"/>
  <c r="F20929" i="26"/>
  <c r="E20930" i="26"/>
  <c r="F20930" i="26"/>
  <c r="E20931" i="26"/>
  <c r="F20931" i="26"/>
  <c r="E20932" i="26"/>
  <c r="F20932" i="26"/>
  <c r="E20933" i="26"/>
  <c r="F20933" i="26"/>
  <c r="E20934" i="26"/>
  <c r="F20934" i="26"/>
  <c r="E20935" i="26"/>
  <c r="F20935" i="26"/>
  <c r="E20936" i="26"/>
  <c r="F20936" i="26"/>
  <c r="E20937" i="26"/>
  <c r="F20937" i="26"/>
  <c r="E20938" i="26"/>
  <c r="F20938" i="26"/>
  <c r="E20939" i="26"/>
  <c r="F20939" i="26"/>
  <c r="E20940" i="26"/>
  <c r="F20940" i="26"/>
  <c r="E20941" i="26"/>
  <c r="F20941" i="26"/>
  <c r="E20942" i="26"/>
  <c r="F20942" i="26"/>
  <c r="E20943" i="26"/>
  <c r="F20943" i="26"/>
  <c r="E20944" i="26"/>
  <c r="F20944" i="26"/>
  <c r="E20945" i="26"/>
  <c r="F20945" i="26"/>
  <c r="E20946" i="26"/>
  <c r="F20946" i="26"/>
  <c r="E20947" i="26"/>
  <c r="F20947" i="26"/>
  <c r="E20948" i="26"/>
  <c r="F20948" i="26"/>
  <c r="E20949" i="26"/>
  <c r="F20949" i="26"/>
  <c r="E20950" i="26"/>
  <c r="F20950" i="26"/>
  <c r="E20951" i="26"/>
  <c r="F20951" i="26"/>
  <c r="E20952" i="26"/>
  <c r="F20952" i="26"/>
  <c r="E20953" i="26"/>
  <c r="F20953" i="26"/>
  <c r="E20954" i="26"/>
  <c r="F20954" i="26"/>
  <c r="E20955" i="26"/>
  <c r="F20955" i="26"/>
  <c r="E20956" i="26"/>
  <c r="F20956" i="26"/>
  <c r="E20957" i="26"/>
  <c r="F20957" i="26"/>
  <c r="E20958" i="26"/>
  <c r="F20958" i="26"/>
  <c r="E20959" i="26"/>
  <c r="F20959" i="26"/>
  <c r="E20960" i="26"/>
  <c r="F20960" i="26"/>
  <c r="E20961" i="26"/>
  <c r="F20961" i="26"/>
  <c r="E20962" i="26"/>
  <c r="F20962" i="26"/>
  <c r="E20963" i="26"/>
  <c r="F20963" i="26"/>
  <c r="E20964" i="26"/>
  <c r="F20964" i="26"/>
  <c r="E20965" i="26"/>
  <c r="F20965" i="26"/>
  <c r="E20966" i="26"/>
  <c r="F20966" i="26"/>
  <c r="E20967" i="26"/>
  <c r="F20967" i="26"/>
  <c r="E20968" i="26"/>
  <c r="F20968" i="26"/>
  <c r="E20969" i="26"/>
  <c r="F20969" i="26"/>
  <c r="E20970" i="26"/>
  <c r="F20970" i="26"/>
  <c r="E20971" i="26"/>
  <c r="F20971" i="26"/>
  <c r="E20972" i="26"/>
  <c r="F20972" i="26"/>
  <c r="E20973" i="26"/>
  <c r="F20973" i="26"/>
  <c r="E20974" i="26"/>
  <c r="F20974" i="26"/>
  <c r="E20975" i="26"/>
  <c r="F20975" i="26"/>
  <c r="E20976" i="26"/>
  <c r="F20976" i="26"/>
  <c r="E20977" i="26"/>
  <c r="F20977" i="26"/>
  <c r="E20978" i="26"/>
  <c r="F20978" i="26"/>
  <c r="E20979" i="26"/>
  <c r="F20979" i="26"/>
  <c r="E20980" i="26"/>
  <c r="F20980" i="26"/>
  <c r="E20981" i="26"/>
  <c r="F20981" i="26"/>
  <c r="E20982" i="26"/>
  <c r="F20982" i="26"/>
  <c r="E20983" i="26"/>
  <c r="F20983" i="26"/>
  <c r="E20984" i="26"/>
  <c r="F20984" i="26"/>
  <c r="E20985" i="26"/>
  <c r="F20985" i="26"/>
  <c r="E20986" i="26"/>
  <c r="F20986" i="26"/>
  <c r="E20987" i="26"/>
  <c r="F20987" i="26"/>
  <c r="E20988" i="26"/>
  <c r="F20988" i="26"/>
  <c r="E20989" i="26"/>
  <c r="F20989" i="26"/>
  <c r="E20990" i="26"/>
  <c r="F20990" i="26"/>
  <c r="E20991" i="26"/>
  <c r="F20991" i="26"/>
  <c r="E20992" i="26"/>
  <c r="F20992" i="26"/>
  <c r="E20993" i="26"/>
  <c r="F20993" i="26"/>
  <c r="E20994" i="26"/>
  <c r="F20994" i="26"/>
  <c r="E20995" i="26"/>
  <c r="F20995" i="26"/>
  <c r="E20996" i="26"/>
  <c r="F20996" i="26"/>
  <c r="E20997" i="26"/>
  <c r="F20997" i="26"/>
  <c r="E20998" i="26"/>
  <c r="F20998" i="26"/>
  <c r="E20999" i="26"/>
  <c r="F20999" i="26"/>
  <c r="E21000" i="26"/>
  <c r="F21000" i="26"/>
  <c r="E21001" i="26"/>
  <c r="F21001" i="26"/>
  <c r="E21002" i="26"/>
  <c r="F21002" i="26"/>
  <c r="E21003" i="26"/>
  <c r="F21003" i="26"/>
  <c r="E21004" i="26"/>
  <c r="F21004" i="26"/>
  <c r="E21005" i="26"/>
  <c r="F21005" i="26"/>
  <c r="E21006" i="26"/>
  <c r="F21006" i="26"/>
  <c r="E21007" i="26"/>
  <c r="F21007" i="26"/>
  <c r="E21008" i="26"/>
  <c r="F21008" i="26"/>
  <c r="E21009" i="26"/>
  <c r="F21009" i="26"/>
  <c r="E21010" i="26"/>
  <c r="F21010" i="26"/>
  <c r="E21011" i="26"/>
  <c r="F21011" i="26"/>
  <c r="E21012" i="26"/>
  <c r="F21012" i="26"/>
  <c r="E21013" i="26"/>
  <c r="F21013" i="26"/>
  <c r="E21014" i="26"/>
  <c r="F21014" i="26"/>
  <c r="E21015" i="26"/>
  <c r="F21015" i="26"/>
  <c r="E21016" i="26"/>
  <c r="F21016" i="26"/>
  <c r="E21017" i="26"/>
  <c r="F21017" i="26"/>
  <c r="E21018" i="26"/>
  <c r="F21018" i="26"/>
  <c r="E21019" i="26"/>
  <c r="F21019" i="26"/>
  <c r="E21020" i="26"/>
  <c r="F21020" i="26"/>
  <c r="E21021" i="26"/>
  <c r="F21021" i="26"/>
  <c r="E21022" i="26"/>
  <c r="F21022" i="26"/>
  <c r="E21023" i="26"/>
  <c r="F21023" i="26"/>
  <c r="E21024" i="26"/>
  <c r="F21024" i="26"/>
  <c r="E21025" i="26"/>
  <c r="F21025" i="26"/>
  <c r="E21026" i="26"/>
  <c r="F21026" i="26"/>
  <c r="E21027" i="26"/>
  <c r="F21027" i="26"/>
  <c r="E21028" i="26"/>
  <c r="F21028" i="26"/>
  <c r="E21029" i="26"/>
  <c r="F21029" i="26"/>
  <c r="E21030" i="26"/>
  <c r="F21030" i="26"/>
  <c r="E21031" i="26"/>
  <c r="F21031" i="26"/>
  <c r="E21032" i="26"/>
  <c r="F21032" i="26"/>
  <c r="E21033" i="26"/>
  <c r="F21033" i="26"/>
  <c r="E21034" i="26"/>
  <c r="F21034" i="26"/>
  <c r="E21035" i="26"/>
  <c r="F21035" i="26"/>
  <c r="E21036" i="26"/>
  <c r="F21036" i="26"/>
  <c r="E21037" i="26"/>
  <c r="F21037" i="26"/>
  <c r="E21038" i="26"/>
  <c r="F21038" i="26"/>
  <c r="E21039" i="26"/>
  <c r="F21039" i="26"/>
  <c r="E21040" i="26"/>
  <c r="F21040" i="26"/>
  <c r="E21041" i="26"/>
  <c r="F21041" i="26"/>
  <c r="E21042" i="26"/>
  <c r="F21042" i="26"/>
  <c r="E21043" i="26"/>
  <c r="F21043" i="26"/>
  <c r="E21044" i="26"/>
  <c r="F21044" i="26"/>
  <c r="E21045" i="26"/>
  <c r="F21045" i="26"/>
  <c r="E21046" i="26"/>
  <c r="F21046" i="26"/>
  <c r="E21047" i="26"/>
  <c r="F21047" i="26"/>
  <c r="E21048" i="26"/>
  <c r="F21048" i="26"/>
  <c r="E21049" i="26"/>
  <c r="F21049" i="26"/>
  <c r="E21050" i="26"/>
  <c r="F21050" i="26"/>
  <c r="E21051" i="26"/>
  <c r="F21051" i="26"/>
  <c r="E21052" i="26"/>
  <c r="F21052" i="26"/>
  <c r="E21053" i="26"/>
  <c r="F21053" i="26"/>
  <c r="E21054" i="26"/>
  <c r="F21054" i="26"/>
  <c r="E21055" i="26"/>
  <c r="F21055" i="26"/>
  <c r="E21056" i="26"/>
  <c r="F21056" i="26"/>
  <c r="E21057" i="26"/>
  <c r="F21057" i="26"/>
  <c r="E21058" i="26"/>
  <c r="F21058" i="26"/>
  <c r="E21059" i="26"/>
  <c r="F21059" i="26"/>
  <c r="E21060" i="26"/>
  <c r="F21060" i="26"/>
  <c r="E21061" i="26"/>
  <c r="F21061" i="26"/>
  <c r="E21062" i="26"/>
  <c r="F21062" i="26"/>
  <c r="E21063" i="26"/>
  <c r="F21063" i="26"/>
  <c r="E21064" i="26"/>
  <c r="F21064" i="26"/>
  <c r="E21065" i="26"/>
  <c r="F21065" i="26"/>
  <c r="E21066" i="26"/>
  <c r="F21066" i="26"/>
  <c r="E21067" i="26"/>
  <c r="F21067" i="26"/>
  <c r="E21068" i="26"/>
  <c r="F21068" i="26"/>
  <c r="E21069" i="26"/>
  <c r="F21069" i="26"/>
  <c r="E21070" i="26"/>
  <c r="F21070" i="26"/>
  <c r="E21071" i="26"/>
  <c r="F21071" i="26"/>
  <c r="E21072" i="26"/>
  <c r="F21072" i="26"/>
  <c r="E21073" i="26"/>
  <c r="F21073" i="26"/>
  <c r="E21074" i="26"/>
  <c r="F21074" i="26"/>
  <c r="E21075" i="26"/>
  <c r="F21075" i="26"/>
  <c r="E21076" i="26"/>
  <c r="F21076" i="26"/>
  <c r="E21077" i="26"/>
  <c r="F21077" i="26"/>
  <c r="E21078" i="26"/>
  <c r="F21078" i="26"/>
  <c r="E21079" i="26"/>
  <c r="F21079" i="26"/>
  <c r="E21080" i="26"/>
  <c r="F21080" i="26"/>
  <c r="E21081" i="26"/>
  <c r="F21081" i="26"/>
  <c r="E21082" i="26"/>
  <c r="F21082" i="26"/>
  <c r="E21083" i="26"/>
  <c r="F21083" i="26"/>
  <c r="E21084" i="26"/>
  <c r="F21084" i="26"/>
  <c r="E21085" i="26"/>
  <c r="F21085" i="26"/>
  <c r="E21086" i="26"/>
  <c r="F21086" i="26"/>
  <c r="E21087" i="26"/>
  <c r="F21087" i="26"/>
  <c r="E21088" i="26"/>
  <c r="F21088" i="26"/>
  <c r="E21089" i="26"/>
  <c r="F21089" i="26"/>
  <c r="E21090" i="26"/>
  <c r="F21090" i="26"/>
  <c r="E21091" i="26"/>
  <c r="F21091" i="26"/>
  <c r="E21092" i="26"/>
  <c r="F21092" i="26"/>
  <c r="E21093" i="26"/>
  <c r="F21093" i="26"/>
  <c r="E21094" i="26"/>
  <c r="F21094" i="26"/>
  <c r="E21095" i="26"/>
  <c r="F21095" i="26"/>
  <c r="E21096" i="26"/>
  <c r="F21096" i="26"/>
  <c r="E21097" i="26"/>
  <c r="F21097" i="26"/>
  <c r="E21098" i="26"/>
  <c r="F21098" i="26"/>
  <c r="E21099" i="26"/>
  <c r="F21099" i="26"/>
  <c r="E21100" i="26"/>
  <c r="F21100" i="26"/>
  <c r="E21101" i="26"/>
  <c r="F21101" i="26"/>
  <c r="E21102" i="26"/>
  <c r="F21102" i="26"/>
  <c r="E21103" i="26"/>
  <c r="F21103" i="26"/>
  <c r="E21104" i="26"/>
  <c r="F21104" i="26"/>
  <c r="E21105" i="26"/>
  <c r="F21105" i="26"/>
  <c r="E21106" i="26"/>
  <c r="F21106" i="26"/>
  <c r="E21107" i="26"/>
  <c r="F21107" i="26"/>
  <c r="E21108" i="26"/>
  <c r="F21108" i="26"/>
  <c r="E21109" i="26"/>
  <c r="F21109" i="26"/>
  <c r="E21110" i="26"/>
  <c r="F21110" i="26"/>
  <c r="E21111" i="26"/>
  <c r="F21111" i="26"/>
  <c r="E21112" i="26"/>
  <c r="F21112" i="26"/>
  <c r="E21113" i="26"/>
  <c r="F21113" i="26"/>
  <c r="E21114" i="26"/>
  <c r="F21114" i="26"/>
  <c r="E21115" i="26"/>
  <c r="F21115" i="26"/>
  <c r="E21116" i="26"/>
  <c r="F21116" i="26"/>
  <c r="E21117" i="26"/>
  <c r="F21117" i="26"/>
  <c r="E21118" i="26"/>
  <c r="F21118" i="26"/>
  <c r="E21119" i="26"/>
  <c r="F21119" i="26"/>
  <c r="E21120" i="26"/>
  <c r="F21120" i="26"/>
  <c r="E21121" i="26"/>
  <c r="F21121" i="26"/>
  <c r="E21122" i="26"/>
  <c r="F21122" i="26"/>
  <c r="E21123" i="26"/>
  <c r="F21123" i="26"/>
  <c r="E21124" i="26"/>
  <c r="F21124" i="26"/>
  <c r="E21125" i="26"/>
  <c r="F21125" i="26"/>
  <c r="E21126" i="26"/>
  <c r="F21126" i="26"/>
  <c r="E21127" i="26"/>
  <c r="F21127" i="26"/>
  <c r="E21128" i="26"/>
  <c r="F21128" i="26"/>
  <c r="E21129" i="26"/>
  <c r="F21129" i="26"/>
  <c r="E21130" i="26"/>
  <c r="F21130" i="26"/>
  <c r="E21131" i="26"/>
  <c r="F21131" i="26"/>
  <c r="E21132" i="26"/>
  <c r="F21132" i="26"/>
  <c r="E21133" i="26"/>
  <c r="F21133" i="26"/>
  <c r="E21134" i="26"/>
  <c r="F21134" i="26"/>
  <c r="E21135" i="26"/>
  <c r="F21135" i="26"/>
  <c r="E21136" i="26"/>
  <c r="F21136" i="26"/>
  <c r="E21137" i="26"/>
  <c r="F21137" i="26"/>
  <c r="E21138" i="26"/>
  <c r="F21138" i="26"/>
  <c r="E21139" i="26"/>
  <c r="F21139" i="26"/>
  <c r="E21140" i="26"/>
  <c r="F21140" i="26"/>
  <c r="E21141" i="26"/>
  <c r="F21141" i="26"/>
  <c r="E21142" i="26"/>
  <c r="F21142" i="26"/>
  <c r="E21143" i="26"/>
  <c r="F21143" i="26"/>
  <c r="E21144" i="26"/>
  <c r="F21144" i="26"/>
  <c r="E21145" i="26"/>
  <c r="F21145" i="26"/>
  <c r="E21146" i="26"/>
  <c r="F21146" i="26"/>
  <c r="E21147" i="26"/>
  <c r="F21147" i="26"/>
  <c r="E21148" i="26"/>
  <c r="F21148" i="26"/>
  <c r="E21149" i="26"/>
  <c r="F21149" i="26"/>
  <c r="E21150" i="26"/>
  <c r="F21150" i="26"/>
  <c r="E21151" i="26"/>
  <c r="F21151" i="26"/>
  <c r="E21152" i="26"/>
  <c r="F21152" i="26"/>
  <c r="E21153" i="26"/>
  <c r="F21153" i="26"/>
  <c r="E21154" i="26"/>
  <c r="F21154" i="26"/>
  <c r="E21155" i="26"/>
  <c r="F21155" i="26"/>
  <c r="E21156" i="26"/>
  <c r="F21156" i="26"/>
  <c r="E21157" i="26"/>
  <c r="F21157" i="26"/>
  <c r="E21158" i="26"/>
  <c r="F21158" i="26"/>
  <c r="E21159" i="26"/>
  <c r="F21159" i="26"/>
  <c r="E21160" i="26"/>
  <c r="F21160" i="26"/>
  <c r="E21161" i="26"/>
  <c r="F21161" i="26"/>
  <c r="E21162" i="26"/>
  <c r="F21162" i="26"/>
  <c r="E21163" i="26"/>
  <c r="F21163" i="26"/>
  <c r="E21164" i="26"/>
  <c r="F21164" i="26"/>
  <c r="E21165" i="26"/>
  <c r="F21165" i="26"/>
  <c r="E21166" i="26"/>
  <c r="F21166" i="26"/>
  <c r="E21167" i="26"/>
  <c r="F21167" i="26"/>
  <c r="E21168" i="26"/>
  <c r="F21168" i="26"/>
  <c r="E21169" i="26"/>
  <c r="F21169" i="26"/>
  <c r="E21170" i="26"/>
  <c r="F21170" i="26"/>
  <c r="E21171" i="26"/>
  <c r="F21171" i="26"/>
  <c r="E21172" i="26"/>
  <c r="F21172" i="26"/>
  <c r="E21173" i="26"/>
  <c r="F21173" i="26"/>
  <c r="E21174" i="26"/>
  <c r="F21174" i="26"/>
  <c r="E21175" i="26"/>
  <c r="F21175" i="26"/>
  <c r="E21176" i="26"/>
  <c r="F21176" i="26"/>
  <c r="E21177" i="26"/>
  <c r="F21177" i="26"/>
  <c r="E21178" i="26"/>
  <c r="F21178" i="26"/>
  <c r="E21179" i="26"/>
  <c r="F21179" i="26"/>
  <c r="E21180" i="26"/>
  <c r="F21180" i="26"/>
  <c r="E21181" i="26"/>
  <c r="F21181" i="26"/>
  <c r="E21182" i="26"/>
  <c r="F21182" i="26"/>
  <c r="E21183" i="26"/>
  <c r="F21183" i="26"/>
  <c r="E21184" i="26"/>
  <c r="F21184" i="26"/>
  <c r="E21185" i="26"/>
  <c r="F21185" i="26"/>
  <c r="E21186" i="26"/>
  <c r="F21186" i="26"/>
  <c r="E21187" i="26"/>
  <c r="F21187" i="26"/>
  <c r="E21188" i="26"/>
  <c r="F21188" i="26"/>
  <c r="E21189" i="26"/>
  <c r="F21189" i="26"/>
  <c r="E21190" i="26"/>
  <c r="F21190" i="26"/>
  <c r="E21191" i="26"/>
  <c r="F21191" i="26"/>
  <c r="E21192" i="26"/>
  <c r="F21192" i="26"/>
  <c r="E21193" i="26"/>
  <c r="F21193" i="26"/>
  <c r="E21194" i="26"/>
  <c r="F21194" i="26"/>
  <c r="E21195" i="26"/>
  <c r="F21195" i="26"/>
  <c r="E21196" i="26"/>
  <c r="F21196" i="26"/>
  <c r="E21197" i="26"/>
  <c r="F21197" i="26"/>
  <c r="E21198" i="26"/>
  <c r="F21198" i="26"/>
  <c r="E21199" i="26"/>
  <c r="F21199" i="26"/>
  <c r="E21200" i="26"/>
  <c r="F21200" i="26"/>
  <c r="E21201" i="26"/>
  <c r="F21201" i="26"/>
  <c r="E21202" i="26"/>
  <c r="F21202" i="26"/>
  <c r="E21203" i="26"/>
  <c r="F21203" i="26"/>
  <c r="E21204" i="26"/>
  <c r="F21204" i="26"/>
  <c r="E21205" i="26"/>
  <c r="F21205" i="26"/>
  <c r="E21206" i="26"/>
  <c r="F21206" i="26"/>
  <c r="E21207" i="26"/>
  <c r="F21207" i="26"/>
  <c r="E21208" i="26"/>
  <c r="F21208" i="26"/>
  <c r="E21209" i="26"/>
  <c r="F21209" i="26"/>
  <c r="E21210" i="26"/>
  <c r="F21210" i="26"/>
  <c r="E21211" i="26"/>
  <c r="F21211" i="26"/>
  <c r="E21212" i="26"/>
  <c r="F21212" i="26"/>
  <c r="E21213" i="26"/>
  <c r="F21213" i="26"/>
  <c r="E21214" i="26"/>
  <c r="F21214" i="26"/>
  <c r="E21215" i="26"/>
  <c r="F21215" i="26"/>
  <c r="E21216" i="26"/>
  <c r="F21216" i="26"/>
  <c r="E21217" i="26"/>
  <c r="F21217" i="26"/>
  <c r="E21218" i="26"/>
  <c r="F21218" i="26"/>
  <c r="E21219" i="26"/>
  <c r="F21219" i="26"/>
  <c r="E21220" i="26"/>
  <c r="F21220" i="26"/>
  <c r="E21221" i="26"/>
  <c r="F21221" i="26"/>
  <c r="E21222" i="26"/>
  <c r="F21222" i="26"/>
  <c r="E21223" i="26"/>
  <c r="F21223" i="26"/>
  <c r="E21224" i="26"/>
  <c r="F21224" i="26"/>
  <c r="E21225" i="26"/>
  <c r="F21225" i="26"/>
  <c r="E21226" i="26"/>
  <c r="F21226" i="26"/>
  <c r="E21227" i="26"/>
  <c r="F21227" i="26"/>
  <c r="E21228" i="26"/>
  <c r="F21228" i="26"/>
  <c r="E21229" i="26"/>
  <c r="F21229" i="26"/>
  <c r="E21230" i="26"/>
  <c r="F21230" i="26"/>
  <c r="E21231" i="26"/>
  <c r="F21231" i="26"/>
  <c r="E21232" i="26"/>
  <c r="F21232" i="26"/>
  <c r="E21233" i="26"/>
  <c r="F21233" i="26"/>
  <c r="E21234" i="26"/>
  <c r="F21234" i="26"/>
  <c r="E21235" i="26"/>
  <c r="F21235" i="26"/>
  <c r="E21236" i="26"/>
  <c r="F21236" i="26"/>
  <c r="E21237" i="26"/>
  <c r="F21237" i="26"/>
  <c r="E21238" i="26"/>
  <c r="F21238" i="26"/>
  <c r="E21239" i="26"/>
  <c r="F21239" i="26"/>
  <c r="E21240" i="26"/>
  <c r="F21240" i="26"/>
  <c r="E21241" i="26"/>
  <c r="F21241" i="26"/>
  <c r="E21242" i="26"/>
  <c r="F21242" i="26"/>
  <c r="E21243" i="26"/>
  <c r="F21243" i="26"/>
  <c r="E21244" i="26"/>
  <c r="F21244" i="26"/>
  <c r="E21245" i="26"/>
  <c r="F21245" i="26"/>
  <c r="E21246" i="26"/>
  <c r="F21246" i="26"/>
  <c r="E21247" i="26"/>
  <c r="F21247" i="26"/>
  <c r="E21248" i="26"/>
  <c r="F21248" i="26"/>
  <c r="E21249" i="26"/>
  <c r="F21249" i="26"/>
  <c r="E21250" i="26"/>
  <c r="F21250" i="26"/>
  <c r="E21251" i="26"/>
  <c r="F21251" i="26"/>
  <c r="E21252" i="26"/>
  <c r="F21252" i="26"/>
  <c r="E21253" i="26"/>
  <c r="F21253" i="26"/>
  <c r="E21254" i="26"/>
  <c r="F21254" i="26"/>
  <c r="E21255" i="26"/>
  <c r="F21255" i="26"/>
  <c r="E21256" i="26"/>
  <c r="F21256" i="26"/>
  <c r="E21257" i="26"/>
  <c r="F21257" i="26"/>
  <c r="E21258" i="26"/>
  <c r="F21258" i="26"/>
  <c r="E21259" i="26"/>
  <c r="F21259" i="26"/>
  <c r="E21260" i="26"/>
  <c r="F21260" i="26"/>
  <c r="E21261" i="26"/>
  <c r="F21261" i="26"/>
  <c r="E21262" i="26"/>
  <c r="F21262" i="26"/>
  <c r="E21263" i="26"/>
  <c r="F21263" i="26"/>
  <c r="E21264" i="26"/>
  <c r="F21264" i="26"/>
  <c r="E21265" i="26"/>
  <c r="F21265" i="26"/>
  <c r="E21266" i="26"/>
  <c r="F21266" i="26"/>
  <c r="E21267" i="26"/>
  <c r="F21267" i="26"/>
  <c r="E21268" i="26"/>
  <c r="F21268" i="26"/>
  <c r="E21269" i="26"/>
  <c r="F21269" i="26"/>
  <c r="E21270" i="26"/>
  <c r="F21270" i="26"/>
  <c r="E21271" i="26"/>
  <c r="F21271" i="26"/>
  <c r="E21272" i="26"/>
  <c r="F21272" i="26"/>
  <c r="E21273" i="26"/>
  <c r="F21273" i="26"/>
  <c r="E21274" i="26"/>
  <c r="F21274" i="26"/>
  <c r="E21275" i="26"/>
  <c r="F21275" i="26"/>
  <c r="E21276" i="26"/>
  <c r="F21276" i="26"/>
  <c r="E21277" i="26"/>
  <c r="F21277" i="26"/>
  <c r="E21278" i="26"/>
  <c r="F21278" i="26"/>
  <c r="E21279" i="26"/>
  <c r="F21279" i="26"/>
  <c r="E21280" i="26"/>
  <c r="F21280" i="26"/>
  <c r="E21281" i="26"/>
  <c r="F21281" i="26"/>
  <c r="E21282" i="26"/>
  <c r="F21282" i="26"/>
  <c r="E21283" i="26"/>
  <c r="F21283" i="26"/>
  <c r="E21284" i="26"/>
  <c r="F21284" i="26"/>
  <c r="E21285" i="26"/>
  <c r="F21285" i="26"/>
  <c r="E21286" i="26"/>
  <c r="F21286" i="26"/>
  <c r="E21287" i="26"/>
  <c r="F21287" i="26"/>
  <c r="E21288" i="26"/>
  <c r="F21288" i="26"/>
  <c r="E21289" i="26"/>
  <c r="F21289" i="26"/>
  <c r="E21290" i="26"/>
  <c r="F21290" i="26"/>
  <c r="E21291" i="26"/>
  <c r="F21291" i="26"/>
  <c r="E21292" i="26"/>
  <c r="F21292" i="26"/>
  <c r="E21293" i="26"/>
  <c r="F21293" i="26"/>
  <c r="E21294" i="26"/>
  <c r="F21294" i="26"/>
  <c r="E21295" i="26"/>
  <c r="F21295" i="26"/>
  <c r="E21296" i="26"/>
  <c r="F21296" i="26"/>
  <c r="E21297" i="26"/>
  <c r="F21297" i="26"/>
  <c r="E21298" i="26"/>
  <c r="F21298" i="26"/>
  <c r="E21299" i="26"/>
  <c r="F21299" i="26"/>
  <c r="E21300" i="26"/>
  <c r="F21300" i="26"/>
  <c r="E21301" i="26"/>
  <c r="F21301" i="26"/>
  <c r="E21302" i="26"/>
  <c r="F21302" i="26"/>
  <c r="E21303" i="26"/>
  <c r="F21303" i="26"/>
  <c r="E21304" i="26"/>
  <c r="F21304" i="26"/>
  <c r="E21305" i="26"/>
  <c r="F21305" i="26"/>
  <c r="E21306" i="26"/>
  <c r="F21306" i="26"/>
  <c r="E21307" i="26"/>
  <c r="F21307" i="26"/>
  <c r="E21308" i="26"/>
  <c r="F21308" i="26"/>
  <c r="E21309" i="26"/>
  <c r="F21309" i="26"/>
  <c r="E21310" i="26"/>
  <c r="F21310" i="26"/>
  <c r="E21311" i="26"/>
  <c r="F21311" i="26"/>
  <c r="E21312" i="26"/>
  <c r="F21312" i="26"/>
  <c r="E21313" i="26"/>
  <c r="F21313" i="26"/>
  <c r="E21314" i="26"/>
  <c r="F21314" i="26"/>
  <c r="E21315" i="26"/>
  <c r="F21315" i="26"/>
  <c r="E21316" i="26"/>
  <c r="F21316" i="26"/>
  <c r="E21317" i="26"/>
  <c r="F21317" i="26"/>
  <c r="E21318" i="26"/>
  <c r="F21318" i="26"/>
  <c r="E21319" i="26"/>
  <c r="F21319" i="26"/>
  <c r="E21320" i="26"/>
  <c r="F21320" i="26"/>
  <c r="E21321" i="26"/>
  <c r="F21321" i="26"/>
  <c r="E21322" i="26"/>
  <c r="F21322" i="26"/>
  <c r="E21323" i="26"/>
  <c r="F21323" i="26"/>
  <c r="E21324" i="26"/>
  <c r="F21324" i="26"/>
  <c r="E21325" i="26"/>
  <c r="F21325" i="26"/>
  <c r="E21326" i="26"/>
  <c r="F21326" i="26"/>
  <c r="E21327" i="26"/>
  <c r="F21327" i="26"/>
  <c r="E21328" i="26"/>
  <c r="F21328" i="26"/>
  <c r="E21329" i="26"/>
  <c r="F21329" i="26"/>
  <c r="E21330" i="26"/>
  <c r="F21330" i="26"/>
  <c r="E21331" i="26"/>
  <c r="F21331" i="26"/>
  <c r="E21332" i="26"/>
  <c r="F21332" i="26"/>
  <c r="E21333" i="26"/>
  <c r="F21333" i="26"/>
  <c r="E21334" i="26"/>
  <c r="F21334" i="26"/>
  <c r="E21335" i="26"/>
  <c r="F21335" i="26"/>
  <c r="E21336" i="26"/>
  <c r="F21336" i="26"/>
  <c r="E21337" i="26"/>
  <c r="F21337" i="26"/>
  <c r="E21338" i="26"/>
  <c r="F21338" i="26"/>
  <c r="E21339" i="26"/>
  <c r="F21339" i="26"/>
  <c r="E21340" i="26"/>
  <c r="F21340" i="26"/>
  <c r="E21341" i="26"/>
  <c r="F21341" i="26"/>
  <c r="E21342" i="26"/>
  <c r="F21342" i="26"/>
  <c r="E21343" i="26"/>
  <c r="F21343" i="26"/>
  <c r="E21344" i="26"/>
  <c r="F21344" i="26"/>
  <c r="E21345" i="26"/>
  <c r="F21345" i="26"/>
  <c r="E21346" i="26"/>
  <c r="F21346" i="26"/>
  <c r="E21347" i="26"/>
  <c r="F21347" i="26"/>
  <c r="E21348" i="26"/>
  <c r="F21348" i="26"/>
  <c r="E21349" i="26"/>
  <c r="F21349" i="26"/>
  <c r="E21350" i="26"/>
  <c r="F21350" i="26"/>
  <c r="E21351" i="26"/>
  <c r="F21351" i="26"/>
  <c r="E21352" i="26"/>
  <c r="F21352" i="26"/>
  <c r="E21353" i="26"/>
  <c r="F21353" i="26"/>
  <c r="E21354" i="26"/>
  <c r="F21354" i="26"/>
  <c r="E21355" i="26"/>
  <c r="F21355" i="26"/>
  <c r="E21356" i="26"/>
  <c r="F21356" i="26"/>
  <c r="E21357" i="26"/>
  <c r="F21357" i="26"/>
  <c r="E21358" i="26"/>
  <c r="F21358" i="26"/>
  <c r="E21359" i="26"/>
  <c r="F21359" i="26"/>
  <c r="E21360" i="26"/>
  <c r="F21360" i="26"/>
  <c r="E21361" i="26"/>
  <c r="F21361" i="26"/>
  <c r="E21362" i="26"/>
  <c r="F21362" i="26"/>
  <c r="E21363" i="26"/>
  <c r="F21363" i="26"/>
  <c r="E21364" i="26"/>
  <c r="F21364" i="26"/>
  <c r="E21365" i="26"/>
  <c r="F21365" i="26"/>
  <c r="E21366" i="26"/>
  <c r="F21366" i="26"/>
  <c r="E21367" i="26"/>
  <c r="F21367" i="26"/>
  <c r="E21368" i="26"/>
  <c r="F21368" i="26"/>
  <c r="E21369" i="26"/>
  <c r="F21369" i="26"/>
  <c r="E21370" i="26"/>
  <c r="F21370" i="26"/>
  <c r="E21371" i="26"/>
  <c r="F21371" i="26"/>
  <c r="E21372" i="26"/>
  <c r="F21372" i="26"/>
  <c r="E21373" i="26"/>
  <c r="F21373" i="26"/>
  <c r="E21374" i="26"/>
  <c r="F21374" i="26"/>
  <c r="E21375" i="26"/>
  <c r="F21375" i="26"/>
  <c r="E21376" i="26"/>
  <c r="F21376" i="26"/>
  <c r="E21377" i="26"/>
  <c r="F21377" i="26"/>
  <c r="E21378" i="26"/>
  <c r="F21378" i="26"/>
  <c r="E21379" i="26"/>
  <c r="F21379" i="26"/>
  <c r="E21380" i="26"/>
  <c r="F21380" i="26"/>
  <c r="E21381" i="26"/>
  <c r="F21381" i="26"/>
  <c r="E21382" i="26"/>
  <c r="F21382" i="26"/>
  <c r="E21383" i="26"/>
  <c r="F21383" i="26"/>
  <c r="E21384" i="26"/>
  <c r="F21384" i="26"/>
  <c r="E21385" i="26"/>
  <c r="F21385" i="26"/>
  <c r="E21386" i="26"/>
  <c r="F21386" i="26"/>
  <c r="E21387" i="26"/>
  <c r="F21387" i="26"/>
  <c r="E21388" i="26"/>
  <c r="F21388" i="26"/>
  <c r="E21389" i="26"/>
  <c r="F21389" i="26"/>
  <c r="E21390" i="26"/>
  <c r="F21390" i="26"/>
  <c r="E21391" i="26"/>
  <c r="F21391" i="26"/>
  <c r="E21392" i="26"/>
  <c r="F21392" i="26"/>
  <c r="E21393" i="26"/>
  <c r="F21393" i="26"/>
  <c r="E21394" i="26"/>
  <c r="F21394" i="26"/>
  <c r="E21395" i="26"/>
  <c r="F21395" i="26"/>
  <c r="E21396" i="26"/>
  <c r="F21396" i="26"/>
  <c r="E21397" i="26"/>
  <c r="F21397" i="26"/>
  <c r="E21398" i="26"/>
  <c r="F21398" i="26"/>
  <c r="E21399" i="26"/>
  <c r="F21399" i="26"/>
  <c r="E21400" i="26"/>
  <c r="F21400" i="26"/>
  <c r="E21401" i="26"/>
  <c r="F21401" i="26"/>
  <c r="E21402" i="26"/>
  <c r="F21402" i="26"/>
  <c r="E21403" i="26"/>
  <c r="F21403" i="26"/>
  <c r="E21404" i="26"/>
  <c r="F21404" i="26"/>
  <c r="E21405" i="26"/>
  <c r="F21405" i="26"/>
  <c r="E21406" i="26"/>
  <c r="F21406" i="26"/>
  <c r="E21407" i="26"/>
  <c r="F21407" i="26"/>
  <c r="E21408" i="26"/>
  <c r="F21408" i="26"/>
  <c r="E21409" i="26"/>
  <c r="F21409" i="26"/>
  <c r="E21410" i="26"/>
  <c r="F21410" i="26"/>
  <c r="E21411" i="26"/>
  <c r="F21411" i="26"/>
  <c r="E21412" i="26"/>
  <c r="F21412" i="26"/>
  <c r="E21413" i="26"/>
  <c r="F21413" i="26"/>
  <c r="E21414" i="26"/>
  <c r="F21414" i="26"/>
  <c r="E21415" i="26"/>
  <c r="F21415" i="26"/>
  <c r="E21416" i="26"/>
  <c r="F21416" i="26"/>
  <c r="E21417" i="26"/>
  <c r="F21417" i="26"/>
  <c r="E21418" i="26"/>
  <c r="F21418" i="26"/>
  <c r="E21419" i="26"/>
  <c r="F21419" i="26"/>
  <c r="E21420" i="26"/>
  <c r="F21420" i="26"/>
  <c r="E21421" i="26"/>
  <c r="F21421" i="26"/>
  <c r="E21422" i="26"/>
  <c r="F21422" i="26"/>
  <c r="E21423" i="26"/>
  <c r="F21423" i="26"/>
  <c r="E21424" i="26"/>
  <c r="F21424" i="26"/>
  <c r="E21425" i="26"/>
  <c r="F21425" i="26"/>
  <c r="E21426" i="26"/>
  <c r="F21426" i="26"/>
  <c r="E21427" i="26"/>
  <c r="F21427" i="26"/>
  <c r="E21428" i="26"/>
  <c r="F21428" i="26"/>
  <c r="E21429" i="26"/>
  <c r="F21429" i="26"/>
  <c r="E21430" i="26"/>
  <c r="F21430" i="26"/>
  <c r="E21431" i="26"/>
  <c r="F21431" i="26"/>
  <c r="E21432" i="26"/>
  <c r="F21432" i="26"/>
  <c r="E21433" i="26"/>
  <c r="F21433" i="26"/>
  <c r="E21434" i="26"/>
  <c r="F21434" i="26"/>
  <c r="E21435" i="26"/>
  <c r="F21435" i="26"/>
  <c r="E21436" i="26"/>
  <c r="F21436" i="26"/>
  <c r="E21437" i="26"/>
  <c r="F21437" i="26"/>
  <c r="E21438" i="26"/>
  <c r="F21438" i="26"/>
  <c r="E21439" i="26"/>
  <c r="F21439" i="26"/>
  <c r="E21440" i="26"/>
  <c r="F21440" i="26"/>
  <c r="E21441" i="26"/>
  <c r="F21441" i="26"/>
  <c r="E21442" i="26"/>
  <c r="F21442" i="26"/>
  <c r="E21443" i="26"/>
  <c r="F21443" i="26"/>
  <c r="E21444" i="26"/>
  <c r="F21444" i="26"/>
  <c r="E21445" i="26"/>
  <c r="F21445" i="26"/>
  <c r="E21446" i="26"/>
  <c r="F21446" i="26"/>
  <c r="E21447" i="26"/>
  <c r="F21447" i="26"/>
  <c r="E21448" i="26"/>
  <c r="F21448" i="26"/>
  <c r="E21449" i="26"/>
  <c r="F21449" i="26"/>
  <c r="E21450" i="26"/>
  <c r="F21450" i="26"/>
  <c r="E21451" i="26"/>
  <c r="F21451" i="26"/>
  <c r="E21452" i="26"/>
  <c r="F21452" i="26"/>
  <c r="E21453" i="26"/>
  <c r="F21453" i="26"/>
  <c r="E21454" i="26"/>
  <c r="F21454" i="26"/>
  <c r="E21455" i="26"/>
  <c r="F21455" i="26"/>
  <c r="E21456" i="26"/>
  <c r="F21456" i="26"/>
  <c r="E21457" i="26"/>
  <c r="F21457" i="26"/>
  <c r="E21458" i="26"/>
  <c r="F21458" i="26"/>
  <c r="E21459" i="26"/>
  <c r="F21459" i="26"/>
  <c r="E21460" i="26"/>
  <c r="F21460" i="26"/>
  <c r="E21461" i="26"/>
  <c r="F21461" i="26"/>
  <c r="E21462" i="26"/>
  <c r="F21462" i="26"/>
  <c r="E21463" i="26"/>
  <c r="F21463" i="26"/>
  <c r="E21464" i="26"/>
  <c r="F21464" i="26"/>
  <c r="E21465" i="26"/>
  <c r="F21465" i="26"/>
  <c r="E21466" i="26"/>
  <c r="F21466" i="26"/>
  <c r="E21467" i="26"/>
  <c r="F21467" i="26"/>
  <c r="E21468" i="26"/>
  <c r="F21468" i="26"/>
  <c r="E21469" i="26"/>
  <c r="F21469" i="26"/>
  <c r="E21470" i="26"/>
  <c r="F21470" i="26"/>
  <c r="E21471" i="26"/>
  <c r="F21471" i="26"/>
  <c r="E21472" i="26"/>
  <c r="F21472" i="26"/>
  <c r="E21473" i="26"/>
  <c r="F21473" i="26"/>
  <c r="E21474" i="26"/>
  <c r="F21474" i="26"/>
  <c r="E21475" i="26"/>
  <c r="F21475" i="26"/>
  <c r="E21476" i="26"/>
  <c r="F21476" i="26"/>
  <c r="E21477" i="26"/>
  <c r="F21477" i="26"/>
  <c r="E21478" i="26"/>
  <c r="F21478" i="26"/>
  <c r="E21479" i="26"/>
  <c r="F21479" i="26"/>
  <c r="E21480" i="26"/>
  <c r="F21480" i="26"/>
  <c r="E21481" i="26"/>
  <c r="F21481" i="26"/>
  <c r="E21482" i="26"/>
  <c r="F21482" i="26"/>
  <c r="E21483" i="26"/>
  <c r="F21483" i="26"/>
  <c r="E21484" i="26"/>
  <c r="F21484" i="26"/>
  <c r="E21485" i="26"/>
  <c r="F21485" i="26"/>
  <c r="E21486" i="26"/>
  <c r="F21486" i="26"/>
  <c r="E21487" i="26"/>
  <c r="F21487" i="26"/>
  <c r="E21488" i="26"/>
  <c r="F21488" i="26"/>
  <c r="E21489" i="26"/>
  <c r="F21489" i="26"/>
  <c r="E21490" i="26"/>
  <c r="F21490" i="26"/>
  <c r="E21491" i="26"/>
  <c r="F21491" i="26"/>
  <c r="E21492" i="26"/>
  <c r="F21492" i="26"/>
  <c r="E21493" i="26"/>
  <c r="F21493" i="26"/>
  <c r="E21494" i="26"/>
  <c r="F21494" i="26"/>
  <c r="E21495" i="26"/>
  <c r="F21495" i="26"/>
  <c r="E21496" i="26"/>
  <c r="F21496" i="26"/>
  <c r="E21497" i="26"/>
  <c r="F21497" i="26"/>
  <c r="E21498" i="26"/>
  <c r="F21498" i="26"/>
  <c r="E21499" i="26"/>
  <c r="F21499" i="26"/>
  <c r="E21500" i="26"/>
  <c r="F21500" i="26"/>
  <c r="E21501" i="26"/>
  <c r="F21501" i="26"/>
  <c r="E21502" i="26"/>
  <c r="F21502" i="26"/>
  <c r="E21503" i="26"/>
  <c r="F21503" i="26"/>
  <c r="E21504" i="26"/>
  <c r="F21504" i="26"/>
  <c r="E21505" i="26"/>
  <c r="F21505" i="26"/>
  <c r="E21506" i="26"/>
  <c r="F21506" i="26"/>
  <c r="E21507" i="26"/>
  <c r="F21507" i="26"/>
  <c r="E21508" i="26"/>
  <c r="F21508" i="26"/>
  <c r="E21509" i="26"/>
  <c r="F21509" i="26"/>
  <c r="E21510" i="26"/>
  <c r="F21510" i="26"/>
  <c r="E21511" i="26"/>
  <c r="F21511" i="26"/>
  <c r="E21512" i="26"/>
  <c r="F21512" i="26"/>
  <c r="E21513" i="26"/>
  <c r="F21513" i="26"/>
  <c r="E21514" i="26"/>
  <c r="F21514" i="26"/>
  <c r="E21515" i="26"/>
  <c r="F21515" i="26"/>
  <c r="E21516" i="26"/>
  <c r="F21516" i="26"/>
  <c r="E21517" i="26"/>
  <c r="F21517" i="26"/>
  <c r="E21518" i="26"/>
  <c r="F21518" i="26"/>
  <c r="E21519" i="26"/>
  <c r="F21519" i="26"/>
  <c r="E21520" i="26"/>
  <c r="F21520" i="26"/>
  <c r="E21521" i="26"/>
  <c r="F21521" i="26"/>
  <c r="E21522" i="26"/>
  <c r="F21522" i="26"/>
  <c r="E21523" i="26"/>
  <c r="F21523" i="26"/>
  <c r="E21524" i="26"/>
  <c r="F21524" i="26"/>
  <c r="E21525" i="26"/>
  <c r="F21525" i="26"/>
  <c r="E21526" i="26"/>
  <c r="F21526" i="26"/>
  <c r="E21527" i="26"/>
  <c r="F21527" i="26"/>
  <c r="E21528" i="26"/>
  <c r="F21528" i="26"/>
  <c r="E21529" i="26"/>
  <c r="F21529" i="26"/>
  <c r="E21530" i="26"/>
  <c r="F21530" i="26"/>
  <c r="E21531" i="26"/>
  <c r="F21531" i="26"/>
  <c r="E21532" i="26"/>
  <c r="F21532" i="26"/>
  <c r="E21533" i="26"/>
  <c r="F21533" i="26"/>
  <c r="E21534" i="26"/>
  <c r="F21534" i="26"/>
  <c r="E21535" i="26"/>
  <c r="F21535" i="26"/>
  <c r="E21536" i="26"/>
  <c r="F21536" i="26"/>
  <c r="E21537" i="26"/>
  <c r="F21537" i="26"/>
  <c r="E21538" i="26"/>
  <c r="F21538" i="26"/>
  <c r="E21539" i="26"/>
  <c r="F21539" i="26"/>
  <c r="E21540" i="26"/>
  <c r="F21540" i="26"/>
  <c r="E21541" i="26"/>
  <c r="F21541" i="26"/>
  <c r="E21542" i="26"/>
  <c r="F21542" i="26"/>
  <c r="E21543" i="26"/>
  <c r="F21543" i="26"/>
  <c r="E21544" i="26"/>
  <c r="F21544" i="26"/>
  <c r="E21545" i="26"/>
  <c r="F21545" i="26"/>
  <c r="E21546" i="26"/>
  <c r="F21546" i="26"/>
  <c r="E21547" i="26"/>
  <c r="F21547" i="26"/>
  <c r="E21548" i="26"/>
  <c r="F21548" i="26"/>
  <c r="E21549" i="26"/>
  <c r="F21549" i="26"/>
  <c r="E21550" i="26"/>
  <c r="F21550" i="26"/>
  <c r="E21551" i="26"/>
  <c r="F21551" i="26"/>
  <c r="E21552" i="26"/>
  <c r="F21552" i="26"/>
  <c r="E21553" i="26"/>
  <c r="F21553" i="26"/>
  <c r="E21554" i="26"/>
  <c r="F21554" i="26"/>
  <c r="E21555" i="26"/>
  <c r="F21555" i="26"/>
  <c r="E21556" i="26"/>
  <c r="F21556" i="26"/>
  <c r="E21557" i="26"/>
  <c r="F21557" i="26"/>
  <c r="E21558" i="26"/>
  <c r="F21558" i="26"/>
  <c r="E21559" i="26"/>
  <c r="F21559" i="26"/>
  <c r="E21560" i="26"/>
  <c r="F21560" i="26"/>
  <c r="E21561" i="26"/>
  <c r="F21561" i="26"/>
  <c r="E21562" i="26"/>
  <c r="F21562" i="26"/>
  <c r="E21563" i="26"/>
  <c r="F21563" i="26"/>
  <c r="E21564" i="26"/>
  <c r="F21564" i="26"/>
  <c r="E21565" i="26"/>
  <c r="F21565" i="26"/>
  <c r="E21566" i="26"/>
  <c r="F21566" i="26"/>
  <c r="E21567" i="26"/>
  <c r="F21567" i="26"/>
  <c r="E21568" i="26"/>
  <c r="F21568" i="26"/>
  <c r="E21569" i="26"/>
  <c r="F21569" i="26"/>
  <c r="E21570" i="26"/>
  <c r="F21570" i="26"/>
  <c r="E21571" i="26"/>
  <c r="F21571" i="26"/>
  <c r="E21572" i="26"/>
  <c r="F21572" i="26"/>
  <c r="E21573" i="26"/>
  <c r="F21573" i="26"/>
  <c r="E21574" i="26"/>
  <c r="F21574" i="26"/>
  <c r="E21575" i="26"/>
  <c r="F21575" i="26"/>
  <c r="E21576" i="26"/>
  <c r="F21576" i="26"/>
  <c r="E21577" i="26"/>
  <c r="F21577" i="26"/>
  <c r="E21578" i="26"/>
  <c r="F21578" i="26"/>
  <c r="E21579" i="26"/>
  <c r="F21579" i="26"/>
  <c r="E21580" i="26"/>
  <c r="F21580" i="26"/>
  <c r="E21581" i="26"/>
  <c r="F21581" i="26"/>
  <c r="E21582" i="26"/>
  <c r="F21582" i="26"/>
  <c r="E21583" i="26"/>
  <c r="F21583" i="26"/>
  <c r="E21584" i="26"/>
  <c r="F21584" i="26"/>
  <c r="E21585" i="26"/>
  <c r="F21585" i="26"/>
  <c r="E21586" i="26"/>
  <c r="F21586" i="26"/>
  <c r="E21587" i="26"/>
  <c r="F21587" i="26"/>
  <c r="E21588" i="26"/>
  <c r="F21588" i="26"/>
  <c r="E21589" i="26"/>
  <c r="F21589" i="26"/>
  <c r="E21590" i="26"/>
  <c r="F21590" i="26"/>
  <c r="E21591" i="26"/>
  <c r="F21591" i="26"/>
  <c r="E21592" i="26"/>
  <c r="F21592" i="26"/>
  <c r="E21593" i="26"/>
  <c r="F21593" i="26"/>
  <c r="E21594" i="26"/>
  <c r="F21594" i="26"/>
  <c r="E21595" i="26"/>
  <c r="F21595" i="26"/>
  <c r="E21596" i="26"/>
  <c r="F21596" i="26"/>
  <c r="E21597" i="26"/>
  <c r="F21597" i="26"/>
  <c r="E21598" i="26"/>
  <c r="F21598" i="26"/>
  <c r="E21599" i="26"/>
  <c r="F21599" i="26"/>
  <c r="E21600" i="26"/>
  <c r="F21600" i="26"/>
  <c r="E21601" i="26"/>
  <c r="F21601" i="26"/>
  <c r="E21602" i="26"/>
  <c r="F21602" i="26"/>
  <c r="E21603" i="26"/>
  <c r="F21603" i="26"/>
  <c r="E21604" i="26"/>
  <c r="F21604" i="26"/>
  <c r="E21605" i="26"/>
  <c r="F21605" i="26"/>
  <c r="E21606" i="26"/>
  <c r="F21606" i="26"/>
  <c r="E21607" i="26"/>
  <c r="F21607" i="26"/>
  <c r="E21608" i="26"/>
  <c r="F21608" i="26"/>
  <c r="E21609" i="26"/>
  <c r="F21609" i="26"/>
  <c r="E21610" i="26"/>
  <c r="F21610" i="26"/>
  <c r="E21611" i="26"/>
  <c r="F21611" i="26"/>
  <c r="E21612" i="26"/>
  <c r="F21612" i="26"/>
  <c r="E21613" i="26"/>
  <c r="F21613" i="26"/>
  <c r="E21614" i="26"/>
  <c r="F21614" i="26"/>
  <c r="E21615" i="26"/>
  <c r="F21615" i="26"/>
  <c r="E21616" i="26"/>
  <c r="F21616" i="26"/>
  <c r="E21617" i="26"/>
  <c r="F21617" i="26"/>
  <c r="E21618" i="26"/>
  <c r="F21618" i="26"/>
  <c r="E21619" i="26"/>
  <c r="F21619" i="26"/>
  <c r="E21620" i="26"/>
  <c r="F21620" i="26"/>
  <c r="E21621" i="26"/>
  <c r="F21621" i="26"/>
  <c r="E21622" i="26"/>
  <c r="F21622" i="26"/>
  <c r="E21623" i="26"/>
  <c r="F21623" i="26"/>
  <c r="E21624" i="26"/>
  <c r="F21624" i="26"/>
  <c r="E21625" i="26"/>
  <c r="F21625" i="26"/>
  <c r="E21626" i="26"/>
  <c r="F21626" i="26"/>
  <c r="E21627" i="26"/>
  <c r="F21627" i="26"/>
  <c r="E21628" i="26"/>
  <c r="F21628" i="26"/>
  <c r="E21629" i="26"/>
  <c r="F21629" i="26"/>
  <c r="E21630" i="26"/>
  <c r="F21630" i="26"/>
  <c r="E21631" i="26"/>
  <c r="F21631" i="26"/>
  <c r="E21632" i="26"/>
  <c r="F21632" i="26"/>
  <c r="E21633" i="26"/>
  <c r="F21633" i="26"/>
  <c r="E21634" i="26"/>
  <c r="F21634" i="26"/>
  <c r="E21635" i="26"/>
  <c r="F21635" i="26"/>
  <c r="E21636" i="26"/>
  <c r="F21636" i="26"/>
  <c r="E21637" i="26"/>
  <c r="F21637" i="26"/>
  <c r="E21638" i="26"/>
  <c r="F21638" i="26"/>
  <c r="E21639" i="26"/>
  <c r="F21639" i="26"/>
  <c r="E21640" i="26"/>
  <c r="F21640" i="26"/>
  <c r="E21641" i="26"/>
  <c r="F21641" i="26"/>
  <c r="E21642" i="26"/>
  <c r="F21642" i="26"/>
  <c r="E21643" i="26"/>
  <c r="F21643" i="26"/>
  <c r="E21644" i="26"/>
  <c r="F21644" i="26"/>
  <c r="E21645" i="26"/>
  <c r="F21645" i="26"/>
  <c r="E21646" i="26"/>
  <c r="F21646" i="26"/>
  <c r="E21647" i="26"/>
  <c r="F21647" i="26"/>
  <c r="E21648" i="26"/>
  <c r="F21648" i="26"/>
  <c r="E21649" i="26"/>
  <c r="F21649" i="26"/>
  <c r="E21650" i="26"/>
  <c r="F21650" i="26"/>
  <c r="E21651" i="26"/>
  <c r="F21651" i="26"/>
  <c r="E21652" i="26"/>
  <c r="F21652" i="26"/>
  <c r="E21653" i="26"/>
  <c r="F21653" i="26"/>
  <c r="E21654" i="26"/>
  <c r="F21654" i="26"/>
  <c r="E21655" i="26"/>
  <c r="F21655" i="26"/>
  <c r="E21656" i="26"/>
  <c r="F21656" i="26"/>
  <c r="E21657" i="26"/>
  <c r="F21657" i="26"/>
  <c r="E21658" i="26"/>
  <c r="F21658" i="26"/>
  <c r="E21659" i="26"/>
  <c r="F21659" i="26"/>
  <c r="E21660" i="26"/>
  <c r="F21660" i="26"/>
  <c r="E21661" i="26"/>
  <c r="F21661" i="26"/>
  <c r="E21662" i="26"/>
  <c r="F21662" i="26"/>
  <c r="E21663" i="26"/>
  <c r="F21663" i="26"/>
  <c r="E21664" i="26"/>
  <c r="F21664" i="26"/>
  <c r="E21665" i="26"/>
  <c r="F21665" i="26"/>
  <c r="E21666" i="26"/>
  <c r="F21666" i="26"/>
  <c r="E21667" i="26"/>
  <c r="F21667" i="26"/>
  <c r="E21668" i="26"/>
  <c r="F21668" i="26"/>
  <c r="E21669" i="26"/>
  <c r="F21669" i="26"/>
  <c r="E21670" i="26"/>
  <c r="F21670" i="26"/>
  <c r="E21671" i="26"/>
  <c r="F21671" i="26"/>
  <c r="E21672" i="26"/>
  <c r="F21672" i="26"/>
  <c r="E21673" i="26"/>
  <c r="F21673" i="26"/>
  <c r="E21674" i="26"/>
  <c r="F21674" i="26"/>
  <c r="E21675" i="26"/>
  <c r="F21675" i="26"/>
  <c r="E21676" i="26"/>
  <c r="F21676" i="26"/>
  <c r="E21677" i="26"/>
  <c r="F21677" i="26"/>
  <c r="E21678" i="26"/>
  <c r="F21678" i="26"/>
  <c r="E21679" i="26"/>
  <c r="F21679" i="26"/>
  <c r="E21680" i="26"/>
  <c r="F21680" i="26"/>
  <c r="E21681" i="26"/>
  <c r="F21681" i="26"/>
  <c r="E21682" i="26"/>
  <c r="F21682" i="26"/>
  <c r="E21683" i="26"/>
  <c r="F21683" i="26"/>
  <c r="E21684" i="26"/>
  <c r="F21684" i="26"/>
  <c r="E21685" i="26"/>
  <c r="F21685" i="26"/>
  <c r="E21686" i="26"/>
  <c r="F21686" i="26"/>
  <c r="E21687" i="26"/>
  <c r="F21687" i="26"/>
  <c r="E21688" i="26"/>
  <c r="F21688" i="26"/>
  <c r="E21689" i="26"/>
  <c r="F21689" i="26"/>
  <c r="E21690" i="26"/>
  <c r="F21690" i="26"/>
  <c r="E21691" i="26"/>
  <c r="F21691" i="26"/>
  <c r="E21692" i="26"/>
  <c r="F21692" i="26"/>
  <c r="E21693" i="26"/>
  <c r="F21693" i="26"/>
  <c r="E21694" i="26"/>
  <c r="F21694" i="26"/>
  <c r="E21695" i="26"/>
  <c r="F21695" i="26"/>
  <c r="E21696" i="26"/>
  <c r="F21696" i="26"/>
  <c r="E21697" i="26"/>
  <c r="F21697" i="26"/>
  <c r="E21698" i="26"/>
  <c r="F21698" i="26"/>
  <c r="E21699" i="26"/>
  <c r="F21699" i="26"/>
  <c r="E21700" i="26"/>
  <c r="F21700" i="26"/>
  <c r="E21701" i="26"/>
  <c r="F21701" i="26"/>
  <c r="E21702" i="26"/>
  <c r="F21702" i="26"/>
  <c r="E21703" i="26"/>
  <c r="F21703" i="26"/>
  <c r="E21704" i="26"/>
  <c r="F21704" i="26"/>
  <c r="E21705" i="26"/>
  <c r="F21705" i="26"/>
  <c r="E21706" i="26"/>
  <c r="F21706" i="26"/>
  <c r="E21707" i="26"/>
  <c r="F21707" i="26"/>
  <c r="E21708" i="26"/>
  <c r="F21708" i="26"/>
  <c r="E21709" i="26"/>
  <c r="F21709" i="26"/>
  <c r="E21710" i="26"/>
  <c r="F21710" i="26"/>
  <c r="E21711" i="26"/>
  <c r="F21711" i="26"/>
  <c r="E21712" i="26"/>
  <c r="F21712" i="26"/>
  <c r="E21713" i="26"/>
  <c r="F21713" i="26"/>
  <c r="E21714" i="26"/>
  <c r="F21714" i="26"/>
  <c r="E21715" i="26"/>
  <c r="F21715" i="26"/>
  <c r="E21716" i="26"/>
  <c r="F21716" i="26"/>
  <c r="E21717" i="26"/>
  <c r="F21717" i="26"/>
  <c r="E21718" i="26"/>
  <c r="F21718" i="26"/>
  <c r="E21719" i="26"/>
  <c r="F21719" i="26"/>
  <c r="E21720" i="26"/>
  <c r="F21720" i="26"/>
  <c r="E21721" i="26"/>
  <c r="F21721" i="26"/>
  <c r="E21722" i="26"/>
  <c r="F21722" i="26"/>
  <c r="E21723" i="26"/>
  <c r="F21723" i="26"/>
  <c r="E21724" i="26"/>
  <c r="F21724" i="26"/>
  <c r="E21725" i="26"/>
  <c r="F21725" i="26"/>
  <c r="E21726" i="26"/>
  <c r="F21726" i="26"/>
  <c r="E21727" i="26"/>
  <c r="F21727" i="26"/>
  <c r="E21728" i="26"/>
  <c r="F21728" i="26"/>
  <c r="E21729" i="26"/>
  <c r="F21729" i="26"/>
  <c r="E21730" i="26"/>
  <c r="F21730" i="26"/>
  <c r="E21731" i="26"/>
  <c r="F21731" i="26"/>
  <c r="E21732" i="26"/>
  <c r="F21732" i="26"/>
  <c r="E21733" i="26"/>
  <c r="F21733" i="26"/>
  <c r="E21734" i="26"/>
  <c r="F21734" i="26"/>
  <c r="E21735" i="26"/>
  <c r="F21735" i="26"/>
  <c r="E21736" i="26"/>
  <c r="F21736" i="26"/>
  <c r="E21737" i="26"/>
  <c r="F21737" i="26"/>
  <c r="E21738" i="26"/>
  <c r="F21738" i="26"/>
  <c r="E21739" i="26"/>
  <c r="F21739" i="26"/>
  <c r="E21740" i="26"/>
  <c r="F21740" i="26"/>
  <c r="E21741" i="26"/>
  <c r="F21741" i="26"/>
  <c r="E21742" i="26"/>
  <c r="F21742" i="26"/>
  <c r="E21743" i="26"/>
  <c r="F21743" i="26"/>
  <c r="E21744" i="26"/>
  <c r="F21744" i="26"/>
  <c r="E21745" i="26"/>
  <c r="F21745" i="26"/>
  <c r="E21746" i="26"/>
  <c r="F21746" i="26"/>
  <c r="E21747" i="26"/>
  <c r="F21747" i="26"/>
  <c r="E21748" i="26"/>
  <c r="F21748" i="26"/>
  <c r="E21749" i="26"/>
  <c r="F21749" i="26"/>
  <c r="E21750" i="26"/>
  <c r="F21750" i="26"/>
  <c r="E21751" i="26"/>
  <c r="F21751" i="26"/>
  <c r="E21752" i="26"/>
  <c r="F21752" i="26"/>
  <c r="E21753" i="26"/>
  <c r="F21753" i="26"/>
  <c r="E21754" i="26"/>
  <c r="F21754" i="26"/>
  <c r="E21755" i="26"/>
  <c r="F21755" i="26"/>
  <c r="E21756" i="26"/>
  <c r="F21756" i="26"/>
  <c r="E21757" i="26"/>
  <c r="F21757" i="26"/>
  <c r="E21758" i="26"/>
  <c r="F21758" i="26"/>
  <c r="E21759" i="26"/>
  <c r="F21759" i="26"/>
  <c r="E21760" i="26"/>
  <c r="F21760" i="26"/>
  <c r="E21761" i="26"/>
  <c r="F21761" i="26"/>
  <c r="E21762" i="26"/>
  <c r="F21762" i="26"/>
  <c r="E21763" i="26"/>
  <c r="F21763" i="26"/>
  <c r="E21764" i="26"/>
  <c r="F21764" i="26"/>
  <c r="E21765" i="26"/>
  <c r="F21765" i="26"/>
  <c r="E21766" i="26"/>
  <c r="F21766" i="26"/>
  <c r="E21767" i="26"/>
  <c r="F21767" i="26"/>
  <c r="E21768" i="26"/>
  <c r="F21768" i="26"/>
  <c r="E21769" i="26"/>
  <c r="F21769" i="26"/>
  <c r="E21770" i="26"/>
  <c r="F21770" i="26"/>
  <c r="E21771" i="26"/>
  <c r="F21771" i="26"/>
  <c r="E21772" i="26"/>
  <c r="F21772" i="26"/>
  <c r="E21773" i="26"/>
  <c r="F21773" i="26"/>
  <c r="E21774" i="26"/>
  <c r="F21774" i="26"/>
  <c r="E21775" i="26"/>
  <c r="F21775" i="26"/>
  <c r="E21776" i="26"/>
  <c r="F21776" i="26"/>
  <c r="E21777" i="26"/>
  <c r="F21777" i="26"/>
  <c r="E21778" i="26"/>
  <c r="F21778" i="26"/>
  <c r="E21779" i="26"/>
  <c r="F21779" i="26"/>
  <c r="E21780" i="26"/>
  <c r="F21780" i="26"/>
  <c r="E21781" i="26"/>
  <c r="F21781" i="26"/>
  <c r="E21782" i="26"/>
  <c r="F21782" i="26"/>
  <c r="E21783" i="26"/>
  <c r="F21783" i="26"/>
  <c r="E21784" i="26"/>
  <c r="F21784" i="26"/>
  <c r="E21785" i="26"/>
  <c r="F21785" i="26"/>
  <c r="E21786" i="26"/>
  <c r="F21786" i="26"/>
  <c r="E21787" i="26"/>
  <c r="F21787" i="26"/>
  <c r="E21788" i="26"/>
  <c r="F21788" i="26"/>
  <c r="E21789" i="26"/>
  <c r="F21789" i="26"/>
  <c r="E21790" i="26"/>
  <c r="F21790" i="26"/>
  <c r="E21791" i="26"/>
  <c r="F21791" i="26"/>
  <c r="E21792" i="26"/>
  <c r="F21792" i="26"/>
  <c r="E21793" i="26"/>
  <c r="F21793" i="26"/>
  <c r="E21794" i="26"/>
  <c r="F21794" i="26"/>
  <c r="E21795" i="26"/>
  <c r="F21795" i="26"/>
  <c r="E21796" i="26"/>
  <c r="F21796" i="26"/>
  <c r="E21797" i="26"/>
  <c r="F21797" i="26"/>
  <c r="E21798" i="26"/>
  <c r="F21798" i="26"/>
  <c r="E21799" i="26"/>
  <c r="F21799" i="26"/>
  <c r="E21800" i="26"/>
  <c r="F21800" i="26"/>
  <c r="E21801" i="26"/>
  <c r="F21801" i="26"/>
  <c r="E21802" i="26"/>
  <c r="F21802" i="26"/>
  <c r="E21803" i="26"/>
  <c r="F21803" i="26"/>
  <c r="E21804" i="26"/>
  <c r="F21804" i="26"/>
  <c r="E21805" i="26"/>
  <c r="F21805" i="26"/>
  <c r="E21806" i="26"/>
  <c r="F21806" i="26"/>
  <c r="E21807" i="26"/>
  <c r="F21807" i="26"/>
  <c r="E21808" i="26"/>
  <c r="F21808" i="26"/>
  <c r="E21809" i="26"/>
  <c r="F21809" i="26"/>
  <c r="E21810" i="26"/>
  <c r="F21810" i="26"/>
  <c r="E21811" i="26"/>
  <c r="F21811" i="26"/>
  <c r="E21812" i="26"/>
  <c r="F21812" i="26"/>
  <c r="E21813" i="26"/>
  <c r="F21813" i="26"/>
  <c r="E21814" i="26"/>
  <c r="F21814" i="26"/>
  <c r="E21815" i="26"/>
  <c r="F21815" i="26"/>
  <c r="E21816" i="26"/>
  <c r="F21816" i="26"/>
  <c r="E21817" i="26"/>
  <c r="F21817" i="26"/>
  <c r="E21818" i="26"/>
  <c r="F21818" i="26"/>
  <c r="E21819" i="26"/>
  <c r="F21819" i="26"/>
  <c r="E21820" i="26"/>
  <c r="F21820" i="26"/>
  <c r="E21821" i="26"/>
  <c r="F21821" i="26"/>
  <c r="E21822" i="26"/>
  <c r="F21822" i="26"/>
  <c r="E21823" i="26"/>
  <c r="F21823" i="26"/>
  <c r="E21824" i="26"/>
  <c r="F21824" i="26"/>
  <c r="E21825" i="26"/>
  <c r="F21825" i="26"/>
  <c r="E21826" i="26"/>
  <c r="F21826" i="26"/>
  <c r="E21827" i="26"/>
  <c r="F21827" i="26"/>
  <c r="E21828" i="26"/>
  <c r="F21828" i="26"/>
  <c r="E21829" i="26"/>
  <c r="F21829" i="26"/>
  <c r="E21830" i="26"/>
  <c r="F21830" i="26"/>
  <c r="E21831" i="26"/>
  <c r="F21831" i="26"/>
  <c r="E21832" i="26"/>
  <c r="F21832" i="26"/>
  <c r="E21833" i="26"/>
  <c r="F21833" i="26"/>
  <c r="E21834" i="26"/>
  <c r="F21834" i="26"/>
  <c r="E21835" i="26"/>
  <c r="F21835" i="26"/>
  <c r="E21836" i="26"/>
  <c r="F21836" i="26"/>
  <c r="E21837" i="26"/>
  <c r="F21837" i="26"/>
  <c r="E21838" i="26"/>
  <c r="F21838" i="26"/>
  <c r="E21839" i="26"/>
  <c r="F21839" i="26"/>
  <c r="E21840" i="26"/>
  <c r="F21840" i="26"/>
  <c r="E21841" i="26"/>
  <c r="F21841" i="26"/>
  <c r="E21842" i="26"/>
  <c r="F21842" i="26"/>
  <c r="E21843" i="26"/>
  <c r="F21843" i="26"/>
  <c r="E21844" i="26"/>
  <c r="F21844" i="26"/>
  <c r="E21845" i="26"/>
  <c r="F21845" i="26"/>
  <c r="E21846" i="26"/>
  <c r="F21846" i="26"/>
  <c r="E21847" i="26"/>
  <c r="F21847" i="26"/>
  <c r="E21848" i="26"/>
  <c r="F21848" i="26"/>
  <c r="E21849" i="26"/>
  <c r="F21849" i="26"/>
  <c r="E21850" i="26"/>
  <c r="F21850" i="26"/>
  <c r="E21851" i="26"/>
  <c r="F21851" i="26"/>
  <c r="E21852" i="26"/>
  <c r="F21852" i="26"/>
  <c r="E21853" i="26"/>
  <c r="F21853" i="26"/>
  <c r="E21854" i="26"/>
  <c r="F21854" i="26"/>
  <c r="E21855" i="26"/>
  <c r="F21855" i="26"/>
  <c r="E21856" i="26"/>
  <c r="F21856" i="26"/>
  <c r="E21857" i="26"/>
  <c r="F21857" i="26"/>
  <c r="E21858" i="26"/>
  <c r="F21858" i="26"/>
  <c r="E21859" i="26"/>
  <c r="F21859" i="26"/>
  <c r="E21860" i="26"/>
  <c r="F21860" i="26"/>
  <c r="E21861" i="26"/>
  <c r="F21861" i="26"/>
  <c r="E21862" i="26"/>
  <c r="F21862" i="26"/>
  <c r="E21863" i="26"/>
  <c r="F21863" i="26"/>
  <c r="E21864" i="26"/>
  <c r="F21864" i="26"/>
  <c r="E21865" i="26"/>
  <c r="F21865" i="26"/>
  <c r="E21866" i="26"/>
  <c r="F21866" i="26"/>
  <c r="E21867" i="26"/>
  <c r="F21867" i="26"/>
  <c r="E21868" i="26"/>
  <c r="F21868" i="26"/>
  <c r="E21869" i="26"/>
  <c r="F21869" i="26"/>
  <c r="E21870" i="26"/>
  <c r="F21870" i="26"/>
  <c r="E21871" i="26"/>
  <c r="F21871" i="26"/>
  <c r="E21872" i="26"/>
  <c r="F21872" i="26"/>
  <c r="E21873" i="26"/>
  <c r="F21873" i="26"/>
  <c r="E21874" i="26"/>
  <c r="F21874" i="26"/>
  <c r="E21875" i="26"/>
  <c r="F21875" i="26"/>
  <c r="E21876" i="26"/>
  <c r="F21876" i="26"/>
  <c r="E21877" i="26"/>
  <c r="F21877" i="26"/>
  <c r="E21878" i="26"/>
  <c r="F21878" i="26"/>
  <c r="E21879" i="26"/>
  <c r="F21879" i="26"/>
  <c r="E21880" i="26"/>
  <c r="F21880" i="26"/>
  <c r="E21881" i="26"/>
  <c r="F21881" i="26"/>
  <c r="E21882" i="26"/>
  <c r="F21882" i="26"/>
  <c r="E21883" i="26"/>
  <c r="F21883" i="26"/>
  <c r="E21884" i="26"/>
  <c r="F21884" i="26"/>
  <c r="E21885" i="26"/>
  <c r="F21885" i="26"/>
  <c r="E21886" i="26"/>
  <c r="F21886" i="26"/>
  <c r="E21887" i="26"/>
  <c r="F21887" i="26"/>
  <c r="E21888" i="26"/>
  <c r="F21888" i="26"/>
  <c r="E21889" i="26"/>
  <c r="F21889" i="26"/>
  <c r="E21890" i="26"/>
  <c r="F21890" i="26"/>
  <c r="E21891" i="26"/>
  <c r="F21891" i="26"/>
  <c r="E21892" i="26"/>
  <c r="F21892" i="26"/>
  <c r="E21893" i="26"/>
  <c r="F21893" i="26"/>
  <c r="E21894" i="26"/>
  <c r="F21894" i="26"/>
  <c r="E21895" i="26"/>
  <c r="F21895" i="26"/>
  <c r="E21896" i="26"/>
  <c r="F21896" i="26"/>
  <c r="E21897" i="26"/>
  <c r="F21897" i="26"/>
  <c r="E21898" i="26"/>
  <c r="F21898" i="26"/>
  <c r="E21899" i="26"/>
  <c r="F21899" i="26"/>
  <c r="E21900" i="26"/>
  <c r="F21900" i="26"/>
  <c r="E21901" i="26"/>
  <c r="F21901" i="26"/>
  <c r="E21902" i="26"/>
  <c r="F21902" i="26"/>
  <c r="E21903" i="26"/>
  <c r="F21903" i="26"/>
  <c r="E21904" i="26"/>
  <c r="F21904" i="26"/>
  <c r="E21905" i="26"/>
  <c r="F21905" i="26"/>
  <c r="E21906" i="26"/>
  <c r="F21906" i="26"/>
  <c r="E21907" i="26"/>
  <c r="F21907" i="26"/>
  <c r="E21908" i="26"/>
  <c r="F21908" i="26"/>
  <c r="E21909" i="26"/>
  <c r="F21909" i="26"/>
  <c r="E21910" i="26"/>
  <c r="F21910" i="26"/>
  <c r="E21911" i="26"/>
  <c r="F21911" i="26"/>
  <c r="E21912" i="26"/>
  <c r="F21912" i="26"/>
  <c r="E21913" i="26"/>
  <c r="F21913" i="26"/>
  <c r="E21914" i="26"/>
  <c r="F21914" i="26"/>
  <c r="E21915" i="26"/>
  <c r="F21915" i="26"/>
  <c r="E21916" i="26"/>
  <c r="F21916" i="26"/>
  <c r="E21917" i="26"/>
  <c r="F21917" i="26"/>
  <c r="E21918" i="26"/>
  <c r="F21918" i="26"/>
  <c r="E21919" i="26"/>
  <c r="F21919" i="26"/>
  <c r="E21920" i="26"/>
  <c r="F21920" i="26"/>
  <c r="E21921" i="26"/>
  <c r="F21921" i="26"/>
  <c r="E21922" i="26"/>
  <c r="F21922" i="26"/>
  <c r="E21923" i="26"/>
  <c r="F21923" i="26"/>
  <c r="E21924" i="26"/>
  <c r="F21924" i="26"/>
  <c r="E21925" i="26"/>
  <c r="F21925" i="26"/>
  <c r="E21926" i="26"/>
  <c r="F21926" i="26"/>
  <c r="E21927" i="26"/>
  <c r="F21927" i="26"/>
  <c r="E21928" i="26"/>
  <c r="F21928" i="26"/>
  <c r="E21929" i="26"/>
  <c r="F21929" i="26"/>
  <c r="E21930" i="26"/>
  <c r="F21930" i="26"/>
  <c r="E21931" i="26"/>
  <c r="F21931" i="26"/>
  <c r="E21932" i="26"/>
  <c r="F21932" i="26"/>
  <c r="E21933" i="26"/>
  <c r="F21933" i="26"/>
  <c r="E21934" i="26"/>
  <c r="F21934" i="26"/>
  <c r="E21935" i="26"/>
  <c r="F21935" i="26"/>
  <c r="E21936" i="26"/>
  <c r="F21936" i="26"/>
  <c r="E21937" i="26"/>
  <c r="F21937" i="26"/>
  <c r="E21938" i="26"/>
  <c r="F21938" i="26"/>
  <c r="E21939" i="26"/>
  <c r="F21939" i="26"/>
  <c r="E21940" i="26"/>
  <c r="F21940" i="26"/>
  <c r="E21941" i="26"/>
  <c r="F21941" i="26"/>
  <c r="E21942" i="26"/>
  <c r="F21942" i="26"/>
  <c r="E21943" i="26"/>
  <c r="F21943" i="26"/>
  <c r="E21944" i="26"/>
  <c r="F21944" i="26"/>
  <c r="E21945" i="26"/>
  <c r="F21945" i="26"/>
  <c r="E21946" i="26"/>
  <c r="F21946" i="26"/>
  <c r="E21947" i="26"/>
  <c r="F21947" i="26"/>
  <c r="E21948" i="26"/>
  <c r="F21948" i="26"/>
  <c r="E21949" i="26"/>
  <c r="F21949" i="26"/>
  <c r="E21950" i="26"/>
  <c r="F21950" i="26"/>
  <c r="E21951" i="26"/>
  <c r="F21951" i="26"/>
  <c r="E21952" i="26"/>
  <c r="F21952" i="26"/>
  <c r="E21953" i="26"/>
  <c r="F21953" i="26"/>
  <c r="E21954" i="26"/>
  <c r="F21954" i="26"/>
  <c r="E21955" i="26"/>
  <c r="F21955" i="26"/>
  <c r="E21956" i="26"/>
  <c r="F21956" i="26"/>
  <c r="E21957" i="26"/>
  <c r="F21957" i="26"/>
  <c r="E21958" i="26"/>
  <c r="F21958" i="26"/>
  <c r="E21959" i="26"/>
  <c r="F21959" i="26"/>
  <c r="E21960" i="26"/>
  <c r="F21960" i="26"/>
  <c r="E21961" i="26"/>
  <c r="F21961" i="26"/>
  <c r="E21962" i="26"/>
  <c r="F21962" i="26"/>
  <c r="E21963" i="26"/>
  <c r="F21963" i="26"/>
  <c r="E21964" i="26"/>
  <c r="F21964" i="26"/>
  <c r="E21965" i="26"/>
  <c r="F21965" i="26"/>
  <c r="E21966" i="26"/>
  <c r="F21966" i="26"/>
  <c r="E21967" i="26"/>
  <c r="F21967" i="26"/>
  <c r="E21968" i="26"/>
  <c r="F21968" i="26"/>
  <c r="E21969" i="26"/>
  <c r="F21969" i="26"/>
  <c r="E21970" i="26"/>
  <c r="F21970" i="26"/>
  <c r="E21971" i="26"/>
  <c r="F21971" i="26"/>
  <c r="E21972" i="26"/>
  <c r="F21972" i="26"/>
  <c r="E21973" i="26"/>
  <c r="F21973" i="26"/>
  <c r="E21974" i="26"/>
  <c r="F21974" i="26"/>
  <c r="E21975" i="26"/>
  <c r="F21975" i="26"/>
  <c r="E21976" i="26"/>
  <c r="F21976" i="26"/>
  <c r="E21977" i="26"/>
  <c r="F21977" i="26"/>
  <c r="E21978" i="26"/>
  <c r="F21978" i="26"/>
  <c r="E21979" i="26"/>
  <c r="F21979" i="26"/>
  <c r="E21980" i="26"/>
  <c r="F21980" i="26"/>
  <c r="E21981" i="26"/>
  <c r="F21981" i="26"/>
  <c r="E21982" i="26"/>
  <c r="F21982" i="26"/>
  <c r="E21983" i="26"/>
  <c r="F21983" i="26"/>
  <c r="E21984" i="26"/>
  <c r="F21984" i="26"/>
  <c r="E21985" i="26"/>
  <c r="F21985" i="26"/>
  <c r="E21986" i="26"/>
  <c r="F21986" i="26"/>
  <c r="E21987" i="26"/>
  <c r="F21987" i="26"/>
  <c r="E21988" i="26"/>
  <c r="F21988" i="26"/>
  <c r="E21989" i="26"/>
  <c r="F21989" i="26"/>
  <c r="E21990" i="26"/>
  <c r="F21990" i="26"/>
  <c r="E21991" i="26"/>
  <c r="F21991" i="26"/>
  <c r="E21992" i="26"/>
  <c r="F21992" i="26"/>
  <c r="E21993" i="26"/>
  <c r="F21993" i="26"/>
  <c r="E21994" i="26"/>
  <c r="F21994" i="26"/>
  <c r="E21995" i="26"/>
  <c r="F21995" i="26"/>
  <c r="E21996" i="26"/>
  <c r="F21996" i="26"/>
  <c r="E21997" i="26"/>
  <c r="F21997" i="26"/>
  <c r="E21998" i="26"/>
  <c r="F21998" i="26"/>
  <c r="E21999" i="26"/>
  <c r="F21999" i="26"/>
  <c r="E22000" i="26"/>
  <c r="F22000" i="26"/>
  <c r="E22001" i="26"/>
  <c r="F22001" i="26"/>
  <c r="E22002" i="26"/>
  <c r="F22002" i="26"/>
  <c r="E22003" i="26"/>
  <c r="F22003" i="26"/>
  <c r="E22004" i="26"/>
  <c r="F22004" i="26"/>
  <c r="E22005" i="26"/>
  <c r="F22005" i="26"/>
  <c r="E22006" i="26"/>
  <c r="F22006" i="26"/>
  <c r="E22007" i="26"/>
  <c r="F22007" i="26"/>
  <c r="E22008" i="26"/>
  <c r="F22008" i="26"/>
  <c r="E22009" i="26"/>
  <c r="F22009" i="26"/>
  <c r="E22010" i="26"/>
  <c r="F22010" i="26"/>
  <c r="E22011" i="26"/>
  <c r="F22011" i="26"/>
  <c r="E22012" i="26"/>
  <c r="F22012" i="26"/>
  <c r="E22013" i="26"/>
  <c r="F22013" i="26"/>
  <c r="E22014" i="26"/>
  <c r="F22014" i="26"/>
  <c r="E22015" i="26"/>
  <c r="F22015" i="26"/>
  <c r="E22016" i="26"/>
  <c r="F22016" i="26"/>
  <c r="E22017" i="26"/>
  <c r="F22017" i="26"/>
  <c r="E22018" i="26"/>
  <c r="F22018" i="26"/>
  <c r="E22019" i="26"/>
  <c r="F22019" i="26"/>
  <c r="E22020" i="26"/>
  <c r="F22020" i="26"/>
  <c r="E22021" i="26"/>
  <c r="F22021" i="26"/>
  <c r="E22022" i="26"/>
  <c r="F22022" i="26"/>
  <c r="E22023" i="26"/>
  <c r="F22023" i="26"/>
  <c r="E22024" i="26"/>
  <c r="F22024" i="26"/>
  <c r="E22025" i="26"/>
  <c r="F22025" i="26"/>
  <c r="E22026" i="26"/>
  <c r="F22026" i="26"/>
  <c r="E22027" i="26"/>
  <c r="F22027" i="26"/>
  <c r="E22028" i="26"/>
  <c r="F22028" i="26"/>
  <c r="E22029" i="26"/>
  <c r="F22029" i="26"/>
  <c r="E22030" i="26"/>
  <c r="F22030" i="26"/>
  <c r="E22031" i="26"/>
  <c r="F22031" i="26"/>
  <c r="E22032" i="26"/>
  <c r="F22032" i="26"/>
  <c r="E22033" i="26"/>
  <c r="F22033" i="26"/>
  <c r="E22034" i="26"/>
  <c r="F22034" i="26"/>
  <c r="E22035" i="26"/>
  <c r="F22035" i="26"/>
  <c r="E22036" i="26"/>
  <c r="F22036" i="26"/>
  <c r="E22037" i="26"/>
  <c r="F22037" i="26"/>
  <c r="E22038" i="26"/>
  <c r="F22038" i="26"/>
  <c r="E22039" i="26"/>
  <c r="F22039" i="26"/>
  <c r="E22040" i="26"/>
  <c r="F22040" i="26"/>
  <c r="E22041" i="26"/>
  <c r="F22041" i="26"/>
  <c r="E22042" i="26"/>
  <c r="F22042" i="26"/>
  <c r="E22043" i="26"/>
  <c r="F22043" i="26"/>
  <c r="E22044" i="26"/>
  <c r="F22044" i="26"/>
  <c r="E22045" i="26"/>
  <c r="F22045" i="26"/>
  <c r="E22046" i="26"/>
  <c r="F22046" i="26"/>
  <c r="E22047" i="26"/>
  <c r="F22047" i="26"/>
  <c r="E22048" i="26"/>
  <c r="F22048" i="26"/>
  <c r="E22049" i="26"/>
  <c r="F22049" i="26"/>
  <c r="E22050" i="26"/>
  <c r="F22050" i="26"/>
  <c r="E22051" i="26"/>
  <c r="F22051" i="26"/>
  <c r="E22052" i="26"/>
  <c r="F22052" i="26"/>
  <c r="E22053" i="26"/>
  <c r="F22053" i="26"/>
  <c r="E22054" i="26"/>
  <c r="F22054" i="26"/>
  <c r="E22055" i="26"/>
  <c r="F22055" i="26"/>
  <c r="E22056" i="26"/>
  <c r="F22056" i="26"/>
  <c r="E22057" i="26"/>
  <c r="F22057" i="26"/>
  <c r="E22058" i="26"/>
  <c r="F22058" i="26"/>
  <c r="E22059" i="26"/>
  <c r="F22059" i="26"/>
  <c r="E22060" i="26"/>
  <c r="F22060" i="26"/>
  <c r="E22061" i="26"/>
  <c r="F22061" i="26"/>
  <c r="E22062" i="26"/>
  <c r="F22062" i="26"/>
  <c r="E22063" i="26"/>
  <c r="F22063" i="26"/>
  <c r="E22064" i="26"/>
  <c r="F22064" i="26"/>
  <c r="E22065" i="26"/>
  <c r="F22065" i="26"/>
  <c r="E22066" i="26"/>
  <c r="F22066" i="26"/>
  <c r="E22067" i="26"/>
  <c r="F22067" i="26"/>
  <c r="E22068" i="26"/>
  <c r="F22068" i="26"/>
  <c r="E22069" i="26"/>
  <c r="F22069" i="26"/>
  <c r="E22070" i="26"/>
  <c r="F22070" i="26"/>
  <c r="E22071" i="26"/>
  <c r="F22071" i="26"/>
  <c r="E22072" i="26"/>
  <c r="F22072" i="26"/>
  <c r="E22073" i="26"/>
  <c r="F22073" i="26"/>
  <c r="E22074" i="26"/>
  <c r="F22074" i="26"/>
  <c r="E22075" i="26"/>
  <c r="F22075" i="26"/>
  <c r="E22076" i="26"/>
  <c r="F22076" i="26"/>
  <c r="E22077" i="26"/>
  <c r="F22077" i="26"/>
  <c r="E22078" i="26"/>
  <c r="F22078" i="26"/>
  <c r="E22079" i="26"/>
  <c r="F22079" i="26"/>
  <c r="E22080" i="26"/>
  <c r="F22080" i="26"/>
  <c r="E22081" i="26"/>
  <c r="F22081" i="26"/>
  <c r="E22082" i="26"/>
  <c r="F22082" i="26"/>
  <c r="E22083" i="26"/>
  <c r="F22083" i="26"/>
  <c r="E22084" i="26"/>
  <c r="F22084" i="26"/>
  <c r="E22085" i="26"/>
  <c r="F22085" i="26"/>
  <c r="E22086" i="26"/>
  <c r="F22086" i="26"/>
  <c r="E22087" i="26"/>
  <c r="F22087" i="26"/>
  <c r="E22088" i="26"/>
  <c r="F22088" i="26"/>
  <c r="E22089" i="26"/>
  <c r="F22089" i="26"/>
  <c r="E22090" i="26"/>
  <c r="F22090" i="26"/>
  <c r="E22091" i="26"/>
  <c r="F22091" i="26"/>
  <c r="E22092" i="26"/>
  <c r="F22092" i="26"/>
  <c r="E22093" i="26"/>
  <c r="F22093" i="26"/>
  <c r="E22094" i="26"/>
  <c r="F22094" i="26"/>
  <c r="E22095" i="26"/>
  <c r="F22095" i="26"/>
  <c r="E22096" i="26"/>
  <c r="F22096" i="26"/>
  <c r="E22097" i="26"/>
  <c r="F22097" i="26"/>
  <c r="E22098" i="26"/>
  <c r="F22098" i="26"/>
  <c r="E22099" i="26"/>
  <c r="F22099" i="26"/>
  <c r="E22100" i="26"/>
  <c r="F22100" i="26"/>
  <c r="E22101" i="26"/>
  <c r="F22101" i="26"/>
  <c r="E22102" i="26"/>
  <c r="F22102" i="26"/>
  <c r="E22103" i="26"/>
  <c r="F22103" i="26"/>
  <c r="E22104" i="26"/>
  <c r="F22104" i="26"/>
  <c r="E22105" i="26"/>
  <c r="F22105" i="26"/>
  <c r="E22106" i="26"/>
  <c r="F22106" i="26"/>
  <c r="E22107" i="26"/>
  <c r="F22107" i="26"/>
  <c r="E22108" i="26"/>
  <c r="F22108" i="26"/>
  <c r="E22109" i="26"/>
  <c r="F22109" i="26"/>
  <c r="E22110" i="26"/>
  <c r="F22110" i="26"/>
  <c r="E22111" i="26"/>
  <c r="F22111" i="26"/>
  <c r="E22112" i="26"/>
  <c r="F22112" i="26"/>
  <c r="E22113" i="26"/>
  <c r="F22113" i="26"/>
  <c r="E22114" i="26"/>
  <c r="F22114" i="26"/>
  <c r="E22115" i="26"/>
  <c r="F22115" i="26"/>
  <c r="E22116" i="26"/>
  <c r="F22116" i="26"/>
  <c r="E22117" i="26"/>
  <c r="F22117" i="26"/>
  <c r="E22118" i="26"/>
  <c r="F22118" i="26"/>
  <c r="E22119" i="26"/>
  <c r="F22119" i="26"/>
  <c r="E22120" i="26"/>
  <c r="F22120" i="26"/>
  <c r="E22121" i="26"/>
  <c r="F22121" i="26"/>
  <c r="E22122" i="26"/>
  <c r="F22122" i="26"/>
  <c r="E22123" i="26"/>
  <c r="F22123" i="26"/>
  <c r="E22124" i="26"/>
  <c r="F22124" i="26"/>
  <c r="E22125" i="26"/>
  <c r="F22125" i="26"/>
  <c r="E22126" i="26"/>
  <c r="F22126" i="26"/>
  <c r="E22127" i="26"/>
  <c r="F22127" i="26"/>
  <c r="E22128" i="26"/>
  <c r="F22128" i="26"/>
  <c r="E22129" i="26"/>
  <c r="F22129" i="26"/>
  <c r="E22130" i="26"/>
  <c r="F22130" i="26"/>
  <c r="E22131" i="26"/>
  <c r="F22131" i="26"/>
  <c r="E22132" i="26"/>
  <c r="F22132" i="26"/>
  <c r="E22133" i="26"/>
  <c r="F22133" i="26"/>
  <c r="E22134" i="26"/>
  <c r="F22134" i="26"/>
  <c r="E22135" i="26"/>
  <c r="F22135" i="26"/>
  <c r="E22136" i="26"/>
  <c r="F22136" i="26"/>
  <c r="E22137" i="26"/>
  <c r="F22137" i="26"/>
  <c r="E22138" i="26"/>
  <c r="F22138" i="26"/>
  <c r="E22139" i="26"/>
  <c r="F22139" i="26"/>
  <c r="E22140" i="26"/>
  <c r="F22140" i="26"/>
  <c r="E22141" i="26"/>
  <c r="F22141" i="26"/>
  <c r="E22142" i="26"/>
  <c r="F22142" i="26"/>
  <c r="E22143" i="26"/>
  <c r="F22143" i="26"/>
  <c r="E22144" i="26"/>
  <c r="F22144" i="26"/>
  <c r="E22145" i="26"/>
  <c r="F22145" i="26"/>
  <c r="E22146" i="26"/>
  <c r="F22146" i="26"/>
  <c r="E22147" i="26"/>
  <c r="F22147" i="26"/>
  <c r="E22148" i="26"/>
  <c r="F22148" i="26"/>
  <c r="E22149" i="26"/>
  <c r="F22149" i="26"/>
  <c r="E22150" i="26"/>
  <c r="F22150" i="26"/>
  <c r="E22151" i="26"/>
  <c r="F22151" i="26"/>
  <c r="E22152" i="26"/>
  <c r="F22152" i="26"/>
  <c r="E22153" i="26"/>
  <c r="F22153" i="26"/>
  <c r="E22154" i="26"/>
  <c r="F22154" i="26"/>
  <c r="E22155" i="26"/>
  <c r="F22155" i="26"/>
  <c r="E22156" i="26"/>
  <c r="F22156" i="26"/>
  <c r="E22157" i="26"/>
  <c r="F22157" i="26"/>
  <c r="E22158" i="26"/>
  <c r="F22158" i="26"/>
  <c r="E22159" i="26"/>
  <c r="F22159" i="26"/>
  <c r="E22160" i="26"/>
  <c r="F22160" i="26"/>
  <c r="E22161" i="26"/>
  <c r="F22161" i="26"/>
  <c r="E22162" i="26"/>
  <c r="F22162" i="26"/>
  <c r="E22163" i="26"/>
  <c r="F22163" i="26"/>
  <c r="E22164" i="26"/>
  <c r="F22164" i="26"/>
  <c r="E22165" i="26"/>
  <c r="F22165" i="26"/>
  <c r="E22166" i="26"/>
  <c r="F22166" i="26"/>
  <c r="E22167" i="26"/>
  <c r="F22167" i="26"/>
  <c r="E22168" i="26"/>
  <c r="F22168" i="26"/>
  <c r="E22169" i="26"/>
  <c r="F22169" i="26"/>
  <c r="E22170" i="26"/>
  <c r="F22170" i="26"/>
  <c r="E22171" i="26"/>
  <c r="F22171" i="26"/>
  <c r="E22172" i="26"/>
  <c r="F22172" i="26"/>
  <c r="E22173" i="26"/>
  <c r="F22173" i="26"/>
  <c r="E22174" i="26"/>
  <c r="F22174" i="26"/>
  <c r="E22175" i="26"/>
  <c r="F22175" i="26"/>
  <c r="E22176" i="26"/>
  <c r="F22176" i="26"/>
  <c r="E22177" i="26"/>
  <c r="F22177" i="26"/>
  <c r="E22178" i="26"/>
  <c r="F22178" i="26"/>
  <c r="E22179" i="26"/>
  <c r="F22179" i="26"/>
  <c r="E22180" i="26"/>
  <c r="F22180" i="26"/>
  <c r="E22181" i="26"/>
  <c r="F22181" i="26"/>
  <c r="E22182" i="26"/>
  <c r="F22182" i="26"/>
  <c r="E22183" i="26"/>
  <c r="F22183" i="26"/>
  <c r="E22184" i="26"/>
  <c r="F22184" i="26"/>
  <c r="E22185" i="26"/>
  <c r="F22185" i="26"/>
  <c r="E22186" i="26"/>
  <c r="F22186" i="26"/>
  <c r="E22187" i="26"/>
  <c r="F22187" i="26"/>
  <c r="E22188" i="26"/>
  <c r="F22188" i="26"/>
  <c r="E22189" i="26"/>
  <c r="F22189" i="26"/>
  <c r="E22190" i="26"/>
  <c r="F22190" i="26"/>
  <c r="E22191" i="26"/>
  <c r="F22191" i="26"/>
  <c r="E22192" i="26"/>
  <c r="F22192" i="26"/>
  <c r="E22193" i="26"/>
  <c r="F22193" i="26"/>
  <c r="E22194" i="26"/>
  <c r="F22194" i="26"/>
  <c r="E22195" i="26"/>
  <c r="F22195" i="26"/>
  <c r="E22196" i="26"/>
  <c r="F22196" i="26"/>
  <c r="E22197" i="26"/>
  <c r="F22197" i="26"/>
  <c r="E22198" i="26"/>
  <c r="F22198" i="26"/>
  <c r="E22199" i="26"/>
  <c r="F22199" i="26"/>
  <c r="E22200" i="26"/>
  <c r="F22200" i="26"/>
  <c r="E22201" i="26"/>
  <c r="F22201" i="26"/>
  <c r="E22202" i="26"/>
  <c r="F22202" i="26"/>
  <c r="E22203" i="26"/>
  <c r="F22203" i="26"/>
  <c r="E22204" i="26"/>
  <c r="F22204" i="26"/>
  <c r="E22205" i="26"/>
  <c r="F22205" i="26"/>
  <c r="E22206" i="26"/>
  <c r="F22206" i="26"/>
  <c r="E22207" i="26"/>
  <c r="F22207" i="26"/>
  <c r="E22208" i="26"/>
  <c r="F22208" i="26"/>
  <c r="E22209" i="26"/>
  <c r="F22209" i="26"/>
  <c r="E22210" i="26"/>
  <c r="F22210" i="26"/>
  <c r="E22211" i="26"/>
  <c r="F22211" i="26"/>
  <c r="E22212" i="26"/>
  <c r="F22212" i="26"/>
  <c r="E22213" i="26"/>
  <c r="F22213" i="26"/>
  <c r="E22214" i="26"/>
  <c r="F22214" i="26"/>
  <c r="E22215" i="26"/>
  <c r="F22215" i="26"/>
  <c r="E22216" i="26"/>
  <c r="F22216" i="26"/>
  <c r="E22217" i="26"/>
  <c r="F22217" i="26"/>
  <c r="E22218" i="26"/>
  <c r="F22218" i="26"/>
  <c r="E22219" i="26"/>
  <c r="F22219" i="26"/>
  <c r="E22220" i="26"/>
  <c r="F22220" i="26"/>
  <c r="E22221" i="26"/>
  <c r="F22221" i="26"/>
  <c r="E22222" i="26"/>
  <c r="F22222" i="26"/>
  <c r="E22223" i="26"/>
  <c r="F22223" i="26"/>
  <c r="E22224" i="26"/>
  <c r="F22224" i="26"/>
  <c r="E22225" i="26"/>
  <c r="F22225" i="26"/>
  <c r="E22226" i="26"/>
  <c r="F22226" i="26"/>
  <c r="E22227" i="26"/>
  <c r="F22227" i="26"/>
  <c r="E22228" i="26"/>
  <c r="F22228" i="26"/>
  <c r="E22229" i="26"/>
  <c r="F22229" i="26"/>
  <c r="E22230" i="26"/>
  <c r="F22230" i="26"/>
  <c r="E22231" i="26"/>
  <c r="F22231" i="26"/>
  <c r="E22232" i="26"/>
  <c r="F22232" i="26"/>
  <c r="E22233" i="26"/>
  <c r="F22233" i="26"/>
  <c r="E22234" i="26"/>
  <c r="F22234" i="26"/>
  <c r="E22235" i="26"/>
  <c r="F22235" i="26"/>
  <c r="E22236" i="26"/>
  <c r="F22236" i="26"/>
  <c r="E22237" i="26"/>
  <c r="F22237" i="26"/>
  <c r="F17" i="26"/>
  <c r="E17" i="26"/>
  <c r="B5" i="26" s="1"/>
  <c r="C11" i="26" l="1"/>
  <c r="D11" i="26" s="1"/>
  <c r="H9" i="26"/>
  <c r="B11" i="26"/>
  <c r="H10" i="26"/>
  <c r="C5" i="26"/>
  <c r="H5" i="26" s="1"/>
  <c r="B13" i="26"/>
  <c r="C14" i="26"/>
  <c r="D14" i="26" s="1"/>
  <c r="B15" i="26"/>
  <c r="B12" i="26"/>
  <c r="F6" i="26" s="1"/>
  <c r="B14" i="26"/>
  <c r="B8" i="26"/>
  <c r="B6" i="26"/>
  <c r="B7" i="26"/>
  <c r="C13" i="26"/>
  <c r="C15" i="26"/>
  <c r="C12" i="26"/>
  <c r="C8" i="26"/>
  <c r="C6" i="26"/>
  <c r="C7" i="26"/>
  <c r="F5" i="26"/>
  <c r="F7" i="26"/>
  <c r="D9" i="26"/>
  <c r="D10" i="26"/>
  <c r="D5" i="26" l="1"/>
  <c r="H15" i="26"/>
  <c r="H11" i="26"/>
  <c r="D8" i="26"/>
  <c r="H8" i="26"/>
  <c r="D7" i="26"/>
  <c r="H7" i="26"/>
  <c r="D6" i="26"/>
  <c r="H6" i="26"/>
  <c r="D12" i="26"/>
  <c r="H12" i="26"/>
  <c r="H14" i="26"/>
  <c r="D13" i="26"/>
  <c r="H13" i="26"/>
  <c r="J21" i="1"/>
  <c r="AY58" i="1" l="1"/>
  <c r="AW58" i="1"/>
  <c r="AT58" i="1"/>
  <c r="AQ58" i="1"/>
  <c r="AN58" i="1"/>
  <c r="AK58" i="1"/>
  <c r="AI58" i="1"/>
  <c r="AG58" i="1"/>
  <c r="AF58" i="1"/>
  <c r="AE58" i="1"/>
  <c r="AD58" i="1"/>
  <c r="AC58" i="1"/>
  <c r="AB58" i="1"/>
  <c r="AA58" i="1"/>
  <c r="Z58" i="1"/>
  <c r="Y58" i="1"/>
  <c r="BC63" i="1"/>
  <c r="P63" i="1"/>
  <c r="O63" i="1"/>
  <c r="M63" i="1"/>
  <c r="L63" i="1"/>
  <c r="K63" i="1"/>
  <c r="P62" i="1"/>
  <c r="O62" i="1"/>
  <c r="N62" i="1"/>
  <c r="M62" i="1"/>
  <c r="L62" i="1"/>
  <c r="K62" i="1"/>
  <c r="P61" i="1"/>
  <c r="O61" i="1"/>
  <c r="N61" i="1"/>
  <c r="M61" i="1"/>
  <c r="L61" i="1"/>
  <c r="K61" i="1"/>
  <c r="P60" i="1"/>
  <c r="O60" i="1"/>
  <c r="N60" i="1"/>
  <c r="M60" i="1"/>
  <c r="L60" i="1"/>
  <c r="K60" i="1"/>
  <c r="BC59" i="1"/>
  <c r="BB59" i="1"/>
  <c r="BA59" i="1"/>
  <c r="AZ59" i="1"/>
  <c r="AX59" i="1"/>
  <c r="AV59" i="1"/>
  <c r="AS59" i="1"/>
  <c r="AP59" i="1"/>
  <c r="AM59" i="1"/>
  <c r="AJ59" i="1"/>
  <c r="AH59" i="1"/>
  <c r="X59" i="1"/>
  <c r="W59" i="1"/>
  <c r="V59" i="1"/>
  <c r="U59" i="1"/>
  <c r="T59" i="1"/>
  <c r="S59" i="1"/>
  <c r="R59" i="1"/>
  <c r="Q59" i="1"/>
  <c r="P59" i="1"/>
  <c r="H59" i="1"/>
  <c r="F59" i="1"/>
  <c r="D59" i="1"/>
  <c r="AG59" i="1" l="1"/>
  <c r="AF59" i="1"/>
  <c r="AY59" i="1"/>
  <c r="AA59" i="1"/>
  <c r="AD59" i="1"/>
  <c r="AB59" i="1"/>
  <c r="AE59" i="1"/>
  <c r="AC59" i="1"/>
  <c r="J18" i="1"/>
  <c r="C1" i="31" l="1"/>
  <c r="A4" i="30" l="1"/>
  <c r="A5" i="30" l="1"/>
  <c r="A6" i="30"/>
  <c r="J16" i="1"/>
  <c r="A7" i="30" l="1"/>
  <c r="S19" i="1"/>
  <c r="S60" i="1" s="1"/>
  <c r="J15" i="1"/>
  <c r="A8" i="30" l="1"/>
  <c r="BD21" i="1"/>
  <c r="BD20" i="1"/>
  <c r="A9" i="30" l="1"/>
  <c r="M2" i="19"/>
  <c r="M3" i="19" s="1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J33" i="19"/>
  <c r="I3" i="19"/>
  <c r="K2" i="19"/>
  <c r="K3" i="19" s="1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A10" i="30" l="1"/>
  <c r="I4" i="19"/>
  <c r="I5" i="19" s="1"/>
  <c r="I6" i="19" s="1"/>
  <c r="I7" i="19" s="1"/>
  <c r="I8" i="19" s="1"/>
  <c r="C2" i="19"/>
  <c r="I9" i="19" l="1"/>
  <c r="I10" i="19" s="1"/>
  <c r="A11" i="30"/>
  <c r="I11" i="19" l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B73" i="19" s="1"/>
  <c r="A12" i="30"/>
  <c r="J10" i="1"/>
  <c r="E59" i="1"/>
  <c r="BD31" i="1"/>
  <c r="BD32" i="1"/>
  <c r="B72" i="19" l="1"/>
  <c r="A13" i="30"/>
  <c r="AQ59" i="1"/>
  <c r="AK59" i="1"/>
  <c r="AT59" i="1"/>
  <c r="Z59" i="1"/>
  <c r="AN59" i="1"/>
  <c r="AI59" i="1"/>
  <c r="AW59" i="1"/>
  <c r="Y59" i="1"/>
  <c r="C10" i="1"/>
  <c r="C12" i="1" l="1"/>
  <c r="A14" i="30"/>
  <c r="A15" i="30" l="1"/>
  <c r="AC48" i="1"/>
  <c r="Z48" i="1"/>
  <c r="AA48" i="1"/>
  <c r="AB48" i="1"/>
  <c r="Y48" i="1"/>
  <c r="A16" i="30" l="1"/>
  <c r="AC47" i="1"/>
  <c r="AB47" i="1"/>
  <c r="A17" i="30" l="1"/>
  <c r="Z47" i="1"/>
  <c r="AA47" i="1"/>
  <c r="Y47" i="1"/>
  <c r="A18" i="30" l="1"/>
  <c r="A19" i="30" l="1"/>
  <c r="AC46" i="1"/>
  <c r="Z46" i="1"/>
  <c r="AA46" i="1"/>
  <c r="AB46" i="1"/>
  <c r="Y46" i="1"/>
  <c r="A20" i="30" l="1"/>
  <c r="BD44" i="1"/>
  <c r="A21" i="30" l="1"/>
  <c r="BD42" i="1"/>
  <c r="A22" i="30" l="1"/>
  <c r="E35" i="23"/>
  <c r="A23" i="30" l="1"/>
  <c r="AP43" i="1"/>
  <c r="AP63" i="1" s="1"/>
  <c r="A24" i="30" l="1"/>
  <c r="F26" i="23"/>
  <c r="A25" i="30" l="1"/>
  <c r="A26" i="30" l="1"/>
  <c r="I21" i="1"/>
  <c r="A27" i="30" l="1"/>
  <c r="AN16" i="1"/>
  <c r="A28" i="30" l="1"/>
  <c r="G32" i="23"/>
  <c r="G31" i="23"/>
  <c r="G30" i="23"/>
  <c r="G29" i="23"/>
  <c r="G28" i="23"/>
  <c r="G27" i="23"/>
  <c r="I27" i="23" s="1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I11" i="23" s="1"/>
  <c r="G10" i="23"/>
  <c r="G9" i="23"/>
  <c r="G8" i="23"/>
  <c r="G6" i="23"/>
  <c r="G5" i="23"/>
  <c r="G4" i="23"/>
  <c r="H19" i="1"/>
  <c r="H60" i="1" s="1"/>
  <c r="H35" i="1"/>
  <c r="H62" i="1" s="1"/>
  <c r="A29" i="30" l="1"/>
  <c r="A30" i="30" l="1"/>
  <c r="AY37" i="1"/>
  <c r="A31" i="30" l="1"/>
  <c r="AI34" i="1"/>
  <c r="AI30" i="1"/>
  <c r="AI31" i="1"/>
  <c r="AI32" i="1"/>
  <c r="AI33" i="1"/>
  <c r="A32" i="30" l="1"/>
  <c r="AD45" i="1"/>
  <c r="AE45" i="1"/>
  <c r="AF45" i="1"/>
  <c r="AG45" i="1"/>
  <c r="AD46" i="1"/>
  <c r="AE46" i="1"/>
  <c r="AF46" i="1"/>
  <c r="AG46" i="1"/>
  <c r="AD47" i="1"/>
  <c r="AE47" i="1"/>
  <c r="AF47" i="1"/>
  <c r="AD48" i="1"/>
  <c r="AE48" i="1"/>
  <c r="AF48" i="1"/>
  <c r="AG48" i="1"/>
  <c r="AD49" i="1"/>
  <c r="AE49" i="1"/>
  <c r="AF49" i="1"/>
  <c r="AG49" i="1"/>
  <c r="AD50" i="1"/>
  <c r="AE50" i="1"/>
  <c r="AF50" i="1"/>
  <c r="AG50" i="1"/>
  <c r="AG44" i="1"/>
  <c r="AE44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E42" i="1"/>
  <c r="AG36" i="1"/>
  <c r="AE36" i="1"/>
  <c r="AD36" i="1"/>
  <c r="AE34" i="1"/>
  <c r="AG34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F34" i="1"/>
  <c r="AG26" i="1"/>
  <c r="AG28" i="1"/>
  <c r="AF28" i="1"/>
  <c r="AE28" i="1"/>
  <c r="AC28" i="1"/>
  <c r="AD28" i="1"/>
  <c r="AF26" i="1"/>
  <c r="AD26" i="1"/>
  <c r="AG18" i="1"/>
  <c r="AF18" i="1"/>
  <c r="AE18" i="1"/>
  <c r="AD18" i="1"/>
  <c r="AC18" i="1"/>
  <c r="AC49" i="1"/>
  <c r="AC9" i="1"/>
  <c r="AB9" i="1"/>
  <c r="AA9" i="1"/>
  <c r="Z9" i="1"/>
  <c r="Y9" i="1"/>
  <c r="A33" i="30" l="1"/>
  <c r="AG24" i="1"/>
  <c r="AG25" i="1"/>
  <c r="AG20" i="1"/>
  <c r="AG21" i="1"/>
  <c r="AG22" i="1"/>
  <c r="AG23" i="1"/>
  <c r="AA23" i="1"/>
  <c r="A5" i="23" l="1"/>
  <c r="AG14" i="1" l="1"/>
  <c r="AG15" i="1"/>
  <c r="AG16" i="1"/>
  <c r="AG17" i="1"/>
  <c r="AG10" i="1"/>
  <c r="AG12" i="1"/>
  <c r="AG13" i="1"/>
  <c r="AE13" i="1" l="1"/>
  <c r="AE14" i="1"/>
  <c r="AE15" i="1"/>
  <c r="AE16" i="1"/>
  <c r="AE17" i="1"/>
  <c r="AE12" i="1"/>
  <c r="AE9" i="1"/>
  <c r="AE10" i="1"/>
  <c r="AG9" i="1" l="1"/>
  <c r="AE20" i="1" l="1"/>
  <c r="AE21" i="1"/>
  <c r="W51" i="1"/>
  <c r="X51" i="1"/>
  <c r="W43" i="1"/>
  <c r="W63" i="1" s="1"/>
  <c r="X43" i="1"/>
  <c r="X63" i="1" s="1"/>
  <c r="W35" i="1"/>
  <c r="W62" i="1" s="1"/>
  <c r="X35" i="1"/>
  <c r="X62" i="1" s="1"/>
  <c r="W27" i="1"/>
  <c r="W61" i="1" s="1"/>
  <c r="X27" i="1"/>
  <c r="X61" i="1" s="1"/>
  <c r="W19" i="1"/>
  <c r="W60" i="1" s="1"/>
  <c r="X19" i="1"/>
  <c r="X60" i="1" s="1"/>
  <c r="W11" i="1"/>
  <c r="X11" i="1"/>
  <c r="X54" i="1" l="1"/>
  <c r="W54" i="1"/>
  <c r="X66" i="1"/>
  <c r="W66" i="1"/>
  <c r="V51" i="1"/>
  <c r="V43" i="1"/>
  <c r="V63" i="1" s="1"/>
  <c r="V35" i="1"/>
  <c r="V62" i="1" s="1"/>
  <c r="V27" i="1"/>
  <c r="V61" i="1" s="1"/>
  <c r="V19" i="1"/>
  <c r="V60" i="1" s="1"/>
  <c r="V11" i="1"/>
  <c r="U11" i="1"/>
  <c r="AF44" i="1"/>
  <c r="AF36" i="1"/>
  <c r="AF21" i="1"/>
  <c r="AF22" i="1"/>
  <c r="AF23" i="1"/>
  <c r="AF24" i="1"/>
  <c r="AF25" i="1"/>
  <c r="AF20" i="1"/>
  <c r="AF13" i="1"/>
  <c r="AF14" i="1"/>
  <c r="AF15" i="1"/>
  <c r="AF17" i="1"/>
  <c r="AF12" i="1"/>
  <c r="AF9" i="1"/>
  <c r="AF10" i="1"/>
  <c r="AW23" i="1"/>
  <c r="B66" i="19" l="1"/>
  <c r="V54" i="1"/>
  <c r="V66" i="1"/>
  <c r="B62" i="19" l="1"/>
  <c r="E51" i="1"/>
  <c r="E43" i="1"/>
  <c r="E35" i="1"/>
  <c r="E27" i="1"/>
  <c r="E19" i="1"/>
  <c r="E11" i="1"/>
  <c r="E54" i="1" l="1"/>
  <c r="E63" i="1"/>
  <c r="AQ63" i="1" s="1"/>
  <c r="E60" i="1"/>
  <c r="J19" i="1"/>
  <c r="J35" i="1"/>
  <c r="J62" i="1" s="1"/>
  <c r="E62" i="1"/>
  <c r="E61" i="1"/>
  <c r="E66" i="1" l="1"/>
  <c r="B15" i="19"/>
  <c r="J35" i="19" s="1"/>
  <c r="AI20" i="1"/>
  <c r="AK20" i="1"/>
  <c r="AN20" i="1"/>
  <c r="AQ20" i="1"/>
  <c r="AT20" i="1"/>
  <c r="AW20" i="1"/>
  <c r="AY20" i="1"/>
  <c r="Y20" i="1"/>
  <c r="Z20" i="1"/>
  <c r="AA20" i="1"/>
  <c r="AB20" i="1"/>
  <c r="AC20" i="1"/>
  <c r="AD20" i="1"/>
  <c r="I20" i="1"/>
  <c r="AC12" i="1" l="1"/>
  <c r="AC10" i="1"/>
  <c r="BD17" i="1" l="1"/>
  <c r="O1" i="23" l="1"/>
  <c r="N1" i="23" l="1"/>
  <c r="F22" i="23"/>
  <c r="F23" i="23"/>
  <c r="F24" i="23"/>
  <c r="F25" i="23"/>
  <c r="F27" i="23"/>
  <c r="F28" i="23"/>
  <c r="F29" i="23"/>
  <c r="F30" i="23"/>
  <c r="F31" i="23"/>
  <c r="F32" i="23"/>
  <c r="C13" i="1" l="1"/>
  <c r="AI37" i="1"/>
  <c r="C14" i="1" l="1"/>
  <c r="C15" i="1" l="1"/>
  <c r="C16" i="1" l="1"/>
  <c r="BD9" i="1"/>
  <c r="AY9" i="1"/>
  <c r="AW9" i="1"/>
  <c r="AT9" i="1"/>
  <c r="AQ9" i="1"/>
  <c r="AN9" i="1"/>
  <c r="AK9" i="1"/>
  <c r="AD9" i="1"/>
  <c r="I10" i="1"/>
  <c r="I9" i="1"/>
  <c r="G10" i="1"/>
  <c r="G9" i="1"/>
  <c r="AI21" i="1"/>
  <c r="AI17" i="1"/>
  <c r="AI9" i="1"/>
  <c r="I44" i="1"/>
  <c r="Y44" i="1"/>
  <c r="Z44" i="1"/>
  <c r="AA44" i="1"/>
  <c r="AB44" i="1"/>
  <c r="AC44" i="1"/>
  <c r="AD44" i="1"/>
  <c r="AI44" i="1"/>
  <c r="AK44" i="1"/>
  <c r="AN44" i="1"/>
  <c r="AQ44" i="1"/>
  <c r="AT44" i="1"/>
  <c r="AW44" i="1"/>
  <c r="AY44" i="1"/>
  <c r="I45" i="1"/>
  <c r="Y45" i="1"/>
  <c r="Z45" i="1"/>
  <c r="AA45" i="1"/>
  <c r="AB45" i="1"/>
  <c r="AC45" i="1"/>
  <c r="AI45" i="1"/>
  <c r="AK45" i="1"/>
  <c r="AN45" i="1"/>
  <c r="AQ45" i="1"/>
  <c r="AT45" i="1"/>
  <c r="AW45" i="1"/>
  <c r="AY45" i="1"/>
  <c r="BD45" i="1"/>
  <c r="I46" i="1"/>
  <c r="AI46" i="1"/>
  <c r="AK46" i="1"/>
  <c r="AN46" i="1"/>
  <c r="AQ46" i="1"/>
  <c r="AT46" i="1"/>
  <c r="AW46" i="1"/>
  <c r="AY46" i="1"/>
  <c r="BD46" i="1"/>
  <c r="I47" i="1"/>
  <c r="AK47" i="1"/>
  <c r="AN47" i="1"/>
  <c r="AQ47" i="1"/>
  <c r="AT47" i="1"/>
  <c r="AW47" i="1"/>
  <c r="AY47" i="1"/>
  <c r="BD47" i="1"/>
  <c r="I48" i="1"/>
  <c r="AI48" i="1"/>
  <c r="AK48" i="1"/>
  <c r="AN48" i="1"/>
  <c r="AQ48" i="1"/>
  <c r="AT48" i="1"/>
  <c r="AW48" i="1"/>
  <c r="AY48" i="1"/>
  <c r="BD48" i="1"/>
  <c r="I49" i="1"/>
  <c r="Y49" i="1"/>
  <c r="Z49" i="1"/>
  <c r="AA49" i="1"/>
  <c r="AB49" i="1"/>
  <c r="AI49" i="1"/>
  <c r="AK49" i="1"/>
  <c r="AN49" i="1"/>
  <c r="AQ49" i="1"/>
  <c r="AT49" i="1"/>
  <c r="AW49" i="1"/>
  <c r="AY49" i="1"/>
  <c r="BD49" i="1"/>
  <c r="G50" i="1"/>
  <c r="I50" i="1"/>
  <c r="Y50" i="1"/>
  <c r="Z50" i="1"/>
  <c r="AA50" i="1"/>
  <c r="AB50" i="1"/>
  <c r="AC50" i="1"/>
  <c r="AI50" i="1"/>
  <c r="AK50" i="1"/>
  <c r="AN50" i="1"/>
  <c r="AQ50" i="1"/>
  <c r="AT50" i="1"/>
  <c r="AW50" i="1"/>
  <c r="AY50" i="1"/>
  <c r="BD50" i="1"/>
  <c r="D51" i="1"/>
  <c r="F51" i="1"/>
  <c r="H51" i="1"/>
  <c r="J51" i="1" s="1"/>
  <c r="N51" i="1"/>
  <c r="O51" i="1"/>
  <c r="Q51" i="1"/>
  <c r="R51" i="1"/>
  <c r="S51" i="1"/>
  <c r="T51" i="1"/>
  <c r="U51" i="1"/>
  <c r="AH51" i="1"/>
  <c r="AJ51" i="1"/>
  <c r="AM51" i="1"/>
  <c r="AP51" i="1"/>
  <c r="AS51" i="1"/>
  <c r="AV51" i="1"/>
  <c r="AX51" i="1"/>
  <c r="AZ51" i="1"/>
  <c r="BA51" i="1"/>
  <c r="BB51" i="1"/>
  <c r="BC51" i="1"/>
  <c r="I59" i="1" l="1"/>
  <c r="G59" i="1"/>
  <c r="J59" i="1"/>
  <c r="AK51" i="1"/>
  <c r="C17" i="1"/>
  <c r="AG51" i="1"/>
  <c r="AE51" i="1"/>
  <c r="AF51" i="1"/>
  <c r="AN51" i="1"/>
  <c r="AC51" i="1"/>
  <c r="BD51" i="1"/>
  <c r="AW51" i="1"/>
  <c r="AD51" i="1"/>
  <c r="AA51" i="1"/>
  <c r="AY51" i="1"/>
  <c r="AY53" i="1" s="1"/>
  <c r="I51" i="1"/>
  <c r="G51" i="1"/>
  <c r="AT51" i="1"/>
  <c r="Z51" i="1"/>
  <c r="Y51" i="1"/>
  <c r="AB51" i="1"/>
  <c r="AI51" i="1"/>
  <c r="C18" i="1" l="1"/>
  <c r="G42" i="1"/>
  <c r="C20" i="1" l="1"/>
  <c r="G41" i="1"/>
  <c r="C21" i="1" l="1"/>
  <c r="AC14" i="1"/>
  <c r="AC34" i="1"/>
  <c r="C22" i="1" l="1"/>
  <c r="C23" i="1" l="1"/>
  <c r="C24" i="1" l="1"/>
  <c r="C25" i="1" l="1"/>
  <c r="AA24" i="1"/>
  <c r="AA21" i="1"/>
  <c r="C26" i="1" l="1"/>
  <c r="AY42" i="1"/>
  <c r="AW42" i="1"/>
  <c r="AT42" i="1"/>
  <c r="AQ42" i="1"/>
  <c r="AN42" i="1"/>
  <c r="AK42" i="1"/>
  <c r="AI42" i="1"/>
  <c r="AD42" i="1"/>
  <c r="AC42" i="1"/>
  <c r="AB42" i="1"/>
  <c r="AA42" i="1"/>
  <c r="Z42" i="1"/>
  <c r="Y42" i="1"/>
  <c r="BD41" i="1"/>
  <c r="AY41" i="1"/>
  <c r="AW41" i="1"/>
  <c r="AT41" i="1"/>
  <c r="AQ41" i="1"/>
  <c r="AN41" i="1"/>
  <c r="AI41" i="1"/>
  <c r="AD41" i="1"/>
  <c r="AC41" i="1"/>
  <c r="AB41" i="1"/>
  <c r="AA41" i="1"/>
  <c r="Z41" i="1"/>
  <c r="Y41" i="1"/>
  <c r="I42" i="1"/>
  <c r="I41" i="1"/>
  <c r="I40" i="1"/>
  <c r="C28" i="1" l="1"/>
  <c r="AA34" i="1"/>
  <c r="C29" i="1" l="1"/>
  <c r="AI23" i="1"/>
  <c r="C30" i="1" l="1"/>
  <c r="K4" i="23"/>
  <c r="K5" i="23" s="1"/>
  <c r="J4" i="23"/>
  <c r="J5" i="23" l="1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C31" i="1"/>
  <c r="L4" i="23"/>
  <c r="K6" i="23"/>
  <c r="L5" i="23" l="1"/>
  <c r="C32" i="1"/>
  <c r="L6" i="23"/>
  <c r="K7" i="23"/>
  <c r="AK13" i="1"/>
  <c r="C33" i="1" l="1"/>
  <c r="K8" i="23"/>
  <c r="L7" i="23"/>
  <c r="C34" i="1" l="1"/>
  <c r="K9" i="23"/>
  <c r="L9" i="23" s="1"/>
  <c r="L8" i="23"/>
  <c r="C36" i="1" l="1"/>
  <c r="K10" i="23"/>
  <c r="C37" i="1" l="1"/>
  <c r="A6" i="23"/>
  <c r="K11" i="23"/>
  <c r="L10" i="23"/>
  <c r="AN37" i="1"/>
  <c r="A7" i="23" l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C38" i="1"/>
  <c r="K12" i="23"/>
  <c r="L12" i="23" s="1"/>
  <c r="L11" i="23"/>
  <c r="AN23" i="1"/>
  <c r="AQ25" i="1"/>
  <c r="Q4" i="23" l="1"/>
  <c r="Q5" i="23"/>
  <c r="R4" i="23"/>
  <c r="B88" i="19" s="1"/>
  <c r="C39" i="1"/>
  <c r="K13" i="23"/>
  <c r="B87" i="19" l="1"/>
  <c r="C40" i="1"/>
  <c r="K14" i="23"/>
  <c r="L13" i="23"/>
  <c r="C41" i="1" l="1"/>
  <c r="K15" i="23"/>
  <c r="L14" i="23"/>
  <c r="S4" i="23"/>
  <c r="I19" i="23"/>
  <c r="I31" i="23"/>
  <c r="F5" i="23"/>
  <c r="F6" i="23"/>
  <c r="F7" i="23"/>
  <c r="F8" i="23"/>
  <c r="F9" i="23"/>
  <c r="F10" i="23"/>
  <c r="F11" i="23"/>
  <c r="F13" i="23"/>
  <c r="F14" i="23"/>
  <c r="F15" i="23"/>
  <c r="F16" i="23"/>
  <c r="F17" i="23"/>
  <c r="F18" i="23"/>
  <c r="F19" i="23"/>
  <c r="F20" i="23"/>
  <c r="F21" i="23"/>
  <c r="C42" i="1" l="1"/>
  <c r="C44" i="1" s="1"/>
  <c r="C45" i="1" s="1"/>
  <c r="C46" i="1" s="1"/>
  <c r="C47" i="1" s="1"/>
  <c r="C48" i="1" s="1"/>
  <c r="C49" i="1" s="1"/>
  <c r="I17" i="23"/>
  <c r="K16" i="23"/>
  <c r="L15" i="23"/>
  <c r="I29" i="23"/>
  <c r="I30" i="23"/>
  <c r="I16" i="23"/>
  <c r="I32" i="23"/>
  <c r="I28" i="23"/>
  <c r="I26" i="23"/>
  <c r="I24" i="23"/>
  <c r="I22" i="23"/>
  <c r="I20" i="23"/>
  <c r="I18" i="23"/>
  <c r="I14" i="23"/>
  <c r="I12" i="23"/>
  <c r="I10" i="23"/>
  <c r="I8" i="23"/>
  <c r="I6" i="23"/>
  <c r="G35" i="23"/>
  <c r="I25" i="23"/>
  <c r="I21" i="23"/>
  <c r="I13" i="23"/>
  <c r="I9" i="23"/>
  <c r="I5" i="23"/>
  <c r="F35" i="23"/>
  <c r="I4" i="23"/>
  <c r="I23" i="23"/>
  <c r="I15" i="23"/>
  <c r="I7" i="23"/>
  <c r="C50" i="1" l="1"/>
  <c r="E32" i="30"/>
  <c r="H28" i="30"/>
  <c r="C28" i="30"/>
  <c r="G33" i="30"/>
  <c r="J28" i="30"/>
  <c r="I28" i="30"/>
  <c r="G28" i="30"/>
  <c r="I26" i="30"/>
  <c r="H29" i="30"/>
  <c r="G25" i="30"/>
  <c r="E28" i="30"/>
  <c r="F32" i="30"/>
  <c r="D28" i="30"/>
  <c r="G29" i="30"/>
  <c r="I29" i="30"/>
  <c r="J29" i="30"/>
  <c r="F26" i="30"/>
  <c r="G27" i="30"/>
  <c r="D27" i="30"/>
  <c r="F29" i="30"/>
  <c r="G26" i="30"/>
  <c r="E27" i="30"/>
  <c r="H26" i="30"/>
  <c r="E29" i="30"/>
  <c r="C29" i="30"/>
  <c r="E26" i="30"/>
  <c r="I32" i="30"/>
  <c r="D33" i="30"/>
  <c r="J27" i="30"/>
  <c r="H27" i="30"/>
  <c r="C27" i="30"/>
  <c r="D25" i="30"/>
  <c r="I27" i="30"/>
  <c r="F28" i="30"/>
  <c r="J25" i="30"/>
  <c r="D29" i="30"/>
  <c r="C26" i="30"/>
  <c r="I33" i="30"/>
  <c r="B4" i="19"/>
  <c r="B69" i="19"/>
  <c r="H33" i="30"/>
  <c r="C33" i="30"/>
  <c r="E33" i="30"/>
  <c r="J33" i="30"/>
  <c r="K17" i="23"/>
  <c r="L16" i="23"/>
  <c r="I35" i="23"/>
  <c r="P28" i="30" l="1"/>
  <c r="P29" i="30"/>
  <c r="P26" i="30"/>
  <c r="P27" i="30"/>
  <c r="P33" i="30"/>
  <c r="K18" i="23"/>
  <c r="L17" i="23"/>
  <c r="K19" i="23" l="1"/>
  <c r="K20" i="23" s="1"/>
  <c r="K21" i="23" s="1"/>
  <c r="K22" i="23" s="1"/>
  <c r="L18" i="23"/>
  <c r="K23" i="23" l="1"/>
  <c r="L22" i="23"/>
  <c r="K24" i="23"/>
  <c r="K25" i="23" s="1"/>
  <c r="K26" i="23" s="1"/>
  <c r="K27" i="23" s="1"/>
  <c r="K28" i="23" s="1"/>
  <c r="K29" i="23" s="1"/>
  <c r="K30" i="23" s="1"/>
  <c r="K31" i="23" s="1"/>
  <c r="K32" i="23" s="1"/>
  <c r="K33" i="23" s="1"/>
  <c r="L19" i="23"/>
  <c r="K34" i="23" l="1"/>
  <c r="L33" i="23"/>
  <c r="R5" i="23"/>
  <c r="B90" i="19" s="1"/>
  <c r="L20" i="23"/>
  <c r="K35" i="23" l="1"/>
  <c r="L35" i="23" s="1"/>
  <c r="L34" i="23"/>
  <c r="L21" i="23"/>
  <c r="L23" i="23" l="1"/>
  <c r="L24" i="23" l="1"/>
  <c r="D11" i="1"/>
  <c r="L25" i="23" l="1"/>
  <c r="AI22" i="1"/>
  <c r="L26" i="23" l="1"/>
  <c r="AD17" i="1"/>
  <c r="L27" i="23" l="1"/>
  <c r="AI16" i="1"/>
  <c r="L28" i="23" l="1"/>
  <c r="L29" i="23" l="1"/>
  <c r="L30" i="23" l="1"/>
  <c r="L31" i="23" l="1"/>
  <c r="AB38" i="1"/>
  <c r="S5" i="23" l="1"/>
  <c r="L32" i="23"/>
  <c r="AN21" i="1"/>
  <c r="AJ43" i="1" l="1"/>
  <c r="AJ63" i="1" s="1"/>
  <c r="AK63" i="1" s="1"/>
  <c r="AZ43" i="1"/>
  <c r="AZ63" i="1" s="1"/>
  <c r="D19" i="1" l="1"/>
  <c r="D60" i="1" s="1"/>
  <c r="AB22" i="1" l="1"/>
  <c r="F11" i="1" l="1"/>
  <c r="H11" i="1"/>
  <c r="G12" i="1"/>
  <c r="G13" i="1"/>
  <c r="G14" i="1"/>
  <c r="G15" i="1"/>
  <c r="G16" i="1"/>
  <c r="G17" i="1"/>
  <c r="J11" i="1" l="1"/>
  <c r="G11" i="1"/>
  <c r="U43" i="1" l="1"/>
  <c r="U63" i="1" s="1"/>
  <c r="T43" i="1"/>
  <c r="T63" i="1" s="1"/>
  <c r="S43" i="1"/>
  <c r="S63" i="1" s="1"/>
  <c r="R43" i="1"/>
  <c r="Q43" i="1"/>
  <c r="Q63" i="1" s="1"/>
  <c r="BH43" i="1" l="1"/>
  <c r="BF43" i="1"/>
  <c r="R63" i="1"/>
  <c r="Y63" i="1"/>
  <c r="AF43" i="1"/>
  <c r="AE43" i="1"/>
  <c r="AG43" i="1"/>
  <c r="AA43" i="1"/>
  <c r="AB43" i="1"/>
  <c r="D43" i="1"/>
  <c r="D63" i="1" s="1"/>
  <c r="Y40" i="1"/>
  <c r="Y39" i="1"/>
  <c r="Y38" i="1"/>
  <c r="Y37" i="1"/>
  <c r="Y36" i="1"/>
  <c r="AC63" i="1" l="1"/>
  <c r="B12" i="30"/>
  <c r="B13" i="30"/>
  <c r="B14" i="30"/>
  <c r="AD63" i="1"/>
  <c r="AB63" i="1"/>
  <c r="Z63" i="1"/>
  <c r="AG63" i="1"/>
  <c r="AE63" i="1"/>
  <c r="AF63" i="1"/>
  <c r="AA63" i="1"/>
  <c r="AA33" i="1"/>
  <c r="AA32" i="1" l="1"/>
  <c r="AA25" i="1" l="1"/>
  <c r="AA26" i="1"/>
  <c r="AA22" i="1"/>
  <c r="Z10" i="1" l="1"/>
  <c r="U27" i="1" l="1"/>
  <c r="U61" i="1" s="1"/>
  <c r="Z36" i="1" l="1"/>
  <c r="AB39" i="1" l="1"/>
  <c r="AY28" i="1" l="1"/>
  <c r="S35" i="1" l="1"/>
  <c r="S62" i="1" l="1"/>
  <c r="AW2" i="1"/>
  <c r="Y10" i="1" l="1"/>
  <c r="AA10" i="1"/>
  <c r="AB10" i="1"/>
  <c r="AD10" i="1"/>
  <c r="AI10" i="1"/>
  <c r="AK10" i="1"/>
  <c r="AN10" i="1"/>
  <c r="AQ10" i="1"/>
  <c r="AT10" i="1"/>
  <c r="AW10" i="1"/>
  <c r="AY10" i="1"/>
  <c r="BD10" i="1"/>
  <c r="BD59" i="1" s="1"/>
  <c r="Q11" i="1"/>
  <c r="R11" i="1"/>
  <c r="S11" i="1"/>
  <c r="T11" i="1"/>
  <c r="AH11" i="1"/>
  <c r="AJ11" i="1"/>
  <c r="AM11" i="1"/>
  <c r="AP11" i="1"/>
  <c r="AV11" i="1"/>
  <c r="AX11" i="1"/>
  <c r="AZ11" i="1"/>
  <c r="BA11" i="1"/>
  <c r="BB11" i="1"/>
  <c r="BC11" i="1"/>
  <c r="BH11" i="1" l="1"/>
  <c r="BF11" i="1"/>
  <c r="AC11" i="1"/>
  <c r="AG11" i="1"/>
  <c r="AE11" i="1"/>
  <c r="AD11" i="1"/>
  <c r="AF11" i="1"/>
  <c r="AB11" i="1"/>
  <c r="Z11" i="1"/>
  <c r="AA11" i="1"/>
  <c r="Y11" i="1"/>
  <c r="AW11" i="1"/>
  <c r="AQ11" i="1"/>
  <c r="I11" i="1"/>
  <c r="AK11" i="1"/>
  <c r="BD11" i="1"/>
  <c r="AY11" i="1"/>
  <c r="AT11" i="1"/>
  <c r="AN11" i="1"/>
  <c r="AI11" i="1"/>
  <c r="AQ17" i="1" l="1"/>
  <c r="AA14" i="1" l="1"/>
  <c r="BB43" i="1" l="1"/>
  <c r="BB63" i="1" s="1"/>
  <c r="BA43" i="1"/>
  <c r="BA63" i="1" s="1"/>
  <c r="AX43" i="1"/>
  <c r="AX63" i="1" s="1"/>
  <c r="AY63" i="1" s="1"/>
  <c r="AV43" i="1"/>
  <c r="AV63" i="1" s="1"/>
  <c r="AW63" i="1" s="1"/>
  <c r="AS43" i="1"/>
  <c r="AS63" i="1" s="1"/>
  <c r="AT63" i="1" s="1"/>
  <c r="AM43" i="1"/>
  <c r="AM63" i="1" s="1"/>
  <c r="AN63" i="1" s="1"/>
  <c r="AH43" i="1"/>
  <c r="AH63" i="1" s="1"/>
  <c r="AI63" i="1" s="1"/>
  <c r="H43" i="1"/>
  <c r="F43" i="1"/>
  <c r="F63" i="1" s="1"/>
  <c r="Y43" i="1"/>
  <c r="H63" i="1" l="1"/>
  <c r="J43" i="1"/>
  <c r="J63" i="1" s="1"/>
  <c r="BD43" i="1"/>
  <c r="BD63" i="1" s="1"/>
  <c r="AQ43" i="1"/>
  <c r="G43" i="1"/>
  <c r="G63" i="1" s="1"/>
  <c r="AI43" i="1"/>
  <c r="AT43" i="1"/>
  <c r="AW43" i="1"/>
  <c r="AN43" i="1"/>
  <c r="AC43" i="1"/>
  <c r="I43" i="1"/>
  <c r="Z43" i="1"/>
  <c r="AD43" i="1"/>
  <c r="N43" i="1" l="1"/>
  <c r="N63" i="1" s="1"/>
  <c r="I63" i="1"/>
  <c r="AN25" i="1"/>
  <c r="AW25" i="1" l="1"/>
  <c r="AZ35" i="1" l="1"/>
  <c r="AZ62" i="1" s="1"/>
  <c r="AZ27" i="1"/>
  <c r="AZ61" i="1" s="1"/>
  <c r="AZ19" i="1"/>
  <c r="AZ60" i="1" l="1"/>
  <c r="AZ54" i="1"/>
  <c r="BD40" i="1"/>
  <c r="BD39" i="1"/>
  <c r="BD38" i="1"/>
  <c r="BD37" i="1"/>
  <c r="BD36" i="1"/>
  <c r="BD34" i="1"/>
  <c r="BD33" i="1"/>
  <c r="BD30" i="1"/>
  <c r="BD29" i="1"/>
  <c r="BD28" i="1"/>
  <c r="BD26" i="1"/>
  <c r="BD24" i="1"/>
  <c r="BD23" i="1"/>
  <c r="BD22" i="1"/>
  <c r="BD18" i="1"/>
  <c r="BD16" i="1"/>
  <c r="BD15" i="1"/>
  <c r="BD14" i="1"/>
  <c r="BD13" i="1"/>
  <c r="BD12" i="1"/>
  <c r="AJ35" i="1" l="1"/>
  <c r="AJ62" i="1" s="1"/>
  <c r="AK62" i="1" s="1"/>
  <c r="AJ27" i="1"/>
  <c r="AJ61" i="1" s="1"/>
  <c r="AK61" i="1" s="1"/>
  <c r="AJ19" i="1"/>
  <c r="AP19" i="1"/>
  <c r="AP60" i="1" s="1"/>
  <c r="AQ60" i="1" s="1"/>
  <c r="AS19" i="1"/>
  <c r="AS60" i="1" l="1"/>
  <c r="AT60" i="1" s="1"/>
  <c r="AJ60" i="1"/>
  <c r="AK60" i="1" s="1"/>
  <c r="AJ54" i="1"/>
  <c r="AM19" i="1"/>
  <c r="AM60" i="1" l="1"/>
  <c r="AN60" i="1" s="1"/>
  <c r="AV35" i="1"/>
  <c r="AV62" i="1" s="1"/>
  <c r="AW62" i="1" s="1"/>
  <c r="AV27" i="1"/>
  <c r="AV61" i="1" s="1"/>
  <c r="AW61" i="1" s="1"/>
  <c r="AV19" i="1"/>
  <c r="AV60" i="1" l="1"/>
  <c r="AW60" i="1" s="1"/>
  <c r="AV54" i="1"/>
  <c r="B45" i="19" l="1"/>
  <c r="AH19" i="1"/>
  <c r="U19" i="1"/>
  <c r="U60" i="1" s="1"/>
  <c r="T19" i="1"/>
  <c r="T60" i="1" s="1"/>
  <c r="R19" i="1"/>
  <c r="Q19" i="1"/>
  <c r="Q60" i="1" s="1"/>
  <c r="AH60" i="1" l="1"/>
  <c r="AI60" i="1" s="1"/>
  <c r="BF19" i="1"/>
  <c r="BH19" i="1"/>
  <c r="Z19" i="1"/>
  <c r="R60" i="1"/>
  <c r="Y60" i="1"/>
  <c r="AE19" i="1"/>
  <c r="AG19" i="1"/>
  <c r="AF19" i="1"/>
  <c r="AC19" i="1"/>
  <c r="AD19" i="1"/>
  <c r="AA19" i="1"/>
  <c r="AB19" i="1"/>
  <c r="Y19" i="1"/>
  <c r="AC60" i="1" l="1"/>
  <c r="B9" i="30"/>
  <c r="AD60" i="1"/>
  <c r="AB60" i="1"/>
  <c r="AG60" i="1"/>
  <c r="AE60" i="1"/>
  <c r="AF60" i="1"/>
  <c r="Z60" i="1"/>
  <c r="AA60" i="1"/>
  <c r="AK40" i="1"/>
  <c r="AK39" i="1"/>
  <c r="AK38" i="1"/>
  <c r="AK37" i="1"/>
  <c r="AK36" i="1"/>
  <c r="AK34" i="1"/>
  <c r="AK33" i="1"/>
  <c r="AK32" i="1"/>
  <c r="AK31" i="1"/>
  <c r="AK30" i="1"/>
  <c r="AK29" i="1"/>
  <c r="AK28" i="1"/>
  <c r="AK26" i="1"/>
  <c r="AK25" i="1"/>
  <c r="AK24" i="1"/>
  <c r="AK23" i="1"/>
  <c r="AK22" i="1"/>
  <c r="AK21" i="1"/>
  <c r="AK18" i="1"/>
  <c r="AK17" i="1"/>
  <c r="AK16" i="1"/>
  <c r="AK15" i="1"/>
  <c r="AK14" i="1"/>
  <c r="AK12" i="1"/>
  <c r="AK43" i="1" l="1"/>
  <c r="AK35" i="1"/>
  <c r="H27" i="1" l="1"/>
  <c r="H54" i="1" s="1"/>
  <c r="H61" i="1" l="1"/>
  <c r="J27" i="1"/>
  <c r="AY40" i="1"/>
  <c r="AW40" i="1"/>
  <c r="AT40" i="1"/>
  <c r="AQ40" i="1"/>
  <c r="AN40" i="1"/>
  <c r="AI40" i="1"/>
  <c r="AY39" i="1"/>
  <c r="AW39" i="1"/>
  <c r="AT39" i="1"/>
  <c r="AQ39" i="1"/>
  <c r="AN39" i="1"/>
  <c r="AI39" i="1"/>
  <c r="AY38" i="1"/>
  <c r="AW38" i="1"/>
  <c r="AT38" i="1"/>
  <c r="AQ38" i="1"/>
  <c r="AN38" i="1"/>
  <c r="AI38" i="1"/>
  <c r="AW37" i="1"/>
  <c r="AT37" i="1"/>
  <c r="AQ37" i="1"/>
  <c r="AY36" i="1"/>
  <c r="AW36" i="1"/>
  <c r="AT36" i="1"/>
  <c r="AQ36" i="1"/>
  <c r="AN36" i="1"/>
  <c r="AI36" i="1"/>
  <c r="BC35" i="1"/>
  <c r="BC62" i="1" s="1"/>
  <c r="BB35" i="1"/>
  <c r="BB62" i="1" s="1"/>
  <c r="BA35" i="1"/>
  <c r="BA62" i="1" s="1"/>
  <c r="AX35" i="1"/>
  <c r="AX62" i="1" s="1"/>
  <c r="AS35" i="1"/>
  <c r="AS62" i="1" s="1"/>
  <c r="AT62" i="1" s="1"/>
  <c r="AP35" i="1"/>
  <c r="AP62" i="1" s="1"/>
  <c r="AQ62" i="1" s="1"/>
  <c r="AM35" i="1"/>
  <c r="AM62" i="1" s="1"/>
  <c r="AN62" i="1" s="1"/>
  <c r="AH35" i="1"/>
  <c r="AH62" i="1" s="1"/>
  <c r="AI62" i="1" s="1"/>
  <c r="AY34" i="1"/>
  <c r="AW34" i="1"/>
  <c r="AT34" i="1"/>
  <c r="AQ34" i="1"/>
  <c r="AN34" i="1"/>
  <c r="AY33" i="1"/>
  <c r="AW33" i="1"/>
  <c r="AT33" i="1"/>
  <c r="AQ33" i="1"/>
  <c r="AN33" i="1"/>
  <c r="AY32" i="1"/>
  <c r="AW32" i="1"/>
  <c r="AT32" i="1"/>
  <c r="AQ32" i="1"/>
  <c r="AN32" i="1"/>
  <c r="AY31" i="1"/>
  <c r="AW31" i="1"/>
  <c r="AT31" i="1"/>
  <c r="AQ31" i="1"/>
  <c r="AN31" i="1"/>
  <c r="AY30" i="1"/>
  <c r="AW30" i="1"/>
  <c r="AT30" i="1"/>
  <c r="AQ30" i="1"/>
  <c r="AN30" i="1"/>
  <c r="AY29" i="1"/>
  <c r="AW29" i="1"/>
  <c r="AT29" i="1"/>
  <c r="AQ29" i="1"/>
  <c r="AN29" i="1"/>
  <c r="AT28" i="1"/>
  <c r="AQ28" i="1"/>
  <c r="AN28" i="1"/>
  <c r="AI28" i="1"/>
  <c r="BC61" i="1"/>
  <c r="BB27" i="1"/>
  <c r="BB61" i="1" s="1"/>
  <c r="BA27" i="1"/>
  <c r="BA61" i="1" s="1"/>
  <c r="AX27" i="1"/>
  <c r="AX61" i="1" s="1"/>
  <c r="AS27" i="1"/>
  <c r="AP27" i="1"/>
  <c r="AM27" i="1"/>
  <c r="AH27" i="1"/>
  <c r="AY26" i="1"/>
  <c r="AW26" i="1"/>
  <c r="AT26" i="1"/>
  <c r="AN26" i="1"/>
  <c r="AI26" i="1"/>
  <c r="AY25" i="1"/>
  <c r="AT25" i="1"/>
  <c r="AI25" i="1"/>
  <c r="AY24" i="1"/>
  <c r="AT24" i="1"/>
  <c r="AQ24" i="1"/>
  <c r="AN24" i="1"/>
  <c r="AI24" i="1"/>
  <c r="AY23" i="1"/>
  <c r="AT23" i="1"/>
  <c r="AQ23" i="1"/>
  <c r="AY22" i="1"/>
  <c r="AW22" i="1"/>
  <c r="AT22" i="1"/>
  <c r="AQ22" i="1"/>
  <c r="AN22" i="1"/>
  <c r="AY21" i="1"/>
  <c r="AW21" i="1"/>
  <c r="AT21" i="1"/>
  <c r="AQ21" i="1"/>
  <c r="BC19" i="1"/>
  <c r="BB19" i="1"/>
  <c r="BA19" i="1"/>
  <c r="AX19" i="1"/>
  <c r="AY18" i="1"/>
  <c r="AW18" i="1"/>
  <c r="AT18" i="1"/>
  <c r="AQ18" i="1"/>
  <c r="AN18" i="1"/>
  <c r="AY17" i="1"/>
  <c r="AW17" i="1"/>
  <c r="AT17" i="1"/>
  <c r="AN17" i="1"/>
  <c r="AY16" i="1"/>
  <c r="AW16" i="1"/>
  <c r="AT16" i="1"/>
  <c r="AQ16" i="1"/>
  <c r="AY15" i="1"/>
  <c r="AW15" i="1"/>
  <c r="AT15" i="1"/>
  <c r="AQ15" i="1"/>
  <c r="AN15" i="1"/>
  <c r="AI15" i="1"/>
  <c r="AY14" i="1"/>
  <c r="AW14" i="1"/>
  <c r="AT14" i="1"/>
  <c r="AQ14" i="1"/>
  <c r="AN14" i="1"/>
  <c r="AI14" i="1"/>
  <c r="AY13" i="1"/>
  <c r="AW13" i="1"/>
  <c r="AT13" i="1"/>
  <c r="AQ13" i="1"/>
  <c r="AN13" i="1"/>
  <c r="AI13" i="1"/>
  <c r="AY12" i="1"/>
  <c r="AW12" i="1"/>
  <c r="AT12" i="1"/>
  <c r="AQ12" i="1"/>
  <c r="AN12" i="1"/>
  <c r="AI12" i="1"/>
  <c r="AS61" i="1" l="1"/>
  <c r="AT61" i="1" s="1"/>
  <c r="AS54" i="1"/>
  <c r="AM61" i="1"/>
  <c r="AN61" i="1" s="1"/>
  <c r="AM54" i="1"/>
  <c r="AH61" i="1"/>
  <c r="AI61" i="1" s="1"/>
  <c r="AH54" i="1"/>
  <c r="BC60" i="1"/>
  <c r="BC54" i="1"/>
  <c r="BB60" i="1"/>
  <c r="BB54" i="1"/>
  <c r="BA60" i="1"/>
  <c r="BA54" i="1"/>
  <c r="AX60" i="1"/>
  <c r="AY60" i="1" s="1"/>
  <c r="AX54" i="1"/>
  <c r="AP61" i="1"/>
  <c r="AQ61" i="1" s="1"/>
  <c r="AP54" i="1"/>
  <c r="BD27" i="1"/>
  <c r="BD61" i="1" s="1"/>
  <c r="BD19" i="1"/>
  <c r="BD60" i="1" s="1"/>
  <c r="AY43" i="1"/>
  <c r="AY35" i="1"/>
  <c r="BD54" i="1" l="1"/>
  <c r="B83" i="19"/>
  <c r="B40" i="19"/>
  <c r="B85" i="19"/>
  <c r="AD40" i="1"/>
  <c r="AC40" i="1"/>
  <c r="AB40" i="1"/>
  <c r="AA40" i="1"/>
  <c r="Z40" i="1"/>
  <c r="AD39" i="1"/>
  <c r="AC39" i="1"/>
  <c r="AA39" i="1"/>
  <c r="Z39" i="1"/>
  <c r="I39" i="1"/>
  <c r="AD38" i="1"/>
  <c r="AC38" i="1"/>
  <c r="AA38" i="1"/>
  <c r="Z38" i="1"/>
  <c r="I38" i="1"/>
  <c r="AD37" i="1"/>
  <c r="AC37" i="1"/>
  <c r="AB37" i="1"/>
  <c r="AA37" i="1"/>
  <c r="Z37" i="1"/>
  <c r="I37" i="1"/>
  <c r="AC36" i="1"/>
  <c r="AB36" i="1"/>
  <c r="AA36" i="1"/>
  <c r="I36" i="1"/>
  <c r="U35" i="1"/>
  <c r="U54" i="1" s="1"/>
  <c r="T35" i="1"/>
  <c r="R35" i="1"/>
  <c r="Q35" i="1"/>
  <c r="D35" i="1"/>
  <c r="AD34" i="1"/>
  <c r="AB34" i="1"/>
  <c r="Z34" i="1"/>
  <c r="Y34" i="1"/>
  <c r="I34" i="1"/>
  <c r="AD33" i="1"/>
  <c r="AC33" i="1"/>
  <c r="AB33" i="1"/>
  <c r="Z33" i="1"/>
  <c r="Y33" i="1"/>
  <c r="I33" i="1"/>
  <c r="AD32" i="1"/>
  <c r="AC32" i="1"/>
  <c r="AB32" i="1"/>
  <c r="Z32" i="1"/>
  <c r="Y32" i="1"/>
  <c r="I32" i="1"/>
  <c r="AD31" i="1"/>
  <c r="AC31" i="1"/>
  <c r="AB31" i="1"/>
  <c r="AA31" i="1"/>
  <c r="Z31" i="1"/>
  <c r="Y31" i="1"/>
  <c r="I31" i="1"/>
  <c r="AD30" i="1"/>
  <c r="AC30" i="1"/>
  <c r="AB30" i="1"/>
  <c r="AA30" i="1"/>
  <c r="Z30" i="1"/>
  <c r="Y30" i="1"/>
  <c r="I30" i="1"/>
  <c r="AD29" i="1"/>
  <c r="AC29" i="1"/>
  <c r="AB29" i="1"/>
  <c r="AA29" i="1"/>
  <c r="Z29" i="1"/>
  <c r="Y29" i="1"/>
  <c r="I29" i="1"/>
  <c r="AB28" i="1"/>
  <c r="AA28" i="1"/>
  <c r="Z28" i="1"/>
  <c r="Y28" i="1"/>
  <c r="I28" i="1"/>
  <c r="T27" i="1"/>
  <c r="T61" i="1" s="1"/>
  <c r="S27" i="1"/>
  <c r="R27" i="1"/>
  <c r="Q27" i="1"/>
  <c r="Q61" i="1" s="1"/>
  <c r="D27" i="1"/>
  <c r="D61" i="1" s="1"/>
  <c r="AB26" i="1"/>
  <c r="Z26" i="1"/>
  <c r="Y26" i="1"/>
  <c r="I26" i="1"/>
  <c r="AD25" i="1"/>
  <c r="AB25" i="1"/>
  <c r="Z25" i="1"/>
  <c r="Y25" i="1"/>
  <c r="I25" i="1"/>
  <c r="AD24" i="1"/>
  <c r="AB24" i="1"/>
  <c r="Z24" i="1"/>
  <c r="Y24" i="1"/>
  <c r="I24" i="1"/>
  <c r="AD23" i="1"/>
  <c r="AB23" i="1"/>
  <c r="Z23" i="1"/>
  <c r="Y23" i="1"/>
  <c r="I23" i="1"/>
  <c r="AD22" i="1"/>
  <c r="AC22" i="1"/>
  <c r="Z22" i="1"/>
  <c r="Y22" i="1"/>
  <c r="I22" i="1"/>
  <c r="AD21" i="1"/>
  <c r="AC21" i="1"/>
  <c r="AB21" i="1"/>
  <c r="Z21" i="1"/>
  <c r="Y21" i="1"/>
  <c r="AK19" i="1"/>
  <c r="AB18" i="1"/>
  <c r="AA18" i="1"/>
  <c r="Z18" i="1"/>
  <c r="Y18" i="1"/>
  <c r="I18" i="1"/>
  <c r="AC17" i="1"/>
  <c r="AB17" i="1"/>
  <c r="AA17" i="1"/>
  <c r="Z17" i="1"/>
  <c r="Y17" i="1"/>
  <c r="I17" i="1"/>
  <c r="AD16" i="1"/>
  <c r="AC16" i="1"/>
  <c r="AB16" i="1"/>
  <c r="AA16" i="1"/>
  <c r="Z16" i="1"/>
  <c r="Y16" i="1"/>
  <c r="I16" i="1"/>
  <c r="AD15" i="1"/>
  <c r="AC15" i="1"/>
  <c r="AB15" i="1"/>
  <c r="AA15" i="1"/>
  <c r="Z15" i="1"/>
  <c r="Y15" i="1"/>
  <c r="I15" i="1"/>
  <c r="AD14" i="1"/>
  <c r="AB14" i="1"/>
  <c r="Z14" i="1"/>
  <c r="Y14" i="1"/>
  <c r="I14" i="1"/>
  <c r="AD13" i="1"/>
  <c r="AC13" i="1"/>
  <c r="AB13" i="1"/>
  <c r="AA13" i="1"/>
  <c r="Z13" i="1"/>
  <c r="Y13" i="1"/>
  <c r="I13" i="1"/>
  <c r="AD12" i="1"/>
  <c r="AB12" i="1"/>
  <c r="AA12" i="1"/>
  <c r="Z12" i="1"/>
  <c r="Y12" i="1"/>
  <c r="I12" i="1"/>
  <c r="D62" i="1" l="1"/>
  <c r="D54" i="1"/>
  <c r="S61" i="1"/>
  <c r="S66" i="1" s="1"/>
  <c r="S54" i="1"/>
  <c r="B5" i="31"/>
  <c r="R54" i="1"/>
  <c r="T62" i="1"/>
  <c r="T66" i="1" s="1"/>
  <c r="T54" i="1"/>
  <c r="Q62" i="1"/>
  <c r="Q66" i="1" s="1"/>
  <c r="Q54" i="1"/>
  <c r="R61" i="1"/>
  <c r="B10" i="30" s="1"/>
  <c r="BF27" i="1"/>
  <c r="BH27" i="1"/>
  <c r="U62" i="1"/>
  <c r="U66" i="1" s="1"/>
  <c r="BF35" i="1"/>
  <c r="BH35" i="1"/>
  <c r="R62" i="1"/>
  <c r="B11" i="30" s="1"/>
  <c r="B9" i="31"/>
  <c r="B15" i="31"/>
  <c r="B13" i="31"/>
  <c r="Y61" i="1"/>
  <c r="AF35" i="1"/>
  <c r="AE35" i="1"/>
  <c r="AG35" i="1"/>
  <c r="AF27" i="1"/>
  <c r="AG27" i="1"/>
  <c r="AE27" i="1"/>
  <c r="B12" i="31"/>
  <c r="AC35" i="1"/>
  <c r="Y35" i="1"/>
  <c r="AA35" i="1"/>
  <c r="AB35" i="1"/>
  <c r="AD35" i="1"/>
  <c r="Z35" i="1"/>
  <c r="AB27" i="1"/>
  <c r="AC27" i="1"/>
  <c r="AD27" i="1"/>
  <c r="Z27" i="1"/>
  <c r="AA27" i="1"/>
  <c r="Y27" i="1"/>
  <c r="BD35" i="1"/>
  <c r="BD62" i="1" s="1"/>
  <c r="AN35" i="1"/>
  <c r="AN27" i="1"/>
  <c r="AK27" i="1"/>
  <c r="I19" i="1"/>
  <c r="I60" i="1" s="1"/>
  <c r="AY19" i="1"/>
  <c r="AW19" i="1"/>
  <c r="AQ19" i="1"/>
  <c r="AN19" i="1"/>
  <c r="AT19" i="1"/>
  <c r="AI19" i="1"/>
  <c r="AY27" i="1"/>
  <c r="AW35" i="1"/>
  <c r="AQ35" i="1"/>
  <c r="AT35" i="1"/>
  <c r="AI35" i="1"/>
  <c r="AW27" i="1"/>
  <c r="AT27" i="1"/>
  <c r="AI27" i="1"/>
  <c r="AQ27" i="1"/>
  <c r="J61" i="1"/>
  <c r="J60" i="1"/>
  <c r="I35" i="1"/>
  <c r="I62" i="1" s="1"/>
  <c r="I27" i="1"/>
  <c r="I61" i="1" s="1"/>
  <c r="B17" i="19" l="1"/>
  <c r="D55" i="1"/>
  <c r="S55" i="1"/>
  <c r="B5" i="19"/>
  <c r="B4" i="30"/>
  <c r="B5" i="30"/>
  <c r="B6" i="30"/>
  <c r="B7" i="30"/>
  <c r="AB61" i="1"/>
  <c r="G23" i="30"/>
  <c r="F27" i="30"/>
  <c r="E30" i="30"/>
  <c r="F30" i="30"/>
  <c r="G30" i="30"/>
  <c r="H30" i="30"/>
  <c r="E31" i="30"/>
  <c r="H31" i="30"/>
  <c r="G31" i="30"/>
  <c r="F31" i="30"/>
  <c r="F33" i="30"/>
  <c r="H32" i="30"/>
  <c r="G32" i="30"/>
  <c r="D30" i="30"/>
  <c r="D31" i="30"/>
  <c r="D32" i="30"/>
  <c r="B19" i="19"/>
  <c r="B8" i="19"/>
  <c r="C30" i="30"/>
  <c r="C31" i="30"/>
  <c r="C32" i="30"/>
  <c r="P32" i="30" s="1"/>
  <c r="Y62" i="1"/>
  <c r="Y66" i="1" s="1"/>
  <c r="AF61" i="1"/>
  <c r="AG61" i="1"/>
  <c r="AD61" i="1"/>
  <c r="AY61" i="1"/>
  <c r="AA61" i="1"/>
  <c r="AE61" i="1"/>
  <c r="AC61" i="1"/>
  <c r="Z61" i="1"/>
  <c r="AA62" i="1"/>
  <c r="R66" i="1"/>
  <c r="AC62" i="1"/>
  <c r="AY62" i="1"/>
  <c r="AG62" i="1"/>
  <c r="AB62" i="1"/>
  <c r="AB66" i="1" s="1"/>
  <c r="AD62" i="1"/>
  <c r="AE62" i="1"/>
  <c r="AF62" i="1"/>
  <c r="Z62" i="1"/>
  <c r="B18" i="19"/>
  <c r="BH54" i="1"/>
  <c r="BF54" i="1"/>
  <c r="AD54" i="1"/>
  <c r="AC54" i="1"/>
  <c r="AG54" i="1"/>
  <c r="AE54" i="1"/>
  <c r="AF54" i="1"/>
  <c r="F2" i="1"/>
  <c r="AA54" i="1"/>
  <c r="Y54" i="1"/>
  <c r="AB54" i="1"/>
  <c r="Z54" i="1"/>
  <c r="AY54" i="1"/>
  <c r="G34" i="1"/>
  <c r="G33" i="1"/>
  <c r="G32" i="1"/>
  <c r="G31" i="1"/>
  <c r="G30" i="1"/>
  <c r="G29" i="1"/>
  <c r="G26" i="1"/>
  <c r="G25" i="1"/>
  <c r="G24" i="1"/>
  <c r="G23" i="1"/>
  <c r="G22" i="1"/>
  <c r="G21" i="1"/>
  <c r="G39" i="1"/>
  <c r="G38" i="1"/>
  <c r="G37" i="1"/>
  <c r="G40" i="1"/>
  <c r="G18" i="1"/>
  <c r="B50" i="19" l="1"/>
  <c r="B23" i="19"/>
  <c r="B6" i="31"/>
  <c r="B7" i="31" s="1"/>
  <c r="B22" i="19"/>
  <c r="B15" i="30"/>
  <c r="B16" i="30"/>
  <c r="B17" i="30"/>
  <c r="B18" i="30"/>
  <c r="B19" i="30"/>
  <c r="B20" i="30"/>
  <c r="B22" i="30"/>
  <c r="B21" i="30"/>
  <c r="B23" i="30"/>
  <c r="B24" i="30"/>
  <c r="B25" i="30"/>
  <c r="B26" i="30"/>
  <c r="B27" i="30"/>
  <c r="B28" i="30"/>
  <c r="B30" i="30"/>
  <c r="K30" i="30" s="1"/>
  <c r="B31" i="30"/>
  <c r="L31" i="30" s="1"/>
  <c r="B29" i="30"/>
  <c r="B32" i="30"/>
  <c r="O32" i="30" s="1"/>
  <c r="B33" i="30"/>
  <c r="I30" i="30"/>
  <c r="J30" i="30"/>
  <c r="I31" i="30"/>
  <c r="P31" i="30" s="1"/>
  <c r="J31" i="30"/>
  <c r="J32" i="30"/>
  <c r="AA66" i="1"/>
  <c r="Z66" i="1"/>
  <c r="B21" i="19"/>
  <c r="AA57" i="1"/>
  <c r="K10" i="1"/>
  <c r="K59" i="1" s="1"/>
  <c r="B20" i="19"/>
  <c r="B54" i="19"/>
  <c r="B10" i="31"/>
  <c r="B63" i="19"/>
  <c r="B16" i="31"/>
  <c r="G28" i="1"/>
  <c r="F35" i="1"/>
  <c r="G36" i="1"/>
  <c r="F27" i="1"/>
  <c r="F19" i="1"/>
  <c r="L33" i="30" l="1"/>
  <c r="K33" i="30"/>
  <c r="Q33" i="30"/>
  <c r="O33" i="30"/>
  <c r="N33" i="30"/>
  <c r="K27" i="30"/>
  <c r="L27" i="30"/>
  <c r="O27" i="30"/>
  <c r="N27" i="30"/>
  <c r="Q27" i="30"/>
  <c r="M33" i="30"/>
  <c r="O29" i="30"/>
  <c r="Q29" i="30"/>
  <c r="N29" i="30"/>
  <c r="L29" i="30"/>
  <c r="M29" i="30"/>
  <c r="K29" i="30"/>
  <c r="N26" i="30"/>
  <c r="L26" i="30"/>
  <c r="O26" i="30"/>
  <c r="M26" i="30"/>
  <c r="M27" i="30"/>
  <c r="K32" i="30"/>
  <c r="N30" i="30"/>
  <c r="M30" i="30"/>
  <c r="O30" i="30"/>
  <c r="N31" i="30"/>
  <c r="M31" i="30"/>
  <c r="O31" i="30"/>
  <c r="Q31" i="30"/>
  <c r="F62" i="1"/>
  <c r="F54" i="1"/>
  <c r="N32" i="30"/>
  <c r="M28" i="30"/>
  <c r="L28" i="30"/>
  <c r="O28" i="30"/>
  <c r="K28" i="30"/>
  <c r="N28" i="30"/>
  <c r="Q28" i="30"/>
  <c r="L30" i="30"/>
  <c r="K31" i="30"/>
  <c r="Q30" i="30"/>
  <c r="M32" i="30"/>
  <c r="L32" i="30"/>
  <c r="Q32" i="30"/>
  <c r="P30" i="30"/>
  <c r="G27" i="1"/>
  <c r="G61" i="1" s="1"/>
  <c r="F61" i="1"/>
  <c r="K12" i="1"/>
  <c r="K13" i="1" s="1"/>
  <c r="K14" i="1" s="1"/>
  <c r="K15" i="1" s="1"/>
  <c r="K16" i="1" s="1"/>
  <c r="K17" i="1" s="1"/>
  <c r="K18" i="1" s="1"/>
  <c r="G19" i="1"/>
  <c r="G60" i="1" s="1"/>
  <c r="F60" i="1"/>
  <c r="G35" i="1"/>
  <c r="G62" i="1" s="1"/>
  <c r="K20" i="1" l="1"/>
  <c r="K21" i="1" s="1"/>
  <c r="K22" i="1" s="1"/>
  <c r="K23" i="1" s="1"/>
  <c r="K24" i="1" s="1"/>
  <c r="K25" i="1" s="1"/>
  <c r="K26" i="1" s="1"/>
  <c r="K28" i="1" s="1"/>
  <c r="K29" i="1" s="1"/>
  <c r="K30" i="1" s="1"/>
  <c r="K31" i="1" s="1"/>
  <c r="K32" i="1" s="1"/>
  <c r="K33" i="1" s="1"/>
  <c r="K34" i="1" s="1"/>
  <c r="K36" i="1" s="1"/>
  <c r="M10" i="1"/>
  <c r="M59" i="1" s="1"/>
  <c r="AN54" i="1"/>
  <c r="AK54" i="1"/>
  <c r="AW54" i="1"/>
  <c r="AI54" i="1"/>
  <c r="AT54" i="1"/>
  <c r="AQ54" i="1"/>
  <c r="G54" i="1"/>
  <c r="J54" i="1" s="1"/>
  <c r="B32" i="19" l="1"/>
  <c r="B41" i="19"/>
  <c r="B28" i="19"/>
  <c r="B46" i="19"/>
  <c r="B36" i="19"/>
  <c r="M12" i="1"/>
  <c r="M13" i="1" s="1"/>
  <c r="M14" i="1" s="1"/>
  <c r="M15" i="1" s="1"/>
  <c r="M16" i="1" s="1"/>
  <c r="M17" i="1" s="1"/>
  <c r="M18" i="1" s="1"/>
  <c r="M20" i="1" s="1"/>
  <c r="M21" i="1" s="1"/>
  <c r="M22" i="1" s="1"/>
  <c r="M23" i="1" s="1"/>
  <c r="M24" i="1" s="1"/>
  <c r="M25" i="1" s="1"/>
  <c r="M26" i="1" s="1"/>
  <c r="M28" i="1" s="1"/>
  <c r="M29" i="1" s="1"/>
  <c r="M30" i="1" s="1"/>
  <c r="M31" i="1" s="1"/>
  <c r="M32" i="1" s="1"/>
  <c r="M33" i="1" s="1"/>
  <c r="M34" i="1" s="1"/>
  <c r="M36" i="1" s="1"/>
  <c r="M37" i="1" s="1"/>
  <c r="K2" i="1"/>
  <c r="N9" i="1" l="1"/>
  <c r="L10" i="1"/>
  <c r="L59" i="1" s="1"/>
  <c r="O9" i="1"/>
  <c r="N10" i="1" l="1"/>
  <c r="N59" i="1" s="1"/>
  <c r="O10" i="1"/>
  <c r="O59" i="1" s="1"/>
  <c r="B8" i="30" s="1"/>
  <c r="L12" i="1"/>
  <c r="K37" i="1"/>
  <c r="O12" i="1" l="1"/>
  <c r="N12" i="1"/>
  <c r="L13" i="1"/>
  <c r="K38" i="1"/>
  <c r="M38" i="1"/>
  <c r="O13" i="1" l="1"/>
  <c r="L14" i="1"/>
  <c r="N13" i="1"/>
  <c r="M39" i="1"/>
  <c r="M40" i="1" s="1"/>
  <c r="M41" i="1" s="1"/>
  <c r="M42" i="1" s="1"/>
  <c r="M52" i="1" s="1"/>
  <c r="K39" i="1"/>
  <c r="K40" i="1" s="1"/>
  <c r="K41" i="1" s="1"/>
  <c r="K42" i="1" s="1"/>
  <c r="K52" i="1" s="1"/>
  <c r="L15" i="1" l="1"/>
  <c r="N14" i="1"/>
  <c r="O14" i="1"/>
  <c r="O15" i="1" l="1"/>
  <c r="N15" i="1"/>
  <c r="L16" i="1"/>
  <c r="K44" i="1"/>
  <c r="K45" i="1" s="1"/>
  <c r="K46" i="1" s="1"/>
  <c r="M44" i="1"/>
  <c r="M45" i="1" s="1"/>
  <c r="M46" i="1" s="1"/>
  <c r="B68" i="19" l="1"/>
  <c r="M47" i="1"/>
  <c r="M48" i="1" s="1"/>
  <c r="M49" i="1" s="1"/>
  <c r="M50" i="1" s="1"/>
  <c r="K47" i="1"/>
  <c r="L17" i="1"/>
  <c r="O16" i="1"/>
  <c r="N16" i="1"/>
  <c r="K48" i="1" l="1"/>
  <c r="O17" i="1"/>
  <c r="L18" i="1"/>
  <c r="L20" i="1" s="1"/>
  <c r="N17" i="1"/>
  <c r="K49" i="1" l="1"/>
  <c r="B14" i="19" s="1"/>
  <c r="B16" i="19" s="1"/>
  <c r="O20" i="1"/>
  <c r="N20" i="1"/>
  <c r="O18" i="1"/>
  <c r="N18" i="1"/>
  <c r="K50" i="1" l="1"/>
  <c r="L21" i="1"/>
  <c r="O21" i="1" l="1"/>
  <c r="L22" i="1"/>
  <c r="N21" i="1"/>
  <c r="O22" i="1" l="1"/>
  <c r="L23" i="1"/>
  <c r="N22" i="1"/>
  <c r="N23" i="1" l="1"/>
  <c r="L24" i="1"/>
  <c r="O23" i="1"/>
  <c r="N24" i="1" l="1"/>
  <c r="L25" i="1"/>
  <c r="O24" i="1"/>
  <c r="O25" i="1" l="1"/>
  <c r="L26" i="1"/>
  <c r="N25" i="1"/>
  <c r="N26" i="1" l="1"/>
  <c r="L28" i="1"/>
  <c r="O26" i="1"/>
  <c r="N28" i="1" l="1"/>
  <c r="L29" i="1"/>
  <c r="O28" i="1"/>
  <c r="O29" i="1" l="1"/>
  <c r="L30" i="1"/>
  <c r="N29" i="1"/>
  <c r="N30" i="1" l="1"/>
  <c r="L31" i="1"/>
  <c r="O30" i="1"/>
  <c r="N31" i="1" l="1"/>
  <c r="O31" i="1"/>
  <c r="L32" i="1"/>
  <c r="N32" i="1" l="1"/>
  <c r="L33" i="1"/>
  <c r="O32" i="1"/>
  <c r="O33" i="1" l="1"/>
  <c r="L34" i="1"/>
  <c r="N33" i="1"/>
  <c r="O34" i="1" l="1"/>
  <c r="N34" i="1"/>
  <c r="L36" i="1"/>
  <c r="L37" i="1" l="1"/>
  <c r="N36" i="1"/>
  <c r="O36" i="1"/>
  <c r="O37" i="1" l="1"/>
  <c r="L38" i="1"/>
  <c r="N37" i="1"/>
  <c r="O38" i="1" l="1"/>
  <c r="L39" i="1"/>
  <c r="L40" i="1" s="1"/>
  <c r="L41" i="1" s="1"/>
  <c r="N38" i="1"/>
  <c r="O41" i="1" l="1"/>
  <c r="L42" i="1"/>
  <c r="L52" i="1" s="1"/>
  <c r="N40" i="1"/>
  <c r="O40" i="1"/>
  <c r="O39" i="1"/>
  <c r="N39" i="1"/>
  <c r="N52" i="1" l="1"/>
  <c r="O52" i="1"/>
  <c r="B6" i="19" s="1"/>
  <c r="O42" i="1"/>
  <c r="N41" i="1"/>
  <c r="J3" i="30" l="1"/>
  <c r="B3" i="30"/>
  <c r="G3" i="30"/>
  <c r="F3" i="30"/>
  <c r="D3" i="30"/>
  <c r="C3" i="30"/>
  <c r="E3" i="30"/>
  <c r="G4" i="30"/>
  <c r="I3" i="30"/>
  <c r="I4" i="30"/>
  <c r="H3" i="30"/>
  <c r="E4" i="30"/>
  <c r="J4" i="30"/>
  <c r="H4" i="30"/>
  <c r="G6" i="30"/>
  <c r="J5" i="30"/>
  <c r="C4" i="30"/>
  <c r="D4" i="30"/>
  <c r="F4" i="30"/>
  <c r="F5" i="30"/>
  <c r="H5" i="30"/>
  <c r="I5" i="30"/>
  <c r="D6" i="30"/>
  <c r="C5" i="30"/>
  <c r="D5" i="30"/>
  <c r="G5" i="30"/>
  <c r="G8" i="30"/>
  <c r="E7" i="30"/>
  <c r="F6" i="30"/>
  <c r="I6" i="30"/>
  <c r="F7" i="30"/>
  <c r="E5" i="30"/>
  <c r="J6" i="30"/>
  <c r="G7" i="30"/>
  <c r="E6" i="30"/>
  <c r="H7" i="30"/>
  <c r="C6" i="30"/>
  <c r="J7" i="30"/>
  <c r="C8" i="30"/>
  <c r="C7" i="30"/>
  <c r="I8" i="30"/>
  <c r="J8" i="30"/>
  <c r="H8" i="30"/>
  <c r="E8" i="30"/>
  <c r="H6" i="30"/>
  <c r="D7" i="30"/>
  <c r="I7" i="30"/>
  <c r="G10" i="30"/>
  <c r="H9" i="30"/>
  <c r="F8" i="30"/>
  <c r="D8" i="30"/>
  <c r="J9" i="30"/>
  <c r="E9" i="30"/>
  <c r="G9" i="30"/>
  <c r="D9" i="30"/>
  <c r="F9" i="30"/>
  <c r="C10" i="30"/>
  <c r="D10" i="30"/>
  <c r="I9" i="30"/>
  <c r="J10" i="30"/>
  <c r="I10" i="30"/>
  <c r="H10" i="30"/>
  <c r="H11" i="30"/>
  <c r="J11" i="30"/>
  <c r="F11" i="30"/>
  <c r="G11" i="30"/>
  <c r="E10" i="30"/>
  <c r="L10" i="30" s="1"/>
  <c r="E11" i="30"/>
  <c r="C9" i="30"/>
  <c r="J13" i="30"/>
  <c r="F10" i="30"/>
  <c r="I11" i="30"/>
  <c r="C11" i="30"/>
  <c r="D11" i="30"/>
  <c r="F12" i="30"/>
  <c r="C12" i="30"/>
  <c r="E12" i="30"/>
  <c r="G12" i="30"/>
  <c r="D12" i="30"/>
  <c r="F13" i="30"/>
  <c r="I12" i="30"/>
  <c r="J12" i="30"/>
  <c r="I13" i="30"/>
  <c r="E13" i="30"/>
  <c r="G13" i="30"/>
  <c r="H13" i="30"/>
  <c r="H12" i="30"/>
  <c r="C13" i="30"/>
  <c r="F15" i="30"/>
  <c r="I14" i="30"/>
  <c r="D15" i="30"/>
  <c r="F14" i="30"/>
  <c r="C14" i="30"/>
  <c r="H15" i="30"/>
  <c r="I15" i="30"/>
  <c r="D13" i="30"/>
  <c r="J14" i="30"/>
  <c r="D14" i="30"/>
  <c r="F16" i="30"/>
  <c r="I17" i="30"/>
  <c r="J17" i="30"/>
  <c r="D16" i="30"/>
  <c r="H14" i="30"/>
  <c r="C15" i="30"/>
  <c r="E15" i="30"/>
  <c r="G15" i="30"/>
  <c r="H16" i="30"/>
  <c r="I16" i="30"/>
  <c r="D17" i="30"/>
  <c r="G16" i="30"/>
  <c r="J16" i="30"/>
  <c r="F17" i="30"/>
  <c r="E14" i="30"/>
  <c r="L14" i="30" s="1"/>
  <c r="G14" i="30"/>
  <c r="F18" i="30"/>
  <c r="J15" i="30"/>
  <c r="C19" i="30"/>
  <c r="J18" i="30"/>
  <c r="C16" i="30"/>
  <c r="E17" i="30"/>
  <c r="D18" i="30"/>
  <c r="E16" i="30"/>
  <c r="C18" i="30"/>
  <c r="H17" i="30"/>
  <c r="D19" i="30"/>
  <c r="H18" i="30"/>
  <c r="C17" i="30"/>
  <c r="E18" i="30"/>
  <c r="H19" i="30"/>
  <c r="G19" i="30"/>
  <c r="I18" i="30"/>
  <c r="E19" i="30"/>
  <c r="F20" i="30"/>
  <c r="G18" i="30"/>
  <c r="G20" i="30"/>
  <c r="I19" i="30"/>
  <c r="F19" i="30"/>
  <c r="J19" i="30"/>
  <c r="G17" i="30"/>
  <c r="C20" i="30"/>
  <c r="H20" i="30"/>
  <c r="I20" i="30"/>
  <c r="G21" i="30"/>
  <c r="D20" i="30"/>
  <c r="H21" i="30"/>
  <c r="D21" i="30"/>
  <c r="K21" i="30" s="1"/>
  <c r="J21" i="30"/>
  <c r="E20" i="30"/>
  <c r="H22" i="30"/>
  <c r="D23" i="30"/>
  <c r="F21" i="30"/>
  <c r="C24" i="30"/>
  <c r="I21" i="30"/>
  <c r="E21" i="30"/>
  <c r="F23" i="30"/>
  <c r="G24" i="30"/>
  <c r="I22" i="30"/>
  <c r="C23" i="30"/>
  <c r="C21" i="30"/>
  <c r="I23" i="30"/>
  <c r="J20" i="30"/>
  <c r="D22" i="30"/>
  <c r="H23" i="30"/>
  <c r="H24" i="30"/>
  <c r="D24" i="30"/>
  <c r="E23" i="30"/>
  <c r="F22" i="30"/>
  <c r="J24" i="30"/>
  <c r="G22" i="30"/>
  <c r="N23" i="30"/>
  <c r="C22" i="30"/>
  <c r="J23" i="30"/>
  <c r="F24" i="30"/>
  <c r="F25" i="30"/>
  <c r="E24" i="30"/>
  <c r="J26" i="30"/>
  <c r="J22" i="30"/>
  <c r="E22" i="30"/>
  <c r="I24" i="30"/>
  <c r="C25" i="30"/>
  <c r="I25" i="30"/>
  <c r="E25" i="30"/>
  <c r="D26" i="30"/>
  <c r="H25" i="30"/>
  <c r="B65" i="19"/>
  <c r="B78" i="19"/>
  <c r="B44" i="19"/>
  <c r="B7" i="19"/>
  <c r="B26" i="19"/>
  <c r="B31" i="19"/>
  <c r="B53" i="19"/>
  <c r="B77" i="19"/>
  <c r="B10" i="19"/>
  <c r="B58" i="19"/>
  <c r="B48" i="19"/>
  <c r="B38" i="19"/>
  <c r="B34" i="19"/>
  <c r="B30" i="19"/>
  <c r="B76" i="19"/>
  <c r="B52" i="19"/>
  <c r="B39" i="19"/>
  <c r="B11" i="19"/>
  <c r="B25" i="19"/>
  <c r="B35" i="19"/>
  <c r="B61" i="19"/>
  <c r="B9" i="19"/>
  <c r="B75" i="19"/>
  <c r="B12" i="19"/>
  <c r="B60" i="19"/>
  <c r="B49" i="19"/>
  <c r="B57" i="19"/>
  <c r="B27" i="19"/>
  <c r="B43" i="19"/>
  <c r="L44" i="1"/>
  <c r="L45" i="1" s="1"/>
  <c r="L46" i="1" s="1"/>
  <c r="L47" i="1" s="1"/>
  <c r="L48" i="1" s="1"/>
  <c r="N42" i="1"/>
  <c r="O48" i="1" l="1"/>
  <c r="N48" i="1"/>
  <c r="L49" i="1"/>
  <c r="P7" i="30"/>
  <c r="X8" i="30"/>
  <c r="W8" i="30"/>
  <c r="W7" i="30"/>
  <c r="X7" i="30"/>
  <c r="W3" i="30"/>
  <c r="X6" i="30"/>
  <c r="X5" i="30"/>
  <c r="W6" i="30"/>
  <c r="W5" i="30"/>
  <c r="W4" i="30"/>
  <c r="L13" i="30"/>
  <c r="X4" i="30"/>
  <c r="V3" i="30"/>
  <c r="X3" i="30"/>
  <c r="V4" i="30"/>
  <c r="V6" i="30"/>
  <c r="X2" i="30"/>
  <c r="W2" i="30"/>
  <c r="Q26" i="30"/>
  <c r="V8" i="30"/>
  <c r="K26" i="30"/>
  <c r="V2" i="30"/>
  <c r="Q20" i="30"/>
  <c r="L16" i="30"/>
  <c r="L21" i="30"/>
  <c r="O6" i="30"/>
  <c r="Q6" i="30"/>
  <c r="M6" i="30"/>
  <c r="Q13" i="30"/>
  <c r="O24" i="30"/>
  <c r="N21" i="30"/>
  <c r="K19" i="30"/>
  <c r="Q15" i="30"/>
  <c r="Q12" i="30"/>
  <c r="P24" i="30"/>
  <c r="L24" i="30"/>
  <c r="Q8" i="30"/>
  <c r="N7" i="30"/>
  <c r="P19" i="30"/>
  <c r="Q14" i="30"/>
  <c r="P11" i="30"/>
  <c r="M11" i="30"/>
  <c r="N18" i="30"/>
  <c r="N14" i="30"/>
  <c r="K11" i="30"/>
  <c r="Q24" i="30"/>
  <c r="L15" i="30"/>
  <c r="N9" i="30"/>
  <c r="N17" i="30"/>
  <c r="Q23" i="30"/>
  <c r="K24" i="30"/>
  <c r="K13" i="30"/>
  <c r="M4" i="30"/>
  <c r="P22" i="30"/>
  <c r="K23" i="30"/>
  <c r="M17" i="30"/>
  <c r="Q17" i="30"/>
  <c r="O13" i="30"/>
  <c r="P10" i="30"/>
  <c r="K8" i="30"/>
  <c r="N10" i="30"/>
  <c r="P8" i="30"/>
  <c r="N13" i="30"/>
  <c r="M10" i="30"/>
  <c r="L5" i="30"/>
  <c r="O11" i="30"/>
  <c r="K9" i="30"/>
  <c r="P23" i="30"/>
  <c r="P21" i="30"/>
  <c r="P20" i="30"/>
  <c r="M18" i="30"/>
  <c r="P17" i="30"/>
  <c r="L11" i="30"/>
  <c r="Q11" i="30"/>
  <c r="Q10" i="30"/>
  <c r="K10" i="30"/>
  <c r="M8" i="30"/>
  <c r="L8" i="30"/>
  <c r="O7" i="30"/>
  <c r="K5" i="30"/>
  <c r="P5" i="30"/>
  <c r="L18" i="30"/>
  <c r="K18" i="30"/>
  <c r="O14" i="30"/>
  <c r="P14" i="30"/>
  <c r="K6" i="30"/>
  <c r="N6" i="30"/>
  <c r="N4" i="30"/>
  <c r="N25" i="30"/>
  <c r="K25" i="30"/>
  <c r="Q25" i="30"/>
  <c r="O22" i="30"/>
  <c r="N20" i="30"/>
  <c r="O19" i="30"/>
  <c r="Q16" i="30"/>
  <c r="O16" i="30"/>
  <c r="M15" i="30"/>
  <c r="P12" i="30"/>
  <c r="K12" i="30"/>
  <c r="M12" i="30"/>
  <c r="L7" i="30"/>
  <c r="K4" i="30"/>
  <c r="O4" i="30"/>
  <c r="O3" i="30"/>
  <c r="H34" i="30"/>
  <c r="L3" i="30"/>
  <c r="E34" i="30"/>
  <c r="N3" i="30"/>
  <c r="G34" i="30"/>
  <c r="N19" i="30"/>
  <c r="P16" i="30"/>
  <c r="M3" i="30"/>
  <c r="F34" i="30"/>
  <c r="L25" i="30"/>
  <c r="L22" i="30"/>
  <c r="M25" i="30"/>
  <c r="M22" i="30"/>
  <c r="O23" i="30"/>
  <c r="N24" i="30"/>
  <c r="L20" i="30"/>
  <c r="O21" i="30"/>
  <c r="O20" i="30"/>
  <c r="Q19" i="30"/>
  <c r="P18" i="30"/>
  <c r="Q18" i="30"/>
  <c r="N16" i="30"/>
  <c r="N15" i="30"/>
  <c r="M16" i="30"/>
  <c r="P15" i="30"/>
  <c r="M14" i="30"/>
  <c r="N12" i="30"/>
  <c r="L9" i="30"/>
  <c r="O8" i="30"/>
  <c r="L6" i="30"/>
  <c r="M7" i="30"/>
  <c r="N8" i="30"/>
  <c r="O5" i="30"/>
  <c r="Q4" i="30"/>
  <c r="P4" i="30"/>
  <c r="C34" i="30"/>
  <c r="B34" i="30"/>
  <c r="L19" i="30"/>
  <c r="O25" i="30"/>
  <c r="P25" i="30"/>
  <c r="Q22" i="30"/>
  <c r="M24" i="30"/>
  <c r="N22" i="30"/>
  <c r="L23" i="30"/>
  <c r="K22" i="30"/>
  <c r="M23" i="30"/>
  <c r="M21" i="30"/>
  <c r="Q21" i="30"/>
  <c r="K20" i="30"/>
  <c r="M19" i="30"/>
  <c r="M20" i="30"/>
  <c r="O18" i="30"/>
  <c r="O17" i="30"/>
  <c r="L17" i="30"/>
  <c r="K17" i="30"/>
  <c r="K16" i="30"/>
  <c r="K14" i="30"/>
  <c r="O15" i="30"/>
  <c r="K15" i="30"/>
  <c r="O12" i="30"/>
  <c r="P13" i="30"/>
  <c r="M13" i="30"/>
  <c r="L12" i="30"/>
  <c r="N11" i="30"/>
  <c r="O10" i="30"/>
  <c r="P9" i="30"/>
  <c r="M9" i="30"/>
  <c r="Q9" i="30"/>
  <c r="O9" i="30"/>
  <c r="K7" i="30"/>
  <c r="Q7" i="30"/>
  <c r="P6" i="30"/>
  <c r="N5" i="30"/>
  <c r="M5" i="30"/>
  <c r="Q5" i="30"/>
  <c r="L4" i="30"/>
  <c r="P3" i="30"/>
  <c r="I34" i="30"/>
  <c r="K3" i="30"/>
  <c r="D34" i="30"/>
  <c r="Q3" i="30"/>
  <c r="J34" i="30"/>
  <c r="Q34" i="30" s="1"/>
  <c r="O46" i="1"/>
  <c r="N46" i="1"/>
  <c r="O45" i="1"/>
  <c r="N45" i="1"/>
  <c r="N44" i="1"/>
  <c r="O44" i="1"/>
  <c r="N49" i="1" l="1"/>
  <c r="L50" i="1"/>
  <c r="O49" i="1"/>
  <c r="Y8" i="30"/>
  <c r="Y6" i="30"/>
  <c r="Y3" i="30"/>
  <c r="Y4" i="30"/>
  <c r="Y2" i="30"/>
  <c r="K34" i="30"/>
  <c r="L34" i="30"/>
  <c r="V7" i="30"/>
  <c r="Y7" i="30" s="1"/>
  <c r="P34" i="30"/>
  <c r="M34" i="30"/>
  <c r="V5" i="30"/>
  <c r="Y5" i="30" s="1"/>
  <c r="N34" i="30"/>
  <c r="O34" i="30"/>
  <c r="O47" i="1"/>
  <c r="B70" i="19" s="1"/>
  <c r="N47" i="1"/>
  <c r="B3" i="19"/>
  <c r="I54" i="1"/>
  <c r="K54" i="1" s="1"/>
  <c r="N50" i="1" l="1"/>
  <c r="O50" i="1"/>
</calcChain>
</file>

<file path=xl/sharedStrings.xml><?xml version="1.0" encoding="utf-8"?>
<sst xmlns="http://schemas.openxmlformats.org/spreadsheetml/2006/main" count="45586" uniqueCount="14976">
  <si>
    <t>DAILY NET SALES        (Gross Of Vat;      Net Of Discount)</t>
  </si>
  <si>
    <t>Hamleys India</t>
  </si>
  <si>
    <t>Hamleys Store:</t>
  </si>
  <si>
    <t>Store Area:</t>
  </si>
  <si>
    <t>Target</t>
  </si>
  <si>
    <t>AUV</t>
  </si>
  <si>
    <t>Conv%</t>
  </si>
  <si>
    <t>ATV</t>
  </si>
  <si>
    <t>UPT</t>
  </si>
  <si>
    <t>Daily Net Sales</t>
  </si>
  <si>
    <t>Month to Date Net Sales</t>
  </si>
  <si>
    <t>Key Performance Indicators</t>
  </si>
  <si>
    <t>ACTUAL</t>
  </si>
  <si>
    <t>Discount Given</t>
  </si>
  <si>
    <t>Disc %</t>
  </si>
  <si>
    <t>MONTH</t>
  </si>
  <si>
    <t>Units Sold</t>
  </si>
  <si>
    <t>Number of Transact</t>
  </si>
  <si>
    <t>Number of visitors</t>
  </si>
  <si>
    <t>Batteries Sold</t>
  </si>
  <si>
    <t>ATV Drivers Sold</t>
  </si>
  <si>
    <t>Battery Attachment%</t>
  </si>
  <si>
    <t>ATV Attachment%</t>
  </si>
  <si>
    <t>Week</t>
  </si>
  <si>
    <t>Weekdy</t>
  </si>
  <si>
    <t>Day</t>
  </si>
  <si>
    <t>TARGET</t>
  </si>
  <si>
    <t>LY</t>
  </si>
  <si>
    <t>vs</t>
  </si>
  <si>
    <t>to date</t>
  </si>
  <si>
    <t>WEEK 1</t>
  </si>
  <si>
    <t>Mon</t>
  </si>
  <si>
    <t>Tue</t>
  </si>
  <si>
    <t>Wed</t>
  </si>
  <si>
    <t>Fri</t>
  </si>
  <si>
    <t>Sat</t>
  </si>
  <si>
    <t>Sun</t>
  </si>
  <si>
    <t>Total</t>
  </si>
  <si>
    <t>WEEK 2</t>
  </si>
  <si>
    <t>Tues</t>
  </si>
  <si>
    <t>Thurs</t>
  </si>
  <si>
    <t>WEEK 4</t>
  </si>
  <si>
    <t>WEEK 5</t>
  </si>
  <si>
    <t>LOYALTY</t>
  </si>
  <si>
    <t>ATV Drivers Value</t>
  </si>
  <si>
    <t>ATV CONTRI %</t>
  </si>
  <si>
    <t>Core Value</t>
  </si>
  <si>
    <t>CORE CONTRI %</t>
  </si>
  <si>
    <t>SELF VALUE</t>
  </si>
  <si>
    <t>SELF CONTRI %</t>
  </si>
  <si>
    <t>HOTSPOT VALUE</t>
  </si>
  <si>
    <t>HOTSPOT CONTRI %</t>
  </si>
  <si>
    <t>MULTI BILLS</t>
  </si>
  <si>
    <t>MULTI BILLS CONTRI %</t>
  </si>
  <si>
    <t>TELECALLING BILLS</t>
  </si>
  <si>
    <t>TELECALLING SALE</t>
  </si>
  <si>
    <t>Loyalty</t>
  </si>
  <si>
    <t>Date</t>
  </si>
  <si>
    <t>SALE</t>
  </si>
  <si>
    <t>BATTERY CONTRI %</t>
  </si>
  <si>
    <t>BAttery Value</t>
  </si>
  <si>
    <t>MTD</t>
  </si>
  <si>
    <t>Loyalty%</t>
  </si>
  <si>
    <t>VEGAS</t>
  </si>
  <si>
    <t xml:space="preserve">achieved till date </t>
  </si>
  <si>
    <t>BATTERY</t>
  </si>
  <si>
    <t>Bills</t>
  </si>
  <si>
    <t>Net Play</t>
  </si>
  <si>
    <t>DATE</t>
  </si>
  <si>
    <t>DAY</t>
  </si>
  <si>
    <t>Actual Sale</t>
  </si>
  <si>
    <t>Ach %</t>
  </si>
  <si>
    <t>Ach%</t>
  </si>
  <si>
    <t>Bills target</t>
  </si>
  <si>
    <t>Today</t>
  </si>
  <si>
    <t>YTD</t>
  </si>
  <si>
    <t>MTD TARGET</t>
  </si>
  <si>
    <t>MTD ACH</t>
  </si>
  <si>
    <t>MTD ACH %</t>
  </si>
  <si>
    <t>TELECALLING CALLS</t>
  </si>
  <si>
    <t>Vegas</t>
  </si>
  <si>
    <t>MII Sale</t>
  </si>
  <si>
    <t>MII Contri%</t>
  </si>
  <si>
    <t>TELECALLING CONRI%</t>
  </si>
  <si>
    <t>Bubble Stick</t>
  </si>
  <si>
    <t>Bubble Stick%</t>
  </si>
  <si>
    <t>Red Card</t>
  </si>
  <si>
    <t>Red Card%</t>
  </si>
  <si>
    <t>TELECALLING TGT</t>
  </si>
  <si>
    <t>Liquidation</t>
  </si>
  <si>
    <t>d</t>
  </si>
  <si>
    <t>Qty</t>
  </si>
  <si>
    <t>FOOTFALL</t>
  </si>
  <si>
    <t>Sale</t>
  </si>
  <si>
    <t>KPI</t>
  </si>
  <si>
    <t>SALE VALUE</t>
  </si>
  <si>
    <t>ATVD</t>
  </si>
  <si>
    <t>CORE DEMO</t>
  </si>
  <si>
    <t>Batteries Mix%</t>
  </si>
  <si>
    <t>HOTSPOTS</t>
  </si>
  <si>
    <t>SELF DEMO</t>
  </si>
  <si>
    <t>GIFT CARD</t>
  </si>
  <si>
    <t>PASSPORT</t>
  </si>
  <si>
    <t>NON BIS</t>
  </si>
  <si>
    <t>TOT BAGS</t>
  </si>
  <si>
    <t>MII</t>
  </si>
  <si>
    <t>Level</t>
  </si>
  <si>
    <t>Article</t>
  </si>
  <si>
    <t>GTIN</t>
  </si>
  <si>
    <t>Article description</t>
  </si>
  <si>
    <t>Value</t>
  </si>
  <si>
    <t>NE YOUREKA JUMBO CRAFT JAR</t>
  </si>
  <si>
    <t>NE YOUREKA 3IN1 CREATORS COMBO</t>
  </si>
  <si>
    <t>NE YK GO FROGGY GOO</t>
  </si>
  <si>
    <t>NE YK CREATE CRAZY INVENTIONS</t>
  </si>
  <si>
    <t>NE ULTIMATE INSTA GLAM KIT</t>
  </si>
  <si>
    <t>NE SPACE ENCYCLOPEDIA</t>
  </si>
  <si>
    <t>NE SOCCER RED ATV</t>
  </si>
  <si>
    <t>NE SOCCER BLACK ATV</t>
  </si>
  <si>
    <t>NE PVC WHITE SOCCER #5</t>
  </si>
  <si>
    <t>NE PVC RED SOCCER #5</t>
  </si>
  <si>
    <t>NE PVC BLACK SOCCER #5</t>
  </si>
  <si>
    <t>NE METALLIC HAIR AND NAIL STUDIO</t>
  </si>
  <si>
    <t>NE HAMLEYS ATV FOOTBALL RED MATT 2019</t>
  </si>
  <si>
    <t>NE HAMLEYS ATV FOOTBALL BLACK MATT 2019</t>
  </si>
  <si>
    <t>NE FESTIVALS OF INDIA</t>
  </si>
  <si>
    <t>NE Ferrari Yellow Soccer</t>
  </si>
  <si>
    <t>NE Ferrari White Soccer</t>
  </si>
  <si>
    <t>NE FERRARI 5 Red Soccer</t>
  </si>
  <si>
    <t>NE FERRARI 5 Black Soccer</t>
  </si>
  <si>
    <t>NE FACTIVITY BOX SET SET OF 3</t>
  </si>
  <si>
    <t>NE CUDDLE AND CARRY SAPPHIRE PBAG</t>
  </si>
  <si>
    <t>NE CUDDLE AND CARRY MYSTIC PPBAG</t>
  </si>
  <si>
    <t>NE CUDDLE AND CARRY MINT PP BAG</t>
  </si>
  <si>
    <t>NE CUDDLE AND CARRY LAYLA P BAG</t>
  </si>
  <si>
    <t>NE CUDDLE AND CARRY BERRY P BAG</t>
  </si>
  <si>
    <t>NE CUDDLE AND CARRY ASTRO PP BAG</t>
  </si>
  <si>
    <t>NE CUDDLE AND CARRY ANGEL PBAG</t>
  </si>
  <si>
    <t>NE Brightway Silver world Cup Football S</t>
  </si>
  <si>
    <t>NE Brightway Gold world Cup Size 5</t>
  </si>
  <si>
    <t>NE BIG BOOK OF KNOWLEDGE</t>
  </si>
  <si>
    <t>NE ATV MULTI  FLAG FOOTBALL SIZE 5</t>
  </si>
  <si>
    <t>NE ATV FOOTBALL NEW BALL YELLOW 2021</t>
  </si>
  <si>
    <t>NE ATV FOOTBALL NEW BALL RED 2021</t>
  </si>
  <si>
    <t>NE ATV FOOTBALL NEW BALL BLACK 2021</t>
  </si>
  <si>
    <t>E PARTY MIC ROSEGOLD NEW</t>
  </si>
  <si>
    <t>E PARTY MIC PINK NEW</t>
  </si>
  <si>
    <t>E PARTY MIC GOLD NEW</t>
  </si>
  <si>
    <t>E PARTY MIC BLUE NEW</t>
  </si>
  <si>
    <t>E MII ROBOT HAND SNSR HELIBALL</t>
  </si>
  <si>
    <t>E MAC UNICRN DECIBEL ONEAR BLU HP</t>
  </si>
  <si>
    <t>E MAC UNICORN DECIBEL ONEAR BLU HP 2023</t>
  </si>
  <si>
    <t>E MAC SPD DECIBEL ONEAR BLU HP</t>
  </si>
  <si>
    <t>E MAC SPACE DECIBEL ONEAR BLU HP</t>
  </si>
  <si>
    <t>E MAC FRZ DECIBEL ONEAR BLU HP 2023</t>
  </si>
  <si>
    <t>E MAC FRZ DECIBEL ONEAR BLU HP</t>
  </si>
  <si>
    <t>E MAC BATMAN DECIBEL ONEAR BLU HP 2023</t>
  </si>
  <si>
    <t>E MAC AVNG DECIBEL ONEAR BLU HP 2023</t>
  </si>
  <si>
    <t>E MAC AVNG DECIBEL ONEAR BLU HP</t>
  </si>
  <si>
    <t>E 2.4G 1:24 RACING CAR RCHRG ASST</t>
  </si>
  <si>
    <t>E 1:24 VEVA MINI RACING RC MOD 3</t>
  </si>
  <si>
    <t>E 1:24 VEVA MINI RACING RC MOD 2</t>
  </si>
  <si>
    <t>E 1:24 VEVA MINI RACING RC MOD 1</t>
  </si>
  <si>
    <t>E 1:24 RCCAR PAINTED</t>
  </si>
  <si>
    <t>NE ZOOZI MII SLIDER COMBO</t>
  </si>
  <si>
    <t>NE ZOOZI MII BASKET BALL 3 IN 1</t>
  </si>
  <si>
    <t>NE ZOOZI MII BASKET BALL</t>
  </si>
  <si>
    <t>NE ZOOZI BIG POP UP TENT</t>
  </si>
  <si>
    <t>NE YREKA SV SCIENCE LAB</t>
  </si>
  <si>
    <t>NE YOUREKA 3IN1 STEM COMBO</t>
  </si>
  <si>
    <t>NE YOUREKA 100 IN 1 GAMES</t>
  </si>
  <si>
    <t>NE YK SPELLING BUS 100 4 LETTER WORD</t>
  </si>
  <si>
    <t>NE YK SPELLING BUS 100 3 LETTER WORD</t>
  </si>
  <si>
    <t>NE YK SIX LINKS GAMES</t>
  </si>
  <si>
    <t>NE YK SCIENCE KIT</t>
  </si>
  <si>
    <t>NE YK MAGNETIC PUZZLE JUNGLE</t>
  </si>
  <si>
    <t>NE YK MAGNETIC PUZZLE FARM</t>
  </si>
  <si>
    <t>NE YK MAGNETIC PUZZLE AQUATIC</t>
  </si>
  <si>
    <t>NE YK KNOWLEDGE JACKPOT</t>
  </si>
  <si>
    <t>NE YK FUN WITH LEARN</t>
  </si>
  <si>
    <t>NE YK EXPLORE SPACE</t>
  </si>
  <si>
    <t>NE YK EXPLORE JUNGLE</t>
  </si>
  <si>
    <t>NE YK DOUGH RAINBOW PACK 50*21</t>
  </si>
  <si>
    <t>NE YK DOUGH ACTIVITY BAG</t>
  </si>
  <si>
    <t>NE UNICORN BAG</t>
  </si>
  <si>
    <t>NE SWING CARS BLUE</t>
  </si>
  <si>
    <t>NE SS SL ZOO PLAYGYM</t>
  </si>
  <si>
    <t>NE SS SL JUNGLE SOFT BALL</t>
  </si>
  <si>
    <t>NE SLIME SAND DOUGH COMBO</t>
  </si>
  <si>
    <t>NE SLIME PACK OF 6 18 OZ</t>
  </si>
  <si>
    <t>NE SITTING DOG 42CM WHITE COFFEE</t>
  </si>
  <si>
    <t>NE SITTING DOG 42CM WHITE BROWN</t>
  </si>
  <si>
    <t>NE PP PANDA PING PING</t>
  </si>
  <si>
    <t>NE PP 100CM LYING UNICORN</t>
  </si>
  <si>
    <t>NE PLAN O FUN</t>
  </si>
  <si>
    <t>NE PEPPA PIG W/BEAR 46CM</t>
  </si>
  <si>
    <t>NE PEPPA PIG PLUSH 46CM</t>
  </si>
  <si>
    <t>NE PAW PATROL SKYE</t>
  </si>
  <si>
    <t>NE PAW PATROL RUBLE</t>
  </si>
  <si>
    <t>NE PAW PATROL MARSHAL BAG</t>
  </si>
  <si>
    <t>NE PAW PATROL CHASE BAG</t>
  </si>
  <si>
    <t>NE PANDA BAG</t>
  </si>
  <si>
    <t>NE MYSTICAL NAIL AND BODY ART</t>
  </si>
  <si>
    <t>NE MII XYLOPHONE YELLOW</t>
  </si>
  <si>
    <t>NE MII XYLOPHONE RED</t>
  </si>
  <si>
    <t>NE MII XYLOPHONE BLUE</t>
  </si>
  <si>
    <t>NE MII SWING CAR YELLOW</t>
  </si>
  <si>
    <t>NE MII SWING CAR TOMATO RED</t>
  </si>
  <si>
    <t>NE MII SWING CAR PINK</t>
  </si>
  <si>
    <t>NE MII SWING CAR GREEN</t>
  </si>
  <si>
    <t>NE MII STREET GLIDER RED</t>
  </si>
  <si>
    <t>NE MII STREET GLIDER PINK</t>
  </si>
  <si>
    <t>NE MII STREET GLIDER BLUE</t>
  </si>
  <si>
    <t>NE MII STREET GLIDER BLACK</t>
  </si>
  <si>
    <t>NE MII STANDING EASEL UNICORN</t>
  </si>
  <si>
    <t>NE MII STANDING EASEL SPACE</t>
  </si>
  <si>
    <t>NE MII RP XYLOPHONE PIANO YELLOW</t>
  </si>
  <si>
    <t>NE MII RP XYLOPHONE PIANO TEAL</t>
  </si>
  <si>
    <t>NE MII RP XYLOPHONE PIANO BLUE</t>
  </si>
  <si>
    <t>NE MII KITCHEN SET</t>
  </si>
  <si>
    <t>NE MII HILIFEJUNIOR CHEF KITCHEN COUNTER</t>
  </si>
  <si>
    <t>NE MII HILIFE PLAY FUN DOLL HOUSE</t>
  </si>
  <si>
    <t>NE MII FROZEN TENT</t>
  </si>
  <si>
    <t>NE MII FOOTBALL</t>
  </si>
  <si>
    <t>NE MII COZY COUPE</t>
  </si>
  <si>
    <t>NE MII CE FOOSBALL TABLE</t>
  </si>
  <si>
    <t>NE MII BEAUTY SET</t>
  </si>
  <si>
    <t>NE MII BABY BALL ZONE</t>
  </si>
  <si>
    <t>NE MBE PEPPA Mummy Pig Plush 46 cm</t>
  </si>
  <si>
    <t>NE MBE PEPPA Granny Pig Plush 46 cm</t>
  </si>
  <si>
    <t>NE MBE PEPPA Grandpa Pig Plush 46 cm</t>
  </si>
  <si>
    <t>NE MBE PEPPA Daddy Pig Plush 46 cm</t>
  </si>
  <si>
    <t>NE LIC BIG POP UP TENT SPD</t>
  </si>
  <si>
    <t>NE LIC BIG POP UP TENT PEPPA</t>
  </si>
  <si>
    <t>NE LIC BIG POP UP TENT FROZEN</t>
  </si>
  <si>
    <t>NE KOP TOOL SET TROLLEY</t>
  </si>
  <si>
    <t>NE KOP TOOL SET SUITCASE</t>
  </si>
  <si>
    <t>NE KOP PIZZA SET S</t>
  </si>
  <si>
    <t>NE KOP PIZZA AND CAKE SET</t>
  </si>
  <si>
    <t>NE KOP DW ROLE ON PLAY SMALL CHEF SET</t>
  </si>
  <si>
    <t>NE KOP DW ROLE ON PLAY SMALL BEAUTY SET</t>
  </si>
  <si>
    <t>NE KOP DW ROLE ON PLAY SMALL  DOCTOR SET</t>
  </si>
  <si>
    <t>NE KOP DW ROLE ON PLAY DOCTOR SET</t>
  </si>
  <si>
    <t>NE KOP DOCTOR SET CASE 18PCS</t>
  </si>
  <si>
    <t>NE KOP DESSERT SET</t>
  </si>
  <si>
    <t>NE KOP BURGER SET</t>
  </si>
  <si>
    <t>NE JINGLE ALL THE WAY</t>
  </si>
  <si>
    <t>NE HM LUCID GLOBE</t>
  </si>
  <si>
    <t>NE HM HUGGABLES WATERMELON</t>
  </si>
  <si>
    <t>NE HM HUGGABLES PENGUIN</t>
  </si>
  <si>
    <t>NE HM HUGGABLES MONKEY</t>
  </si>
  <si>
    <t>NE HM HUGGABLES LION</t>
  </si>
  <si>
    <t>NE HM HUGGABLES DOG</t>
  </si>
  <si>
    <t>NE HM HUGGABLES DINO</t>
  </si>
  <si>
    <t>NE HM HUGGABLES CHICK</t>
  </si>
  <si>
    <t>NE HM HUGGABLES AVOCADO</t>
  </si>
  <si>
    <t>NE HM CRICKET STICKY DART BAL GAME</t>
  </si>
  <si>
    <t>NE HM CLASSIC STICKY DART BALL GAME</t>
  </si>
  <si>
    <t>NE HM BEAR WALLY 90CM BROWN</t>
  </si>
  <si>
    <t>NE HM BEAR WALLY 90CM BEIGE</t>
  </si>
  <si>
    <t>NE HM BEAR MADEIRA 40 CM PINK</t>
  </si>
  <si>
    <t>NE HM BEAR MADEIRA 40 CM BUTTER</t>
  </si>
  <si>
    <t>NE HM BEAR MADEIRA 40 CM BROWN</t>
  </si>
  <si>
    <t>NE HM BEAR BON BON 30 CM RUST</t>
  </si>
  <si>
    <t>NE HM BEAR BON BON 30 CM PEACH</t>
  </si>
  <si>
    <t>NE HM BEAR BON BON 30 CM BLUE</t>
  </si>
  <si>
    <t>NE HAMLEYS MAGNETIC DART BOARD</t>
  </si>
  <si>
    <t>NE GEORGE PIG W/ DINO 46CM</t>
  </si>
  <si>
    <t>NE GEORGE PIG PLUSH 46CM</t>
  </si>
  <si>
    <t>NE FOOTBALL FUSION GAME</t>
  </si>
  <si>
    <t>NE FB STANDING BEAR LT BROWN 110 CM</t>
  </si>
  <si>
    <t>NE FB STANDING BEAR BEIGE 110 CM</t>
  </si>
  <si>
    <t>NE FB JUMBO ELEPHANT</t>
  </si>
  <si>
    <t>NE DOUGH PILLOWPACK 24</t>
  </si>
  <si>
    <t>NE DIRT DIGGER FRONT LOADER</t>
  </si>
  <si>
    <t>NE DIRT DIGGER EXCAVATOR</t>
  </si>
  <si>
    <t>NE DIRT DIGGER DUMPTRUCK</t>
  </si>
  <si>
    <t>NE DIRT DIGGER CEMENT MIXER</t>
  </si>
  <si>
    <t>NE DIICII SNAKES AND LADDERS LUDO</t>
  </si>
  <si>
    <t>NE DIICII SINGLE DICE</t>
  </si>
  <si>
    <t>NE DIICII KNOCKOUT</t>
  </si>
  <si>
    <t>NE DIICII GREEDY MONKEY</t>
  </si>
  <si>
    <t>NE DIICII BRAINVITA</t>
  </si>
  <si>
    <t>NE DIICII ASTRO HUNT</t>
  </si>
  <si>
    <t>NE BABY SHARK PINK BAG</t>
  </si>
  <si>
    <t>NE BABY SHARK BLUE BAG</t>
  </si>
  <si>
    <t>NE ATV BEAR 45CM PINK</t>
  </si>
  <si>
    <t>NE ATV BEAR 45CM BEIGE</t>
  </si>
  <si>
    <t>NE 1:46 DIECAST MONSTER CAR YELLOW</t>
  </si>
  <si>
    <t>NE 1:46 DIECAST MONSTER CAR GREEN</t>
  </si>
  <si>
    <t>E YK SPACE BATTLE</t>
  </si>
  <si>
    <t>E WALL CLIMBING RC RED</t>
  </si>
  <si>
    <t>E WALL CLIMBING RC BLUE</t>
  </si>
  <si>
    <t>E UT 4X4 JEEP</t>
  </si>
  <si>
    <t>E UFO INFRARED INDUCTION DRONE</t>
  </si>
  <si>
    <t>E UBOARD X7 E SCOOTER</t>
  </si>
  <si>
    <t>E UBOARD SPACE BIKE EV</t>
  </si>
  <si>
    <t>E UBOARD E KICK PLUS EVO BLACK</t>
  </si>
  <si>
    <t>E Uboard E Cart Drifter</t>
  </si>
  <si>
    <t>E Uboard 360 Hispeed Drifter</t>
  </si>
  <si>
    <t>E TARBULL SUPERBUDDY RABBITO RED</t>
  </si>
  <si>
    <t>E TARBULL SUPERBUDDY RABBITO BLUE</t>
  </si>
  <si>
    <t>E TARBULL SUPERBUDDY KARAOKESTAR RED</t>
  </si>
  <si>
    <t>E TARBULL SUPERBUDDY KARAOKESTAR BLUE</t>
  </si>
  <si>
    <t>E TARBULL SUPERBUDDY CURIO X UNICORN</t>
  </si>
  <si>
    <t>E TARBULL SUPERBUDDY CURIO X PEPPA</t>
  </si>
  <si>
    <t>E TARBULL SUPERBUDDY CURIO X DINO</t>
  </si>
  <si>
    <t>E SS TABLE TOP PIANO PINK</t>
  </si>
  <si>
    <t>E SS TABLE TOP PIANO BLACK</t>
  </si>
  <si>
    <t>E SS ELECTRONIC KEYBOARD</t>
  </si>
  <si>
    <t>E SKY HIGH DRONE</t>
  </si>
  <si>
    <t>E SCOOTER UBOARD SUV OFFROADER</t>
  </si>
  <si>
    <t>E SCOOTER UBOARD INFINITY HB</t>
  </si>
  <si>
    <t>E SCOOTER UBOARD EXPLORER MINI 10 HB</t>
  </si>
  <si>
    <t>E SCOOTER UBOARD EVO EV</t>
  </si>
  <si>
    <t>E SCOOTER UBOARD CLASSIC LITE 6.5 HB</t>
  </si>
  <si>
    <t>E SCOOTER UBOARD CLASSIC 6.5 HB</t>
  </si>
  <si>
    <t>E SCOOTER UBOARD  HYBRID 8.5 HB</t>
  </si>
  <si>
    <t>E RIDEON POLICE CAR</t>
  </si>
  <si>
    <t>E RIDEON NON LIC TORNADO JEEP</t>
  </si>
  <si>
    <t>E RIDEON NON LIC SPEEDSTER</t>
  </si>
  <si>
    <t>E RIDEON NON LIC CAR YELLOW</t>
  </si>
  <si>
    <t>E RC SPIDER CAR YLW</t>
  </si>
  <si>
    <t>E RC SPIDER CAR ORANGE</t>
  </si>
  <si>
    <t>E PORTABLE 2WHL ESCOOTER E KICK JR SMLL</t>
  </si>
  <si>
    <t>E MII SS EB 2 IN 1 PLAYMAT</t>
  </si>
  <si>
    <t>E MII ICE HOCKEY W ADAPTOR EBO</t>
  </si>
  <si>
    <t>E MII ICE HOCKEY BO EBO</t>
  </si>
  <si>
    <t>E MII CE AIR HOCKEY W ADAPTOR</t>
  </si>
  <si>
    <t>E MII 2 IN1 PLAYMAT</t>
  </si>
  <si>
    <t>E MII 1:12 2.4GHZ CRAWLER MONSTER</t>
  </si>
  <si>
    <t>E MAGNETIC FISHING GAME ORANGE</t>
  </si>
  <si>
    <t>E MAGNETIC FISHING GAME GREEN</t>
  </si>
  <si>
    <t>E LASER WALL CLIMBING RC RED</t>
  </si>
  <si>
    <t>E LASER WALL CLIMBING RC GREEN</t>
  </si>
  <si>
    <t>E LASER WALL CLIMBING RC BLUE</t>
  </si>
  <si>
    <t>E KS YELLOW FISHING GAME</t>
  </si>
  <si>
    <t>E KS BLUE FISHING GAME</t>
  </si>
  <si>
    <t>E KOP SHOPPING CART</t>
  </si>
  <si>
    <t>E KOP MINI APPLIANCES</t>
  </si>
  <si>
    <t>E KOP ICECREAM AND CANDY CART</t>
  </si>
  <si>
    <t>E KOP DW ROLE ON PLAY CHEF SET</t>
  </si>
  <si>
    <t>E KOP DW ROLE ON PLAY BEAUTY SET</t>
  </si>
  <si>
    <t>E KOP DRESSING TABLE</t>
  </si>
  <si>
    <t>E IZI NANO PRO DRONE 720P CAMERA</t>
  </si>
  <si>
    <t>E HM WHIZZING WEAZEL</t>
  </si>
  <si>
    <t>E HM ROLLING HAMSTER</t>
  </si>
  <si>
    <t>E HM BUBBLE BLASTER YELLOW</t>
  </si>
  <si>
    <t>E HM BUBBLE BLASTER ORANGE</t>
  </si>
  <si>
    <t>E HM BUBBLE BLASTER GREEN</t>
  </si>
  <si>
    <t>E GLOW ART SONIC LED DRAWING BOARD</t>
  </si>
  <si>
    <t>E GARUDA IIDRONE</t>
  </si>
  <si>
    <t>E FLASHING ROVER FLIP RC NEON GREY</t>
  </si>
  <si>
    <t>E FLASHING ROVER FLIP RC BLUE GREY</t>
  </si>
  <si>
    <t>E FEAT 360 DRONE</t>
  </si>
  <si>
    <t>E EMOTORAD LILE E SCOOTER YELLOW</t>
  </si>
  <si>
    <t>E EMOTORAD LILE E SCOOTER RED</t>
  </si>
  <si>
    <t>E EMOTORAD LILE E SCOOTER BLUE</t>
  </si>
  <si>
    <t>E ELECTRONIC BASKET BALL</t>
  </si>
  <si>
    <t>E BUMBER CAR</t>
  </si>
  <si>
    <t>E 3 WHEEL ELECTRIC LED SCOOTER RED</t>
  </si>
  <si>
    <t>E 3 WHEEL ELECTRIC LED SCOOTER BLUE</t>
  </si>
  <si>
    <t>E 3 IN 1 CRAWLING OFFROADER RC</t>
  </si>
  <si>
    <t>E 2.4G SUMO JUMPING RC WHITE</t>
  </si>
  <si>
    <t>E 2.4G SUMO JUMPING RC RED</t>
  </si>
  <si>
    <t>E 2.4G SPRAY RACING RC W CHRGR RED</t>
  </si>
  <si>
    <t>E 2.4G SPRAY RACING RC W CHRGR BLUE</t>
  </si>
  <si>
    <t>E 2.4G ROBORAPTOR DINO GREY</t>
  </si>
  <si>
    <t>E 2.4G ROBORAPTOR DINO BROWN</t>
  </si>
  <si>
    <t>E 2.4G RC STUNT CAR W CHRGR WHITE</t>
  </si>
  <si>
    <t>E 2.4G RC STUNT CAR W CHRGR BLK</t>
  </si>
  <si>
    <t>E 2.4G GI STUNT BOARD AND PARAGLIDER</t>
  </si>
  <si>
    <t>E 2.4G FORMULA STUNT DRIFTER RC BLU</t>
  </si>
  <si>
    <t>E 2.4G DAZZLING DRONE W LED LIGHT</t>
  </si>
  <si>
    <t>E 2.4G BREEZE DRONE W LED LIGHT</t>
  </si>
  <si>
    <t>E 2.4G 3IN1 AIR GENIUS DRONE</t>
  </si>
  <si>
    <t>E 2.4G 2IN1RCSTUNTCHNGBLWHLS W CHRGRBLUE</t>
  </si>
  <si>
    <t>E 2.4G 2IN1RC STUNTCHNGBLWHLS W CHRGRRED</t>
  </si>
  <si>
    <t>E 2.4G 2IN1 RCSTUNTCHNGBLWHLS W CHRGRYLW</t>
  </si>
  <si>
    <t>E 2.4G 2IN1 RCSTUNTCHNGBLWHLS W CHRGRGRN</t>
  </si>
  <si>
    <t>E 2.4G 2IN1 MOTORBIKE DRONE</t>
  </si>
  <si>
    <t>E 2.4G 120 OFF ROADER RC BLU</t>
  </si>
  <si>
    <t>E 2.4G 118 HI SPEED OFF ROAD RED</t>
  </si>
  <si>
    <t>E 2.4G 116 X SPRAY MNSTR RC RED</t>
  </si>
  <si>
    <t>E 2.4G 110 SLICK RACER RC RED</t>
  </si>
  <si>
    <t>E 2.4G 1:18 OVERSIZEWHEELCROSSROADBLUYLW</t>
  </si>
  <si>
    <t>E 2.4G 1:18 OVERSIZEWHEEL CROSSRD ORGWHT</t>
  </si>
  <si>
    <t>E 2.4G 1:18 OVERSIZEWHEEL CROSSRD ORG</t>
  </si>
  <si>
    <t>E 2.4G 1:18 OVERSIZE WHL CRSSRD GRN ORNG</t>
  </si>
  <si>
    <t>E 2.4G 1:18 OVERSIZE WHEELCROSSROADGREEN</t>
  </si>
  <si>
    <t>E 2.4G 1:18 OVERSIZE WHEEL CROSS ROADRED</t>
  </si>
  <si>
    <t>E 2.4G 1:16 SMOKING BEACH ATV</t>
  </si>
  <si>
    <t>E 2.4G 1:16 DRIFTING CROSSROAD RED</t>
  </si>
  <si>
    <t>E 2.4G 1:12 HIGH SPEED CARRED GREEN</t>
  </si>
  <si>
    <t>E 2.4G 1:10 RC SHARK WITH SMOKING BLUE</t>
  </si>
  <si>
    <t>E 2 IN 1 MUSIC JAM PLAYMAT</t>
  </si>
  <si>
    <t>E 1:20 2.4G 4WD MONSTEROFFROAD 6X6 RECH</t>
  </si>
  <si>
    <t>E 1:20 2.4 ROCK CAR GREEN</t>
  </si>
  <si>
    <t>E 1:20 2.4 ROCK CAR BLUE</t>
  </si>
  <si>
    <t>E 1:20  2.4 ROCK CAR</t>
  </si>
  <si>
    <t>E 1:18 RANGE ROVER SPORT RC</t>
  </si>
  <si>
    <t>E 1:18 MCLAREN 675LT COUPE RC</t>
  </si>
  <si>
    <t>E 1:18 LAMBORGHINI AVENTADOR LP 700 4 RC</t>
  </si>
  <si>
    <t>E 1:18 AUDI R8 GT RC</t>
  </si>
  <si>
    <t>E 1:18 ASTON MARTIN VANTAGE RC</t>
  </si>
  <si>
    <t>E 1:18 2.4G RC ROCK CRWLR RED</t>
  </si>
  <si>
    <t>E 1:18 2.4G RC ROCK CRWLR GRN</t>
  </si>
  <si>
    <t>E 1:18 2.4G RC ROCK CRWLR BLU</t>
  </si>
  <si>
    <t>E 1:16 RC DRIFT OBL CRWLR WC RED ATV</t>
  </si>
  <si>
    <t>E 1:16 RC DRIFT OBL CRWLR WC RED</t>
  </si>
  <si>
    <t>E 1:16 RC DRIFT OBL CRWLR WC ORNG</t>
  </si>
  <si>
    <t>E 1:16 RC DRIFT OBL CRWLR WC GRN</t>
  </si>
  <si>
    <t>E 1:16 2.4GHZ LAMBORGHINI HURACÁN GT3</t>
  </si>
  <si>
    <t>E 1:16 2.4G RC ROCK CRWLR ALLOY SILVR</t>
  </si>
  <si>
    <t>E 1:16 2.4G RC ROCK CRWLR ALLOY GOLD</t>
  </si>
  <si>
    <t>E 1:16 2.4G RC ROCK CRWLR ALLOY BLACK</t>
  </si>
  <si>
    <t>E 1:16 2.4G MERCEDES AMG C63 DTM RC</t>
  </si>
  <si>
    <t>E 1:16 2.4G MASERATI GRANTURISMO GT3 RC</t>
  </si>
  <si>
    <t>E 1:16 2.4G BUGGY HIGH SPEED ORN BLU</t>
  </si>
  <si>
    <t>E 1:16 2.4G BUGGY HIGH SPEED GRN YLW</t>
  </si>
  <si>
    <t>E 1:16 2.4G AUDI RS5 DTM RC</t>
  </si>
  <si>
    <t>E 1:10 2.4G HIGH SPEED BUGGY RED YLW</t>
  </si>
  <si>
    <t>E 1:10 2.4G HIGH SPEED BUGGY RED BLU</t>
  </si>
  <si>
    <t>E 1:10 2.4G GRN BIG FOOT MOSTER RC</t>
  </si>
  <si>
    <t>E 1 10 2 4G 5CHNL OBLIQUE RC</t>
  </si>
  <si>
    <t>NA</t>
  </si>
  <si>
    <t>R UT R3 BIKE</t>
  </si>
  <si>
    <t>NEXSHOTHYPERGELSMALL BLASTER5KGELLETS</t>
  </si>
  <si>
    <t>NE ZOOZI MII RIDE ON 2 IN 1 BLUE</t>
  </si>
  <si>
    <t>NE ZOOZI MII RIDE ON 2 IN 1</t>
  </si>
  <si>
    <t>NE YOUREKA WORDIT</t>
  </si>
  <si>
    <t>NE YOUREKA SPELL BEE</t>
  </si>
  <si>
    <t>NE YK WORD PUDDLES</t>
  </si>
  <si>
    <t>NE YK SPIN A RHYME</t>
  </si>
  <si>
    <t>NE YK SKETCH VS SCULPT</t>
  </si>
  <si>
    <t>NE YK JUMBLED</t>
  </si>
  <si>
    <t>NE YK DISCOVER THE EARTH KIT</t>
  </si>
  <si>
    <t>NE YK CARD WARS</t>
  </si>
  <si>
    <t>NE YK BACKWARDS</t>
  </si>
  <si>
    <t>NE YK 101 EXPERIMENTS</t>
  </si>
  <si>
    <t>NE XSHOT SKINS PRO SINISTER 40 DARTS</t>
  </si>
  <si>
    <t>NE TRICERA TRICYCLE BLCK N RED</t>
  </si>
  <si>
    <t>NE STREET GLIDERS PURPLE</t>
  </si>
  <si>
    <t>NE SS MAGIC WIPEOUTS PENS</t>
  </si>
  <si>
    <t>NE SS DOUBLE MAGIC PENS</t>
  </si>
  <si>
    <t>NE SS COLOUR STACKER PENS</t>
  </si>
  <si>
    <t>NE SS COLOUR CHANGING PENS</t>
  </si>
  <si>
    <t>NE SQUAP CATCH BALL GAME NEW</t>
  </si>
  <si>
    <t>NE SQUAP CATCH BALL GAME</t>
  </si>
  <si>
    <t>NE SM UPWORDS</t>
  </si>
  <si>
    <t>NE SM PERPLEXUS REBEL</t>
  </si>
  <si>
    <t>NE SM PERPLEXUS EPIC</t>
  </si>
  <si>
    <t>NE SM PERPLEXUS BEAST</t>
  </si>
  <si>
    <t>NE SIMBA PINDALOO BALL GAME</t>
  </si>
  <si>
    <t>NE ROCKER HORSE</t>
  </si>
  <si>
    <t>NE ROCKER GIRAFFE</t>
  </si>
  <si>
    <t>NE MII STREET GLIDER GREEN</t>
  </si>
  <si>
    <t>NE MII INSTANT SNOW</t>
  </si>
  <si>
    <t>NE MII HM STICKER SCRATCHERZ</t>
  </si>
  <si>
    <t>NE MII 2 PACK PLANE</t>
  </si>
  <si>
    <t>NE HM STICKER SCRATCHERZ</t>
  </si>
  <si>
    <t>NE HM PEEL OFF STICKERS</t>
  </si>
  <si>
    <t>NE HM MAGIC WIPEOUTS</t>
  </si>
  <si>
    <t>NE HM DRAWING BOARD</t>
  </si>
  <si>
    <t>NE HM DOUBLE MAGIC PENS</t>
  </si>
  <si>
    <t>NE HM COLOUR STACKERS</t>
  </si>
  <si>
    <t>NE HM COLOUR MAGIC</t>
  </si>
  <si>
    <t>NE HM BOOMA SONIC</t>
  </si>
  <si>
    <t>NE HM BOOMA OUTDOOR</t>
  </si>
  <si>
    <t>NE HM BOOMA INDOOR</t>
  </si>
  <si>
    <t>NE GOLDEN XSHOT CHAOS ORBIT</t>
  </si>
  <si>
    <t>NE GOLDEN XSHOT CHAOS METEOR 2PK</t>
  </si>
  <si>
    <t>NE GOLDEN XSHOT CHAOS METEOR</t>
  </si>
  <si>
    <t>NE Ferrari Flashing Wheels Yellow</t>
  </si>
  <si>
    <t>NE Ferrari Flashing Wheels White</t>
  </si>
  <si>
    <t>NE FERRARI FLASHING WHEELS RED</t>
  </si>
  <si>
    <t>NE FERRARI FLASHING WHEELS BLACK</t>
  </si>
  <si>
    <t>NE Ferrari Flashing Wheels Black</t>
  </si>
  <si>
    <t>NE CROCO TRICYCLE PRO W HANDLE SEA GREEN</t>
  </si>
  <si>
    <t>NE CROCO TRICYCLE PRO W HANDLE PINK</t>
  </si>
  <si>
    <t>NE CROCO TRICYCLE  YELLOW</t>
  </si>
  <si>
    <t>NE CROCO TRICYCLE  RED</t>
  </si>
  <si>
    <t>EXSHOTHYPERGELMEDIUMBLASTER10KGELLETS</t>
  </si>
  <si>
    <t>E Uboard Hybrid 6.5 HB EV</t>
  </si>
  <si>
    <t>E SS DANCING CRAB</t>
  </si>
  <si>
    <t>E SNIPER 720 P CAMERA DRONE</t>
  </si>
  <si>
    <t>E RIDEON LIC LAMBORGHINI BLK</t>
  </si>
  <si>
    <t>E RAPIDO SOFT DART BLASTER 28 DARTS</t>
  </si>
  <si>
    <t>E QUADCOPTER F35 AXIS GYRO DRONE</t>
  </si>
  <si>
    <t>E POLICE BIKE BLACK</t>
  </si>
  <si>
    <t>E OFFROADER RIDEON CAR BLUE</t>
  </si>
  <si>
    <t>E MIKO MINI PURPLE</t>
  </si>
  <si>
    <t>E MIKO MINI BLUE</t>
  </si>
  <si>
    <t>E MIKO 3 RED</t>
  </si>
  <si>
    <t>E MIKO 3 BLUE</t>
  </si>
  <si>
    <t>E MII HM FLORA BUBBLEBLUE</t>
  </si>
  <si>
    <t>E MII HM BUBBLE FLORA YELLOW</t>
  </si>
  <si>
    <t>E MII HM BUBBLE FLORA ORANGE</t>
  </si>
  <si>
    <t>E MII HM BUBBLE CAMERA RED AND BLUE</t>
  </si>
  <si>
    <t>E MII HM BUBBLE CAMERA</t>
  </si>
  <si>
    <t>E MII HM BUBBLE BLOWER PANDA</t>
  </si>
  <si>
    <t>E MII HM BUBBLE BLOWER DOLPHIN</t>
  </si>
  <si>
    <t>E MII HM BUBBLE BLOWER DINO</t>
  </si>
  <si>
    <t>E MII BETTYMA BIKE MUSIC LIGHT</t>
  </si>
  <si>
    <t>E MAGIC MOVEMENT CAR YLW</t>
  </si>
  <si>
    <t>E MAGIC MOVEMENT CAR RED</t>
  </si>
  <si>
    <t>E LIGHTS FROM ANYWHERE JR</t>
  </si>
  <si>
    <t>E HM STREET GLIDERS BLUE</t>
  </si>
  <si>
    <t>E HM SS20 EXTREME BUBBLE BLASTER</t>
  </si>
  <si>
    <t>E HM  STREET GLIDERS PINK</t>
  </si>
  <si>
    <t>E Gale Stunt Car 49Mhz</t>
  </si>
  <si>
    <t>E AEROGLYDE HOVER SHOES</t>
  </si>
  <si>
    <t>E 2.4G SPIDER LSR 8 WHL DRIFT RC</t>
  </si>
  <si>
    <t>E 2.4G MII GALE STUNT CAR</t>
  </si>
  <si>
    <t>E 2.4G MII BETTYMA ATV</t>
  </si>
  <si>
    <t>E 2.4G LIC LAND ROVER RIDEON CAR</t>
  </si>
  <si>
    <t>E 2.4G ALLOY RIDER SPIDER RC</t>
  </si>
  <si>
    <t>E 2.4G 4X4 JEEP RC YELLOW</t>
  </si>
  <si>
    <t>E 2.4G 4X4 JEEP RC WHITE</t>
  </si>
  <si>
    <t>E 2.4G 4X4 JEEP RC BLUE</t>
  </si>
  <si>
    <t>E 2.4G 4X4 JEEP RC</t>
  </si>
  <si>
    <t>E 2.4G 4D BLITZ POSER BENDABLE JOINT RC</t>
  </si>
  <si>
    <t>E 2.4G 116 X SPRAY MNSTR RC BLU</t>
  </si>
  <si>
    <t>E 2.4G 110 SLICK RACER RC GRN</t>
  </si>
  <si>
    <t>E 2.4G 1:14 DINOSAUR TRUCK</t>
  </si>
  <si>
    <t>E 2.4 STUNT CAR</t>
  </si>
  <si>
    <t>E 2.4 CAM ROCK CAR ORANGE</t>
  </si>
  <si>
    <t>E 2.4 CAM ROCK CAR BLUE</t>
  </si>
  <si>
    <t>E 2 IN 1 MODULATOR RC</t>
  </si>
  <si>
    <t>E 13CM 2 4G FLIP OVR STUNT CAR W LGHT RC</t>
  </si>
  <si>
    <t>E 110 2.4G NIGHT CRAWLER SPEED RC</t>
  </si>
  <si>
    <t>E 110 2.4G HIGH SPEED PICKUP TRUCK</t>
  </si>
  <si>
    <t>E 1:8 PAGANI HUAYRA BC BRICKS RC</t>
  </si>
  <si>
    <t>E 1:8 MASERATI MC20 BRICKS RC</t>
  </si>
  <si>
    <t>E 1:8 AUDI R8 GT3 BRICKS RC</t>
  </si>
  <si>
    <t>E 1:18  2.4 OFF ROAD CAR</t>
  </si>
  <si>
    <t>Playwell Interactive EL Smart Book</t>
  </si>
  <si>
    <t>NE YOUREKA WOODEN EASEL MEDIUM</t>
  </si>
  <si>
    <t>NE YOUREKA SNATCH</t>
  </si>
  <si>
    <t>NE YOUREKA QUIZZLE</t>
  </si>
  <si>
    <t>NE TW MUSEUM OF TREASURES NEW</t>
  </si>
  <si>
    <t>NE TW MUSEUM OF TREASURES</t>
  </si>
  <si>
    <t>NE TW MISSION CLEANUP</t>
  </si>
  <si>
    <t>NE TRUNKWORKS Wiggle and Giggle</t>
  </si>
  <si>
    <t>NE TRUNKWORKS TURBO TOSS</t>
  </si>
  <si>
    <t>NE TRUNKWORKS MY FAVOURITE THINGS CARDS</t>
  </si>
  <si>
    <t>NE TRUNKWORKS MEMORY RACE</t>
  </si>
  <si>
    <t>NE TRUNKWORKS GRAB</t>
  </si>
  <si>
    <t>NE Trunk Works Story Time Card Game</t>
  </si>
  <si>
    <t>NE Trunk Works ABC What do you seecard</t>
  </si>
  <si>
    <t>NE TOYDEN ROLLING BALL 101PCS</t>
  </si>
  <si>
    <t>NE TOYDEN MAGNETIC TILES 20PCS</t>
  </si>
  <si>
    <t>NE SS RAMP RACER</t>
  </si>
  <si>
    <t>NE SS ACTIVITY BOX  7 FACES</t>
  </si>
  <si>
    <t>NE SM RUBIKS MINI CUBE 2X2</t>
  </si>
  <si>
    <t>NE SM RUBIKS CUBE CUBE 3X3</t>
  </si>
  <si>
    <t>NE ROWAN ROTATING MUSICAL FISHING GAME</t>
  </si>
  <si>
    <t>NE PP PAW VHC THMVHBGTRCKSKYE</t>
  </si>
  <si>
    <t>NE PP PAW VHC THMVHBGTRCKMARSHALL</t>
  </si>
  <si>
    <t>NE PP PAW VHC THMVHBGTRCKCHASE</t>
  </si>
  <si>
    <t>NE PP LIBERTY DLX VEHICLE</t>
  </si>
  <si>
    <t>NE PP KNIGHT CASTLE PLAYSET</t>
  </si>
  <si>
    <t>NE PP 53CM LYING UNICORNS WHITE</t>
  </si>
  <si>
    <t>NE PP 14INCH 36CM LASH Z FLAMINGO</t>
  </si>
  <si>
    <t>NE PP 12INCH 30CM LASH Z LOBSTER</t>
  </si>
  <si>
    <t>NE PP 12INCH 28CM LASH Z HIPPO</t>
  </si>
  <si>
    <t>NE PP 12INCH 24CM LASH Z PANDA</t>
  </si>
  <si>
    <t>NE PAW PATROL MOVIE 2 VEHICLE PK OF 2</t>
  </si>
  <si>
    <t>NE PAW PATROL AQUA WHALE PATROLLER</t>
  </si>
  <si>
    <t>NE MY LITTLE CB LADY'S RATTLE</t>
  </si>
  <si>
    <t>NE MIRADA GLOW IN THE DARK NAIL SALON</t>
  </si>
  <si>
    <t>NE MII HM BEAR BAKEWELL 110CM</t>
  </si>
  <si>
    <t>NE MII BRICKS 500PCS</t>
  </si>
  <si>
    <t>NE MII BRICKS 1000PCS</t>
  </si>
  <si>
    <t>NE LIC PIPE TENTS IN POLY SPD</t>
  </si>
  <si>
    <t>NE LIC PIPE TENTS IN POLY PEPPA</t>
  </si>
  <si>
    <t>NE LIC PIPE TENTS IN POLY PAW</t>
  </si>
  <si>
    <t>NE Leibei Swing car Pink w LED lights</t>
  </si>
  <si>
    <t>NE Leibei Swing car Orange w LED light</t>
  </si>
  <si>
    <t>NE Leibei Swing car Blue w LED lights</t>
  </si>
  <si>
    <t>NE LEBEI PLASMA CAR ORANGE W FLASHING WH</t>
  </si>
  <si>
    <t>NE LEBEI PLASMA CAR CYAN W FLASHING WHEE</t>
  </si>
  <si>
    <t>NE LEBEI PLASMA CAR BLUE W FLASHING WHEE</t>
  </si>
  <si>
    <t>NE KOP RAINBOW KITCHEN AND CAFÉ</t>
  </si>
  <si>
    <t>NE HM UMBRELLA WHITE RAINBOW 2023</t>
  </si>
  <si>
    <t>NE HM UMBRELLA WHITE BIG BEN 2023</t>
  </si>
  <si>
    <t>NE HM UMBRELLA PINK UNICORN 2023</t>
  </si>
  <si>
    <t>NE HM UMBRELLA BLACK 2023</t>
  </si>
  <si>
    <t>NE HM TELESCOPE 20X40X60 MII</t>
  </si>
  <si>
    <t>NE HM TELESCOPE 20X30X40</t>
  </si>
  <si>
    <t>NE HM STACK A FUN</t>
  </si>
  <si>
    <t>NE HM PENNY SKATEBOARD D2</t>
  </si>
  <si>
    <t>NE HM PENNY SKATEBOARD D1</t>
  </si>
  <si>
    <t>NE HM MAGNETIC DART BOARD</t>
  </si>
  <si>
    <t>NE HM LABYRINTH 2</t>
  </si>
  <si>
    <t>NE HM DESTRUCTOR SKATEBOARD GRAFFITI</t>
  </si>
  <si>
    <t>NE HM DESTRUCTOR SKATEBOARD CAMOUFLAGE</t>
  </si>
  <si>
    <t>NE GABBYS DOLLHOUSE RAINBOW CLOSET</t>
  </si>
  <si>
    <t>NE FOLDABLE 3WHL TWIST SCOOTER YELLOW</t>
  </si>
  <si>
    <t>NE FOLDABLE 3WHL TWIST SCOOTER RED</t>
  </si>
  <si>
    <t>NE FOLDABLE 3WHL TWIST SCOOTER BLACK</t>
  </si>
  <si>
    <t>NE FB30CM TD UNICORN W/WINGS PURPLE</t>
  </si>
  <si>
    <t>NE FB30CM TD UNICORN W/WINGS PINK</t>
  </si>
  <si>
    <t>NE FB SUPERSOFT 30CM COCOON CUSHION PINK</t>
  </si>
  <si>
    <t>NE FB 50CM SUPERSOFT GLITTER EYE TURTLE</t>
  </si>
  <si>
    <t>NE FB 45CM STANDING UNICORN W/WINGS</t>
  </si>
  <si>
    <t>NE FB 45CM DINO CUSHION GREEN</t>
  </si>
  <si>
    <t>NE FB 40CM UNICORN CUSHION CORAL</t>
  </si>
  <si>
    <t>NE FB 25CM PETERBUNNY WGLASSES</t>
  </si>
  <si>
    <t>NE FB 25CM MAX DOG WGLASSES</t>
  </si>
  <si>
    <t>NE FB 25CM LUCYCAT WGLASSES</t>
  </si>
  <si>
    <t>NE FB 25CM LEO HUSKY WGLASSES</t>
  </si>
  <si>
    <t>NE FB 14INCH 36CM LASHZ FLAMINGO</t>
  </si>
  <si>
    <t>NE FB 12INCH LASH GIRAFFE</t>
  </si>
  <si>
    <t>NE FB 12INCH 30CM LASHZ PINK SEA TURTLE</t>
  </si>
  <si>
    <t>NE FB 12INCH 30CM LASHZ LOBSTER</t>
  </si>
  <si>
    <t>NE FB 12INCH 28CM LASHZ HIPPO</t>
  </si>
  <si>
    <t>NE FB 12INCH 26CM LASHZ ELEPHANT</t>
  </si>
  <si>
    <t>NE FB 12INCH 24CM LASHZ PANDA</t>
  </si>
  <si>
    <t>NE FB 12INCH 24CM LASHZ LION</t>
  </si>
  <si>
    <t>NE FB 11INCH 27CM LASHZ PENGUIN CHICK</t>
  </si>
  <si>
    <t>NE FB 10INCH 25CM LASHZ UNICORN</t>
  </si>
  <si>
    <t>NE ELC HAPPYLAND RIDE ON BUS</t>
  </si>
  <si>
    <t>NE ELC BUILD IT DELUXE SET</t>
  </si>
  <si>
    <t>NE DISNEY 9INCH CELEBRATION POOH</t>
  </si>
  <si>
    <t>NE DISNEY 9INCH CELEBRATION MINNIE</t>
  </si>
  <si>
    <t>NE DISNEY 9INCH CELEBRATION MICKEY</t>
  </si>
  <si>
    <t>NE DISNEY 9INCH CELEBRATION DONALD</t>
  </si>
  <si>
    <t>NE DISNEY 9INCH CELEBRATION DAISY</t>
  </si>
  <si>
    <t>NE COMDAQ FISHING GAME TYRE SMALL</t>
  </si>
  <si>
    <t>NE CLASSIC 9INCH WINNIE THE POOH</t>
  </si>
  <si>
    <t>NE CLASSIC 9INCH TIGGER</t>
  </si>
  <si>
    <t>NE CLASSIC 9INCH SIMBA</t>
  </si>
  <si>
    <t>NE CLASSIC 9INCH PLUTO</t>
  </si>
  <si>
    <t>NE CLASSIC 9INCH PIGLET</t>
  </si>
  <si>
    <t>NE CLASSIC 9INCH OLAF</t>
  </si>
  <si>
    <t>NE CLASSIC 9INCH MINNIE MOUSE</t>
  </si>
  <si>
    <t>NE CLASSIC 9INCH MICKEY MOUSE</t>
  </si>
  <si>
    <t>NE CLASSIC 9INCH GOOFY</t>
  </si>
  <si>
    <t>NE CLASSIC 9INCH DUMBO</t>
  </si>
  <si>
    <t>NE CLASSIC 9INCH DONALD DUCK</t>
  </si>
  <si>
    <t>NE CLASSIC 9INCH DAISY DUCK</t>
  </si>
  <si>
    <t>NE BFF SERIES 1 STELLA</t>
  </si>
  <si>
    <t>NE BFF SERIES 1 KRISTAL</t>
  </si>
  <si>
    <t>NE BFF SERIES 1 KATIE</t>
  </si>
  <si>
    <t>NE BFF SERIES 1 JENNA</t>
  </si>
  <si>
    <t>NE BFF SERIES 1 DOTTY</t>
  </si>
  <si>
    <t>NE AIR HOCKEY 80CMS</t>
  </si>
  <si>
    <t>NE 45CM FIONA TALKING DOLL</t>
  </si>
  <si>
    <t>NE 45CM EVA TALKING DOLL</t>
  </si>
  <si>
    <t>NE 45CM ARYA TALKING DOLL</t>
  </si>
  <si>
    <t>NE 45CM AMELIA TALKING DOLL</t>
  </si>
  <si>
    <t>NE 2 WHEEL MANUAL SCOOTER SPIDERMAN RED</t>
  </si>
  <si>
    <t>NE 2 WHEEL MANUAL SCOOTER SPIDERMAN BLUE</t>
  </si>
  <si>
    <t>NE 2 WHEEL MANUAL SCOOTER FROZEN</t>
  </si>
  <si>
    <t>NE 2 WHEEL MANUAL SCOOTER AVENGER RED</t>
  </si>
  <si>
    <t>NE 2 WHEEL MANUAL SCOOTER AVENGER BLUE</t>
  </si>
  <si>
    <t>NE 125 DS IRON WRECKER 08 HEAVY AIRBORNE</t>
  </si>
  <si>
    <t>NE 118 WH 40K ORK KOMMANDOS DAKKA BOY SN</t>
  </si>
  <si>
    <t>NE 118 WH 40K GREY KNIGHT VENERABLE DREA</t>
  </si>
  <si>
    <t>NE 118 LEGION STEEL RED BLADE</t>
  </si>
  <si>
    <t>NE 118 LEGION STEEL GHOST</t>
  </si>
  <si>
    <t>NE 118 HARDCORE MERCENARY KAHN</t>
  </si>
  <si>
    <t>NE 118 HARDCORE MERCENARY JOHNNY</t>
  </si>
  <si>
    <t>NE 118 DARK SOURCE GREGSON</t>
  </si>
  <si>
    <t>NE 118 CULT OF SAN REJA KATE</t>
  </si>
  <si>
    <t>NE 118 CULT OF SAN REJA H 20 MOTORCYCLE</t>
  </si>
  <si>
    <t>NE 118 BFTS NORTH 04 ARMED ATTACK MECHA</t>
  </si>
  <si>
    <t>NE 118 BFTS CULT OF SAN REJA HARVEY B19</t>
  </si>
  <si>
    <t>NE 118 BFTS CULT OF SAN REJA C30 BIKE</t>
  </si>
  <si>
    <t>MY 1ST S*W TABLE, NA, NA</t>
  </si>
  <si>
    <t>EC NE ROWAN INDOOR FOOSBALL GAME</t>
  </si>
  <si>
    <t>EC E ROWAN AIR HOCKEY GAME WITH ADAPTOR</t>
  </si>
  <si>
    <t>E WATCHOUT ELEGANT CARBON BLK</t>
  </si>
  <si>
    <t>E WATCHOUT ELEGANT BLUSH PINK</t>
  </si>
  <si>
    <t>E TWIST AND BEND ROARING T REX</t>
  </si>
  <si>
    <t>E TRANSPARENT HOVERBALL RED W SILVER MII</t>
  </si>
  <si>
    <t>E TRANSPARENT HOVERBALL RED W BLCK MII</t>
  </si>
  <si>
    <t>E TRANSPARENT HOVERBALL BLU W SILVER MII</t>
  </si>
  <si>
    <t>E TRANSPARENT HOVERBALL BLU W BLCK MII</t>
  </si>
  <si>
    <t>E SUGAR UNICORN CREAM</t>
  </si>
  <si>
    <t>E SS SUPER FUN FRUIT CAR</t>
  </si>
  <si>
    <t>E SS PIANO PLAYGYM</t>
  </si>
  <si>
    <t>E SS LEARNING TABLE</t>
  </si>
  <si>
    <t>E SS LEARNING BOOK 3 LEARNING MODES</t>
  </si>
  <si>
    <t>E SS LANDS LEARNING DINO ACTIVITY TOY</t>
  </si>
  <si>
    <t>E SS LANDS FOREST ACTIVITY PYRAMID</t>
  </si>
  <si>
    <t>E SS ELEPHANT WALKERS BLUE</t>
  </si>
  <si>
    <t>E SS CRIB MOBILE W/PROJECTOR</t>
  </si>
  <si>
    <t>E SS COLORFUL SEESAW STACKER</t>
  </si>
  <si>
    <t>E SS BABY PIANO GYM MAT</t>
  </si>
  <si>
    <t>E SS ACTIVITY CUBE</t>
  </si>
  <si>
    <t>E SIRIUS TOYS HOVER FOOTBALL</t>
  </si>
  <si>
    <t>E SANDY THE WALKING LAMA</t>
  </si>
  <si>
    <t>E PW SMART POSTERS PACK 18</t>
  </si>
  <si>
    <t>E PW SMART INTERACTIVE CHART</t>
  </si>
  <si>
    <t>E PPDELUXE MARSHALLS FIRE TRUCK</t>
  </si>
  <si>
    <t>E PPDELUXE CHASE MOVIE VEHICLE</t>
  </si>
  <si>
    <t>E PP SEA PATROLLER</t>
  </si>
  <si>
    <t>E PP PAW RUBBLE BIG RIG VEHICLE</t>
  </si>
  <si>
    <t>E PP PAW PATROLLER BUS</t>
  </si>
  <si>
    <t>E PP MS BABY SCOTTISH FOLD</t>
  </si>
  <si>
    <t>E PP MS ALIEN</t>
  </si>
  <si>
    <t>E PP MIGHTYLOOKOUT TWR</t>
  </si>
  <si>
    <t>E PP LOOKOUT TOWER PLAYSET</t>
  </si>
  <si>
    <t>E PP CHASEDLXCRUSER</t>
  </si>
  <si>
    <t>E PP AIR PATROLLER</t>
  </si>
  <si>
    <t>E PARIS THE WALKING LAMA</t>
  </si>
  <si>
    <t>E MYLITTLE CB KRISTAL PEEKABOO ON WHEELS</t>
  </si>
  <si>
    <t>E MY LITTLE CB PINK LALA BABY HUGS</t>
  </si>
  <si>
    <t>E MY LITTLE CB CONEY'S RATTLE</t>
  </si>
  <si>
    <t>E MY LITTLE CB BLUE LOLO BABY HUGS</t>
  </si>
  <si>
    <t>E MS ALIEN</t>
  </si>
  <si>
    <t>E MII HOVER FOOTBALL</t>
  </si>
  <si>
    <t>E MII HOVER BALL BLUE</t>
  </si>
  <si>
    <t>E MII HM SWIMMING FROG</t>
  </si>
  <si>
    <t>E MII HAMLEYS SWIMMING TURTLE</t>
  </si>
  <si>
    <t>E MII HAMLEYS JELLYFISH</t>
  </si>
  <si>
    <t>E MIGHTY MEGASUAR ROARING TREX</t>
  </si>
  <si>
    <t>E MIGHTY MEGASUAR ROARING RAPTOR</t>
  </si>
  <si>
    <t>E MIGHTY MEGASUAR ROARING ALLOSAURUS</t>
  </si>
  <si>
    <t>E MIGHTY MEGASAUR WALK AND ROARING T REX</t>
  </si>
  <si>
    <t>E MIGHTY MEGASAUR WALK AND ROARING DRAGO</t>
  </si>
  <si>
    <t>E MANNY THE ROCKING ELEPHANT</t>
  </si>
  <si>
    <t>E LITTLE UNICORN TOUCH AND TALK</t>
  </si>
  <si>
    <t>E LAMB TALKING HAND PUPPET</t>
  </si>
  <si>
    <t>E KS ORANGE FISHING GAME SMALL</t>
  </si>
  <si>
    <t>E KS ELCETRONIC 2 PLAYER ICE HOCKEY</t>
  </si>
  <si>
    <t>E KS ELCETRONIC 2 PLAYER BASKET BALL</t>
  </si>
  <si>
    <t>E KOP WASHING MACHINE</t>
  </si>
  <si>
    <t>E KOP TOASTER</t>
  </si>
  <si>
    <t>E KOP PEDICURE SPA</t>
  </si>
  <si>
    <t>E KOP MICROWAVE</t>
  </si>
  <si>
    <t>E KOP JUICER</t>
  </si>
  <si>
    <t>E KOP CASH REGISTER W/ACC</t>
  </si>
  <si>
    <t>E JR MEGASAUR TOUCH AND TALK DINO</t>
  </si>
  <si>
    <t>E HOVER BALL</t>
  </si>
  <si>
    <t>E HM ZOE WALKING CAT</t>
  </si>
  <si>
    <t>E HM SPINNING WHEELS</t>
  </si>
  <si>
    <t>E HM SPEED BOAT</t>
  </si>
  <si>
    <t>E HM SASHA WALKING CAT</t>
  </si>
  <si>
    <t>E HM PEEK A BOO MANNY ELEPHANT</t>
  </si>
  <si>
    <t>E HM PEEK A BOO FREEDO MONKEY</t>
  </si>
  <si>
    <t>E HM PEEK A BOO DASH DOG</t>
  </si>
  <si>
    <t>E HM PEEK A BOO AGNES UNICORN</t>
  </si>
  <si>
    <t>E HM PAP ZIGGLES PINK</t>
  </si>
  <si>
    <t>E HM PAP ZIGGLES ORANGE</t>
  </si>
  <si>
    <t>E HM PAP ZIGGLES GREEN</t>
  </si>
  <si>
    <t>E HM PAP PERCY LAUGHING PANDA</t>
  </si>
  <si>
    <t>E HM MS SPOTTY WALKING DOG</t>
  </si>
  <si>
    <t>E HM MS PEANUT WALKING DOG</t>
  </si>
  <si>
    <t>E HM MS CHILI WALKING DOG</t>
  </si>
  <si>
    <t>E HM MS BUDDY WALKING DOG</t>
  </si>
  <si>
    <t>E HM JOEY TALKING KOALA</t>
  </si>
  <si>
    <t>E HM HOPPER JUMPING RABBIT</t>
  </si>
  <si>
    <t>E HM DRUMMING BEAR</t>
  </si>
  <si>
    <t>E HM DIPPY DIVER</t>
  </si>
  <si>
    <t>E HM COOKIE JUMPING RABBIT</t>
  </si>
  <si>
    <t>E HM CASPER WALKING CAT</t>
  </si>
  <si>
    <t>E HM BELLA WALKING CAT</t>
  </si>
  <si>
    <t>E HM ALAN THE ALIEN (REFRESH)</t>
  </si>
  <si>
    <t>E HAMLEYS SQUIDDY</t>
  </si>
  <si>
    <t>E GO DISCOVER BLOOM</t>
  </si>
  <si>
    <t>E GLOW IN THE DARK ACTION TRACKS 220 PCS</t>
  </si>
  <si>
    <t>E GLOW IN THE DARK ACTION TRACKS 132 PCS</t>
  </si>
  <si>
    <t>E GABBYS DOLLHOUSE PURRFECT HOUSE</t>
  </si>
  <si>
    <t>E GABBYS DOLLHOUSE CAKEY OVEN</t>
  </si>
  <si>
    <t>E GABBYS DOLLHOUSE BULK CAKEY KITCHEN</t>
  </si>
  <si>
    <t>E FROG TALKING HAND PUPPET</t>
  </si>
  <si>
    <t>E FISHING GAME TYRE SMALL</t>
  </si>
  <si>
    <t>E FISHING GAME TYRE BIG</t>
  </si>
  <si>
    <t>E FB LIGHT UP HORN UNICORN</t>
  </si>
  <si>
    <t>E ELLA THE WALKING ELEPHANT</t>
  </si>
  <si>
    <t>E DUCK TALKING HAND PUPPET</t>
  </si>
  <si>
    <t>E DOG TALKING HAND PUPPET</t>
  </si>
  <si>
    <t>E DAZZLE THE WALKING UNICORN</t>
  </si>
  <si>
    <t>E CRY BABIES KISS ME ELODIE</t>
  </si>
  <si>
    <t>E CRY BABIES GOODNIGHT CONEY</t>
  </si>
  <si>
    <t>E CRY BABIES DRESSY MINNIE</t>
  </si>
  <si>
    <t>E CRY BABIES DRESSY LADY</t>
  </si>
  <si>
    <t>E CRY BABIES DRESSY GETS SICK KRISTAL</t>
  </si>
  <si>
    <t>E CRY BABIES DRESSY FANTASY JENNA</t>
  </si>
  <si>
    <t>E CRY BABIES DRESSY FANTASY HANNAH</t>
  </si>
  <si>
    <t>E CRY BABIES DRESSY DOTTY</t>
  </si>
  <si>
    <t>E CRY BABIES DRESSY CONEY</t>
  </si>
  <si>
    <t>E COW TALKING HAND PUPPET</t>
  </si>
  <si>
    <t>E CHOMPING AND WALKING T REX LG</t>
  </si>
  <si>
    <t>E CHOMPING AND WALKING T REX GREEN</t>
  </si>
  <si>
    <t>E CB DREAMY MEGA HOUSE</t>
  </si>
  <si>
    <t>E CARVAAN MINI 2 0 KIDS</t>
  </si>
  <si>
    <t>E CAMI THE WALKING CAMEL</t>
  </si>
  <si>
    <t>E B AND G ACTION TRACKS 220 PCS</t>
  </si>
  <si>
    <t>Gift Card</t>
  </si>
  <si>
    <t>Passport</t>
  </si>
  <si>
    <t>NE CREATIVE KIT TOY</t>
  </si>
  <si>
    <t>CLASSMATE SINGLINE SOFT NB172P 190x155MM</t>
  </si>
  <si>
    <t>TWISTY BARBELL TEETHER</t>
  </si>
  <si>
    <t>WHITE HOT SAFETY DUCK TUB</t>
  </si>
  <si>
    <t>MONTHS OF THE YEAR</t>
  </si>
  <si>
    <t>NE FUN WITH COLOURS</t>
  </si>
  <si>
    <t>NE FRANK GROWING UP</t>
  </si>
  <si>
    <t>NE SMALL MEDIUM LARGE</t>
  </si>
  <si>
    <t>NE ON ROAD PUZZLE</t>
  </si>
  <si>
    <t>FRANK PUZZLE FRUITS</t>
  </si>
  <si>
    <t>NE VEGETABLES PUZZLE</t>
  </si>
  <si>
    <t>NE CINDERELLA3IN1</t>
  </si>
  <si>
    <t>SIMPLE SENTENCES</t>
  </si>
  <si>
    <t>BUILD UP BASKETS</t>
  </si>
  <si>
    <t>LIGHTNING MACHINE  ROOM ALARM</t>
  </si>
  <si>
    <t>NE ELECTRO JUNIOR</t>
  </si>
  <si>
    <t>RUMMY COUNTERS</t>
  </si>
  <si>
    <t>NE FANTASTIC FLOWER DOMESTIC</t>
  </si>
  <si>
    <t>NE FUNSKOOL BOARDGAME TRAVEL CONNECT 4</t>
  </si>
  <si>
    <t>NE TRAVEL CLUEDO</t>
  </si>
  <si>
    <t>NE TRAVEL DOWNFALL</t>
  </si>
  <si>
    <t>NE MASTER MIND</t>
  </si>
  <si>
    <t>NE DISNEY  GUESS WHO</t>
  </si>
  <si>
    <t>NE JENGA JUNIOR</t>
  </si>
  <si>
    <t>NE TWISTER</t>
  </si>
  <si>
    <t>COOKING SET</t>
  </si>
  <si>
    <t>NE FUNSKOOL BOARDGAME GAME OF GAMES</t>
  </si>
  <si>
    <t>JUNIOR MONOPOLY</t>
  </si>
  <si>
    <t>E TRAVEL GUESS WHO DOMESTIC</t>
  </si>
  <si>
    <t>NE CLUEDO</t>
  </si>
  <si>
    <t>MONOPOLY AMERICAN</t>
  </si>
  <si>
    <t>NE TRAVEL MONOPOLY</t>
  </si>
  <si>
    <t>NE TRAVEL UPWARDS</t>
  </si>
  <si>
    <t>NE UPWORDS</t>
  </si>
  <si>
    <t>NE JENGA REFRESHDOMESTIC</t>
  </si>
  <si>
    <t>NE FUNSKOOL BOARDGAME CONNECT 4 BIG</t>
  </si>
  <si>
    <t>CLASSIC SPIROGRAPH</t>
  </si>
  <si>
    <t>NE GUESS WHO THE GAME</t>
  </si>
  <si>
    <t>NE GO TO THE HEAD OF  CLASS</t>
  </si>
  <si>
    <t>NE FUNSKOOL BOARDGAME MONOPOLY</t>
  </si>
  <si>
    <t>NE FUNSKOOL GAME OF LIFE</t>
  </si>
  <si>
    <t>NE FUNSKOOL PACK OF COLOURS</t>
  </si>
  <si>
    <t>NE PLAY FACES</t>
  </si>
  <si>
    <t>NE CASE OF COLOURS</t>
  </si>
  <si>
    <t>NE FUNSKOOL PARTY PACK</t>
  </si>
  <si>
    <t>NE ELEPHALINKS REF</t>
  </si>
  <si>
    <t>TWIRLLY WHIRLLY BUGGY</t>
  </si>
  <si>
    <t>NE TWIRLLY WHIRLLY TURTLENE</t>
  </si>
  <si>
    <t>ELECTRONIC MICROPHONE</t>
  </si>
  <si>
    <t>NE Sand Art /4 Styles Assorted</t>
  </si>
  <si>
    <t>TRAVEL MASTER MIND</t>
  </si>
  <si>
    <t>HW 10-CAR PACK</t>
  </si>
  <si>
    <t>FISHER PRICE BABY ACTIVITY PRE</t>
  </si>
  <si>
    <t>FP WOBBLY FUN BALL</t>
  </si>
  <si>
    <t>FP LL LEARNING PHONE</t>
  </si>
  <si>
    <t>E BOUNCE AND SPIN ZEBRA</t>
  </si>
  <si>
    <t>NE BABYS FIRST BLOCKS RSTG</t>
  </si>
  <si>
    <t>NE PLAYDOH BIRTHDAY FUN</t>
  </si>
  <si>
    <t>NE DISNEY PRINCESS SUPER BINGO GAME</t>
  </si>
  <si>
    <t>NE MINI BUBBLE WAND</t>
  </si>
  <si>
    <t>NE MINI BUBBLE SWORD</t>
  </si>
  <si>
    <t>NE 45 DIECAST PULLBACK CARS ASSTD</t>
  </si>
  <si>
    <t>NE 118 SCALE BIKES  ASSTD</t>
  </si>
  <si>
    <t>NE 112 ASSEMBLY LINE SP EDITION BIKES A</t>
  </si>
  <si>
    <t>NE 112 SCALE BIKES ASSORTED</t>
  </si>
  <si>
    <t>TOTEM LAND</t>
  </si>
  <si>
    <t>16 COUNT CRAYONS</t>
  </si>
  <si>
    <t>24 COUNT WATERCOLOR SET</t>
  </si>
  <si>
    <t>12 CT COLORED PENCILS</t>
  </si>
  <si>
    <t>NE 67PC COLOR ART SET  SK040</t>
  </si>
  <si>
    <t>NE 101PC COLOR ART SET  SK041</t>
  </si>
  <si>
    <t>1936MERCEDESBENZ500KTYPSPECIALROADSTER</t>
  </si>
  <si>
    <t>NE TWIN PACK 3 VEHICLES</t>
  </si>
  <si>
    <t>NE 5 VEHICLES GIFT PACK ASSTD</t>
  </si>
  <si>
    <t>QTAR LIGHT DREAM SHOW</t>
  </si>
  <si>
    <t>NE HIDE N SQUEAK EGGS</t>
  </si>
  <si>
    <t>NE HAPPY STACK REFRESH</t>
  </si>
  <si>
    <t>NE RUBIKS CUBE FOR MARKET 6</t>
  </si>
  <si>
    <t>NE MEGASKETCHER CLASSIQUE</t>
  </si>
  <si>
    <t>NE PLA RUMBLIN ROLLERS</t>
  </si>
  <si>
    <t>NE PLAYDOH BREAKFAST BUFFET</t>
  </si>
  <si>
    <t>NE SORRY</t>
  </si>
  <si>
    <t>NE RUBIKS CUBE 4 X 4</t>
  </si>
  <si>
    <t>NE Inflatable License 9inch Ball</t>
  </si>
  <si>
    <t>NE Inflatable License 6inch Ball</t>
  </si>
  <si>
    <t>NE JENGA TOD</t>
  </si>
  <si>
    <t>NE DISNEY ENCHANTED SLIPPERS</t>
  </si>
  <si>
    <t>NE MBE WDP0010Unique Velboa Dumbo</t>
  </si>
  <si>
    <t>NE MBE WDP0043Donald flopsie</t>
  </si>
  <si>
    <t>NE MBE WDP0045Pluto flopsie</t>
  </si>
  <si>
    <t>NE MBEWDP0046GOOFY FLOPSIE</t>
  </si>
  <si>
    <t>NE MBE WDP0047Mickey flopsie</t>
  </si>
  <si>
    <t>NE MBEWDP0048Minnie flopsie</t>
  </si>
  <si>
    <t>NE MBEWDP0049Donald flopsie</t>
  </si>
  <si>
    <t>NE MBE WDP0051Pluto flopsie</t>
  </si>
  <si>
    <t>NE MBE WDP0085Mickey cuddle plush</t>
  </si>
  <si>
    <t>NE MBE WDP0086Minnie cuddle plush</t>
  </si>
  <si>
    <t>NE MBE WDP0087Pluto cuddle plush</t>
  </si>
  <si>
    <t>NISSAN FAIRLADY Z SUPER GT 500 120</t>
  </si>
  <si>
    <t>I R PROGRAM A BOT MAXI PALS INCLUDED</t>
  </si>
  <si>
    <t>I R ECHO BOT</t>
  </si>
  <si>
    <t>IR JABBERBOT</t>
  </si>
  <si>
    <t>B O MOONWALKER</t>
  </si>
  <si>
    <t>155 APACHE AH64</t>
  </si>
  <si>
    <t>160 SIKORSKY SH60 SEA HAWK</t>
  </si>
  <si>
    <t>160 SIKORSKY UH60 BLACK HAWK</t>
  </si>
  <si>
    <t>JEEP WRANGLER SAHARA  RED</t>
  </si>
  <si>
    <t>MASERATI GT SPYDER  GREYRED</t>
  </si>
  <si>
    <t>VW KAFER BEETLE 1955  GREEN</t>
  </si>
  <si>
    <t>PORSCHE 911 TURBO  SILVER</t>
  </si>
  <si>
    <t>FIAT 500L SUNROOF 1968  RED</t>
  </si>
  <si>
    <t>NE JAGUAR E COUPE 1961  RED</t>
  </si>
  <si>
    <t>JAGUAR E CABRIO 1961  GREEN</t>
  </si>
  <si>
    <t>10102LACING FUN INSECTS</t>
  </si>
  <si>
    <t>NE 00 04560 Make Your Own Scrapbook</t>
  </si>
  <si>
    <t>NE 24PC JUNIOR ART SET  SK036</t>
  </si>
  <si>
    <t>NE 32PC KID ART SET  SK037</t>
  </si>
  <si>
    <t>NE 56PC FUN ART SET  SK038</t>
  </si>
  <si>
    <t>NE Scattegories</t>
  </si>
  <si>
    <t>NE Screwball Scramble</t>
  </si>
  <si>
    <t>NE Pictureka</t>
  </si>
  <si>
    <t>NE Pop up Pirate</t>
  </si>
  <si>
    <t>Roly Poly Penguin</t>
  </si>
  <si>
    <t>Sing Along Microphone</t>
  </si>
  <si>
    <t>WII NUNCHUK</t>
  </si>
  <si>
    <t>49boraptor</t>
  </si>
  <si>
    <t>Mini Robosapien</t>
  </si>
  <si>
    <t>Mini Roboquad</t>
  </si>
  <si>
    <t>Tamagotchi Ver.4 Puzzle Game</t>
  </si>
  <si>
    <t>Butterfly Clip K 345</t>
  </si>
  <si>
    <t>E MY PARTY PIANO</t>
  </si>
  <si>
    <t>NE EIFFEL TOWER</t>
  </si>
  <si>
    <t>NE TRIUMPHAL ARCH</t>
  </si>
  <si>
    <t>NE MINI ARCHITECTURE SERIES 1</t>
  </si>
  <si>
    <t>NE MINI ARCHITECTURE SERIES 2</t>
  </si>
  <si>
    <t>NE THE WHITE HOUSE</t>
  </si>
  <si>
    <t>BURJALARAB</t>
  </si>
  <si>
    <t>DISNEY MONOPOLY JUNIOR</t>
  </si>
  <si>
    <t>NE MONOPOLY INDIA EDITION</t>
  </si>
  <si>
    <t>NE THE GAME OF LIFEHASBRO</t>
  </si>
  <si>
    <t>E 132 R C TANK T80</t>
  </si>
  <si>
    <t>112 BIKES ASST</t>
  </si>
  <si>
    <t>NE H9447 LIL SNOOPY</t>
  </si>
  <si>
    <t>NE 2125 WEDDING FANTASY BARBIE DOLL</t>
  </si>
  <si>
    <t>N4875BRB TREND OUTFITS ASST</t>
  </si>
  <si>
    <t>PAINT YOUR OWN MASTERPIECE  4 DESIGNS A</t>
  </si>
  <si>
    <t>33905BIG BEN FP</t>
  </si>
  <si>
    <t>NE 3 LETTER WORDS  Early Learner</t>
  </si>
  <si>
    <t>HW INTL 3 PCK</t>
  </si>
  <si>
    <t>SCALE ROMANWARSHIP1/250 ROMAN WAR SHIP</t>
  </si>
  <si>
    <t>MODELING PAINTSAIR CRAFT COLOR SET</t>
  </si>
  <si>
    <t>NE DISNEY MAGNETIC DARTBOARD WITH TWO SI</t>
  </si>
  <si>
    <t>DISNEY PLASTIC HANDLE RAINBOW JUMP ROPE</t>
  </si>
  <si>
    <t>DISNEY BADMINTON RACKET</t>
  </si>
  <si>
    <t>NE TRAVEL BATTLESHIP</t>
  </si>
  <si>
    <t>NE PLAY DOH ICE CREAM SWIRL</t>
  </si>
  <si>
    <t>NE MONOPOLY DEAL CARD GAME</t>
  </si>
  <si>
    <t>NE SHAPE SORTER</t>
  </si>
  <si>
    <t>Boom BloxWii</t>
  </si>
  <si>
    <t>FS21589 8TEDDY MIX  MATCH GAME</t>
  </si>
  <si>
    <t>NE CAT ASPHALT DRUM COMPACTOR</t>
  </si>
  <si>
    <t>FS-02801 5-ACCESSORIES: LIGHT/SUND MODUL</t>
  </si>
  <si>
    <t>NE JOHN DEERE 7930</t>
  </si>
  <si>
    <t>148 SKYPILOTWH PLASTC STND20213</t>
  </si>
  <si>
    <t>CREATIVE DESIGNER - 21</t>
  </si>
  <si>
    <t>NE TB   TRAP</t>
  </si>
  <si>
    <t xml:space="preserve"> TBFLYING BOARDSUM IT UP FIFTEEN7867</t>
  </si>
  <si>
    <t>NE TB  ALPHA WORDS ALPHABETNO   786  14</t>
  </si>
  <si>
    <t xml:space="preserve"> TBCOLOUR IT  WIPE IT 78618</t>
  </si>
  <si>
    <t>NE TB  THINK    3  786  43</t>
  </si>
  <si>
    <t>NE TB  SHOUT IT  786  61</t>
  </si>
  <si>
    <t>LF SCRIBBLE WRITE PAD      </t>
  </si>
  <si>
    <t>E LP SCOUT MY PUPPY PAL</t>
  </si>
  <si>
    <t>DC18603-DISNEY SPORTS HELMET WITH 6 HOLE</t>
  </si>
  <si>
    <t>MICKEY FLOPSIE</t>
  </si>
  <si>
    <t>NE PLUTO FLOPSIE</t>
  </si>
  <si>
    <t>NE MICKEY FLOPSIE</t>
  </si>
  <si>
    <t>NE MINNIE FLOPSIE</t>
  </si>
  <si>
    <t>NE DAF MARIE  SOFT BOA</t>
  </si>
  <si>
    <t>NE DAF BAMBI SOFT BOA</t>
  </si>
  <si>
    <t>NE HIDEAS EDUCATIONAL KITSPHYSICS DIS</t>
  </si>
  <si>
    <t>NE HIDEASDOLLMAKEINGKITMINIDOLLIESFAIRYL</t>
  </si>
  <si>
    <t>HIDEASMECHTOYKITMTEK MINI FLYING MACHINE</t>
  </si>
  <si>
    <t>HIDEASMOULD &amp; PAINT CAR</t>
  </si>
  <si>
    <t>TOYKRAFT HIDEASMOULD &amp; PAINT FRIDGE MGNT</t>
  </si>
  <si>
    <t>NE HIDEASTERRA ART KIT     TRIBAL FACES</t>
  </si>
  <si>
    <t>E NLP GO CIRCUIT</t>
  </si>
  <si>
    <t>E NLP GO ELECTRONIC</t>
  </si>
  <si>
    <t>HEART BEAT BATTERY OPERATED</t>
  </si>
  <si>
    <t>FRANK PUZZLE NUMBER TRAIN</t>
  </si>
  <si>
    <t>NE CTA88003 BARN OWL</t>
  </si>
  <si>
    <t>NE CTA88006 SOW</t>
  </si>
  <si>
    <t>NE CTA88025 AFRICAN ELEPHANT</t>
  </si>
  <si>
    <t>NE CTA88031 WHITE RHINOCEROS</t>
  </si>
  <si>
    <t>NE CTA88036 TYRANNOSAURUS REX</t>
  </si>
  <si>
    <t>NE CTA88037 TRICERAPTOPS</t>
  </si>
  <si>
    <t>NE CTA88044 BLUE WHALE</t>
  </si>
  <si>
    <t>NE CTA88051 8PCS FARM LIFE BOXED SET</t>
  </si>
  <si>
    <t>NE CTA88047 5PCS WILD LIFE BOXED SET</t>
  </si>
  <si>
    <t>NE CTA88072 DALMATIAN</t>
  </si>
  <si>
    <t>NE CTA88094 LOGGERHEAD TURTLE</t>
  </si>
  <si>
    <t>NE CTA88121 BRACHIOSAURUS</t>
  </si>
  <si>
    <t>NE CT MUSTANG MARE BAY ROAN</t>
  </si>
  <si>
    <t>NE CTA88205 BLACK PANTHER</t>
  </si>
  <si>
    <t>NE CTA88207 FLAMINGO</t>
  </si>
  <si>
    <t>NE CTA88208 DROMEDARY CAMEL</t>
  </si>
  <si>
    <t>NE CTA88209 PEACOCK</t>
  </si>
  <si>
    <t>NE CTA88211 MUTE SWAN</t>
  </si>
  <si>
    <t>NE CTA88212 BILLY GOAT</t>
  </si>
  <si>
    <t>NE CTA88214 POLAR BEAR</t>
  </si>
  <si>
    <t>NE CTA88228 LIPIZZANER STALLION</t>
  </si>
  <si>
    <t>NE CTA88235 HEREFORD COW</t>
  </si>
  <si>
    <t>NE CTA88240 REBBACHISAURUS</t>
  </si>
  <si>
    <t>NE CTA88246 AGUSTINIA BROWN DELUXE</t>
  </si>
  <si>
    <t>NE CTA88251 TYRANNOSAURUS REX DELUXE</t>
  </si>
  <si>
    <t>NE CTA88300 SPANISH BLACK FIGHTING BULL</t>
  </si>
  <si>
    <t>NE CTA88309 LION FAMILY</t>
  </si>
  <si>
    <t>NE CTA88351 PRAYING MANTIS</t>
  </si>
  <si>
    <t>NE CTA89128 4PCS FARM LIFE OPEN BOXED ST</t>
  </si>
  <si>
    <t>NE CTA89130 9PCS FARM LIFE BOXED SET</t>
  </si>
  <si>
    <t>NE HM BEAR WAFER MED TRAD</t>
  </si>
  <si>
    <t>NE HM SPANIEL 10I</t>
  </si>
  <si>
    <t>NE HM BABY BEAR BOY 7</t>
  </si>
  <si>
    <t>HM GRAB A BUNNY RATTLE</t>
  </si>
  <si>
    <t>HM BUNNY TEETHER</t>
  </si>
  <si>
    <t>HM JINGLE BUNNY PRAM TOY</t>
  </si>
  <si>
    <t>NE HARD BOOTS COMBO BLACK M</t>
  </si>
  <si>
    <t>NE HM NET A FISH</t>
  </si>
  <si>
    <t>HM TRAVELFUN ACTIVITY BOOK</t>
  </si>
  <si>
    <t>HM UNDERWATER STICKERFUN BOOK</t>
  </si>
  <si>
    <t>NE Wicked Booma Jr</t>
  </si>
  <si>
    <t>NE Wicked Booma Indoor</t>
  </si>
  <si>
    <t>NE Wicked Booma OD</t>
  </si>
  <si>
    <t>NE HM BOOMA NIGHT</t>
  </si>
  <si>
    <t>NE HM BEAR CRUMBLE SML BBS</t>
  </si>
  <si>
    <t>NE HM BEAR BUTTERMILK MED BBS</t>
  </si>
  <si>
    <t>NE HM BEAR MERINGUE MED BBS</t>
  </si>
  <si>
    <t>NE HM ROLLING HAMSTER</t>
  </si>
  <si>
    <t>NE HM DRUMMING BEAR</t>
  </si>
  <si>
    <t>NE HM PINK POODLE</t>
  </si>
  <si>
    <t>E E HM ROCKIN RABBIT</t>
  </si>
  <si>
    <t>NE HM PUDGEY PIG FLESH</t>
  </si>
  <si>
    <t>HM BLACK  WHITE COW</t>
  </si>
  <si>
    <t>NE HM CLEVER COGS</t>
  </si>
  <si>
    <t>NE HM FISHING GAME</t>
  </si>
  <si>
    <t>NE HM SQUIDDY ASSTD COLOURS</t>
  </si>
  <si>
    <t>NE HM DIPPY DIVERS 4 ASSTD</t>
  </si>
  <si>
    <t>NE HM FISH</t>
  </si>
  <si>
    <t>NE HM SWIMMING FROG</t>
  </si>
  <si>
    <t>NE HM FAIRY WAND 3 ASST</t>
  </si>
  <si>
    <t>HM POLICE CAR 114538 DIECAST</t>
  </si>
  <si>
    <t>NE HM POLICE 4 X 4</t>
  </si>
  <si>
    <t>NE HM FIRE ENGINE</t>
  </si>
  <si>
    <t>HM OPEN TOP LONDON BUS</t>
  </si>
  <si>
    <t>NE HM TUBE TRAIN</t>
  </si>
  <si>
    <t>NE HM EDGE RIDER CAR</t>
  </si>
  <si>
    <t>NE HM CABOOM AIR BLASTER</t>
  </si>
  <si>
    <t>E HM FLYING COW</t>
  </si>
  <si>
    <t>E HM ROTAPLANE</t>
  </si>
  <si>
    <t>E HM ROTACOPTER</t>
  </si>
  <si>
    <t>NE HM MAGIC SNOW</t>
  </si>
  <si>
    <t>NE HM BINOCULARS 4X32MM</t>
  </si>
  <si>
    <t>NE HM MAGNIFIERS SET 2 PCE</t>
  </si>
  <si>
    <t>NE HM METAL DETECTOR BLUE</t>
  </si>
  <si>
    <t>E HM SCOPE SCIENTIST G/SET</t>
  </si>
  <si>
    <t>HM TRAVEL DRAUGHTS</t>
  </si>
  <si>
    <t>NE HM BACKGAMMON</t>
  </si>
  <si>
    <t>NE HM CHESS WOODEN</t>
  </si>
  <si>
    <t>NE HM LUDO WOODEN</t>
  </si>
  <si>
    <t>NE HM SNAKES  LADDERS WOOD</t>
  </si>
  <si>
    <t>NE HM LABYRINTH WOODEN</t>
  </si>
  <si>
    <t>HM TRAVEL 8 IN 1 COMPENDIUM BW</t>
  </si>
  <si>
    <t>NE HM BUBBLE FUEL 8oz BILLION BUBLES S</t>
  </si>
  <si>
    <t>NE HM SUPER BUBBLE FUEL 32oz BILN BUBLES</t>
  </si>
  <si>
    <t>NE HM BILLION BUBBLES BILLN BUBLES DBLE</t>
  </si>
  <si>
    <t>LETS GET CREATING AMAZING MAIZE</t>
  </si>
  <si>
    <t>NE HM BUBBLEGUM TURTLE PLUSH</t>
  </si>
  <si>
    <t>HM BLACK  WHITE LICORICE ALLSORT MOUSE</t>
  </si>
  <si>
    <t>NE HM SHAPE SORTER  NEW COLOURWAYS</t>
  </si>
  <si>
    <t>NE HM TEACHING CLOCK  NEW COLOURWAYS</t>
  </si>
  <si>
    <t>NE HM XYLOPHONE  NEW COLOURWAYS</t>
  </si>
  <si>
    <t>NE HM 100 BLDG BLOCKS IN TUBNEW CLRWYS</t>
  </si>
  <si>
    <t>NE HM PINK RAINBOW STACKER</t>
  </si>
  <si>
    <t>NE HM CAR KEYS</t>
  </si>
  <si>
    <t>NE HM 2 PACK PLANE  NEW COLOURWAYS</t>
  </si>
  <si>
    <t>NE HM UNION JACK 2 PACK PLANE</t>
  </si>
  <si>
    <t>E HM PINK INFINITE BUBBLES</t>
  </si>
  <si>
    <t>NE HM DRIBBLERS BIBS</t>
  </si>
  <si>
    <t>NE HM BOUTIQUE BAG</t>
  </si>
  <si>
    <t>NE HM BACKGAMMON 11 VINYL</t>
  </si>
  <si>
    <t>DISNEY DD2001A TENNIS RACKET</t>
  </si>
  <si>
    <t>NE TK  WARLI ART</t>
  </si>
  <si>
    <t>TKORIGAMI  IN THE JUNGLE</t>
  </si>
  <si>
    <t>NE CTA88383 AMERICAN BALD EAGLE</t>
  </si>
  <si>
    <t>NE CTA88398 AFRICAN BUFFALOE</t>
  </si>
  <si>
    <t>NE CTA88041 GREAT WHITE SHARK</t>
  </si>
  <si>
    <t>NE CTA88230 KING COBRA</t>
  </si>
  <si>
    <t>NE CTA88304 WOOLLY MAMMOTH</t>
  </si>
  <si>
    <t>NE CTA88334 SARCOSUCHUS</t>
  </si>
  <si>
    <t>NE WINNIE THE POOH  11536   60 PCS</t>
  </si>
  <si>
    <t>NE LARGE GREEN BUILDING PLATE</t>
  </si>
  <si>
    <t>E POWER FUNCTIONS MOTOR SET</t>
  </si>
  <si>
    <t>LEGO STRAIGHT  CROSSROAD</t>
  </si>
  <si>
    <t>LEGO TJUNCTION  CURVE</t>
  </si>
  <si>
    <t>E LEARN  GROOVE ALPHABET DRUM BILINGUAL</t>
  </si>
  <si>
    <t>Z TAG JUNIOR SW   DORA   NEW</t>
  </si>
  <si>
    <t>EIFFEL TOWER</t>
  </si>
  <si>
    <t>JAKKS PACIFIC Disney Talking Mirrors</t>
  </si>
  <si>
    <t>JAKKS PACIFIC Disney Flashing Light Stic</t>
  </si>
  <si>
    <t>JAKKS PACIFIC Disney Heart Wands</t>
  </si>
  <si>
    <t>MINI MAGNETIC MASTERPIECES</t>
  </si>
  <si>
    <t>NE GOLDEN GATE BRIDGE</t>
  </si>
  <si>
    <t>NE STATUE OF LIBERTY USA</t>
  </si>
  <si>
    <t>NE HOLLAND WINDMILL</t>
  </si>
  <si>
    <t>NE SYDNEY IMPRESSION</t>
  </si>
  <si>
    <t>NE TAJ MAHAL</t>
  </si>
  <si>
    <t>DA6002ADISNEY MAGIC HAND PUMP</t>
  </si>
  <si>
    <t>NE BALANCING CORAL</t>
  </si>
  <si>
    <t>STACKING TREE</t>
  </si>
  <si>
    <t>NE SIMBA MUSIC WORLD  MOUTH ORGAN</t>
  </si>
  <si>
    <t>SIMBA ARTFUN PLASTIC ANIMAL STAMP NE</t>
  </si>
  <si>
    <t>ROLL AND WIGGLE CATERPILLAR</t>
  </si>
  <si>
    <t>PLA MAGIC SCREEN PALM LEARNER</t>
  </si>
  <si>
    <t>STREET TROOPERS RC TRANSFORMERS</t>
  </si>
  <si>
    <t>NE 118 HARLEY DAVIDSON BIKES ASST</t>
  </si>
  <si>
    <t>WELLY 124 PORSCHE CAYMAN S</t>
  </si>
  <si>
    <t>SMOBY COTOONS SQUIRTERS 2 STYLES ASST</t>
  </si>
  <si>
    <t>NE DOCTOR 9 PCS DOCTOR PLAY SET WITH</t>
  </si>
  <si>
    <t>NE SIMBA STEFFI LUV GIRL JEWELLERY ST 6A</t>
  </si>
  <si>
    <t>NE SIMBA STEFFI LUV GIRL MAKEUP BOX 2 AS</t>
  </si>
  <si>
    <t>E SIMBA STEFFI LUV GIRL BO MELODY MOBILE</t>
  </si>
  <si>
    <t>49 STEFFI LOVE GIRLS   PLAY SHOES</t>
  </si>
  <si>
    <t>NE STEFFI LOVE GIRLS   GLITTER LIPGLOSS</t>
  </si>
  <si>
    <t>NE SIMBA ARTFUN DIAMOND MOSAIC</t>
  </si>
  <si>
    <t>SIMBA WOT  180CM ELASTIC JUMP ROPE NE</t>
  </si>
  <si>
    <t>NE SIMBA STEFFI LOVE ULTRA HAIR 4</t>
  </si>
  <si>
    <t>NE POOH PUPPET</t>
  </si>
  <si>
    <t>PIGLET PUPPET</t>
  </si>
  <si>
    <t>NE MMCH MICKEY BIG HEAD  SOFT BOA</t>
  </si>
  <si>
    <t>NE MMCH MINNIE BIG HEAD  SOFT BOA</t>
  </si>
  <si>
    <t>NE MMCH DONALD BIG HEAD  SOFT BOA</t>
  </si>
  <si>
    <t>MMCH PLUTO BIG HEAD  SOFT BOA</t>
  </si>
  <si>
    <t>MMCH DONALD BIG HEAD - SOFT BOA</t>
  </si>
  <si>
    <t xml:space="preserve"> BIG HEAD SIMBA</t>
  </si>
  <si>
    <t>BIG HEAD MARIE</t>
  </si>
  <si>
    <t>BIG HEAD DALMATION</t>
  </si>
  <si>
    <t>BIG HEAD BALOO</t>
  </si>
  <si>
    <t>71922SINGING SNAIL PAIL</t>
  </si>
  <si>
    <t>POUNCE N BOUNCE TIGGER</t>
  </si>
  <si>
    <t>FisherPrice Babys First Blocks</t>
  </si>
  <si>
    <t>E CONNEX FLYING DISC</t>
  </si>
  <si>
    <t>NE ROCKING HORSE</t>
  </si>
  <si>
    <t>NE EASY SCORE BASKETBALL SET</t>
  </si>
  <si>
    <t>WHALE TEETER TOTTER</t>
  </si>
  <si>
    <t>ALLIGATOR TEETER TOTTER</t>
  </si>
  <si>
    <t>PINKISH COLLN11PC FOAM HOPSCOTCH SET</t>
  </si>
  <si>
    <t>AIRBUS  A380</t>
  </si>
  <si>
    <t>MY NECKLACE MAKER</t>
  </si>
  <si>
    <t>BURAGO118 GOLD 181200270 ASST1495</t>
  </si>
  <si>
    <t>3D DIY FOAMELPHNTKITTENTIGER3PCSBX</t>
  </si>
  <si>
    <t>ANIMAL / VEHICLE FOAM PUZZLE IN POLYBAG</t>
  </si>
  <si>
    <t>FITNESS MATS 24 X 24 X 14MM</t>
  </si>
  <si>
    <t>NE SUN TA  BASIC BLOCKS BUCKET  42PCS</t>
  </si>
  <si>
    <t>NE SUN TA BASIC BLOCKS BUCKET 62PCS</t>
  </si>
  <si>
    <t>NE SUN TA BASIC BLOCKS BUCKET 88PCS</t>
  </si>
  <si>
    <t>NE SUNAT ABC Puzzle Fun in Circle</t>
  </si>
  <si>
    <t>NE 3IN10MM10PC NOS ALPHABET MATS</t>
  </si>
  <si>
    <t>NE EVA EMPIRE STATE BUILDING ST3610</t>
  </si>
  <si>
    <t>EVA EIFFEL TOWER ST3606</t>
  </si>
  <si>
    <t>NE SUNTA SNAKE  LADDERS</t>
  </si>
  <si>
    <t>NE SUNTA WORLD MAP</t>
  </si>
  <si>
    <t>NE HM PUZZLE CARS</t>
  </si>
  <si>
    <t>NE HM LONDON BUS 5I</t>
  </si>
  <si>
    <t>NE HM LONDON TAXI 4.75I</t>
  </si>
  <si>
    <t>NE HM GIGGLEZ</t>
  </si>
  <si>
    <t>HM FIZZY GRIZZLY LION</t>
  </si>
  <si>
    <t>HM SUPER SOFT PLAYMAT</t>
  </si>
  <si>
    <t>NE HM SPEEDBOAT NEW</t>
  </si>
  <si>
    <t>NE HM WOODEN LONDON IN A BAG</t>
  </si>
  <si>
    <t>NE FLASHING WHEELS YELLOW</t>
  </si>
  <si>
    <t>NE HM SPHERE MINI RAINBOW</t>
  </si>
  <si>
    <t>SCALEXTRICGUIDE BLADE C8071</t>
  </si>
  <si>
    <t>SCALEXTRICGUIDE BLADE C8145</t>
  </si>
  <si>
    <t>Hornby JUNCTION HOME SIGNAL BLIST</t>
  </si>
  <si>
    <t>HORNBYFISH PLATE R910</t>
  </si>
  <si>
    <t>ScalextricsPIT GARAGE</t>
  </si>
  <si>
    <t>ScalextricsGRANDSTAND</t>
  </si>
  <si>
    <t>Hornby PULLMAN PARLOUR CAR</t>
  </si>
  <si>
    <t>Hornby CAR TRANSPORTER</t>
  </si>
  <si>
    <t>HORNBYDECODER R8249</t>
  </si>
  <si>
    <t>Hornby LNER TEAK COMPOSITE</t>
  </si>
  <si>
    <t>HORNBYPLATFORM RAMP R8615</t>
  </si>
  <si>
    <t>BOGGLE SLAM</t>
  </si>
  <si>
    <t>LSTR SW DISNEY FAIRIES NEW</t>
  </si>
  <si>
    <t>LSTR SW  WOOLVERINE NEW</t>
  </si>
  <si>
    <t>LSTR SW SPONGEBOB</t>
  </si>
  <si>
    <t>V SMILE MOTION JOYSTICK</t>
  </si>
  <si>
    <t>V.SMILE CARTRIDGE DORA FIX IT ADVENTURE</t>
  </si>
  <si>
    <t>VSMILE CARTRIDGESPIDERMAN SECRET MISSN</t>
  </si>
  <si>
    <t>VSMILE CARTRIDGEFOOTBALL CHALLENGE</t>
  </si>
  <si>
    <t>NE 1:24 VOLKSWAGEN NARDO W12 SHOW CAR</t>
  </si>
  <si>
    <t>NE 124 1969 DODGE CORONET SUPERBEE</t>
  </si>
  <si>
    <t>NE SKY WINGS 45 AIRCRAFT</t>
  </si>
  <si>
    <t>CADILLAC ELDORADO36813</t>
  </si>
  <si>
    <t>164 BO MONSTER TRUCK3AST CLR</t>
  </si>
  <si>
    <t>NE 118 BIKES ASST</t>
  </si>
  <si>
    <t>NE 12IN 10PCS NUMBERSHP PZL MATS 09</t>
  </si>
  <si>
    <t>NE PLA XPLR N GROW PRESS N POP SHAPES</t>
  </si>
  <si>
    <t>PLASTIC CLAPPER</t>
  </si>
  <si>
    <t>MBEPM015 PLAYMOBILTRAILER WH LIGT WLED</t>
  </si>
  <si>
    <t>MBEMCC044 MECCANOSPYKEE VOX</t>
  </si>
  <si>
    <t>MBEWW005 WOWEEMINI ROBORAPTOR</t>
  </si>
  <si>
    <t>MUMBAI INDIANS SILICON BAND</t>
  </si>
  <si>
    <t>NE MICKEY FLOPSIES 24</t>
  </si>
  <si>
    <t>NE MINNIE FLOPSIES 24</t>
  </si>
  <si>
    <t>Thomas Friends Adventures Cranky at the</t>
  </si>
  <si>
    <t>SIMBA ARTFUN 31PCS NE</t>
  </si>
  <si>
    <t>E LP CHAT  COUNT CELL PHONE</t>
  </si>
  <si>
    <t>COUNTING CANDLES BIRTHDAY CAKE</t>
  </si>
  <si>
    <t>SCALE AIRCRAFTSTARTER SETA50090</t>
  </si>
  <si>
    <t>NE EIFFEL TOWER MC091H</t>
  </si>
  <si>
    <t>NE EMPIRE STATE BLDNG C704H</t>
  </si>
  <si>
    <t>NE LEANING TOWER PISA MC053H</t>
  </si>
  <si>
    <t>NE NOTRE DAME DE PARIS MC054H</t>
  </si>
  <si>
    <t>NE Cubic Fun NeuschwansteinCastleGermany</t>
  </si>
  <si>
    <t>NE TOWER BRIDGE MC066H</t>
  </si>
  <si>
    <t>NE THE TEMPLE OF HEAVEN MC072H</t>
  </si>
  <si>
    <t>CALATA TOWER  C098H</t>
  </si>
  <si>
    <t>NE SYDNEY OPERA HOUSE   S3001</t>
  </si>
  <si>
    <t>NE SMALL EIFFER TOWER S3006</t>
  </si>
  <si>
    <t>BURJ AL ARAB DUBAI S3007</t>
  </si>
  <si>
    <t>NE 84PCS L F  UNDERWATER DISCOVERY</t>
  </si>
  <si>
    <t>NE 60PC PZL BL I LOVE YOU</t>
  </si>
  <si>
    <t>PICTUREKA CARD GAME 9590400</t>
  </si>
  <si>
    <t>NE JUNIOR  SEA LIFE</t>
  </si>
  <si>
    <t>NE POOH SQUEAKER RING RATTLE</t>
  </si>
  <si>
    <t>NE TIGGER SQUEAKER RING RATTLE</t>
  </si>
  <si>
    <t>KARMA124 SCALE RC HONDA ACCORD</t>
  </si>
  <si>
    <t>CAT BIG BUILDER WHEEL LOADER</t>
  </si>
  <si>
    <t>NE CAT MASSIVE MACHINE 10WHEEL CRANE</t>
  </si>
  <si>
    <t>NE CAT CONSTRUCTION EXPRESS</t>
  </si>
  <si>
    <t>NE BACKYARD PICNIC</t>
  </si>
  <si>
    <t>DISCOVER SOUND COMPUTER</t>
  </si>
  <si>
    <t>STARWAR OPTICAL COMMAND UNIT</t>
  </si>
  <si>
    <t>DSNY BELLE FEAT DL</t>
  </si>
  <si>
    <t>E BO MUSIC DOG491006</t>
  </si>
  <si>
    <t>E HM FLYING PIG REFRESH</t>
  </si>
  <si>
    <t>NE 5 PADS DRUM515B</t>
  </si>
  <si>
    <t>ANIMALS DART GAME PLAYMAT683480097861</t>
  </si>
  <si>
    <t>E SIMBA  MY MUSIC WORLD I GUITAR</t>
  </si>
  <si>
    <t>E SIMBA  STEFFI LOVE GIRLS HAIR DRYER BO</t>
  </si>
  <si>
    <t>NE SIMBA STEFFI LOVE GIRLS TIARA SET</t>
  </si>
  <si>
    <t>SIMBA RTFUN MAGNETIC CPITAL LETTERS NE</t>
  </si>
  <si>
    <t>NE BURNING KEY CARS 2PC</t>
  </si>
  <si>
    <t>NE PAPER QUILLING</t>
  </si>
  <si>
    <t>POPPTY POP VEHICLE AST(2)</t>
  </si>
  <si>
    <t>NE THOMAS PULLBACK RACERS ASSORTMENT</t>
  </si>
  <si>
    <t>DORA BASIC DOLLS</t>
  </si>
  <si>
    <t>NE RANG DE RANGOLI</t>
  </si>
  <si>
    <t>TON C F MOTORISED VEH ASST 8835600</t>
  </si>
  <si>
    <t>NE TOY STORY 3  3X48 PC PUZZLE</t>
  </si>
  <si>
    <t>NE COLOR BLENDING MARKERS SAFARI</t>
  </si>
  <si>
    <t>NE HM WIND UPS</t>
  </si>
  <si>
    <t>NE HM WILD ANIMALS 9PC 2 ASST</t>
  </si>
  <si>
    <t>NE HM SPIN RIPPER W/4OZ SOLUTION</t>
  </si>
  <si>
    <t>NE HM ROCKETBALL FACTORY</t>
  </si>
  <si>
    <t>NE HM WORM WORLD</t>
  </si>
  <si>
    <t>NE HM WOODEN DINOSAUR PUZZLE</t>
  </si>
  <si>
    <t>NE HM BUTTERFULY COTTAGE WOODEN PUZZLE</t>
  </si>
  <si>
    <t>NE HM MY 1ST CAMERA</t>
  </si>
  <si>
    <t>NE HM MINI RACER 3 ASST</t>
  </si>
  <si>
    <t>NE HM MINI FLYER 3 ASST</t>
  </si>
  <si>
    <t>NE HM RESCUE TRUCK  PAL</t>
  </si>
  <si>
    <t>NE HM ART STARTER SET</t>
  </si>
  <si>
    <t>NE HM SPACE STICKERS</t>
  </si>
  <si>
    <t>NE HM BADGER 13  BROCK</t>
  </si>
  <si>
    <t>NE HM FOX 65  SLY</t>
  </si>
  <si>
    <t>NE HM SS LION</t>
  </si>
  <si>
    <t>E VERTEX BARBIE HAIR WRAP</t>
  </si>
  <si>
    <t>MBE FLOWER SHAPE CUSHION</t>
  </si>
  <si>
    <t>NE MBE HEART SHAPED CUSHION</t>
  </si>
  <si>
    <t>NE FRANK 6415 TAMBOURINE</t>
  </si>
  <si>
    <t>MUSICAL MELODY MAKER</t>
  </si>
  <si>
    <t>NE PIC N POP</t>
  </si>
  <si>
    <t>NE BRICK BURST</t>
  </si>
  <si>
    <t>TON CHUCKS WORLD MINI STUNT SET</t>
  </si>
  <si>
    <t>NE 10IN POOH WITH HONEY POT</t>
  </si>
  <si>
    <t>NE Pooh with Honey Pot Plush 43 cm</t>
  </si>
  <si>
    <t>NE 10IN POOH WITH BALL</t>
  </si>
  <si>
    <t>17IN POOH WITH BALL</t>
  </si>
  <si>
    <t>CT 88046-RETICULATED GIRAFFE</t>
  </si>
  <si>
    <t>NE CT 88431HANOVERIAN STALLION BAY</t>
  </si>
  <si>
    <t>NE CT 88034VELOCIRAPTOR</t>
  </si>
  <si>
    <t>DISNEY WINNIE THE POOH THE HONEY HUNT</t>
  </si>
  <si>
    <t>Thomas Friends Adventures Dino Discovery</t>
  </si>
  <si>
    <t>NE MOXIE GIRLZ MORE 2 ME DOLLPACK ASST</t>
  </si>
  <si>
    <t>NE MOXIE GIRLZ ART TITUDE BEST FRIEND 2P</t>
  </si>
  <si>
    <t>MOXIE GIRLZ FASHION PACK ASST</t>
  </si>
  <si>
    <t>NE DISNEY WTP MLTIFN MGNTIC DRTBOARD3DA</t>
  </si>
  <si>
    <t>MUSICAL RADIO</t>
  </si>
  <si>
    <t>NE WOOLLEN RAG DOLL</t>
  </si>
  <si>
    <t>MITASHI CHOTU BLACK</t>
  </si>
  <si>
    <t>148 F117 A NIGHT HAWAK</t>
  </si>
  <si>
    <t>TGSWABOBA  BLAST</t>
  </si>
  <si>
    <t>SITTING DOG 2 COL S 25 CMS</t>
  </si>
  <si>
    <t>MBEBD015BARBIE DOH  SUPER PLAY SET</t>
  </si>
  <si>
    <t>ÊTWINKLE TWINKLE LITTLE SCOUTÊ</t>
  </si>
  <si>
    <t>MBEFOREST COLLECTIBLES  CROCODILE</t>
  </si>
  <si>
    <t>MBEFOREST COLECTIBL KEEL BILLED TOUCAN</t>
  </si>
  <si>
    <t>MBEFOREST COLLECTIBLRING TAILED LEMUR</t>
  </si>
  <si>
    <t>MBEFOREST COLLECTIBLRED EYED TREE FROG</t>
  </si>
  <si>
    <t>BURNING KEY CARS HAULERZ</t>
  </si>
  <si>
    <t>NE PICTUREKA DISNEY</t>
  </si>
  <si>
    <t>NE DAF MARIE 8INCH  SOFT BOA</t>
  </si>
  <si>
    <t>NE SIMBA 10 PCS PLASTIC DOCTOR CASE</t>
  </si>
  <si>
    <t>NE SIMBA   STEFFI  MAKE UP CASE</t>
  </si>
  <si>
    <t>SIMBA  ARTFUN 37 PCS PLASTIC MA NE</t>
  </si>
  <si>
    <t>NE SIMBA  ARTFUN SEQUIN FUN</t>
  </si>
  <si>
    <t>NE PENTAGO</t>
  </si>
  <si>
    <t>MY 1ST MOBILE MP3  CAMERA SET</t>
  </si>
  <si>
    <t>E BRB DOCTOR BLISTER SET 4 ASST</t>
  </si>
  <si>
    <t>NE MBEWDP0194 MICKEY PUPPET</t>
  </si>
  <si>
    <t>NE MBEWDP0195 MINNIE PUPPET</t>
  </si>
  <si>
    <t>MBEWDP0197 DONALD PUPPET</t>
  </si>
  <si>
    <t>IKEN-CRYSTAL SCIENCE</t>
  </si>
  <si>
    <t>CARERRA AGENT BLACK SPY CONTROL  162000</t>
  </si>
  <si>
    <t>NE CITY STATION 6031</t>
  </si>
  <si>
    <t>FisherPrice Think Learn Alpha SlideWrite</t>
  </si>
  <si>
    <t>NE WWE SUPERSTAR RING ASST</t>
  </si>
  <si>
    <t>FP BOYS HAMMER</t>
  </si>
  <si>
    <t>E FP MONKEY CHASE</t>
  </si>
  <si>
    <t>FISHERPRICE MINI FAVORITES GIFT SET</t>
  </si>
  <si>
    <t>NE HM 36 COLOURED PENCILS</t>
  </si>
  <si>
    <t>NE HM 30 FELT BRUSH PENS</t>
  </si>
  <si>
    <t>NE HM 150 PC DESK TIDY</t>
  </si>
  <si>
    <t>NE HM SPRAYZA SET</t>
  </si>
  <si>
    <t>NE HM SPRAYZA SMELLY PENS</t>
  </si>
  <si>
    <t>NE HM SPRAYZA STENCIL</t>
  </si>
  <si>
    <t>NE HM ART CASE REFRESH VERSION</t>
  </si>
  <si>
    <t>NE HM TIGER TERRANCE</t>
  </si>
  <si>
    <t>HM ELEPHANT ELA</t>
  </si>
  <si>
    <t>NE HM ZEBRA ZELDA</t>
  </si>
  <si>
    <t>NE HM GIRAFFE GODFREY</t>
  </si>
  <si>
    <t>NE HM BEAR COOKIE</t>
  </si>
  <si>
    <t>NE HM BEAR VANILLA</t>
  </si>
  <si>
    <t>NE HM MY FIRST TRAIN AND CARRIAGE</t>
  </si>
  <si>
    <t>SMURFS  ASST10700UN134</t>
  </si>
  <si>
    <t>Katie Camper#s Holiday Friends</t>
  </si>
  <si>
    <t>Robbie Racer</t>
  </si>
  <si>
    <t>DISNEY MAGIC LIGHT UP BRUSH</t>
  </si>
  <si>
    <t>CRICKET BAT AND BALL (CKS-18)</t>
  </si>
  <si>
    <t>CRICKET BAT AND BALL (CKS-21)</t>
  </si>
  <si>
    <t>CRICKET BAT AND BALL (CKS-24)</t>
  </si>
  <si>
    <t>NE CRICKET SET IN BAG CKB18</t>
  </si>
  <si>
    <t>NE CRICKET SET IN BAG CKB 21</t>
  </si>
  <si>
    <t>NE CRICKET SET IN BAG CKB24</t>
  </si>
  <si>
    <t>NE CRICKET SET IN BAG CKB 27</t>
  </si>
  <si>
    <t>NE CRICKET SET IN BAG CKB 29</t>
  </si>
  <si>
    <t>NE JUMPING ROPE RUBBER JR 03</t>
  </si>
  <si>
    <t>NE SIMBA PICK A TRICK TRICKS WITH DICE</t>
  </si>
  <si>
    <t>NE HEN (S)</t>
  </si>
  <si>
    <t>NE CT GREAT DANE L</t>
  </si>
  <si>
    <t>NE CT GIANT PANDA CUB SITTING S</t>
  </si>
  <si>
    <t>NE CT TEXAS LONGHORN BULL L</t>
  </si>
  <si>
    <t>RAINBOW IN MY ROOM</t>
  </si>
  <si>
    <t>NE JUICER  442010</t>
  </si>
  <si>
    <t>Rerailer</t>
  </si>
  <si>
    <t>NE CT Arabian Mare Golden Chestnut</t>
  </si>
  <si>
    <t>25cm Crackers Parrot 6 Asstd</t>
  </si>
  <si>
    <t>TT Musical Activity Table</t>
  </si>
  <si>
    <t>Crazy Bouncers</t>
  </si>
  <si>
    <t>AQUADOODLE ACCESSORIES</t>
  </si>
  <si>
    <t>AQUADOODLE TRAVEL DOODLE</t>
  </si>
  <si>
    <t>NE TY  SAFARI</t>
  </si>
  <si>
    <t>TYSLUSH DOG</t>
  </si>
  <si>
    <t>NE TY  ABERDEEN    dog</t>
  </si>
  <si>
    <t>NE TY  YAPPER    dog</t>
  </si>
  <si>
    <t>NE TY  PEACE SYMBOL BEAR    bear</t>
  </si>
  <si>
    <t>TYTROMPS  DINOSAUR</t>
  </si>
  <si>
    <t>NE TY  TIPTOP    giraffe</t>
  </si>
  <si>
    <t>NE TY WADDLES PENGUIN CLIP</t>
  </si>
  <si>
    <t>STOY BUNNY LARGE</t>
  </si>
  <si>
    <t>STOY DUCK LARGE</t>
  </si>
  <si>
    <t>NE Stag Super mini table</t>
  </si>
  <si>
    <t>NE RED DEER CALF S</t>
  </si>
  <si>
    <t>NE CT THOROUGHBRED MARE BAY</t>
  </si>
  <si>
    <t>NE PLA SHAPEY TURTLE</t>
  </si>
  <si>
    <t>124 LAMBORGHINI AVENTADOR RC</t>
  </si>
  <si>
    <t>124 FERRARI 458 ITALIA RC</t>
  </si>
  <si>
    <t>E LP Picnic Basket</t>
  </si>
  <si>
    <t xml:space="preserve"> Twinkle Twinkle Little Violet</t>
  </si>
  <si>
    <t>big ben- 47 pcs</t>
  </si>
  <si>
    <t>IR SPACE PHOENIX 3 CH</t>
  </si>
  <si>
    <t>NE PLAYDOH TEA FOR TWO</t>
  </si>
  <si>
    <t>NE FUNSKOOL PLAYDOH FUN FACTORY OFFER</t>
  </si>
  <si>
    <t>NE PLAYDOH SWEET TREATS</t>
  </si>
  <si>
    <t>NE BED BUGS</t>
  </si>
  <si>
    <t>NE TANGRAM JUNIOR</t>
  </si>
  <si>
    <t>NE H7045 HW ESS 20 CAR PACK</t>
  </si>
  <si>
    <t>FisherPrice Silly Sortin Monster Puzzle</t>
  </si>
  <si>
    <t>W3117  TAPATUNE FISH</t>
  </si>
  <si>
    <t>W3150 - PULL ALONG FROGGIE</t>
  </si>
  <si>
    <t>CRYLA 64 CT  NONPEGGABLE</t>
  </si>
  <si>
    <t>Cryla 8 ct Jumbo Crayons-Peggable Box</t>
  </si>
  <si>
    <t>NE CRYLA 24CT 8SZ HTAB</t>
  </si>
  <si>
    <t>NE CRYLA 8 CT LARGE WASHABLE   4 X 716</t>
  </si>
  <si>
    <t>NE CRAYOLA 16 CT LARGE WASHABLE CRAYONS</t>
  </si>
  <si>
    <t>NE CRYLA 8 CT FABRIC CRAYONS</t>
  </si>
  <si>
    <t>NE CRAYOLA CRYN 24 CT TWIST FUN EFFECT</t>
  </si>
  <si>
    <t>CRYLA 6 CT 2OZ BOTTLES ASSOR COL NO</t>
  </si>
  <si>
    <t>Cryla 8 ct Classic Broad Line</t>
  </si>
  <si>
    <t>Cryla 8 ct Washable Window Markers</t>
  </si>
  <si>
    <t>Cryla 12 ct Long</t>
  </si>
  <si>
    <t>Cryla 12 ct Twistable Colored Pencils</t>
  </si>
  <si>
    <t>Cryla 9 ct Bold Glitter Glue</t>
  </si>
  <si>
    <t>Cryla Glow Explosion Markers  Paper</t>
  </si>
  <si>
    <t>Cryla CW Mini Toy Story Movie</t>
  </si>
  <si>
    <t>Cryla CW Lap Desk</t>
  </si>
  <si>
    <t>STOY SPANIEL IN CREAM HOUSE 23 CM</t>
  </si>
  <si>
    <t>STOY PLUMPEE LADY BUG 23 CM</t>
  </si>
  <si>
    <t>STOY INSECT HOUSE 28 CM</t>
  </si>
  <si>
    <t>STOY WILD ANIMAL HOUSE 30 CM</t>
  </si>
  <si>
    <t>NE WIDE TRACKER ACTIVITY WALKER</t>
  </si>
  <si>
    <t>NE TAP A TUNE XYLOPHONE</t>
  </si>
  <si>
    <t>NE MAKIN MUDPIES BIRTHDAY BASH</t>
  </si>
  <si>
    <t>NE BUTTERFLY NET</t>
  </si>
  <si>
    <t>NE BATHKETBALL</t>
  </si>
  <si>
    <t xml:space="preserve"> Count and Draw Numbers</t>
  </si>
  <si>
    <t>E LP  Chat and Count Phone Voilet</t>
  </si>
  <si>
    <t>150 Shots</t>
  </si>
  <si>
    <t>PHINEAS AND FERB WITH HOT ROD VEHICLE</t>
  </si>
  <si>
    <t>FERBEYE BUGGER</t>
  </si>
  <si>
    <t>DR DOOFENSHMIRTZEYE BUGGER</t>
  </si>
  <si>
    <t>NE SPACESHIP WITH PHINEAS MY RIDE ASST</t>
  </si>
  <si>
    <t>NE PF ULTIMATE ROLLER COASTER</t>
  </si>
  <si>
    <t>TAMBOURINE DP</t>
  </si>
  <si>
    <t>RECORDING MICRO DP</t>
  </si>
  <si>
    <t>Toy Story 5 in 1 Game Tent</t>
  </si>
  <si>
    <t>N SHELL STATION SIGN LITE 2 PCS</t>
  </si>
  <si>
    <t>NE Barbie I Can Be Diva</t>
  </si>
  <si>
    <t>NE Barbie Colour Hair Extensions</t>
  </si>
  <si>
    <t>NE ELECTRIC COOKER</t>
  </si>
  <si>
    <t>DEER</t>
  </si>
  <si>
    <t>NE GLASSPAINTINGCOASTER</t>
  </si>
  <si>
    <t>NE GANESHA GALORE</t>
  </si>
  <si>
    <t>NE HT I LOVE DELHI</t>
  </si>
  <si>
    <t>NE HT I LOVE MUMBAI</t>
  </si>
  <si>
    <t>E Winfun Talk  N Pull Phone</t>
  </si>
  <si>
    <t>STACK N PULL ANIMALS</t>
  </si>
  <si>
    <t>BABY ROCKSTAR MICROPHONE</t>
  </si>
  <si>
    <t>E HMG WF LETTER TRAIN PIANO TABLE</t>
  </si>
  <si>
    <t>E Winfun Walker Ride on Learning Train</t>
  </si>
  <si>
    <t>E LP  Little Learning Home</t>
  </si>
  <si>
    <t>NE SIMBA STEFFI LOVE 29CM DOLL</t>
  </si>
  <si>
    <t>SIMBA   STEFFI LOVE GIRLS NECKLACE  3 A</t>
  </si>
  <si>
    <t>E SIMBA  DRAGON FIGHTER  23CM PLASTIC B</t>
  </si>
  <si>
    <t>NE JOHN WINNIE THE POOH SLEEPING BAG</t>
  </si>
  <si>
    <t>STARSHIP BINGO GAME</t>
  </si>
  <si>
    <t>Zing The Night Safari</t>
  </si>
  <si>
    <t>NE PRETTY IN THE TUB</t>
  </si>
  <si>
    <t>NE TOOTING TUGBOAT</t>
  </si>
  <si>
    <t>NE Water Drums</t>
  </si>
  <si>
    <t>DOLL ASST 12 COL.L 60 CMS</t>
  </si>
  <si>
    <t>NE 1000 PCS INNER WELLNESS</t>
  </si>
  <si>
    <t>NE 170 PCS MINI PZL FIRST KISS</t>
  </si>
  <si>
    <t>NE 170 PCS MINI PZL GOLDEN RETRIEVER</t>
  </si>
  <si>
    <t>NE 170 PCS MINI PZL CELANDIC PONIES</t>
  </si>
  <si>
    <t>NE 170 PCS MINI PZL KITTY ON A BRANCH</t>
  </si>
  <si>
    <t>MY FLIP UP SOUNDS PHONE</t>
  </si>
  <si>
    <t>LIGHT UP TWIST RATTELS BEE</t>
  </si>
  <si>
    <t>LIGHT UP TWISTY RATTLE DRAGONFLY</t>
  </si>
  <si>
    <t>SPIN N PULL TURTLES</t>
  </si>
  <si>
    <t>E Winfun Little Rock Star Guitar</t>
  </si>
  <si>
    <t>HM M S ZIGGLES BLUE</t>
  </si>
  <si>
    <t>PLA Poppin Park Roll n Pop Exp</t>
  </si>
  <si>
    <t>Music tambourine</t>
  </si>
  <si>
    <t>TOOTTOOT TRUMPET</t>
  </si>
  <si>
    <t>Farm animal rattle</t>
  </si>
  <si>
    <t>NE RAGDOLL ROSIE</t>
  </si>
  <si>
    <t>NE RAGDOLL ROSIE HANDBAG</t>
  </si>
  <si>
    <t>NE HM MY BABY BALL ASSORTED</t>
  </si>
  <si>
    <t>NE HM DRIVE ALONG DASH BOARD</t>
  </si>
  <si>
    <t>NE  Bugs Bunny 14</t>
  </si>
  <si>
    <t> Daffy 13</t>
  </si>
  <si>
    <t>NE  TWEETY 14</t>
  </si>
  <si>
    <t>NE TWEETY 28</t>
  </si>
  <si>
    <t>NE  Jerry 14</t>
  </si>
  <si>
    <t> Jerry 19</t>
  </si>
  <si>
    <t>NE  Tom 19</t>
  </si>
  <si>
    <t>NE Tom 26</t>
  </si>
  <si>
    <t>NE PICK A TRICK STREET MAGIC KIT 1</t>
  </si>
  <si>
    <t>EAGLE 3 COLORS</t>
  </si>
  <si>
    <t>NE LAP COUNTER AND TIMER</t>
  </si>
  <si>
    <t>NE TRACK EXTENSION PACK 1</t>
  </si>
  <si>
    <t>NE TRACK EXTENSION PACK 3</t>
  </si>
  <si>
    <t>NE EASY FIT DIGITAL PLUG</t>
  </si>
  <si>
    <t>NE DAZZLE WITH DENIM</t>
  </si>
  <si>
    <t>NE DEMIN MADE DAINTY</t>
  </si>
  <si>
    <t>NE STARRY STARRY LIGHTS</t>
  </si>
  <si>
    <t>E FUN TABULUS</t>
  </si>
  <si>
    <t>E MY E BOOK</t>
  </si>
  <si>
    <t>NE Monster Dirt Digger</t>
  </si>
  <si>
    <t>NE TAPATUNE DRUM</t>
  </si>
  <si>
    <t>Pop Tunes Drum</t>
  </si>
  <si>
    <t>Discover Sounds Alarm Clock</t>
  </si>
  <si>
    <t>NE Makin Real Ice Cream</t>
  </si>
  <si>
    <t>NE Makin Real Ice Cream Mixin Milkshakes</t>
  </si>
  <si>
    <t>NE Makin Real Ice Cream Tasty Topping</t>
  </si>
  <si>
    <t>Window Bright Easel</t>
  </si>
  <si>
    <t>BARBIE BPAD</t>
  </si>
  <si>
    <t>Hot Wheels Fast Track laptop</t>
  </si>
  <si>
    <t>NE STICKER FACTORY</t>
  </si>
  <si>
    <t>PUFFY ASST JWELL ASST 4</t>
  </si>
  <si>
    <t>PUFFY ASST GLITTER  ASST 4</t>
  </si>
  <si>
    <t>BOOK LABEL ASST 4</t>
  </si>
  <si>
    <t>GIFT PACK 3</t>
  </si>
  <si>
    <t>GIFT PACK 5</t>
  </si>
  <si>
    <t>NE TOWER BRIDGE</t>
  </si>
  <si>
    <t>NE Mini Architecture Series 4</t>
  </si>
  <si>
    <t>Long puzzle with alpha and num</t>
  </si>
  <si>
    <t>NE HINDI ALPHABET TRAY WITH PICTURE</t>
  </si>
  <si>
    <t>Wowwee Mini Wrex The Dog</t>
  </si>
  <si>
    <t>Wowwee Paper Jamx Pro Drum Style 2</t>
  </si>
  <si>
    <t>Design Your Own Kite</t>
  </si>
  <si>
    <t>NE Mini Rag doll rosie</t>
  </si>
  <si>
    <t>NE HOME TWEET HOME</t>
  </si>
  <si>
    <t>PIPE CLEANER VASE</t>
  </si>
  <si>
    <t>NE PAPER BAG PUPPETS</t>
  </si>
  <si>
    <t>NE ALEX COLOR 2 LANTERNS</t>
  </si>
  <si>
    <t>NE COLOR  CUDDLE WASHABLE DOLL</t>
  </si>
  <si>
    <t>NE COLOR  CUDDLE WASHABLE BEAR</t>
  </si>
  <si>
    <t>PATCHAPEEL PURSE</t>
  </si>
  <si>
    <t>NE GIANT PIPE CLEANER PARTY</t>
  </si>
  <si>
    <t>NE COLOR  CUDDLE  BUNNY</t>
  </si>
  <si>
    <t>BUILD  ROLL  CAR</t>
  </si>
  <si>
    <t>PNP2911LION 3 COL S 20 CMS</t>
  </si>
  <si>
    <t>PNP2913LION 3 COL L 30 CMS</t>
  </si>
  <si>
    <t>PNP2969HIPPO 2 COL S 20 CMS</t>
  </si>
  <si>
    <t>PNP3223BROWN BEAR 25 CMS</t>
  </si>
  <si>
    <t>PNP3166RABBIT 27 CMS 4 COL</t>
  </si>
  <si>
    <t>PNP3233LYING DOG 43 CMS 3 COL LARGE</t>
  </si>
  <si>
    <t>PNP3259BALL ANIMAL 18 CMS</t>
  </si>
  <si>
    <t>PNP3260SITTING RIHNO 26 MCS</t>
  </si>
  <si>
    <t>OUAPSJOJO LIGHT</t>
  </si>
  <si>
    <t> LEAPSTER EXPLORER GAME  WOLVERINE</t>
  </si>
  <si>
    <t>NE  LEAPSTER EXPLORER GAME   EGLOBE</t>
  </si>
  <si>
    <t>NE RUMMIKUB EXPERIENCE NUMBERS</t>
  </si>
  <si>
    <t>NE RUMMIKUB EXPERIENCE WORDS</t>
  </si>
  <si>
    <t>NE PICK A TRICK  STREET MAGIC KIT 2</t>
  </si>
  <si>
    <t>NE PICK A TRICK MASTER MAGICIAN KIT 1</t>
  </si>
  <si>
    <t>NE PICK A TRICK  MASTER MAGICIAN KIT 2</t>
  </si>
  <si>
    <t>NE MR MEN  LM   14  LITTLE MISS NAUGHTY</t>
  </si>
  <si>
    <t>NE MR  MEN  LM   8 LITTLE MISS NAUGH</t>
  </si>
  <si>
    <t>NE MR  MEN  LM   3 LM NAUGHTY</t>
  </si>
  <si>
    <t>NE MR  MEN  LM   8 LM CHATTERBOX</t>
  </si>
  <si>
    <t>NE MR  MEN  LM   3 LM CHATTERBOX</t>
  </si>
  <si>
    <t>NE MR  MEN  LM   8 MR STRONG</t>
  </si>
  <si>
    <t>NE MR  MEN  LM   14 MR HAPPY</t>
  </si>
  <si>
    <t>NE MR  MEN  LM   8 MR HAPPY</t>
  </si>
  <si>
    <t>NE MR  MEN  LM   3 MR HAPPY</t>
  </si>
  <si>
    <t>NE MR  MEN  LM   8 MR PERFECT</t>
  </si>
  <si>
    <t>NE MR  MEN  LM   3 MR PERFECT</t>
  </si>
  <si>
    <t>POOH LEARNING PHONE</t>
  </si>
  <si>
    <t>DAY AND NIGHT CUDALE BUNNY</t>
  </si>
  <si>
    <t>E MONOPOLY E BANKING</t>
  </si>
  <si>
    <t>MB 300 SL 1954</t>
  </si>
  <si>
    <t>VW NEW BEETLE</t>
  </si>
  <si>
    <t>NE SIMBA  STEFFI LOVE PARTY 4ASST NE</t>
  </si>
  <si>
    <t>NE SIMBA  STEFFI LOVE EVI TROLLEY 4 ASSO</t>
  </si>
  <si>
    <t>NE SIMBA   STEFFI LOVE NBB 2 ASSORTED</t>
  </si>
  <si>
    <t>NE SIMBA  STEFFI LOVE GIRLS FRUITY HAIRS</t>
  </si>
  <si>
    <t>NE SIMBA  STEFFI LOVE GIRLS ROCK GLAMOUR</t>
  </si>
  <si>
    <t>SIMBA  MY MUSIC WORLD IDRUM PLASTIC B</t>
  </si>
  <si>
    <t>JOHN  MICKEY MOUSE CLUBHOUSE FOLDING C</t>
  </si>
  <si>
    <t>NE SMOBY  MAXINATURE FLIP SEA LION ROCKE</t>
  </si>
  <si>
    <t>MAiSTO ROCK CRAWLER JR.</t>
  </si>
  <si>
    <t>NE 112 DUCATI 1198 RED</t>
  </si>
  <si>
    <t>112 VESPA GTS 300 SUPER</t>
  </si>
  <si>
    <t>NE 1 48 SPACE ADVENTURE 4 ASSORTED STYLE</t>
  </si>
  <si>
    <t>AIRPORT PLAYSET  BOEING AIRBUS A320  3</t>
  </si>
  <si>
    <t>4MCREATE YOUR OWN ROBOT PARTY</t>
  </si>
  <si>
    <t>4MGREEN CREATIVITY  NATURAL ROCK ART</t>
  </si>
  <si>
    <t>NE 4M EXCAVATING HISTORY 4 DESIGNS ASSOR</t>
  </si>
  <si>
    <t>NE 4 M Build Your Secure Money Safe</t>
  </si>
  <si>
    <t>NE 4 M Math Magic</t>
  </si>
  <si>
    <t>MAGICAL LEARN  GO</t>
  </si>
  <si>
    <t>118 LAMBORGHINI AVENTADOR LP</t>
  </si>
  <si>
    <t>NE HELLO KITTY    PURPLE PEACE DRESS</t>
  </si>
  <si>
    <t>NE DANCE MIXER PLAYMAT</t>
  </si>
  <si>
    <t>E GIGANTIC KEYBOARD PLAYMAT</t>
  </si>
  <si>
    <t>E 3.5C SUPER MINI METAL HELICOPTER</t>
  </si>
  <si>
    <t>E 3.5C SUPER MINI METAL HELICOPTER WITH</t>
  </si>
  <si>
    <t>NE HIDDEN TREASURES TEA SET</t>
  </si>
  <si>
    <t>NE TYCOCONUT MONKEY KEY CLIP</t>
  </si>
  <si>
    <t>FisherPrice Butterfly Dreams 2in1 Sooth</t>
  </si>
  <si>
    <t>NE Mirror Lion</t>
  </si>
  <si>
    <t>NE LM INTL DOLL/DIAPER BAG</t>
  </si>
  <si>
    <t>MATTEL HOTWHEEL  MULTIPACK</t>
  </si>
  <si>
    <t>NE WWE CHAMP TITLE BELT ASST</t>
  </si>
  <si>
    <t>STACKROLL CUPSINTL</t>
  </si>
  <si>
    <t>NE PARTY FOOD AST</t>
  </si>
  <si>
    <t>NE WHALE OF A TUB</t>
  </si>
  <si>
    <t>SIMBAART FUN MINI MAGIC DESIGNER4NE</t>
  </si>
  <si>
    <t>SIMBA   ART  FUN PAINTING BY NUMBERS NE</t>
  </si>
  <si>
    <t>NE JOHN   CARS SLEEPING BAG  IN A POLYES</t>
  </si>
  <si>
    <t>SIMBA  MY MUSIC WORLD  ECHO MICROPHON</t>
  </si>
  <si>
    <t>NE MATTEL HW SPEED TRAP</t>
  </si>
  <si>
    <t>NE MATTEL HW FOSSIL FURY</t>
  </si>
  <si>
    <t>NE MATTEL HW ESCAPE VELOCITY</t>
  </si>
  <si>
    <t>NE MATTEL HW STORM SLAMMER</t>
  </si>
  <si>
    <t>118 RC VOLVO BL71</t>
  </si>
  <si>
    <t>1 12 CUSTOM BIKE 6 ASSORTED STYLES</t>
  </si>
  <si>
    <t>NE Sunta Camping Pad 70 8  23 22  31</t>
  </si>
  <si>
    <t>DIAMOND LAMBORGHINI AVENTADOR LP7004</t>
  </si>
  <si>
    <t>ALFA ROMEO 2300 SPIDER 1932</t>
  </si>
  <si>
    <t>E LAMBORGHINI AVENTADOR KEY RACER ASST</t>
  </si>
  <si>
    <t>NE CT OCTOPUS</t>
  </si>
  <si>
    <t>NE CT MANATEE CALF  SITTING</t>
  </si>
  <si>
    <t>NE CT CHOW CHOW L</t>
  </si>
  <si>
    <t>NE CT OSTRICH</t>
  </si>
  <si>
    <t>NE CT MANATEE</t>
  </si>
  <si>
    <t>NE CT MAPUSAURUS</t>
  </si>
  <si>
    <t>NE CT FRIESIAN COW</t>
  </si>
  <si>
    <t>NE CT ASIAN ELEPHANT</t>
  </si>
  <si>
    <t>NE CT ST BERNARD</t>
  </si>
  <si>
    <t>NE CT MIRAGAIA</t>
  </si>
  <si>
    <t>NE CT WATERBUCK</t>
  </si>
  <si>
    <t>NE CT BEARDED DRAGON LIZARD</t>
  </si>
  <si>
    <t>NE CT BELUGA WHALE</t>
  </si>
  <si>
    <t>NE CT STEGOSAURUS</t>
  </si>
  <si>
    <t>HM MY FABULOUS COLOURING BOOK</t>
  </si>
  <si>
    <t>NE CT RETICULATED GIRAFFE</t>
  </si>
  <si>
    <t>NE CT ARGENTINOSAURUS</t>
  </si>
  <si>
    <t>NE CT GERMAN SHEPHERD</t>
  </si>
  <si>
    <t>NE CT HAFLINGER FOAL   STANDING</t>
  </si>
  <si>
    <t>NE CT WILLIAMSONIA</t>
  </si>
  <si>
    <t>NE COLOR BLENDING MARKERS LETTERS AND NU</t>
  </si>
  <si>
    <t>COLOR BLENDING MARKERS CARDS  NOTES  S</t>
  </si>
  <si>
    <t>NE HM HOPPER</t>
  </si>
  <si>
    <t>HM MERMAID</t>
  </si>
  <si>
    <t>HM 143 MINI UNION JACK</t>
  </si>
  <si>
    <t>NE HM 5PC PLAY TUBE</t>
  </si>
  <si>
    <t>LULLABY DREAMS LIGHTSHOW</t>
  </si>
  <si>
    <t>NE SHAKEABLE POOHTIGGEREYORE</t>
  </si>
  <si>
    <t>NE TEETHING RATTLE POOH TIGGER</t>
  </si>
  <si>
    <t>NE PUSH N PLAY BUGGY POOHTIGGERPIGLET</t>
  </si>
  <si>
    <t>BADTZ MARU  FRIEND OF HK</t>
  </si>
  <si>
    <t>NE PAPER QUILLED FINGER PUPPETS ANIMALS</t>
  </si>
  <si>
    <t>NE PAPER QUILLING JEWELLERY</t>
  </si>
  <si>
    <t>NE PAPER QUILLING  PLAY THINGS</t>
  </si>
  <si>
    <t>MOSAIC PUZZLES</t>
  </si>
  <si>
    <t>NE NE 28INX22IN SPEEDWAY FRIENDS CARE SE</t>
  </si>
  <si>
    <t>NE NE 32INX22IN LIL ANIMAL POOL FLOAT</t>
  </si>
  <si>
    <t>NE NE ASSORTED SWIMRINGS 225</t>
  </si>
  <si>
    <t>NE 5IN AIR STEP  AIR PUMP</t>
  </si>
  <si>
    <t>NE 36IN TRANSPRANT SEA LIFE POOLS</t>
  </si>
  <si>
    <t>NE NLP GO DYNAMICS</t>
  </si>
  <si>
    <t>E NLP GO SOLAR</t>
  </si>
  <si>
    <t>NE EDU SUPER CHEM</t>
  </si>
  <si>
    <t>NE EDU MECHANICAL DRUM</t>
  </si>
  <si>
    <t>NE EDU SWING BRIDGE</t>
  </si>
  <si>
    <t>NE EDU PRINTING PRESS</t>
  </si>
  <si>
    <t>BKIDS ACTIVITYTOY FILL N SPILL COIN BANK</t>
  </si>
  <si>
    <t>BKIDS TURTLE RATTLE</t>
  </si>
  <si>
    <t>ACTIVITYTOYGEARS GO ROUND</t>
  </si>
  <si>
    <t>ACTIVITYTOYMAGNETINO CARRYON5244</t>
  </si>
  <si>
    <t>NE SIMBA CARRY ALONG FIRE ENGINE</t>
  </si>
  <si>
    <t>IMC WTP MUSICAL DANCE  MAT</t>
  </si>
  <si>
    <t>BURRAGO MERCEDESBENZ 300 SL 1954</t>
  </si>
  <si>
    <t>BURRAGO LANCIA AURELIA B24 SPIDER 1955</t>
  </si>
  <si>
    <t>NE S TOY BEAR WITH T SHIRT</t>
  </si>
  <si>
    <t>NE RAVENS 3 D EMPIRE STATE BUILDING 216</t>
  </si>
  <si>
    <t>NE SIKU FRONT LOADER</t>
  </si>
  <si>
    <t>Siku Tank</t>
  </si>
  <si>
    <t>NE SIKU JET FIGHTER</t>
  </si>
  <si>
    <t>NE SIKU FIRE ENGINE</t>
  </si>
  <si>
    <t>Siku Skid Steer Loader</t>
  </si>
  <si>
    <t>NE SIKU AUDI RB SPYDER</t>
  </si>
  <si>
    <t>NE SIKU ROAD MAIN LORRY</t>
  </si>
  <si>
    <t>Siku VW Scirocco</t>
  </si>
  <si>
    <t>Siku Low Loader with Excavator</t>
  </si>
  <si>
    <t>Siku Low Loader with Boat</t>
  </si>
  <si>
    <t>Siku Steam engine with passenger carria</t>
  </si>
  <si>
    <t>Siku Firefighter Set</t>
  </si>
  <si>
    <t>LEGO PANDA V29</t>
  </si>
  <si>
    <t>ALEX CRAFTY FASHION SHOW</t>
  </si>
  <si>
    <t>NE RUBIKS 5 X 5</t>
  </si>
  <si>
    <t>16 CT OIL PASTELS PEGGABLES</t>
  </si>
  <si>
    <t>28CT OIL PASTELS PEGGABLE</t>
  </si>
  <si>
    <t>50 CT WASHABLE SUPER TIPS FINE LINE MAR</t>
  </si>
  <si>
    <t>30 CT TWISTABLES COLOURED PENCILS</t>
  </si>
  <si>
    <t>5 CT TWISTABLE SLICK STIX</t>
  </si>
  <si>
    <t>2 CT WASHABLE GLUE STICK</t>
  </si>
  <si>
    <t>PP BOSTON TERRIER</t>
  </si>
  <si>
    <t>PNP WATERMELON CU 58 CMS</t>
  </si>
  <si>
    <t>NE ANGRY BIRDS MASHEMS 3 PACK   SET 2</t>
  </si>
  <si>
    <t>ANGRY BIRDS MASHEMS POWER LAUNCHER  B</t>
  </si>
  <si>
    <t>NE ALEX PAINT A ROCKPET  TURTLE</t>
  </si>
  <si>
    <t>NE ALEX CUPCAKE CRAFT</t>
  </si>
  <si>
    <t>ALEX BLING ALONG FRAMES  PIRATE</t>
  </si>
  <si>
    <t>NE ALEX KNOT A QUILT</t>
  </si>
  <si>
    <t>NE ALEX POP STICK ART</t>
  </si>
  <si>
    <t>NE ALEX COLOR AND CUDDLE WASHABLE PONY</t>
  </si>
  <si>
    <t>NE MAJORETTE  SPIDERMAN RC WEB STARTERS</t>
  </si>
  <si>
    <t>NE FRANK LION FAMILY</t>
  </si>
  <si>
    <t>NE FRANK COUNTRYSIDE</t>
  </si>
  <si>
    <t>NE FRANK THE LIGHTHOUSE</t>
  </si>
  <si>
    <t>VERTEX BARBIE ACTIVITY TABLE</t>
  </si>
  <si>
    <t>NE BBURAGO 124 DIECAST LAND ROVER</t>
  </si>
  <si>
    <t>FP LUZ ACTIVITY PIANO</t>
  </si>
  <si>
    <t>NE PLAYDOH WALLET</t>
  </si>
  <si>
    <t>FISH TEETHER</t>
  </si>
  <si>
    <t>FUNSKOOL GIGGLES CLACKIE TOTHIES 3+M CBD</t>
  </si>
  <si>
    <t>CLACK FISH</t>
  </si>
  <si>
    <t>BUTTERFLY RATTLE</t>
  </si>
  <si>
    <t>SUNFLOWER RATTLE</t>
  </si>
  <si>
    <t>MANGO RATTLE</t>
  </si>
  <si>
    <t>FUNSKOOL CLICK CLACK BUNNY PLST ASST 6M+</t>
  </si>
  <si>
    <t>FNSKL GIGGLS CLK CLK DUCK PLST ASSTD 6M+</t>
  </si>
  <si>
    <t>NE BATTLESHIP REGULAR REFRESH</t>
  </si>
  <si>
    <t>NE SMART TRIKE FRESH   GREENWHITE PIN</t>
  </si>
  <si>
    <t>NE HELLO KITTY BEAU BOW CREATION XTRA AC</t>
  </si>
  <si>
    <t>WINFUN MUSICAL FUN ACTIVITY BALL</t>
  </si>
  <si>
    <t>E Winfun Baby Dreamland Sooth Projector</t>
  </si>
  <si>
    <t>WINFUN THE SWEET MELODY MOBILE</t>
  </si>
  <si>
    <t>E Winfun Grow with Me Musical Walker</t>
  </si>
  <si>
    <t>WINFUN KIDS LEARNING PAD</t>
  </si>
  <si>
    <t>E Winfun Take Along Phonics Player</t>
  </si>
  <si>
    <t>STOYPODLINGS ASSORTED18CM</t>
  </si>
  <si>
    <t>FERRARI KIDS CARRY BACK TRACK PACK ASST</t>
  </si>
  <si>
    <t>NE TOM 9 INCH</t>
  </si>
  <si>
    <t>NE JERRY 8 INCH</t>
  </si>
  <si>
    <t>TAZ 14 INCH</t>
  </si>
  <si>
    <t>NE TOM   2D TOY 35 CM </t>
  </si>
  <si>
    <t>NE BUGS BUNNY   2D TOY 35 CM</t>
  </si>
  <si>
    <t>NE  TWEETY   2D TOY 35 CM</t>
  </si>
  <si>
    <t>SPLASHY THE PENGUINE</t>
  </si>
  <si>
    <t>E HIPPO PEDALO</t>
  </si>
  <si>
    <t>PUZZLE BUG</t>
  </si>
  <si>
    <t>E I PAWN DISPLAY</t>
  </si>
  <si>
    <t>SMARTY TOUCH</t>
  </si>
  <si>
    <t>PET TOTE</t>
  </si>
  <si>
    <t>NE LITTLE DRUMMER</t>
  </si>
  <si>
    <t>NE POUND ND TAP BENCH</t>
  </si>
  <si>
    <t>NE GO FISH GO</t>
  </si>
  <si>
    <t>NE PYRAMID OF PLAY</t>
  </si>
  <si>
    <t>NE ALPHABET ABACUS</t>
  </si>
  <si>
    <t>NE EYE SPICES  18 PCS PKT  1 PCS MRP 130</t>
  </si>
  <si>
    <t>NE ZOO ANIMALS BLOCK PUZZLE</t>
  </si>
  <si>
    <t>NE FARM ANIMALS BLOCK PUZZLE</t>
  </si>
  <si>
    <t>NE HAMBURGERS  HOTDOGS</t>
  </si>
  <si>
    <t>NE LALALOOPSY DOLL</t>
  </si>
  <si>
    <t>MAISTO 124 FERRARI FF RC</t>
  </si>
  <si>
    <t>NE MY  BEAUTIFUL  FLOWER  KIT    48 SR</t>
  </si>
  <si>
    <t>NE TRUDI TIGER 22CM</t>
  </si>
  <si>
    <t>TRUDI CHIHUAHUA PRINCESS SET 20 CM</t>
  </si>
  <si>
    <t>NE TRUDI TRUDINO TIGER 15CM</t>
  </si>
  <si>
    <t>NE TRUDI RAG DOLL SPORTY 24 CM</t>
  </si>
  <si>
    <t>TURBO TOUCH DUCATI</t>
  </si>
  <si>
    <t>CHICCO DUCATI REMOTE CONTROL BIKE TOY PP</t>
  </si>
  <si>
    <t>CHICCO CLASSICSTAR MELODY COTTOY0M+ 1U</t>
  </si>
  <si>
    <t>NE CHICCO MOON MUSICAL BOX</t>
  </si>
  <si>
    <t>GOODNIGHT STARS PROJECTOR  BLUE</t>
  </si>
  <si>
    <t>BILLY FUNWHEELS RED EU</t>
  </si>
  <si>
    <t>ERGO BABY JOGGING</t>
  </si>
  <si>
    <t>TOY LULLABY BOOK BLUE</t>
  </si>
  <si>
    <t>E AQUARIUM SPINNER</t>
  </si>
  <si>
    <t>CHICCO ORANGE QUATTRO SIT N RIDE PP</t>
  </si>
  <si>
    <t>NE GLORIA 10 INCH</t>
  </si>
  <si>
    <t>SKIPPER 11 INCH</t>
  </si>
  <si>
    <t>NE ALEX 11 INCH</t>
  </si>
  <si>
    <t>NE ALEX 8 INCH</t>
  </si>
  <si>
    <t>NE ALEX 17 INCH</t>
  </si>
  <si>
    <t>NE MARTY 10 INCH</t>
  </si>
  <si>
    <t>NE AB    WHITE BIRD 10 INCH</t>
  </si>
  <si>
    <t>NE AB    BLUE BIRD 12 INCH</t>
  </si>
  <si>
    <t>NE AB    BLACK BIRD 10 INCH</t>
  </si>
  <si>
    <t>AB  YELLOW  KEY CHAIN</t>
  </si>
  <si>
    <t>NE AB  BLUE  KEY CHAIN</t>
  </si>
  <si>
    <t>RISING STAR 8 INCH ANGRY BIRDS PLUS YEL</t>
  </si>
  <si>
    <t>RISING STAR 8 INCH ANGRY BIRDS PLUS BLU</t>
  </si>
  <si>
    <t>NE RISING STAR 8 INCH ANGRY BIRDS PLUS Y</t>
  </si>
  <si>
    <t>RISING STAR 3 INCH BACK PACK CLIP  BLA</t>
  </si>
  <si>
    <t>NE HUNGRY HIPPOS2012</t>
  </si>
  <si>
    <t>NE GUESS WHO 2012</t>
  </si>
  <si>
    <t>NE JENGA TUBE 2012</t>
  </si>
  <si>
    <t>NE SUNTA 12 10MM  26PCS ALPHABET ANI</t>
  </si>
  <si>
    <t>MEGA SPIDER MAN POCKET RACERS ASST</t>
  </si>
  <si>
    <t>MEGA SPIDER MANTECHBOT ASST</t>
  </si>
  <si>
    <t>MEGA BREAKTHROUGH 300PC SPIDERMAN</t>
  </si>
  <si>
    <t>MEGA BREAKTHROUGH 200PC MICKEY</t>
  </si>
  <si>
    <t>MEGA BREAKTHROUGH 200PC BALLOONS</t>
  </si>
  <si>
    <t>MEGA BREAKTHROUGH 100 PCS MARVEL HERO</t>
  </si>
  <si>
    <t>MEGA BREAKTHROUGH 112 PC SPIDERMAN L1</t>
  </si>
  <si>
    <t>KIDI PUZZZLE WEATHER</t>
  </si>
  <si>
    <t>NE HORNBY BR CLASS A4 MALLARD WITH DCC</t>
  </si>
  <si>
    <t>NE HORNBY SINGLE BRICK BRIDGE</t>
  </si>
  <si>
    <t>Smart B2B catalogus</t>
  </si>
  <si>
    <t>SWEET  SASSY 8 MOUSE LEMUR</t>
  </si>
  <si>
    <t>SWEET  SASSY 8  HARP SEAL</t>
  </si>
  <si>
    <t>SWEET  SASSY 8  SEA OTTER</t>
  </si>
  <si>
    <t>NE SAFSOF MINI BOWLING PIN (6PIN SET)</t>
  </si>
  <si>
    <t>NE SAFSOF MINI BOWLING PIN 10PIN SET</t>
  </si>
  <si>
    <t>SAFSOF MULTI RING TOSS (BIG)</t>
  </si>
  <si>
    <t>NE SAFSOF JIGSAW RING TOSS</t>
  </si>
  <si>
    <t>NE SAFSOF SEE SAW RING TOSS</t>
  </si>
  <si>
    <t>NE SAFSOF AMUSING TOSS 6 TOSS SET</t>
  </si>
  <si>
    <t>NE SAFSOF BING BANG SUPER KICK</t>
  </si>
  <si>
    <t>NE SAFSOF ASSEMBLY HULA HOOP</t>
  </si>
  <si>
    <t>NE SAFSOF SUPER SHOT</t>
  </si>
  <si>
    <t>PLAY YARD ACTIVITY CENTER</t>
  </si>
  <si>
    <t>GIRAFFE KALEIDOSCOPE</t>
  </si>
  <si>
    <t>DORA COLLECTIBLE FIGURES</t>
  </si>
  <si>
    <t>JOHN   SPIDER MAN FOLDING CHAIR SMALL</t>
  </si>
  <si>
    <t>NE SPIDERMAN JUMBO ROLL N GO</t>
  </si>
  <si>
    <t>DISCOVERY KIDS KNOWLEDGE PARRAGON PUB</t>
  </si>
  <si>
    <t>ANGRY BIRDS RIO PC</t>
  </si>
  <si>
    <t>ANGRY BIRDS SPACE PC</t>
  </si>
  <si>
    <t>NE_SOFTY DOG 38 CMS LARGE</t>
  </si>
  <si>
    <t>NE RUBBER SNAKE 26 ANACONDA</t>
  </si>
  <si>
    <t>NEHAPE FANTASIA  BLOCKS TRAIN</t>
  </si>
  <si>
    <t>NEWELLY 2000 YAMAHA VINO YJ50R</t>
  </si>
  <si>
    <t>NEORANGE RATTLE</t>
  </si>
  <si>
    <t>ECHUCKIMALS 4 ASST</t>
  </si>
  <si>
    <t>NEBEST WAY 24 TURTLE SWIM RING</t>
  </si>
  <si>
    <t>NEBEST WAY 35X18 RACER RIDER</t>
  </si>
  <si>
    <t>NEBEST WAY 46X28 TRANSPARENT WHALE</t>
  </si>
  <si>
    <t>246 ROUND 2RING KIDDIE POOL</t>
  </si>
  <si>
    <t>31531528 MOOCOW INFLATABLE CHAIR</t>
  </si>
  <si>
    <t>NEBEST WAY BABY STEPS ROLLER</t>
  </si>
  <si>
    <t>NEBEST WAY TEXAS HOLDEM POOL POKER</t>
  </si>
  <si>
    <t>NE BEST WAY 11  MINI AIR HAMMER   INFL</t>
  </si>
  <si>
    <t>NEBEST WAY TRANSPRENT CHILDS CHAIR</t>
  </si>
  <si>
    <t>NEBEST WAY VOLLEY BALL SET</t>
  </si>
  <si>
    <t>NEBEST WAY MATTE FINISH AIR MAT</t>
  </si>
  <si>
    <t>EPLA ROCK TIVITY POUND N JAM</t>
  </si>
  <si>
    <t>NEDOG FLOPPY GOLDEN RETR 7</t>
  </si>
  <si>
    <t>ECAT JOB DUMP TRUCK</t>
  </si>
  <si>
    <t>ECAT JOB BULLDOZER</t>
  </si>
  <si>
    <t>NE BUTTERFLY PUSH PULL</t>
  </si>
  <si>
    <t>NEHAPE DANCING BUTTERFLIES</t>
  </si>
  <si>
    <t>NEHAPE CHECKOUT REGISTER</t>
  </si>
  <si>
    <t>NEHAPE GARDEN SALAD</t>
  </si>
  <si>
    <t>NEHAPE FRESH FRUIT</t>
  </si>
  <si>
    <t>NEHAPE GARDEN VEGTABLE</t>
  </si>
  <si>
    <t>NEHAPE BABYS ROOM</t>
  </si>
  <si>
    <t>NEHAPE CAT WALK ORANGE</t>
  </si>
  <si>
    <t>NE ANIMAL BACK PACK TIGER LION LEOPARD</t>
  </si>
  <si>
    <t>NELADY BIRD W FLOWER 15 CMS</t>
  </si>
  <si>
    <t>NEFISH W MUSIC BOX 6 COL</t>
  </si>
  <si>
    <t>NEANIMAL CU BEARDOGMONKEYCOW</t>
  </si>
  <si>
    <t>NEANIMAL SHAPE CU 30 CMS</t>
  </si>
  <si>
    <t>NECOWCHICKEN PIG LARGE 28 CMS</t>
  </si>
  <si>
    <t>NECROCODILE</t>
  </si>
  <si>
    <t>NERABBIT 45 CMS PNP3674</t>
  </si>
  <si>
    <t>NENICKNACKBEAR</t>
  </si>
  <si>
    <t>NE_MEGAB_POWER RANGERS ZORDS ASST</t>
  </si>
  <si>
    <t>ECOLOUR EXPLOSION GLOW DOME</t>
  </si>
  <si>
    <t>EGLOW STATION ON THE GO DAY  NIGHT</t>
  </si>
  <si>
    <t>NEGLOW CHALK MONSTER MADNESS</t>
  </si>
  <si>
    <t>NE6 CT WASHABLE KIDS PAINT W GLITTER</t>
  </si>
  <si>
    <t>NECOLOR WONDER 18 PG DISNEY COMBO COLOR</t>
  </si>
  <si>
    <t>NECOLOR WONDER 18 PG WINNIE THE POOH CO</t>
  </si>
  <si>
    <t>NE HM AIRPORT SET</t>
  </si>
  <si>
    <t>NE HM LONDON TRIO PACK BUS TAXI TUBE</t>
  </si>
  <si>
    <t>NE NE HM CRAZY CARS PULL BACKS</t>
  </si>
  <si>
    <t>NE  HM 6  FLOPPY GREY  WHITE CAT W BE</t>
  </si>
  <si>
    <t>NE HM 6 FLOPPY SIAMESE CAT WBEAN</t>
  </si>
  <si>
    <t>NE HM 6 FLOPPY WHITE CAT WBEAN</t>
  </si>
  <si>
    <t>NE  HM 6  FLOPPY BLACK  WHITE CAT W B</t>
  </si>
  <si>
    <t>NE HM 7SITTING BLACK CAT WBEAN GREEN</t>
  </si>
  <si>
    <t>NE HM GOLD CAT</t>
  </si>
  <si>
    <t>NE HM 8SITTING GREY TABBY CAT WBEAN</t>
  </si>
  <si>
    <t>NE HM 10MOTHER  BABY PENGUIN</t>
  </si>
  <si>
    <t>NE HM 14STANDING BLACK PENGUIN WBEAN</t>
  </si>
  <si>
    <t>NE HM 18 HARP SEAL WBEAN</t>
  </si>
  <si>
    <t>NE HM White cat</t>
  </si>
  <si>
    <t>NE HM Dalmation Dog</t>
  </si>
  <si>
    <t>NE NEHM TUB TOY BAG</t>
  </si>
  <si>
    <t>E HM WATER WHALE</t>
  </si>
  <si>
    <t>NEHM LITTLE HAMLEYS ARK</t>
  </si>
  <si>
    <t>NE HM Beanie OWL PLUSH</t>
  </si>
  <si>
    <t>NE M BABY SMART PHONE</t>
  </si>
  <si>
    <t>NE HM COOKING KIT BOGSHP</t>
  </si>
  <si>
    <t>NE HM BUBBLING ANIMALS STAND UP</t>
  </si>
  <si>
    <t>NE HM BUBBLE TRUCK</t>
  </si>
  <si>
    <t>NE HM BUBBLE MUNCHER</t>
  </si>
  <si>
    <t>NEHM 50CM MEGA FOOTBALL WITH PUMP</t>
  </si>
  <si>
    <t>E COMDAQ  R/C CAR W/LIGHT</t>
  </si>
  <si>
    <t>NE COMDAQ PEEK A BOO ACCESSORY ASSORTMEN</t>
  </si>
  <si>
    <t>E COMDAQ 2 IN 1 MUSICAL JAM PLAYMAT</t>
  </si>
  <si>
    <t>NE COMDAQ MONKEY WITH BANANA</t>
  </si>
  <si>
    <t>NE COMDAQ HEN</t>
  </si>
  <si>
    <t>NE COMDAQ ROCK STAR MONKEY</t>
  </si>
  <si>
    <t>COMDAQ WINDUP TOYS</t>
  </si>
  <si>
    <t>NERAVENS HIBISKUS FLOWER</t>
  </si>
  <si>
    <t>NERAVENS DISNEY CARS 2 RACE CHAMPIONS</t>
  </si>
  <si>
    <t>NERAVENS MYSTERY GARDEN 10</t>
  </si>
  <si>
    <t>NERAVENS AIRPLANES TO ZEBRAS</t>
  </si>
  <si>
    <t>NERAVENS ENCHANTED FOREST</t>
  </si>
  <si>
    <t>NERAVENS CONNECTIONS</t>
  </si>
  <si>
    <t>NERAVENS LUCKY NUMBERS</t>
  </si>
  <si>
    <t>NESIMBA AF MODELLING WORKSHOP</t>
  </si>
  <si>
    <t>NESIMBA AF SCRATHCHART 2ASST</t>
  </si>
  <si>
    <t>NESIMBA AF MOSAIC SET IN CASE</t>
  </si>
  <si>
    <t>ESIMBA  MEGA POLICE SET</t>
  </si>
  <si>
    <t>ESIMBA  POLICE EQUIPMENT IN CARRY CASE</t>
  </si>
  <si>
    <t>NESTEF GIRLS STICK AND STYL</t>
  </si>
  <si>
    <t>NESTEF GIRLS SECRET DIARY I</t>
  </si>
  <si>
    <t>NESTEF GIRLS GLITTER ACCESS</t>
  </si>
  <si>
    <t>NESTEF GIRLS ROCK  FASHION</t>
  </si>
  <si>
    <t>NE STEF ANIMAL DOCTOR 29CM</t>
  </si>
  <si>
    <t>NESTEF FASHION SHOE SET</t>
  </si>
  <si>
    <t>NESTEF FAIRYTALE FASHION PR</t>
  </si>
  <si>
    <t>NE MEDICAL DOCTOR CASE</t>
  </si>
  <si>
    <t>NE BUBBLE COOK BOX 50 KITCHEN A</t>
  </si>
  <si>
    <t>NE KEITAI 2 PENGUIN EMPERORCHK</t>
  </si>
  <si>
    <t>NEWRISTPETS COBRA</t>
  </si>
  <si>
    <t>NEWRISTPETS PANDA</t>
  </si>
  <si>
    <t>NEWRISTPETS PENGUIN</t>
  </si>
  <si>
    <t>NEWRISTPETS TARANTULA</t>
  </si>
  <si>
    <t>NEWRISTPETS TIGER</t>
  </si>
  <si>
    <t>E HEXBUG NANO</t>
  </si>
  <si>
    <t>EHEXBUG NANO STARTER SET</t>
  </si>
  <si>
    <t>E HEXBUG LARVA</t>
  </si>
  <si>
    <t>E HEXBUG SPIDER</t>
  </si>
  <si>
    <t>NERUBIKS RACE</t>
  </si>
  <si>
    <t>NETHUNCAT 4 PANTHRO</t>
  </si>
  <si>
    <t>ETHUNCAT TYGRA</t>
  </si>
  <si>
    <t>NETHUNCAT LIONO</t>
  </si>
  <si>
    <t>NETHUNCAT LIZARD</t>
  </si>
  <si>
    <t>ETHUNCAT DLX TOWER OF OMENS</t>
  </si>
  <si>
    <t>EPT BULLET CLASSIC ENGINE</t>
  </si>
  <si>
    <t>ANGRY BIRDS PUZZLES</t>
  </si>
  <si>
    <t>NETTSCORPION ZORD WITH DEKKER</t>
  </si>
  <si>
    <t>ELPMY TALKING LAPPUP SCOUT</t>
  </si>
  <si>
    <t>ELPMY TALKING LAPPUP VIOLET</t>
  </si>
  <si>
    <t>ELPPOP AND PLAY PIANO</t>
  </si>
  <si>
    <t>ELPTOUCH MAGIC LEARNING BUS</t>
  </si>
  <si>
    <t>ELFMOVN TUNES PLAYER SCOUT</t>
  </si>
  <si>
    <t>NEMBE14 MARIE PYJAMA BAG</t>
  </si>
  <si>
    <t>NEMBE14 DUMBO PYJAMA BAG</t>
  </si>
  <si>
    <t>NEMBE6 SIMBA RING RATTLE</t>
  </si>
  <si>
    <t>NEMBE6 DUMBO RING RATTLE</t>
  </si>
  <si>
    <t>NEMBE6 MICKEY RING RATTLE</t>
  </si>
  <si>
    <t>NEMBE6 MINNIE RING RATTLE</t>
  </si>
  <si>
    <t>EMICRO SCALEXTRIC TEAM GB TRACK CYCLING</t>
  </si>
  <si>
    <t>NE Hornby Braid Pack of 6</t>
  </si>
  <si>
    <t>NESCALEXTRIC START STRAIGHT TRACK EXTEN</t>
  </si>
  <si>
    <t>EREDBOXPULL ALONG MUSIC  LIGHTS CATER</t>
  </si>
  <si>
    <t>NEREDBOXSWIMMING DOLPHIN</t>
  </si>
  <si>
    <t>NEMAISTOTRIPLE CAR LAUNCHER PLAYSET</t>
  </si>
  <si>
    <t>NESTOY SMILEY DANGLY LEGS GO LUCKY</t>
  </si>
  <si>
    <t>NESTOY SMILEY DANGLY LEGS WINKING SMI</t>
  </si>
  <si>
    <t>NESWINGING LOOP</t>
  </si>
  <si>
    <t>EFISHER PRICEPUPPYSPLAYHOUSE</t>
  </si>
  <si>
    <t>MITASHI SKY KIDZ MAGIC PAD LOWER ABC</t>
  </si>
  <si>
    <t>ECHICCO BABY STAR GUITAR</t>
  </si>
  <si>
    <t>CHICCO PINK RAINBOW CUBE PP</t>
  </si>
  <si>
    <t>CHICCO BLUE RAINBOW CUBE PP</t>
  </si>
  <si>
    <t>EFSPLA POPPIN PARK  JUNGLE SNAPS CAME</t>
  </si>
  <si>
    <t>NETOMYLOAD N GO RACING CAR</t>
  </si>
  <si>
    <t>ETOMYBOING BOING TIGER</t>
  </si>
  <si>
    <t>ETOMYNIGHT NIGHT POOH</t>
  </si>
  <si>
    <t>NE BBURAGO 1 18 DIAMOND   BENTLEY CONTI</t>
  </si>
  <si>
    <t>NECRAYOLADRY ERASE CRAYONS</t>
  </si>
  <si>
    <t>NECRAYOLADRY ERASE MARKERS</t>
  </si>
  <si>
    <t>NECRAYOLADRY ERASE WORKBOOK ASSORTMENT</t>
  </si>
  <si>
    <t>NE NE MARVINS AMAZING MAGIC TRICKS SET 1</t>
  </si>
  <si>
    <t>NE NE MARVINS MIND BLOWING THEME SETS</t>
  </si>
  <si>
    <t>NE NE MARVINS SVENGALI MAGIC CARDS</t>
  </si>
  <si>
    <t>NE DISNEY WAND SET  SNOW WHITE</t>
  </si>
  <si>
    <t>NE BS LICENSE TO DROOL KEYS</t>
  </si>
  <si>
    <t>NE BS BARBELL RATTLE</t>
  </si>
  <si>
    <t>NE BS TEETHER TUBES</t>
  </si>
  <si>
    <t>NE BS LOTS O LINKS</t>
  </si>
  <si>
    <t>NE BS FLEXI BALL</t>
  </si>
  <si>
    <t>NE TOTUM BELLA</t>
  </si>
  <si>
    <t>E MAJORETTE   RC BMW Z4 M COUPE 124  SI</t>
  </si>
  <si>
    <t>E MAJORETTE   RC MERCEDES SLS AMG 124</t>
  </si>
  <si>
    <t>NE Omniverse Inter Plumber trng room</t>
  </si>
  <si>
    <t>NE Omniverse Rooks Proto Truk</t>
  </si>
  <si>
    <t xml:space="preserve"> WWE SLAM ATTAX REBELLION FLOW PACK</t>
  </si>
  <si>
    <t>WWE SLAM ATTAX REBELLION COLLECTOR TIN</t>
  </si>
  <si>
    <t>NE LAMAZE DISCOVERING SHAPES</t>
  </si>
  <si>
    <t>NE LAMAZE MIX  MATCH ACTIVITY BLOCKS</t>
  </si>
  <si>
    <t>NE LAMAZE MY FIRST FISHBOWL</t>
  </si>
  <si>
    <t>NELAMAZEOCTIVITY TIME</t>
  </si>
  <si>
    <t>NE LAMAZE FLIP FLOP BUG  RATTIE</t>
  </si>
  <si>
    <t>NE LAMAZE SHAKIN  SNAII RATTIE</t>
  </si>
  <si>
    <t>NE LAMAZE BEND  SQUEAKER PENGUIN</t>
  </si>
  <si>
    <t>NE AF   CROMWELL CRUISER</t>
  </si>
  <si>
    <t>E BEEBOP MY ACTIVITY MUSHROOM</t>
  </si>
  <si>
    <t>E BEEBOP MY GARDEN FRIENDS  BEE</t>
  </si>
  <si>
    <t>E BEEBOP MUSICAL CAMERA</t>
  </si>
  <si>
    <t>E BEEBOP MY FIRST GADGETS  MY MUSICAL H</t>
  </si>
  <si>
    <t>E BEEBOP MUSICAL MUSHROOM</t>
  </si>
  <si>
    <t>NE IMC MMCH ORCHESTRA</t>
  </si>
  <si>
    <t>E IMC MMCH DRUMSET</t>
  </si>
  <si>
    <t>NE  GREEN GOLD CHHOTA BHEEM ACTION FIGUR</t>
  </si>
  <si>
    <t>NE GREEN GOLD RAJU ACTION FIGURE</t>
  </si>
  <si>
    <t>NE GREEN GOLD JAGGU ACTION FIGURE</t>
  </si>
  <si>
    <t>NE  GREEN GOLD CHUTKI ACTION FIGURE</t>
  </si>
  <si>
    <t>NE CF BURJ  KHALIFA</t>
  </si>
  <si>
    <t>E NIKKOIR RED ANGRY BIRD</t>
  </si>
  <si>
    <t>NE S TOY TEDDY BEAR NIGHTY NIGHTPINK2</t>
  </si>
  <si>
    <t>NE S TOY TEDDY BEAR NIGHTY NIGHTBLUE0</t>
  </si>
  <si>
    <t>NE LIGHT UP TOY LION</t>
  </si>
  <si>
    <t>NE LK DOG</t>
  </si>
  <si>
    <t>NE LK GOLDEN DUCK</t>
  </si>
  <si>
    <t>E KYOSHO LAMBORGNINI C 1 CAT GP 28 FR</t>
  </si>
  <si>
    <t>E HEXBUG HEXBUG ORIGINAL</t>
  </si>
  <si>
    <t>NE 1:18 1964 12 FORD MUSTANG CONVERTIBLE</t>
  </si>
  <si>
    <t>NE MY MYSTERY UFO DVD INSERTED</t>
  </si>
  <si>
    <t>E BUY PLAY YARD ACTIVITY CENTER GET BABY</t>
  </si>
  <si>
    <t>NE ALEX BEAUTY SPA LAB</t>
  </si>
  <si>
    <t>NE ALEX BUBBLY SHAMPOO LAB</t>
  </si>
  <si>
    <t>NE ALEX Ready Set Pogo</t>
  </si>
  <si>
    <t>NE ALEX MY BUSY TOWN</t>
  </si>
  <si>
    <t>NE LT BATH BOAT PLAY</t>
  </si>
  <si>
    <t>E LPAD EXP GREEN</t>
  </si>
  <si>
    <t>E LPAD EXP PINK</t>
  </si>
  <si>
    <t>NE LSTR EXP DOWNLOAD APP DLD CARD</t>
  </si>
  <si>
    <t>NE LSTR EXP PIXAR PALS</t>
  </si>
  <si>
    <t>NE LP LSTR EXP LEAPSCH MATHS</t>
  </si>
  <si>
    <t>NE LP LSTR EXP CRAYOLA</t>
  </si>
  <si>
    <t>NE LP LSTR EXP PET PALS 2</t>
  </si>
  <si>
    <t>NE LPAD EXP SKINS GREEN</t>
  </si>
  <si>
    <t>CREATION-KRAZEE TEMPERA COLOUR 6 SHADES</t>
  </si>
  <si>
    <t>NE ACADEMY 1 48 T 50B BLACK EAGLES</t>
  </si>
  <si>
    <t>NE MEGABLOKS CAT TNT TRAY ASST</t>
  </si>
  <si>
    <t>NE SYLVESTER 2D POUCH KEY CHAIN</t>
  </si>
  <si>
    <t>NE TOM 2 D POUCH KEY CHAIN</t>
  </si>
  <si>
    <t>NE JERRY 2D POUCH KEY CHAIN</t>
  </si>
  <si>
    <t>NE JERRY 3D TOY BACKPACK</t>
  </si>
  <si>
    <t>NE BUGS BUNNY 3D TOY BACKPACK</t>
  </si>
  <si>
    <t>NE DAFFY 3D TOY BACKPACK</t>
  </si>
  <si>
    <t>NE MAISTOGLOW RIDERS LAUNCH SET</t>
  </si>
  <si>
    <t>E MODELART3 5 RC HELICOPTER WT GYRO AUT</t>
  </si>
  <si>
    <t>E MODELART4 5 CHANNEL HELI WITH BUBBLE B</t>
  </si>
  <si>
    <t>E RASTAR RC 1 24 PORSCHE GT3 RS</t>
  </si>
  <si>
    <t>SWESSUMBRELLATBSEPL414193</t>
  </si>
  <si>
    <t>NE BUTTON NOSE RATTLE</t>
  </si>
  <si>
    <t>NE FUNDOH BOX OF COLOURS</t>
  </si>
  <si>
    <t>E TW JESSIE THE YODELING COWGIRL</t>
  </si>
  <si>
    <t>E TW WOODYS HORSE BULLSEYE</t>
  </si>
  <si>
    <t>E TW LOTSO HUGGIN BEAR</t>
  </si>
  <si>
    <t>E HELLO KITTY WASHING MACHINE</t>
  </si>
  <si>
    <t>NE CREATIONS JEWELRY BOUTIQUE</t>
  </si>
  <si>
    <t>NE CREATIONS WILD AT HEART JEWELRY BOUTI</t>
  </si>
  <si>
    <t>E WINFUN BABY MUSICIAN  KEYBOARD</t>
  </si>
  <si>
    <t>E WINFUN BABY MUSICIAN  TRUMPET</t>
  </si>
  <si>
    <t>E WINFUN LULLABY DREAMS SOOTHING PROJECT</t>
  </si>
  <si>
    <t>E WINFUN BABY GIRL PLAYMAT</t>
  </si>
  <si>
    <t>E WINFUN TALKING STARTER CASH REGISTER</t>
  </si>
  <si>
    <t>E Winfun Animal Sounds Train</t>
  </si>
  <si>
    <t>NE WR FLAMINGO 12</t>
  </si>
  <si>
    <t>NE WR POLAR BEAR BABY 12</t>
  </si>
  <si>
    <t>NE WR TIGER 12 BABY</t>
  </si>
  <si>
    <t>NE STRIKE SHOTZ 10 PK</t>
  </si>
  <si>
    <t>NE SPLAT X SLY SHOT MEDIUM</t>
  </si>
  <si>
    <t>NE TMCA HYPER RESCUE HELICOPTER</t>
  </si>
  <si>
    <t>NE FRUIT NINJA</t>
  </si>
  <si>
    <t>E 1 16 OFF ROAD TRUGGY HIGH PERFORMANCE</t>
  </si>
  <si>
    <t>NE HUG EMS 11  FLAMINGO</t>
  </si>
  <si>
    <t>NE HAPE LACING PEACOCK</t>
  </si>
  <si>
    <t>NE HAPE FIRST POUNDER</t>
  </si>
  <si>
    <t>NE ADVANCED TOOL BOX</t>
  </si>
  <si>
    <t>NE EXPERT MOTORIZED TOOL BOX</t>
  </si>
  <si>
    <t>NE ARMADILLO APC</t>
  </si>
  <si>
    <t>NE TANK</t>
  </si>
  <si>
    <t>NE KING RAVEN</t>
  </si>
  <si>
    <t>NE LOCUST VS DELTA SQUAD</t>
  </si>
  <si>
    <t>E SILVER FORCE TITANIUM HAWK</t>
  </si>
  <si>
    <t>NE TINTIN  4 4</t>
  </si>
  <si>
    <t>NE MEDIUM TURBO CARS 8 PCS 2 STYLES</t>
  </si>
  <si>
    <t>NE BEAR DOOR HANGER 3 COL 20 CMS</t>
  </si>
  <si>
    <t>NE KNM NATURAL POSE TIGER 30</t>
  </si>
  <si>
    <t>NE STOY W HARD BOUND STORY BOOK</t>
  </si>
  <si>
    <t>NE STOY W STORY BOOK</t>
  </si>
  <si>
    <t>NE TY SLUSH  DOG CLIP</t>
  </si>
  <si>
    <t>NE BS OBALL RAINSTICK</t>
  </si>
  <si>
    <t>NE BS LICENSE TO DROOL</t>
  </si>
  <si>
    <t>NE BS TUG TUNES</t>
  </si>
  <si>
    <t>NE BS RATTLE &amp; SHAKE BARBELL</t>
  </si>
  <si>
    <t>NE BS CLICK &amp; GIGGLE REMOTE</t>
  </si>
  <si>
    <t>NE TRUDI CAT MATTIA</t>
  </si>
  <si>
    <t>NE TRUDI BEAR DANNY OLD STYLE BROWN</t>
  </si>
  <si>
    <t>NE TRUDI BEAR DANNY OLD STYLE IVORY</t>
  </si>
  <si>
    <t>NE TRUDI LAMB PERLA</t>
  </si>
  <si>
    <t>NE TRUDI PENGUIN MANOLO</t>
  </si>
  <si>
    <t>NE TRUDI CAMEL AZIZ</t>
  </si>
  <si>
    <t>NE TRUDI PANTHER IRIS</t>
  </si>
  <si>
    <t>NE TRUDI POODLE ROMANTIC</t>
  </si>
  <si>
    <t>NE TRUDI HAND PUPPET OWL/WIZARD</t>
  </si>
  <si>
    <t>NE TRUDI HAND PUPPET CAT PRINCESS</t>
  </si>
  <si>
    <t>NE TRUDI HAND PUPPET RABBIT FAIRY</t>
  </si>
  <si>
    <t>NE TRUDI HAND PUPPET DOG KNIGHT</t>
  </si>
  <si>
    <t>NE TRUDI HAND PUPPET FROG/PRINCE</t>
  </si>
  <si>
    <t>NE TRUDI PTERADONON</t>
  </si>
  <si>
    <t>NE TRUDI TREX</t>
  </si>
  <si>
    <t>NE TRUDI ZEBRA</t>
  </si>
  <si>
    <t>NE TRUDI MOUSE</t>
  </si>
  <si>
    <t>NE TRUDI LEOPARD</t>
  </si>
  <si>
    <t>NE TRUDI TRUDINO WHALE</t>
  </si>
  <si>
    <t>NE TRUDI TRUDINO BASSET HOUND</t>
  </si>
  <si>
    <t>NE STOYDOLL60CM</t>
  </si>
  <si>
    <t>NE PLUSH TOY SNOOPY</t>
  </si>
  <si>
    <t>NE STOY SNOOOPY LARGE</t>
  </si>
  <si>
    <t>NE STOY PLUMPEE MICE 23CM</t>
  </si>
  <si>
    <t>NE STOYGKID TRICERATOPS X1319601</t>
  </si>
  <si>
    <t>NE STOYSHELLEY BEIGE BEAR GLABEL183</t>
  </si>
  <si>
    <t>NE STOYBRAYDON TAN BEAR GLABEL18319</t>
  </si>
  <si>
    <t>NE  KNEX INTRO  YELLOW BIRD</t>
  </si>
  <si>
    <t>E LT ACTION FLASHLIGHT HALLOWEEN ASST</t>
  </si>
  <si>
    <t>NE LT ROLL  POP VAC</t>
  </si>
  <si>
    <t>NE WWE LOW PRICE FIGURE ASST</t>
  </si>
  <si>
    <t>NE WWE WRSTLNG ACTN FIG ASST</t>
  </si>
  <si>
    <t>NE WWE WRSTLNG ACTN RING</t>
  </si>
  <si>
    <t>NE  WWE MASK ASSTY0012</t>
  </si>
  <si>
    <t>NE UNO POWER GRAB</t>
  </si>
  <si>
    <t>NE ANGRY BRDS IN SPACE 2</t>
  </si>
  <si>
    <t>NE FP SOCCER RING CLACKER</t>
  </si>
  <si>
    <t>NE NT COOKING MAMA  COOK OFF</t>
  </si>
  <si>
    <t>NE TK  Warli Art Puzzle  3 in 1</t>
  </si>
  <si>
    <t>NE ZW Z WRITER RACE CAR PULSAR RED</t>
  </si>
  <si>
    <t>NE ZW Z WRITER RACE CAR CHAOS BLACK</t>
  </si>
  <si>
    <t>NE ZW Z WRITER RACE JET MAVERICK SILVER</t>
  </si>
  <si>
    <t>NE ZW Z WRITER ROBOT BLIZZARD WHITE</t>
  </si>
  <si>
    <t>NE ZW Z WRITER ROBOT PROTON RED</t>
  </si>
  <si>
    <t>NE ZW Z WRITER ROCKET HELIOS BLACK</t>
  </si>
  <si>
    <t>NE ZW HOT RODS HOT ROD</t>
  </si>
  <si>
    <t>NE ZW ROADSTERS SUPER C</t>
  </si>
  <si>
    <t>NE ZW PICKUPS SAFARI</t>
  </si>
  <si>
    <t>NE ZW MONSTERS METAL</t>
  </si>
  <si>
    <t>NE ZW MONSTERS LIGHTNING</t>
  </si>
  <si>
    <t>NE ZW FUNNY CARS FLASH</t>
  </si>
  <si>
    <t>NE ZW FUNNY CARS SUPERCHARGED</t>
  </si>
  <si>
    <t>NE ZW BIKES EZ CRUISER</t>
  </si>
  <si>
    <t>NE ZW BIKES ACES</t>
  </si>
  <si>
    <t>NE ZW SPEEDERS TORPEDO</t>
  </si>
  <si>
    <t>NE ZW SPEEDERS COOL RULE</t>
  </si>
  <si>
    <t>NE ZW STOCK CARS SLIPSTREAM</t>
  </si>
  <si>
    <t>NE ZW MONKEY W/CYMBALS TUCKER</t>
  </si>
  <si>
    <t>NE ZW MONKEY W/CYMBALS CLARENCE</t>
  </si>
  <si>
    <t>NE ZW YELLOW TAXI CAB CHESTER</t>
  </si>
  <si>
    <t>NE ZW RACECAR ROWDY</t>
  </si>
  <si>
    <t>NE ZW DUNEBUGGY DUSTY</t>
  </si>
  <si>
    <t>NE ZW SPACE SHUTTLE MOONY</t>
  </si>
  <si>
    <t>NE ZW TOUCAN TIKKI</t>
  </si>
  <si>
    <t>NE ZW PONY PAL</t>
  </si>
  <si>
    <t>NE ZW SPINNING SEAL SASHA</t>
  </si>
  <si>
    <t>NE ZW SPINNING ELEPHANT EDDIE</t>
  </si>
  <si>
    <t>NE ZW SPINNING SQUIRREL SCAMPER</t>
  </si>
  <si>
    <t>NE ZW STEGOSAURUS STUEY DASHERS</t>
  </si>
  <si>
    <t>NE ZW TWISTER TOMMY</t>
  </si>
  <si>
    <t>NE ZW NOGGIN BOP MOLLY</t>
  </si>
  <si>
    <t>NE ZW LANCE NOGGIN BOP</t>
  </si>
  <si>
    <t>NE ZW SLIDER TOY SOLDIER TREVOR</t>
  </si>
  <si>
    <t>NE ZW SKELETON SKULLY</t>
  </si>
  <si>
    <t>NE ZW OX</t>
  </si>
  <si>
    <t>NE ZW ICEBAT</t>
  </si>
  <si>
    <t>NE ZW BABO</t>
  </si>
  <si>
    <t>NE ZW TRUNKO</t>
  </si>
  <si>
    <t>NE ZW CATERPILLAR CARLEY</t>
  </si>
  <si>
    <t>NE ZW BIKE RIDER BEAR BRUNO</t>
  </si>
  <si>
    <t>NE ZW GIRAFFE GEORGE</t>
  </si>
  <si>
    <t>NE  KNEX INTRO  BLUE BIRD</t>
  </si>
  <si>
    <t>E PLA ROCKTIVITYJUMP JAM GUITA</t>
  </si>
  <si>
    <t>NE GUILLOWS POCKET LAUNCHER</t>
  </si>
  <si>
    <t>NE HM FSC WOODEN EASEL WITH PAPER ROLL A</t>
  </si>
  <si>
    <t>NE HM LUDO</t>
  </si>
  <si>
    <t>NE HM TIC TAC TOE</t>
  </si>
  <si>
    <t>NE HM CHINESE CHECKERS</t>
  </si>
  <si>
    <t>NE HM SOLITAIRE</t>
  </si>
  <si>
    <t>NE HM TRAVEL CHESS  CHECKERS</t>
  </si>
  <si>
    <t>NE HM 4 IN A ROW</t>
  </si>
  <si>
    <t>NE PNP SITTING DOG LARGE 55 CMS</t>
  </si>
  <si>
    <t>NE SCX RALLY CHRONO PACK</t>
  </si>
  <si>
    <t>NE SCX OFF ROAD EXTENSION PACK</t>
  </si>
  <si>
    <t>NE SCX PIT BOX</t>
  </si>
  <si>
    <t>NE SCX STRAIGHT 180 MM 2 DIGITAL TRACK</t>
  </si>
  <si>
    <t>NE SCX PISTA CAMBIO CARRIL 1</t>
  </si>
  <si>
    <t>E CHICCO NEW LOCO TRAIN</t>
  </si>
  <si>
    <t>NE GELAR TITOO CUTE ACTIVITY PACK</t>
  </si>
  <si>
    <t>NE MAJORETTE CLASSICS AIRPORT</t>
  </si>
  <si>
    <t>NE MAJORETTE CLASSICS TRAILER</t>
  </si>
  <si>
    <t>NE MAJORETTE RACING JUMP 1 CAR</t>
  </si>
  <si>
    <t>NE TT 4 OMNIVERSE CRASHHOPPER</t>
  </si>
  <si>
    <t>NE CY 51 8015 15CTSIDEWALK CHLK BX TRY</t>
  </si>
  <si>
    <t>NE CY 74 7031 0 GLOW BOOK</t>
  </si>
  <si>
    <t>NE PLA PP POP ALONG HUNGRY HIPPO</t>
  </si>
  <si>
    <t>NE Chhota bheem plush toy</t>
  </si>
  <si>
    <t>NE HAPPYWELL VCreate1 32 Jaguar XKR3in1</t>
  </si>
  <si>
    <t>NE CK CHIMP BABY 12</t>
  </si>
  <si>
    <t>NE CK SNOW LEOPARD BABY 12</t>
  </si>
  <si>
    <t>NE ZW WHEELIES BULLDOZER BILLY</t>
  </si>
  <si>
    <t>NE ZW GOLDFISH GIGI</t>
  </si>
  <si>
    <t>NE NE FP ROCKN PLAY BASSINET</t>
  </si>
  <si>
    <t>NE TRIXYTROY  SMART PUZZLER COLOURS  SH</t>
  </si>
  <si>
    <t>NE TRIXYTROY  POCKET PUZZLER WHAT WE EAT</t>
  </si>
  <si>
    <t>NE CLASSIC PUSH RABBIT</t>
  </si>
  <si>
    <t>NE CLASSIC BABY ROOM</t>
  </si>
  <si>
    <t>NE CLASSIC 5 IN 1 BLACKBOARD</t>
  </si>
  <si>
    <t>NE CLASSIC PRINCESS FLUTE</t>
  </si>
  <si>
    <t>NE CLASSIC FLOWER MOBILE HANGER</t>
  </si>
  <si>
    <t>NE CLASSIC PRINCESS BOOKENDS</t>
  </si>
  <si>
    <t>NE 4M MOSAIC FAIRY BUTTERFLYCUPCAKE FLOW</t>
  </si>
  <si>
    <t>NE 4M MOSAIC DINOSAUR ROCKET RACER ROBOT</t>
  </si>
  <si>
    <t>NE RAVENS 300 PCS  STILL LIFEFAST</t>
  </si>
  <si>
    <t>NE HM WOODEN TIP TOWER</t>
  </si>
  <si>
    <t>NE  FP TURTLE BOOSTER</t>
  </si>
  <si>
    <t>NE HM TRUMPS  CIVIL AIRCRAFT</t>
  </si>
  <si>
    <t>NE  MTL SCRABBLE TWISTS  TURN</t>
  </si>
  <si>
    <t>NE HM TRUMPS  RACING MOTORBIKES</t>
  </si>
  <si>
    <t>BARBIE DOLLCLOSET ASSORTMENT</t>
  </si>
  <si>
    <t>NE HW SPINSHOTZ TOP ASST</t>
  </si>
  <si>
    <t>NE HW SPINSHOTZ HYPER SPEED SHOWDOWN</t>
  </si>
  <si>
    <t>NE  FP BASEBALL GLOVE RATTLE</t>
  </si>
  <si>
    <t>NE  MTL PARROT PILEUP</t>
  </si>
  <si>
    <t>NE MONSTER HIGH ACCESSORY ASST</t>
  </si>
  <si>
    <t>NE NICK NACK DOG SNAUZER</t>
  </si>
  <si>
    <t>NE NICK NACK HUSKY DOG</t>
  </si>
  <si>
    <t>DROOLS CHK EGG ADULT DOG FOOD 3 KG PP</t>
  </si>
  <si>
    <t>NE HM  HAMLEYS MAGICAL PIXIES</t>
  </si>
  <si>
    <t>NE HM HAMLEYS MAGICAL PIXIES TWIN SET</t>
  </si>
  <si>
    <t>NE HM SWEET PONY TRIO ASSORTED</t>
  </si>
  <si>
    <t>NE HM CASTANETS</t>
  </si>
  <si>
    <t>NE HM TRIANGLE</t>
  </si>
  <si>
    <t>NE HM BABY BALL ZONE</t>
  </si>
  <si>
    <t>NE FP 3IN1 APP ENTERTAINER</t>
  </si>
  <si>
    <t>E FP ELEPHANT SOOTHER</t>
  </si>
  <si>
    <t>NE FP TAKE ALONG TOY TOTE</t>
  </si>
  <si>
    <t>E FP MUSICAL LION WALKER</t>
  </si>
  <si>
    <t>NE LEGO ZOO FRIENDS</t>
  </si>
  <si>
    <t>NE LEGO TODDLER BUILD AND PULL ALONG</t>
  </si>
  <si>
    <t>NE LEGO TARGET PRACTICE</t>
  </si>
  <si>
    <t>NE BESTWAY DINOSAUROUS FILL N FUN POOL</t>
  </si>
  <si>
    <t>NE BESTWAY CRUSH CLAW RIDER ON</t>
  </si>
  <si>
    <t>E PLASMACAR  BLUE</t>
  </si>
  <si>
    <t>E PLASMACAR  PINK</t>
  </si>
  <si>
    <t>E PLASMACAR  RED</t>
  </si>
  <si>
    <t>NE HM HAMLEYS PIXIE GLO BUG</t>
  </si>
  <si>
    <t>NE HM MEDIUM BEAR 2</t>
  </si>
  <si>
    <t>NE HM SMALL BEAR</t>
  </si>
  <si>
    <t>NE HM BEAR SHORTBREAD</t>
  </si>
  <si>
    <t>NE HM LION MONEYBOX</t>
  </si>
  <si>
    <t>NE HM DANCE STAR  DEMO GIRLS</t>
  </si>
  <si>
    <t>NE HM BUBBLE FACTORY</t>
  </si>
  <si>
    <t>NE HM TRUMPS  MILITARY AIRCRAFT</t>
  </si>
  <si>
    <t>NE HM TRUMPS  LUXURY CARS</t>
  </si>
  <si>
    <t>NE PNP DOREMON 20 CMS</t>
  </si>
  <si>
    <t>NE PNP DOREMON 30 CMS</t>
  </si>
  <si>
    <t>NE PNP DOREMON 50 CMS</t>
  </si>
  <si>
    <t>NE PNP DOREMON CUSHION  60X40</t>
  </si>
  <si>
    <t>NE PNP I AM DOREMON PILLOW 35X35</t>
  </si>
  <si>
    <t>NE PNP DOREMON ROUND CUSHION 32</t>
  </si>
  <si>
    <t>NE PNP DOREMON BAL</t>
  </si>
  <si>
    <t>NE PNP DOREMON STAR</t>
  </si>
  <si>
    <t>E HEXBUG MICRO ROBOTIC CREATURE</t>
  </si>
  <si>
    <t>E DICKIE RC SAND STORMER RTR 112 39 CM</t>
  </si>
  <si>
    <t>NE STEFFI LOVE BIG HOUSE  PLASTIC</t>
  </si>
  <si>
    <t>E UM DRAGONFIRE NIGHT ROCKET</t>
  </si>
  <si>
    <t>NE CRAYOLA MY FIRST  MARKER RED BLUE</t>
  </si>
  <si>
    <t>E CRAYOLA MY FIRST MUSICAL RUB ART STN</t>
  </si>
  <si>
    <t>CRAYOLA MINI COLORING PAGES PRINCESS</t>
  </si>
  <si>
    <t>NE CRAYOLA MINI COLORING PAGES CARS</t>
  </si>
  <si>
    <t>CRAYOLA ACTIVITY BOOK DISNEY PRINCESS</t>
  </si>
  <si>
    <t>NE SUPERMAN MAN OF STEEL QUICKSHOTS</t>
  </si>
  <si>
    <t>NE SUPERMAN MAN OF STEEL</t>
  </si>
  <si>
    <t>NE SUPERMAN MAN OF STEEL POWER ATTACK</t>
  </si>
  <si>
    <t>NE SUPERMAN MAN OF STEEL TOY VEHICLE</t>
  </si>
  <si>
    <t>NE SUPERMAN MAN OF STEEL BATTLE METROPOL</t>
  </si>
  <si>
    <t>NE TRUDI OWL RINALDO</t>
  </si>
  <si>
    <t>NE TRUDI MONKEY IGINA</t>
  </si>
  <si>
    <t>NE TRUDI HAND PUPPET BULLDOG/OGRE</t>
  </si>
  <si>
    <t>NE TRUDI HAND PUPPET CROW/WITCH</t>
  </si>
  <si>
    <t>NE CRICKET STARS BLIND PACK</t>
  </si>
  <si>
    <t>NE CRICKET STARS 3 PACK</t>
  </si>
  <si>
    <t>NE CRICKET STARS 6 PK</t>
  </si>
  <si>
    <t>NE NER N STRIKE 30 DART REFILL</t>
  </si>
  <si>
    <t>NE BEN10 4 OMNIVERSE JURY RIGG</t>
  </si>
  <si>
    <t>NE BEN10 OMNIVERSE COMBO SET CRASHHOPPER</t>
  </si>
  <si>
    <t>E BBURAGO R C 3D TWISTERS  RACZ EXTREME</t>
  </si>
  <si>
    <t>NE BUY PLAYARD ACTIVITY CENTREGET MUSICA</t>
  </si>
  <si>
    <t>E VTECH  HELLO KITTY SOFT BOOK</t>
  </si>
  <si>
    <t>E VTECH  HELLO KITTY LAPTOP</t>
  </si>
  <si>
    <t>E VTECH  DR ALFIE</t>
  </si>
  <si>
    <t>E VTECH  SING AND FLUTTER BUTTERFLY</t>
  </si>
  <si>
    <t>NE SMOBY N1 SOCCER TABLE</t>
  </si>
  <si>
    <t>NE NER N STRIKE ELITE REALIATOR BLASTER</t>
  </si>
  <si>
    <t>NE BEYWHEELZ PEGASUS STUNT STATDIUM</t>
  </si>
  <si>
    <t>NE BEYWHEELZ LDRAGO TRICK TERRAIN STADI</t>
  </si>
  <si>
    <t>E KYOSHO SYNCRO KT201 SET</t>
  </si>
  <si>
    <t>NE TMNT SEWER SPINNIN SKATEBOARD</t>
  </si>
  <si>
    <t>E MAISTO 116 LIGHT RUNNERS ASSTD</t>
  </si>
  <si>
    <t>E MAISTO ROCK CRAWLER EXTREME</t>
  </si>
  <si>
    <t>E MAISTO TWIST  SHOOT</t>
  </si>
  <si>
    <t>E LP LIL PHONE PAL</t>
  </si>
  <si>
    <t>NE SIKU TANK</t>
  </si>
  <si>
    <t>NE SIKU DOUBLE DECKER PUBLIC BUS</t>
  </si>
  <si>
    <t>NE Monsuno Lock</t>
  </si>
  <si>
    <t>NE Monsuno Quick Force</t>
  </si>
  <si>
    <t>NE Monsuno Charger</t>
  </si>
  <si>
    <t>NE Monsuno Grow Blade</t>
  </si>
  <si>
    <t>NE Monsuno Air Switch</t>
  </si>
  <si>
    <t>NE Monsuno Sonic Bird</t>
  </si>
  <si>
    <t>NE Monsuno King Blade</t>
  </si>
  <si>
    <t>NE Monsuno Wing Wiper</t>
  </si>
  <si>
    <t>E TOMY Peek Boo Lion Cub</t>
  </si>
  <si>
    <t>E PLA Poppin Park Learn N Pop Lion</t>
  </si>
  <si>
    <t>NE RUBIKS 2 X 2</t>
  </si>
  <si>
    <t>NE WABOBA MOONBALL</t>
  </si>
  <si>
    <t>NE WABOBA PRO</t>
  </si>
  <si>
    <t>NE WABOBA GLOVE SET</t>
  </si>
  <si>
    <t>NE MONSUNO QUICK FORCE  SPIKE WORM</t>
  </si>
  <si>
    <t>NE Monsuno Battle Stadium</t>
  </si>
  <si>
    <t>NE ALEX MY FIRST SEWING KIT</t>
  </si>
  <si>
    <t>E S2G  CAR PANTHER</t>
  </si>
  <si>
    <t>NE LUCKY PACK</t>
  </si>
  <si>
    <t>NE OVAL TRACK 1 PCS BOX</t>
  </si>
  <si>
    <t>NE  SHAPE 2 LANE TRACK</t>
  </si>
  <si>
    <t>NE SUPERMAN MAN OF STEEL FIGURE ASST</t>
  </si>
  <si>
    <t>NE Monster Uni Scare Students</t>
  </si>
  <si>
    <t>NE MONSTER UNI ROLLASCARE PLAYSET</t>
  </si>
  <si>
    <t>NE Monster Uni Squealing Mascot</t>
  </si>
  <si>
    <t>NE MUNCHKIN Fish Sticks</t>
  </si>
  <si>
    <t>NE MUNCHKIN Grippy Dots</t>
  </si>
  <si>
    <t>NE MUNCHKIN Daredevil Dolphins</t>
  </si>
  <si>
    <t>NE MUNCHKIN 15 pk Color Connector</t>
  </si>
  <si>
    <t>E MUNCHKIN Star Fountain</t>
  </si>
  <si>
    <t>NE MUNCHKIN Dolphin Divers</t>
  </si>
  <si>
    <t>NE MUNCHKIN Bath Turtles</t>
  </si>
  <si>
    <t>NE MUNCHKIN Stack  Spill Friends</t>
  </si>
  <si>
    <t>NE ROCO ELECTRIC LOCOMOTIVE SERIES 1600</t>
  </si>
  <si>
    <t>NE ROCO ELECTRIC LOCOMOTIVE SERIES 1144</t>
  </si>
  <si>
    <t>NE ROCO ELECTRIC LOCOMOTIVE SERIES 1044</t>
  </si>
  <si>
    <t xml:space="preserve"> NE TB BRICKO RACING CARS</t>
  </si>
  <si>
    <t xml:space="preserve"> NE TB BRICKO TANKS CHOPPERS</t>
  </si>
  <si>
    <t xml:space="preserve"> NE TB BRICKO PLANES CARS</t>
  </si>
  <si>
    <t>Hornby R8072 x 1 BLISTER PK</t>
  </si>
  <si>
    <t>Hornby JUNCTION DIST SIGNAL BLIST PCK</t>
  </si>
  <si>
    <t>Hornby SINGLE HOME SIGNAL *</t>
  </si>
  <si>
    <t>Hornby BR SMOKEY JOE</t>
  </si>
  <si>
    <t>Hornby CAR UNLOADING TERMINAL</t>
  </si>
  <si>
    <t>SCALEXTRICS STANDARD STRAIGHT 350MM 2</t>
  </si>
  <si>
    <t>E HORNBY Bugaui Super Cars</t>
  </si>
  <si>
    <t>NE MINNIE ORQUESTRA</t>
  </si>
  <si>
    <t>E MMCH ADVENTURE SET</t>
  </si>
  <si>
    <t>NE MICKEY TOODLES</t>
  </si>
  <si>
    <t>E CINDRELLA KEYBOARD</t>
  </si>
  <si>
    <t>E MICROPHONE AMPLIPHIER MICKEY</t>
  </si>
  <si>
    <t>E NIKKO FORD FIESTA RS WRC</t>
  </si>
  <si>
    <t>NE NEWRAY 132 VESPA HISTORICAL BIKE</t>
  </si>
  <si>
    <t>E PLA LEARN CHOMPIN OPPOSITES GATORIPFIC</t>
  </si>
  <si>
    <t>NE JUNGLE SPEED</t>
  </si>
  <si>
    <t>E BEN10 Omniverse figure Toepick</t>
  </si>
  <si>
    <t>E TW COLLECTORS EDITION  DAVE</t>
  </si>
  <si>
    <t>NE TK ORIGAMI SEA  JUNGLE</t>
  </si>
  <si>
    <t>KLUTZ  FASHION ORIGAMI</t>
  </si>
  <si>
    <t>KLUTZ  FABULOUS FLOWERS</t>
  </si>
  <si>
    <t>KLUTZ  STAMP ART</t>
  </si>
  <si>
    <t>KLUTZ  WICKED COOL FRIENDSHIP BRACELETS</t>
  </si>
  <si>
    <t>KLUTZ  PAPER BEADS</t>
  </si>
  <si>
    <t>KLUTZ  POP BEAD CRITTERS</t>
  </si>
  <si>
    <t>KLUTZ  BRILLIANT BEAD RINGS</t>
  </si>
  <si>
    <t>KLUTZ  STICKER DESIGN STUDIO</t>
  </si>
  <si>
    <t>KLUTZ  TWIRLY Q S</t>
  </si>
  <si>
    <t>KLUTZ  FRIENDSHIP PIXIES</t>
  </si>
  <si>
    <t>NE TRUDI Killer Whale</t>
  </si>
  <si>
    <t>NE TRUDI Mini hangitz Bee</t>
  </si>
  <si>
    <t>NE TRUDI Trudino soft Penguin</t>
  </si>
  <si>
    <t>NE TRUDI Trudino soft Cow</t>
  </si>
  <si>
    <t>NE TRUDI Ladybug Good luck small</t>
  </si>
  <si>
    <t>NE Rubiks Twisty Stack  Nest Cubes</t>
  </si>
  <si>
    <t>NE Burj Khalifa</t>
  </si>
  <si>
    <t>NE Triceratops</t>
  </si>
  <si>
    <t>NE Sweet Villa</t>
  </si>
  <si>
    <t>NE Solar Power Windmill</t>
  </si>
  <si>
    <t>NE Leopard 2A5 Tank</t>
  </si>
  <si>
    <t>NE RUBIKS ROCK  ROLL MAZE</t>
  </si>
  <si>
    <t>NE Classic Breakfast Puzzle</t>
  </si>
  <si>
    <t>NE Classic Ocean Height Rod</t>
  </si>
  <si>
    <t>NE Classic Princess Height Rod</t>
  </si>
  <si>
    <t>NE TOM Activity Auto</t>
  </si>
  <si>
    <t>NE CHUG DINOSAUR  CAMERA CAR 2PK</t>
  </si>
  <si>
    <t>NE CHUG DC Koko With Monkey Car</t>
  </si>
  <si>
    <t>NE Lamaze  Giggle Bunny Rattle</t>
  </si>
  <si>
    <t>NE Lamaze  Marina the Mermaid</t>
  </si>
  <si>
    <t>E Planes Action Hero</t>
  </si>
  <si>
    <t>NE CT 1 12 ARABIAN STALLION BRIGHT BAY</t>
  </si>
  <si>
    <t>NE CT CLYDESDALE STALLION BAY</t>
  </si>
  <si>
    <t>NE CT CLYDESDALE FOAL BAY</t>
  </si>
  <si>
    <t>HM MY SUPER COLOURING BOOK</t>
  </si>
  <si>
    <t>NE CT AMERICAN ALLIGATOR</t>
  </si>
  <si>
    <t>NE LJ  Match It! Dominoes - Farm</t>
  </si>
  <si>
    <t>NE LJ  Match It! Bingo - Fairy Tales</t>
  </si>
  <si>
    <t>NE DISNEY PLANES 10 SKIPPER</t>
  </si>
  <si>
    <t>NE Turbo FIGURINE TURBO</t>
  </si>
  <si>
    <t>NE Turbo FIGURINE SMOOVE</t>
  </si>
  <si>
    <t>NE Turbo FIGURINE BURN</t>
  </si>
  <si>
    <t>E SpyGear Field Agent Spy Watch</t>
  </si>
  <si>
    <t>E SpyGear Night Goggles</t>
  </si>
  <si>
    <t>E SpyGear Field Agent Walkie Talkies</t>
  </si>
  <si>
    <t>NE WR Diy Purse Green Zebra/Lion</t>
  </si>
  <si>
    <t>NE CR GO  MERCEDES</t>
  </si>
  <si>
    <t>NE CR GO FERRARI 458 GT2</t>
  </si>
  <si>
    <t>NE CR GO AUDI A5 DTM EKSTROM</t>
  </si>
  <si>
    <t>NE DORA 1 METER COLORING  STENCILS</t>
  </si>
  <si>
    <t>NE Dora Foam Mosaic Art</t>
  </si>
  <si>
    <t>E Dora Mini Projector</t>
  </si>
  <si>
    <t>NE TY COCONT MONKEY REGULAR</t>
  </si>
  <si>
    <t>NE TY Pink Leopard</t>
  </si>
  <si>
    <t>NE TY HELLO KITTY Cupcake</t>
  </si>
  <si>
    <t>NE TY Chester Orange/Green</t>
  </si>
  <si>
    <t>NE TY Roxy Pink Stripe</t>
  </si>
  <si>
    <t>NE CT SHIRE HORSE MARE GREY</t>
  </si>
  <si>
    <t>NE DT HANK AND XRAY SPIKEY</t>
  </si>
  <si>
    <t>E BRB DGTL DRS DL</t>
  </si>
  <si>
    <t>BARBIE STRAWBERRY CARRIAGE</t>
  </si>
  <si>
    <t>Barbie Dreamtopia Sweetville Princess Te</t>
  </si>
  <si>
    <t>NE FP BOOSTER COW</t>
  </si>
  <si>
    <t>NE MS TURBO FIGHTERS</t>
  </si>
  <si>
    <t>NE MS TURBO FIGHTER BTL PACK</t>
  </si>
  <si>
    <t>NE MS DELUXE TURBO FIGHTERS</t>
  </si>
  <si>
    <t>NE MS TURBO FIGHTERS ARENA</t>
  </si>
  <si>
    <t>NE MS TURBO TEAMUP FIG ASST</t>
  </si>
  <si>
    <t>NE MS STEEL TURBO SWORD</t>
  </si>
  <si>
    <t>NE PIGGY BACK STACK GAME</t>
  </si>
  <si>
    <t>LP BARNYARD APPTIVITY</t>
  </si>
  <si>
    <t>NE JAKE Rockin Skull Mic</t>
  </si>
  <si>
    <t>NE JAKE Pirate Rock Guitar</t>
  </si>
  <si>
    <t>STEFFI LOVE MINIE MOUSE CHIC PARTY</t>
  </si>
  <si>
    <t>NE HW SKYBUSTER ASST</t>
  </si>
  <si>
    <t>NE JAKE SECRET LOST CITY</t>
  </si>
  <si>
    <t>NE JAKE FIGURE PACK ASS</t>
  </si>
  <si>
    <t>NE JAKE PHONE</t>
  </si>
  <si>
    <t>NE FP POP N PUSH ELEPHANT</t>
  </si>
  <si>
    <t>NE FP PULLALONG TURTLE</t>
  </si>
  <si>
    <t>NE FP STACK  ROLL CHOO CH</t>
  </si>
  <si>
    <t>NE Tom  Jerry Action Figure</t>
  </si>
  <si>
    <t>NE FP TUBTADPOLEWM</t>
  </si>
  <si>
    <t>NE HM Lion</t>
  </si>
  <si>
    <t>NE Marvel Disney 15 Hulk Plush</t>
  </si>
  <si>
    <t>NE Marvel 15 Spiderman Plush</t>
  </si>
  <si>
    <t>E PLA Learn Count Giraffalaff</t>
  </si>
  <si>
    <t>NE Abalone Game</t>
  </si>
  <si>
    <t>NE Dobble Game</t>
  </si>
  <si>
    <t>NE Ben10 4 Fig Fusion Feedback Fig</t>
  </si>
  <si>
    <t>NE Ben10 4 Fi Fusion Kickin Hawk</t>
  </si>
  <si>
    <t>NE Ben10 4 Fig Fusion Juryrigg</t>
  </si>
  <si>
    <t>NE Ben10 4 Figure Pax</t>
  </si>
  <si>
    <t>NE Ben10 4 Figure Zombozobrain</t>
  </si>
  <si>
    <t>NE Ben10 4 Figure Astrodactyl Wing</t>
  </si>
  <si>
    <t>NE Marvel 15 Captain America Plush</t>
  </si>
  <si>
    <t>NE Marvel 15 Ironman Plush</t>
  </si>
  <si>
    <t>NE Disney 10 Spiderman Holder1 Plush</t>
  </si>
  <si>
    <t>NE Disney 10 Spiderman Holder 2 Plush</t>
  </si>
  <si>
    <t>NE Disney 12 Cinderella Plush</t>
  </si>
  <si>
    <t>NE Disney 12 Snowhite Plush</t>
  </si>
  <si>
    <t>NE Disney 12 Aurora Plush</t>
  </si>
  <si>
    <t>NE Disney 9 Cinderella Handbag</t>
  </si>
  <si>
    <t>NE Disney 16 Snowwhite bag</t>
  </si>
  <si>
    <t>NE Disney 16 Cinderella bag</t>
  </si>
  <si>
    <t>NE Disney 12 Marie Plush Purse      </t>
  </si>
  <si>
    <t>NE Disney 7 Mickey Plush cap</t>
  </si>
  <si>
    <t>NE Disney 7 Minnie Plush cap</t>
  </si>
  <si>
    <t>NE 4M GLOWINTHE DARK FAIRY BUTTONS</t>
  </si>
  <si>
    <t>E 4 M Spy Science  Secret Message</t>
  </si>
  <si>
    <t>NE 4M Mould  Paint Trucks</t>
  </si>
  <si>
    <t>NE 4M Rainstick Making Kit</t>
  </si>
  <si>
    <t>NE Meccano Drone Assmt Space Chaos</t>
  </si>
  <si>
    <t>E Meccano Spykee Vox Meccano</t>
  </si>
  <si>
    <t>NE Warner Bugs Bunny 26 Plush</t>
  </si>
  <si>
    <t>NE TOMY Neil the seal</t>
  </si>
  <si>
    <t>NE TOMY Prof Owl Pop out Puzzle</t>
  </si>
  <si>
    <t>NE CHICCO Baby Camera</t>
  </si>
  <si>
    <t>E CHICCO BABYSTEPS ACTIVITY WALKER</t>
  </si>
  <si>
    <t>CHICCO SKY RIDER TOY PP</t>
  </si>
  <si>
    <t>NE ALEX TOTS COLLAGE BY COLOR</t>
  </si>
  <si>
    <t>NE Dimpy ATV 60cm Bear DP 1064</t>
  </si>
  <si>
    <t>NE Warner Tom Beanie Ball 11cm</t>
  </si>
  <si>
    <t>NE Warner Jerry Beanie Ball 11cm</t>
  </si>
  <si>
    <t>NE Warner Tom Puppet 25cm</t>
  </si>
  <si>
    <t>NE Warner Jerry Puppet 23cm</t>
  </si>
  <si>
    <t>NE Warner Bugs Bunny Bendable 12 inch</t>
  </si>
  <si>
    <t>NE Warner Daffy Bendable 12 inch</t>
  </si>
  <si>
    <t>NE Warner Taz Bendable 12 inch</t>
  </si>
  <si>
    <t>NE Warner Tweety bendable 12 inch</t>
  </si>
  <si>
    <t>NE Stag Carrom coins</t>
  </si>
  <si>
    <t>NE NN Plush Curtain Holder Giraffe</t>
  </si>
  <si>
    <t>NE NN Plush Curtain Holder Monkey</t>
  </si>
  <si>
    <t>NE GEOWORLD JURSIC HUNTERS TRICERATOPS</t>
  </si>
  <si>
    <t>NE GEOWORLD JURSIC HUNTERS STEGOSAURUS</t>
  </si>
  <si>
    <t>NE GEOWORLD JURSIC HUNTERS CORYTHOSAURUS</t>
  </si>
  <si>
    <t>NE GEOWORLD JURSIC HUNTERS IGUANODON</t>
  </si>
  <si>
    <t>NE GEOWORLD TYRAN REX GLOWDARK SKELETON</t>
  </si>
  <si>
    <t>NE GEOWORLD TYRANT SKELETON ASSEMBLY SET</t>
  </si>
  <si>
    <t>NE GEOWORLD JURSIC ACTION  APATOSAURUS</t>
  </si>
  <si>
    <t>NE GEOWORLD GIGANTEA SKELETON</t>
  </si>
  <si>
    <t>NE GEOWORLD PAINT KIT SPINOSAURUS</t>
  </si>
  <si>
    <t>NE GEOWORLD PAINT KIT STEGOSAURUS</t>
  </si>
  <si>
    <t>E LP Touch Magic Ocean Music School</t>
  </si>
  <si>
    <t>E LP READ WITH ME SCOUT</t>
  </si>
  <si>
    <t>E LEAPFROGREAD WITH ME VIOLET</t>
  </si>
  <si>
    <t>E LP MUSICAL RAINBOW PARTY TEA SET</t>
  </si>
  <si>
    <t>NE MR PENCIL LEARN TO WRITE STYLUS</t>
  </si>
  <si>
    <t>NE LP TAG SW TALKING WORDSFLASHCARDS</t>
  </si>
  <si>
    <t>NE LEAPFROG GAME MINNIE MOUSE</t>
  </si>
  <si>
    <t>NE LEAPPAD EXPL  LEARN TO READ 2 ULTRA</t>
  </si>
  <si>
    <t>NE LEAPPAD EXPL MYSTERIES ULTRA EBOOK</t>
  </si>
  <si>
    <t>NE LEAPPAD SW CLEAN ROOM ULTRA EBOOK</t>
  </si>
  <si>
    <t>NE LEAPPAD EXP  CARS 2 ULTRA EBOOK</t>
  </si>
  <si>
    <t>NE LEAPPAD2 GEL SKIN GREEN</t>
  </si>
  <si>
    <t>E LP MY OWN LEAPTOP 2  SCOUT</t>
  </si>
  <si>
    <t>E LP MY OWN LEAPTOP 2  VIOLET</t>
  </si>
  <si>
    <t>NE BA Kicks N Cuddles</t>
  </si>
  <si>
    <t>NE LAMAZE Push along Peanut</t>
  </si>
  <si>
    <t>NE LAMAZE LAY  PLAY ACTIVITY MAT</t>
  </si>
  <si>
    <t>E PP Porch Cat and 3 Kittens</t>
  </si>
  <si>
    <t>NE PNP Sitting Dog Large 2 Col.28 Cms</t>
  </si>
  <si>
    <t>NE PNP Car Mat 2 Col</t>
  </si>
  <si>
    <t>NE PNP 4 Asst Soft Ball Set</t>
  </si>
  <si>
    <t>NE PNP Infant Bear  Rabbit Mat</t>
  </si>
  <si>
    <t>NE Pillow Pet Dalmation 18</t>
  </si>
  <si>
    <t>NE WR  Purse Clasp Audubon Cardinal</t>
  </si>
  <si>
    <t>NE WR  Clasp Purse Skunk</t>
  </si>
  <si>
    <t>NE WR  Clasp Purse Turtle</t>
  </si>
  <si>
    <t>NE WR  Lying Cat Black  White 12</t>
  </si>
  <si>
    <t>NE WR  CKLAYING 16 MALE LION</t>
  </si>
  <si>
    <t>E BEEBOP Alphabet Guitar</t>
  </si>
  <si>
    <t>E BEEBOP My Musical Disc</t>
  </si>
  <si>
    <t>E BEEBOP Pull along snail drum</t>
  </si>
  <si>
    <t>E BEEBOP PAT N LEARN DRUM</t>
  </si>
  <si>
    <t>E BEEBOP My Musical Guitar</t>
  </si>
  <si>
    <t>E BEEBOP  Giraffe</t>
  </si>
  <si>
    <t>E BEEBOP My Learning Mirror</t>
  </si>
  <si>
    <t>NE OXFORD CHIMP CHALLENGE  DOGS</t>
  </si>
  <si>
    <t>NE  HELLO KITTY  9 RED DRESS</t>
  </si>
  <si>
    <t>NE Hornby Trains R8073</t>
  </si>
  <si>
    <t>NE Hornby Racing Cars LNER Clss Al Flyng</t>
  </si>
  <si>
    <t>NE Hornby  LWB Box Van Sheaf Mtls Ltd</t>
  </si>
  <si>
    <t>E Playgo Junior Pottery B/o</t>
  </si>
  <si>
    <t>NE Playgo Sculpting Art</t>
  </si>
  <si>
    <t>NE Playgo SPONGE PAINTING FUN</t>
  </si>
  <si>
    <t>E PLAYGO PAINTPOTTERY WHEEL 2IN1 BO</t>
  </si>
  <si>
    <t>E Playgo Pottery Wheel B/o</t>
  </si>
  <si>
    <t>NE Playgo JUNIOR PAINTING SET</t>
  </si>
  <si>
    <t>NE MINNIES VET SET</t>
  </si>
  <si>
    <t>NE MINNIES VANITY SET WITH LEGS AND STOO</t>
  </si>
  <si>
    <t>NE FINGER PAINTING  WITH LITTLE FINGERS</t>
  </si>
  <si>
    <t>E SpyGear Tri Optics Video Watch</t>
  </si>
  <si>
    <t>E TOYHOUSE RO RC BENZ GLBLACK</t>
  </si>
  <si>
    <t>E TOYHOUSE RO RC BENZ GLWHITE</t>
  </si>
  <si>
    <t>E PLA Learn Colour Me Hungry Hippo</t>
  </si>
  <si>
    <t>NE Tomy Marley the Musical Accordian</t>
  </si>
  <si>
    <t>NE Lego Classic Drinking Bottle. Blue</t>
  </si>
  <si>
    <t>NE Lego Chima Speedorz Storage Box</t>
  </si>
  <si>
    <t xml:space="preserve"> E BOBBLE STARTER SET</t>
  </si>
  <si>
    <t xml:space="preserve"> E BOBBLE 6202404 ICESCREAM</t>
  </si>
  <si>
    <t xml:space="preserve"> E BOBBLE 6202405 GROSSERY STORE</t>
  </si>
  <si>
    <t xml:space="preserve"> NE CHUTKI PLUSH 29 CMS</t>
  </si>
  <si>
    <t>NE TOTUM MH LEATHER BRACELETS</t>
  </si>
  <si>
    <t>E Simba B/O Sitting Talking Tom 9</t>
  </si>
  <si>
    <t>NE NN Plush Bear 26</t>
  </si>
  <si>
    <t>E Sky Rocket Illumivor Electro Piranha</t>
  </si>
  <si>
    <t>NE PR MF 4 Basic Figure Nrml Yllw Rangr</t>
  </si>
  <si>
    <t>E BEN10 OMNI ROLEPLAYMID OMNITRIX</t>
  </si>
  <si>
    <t>NE HMTRUCK  10 CARS</t>
  </si>
  <si>
    <t>E HM HM FLYING SAUCER</t>
  </si>
  <si>
    <t>E HM ROBO FLYER</t>
  </si>
  <si>
    <t>NE STOYDOLL40CM</t>
  </si>
  <si>
    <t>NE HM ALIEN BLOBIMAL</t>
  </si>
  <si>
    <t>NE HM NEWTONS CRADLE</t>
  </si>
  <si>
    <t>NE HM PINART</t>
  </si>
  <si>
    <t>NE SMU Friendship Chains</t>
  </si>
  <si>
    <t>NE HMCOLOR FREEDOM  PINK WALLET</t>
  </si>
  <si>
    <t>NE HMCOLOR FREEDOM  PURPLE WALLET</t>
  </si>
  <si>
    <t>NE HM COLOR FREEDOM FABRIC MARKERS VIVID</t>
  </si>
  <si>
    <t>NE HMCOLOR FREEDOM  PINK HANDBAG</t>
  </si>
  <si>
    <t>NE HMCOLOUR FREEDOM  PURPLE HANDBAG</t>
  </si>
  <si>
    <t>NE HMCOLOR FREEDOM  PURPLE TOTE BAG</t>
  </si>
  <si>
    <t>NE HMJABAN RHINOCEROS MINI KEYCLIP 3</t>
  </si>
  <si>
    <t>NE HMBEAVER 5</t>
  </si>
  <si>
    <t>NE HMJABAN RHINOCEROS 5</t>
  </si>
  <si>
    <t>NE HMBEAVER 7</t>
  </si>
  <si>
    <t>NE HM TWIRL CURL 6 IN 1 HAIR ACCESS BL</t>
  </si>
  <si>
    <t>NE HM  LIGHTS FROM ANYWHERE JUNIOR</t>
  </si>
  <si>
    <t>NE HM MARVINS AT HAMLEYS DANCING CANE</t>
  </si>
  <si>
    <t>NE HMMARVIN S BIG  BOX OF TRICKS</t>
  </si>
  <si>
    <t>NE HMLUVLEY BASIC STAMP</t>
  </si>
  <si>
    <t>NE STOYSITTING ELEPHANT BLUE 45CM</t>
  </si>
  <si>
    <t>NE STOY  SITTING ELEPHANT PINK 30CM</t>
  </si>
  <si>
    <t>NE GNHR Pirate Long Pistol Caribbe</t>
  </si>
  <si>
    <t>NE SWEETHEART CAFE</t>
  </si>
  <si>
    <t>NE HAPE Mighty Mini Band</t>
  </si>
  <si>
    <t>NE HAPE Guitar Red</t>
  </si>
  <si>
    <t>NE HAPE Playful Piano</t>
  </si>
  <si>
    <t>NE HAPE Happy Grand Piano Pink</t>
  </si>
  <si>
    <t>NE HAPE Happy Grand Piano Black</t>
  </si>
  <si>
    <t>NE HAPE Wooden Doll Son</t>
  </si>
  <si>
    <t>NE HAPE Numbers and Colors</t>
  </si>
  <si>
    <t>NE HAPE Farm Animals</t>
  </si>
  <si>
    <t>NE HAPE Under the Sea</t>
  </si>
  <si>
    <t>NE HAPE Jungle Parade</t>
  </si>
  <si>
    <t>NE HAPE City Planner Blocks</t>
  </si>
  <si>
    <t>NE HAPE Roaming Dinosaurs</t>
  </si>
  <si>
    <t>NE DISNEY POOH IN SANTA OUTFIT 8</t>
  </si>
  <si>
    <t>NE DISNEY TIGGER IN XMAS TREE OUTFIT 8</t>
  </si>
  <si>
    <t>NE DISNEY MICKEY FLOPSIES 20</t>
  </si>
  <si>
    <t>NE DISNEY MINNIE FLOPSIES 20</t>
  </si>
  <si>
    <t>NE DISNEY POOH FLOPSIES 20</t>
  </si>
  <si>
    <t>E WINFUN Babys Learning Pad</t>
  </si>
  <si>
    <t>E Winfun Press n Go Pet Puppy</t>
  </si>
  <si>
    <t>E Winfun Press n Go Pet Kitten</t>
  </si>
  <si>
    <t>E WINFUN Disney Dreams Sooth Projector</t>
  </si>
  <si>
    <t>E WINFUN Disney Tiny Tots Fun Book</t>
  </si>
  <si>
    <t>NE AF Classic Conflict Cromwell King Tgr</t>
  </si>
  <si>
    <t>NE CMM FASHION BAG</t>
  </si>
  <si>
    <t>NE TK BAG THE GIFTS</t>
  </si>
  <si>
    <t>NE TK BUNDLE IN  SINGLED OUT</t>
  </si>
  <si>
    <t>E iTikes Stories in Motion Asst</t>
  </si>
  <si>
    <t>NE CRAYOLA 24 CT WASHABLE CRAYONS</t>
  </si>
  <si>
    <t>E MAJORETTE RC DUNE RIDER 116</t>
  </si>
  <si>
    <t>NE Lego Accessories Brick Separator V120</t>
  </si>
  <si>
    <t>NE Archies STOYBEAR CREAM48CM</t>
  </si>
  <si>
    <t>NE ARCHIES STOY BEARBLUE30CM</t>
  </si>
  <si>
    <t>NE 3 RUBBER BASKETBALL Frozen</t>
  </si>
  <si>
    <t>NE RUBBER BASKETBALL SIZE 5 SPIDERMAN</t>
  </si>
  <si>
    <t>NE PVC SOCCER SIZE 2</t>
  </si>
  <si>
    <t>NE PVC SOCCER SIZE 3 CARS</t>
  </si>
  <si>
    <t>NE  PVC SOCCER BALL FOAM  S5 SPIDERMAN</t>
  </si>
  <si>
    <t>DIESEL LOCOMOTIVE SERIES 132 DR</t>
  </si>
  <si>
    <t>STEAM LOCOMOTIVE BR 552556 DB</t>
  </si>
  <si>
    <t>NE BURAGO PORSCHE 911 GT3 118 DC</t>
  </si>
  <si>
    <t>E SILVERLIT HOVER RACER</t>
  </si>
  <si>
    <t>E SILVERLIT IR SPACE NOVA 3 CH</t>
  </si>
  <si>
    <t>NE DISNEY TIARA  JEWELRY SET</t>
  </si>
  <si>
    <t>NE MR Worldopedia</t>
  </si>
  <si>
    <t>E TOYHOUSE R/O R/C BMW Z4</t>
  </si>
  <si>
    <t>E TOYHOUSE R O R C LAMBORGHINI AVENT</t>
  </si>
  <si>
    <t>NE ARCHIES STOYBEAR WITH SCARF45CM</t>
  </si>
  <si>
    <t>NE ARCHIES STOYMERMAID41CM</t>
  </si>
  <si>
    <t>NE ARCHIES STOYBEAR WITH PILLOWPINK</t>
  </si>
  <si>
    <t>NE BADMINTON RACKET SET PAIR</t>
  </si>
  <si>
    <t>NE   INLINE SKATE SET MICKEY</t>
  </si>
  <si>
    <t>NE   INLINE SKATE SET PRINCESS</t>
  </si>
  <si>
    <t>NE   SPORTS HELMET  PRINCESS</t>
  </si>
  <si>
    <t>NE HELMET SPIDERMAN</t>
  </si>
  <si>
    <t>NE Baseball Set CARS 2</t>
  </si>
  <si>
    <t>NE Soft Golf Set CARS 2</t>
  </si>
  <si>
    <t>NE FRISBEE</t>
  </si>
  <si>
    <t>NE BOWLING SET MICKY</t>
  </si>
  <si>
    <t>KLUTZ  THE BODY CRAYON BOOK</t>
  </si>
  <si>
    <t>KLUTZ  THUMB BARS THE ULTIMATE GUIDE</t>
  </si>
  <si>
    <t>NE JUNGLE MAGIC FOC WATERBOTTLE</t>
  </si>
  <si>
    <t>KLTZ BOOM SPLAT KABLOOEY EXPLOSVE SCENCE</t>
  </si>
  <si>
    <t>KLUTZ  THE ENCYCLOPEDIA OF MY IMMATURITY</t>
  </si>
  <si>
    <t>KLUTZ  POM POM MONSTER SALON</t>
  </si>
  <si>
    <t>KLUTZ THE ENCYELOPEDIA OF IMMATURTY VOL2</t>
  </si>
  <si>
    <t>KLUTZ  DRAW THE DC UNIVERSE</t>
  </si>
  <si>
    <t>NE NINCO FOUR LANES WICO SET 15.97M</t>
  </si>
  <si>
    <t>NE NINCO RALLY WICO SET 15.97M</t>
  </si>
  <si>
    <t>NE NINCO 132 JAGUAR ETYPE COUPE</t>
  </si>
  <si>
    <t>NE NINCO WICO WIRELESS CONVERSION KIT</t>
  </si>
  <si>
    <t>NE NINCO 2  STANDARD CURVE</t>
  </si>
  <si>
    <t>NE NINCO 2  INNER CURVE</t>
  </si>
  <si>
    <t>NE NINCO 2  STRAIGHT 20 CM</t>
  </si>
  <si>
    <t>NE NINCO 2  STRAIGHT 40 CM</t>
  </si>
  <si>
    <t>NE NINCO 12  CRASH BARRIERS 6 R 6 W</t>
  </si>
  <si>
    <t>NE NINCO N LIFTER TRACK ELEVATION SYSTEM</t>
  </si>
  <si>
    <t>E RASTAR RC 1:24 RANGEROVER EVOQUE</t>
  </si>
  <si>
    <t>E RC 124 AUDI R8 LMS</t>
  </si>
  <si>
    <t>NE MEGABLOKS BIG BUILDING BAG 80PCS ASST</t>
  </si>
  <si>
    <t>NE RVBrgr Outerspace 270p Ball Puzzle</t>
  </si>
  <si>
    <t>NE RVBrgr Windmill 3D Puzzle</t>
  </si>
  <si>
    <t>NE RVBrgr Autoritratto di L.daVinc300Art</t>
  </si>
  <si>
    <t>NE RVBrgr Disney Planes Air Champ.</t>
  </si>
  <si>
    <t>NE RVBrgr On the Farm</t>
  </si>
  <si>
    <t>E VTECH PLAY AND LEARN AEROPLANE</t>
  </si>
  <si>
    <t>E VTECH MUSIC MOUSE RATTLE</t>
  </si>
  <si>
    <t>E HEXBUG SPIDER RC XL</t>
  </si>
  <si>
    <t>E HEXBUG NANO 5 PACK</t>
  </si>
  <si>
    <t>NE HORNBY L/HAND CURVE POINT</t>
  </si>
  <si>
    <t>NE HORNBY INSULATED FISHPLATES PK12</t>
  </si>
  <si>
    <t>E  MAS MINI TREE 25CM</t>
  </si>
  <si>
    <t>E  MAS GREEN TREE  120 CM</t>
  </si>
  <si>
    <t>NE 3.57 MAGNETIC WOODEN CHESS SET</t>
  </si>
  <si>
    <t>NE 9 SOLITAIRE</t>
  </si>
  <si>
    <t>NE 5 BALL GAME</t>
  </si>
  <si>
    <t>NE DOMINOESDICECARD BOES</t>
  </si>
  <si>
    <t>NE ALEX ECO CRAFTS</t>
  </si>
  <si>
    <t>NE ALEX Needlepoint Butterfly</t>
  </si>
  <si>
    <t>NE ALEX Needlepoint Flower</t>
  </si>
  <si>
    <t>NE Dimpy Bear wit leather paws 70 CM</t>
  </si>
  <si>
    <t>NE WR CK TIGER WHITE 12 BABY</t>
  </si>
  <si>
    <t>NE WR CK GIRAFFE BABY 12</t>
  </si>
  <si>
    <t>NE WR CK COBRA POSED 12</t>
  </si>
  <si>
    <t>NE WR CK PANDA BABY 12</t>
  </si>
  <si>
    <t>NE WR CK LION 12</t>
  </si>
  <si>
    <t>NE WR CKMINI RIVER OTTER 10</t>
  </si>
  <si>
    <t>NE SNAKEBOARD SPIDERMAN</t>
  </si>
  <si>
    <t>E PILLLOW PETS DREAMLITESPINK BUTTERFLY</t>
  </si>
  <si>
    <t>E PILLLOW PETS DREAMLITERAINBOW UNICORN</t>
  </si>
  <si>
    <t>E PILLLOW PETS DREAMLITESGREEN DINOSAUR</t>
  </si>
  <si>
    <t>NE LalaloopsyLittles SillyHair Asst</t>
  </si>
  <si>
    <t>E Toyhouse R/O R/C Mini Cooper S Coupe</t>
  </si>
  <si>
    <t>E MMCH RC CAR MICKEY ADVENTURES</t>
  </si>
  <si>
    <t>E MMCH SMALL RC CAR</t>
  </si>
  <si>
    <t>E MINNIE COFFEE SET</t>
  </si>
  <si>
    <t>E DP KEYBOARD TRYME</t>
  </si>
  <si>
    <t>NE MD Peel  Press  Dinosaur</t>
  </si>
  <si>
    <t>NE MD Butterfly Friends Bead Set</t>
  </si>
  <si>
    <t>NE MD Peel Press StickerMysticalUnicorn</t>
  </si>
  <si>
    <t>NE MD Peel &amp; Press Mermaid Mateys</t>
  </si>
  <si>
    <t>NE MD Peel Press StickerNumberButterfly</t>
  </si>
  <si>
    <t>NE MD Flower Bouquet Hand Mirror</t>
  </si>
  <si>
    <t>NE MD Scratch MagicStickerLife</t>
  </si>
  <si>
    <t>NE MD Scratch Magic Happy Birthday</t>
  </si>
  <si>
    <t>NE MD Door Hanger Scratch Art Party</t>
  </si>
  <si>
    <t>NE MD Bracelets Scratch Art Party Pack</t>
  </si>
  <si>
    <t>NE MD Primary Lacing Beads</t>
  </si>
  <si>
    <t>NE MD Lace  Trace Shapes</t>
  </si>
  <si>
    <t>NE MD MULTILEVEL WOODEN DOLLHOUSE</t>
  </si>
  <si>
    <t>E MD Farm Animals Sound Puzzle</t>
  </si>
  <si>
    <t>E MD Zoo Animals Sound Puzzle</t>
  </si>
  <si>
    <t>E MD Pets Sound Puzzle</t>
  </si>
  <si>
    <t>NE MD Vehicle Puzzle Cube</t>
  </si>
  <si>
    <t>NE MD PIRATES BOUNTY FLOOR 100 PC</t>
  </si>
  <si>
    <t>NE MD Alphabet Express Floor Puzzle</t>
  </si>
  <si>
    <t>NE SLEEPING BEAUTY JEWELRY SET</t>
  </si>
  <si>
    <t>NE TIARA  JEWELRY 4 PCS BLISTER CARD</t>
  </si>
  <si>
    <t>NE CINDRELLA JEWELRY SET</t>
  </si>
  <si>
    <t>NE Toysbox Brainvita</t>
  </si>
  <si>
    <t>NE Orchard Little Bus DoubleSided Puzzle</t>
  </si>
  <si>
    <t>NE Taboo 2013</t>
  </si>
  <si>
    <t>NE  Cranium Party</t>
  </si>
  <si>
    <t>NE TRA PRIME OPTIMUS AM19 GAEA UNICRON</t>
  </si>
  <si>
    <t>E WATCH CARS CAFR89401C</t>
  </si>
  <si>
    <t>NE Micron SilverGold Plated61 INCHBR</t>
  </si>
  <si>
    <t>9STERLING SILVER142 INCHNECKLACESMIN</t>
  </si>
  <si>
    <t>STERLING SILVER142 INCHNECKLACESPRIN</t>
  </si>
  <si>
    <t>NE Funko BigBangTheoryHoward Wacky Wobbl</t>
  </si>
  <si>
    <t>NE Blingles Jewellery Pack</t>
  </si>
  <si>
    <t>NE Water Gun 15000</t>
  </si>
  <si>
    <t>NE Lego DUPLO Farm Baby Calf</t>
  </si>
  <si>
    <t>NE Lego DUPLO ZOO Zoo Care</t>
  </si>
  <si>
    <t>NE Lego Juniors IP</t>
  </si>
  <si>
    <t>MI FINGER LAMPS</t>
  </si>
  <si>
    <t>NE Lego Chima SG Web Dash</t>
  </si>
  <si>
    <t>NE City BldrBs Stp  Sbwy Etrncs Mkng Kt</t>
  </si>
  <si>
    <t>NE STOLN KIDS WRIST WATCH495</t>
  </si>
  <si>
    <t>NE Chhota bheem plush toy 50 cms</t>
  </si>
  <si>
    <t>NE Chhota Bheem bag pack</t>
  </si>
  <si>
    <t>NE Chutki bag pack</t>
  </si>
  <si>
    <t>NE Chhota bheem picnic bag</t>
  </si>
  <si>
    <t>NE Chutki picnic bag</t>
  </si>
  <si>
    <t>NE Chhota bheem hand bag</t>
  </si>
  <si>
    <t>NE Chutki hand bag</t>
  </si>
  <si>
    <t>NE Panda Kevin</t>
  </si>
  <si>
    <t>NE Puppet Bear lying</t>
  </si>
  <si>
    <t>NE Puppet Fox lying</t>
  </si>
  <si>
    <t>NE Cushion WWE Brodus Clay</t>
  </si>
  <si>
    <t>NE Cushion WWE C M Punk</t>
  </si>
  <si>
    <t>NE Cushion WWE The Rock</t>
  </si>
  <si>
    <t>NE Water Gun 5880 Micky</t>
  </si>
  <si>
    <t>NE SIMBA  ABC PRESS AND GO CAR 2ASST</t>
  </si>
  <si>
    <t>E SIMBA  ABC PLAY LAPTOP</t>
  </si>
  <si>
    <t>NE SIMBA  SIMBA FISHING NET</t>
  </si>
  <si>
    <t>NE SIMBA  PLAYLEARN MY FIRST PIANO</t>
  </si>
  <si>
    <t>NE SIMBAABC FUNNY TOOLS 3ASS</t>
  </si>
  <si>
    <t>NE SIMBA  SIMBA BABY 25CM SLEEP WELLBEAR</t>
  </si>
  <si>
    <t>NE SIMBAABC NIGHT LIGHT 3ASS</t>
  </si>
  <si>
    <t>NE SIMBAABC  GID PLUSH ANIMAL 3ASS</t>
  </si>
  <si>
    <t>NE SIMBAABC MUSIC MOBILE</t>
  </si>
  <si>
    <t>E SIMBA  ABC  BABY GUITAR WITH LIGHT AND</t>
  </si>
  <si>
    <t>E VTECH Spin &amp; Learn Color Flashlight</t>
  </si>
  <si>
    <t>E VTECH Innotab 2</t>
  </si>
  <si>
    <t>E VTECH Innotab  Disney Pixar Cars 2</t>
  </si>
  <si>
    <t>NE Angry Bird Tricycle with frills</t>
  </si>
  <si>
    <t>NE STOY BEAR 50CM PINK</t>
  </si>
  <si>
    <t>NE NN GERMAN SHEPHERD 13</t>
  </si>
  <si>
    <t>NE Catan</t>
  </si>
  <si>
    <t>NE Giants</t>
  </si>
  <si>
    <t>NE Roll Through the Ages</t>
  </si>
  <si>
    <t>NE PNP SITTING DOG W HEART 2 COL 32 CMS</t>
  </si>
  <si>
    <t>NE WWE SUPER STRKR TRNBUCKLE TKDWN RING</t>
  </si>
  <si>
    <t>NE HW INTL WT LP ACCY AST</t>
  </si>
  <si>
    <t>NE FP FUNNY FEET ACTIVITY PAL</t>
  </si>
  <si>
    <t>NE BIRD 25 CMS</t>
  </si>
  <si>
    <t>NE DUCK  FROG 20 CMS</t>
  </si>
  <si>
    <t>NE ASST 3 ANIMAL FOLD CUSHION</t>
  </si>
  <si>
    <t>NE PINK RABBIT 31 CMS</t>
  </si>
  <si>
    <t>NE STANDING 3ANIMAL 26 CMS</t>
  </si>
  <si>
    <t>NE ROOSTAR 30 CMS</t>
  </si>
  <si>
    <t>NE DUCK  FROG W BABY 25 CMS</t>
  </si>
  <si>
    <t>NE Princess Beach set</t>
  </si>
  <si>
    <t>NE Disney Princess Beach ball</t>
  </si>
  <si>
    <t>NE Disney Princess Armband</t>
  </si>
  <si>
    <t>NE Disney Princess Chair set</t>
  </si>
  <si>
    <t>NE MICKEY CLUBHOUSE BEACH BALL  20</t>
  </si>
  <si>
    <t>NE Mickey Clubhouse Armbands</t>
  </si>
  <si>
    <t>NE Mickey Clubhouse Baby pool</t>
  </si>
  <si>
    <t>E Spy Gear Spike Mic Laucher</t>
  </si>
  <si>
    <t>NE HWRACE RALLY ASST BGJ08</t>
  </si>
  <si>
    <t>NE MAX STEEL TURBO MORPH Figures</t>
  </si>
  <si>
    <t>NE MICKEY MOUSE  FRIENDS SUPER PACK</t>
  </si>
  <si>
    <t>E UFO  4 Channel Quad Copter</t>
  </si>
  <si>
    <t>NE DISNEY LENTICLR PUZZLES 24 PCS MICKEY</t>
  </si>
  <si>
    <t>NE  DISNEY PRINCESS I REMEMBER GAME</t>
  </si>
  <si>
    <t>NE Disney CAR FLOOR PUZZLE 36 24 54 PCS</t>
  </si>
  <si>
    <t>NE Disney ASST FRAME PUZZLE 12 PCS</t>
  </si>
  <si>
    <t>NE Disney MINNIE WALL PUZZLE</t>
  </si>
  <si>
    <t>NE Disney DP WALL PUZZLE</t>
  </si>
  <si>
    <t>NE Disney DP FASHION PUZZLE</t>
  </si>
  <si>
    <t>NE Rapidough</t>
  </si>
  <si>
    <t>E Furby Boom Sweet Asst</t>
  </si>
  <si>
    <t>NE HORNBY GIRDER BRIDGE</t>
  </si>
  <si>
    <t>NE HORNBY LARGE STATION CANOPY</t>
  </si>
  <si>
    <t>E SCALEXTRICS DIGITAL LAP COUNTER</t>
  </si>
  <si>
    <t>E RC Rastr 1 18 Ferrari F 12 String Whl</t>
  </si>
  <si>
    <t>NE DICKIE  HAPPY CITY 2ASST</t>
  </si>
  <si>
    <t>NE MADAGASCAR KUNG FU PANDA 24 inch</t>
  </si>
  <si>
    <t>NE MADAGASCAR SHREK 10 inch</t>
  </si>
  <si>
    <t>NE MADAGASCAR SHREK 15 inch</t>
  </si>
  <si>
    <t>NE ALEX COLLAGE A CANDY FRAME</t>
  </si>
  <si>
    <t>NE ALEX READY SET CUT</t>
  </si>
  <si>
    <t>NE THOMAS MOTORIZED ENGINE SELM 1</t>
  </si>
  <si>
    <t>E THOMAS STARTER SET</t>
  </si>
  <si>
    <t>E PeekaBoo Book</t>
  </si>
  <si>
    <t>E FP Soothe  Glow Seahorse</t>
  </si>
  <si>
    <t>E FP 3IN1 PROJECTION SOOTHER</t>
  </si>
  <si>
    <t>E FP Kick  Play Piano Gym</t>
  </si>
  <si>
    <t>LEARNING CAMERA</t>
  </si>
  <si>
    <t>NE THOMAS COLLECTIBLE SMALL ENGINE ASST</t>
  </si>
  <si>
    <t>NE HM PLAYING CARDS</t>
  </si>
  <si>
    <t>NE HM BEANIE GRIZZLY BEAR</t>
  </si>
  <si>
    <t>NE HM HANDPUPPET HEDGEHOG</t>
  </si>
  <si>
    <t>NE HM LAMB HANDPUPPET</t>
  </si>
  <si>
    <t>NE HM COW HANDPUPPET</t>
  </si>
  <si>
    <t>NE HM HORSE PUPPET</t>
  </si>
  <si>
    <t>NE HM SWAN</t>
  </si>
  <si>
    <t>NE SPD 6 INCH INFINITE LEGENDS ASST</t>
  </si>
  <si>
    <t>NE NER NSTRIKE ELITE RAMPAGE BLASTER</t>
  </si>
  <si>
    <t>NE Classic Doctor Set</t>
  </si>
  <si>
    <t>NE KlIKY FLAT Fruits</t>
  </si>
  <si>
    <t>NE SUPER FARM Bessy</t>
  </si>
  <si>
    <t>NE SUPER FARM Super Farm Playset</t>
  </si>
  <si>
    <t>NE RVNBRG HIDE AND SEEKCHILDRENS GAME</t>
  </si>
  <si>
    <t>NE RVNBRG BITSFAMILY GAMES</t>
  </si>
  <si>
    <t>NE Rvnbrg NYC puzzleball® 54 pcs</t>
  </si>
  <si>
    <t>NE Fashion Vending Machine</t>
  </si>
  <si>
    <t>BARBIE CHELSEA PET ACCY I</t>
  </si>
  <si>
    <t>NE FP FLIPAROUND BATH FRIENDS</t>
  </si>
  <si>
    <t>E FP Move n Groove Xylophone</t>
  </si>
  <si>
    <t>E FP Laugh  Learn SingaSong Med Kit</t>
  </si>
  <si>
    <t>NE THOMAS  FRNDS  DBLE LOOP ST SELM 4</t>
  </si>
  <si>
    <t>NE LT Activity Garden Safe N Fun</t>
  </si>
  <si>
    <t>NE LT Little Cooks Shape Sorting Pot</t>
  </si>
  <si>
    <t>NE LT Little Cooks Little Kitchen</t>
  </si>
  <si>
    <t>NE BOOMCO PRINTABLE TARGET STICKERS A4</t>
  </si>
  <si>
    <t>NE FP Shake N Beats Tambourine</t>
  </si>
  <si>
    <t>E SIMBA PLANET FIGHTER B O LIGHT BLASTER</t>
  </si>
  <si>
    <t>NE Knights Sword and Shield</t>
  </si>
  <si>
    <t>NE Chhota Bheem Action Figure 7 Inch</t>
  </si>
  <si>
    <t>E Winfun My Musical Fun</t>
  </si>
  <si>
    <t>E Winfun Catch Me Puppy</t>
  </si>
  <si>
    <t>E Winfun Smart Jungle Bear</t>
  </si>
  <si>
    <t>E Winfun Flash n Roll Balls</t>
  </si>
  <si>
    <t>E Winfun Water Fun Musical Boat</t>
  </si>
  <si>
    <t>E Winfun Mic Stand</t>
  </si>
  <si>
    <t>NE BARBIE FASHION MODEL SHOW</t>
  </si>
  <si>
    <t>NE BARBIE   JEWELS BEAD SET</t>
  </si>
  <si>
    <t>E   MMW ISING MICOPHONE</t>
  </si>
  <si>
    <t>NE MMW PLASTIC MARACAS ELPNT VER 2</t>
  </si>
  <si>
    <t>E   MMW BO PLASTIC ELECTRNIC MXR 28CM</t>
  </si>
  <si>
    <t>NE - MMW PLASTIC TAMBOURINE Elpnt Ve</t>
  </si>
  <si>
    <t>NE Barbie BALLERINA BIG BOX SET</t>
  </si>
  <si>
    <t>NE HAPE EARLY EXPLORER ALLIN1 EASEL</t>
  </si>
  <si>
    <t>NE HAPE EARLY EXPLORER ANYWHERE ART STUD</t>
  </si>
  <si>
    <t>NE Hape Early Explorer Abc Blocks</t>
  </si>
  <si>
    <t>NE Hape Early Explorer Rainbow Pan Flute</t>
  </si>
  <si>
    <t>NE HAPE EARLY EXPLORER BIRD WHISTLE</t>
  </si>
  <si>
    <t>NE Hape Early Explorer Yoyo</t>
  </si>
  <si>
    <t>NE Hape Early Explr Flyng Bird Cup  Bal</t>
  </si>
  <si>
    <t>NE WWE SLAM CITY BREAKDWN ASSAULT VAULT</t>
  </si>
  <si>
    <t>E RASTAR RC 1:18 FERRARI F1</t>
  </si>
  <si>
    <t>E E RO RC BMW X5  WHITE</t>
  </si>
  <si>
    <t>E E RO RC BMW X5  BLACK</t>
  </si>
  <si>
    <t>NE Hape PD Cook N Serve Kitchen</t>
  </si>
  <si>
    <t>NE Hape PD Dessert Tower</t>
  </si>
  <si>
    <t>NE GW DINO TEETH COLLECTION  6 PCS</t>
  </si>
  <si>
    <t>NE Hape PD Tea Set For Two</t>
  </si>
  <si>
    <t>NE GW DIG  DISCOVER AUTHENTIC SPECIMENS</t>
  </si>
  <si>
    <t>NE GW JURASSIC TWILIGHT GLOW IN THE DARK</t>
  </si>
  <si>
    <t>E HW 10 IN 1 TRACK SET</t>
  </si>
  <si>
    <t>NE HW SUPER TRACK PACK</t>
  </si>
  <si>
    <t>NE Looney Tns Coyote 12</t>
  </si>
  <si>
    <t>NE Looney Tns Lola 12</t>
  </si>
  <si>
    <t>NE Looney Tns Porkey 12</t>
  </si>
  <si>
    <t>NE Looney Tns Bugs 17</t>
  </si>
  <si>
    <t>NE Looney Tns Cushion Shaped Taz 35 CM</t>
  </si>
  <si>
    <t>NE Looney Tns Cushion Shaped Lola 35 CM</t>
  </si>
  <si>
    <t>NE Looney Tns Cushion Shpd Sylvestr 35CM</t>
  </si>
  <si>
    <t>NE Looney Tns Bckpk Ziper Sylvestr 30 CM</t>
  </si>
  <si>
    <t>NE Looney Tns Crazy Taz with display 5</t>
  </si>
  <si>
    <t>NE  Looney Tns Baby Tweety 12</t>
  </si>
  <si>
    <t>NE Looney Tns Baby Daffy 12</t>
  </si>
  <si>
    <t>NE Looney Tns Baby Lola 12</t>
  </si>
  <si>
    <t>NE Mighty Raju Action Figure Toy 4</t>
  </si>
  <si>
    <t>NE Barbie Inflatable Boat</t>
  </si>
  <si>
    <t>NE BOOMCO 2IN1 BANDOLIER</t>
  </si>
  <si>
    <t>NE BOOMco CLIP  DARTS</t>
  </si>
  <si>
    <t>NE BOOMco SMART STICK TARGETS</t>
  </si>
  <si>
    <t>NE BOOMco EXTRA DARTS DARTS ASSORENT</t>
  </si>
  <si>
    <t>NE 3D Wooden Puzzle Asst.</t>
  </si>
  <si>
    <t>NE 6 Metal Puzzles Set</t>
  </si>
  <si>
    <t>NE Travel Mini Bamboo Games</t>
  </si>
  <si>
    <t>NE Funko MINI Big bang Theory 5 pack</t>
  </si>
  <si>
    <t>NE FUNKO WACKY WISECRACKSJOKER</t>
  </si>
  <si>
    <t>E Jungle Magic Mosquito Banditz Dragon</t>
  </si>
  <si>
    <t>E JungleMagic MosquitoBanditz Butterfly</t>
  </si>
  <si>
    <t>E Jungle Magic Mosquito Banditz Eagle</t>
  </si>
  <si>
    <t>NE MAISTO 112 HARLEYDAVIDSON BIKES A</t>
  </si>
  <si>
    <t>E Maisto Power Builds Assembly line as</t>
  </si>
  <si>
    <t>E MAISTO 124 LAFERRARI RC</t>
  </si>
  <si>
    <t>NE WWF 1000 PIECE PUZZLE  OWLS</t>
  </si>
  <si>
    <t>NE WWF 1000 PIECE PUZZLE  PENGUINS</t>
  </si>
  <si>
    <t>NE WWF Wild Guess</t>
  </si>
  <si>
    <t>NE WWF Amazon Dominoes</t>
  </si>
  <si>
    <t>E LP LEARN  GROOVE COLOR PLAY DRUM</t>
  </si>
  <si>
    <t>E LP VALENCIA LP2 CIP GREEN</t>
  </si>
  <si>
    <t>E LP BUNDLELEAPFROGCRAYOLA CREATIVITY</t>
  </si>
  <si>
    <t>E LP LEAPPAD ULTRA UK WIFI  GREEN</t>
  </si>
  <si>
    <t>LEAPPAD ULTRA CARRY CASE PINK</t>
  </si>
  <si>
    <t>ULTRA GEL SKIN GREEN</t>
  </si>
  <si>
    <t>E LP LEAPPAD EXPLORER HEADPHONES GREEN</t>
  </si>
  <si>
    <t>E LP LEAPFROG EXPLORER DOWNLOAD CARD</t>
  </si>
  <si>
    <t>E LP DISNEY FAIRIES TINKERBELL</t>
  </si>
  <si>
    <t>E LP SESAME STREET SOLVE IT ELMO</t>
  </si>
  <si>
    <t>E LP DISNEY DOC MCSTUFFINS</t>
  </si>
  <si>
    <t>E LP DISNEY MINNIEBOWTIQUESURPRISEPARTY</t>
  </si>
  <si>
    <t>E LP DISNEY PIXAR MONSTERS UNIVERSITY</t>
  </si>
  <si>
    <t>E LP LEAPFROG EXPLORER SKETCHERS</t>
  </si>
  <si>
    <t>NE LP DISNEY PIXARS CARS 2 PROJRCT</t>
  </si>
  <si>
    <t>NE LP DISNEY CINDERELLA</t>
  </si>
  <si>
    <t>NE LP LEAPFROG LEAPPAD ELTRA EBOOK SOFIA</t>
  </si>
  <si>
    <t>E LP E LP TAG JR. SCOUT HW</t>
  </si>
  <si>
    <t>E LP E LP TAG JR. SCOUT HW VIOLET</t>
  </si>
  <si>
    <t>NE LP TAG JR SW DISNEY PRINCESS</t>
  </si>
  <si>
    <t>NE LP TAG JR. SW GET READY TO READ</t>
  </si>
  <si>
    <t>NE LP TAG JR. ANIMAL ALPHABET ABC</t>
  </si>
  <si>
    <t>NE LP TAG JR ANIMALS AROUND THE WORLD</t>
  </si>
  <si>
    <t>NE LP TAG JR MINNIES BOWTIQUES GIRLS</t>
  </si>
  <si>
    <t>NE LP TAG JR TODDLER MILESTONES BOOKSET</t>
  </si>
  <si>
    <t>NE LP TAG BOOK CINDERELLA EARLY READER</t>
  </si>
  <si>
    <t>NE LP TAG BOOK DISNEYFAIRIES TINKERBELL</t>
  </si>
  <si>
    <t>NE LP TAG HUMAN BODY DISCOVERY PACK</t>
  </si>
  <si>
    <t>NE LP TAG BOOK DISNEY PIXAR CARS 2</t>
  </si>
  <si>
    <t>NE LP TAG BOOKLEARN TO READ VOL 4</t>
  </si>
  <si>
    <t>NE LP WRITING TALKING WORDS FACTORY</t>
  </si>
  <si>
    <t>NE LP DISNEY PIXAR MONSTERS UNIVERSITY3D</t>
  </si>
  <si>
    <t>NE LP LEAPREADER BOOK DOC MCSTUFFINS</t>
  </si>
  <si>
    <t>NE LP LEARN TO WRITE LETTERS MR PENCIL</t>
  </si>
  <si>
    <t>NE LP LEARN TO WRITE NUMBER MR PENCIL</t>
  </si>
  <si>
    <t>NE LP WRITE IT ENGINEERING WIN  DERBY</t>
  </si>
  <si>
    <t>NE CHESS TOYSBOX</t>
  </si>
  <si>
    <t>NE Archies STOYSMILEY SUPER NAUGHTY</t>
  </si>
  <si>
    <t>NE Archies STOYSMILEY HAPPY GO LUCKY</t>
  </si>
  <si>
    <t>NE SMILEY CUSHION LOOK INTO MY EYES</t>
  </si>
  <si>
    <t>NE STOYSMILEY CUSHION WINKING SMILEY</t>
  </si>
  <si>
    <t>NE STOYSMILEY CUSHION HAPPY GO LUCKY</t>
  </si>
  <si>
    <t>NE   CUSHN DONT WORRY BE HAPPY</t>
  </si>
  <si>
    <t>NE STOYFROG CUSHION40CM</t>
  </si>
  <si>
    <t>NE STOYICE CREAM40CM</t>
  </si>
  <si>
    <t>NE STOYCOW CUSHION28CM</t>
  </si>
  <si>
    <t>NE STOYALLIGATOR CUSHION28CM</t>
  </si>
  <si>
    <t>NE STOYDUCK55CM</t>
  </si>
  <si>
    <t>E KYOSHO 18 GP 4WD INFERNO NEO CTYPE1</t>
  </si>
  <si>
    <t>NE Waboba Ball</t>
  </si>
  <si>
    <t>NE Waboba Surf Ball</t>
  </si>
  <si>
    <t>NE Waboba Big Kahuna Ball</t>
  </si>
  <si>
    <t>E Wowwee SmartSee</t>
  </si>
  <si>
    <t>NE Dp  Pop Up Magic Tangled Game</t>
  </si>
  <si>
    <t>E HY040 GILDENLOW SALT CO</t>
  </si>
  <si>
    <t>NE HYDOUBLE LEVEL CROSSING</t>
  </si>
  <si>
    <t>NE HYTRACKSIDE WALL SET</t>
  </si>
  <si>
    <t>E WOWWEE ROBOT ZOMBIE  SILVER</t>
  </si>
  <si>
    <t>NE ALEX CHAIN BRACELETS</t>
  </si>
  <si>
    <t>NE Thomas and Friends Tricycle</t>
  </si>
  <si>
    <t>NE Angry Bird Tricycle</t>
  </si>
  <si>
    <t>NE TRA MV4 ROLE PLAY MASKS Asst</t>
  </si>
  <si>
    <t>NE NANCY HAIR BRAIDS</t>
  </si>
  <si>
    <t>NE NANCY LOVES THE BABIES</t>
  </si>
  <si>
    <t>NE RENART Blendypens Stencils 1</t>
  </si>
  <si>
    <t>NE RENART Blendypens Posters 1 Wildlife</t>
  </si>
  <si>
    <t>NE RENART Blendypens Creative Colouring</t>
  </si>
  <si>
    <t>NE RENART BLENDYPENS MINI 10PEN POSTERS</t>
  </si>
  <si>
    <t>NE RENART Blendypens Blasta Starter Set</t>
  </si>
  <si>
    <t>NE RENART Blendypens Blasta JAirbrush1</t>
  </si>
  <si>
    <t>NE RENART Blendypens Blasta JAirbrush2</t>
  </si>
  <si>
    <t>NE RENART Blendypens Blasta Deluxe Magic</t>
  </si>
  <si>
    <t>NE RENART Sprayza Magic Pro Set</t>
  </si>
  <si>
    <t>E FISHERPRICE  SMART PHONE</t>
  </si>
  <si>
    <t>E Hexbug Glow in the Dark Larva Zombie</t>
  </si>
  <si>
    <t>E Hexbug Carded Glow Nano</t>
  </si>
  <si>
    <t>NE Trudi Frog 30 cm</t>
  </si>
  <si>
    <t>NE Trudi Donkey 30 cm</t>
  </si>
  <si>
    <t>NE Trudi Dog 30 cm</t>
  </si>
  <si>
    <t>NE Trudi Bear 30 cm</t>
  </si>
  <si>
    <t>NE Trudi Mouse 30 cm</t>
  </si>
  <si>
    <t>E Air Hogs Skywinder Asst.</t>
  </si>
  <si>
    <t>E Air Hogs Hover Assault Eject Asst.</t>
  </si>
  <si>
    <t>E Air Hogs Zipwing Asst.</t>
  </si>
  <si>
    <t>E Spy Gear Spy Dart Trap</t>
  </si>
  <si>
    <t>E HW RC  Hyper Racer # 2 Asst.</t>
  </si>
  <si>
    <t>NE Maisto 4 5 Pull Back Lamborg 3 Pac</t>
  </si>
  <si>
    <t>NE CR TCRD CUFF BRCLT WHT</t>
  </si>
  <si>
    <t>NE JumpingClay Clay 250g refill</t>
  </si>
  <si>
    <t>NE JumpingClay Clay 50g refill</t>
  </si>
  <si>
    <t>NE JumpingClay Clay 18g refill</t>
  </si>
  <si>
    <t>NE JumpingClay Clay 10g refill</t>
  </si>
  <si>
    <t>NE JumpingClay Bubbles 100g</t>
  </si>
  <si>
    <t>NE JumpingClay Clay DIY Airplane set</t>
  </si>
  <si>
    <t>E Robo Fish And 2 Coral</t>
  </si>
  <si>
    <t>E Robo Fish Bowl 2 Coral And Castle</t>
  </si>
  <si>
    <t>E Toy Lab E WALL CLIMBING CAR</t>
  </si>
  <si>
    <t>E Toy Lab MINI SPINNER</t>
  </si>
  <si>
    <t>E Toy Lab 3 5 C HeLicopter</t>
  </si>
  <si>
    <t>NE HELLO KITTY  BLUE PLUSH</t>
  </si>
  <si>
    <t>NE HELLO KITTY  NECK PILLOW</t>
  </si>
  <si>
    <t>NE CR KMETAL AN PENDT NKLC  DOLPHI</t>
  </si>
  <si>
    <t>NE CR KMETAL AN PENDT NKLC SEA TURT</t>
  </si>
  <si>
    <t>NE CR KMETAL AN PENDT NKLC  PENGUI</t>
  </si>
  <si>
    <t>NE CR KMETAL AN PENDT NKLC  MONKEY</t>
  </si>
  <si>
    <t>NE CR KMETAL AN PENDT NKLC TIGER</t>
  </si>
  <si>
    <t>NE CR KMETAL AN PENDT NKLC  ELEPHA</t>
  </si>
  <si>
    <t>NE CR KMETAL AN PENDT NKLC  GIRAFF</t>
  </si>
  <si>
    <t>NE CR KMETAL CHRM NKLC  GIRAFFE</t>
  </si>
  <si>
    <t>NE CR KWD RING  SEA TURTLEDLPHNFI</t>
  </si>
  <si>
    <t>NE CR KWD RING  PENGUINOCTFROG</t>
  </si>
  <si>
    <t>NE CR KWD RING PANDFLAMINBUTTER</t>
  </si>
  <si>
    <t>NE CR KWD WRAP BRACELET  FISH</t>
  </si>
  <si>
    <t>NE CR KWD WRAP BRACELET  PANDA</t>
  </si>
  <si>
    <t>NE CR KWD WRAP BRACELET  ELEPHANT</t>
  </si>
  <si>
    <t>NE CR TMOOD CIRCLE WAN NKLC LION</t>
  </si>
  <si>
    <t>NE CR TMOOD CIRCLE WAN NKLC HORSE</t>
  </si>
  <si>
    <t>NE CR TMETAL MOOD AN PRN NKLC ZEBRA</t>
  </si>
  <si>
    <t>NE CR TMETAL MOOD AN PRN NKLC LEOPD</t>
  </si>
  <si>
    <t>NE CR TMETAL TEAR SHPD WCUT PAW PR</t>
  </si>
  <si>
    <t>NE CR TMETAL TEAR SHPD WCUT BUTTER</t>
  </si>
  <si>
    <t>NE CR TMETAL TEAR SHPD WCUT CLOVE</t>
  </si>
  <si>
    <t>NE CR TMTL WCRL AN OVRL NKLC HUMM</t>
  </si>
  <si>
    <t>NE CR TMTL PAUA BRACELET FLA</t>
  </si>
  <si>
    <t>NE CR TMTL PAUA BRACELET PENG</t>
  </si>
  <si>
    <t>NE CR TCRD BRCLT HAPPY YEL</t>
  </si>
  <si>
    <t>NE CR TCRD BRCLT LOVE PINK</t>
  </si>
  <si>
    <t>NE CR TCRD BRCLT PEACE BLK</t>
  </si>
  <si>
    <t>NE CR TCRD BRCLT PEACE GRNBLU</t>
  </si>
  <si>
    <t>NE CR TCRD BRCLT BELIEVE BLKWHT</t>
  </si>
  <si>
    <t>NE CR TCRD BRCLT 2FR ORYEL</t>
  </si>
  <si>
    <t>NE CR TCOCO BRCLT NO WOR</t>
  </si>
  <si>
    <t>NE CR TCOCO BRCLT YOLO</t>
  </si>
  <si>
    <t>NE CR TCRD BRCLT 2FR BR</t>
  </si>
  <si>
    <t>NE CR TCRD BRCLT 2FR PUR</t>
  </si>
  <si>
    <t>NE CR TCRD BRCLT 2FR BLU</t>
  </si>
  <si>
    <t>NE CR TCRD BRCLT 2FR RNBW</t>
  </si>
  <si>
    <t>NE CR TCOCO BDKN BRCLT BR</t>
  </si>
  <si>
    <t>NE CR TCOCO BDKN BRCLT RD</t>
  </si>
  <si>
    <t>NE CR TCOCO BDKN BRCLT BLK</t>
  </si>
  <si>
    <t>NE CR TCOCO BDKN BRCLT BLU</t>
  </si>
  <si>
    <t>NE CR TCOCO BDKN BRCLT NAT</t>
  </si>
  <si>
    <t>NE CR TCOCO BDKN NKLC BR</t>
  </si>
  <si>
    <t>NE CR TCOCO BDKN NKLC RD</t>
  </si>
  <si>
    <t>NE CR TCOCO BDKN NKLC BLK</t>
  </si>
  <si>
    <t>NE CR TCOCO BDKN NKLC BLU</t>
  </si>
  <si>
    <t>NE CR TCOCO BDKN NKLC NAT</t>
  </si>
  <si>
    <t>NE CR TCOCO BD BRCLTNKLC PNK</t>
  </si>
  <si>
    <t>NE CR TCOCO BD BRCLTNKLC MUL</t>
  </si>
  <si>
    <t>NE CR TCOCO BD BRCLTNKLC BLU</t>
  </si>
  <si>
    <t>NE CR TCRD WRP BRCLT BRNAT</t>
  </si>
  <si>
    <t>NE CR TCRD WRP BRCLT NAT</t>
  </si>
  <si>
    <t>NE CR TCOCO BD WRP BRCLT BLKBLU</t>
  </si>
  <si>
    <t>NE CR TCOCO BD WRP BRCLT BLUNAT</t>
  </si>
  <si>
    <t>NE CR TCOCO BD MUL STRND BRCLT PNK</t>
  </si>
  <si>
    <t>NE CR TCOCO BD MUL STRND BRCLT BLU</t>
  </si>
  <si>
    <t>NE CR TCOCO BD MUL STRND BRCLT NAT</t>
  </si>
  <si>
    <t>NE CR TCRD BRD BRCLT BLK</t>
  </si>
  <si>
    <t>NE CR TCRD BRD BRCLT BLU</t>
  </si>
  <si>
    <t>NE CR TCRD BRD BRCLT BR</t>
  </si>
  <si>
    <t>NE CR TCOCO WRP BRCLT BR</t>
  </si>
  <si>
    <t>NE CR TCOCO WRP BRCLT BLU</t>
  </si>
  <si>
    <t>NE CR TCOCO WRP BRCLT BRRDYEL</t>
  </si>
  <si>
    <t>NE CR TCOCO WRP BRCLT BROR</t>
  </si>
  <si>
    <t>NE CR TCOCO BD WD BRCLT</t>
  </si>
  <si>
    <t>NE CR TCOCO BD BRCLT DRK WD</t>
  </si>
  <si>
    <t>NE CR TCOCO BRCLT PATIKAN</t>
  </si>
  <si>
    <t>NE CR TCRD CUFF BRCLT BLUCRM</t>
  </si>
  <si>
    <t>NE BARBIE CUSHION  BLACK</t>
  </si>
  <si>
    <t>NE CR KPLS WICON ELAS NCKL SEA TU</t>
  </si>
  <si>
    <t>NE CR KPLS WICON ELAS NCKL DOLPHIN</t>
  </si>
  <si>
    <t>NE CR KPLS 3 ROWS ELAS BRACE SEA TU</t>
  </si>
  <si>
    <t>NE CR KPLS 3 ROWS ELAS BRACE DOLPHN</t>
  </si>
  <si>
    <t>NE CR KPLS WICON ELAS BR Dolphin</t>
  </si>
  <si>
    <t>NE CR KPLS WICON ELAS BR Sea Turt</t>
  </si>
  <si>
    <t>NE CR KPLSTC WICON HBCLIP FROG</t>
  </si>
  <si>
    <t>NE CR KPLSTC WICON HBCLIP SEA TU</t>
  </si>
  <si>
    <t>NE CR KPLSTC WICON 4 TI  BUTROWL</t>
  </si>
  <si>
    <t>NE CR KPLSTC WICON 4 TI SEAT OCTO</t>
  </si>
  <si>
    <t>NE CR KPLSTC WICON 4 TI FISH FROG</t>
  </si>
  <si>
    <t>E DANCING CHALLENGE PLAYMAT</t>
  </si>
  <si>
    <t>E TOUCH  LEARN PLAYMAT</t>
  </si>
  <si>
    <t>NE CY 16 ct. Metallic Crayons</t>
  </si>
  <si>
    <t>NE CY Ultimate Art Supply Case</t>
  </si>
  <si>
    <t>NE CY 8 ct Staonal Marking Crayons</t>
  </si>
  <si>
    <t>NE CY 12 ct. Portfolio Oil Pastels</t>
  </si>
  <si>
    <t>CY 16 ct Glitter Crayons</t>
  </si>
  <si>
    <t>E CHICCO TOYS MAGIC STAR COT MOBILE</t>
  </si>
  <si>
    <t>CHICCO FIT FUN MONKEY STRIKE TOY PP</t>
  </si>
  <si>
    <t>NE Hello Kitty Badminton Racket Set</t>
  </si>
  <si>
    <t>NE Super K Beach Volleyball</t>
  </si>
  <si>
    <t>NE FP Roller Blocks Asst</t>
  </si>
  <si>
    <t>NE CR TSTN BRCLT AMETHYST</t>
  </si>
  <si>
    <t>NE CR TSTN BRCLT WCHRM AMETHYST</t>
  </si>
  <si>
    <t>NE CR TSTN BRCLT ROSE QRTZ</t>
  </si>
  <si>
    <t>NE CR TSTN BRCLT WCHRM  ROSE QRTZ</t>
  </si>
  <si>
    <t>NE CR TSTN NKLC  ROSE QRTZ</t>
  </si>
  <si>
    <t>NE CR TSTN BRCLT WCHRM HEMATITE</t>
  </si>
  <si>
    <t>NE CR TSTN BRCLT HOWLITE</t>
  </si>
  <si>
    <t>NE CR TSTN BRCLT WCHRM HOWLITE</t>
  </si>
  <si>
    <t>NE CR TSTN NKLC HOWLITE</t>
  </si>
  <si>
    <t>NE CR TSTN BRCLT WCHRM TURQUENTINE</t>
  </si>
  <si>
    <t>NE CR TSTN NKLC TURQUENTINE</t>
  </si>
  <si>
    <t>NE CR TSTN BRCLT HNY JADE</t>
  </si>
  <si>
    <t>NE CR TSTN BRCLT WCHRM HNY JADE</t>
  </si>
  <si>
    <t>NE CR TSTN NKLC HNY JADE</t>
  </si>
  <si>
    <t>NE CR TSTN BRCLT NEW JADE</t>
  </si>
  <si>
    <t>NE CR TSTN BRCLT WCHRM NEW JADE</t>
  </si>
  <si>
    <t>NE CR TSTN NKLC NEW JADE</t>
  </si>
  <si>
    <t>NE CR TSTN BRCLT CLR QRTZ</t>
  </si>
  <si>
    <t>NE CR TSTN BRCLT WCHRM CLR QRTZ</t>
  </si>
  <si>
    <t>NE CR TSTN NKLC CLR QRTZ</t>
  </si>
  <si>
    <t>NE GLOW STARS GLOW 1000</t>
  </si>
  <si>
    <t>NE NEGLOW CREATIONS GLOWINTHEDARK PENS</t>
  </si>
  <si>
    <t>NE NEWRAY 155 BNG CH46 SEAKNIGT MARINE</t>
  </si>
  <si>
    <t>NE Bburago GoGears Motorized Cars asstd.</t>
  </si>
  <si>
    <t>NE Bburago GoGears SuperSpeed JumpTrckSt</t>
  </si>
  <si>
    <t>NE Bburago GoGears Spr Speed Loop TrckSt</t>
  </si>
  <si>
    <t>NE Bburago GoGear High Spd Highwy Trckst</t>
  </si>
  <si>
    <t>NE Bburago GoGears SuprSpin Spdwy TrckSt</t>
  </si>
  <si>
    <t>E DISNEY HAPPY SOUNDS PLUTO</t>
  </si>
  <si>
    <t>E DISNEY FUNNY PLUTO</t>
  </si>
  <si>
    <t>E DISNEY HAPPY SOUNDS DONALD</t>
  </si>
  <si>
    <t>E DISNEY QUACK QUACK DONALD</t>
  </si>
  <si>
    <t>E DISNEY HAPPY SOUNDS MICKEY</t>
  </si>
  <si>
    <t>E DISNEY HAPPY SOUNDS MINNIE</t>
  </si>
  <si>
    <t>E RC 114 LAMBORGHINI HURACAN LP 6104</t>
  </si>
  <si>
    <t>NE BESTWAY 32X23 FIRE RESCUE BABY SEAT</t>
  </si>
  <si>
    <t>NE BESTWAY 46X28 GIRAFFE POOL FLOAT</t>
  </si>
  <si>
    <t>NE BESTWAY 303X17X126 KIDDIE LO</t>
  </si>
  <si>
    <t>NE BESTWAY 24 POOL PLAY GYM CENTER</t>
  </si>
  <si>
    <t>NE BESTWAY 54X26 WATER POLO FRAME</t>
  </si>
  <si>
    <t>NE BESTWAY 72X15 FILL N FUN POOL</t>
  </si>
  <si>
    <t>NE BESTWAY 96X18 FILL N FUN POOL</t>
  </si>
  <si>
    <t>NE BESTWAY 72X15 DINOSRS FILL N FUN POOL</t>
  </si>
  <si>
    <t>NE BABY CLEMMY  BASKET FARM</t>
  </si>
  <si>
    <t>NE BABY CLEMMY  STACKING ANIMALS</t>
  </si>
  <si>
    <t>NE BABY CLEMMY  HOUSE BASKET</t>
  </si>
  <si>
    <t>NE CLEMMY PLUS  PLAY SET GAS STATION</t>
  </si>
  <si>
    <t>NE CLEMMY PLUS  PLAY SET PARK</t>
  </si>
  <si>
    <t>NE CLEMMY PLUS  SWEET TIGER  WAGON</t>
  </si>
  <si>
    <t>NE SB  Pillow Dog Toy</t>
  </si>
  <si>
    <t>NE SB CUBE</t>
  </si>
  <si>
    <t>E DISNEY  MINNIE MOVING ACTIVITY DOLL</t>
  </si>
  <si>
    <t>E DISNEY  MICKEY MOVING ACTIVITY DOLL</t>
  </si>
  <si>
    <t>E DISNEY  BABY MINNIE HAND BAG</t>
  </si>
  <si>
    <t>E DISNEY  MINNIE TALKING PLUSH WITH RAT</t>
  </si>
  <si>
    <t>E DISNEY  MICKEY TALKING PLUSH WITH RAT</t>
  </si>
  <si>
    <t>E DISNEY  MINNIE ACTIVITY WHEEL</t>
  </si>
  <si>
    <t>E DISNEY  BABY MINNIE NIGHT PLUSH</t>
  </si>
  <si>
    <t>E DISNEY  BABY MICKEY NIGHT PLUSH</t>
  </si>
  <si>
    <t>E DISNEY  BABY MINNIE MY FIRST DOLL</t>
  </si>
  <si>
    <t>NE SIMBA  ART  FUN PAPER EMBOSS NE</t>
  </si>
  <si>
    <t>NE SIMBA  WORLD OF TOYS PLAYSET GIRLS NE</t>
  </si>
  <si>
    <t>NE Barbie Market Trolley with Basket</t>
  </si>
  <si>
    <t>NE BARBIE GUITAR  MIC SECRET DIARY</t>
  </si>
  <si>
    <t>NE MarvinsMind Blowing Magic 100</t>
  </si>
  <si>
    <t>E RC Super Thunder Car</t>
  </si>
  <si>
    <t>E Game of Life Electronic</t>
  </si>
  <si>
    <t>NE Ner  Dart Refill Pack</t>
  </si>
  <si>
    <t>NE Lego Friends Brown Bear s River</t>
  </si>
  <si>
    <t>E RASTAR RC 1:18 FERRARI F12</t>
  </si>
  <si>
    <t>NE PLANES FR DUSTY BUBBLE GLIDER</t>
  </si>
  <si>
    <t>NE PLANES FRPLANES AIRCRAFT HANGER</t>
  </si>
  <si>
    <t>NE BBURAGO 118 DIECAST BUGATTI TYPE 59</t>
  </si>
  <si>
    <t>NE BBURAGO 124 DIECAST JAGUAR XKRS</t>
  </si>
  <si>
    <t>NE BBURAGO 124 DC ALPINE RENAULT A110</t>
  </si>
  <si>
    <t>NE BBURAGO 124 DC PORSCHE 356B COUPE</t>
  </si>
  <si>
    <t>NE BBURAGO 124 DC DODGE VIPER SRT 10ACR</t>
  </si>
  <si>
    <t>NE BBURAGO 124 DIECAST MINI COOPER S</t>
  </si>
  <si>
    <t>NE BBURAGO 124 DC CHEVROLET CORVETTEC6R</t>
  </si>
  <si>
    <t>E SILVERLIT RC MINI HELI NANO FALCON</t>
  </si>
  <si>
    <t>E SILVERLIT INTERACTIVE PETIFIDO</t>
  </si>
  <si>
    <t>E SILVERLIT BLUETOOTH RC MERCBENZ SLS</t>
  </si>
  <si>
    <t>NE Wicked Booma Sonic</t>
  </si>
  <si>
    <t>E WINFUN Music Fun Phone</t>
  </si>
  <si>
    <t>E WINFUN Police Car</t>
  </si>
  <si>
    <t>E WINFUN Baby?s Rattle Fun Pack</t>
  </si>
  <si>
    <t>E WINFUN Truck and Parking Gate</t>
  </si>
  <si>
    <t>E WINFUN Silly Face Cell Phone</t>
  </si>
  <si>
    <t>E WINFUN Press n Go Activity Ladybug</t>
  </si>
  <si>
    <t>E WINFUN Play n Giggle Jungle Pals</t>
  </si>
  <si>
    <t>NE STEFFI LOVE WARDROBE 29CM DOLL</t>
  </si>
  <si>
    <t>NE STEFFI LOVE FAIRYTALE BALLERINA</t>
  </si>
  <si>
    <t>NE STEFFI LOVE PARTY AMD PROM NIGHT</t>
  </si>
  <si>
    <t>NE STEFFI LOVE CATWALK</t>
  </si>
  <si>
    <t>NE ALEX BOHO BANDS</t>
  </si>
  <si>
    <t>NE ALEX READY SET PASTE</t>
  </si>
  <si>
    <t>NE CK Zebra 12 Baby</t>
  </si>
  <si>
    <t>NE CK Racoon</t>
  </si>
  <si>
    <t>NE CK Baby Elephant 12</t>
  </si>
  <si>
    <t>E MZ 114 RC PORSCHE 918  RCHBL</t>
  </si>
  <si>
    <t>E MZ 114 RC LAMB LP670OPN DRRCHBL</t>
  </si>
  <si>
    <t>NE LT Activity Garden Pop N Walk</t>
  </si>
  <si>
    <t>E LT Sing NRoll Dcuky</t>
  </si>
  <si>
    <t>E LT Mars In My Room</t>
  </si>
  <si>
    <t>NE Trudi Puppet Rag Princess</t>
  </si>
  <si>
    <t>NE Trudi Kitty in the bag</t>
  </si>
  <si>
    <t>NE Trudi Killer Whale</t>
  </si>
  <si>
    <t>NE Trudi Puppet Bee Bear</t>
  </si>
  <si>
    <t>NE Trudi Puppet Red Cat/Mouse</t>
  </si>
  <si>
    <t>NE Trudi Puppet Grey Cat Dog</t>
  </si>
  <si>
    <t>NE Trudi Puppet Hare Turtle</t>
  </si>
  <si>
    <t>NE RUBIKS SPEED CUBE</t>
  </si>
  <si>
    <t>NE RUBIKS VOID</t>
  </si>
  <si>
    <t>NE KLIKY PUZZLE BLUE OCEAN</t>
  </si>
  <si>
    <t>NE PICCOLI MONDI SUPER CIRCUS PLAYSET</t>
  </si>
  <si>
    <t>NE PNP  WHITE TIGER MEDIUM 25 CMS</t>
  </si>
  <si>
    <t>NE PNP  MALE LION MEDIUM 25 CMS</t>
  </si>
  <si>
    <t>NE Spy Gear Micro Agent Tactical Mirror</t>
  </si>
  <si>
    <t>E LF ALPHAPUP SCOUT</t>
  </si>
  <si>
    <t>E LF  ALPHAPUP VIOLET</t>
  </si>
  <si>
    <t>E LF ROCKING HORSE</t>
  </si>
  <si>
    <t>E LF FRIDGET PHONICS MAGNETIC ALPHABET</t>
  </si>
  <si>
    <t>NE Barbie Passport Program Promo 2014</t>
  </si>
  <si>
    <t>NE SL MINI PACK Custom Car Design Shop</t>
  </si>
  <si>
    <t>NE SL MINI PACK Glitter Spa Lab</t>
  </si>
  <si>
    <t>NE SL MINI PACK Secret Formula Lab</t>
  </si>
  <si>
    <t>NE SL Gross Art</t>
  </si>
  <si>
    <t>E SL Solar System Adventure</t>
  </si>
  <si>
    <t>E SL DEMOLITION LAB BREAKDOWN BUILDING</t>
  </si>
  <si>
    <t>E SL DEMOLITION LAB MEGA SMOKESTACKS</t>
  </si>
  <si>
    <t>NE SLAll Natural Spa Lab</t>
  </si>
  <si>
    <t>NE SLExtreme Secret Formula Lab</t>
  </si>
  <si>
    <t>NE SLWallscapes Butterflies</t>
  </si>
  <si>
    <t>NE SLWallscapes Flower Garden</t>
  </si>
  <si>
    <t>NE SLWallscapes Winged Wonders</t>
  </si>
  <si>
    <t>E SL Thats Gross Science Lab</t>
  </si>
  <si>
    <t>NE SLThe Amazing Squishy Brain</t>
  </si>
  <si>
    <t>E SL Room Defender</t>
  </si>
  <si>
    <t>NE SLTOTALLY SQUISHY FROM HEADTOTOE</t>
  </si>
  <si>
    <t>DVT14 Thomas Friends Adventures Sea Mons</t>
  </si>
  <si>
    <t>NE Disney Carry  Go Minnie mini size</t>
  </si>
  <si>
    <t>E HM M S ZIGGLES GREEN</t>
  </si>
  <si>
    <t>E HM M S ZIGGLES ORANGE</t>
  </si>
  <si>
    <t>E MH M S ZIGGLES PINK</t>
  </si>
  <si>
    <t>NE LV ICECREAMTASTIC LIPS</t>
  </si>
  <si>
    <t>NE DOMINO RALLY</t>
  </si>
  <si>
    <t>NE POKER 500 PIECE LEATHER CHIP CASE</t>
  </si>
  <si>
    <t>E LIGHT  SOUND FUSION BALL IN OPEN BOX</t>
  </si>
  <si>
    <t>NE 20in1 Plant  Insect Laboratory</t>
  </si>
  <si>
    <t>NE BABY ELLIE FIRST BABY DOLL</t>
  </si>
  <si>
    <t>NE CALINOU FOLDING TRAVEL COT</t>
  </si>
  <si>
    <t>NE CALINOU WOODEN ROCKING CRIB</t>
  </si>
  <si>
    <t>NE CALINOU BATHTIME ACCESSORY SET</t>
  </si>
  <si>
    <t>NE BABY ELLIE UMBRELLA STROLLER</t>
  </si>
  <si>
    <t>NE CALINOU BEACH BABY</t>
  </si>
  <si>
    <t>NE CALINOU DOLL AND FASHION ACCESSORIES</t>
  </si>
  <si>
    <t>NE CALINOU BACKPACK DOLL</t>
  </si>
  <si>
    <t>NE HM RDOLL DREAMTIME MINI ROSIE 13</t>
  </si>
  <si>
    <t>NE HM RDOLL DREAMTIME LRG ROSIE 23</t>
  </si>
  <si>
    <t>NE SINGING PRINCESS JENNY</t>
  </si>
  <si>
    <t>NE FASHIONZ JEWELLERY BOX</t>
  </si>
  <si>
    <t>NE FASHIONZ 26CM GLITTER STARS DOLL</t>
  </si>
  <si>
    <t>NE FASHIONZ 26CM PALM BEACH DOLLS</t>
  </si>
  <si>
    <t>NE FASHIONZ CHIC HAIR STYLE DOLLS</t>
  </si>
  <si>
    <t>NE HM SQUIGGLE PEN</t>
  </si>
  <si>
    <t>NE 3D TRI COLOR MARKERS ACTIVITY KIT</t>
  </si>
  <si>
    <t>NE HM CRAYONS 24 PK</t>
  </si>
  <si>
    <t>NE HM COLOURING ACTIVITY KIT 25PK</t>
  </si>
  <si>
    <t>NE HM COLOURING ACTIVITY BOX SET</t>
  </si>
  <si>
    <t>NE WATER COLOR EASEL SET</t>
  </si>
  <si>
    <t>NE REFILLING EASEL PAPER ROLL</t>
  </si>
  <si>
    <t>NE COLOURING FOLDER</t>
  </si>
  <si>
    <t>NE HM RAINBOW ART PAINTER</t>
  </si>
  <si>
    <t>NE A4 1000 STICKER BOOK SPACE</t>
  </si>
  <si>
    <t>E MAGIC MUSIC TOUCH ME</t>
  </si>
  <si>
    <t>NE GIRAFFE MARBLES FUN</t>
  </si>
  <si>
    <t>NE HM ROLLY ROLLER</t>
  </si>
  <si>
    <t>NE HM MY LITTLE VEHICLES</t>
  </si>
  <si>
    <t>NE 7 TIN HUMMING TOP</t>
  </si>
  <si>
    <t>NE PULLALONG MOMBABY OWL</t>
  </si>
  <si>
    <t>NE SMALL WOODEN FIGURE OF 8</t>
  </si>
  <si>
    <t>NE HAMMER BALL GAMES</t>
  </si>
  <si>
    <t>NE FALLING WAGON</t>
  </si>
  <si>
    <t>NE MUSIC SET</t>
  </si>
  <si>
    <t>NE PREMIUM BLOCKS</t>
  </si>
  <si>
    <t>NE ELEPHANT CUDDLE CLOTH</t>
  </si>
  <si>
    <t>NE LION FINGER CUDDLE CLOTH</t>
  </si>
  <si>
    <t>NE LION MUSICAL WITH NOISY MANE</t>
  </si>
  <si>
    <t>NE LION CHIMEBELL</t>
  </si>
  <si>
    <t>NE SOFT BALL</t>
  </si>
  <si>
    <t>E 37 KEY ELECTRONIC KEYBOARD</t>
  </si>
  <si>
    <t>E PINK GUITAR AND MICROPHONE</t>
  </si>
  <si>
    <t>E ELECTRONIC GUITAR AND GLASSES</t>
  </si>
  <si>
    <t>NE TAMBOURINE</t>
  </si>
  <si>
    <t>NE MARACAS</t>
  </si>
  <si>
    <t>NE MY FIRST TRUMPET</t>
  </si>
  <si>
    <t>NE MY FIRST GUITAR</t>
  </si>
  <si>
    <t>E ROCK AND ROLL GUITAR</t>
  </si>
  <si>
    <t>E GIGANTIC PIANO MAT</t>
  </si>
  <si>
    <t>E DRUM KIT PLAY MAT</t>
  </si>
  <si>
    <t>E MY FIRST CD PLAYER</t>
  </si>
  <si>
    <t>NE  DINING SET</t>
  </si>
  <si>
    <t>E CASH REGISTER</t>
  </si>
  <si>
    <t>NE HM LARGE LION 90 105 CM</t>
  </si>
  <si>
    <t>NE HM LARGE GORILLA 90 105 CM</t>
  </si>
  <si>
    <t>NE HM LARGE TIGER 90 105 CM</t>
  </si>
  <si>
    <t>NE HM PANDA PING PING</t>
  </si>
  <si>
    <t>NE 8 LYING ANIMAL  GIRAFFE</t>
  </si>
  <si>
    <t>NE 8 LYING ANIMAL  ELEPHANT</t>
  </si>
  <si>
    <t>NE 8 LYING ANIMAL  LION</t>
  </si>
  <si>
    <t>NE 8 LYING ANIMAL  ZEBRA</t>
  </si>
  <si>
    <t>NE HM LARGE CHEETAH 90 105 CM</t>
  </si>
  <si>
    <t>NE HM KANGAROO</t>
  </si>
  <si>
    <t>NE HM KOALA</t>
  </si>
  <si>
    <t>NE HM ALLIGATOR</t>
  </si>
  <si>
    <t>NE HM HIPPO</t>
  </si>
  <si>
    <t>NE HM CAMEL</t>
  </si>
  <si>
    <t>NE HM DINO TRICERATOPS</t>
  </si>
  <si>
    <t>NE HM DINO STEGOSAURUS</t>
  </si>
  <si>
    <t>NE HM LARGE PANDA 90 105 CM</t>
  </si>
  <si>
    <t>NE HM MORIARTY MANDRILL</t>
  </si>
  <si>
    <t>NE HM ORANGUTAN</t>
  </si>
  <si>
    <t>NE HM WARTHOG</t>
  </si>
  <si>
    <t>NE HM MEERKAT</t>
  </si>
  <si>
    <t>NE HM CHEETAH</t>
  </si>
  <si>
    <t>NE HM WHITE TIGER</t>
  </si>
  <si>
    <t>NE HM SHARK</t>
  </si>
  <si>
    <t>NE HM KILLER WHALE</t>
  </si>
  <si>
    <t>NE HM DOLPHIN</t>
  </si>
  <si>
    <t>NE HM SEA TURTLE</t>
  </si>
  <si>
    <t>NE HM LAND TURTLE</t>
  </si>
  <si>
    <t>NE HM OSTRICH</t>
  </si>
  <si>
    <t>NE HM PEACOCK</t>
  </si>
  <si>
    <t>NE HM WESTIE M</t>
  </si>
  <si>
    <t>NE HM BULLDOG M</t>
  </si>
  <si>
    <t>NE HM DACHSHUND M</t>
  </si>
  <si>
    <t>NE HM COW</t>
  </si>
  <si>
    <t>NE HM PIG</t>
  </si>
  <si>
    <t>NE HM LAMB</t>
  </si>
  <si>
    <t>NE HM HORSE</t>
  </si>
  <si>
    <t>NE 8 LYING ANIMAL  PIG</t>
  </si>
  <si>
    <t>NE 8 LYING ANIMAL  HORSE</t>
  </si>
  <si>
    <t>NE 8 LYING ANIMAL  COW</t>
  </si>
  <si>
    <t>NE 8 LYING ANIMAL  LAMB</t>
  </si>
  <si>
    <t>NE HM FOX</t>
  </si>
  <si>
    <t>NE HM BADGER</t>
  </si>
  <si>
    <t>NE HM OTTER</t>
  </si>
  <si>
    <t>NE HM DEER</t>
  </si>
  <si>
    <t>E HM MS DUCK</t>
  </si>
  <si>
    <t>E HM MS DOG</t>
  </si>
  <si>
    <t>E HM MS VAMPIRE</t>
  </si>
  <si>
    <t>NE HM QUIRKY GORILLA</t>
  </si>
  <si>
    <t>NE HM QUIRKY  LION</t>
  </si>
  <si>
    <t>NE HM QUIRKY ELEPHANT</t>
  </si>
  <si>
    <t>NE HM QUIRKY LEOPARD</t>
  </si>
  <si>
    <t>NE HM QUIRKY GIRAFFE</t>
  </si>
  <si>
    <t>NE HM QUIRKY TIGER</t>
  </si>
  <si>
    <t>NE HM BEAR APLUS BABY 27CM</t>
  </si>
  <si>
    <t>NE HM BEAR GINGER SNOUT RED BOW 27CM</t>
  </si>
  <si>
    <t>NE HM BEAR MARMALADE 40CM</t>
  </si>
  <si>
    <t>NE HM BEAR MADEIRA 40 CM</t>
  </si>
  <si>
    <t>NE HM BEAR CURLY 40CM</t>
  </si>
  <si>
    <t>NE HM BEAR BAKEWELL 110CM</t>
  </si>
  <si>
    <t>NE HM BEAR 27 CM RED 27CM</t>
  </si>
  <si>
    <t>NE HM BEAR 48CM BLUE</t>
  </si>
  <si>
    <t>NE HM PIRATE BEAR  27cm</t>
  </si>
  <si>
    <t>NE HM FAIRY BEAR 27CM</t>
  </si>
  <si>
    <t>NE YooHoo Smilee Alligator Hot Pnk 5In</t>
  </si>
  <si>
    <t>E BUBBLE MOWER LANDING SITE</t>
  </si>
  <si>
    <t>NE MNG FOAM RING GAME</t>
  </si>
  <si>
    <t>NE MNG FOAM GAMES</t>
  </si>
  <si>
    <t>NE MNG FOAM BOWLING SET</t>
  </si>
  <si>
    <t>NE MNG 2 IN 1 FOOTBALL GOAL</t>
  </si>
  <si>
    <t>NE MNG SWIMMING POOL BASKETBALL</t>
  </si>
  <si>
    <t>NE MNG MAXI PUNCHING BALL LANDING SITE</t>
  </si>
  <si>
    <t>NE MNG PUNCHING BALL AND GLVES</t>
  </si>
  <si>
    <t>NE MNG ROLLER 25 32 BLUE</t>
  </si>
  <si>
    <t>NE MNG ROLLER 25 32 PINK</t>
  </si>
  <si>
    <t>NE MNG 3 WHEEL ROLLER 27 30 PINK</t>
  </si>
  <si>
    <t>NE MNG PROTECTION SET SIZE S BLACK/PINK</t>
  </si>
  <si>
    <t>NE MNG PROTECTION SET SIZE XS BLUE PINK</t>
  </si>
  <si>
    <t>NE MNG SKATEBOARD</t>
  </si>
  <si>
    <t>NE MNG SET OF 3 BALLS</t>
  </si>
  <si>
    <t>NE MNG DOORWAY BASKETBALL</t>
  </si>
  <si>
    <t>NE MNG MULTISPORTS SET</t>
  </si>
  <si>
    <t>NE MARVINS MAGIC  MIND READING DICE</t>
  </si>
  <si>
    <t>NE MARVINS MAGIC COIN TELEPORT</t>
  </si>
  <si>
    <t>NE MARVINS MAGIC  X RAY VISION</t>
  </si>
  <si>
    <t>NE MARVINS MAGIC MAGIC MONEY BOX</t>
  </si>
  <si>
    <t>NE MARVINS MAGIC  MELTING CARDS</t>
  </si>
  <si>
    <t>NE MARVINS MAGIC SPIKED COIN</t>
  </si>
  <si>
    <t>NE 20 AMAZING TRICK COLLECTION NO 1</t>
  </si>
  <si>
    <t>NE 20 AMAZING TRICK COLLECTION NO 2</t>
  </si>
  <si>
    <t>NE 20 AMAZING TRICK COLLECTION NO 3</t>
  </si>
  <si>
    <t>NE MARVINS MAGIC PROF LIGHT ANYWHERE</t>
  </si>
  <si>
    <t>NE MARVINS MAGIC PROF MONEY COIN</t>
  </si>
  <si>
    <t>NE MARVINS MAGIC PROF CARD SVENGALI</t>
  </si>
  <si>
    <t>NE HAMLEYS SHOPPER</t>
  </si>
  <si>
    <t>NE LONDON SHOPPER</t>
  </si>
  <si>
    <t>NE HM LONDON TAXI BUS SET</t>
  </si>
  <si>
    <t>NE HM LONDON EYE</t>
  </si>
  <si>
    <t>NE HM CONCORDE</t>
  </si>
  <si>
    <t>NE HM DIECAST BUS KEYRING</t>
  </si>
  <si>
    <t>NE HM DIECAST PHONE BOX KEYR</t>
  </si>
  <si>
    <t>NE HM EPOXY KEYRING WITH MET</t>
  </si>
  <si>
    <t>NE HM DIECAST TAXI KEYRING</t>
  </si>
  <si>
    <t>NE HM 2PK BALL POINT PEN</t>
  </si>
  <si>
    <t>NE HM JUMBO PEN</t>
  </si>
  <si>
    <t>NE HM PLUSH LONDON BUS</t>
  </si>
  <si>
    <t>NE HM PLUSH UJ BULLDOG 30CM</t>
  </si>
  <si>
    <t>NE HM PLUSH ROYAL CORGI 30CM</t>
  </si>
  <si>
    <t>NE Nano Blocks Electric Guitar Red MC</t>
  </si>
  <si>
    <t>NE Nano Blocks Grand Piano MC</t>
  </si>
  <si>
    <t>NE Nano Blocks Drum Set MC</t>
  </si>
  <si>
    <t>NE Nano Blocks Synthesizer MC</t>
  </si>
  <si>
    <t>NE Nano Blocks Eiffel Tower ST</t>
  </si>
  <si>
    <t>NE Nano Blocks Statue of Liberty</t>
  </si>
  <si>
    <t>NE Nano Blocks P51 Mustang</t>
  </si>
  <si>
    <t>NE Disney Carry  Go Fairies mini size</t>
  </si>
  <si>
    <t>NE Disney Carry  Go Ariel mini size</t>
  </si>
  <si>
    <t>NE DISNEY CARRY  GO SOPHIA3 PCK</t>
  </si>
  <si>
    <t>NE BEANIE BOOS MAJESTIC  PINK SEAHORSE</t>
  </si>
  <si>
    <t>NE Beanie Boos Swt Bby Pink 15 pinkbe</t>
  </si>
  <si>
    <t>NE DOODLE DECO 3D Peace  Love Wall Art</t>
  </si>
  <si>
    <t>NE JUST MY STYLE Designer Scrapbook</t>
  </si>
  <si>
    <t>NE Made by me Frienship Stone</t>
  </si>
  <si>
    <t>NE Made by me Wooden Butterfly Magnets</t>
  </si>
  <si>
    <t>NE Boy Craft Monster Truck</t>
  </si>
  <si>
    <t>E DISNEY PLUSH DANCING SLPING BEAUTY PNK</t>
  </si>
  <si>
    <t>NE Waboba Big Kahuna World Ball</t>
  </si>
  <si>
    <t>NE Chicco TRIKE PELICAN</t>
  </si>
  <si>
    <t>NE ECOIFFIER  ABRICK LITTLE BOX</t>
  </si>
  <si>
    <t>NE ECOIFFIER  ICE CREAM SET IN POLYBAG</t>
  </si>
  <si>
    <t>NE ECOIFFIER BUBBLECOOK VEGETABLES NET</t>
  </si>
  <si>
    <t>NE DICKIE  HAPPY RUNNER 6ASST</t>
  </si>
  <si>
    <t>NE COUNTRY CLUTTER</t>
  </si>
  <si>
    <t>NE CASH IT</t>
  </si>
  <si>
    <t>NE Despicable Me Remote Minion Goggles</t>
  </si>
  <si>
    <t>NE Star Wars 12 Action Figure Asst</t>
  </si>
  <si>
    <t>E Star Wars Electronic Light Sabers</t>
  </si>
  <si>
    <t>E CHICCO DRIFT RC</t>
  </si>
  <si>
    <t>E CHICCO TURBO TOUCH ROUND TRUCK</t>
  </si>
  <si>
    <t>NE SB3514B2 Micron Silver Plated700 I</t>
  </si>
  <si>
    <t>NE SB11015902E1 Micron SilverGold Pla</t>
  </si>
  <si>
    <t>NE ALEX COOL SPOOL KNITTING</t>
  </si>
  <si>
    <t>NE ALEX ULTIMATE BRACELET PARTY</t>
  </si>
  <si>
    <t>NE ALEX ZOOM ZOOM  MOSAIC</t>
  </si>
  <si>
    <t>NE ALEX NATIVE AMERICAN BEAD LOOM</t>
  </si>
  <si>
    <t>NE ALEX LOOP  LOOM</t>
  </si>
  <si>
    <t>NE MATT HATTER LIFE CELL CATCHER</t>
  </si>
  <si>
    <t>NE MATT HATTER DUNE BUGGY</t>
  </si>
  <si>
    <t>NE MATT HATTER SAND SURFER WITH FIGURINE</t>
  </si>
  <si>
    <t>E MATT HATTER HOVER CAB  124 RC</t>
  </si>
  <si>
    <t>NE WWE Stackdown Playsets w fig</t>
  </si>
  <si>
    <t>NE WWE Stckdwn Starter St Flyin Sin Cara</t>
  </si>
  <si>
    <t>NE WWE Stckdwn Strtr Kofi Kingstn Laddr</t>
  </si>
  <si>
    <t>NE WWE Stckdwn Strtr Santino Mrlas Cbra</t>
  </si>
  <si>
    <t>NE WWE Stckdwn Strtr Damien Sndw Wrstlng</t>
  </si>
  <si>
    <t>NE WWE Stackdown Vehicle w/ fig</t>
  </si>
  <si>
    <t>NE WWE Stackdown Ring Set w/ fig</t>
  </si>
  <si>
    <t>NE GoGears Super Service Station</t>
  </si>
  <si>
    <t>NE GoGears Ferrari Set</t>
  </si>
  <si>
    <t>NE Maisto Super Transporter</t>
  </si>
  <si>
    <t>NE TK  SAND JIGSAW RANGOLI</t>
  </si>
  <si>
    <t>NE MNZ  DORNRÖSCHEN</t>
  </si>
  <si>
    <t>NE SCHIPPER  AFRICA  ELEPHANT CARAVAN</t>
  </si>
  <si>
    <t>NE Schipper PARIS NOSTALGIEY TRIPTYCHON</t>
  </si>
  <si>
    <t>NE SCHIPPER  HELLO KITTY AT BEDROOM</t>
  </si>
  <si>
    <t>NE SCHIPPER  HELLO KITTY AT SCHOOL</t>
  </si>
  <si>
    <t>NE SCHIPPER  HELLO KITTY AT THE KITCHEN</t>
  </si>
  <si>
    <t>NE SCHIPPER  KIDS LIONESS</t>
  </si>
  <si>
    <t>NE SCHIPPER  VELVET PAWS QUATTRO</t>
  </si>
  <si>
    <t>NE SCHIPPER  THE FOUR SEASONS</t>
  </si>
  <si>
    <t>NE 4M Make A Mermaid Trinket Box</t>
  </si>
  <si>
    <t>NE 4M Kidz Labs Morse Code Machine</t>
  </si>
  <si>
    <t>NE 4M Sunbeam Catcher 4 asst</t>
  </si>
  <si>
    <t>NE 4M Window Mosaic FairyMermaidPrincess</t>
  </si>
  <si>
    <t>NE 4M Self portrait Painting</t>
  </si>
  <si>
    <t>NE 4M Window Mosaic Cupcakes</t>
  </si>
  <si>
    <t>NE 4M Paint Trinket box Russian Dolls</t>
  </si>
  <si>
    <t>NE 4M MAKE OWN LIGHTUP MOSAIC LANTERN</t>
  </si>
  <si>
    <t>NE 4M GIRL ACCESSORIES WOVEN BRACELETS</t>
  </si>
  <si>
    <t>NE 4M GIRL ACC COOL COLOUR WRISTLETS</t>
  </si>
  <si>
    <t>NE 4M SCIENCE MAGIC ILLUSION MAGIC</t>
  </si>
  <si>
    <t>NE  ICE HOCKEY 582592 80CMS</t>
  </si>
  <si>
    <t>NE GW JURASSIC EGGS SEA MONSTERS</t>
  </si>
  <si>
    <t>NE GW JURASSIC EGGS PAINTING KIT</t>
  </si>
  <si>
    <t>E Hexbug Aquabot 20</t>
  </si>
  <si>
    <t>E Hexbug Aquabot Deco 15</t>
  </si>
  <si>
    <t>E SPY GEAR ROLLIN SPY BUG</t>
  </si>
  <si>
    <t>NE TY FLIPS  PURPLE DOLPHIN REG</t>
  </si>
  <si>
    <t>NE TY DUKE  BROWN WHITE DOG REG</t>
  </si>
  <si>
    <t>NE TY GLAMOUR PINK LEOPARD CLIP</t>
  </si>
  <si>
    <t>NE TY ELLIE  PINK SPECKLED ELEPHANT REG</t>
  </si>
  <si>
    <t>NE HAPE Ocean Octopus Mosaic Kit</t>
  </si>
  <si>
    <t>NE HAPE Dynamo Dominoes</t>
  </si>
  <si>
    <t>NE HAPE Magnetic Classic Train</t>
  </si>
  <si>
    <t>NE HAPE Magnetic Bullet Train</t>
  </si>
  <si>
    <t>NE HAPE Sack Racer Red</t>
  </si>
  <si>
    <t>NE HAPE MULTIFUNCTION KITCHEN</t>
  </si>
  <si>
    <t>NE ALEX HIP TO BE SQUARE CROCHET</t>
  </si>
  <si>
    <t>NE CMM PINK THE COURIER</t>
  </si>
  <si>
    <t>NE CMM PHOTO REAL WEEKENDER</t>
  </si>
  <si>
    <t>NE CMM BACKPACK</t>
  </si>
  <si>
    <t>NE Wooden Reunion 9 pc Puzzle</t>
  </si>
  <si>
    <t>NE Mookie Swingball</t>
  </si>
  <si>
    <t>NE Mookie Swingball Junior</t>
  </si>
  <si>
    <t>E Disco Robo Special Set</t>
  </si>
  <si>
    <t>NE Minnie Plush Backpack</t>
  </si>
  <si>
    <t>NE Cars Plush BackPack</t>
  </si>
  <si>
    <t>NE Kung Fu Panda Plush Backpack</t>
  </si>
  <si>
    <t>NE Madagascar Plush Backpack</t>
  </si>
  <si>
    <t>NE Micro Riders loop &amp; Jump Set</t>
  </si>
  <si>
    <t>NE BIG PORSCHE DIESEL JUNIOR R/O</t>
  </si>
  <si>
    <t>NE PLAYGO My First Painting Set</t>
  </si>
  <si>
    <t>NE SIMBA  ABC FIRST RATTLE 3ASST</t>
  </si>
  <si>
    <t>NE SIMBA  ABC MULTI FUNCTION RATTLE</t>
  </si>
  <si>
    <t>NE SIMBA  ABC CLOWN RATTLE W/TEETHER</t>
  </si>
  <si>
    <t>NE SIMBA  DOCTOR DOCTOR CASE 2ASST</t>
  </si>
  <si>
    <t>NE PNP ASST MEDIUM PLUSH DOG BEAR ANIMAL</t>
  </si>
  <si>
    <t>NE HW BASIC CAR ASS C4982</t>
  </si>
  <si>
    <t>NE CT Lexovisaurus</t>
  </si>
  <si>
    <t>NE CT Ouranosaurus</t>
  </si>
  <si>
    <t>NE CT Muttaburrasaurus</t>
  </si>
  <si>
    <t>NE CT Plateosaurus</t>
  </si>
  <si>
    <t>NE CT Tyrannosaurus Rex Green</t>
  </si>
  <si>
    <t>NE CT Diplodocus</t>
  </si>
  <si>
    <t>NE CT 31TYRANNOSAURUS REX  BULK  1</t>
  </si>
  <si>
    <t>NE CT BRACHIOSAURUS DELUXE 140 SCALE</t>
  </si>
  <si>
    <t>NE CT 115 TRICERATOPS</t>
  </si>
  <si>
    <t>NE CT CARCHARODONTOSAURUS DELUXE 140 SC</t>
  </si>
  <si>
    <t>NE CT 5Pcs Dinosaur Set In Window Box</t>
  </si>
  <si>
    <t>NE CT 3Pcs Prehistoric Life Open Boxed S</t>
  </si>
  <si>
    <t>NE CT 3 pcs Prehistoric Life Set</t>
  </si>
  <si>
    <t>NE CT Spinosaurus Window Box</t>
  </si>
  <si>
    <t>NE CT Lamb</t>
  </si>
  <si>
    <t>NE CT Hungarian Pig</t>
  </si>
  <si>
    <t>NE CT 5pcs FarmLife Box Set</t>
  </si>
  <si>
    <t>NE CT 4pcs Farm Open Box Set</t>
  </si>
  <si>
    <t>NE CT Diana Monkey</t>
  </si>
  <si>
    <t>NE CT Pygmy Hippopotamus</t>
  </si>
  <si>
    <t>NE CT Green Anaconda</t>
  </si>
  <si>
    <t>NE CT American Black Bear</t>
  </si>
  <si>
    <t>NE CT Rottweiler</t>
  </si>
  <si>
    <t>NE CT 3COLOUR HOUSE CAT STRETCHING</t>
  </si>
  <si>
    <t>NE CT 4pcs Dogs Set</t>
  </si>
  <si>
    <t>NE CT 9 pcs Cats   Dogs Boxed Set</t>
  </si>
  <si>
    <t>NE CT 4pcs Cats Dogs Set</t>
  </si>
  <si>
    <t>NE SOFTEASE STOYPINK BEAR35CM</t>
  </si>
  <si>
    <t>NE SOFTEASE STOY  PINK BEAR 35CM</t>
  </si>
  <si>
    <t>NE BARBIE CUSHION PINK COLOUR</t>
  </si>
  <si>
    <t>NE 118 MERCEDESBENZ GLK</t>
  </si>
  <si>
    <t>E Space Guard Gun with Laser  Sound360</t>
  </si>
  <si>
    <t>NE Kkids Babys First Ball</t>
  </si>
  <si>
    <t>E Kkids Jumbo Go Go Go</t>
  </si>
  <si>
    <t>NE Kkids Funky Stroller Pals Clever Bee</t>
  </si>
  <si>
    <t>NE Kkids I am the BOSS</t>
  </si>
  <si>
    <t>NE KKIDS PULLBACK AUTOS 4 ASST</t>
  </si>
  <si>
    <t>NE Kkids Delx PatrickShapeSortingHouse</t>
  </si>
  <si>
    <t>NE Kkids Inchworm with Teether</t>
  </si>
  <si>
    <t>NE Kkids Stick N Spin Emma</t>
  </si>
  <si>
    <t>NE Kkids Press n Go Inchworm</t>
  </si>
  <si>
    <t>NE Kkids Pelican Walk</t>
  </si>
  <si>
    <t>NE Kkids Rollin Ryan</t>
  </si>
  <si>
    <t>NE Kkids CrocoBloco</t>
  </si>
  <si>
    <t>NE Kkids Fairy Caterpillar</t>
  </si>
  <si>
    <t>NE Kkids Popbo Blocs Chain an inchworm</t>
  </si>
  <si>
    <t>E Kkids Tony the Pony</t>
  </si>
  <si>
    <t>NE KKIDS FUNKY STROLLER PALS  BOSS</t>
  </si>
  <si>
    <t>E Kkids 2 in 1 Talking Ball</t>
  </si>
  <si>
    <t>NE Kkids Baby Blocks</t>
  </si>
  <si>
    <t>NE Kkids Popbo Blocs Fun Park StarterSet</t>
  </si>
  <si>
    <t>NE Kkids Babys First Cube</t>
  </si>
  <si>
    <t>NE Kkids Rattling Flippo</t>
  </si>
  <si>
    <t>NE Kkids Doodle Studio</t>
  </si>
  <si>
    <t>E Kkids Listen Clap  Sing</t>
  </si>
  <si>
    <t>NE Kkids My First Activity Book</t>
  </si>
  <si>
    <t>NE KKIDS POPBO CHAINAWORD</t>
  </si>
  <si>
    <t>NE Kkids Happy Birdy</t>
  </si>
  <si>
    <t>NE Kkids Babys First Book</t>
  </si>
  <si>
    <t>NE KKIDS POPBO BLOCS  WILD ANIMALS</t>
  </si>
  <si>
    <t>NE KKIDS POPBO BLOCS  SEA CREATURES</t>
  </si>
  <si>
    <t>NE KKIDS SQUEAKY BABIES  WAYNE</t>
  </si>
  <si>
    <t>NE KKIDS SQUEAKY BABIES  JULIA</t>
  </si>
  <si>
    <t>NE KKIDS SQUEAKY BABIES  PATRICK</t>
  </si>
  <si>
    <t>NE SANTA PLUSH</t>
  </si>
  <si>
    <t>NE CHRISTMAS CAPS</t>
  </si>
  <si>
    <t>E CHRISTMAS WREATH</t>
  </si>
  <si>
    <t>NE Rummikub Jr</t>
  </si>
  <si>
    <t>NE STARWARS REBELS MASK AST</t>
  </si>
  <si>
    <t>E MZ 114 RC LAMBLP670CNTRL OPN DRRCBL</t>
  </si>
  <si>
    <t>NE Cubic Fun 3D pzzl Christ the Redeemer</t>
  </si>
  <si>
    <t>NE Cubic Fun 3D pzzl Triumphal Arch</t>
  </si>
  <si>
    <t>NE Cubic Fun 3D pzzl Christmas House 2</t>
  </si>
  <si>
    <t>NE MD HIRISE DOLLHOUSE</t>
  </si>
  <si>
    <t>NE MD Beginner Band Set</t>
  </si>
  <si>
    <t>NE MD WOODEN ABC123 BLOCKS UC</t>
  </si>
  <si>
    <t>NE MD Letter Puzzles</t>
  </si>
  <si>
    <t>NE MD Shape Sorting Clock</t>
  </si>
  <si>
    <t>NE MD Pound A peg</t>
  </si>
  <si>
    <t>NE MD Flowers Door Plaque</t>
  </si>
  <si>
    <t>NE MD Vehicles Door Plaque</t>
  </si>
  <si>
    <t>NE MD Construction Set in a Box</t>
  </si>
  <si>
    <t>NE MD Number Puzzles</t>
  </si>
  <si>
    <t>NE MD PRINCESS  FAIRY CUBE PUZZLE</t>
  </si>
  <si>
    <t>NE MD Pets Cube Puzzle</t>
  </si>
  <si>
    <t>NE MD Alphabet Nesting Stacking Blocks</t>
  </si>
  <si>
    <t>E TOMY Sing n Learn Bunny Bus</t>
  </si>
  <si>
    <t>NE STEFFI LOVE GIRLS PRINCESS JEWEL</t>
  </si>
  <si>
    <t>NE STEFFILOVE DANGLINBRACELET CHANGEABLE</t>
  </si>
  <si>
    <t>NE STEFFI LOVE GIRLS RING  NECKLACE</t>
  </si>
  <si>
    <t>E LP Learning Friends Adventure Bus</t>
  </si>
  <si>
    <t>E LP MY PAL SCOUT</t>
  </si>
  <si>
    <t>E LP MY PAL VIOLET</t>
  </si>
  <si>
    <t>E LP LEAPBAND GREEN</t>
  </si>
  <si>
    <t>E LP LEAPBAND PINK</t>
  </si>
  <si>
    <t>E LP LEAPBAND BLUE</t>
  </si>
  <si>
    <t>E LP LEAPBAND ORANGE</t>
  </si>
  <si>
    <t>NE ART  FUN PLASTIC DOUGH CUPCAKE</t>
  </si>
  <si>
    <t>NE ART  FUN SEQUIN FUN</t>
  </si>
  <si>
    <t>NE ART  FUN DOUGH SET HAIRSTUDIO</t>
  </si>
  <si>
    <t>NE ART  FUN 3D STICK FUN 3ASS</t>
  </si>
  <si>
    <t>NE ART  FUN 10000 PCS COLOR BEADS SE</t>
  </si>
  <si>
    <t>NE ART  FUN DOUGHS WITH CUTTER IN TUBE</t>
  </si>
  <si>
    <t>NE ART  FUN LETTER STAMPSET</t>
  </si>
  <si>
    <t>E Intelligent Bluetooth Robot</t>
  </si>
  <si>
    <t>E Topps MAPL Sticker Activity Album</t>
  </si>
  <si>
    <t>NE FERRARI SKATE BOARD</t>
  </si>
  <si>
    <t>NE JOHN CENA SKATEBOARD  31 NCH</t>
  </si>
  <si>
    <t>NE MULTI BIRD SKATEBOARD  31 INCH</t>
  </si>
  <si>
    <t>NE CARS SKATEBOARD  31 INCH</t>
  </si>
  <si>
    <t>NE SPIDERMAN SKATEBOARD  31 INCH</t>
  </si>
  <si>
    <t>NE IRON MAN SKATEBOARD  31 INCH</t>
  </si>
  <si>
    <t>NE AVENGERS SKATEBOARD  31 INCH</t>
  </si>
  <si>
    <t>NE Hot Wheels Skate board 31 inch</t>
  </si>
  <si>
    <t>NE LT JELLY BEAN RACER ORANGE</t>
  </si>
  <si>
    <t>NE LT GARDEN CHAIR CAMO</t>
  </si>
  <si>
    <t>NE TK Origami Christmas Party</t>
  </si>
  <si>
    <t>E TH R/O Train</t>
  </si>
  <si>
    <t>E TH R O 2 4G RC BMW I8 Concept Spyder</t>
  </si>
  <si>
    <t>E TH R/O BMW R1200GS Motorcycle</t>
  </si>
  <si>
    <t>NE ALEX HOLIDAY BLING ALONG XMAS TREE</t>
  </si>
  <si>
    <t>NE ALEX Ultimate Tattoo Glitter Party</t>
  </si>
  <si>
    <t>NE Barbie 28 Doll</t>
  </si>
  <si>
    <t>NE LAMAZE Jacque the Peacock</t>
  </si>
  <si>
    <t>NE LAMAZE My First Doll Maisie</t>
  </si>
  <si>
    <t>NE LAMAZE My First Teddy</t>
  </si>
  <si>
    <t>E LAMAZE Cow Chorus</t>
  </si>
  <si>
    <t>NE LAMAZE Cuddle  Squeak Koalas</t>
  </si>
  <si>
    <t>NE Madzzle Worldopedia Animals</t>
  </si>
  <si>
    <t>NE Madzzle Amazon</t>
  </si>
  <si>
    <t>NE Shop till you drop</t>
  </si>
  <si>
    <t>NE NER NSTRIKE ELITE TRIAD EX3</t>
  </si>
  <si>
    <t>E NER DEMOLISHER 2 IN 1</t>
  </si>
  <si>
    <t>NE NER NSTRIKE ELITE UNIVRSL 30 SCTN DRT</t>
  </si>
  <si>
    <t>NE NER NSTRIKE MEGA BIGSHOCK</t>
  </si>
  <si>
    <t>NE ARCHIES STOYBEARBEIGE BRWN40CM</t>
  </si>
  <si>
    <t>NE STEFFI LOVE PIZZA</t>
  </si>
  <si>
    <t>NE STEFFI LOVE CUPCAKE GIRL</t>
  </si>
  <si>
    <t>NE Trudi Rabbit in the bag Trudi Pets</t>
  </si>
  <si>
    <t>NE Trudi Finger puppet Wolf</t>
  </si>
  <si>
    <t>NE Trudi Finger puppet Hedgehog</t>
  </si>
  <si>
    <t>E Road Ripper Stunt Remote Contrl 2 Ast</t>
  </si>
  <si>
    <t>E ROAD RIPPER WHEELIE POWER  4 AST</t>
  </si>
  <si>
    <t>E ROAD RIPPER STREET BEATZ  2 AST</t>
  </si>
  <si>
    <t>E ROAD RIPPER MAXIMUM BOOST  2 AST</t>
  </si>
  <si>
    <t>E ROAD RIPPER COMEBACK RACER  4 AST</t>
  </si>
  <si>
    <t>NE PRINCESS WATER GUN  499</t>
  </si>
  <si>
    <t>NE Cars Cushion</t>
  </si>
  <si>
    <t>NE Mickey Cushion</t>
  </si>
  <si>
    <t>NE Minnie Cushion</t>
  </si>
  <si>
    <t>NE Snow White Cushion</t>
  </si>
  <si>
    <t>NE Lego DUPLO Sofia the 1st Royal Castle</t>
  </si>
  <si>
    <t>NE Lego Bricks Creative</t>
  </si>
  <si>
    <t>NE Lego Bricks Creative Supplement</t>
  </si>
  <si>
    <t>NE ToyhouseTricycle Luxury B33</t>
  </si>
  <si>
    <t>NE WabaFun Castle Molds</t>
  </si>
  <si>
    <t>NE Tomy BABYDAM</t>
  </si>
  <si>
    <t>NE Doctor Set Blue</t>
  </si>
  <si>
    <t>NE DOCTOR SET  PINK</t>
  </si>
  <si>
    <t>E Kitchen Pink Stool Playset</t>
  </si>
  <si>
    <t>NE BEAUTY SET Stool Playset</t>
  </si>
  <si>
    <t>E Kitchen Yellow Stool Playset</t>
  </si>
  <si>
    <t>NE TOOL Blue Stool Playset</t>
  </si>
  <si>
    <t>NE BIG  BABYMOVER</t>
  </si>
  <si>
    <t>E BIG  BOBBY CAR POLICE W SOUND</t>
  </si>
  <si>
    <t>E Winfun R C Wriggle Giggle Caterpillar</t>
  </si>
  <si>
    <t>E WINFUN Shape Sorter Cash Register</t>
  </si>
  <si>
    <t>E Winfun Talking Activity Book</t>
  </si>
  <si>
    <t>E WINFUN SINGATUNE MICROPHONE</t>
  </si>
  <si>
    <t>E COTOONS LOCO</t>
  </si>
  <si>
    <t>NE ALEX 3 CAKE JEWELRY BOXES</t>
  </si>
  <si>
    <t>NE Loom Bands Smell</t>
  </si>
  <si>
    <t>NE LOOM BAND CASE 500 BANDS</t>
  </si>
  <si>
    <t>NE Scentos Scented Rainbow 10Pen  Red</t>
  </si>
  <si>
    <t>NE Scentos Scented Classic Markers 8ct</t>
  </si>
  <si>
    <t>NE Scentos Scented Colouring Pencils 12</t>
  </si>
  <si>
    <t>NE Scentos Scented Twistable Crayons8ct</t>
  </si>
  <si>
    <t>NE Scentos Funny Faces Markers</t>
  </si>
  <si>
    <t>NE Scentos Love Hearts Markers</t>
  </si>
  <si>
    <t>NE Scentos Highlighters</t>
  </si>
  <si>
    <t>NE Scentos Washable 2oz Paint Bottles</t>
  </si>
  <si>
    <t>NE EF M113 ARMORED VEHICLE</t>
  </si>
  <si>
    <t>NE Workman Tool Haulin Truck</t>
  </si>
  <si>
    <t>NE Nano Blocks Violin</t>
  </si>
  <si>
    <t>NE Nano Blocks Acoustic Guitar</t>
  </si>
  <si>
    <t>NE Nano Blocks Sydney Opera House</t>
  </si>
  <si>
    <t>NE TOPModel Coloured Pencil Set</t>
  </si>
  <si>
    <t>NE TOPModel  Tattoo book</t>
  </si>
  <si>
    <t>NE SEA SPARKLES  MERMAID MARINA 10 IN</t>
  </si>
  <si>
    <t>NE Fancy Pal Cat Icy Blue W/Bow 8 in</t>
  </si>
  <si>
    <t>NE Fancy Pal Poodle 8 in</t>
  </si>
  <si>
    <t>NE Fancy Pal Unicorn Purple 8 in</t>
  </si>
  <si>
    <t>NE Fancy Pal White Cat 8 in</t>
  </si>
  <si>
    <t>NE Fancy Pal Chihuahua Ice Blue 8 in</t>
  </si>
  <si>
    <t>NE Fancy Pal Scottie in Tartan Bag 8 in</t>
  </si>
  <si>
    <t>NE Amzng Science Bulls Eye Strike</t>
  </si>
  <si>
    <t>NE Amzng Science Crazy Wheels</t>
  </si>
  <si>
    <t>NE LT TOTAL XSTREAM TRIPLE SHT 12 DRTS</t>
  </si>
  <si>
    <t>NE ROCKING DINOSAUR WITH CHAIR</t>
  </si>
  <si>
    <t>E Hexbug Nano V2 Single</t>
  </si>
  <si>
    <t>E Hexbug Nano V2 Gravity Loop</t>
  </si>
  <si>
    <t>E Hexbug Aquabot 20 W Bowl</t>
  </si>
  <si>
    <t>NE DORAEMON FIGURINE 2IN 1  DORAEMON</t>
  </si>
  <si>
    <t>NE Doreamon Figure Pk 5</t>
  </si>
  <si>
    <t>NE PETZOO HORSES 2 6 PCS SET</t>
  </si>
  <si>
    <t>NE PETZOO KITTEN 3 PCS SET</t>
  </si>
  <si>
    <t>NE PETZOO ZOO 3 3 PCS SET</t>
  </si>
  <si>
    <t>NE Hape Vibrant Red Guitar</t>
  </si>
  <si>
    <t>NE Hape Vibrant Blue Guitar</t>
  </si>
  <si>
    <t>NE Hape ABC Magnetic Letters</t>
  </si>
  <si>
    <t>NE SUNTA GIANT PLAY HOUSE</t>
  </si>
  <si>
    <t>NE EZY ROLLER  ORANGE</t>
  </si>
  <si>
    <t>NE Ezy Roller - Blue</t>
  </si>
  <si>
    <t>FROZEN SCHOOL BAGS XL 18</t>
  </si>
  <si>
    <t>NE Rainbow Loom kit</t>
  </si>
  <si>
    <t>NE Rainbow Loom Monster Tail</t>
  </si>
  <si>
    <t>NE Rainbow Loom Solid Bands Navy Blue</t>
  </si>
  <si>
    <t>NE Rainbow Loom Solid Bands Yellow</t>
  </si>
  <si>
    <t>NE Rainbow Loom Solid Bands Ocean Blue</t>
  </si>
  <si>
    <t>NE Rainbow Loom Solid Bands Olive Green</t>
  </si>
  <si>
    <t>NE Rainbow Loom Solid Bands Orange</t>
  </si>
  <si>
    <t>NE Rainbow Loom Solid Bands Neon Orange</t>
  </si>
  <si>
    <t>NE Rainbow Loom Solid Bands Fuchsia</t>
  </si>
  <si>
    <t>NE Rainbow Loom Solid Bands Teal</t>
  </si>
  <si>
    <t>NE Rainbow Loom Jelly Bands Navy</t>
  </si>
  <si>
    <t>NE Rainbow Loom Jelly Bands Yellow</t>
  </si>
  <si>
    <t>NE Rainbow Loom Jelly Bands Purple</t>
  </si>
  <si>
    <t>NE Rainbow Loom Jelly Bands Ocean Blue</t>
  </si>
  <si>
    <t>NE Rainbow Loom Silicon Bands Neon Orang</t>
  </si>
  <si>
    <t>NE Rainbow Loom Silicon Bands Glitter Re</t>
  </si>
  <si>
    <t>NE PNP3776BEAR MEDIUM PINK  BLU50CM</t>
  </si>
  <si>
    <t>NE PNP3785SITTING BEAR LARGE 70 CMS</t>
  </si>
  <si>
    <t>NE Plus Minus Cross</t>
  </si>
  <si>
    <t>NE 3D Puzzles Holiday Bungalow Dollhouse</t>
  </si>
  <si>
    <t>NE 3D Puzzles Rural VillaDollhouse</t>
  </si>
  <si>
    <t>NE Dirt Demons</t>
  </si>
  <si>
    <t>NE Barbie CFX73 BRB TOPS BOTTOMS FASH AS</t>
  </si>
  <si>
    <t>NE BARBIE CFX92BRB COMP LOOK FASHION AS</t>
  </si>
  <si>
    <t>BARBIEFRIEND CAREER 2 PACK 1</t>
  </si>
  <si>
    <t>E FP CDH26  STORYBOOK RHYMESQE</t>
  </si>
  <si>
    <t>E FISHER PRICE BHJ28  SINGIN SOCCER BA</t>
  </si>
  <si>
    <t>NE FISHER PRICE CHH58  DOODLE PRO LARGE</t>
  </si>
  <si>
    <t>NE FP Doodle Pro Trip Assortment</t>
  </si>
  <si>
    <t>E FISHER PRICE CHN44 SS JUMPEROO RAINF</t>
  </si>
  <si>
    <t>E FISHER PRICE CCB70  NEWBORN TO TODDLE</t>
  </si>
  <si>
    <t>NE FISHER PRICE CDC22  BUTTERFLY SHAPE</t>
  </si>
  <si>
    <t>E THOMAS AND FRIENDS CDV11  TF THOMAS</t>
  </si>
  <si>
    <t>E FISHER PRICE CDC11  BRIGHT BEATS ACTI</t>
  </si>
  <si>
    <t>NE FISHER PRICE CDN84  FOX PEEKNSEE M</t>
  </si>
  <si>
    <t>NE FISHER PRICE CDT70  CLICKITYCLACK A</t>
  </si>
  <si>
    <t>E FISHER PRICE Y6979  PAB FRIENDS FLIP</t>
  </si>
  <si>
    <t>E FP LNL SS TABLET</t>
  </si>
  <si>
    <t>E MIP2  Silver</t>
  </si>
  <si>
    <t>NE BBURAGO 124 FERRARI 458 ITALIA</t>
  </si>
  <si>
    <t>NE BBURAGO 124 FERRARI F12 BERLINETTA</t>
  </si>
  <si>
    <t>NE BBURAGO 143 FERRARI RACE  PLAY</t>
  </si>
  <si>
    <t>NE BBURAGO 164 FERRARI RACEPLAY BLSTR</t>
  </si>
  <si>
    <t>NE  BARBIE FREE GLAMTASTIC KIT</t>
  </si>
  <si>
    <t>E Smart Lab RoboXplorer</t>
  </si>
  <si>
    <t>NE SMART LAB YOUTRACKIT WEATHER LAB</t>
  </si>
  <si>
    <t>NE Smart Lab MINI PACK Bath Fizzy Lab</t>
  </si>
  <si>
    <t>NE DISNEY POPUP SOFIA THE FIRST  TENT</t>
  </si>
  <si>
    <t>NE TRA RID Legion Asst</t>
  </si>
  <si>
    <t>NE Tra RID one Step Changers Asst</t>
  </si>
  <si>
    <t>NE SPD TITAN HERO POWER BLASTER ASST</t>
  </si>
  <si>
    <t>E Counting with Luke the Loop</t>
  </si>
  <si>
    <t>NE AVN 375All star Figure Ass</t>
  </si>
  <si>
    <t>NE AVN2 AOU 25 FIGURE 2 PK AST</t>
  </si>
  <si>
    <t>NE AVN2 AOU 375INF SERS FIG AST</t>
  </si>
  <si>
    <t>NE AVN2 AOU Role Play Mask Asst</t>
  </si>
  <si>
    <t>NE SS Beyblade Battle Top</t>
  </si>
  <si>
    <t>NE SS BeyBey Raiderz Shgn FireGate Batle</t>
  </si>
  <si>
    <t>NE Pokemon Clip  n Carry Poke Ball Asst</t>
  </si>
  <si>
    <t>NE POKEMON 8 BASIC PLUSH  ASST</t>
  </si>
  <si>
    <t>NE BW  Mini Punching Bag</t>
  </si>
  <si>
    <t>NE BW 40x30x45 Play House</t>
  </si>
  <si>
    <t>DISNEY ASSORTED PENCIL PK1 59 PCH</t>
  </si>
  <si>
    <t>KM NOVELTY TOYS CBD</t>
  </si>
  <si>
    <t>NE BW 15x95x35 Minnie Air Pillo</t>
  </si>
  <si>
    <t>NE BW Mickey  Family pool</t>
  </si>
  <si>
    <t>NE BW 39x26 Pool Float</t>
  </si>
  <si>
    <t>NE BW Character Goggles</t>
  </si>
  <si>
    <t>NE 40x8 Transparent Sea Life Pool</t>
  </si>
  <si>
    <t>NE 36x36x33 Lady Bug Sun Shade Po</t>
  </si>
  <si>
    <t>NE HW ZIP RIPPER TRACK SET</t>
  </si>
  <si>
    <t>NE WWE SUPER STRIKERS RING</t>
  </si>
  <si>
    <t>NE HW ECL LP RACE ASST</t>
  </si>
  <si>
    <t>NE TK BEDAZZLING JEWELLERY ATV</t>
  </si>
  <si>
    <t>NE TB My  School Bag BatMan</t>
  </si>
  <si>
    <t>NE TB Superheros Diary</t>
  </si>
  <si>
    <t>NE TB My Beautiful Hat Tweety</t>
  </si>
  <si>
    <t>NE TB MY SMARTHAT TOM  JERRY</t>
  </si>
  <si>
    <t>NE KS KIDS PATRICKLARGE</t>
  </si>
  <si>
    <t>NE Ks Kids Barbara</t>
  </si>
  <si>
    <t>E Ks Kids A Singing  Laughing Bee</t>
  </si>
  <si>
    <t>NE Ks Kids Clever Bee Musical Mobile</t>
  </si>
  <si>
    <t>NE Ks Kids Stick Rattle Clever Bee</t>
  </si>
  <si>
    <t>NE Ks Kids Stick Rattle Jacky</t>
  </si>
  <si>
    <t>NE Ks Kids Colorful Bowling Friends</t>
  </si>
  <si>
    <t>NE Ks Kids Funky Stroller Pals Inchworm</t>
  </si>
  <si>
    <t>E Ks Kids Play N Rest Musical Mat</t>
  </si>
  <si>
    <t>NE Ks Kids Hungry Pelican in Bath</t>
  </si>
  <si>
    <t>NE Ks Kids Babys First Watch</t>
  </si>
  <si>
    <t>NE Ks Kids Pull N Move Musical Pals Cle</t>
  </si>
  <si>
    <t>NE Ks Kids Pop Up Imagic Tent</t>
  </si>
  <si>
    <t>E Ks Kids Mothers Whisper Hungry Pelic</t>
  </si>
  <si>
    <t>E Ks Kids Musical Turto Parade</t>
  </si>
  <si>
    <t>NE Ks Kids Colorful Bathing Duck 10 pcs</t>
  </si>
  <si>
    <t>NE Ks Kids Funky Stroller Pals Rattling</t>
  </si>
  <si>
    <t>NE Ks Kids Bath Toy Set</t>
  </si>
  <si>
    <t>NE Ks Kids Funky Stroller Pals Patrick</t>
  </si>
  <si>
    <t>E KS KIDS CHITCHATTING MUSICAL FARMYAR</t>
  </si>
  <si>
    <t>E Ks Kids Learn to talk Wayne</t>
  </si>
  <si>
    <t>E Ks Kids Learn to talk Julia</t>
  </si>
  <si>
    <t>NE Ks Kids Baby Crawl Tunnel</t>
  </si>
  <si>
    <t>NE Ks Kids Love Circle</t>
  </si>
  <si>
    <t>E Ks Kids Day N Night Owl Clock</t>
  </si>
  <si>
    <t>E Ks Kids Big Blue Whale</t>
  </si>
  <si>
    <t>NE Ks Kids Octopus Baby Ball Pit</t>
  </si>
  <si>
    <t>NE Ks Kids Bathing Duck Set 6 pcS</t>
  </si>
  <si>
    <t>NE Ks Kids Chip Chip Bird</t>
  </si>
  <si>
    <t>NE Ks Kids Little Turtle</t>
  </si>
  <si>
    <t>NE Ks Kids Boss</t>
  </si>
  <si>
    <t>NE Ks Kids Little Octopus</t>
  </si>
  <si>
    <t>NE Ks Kids Knock Knock Block</t>
  </si>
  <si>
    <t>NE K s Kids Learning Shoe</t>
  </si>
  <si>
    <t>NE Ks Kids The Bees Link</t>
  </si>
  <si>
    <t>NE K's Kids Musical Pull Bee Hive</t>
  </si>
  <si>
    <t>NE KS KIDS FLEXIARCH</t>
  </si>
  <si>
    <t>NE K's Kids Inchworm Shape Sorter</t>
  </si>
  <si>
    <t>NE K's Kids Popbo Blocs Cubic CrocoBloco</t>
  </si>
  <si>
    <t>NE Ks Kids Smart Stacker</t>
  </si>
  <si>
    <t>NE K's Kids Travelling Inchworm</t>
  </si>
  <si>
    <t>E K's Kids Musical Owl Sofa</t>
  </si>
  <si>
    <t>E K's Kids Night Light Pals Wayne</t>
  </si>
  <si>
    <t>E K's Kids Night Light Pals Julia</t>
  </si>
  <si>
    <t>E K's Kids Night Light Pals Panda</t>
  </si>
  <si>
    <t>E K's Kids Night Light Pals Frog</t>
  </si>
  <si>
    <t>NE K's Kids Neck Rest Patrick</t>
  </si>
  <si>
    <t>NE K's Kids Playful Pages</t>
  </si>
  <si>
    <t>E LFLEAPPAD 3 HW PINK</t>
  </si>
  <si>
    <t>Pram Rattle</t>
  </si>
  <si>
    <t>NE TODDLE N RIDE</t>
  </si>
  <si>
    <t>NE CLIP CLOP COWBOY</t>
  </si>
  <si>
    <t>NE TB Jumbo Colouring set Looney tunes</t>
  </si>
  <si>
    <t>NE TB Jumbo Colouring set Bat Man</t>
  </si>
  <si>
    <t>NE RENART PAINTASTICS  POSTERS 1</t>
  </si>
  <si>
    <t>NE Renart Paintastics  Posters 2</t>
  </si>
  <si>
    <t>NE RENART PAINTASTICS  PAINT BY NUMBERS</t>
  </si>
  <si>
    <t>NE SUN TA BLOCKS 35 PCS</t>
  </si>
  <si>
    <t>NE SUNTA BLOCKS 52 PCS</t>
  </si>
  <si>
    <t>NE Ecokic Mini Pink</t>
  </si>
  <si>
    <t>NE Ecokic Mini Orange</t>
  </si>
  <si>
    <t>NE Ecokic Maxi Sky Blue</t>
  </si>
  <si>
    <t>NE RFD Ecokic Maxi Green</t>
  </si>
  <si>
    <t>NE HORIZON LANYARD LACING ART  CRAFT</t>
  </si>
  <si>
    <t>NE HORIZON STRIKEACORD BRACELET LOOM A</t>
  </si>
  <si>
    <t>NE HORIZON WEAVING LOOM ART  CRAFT</t>
  </si>
  <si>
    <t>NE HORIZON QUILT MAKING ART  CRAFT</t>
  </si>
  <si>
    <t>E IMC MINNIE MICRO AMPLIFIER</t>
  </si>
  <si>
    <t>NE IMC MINNIE BEAUTY CASE</t>
  </si>
  <si>
    <t>E IMC MINNIE BOW CRAZY</t>
  </si>
  <si>
    <t>E IMC Funny Friends Monkeys</t>
  </si>
  <si>
    <t>E IMC Lucy Dog</t>
  </si>
  <si>
    <t>E MINNIE BALLERINA</t>
  </si>
  <si>
    <t>E SOFT SECRET DIARY I LOVE MINNIE</t>
  </si>
  <si>
    <t>NE MICKEY WORKSHOP</t>
  </si>
  <si>
    <t>E MINNIE SECRET DIARY ELECTRONIC</t>
  </si>
  <si>
    <t>E MUSICAL MATT MINNIE</t>
  </si>
  <si>
    <t>E TRA Titan Guardian Asst</t>
  </si>
  <si>
    <t>E PLA Roll n Gear Car</t>
  </si>
  <si>
    <t>NE AVN2 Super HM Battle upgrade fig Asst</t>
  </si>
  <si>
    <t>E Mitashi Spark</t>
  </si>
  <si>
    <t>E Hexbug Circuit Board Pwrd Single Board</t>
  </si>
  <si>
    <t>E Hexbug Circuit Board Ramp Assortment</t>
  </si>
  <si>
    <t>E Hexbug Circuit Board powered Ramp Set</t>
  </si>
  <si>
    <t>E Hexbug Circuit Board Powered Park Set</t>
  </si>
  <si>
    <t>E Hexbug  Zipline Starter Set</t>
  </si>
  <si>
    <t>E Hexbug Aquabot Aquabot JellyFish</t>
  </si>
  <si>
    <t>E Hexbug Aquabot Aquabot Seahorse</t>
  </si>
  <si>
    <t>E Silverlit Bluetooth R C Enzo Ferrari</t>
  </si>
  <si>
    <t>NE Waboba Lava Ball</t>
  </si>
  <si>
    <t>E PERCUSSION MIXER PLAYMAT SLW9723</t>
  </si>
  <si>
    <t>E ANIMAL HOPSCOTCH PLAYMAT SLW929</t>
  </si>
  <si>
    <t>E SPORTS CHALLENGE PLAYMAT SLW9915</t>
  </si>
  <si>
    <t>NE Metal TINE GAME 6 STYLE ASST.</t>
  </si>
  <si>
    <t>NE Wooden 16L PUZZLE</t>
  </si>
  <si>
    <t>NE WOODEN RECTANGLE PZZL11PCS</t>
  </si>
  <si>
    <t>NE WOODEN SQUARE PZZL11PCS</t>
  </si>
  <si>
    <t>NE WOODEN LEARNING BLOCKS100PCS</t>
  </si>
  <si>
    <t>NE WOODEN LEARN WITH DOMINOES 100PCS</t>
  </si>
  <si>
    <t>NE Tangram</t>
  </si>
  <si>
    <t>NE MD Pizza Party</t>
  </si>
  <si>
    <t>NE MD Birthday Party</t>
  </si>
  <si>
    <t>NE MD Cutting Fruit</t>
  </si>
  <si>
    <t>NE MD Cutting Food</t>
  </si>
  <si>
    <t>NE MD WOODEN PRINCESS WAND  DYO</t>
  </si>
  <si>
    <t>NE MD WOODEN HEART CHEST  DYO</t>
  </si>
  <si>
    <t>NE MD PRINCESS TIARA  DYO</t>
  </si>
  <si>
    <t>NE MD Race Car</t>
  </si>
  <si>
    <t>NE MD Flower Mirror</t>
  </si>
  <si>
    <t>NE MD Sparkling Flowers Wooden Bead Set</t>
  </si>
  <si>
    <t>NE MD MONTHBYMONTH FLIP FRAME</t>
  </si>
  <si>
    <t>NE MD Abacus</t>
  </si>
  <si>
    <t>NE MD Magnetic Car Loader</t>
  </si>
  <si>
    <t>E MD Vehicles Sound Puzzle</t>
  </si>
  <si>
    <t>NE MD Suspend Jr</t>
  </si>
  <si>
    <t>NE MD Suspend</t>
  </si>
  <si>
    <t>NE BIG BANG THEORY PENNY WACKY WOBBLER</t>
  </si>
  <si>
    <t>NE TWO WHEEL SCOOTER  POKEMON</t>
  </si>
  <si>
    <t>NE CHICCO LITTLE RED RIDING HOOD COT MOB</t>
  </si>
  <si>
    <t>NE CHICCO 3 LITTLE PIGS</t>
  </si>
  <si>
    <t>E CHICCO MUSICAL LION</t>
  </si>
  <si>
    <t>E CHICCO MUSICAL MONKEY</t>
  </si>
  <si>
    <t>NE FP PRECIOUS PLANET GIFT SET</t>
  </si>
  <si>
    <t>NE TOYHOUSE Tricycle Luxury B33 Pink</t>
  </si>
  <si>
    <t>NE TOYHOUSE Metal Tricycle Simple A28 2</t>
  </si>
  <si>
    <t>NE Flamingo Doll Blanket</t>
  </si>
  <si>
    <t>NE Flamingo Car Blanket</t>
  </si>
  <si>
    <t>NE Flamingo Blue Car</t>
  </si>
  <si>
    <t>NE Flamingo My First Flight</t>
  </si>
  <si>
    <t>NE Flamingo Plush Cars</t>
  </si>
  <si>
    <t>NE Flamingo Utlility Bus</t>
  </si>
  <si>
    <t>NE Flamingo Racing Car</t>
  </si>
  <si>
    <t>NE Flamingo Vehicles</t>
  </si>
  <si>
    <t>NE Flamingo Multicolored Plane</t>
  </si>
  <si>
    <t>NE Flamingo Animated Engine</t>
  </si>
  <si>
    <t>NE Flamingo Assorted Fishes</t>
  </si>
  <si>
    <t>NE Flamingo Premium Lying Dog</t>
  </si>
  <si>
    <t>NE Flamingo Sling Bag</t>
  </si>
  <si>
    <t>NE Flamingo Quirky Animals Series</t>
  </si>
  <si>
    <t>NE Flamingo Butterfly playtoy</t>
  </si>
  <si>
    <t>NE Flamingo Sea playtoy</t>
  </si>
  <si>
    <t>NE Flamingo Shiny Dolphin</t>
  </si>
  <si>
    <t>NE Flamingo Baby Chair</t>
  </si>
  <si>
    <t>NE Fibracolor Fine Washable Markers 12</t>
  </si>
  <si>
    <t>NE Fibracolor Rainbow Color pencils 12</t>
  </si>
  <si>
    <t>NE Fibracolor iDeco Decoration Fibrepens</t>
  </si>
  <si>
    <t>NE Fibracolor Baby Washable Markers 10</t>
  </si>
  <si>
    <t>E MZ RC 118   EXCAVATOR</t>
  </si>
  <si>
    <t>E MZ RC 118  CRANETRUCK</t>
  </si>
  <si>
    <t>NE Maisto DC Builder Zone Quarry Monster</t>
  </si>
  <si>
    <t>NE BBURAGO DC 124 LA FERRARI</t>
  </si>
  <si>
    <t>NE Bburago143 Ferrari Launch  Jump Set</t>
  </si>
  <si>
    <t>E Karma Muscle Turner Rc Car</t>
  </si>
  <si>
    <t>NE XSHOT EXCEL MICRO</t>
  </si>
  <si>
    <t>NE XSHOT EXCEL 10PK DART REFILL</t>
  </si>
  <si>
    <t>NE XSHOT EXCEL COMBO DOUBLE DUAL</t>
  </si>
  <si>
    <t>NE XSHOT EXCEL CLIP BLASTER</t>
  </si>
  <si>
    <t>NE XSHOT EXCEL COMBO DBL SCOPE  MICRO</t>
  </si>
  <si>
    <t>NE Myminigolf Spiderball</t>
  </si>
  <si>
    <t>NE GW JURASSIC HUNTERS CHASMOSAURUS</t>
  </si>
  <si>
    <t>DISNEY SLEEPING POOH 12 INCH EIWDP0070</t>
  </si>
  <si>
    <t>NE GW JURASSIC HUNTERS DEINONYCHUS</t>
  </si>
  <si>
    <t>NE GW JURASSIC HUNTERS DILOPHOSAURUS</t>
  </si>
  <si>
    <t>NE GW JURASSIC HUNTERS EUSTREPTOSPONDYLU</t>
  </si>
  <si>
    <t>NE GW JURASSIC HUNTERS ORNITHOMIMUS</t>
  </si>
  <si>
    <t>NE GW JURASSIC HUNTERS OURANOSAURUS</t>
  </si>
  <si>
    <t>NE GW JURASSIC HUNTERS OVIRAPTOR</t>
  </si>
  <si>
    <t>NE GW JURASSIC HUNTERS PROTOCERATOPS</t>
  </si>
  <si>
    <t>NE GW JURASSIC HUNTERS TSINTAOSAURUS</t>
  </si>
  <si>
    <t>NE GW JURASSIC HUNTERS ORNITHOLESTES</t>
  </si>
  <si>
    <t>NE GW JURASSIC HUNTERS UTAHRAPTOR</t>
  </si>
  <si>
    <t>NE EZY ROLLER  GREEN</t>
  </si>
  <si>
    <t>NE PM Cars  bikes Rescuers wit Stretchr</t>
  </si>
  <si>
    <t>NE PM Cars  bikes Power Rockets</t>
  </si>
  <si>
    <t>NE PM Cars  bikes Motor Bike</t>
  </si>
  <si>
    <t>E PM Grande Mansion Living Room</t>
  </si>
  <si>
    <t>NE ALTIUS CARS FRISBEE</t>
  </si>
  <si>
    <t>NE TRA TITAN HEROES ASST</t>
  </si>
  <si>
    <t>NE Tweety colours in Style Board Game</t>
  </si>
  <si>
    <t>NE TOM  JERRY MAGNETIC BOX BOARD GAME</t>
  </si>
  <si>
    <t>NE Barbie 12 in 1 ATV</t>
  </si>
  <si>
    <t>NE Batman 12 in 1 ATV</t>
  </si>
  <si>
    <t>E PLANES TABLE TOP GAME</t>
  </si>
  <si>
    <t>NE NEWRAY 132 DC CHEVY SERIES D1</t>
  </si>
  <si>
    <t>NE NEWRAY 132 DC CHEVROLET CONVERTIBLE</t>
  </si>
  <si>
    <t>NE NEWRAY 132 DC 1933 CHEVY COUPE</t>
  </si>
  <si>
    <t>NE NEWRAY 132 DC 1928 CHEVY  LANAU</t>
  </si>
  <si>
    <t>NEWRAY CLASSIC TANK M4A3 MODEL KIT 8+YR</t>
  </si>
  <si>
    <t>NEWRAY CLASSIC TANK M3LEE MODEL KIT 8+YR</t>
  </si>
  <si>
    <t>E Sirius Nano Drone with Gyro</t>
  </si>
  <si>
    <t>NE Avengers 108 Pc puzzles</t>
  </si>
  <si>
    <t>NE Barbie shape in Style Board Game</t>
  </si>
  <si>
    <t>CIRCLE E AVENGERS 20 X 20 CARROM CBD</t>
  </si>
  <si>
    <t>ITYS DSNY MM&amp;FR MLTP GMTBL24x12IN 3Y+CBD</t>
  </si>
  <si>
    <t>ITOYS CE PRINCESS MLTPPS GAMINGTABLE CBD</t>
  </si>
  <si>
    <t>ITYS SPDRMN MLTPRP GMTBL 3Y+ 24x12IN CBD</t>
  </si>
  <si>
    <t>AIR PILLOW 67121N</t>
  </si>
  <si>
    <t>NE Dream Town Rose Petal Cottage</t>
  </si>
  <si>
    <t>NE Dream Town Lounge Set</t>
  </si>
  <si>
    <t>NE GetGo Fire Engine Role Play Tent</t>
  </si>
  <si>
    <t>NE Topps IPL Battle Trump card game</t>
  </si>
  <si>
    <t>NE ALEX Color a House#</t>
  </si>
  <si>
    <t>NE ALEX Color a Rocket#</t>
  </si>
  <si>
    <t>NE ALEX WINDOW STICKER ART  GLAM</t>
  </si>
  <si>
    <t>NE ALEX Ready Set Count</t>
  </si>
  <si>
    <t>NE SM Fisher Price Glee Violet</t>
  </si>
  <si>
    <t>E PARROT MINI DRONE ROLLING SPIDER RED</t>
  </si>
  <si>
    <t>NE MATTEL BOUNCE SEQUENCE</t>
  </si>
  <si>
    <t>E Dragon i Light   Sound Dino</t>
  </si>
  <si>
    <t>E Dragon i Flapping Dragons</t>
  </si>
  <si>
    <t>E Dragon i Mid Size Battery Operated Din</t>
  </si>
  <si>
    <t>E Dragon i Mid Size Battery Operated Dra</t>
  </si>
  <si>
    <t>E Dragon i Talking Tom 2 Talk Back Anima</t>
  </si>
  <si>
    <t>NE PS3CHARGING STATIONSIXAXIS</t>
  </si>
  <si>
    <t>E X360DIGITAL A V CABLE R GB S</t>
  </si>
  <si>
    <t>NE PSVSUPER MONKEY BALL BANANA S</t>
  </si>
  <si>
    <t>E PS2TRRIGER MEMORY CARD8MB</t>
  </si>
  <si>
    <t>NE PCINTERNATIONAL GOLF</t>
  </si>
  <si>
    <t>NE 3DSANGRY BIRDS</t>
  </si>
  <si>
    <t>NE PCANGRY BIRDSSEASONS</t>
  </si>
  <si>
    <t>NE PCANGRY BIRDS CLASSIC</t>
  </si>
  <si>
    <t>E CABLEMPOWER HDMI CABLE6 FEET</t>
  </si>
  <si>
    <t>E CABLEMPOWER HDMI CABLE8 FEET</t>
  </si>
  <si>
    <t>E CABLEMPOWER FLAT HDMI CABLE</t>
  </si>
  <si>
    <t>E CABLEMPOWER SLIM HDMI CABLE</t>
  </si>
  <si>
    <t>NE Hape Happy Noisemaker</t>
  </si>
  <si>
    <t>NE HAPE WALKALONG SNAIL</t>
  </si>
  <si>
    <t>NE DC 118 HARLEYDAVIDSON SIDE CAR</t>
  </si>
  <si>
    <t>E FP LNL FROGGY</t>
  </si>
  <si>
    <t>NE DSNY FRZN FEATURE OLAF</t>
  </si>
  <si>
    <t>E MS Dog Baby Jack Russell Terrier</t>
  </si>
  <si>
    <t>E MS Baby Saint Bernard</t>
  </si>
  <si>
    <t>E MS Baby Chihuahua</t>
  </si>
  <si>
    <t>E MS Baby Retriever</t>
  </si>
  <si>
    <t>E ROAD RIPPER MINI MONSTER RIDES  3ASST</t>
  </si>
  <si>
    <t>E ROAD RIPPER MINI CONVERTIBLES  3 ASST</t>
  </si>
  <si>
    <t>E Zoomer Dog 2.0</t>
  </si>
  <si>
    <t>NE Hyper Disc Asst.</t>
  </si>
  <si>
    <t>NE AVN MVL Value Mask Asst</t>
  </si>
  <si>
    <t>NE AVN MVL 6 Basic Figure</t>
  </si>
  <si>
    <t>E SW Hero Series Mission Figure Asst</t>
  </si>
  <si>
    <t>E SW Rebels Command Star Destroyer</t>
  </si>
  <si>
    <t>NE Lego DUPLO Doc McStuffins Doc McStuff</t>
  </si>
  <si>
    <t>NE Lego DUPLO My First LEGO® DUPLO® Larg</t>
  </si>
  <si>
    <t>NE Lego City Deep Sea Explorers Deep Sea</t>
  </si>
  <si>
    <t>NE Lego Ninjago Ronin REX</t>
  </si>
  <si>
    <t>NE Lego Ninjago Airjitzu Zane Flyer</t>
  </si>
  <si>
    <t>NE Lego Ninjago Airjitzu Wrayth Flyer</t>
  </si>
  <si>
    <t>NE MEGABLOKS FARM LARGE TUBTOWN</t>
  </si>
  <si>
    <t>NE MD Piggy Bank</t>
  </si>
  <si>
    <t>NE MD RACE CAR BANK  DYO</t>
  </si>
  <si>
    <t>NE MD SIMPLY CRAFTY  SUPERHERO MASKS</t>
  </si>
  <si>
    <t>NE MD SIMPLY CRAFTY  SAFARI MASKS</t>
  </si>
  <si>
    <t>NE MD SIMPLY CRAFTY  ADVENTURE HATS</t>
  </si>
  <si>
    <t>NE MD SIMPLY CRAFTY  TERRIFIC TIARAS</t>
  </si>
  <si>
    <t>NE MD SIMPLY CRAFTY  MARVELOUS MASKS</t>
  </si>
  <si>
    <t>NE MD SIMPLY CRAFTY  PERSONALIZED LETTE</t>
  </si>
  <si>
    <t>NE MD SIMPLY CRAFTY  WHIMSICAL WANDS</t>
  </si>
  <si>
    <t>NE MD Heart Bead Set</t>
  </si>
  <si>
    <t>NE MD Train</t>
  </si>
  <si>
    <t>NE MD Princess Wand</t>
  </si>
  <si>
    <t>NE MD Butterfly Chest</t>
  </si>
  <si>
    <t>NE MD Crown Mirror</t>
  </si>
  <si>
    <t>NE MD TAKEALONG TOOL KIT</t>
  </si>
  <si>
    <t>E MD DRESSUP TIARAS</t>
  </si>
  <si>
    <t>NE MD Jewelry Box</t>
  </si>
  <si>
    <t>NE MD NESTING BLOCKS  NUMBERS SHAPES</t>
  </si>
  <si>
    <t>NE MD DYO Vanity</t>
  </si>
  <si>
    <t>NE MD DYO Princess Mirror</t>
  </si>
  <si>
    <t>NE MD DYO Monster Truck</t>
  </si>
  <si>
    <t>NE MD See  Spell</t>
  </si>
  <si>
    <t>NE MD SIMPLY CRAFTY  FABULOUS FRAMES</t>
  </si>
  <si>
    <t>NE MD Foam Tiara and Wand</t>
  </si>
  <si>
    <t>NE MD Alphabet Truck</t>
  </si>
  <si>
    <t>NE MD CLASSIC ABC BLOCK CART UC</t>
  </si>
  <si>
    <t>NE SMU Twisted Fashion</t>
  </si>
  <si>
    <t>NE SMU Wrappy Bands</t>
  </si>
  <si>
    <t>NE SMU Sweet Links Bracelets MAKER</t>
  </si>
  <si>
    <t>NE SMU Made in the Shade</t>
  </si>
  <si>
    <t>NE SMU PENCIL CASE  PURPLE</t>
  </si>
  <si>
    <t>NE SMU SKETCHBOOKTOGO  URBAN CHIC</t>
  </si>
  <si>
    <t>NE SMU SMU Nautical Jewelry</t>
  </si>
  <si>
    <t>NE MINIONS  ACTION FIGURE ARTCLTD 7</t>
  </si>
  <si>
    <t>NE MINIONS  MICRO MINION PLAYSET 34</t>
  </si>
  <si>
    <t>NE MINIONS MINION GOGGLES</t>
  </si>
  <si>
    <t>E MINIONS # KEVIN # BANANA EATING FIGURE</t>
  </si>
  <si>
    <t>E MINIONS #STUART # INTERACTS WIT GUITAR</t>
  </si>
  <si>
    <t>E MINIONS BOB  INTERACTS WIT TEDDY BR</t>
  </si>
  <si>
    <t>E MINIONS # ROCK# N ROLL STUART PLUSH</t>
  </si>
  <si>
    <t>E MINIONS # TUMBLING STUART PLUSH</t>
  </si>
  <si>
    <t>NE DESPICABLE ME FART BLASTER</t>
  </si>
  <si>
    <t>E MINIONS DANCING STUART</t>
  </si>
  <si>
    <t>E MINIONS # MINION BOB WT TEDDY BR PLUSH</t>
  </si>
  <si>
    <t>NE MINIONS # PLUSH BUDDIES</t>
  </si>
  <si>
    <t>NE TY Classic Boos Lovely</t>
  </si>
  <si>
    <t>NE TY Classic Boos Sanju</t>
  </si>
  <si>
    <t>NE TY Classic Boos SAVANA</t>
  </si>
  <si>
    <t>NE TY Classic Boos Dynamic Dino</t>
  </si>
  <si>
    <t>NE John World BIKES ASST</t>
  </si>
  <si>
    <t>NE John World BUS 15CM</t>
  </si>
  <si>
    <t>NE John World QUAD AND BOAT</t>
  </si>
  <si>
    <t>NE JOHN WORLD CAR TRANSPORTER 5CARS</t>
  </si>
  <si>
    <t>NE John World Rescue Car TrnsprterR ASST</t>
  </si>
  <si>
    <t>NE John World HELICOPTER 24CM</t>
  </si>
  <si>
    <t>NE John World 5PK CONSTRUCTION VEHICLES</t>
  </si>
  <si>
    <t>NE John World AIR PUMP VEHICLES ASST</t>
  </si>
  <si>
    <t>NE John World CONSTRUCTION CRANE</t>
  </si>
  <si>
    <t>NE DINO WITH SOUND</t>
  </si>
  <si>
    <t>NE HM VOICE CHANGER</t>
  </si>
  <si>
    <t>NE DINO SMAL DINO  VEHICLE</t>
  </si>
  <si>
    <t>NE DINO ELASMOSAURUS</t>
  </si>
  <si>
    <t>NE  PIRATES SPITFIRE PISTOL SET</t>
  </si>
  <si>
    <t>NE  PIRATES DEEP WATER BATTLE SET</t>
  </si>
  <si>
    <t>NE  PIRATES DEVIL ANGLEFISH SET</t>
  </si>
  <si>
    <t>NE  PIRATES CAPTAIN SHIP PLAYSET</t>
  </si>
  <si>
    <t>NE  SOLDIER BUCKET OF 101 SOLDIER</t>
  </si>
  <si>
    <t>NE  SOLDIER STEALTH PATROL SET</t>
  </si>
  <si>
    <t>E  SOLDIER HURRICANE 22 PLAYSET</t>
  </si>
  <si>
    <t>E  SOLDIER DESTROYER 73 PLAYSET</t>
  </si>
  <si>
    <t>NE MNG 2 IN 1 BASKETBALL DARTBOARD SET</t>
  </si>
  <si>
    <t>NE MNG BADMINTON SET</t>
  </si>
  <si>
    <t>NE MNG MULTI ACTIVITIES BAG</t>
  </si>
  <si>
    <t>NE MNG MULTISPORTS CUBE</t>
  </si>
  <si>
    <t>NE MNG PENNY BOARD GREEN</t>
  </si>
  <si>
    <t>NE MNG PENNY BOARD BLACK</t>
  </si>
  <si>
    <t>NE MNG PENNY BOARD RED</t>
  </si>
  <si>
    <t>NE MNG PENNY BOARD BLUE</t>
  </si>
  <si>
    <t>NE MNG MINI SKATE IN A BAG</t>
  </si>
  <si>
    <t>NE MNG SCOOTER 3 WHEELS BOYS</t>
  </si>
  <si>
    <t>NE MNG BALANCE BIKE ROSE</t>
  </si>
  <si>
    <t>NE MNG AQUAFUN ANIMAL</t>
  </si>
  <si>
    <t>NE MNG BEACH RACKETS</t>
  </si>
  <si>
    <t>NE HM INFLATABLE BOWLING LANDING SITE</t>
  </si>
  <si>
    <t>NE BLOOMY PRESS AND GO VEHICLES</t>
  </si>
  <si>
    <t>NE BLOOMY RING STACKER</t>
  </si>
  <si>
    <t>NE BLOOMY STACKING CUPS</t>
  </si>
  <si>
    <t>NE BLOOMY CATERPILLAR RATTLE</t>
  </si>
  <si>
    <t>NE BLOOMY ACTIVITY CUBE</t>
  </si>
  <si>
    <t>NE BLOOMY PUSHALONG MUSICAL SPIDER</t>
  </si>
  <si>
    <t>E BLOOMY LIGHTS AND SOUNDS HAMMER</t>
  </si>
  <si>
    <t>NE BLOOMY MUSICAL ANIMAL WHEEL</t>
  </si>
  <si>
    <t>NE BLOOMY MINI VEHICLES</t>
  </si>
  <si>
    <t>NE BLOOMY LARGE TILED PLAYMAT</t>
  </si>
  <si>
    <t>NE BLOOMY BIG FUN CAR</t>
  </si>
  <si>
    <t>NE Tim Lou 20 PIECE BASKET SET</t>
  </si>
  <si>
    <t>NE Tim  Lou TOOL SET AND ACCESSORIES</t>
  </si>
  <si>
    <t>NE HM ABC BOARD</t>
  </si>
  <si>
    <t>NE HM ELEPHANT SHAPE SORTER</t>
  </si>
  <si>
    <t>NE HM ELEPHANT AND BIRD RATTLE SET</t>
  </si>
  <si>
    <t>NE HM WOODEN CAR TRANSPORTER</t>
  </si>
  <si>
    <t>E HM AQUA DANCER</t>
  </si>
  <si>
    <t>E HM BATH SQUIRTING PALS PENGUIN DESIGN</t>
  </si>
  <si>
    <t>E HM BATH TUB LIGHT UP PALS</t>
  </si>
  <si>
    <t>E HM BATH FUN SHOWER</t>
  </si>
  <si>
    <t>E HM WATER FUN MUSICAL BLOSSOMS</t>
  </si>
  <si>
    <t>E HM WATER FUN SQUIRT N SING FROG</t>
  </si>
  <si>
    <t>NE CALINOU LILDOLLS 22CM</t>
  </si>
  <si>
    <t>NE CALINOU 30CM BABY 2 ASST</t>
  </si>
  <si>
    <t>NE CALINOU FIRST SOUNDS BABY 2 ASST</t>
  </si>
  <si>
    <t>NE BABY ELLIE MAKE ME BETTER SET</t>
  </si>
  <si>
    <t>NE BABY ELLIE BATHTIME SET</t>
  </si>
  <si>
    <t>NE CALINOU BABY SLEEPING BAG</t>
  </si>
  <si>
    <t>NE HM SOPHIA DOLL  PUP</t>
  </si>
  <si>
    <t>NE BABY ELLIE 40CM INTERACTIVE BABY</t>
  </si>
  <si>
    <t>NE BABY ELLIE BATHTIME BABY</t>
  </si>
  <si>
    <t>NE HM BEAR MY FIRST C 20CM</t>
  </si>
  <si>
    <t>NE HM CONKER 23cm prm</t>
  </si>
  <si>
    <t>NE HM BEAR RASPBERRY Q 25CM</t>
  </si>
  <si>
    <t>NE HM BEAR ORANGE Q 25CM</t>
  </si>
  <si>
    <t>NE HM BEAR LIME Q 25CM</t>
  </si>
  <si>
    <t>NE HM BEAR BLUEBERRY Q 25CM</t>
  </si>
  <si>
    <t>NE HM PRINCESS BEAR C 27CM</t>
  </si>
  <si>
    <t>NE HM COWBOY BEAR C 27cm</t>
  </si>
  <si>
    <t>NE HM SNOWFLAKE 27cm prm</t>
  </si>
  <si>
    <t>NE HM BEAR MOCHA C 27CM</t>
  </si>
  <si>
    <t>NE HM BEAR MACAROON C 27CM</t>
  </si>
  <si>
    <t>NE HM BEAR CRUMBS C 27CM</t>
  </si>
  <si>
    <t>NE HM BEAR BON BON P 30cm</t>
  </si>
  <si>
    <t>NE HM BEAR MARZIPAN P 50CM</t>
  </si>
  <si>
    <t>NE HM QUIRKY FROG</t>
  </si>
  <si>
    <t>NE HM RABBIT</t>
  </si>
  <si>
    <t>NE HM LYING HORSE</t>
  </si>
  <si>
    <t>NE HM PUG</t>
  </si>
  <si>
    <t>NE HM SCOT TERRIER</t>
  </si>
  <si>
    <t>NE HM PARROT BLUE</t>
  </si>
  <si>
    <t>NE HM PARROT RED</t>
  </si>
  <si>
    <t>NE HM DOG LABRADOR</t>
  </si>
  <si>
    <t>NE HM DOG BEAGLE</t>
  </si>
  <si>
    <t>NE HM DOG RETRIEVER</t>
  </si>
  <si>
    <t>NE HM DOG SCHNAUZER</t>
  </si>
  <si>
    <t>NE HM GRIZZLY BEAR</t>
  </si>
  <si>
    <t>NE HM POLAR BEAR</t>
  </si>
  <si>
    <t>NE HM GORILLA</t>
  </si>
  <si>
    <t>NE HM CHIMPANZEE</t>
  </si>
  <si>
    <t>NE HM BLACK PANTHER</t>
  </si>
  <si>
    <t>NE HM BABY ORANGUTAN</t>
  </si>
  <si>
    <t>NE HM BABY TIGER</t>
  </si>
  <si>
    <t>NE HM BABY KOALA</t>
  </si>
  <si>
    <t>NE HM BABY ELEPHANT</t>
  </si>
  <si>
    <t>NE HM BABY PANDA</t>
  </si>
  <si>
    <t>NE HM BABY HIPPO</t>
  </si>
  <si>
    <t>NE HM OWL</t>
  </si>
  <si>
    <t>NE HM LARGE UNICORN</t>
  </si>
  <si>
    <t>E HM MS WEAZEL BALL</t>
  </si>
  <si>
    <t>E HM MS OLD MACDONALD DUCK</t>
  </si>
  <si>
    <t>NE HM DIECAST BUS SHARPENER</t>
  </si>
  <si>
    <t>NE HM  LONDON BUS MONEY BANK</t>
  </si>
  <si>
    <t>NE HM TELEPHONE BOX MONEY BANK</t>
  </si>
  <si>
    <t>NE HM POSTBOX MONEY BANK</t>
  </si>
  <si>
    <t>NE HM DOUBLE DECKER</t>
  </si>
  <si>
    <t>NE HM TELEPHONE BOX</t>
  </si>
  <si>
    <t>NE HM TOWER BRIDGE</t>
  </si>
  <si>
    <t>NE HM PLANE</t>
  </si>
  <si>
    <t>NE HM TAXI</t>
  </si>
  <si>
    <t>E PUZZLE CAR TAXI</t>
  </si>
  <si>
    <t>NE FROZEN NORDIC SHOULDER BAG</t>
  </si>
  <si>
    <t>NE INFLATABLE GIANT T REX 183 CM</t>
  </si>
  <si>
    <t>E PUZZLE CAR BUS</t>
  </si>
  <si>
    <t>NE LEVITATING STROBE PEN</t>
  </si>
  <si>
    <t>NE FROZEN MAGNIFICENT STAMP SET</t>
  </si>
  <si>
    <t>NE 80 CM INFLATABLE TREX</t>
  </si>
  <si>
    <t>NE PERPETUAL SPINNER</t>
  </si>
  <si>
    <t>NE SCENTOS 4PK SCENTED DOUGH PARTY PACK</t>
  </si>
  <si>
    <t>NE MIRROR BALL</t>
  </si>
  <si>
    <t>NE SCENTOS 8PK SWEET SHOP WSHBL MARKERS</t>
  </si>
  <si>
    <t>NE SCENTOS SWEET SHOP CANDY RAINBOW PEN</t>
  </si>
  <si>
    <t>NE SCENTOS 5CT SUGAR RUSH CANDY GEL PENS</t>
  </si>
  <si>
    <t>E COLOUR CHANGING EGG</t>
  </si>
  <si>
    <t>NE 55 CM INFLATABLE STEGOSAURUS</t>
  </si>
  <si>
    <t>NE STARLIGHT PROJECTOR</t>
  </si>
  <si>
    <t>NE DECORATE YOUR OWN PEPPA BAG</t>
  </si>
  <si>
    <t>NE TK MAKE YOUR OWN GOGREEN BAGS</t>
  </si>
  <si>
    <t>NE TK MAKE YOUR OWN GOGREEN ORGANISER</t>
  </si>
  <si>
    <t>NE TK Origami Jungle to Deep Sea</t>
  </si>
  <si>
    <t>NE TK PAPER QUILLING PENCIL TOPS  FINGE</t>
  </si>
  <si>
    <t>NE THAMES  K KITCHEN CHEMISTRY</t>
  </si>
  <si>
    <t>NE THAMES  K MINI VOLCANO</t>
  </si>
  <si>
    <t>NE THAMES  K COSMIC COLORS</t>
  </si>
  <si>
    <t>NE THAMES  K SOLAR THERMAL LAB</t>
  </si>
  <si>
    <t>NE THAMES  K CRYSTAL GARDEN</t>
  </si>
  <si>
    <t>E THAMES  K ELECTRO CHEM CLOCK</t>
  </si>
  <si>
    <t>NE THAMES  K CHEM C100 Test Lab</t>
  </si>
  <si>
    <t>NE THAMES  K DIY SOLAR SYSTEM</t>
  </si>
  <si>
    <t>E THAMES  K SOLAR CAR</t>
  </si>
  <si>
    <t>NE THAMES  K MAGNETIC SCIENCE</t>
  </si>
  <si>
    <t>E THAMES  K VIBROBOT</t>
  </si>
  <si>
    <t>NE THAMES  K LITTLE LABS STEPPING INTO</t>
  </si>
  <si>
    <t>NE THAMES  K LITTLE LABS INTRO INTO EN</t>
  </si>
  <si>
    <t>NE THAMES  K LITTLE LABS THE HUMAN BOD</t>
  </si>
  <si>
    <t>NE THAMES  K AIRWATER POWER</t>
  </si>
  <si>
    <t>E THAMES  K GYROBOT</t>
  </si>
  <si>
    <t>E THAMES  K JUMPERBOT</t>
  </si>
  <si>
    <t>NE Barbie Draw and Play 2 in 1</t>
  </si>
  <si>
    <t>NE Barbie Tea Set with Accessories</t>
  </si>
  <si>
    <t>NE Barbie Kitchen Set with Accessories</t>
  </si>
  <si>
    <t>NE Mickey 67 pcs set</t>
  </si>
  <si>
    <t>E Sky Kidz ZOOming Biggy Train</t>
  </si>
  <si>
    <t>E DASHING DALMATION</t>
  </si>
  <si>
    <t>E Sky Kidz Anatomy Learning Pad</t>
  </si>
  <si>
    <t>E Sky Kidz Electronic Multi Activity Bab</t>
  </si>
  <si>
    <t>E Sky Kidz Match Maker</t>
  </si>
  <si>
    <t>NE K s Kids SAM LARGE</t>
  </si>
  <si>
    <t>NE K s Kids PATRICK SMALL</t>
  </si>
  <si>
    <t>NE K s Kids MICHAEL</t>
  </si>
  <si>
    <t>NE K s Kids STICK RATTLE HAPPY ELEPHAN</t>
  </si>
  <si>
    <t>NE K s Kids WAYNE NEEDS A BATH</t>
  </si>
  <si>
    <t>NE K s Kids JULIA NEEDS A BATH</t>
  </si>
  <si>
    <t>E K s Kids MOONLIGHT PATRICK</t>
  </si>
  <si>
    <t>NE K s Kids TEDDY WEAR</t>
  </si>
  <si>
    <t>NE K s Kids BOSS IN ACTION</t>
  </si>
  <si>
    <t>E Ks Kids MY SINGING BIRTHDAY CAKE</t>
  </si>
  <si>
    <t>NE K s Kids FUN FUN BALLS 50 BALLS</t>
  </si>
  <si>
    <t>NE Ks Kids PATRICK STACKER</t>
  </si>
  <si>
    <t>NE Ks Kids BABY LINKS</t>
  </si>
  <si>
    <t>E Ks Kids SHAKE SHAKE BALL</t>
  </si>
  <si>
    <t>NE K s Kids POPBO VEHICLES MI MI POLIC</t>
  </si>
  <si>
    <t>NE K s Kids POPBO VEHICLES IVAN CEMENT</t>
  </si>
  <si>
    <t>NE K s Kids POPBO FARMS PIG SHEEP</t>
  </si>
  <si>
    <t>NE Ks Kids BABY GO GO GOAL</t>
  </si>
  <si>
    <t>NE K s Kids FLIPPO FISH</t>
  </si>
  <si>
    <t>E K s Kids HEEHAW TONY</t>
  </si>
  <si>
    <t>NE Ks Kids SCHOOL BUS BALL POOL</t>
  </si>
  <si>
    <t>NE Ks Kids POP UP TRAIN STATION</t>
  </si>
  <si>
    <t>E DX RC 124 LAMBRGNMURCIELAGO LP6704SV</t>
  </si>
  <si>
    <t>E Rock Crawler 3XL</t>
  </si>
  <si>
    <t>NE PLAYGO FASHION STUDIO TRACER B/O</t>
  </si>
  <si>
    <t>NE Rebels Ezra Speeder Bike</t>
  </si>
  <si>
    <t>E Chicco TOY TURBO TOUCH DUCATI BLUE</t>
  </si>
  <si>
    <t>E Chicco FIAT 500 RC</t>
  </si>
  <si>
    <t>NE Chicco TOY CINDERELLA DANCING SPINNER</t>
  </si>
  <si>
    <t>CHICCO RED TURBO TOUCH STUNT TOY PP</t>
  </si>
  <si>
    <t>NE Chicco TOY TURBO TOUCH STUNT PURPLE</t>
  </si>
  <si>
    <t>CHICCO U GO DUCATI TRIKE TOY PP</t>
  </si>
  <si>
    <t>CHICCO U GO TRIKE TOY PP</t>
  </si>
  <si>
    <t>E Chicco MUSICAL PHOE</t>
  </si>
  <si>
    <t>E Chicco BABY DRIVER</t>
  </si>
  <si>
    <t>E Chicco VIBRATING PHOTO PHOE</t>
  </si>
  <si>
    <t>CHICCO DINOSAURS BUILDING BLOCKS TOY PP</t>
  </si>
  <si>
    <t>E Chicco SNOW WHITE AND THE 7 DWARFS PAN</t>
  </si>
  <si>
    <t>E CARS2 SHOULDER PAD</t>
  </si>
  <si>
    <t>NE SL Rocket Racer</t>
  </si>
  <si>
    <t>NE SL ALLNATURAL SPA SOAPS</t>
  </si>
  <si>
    <t>NE SL GET GROWING GREENHOUSE</t>
  </si>
  <si>
    <t>E SL YOUBUILDIT HEADPHONES</t>
  </si>
  <si>
    <t>E SL Smartphone Science Lab</t>
  </si>
  <si>
    <t>E SL Remote Control Rocket</t>
  </si>
  <si>
    <t>NE MINNIE I HEART U  8 INCH</t>
  </si>
  <si>
    <t>NE MINNIE POLKA DOT PEACH  8 INCH</t>
  </si>
  <si>
    <t>NE Frozen Heart plush Cushion</t>
  </si>
  <si>
    <t>NE Olaf Head plush</t>
  </si>
  <si>
    <t>NE Olaf Square plush Cushion</t>
  </si>
  <si>
    <t>NE ELSA DOLL  8 INCH</t>
  </si>
  <si>
    <t>NE ELSA DOLL  12 INCH</t>
  </si>
  <si>
    <t>NE ANNA DOLL  12 INCH</t>
  </si>
  <si>
    <t>NE OLAF  12 INCH PLUSH</t>
  </si>
  <si>
    <t>NE SVEN REINDEER  10 INCH PLUSH</t>
  </si>
  <si>
    <t>NE Barbie Plush Cushions</t>
  </si>
  <si>
    <t>NE Mickey and Minnie Plush Bag</t>
  </si>
  <si>
    <t>NE Sofia Plush Bag</t>
  </si>
  <si>
    <t>NE Pooh and Friends Plush Bag</t>
  </si>
  <si>
    <t>NE Cars Plush Bag</t>
  </si>
  <si>
    <t>NE PO KUNGFUPANDA PLUSH BAG</t>
  </si>
  <si>
    <t>NE Alex Plush Bag</t>
  </si>
  <si>
    <t>NE Thomas Plush Bag</t>
  </si>
  <si>
    <t>NE HM RETRO RIGILOCK NOTPAD PEN ST WHITE</t>
  </si>
  <si>
    <t>NE HM RETRO RIGILOCK NOTEPADPEN ST RED</t>
  </si>
  <si>
    <t>NE HM RETRO NOTEPAD  PEN SET WHITE</t>
  </si>
  <si>
    <t>NE HM RETRO NOTEPAD  PEN SET RED</t>
  </si>
  <si>
    <t>NE HM RETRO KARABINER WHITE with Compass</t>
  </si>
  <si>
    <t>NE HM RETRO KARABINER RED with Compass</t>
  </si>
  <si>
    <t>NE HM RETRO MINI FOOTBALL KEYRING RED</t>
  </si>
  <si>
    <t>NE HM RETRO MINI DYNAMO TORCH KYRNG WHIT</t>
  </si>
  <si>
    <t>NE HM RETRO 2PC RUBBER WRISTA PACK</t>
  </si>
  <si>
    <t>NE HM RETRO GLITTER BALL GOLD</t>
  </si>
  <si>
    <t>NE HM RETRO GLITTER BALL RED</t>
  </si>
  <si>
    <t>NE HM RETRO FLASHYO RED</t>
  </si>
  <si>
    <t>NE HM RETRO STAR HAIRBRUSH WHITE</t>
  </si>
  <si>
    <t>NE HM RETRO POPPA POUCH RED</t>
  </si>
  <si>
    <t>NE HM RETRO SLAPBAND WHITE</t>
  </si>
  <si>
    <t>NE HM RETRO SLAPBAND RED</t>
  </si>
  <si>
    <t>NE HM RETRO MINI SKATEBOARD KYRNG WHITE</t>
  </si>
  <si>
    <t>NE HM RETRO MINI SKATEBOARD KEYRING RED</t>
  </si>
  <si>
    <t>NE HM RETRO MINI SNEAKER KEYRING WHITE</t>
  </si>
  <si>
    <t>NE HM RETRO MINI SNEAKER KEYRING RED</t>
  </si>
  <si>
    <t>NE HM RETRO FOLDA VIEWERS WHITE</t>
  </si>
  <si>
    <t>NE HM RETRO COIN CAP PURSE WHITE</t>
  </si>
  <si>
    <t>NE HM RETRO COIN CAP PURSE RED</t>
  </si>
  <si>
    <t>NE HM RETRO JAR BEAKER RED</t>
  </si>
  <si>
    <t>NE ALEX D.I.Y. COBRA BANDS</t>
  </si>
  <si>
    <t>NE ALEX SPORTY CUFFS</t>
  </si>
  <si>
    <t>NE ALEX WINDOW STICKER ART  ZOOM</t>
  </si>
  <si>
    <t>NE ALEX RIP  STICK DUCT TAPE WALLET</t>
  </si>
  <si>
    <t>NE ALEX DIY BRO BANDS</t>
  </si>
  <si>
    <t>NE ALEX DIY CARD CRAFTER</t>
  </si>
  <si>
    <t>E SMN Glow Art Drawing Board</t>
  </si>
  <si>
    <t>NE Hot Wheels 2 Wheel Scooter</t>
  </si>
  <si>
    <t>E Winfun Musical Baby Booster Seat</t>
  </si>
  <si>
    <t>E WINFUN Caesar the Lion Pulls Along</t>
  </si>
  <si>
    <t>E WINFUN Patch the Giraffe Pulls Along</t>
  </si>
  <si>
    <t>E WINFUN IBUILDER ABC N TUNES SET</t>
  </si>
  <si>
    <t>NE WINFUN IBUILDER 123 N TUNES SET</t>
  </si>
  <si>
    <t>E Ks Kids My Hand Held Karaoke</t>
  </si>
  <si>
    <t>E KS KIDS TWINKLE TWINKLE MAGIC WANDPA</t>
  </si>
  <si>
    <t>E KS KIDS TWINKLE TWINKLE MAGIC WANDBO</t>
  </si>
  <si>
    <t>E KS KIDS TWINKLE TWINKLE MAGIC WANDMI</t>
  </si>
  <si>
    <t>NE Ks Kids What To Wear Water Doodle fu</t>
  </si>
  <si>
    <t>E Ks Kids Octopus Sprinkler</t>
  </si>
  <si>
    <t>E SW Black Series 6 deluxe Asst</t>
  </si>
  <si>
    <t>NE HOP AROUND THE WORLD 6X4 FEET</t>
  </si>
  <si>
    <t>NE THOMAS CDV09 DELUXE DINOSAUR PLA</t>
  </si>
  <si>
    <t>NE BRBCLG18 BRB HAIR FEAT DL</t>
  </si>
  <si>
    <t>NE HW DJC05 HW ECL SCHOOL SHOP</t>
  </si>
  <si>
    <t>NE EVA Blocks  2pcs w/6 different textur</t>
  </si>
  <si>
    <t>NE EVA Number 24 pcs Puzzle Mat</t>
  </si>
  <si>
    <t>E IMC Charlie Talkie</t>
  </si>
  <si>
    <t>NE JASCO PLUSH PANDA W/ SCARF ATV</t>
  </si>
  <si>
    <t>NE BEADOS ACTIVITY PACK 2 Asst</t>
  </si>
  <si>
    <t>NE BEADOS QUICK DRY DESIGN STATION</t>
  </si>
  <si>
    <t>NE COMDAQ METAL FIRE ENGINE PLAY SET</t>
  </si>
  <si>
    <t>NE COMDAQ METAL POLICE CAR PLAY SET</t>
  </si>
  <si>
    <t>NE COMDAQ BINGO 75 LETTER</t>
  </si>
  <si>
    <t>NE COMDAQ Robotic Hand</t>
  </si>
  <si>
    <t>NE COMDAQ BLOCKANIMAL40 PCS</t>
  </si>
  <si>
    <t>COMDAQ 13 SCHOOL BAG WLIGHT PINK</t>
  </si>
  <si>
    <t>COMDAQ 17 BOOT STROLLEY LADY BUG</t>
  </si>
  <si>
    <t>COMDAQ 17 BOOT STROLLEY PENGUINE</t>
  </si>
  <si>
    <t>COMDAQ 17 BOOT STROLLEY  DUCK</t>
  </si>
  <si>
    <t>NE COMDAQ Deluxe Chef Set with Apron Str</t>
  </si>
  <si>
    <t>E COMDAQ 54KEY ELECTRONIC PIANO</t>
  </si>
  <si>
    <t>E COMDAQ 37KEY ELECTRONIC ORGAN W/CHARGE</t>
  </si>
  <si>
    <t>NE COMDAQ JAZZ DRUM  Guitar Set</t>
  </si>
  <si>
    <t>NE COMDAQ JAZZ DRUM Tabletop</t>
  </si>
  <si>
    <t>NE COMDAQ Vegetable Basket Heart Set</t>
  </si>
  <si>
    <t>NE COMDAQ Vegetable Basket Rectangle Set</t>
  </si>
  <si>
    <t>E COMDAQ PINK CASH REGISTER</t>
  </si>
  <si>
    <t>E COMDAQ Foldable Doctor Set</t>
  </si>
  <si>
    <t>NE COMDAQ ENGLISH LETTER UPPER CASE 26</t>
  </si>
  <si>
    <t>NE COMDAQ ENGLISH LETTER LOWER CASE 26</t>
  </si>
  <si>
    <t>NE COMDAQ NUMBERS 26 PCS</t>
  </si>
  <si>
    <t>NE COMDAQ NUMBERS 56 PCS</t>
  </si>
  <si>
    <t>E COMDAQ BO RAILTRAIN WLIGHTMUSIC12</t>
  </si>
  <si>
    <t>E COMDAQ BO RAILTRAIN WMUSICLIGHT15</t>
  </si>
  <si>
    <t>E COMDAQ White RIDEON WMUSICLIGHT Ca</t>
  </si>
  <si>
    <t>NE COMDAQ 18PCS MAGNIFYING GLASS WITH  H</t>
  </si>
  <si>
    <t>NE COMDAQ 24PCS KALEIDOSCOPE Blister Neo</t>
  </si>
  <si>
    <t>NE COMDAQ Binoculars</t>
  </si>
  <si>
    <t>NE COMDAQ Binoculars  Kaleidoscope</t>
  </si>
  <si>
    <t>NE COMDAQ 12PCS KALEIDOSCOPE  Box</t>
  </si>
  <si>
    <t>NE COMDAQ 8PCS TELESCOPE</t>
  </si>
  <si>
    <t>NE COMDAQ TELESCOPE 6 In 1</t>
  </si>
  <si>
    <t>NE COMDAQ DOCTOR SET Blue</t>
  </si>
  <si>
    <t>NE COMDAQ DOCTOR SET Pink</t>
  </si>
  <si>
    <t>E Comdaq Inductive Kitchen Play Set</t>
  </si>
  <si>
    <t>NE COMDAQ DART GAME Small</t>
  </si>
  <si>
    <t>NE COMDAQ DART GAME Large</t>
  </si>
  <si>
    <t>NE COMDAQ BASKETBALL GAME Wall</t>
  </si>
  <si>
    <t>NE COMDAQ SAFETY SWING</t>
  </si>
  <si>
    <t>NE COMDAQ DRAWING BOARD Yellow  Green B</t>
  </si>
  <si>
    <t>NE COMDAQ DRAWING BOARD Yellow  Green S</t>
  </si>
  <si>
    <t>NE COMDAQ DRAWING BOARD Pink Small</t>
  </si>
  <si>
    <t>NE COMDAQ Floor 3 in 1 Easle</t>
  </si>
  <si>
    <t>NE TOP TRUMPS COLLECTOR PACK  GIRLS</t>
  </si>
  <si>
    <t>NE TOP TRUMPS COLLECTOR PACK  BOYS</t>
  </si>
  <si>
    <t>NE 11000 beads</t>
  </si>
  <si>
    <t>NE Best Lock 112 pc Fire Rescue Block Se</t>
  </si>
  <si>
    <t>NE Best Lock 111 pc Military Squad Block</t>
  </si>
  <si>
    <t>NE BEST LOCK 214 PC POLICE ROBOT 2IN1</t>
  </si>
  <si>
    <t>NE BEST LOCK 215 PC SWAT ROBOT 2IN1 BL</t>
  </si>
  <si>
    <t>NE Best Lock 253 pc Military Block Set</t>
  </si>
  <si>
    <t>NE Best Lock 233 pc Special Ops Block Se</t>
  </si>
  <si>
    <t>E CJR47  BARBIE NEW DREAM HOUSE</t>
  </si>
  <si>
    <t>E CL STRIDE TO RIDE LEARNING TIGER</t>
  </si>
  <si>
    <t>GWP bag freebie</t>
  </si>
  <si>
    <t>NE LEGO Skull Slicer</t>
  </si>
  <si>
    <t>E TOMY Sort n Pop Farmyard Friends</t>
  </si>
  <si>
    <t>E TOMY Tap n Toddle Elephant</t>
  </si>
  <si>
    <t>E TOMY Stomp  Roar Dinosaur</t>
  </si>
  <si>
    <t>NE LAMAZE Franky the Hanky Whale</t>
  </si>
  <si>
    <t>NE LAMAZE Bella the Bunny Hide and Seek</t>
  </si>
  <si>
    <t>NE LAMAZE TORIN THE TREX HIDE AND SEEK</t>
  </si>
  <si>
    <t>NE LAMAZE MAKAI THE MONKEY 3IN1  GYM</t>
  </si>
  <si>
    <t>NE LAMAZE Hide Inside Butterfly</t>
  </si>
  <si>
    <t>E LAMAZESHINE  SOUND SHELLY</t>
  </si>
  <si>
    <t>NE LAMAZE Rylie  Racoon</t>
  </si>
  <si>
    <t>E TOYHOUSE Toyhouse Range Rover Evoque</t>
  </si>
  <si>
    <t>E TOYHOUSE Bentley Continental GT Speed</t>
  </si>
  <si>
    <t>NE TOYHOUSE Toyhouse Twister Tricycle</t>
  </si>
  <si>
    <t>NE Stephen Joseph RECORDER FLUTE BUTTERF</t>
  </si>
  <si>
    <t>NE BARBIE TRICYCLE  PINK</t>
  </si>
  <si>
    <t>NE FERRARI KIDS 3 WHEEL SCOOTER</t>
  </si>
  <si>
    <t>NE Hello Kitty 12 inch Cycle</t>
  </si>
  <si>
    <t>E ZURU XSHOT Light Swords 12PCS</t>
  </si>
  <si>
    <t>NE Zuru Bunch O Balloons Rapid Fill</t>
  </si>
  <si>
    <t>NE ZURU XSHOT Excel Clip Blaster L 6pcs</t>
  </si>
  <si>
    <t>NE Gifthings Zoo Handprint Kit</t>
  </si>
  <si>
    <t>NE Gifthings Forest Keepsake Book</t>
  </si>
  <si>
    <t>NE Gifthings Sweet Dream Keepsake Book</t>
  </si>
  <si>
    <t>NE Gifthings Mosaic Keepsake Book</t>
  </si>
  <si>
    <t>NE Gifthings Dear Bunny Keepsake Book</t>
  </si>
  <si>
    <t>NE Gifthings Playful Fox 1st Year Memory</t>
  </si>
  <si>
    <t>NE Gifthings Zoo Fmaily Photo Frame</t>
  </si>
  <si>
    <t>NE Gifthings ZOO 4R Wooden Photo Frame</t>
  </si>
  <si>
    <t>NE Gifthings Zoo Family Tree Photo Tree</t>
  </si>
  <si>
    <t>NE Gifthings Joyful Bear Family Tree Pho</t>
  </si>
  <si>
    <t>NE Gifthings Cutie Panda Photo Frame</t>
  </si>
  <si>
    <t>NE Gifthings Baby  Friends Photo Frame</t>
  </si>
  <si>
    <t>NE Gifthings Zoo Hippo Round Hamper</t>
  </si>
  <si>
    <t>NE Gifthings Dear Bunny Bed Hamper</t>
  </si>
  <si>
    <t>NE Gifthings Toy House Large Hamper</t>
  </si>
  <si>
    <t>NE Gifthings Toy House Small Hamper</t>
  </si>
  <si>
    <t>NE Gifthings Baby  Friends Hamper</t>
  </si>
  <si>
    <t>NE Gifthings Great Fun in Circus Hamper</t>
  </si>
  <si>
    <t>NE Gifthings Pirate Hamper</t>
  </si>
  <si>
    <t>NE Gifthings Family Bus Hamper</t>
  </si>
  <si>
    <t>NE Gifthings Great Fun in Circus Family</t>
  </si>
  <si>
    <t>NE Gifthings Circus Kids Bunny Musical M</t>
  </si>
  <si>
    <t>NE Gifthings My Little King Room Deco Se</t>
  </si>
  <si>
    <t>NE Gifthings Mosaic Room Deco Set</t>
  </si>
  <si>
    <t>NE Gifthings Baby Object Room Deco Set</t>
  </si>
  <si>
    <t>NE Gifthings Dear Bunny Room Deco Set</t>
  </si>
  <si>
    <t>NE Gifthings Baby Love Room Deco Set</t>
  </si>
  <si>
    <t>NE Gifthings Forest Keepsake Set</t>
  </si>
  <si>
    <t>NE Gifthings Baby Object Keepsake Set</t>
  </si>
  <si>
    <t>NE Gifthings Mosaic Keepsake Set</t>
  </si>
  <si>
    <t>NE Gifthings Sweet Dream Keepsake Set</t>
  </si>
  <si>
    <t>NE Gifthings Forest baby shower set</t>
  </si>
  <si>
    <t>NE Gifthings Sweet Dream Baby Shower Set</t>
  </si>
  <si>
    <t>NE Gifthings Baby Object Baby Shower Set</t>
  </si>
  <si>
    <t>NE Gifthings Mosaic Baby Shower Set</t>
  </si>
  <si>
    <t>NE Gifthings Baby Love Shower Set</t>
  </si>
  <si>
    <t>NE CHUTKI DOLL INDIVIDUAL 9.5 in</t>
  </si>
  <si>
    <t>NE Spiderman Protective Set</t>
  </si>
  <si>
    <t>NE Barbie Protective Set</t>
  </si>
  <si>
    <t>NE Barbie Skates Combo</t>
  </si>
  <si>
    <t>NE Hot Wheels Protective Set</t>
  </si>
  <si>
    <t>E Tomy PUSH ME  PULL ME PUPPY</t>
  </si>
  <si>
    <t>E TOMY GRIP  GRAB MUSICAL MONKEY</t>
  </si>
  <si>
    <t>E TOMY COLOUR DISCOVERY HOTAIR BALLON</t>
  </si>
  <si>
    <t>NE AVNG AVN HULKBUSTER ARMOR TITAN HERO</t>
  </si>
  <si>
    <t>E SW Kylo Ren Electronic Light Saber</t>
  </si>
  <si>
    <t>NE SW E7 Hero Series Fig and Veh Asst</t>
  </si>
  <si>
    <t>NE SW E7 Hero Series DLX Fig Asst</t>
  </si>
  <si>
    <t>E SW E7 Electronic Lightsaber Asst</t>
  </si>
  <si>
    <t>NE SW E7 Rebels Command Millenium Falcon</t>
  </si>
  <si>
    <t>E Lamaze SONNY THE GLOWING BUNNY</t>
  </si>
  <si>
    <t>NE BARBIE CATCH BALL SET WITH LIGHT</t>
  </si>
  <si>
    <t>NE HOT WHEELS  BADMI RACKET COMBO ST(PR)</t>
  </si>
  <si>
    <t>NE BG Catan 5  6 Player Extn</t>
  </si>
  <si>
    <t>E DICKIE  MOUNTAIN FUN</t>
  </si>
  <si>
    <t>NE CHHOTA BHEEM PLUSH TOY 40 cm</t>
  </si>
  <si>
    <t>NE CHUTKI PLUSH TOY 33 cm</t>
  </si>
  <si>
    <t>E Rock Zilla</t>
  </si>
  <si>
    <t>NE Ferrari GoGears</t>
  </si>
  <si>
    <t>NE GoGears Emergency Track Set</t>
  </si>
  <si>
    <t>NE GoGears Emergency cars</t>
  </si>
  <si>
    <t>E RC CHANGING ROBOT CAR Yellow</t>
  </si>
  <si>
    <t>E RC CHANGING ROBOT CAR Black</t>
  </si>
  <si>
    <t>E RC CHANGING ROBOT Red</t>
  </si>
  <si>
    <t>E RC CHANGING Robot Truck</t>
  </si>
  <si>
    <t>NE Kazoom Rotating Flying Launcher Extra</t>
  </si>
  <si>
    <t>E SpyGear Spy Snake Cam</t>
  </si>
  <si>
    <t>E Text Cool Bracelet Refill Kits</t>
  </si>
  <si>
    <t>NE WF Marvel Matching Game</t>
  </si>
  <si>
    <t>NE Smart Trike 619 Carnival Pink</t>
  </si>
  <si>
    <t>NE Smart Trike 609 Breeze Yellow</t>
  </si>
  <si>
    <t>NE SMART TRIKE 105 RUNNING BIKE RED</t>
  </si>
  <si>
    <t>NE SMART TRIKE 105 RUNNING BIKEBLUE</t>
  </si>
  <si>
    <t>NE SW E7 Black series 6 inch figure</t>
  </si>
  <si>
    <t>NE SW E7 Hero series figure</t>
  </si>
  <si>
    <t>NE SW E7 375 Class III Vehicle</t>
  </si>
  <si>
    <t>E LITTLE LIVE PETS S2 BIRD SINGLE PACK</t>
  </si>
  <si>
    <t>E LITTLE LIVE PETS S2 BIRD WITH CAGE 2 A</t>
  </si>
  <si>
    <t>E LITTLE LIVE PETS S2 TWEET TALKING OWL</t>
  </si>
  <si>
    <t>E LITTLE LIVE PETS S1 PINK BIRD CAGE</t>
  </si>
  <si>
    <t>E RC INNOVADOR 110 TRUGGY  TERMINATOR</t>
  </si>
  <si>
    <t>NE SW E7 Extendable lightsaber</t>
  </si>
  <si>
    <t>E LEAP FROG Light up Remote</t>
  </si>
  <si>
    <t>E LEAP FROG SCOUTS BUILD AND DISCOVER T</t>
  </si>
  <si>
    <t>E LEAP FROG Word Whammer</t>
  </si>
  <si>
    <t>E LEAP FROG Number Loving Oven</t>
  </si>
  <si>
    <t>NE ALEX ULTIMATE KNIT CHAMPIN STITCH PA</t>
  </si>
  <si>
    <t>NE RAINBOW LOOM FINGER LOOM  BLUE</t>
  </si>
  <si>
    <t>NE RAINBOW LOOM Loominator</t>
  </si>
  <si>
    <t>NE RAINBOW LOOM Finger Loom Party Set</t>
  </si>
  <si>
    <t>NE RAINBOW LOOM HAIR LOOM STUDIO  SINGL</t>
  </si>
  <si>
    <t>NE RAINBOW LOOM Alpha Loom</t>
  </si>
  <si>
    <t>NE RAINBOW LOOM ALPHA BANDS BLACK</t>
  </si>
  <si>
    <t>NE RAINBOW LOOM ALPHA BANDS YELLOW</t>
  </si>
  <si>
    <t>NE RAINBOW LOOM ALPHA BANDS RED</t>
  </si>
  <si>
    <t>NE RAINBOW LOOM ALPHA BANDS PINK</t>
  </si>
  <si>
    <t>NE RAINBOW LOOM ALPHA BANDS TURQUOISE</t>
  </si>
  <si>
    <t>NE RAINBOW LOOM ALPHA BANDS LIME GREEN</t>
  </si>
  <si>
    <t>NE BIG  JOHN XL LOADER</t>
  </si>
  <si>
    <t>NE HORIZON BETTER IN BRAIDS</t>
  </si>
  <si>
    <t>NE HOTWHEELS STAR WARS STAR SHIP ASST</t>
  </si>
  <si>
    <t>E WINFUN CATCH ME TORTOISE</t>
  </si>
  <si>
    <t>E WINFUN TV ART DESIGN CENTER</t>
  </si>
  <si>
    <t>E Hexbug Nano Santa with Sleigh</t>
  </si>
  <si>
    <t>E Sirius Drone XL with Cam</t>
  </si>
  <si>
    <t>E Sirius Drone Tiny 6 Motor</t>
  </si>
  <si>
    <t>E Sirius Stunt Car</t>
  </si>
  <si>
    <t>NE Zing Sky Ripperz 2 Pack</t>
  </si>
  <si>
    <t>NE Zing Zano Bow</t>
  </si>
  <si>
    <t>NE Zing Z Bow</t>
  </si>
  <si>
    <t>NE ZING ZCURVE BOW</t>
  </si>
  <si>
    <t>NE MESUCA PLAST JUMPROPEMICKEYPRINCESS</t>
  </si>
  <si>
    <t>NE MESUCA 35CM TUMBLER Mickey</t>
  </si>
  <si>
    <t>NE MESUCA MICKEY PVC SOCCER BALL</t>
  </si>
  <si>
    <t>NE MESUCA MICKEY 3 RUBBER BASKETBALL</t>
  </si>
  <si>
    <t>NE MESUCA CARS SOFT BALL</t>
  </si>
  <si>
    <t>NE MESUCA FROZEN PLAST JUMP ROPE</t>
  </si>
  <si>
    <t>NE MESUCA SOFIA THE1ST PLAST JUMP ROPE</t>
  </si>
  <si>
    <t>NE MESUCA FROZEN BOWLING SET</t>
  </si>
  <si>
    <t>NE MESUCA FROZEN BADI RACKET W/COVER</t>
  </si>
  <si>
    <t>NE MESUCA SOFIA 1ST BADI RACKET W/COVER</t>
  </si>
  <si>
    <t>NE MESUCA KIDS BADI SET W/SHUTTLE MICKEY</t>
  </si>
  <si>
    <t>NE MESUCA KIDS BADI SET W/SHUTTLE FROZEN</t>
  </si>
  <si>
    <t>NE MESUCA HELLO KITTY SWING SCOOTER</t>
  </si>
  <si>
    <t>NE MESUCA MICKEY  SPORTS HELMET</t>
  </si>
  <si>
    <t>NE MESUCA FROZEN SPORTS HELMET</t>
  </si>
  <si>
    <t>NE MESUCA RED/IRON MAN  3 RUBBER SOCCER</t>
  </si>
  <si>
    <t>NE MESUCA SUPERK SOFT FRISBEE MIX COLOR</t>
  </si>
  <si>
    <t>NE SIMBA  ABC TEETHING RING WITH WATER</t>
  </si>
  <si>
    <t>NE SIMBA  ABC ACTIVITY RATTLE</t>
  </si>
  <si>
    <t>NE SIMBA  ABC MY FIRST TELEPHONE</t>
  </si>
  <si>
    <t>NE SIMBA  ABC PULLALONG CATERPILLAR</t>
  </si>
  <si>
    <t>NE SIMBAABC LIGHT SOUND GIRAFFE RATTLE</t>
  </si>
  <si>
    <t>NE SIMBAABC FIRST SHAPE SORTER BALL</t>
  </si>
  <si>
    <t>NE SIMBA  ABC MUSICAL RATTLE 4ASST</t>
  </si>
  <si>
    <t>SKETCH IT NAIL PENS HOT HUES</t>
  </si>
  <si>
    <t>NE SIMBA  ABC PUSHING CROCODILE</t>
  </si>
  <si>
    <t>E SIMBA  ABC BO SPINNING CIRCLE</t>
  </si>
  <si>
    <t>E SIMBAABC PULL ALONG BEETLE WIT MELODY</t>
  </si>
  <si>
    <t>NE SIMBA  ABC ACTIVITY TABLE</t>
  </si>
  <si>
    <t>NE ECOIFFIER  ABRICK CITY 2</t>
  </si>
  <si>
    <t>NE SIMBA  AF SPONGE TECHNIC</t>
  </si>
  <si>
    <t>NE SIMBA  ART  FUN KALEIDOSCOPE</t>
  </si>
  <si>
    <t>NE SIMBAARTFUN SEQUIN FUN FLOWERHEART</t>
  </si>
  <si>
    <t>NE SIMBA  AF MOVIE STAR BEADSET</t>
  </si>
  <si>
    <t>NE SIMBA  ART  FUN DOUGH SET RACING</t>
  </si>
  <si>
    <t>NE SIMBA  ART  FUN PRINCESS BEADSET</t>
  </si>
  <si>
    <t>NE SIMBACOLOR ME MINE DIAMND PRETTY BAG</t>
  </si>
  <si>
    <t>NE SIMBACOLOR ME MINE DIAMOND ROLL BAG</t>
  </si>
  <si>
    <t>NE SIMBACOLOR ME MINE DIAMND FSHION BAG</t>
  </si>
  <si>
    <t>NE ECOIFFIER  PRINCESS TOY CHEST</t>
  </si>
  <si>
    <t>NE EICHHORN  OUTDOOR ROPE LADDER</t>
  </si>
  <si>
    <t>NE EICHHORN  OUTDOOR SWING</t>
  </si>
  <si>
    <t>Ne Alex Toys My Tape Party</t>
  </si>
  <si>
    <t>Ne Alex Toys Pom Pom Frenzy</t>
  </si>
  <si>
    <t>NE ALEX TOYS IRON  WEAR RAD PATCH</t>
  </si>
  <si>
    <t>NE SIMBA STEFFI LOVE GIRLS STYLING SET</t>
  </si>
  <si>
    <t>NE SIMBA Fashion Jewellery Set</t>
  </si>
  <si>
    <t>NE SIMBA  STEFFI LOVE NEW LOFT KITCHEN</t>
  </si>
  <si>
    <t>NE SIMBA STEFFI FAIRYTALE SINGNG PRINCES</t>
  </si>
  <si>
    <t>NE SIMBA  STEFFI LOVE CHANGING DRESS</t>
  </si>
  <si>
    <t>NE SIMBA  STEFFI LITTLE MERMAID TWINS</t>
  </si>
  <si>
    <t>NE GENERIC COLLECTOR BINDER</t>
  </si>
  <si>
    <t>NE My Baby Excels Bumble Bee Costume 8</t>
  </si>
  <si>
    <t>NE My Baby Excels Bumble Bee Costume10</t>
  </si>
  <si>
    <t>NE My Baby Excels Lady Beetle Custome 8</t>
  </si>
  <si>
    <t>NE My Baby Excels Lady Beetle Custome10</t>
  </si>
  <si>
    <t>NE My Baby Excels Bee in Blue Costume 8</t>
  </si>
  <si>
    <t>NE My Baby Excels Bee in Blue Costum 10</t>
  </si>
  <si>
    <t>NE My Baby Excels Polka Dotted Bag 27x23</t>
  </si>
  <si>
    <t>NE My Baby Excels Bag 27x23</t>
  </si>
  <si>
    <t>NE Kinetic 2lb Brown Sand Pack</t>
  </si>
  <si>
    <t>NE Kinetic Neon Pack Assrtmnt 1 5lb</t>
  </si>
  <si>
    <t>NE Kinetic Metallic Sand Assortment</t>
  </si>
  <si>
    <t>NE Kinetic Gem Sand Assortment</t>
  </si>
  <si>
    <t>NE Kinetic Sand Box and Molds Set</t>
  </si>
  <si>
    <t>NE SIMBA SQUAP 2 PLASTIC CATCH BALL GAME</t>
  </si>
  <si>
    <t>E SILVRLIT Bluetoth R C La Ferrari</t>
  </si>
  <si>
    <t>E SILVRLIT 24G SPY CAM NANO 3CH</t>
  </si>
  <si>
    <t>E SILVRLIT 24G X  TWIN LITE 2CH</t>
  </si>
  <si>
    <t>NE DISNEY MICKEY BEACH RACKET SET</t>
  </si>
  <si>
    <t>NE DISNEY PRINCESS BEACH RACKET SET</t>
  </si>
  <si>
    <t>NE DISNEY PRINCESS DARTBOARD SLIMEBALL</t>
  </si>
  <si>
    <t>NE DISNEY MICKEY DARTBOARD SLIMEBALL</t>
  </si>
  <si>
    <t>NE DISNEY MICKEY CATCH BALL SET</t>
  </si>
  <si>
    <t>NE DISNEY IRON MAN CATCH BALL SET</t>
  </si>
  <si>
    <t>NE HELLO KITTY TUMBLER</t>
  </si>
  <si>
    <t>NE Thinkfun Chocolate Fix</t>
  </si>
  <si>
    <t>NE DISNEY ELSA PLUSH  36 CM</t>
  </si>
  <si>
    <t>NE Disney Elsa Plush Doll - 17inch</t>
  </si>
  <si>
    <t>NE DISNEY ANNA PLUSH DOLL  17 INCH</t>
  </si>
  <si>
    <t>NE Disney Olaf 17inch Plush</t>
  </si>
  <si>
    <t>NE Disney Olaf 24 inch Plush</t>
  </si>
  <si>
    <t>NE Archies Couple Bear With Clothes</t>
  </si>
  <si>
    <t>NE Archies Soft Toy Bear With Bow Tie</t>
  </si>
  <si>
    <t>NE Hobby Family</t>
  </si>
  <si>
    <t>E STAR WALKSUPER SMART CAR  WHITE</t>
  </si>
  <si>
    <t>NE Pokemon 2 Wheel Scooter with Lights</t>
  </si>
  <si>
    <t>E MZ 114 RC LAMB LP670 DOUBLE JOCKEY</t>
  </si>
  <si>
    <t>Ne Archies Stocking Xmas</t>
  </si>
  <si>
    <t>Ne Archies Xmas Cap</t>
  </si>
  <si>
    <t>E Archies Christmas Ball</t>
  </si>
  <si>
    <t>E Archies Ceramic Santa With Led</t>
  </si>
  <si>
    <t>E Archies Ceramic Led Santa Lantern</t>
  </si>
  <si>
    <t>E Archies Ceramic Santa House With Led</t>
  </si>
  <si>
    <t>E Archies Ceramic Led Santa On The Tree</t>
  </si>
  <si>
    <t>E Archies Ceramic Santa Lartern Wit LED</t>
  </si>
  <si>
    <t>E ARCHIES CERAMIC SANTA  EVA BALL</t>
  </si>
  <si>
    <t>E Archies Ceramic Santa Wit Eva LED Lite</t>
  </si>
  <si>
    <t>E ARCHIES XMAS TREE WWHITE LIGHT 16</t>
  </si>
  <si>
    <t>E Ninco Impulsor Orange</t>
  </si>
  <si>
    <t>E Ninco Fire Brigade Set</t>
  </si>
  <si>
    <t>NE FOC Barbie Fashion Bag</t>
  </si>
  <si>
    <t>NE Ideal 4 Way Countdown Wooden Game</t>
  </si>
  <si>
    <t>NE JCB WHEEL LOADER</t>
  </si>
  <si>
    <t>NE JCB 132 VEHICLES</t>
  </si>
  <si>
    <t>E Hexbug Nano V2 Gravity Loop Neon</t>
  </si>
  <si>
    <t>E Hexbug Nano V2 Barrel Roll Neon</t>
  </si>
  <si>
    <t>E Hexbug Nano V2 Launchpad Neon</t>
  </si>
  <si>
    <t>NE Hover Ball</t>
  </si>
  <si>
    <t>NE Snackeez</t>
  </si>
  <si>
    <t>NE Top Trumps Super Deluxe Frozen</t>
  </si>
  <si>
    <t>NE Top Trumps Super Deluxe Barbie</t>
  </si>
  <si>
    <t>NE Top Trumps Super Deluxe Spiderman</t>
  </si>
  <si>
    <t>NE Top Trumps Super Deluxe Dinosaurs</t>
  </si>
  <si>
    <t>NE TOP TRUMPS BABY ANIMALS  DELUXE</t>
  </si>
  <si>
    <t>NE Top Trumps MONUMENTS OF INDIA Deluxe</t>
  </si>
  <si>
    <t>NE Top Trumps States of India Deluxe  TT</t>
  </si>
  <si>
    <t>NE Jakks Pacific Star Wars Kylo Ren 31</t>
  </si>
  <si>
    <t>NE Jakks Pacific Star Wrs Darth Maul 18</t>
  </si>
  <si>
    <t>E Zinc Nitro Scooter</t>
  </si>
  <si>
    <t>E Zinc Attax Scooter</t>
  </si>
  <si>
    <t>E Zinc Ignite Scooter</t>
  </si>
  <si>
    <t>E ZINC GLO GLO TRI SCOOTER  PINK</t>
  </si>
  <si>
    <t>CHICCO BABY M DIAPER RSH CRM 100 ml TUBE</t>
  </si>
  <si>
    <t>CHICCO BABY MOMNTS SFT CLING WIPS 20PCPP</t>
  </si>
  <si>
    <t>E ZINC GLO GLO TRI SCOOTER  BLUE</t>
  </si>
  <si>
    <t>NE DC  20 SUPERMAN</t>
  </si>
  <si>
    <t>NE Hello Kitty Doraemon Laughing 12</t>
  </si>
  <si>
    <t>NE HELLO KITTY 12INCH DORAEMONNAUGHTY?</t>
  </si>
  <si>
    <t>NE Hello Kitty Crawling Doraemon</t>
  </si>
  <si>
    <t>NE Hello Kitty Doraemon Rainbow Blue</t>
  </si>
  <si>
    <t>NE HELLO KITTY PLUSH STRAWBERRY</t>
  </si>
  <si>
    <t>NE HELLO KITTY PLUSH BAGSTRAWBERRY</t>
  </si>
  <si>
    <t>NE HELLO KITTY SHOULDR PLUSH BAG ORANGE</t>
  </si>
  <si>
    <t>NE Hello Kitty Cuddle Plush Strawberry</t>
  </si>
  <si>
    <t>NE SMU Fashion Trim Rings</t>
  </si>
  <si>
    <t>NE SMU Sweet Key Charmes</t>
  </si>
  <si>
    <t>NE SMU Duo Chic</t>
  </si>
  <si>
    <t>NE SMU Trendy Bead Tattoos</t>
  </si>
  <si>
    <t>NE Scientific Explorer Volcano Blast#</t>
  </si>
  <si>
    <t>NE Scientific Explorer Dazzle Crystal</t>
  </si>
  <si>
    <t>NE Scientific Explorer Gelly Wiggle Bugs</t>
  </si>
  <si>
    <t>NE Scientific Explorer Hydro Super Sand</t>
  </si>
  <si>
    <t>NE Scientific Explorer Lquid Kaleidoscpe</t>
  </si>
  <si>
    <t>NE Scientific Explorer Dinoland Crystals</t>
  </si>
  <si>
    <t>NE Scientific Explorer Polaris Telescope</t>
  </si>
  <si>
    <t>E Scientific Explorer Galileo Explorer</t>
  </si>
  <si>
    <t>NE Scientific Explorer Fingerprint Lab</t>
  </si>
  <si>
    <t>NE Scientific Explorer Crystal Radio Lab</t>
  </si>
  <si>
    <t>E Scientific Explorer Electric Motor Lab</t>
  </si>
  <si>
    <t>NE Scientific Explorer Kitchen Chem Lab</t>
  </si>
  <si>
    <t>NE Scientific Explorer About Volcanoes</t>
  </si>
  <si>
    <t>E Scientific Explrer  Voice Encryptor</t>
  </si>
  <si>
    <t>NE Scientific Explorer My First Science</t>
  </si>
  <si>
    <t>NE Scientific Explorer First Science Kit</t>
  </si>
  <si>
    <t>NE Scientific Explorer First Chem Set</t>
  </si>
  <si>
    <t>NE Scientific Explorer Wacky Weather Kit</t>
  </si>
  <si>
    <t>NE Scientific Explorer Turbo Sky Rocket#</t>
  </si>
  <si>
    <t>NE Scientific Explorer Spa#mazing Kit</t>
  </si>
  <si>
    <t>NE Scientific Explorer Disgstng Science</t>
  </si>
  <si>
    <t>NE Scientific Explorer Perfumery</t>
  </si>
  <si>
    <t>NE Scientific Explorer Manicure Kit</t>
  </si>
  <si>
    <t>NE Scientific Explorer Glow in the Dark</t>
  </si>
  <si>
    <t>NE Scientific Explorer Color Mysteries</t>
  </si>
  <si>
    <t>E STARWALK IHAWK SILVER</t>
  </si>
  <si>
    <t>NE John Disney Play Castle Frozen</t>
  </si>
  <si>
    <t>NE John Disney Kids Garden Tent Spider M</t>
  </si>
  <si>
    <t>NE Jakks Pacific Value Toddler Anna</t>
  </si>
  <si>
    <t>NE Jakks Pacific Toddler Elsa</t>
  </si>
  <si>
    <t>E JAKKS PACIFIC OLAF ALOT</t>
  </si>
  <si>
    <t>NE Wubble Bubble Tiny Wubble</t>
  </si>
  <si>
    <t>NE Wubble Bubble Ball Assortment</t>
  </si>
  <si>
    <t>NE Alex Toys Color Scroller</t>
  </si>
  <si>
    <t>NE Barbie 3 Wheel Scooter Music and LED</t>
  </si>
  <si>
    <t>NE Frozen 3 Wheel Scooter Music and LED</t>
  </si>
  <si>
    <t>NE Hot Wheels Cycle 16 inch</t>
  </si>
  <si>
    <t>NE Mookie My First Soccer Swing Ball</t>
  </si>
  <si>
    <t>NE Mookie TAIL BALL WITH racket</t>
  </si>
  <si>
    <t>NE Mookie TAIL BALL RACKET WITH NET</t>
  </si>
  <si>
    <t>NE Mookie Swing ball N Tether Replacemnt</t>
  </si>
  <si>
    <t>E Troopers R C changing robot car Silver</t>
  </si>
  <si>
    <t>E Troopers R C changing robot car Red</t>
  </si>
  <si>
    <t>E TROOPERS 114 RC TRANSFORMING CAR BLU</t>
  </si>
  <si>
    <t>NE Renart Trio Starter Set 2</t>
  </si>
  <si>
    <t>NE Renart Trio Twin Blister Pack</t>
  </si>
  <si>
    <t>NE Renart Trio Twin Blister Pack 2</t>
  </si>
  <si>
    <t>NE Renart Trio Origami Set</t>
  </si>
  <si>
    <t>NE Renart Trio Party Kit</t>
  </si>
  <si>
    <t>NE Funko POP FROZEN CORONATION ANNA FIG</t>
  </si>
  <si>
    <t>NE Funko  POP FRZEN YOUNG ANNA VINYL FIG</t>
  </si>
  <si>
    <t>NE John Minnie Mosaic</t>
  </si>
  <si>
    <t>NE John Minnie Glitter</t>
  </si>
  <si>
    <t>NE John 3D Window Picture</t>
  </si>
  <si>
    <t>NE John Color Playhouse</t>
  </si>
  <si>
    <t>NE Thinkfun Brick by Brick</t>
  </si>
  <si>
    <t>E 4 IN 1 MONKEY ENTERTAINER</t>
  </si>
  <si>
    <t>NE XYLOPHONE REFRESHED</t>
  </si>
  <si>
    <t>E Laugh N Learn ABC BOOK</t>
  </si>
  <si>
    <t>NE TRU BALL BUNCH</t>
  </si>
  <si>
    <t>E PUPPY S REMOTEQE REFRESHED</t>
  </si>
  <si>
    <t>E ZEBRA WALKER QE</t>
  </si>
  <si>
    <t>E BABY S FIRST CAR GWM GYM</t>
  </si>
  <si>
    <t>E ROCK  N ROLL GUITAR</t>
  </si>
  <si>
    <t>NE SOFT LITTLE SNOOPY</t>
  </si>
  <si>
    <t>E ECL Busy Learning Box</t>
  </si>
  <si>
    <t>E Laugh N Learn STORYBOOK RHYMES</t>
  </si>
  <si>
    <t>NE FIRST BUILDERS 123 COUNT</t>
  </si>
  <si>
    <t>NE FIRST BUILDERS FUN ENDLESS BUILDING</t>
  </si>
  <si>
    <t>NE LIL PRINCESS FAIRY TABLE</t>
  </si>
  <si>
    <t>NE LETS START BUILDING 40PC</t>
  </si>
  <si>
    <t>NE 123 LEARNING TRAIN</t>
  </si>
  <si>
    <t>NE First Builders Block Scooping Wagon</t>
  </si>
  <si>
    <t>NE HW FEATURE VEHICLE ASST</t>
  </si>
  <si>
    <t>NE BRB PNK FB GWN DL AST</t>
  </si>
  <si>
    <t>NE BRB/HR ACY SET</t>
  </si>
  <si>
    <t>NE BRB/PETS SET</t>
  </si>
  <si>
    <t>NE BARBIE  FASHION  SHOES</t>
  </si>
  <si>
    <t>NE Barbie Fashion Activity Giftset</t>
  </si>
  <si>
    <t>NE BRB FRYTL PRNCS AST</t>
  </si>
  <si>
    <t>NE BRB ENDLS HR KGDM STYL DL</t>
  </si>
  <si>
    <t>NE BRB MX N CLR</t>
  </si>
  <si>
    <t>NE BRB SPY SQD SCRT AGNT DL</t>
  </si>
  <si>
    <t>NE BRB SPY SQD JR DL ASST</t>
  </si>
  <si>
    <t>NE BRB HPPY BDAY DL</t>
  </si>
  <si>
    <t>E R/C THOMAS</t>
  </si>
  <si>
    <t>E MUSIC BOX THOMAS</t>
  </si>
  <si>
    <t>NE Comdaq ROBOTIC CLAW</t>
  </si>
  <si>
    <t>NE Comdaq 3PCS FRICTION ANIMAL CARS</t>
  </si>
  <si>
    <t>NE Comdaq 4PCS CONSTRUCTION VEHICLES</t>
  </si>
  <si>
    <t>NE Comdaq PIZZA SET</t>
  </si>
  <si>
    <t>NE Comdaq CAKE SET</t>
  </si>
  <si>
    <t>NE Comdaq CAKE  PIZZA SET</t>
  </si>
  <si>
    <t>NE Comdaq Bathtime Fun 5 pcs</t>
  </si>
  <si>
    <t>E Comdaq BBQ set WSL</t>
  </si>
  <si>
    <t>COMDAQ 13 BLUE BATTLE BAG WITH LIGHT</t>
  </si>
  <si>
    <t>COMDAQ 13 DUCK BAG WITH LIGHT</t>
  </si>
  <si>
    <t>COMDAQ 13 ORANGEGREY BAG WITH LIGHT</t>
  </si>
  <si>
    <t>NE Comdaq DESSERTS SET WOUT BANANA</t>
  </si>
  <si>
    <t>NE Comdaq DESSERTS SET WITH BANANA</t>
  </si>
  <si>
    <t>NE Comdaq DESSERTS SET BIG</t>
  </si>
  <si>
    <t>E Comdaq PRESCHOOL RAIL TRACK SET SMALL</t>
  </si>
  <si>
    <t>E Comdaq PRESCHOOL RAIL TRACK SET M</t>
  </si>
  <si>
    <t>NE Comdaq Food Snack Set  Cookies</t>
  </si>
  <si>
    <t>NE Comdaq Food Set Bread  Pasteries</t>
  </si>
  <si>
    <t>NE Comdaq 10PCS BEACH Bag wBucket</t>
  </si>
  <si>
    <t>NE Comdaq Kitchen Set With Pans</t>
  </si>
  <si>
    <t>NE Comdaq Kitchen Set With Stove</t>
  </si>
  <si>
    <t>E Comdaq Train SilverBrownGoods Boggie</t>
  </si>
  <si>
    <t>E Comdaq Train BlackGoods Boggie</t>
  </si>
  <si>
    <t>E Comdaq Train SilverGrenOpen Racks</t>
  </si>
  <si>
    <t>NE Comdaq Sword Roleplay Diamond Bronze</t>
  </si>
  <si>
    <t>NE Comdaq SPRAY FAN ASSORTED COLORS</t>
  </si>
  <si>
    <t>NE Comdaq 6PCS BEACH SET</t>
  </si>
  <si>
    <t>E Comdaq MINI WOODEN PIANO</t>
  </si>
  <si>
    <t>NE Comdaq Bathtime Fun 11 pcs</t>
  </si>
  <si>
    <t>NE Comdaq Cross Bow Camoflage Big</t>
  </si>
  <si>
    <t>NE Comdaq LEANRING DESK</t>
  </si>
  <si>
    <t>NE Comdaq Cross Bow Camoflage Small</t>
  </si>
  <si>
    <t>NE Comdaq Blue Learning Easel wletters</t>
  </si>
  <si>
    <t>NE 6PCS 36CM HAND FOAM SPORT</t>
  </si>
  <si>
    <t>E COMDAQ PROJECTION LEARNING DESK</t>
  </si>
  <si>
    <t>NE Comdaq Bow  Arrow with Dart Board</t>
  </si>
  <si>
    <t>NE Comdaq Pink Easel with Letters</t>
  </si>
  <si>
    <t>E Comdaq BO RAILCAR Travel</t>
  </si>
  <si>
    <t>E Comdaq BO RAILCAR Zoo</t>
  </si>
  <si>
    <t>NE Comdaq PU BALL Round</t>
  </si>
  <si>
    <t>NE Comdaq 12PCS PU BALL Asst Design</t>
  </si>
  <si>
    <t>NE Comdaq 12PCS PU BALL Asst Colourful</t>
  </si>
  <si>
    <t>NE Infinity Nado Arena</t>
  </si>
  <si>
    <t>NE Diamond Select Brienne AF</t>
  </si>
  <si>
    <t>NE Diamond Select Daenarys AF</t>
  </si>
  <si>
    <t>E Jakks Pacific Marvel RC Hulk Smash</t>
  </si>
  <si>
    <t>NE Wonderforge Star Wars Pictopia</t>
  </si>
  <si>
    <t>NE Zing AIR STORM ZX CROSSBOW</t>
  </si>
  <si>
    <t>NE Zing Air Storm Zing Shot</t>
  </si>
  <si>
    <t>E Real FX RFX Racing Set</t>
  </si>
  <si>
    <t>NE FUNSKOOL Dixit Game</t>
  </si>
  <si>
    <t>NE FUNSKOOL Splendor</t>
  </si>
  <si>
    <t>NE Maisto 7Car Race Launcher Set</t>
  </si>
  <si>
    <t>E Maisto 114 Ferrari F12 Berlinetta</t>
  </si>
  <si>
    <t>NE TY SHELLBY  PINK TURTLE REG</t>
  </si>
  <si>
    <t>NE TY SPARKLES  PINK DOLPHIN REG</t>
  </si>
  <si>
    <t>NE TY BLOOM  MULTICOLOR BUNNY REG</t>
  </si>
  <si>
    <t>NE TY LALA  WHITE LAMB REG</t>
  </si>
  <si>
    <t>NE TY TWIGS  PINK GIRAFFE REG</t>
  </si>
  <si>
    <t>NE TY HELLO KITTY  RED CHRISTMAS OUTFIT</t>
  </si>
  <si>
    <t>NE TY HELLO KITTY  GREEN CHRISTMAS OUTF</t>
  </si>
  <si>
    <t>NE TY HELLO KITTY  PUNK</t>
  </si>
  <si>
    <t>NE TY HELLO KITTY  TURQUOISE</t>
  </si>
  <si>
    <t>NE TY HELLO KITTY  PINK BABY WRATTLE</t>
  </si>
  <si>
    <t>NE TY ICICLES  BLUE OWL REG</t>
  </si>
  <si>
    <t>NE TY NORTH  PENGUIN EARMUFFS REG</t>
  </si>
  <si>
    <t>NE TY TOPPER  GIRAFFE</t>
  </si>
  <si>
    <t>NE TY HELLO KITTY  SAFARI</t>
  </si>
  <si>
    <t>NE TY HELLO KITTY  MERMAID</t>
  </si>
  <si>
    <t>E RC Karmax AVGcont489589</t>
  </si>
  <si>
    <t>NE Ecokic Maxi Orange</t>
  </si>
  <si>
    <t>NE Ecokic Maxi Lime green</t>
  </si>
  <si>
    <t>NE Ecokic Mini Sky Blue</t>
  </si>
  <si>
    <t>NE TY NEPTUNE  SEAHORSE REG</t>
  </si>
  <si>
    <t>NE TY SLOWPOKE  PURPLE TURTLE REG</t>
  </si>
  <si>
    <t>NE SIMBA DISNEY MAGIC DRAWNG BOARD 4ASST</t>
  </si>
  <si>
    <t>NE SIMBA DISNEY BEAD SET CARRY 2ASS</t>
  </si>
  <si>
    <t>NE SIMBA SMOBY  FROZEN HAIR DRESSER</t>
  </si>
  <si>
    <t>NE SIMBA SMOBY DISNEY PRINCESS PIC BASKT</t>
  </si>
  <si>
    <t>NE SIMBA SMOBYDISNEY PRINCESS TABLE TOP</t>
  </si>
  <si>
    <t>NE SIMBA SMOBY  DISNEY PRINCESS KITCHEN</t>
  </si>
  <si>
    <t>NE SIMBA SMOBY DISNY PRINCSS DRESSN TBLE</t>
  </si>
  <si>
    <t>NE SIMBA SMOBY  FROZEN PORCELAIN SET</t>
  </si>
  <si>
    <t>NE SIMBA SMOBY  FROZEN MINI KITCHEN</t>
  </si>
  <si>
    <t>NE SIMBA SMOBY  FROZEN BABY SHOPPING</t>
  </si>
  <si>
    <t>NE SIMBA SMOBY  FROZEN TIN TEA SET</t>
  </si>
  <si>
    <t>NE SIMBA SMOBY  FROZEN PICNIC BASKET</t>
  </si>
  <si>
    <t>NE SIMBA SMOBY  FROZEN KITCHEN</t>
  </si>
  <si>
    <t>E TROOPERS R C CHANGING ROBOT JEEP</t>
  </si>
  <si>
    <t>E TROOPERS RC CHANGING ROBOT CITY CAR</t>
  </si>
  <si>
    <t>NE IMC PAINT ME MICKEY</t>
  </si>
  <si>
    <t>NE IMC PAINT ME MINNIE</t>
  </si>
  <si>
    <t>NE Disney PRINCESS JUZZ DRUM SET.</t>
  </si>
  <si>
    <t>NE ASST Mickey Minnie Flute with Box</t>
  </si>
  <si>
    <t>E MEGAWHEELS BALANCE SKTEBOARD BLUEBLCK</t>
  </si>
  <si>
    <t>E MEGAWHEELS BALANCE SKATEBOARD REDBLCK</t>
  </si>
  <si>
    <t>E MEGAWHEELS BALNCE SKTEBOARD WHITEBLCK</t>
  </si>
  <si>
    <t>E MEGAWHEELS  BALANCE SKATEBOARD BLACK</t>
  </si>
  <si>
    <t>NE HOT WHEEL SWING CAR</t>
  </si>
  <si>
    <t>NE POKEMON SWING CAR</t>
  </si>
  <si>
    <t>NE SEQUENCE</t>
  </si>
  <si>
    <t>NE FUNSKOOL PLA POP UP SHAPE SORTER</t>
  </si>
  <si>
    <t>NE FUNSKOOL SW E7 375 FIG 2 PACK ASST</t>
  </si>
  <si>
    <t>NE FUNSKOOL NER N STRIKE SLINGSTRIKE</t>
  </si>
  <si>
    <t>E FUNSKOOL NER MODULUS ECS10 BLASTER</t>
  </si>
  <si>
    <t>NE SIMBA  EL RAPUNZEL TOWER</t>
  </si>
  <si>
    <t>NE SIMBA  EL PRINCESS CASTLE</t>
  </si>
  <si>
    <t>NE SIMBA  EVI LOVE ROMANTISCHE KUTSCHE</t>
  </si>
  <si>
    <t>NE SIMBA STEFFI LOVE DOLL CRADDLE 2ASST</t>
  </si>
  <si>
    <t>NE SIMBA EVI LOVE HAIR STUDIO</t>
  </si>
  <si>
    <t>NE SIMBA STEFFI LOVE EVI LOVE MAGIC FAIR</t>
  </si>
  <si>
    <t>NE SIMBA STEFFI LOVE EVI RAPUNZEL</t>
  </si>
  <si>
    <t>NE SIMBA STEFFI LOVE EVI MY FIRST BIKE</t>
  </si>
  <si>
    <t>NE SIMBA STEFFI LOVE SECRET COSTUME</t>
  </si>
  <si>
    <t>NE SIMBA STEFFI GIRLS FRIENDSHIP BRACELT</t>
  </si>
  <si>
    <t>NE SIMBA STEFFI LOVE GIRLS JEWELLERY SET</t>
  </si>
  <si>
    <t>NE JAKKS PACIFIC STAR WARS 20KYLO RE</t>
  </si>
  <si>
    <t>NE Jakks Pacific Chewbacca</t>
  </si>
  <si>
    <t>NE Alex Toys Gigantic Step  Play Piano</t>
  </si>
  <si>
    <t>NE Melissa  Doug Construction Puzzles</t>
  </si>
  <si>
    <t>NE MELISSA  DOUG FARM ANIMALS PUZZLES</t>
  </si>
  <si>
    <t>NE MELISSA  DOUG PALACE PALS HAND PUPPT</t>
  </si>
  <si>
    <t>NE Melissa  Doug Solar System 48 Pc</t>
  </si>
  <si>
    <t>NE MELISSA  DOUG FARM FRIEND PUPPET</t>
  </si>
  <si>
    <t>NE GOLD FLAME</t>
  </si>
  <si>
    <t>NE CYAN SPOUT</t>
  </si>
  <si>
    <t>NE ASPIS</t>
  </si>
  <si>
    <t>NE ETHEREAL DANCER</t>
  </si>
  <si>
    <t>NE Infinity Nado Cyan Spout RFID</t>
  </si>
  <si>
    <t>NE Infinity Nado Upgraded shoot handle</t>
  </si>
  <si>
    <t>NE Infinity Nado Centre axles Pack</t>
  </si>
  <si>
    <t>NE INFINITY NADO LAUNCHER RL</t>
  </si>
  <si>
    <t>E Infinity Nado Digital scanner</t>
  </si>
  <si>
    <t>E CAT MINI MOVER  4 ASST</t>
  </si>
  <si>
    <t>NE CAT Rugged Machines 4 Asst</t>
  </si>
  <si>
    <t>NE TY FANTASIAMULTICOLOUR UNICORN REG</t>
  </si>
  <si>
    <t>NE TY PEGASUSWHITE UNICORN REG</t>
  </si>
  <si>
    <t>NE TY ASIAWHITE TIGER REG</t>
  </si>
  <si>
    <t>NE TY ROSIEPURPLE ROSE TURTLE REG</t>
  </si>
  <si>
    <t>NE TY OTISCORGI BROWN DOG REG</t>
  </si>
  <si>
    <t>NE TY BRUTUSBOXER DOG REG</t>
  </si>
  <si>
    <t>NE TY SOPHIEPINK CAT REG</t>
  </si>
  <si>
    <t>NE TY BARLEYBROWN CHOW DOG REG</t>
  </si>
  <si>
    <t>NE TY TIGGSBROWN TIGER REG</t>
  </si>
  <si>
    <t>NE TY LOUIELION REG</t>
  </si>
  <si>
    <t>NE GEOMAG COLOR 30 PIECES</t>
  </si>
  <si>
    <t>NE GEOMAG COLOR 40 PIECES</t>
  </si>
  <si>
    <t>NE GEOMAG PANELS 22 PIECES</t>
  </si>
  <si>
    <t>NE GEOMAG PANELS 44 PIECES</t>
  </si>
  <si>
    <t>NE GEOMAG GLITTER 22 PIECES</t>
  </si>
  <si>
    <t>NE GEOMAG GLITTER 30 PIECES</t>
  </si>
  <si>
    <t>NE GEOMAG GLITTER 68 PIECES</t>
  </si>
  <si>
    <t>NE GEOMAG EMOTION MAGIC SPIN 38 PIECES</t>
  </si>
  <si>
    <t>NE AQUA DOODLE 53X53 PLAYMAT SET</t>
  </si>
  <si>
    <t>NE AQUA DOODLE DRAWING BOARD WITH WATER</t>
  </si>
  <si>
    <t>NE MY FIRST DOODLE  BOSS AT THE ZOO</t>
  </si>
  <si>
    <t>NE MY FIRST DOODLE  PATRICKS CAMPING TRI</t>
  </si>
  <si>
    <t>NE RATTLING GIRAFFE</t>
  </si>
  <si>
    <t>RATTLING TRIANGLE</t>
  </si>
  <si>
    <t>NE BATHING TURTO</t>
  </si>
  <si>
    <t>NE STROLLER BROWN</t>
  </si>
  <si>
    <t>NE DISNEY MICKEY 10 CHEEKY IN ROMPRSUIT</t>
  </si>
  <si>
    <t>NE DISNEY MINNIE 10 CHEEKY IN ROMPRSUIT</t>
  </si>
  <si>
    <t>NE DISNEY DONALD 10 CHEEKY IN ROMPRSUIT</t>
  </si>
  <si>
    <t>NE DISNEY PLUTO 10 CHEEKY IN ROMPERSUIT</t>
  </si>
  <si>
    <t>NE FUNSKOOL DISNY PRINCES OLAF IN TROUBL</t>
  </si>
  <si>
    <t>E COMDAQ BABY BEAGLE</t>
  </si>
  <si>
    <t>E COMDAQ BABY TOY POODLE</t>
  </si>
  <si>
    <t>E COMDAQ BABY SCOTISSH FOLD</t>
  </si>
  <si>
    <t>E THINKWAY TOYS STAR WARS  IR HERO STAR</t>
  </si>
  <si>
    <t>E THINKWAY TOYS STAR WARS  RF HERO STAR</t>
  </si>
  <si>
    <t>E THINKWAY TOYS STAR WARS  RF HERO VEHI</t>
  </si>
  <si>
    <t>NE 86 Piece T Rex Black Set</t>
  </si>
  <si>
    <t>NE YOUR DÉCOR COLOR YOUR OWN WATR BOTTLE</t>
  </si>
  <si>
    <t>NE YOUR DÉCOR COLOR YOUR OWN CHALK BOARD</t>
  </si>
  <si>
    <t>NE Soccerstarz fcbarcelona lionel messi</t>
  </si>
  <si>
    <t>NE SoccerStarz  Barcelona Naymar Jr</t>
  </si>
  <si>
    <t>NE SoccerStarz Real Madrid Gareth Bale</t>
  </si>
  <si>
    <t>NE 24 Crayons Pack</t>
  </si>
  <si>
    <t>NE 24 Washable Crayons Pack</t>
  </si>
  <si>
    <t>NE CRAZART 16CT WASHABLE JUMBO CRAYONS</t>
  </si>
  <si>
    <t>NE CRAZART 10CT BROADLINE MARKERS</t>
  </si>
  <si>
    <t>NE CRAZ ART 8CT WASHBLE WATERCOLOR BRUSH</t>
  </si>
  <si>
    <t>NE CRAZART 16CT WASHBLE WATERCOLR BRUSH</t>
  </si>
  <si>
    <t>NE CRAZART MODELITE ASSORTMENT COLOR</t>
  </si>
  <si>
    <t>NE CRAZART MODELITE WHITE COLOR 4 OZ</t>
  </si>
  <si>
    <t>E LITTLE LIVE PETS S3 BIRD SINGLE PACK</t>
  </si>
  <si>
    <t>E LITTLE LIVE PETS S3 BIRD WITH CAGE</t>
  </si>
  <si>
    <t>E LITTLE LIVE PETS S3 CLEVERKEET BIRD</t>
  </si>
  <si>
    <t>NE WELLY 2007 SHELBY COBRA GT500</t>
  </si>
  <si>
    <t>E SILVRLIT DIGIBIRDS WITH WHISTLE RING</t>
  </si>
  <si>
    <t>E ROAD RIPPER MINI CHAMELEON 2 ASST.</t>
  </si>
  <si>
    <t>E ROAD RIPPER SKIDDERS 2 ASST.</t>
  </si>
  <si>
    <t>E ROAD RIPPER WARP RIDERS 3 ASST.</t>
  </si>
  <si>
    <t>E ROAD RIPPER DANCING CAR 2 ASST.</t>
  </si>
  <si>
    <t>NE CAT CAT JUNIOR OPERATOR 3 ASST</t>
  </si>
  <si>
    <t>NE CAT CAT APPRENTICE MACHINE MAKER</t>
  </si>
  <si>
    <t>NE CAT CAT APPRENTICE MULTI MACHINES</t>
  </si>
  <si>
    <t>NE PRINCESS TWIST SCOOTER</t>
  </si>
  <si>
    <t>NE MINNIE TWIST SCOOTER</t>
  </si>
  <si>
    <t>NE SPIDER MAN TWIST SCOOTER</t>
  </si>
  <si>
    <t>NE CARS MINNIE TWIST SCOOTER</t>
  </si>
  <si>
    <t>NE LEGO DUPLO TOWN SAVANNA</t>
  </si>
  <si>
    <t>NE LEGO LEGO CREATOR SUPER SOARER</t>
  </si>
  <si>
    <t>NE LEGO DISNEY PRINCESS TREASUREÍS DAY</t>
  </si>
  <si>
    <t>NE LEGO LEGO FRIENDS PARTY STYLING</t>
  </si>
  <si>
    <t>NE LEGO TECHNIC DISPLAY TEAM JET</t>
  </si>
  <si>
    <t>NE LEGO TECHNIC GETAWAY RACER</t>
  </si>
  <si>
    <t>NE LEGO CITY FIRE FIRE STARTER SET</t>
  </si>
  <si>
    <t>NE LEGO CITY FIRE FIRE LADDER TRUCK</t>
  </si>
  <si>
    <t>NE LEGO CITY FIRE FIRE BOAT</t>
  </si>
  <si>
    <t>MUMBAI INDIANS LED GLASSES NEW</t>
  </si>
  <si>
    <t>NE LEGO NINJAGO JAYIS ELEMENTAL DRAGON</t>
  </si>
  <si>
    <t>Tiger Widow Island</t>
  </si>
  <si>
    <t>Ketar Creature of Stone</t>
  </si>
  <si>
    <t>Terak Creature of Earth</t>
  </si>
  <si>
    <t>Rey</t>
  </si>
  <si>
    <t>First Order Battle Pack</t>
  </si>
  <si>
    <t>CarbonFreezing Chamber</t>
  </si>
  <si>
    <t>NE SOFT BUDDIES Premium Monkey</t>
  </si>
  <si>
    <t>NE BBURAGO BUGATTI EB 110</t>
  </si>
  <si>
    <t>E NEWRAY 132 PLASTIC RC DUMP TRUCK</t>
  </si>
  <si>
    <t>E NEWRAY 132 PLASTIC RC  TOW TRUCK</t>
  </si>
  <si>
    <t>E NEWRAY 124 RC NEW HOLLAND T7070</t>
  </si>
  <si>
    <t>NE NEWRAY 160 BOEING CH47 CHINOOK</t>
  </si>
  <si>
    <t>NE NEWRAY CLASSIC PLANES MODEL</t>
  </si>
  <si>
    <t>NE DC COLLECTIBLES COMMISSIONER GORDON</t>
  </si>
  <si>
    <t>NE STAR WARS MOVIE EXTENDABLE LIGHTSABER</t>
  </si>
  <si>
    <t>NE N STRIKE NER N STRIKE MEGA ROTOFURY</t>
  </si>
  <si>
    <t>NE N STRIKE NER N STRIKE THUNDERBLAST</t>
  </si>
  <si>
    <t>NE JUNGLE BOOK LYING SHAREKHAN 10</t>
  </si>
  <si>
    <t>NE JUNGLE BOOK LOOP PLAYTOY  SHAREKHAN</t>
  </si>
  <si>
    <t>NE JUNGLE BOOK LOOP PLAYTOY  BALOO</t>
  </si>
  <si>
    <t>NE Klutz Star Wars Folded Flyers</t>
  </si>
  <si>
    <t>NE Draw Star Wars The Clone Wars</t>
  </si>
  <si>
    <t>NE Klutz Star War Thumb Doodles Book Kit</t>
  </si>
  <si>
    <t>NE Klutz Made You Look</t>
  </si>
  <si>
    <t>NE Klutz ts All About Us</t>
  </si>
  <si>
    <t>NE Klutz My Style Studio</t>
  </si>
  <si>
    <t>NE LIGHTNING MCQUEEN BUILD  RACE</t>
  </si>
  <si>
    <t>NE My Brilliant Scribbles</t>
  </si>
  <si>
    <t>NE Klutz Tissue Paper Crafts</t>
  </si>
  <si>
    <t>NE Klutz Super Balloon Science</t>
  </si>
  <si>
    <t>NE MAPL Battle Trump card game Stars</t>
  </si>
  <si>
    <t>NE MAPL Battle Trump card game Club Hero</t>
  </si>
  <si>
    <t>NE MAPL Battle Trump card game Superstar</t>
  </si>
  <si>
    <t>E Zuru Finding Dory Nemo DoryMarlin</t>
  </si>
  <si>
    <t>E Zuru Finding Dory  Small Playset WPot</t>
  </si>
  <si>
    <t>E Zuru Finding Dory Nemo Playset</t>
  </si>
  <si>
    <t>NE Comdaq 4 IN1 MAGNETIC Board Game</t>
  </si>
  <si>
    <t>NE Comdaq 5 IN1 MAGNETIC Board Game</t>
  </si>
  <si>
    <t>NE Comdaq 2IN1 MAGNETIC Board Game</t>
  </si>
  <si>
    <t>NE Comdaq STACKING BLOCK GAME Uno Jenga</t>
  </si>
  <si>
    <t>NE Comdaq 4PCS PU BALL With Stars</t>
  </si>
  <si>
    <t>NE Comdaq 63CM BALL Smiley Pack Of 4</t>
  </si>
  <si>
    <t>E Comdaq Cash Register wSL White</t>
  </si>
  <si>
    <t>NE Comdaq 11PCS BEACH SET</t>
  </si>
  <si>
    <t>NE Comdaq TELESCOPE</t>
  </si>
  <si>
    <t>NE Comdaq MAGIC RAINBOW SPRING</t>
  </si>
  <si>
    <t>NE Comdaq 12PCS BEACH SET Box wHandle</t>
  </si>
  <si>
    <t>E Comdaq Vanity Table Set  23 pcs</t>
  </si>
  <si>
    <t>NE Comdaq Balance Chairs</t>
  </si>
  <si>
    <t>NE Comdaq Connect 4</t>
  </si>
  <si>
    <t>NE Comdaq Bingo</t>
  </si>
  <si>
    <t>NE Comdaq Snakes  Ladders</t>
  </si>
  <si>
    <t>NE Comdaq Topple</t>
  </si>
  <si>
    <t>NE Comdaq Battleship</t>
  </si>
  <si>
    <t>NE Comdaq Tumbling Balls</t>
  </si>
  <si>
    <t>NE Comdaq Guess Who</t>
  </si>
  <si>
    <t>NE Comdaq Eva Construction Blocks 56 Pcs</t>
  </si>
  <si>
    <t>NE Comdaq 7PCS BEACH SET Bucket</t>
  </si>
  <si>
    <t>NE Comdaq 7PCS BEACH SET Bag wWheel</t>
  </si>
  <si>
    <t>NE Comdaq 2PCS FREE WHEEL Bus  Trucks</t>
  </si>
  <si>
    <t>NE Comdaq 2PCS FREE WHEEL ANIMAL CARS</t>
  </si>
  <si>
    <t>NE Comdaq 2PCS Contruction Vehicles</t>
  </si>
  <si>
    <t>NE Comdaq 80PCS BLOCK Panda Box</t>
  </si>
  <si>
    <t>NE Comdaq 15PCS BLOCK Pink Bear Box</t>
  </si>
  <si>
    <t>E Ner N Strike Elite Universal 12</t>
  </si>
  <si>
    <t>NE NER ZOMBIE STRIKE HAMMERSHOT</t>
  </si>
  <si>
    <t>NE Ner N Strike Sledgefire</t>
  </si>
  <si>
    <t>NE Ner N Strike Sharp Fire</t>
  </si>
  <si>
    <t>NE Sterling Hotwheel RocknRoll  Car Race</t>
  </si>
  <si>
    <t>E Zanzoon Magic Jinn</t>
  </si>
  <si>
    <t>NE ZANZOON SPEEDY DOC</t>
  </si>
  <si>
    <t>NE ZANZOON GUESS THE FAKE</t>
  </si>
  <si>
    <t>NE Collecta Black Forest Horse Stallion</t>
  </si>
  <si>
    <t>NE COLLECTA GYPSY FOAL BW PEIBALD</t>
  </si>
  <si>
    <t>NE Collecta Siberian Husky</t>
  </si>
  <si>
    <t>NE Collecta Amur Leopard</t>
  </si>
  <si>
    <t>NE Collecta Smilodon</t>
  </si>
  <si>
    <t>NE Collecta Long Tailed Chinchilla</t>
  </si>
  <si>
    <t>NE Collecta Nile Crocodile Leaping</t>
  </si>
  <si>
    <t>NE Collecta Orangutan</t>
  </si>
  <si>
    <t>NE Collecta Percheron Mare</t>
  </si>
  <si>
    <t>NE Collecta Coconut Palm</t>
  </si>
  <si>
    <t>Ne Vrum DC Batman Ride On</t>
  </si>
  <si>
    <t>Ne Vrum Disney Princess Multi Princess R</t>
  </si>
  <si>
    <t>NE Disney Frozen Fever Toddler Elsa</t>
  </si>
  <si>
    <t>NE Jakks Frzn Northern Lights Elsa 14</t>
  </si>
  <si>
    <t>NE Disney Frozen Value Toddler Cinderell</t>
  </si>
  <si>
    <t>NE SMOBY BUBBLE GO GIRL  RIDE ON</t>
  </si>
  <si>
    <t>NE Barbie 11 pcs Stationery Set</t>
  </si>
  <si>
    <t>NE Pokemon 7 pcs Stationey Set</t>
  </si>
  <si>
    <t>NE Kinetic Sand Doggy Day Care Dino Di</t>
  </si>
  <si>
    <t>NE Kinetic Sand Construction Zone Ice</t>
  </si>
  <si>
    <t>NE Kinetic Sand Build 2Color Asst</t>
  </si>
  <si>
    <t>NE Disney Frozen Figurine Anna</t>
  </si>
  <si>
    <t>NE Disney Frozen Figurine Elsa</t>
  </si>
  <si>
    <t>NE Disney Princess Figurine Cindrella</t>
  </si>
  <si>
    <t>NE Disney Princess Figurine Rapunzel</t>
  </si>
  <si>
    <t>NE Disney Princess Figurine Snow white</t>
  </si>
  <si>
    <t>NE Disney Princess Figurine 4 in 1 Pack</t>
  </si>
  <si>
    <t>NE Disney Frozen Figurine 3 in 1 Pack</t>
  </si>
  <si>
    <t>NE ALEX PAPER BAGS MONSTERS</t>
  </si>
  <si>
    <t>NE ALEX TOTS FLUFFY FRIENDS</t>
  </si>
  <si>
    <t>NE ALEX GIANT KNOT  STITCH PILLOW</t>
  </si>
  <si>
    <t>NE ALEX PAINT A ROCKPET  FROG</t>
  </si>
  <si>
    <t>E Turbo Trax Rail Car RedGreen</t>
  </si>
  <si>
    <t>E TURBO TRAX LETS GO</t>
  </si>
  <si>
    <t>E Pink Grand piano w stool</t>
  </si>
  <si>
    <t>E Big Drum Set w stool</t>
  </si>
  <si>
    <t>E Table top Piano mini</t>
  </si>
  <si>
    <t>E Colorful piano w mike  stool</t>
  </si>
  <si>
    <t>NE XYLOPHONE  PIANO</t>
  </si>
  <si>
    <t>E Red Keyboard wRecord option  stool</t>
  </si>
  <si>
    <t>E Maisto Cyklone 360 RC</t>
  </si>
  <si>
    <t>E 114 MAISTO 114 LAMBORGHINI HURACAN</t>
  </si>
  <si>
    <t>E 124 MAISTO 124 FERRARI 488 GTB RC</t>
  </si>
  <si>
    <t>E 124 MAISTO 124 FORD GT RC</t>
  </si>
  <si>
    <t>E 116 MAISTO 116 OFFROAD RC ASSTD</t>
  </si>
  <si>
    <t>E 6.5 Chrome Metallic Balance Board</t>
  </si>
  <si>
    <t>E 8.5 Balance Board</t>
  </si>
  <si>
    <t>NE Toyhouse Foldable Tricycle</t>
  </si>
  <si>
    <t>NE iRide Balance Bike Green</t>
  </si>
  <si>
    <t>NE iRide 3 in 1 Scooter Blue</t>
  </si>
  <si>
    <t>NE SBPLUSH CHARACTER SHAPE BAG PENGUIN</t>
  </si>
  <si>
    <t>NE PLUSH CHARACTER SHAPE BAG  FROG</t>
  </si>
  <si>
    <t>NE PLUSH CHARACTER SHAPE BAG  CHIK</t>
  </si>
  <si>
    <t>NE PLUSH CHARACTER SHAPE BAG  DOG</t>
  </si>
  <si>
    <t>NE TRA RID Role Play Masks Asst</t>
  </si>
  <si>
    <t>E SPD Hero FX Glove</t>
  </si>
  <si>
    <t>NE AVN 375 All star Figure Asst</t>
  </si>
  <si>
    <t>NE AVN 12 Titan Hero Hulk Figure</t>
  </si>
  <si>
    <t>NE AVN Titan Hero  Vehicle Asst</t>
  </si>
  <si>
    <t>NE CA 25 Combat Racer Asst</t>
  </si>
  <si>
    <t>NE CA 6 Legends Asst</t>
  </si>
  <si>
    <t>NE CA Slide Blast Armor</t>
  </si>
  <si>
    <t>NE HEXBUG VEX GEAR RACER 1 CAR</t>
  </si>
  <si>
    <t>NE HEXBUG VEX Fork Lift Ball</t>
  </si>
  <si>
    <t>NE HEXBUG VEX Hexcalator Ball</t>
  </si>
  <si>
    <t>NE HEXBUG VEX Hook Shot Ball</t>
  </si>
  <si>
    <t>NE HEXBUG VEX Crossbow</t>
  </si>
  <si>
    <t>NE HEXBUG VEX Catapult</t>
  </si>
  <si>
    <t>NE IPL CA 2016 5s Flowpack</t>
  </si>
  <si>
    <t>NE IPL CA 2016 17 Multipack</t>
  </si>
  <si>
    <t>NE IPL CA 2016 Deluxe game pack</t>
  </si>
  <si>
    <t>NE IPL CA 2016 50s Carry box</t>
  </si>
  <si>
    <t>NE BA Snugglin Sarina Light Skin</t>
  </si>
  <si>
    <t>NE DISNEY FROZEN Classic Doll Elsa</t>
  </si>
  <si>
    <t>NE DISNEY PRIN Classic Fashion Doll</t>
  </si>
  <si>
    <t>NE DISNEY FROZEN Fashion Change Asst</t>
  </si>
  <si>
    <t>NE DPR Classic Rapunzel Fashion Doll</t>
  </si>
  <si>
    <t>E LP Musical Counting Pal</t>
  </si>
  <si>
    <t>NE LEGO Chaos Catapult</t>
  </si>
  <si>
    <t>NE LEGO Beast Master#s Chaos Chariot</t>
  </si>
  <si>
    <t>NE LEGO ULTIMATE Macy</t>
  </si>
  <si>
    <t>NE LEGO ULTIMATE Robin</t>
  </si>
  <si>
    <t>NE LEGO Ultimate Beast Master</t>
  </si>
  <si>
    <t>CRAYOLA 96 CT CRAYONS</t>
  </si>
  <si>
    <t>CRAYOLA 152 CT ULTIMATE CRAYON COLLEC</t>
  </si>
  <si>
    <t>CRAYOLA 50 CT WASHABLE PIP SQUEAKS TE</t>
  </si>
  <si>
    <t>CRAYOLA 8 CT WRITE START COLOURED PEN</t>
  </si>
  <si>
    <t>CRAYOLA 8 CT  TWISTABLE CRAYONS</t>
  </si>
  <si>
    <t>CRAYOLA 10 CT WASHABLE KIDS PAINT 2 F</t>
  </si>
  <si>
    <t>CRAYOLA BLUNT TIP SCISSORS</t>
  </si>
  <si>
    <t>CRAYOLA 5 CT WASHABLE GLITTER GLUE B</t>
  </si>
  <si>
    <t>CRAYOLA WASHABLE DRY ERASE TOOL KIT</t>
  </si>
  <si>
    <t>CRAYOLA ART SMOCK</t>
  </si>
  <si>
    <t>CRAYOLA COLOURING / ACTIVITY BOOK BOO</t>
  </si>
  <si>
    <t>CRAYOLA TWISTABLEGIFTABLE STORAGE S</t>
  </si>
  <si>
    <t>CRAYOLA PIP SQUEAKS MARKERS KIT</t>
  </si>
  <si>
    <t>CRAYOLA CR8 CT WASHABLE  FINE LINE M</t>
  </si>
  <si>
    <t>CRAYOLA CR 24CT Coloured Pencils Long</t>
  </si>
  <si>
    <t>CRAYOLA 16 CT WASHABLE Crayons</t>
  </si>
  <si>
    <t>CRAYOLA 10 CT BROAD LINE MARKERS  CL</t>
  </si>
  <si>
    <t>CRAYOLA 6 CT GLITTER MARKERS</t>
  </si>
  <si>
    <t>CRAYOLA 8 CT BROAD LINE FABRIC  MARKE</t>
  </si>
  <si>
    <t>CRAYOLA CR20CT COLOUR CLICKS MARKERS</t>
  </si>
  <si>
    <t>CRAYOLA CR8 CT TRIANGULAR CRAYONS</t>
  </si>
  <si>
    <t>CRAYOLA CR8 CT WASHABLE MARKERS</t>
  </si>
  <si>
    <t>CRAYOLA CRBARBIE COLORING ACTIVITY</t>
  </si>
  <si>
    <t>CRAYOLA CR Super Stamping Kit</t>
  </si>
  <si>
    <t>CRAYOLA CR 10CT COLOUR CLICKS MARKERS</t>
  </si>
  <si>
    <t>CRAYOLA CR 12CT WASHABLE FINE LINE MA</t>
  </si>
  <si>
    <t>CRAYOLA CR 3CT8OZ WSH FINGERPAINTP</t>
  </si>
  <si>
    <t>CRAYOLA CR 3CT8OZ WH FNGRPAINTSECN</t>
  </si>
  <si>
    <t>NE Minnie Helmet</t>
  </si>
  <si>
    <t>NE SW Bear Brown w Bronze Ribbon 80cm</t>
  </si>
  <si>
    <t>NE Pokemon Protective Set</t>
  </si>
  <si>
    <t>NE FOC BLOCK BUDDY GWP</t>
  </si>
  <si>
    <t>NE SG Penguins Pool Party</t>
  </si>
  <si>
    <t>NE SG Little Red Riding Hood</t>
  </si>
  <si>
    <t>NE SG THREE LITTLE PIGGIES DELUXE</t>
  </si>
  <si>
    <t>NE SG Pirates Junior Hide  Seek</t>
  </si>
  <si>
    <t>NE SG Parking Puzzler</t>
  </si>
  <si>
    <t>NE SG Anti Virus Mutation</t>
  </si>
  <si>
    <t>NE SG Temple Trap</t>
  </si>
  <si>
    <t>NE SG Colour Code</t>
  </si>
  <si>
    <t>NE SG Jungle Hide  Seek</t>
  </si>
  <si>
    <t>NE SG Castle Logix</t>
  </si>
  <si>
    <t>NE SG Camelot Jr</t>
  </si>
  <si>
    <t>NE SG Penguins on Ice</t>
  </si>
  <si>
    <t>NE SG IQFIT</t>
  </si>
  <si>
    <t>NE SG IQXOXO</t>
  </si>
  <si>
    <t>NE SG IQPUZZLER PRO</t>
  </si>
  <si>
    <t>NE SG Quadrillion</t>
  </si>
  <si>
    <t>NE SG MAGNETIC TRAVEL SG NOAHS ARK</t>
  </si>
  <si>
    <t>NE SG Magnetic Travel Penguins parade</t>
  </si>
  <si>
    <t>NE KSKIDS CREATE YOUR OWN  CITY</t>
  </si>
  <si>
    <t>NE KSKIDS CREATE YOUR OWN  PRINCESS</t>
  </si>
  <si>
    <t>NE KsKids Patrick Home 3D activity book</t>
  </si>
  <si>
    <t>NE KSKIDS CREATE YOUR OWN  SEA</t>
  </si>
  <si>
    <t>NE KSKIDS CREATE YOUR OWN  DINO</t>
  </si>
  <si>
    <t>NE TK Egg Carton Craft BOUQUET BASKET</t>
  </si>
  <si>
    <t>NE TK MAKE MADHUBANI MEMORABLE</t>
  </si>
  <si>
    <t>NE MD PEG PUZZLES  SEEINSIDE NUMBERS</t>
  </si>
  <si>
    <t>NE MD MAGNETIC ACTIVITIES  ALPHABET MA</t>
  </si>
  <si>
    <t>NE MD ALPHABET  NUMBER ACTVITIES  ABC</t>
  </si>
  <si>
    <t>NE MD TRUCKS  VEHICLES  CAR CARRIER</t>
  </si>
  <si>
    <t>NE MD JIGSAW PUZZLE IN A BOX  VEHICLES</t>
  </si>
  <si>
    <t>NE MD BUILDING  NESTING  100 WOOD BLO</t>
  </si>
  <si>
    <t>E Toyhouse Audi TT Roadster 12V 2.4G</t>
  </si>
  <si>
    <t>E Toyhouse Kiddy Balance Electric Scoote</t>
  </si>
  <si>
    <t>E Toyhouse Turnado 24V</t>
  </si>
  <si>
    <t>NE  DC Collectibles  DCComics 52WondWman</t>
  </si>
  <si>
    <t>NE  DC Collectibles  Nba Robin ActFig</t>
  </si>
  <si>
    <t>NE  DC Collectibles  Harley Quinn ActFig</t>
  </si>
  <si>
    <t>NE  DC Collectibles  Baby Doll Actfig</t>
  </si>
  <si>
    <t>NE HW ACTION TRACK SET ASST MIX 1</t>
  </si>
  <si>
    <t>NE HW MVL SPIDEY SPEED DROP</t>
  </si>
  <si>
    <t>NE HW STAR WARS DEATH STAR Play Case</t>
  </si>
  <si>
    <t>NE HW® HOT WHEELS VERSUS# TRACK SET</t>
  </si>
  <si>
    <t>NE UNO Marvel Avengers</t>
  </si>
  <si>
    <t>NE HW SPLIT SPEEDERBLADE RAITRACKSET</t>
  </si>
  <si>
    <t>NE HW SPLIT SPEEDERS VEHICLE ASSOR MIX</t>
  </si>
  <si>
    <t>NE HW SW CHARACTER CAR LAUNCHER</t>
  </si>
  <si>
    <t>NE HW MARVEL Spideys Spinning Web</t>
  </si>
  <si>
    <t>NE CHHOTA BHEEM BHEEM  CHUTKI HIM ADV</t>
  </si>
  <si>
    <t>NE CHHOTA BHEEM BHEEM  RAJU HIM ADV</t>
  </si>
  <si>
    <t>NE CHHOTA BHEEM JAGGU PLUSH TOY 33 cm</t>
  </si>
  <si>
    <t>NE CHHOTA BHEEM KALIA PLUSH TOY 33 CMS</t>
  </si>
  <si>
    <t>NE CHHOTA BHEEM DHOLU PLUSH TOY 33 CMS</t>
  </si>
  <si>
    <t>NE CHHOTA BHEEM BHOLU PLUSH TOY 33 CMS</t>
  </si>
  <si>
    <t>NE CHHOTA BHEEM INDUMATI PLUSH TOY 33 cm</t>
  </si>
  <si>
    <t>NE Chhota Bheem JAGGU PLUSH TOY 40CM</t>
  </si>
  <si>
    <t>NE Ravensberger Sweet Dolphins108p</t>
  </si>
  <si>
    <t>NE Ravensberger Puzzle Sort YourPuzzle D</t>
  </si>
  <si>
    <t>NE SIKU TRUCK AND TRAILER</t>
  </si>
  <si>
    <t>NE SIKU Gift Set urban transport</t>
  </si>
  <si>
    <t>NE TY TAURI  CAT TAN REG</t>
  </si>
  <si>
    <t>NE TY LAVENDER  PURPLE LAMB REG</t>
  </si>
  <si>
    <t>NE TY SAMI  FISH ORANGE REG</t>
  </si>
  <si>
    <t>NE TY ZIPPY GREEN TURTLE REG</t>
  </si>
  <si>
    <t>NE TY DARLA  DRAGON PINK REG</t>
  </si>
  <si>
    <t>NE TY GALLOPS  HORSE REG</t>
  </si>
  <si>
    <t>NE CUBIC FUN LITTLE ARTISTS DOLLHOUSE</t>
  </si>
  <si>
    <t>NE CUBIC FUN QUEEN ANNES REVENGE</t>
  </si>
  <si>
    <t>NE Cubic Fun The San Felipe</t>
  </si>
  <si>
    <t>NE CUBIC FUN DOLLHOUSE  SEASIDE VILLA</t>
  </si>
  <si>
    <t>NE CUBIC FUN DOLLHOUSE  PIANISTS HOME</t>
  </si>
  <si>
    <t>NE Top Trumps Frozen Moments</t>
  </si>
  <si>
    <t>NE Top Trumps Marvel Universe</t>
  </si>
  <si>
    <t>NE Top Trumps Minions</t>
  </si>
  <si>
    <t>E Comdaq Go Go Pogo</t>
  </si>
  <si>
    <t>NE Comdaq Limbo Hop</t>
  </si>
  <si>
    <t>NE Jolly Rideon ANIM</t>
  </si>
  <si>
    <t>NE Jolly Rideon ROCK</t>
  </si>
  <si>
    <t>E Hostfull Basketball wScore 2P</t>
  </si>
  <si>
    <t>NE Hostfull Retractable Table Tennis</t>
  </si>
  <si>
    <t>NE Hostfull Folding Mini Soccer Goal S/2</t>
  </si>
  <si>
    <t>NE HostfullPool Table 20</t>
  </si>
  <si>
    <t>E Dragoni Slinger</t>
  </si>
  <si>
    <t>NE Laser Command</t>
  </si>
  <si>
    <t>E Red 5 Mini Volcano</t>
  </si>
  <si>
    <t xml:space="preserve"> 5 Pocket Voice</t>
  </si>
  <si>
    <t>NE Ezy Drifter</t>
  </si>
  <si>
    <t>NE Smartivity EDGE Majestic Beasts</t>
  </si>
  <si>
    <t>NE CupCake Surprise Doll</t>
  </si>
  <si>
    <t>Ne Jolly Rideon Dino Sofa n Stick 2 in 1</t>
  </si>
  <si>
    <t>NE MSZ 139 Porsche 911 GT3 RSR</t>
  </si>
  <si>
    <t>NE MSZ 138  BMW Z4 GT3</t>
  </si>
  <si>
    <t>NE MSZ 152 Ford F 150 SVT Raptor</t>
  </si>
  <si>
    <t>NE MSZ 143 Bentley Cont Suprsprt Conver</t>
  </si>
  <si>
    <t>NE MSZ 143 Hummer H3</t>
  </si>
  <si>
    <t>NE MSZ 143 Bentley Continental GT3</t>
  </si>
  <si>
    <t>NE MSZ 1 38 Volkswagen The Beetle</t>
  </si>
  <si>
    <t>NE MSZ 143 Lamborghini Aventador</t>
  </si>
  <si>
    <t>NE MSZ 143 Audi R8 GT</t>
  </si>
  <si>
    <t>E MW KIDS  SCOOTIES PINK</t>
  </si>
  <si>
    <t>E MW KIDS  SCOOTIES WHITE</t>
  </si>
  <si>
    <t>E MW  KIDS  SCOOTIES BLUE</t>
  </si>
  <si>
    <t>E MEGAWHEELSELECTRIC SCOOTER RED</t>
  </si>
  <si>
    <t>E MEGAWHEELSELECTRIC SCOOTER BLUE</t>
  </si>
  <si>
    <t>E MEGAWHEELSPHOTON ELECTRIC SCOOTER RED</t>
  </si>
  <si>
    <t>E MEGAWHEELSPHOTON ELECTRIC SCOOTER BLUE</t>
  </si>
  <si>
    <t>E MW SELF BALANCE HOVERBOARDS BLU</t>
  </si>
  <si>
    <t>E MEGAWHEELSSELF BALANCE HOVERBOARDS ROS</t>
  </si>
  <si>
    <t>E MW 6.5 Hoverboard Orange Blue</t>
  </si>
  <si>
    <t>E MW SELF BALANCE HOVERBOARDSRED 10 with</t>
  </si>
  <si>
    <t>E MW Segway 8</t>
  </si>
  <si>
    <t>E MEGAWHEELSSKATEBOARDS WITH HANDLE / SE</t>
  </si>
  <si>
    <t>NE MEGAWHEELS SERPENT SCOOTER BLUE</t>
  </si>
  <si>
    <t>NE MEGAWHEELS SERPENT SCOOTER WHITE</t>
  </si>
  <si>
    <t>NE CHICCO 360 RIDE ON</t>
  </si>
  <si>
    <t>NE CHICCO TOY BUILDING BLOCKS CAKEDESIGN</t>
  </si>
  <si>
    <t>E CHICCO DISNEY COT MOBILE</t>
  </si>
  <si>
    <t>NE CHICCO TOY TURBO TOUCH STUNT GREEN</t>
  </si>
  <si>
    <t>NE CHICCO TOY BUILDING BLOCKS VEHICLES S</t>
  </si>
  <si>
    <t>NE CHICCO TOY BUILDING BLOCKS ANIMALS 40</t>
  </si>
  <si>
    <t>E CHICCO MUSIC BAND DRUM</t>
  </si>
  <si>
    <t>E CHICCO LION KING SHAPE  SOUND TAMBURI</t>
  </si>
  <si>
    <t>CHICCO JOHNNY COUPE</t>
  </si>
  <si>
    <t>E CHICCO DUO GYM</t>
  </si>
  <si>
    <t>E CHICCO QUATTRO GREEN</t>
  </si>
  <si>
    <t>E CHICCO TOY TURBO TEAM WORKERS POLICE</t>
  </si>
  <si>
    <t>E CHICCO TOY TURBO TEAM WORKERS FIRE TRU</t>
  </si>
  <si>
    <t>E CHICCO JUNGLE BOOK MUSICAL ROLLER</t>
  </si>
  <si>
    <t>CHICCO CAT DOG BUILDING BLOCKS TOY PP</t>
  </si>
  <si>
    <t>E CHICCO TOYS BABY PAINTER</t>
  </si>
  <si>
    <t>E CHICCO TOY TURBO TEAM WORKERS TAXI</t>
  </si>
  <si>
    <t>E CHICCO TURBO TOUCH FASTBLUE</t>
  </si>
  <si>
    <t>NE CHICCO TOYS FINGER PUPPET</t>
  </si>
  <si>
    <t>NE CHICCO RAINBOW SPINNER</t>
  </si>
  <si>
    <t>NE Dark Horse Comics GOT FIG GREY WORM</t>
  </si>
  <si>
    <t>NE Dark Horse Comics GOT FIG BARATHEON</t>
  </si>
  <si>
    <t>NE Dark HorseComic GOT FIG JORAH MORMONT</t>
  </si>
  <si>
    <t>NE DarkHorse Comic GOT FIG MARGERY TYREL</t>
  </si>
  <si>
    <t>NE DarkHorse Comic GOT FIG OBERYN MARTEL</t>
  </si>
  <si>
    <t>NE DarkHorse Comic GOT FIG PETYR BAELISH</t>
  </si>
  <si>
    <t>NE Dark Horse Comics GOT FIG ROBB STARK</t>
  </si>
  <si>
    <t>NE Dark Horse Comics GOT FIG SANSA STARK</t>
  </si>
  <si>
    <t>NE Funko LEGACY GOT NED STARK AF</t>
  </si>
  <si>
    <t>NE Funko LEGACY GOT THE HOUND AF</t>
  </si>
  <si>
    <t>NE Funko POP GOT GREY WORM VINYL FIG</t>
  </si>
  <si>
    <t>NE Funko POP GOT JORAH MORMONT VINYL FIG</t>
  </si>
  <si>
    <t>NE Funko POP GOT MARGAERY VINYL FIG</t>
  </si>
  <si>
    <t>NE Funko POP GOT MELISANDRE VINYL FIG</t>
  </si>
  <si>
    <t>NE Funko POP GOT UNSULLIED VINYL FIG</t>
  </si>
  <si>
    <t>NE Maisto Earth Shockers asstd</t>
  </si>
  <si>
    <t>E Maisto 124 RC Samba Bus Light  Sound</t>
  </si>
  <si>
    <t>E NIKKO RC 120 SCALE STREET CARS</t>
  </si>
  <si>
    <t>E Hot Wheels Flipping Fury</t>
  </si>
  <si>
    <t>NE Hot Wheels Stunt Jumpers</t>
  </si>
  <si>
    <t>NE Hot Wheels Turbo Rush</t>
  </si>
  <si>
    <t>E Hot Wheels Master Blaster</t>
  </si>
  <si>
    <t>E Hot Wheels Mega Muscle</t>
  </si>
  <si>
    <t>E Hot Wheels Street Racer R/C</t>
  </si>
  <si>
    <t>E Hot Wheels Mega Muscle R/C</t>
  </si>
  <si>
    <t>E Road Rippers Mag Sound Machine 3 Asst.</t>
  </si>
  <si>
    <t>E Road Rippers Moto Motions # 2 Asst</t>
  </si>
  <si>
    <t>E Road Rippers Rally StuntPlayset 3 Asst</t>
  </si>
  <si>
    <t>E Road Rippers Lil Haulers  2 Asst</t>
  </si>
  <si>
    <t>E Road Rippers Sleeper Madness # 2 Asst</t>
  </si>
  <si>
    <t>E Road Rippers Hatchbacks 4 Asst</t>
  </si>
  <si>
    <t>NE Magnus Chess set</t>
  </si>
  <si>
    <t>NE ARCHIES CAT GREEN EAR AND BOW 33CM</t>
  </si>
  <si>
    <t>NE ARCHIES CAT PURPLE EAR AND BOW 33CM</t>
  </si>
  <si>
    <t>NE ARCHIES CAT PURPLE EAR AND BOW 41CM</t>
  </si>
  <si>
    <t>NE ARCHIES CAT PINK EAR AND BOW 41CM</t>
  </si>
  <si>
    <t>NE ARCHIES BUNNY SOFT TOY PURPLE 22CM</t>
  </si>
  <si>
    <t>E Sirius Toys Sirius Roll up Drum Kit</t>
  </si>
  <si>
    <t>E Sirius Toys single Rotor 4CH Heli 50CM</t>
  </si>
  <si>
    <t>E Sirius Toys UDI RC 3Ch Heli 50CM</t>
  </si>
  <si>
    <t>NE HOT WHEEL VERTICAL TAKEDOWN</t>
  </si>
  <si>
    <t>NE Thinkfun Solitaire Chess</t>
  </si>
  <si>
    <t>NE Thinkfun Shell Game</t>
  </si>
  <si>
    <t>NE Thinkfun Swish Jr</t>
  </si>
  <si>
    <t>NE Thinkfun Swish</t>
  </si>
  <si>
    <t>NE MBE 10Marvelous Mickey</t>
  </si>
  <si>
    <t>NE MBE 10Marvelous Minnie</t>
  </si>
  <si>
    <t>NE MBE MICKEY 20 FLOPPY BIG HEAD</t>
  </si>
  <si>
    <t>NE MBE MINNIE 20 FLOPPY BIG HEAD</t>
  </si>
  <si>
    <t>NE MBE MICKEY BEDTIME IN ROBE  10 INCH</t>
  </si>
  <si>
    <t>NE MBE MINNIE BEDTIME IN ROBE  10 INCH</t>
  </si>
  <si>
    <t>NE MBE Doraemon 8</t>
  </si>
  <si>
    <t>NE MBE Doraemon 10</t>
  </si>
  <si>
    <t>E DigiBirds With Birdscage</t>
  </si>
  <si>
    <t>NE BARBIE CAREER TEACHER PLAYSET</t>
  </si>
  <si>
    <t>NE BARBIE TOTAL TRANSFORMATION BARBIE</t>
  </si>
  <si>
    <t>NE BARBIE LEAD DOLL</t>
  </si>
  <si>
    <t>Barbie Musician Doll Playset</t>
  </si>
  <si>
    <t>NE Barbie Flippin Fun Gymnast</t>
  </si>
  <si>
    <t>NE BARBIE MID PRICE FEATURE HOUSE</t>
  </si>
  <si>
    <t>2017 Holiday Barbie Doll</t>
  </si>
  <si>
    <t>NE Thomas Motorized Railway Day at the D</t>
  </si>
  <si>
    <t>E FISHERPRICE ROYAL STEPSTOOL POTTY</t>
  </si>
  <si>
    <t>E FisherPrice Bright Beats Dance  Mov</t>
  </si>
  <si>
    <t>NE BARBIE SD COMPLETE PLAY HOROSCOPE 6 P</t>
  </si>
  <si>
    <t>NE THOMAS Lil Puffer Engines</t>
  </si>
  <si>
    <t>NE CAMELBAK CHUTE 06L KIDS POW PINK</t>
  </si>
  <si>
    <t>NE CAMELBAK CHUTE 06L KIDSGROOVY GREEN</t>
  </si>
  <si>
    <t>NE CAMELBAK PODIUM 07L  BREAKAWAY BLUE</t>
  </si>
  <si>
    <t>NE CAMELBAK PODIUM 07L  CLEAR BLUE</t>
  </si>
  <si>
    <t>NE CROCODILE CREEK SPACE POSTER 200PC</t>
  </si>
  <si>
    <t>NE CROCODILE CREEK LITTL ARCH JUM 35</t>
  </si>
  <si>
    <t>NE CROCODILE CREEK CREETUREMONSTER48PCS</t>
  </si>
  <si>
    <t>NE Crocodile Creek World Animals 100pcs</t>
  </si>
  <si>
    <t>NE CROCODILE CREEK PLAYSETSAFARI24 PCS</t>
  </si>
  <si>
    <t>NE CROCODILE CREEK PLAYSETFARM 24 PCS</t>
  </si>
  <si>
    <t>NE CROCODILE CREEK LITT PRINCESS 48 PCS</t>
  </si>
  <si>
    <t>NE CROCODILE CREEK VEH  PUZZ JEEP48 PCS</t>
  </si>
  <si>
    <t>NE CROCODILE CREEK VEH PUZZ LOCO 48 PCS</t>
  </si>
  <si>
    <t>E RB Extreme Bubble Blaster w fuel</t>
  </si>
  <si>
    <t>E RB Bubble Flash Light w fuel</t>
  </si>
  <si>
    <t>E RB Bubble Frog w/fuel</t>
  </si>
  <si>
    <t>E RB Bubble Fish w/ fuel</t>
  </si>
  <si>
    <t>E RB Bubble Crab w fuel</t>
  </si>
  <si>
    <t>E RB Flower Bubble Blower w/ fuel</t>
  </si>
  <si>
    <t>NE RB 2 Ltr Bubble Bottle asst</t>
  </si>
  <si>
    <t>NE RB Ltr Bubble Bottle asst</t>
  </si>
  <si>
    <t>NE RB 8 Fl. Oz Bottle w/Handle asst</t>
  </si>
  <si>
    <t>NE RB Mini Princess Bubble 70 mL  asst</t>
  </si>
  <si>
    <t>NE RB Stylish Girly Bubbles 70mL  asst</t>
  </si>
  <si>
    <t>NE RB Bubble Heroes 70mL  asst</t>
  </si>
  <si>
    <t>NE RB BUBBLE RACER 192ML  2 COLOR ASSOR</t>
  </si>
  <si>
    <t>NE RB BUBBLE HERO 205ML  4 STYLES ASSOR</t>
  </si>
  <si>
    <t>NE RB GIRLY BUBBLES 138ML 2 COLORS ASS</t>
  </si>
  <si>
    <t>NE RB Bubble Camera w ONE 4 fl Oz Bub</t>
  </si>
  <si>
    <t>NE WWE US Champion Belt w/ John Cena</t>
  </si>
  <si>
    <t>NE WWE World Heavywgt Belt Seth Rollins</t>
  </si>
  <si>
    <t>NE WWE  31 STEVE AUSTIN</t>
  </si>
  <si>
    <t>NE WWE  31 SETH ROLLINS</t>
  </si>
  <si>
    <t>NE WWE BASIC FIGURES WAVE 1  THE ROCK</t>
  </si>
  <si>
    <t>NE WWE BASIC FIGURES WAVE 1  UNDERTAKER</t>
  </si>
  <si>
    <t>NE WWE BASIC FIGURES WAVE 1  KALISTO</t>
  </si>
  <si>
    <t>NE WWE BASIC FIGURES WAVE 1  JOHN CENA</t>
  </si>
  <si>
    <t>NE WWE 6 Figure Scale Ring Playset</t>
  </si>
  <si>
    <t>NE John Cena</t>
  </si>
  <si>
    <t>NE Brock Lesnar</t>
  </si>
  <si>
    <t>NE WWE Deluxe Figures Wave 1  Dean Ambro</t>
  </si>
  <si>
    <t>NE WWE Deluxe Figures Wave 1  Roman Reig</t>
  </si>
  <si>
    <t>NE WWE Deluxe Figures Wave 1  Kalisto</t>
  </si>
  <si>
    <t>NE WWE Deluxe Figures Wave 1  John Cena</t>
  </si>
  <si>
    <t>NE NANCY FLOWERS</t>
  </si>
  <si>
    <t>NE NANCY HAIR BRAIDS V2</t>
  </si>
  <si>
    <t>NE NANCY SPORTS</t>
  </si>
  <si>
    <t>NE  NANCY CRYSTAL PRINCESS</t>
  </si>
  <si>
    <t>NE Mesuca PVC BASKETBALL 6  MICKEY</t>
  </si>
  <si>
    <t>NE Mesuca PVC BASKETBALL 6  CARS</t>
  </si>
  <si>
    <t>NE Mesuca PVC BASKETBALL 6  FROZEN</t>
  </si>
  <si>
    <t>NE Mesuca PVC BASKETBALL 6  SOFIA</t>
  </si>
  <si>
    <t>NE MESUCA 2 PVC TRAINING BALL POOH</t>
  </si>
  <si>
    <t>NE Mesuca   3 PVC SOCCER MICKEY</t>
  </si>
  <si>
    <t>NE Mesuca BASKETBALL BOARD SET S MICKEY</t>
  </si>
  <si>
    <t>NE Mesuca CATCH BALL SET W LIGHT CARS</t>
  </si>
  <si>
    <t>NE Mesuca CATCH BALL SET W LIGHT FROZEN</t>
  </si>
  <si>
    <t>NE Mesuca PLASTIC JUMP ROPE 8FT MINNIE</t>
  </si>
  <si>
    <t>NE Mesuca PLASTIC JUMP ROPE 8FT PRINCESS</t>
  </si>
  <si>
    <t>NE Mesuca Beach racket set FROZEN</t>
  </si>
  <si>
    <t>NE Mesuca BADMINTON RACKETS 59CM CARS</t>
  </si>
  <si>
    <t>NE Mesuca BADIRACKET SET 66 5cm PRINCESS</t>
  </si>
  <si>
    <t>NE Mesuca INLINE SKATE SET MICKEY</t>
  </si>
  <si>
    <t>NE Mesuca INLINE SKATE SET FROZEN</t>
  </si>
  <si>
    <t>NE Mesuca INLINE SKATE SET SOFIA</t>
  </si>
  <si>
    <t>NE Mesuca INLINE SKATE COMBO FROZEN</t>
  </si>
  <si>
    <t>NE Mesuca MULTIFUNCTION SCOOTER MICKEY</t>
  </si>
  <si>
    <t>NE Mesuca   SPORTS HELMET PRINCESS</t>
  </si>
  <si>
    <t>NE Mesuca  SKATE PROTECTION SET MICKEY</t>
  </si>
  <si>
    <t>NE Mesuca  SKATE PROTECTION SET PRINCESS</t>
  </si>
  <si>
    <t>NE Mesuca  SKATE PROTECTION SET FROZEN</t>
  </si>
  <si>
    <t>NE Mesuca  SKATE PROTECTION SET SOFIA</t>
  </si>
  <si>
    <t>NE Mesuca   HELMET M CARS</t>
  </si>
  <si>
    <t>NE Mesuca PVC BASKETBALL 6  SPIDERMAN</t>
  </si>
  <si>
    <t>NE Mesuca 3 RUBBER BASKETBALL SPIDERMAN</t>
  </si>
  <si>
    <t>NE Mesuca  3 RUBBER SOCCER BALL SPDRMAN</t>
  </si>
  <si>
    <t>NE Mesuca MINI BASKETBALL BOARD SPDERMAN</t>
  </si>
  <si>
    <t>NE Mesuca Beach racket set SPIDERMAN</t>
  </si>
  <si>
    <t>NE Mesuca BADMINTON RACKET SPIDERMAN</t>
  </si>
  <si>
    <t>NE Mesuca Bowing set20cm SPIDERMAN</t>
  </si>
  <si>
    <t>NE Mesuca CATCH BALL 18CM SPIDERMAN</t>
  </si>
  <si>
    <t>NE Mesuca PROTECTOR SET M SPIDERMAN</t>
  </si>
  <si>
    <t>NE Mesuca INLINE SKATE COMBO SPIDERMAN</t>
  </si>
  <si>
    <t>NE Mesuca BASKETBALL SET HELLO KITTY</t>
  </si>
  <si>
    <t>NE Mesuca ADJST BASKETBALL HELLO KITTY</t>
  </si>
  <si>
    <t>NE Mesuca Bowling set HELLO KITTY</t>
  </si>
  <si>
    <t>NE MESUCA SHUTTLECOCK3PCS HELLO KITTY</t>
  </si>
  <si>
    <t>NE Mesuca SUPER K MEGA BOUNCING BALL 4</t>
  </si>
  <si>
    <t>NE Keel Sparkle Eye Puppy 6 Asstd 25cm</t>
  </si>
  <si>
    <t>NE Keel Sparkle Eye Puppy 6 Asstd 15cm</t>
  </si>
  <si>
    <t>NE Keel Sparkle Eye Turtles 3 Asstd 18cm</t>
  </si>
  <si>
    <t>NE Keel Sparkle Wild 6 Asstd 20cm</t>
  </si>
  <si>
    <t>NE Keel Sparkle Wild 6 Asstd 25cm</t>
  </si>
  <si>
    <t>NE Keel Sparkl Eye Dog W/Wings 6Ast 20cm</t>
  </si>
  <si>
    <t>NE Keel Sparkle Eye Snakes 4 Asstd 100cm</t>
  </si>
  <si>
    <t>NE Keel Sparkle Eye Unicorns 4 Astd 14cm</t>
  </si>
  <si>
    <t>NE Keel Sparkle Eye Pals 6 Asstd 14cm</t>
  </si>
  <si>
    <t>NE Keel Sparkle Eye Parrots 2 Asstd 20cm</t>
  </si>
  <si>
    <t>NE Keel Pipp Happy Birthday Bear 14cm</t>
  </si>
  <si>
    <t>NE Keel Gliter GemBear Heart 4 Astd 16cm</t>
  </si>
  <si>
    <t>NE Keel Gliter GemBear Heart 4Asstd 25cm</t>
  </si>
  <si>
    <t>NE Keel Glitter Gems Unicorn 4Astd 18cm</t>
  </si>
  <si>
    <t>NE Keel Glitter Gems Kitten 4 Asstd 25cm</t>
  </si>
  <si>
    <t>NE KEEL ARCHIE BEAR 4 ASSTD WCDU15CM</t>
  </si>
  <si>
    <t>NE Keel Oscar Bear 3 Asstd WCDU 15cm</t>
  </si>
  <si>
    <t>NE Keel Colourful Monkeys 4 Asstd</t>
  </si>
  <si>
    <t>NE Keel Bulldog</t>
  </si>
  <si>
    <t>NE Keel Pug</t>
  </si>
  <si>
    <t>NE Keel Yorkie</t>
  </si>
  <si>
    <t>E LITTLE TIKES Dunk n Juggle Seal</t>
  </si>
  <si>
    <t>E LITTLE TIKES Tire Twister</t>
  </si>
  <si>
    <t>NE LITTLE TIKES SCOOTEROO LEAF</t>
  </si>
  <si>
    <t>NE LITTLE TIKES 3 Trampoline</t>
  </si>
  <si>
    <t>E Toyhouse Motocross 6V Ride On Bike</t>
  </si>
  <si>
    <t>NE Toyhouse 2 in 1 Bear Baby Walker</t>
  </si>
  <si>
    <t>NE Sinister Six Hero Masks</t>
  </si>
  <si>
    <t>NE KUNGFU PANDA  3 IN 1  48 PCS</t>
  </si>
  <si>
    <t>NE JCB JCB GIANT DUMPTRUCK</t>
  </si>
  <si>
    <t>NE JCB GIANT BACKHOE</t>
  </si>
  <si>
    <t>E iRide Drifter Trike Red Color</t>
  </si>
  <si>
    <t>NE LISCIANI  EXPLORE THE SOLAR SYSTEM</t>
  </si>
  <si>
    <t>NE LISCIANI  DISCOVERIES IN VOLCANOLOGY</t>
  </si>
  <si>
    <t>NE BEADOS S2 THEME REFILL PACK CAMPING O</t>
  </si>
  <si>
    <t>NE BEADOS S2 THEME REFILL PACK ROYAL NUR</t>
  </si>
  <si>
    <t>NE BEADOS S2 THEME REFILL PACK PONY STAB</t>
  </si>
  <si>
    <t>NE NJ Croce The Joker 55 Bendable Fi</t>
  </si>
  <si>
    <t>NE NJ CROCE THE FLASH  NEW FRONTIER 5</t>
  </si>
  <si>
    <t>NE NJ Croce BM Advntrs Heroes 5Pc Set</t>
  </si>
  <si>
    <t>NE NJ CROCE BATMAN  ANIMATED SERIES BEN</t>
  </si>
  <si>
    <t>NE NJ CROCE ROBIN  ANIMATED SERIES BEND</t>
  </si>
  <si>
    <t>NE NJ CROCE BATGIRL  ANIMATED SERIES BE</t>
  </si>
  <si>
    <t>NE NJ CROCE HARLEY QUINN  ANIMATED SERI</t>
  </si>
  <si>
    <t>NE NJ Croce BM Advntrs Bad Girls 5Pc Set</t>
  </si>
  <si>
    <t>NE NJ Croce Poison Ivy Tnba 5 Ben fig</t>
  </si>
  <si>
    <t>NE NJ Croce Catwoman Tnba 5 Ben Fig</t>
  </si>
  <si>
    <t>NE NJ Croce Nightwing Tnba 55 Ben Fi</t>
  </si>
  <si>
    <t>NE NJ Croce Two Face Tnba 5.5 Ben Fig</t>
  </si>
  <si>
    <t>NE NJ Croce Superman 6 Classic Ben Fi</t>
  </si>
  <si>
    <t>NE NJ Croce Arkham Knight 55 Ben Fig</t>
  </si>
  <si>
    <t>NE NJ Croce New 52 Batman 8 Ben Fig</t>
  </si>
  <si>
    <t>NE NJ Croce Harley Quinn 55 Ben Fig</t>
  </si>
  <si>
    <t>NE Mesuca Bowling set MICKY</t>
  </si>
  <si>
    <t>NE Mesuca RUBBER BASKETBALL MICKEY</t>
  </si>
  <si>
    <t>NE Mesuca BASKETBALL BOARD M POOH</t>
  </si>
  <si>
    <t>NE Waboba Zoobers</t>
  </si>
  <si>
    <t>NE Zinc Flyte 15in Sid the Cyclops</t>
  </si>
  <si>
    <t>NE Zinc Flyte 15in H2O</t>
  </si>
  <si>
    <t>NE Zinc Flyte 15in Jack</t>
  </si>
  <si>
    <t>NE Zinc Flyte 15in Daisy</t>
  </si>
  <si>
    <t>NE Skillofun TAKE APART LOWER ALPHABET</t>
  </si>
  <si>
    <t>NE SKILLOFUN MAGNETIC CUTOUTS  CAPITAL</t>
  </si>
  <si>
    <t>NE SKILLOFUN MAGNETIC CUTOUTS  LOWER AB</t>
  </si>
  <si>
    <t>NE SKILLOFUN MAGNETIC CUTOUTS  CURSIVE</t>
  </si>
  <si>
    <t>NE Skillofun TAKE APART NUMBERS</t>
  </si>
  <si>
    <t>NE Skillofun COUNTING RODS</t>
  </si>
  <si>
    <t>NE Skillofun Shape Sorter Clock</t>
  </si>
  <si>
    <t>NE SKILLOFUN FRUITS  VEGGIES CHOPPING S</t>
  </si>
  <si>
    <t>NE Quercetti DAISY BASKET CHIODONI SCATO</t>
  </si>
  <si>
    <t>NE Quercetti GEOVILLE TOOLBOX SCATOLA</t>
  </si>
  <si>
    <t>NE Quercetti Disney PIXEL ART STAR WARS</t>
  </si>
  <si>
    <t>NE Quercetti JURASSIC ROLLER COASTER 6M</t>
  </si>
  <si>
    <t>NE Quercetti SUPER MARBLE RUN VORTEX 220</t>
  </si>
  <si>
    <t>NE Starwalk Ivory Bear Plush 36 inch</t>
  </si>
  <si>
    <t>NE Starwalk Light Blue Bear Plush</t>
  </si>
  <si>
    <t>NE Starwalk Duck Plush Yellow color</t>
  </si>
  <si>
    <t>NE Starwalk Frog Plush Green Color</t>
  </si>
  <si>
    <t>NE MBE TURTLE PLUSH</t>
  </si>
  <si>
    <t>NE MBE DUCK STANDING YELLOW AND GREEN</t>
  </si>
  <si>
    <t>NE STARWALK BROWN DOG SITTING10 INCH</t>
  </si>
  <si>
    <t>NE Starwalk 18YELLOW DUCK  CUSHION</t>
  </si>
  <si>
    <t>NE Starwalk LADYBUG PLUSH CUSHION</t>
  </si>
  <si>
    <t>NE Starwalk Frog Hammer Plush</t>
  </si>
  <si>
    <t>NE Starwalk Elephant Hammer Plush</t>
  </si>
  <si>
    <t>NE Starwalk Monkey Hammer Plush</t>
  </si>
  <si>
    <t>NE Starwalk Duck Hammer Plush</t>
  </si>
  <si>
    <t>NE Starwalk Bear Hammer Plush</t>
  </si>
  <si>
    <t>NE Starwalk Dog Hammer Plush</t>
  </si>
  <si>
    <t>NE Starwalk Dog Light Brown Bag</t>
  </si>
  <si>
    <t>NE Starwalk Dog Dark Brown bag</t>
  </si>
  <si>
    <t>E MAISTO 114 FERRARI FXX K RC RECHARG</t>
  </si>
  <si>
    <t>NE MESUCA SUPERK SNAKE BOARD BLUE</t>
  </si>
  <si>
    <t>NE Tiason Toys Whacky Banana</t>
  </si>
  <si>
    <t>NE Tiason Toys Whacky Soda</t>
  </si>
  <si>
    <t>NE Tiason Toys Whacky Cactus</t>
  </si>
  <si>
    <t>NE Tiason Toys Whacky Phone</t>
  </si>
  <si>
    <t>NE Tiason Toys Whacky Dynamite</t>
  </si>
  <si>
    <t>NE STOY LYING ELEPHANTWT BIG EYES43CM</t>
  </si>
  <si>
    <t>NE STOY LYING MONKEY WT BIG EYES 43CM</t>
  </si>
  <si>
    <t>NE STOY BEAR WITH GLITTER EYES 24CM</t>
  </si>
  <si>
    <t>NE Disney MINNIE face Plush</t>
  </si>
  <si>
    <t>NE Disney Donald face Plush</t>
  </si>
  <si>
    <t>NE Disney Jasmine plush Doll</t>
  </si>
  <si>
    <t>NE DISNEY SNOW WHITE PLUSH DOLL</t>
  </si>
  <si>
    <t>NE Disney Rapunzel Plush Doll</t>
  </si>
  <si>
    <t>NE Disney sofia plush Doll</t>
  </si>
  <si>
    <t>NE Disney Tinker Bell Doll</t>
  </si>
  <si>
    <t>NE Disney Cinderella plush Doll</t>
  </si>
  <si>
    <t>NE Disney Olaf plush with LED and Music</t>
  </si>
  <si>
    <t>NE DISNEY MICKEY PLUSH  35 CM</t>
  </si>
  <si>
    <t>NE DISNEY MICKEY IN MAGICIAN  40 CM</t>
  </si>
  <si>
    <t>NE Disney Capt. America Shield Plush</t>
  </si>
  <si>
    <t>NE Viacom Motu Plush</t>
  </si>
  <si>
    <t>NE Viacom  Patlu Plush</t>
  </si>
  <si>
    <t>NE Disney  Dalmatians Folding plush</t>
  </si>
  <si>
    <t>NE Disney  Bambi Folding Plush</t>
  </si>
  <si>
    <t>NE Disney  Mickey Folding plush</t>
  </si>
  <si>
    <t>NE Disney  Sullivan Folding  plush</t>
  </si>
  <si>
    <t>NE Disney  Minnie Folding plush</t>
  </si>
  <si>
    <t>NE Dreamworks  Kung Fu Panda sitting</t>
  </si>
  <si>
    <t>NE Dreamworks Kung Fu Panda standing</t>
  </si>
  <si>
    <t>NE Disney  Olaf Folding plush</t>
  </si>
  <si>
    <t>NE Comdaq MI 2 METAL PUZZLES SET</t>
  </si>
  <si>
    <t>NE Comdaq MI 3 in 1 Stacking Pict Blocks</t>
  </si>
  <si>
    <t>E CHILOKBO MERCEDESBENZ GLA BO CAR</t>
  </si>
  <si>
    <t>E Chilokbo BMW K1300S B/O Motorcycle</t>
  </si>
  <si>
    <t>E CHILOKBO MERCEDESBENZ SLS AMG BO CAR</t>
  </si>
  <si>
    <t>E Chilokbo BMW 4 Series Coupe B/O Car</t>
  </si>
  <si>
    <t>E Chilokbo Audi TT RS B/O Car</t>
  </si>
  <si>
    <t>NE SW E7 3.75 Fig Snow Desert Asst</t>
  </si>
  <si>
    <t>NE FROZEN DONT BREAK THE ICE</t>
  </si>
  <si>
    <t>NE FA Fashion Design Sketch Portfolio</t>
  </si>
  <si>
    <t>NE FA Make-up &amp; Hair Design Portfolio</t>
  </si>
  <si>
    <t>NE FA Compact Portfolio Assortment</t>
  </si>
  <si>
    <t>NE FA Pastel Sketch Portfolio Set</t>
  </si>
  <si>
    <t>NE FA Zendoodle Illustration Portfolio</t>
  </si>
  <si>
    <t>NE FA Emoji Sticker Compact Portfolio</t>
  </si>
  <si>
    <t>NE FA Ultimate Braiding Kit</t>
  </si>
  <si>
    <t>NE FA CHARM MASHUP KIT</t>
  </si>
  <si>
    <t>NE FA EXPRESS KIT SPIRAL BRACELET KIT</t>
  </si>
  <si>
    <t>NE FA EXPRESS KIT BRAIDZ BRACELET KIT</t>
  </si>
  <si>
    <t>NE FA Neon Charm Mashup Kit</t>
  </si>
  <si>
    <t>NE FA PIXEL LOOM BRACELET KIT  REFRESH</t>
  </si>
  <si>
    <t>NE FA TAPEFFITI FULL CADDY 60PC</t>
  </si>
  <si>
    <t>NE FA TUTU BRACELET KIT  NEW FALL 2016</t>
  </si>
  <si>
    <t>NE FA Mini Fashion Sketch Set</t>
  </si>
  <si>
    <t>NE FA Mini Zendoodle Sketch Set</t>
  </si>
  <si>
    <t>NE FA Mini Gel Doodle Sketch Set</t>
  </si>
  <si>
    <t>NE FA CHROME NAILS ASSORTMENT 3 THEMES</t>
  </si>
  <si>
    <t>NE FA INSTA INK LG METALLIC ICONS</t>
  </si>
  <si>
    <t>NE FA INSTA INK LG MET BRACELETS</t>
  </si>
  <si>
    <t>NE FA INSTA INK LG MET CHOKER</t>
  </si>
  <si>
    <t>NE FA INSTA INK LG HOLOGRAPH MUSIC</t>
  </si>
  <si>
    <t>NE FA TRAVEL PILLOW AND EYE MASK EMOJI</t>
  </si>
  <si>
    <t>NE FA Travel Pillow and Eye Mask Unicorn</t>
  </si>
  <si>
    <t>NE FA S LAB SPARKLE STIX IN PDQ</t>
  </si>
  <si>
    <t>NE FA S LAB ERASABLE MARKERS IN PDQ</t>
  </si>
  <si>
    <t>NE FA S LAB DREAM DESK SET PINK</t>
  </si>
  <si>
    <t>NE FA Smelly Jelly Assortment</t>
  </si>
  <si>
    <t>NE FA O Bracelets  NEW Fall 2016</t>
  </si>
  <si>
    <t>NE FA Pixel Headbands Bows  Pins</t>
  </si>
  <si>
    <t>NE FA TAPEFFITI DESIGN GUIDE</t>
  </si>
  <si>
    <t>NE FA INSTA INK METLLAICCAMP 9</t>
  </si>
  <si>
    <t>NE FA Insta Ink Metallic Charms 16</t>
  </si>
  <si>
    <t>NE FA Insta Ink Metallic WORDS 12</t>
  </si>
  <si>
    <t>NE FA EXPRESS KIT BEADED MSG BRACELET</t>
  </si>
  <si>
    <t>NE FA EXPRESS KIT PARACORD BRACELET KIT</t>
  </si>
  <si>
    <t>NE FA Specialty Tapeffiti Tube 4 Asst</t>
  </si>
  <si>
    <t>NE XSHOT BARREL BREAKER TK3 6 DARTS</t>
  </si>
  <si>
    <t>NE Xshot 100 Pieces Clip Value Pack</t>
  </si>
  <si>
    <t>NE Xshot Zuru Clip Blaster L Max Attack</t>
  </si>
  <si>
    <t>NE Xshot Zuru 1 Clip W/20 Darts</t>
  </si>
  <si>
    <t>NE Crocodile CreekSpacePuzz  Post200Pcs</t>
  </si>
  <si>
    <t>NE Crocodile Creek Girl ArchitectBlock</t>
  </si>
  <si>
    <t>NE Crocodile Creek Make AZoo Puzz Blocks</t>
  </si>
  <si>
    <t>NE Crocodile Creek Make a Monster Blocks</t>
  </si>
  <si>
    <t>NE Crocodile Creek Dinosaur Jigsaw36Pcs</t>
  </si>
  <si>
    <t>NE CC Vehicle Floor Puzzle 36 Pcs</t>
  </si>
  <si>
    <t>NE CC Barnyard Floor Puzzle 36 Pcs</t>
  </si>
  <si>
    <t>NE CC Princess Palace Floor Puzzle 32Pcs</t>
  </si>
  <si>
    <t>NE FRANK EDUCATIONAL PUZZLE</t>
  </si>
  <si>
    <t>NE Frank Kiddie Kraft</t>
  </si>
  <si>
    <t>NE FRANK FINDING DORY</t>
  </si>
  <si>
    <t>NE Genius Box Animals Activity Kit</t>
  </si>
  <si>
    <t>NE Genius Box  Dinosaurs Activity Kit</t>
  </si>
  <si>
    <t>NE Genius Box Ocean  Activity Kit</t>
  </si>
  <si>
    <t>NE Genius Box Featherd Frnds Activty Kit</t>
  </si>
  <si>
    <t>NE Genius Box World Wonders Activity Kit</t>
  </si>
  <si>
    <t>NE Genius Box Farm Fun Activity Kit</t>
  </si>
  <si>
    <t>NE Genius Box Gardn Escapade Activty Kit</t>
  </si>
  <si>
    <t>NE SW SW E7 375 Fig Jungle Space Asst</t>
  </si>
  <si>
    <t>NE CA RSM Cpt America  Jiggle</t>
  </si>
  <si>
    <t>NE LEGO Classic Creative Build Basket</t>
  </si>
  <si>
    <t>NE Lego Gift Santa s Visit</t>
  </si>
  <si>
    <t>NE Disney Princes Rapunzel Bst Day Ever</t>
  </si>
  <si>
    <t>NE Nexo Knights New Offer Ultimt Flama</t>
  </si>
  <si>
    <t>NE SW Bear Plush Brown Colour 28 cm</t>
  </si>
  <si>
    <t>NE SW Bear Plush Grey Colour 29 cm</t>
  </si>
  <si>
    <t>NE SW Bear Plush in orange Wear 23 cm</t>
  </si>
  <si>
    <t>NE SW Bear Plush in Blue Wear 23 cm</t>
  </si>
  <si>
    <t>NE SW Bear Plush in Pink Wear 23 cm</t>
  </si>
  <si>
    <t>NE SW Bear Plush in Green Wear 23 cm</t>
  </si>
  <si>
    <t>NE Angry Birds Chuck Yellow Bird 5</t>
  </si>
  <si>
    <t>NE Angry Birds Chuck Yellow Bird 10</t>
  </si>
  <si>
    <t>NE Angry Birds Red Bird 5</t>
  </si>
  <si>
    <t>NE Angry Birds Red Bird 10</t>
  </si>
  <si>
    <t>NE Angry Birds Bomb Black Bird 5</t>
  </si>
  <si>
    <t>NE Angry Birds Bomb Black Bird 10</t>
  </si>
  <si>
    <t>NE CB Chutki Plush ToyPink Dress33cm</t>
  </si>
  <si>
    <t>E ROAD RIPPERS Sport Trailer  3 Asst</t>
  </si>
  <si>
    <t>E MZ 110 RC LAMBORGHINI LP670</t>
  </si>
  <si>
    <t>NE Kinetic Sand Crash Em Cars Boutique</t>
  </si>
  <si>
    <t>NE Kinetic Sand 3lb Beach Sand</t>
  </si>
  <si>
    <t>NE Kinetic Sand Disney Shimmrin Snow</t>
  </si>
  <si>
    <t>NE SMOBY DORY CAR RIDE ON</t>
  </si>
  <si>
    <t>NE SMOBY PEPPA PIG BE MOVE COMFORT TRICY</t>
  </si>
  <si>
    <t>NE SMOBY PEPPA PIG CAR  RIDE ON</t>
  </si>
  <si>
    <t>NE SMOBY AUTO ROCKING RIDE ON RED</t>
  </si>
  <si>
    <t>NE SMOBY  CARS CAR RIDE ON</t>
  </si>
  <si>
    <t>NE SMOBY  MAESTRO II BALADE GIRL RIDE ON</t>
  </si>
  <si>
    <t>NE METAL MECHANIX  VINTAGE CARS MODEL</t>
  </si>
  <si>
    <t>NE Winfun MaMa Love me Set</t>
  </si>
  <si>
    <t>E Winfun Shake N Dance Octopus</t>
  </si>
  <si>
    <t>E Winfun Push N Walk Dinopal</t>
  </si>
  <si>
    <t>E Winfun Fun Driver Junior</t>
  </si>
  <si>
    <t>E Winfun Wriggles Musicl Rattle Buttrfly</t>
  </si>
  <si>
    <t>E Winfun Sound n Rattle Keys</t>
  </si>
  <si>
    <t>E Winfun Fun Sounds Smartphone</t>
  </si>
  <si>
    <t>E Winfun Pull n Lay Chicken</t>
  </si>
  <si>
    <t>E Winfun Cool Sound Guitar</t>
  </si>
  <si>
    <t>E Winfun Smart Kids Learning Pad</t>
  </si>
  <si>
    <t>E Winfun I Fun Pad</t>
  </si>
  <si>
    <t>E Winfun Recording and Voice Dinosaur</t>
  </si>
  <si>
    <t>E Winfun Caesar The Lion Let s Read</t>
  </si>
  <si>
    <t>E Winfun Boppin Beats Drum Set Keyboard</t>
  </si>
  <si>
    <t>E Winfun Triple Sounds Saxophone</t>
  </si>
  <si>
    <t>E Winfun Concert Master Violin</t>
  </si>
  <si>
    <t>E Winfun PULL ALONG STACKING CHOO CHOO</t>
  </si>
  <si>
    <t>NE Ecokic Maxi Pink</t>
  </si>
  <si>
    <t>NE Trunk Works Seasons Activity Kit</t>
  </si>
  <si>
    <t>NE Trunk Works Forests Activity Kit</t>
  </si>
  <si>
    <t>NE Rubik Family 3X3 2X2 Key Chain</t>
  </si>
  <si>
    <t>NE Rubik Bear</t>
  </si>
  <si>
    <t>E Rubik Spark</t>
  </si>
  <si>
    <t>E Silvrlit IR Nano Falcon XSGuines Rec</t>
  </si>
  <si>
    <t>NE DIMPY  KIWI FRUIT CUSHION </t>
  </si>
  <si>
    <t>NE DIMPY  WATER MELON CUSHION</t>
  </si>
  <si>
    <t>NE DIMPY  CROC CARTOON</t>
  </si>
  <si>
    <t>NE DIMPY  KANGROO WBABY</t>
  </si>
  <si>
    <t>NE DIMPY  Premium Giraffe 4Clrs</t>
  </si>
  <si>
    <t>NE DIMPY  BEAR STANDING 90 CM</t>
  </si>
  <si>
    <t>NE DIMPY  BEAR STANDING 70 CM</t>
  </si>
  <si>
    <t>NE DUCK W/EARPHONE PINK 25CM</t>
  </si>
  <si>
    <t>E Hexbug  Hexbug Nano Bridge Battle Set</t>
  </si>
  <si>
    <t>NE Starwalk Honey Bear Plush 36 inch</t>
  </si>
  <si>
    <t>NE Starwalk Rabbit Cream Colour 23 cm</t>
  </si>
  <si>
    <t>NE Starwalk Monkey Plush 20 cm</t>
  </si>
  <si>
    <t>NE Starwalk Frog Plush 29 cm</t>
  </si>
  <si>
    <t>NE Starwalk Koala Plush 26 cm</t>
  </si>
  <si>
    <t>NE Disney Plush Donald 10Big HeadChunky</t>
  </si>
  <si>
    <t>NE Disney Plush Pluto 10Big Head Chunky</t>
  </si>
  <si>
    <t>NE Disney Plush Marvellous Mickey 20</t>
  </si>
  <si>
    <t>NE Alex Toys MY TAPE TOWN</t>
  </si>
  <si>
    <t>NE Alex Toys GEEK CHIC</t>
  </si>
  <si>
    <t>NE Alex Toys BOHO STYLE KIT</t>
  </si>
  <si>
    <t>NE Alex Toys PAPER MAKING KIT</t>
  </si>
  <si>
    <t>NE Melissa  Doug ABC123 Abacus</t>
  </si>
  <si>
    <t>NE Melissa  Doug Number Matching Math</t>
  </si>
  <si>
    <t>NE Alex Toys SWEETHEART STRING ART</t>
  </si>
  <si>
    <t>NE Alex Toys 3D STELLAR STRING ART</t>
  </si>
  <si>
    <t>NE Alex Toys PICTURE MOSAIC</t>
  </si>
  <si>
    <t>NE  SIMBA  EL 3D CINEMA 2ASS</t>
  </si>
  <si>
    <t>NE  SIMBA  EL SNORKEL FUN 3ASS</t>
  </si>
  <si>
    <t>NE  SIMBA  EVI LOVE SCHOOL DAY</t>
  </si>
  <si>
    <t>NE  SIMBA  EVI LOVE SPACE FRIEND</t>
  </si>
  <si>
    <t>NE  SIMBA   EVI LOVE SNOWMAN</t>
  </si>
  <si>
    <t>NE  SIMBA  EVI LOVE POPCORN FUN</t>
  </si>
  <si>
    <t>NE  SIMBA  EVI LOVE FUNPARK</t>
  </si>
  <si>
    <t>NE  SIMBA  EL HELIKOPTER</t>
  </si>
  <si>
    <t>NE  SIMBA  EL ARCTIC FRIENDS</t>
  </si>
  <si>
    <t>NE  SIMBA  EVI LOVE SUPERMARKET</t>
  </si>
  <si>
    <t>NE FROZEN YUMMY CASE</t>
  </si>
  <si>
    <t>NE  SIMBA  STEFFI LOVE GIRL GLAMOUR SET</t>
  </si>
  <si>
    <t>E  SIMBA  STEFFI LOVE GIRL SECRET DIARY</t>
  </si>
  <si>
    <t>NE  SIMBA  STEFFI LOVE  MAGIC PRINCESS</t>
  </si>
  <si>
    <t>NE  SIMBA STEFFI LVE HAIR TATTOO PRINCSS</t>
  </si>
  <si>
    <t>NE  SIMBA  STEFFI LOVE  FASHION BAGS</t>
  </si>
  <si>
    <t>NE  SIMBA  STEFFI LOVE  MUSIC STAR</t>
  </si>
  <si>
    <t>NE  SIMBA  STEFFI LOVE   SELFIE</t>
  </si>
  <si>
    <t>NE CraZArt Fashion Designer</t>
  </si>
  <si>
    <t>NE CraZArt Spiral Art</t>
  </si>
  <si>
    <t>NE CraZArt Weaving Loom</t>
  </si>
  <si>
    <t>E WOODY DJ BEAR Blue</t>
  </si>
  <si>
    <t>E WOODY ANNOYING ALIENS Blue</t>
  </si>
  <si>
    <t>E WOODY MIME FRIENDS MICE Grey</t>
  </si>
  <si>
    <t>E Woody Funny Hen</t>
  </si>
  <si>
    <t>NE Fun Time WILLY THE WHALE</t>
  </si>
  <si>
    <t>NE Fun Time SIMON THE SNAIL</t>
  </si>
  <si>
    <t>NE Fun Time TEDDY PLAYGYM</t>
  </si>
  <si>
    <t>NE Fun Time 4 PC NURSERY GIFT SET</t>
  </si>
  <si>
    <t>NE Fun Time LEARN  PLAY SET</t>
  </si>
  <si>
    <t>NE Fun Time BUSY TWIST TURN SHAPE SORTER</t>
  </si>
  <si>
    <t>NE Fun Time PlASTIC CLOGS</t>
  </si>
  <si>
    <t>NE Fun Time TEACHTIME ACTIVITY SET</t>
  </si>
  <si>
    <t>NE Comdaq Art  Craft Set</t>
  </si>
  <si>
    <t>E Comdaq LS  GunS 1375692</t>
  </si>
  <si>
    <t>E Comdaq LS  GunS 1375700</t>
  </si>
  <si>
    <t>E Comdaq LS  GunS 1375708</t>
  </si>
  <si>
    <t>E Comdaq LS  GunS 1375709</t>
  </si>
  <si>
    <t>E Comdaq LS  GunB 1375175</t>
  </si>
  <si>
    <t>E Comdaq LS  GunB 1375722</t>
  </si>
  <si>
    <t>E Comdaq LS  GunB 1375176</t>
  </si>
  <si>
    <t>NE Comdaq TIC TAC  STACK</t>
  </si>
  <si>
    <t>NE Comdaq BALANCE TREE</t>
  </si>
  <si>
    <t>NE Comdaq 4 HATS OFF</t>
  </si>
  <si>
    <t>NE Comdaq Number Calculation Game</t>
  </si>
  <si>
    <t>E Comdaq YARUN TOY PHONE</t>
  </si>
  <si>
    <t>NE Comdaq YARUN STACKING CUPS</t>
  </si>
  <si>
    <t>E Comdaq YARUN COW GUITAR</t>
  </si>
  <si>
    <t>NE Comdaq CARTOON HANGERS Set of 6</t>
  </si>
  <si>
    <t>NE Comdaq DOLL STROLLER SMALL</t>
  </si>
  <si>
    <t>NE Comdaq DOLL STROLLER BIG</t>
  </si>
  <si>
    <t>NE Comdaq POLKA TENT 86 75</t>
  </si>
  <si>
    <t>NE Comdaq KNIGHT TENTBIG  135 100</t>
  </si>
  <si>
    <t>NE Comdaq FARM TENTBIG 135 100</t>
  </si>
  <si>
    <t>E Comdaq ATM MACHINE  PIGGY BANK</t>
  </si>
  <si>
    <t>E Comdaq BO RAIL GOOSE WMUSICLIGHT</t>
  </si>
  <si>
    <t>NE Comdaq INFLATABLE FOOTBALL GAME</t>
  </si>
  <si>
    <t>E Comdaq MUSICAL GUITAR</t>
  </si>
  <si>
    <t>NE Comdaq MICROSCOPE</t>
  </si>
  <si>
    <t>E Comdaq ENGG GOODS TRAIN LS 1116447</t>
  </si>
  <si>
    <t>E Comdaq MUSICAL MONKEY ON A BIKE</t>
  </si>
  <si>
    <t>NE Comdaq TEA TABLE PLAY SET</t>
  </si>
  <si>
    <t>NE Comdaq KITCHEN CROCKERY CUTLERY PINK</t>
  </si>
  <si>
    <t>NE Comdaq KITCHEN PANS CUTLERY PINK</t>
  </si>
  <si>
    <t>NE Comdaq Apron  Mitten Set Checks</t>
  </si>
  <si>
    <t>NE Comdaq Apron  Mitten Set Floral</t>
  </si>
  <si>
    <t>E GRK  2 BATTLE TANK COMBOINTERACTIVE</t>
  </si>
  <si>
    <t>E Comdaq KITCHEN PLAY SET BIG</t>
  </si>
  <si>
    <t>E Comdaq KITCHEN PLAY SET WMUSICLIGHT</t>
  </si>
  <si>
    <t>E Comdaq DRESSER Pink with Light  Sound</t>
  </si>
  <si>
    <t>E Comdaq SHOPPING CART WITH MUSIC  Pink</t>
  </si>
  <si>
    <t>E Comdaq SHOPPING CART WITH MUSIC  Blue</t>
  </si>
  <si>
    <t>E Comdaq DRESSER Blue</t>
  </si>
  <si>
    <t>E Comdaq My First 2 in 1 Doodle Board</t>
  </si>
  <si>
    <t>E GRK  110 Savage 4 4 Off Roader</t>
  </si>
  <si>
    <t>E GRK  116 RC wchrg  Lambor Avant</t>
  </si>
  <si>
    <t>E GRK  116 RC wchrgr Lamborghini Hurac</t>
  </si>
  <si>
    <t>E GRK 116 RC wchrgr Mercedes SLS AMG</t>
  </si>
  <si>
    <t>E GRK  118 RC wchrgr  Mini Cooper</t>
  </si>
  <si>
    <t>E GRK  118 RC wchrgr  Merc SLK 350</t>
  </si>
  <si>
    <t>E GRK 118 RC wchrgr Porsche 911 GTR3</t>
  </si>
  <si>
    <t>E GRK 118 RC wchrgr Lamborghini Avant</t>
  </si>
  <si>
    <t>E GRK  118 RC wchrgr  Audi R8 GT</t>
  </si>
  <si>
    <t>E GRK 114 RC wchrgr Porsche Cayenne</t>
  </si>
  <si>
    <t>E GRK 114 RC wchrgr Porsche 911 GTR3</t>
  </si>
  <si>
    <t>E GRK  114 RC wchrgr  Audi R8 GT</t>
  </si>
  <si>
    <t>E GRK  114 RC wchrgr  Landrover  Sport</t>
  </si>
  <si>
    <t>E GRK 114 RC wchrgr Lamborg Avant</t>
  </si>
  <si>
    <t>E GRK 110 RC wchrgr Lambor Avant</t>
  </si>
  <si>
    <t>E GRK  110 RC wchrgr Landrover  Sport</t>
  </si>
  <si>
    <t>E GRK  RC Helicopter</t>
  </si>
  <si>
    <t>NE Waboba Vibe</t>
  </si>
  <si>
    <t>NE Waboba Tropical Kahuna</t>
  </si>
  <si>
    <t>NE Waboba Extreme Brights</t>
  </si>
  <si>
    <t>NE Waboba Forma Ball</t>
  </si>
  <si>
    <t>NE Waboba Cracket</t>
  </si>
  <si>
    <t>NE Waboba Waboba Sol</t>
  </si>
  <si>
    <t>NE Waboba Brain Ball</t>
  </si>
  <si>
    <t>NE Waboba New Street Ball</t>
  </si>
  <si>
    <t>NE Waboba Dragon Egg</t>
  </si>
  <si>
    <t>NE FOOTBALL GAME  61 XJ808</t>
  </si>
  <si>
    <t>NE Ice Hockey A002</t>
  </si>
  <si>
    <t>NE Comdaq Mini Table Tennis</t>
  </si>
  <si>
    <t>NE Disney  DINO Filled Cushion</t>
  </si>
  <si>
    <t>NE Disney  FROZEN Filled Cushion</t>
  </si>
  <si>
    <t>NE Disney  Mickey Filled Cushion</t>
  </si>
  <si>
    <t>NE Disney  PoufPrincess Filled Cushion</t>
  </si>
  <si>
    <t>NE Maisto  Fresh Metal Playsets asstd</t>
  </si>
  <si>
    <t>E Bburago  164 Ferrari Car launcherset</t>
  </si>
  <si>
    <t>NE Cubic Fun  Statue of Liberty</t>
  </si>
  <si>
    <t>E Cubic Fun  London</t>
  </si>
  <si>
    <t>E Cubic Fun  Dubai</t>
  </si>
  <si>
    <t>E Cubic Fun  Paris</t>
  </si>
  <si>
    <t>NE WWE  WWE TAKEOVER POWER GAME PACK</t>
  </si>
  <si>
    <t>NE WWE  TOPPS ATTAX TRADING BOX</t>
  </si>
  <si>
    <t>E Bladez  Rc Inflatable Star War Yoda</t>
  </si>
  <si>
    <t>E Bladez  Rc Inflatable Frozen Olaf</t>
  </si>
  <si>
    <t>NE DC Collectibles   Harley Quinn AF</t>
  </si>
  <si>
    <t>NE Top Trumps  Emoties Super Deluxe  TT</t>
  </si>
  <si>
    <t>NE Top Trumps  Euro 2016 Super DeluxeTT</t>
  </si>
  <si>
    <t>NE Top Trumps  Kung Fu Panda Superdeluxe</t>
  </si>
  <si>
    <t>NE DIMPY Bear With Ribbon Face 45cm</t>
  </si>
  <si>
    <t>E 3 D Magic Maker THE ORIGINAL 3D Maker</t>
  </si>
  <si>
    <t>NE 3 D Magic Maker Butterfly FlowerSet</t>
  </si>
  <si>
    <t>NE 3 D Magic Maker T Rex Dino Set</t>
  </si>
  <si>
    <t>NE 3 D Magic Maker Jewlery Charm Set</t>
  </si>
  <si>
    <t>NE 3 D Magic Maker Construction Vehicle</t>
  </si>
  <si>
    <t>NE 3 D Magic Maker 3D Gel Red  Green</t>
  </si>
  <si>
    <t>NE 3 D Magic Maker 3D Gel Blue  Yellow</t>
  </si>
  <si>
    <t>NE 3 D Magic Maker 3D Gel PurpleOrange</t>
  </si>
  <si>
    <t>NE TK Disney Frozen Poster Sequin Shimmr</t>
  </si>
  <si>
    <t>NE TK Disney  Frozen Candles</t>
  </si>
  <si>
    <t>NE TK Disney Frozen frames Mosaic Gems</t>
  </si>
  <si>
    <t>NE TK DisneyFrozen Picture Sand Sparkle</t>
  </si>
  <si>
    <t>NE Lego Minifigures Sept 2016</t>
  </si>
  <si>
    <t>NE Collecta Shortfin Mako Shark</t>
  </si>
  <si>
    <t>NE Collecta Tiger Shark</t>
  </si>
  <si>
    <t>NE Moyucube YuPo 2X2</t>
  </si>
  <si>
    <t>NE Moyucube GuanLong 3X3</t>
  </si>
  <si>
    <t>NE Moyucube YuLong 3X3</t>
  </si>
  <si>
    <t>NE Moyucube LingGan 3X3</t>
  </si>
  <si>
    <t>NE Moyucube YuSu 4X4</t>
  </si>
  <si>
    <t>NE Moyucube YongJun Guansu 4x4</t>
  </si>
  <si>
    <t>NE Moyucube YuHu Megaminx</t>
  </si>
  <si>
    <t>NE Moyucube MoYu Pyraminx</t>
  </si>
  <si>
    <t>NE Moyucube Bochaung GT 5X5</t>
  </si>
  <si>
    <t>NE Moyucube AoShi 6X6</t>
  </si>
  <si>
    <t>E Toyhouse Ferrari LaFerrari 12V 24G</t>
  </si>
  <si>
    <t>NE  Paw Patrol Pup Buddies</t>
  </si>
  <si>
    <t>NE Paw Patrol Rescue Racers</t>
  </si>
  <si>
    <t>Paw Patrol Action Pack Pups</t>
  </si>
  <si>
    <t>NE Paw Patrol Basic Vehicle w Pup Asst</t>
  </si>
  <si>
    <t>E Paw Patrol Feature Trnsfrm Vehicle Ast</t>
  </si>
  <si>
    <t>NE Paw Patrol Rescue Training Center</t>
  </si>
  <si>
    <t>NE  Beados S4 4 Colour Pen</t>
  </si>
  <si>
    <t>NE   Beados S5 Sweet activity pack</t>
  </si>
  <si>
    <t>NE Toyhouse Mini Cooper Push car</t>
  </si>
  <si>
    <t>E Go Skitz Electric Scoot Blue</t>
  </si>
  <si>
    <t>E Go Skitz Electric Scoot Purple</t>
  </si>
  <si>
    <t>MIGHTY RAJU PLUSH TOY 33 cm</t>
  </si>
  <si>
    <t>E GRK DK Open Jeep</t>
  </si>
  <si>
    <t>NE SUPERK ALUMI BADI RACKET Single Ornge</t>
  </si>
  <si>
    <t>NE SUPERK ALUMI BADI RACKET SingleL Blue</t>
  </si>
  <si>
    <t>NE SUPERK FUNNY FACE VOLLEYBALLYellow</t>
  </si>
  <si>
    <t>NE SUPERK Anime FACE FootBALLMonkey</t>
  </si>
  <si>
    <t>NE SUPERK Anime FACE FootBALLTiger</t>
  </si>
  <si>
    <t>NE SUPERK Anime FACE FootBALLLion</t>
  </si>
  <si>
    <t>NE SUPERK Anime FACE FootBALLDuck</t>
  </si>
  <si>
    <t>NE SUPERK Anime FACE FootBALLPenguin</t>
  </si>
  <si>
    <t>NE SUPERK Anime FACE FootBALLRabbit</t>
  </si>
  <si>
    <t>NE Ferrari My First Skate comb2629 Red</t>
  </si>
  <si>
    <t>NE Ferrari My First Skate comb3033 Red</t>
  </si>
  <si>
    <t>NE Ferrari My First Skate comb2629 whit</t>
  </si>
  <si>
    <t>NE FERRARI INLINE SKATE Red 3841</t>
  </si>
  <si>
    <t>NE Ferrari Double Kick Skateboard RB</t>
  </si>
  <si>
    <t>NE FERRARI FROG  SCOOTER RED</t>
  </si>
  <si>
    <t>NE FERRARI FROG  SCOOTER black</t>
  </si>
  <si>
    <t>NE FERRARI HELMET WITH ADJUSTOR RED L</t>
  </si>
  <si>
    <t>NE FERRARI HELMET WITH ADJUSTOR RED M</t>
  </si>
  <si>
    <t>NE FERRARI HELMET WITH ADJUSTOR BLACK L</t>
  </si>
  <si>
    <t>NE FERRARI HELMET WITH ADJUSTOR BLACK M</t>
  </si>
  <si>
    <t>NE FERRARI HELMET PVC YELLOW</t>
  </si>
  <si>
    <t>NE FERRARI HELMET PVC RED</t>
  </si>
  <si>
    <t>NE FERRARI HELMET PP RED</t>
  </si>
  <si>
    <t>NE FERRARI HELMET PP black</t>
  </si>
  <si>
    <t>NE FERRARI HELMET PP White</t>
  </si>
  <si>
    <t>NE FERRARI TWIST SCOOTER Red</t>
  </si>
  <si>
    <t>NE FERRARI PROTECTOR SET</t>
  </si>
  <si>
    <t>NE Smoby PEPPA PIG PORCELAIN TEA SET</t>
  </si>
  <si>
    <t>NE Smoby PEPPA PIG PICNIC BASKET</t>
  </si>
  <si>
    <t>NE Smoby PEPPA PIG MINI KITCHEN</t>
  </si>
  <si>
    <t>NE Smoby PEPPA PIG ARTIST BOX</t>
  </si>
  <si>
    <t>NE Smoby PEPPA PIG ICE CREAM FACTORY</t>
  </si>
  <si>
    <t>NE SOFT BUDDIES Barbie Fab Print Playtoy</t>
  </si>
  <si>
    <t>NE SB Barbie B Cool Print Fur Playtoy</t>
  </si>
  <si>
    <t>NE SB Barbie Fab EMB Premium Playtoy</t>
  </si>
  <si>
    <t>NE SB Barbie B Cool EMB Premium Playtoy</t>
  </si>
  <si>
    <t>NE SB Barbie 4Ever EMB Premium Playtoy</t>
  </si>
  <si>
    <t>NE SB Barbie Sofa</t>
  </si>
  <si>
    <t>NE Thomas  Friends Plush Engine Large</t>
  </si>
  <si>
    <t>NE Thomas  Friends Plush Engine Medium</t>
  </si>
  <si>
    <t>NE Thomas  Friends James Engine Medium</t>
  </si>
  <si>
    <t>NE Thomas  Friends Shape playtoy</t>
  </si>
  <si>
    <t>NE Thomas  Friends James Shape Playtoy</t>
  </si>
  <si>
    <t>NE Thomas  Friends 3D Premium Plush Bag</t>
  </si>
  <si>
    <t>NE Thomas  Friends James 3D Premium Bag</t>
  </si>
  <si>
    <t>NE Thomas  Friends Thomas Shape Bag</t>
  </si>
  <si>
    <t>NE Thomas  Friends James Shape Bag</t>
  </si>
  <si>
    <t>NE Thomas  Friends Flip Flop Small</t>
  </si>
  <si>
    <t>NE Thomas  Friends Flip Flop Medium</t>
  </si>
  <si>
    <t>NE Thomas  Friends Thomas EMD Sofa</t>
  </si>
  <si>
    <t>NE Shimmern Sparkle MessengerTote bag</t>
  </si>
  <si>
    <t>NE Shimmer n Sparkle Denim Messenger</t>
  </si>
  <si>
    <t>E Crazart Manicure Magic</t>
  </si>
  <si>
    <t>NE Crazart Pampered Pedicure</t>
  </si>
  <si>
    <t>NE Shimmern Sparkle Lipgloss Kit</t>
  </si>
  <si>
    <t>NE Shimmern Sprkle Neon Glw Hair Chalk</t>
  </si>
  <si>
    <t>E Crazart Real Ultimate Make Up Designer</t>
  </si>
  <si>
    <t>NE Shopkins SHOPKINS S1 2PK IN CDU</t>
  </si>
  <si>
    <t>NE Shopkins SHOPKINS S1 5PK</t>
  </si>
  <si>
    <t>NE Shopkins SHOPKINS S1 12PK</t>
  </si>
  <si>
    <t>NE Shopkins S1 MID PRICE PLAYSETS</t>
  </si>
  <si>
    <t>NE ADDICT A BALL MAZE 1</t>
  </si>
  <si>
    <t>NE ADDICT A BALL MAZE 2</t>
  </si>
  <si>
    <t>NE HM QUIRKY POLAR BEAR</t>
  </si>
  <si>
    <t>NE LV GLITZY HAIR CHALK</t>
  </si>
  <si>
    <t>NE HM TELEPHONE BOX MUG</t>
  </si>
  <si>
    <t>NE Ferrari Scooter Red</t>
  </si>
  <si>
    <t>NE Ferrari Scooter Black</t>
  </si>
  <si>
    <t>NE Ferrari Scooter Yellow</t>
  </si>
  <si>
    <t>NE HM 6 EASY PAINTERS</t>
  </si>
  <si>
    <t>NE HM CHUBBY MARKERS</t>
  </si>
  <si>
    <t>NE HM 1METRE DOUGH COLL</t>
  </si>
  <si>
    <t>NE HM 2 CHUBBY BRUSHES</t>
  </si>
  <si>
    <t>NE HM 21G GLUE STICK</t>
  </si>
  <si>
    <t>NE HM 25 SPONGES SPES</t>
  </si>
  <si>
    <t>NE HM 26 ALPHABET SPONG</t>
  </si>
  <si>
    <t>NE HM 6 PAINT POTS  1</t>
  </si>
  <si>
    <t>NE HM ARTCRAFT SUPER S</t>
  </si>
  <si>
    <t>NE HM NE CRAFT BAG</t>
  </si>
  <si>
    <t>NE HM 10PK DOUGH  CUTT</t>
  </si>
  <si>
    <t>NE HM NE 4PK DOUGH</t>
  </si>
  <si>
    <t>NE HM SINGLE DOUGH CDU</t>
  </si>
  <si>
    <t>NE HM NE DOUGH SET</t>
  </si>
  <si>
    <t>NE HM NE SPARKLE KIT</t>
  </si>
  <si>
    <t>NE HM 24PKSUGR SCNTD GE</t>
  </si>
  <si>
    <t>NE HM SCENTOS SWEETSHOP</t>
  </si>
  <si>
    <t>NE HM NE JOHN WORLD 5 P</t>
  </si>
  <si>
    <t>NE HM DINO VAL DINO1 F</t>
  </si>
  <si>
    <t>NE HM NE LS DIE CAST V</t>
  </si>
  <si>
    <t>NE HM NE JOHN WORLD RES</t>
  </si>
  <si>
    <t>NE HM NE CALINOU MAGIC</t>
  </si>
  <si>
    <t>NE HM BEAR MUFFIN  C</t>
  </si>
  <si>
    <t>NE HM MARVIN MIND BLOWI</t>
  </si>
  <si>
    <t>NE HM INFLATABLE BOWLIN</t>
  </si>
  <si>
    <t>NE HM DESIGN MUG</t>
  </si>
  <si>
    <t>NE HM LONDON  2PK ASST</t>
  </si>
  <si>
    <t>NE HM LONDON BUS TAXI T</t>
  </si>
  <si>
    <t>NE HM BLOOMY PLASTIC MI</t>
  </si>
  <si>
    <t>NE HM 75PCS 6 5CM BALL</t>
  </si>
  <si>
    <t>NE HM BLOOMY SPINNING R</t>
  </si>
  <si>
    <t>NE HM NE TL TOOLS BLIS</t>
  </si>
  <si>
    <t>NE HM NE WOODEN COG SET</t>
  </si>
  <si>
    <t>NE HM AFTERNOON TEA SET</t>
  </si>
  <si>
    <t>NE HM AFGHAN HOUND</t>
  </si>
  <si>
    <t>NE HM BABY GORILLA  GR</t>
  </si>
  <si>
    <t>NE HM BABY WHITE TIGER</t>
  </si>
  <si>
    <t>NE HM BEAR AMETHYST  C</t>
  </si>
  <si>
    <t>NE HM BEAR BROWNIE P</t>
  </si>
  <si>
    <t>NE HM BEAR EMERALD  C</t>
  </si>
  <si>
    <t>NE HM BEAR FLORENTINE</t>
  </si>
  <si>
    <t>NE HM BEAR OATMEAL  C</t>
  </si>
  <si>
    <t>NE HM BEAR RUBY  C</t>
  </si>
  <si>
    <t>NE HM BEAR TEACAKE C</t>
  </si>
  <si>
    <t>NE HM BUSH BABY  BULAN</t>
  </si>
  <si>
    <t>NE HM CASHEW BEAR P 3</t>
  </si>
  <si>
    <t>NE HM COCKERS PANIEL</t>
  </si>
  <si>
    <t>NE HM FLAMINGO  FINLAY</t>
  </si>
  <si>
    <t>NE HM FRENCH BULLDOG</t>
  </si>
  <si>
    <t>NE HM GAKERE MONKEY</t>
  </si>
  <si>
    <t>NE HM HASANI MONKEY</t>
  </si>
  <si>
    <t>NE HM HEDGEHOG</t>
  </si>
  <si>
    <t>NE HM IGUANA  IGGY</t>
  </si>
  <si>
    <t>NE HM LEMUR  LENNOX</t>
  </si>
  <si>
    <t>NE HM LEOPARD  LEOPOLD</t>
  </si>
  <si>
    <t>NE HM LORIS MONKEY</t>
  </si>
  <si>
    <t>NE HM RHINO  REGINALD</t>
  </si>
  <si>
    <t>NE HM SQUIRREL</t>
  </si>
  <si>
    <t>NE HM ST BERNARD</t>
  </si>
  <si>
    <t>NE HM VIDAL MONKEY</t>
  </si>
  <si>
    <t>NE HM BEAR SOUFFLE  C</t>
  </si>
  <si>
    <t>NE HM PARASAUROLOPHUS</t>
  </si>
  <si>
    <t>NE HM TYRANNOSAURUS REX</t>
  </si>
  <si>
    <t>NE HM BEAR TOFFEE P 1</t>
  </si>
  <si>
    <t>NE HM BEAR STRUDEL P</t>
  </si>
  <si>
    <t>NE HM NE MYSTERY UFO</t>
  </si>
  <si>
    <t>NE HM BIRTHDAY CAKE</t>
  </si>
  <si>
    <t>NE HM QUIRKY HIPPO</t>
  </si>
  <si>
    <t>NE HM 5PK SUGRRUSH CNDY</t>
  </si>
  <si>
    <t>E HM Dino ANIMATED TR</t>
  </si>
  <si>
    <t>E HM E JOHNWORLD FIRE</t>
  </si>
  <si>
    <t>E HM MARVINS ADULT PR</t>
  </si>
  <si>
    <t>E HM MARVINS BOX OF 25</t>
  </si>
  <si>
    <t>E HM PIANO SYNTHESIZER</t>
  </si>
  <si>
    <t>E HM BLOOMY LIGHT  SO</t>
  </si>
  <si>
    <t>E HM MS ZIGGLES BLUE</t>
  </si>
  <si>
    <t>E HM TKR PURPLE SILICO</t>
  </si>
  <si>
    <t>E HM TKR PINK SILICN F</t>
  </si>
  <si>
    <t>E HM TIKR TEAL SILICON</t>
  </si>
  <si>
    <t>E HM TKR BLUE DOG FACE</t>
  </si>
  <si>
    <t>E HM TKR PURPLE FLORAL</t>
  </si>
  <si>
    <t>E HM TIKR BLUE FLORAL</t>
  </si>
  <si>
    <t>E GRK DK FORD RANGER Black</t>
  </si>
  <si>
    <t>E MW HOVERBRD GOLD CHROME with tube</t>
  </si>
  <si>
    <t>E MW HOVERBRD RED BLACK tubeless 10</t>
  </si>
  <si>
    <t>E MW HOVERBRD BLUE tubeless 10</t>
  </si>
  <si>
    <t>E MEGAWHEELS Hover W Handle  BLACK RED</t>
  </si>
  <si>
    <t>E MW Segway SEAT WHIT 10</t>
  </si>
  <si>
    <t>E MW DRIFTER BIKE  BLACK</t>
  </si>
  <si>
    <t>E MW DRIFTER BIKE BLUE</t>
  </si>
  <si>
    <t>E MW DRIFTER BIKE GRAFFITTI</t>
  </si>
  <si>
    <t>E MEGAWHEELS HOVERKART BLACK</t>
  </si>
  <si>
    <t>E MW Segway BLACK 15</t>
  </si>
  <si>
    <t>E MW 6.5 Hoverboard Blue</t>
  </si>
  <si>
    <t>NE Starwalk Brown Bear head Plush Bag</t>
  </si>
  <si>
    <t>NE Starwalk Brown Dog  Bag</t>
  </si>
  <si>
    <t>NE Starwalk Rabbit Ball Shape 23 cm</t>
  </si>
  <si>
    <t>NE Starwalk Duck Ball shape 23 cm</t>
  </si>
  <si>
    <t>NE Starwalk Frog Ball shape 23 cm</t>
  </si>
  <si>
    <t>NE Starwalk Bear Pink Colour Ribbon 35cm</t>
  </si>
  <si>
    <t>NE Starwalk Dog Yellow Blue Colour 46cm</t>
  </si>
  <si>
    <t>NE Starwalk Bear Peach Yellow Color 46cm</t>
  </si>
  <si>
    <t>NE Starwalk Monkey Pink Colour 46 Cm</t>
  </si>
  <si>
    <t>NE Starwalk Hippo Blue Colour 46 cm</t>
  </si>
  <si>
    <t>NE Starwalk Elephant Purple Colour 46 cm</t>
  </si>
  <si>
    <t>NE Starwalk Frog Green Colour 46 cm</t>
  </si>
  <si>
    <t>NE Starwalk Bear Prple Colr Ribbon 24cm</t>
  </si>
  <si>
    <t>NE Starwalk Squating dog red Bib 28 cm</t>
  </si>
  <si>
    <t>NE MD Laser Cut Crafts  Butterflies</t>
  </si>
  <si>
    <t>NE MD Laser Cut Crafts  Dinosaurs</t>
  </si>
  <si>
    <t>NE Alex Toys FOAM CRAFTERS ULTIMATE SET</t>
  </si>
  <si>
    <t>NE Alex Toys MAKE A STATEMENT NECKLACE</t>
  </si>
  <si>
    <t>NE HotWheel car case pack FOC</t>
  </si>
  <si>
    <t>NE CAMELBAK PODIUM 07L KIDS RALLY RED</t>
  </si>
  <si>
    <t>NE CAMELBAK PODIUM 07L KIDS SMOKE</t>
  </si>
  <si>
    <t>NE CAMELBAK PODIUM CHILL 06LKIDSPURPLE</t>
  </si>
  <si>
    <t>NE CAMELBAK PODIUM CHILL 06L KIDS RED</t>
  </si>
  <si>
    <t>NE CAMELBAK PODIUM CHILL 06L KIDSMETRIC</t>
  </si>
  <si>
    <t>NE CAMELBAK PODIUM CHILL 06L KIDSCARBON</t>
  </si>
  <si>
    <t>NE Bburago 118 Die Cast BUGGATTI CHIRON</t>
  </si>
  <si>
    <t>NE Bburago 118 Diecast MINI COOPER 1969</t>
  </si>
  <si>
    <t>NE Bburago 124 DCPorsche 918  Spyder</t>
  </si>
  <si>
    <t>NE GB Dinosaurs 6 in 1 Wooden Cube Puzz</t>
  </si>
  <si>
    <t>NE GB Animals 6 in 1 Wooden Cube Puzzle</t>
  </si>
  <si>
    <t>NE GB Bugs 6 in 1 Wooden Cube Puzzle</t>
  </si>
  <si>
    <t>NE GB Birds 6 in 1 Wooden Cube Puzzle</t>
  </si>
  <si>
    <t>NE GB Fishes 6 in 1 Wooden Cube Puzzle</t>
  </si>
  <si>
    <t>NE GB Balloon powered boat</t>
  </si>
  <si>
    <t>NE GB Biplane3D Wooden Puzzle</t>
  </si>
  <si>
    <t>NE GB Windmill23D Wooden Puzzle</t>
  </si>
  <si>
    <t>NE GB HelicopterB3D Wooden Puzzle</t>
  </si>
  <si>
    <t>NE Maisto 118 Audi R8 V10 Plus</t>
  </si>
  <si>
    <t>E Turboz RC Transfor Black  Red TT663</t>
  </si>
  <si>
    <t>E TurboZ RC ROBO WHITE CITY CAR TT671</t>
  </si>
  <si>
    <t>E HOTWHEEL HW AUTO LIFT EXPRESSWAY</t>
  </si>
  <si>
    <t>NE HotWheel HW CS SHARKPORT PF TV</t>
  </si>
  <si>
    <t>E Wowwee MIP 2 Assorted</t>
  </si>
  <si>
    <t>E Wowwee Chip</t>
  </si>
  <si>
    <t>E Wowwee Coji</t>
  </si>
  <si>
    <t>E Wowwee REV AIR</t>
  </si>
  <si>
    <t>E IMC MICROPHONE RECORDER</t>
  </si>
  <si>
    <t>E IMC WALKIE TALKIE 24 GHZ</t>
  </si>
  <si>
    <t>E IMC WALKIE TALKIE IRON MAN 3  CAPTAIN</t>
  </si>
  <si>
    <t>NE IMC RESCUE HELICOPTER AVENGERS</t>
  </si>
  <si>
    <t>E IMC WALKIE TALKIE FIGURE IM  CT AMERIC</t>
  </si>
  <si>
    <t>E Uncle Milton FireworksLight Shw Launch</t>
  </si>
  <si>
    <t>E Uncle Milton My Sign  Girls Version</t>
  </si>
  <si>
    <t>E Uncle Milton Kylo RenMiniLightsaberLab</t>
  </si>
  <si>
    <t>E Uncle Milton KR LightsaberRoomLight</t>
  </si>
  <si>
    <t>E Uncle Milton Color ChangingLSRoomLight</t>
  </si>
  <si>
    <t>E Uncle Milton Force LightningEnergyBall</t>
  </si>
  <si>
    <t>E Uncle Milton Jedi Force Levitator</t>
  </si>
  <si>
    <t>E Uncle Milton Spacecraft Flight Lab</t>
  </si>
  <si>
    <t>E UM Force Spinner assort  R2D2 BB8</t>
  </si>
  <si>
    <t>NE Ravensburger Statue of Liberty 108</t>
  </si>
  <si>
    <t>NE JCB 7 EXCAVATOR</t>
  </si>
  <si>
    <t>NE TK Finding Dory Recycled Craft</t>
  </si>
  <si>
    <t>E PLAYGO Chocolate Fountain</t>
  </si>
  <si>
    <t>NE PLAYGO SPIROMASTER 19 PCS</t>
  </si>
  <si>
    <t>NE PLAYGO STICKER MAGNETS STATION</t>
  </si>
  <si>
    <t>E WOODY DJ BEAR Green</t>
  </si>
  <si>
    <t>E WOODY DJ BEARPink</t>
  </si>
  <si>
    <t>E WOODY DJ BEAR Orange</t>
  </si>
  <si>
    <t>E WOODY WRIGGLE DOGGIE Grey</t>
  </si>
  <si>
    <t>E WOODY ANIMALS FAMILY 1</t>
  </si>
  <si>
    <t>E WOODY ANIMALS FAMILY 2</t>
  </si>
  <si>
    <t>E WOODY ANNOYING ALIENSPurple</t>
  </si>
  <si>
    <t>E WOODY ANNOYING ALIENSOrange</t>
  </si>
  <si>
    <t>E WOODY ANNOYING ALIENSpink</t>
  </si>
  <si>
    <t>E WOODY MIME FRIENDS MICE Brown</t>
  </si>
  <si>
    <t>E Frozen Frozen RC Skate  Sing Elsa</t>
  </si>
  <si>
    <t>NE TK CROWN HOBBY The art in Gifting</t>
  </si>
  <si>
    <t>NE TK CROWN HOBBY MY TRAVL TREASURE BOOK</t>
  </si>
  <si>
    <t>NE TK GALT ANIMAL SOUNDTRACKS</t>
  </si>
  <si>
    <t>NE TK GALT SOUNDTRACKS</t>
  </si>
  <si>
    <t>NE TK GALT TRAVEL MOSAICS</t>
  </si>
  <si>
    <t>NE TK GALT TRAVEL VELVET PICTURES</t>
  </si>
  <si>
    <t>NE TK GALT TRAVEL FOIL ART</t>
  </si>
  <si>
    <t>NE TK GALT FIRST SEWING</t>
  </si>
  <si>
    <t>NE TK GALT FELT FRIENDS</t>
  </si>
  <si>
    <t>NE TK GALT FABULOUS FOIL</t>
  </si>
  <si>
    <t>NE Crayola CR16CT WASHABLE CRAYONS</t>
  </si>
  <si>
    <t>NE Crayola CR5CT  WINDOW CRAYONS</t>
  </si>
  <si>
    <t>NE Crayola CR Color me a Song</t>
  </si>
  <si>
    <t>E Leap Frog Count along Register</t>
  </si>
  <si>
    <t>E Leap Frog Melody the Musical Turtle</t>
  </si>
  <si>
    <t>NE Tomy Fix and Load Tow Truck</t>
  </si>
  <si>
    <t>NE Tomy Sort n Pop Spinning Top</t>
  </si>
  <si>
    <t>NE SIMBA Minions small 3ass</t>
  </si>
  <si>
    <t>NE SIMBA Minions large 4ass</t>
  </si>
  <si>
    <t>NE SIMBA Minions Caveman large 2ass</t>
  </si>
  <si>
    <t>NE SIMBA Minions Au Naturale 2ass</t>
  </si>
  <si>
    <t>NE SIMBA Minions Ice Age with Bear</t>
  </si>
  <si>
    <t>E SIMBA Minions Stuart with Sound</t>
  </si>
  <si>
    <t>E SIMBA Minions Dave with Sound</t>
  </si>
  <si>
    <t>NE SIMBA Minions Caveman Kevin XL</t>
  </si>
  <si>
    <t>NE SIMBA Minions Bob Ice Age XL</t>
  </si>
  <si>
    <t>NE Smoby MINIONS DOUBLE SIDE SLTE DISPLY</t>
  </si>
  <si>
    <t>NE Smoby MINIONS DESK</t>
  </si>
  <si>
    <t>NE Jakks Pacific DISNEY TODDLR CINDRELLA</t>
  </si>
  <si>
    <t>NE Jakks Pacific Frozen Toddler Elsa</t>
  </si>
  <si>
    <t>NE  Shopkins Sampler Pack 5600</t>
  </si>
  <si>
    <t>Ne Keel Panda</t>
  </si>
  <si>
    <t>NE Frank Barbie  3 in 1</t>
  </si>
  <si>
    <t>NE Frank KEUKENHOF GARDENS Puzzle</t>
  </si>
  <si>
    <t>NE Frank MONTE DE ESPALAMACA Puzzle</t>
  </si>
  <si>
    <t>NE Frank NEUSCHWANSTEIN CASTLE Puzzle</t>
  </si>
  <si>
    <t>NE Top Trumps Disney Match</t>
  </si>
  <si>
    <t>NE Top Trums Avengers Match</t>
  </si>
  <si>
    <t>NE Top Trumps Animals Quiz</t>
  </si>
  <si>
    <t>NE Top Trumps Sports Quiz</t>
  </si>
  <si>
    <t>NE SW S1 Rogue One Figure Asst</t>
  </si>
  <si>
    <t>E SW S1 HS Hero Series Fig Asst</t>
  </si>
  <si>
    <t>E SW R1 Imperial Death Troopers VC Mask</t>
  </si>
  <si>
    <t>NE Cranium Risk</t>
  </si>
  <si>
    <t>NE ASM Catan Dice Game</t>
  </si>
  <si>
    <t>NE Hello Kitty Plush in Yellow  Peach</t>
  </si>
  <si>
    <t>NE Doraemon Plush Laughing 25 cm</t>
  </si>
  <si>
    <t>NE Doraemon Plush Naughty 25 cm</t>
  </si>
  <si>
    <t>NE Doraemon Plush Smiling 25 cm</t>
  </si>
  <si>
    <t>NE Doraemon Smiling With tongue 25 cm</t>
  </si>
  <si>
    <t>NE Doraemon Plush Smiling 40 cm</t>
  </si>
  <si>
    <t>NE Hello Kitty Dark Blue Keychain 25 cm</t>
  </si>
  <si>
    <t>NE Hello Kitty Red Plush Keychain 25 cm</t>
  </si>
  <si>
    <t>NE Hello Kitty Red Plush Keychain 35 cm</t>
  </si>
  <si>
    <t>NE Hello Kitty Dark Blue 16cm Gift Papr</t>
  </si>
  <si>
    <t>NE Hello Kitty Light Blue 16cm Gift Papr</t>
  </si>
  <si>
    <t>NE Hello Kitty Red 16 cm Gift Paper</t>
  </si>
  <si>
    <t>NE Hello Kitty DR Blue 16 Bag Light Pink</t>
  </si>
  <si>
    <t>NE Hello Kitty Red 16 Bag Light Pink</t>
  </si>
  <si>
    <t>NE Disney DAISY CORE MMCH 10</t>
  </si>
  <si>
    <t>NE Disney TIGGER  SUPER CUTE CUDDLES 10</t>
  </si>
  <si>
    <t>NE Disney EEYORE  SUPER CUTE CUDDLES 10</t>
  </si>
  <si>
    <t>NE FERRARI KIDS SKATE COMBO SET Red</t>
  </si>
  <si>
    <t>NE FERRARI KIDS SKATE COMBO SET Black</t>
  </si>
  <si>
    <t>NE Ferrari Flashing Wheels Red</t>
  </si>
  <si>
    <t>NE FERRARI KIDS HELMET Black</t>
  </si>
  <si>
    <t>NE SB SANTA XMAS  on BIKE 23 inch</t>
  </si>
  <si>
    <t>NE SB SANTA XMAS  on CAR 23 inch</t>
  </si>
  <si>
    <t>NE Peppa George Pig With Dinosaur 19 cm</t>
  </si>
  <si>
    <t>NE Peppa Pig With Bear Plush 19 cm</t>
  </si>
  <si>
    <t>NE Peppa Daddy Pig Plush 19 cm</t>
  </si>
  <si>
    <t>NE Peppa Mummy Pig Plush 19 cm</t>
  </si>
  <si>
    <t>NE Peppa George Pig Puppet 26 cm</t>
  </si>
  <si>
    <t>NE Peppa Pig Puppet 26 cm</t>
  </si>
  <si>
    <t>NE Peppa Daddy Pig Puppet 26 cm</t>
  </si>
  <si>
    <t>NE Peppa Mummy Pig Puppet 26 cm</t>
  </si>
  <si>
    <t>NE Peppa George Pig Plush Toy Bag 44 cm</t>
  </si>
  <si>
    <t>NE Peppa Pig Plush Toy Bag 44 cm</t>
  </si>
  <si>
    <t>NE Peppa George Pig Blue Toy Wallet</t>
  </si>
  <si>
    <t>NE Peppa Pig Pink Plush Toy Wallet</t>
  </si>
  <si>
    <t>NE Peppa George Pig Blue Toy Walet Round</t>
  </si>
  <si>
    <t>NE Peppa Pig Pink Toy Wallet Round</t>
  </si>
  <si>
    <t>NE Peppa George Pig Blue Plush Toy Bag</t>
  </si>
  <si>
    <t>NE Peppa Pig Orange Plush Toy Bag</t>
  </si>
  <si>
    <t>NE Peppa Pig  George Pig Gift Box Combo</t>
  </si>
  <si>
    <t>NE Peppa Pig Family Gift Box Combo</t>
  </si>
  <si>
    <t>NE Starwalk Panda Xmas Stocking 35 cm</t>
  </si>
  <si>
    <t>NE Starwalk Brown Dog Xmas Stocking 35 c</t>
  </si>
  <si>
    <t>NE Starwalk White Dog Xmas Stockin 35</t>
  </si>
  <si>
    <t>NE Starwalk Grey Mouse Xmas Stocking 35</t>
  </si>
  <si>
    <t>NE Starwalk Yellow Dog Xmas Stocking Pin</t>
  </si>
  <si>
    <t>NE Starwalk Mouse Xmas Purple Colour 45</t>
  </si>
  <si>
    <t>NE Starwalk Brown Dog Xmas Stocking 33 c</t>
  </si>
  <si>
    <t>NE Starwalk Grey Cat Xmas Stocking 33</t>
  </si>
  <si>
    <t>E FP CODEAPILLAR</t>
  </si>
  <si>
    <t>E Worlds Apart SelfieMic  Black</t>
  </si>
  <si>
    <t>E Sirius Drone Mini Quad Heli 1331</t>
  </si>
  <si>
    <t>E RC Wall Climbing Car Black Red</t>
  </si>
  <si>
    <t>E RC Wall Climbing Car Black Green</t>
  </si>
  <si>
    <t>E ARCHIES SANTA SPRIAL HAT</t>
  </si>
  <si>
    <t>E ARCHIES XMAS  SANTA WLED</t>
  </si>
  <si>
    <t>E ARCHIES XMAS  CHRISTMAS TREE 40 CM</t>
  </si>
  <si>
    <t>E ARCHIES XMAS  XMAS TREE IN BOTTLE</t>
  </si>
  <si>
    <t>E ARCHIES XMAS PINE NEEDLE WREATH 35</t>
  </si>
  <si>
    <t>E SIMBA XMAS Olaf walking Singing</t>
  </si>
  <si>
    <t>E SIMBA XMAS  7 MINI DANCER  SANTA</t>
  </si>
  <si>
    <t>E SIMBA XMAS  7 MINI DANCER SNOWMAN</t>
  </si>
  <si>
    <t>E SIMBA XMAS  7 MINI DANCER REINDEER</t>
  </si>
  <si>
    <t>E SIMBA XMAS  15 CHRISTMAS TREE</t>
  </si>
  <si>
    <t>NE Santa Plush 28 cm</t>
  </si>
  <si>
    <t>E LNL SS TABLE</t>
  </si>
  <si>
    <t>NE TK DISNEY FROZEN SURPRISE BOX</t>
  </si>
  <si>
    <t>NE Waboba Surf Glow in the Dark</t>
  </si>
  <si>
    <t>NE Waboba  Blast</t>
  </si>
  <si>
    <t>NE Orka U Neck Princess 2</t>
  </si>
  <si>
    <t>NE Orka U Neck Jungle Book</t>
  </si>
  <si>
    <t>NE Orka U Neck Frozen 2</t>
  </si>
  <si>
    <t>E Digipuppies with case</t>
  </si>
  <si>
    <t>E Digikittens with case</t>
  </si>
  <si>
    <t>NE Zinc Flyte Mini 15in Cyclops RED</t>
  </si>
  <si>
    <t>NE Zinc Flyte Mini 15in Cyclops BLUE</t>
  </si>
  <si>
    <t>NE Zinc Flyte Midi 18in OliviaOwl</t>
  </si>
  <si>
    <t>NE Zinc Flyte Midi 18in Snapper the Shar</t>
  </si>
  <si>
    <t>NE MD Pets Puzzles in a Box</t>
  </si>
  <si>
    <t>NE  Hello Kitty in Red Dress Plush 35 cm</t>
  </si>
  <si>
    <t>NE  Hello Kitty Sailor Costum Plush 35cm</t>
  </si>
  <si>
    <t>NE Starwalk Soccer Bear Plush Bag</t>
  </si>
  <si>
    <t>NE Starwalk Scented Bear  Strawberry</t>
  </si>
  <si>
    <t>NE Starwalk Scented Bear  Lemon</t>
  </si>
  <si>
    <t>NE Starwalk Scented Bear  Orange</t>
  </si>
  <si>
    <t>NE Starwalk Bear Honey Pot Light Orange</t>
  </si>
  <si>
    <t>NE Starwalk Baby Blue Bear  Bow 45 cm</t>
  </si>
  <si>
    <t>NE Starwalk Baby Pink Bear  Bow 30 cm</t>
  </si>
  <si>
    <t>NE Starwalk Bear Brown w Off white Ribbn</t>
  </si>
  <si>
    <t>NE Starwalk Bear Cream w Off white Ribbn</t>
  </si>
  <si>
    <t>NE Starwalk Kangaroo Baby  Multicolour</t>
  </si>
  <si>
    <t>NE Starwalk Giraffe  Multicolour</t>
  </si>
  <si>
    <t>NE Starwalk Dinosaur  Green Color</t>
  </si>
  <si>
    <t>NE Starwalk Dinosaur  Blue Color</t>
  </si>
  <si>
    <t>NE Starwalk Rabbit Multicolor Blue Ribbn</t>
  </si>
  <si>
    <t>NE Starwalk Rabbit Multicolor Pink Ribbn</t>
  </si>
  <si>
    <t>NE Starwalk Sitting Duck Yellow Color</t>
  </si>
  <si>
    <t>NE Starwalk Donkey  Polka  Blue colour</t>
  </si>
  <si>
    <t>NE Starwalk Donkey  Polka  Pink colour</t>
  </si>
  <si>
    <t>NE Starwalk Bear  Cream Colour Bow 25 cm</t>
  </si>
  <si>
    <t>NE Starwalk Dog  Brown  White 30 cm</t>
  </si>
  <si>
    <t>NE Starwalk Dog  Grey  White 30 cm</t>
  </si>
  <si>
    <t>NE Starwalk Bear  Grey Side Ribbon 35cm</t>
  </si>
  <si>
    <t>NE Dora Dora With star  30 cm</t>
  </si>
  <si>
    <t>NE Dora  Dora With star  45 cm</t>
  </si>
  <si>
    <t>NE Mickey White tee &amp; Red Pant 35 cm</t>
  </si>
  <si>
    <t>NE Minnie White Tee &amp; Pink Skirt 35 cm</t>
  </si>
  <si>
    <t>NE Mickey In Red Coat plush 35 cm</t>
  </si>
  <si>
    <t>NE Minnie in Red Coat Plush 35 cm</t>
  </si>
  <si>
    <t>NE Disney  Minnie  Toy Bag</t>
  </si>
  <si>
    <t>NE Disney  Pooh  Toy Bag</t>
  </si>
  <si>
    <t>NE Disney  DONALD CLASSIC 30 CM</t>
  </si>
  <si>
    <t>E RAZOR POWERRIDER 360</t>
  </si>
  <si>
    <t>E CHICCO TRANSFORMABLE RC</t>
  </si>
  <si>
    <t>E WINFUN SHAKE N DANCE CRAB IT</t>
  </si>
  <si>
    <t>E WINFUN FUN N PLAYFUL PUPPY</t>
  </si>
  <si>
    <t>E WINFUN SortFUN LEARN PULL ALONG PLANE</t>
  </si>
  <si>
    <t xml:space="preserve"> E WINFUN RHYMES   SORTER CAR065901</t>
  </si>
  <si>
    <t>E WINFUN  SWEET TEA SET0754</t>
  </si>
  <si>
    <t>E Winfun Baby Rock Star Microphone</t>
  </si>
  <si>
    <t>NE MINION HELMET MEDIUM</t>
  </si>
  <si>
    <t>NE MINION 2IN1 INLINE ROLLER SKATE XS</t>
  </si>
  <si>
    <t>NE MINION 2IN1 INLINE  ROLLER SKATE S</t>
  </si>
  <si>
    <t>E NINCO NINCOAIR OVNI</t>
  </si>
  <si>
    <t>E Sirius Toys Amphibious Stunt Car</t>
  </si>
  <si>
    <t>NE Be Amazing FX Snow</t>
  </si>
  <si>
    <t>NE Be Amazing InstaSnow 100 gram Jar</t>
  </si>
  <si>
    <t>NE  Star Wars Rogue One packet display</t>
  </si>
  <si>
    <t>NE  Star Wars Rogue One Multipack</t>
  </si>
  <si>
    <t>NE  Star Wars Rogue One Collector case</t>
  </si>
  <si>
    <t>NE  PLMA 201617 Carry box</t>
  </si>
  <si>
    <t>E SILVRLIT BluTech Drone 4 Ch  Gyro</t>
  </si>
  <si>
    <t>E SILVRLIT Hydrocopter3 CH  Gyro</t>
  </si>
  <si>
    <t>NE PEPPA FAMILY CAR CONSTRUCTION SET</t>
  </si>
  <si>
    <t>NE PEPPA PIG SOFTEE DOUGH 2 PK</t>
  </si>
  <si>
    <t>NE PEPPA PIG SOFTEE DOUGH HOUSE</t>
  </si>
  <si>
    <t>NE PEPPA PIG SOFTEE DOUGH 5 PK</t>
  </si>
  <si>
    <t>NE PEPPA COLLECTABLE PLUSH CDU3 ASST</t>
  </si>
  <si>
    <t>E SINGING PRINCESS PEPPA</t>
  </si>
  <si>
    <t>E TALKING HOLIDAY PEPPA</t>
  </si>
  <si>
    <t>E ONCE UPON A TIME PRINCESS ROSE PEPPA</t>
  </si>
  <si>
    <t>NE PEPPA PRINCESS  SIR GEORGE PLSUH</t>
  </si>
  <si>
    <t>NE 120 NUMBER SHAPE TRAY WITH KNOBS</t>
  </si>
  <si>
    <t>NE BEADS PLASTIC  ROUND</t>
  </si>
  <si>
    <t>NE ABACUS JUNIOR 110</t>
  </si>
  <si>
    <t>NE NUMBER WITH PICTURE TRAY110</t>
  </si>
  <si>
    <t>NE SHAPE  COLOR SORTER</t>
  </si>
  <si>
    <t>NE ALPHABET PICTURE PUZZLE</t>
  </si>
  <si>
    <t>NE NUMBER  BEADS SET</t>
  </si>
  <si>
    <t>NE GEO CAVITY SHAPE SORTER</t>
  </si>
  <si>
    <t>NE 9 SHAPE SORTING BOARD</t>
  </si>
  <si>
    <t>NE WORD BUILDER</t>
  </si>
  <si>
    <t>NE MULTI ACTIVITY BOX</t>
  </si>
  <si>
    <t>NE JUNIOR ID TRAY  TRANSPORT1</t>
  </si>
  <si>
    <t>NE BEADS PLASTIC  ASSORTED SHAPES</t>
  </si>
  <si>
    <t>NE Lego Gift Rebel A wing Pilot</t>
  </si>
  <si>
    <t>NE Be Amazing Test Tube Wonders</t>
  </si>
  <si>
    <t>NE Be Amazing Energy Stick Blister Card</t>
  </si>
  <si>
    <t>NE Be Amazing Slick Tricks</t>
  </si>
  <si>
    <t>NE Be Amazing Solve It</t>
  </si>
  <si>
    <t>E Scientific Explorer Electricity Kit</t>
  </si>
  <si>
    <t>NE Scientific Explorer Fizzy Foamy Sci</t>
  </si>
  <si>
    <t>NE Scientific Explorer Grow Crystal</t>
  </si>
  <si>
    <t>E Scientific Explorer Spce Thrtr Planetr</t>
  </si>
  <si>
    <t>E 4 M Human Organs</t>
  </si>
  <si>
    <t>E 4 M Moon Torch</t>
  </si>
  <si>
    <t>NE  PLMA 201617 Power game pack</t>
  </si>
  <si>
    <t>NE PANINI Display Box 50 pcks</t>
  </si>
  <si>
    <t>NE PANINI Mega Pack Game Board cards</t>
  </si>
  <si>
    <t>NE PANINI Starter PckGame Board cards</t>
  </si>
  <si>
    <t>E TurboZ Smart Watch</t>
  </si>
  <si>
    <t>E COMDAQ  ICE HOCKEY</t>
  </si>
  <si>
    <t>NE Ferrari PENNY BOARD M Red</t>
  </si>
  <si>
    <t>NE Ferrari PENNY BOARD M Black</t>
  </si>
  <si>
    <t>NE Ferrari PENNY BOARD M White</t>
  </si>
  <si>
    <t>NE ZURU BOB Rapid Fill 1PK 24PCS</t>
  </si>
  <si>
    <t>NE HM 15 PAINT BRUSHES</t>
  </si>
  <si>
    <t>NE Dragoni Chomping Dinos</t>
  </si>
  <si>
    <t>NE Dragoni Build T rex and Play  29 pcs</t>
  </si>
  <si>
    <t>E Dragoni Junior Megasaur  Bend and Bite</t>
  </si>
  <si>
    <t>NE Hornby Automatic Level Crossing</t>
  </si>
  <si>
    <t>NE LISCIANI SUPER KIT TREX</t>
  </si>
  <si>
    <t>NE Takara Tomy Pokeball Ball Asst</t>
  </si>
  <si>
    <t>NE Bburago 124 Ferrari 488 GTB</t>
  </si>
  <si>
    <t>NE NJ Croce BM Vs SM Batman Bendable</t>
  </si>
  <si>
    <t>NE NJ Croce BM Vs SM Superman Bendable</t>
  </si>
  <si>
    <t>NE NJ Croce BM Vs SM Superman 2 Bendable</t>
  </si>
  <si>
    <t>NE NJ Croce BM Advntrs Masked Heroes Set</t>
  </si>
  <si>
    <t>NE NJ Croce Batmobile w 3 Batman Robin</t>
  </si>
  <si>
    <t>NE NJ Croce Supergirl Animated Bendable</t>
  </si>
  <si>
    <t>NE NJ Croce Superman 55 Bendable</t>
  </si>
  <si>
    <t>NE NJ Croce Batman TV Bendable</t>
  </si>
  <si>
    <t>NE NJ Croce Robin TV Bendable</t>
  </si>
  <si>
    <t>NE NJ Croce Catwoman TV Bendable</t>
  </si>
  <si>
    <t>NE NJ Croce The Joker TV Bendable</t>
  </si>
  <si>
    <t>E Modelart Skyraptor 4Channel Quad Copte</t>
  </si>
  <si>
    <t>NE Mesuca Kid gogglesMickey</t>
  </si>
  <si>
    <t>NE Mesuca Kid gogglesPrincess</t>
  </si>
  <si>
    <t>NE Mesuca Kid gogglesCars</t>
  </si>
  <si>
    <t>NE Mesuca Goggles  Cap SetMickey</t>
  </si>
  <si>
    <t>NE Mesuca Goggles  Cap SetPrincess</t>
  </si>
  <si>
    <t>NE Mesuca Kid gogglesclipplugPrincess</t>
  </si>
  <si>
    <t>NE Mesuca Goggleswater ball setMickey</t>
  </si>
  <si>
    <t>NE Mesuca Goggles water ballPrincess</t>
  </si>
  <si>
    <t>NE Mesuca Goggleswater ballCars</t>
  </si>
  <si>
    <t>NE Mesuca Swimmng ringgoggles setCars</t>
  </si>
  <si>
    <t>NE Mesuca Kid surfing boardFrozen</t>
  </si>
  <si>
    <t>NE Mesuca Kid surfing boardSofia</t>
  </si>
  <si>
    <t>NE Mesuca Kid seat ringMickey</t>
  </si>
  <si>
    <t>NE Mesuca Kid seat ringPrincess</t>
  </si>
  <si>
    <t>NE Mesuca Kid seat ringFrozen</t>
  </si>
  <si>
    <t>NE Mesuca Kid 50cm swimmng ringMickey</t>
  </si>
  <si>
    <t>NE Mesuca Kid 50 cm swimming ringFrozen</t>
  </si>
  <si>
    <t>NE Mesuca Kid 70cm swimming ringFrozen</t>
  </si>
  <si>
    <t>NE Mesuca Kid 80cm swimming ringMickey</t>
  </si>
  <si>
    <t>NE Mesuca Kid 80cm swimming ringPrinces</t>
  </si>
  <si>
    <t>NE Mesuca Kid 80cm swimming ringCars</t>
  </si>
  <si>
    <t>NE Mesuca Kid arm ringMickey</t>
  </si>
  <si>
    <t>NE Mesuca Kid arm ringPrincess</t>
  </si>
  <si>
    <t>NE Mesuca Kid arm ringCars</t>
  </si>
  <si>
    <t>NE Mesuca Kid arm ringFrozen</t>
  </si>
  <si>
    <t>NE Mesuca Kid arm ringSofia</t>
  </si>
  <si>
    <t>NE Mesuca Water ballMickey</t>
  </si>
  <si>
    <t>NE Mesuca Water ballCars</t>
  </si>
  <si>
    <t>NE Mesuca Water ballFrozen</t>
  </si>
  <si>
    <t>NE Mesuca Water ballSofia</t>
  </si>
  <si>
    <t>NE Mesuca Infltbl swimming suitMickey</t>
  </si>
  <si>
    <t>NE Mesuca Inflatable swimming suitCars</t>
  </si>
  <si>
    <t>NE Mesuca CARS Kid seat ring</t>
  </si>
  <si>
    <t>NE Mesuca MICKEY SWIM RING</t>
  </si>
  <si>
    <t>NE Mesuca PinkHello Kitty SWIM RING</t>
  </si>
  <si>
    <t>NE Mesuca badminton racket</t>
  </si>
  <si>
    <t>NE SW Bear Plush Blue Color w Bow 45cm</t>
  </si>
  <si>
    <t>NE SW Sitting Rabbit Grey w Bow 23cm</t>
  </si>
  <si>
    <t>NE SW Squating Bear Brown w Ribbon25cm</t>
  </si>
  <si>
    <t>NE SW Tiger  w Scarf 26cm</t>
  </si>
  <si>
    <t>NE SW Bear White w Bronze Ribbon 60cm</t>
  </si>
  <si>
    <t>NE SW Bear White w Bronze Ribbon 80cm</t>
  </si>
  <si>
    <t>NE SW Bear Brown w Bronze Ribbon 60cm</t>
  </si>
  <si>
    <t>NE SW Bear Cream Embriodery Heart 60cm</t>
  </si>
  <si>
    <t>NE SW Bear Light Creamy Yellow 43cm</t>
  </si>
  <si>
    <t>NE SW Bear Light Creamy Yellow 60cm</t>
  </si>
  <si>
    <t>NE SW Lion  w Bell 23cm</t>
  </si>
  <si>
    <t>NE SW Chicken  w Yellow cap 15cm</t>
  </si>
  <si>
    <t>NE SW Bunny w Bow Pink Color</t>
  </si>
  <si>
    <t>NE SW Clown  in Orange Cap 30cm</t>
  </si>
  <si>
    <t>NE SW CLOWN IN PINK CAP 30CM</t>
  </si>
  <si>
    <t>NE SW Banana  25cm</t>
  </si>
  <si>
    <t>NE SW Apple  25cm</t>
  </si>
  <si>
    <t>NE SW Strawberry  25cm</t>
  </si>
  <si>
    <t>NE SW Pear  25cm</t>
  </si>
  <si>
    <t>NE SW Bear w Flower 25cm</t>
  </si>
  <si>
    <t>NE SW Lion  w Flower 25cm</t>
  </si>
  <si>
    <t>NE SW Giraffe  Yellow  w Pink Bow 20cm</t>
  </si>
  <si>
    <t>NE SW Bear  Blue  w Yellow Bow 20cm</t>
  </si>
  <si>
    <t>NE SW Dog  Green  w Orange Bow 20cm</t>
  </si>
  <si>
    <t>NE SW Cow  Purple  w Green Bow 20cm</t>
  </si>
  <si>
    <t>NE SW Lion Light Orange Purple Bow 20cm</t>
  </si>
  <si>
    <t>NE SW Baby Dinosaur  Blue  25cm</t>
  </si>
  <si>
    <t>NE SW Baby Dinosaur  Pink  25cm</t>
  </si>
  <si>
    <t>NE SW Bear w Polka Dotted Bow Blue</t>
  </si>
  <si>
    <t>NE SW Bear Polka Dotted Bow LightOrange</t>
  </si>
  <si>
    <t>NE SW Bear w Polka Dotted Bow Yellow</t>
  </si>
  <si>
    <t>NE FP STACK  EXPLORE BLOCKS</t>
  </si>
  <si>
    <t>NE THOMAS THOMAS ACTIVITY TRAIN</t>
  </si>
  <si>
    <t>E FP LNL SS TABLET BLUE</t>
  </si>
  <si>
    <t>E FP OPPGYM  RAINFOREST FRIEND</t>
  </si>
  <si>
    <t>E FP NEW STYLE ITT ROCKER</t>
  </si>
  <si>
    <t>E FP  MUSICAL SMART PHONE</t>
  </si>
  <si>
    <t>NE FP  HARMONICA TEETHER</t>
  </si>
  <si>
    <t>NE BRB  WEDDING GIFT SET</t>
  </si>
  <si>
    <t>NE BRB  DOLL AND INSTRUMENTS</t>
  </si>
  <si>
    <t>E FP CARNIVAL COMFORT CURVE BOUNCER</t>
  </si>
  <si>
    <t>E FP SOFT PIANO</t>
  </si>
  <si>
    <t>NE FP TRUMPET RATTLE</t>
  </si>
  <si>
    <t>NE FP POPASAURUS</t>
  </si>
  <si>
    <t>E FP MONSTER MAZE</t>
  </si>
  <si>
    <t>E FP FEELINGS MONSTER</t>
  </si>
  <si>
    <t>NE FP FP MEDICAL KIT</t>
  </si>
  <si>
    <t>NE BRB  FEAT FRY 1</t>
  </si>
  <si>
    <t>NE BRB  2STORY HOUSE  DOLL</t>
  </si>
  <si>
    <t>NE BARBIE  REFRIGERATOR BLONDE</t>
  </si>
  <si>
    <t>NE BRB  SSTRS 2 PK AST</t>
  </si>
  <si>
    <t>NE BRB  HAIR FEATURE DOLL</t>
  </si>
  <si>
    <t>NE THOMAS SMLL ENGINE AST INTL</t>
  </si>
  <si>
    <t>NE THOMAS LARGE ENGINE AST</t>
  </si>
  <si>
    <t>E FP LNL MICROPHONE</t>
  </si>
  <si>
    <t>E FP MINI FIGURE ASSORTMENT</t>
  </si>
  <si>
    <t>NE BRB  DIY EMOJI STYLE</t>
  </si>
  <si>
    <t>E FP LNL SMART MAGICAL LIGHTS BDAY CAKE</t>
  </si>
  <si>
    <t>NE THOMAS PERCY AT RESCUE CENTER</t>
  </si>
  <si>
    <t>NE Thomas Reg at the Scrapyard</t>
  </si>
  <si>
    <t>NE THOMAS MISTY ISLAND ZIPLINE</t>
  </si>
  <si>
    <t>NE THOMAS JUNGLE QUEST</t>
  </si>
  <si>
    <t>E Chicco Toy Rodeo Evolution</t>
  </si>
  <si>
    <t>NE KS Hex Minions tank 07</t>
  </si>
  <si>
    <t>NE KS Flower frozen tank 07</t>
  </si>
  <si>
    <t>NE KS Flower princess tank 07</t>
  </si>
  <si>
    <t>NE Lego Blue Creativity Box</t>
  </si>
  <si>
    <t>NE Lego Red Creativity Box</t>
  </si>
  <si>
    <t>NE Lego Green Creativity Box</t>
  </si>
  <si>
    <t>NE Lego Orange Creativity Box</t>
  </si>
  <si>
    <t>NE Lego Fire Patrol Suitcase</t>
  </si>
  <si>
    <t>NE Lego Birthday Party</t>
  </si>
  <si>
    <t>NE Lego Number Train</t>
  </si>
  <si>
    <t>NE Lego My First Plane</t>
  </si>
  <si>
    <t>NE Lego My First Cakes</t>
  </si>
  <si>
    <t>NE Lego My First Bird</t>
  </si>
  <si>
    <t>NE Lego LEGO DUPLO Creative Builde</t>
  </si>
  <si>
    <t>NE Lego Air Blazer</t>
  </si>
  <si>
    <t>NE Lego Andreas Musical Duet</t>
  </si>
  <si>
    <t>NE LEGO CITY Tow Truck Trouble 60137</t>
  </si>
  <si>
    <t>NE Lego Buggy</t>
  </si>
  <si>
    <t>NE Lego Stunt Truck</t>
  </si>
  <si>
    <t>NE HM BEAR BISCUIT C</t>
  </si>
  <si>
    <t>NE HM OAKLEY BEAR 2016 ATV</t>
  </si>
  <si>
    <t>NE HM PENGUIN</t>
  </si>
  <si>
    <t>E HM BUBBLEATOR GREEN</t>
  </si>
  <si>
    <t>E HM BUBBLEATOR BLUE</t>
  </si>
  <si>
    <t>NE Waboba Zag Ball</t>
  </si>
  <si>
    <t>NE Waboba  Skippers</t>
  </si>
  <si>
    <t>NE Lego Anna  Elsas Frozen Playgro</t>
  </si>
  <si>
    <t>NE Lego Batwing Adventure</t>
  </si>
  <si>
    <t>NE Lego Preschool</t>
  </si>
  <si>
    <t>NE Lego Family Pets</t>
  </si>
  <si>
    <t>NE Lego My First Carousel</t>
  </si>
  <si>
    <t>NE Lego Chicago</t>
  </si>
  <si>
    <t>NE Lego Sunset Street Bike</t>
  </si>
  <si>
    <t>E Lego Robo Explorer</t>
  </si>
  <si>
    <t>NE Lego Beachside Vacation</t>
  </si>
  <si>
    <t>NE Lego Berrys Kitchen</t>
  </si>
  <si>
    <t>NE Lego Lashina Tank</t>
  </si>
  <si>
    <t>NE Lego Bumblebee Helicopter</t>
  </si>
  <si>
    <t>NE Lego Puppy Parade</t>
  </si>
  <si>
    <t>NE Lego Puppy Playground</t>
  </si>
  <si>
    <t>NE Lego Puppy Treats  Tricks</t>
  </si>
  <si>
    <t>NE Lego Stephanies House</t>
  </si>
  <si>
    <t>NE Lego Ultralight Helicopter</t>
  </si>
  <si>
    <t>NE Lego Stunt Bike</t>
  </si>
  <si>
    <t>NE Lego Roadwork Crew</t>
  </si>
  <si>
    <t>NE Lego Telehandler</t>
  </si>
  <si>
    <t>NE Lego Pizza Van</t>
  </si>
  <si>
    <t>SOFT BUDDIES CURE DOLLS</t>
  </si>
  <si>
    <t>NE Lego Combo NEXO Powers Wave 1</t>
  </si>
  <si>
    <t>NE Lego LEGO Batman Movie Minifigures</t>
  </si>
  <si>
    <t>NE Lego Mighty Micros Wonder Woman</t>
  </si>
  <si>
    <t>NE Zuru Bug Pred 2Shooters12Darts2Bugs</t>
  </si>
  <si>
    <t>NE Zuru Hamsters in a House Playset</t>
  </si>
  <si>
    <t>NE Zuru Hamsters in a HouseSupermarket</t>
  </si>
  <si>
    <t>NE Zuru Hamsters in a HouseLittle House</t>
  </si>
  <si>
    <t>NE Zuru Hamster in a HouseTrack Set</t>
  </si>
  <si>
    <t>NE Zuru Cake Splat</t>
  </si>
  <si>
    <t>NE Zuru Bug Attack Crossbow 2Bugs12Darts</t>
  </si>
  <si>
    <t>E Zuru Robo Alive Lizard</t>
  </si>
  <si>
    <t>E Zuru Robo Alive Snake</t>
  </si>
  <si>
    <t>E Zuru Robo AliveRobo Junior Duck</t>
  </si>
  <si>
    <t>E Zuru Robo Alive Crocodile</t>
  </si>
  <si>
    <t>E Zuru Robo Alive Fish</t>
  </si>
  <si>
    <t>E Chilokbo MCLAREN P1 BO RC Yellow</t>
  </si>
  <si>
    <t>E Chilokbo MCLAREN P1 BO RC Orange</t>
  </si>
  <si>
    <t>E Chilokbo Fiat 500 White</t>
  </si>
  <si>
    <t>E Chilokbo Fiat 500 Blue</t>
  </si>
  <si>
    <t>E RW 110 24G RC racing Buggy Green</t>
  </si>
  <si>
    <t>E RW 110 24G RC racing Buggy Red</t>
  </si>
  <si>
    <t>E RW 18 6wd rctruck BlackGreen</t>
  </si>
  <si>
    <t>E RW 18 6wd rctruck BlackPurple</t>
  </si>
  <si>
    <t>E RW 110 4wd rctruck BlueGreen</t>
  </si>
  <si>
    <t>E RW 110 4wd rctruck BlackRed</t>
  </si>
  <si>
    <t>E RW 110 4wd rctruck BlackPurple</t>
  </si>
  <si>
    <t>E RW 116 RC Ofroad Car Red Ecom</t>
  </si>
  <si>
    <t>NE GB Sea Life Activity Kit</t>
  </si>
  <si>
    <t>NE GB Nature Explorer Activity Kit</t>
  </si>
  <si>
    <t>NE GB Planes and Rocket Activity Kit</t>
  </si>
  <si>
    <t>E GetGo Laser Pitch Pro Baseball</t>
  </si>
  <si>
    <t>NE Topps IPL CA 2017 5s Flowpack</t>
  </si>
  <si>
    <t>NE Topps  IPL CA 2017 Power game pack</t>
  </si>
  <si>
    <t>NE Topps  IPL CA 2017 Collctr game pack</t>
  </si>
  <si>
    <t>NE Topps  IPL CA 2017 Spiral tin</t>
  </si>
  <si>
    <t>NE Topps  IPL CA 2017 50s Carry box</t>
  </si>
  <si>
    <t>NE Topps  IPL CA 2017 Bonanza pack</t>
  </si>
  <si>
    <t>NE Bestway 72 40 White Shark Rider</t>
  </si>
  <si>
    <t>NE Bestway 59 45 Manta Ray Rideon</t>
  </si>
  <si>
    <t>NE Bestway 80 40 Jumbo Whale Rider</t>
  </si>
  <si>
    <t>NE Bestway 78 67 20 Whale Spray Pool</t>
  </si>
  <si>
    <t>NE Bestway 62 37 Clown Fish Rideon</t>
  </si>
  <si>
    <t>NE CMM SEQUIN TRENDY FROZEN BLUE</t>
  </si>
  <si>
    <t>NE CMM Sequin Tote Bag Frozen</t>
  </si>
  <si>
    <t>NE CMM Sequin Postal Bag Frozen</t>
  </si>
  <si>
    <t>NE CMM SequinRound Msngr N Purse Frozn</t>
  </si>
  <si>
    <t>NE CMM FRZN SEQUIN DLX HEART BG</t>
  </si>
  <si>
    <t>NE Simba Smurf woman 30 cm</t>
  </si>
  <si>
    <t>NE Simba smurf vanity 30 cm</t>
  </si>
  <si>
    <t>NE Simba Smurf cook with tomato 30 cm</t>
  </si>
  <si>
    <t>NE Simba smurf papa 30 cm</t>
  </si>
  <si>
    <t>E LP SCOUTS COUNT COLORS BAND </t>
  </si>
  <si>
    <t>E LP Scouts Goodnight Light</t>
  </si>
  <si>
    <t>NE CRAYOLA 36 CT COLOURED PENCILS LONG</t>
  </si>
  <si>
    <t>NE CR16 CT TRIANGULAR CRAYONS</t>
  </si>
  <si>
    <t>NE CRAYOLA 48 CT CRAYONS</t>
  </si>
  <si>
    <t>NE CRColorAlive Enchntd Frst 12Pk</t>
  </si>
  <si>
    <t>NE TK PHOTO ALBUM  FIRST YEARS</t>
  </si>
  <si>
    <t>NE GALT GLITTER STUDIO</t>
  </si>
  <si>
    <t>E WINFUN Magic Composer Keyboard</t>
  </si>
  <si>
    <t>NE ALEX PAPER PLATE BUGS</t>
  </si>
  <si>
    <t>NE ALEX PAPER TUBE OCEAN</t>
  </si>
  <si>
    <t>NE Hape Kitchen Playset w Accessories</t>
  </si>
  <si>
    <t>GOGOPO Twin Pack Post It Notes</t>
  </si>
  <si>
    <t xml:space="preserve"> GOGOPO Flower Shape Highlighter</t>
  </si>
  <si>
    <t>GOGOPO Nail Polish Highlighters 2s</t>
  </si>
  <si>
    <t xml:space="preserve"> GOGOPO Ball Pen WPU Top</t>
  </si>
  <si>
    <t xml:space="preserve"> GOGOPO 6 Colour Pen</t>
  </si>
  <si>
    <t xml:space="preserve"> GOGOPO Magt Pen With Epoxy Sticker</t>
  </si>
  <si>
    <t xml:space="preserve"> GOGOPO Lipstick Ballpen 2s</t>
  </si>
  <si>
    <t xml:space="preserve"> GOGOPO Lipstick Highlighter 2s</t>
  </si>
  <si>
    <t xml:space="preserve"> GOGOPO Building Block Highlighter 2s</t>
  </si>
  <si>
    <t xml:space="preserve"> GOGOPO 10 Colour Pen</t>
  </si>
  <si>
    <t xml:space="preserve"> GOGOPO 6 Pack of HB Go Go Po Pencils in</t>
  </si>
  <si>
    <t xml:space="preserve"> GOGOPO Tape Dispensers 3s</t>
  </si>
  <si>
    <t xml:space="preserve"> GOGOPO Micropho Eraser  Sharper</t>
  </si>
  <si>
    <t xml:space="preserve"> GOGOPO Flower Erasers</t>
  </si>
  <si>
    <t xml:space="preserve"> GOGOPO Go Go Po Eraser</t>
  </si>
  <si>
    <t xml:space="preserve"> GOGOPO Go Go Po Print Eraser</t>
  </si>
  <si>
    <t>GOGOPO Mini Erasers in Heart Case</t>
  </si>
  <si>
    <t>GOGOPO Ice Cream Eraser</t>
  </si>
  <si>
    <t xml:space="preserve"> GOGOPO Long Floppy Eraser</t>
  </si>
  <si>
    <t xml:space="preserve"> GOGOPO Pencil Toppers</t>
  </si>
  <si>
    <t xml:space="preserve"> GOGOPO Funky Highlighters 2s</t>
  </si>
  <si>
    <t xml:space="preserve"> GOGOPO Mini Notepad</t>
  </si>
  <si>
    <t>GOGOPO Crayons 12s</t>
  </si>
  <si>
    <t xml:space="preserve"> GOGOPO Mushroom Eraser  Sharper</t>
  </si>
  <si>
    <t xml:space="preserve"> GOGOPO Corrector Mouse Twin Pack</t>
  </si>
  <si>
    <t xml:space="preserve"> GOGOPO Stackable Highlighter 6s</t>
  </si>
  <si>
    <t xml:space="preserve"> GOGOPO Glitter Glue 6s</t>
  </si>
  <si>
    <t>GOGOPO Lipstick Eraser Triple Pack in P</t>
  </si>
  <si>
    <t xml:space="preserve"> GOGOPO Big Mistakes Eraser</t>
  </si>
  <si>
    <t xml:space="preserve"> GOGOPO Funny Man Multi Pen</t>
  </si>
  <si>
    <t xml:space="preserve"> GOGOPO Fluffy on Keyring</t>
  </si>
  <si>
    <t xml:space="preserve"> GOGOPO Emoji Plush Keyring</t>
  </si>
  <si>
    <t xml:space="preserve"> GOGOPO Fluffy Topped Ballpen</t>
  </si>
  <si>
    <t xml:space="preserve"> GOGOPO Pop A Point Crayon 12 Cols</t>
  </si>
  <si>
    <t xml:space="preserve"> GOGOPO Finger Spy Ballpen</t>
  </si>
  <si>
    <t xml:space="preserve"> GOGOPO Nose Sharper  2 Erasers</t>
  </si>
  <si>
    <t xml:space="preserve"> GOGOPO SakersAnimals Rulers</t>
  </si>
  <si>
    <t>GOGOPO Candy Shaped Highlighters 3s</t>
  </si>
  <si>
    <t>E BB JuniorFerrari Light  Sound 488 GTB</t>
  </si>
  <si>
    <t>E BB JuniorFerrari Light  Sound F12berli</t>
  </si>
  <si>
    <t>E BB JuniorJeep Light  Sound Jeep Wrangl</t>
  </si>
  <si>
    <t>E BB JuniorFerrari Touch  Go 458 Italia</t>
  </si>
  <si>
    <t>E BB JuniorFerrari Touch  Go F2012</t>
  </si>
  <si>
    <t>E BB JuniorFerrari Touch  Go LaFerrari</t>
  </si>
  <si>
    <t>E BB JuniorJeep Touch  GoJeep Wrangler U</t>
  </si>
  <si>
    <t>E BB JuniorFerrari Lil DriverLaFerrari W</t>
  </si>
  <si>
    <t>E BB JuniorFerrari Lil Driver488 GTB Wit</t>
  </si>
  <si>
    <t>E BB JuniorJeep Lil Driver Jeep Wrangler</t>
  </si>
  <si>
    <t>E BB JuniorFerrari Funny FriendLaFerrari</t>
  </si>
  <si>
    <t>E BB JuniorJeep Funny FriendJeep Wrangle</t>
  </si>
  <si>
    <t>E BB JuniorFerrari DriftersF14T with Pus</t>
  </si>
  <si>
    <t>E BB JuniorFerrari My First RCLaFerrari</t>
  </si>
  <si>
    <t>E BB JuniorFerrari My First RC458 Italia</t>
  </si>
  <si>
    <t>E BB JuniorJeep My First RCJeep Wrangler</t>
  </si>
  <si>
    <t>E BB JuniorFerrari Test Trackw F12berlin</t>
  </si>
  <si>
    <t>E BB JuniorFerrari Rock N Racewayw Motor</t>
  </si>
  <si>
    <t>E BB JuniorFerrari Dash N Drivew F12berl</t>
  </si>
  <si>
    <t>491333484 E Politstil Alfa Romeo 4C Pass</t>
  </si>
  <si>
    <t>491333485 E Politstil Lamborghini Huraca</t>
  </si>
  <si>
    <t>491333487 E Polistil High Speed Chase wi</t>
  </si>
  <si>
    <t>491333491 E Polistil Vision Gran Turismo</t>
  </si>
  <si>
    <t>NE FA MAKER MARKET Modern Macrame</t>
  </si>
  <si>
    <t>NE FA MAKER MARKET Modern Embroidery</t>
  </si>
  <si>
    <t>NE FA MAKERS MARKET Jewelry Making Kit</t>
  </si>
  <si>
    <t>NE FA Hair Foiling Assortment 2 themes</t>
  </si>
  <si>
    <t>FA Pet Lovers Sketch Portfolio</t>
  </si>
  <si>
    <t>FA FA Sticker Stylist</t>
  </si>
  <si>
    <t>FA Makeup Artist Portfolio wArt Set</t>
  </si>
  <si>
    <t>FA Izzies Boutique Sticker Album</t>
  </si>
  <si>
    <t>FA Glitter Poster Portfolio</t>
  </si>
  <si>
    <t>FA SLab Gold Metallic Backpack</t>
  </si>
  <si>
    <t>FA SLab Pink Metallic Backpack</t>
  </si>
  <si>
    <t>FA SLab Super Doodle Journal Set</t>
  </si>
  <si>
    <t>FA SLab Metallic Journal Asst</t>
  </si>
  <si>
    <t>FA Pencil Pouch Metallic Assort</t>
  </si>
  <si>
    <t>NE Collecta  Styracosaurus Deluxe</t>
  </si>
  <si>
    <t>NE Collecta Gigantspinosaurus</t>
  </si>
  <si>
    <t>NE Collecta Gypsy Mare B  W Piebald</t>
  </si>
  <si>
    <t>NE Collecta Tinker Stallion Piebald</t>
  </si>
  <si>
    <t>NE Collecta White Lion</t>
  </si>
  <si>
    <t>NE Collecta  African Lion</t>
  </si>
  <si>
    <t>NE MBE MARIE UV FLOPPY PLUSH 10 Inch</t>
  </si>
  <si>
    <t>NE MBE SIMBA UV FLOPPY PLUSH 10 Inch</t>
  </si>
  <si>
    <t>NE MBE  Dalmatian UV PLUSH 10 Inch</t>
  </si>
  <si>
    <t>NE NERF NSTRIKE ELITE 12 DART REFILL</t>
  </si>
  <si>
    <t>NE MBE MINNIE IN TEA TIME DRESS 10 Inc</t>
  </si>
  <si>
    <t>NE MBE Tom Plush 17 Inch</t>
  </si>
  <si>
    <t>NE MBE Jerry Plush 17 Inch</t>
  </si>
  <si>
    <t>E BATTLESHIP ELECTRONIC</t>
  </si>
  <si>
    <t>NE MBE Kung Fu Panda Standing 12 Inch</t>
  </si>
  <si>
    <t>NE NERF NSTRIKE ELITE MEGA 10 REFILL</t>
  </si>
  <si>
    <t>E BA SWEET TEARS BABY BLONDE</t>
  </si>
  <si>
    <t>NE SPD 6 INCH INFINITE LEGENDS AST</t>
  </si>
  <si>
    <t>E BA SNACKIN NOODLES BABY BLONDE</t>
  </si>
  <si>
    <t>NE TRA RID OPTIMUS PRIME</t>
  </si>
  <si>
    <t>NE TRA RID HYPER CHANGE HEROES AST W1</t>
  </si>
  <si>
    <t>NE TRA RID ONE STEP CHANGERS AST W1</t>
  </si>
  <si>
    <t>NE Smart trike Fun GreenBlueWhite</t>
  </si>
  <si>
    <t>NE TRA TITAN GUARDIANS AST W117</t>
  </si>
  <si>
    <t>NE TRA CYBER COMMANDER SERIES AST</t>
  </si>
  <si>
    <t>NE TRA CYBER BATTALION SERIES AST W1 17</t>
  </si>
  <si>
    <t>NE NERF MODULUS FLIP CLIP UPGRADE KIT</t>
  </si>
  <si>
    <t>E NERF MODULUS STEALTH OPS UPGRADE KIT</t>
  </si>
  <si>
    <t>NE NERF MODULUS STRIKE N DEFEND UPGRADE</t>
  </si>
  <si>
    <t>NE Smart trike Fun PinkBlueWhite</t>
  </si>
  <si>
    <t>NE SW E7 EXTENDABLE LIGHTSABER AST W1</t>
  </si>
  <si>
    <t>E SW E7 ELECTRONIC LIGHTSABER AST W2</t>
  </si>
  <si>
    <t>NE SW E7 BLACK SERIES 6 IN FIG AST W1</t>
  </si>
  <si>
    <t>NE SW E7 VALUE 6INCH FIGURE AST W1</t>
  </si>
  <si>
    <t>NE NERF MODULUS RECON MK11</t>
  </si>
  <si>
    <t>NE NERF MODULUS IONFIRE</t>
  </si>
  <si>
    <t>NE NERF NSTRIKE DUAL STRIKE</t>
  </si>
  <si>
    <t>NE TRA GEN TITAN MASTERS AST W1 17</t>
  </si>
  <si>
    <t>E NERF NSTRIKE HYPERFIRE</t>
  </si>
  <si>
    <t>NE NERF MODULUS TRI STRIKE</t>
  </si>
  <si>
    <t>E NERF MODULUS GEAR AST W1 17</t>
  </si>
  <si>
    <t>NE MAVN 375 LEGENDS AST WV1</t>
  </si>
  <si>
    <t>NE AVN TITAN HERO 12 FIGURE B AST WV1</t>
  </si>
  <si>
    <t>NE SW S1 SWU FIGURE AST W1 17</t>
  </si>
  <si>
    <t>NE SW S1 SWU DELUXE FIGURE AST W1 17</t>
  </si>
  <si>
    <t>E SW E7 SMART R2D2</t>
  </si>
  <si>
    <t>NE TRA GEN DLX TITANS RETURN AST W117</t>
  </si>
  <si>
    <t>NE TRA GEN VOYGR TITANS RETURN AST W117</t>
  </si>
  <si>
    <t>NE TRA GEN LGNDS TITANS RETURN AST W1 17</t>
  </si>
  <si>
    <t>NE NERF ACCUSTRIKE ALPHAHAWK</t>
  </si>
  <si>
    <t>NE AVN XMEN LEGENDS AST WV1</t>
  </si>
  <si>
    <t>NE MONOPOLY SW OPEN  PLAY CASE</t>
  </si>
  <si>
    <t>E SPD EYE FX ELECTRONIC SPIDER MAN 20</t>
  </si>
  <si>
    <t>NE SPD FLIP UP MASK</t>
  </si>
  <si>
    <t>NE SPD SPIDER SIGHT MASK</t>
  </si>
  <si>
    <t>NE SPD HERO ROLE PLAY SET</t>
  </si>
  <si>
    <t>NE SPD WEB CITY FIGURES WV1 17</t>
  </si>
  <si>
    <t>NE SPD BLAST N GO WV1 17</t>
  </si>
  <si>
    <t>E SPD HERO FX GLOVE</t>
  </si>
  <si>
    <t>NE SPD HERO MASK</t>
  </si>
  <si>
    <t>E SPD WEB CITY 6 FEATURE FIGURES WV1</t>
  </si>
  <si>
    <t>NE NERF NSTRIKE FALCONFIRE</t>
  </si>
  <si>
    <t>NE AVN 6 FIGURE AST WV2</t>
  </si>
  <si>
    <t>NE AVN 6 DELUXE AST WV1</t>
  </si>
  <si>
    <t>NE AVN CAP MAGNETIC SHIELD  GAUNTLET</t>
  </si>
  <si>
    <t>NE NERF NSTRIKE ACCUSTRIKE 24 REFILL</t>
  </si>
  <si>
    <t>E SW R1 DARTH VADER VOICE CHANGER HELMET</t>
  </si>
  <si>
    <t>E AHASBRO FANTASTIC GYMNASTICS GAME</t>
  </si>
  <si>
    <t>NE TRA RID ACTIVATOR COMBNR AST W2 17</t>
  </si>
  <si>
    <t>NE JENGA MINI</t>
  </si>
  <si>
    <t>NE MONOPOLY 64 TOKEN PACK</t>
  </si>
  <si>
    <t>NE TRA MV5 TINY TURBO CHANGERS W1 17</t>
  </si>
  <si>
    <t>NE TRA MV5 1 STEP TURBO CHNGRS AST W1 17</t>
  </si>
  <si>
    <t>NE TRA MV5 PREMIER AST W1S17</t>
  </si>
  <si>
    <t>NE TRA MV5 LEGION AST W1S17</t>
  </si>
  <si>
    <t>NE TRA MV5 ROLE PLAY MASKS AST W1 17</t>
  </si>
  <si>
    <t>NE TRA MV5 PREMIER VOYAGER AST W1 17</t>
  </si>
  <si>
    <t>NE AVN 12 LEGENDS FIGURE DEADPOOL</t>
  </si>
  <si>
    <t>NE SW JEDI KNIGHT LIGHTSABER</t>
  </si>
  <si>
    <t>NE SW BL DIE CAST FIG AST W117375</t>
  </si>
  <si>
    <t>NE TRA MV5 KNIGHT ARMOR TURBO AST W1 17</t>
  </si>
  <si>
    <t>NE TRA RID CRASH COMBINERS AST W2 17</t>
  </si>
  <si>
    <t>NE NERF MEGA DOUBLEBREACH</t>
  </si>
  <si>
    <t>NE AVN TITAN HERO IRON MAN GEAR 12</t>
  </si>
  <si>
    <t>NE TRA PLATINUM EDITION HYBRID OPTIMUS</t>
  </si>
  <si>
    <t>E TRA MV5 OPT VOICE CHANGER HELMETW17</t>
  </si>
  <si>
    <t>NE PLA STEP START WALK N RIDE</t>
  </si>
  <si>
    <t>NE PLA CHASE N CRAWL DUCKIES</t>
  </si>
  <si>
    <t>NE PLA FORM FITTER</t>
  </si>
  <si>
    <t>NE PD FROSTING FUN BAKERY</t>
  </si>
  <si>
    <t>NE PD FLIP N FROST COOKIES</t>
  </si>
  <si>
    <t>NE PD CUPCAKE TOWER</t>
  </si>
  <si>
    <t>NE PD SWIRL N SCOOP ICE CREAM</t>
  </si>
  <si>
    <t>NE PLA ROLL N GEAR CAR</t>
  </si>
  <si>
    <t>NE PLA STACK N STOW CUPS</t>
  </si>
  <si>
    <t>NE PD CUPCAKE CELEBRATION</t>
  </si>
  <si>
    <t>NE PLAYDOH CONFETTI COMPOUND COLLECTION</t>
  </si>
  <si>
    <t>NE PLA BRING ALONG POPPIN PUP B4532</t>
  </si>
  <si>
    <t>NE FRZ CLASSIC DOLL ANNA</t>
  </si>
  <si>
    <t>NE FRZ FASHION CHANGE AST Elsa3 anna1</t>
  </si>
  <si>
    <t>NE DPR SMALL DOLL AST</t>
  </si>
  <si>
    <t>NE DPR SMALL DOLL PLAYSET AST W2 16</t>
  </si>
  <si>
    <t>NE DPR CLASSIC FASHION DOLL AST</t>
  </si>
  <si>
    <t>NE PD SHAPE N SLICE</t>
  </si>
  <si>
    <t>NE PD NOODLE MAKIN MANIA</t>
  </si>
  <si>
    <t>E PD SIZZLIN STOVETOP</t>
  </si>
  <si>
    <t>NE DPR DBP FASHION DOLL AST W1 17</t>
  </si>
  <si>
    <t>E DPR BATB FD ENCHANTING MELODIES BELLE</t>
  </si>
  <si>
    <t>NE FRZ NORTHERN LIGHTS FASHION DOLL ANNA</t>
  </si>
  <si>
    <t>NE FRZ NORTHERN LIGHTS FASHION DOLL ELSA</t>
  </si>
  <si>
    <t>NE FRZ BASIC FEATURE ELSA</t>
  </si>
  <si>
    <t>NE BA FACE PAINT FAIRY BL</t>
  </si>
  <si>
    <t>NE BA MAGICAL SCOOPS BABY BLONDE</t>
  </si>
  <si>
    <t>NE FRZ SMALL DOLL AST</t>
  </si>
  <si>
    <t>E BA BABY GO BYE BYE BLONDE</t>
  </si>
  <si>
    <t>NE BA SNACKIN LILY BLONDE</t>
  </si>
  <si>
    <t>NE PD SHAPE TO LIFE STUDIO</t>
  </si>
  <si>
    <t>NE FRZ SMALL DOLL STORY PACK AST W1 17</t>
  </si>
  <si>
    <t>NE DPR SMALL DOLL STORY MOMENTS AST W2</t>
  </si>
  <si>
    <t>NE DPR BATB SD ENCHANTED ROSE SCENE</t>
  </si>
  <si>
    <t>NE FRZ SMALL DOLL W BASIC FEATURE AST</t>
  </si>
  <si>
    <t>NE HW DRAGON BLAST PLAYSET</t>
  </si>
  <si>
    <t>NE HW TRACK BUILDER STUNT BOX</t>
  </si>
  <si>
    <t>NE HW TRACK BUILDER CONSTRUCTION CRASH</t>
  </si>
  <si>
    <t>NE HW ECL THEMED TRACKSET ASST 2017</t>
  </si>
  <si>
    <t>NE CARS VALUE VEHICLE ASST 5 W1</t>
  </si>
  <si>
    <t>NE CARS STORY SETS PLYST AST</t>
  </si>
  <si>
    <t>NE CARS TRANSFORMING MACK</t>
  </si>
  <si>
    <t>NE CARS CHARACTER CARS ASST 155</t>
  </si>
  <si>
    <t>NE CARS TRANSFORMING MCQUEEN</t>
  </si>
  <si>
    <t>NE CARS VALUE VEHICLE ASST 5 W2</t>
  </si>
  <si>
    <t>NE UNO SPIDERMAN</t>
  </si>
  <si>
    <t>NE UNO FROZEN</t>
  </si>
  <si>
    <t>NE HW MARVEL GUARDIANS 2 5PK</t>
  </si>
  <si>
    <t>E Hostfull Light up air soccer w4cones</t>
  </si>
  <si>
    <t>E Hostfull Light Zones Air Soccer</t>
  </si>
  <si>
    <t>NE Hostfull Target AttackSling Shot</t>
  </si>
  <si>
    <t>NE Hostfull Sling Shot Target</t>
  </si>
  <si>
    <t>NE Waboba Flyer</t>
  </si>
  <si>
    <t>E RB Clown Fish Bubble Blower</t>
  </si>
  <si>
    <t>E RB Whale Fish Bubble Blower</t>
  </si>
  <si>
    <t>NE SG GeoSmart Solar Spinner23pcs</t>
  </si>
  <si>
    <t>NE SG GeoSmart GeoSphere31pcs</t>
  </si>
  <si>
    <t>NE SG GeoSmart Lunar Rover 30pcs</t>
  </si>
  <si>
    <t>NE SG GeoSmart Moon Lander31pcs</t>
  </si>
  <si>
    <t>NE SG GeoSmart Ufo 25pcs</t>
  </si>
  <si>
    <t>NE SG Smart Car 5x5</t>
  </si>
  <si>
    <t>NE SG SnowWhite</t>
  </si>
  <si>
    <t>NE SG Walls Warriors</t>
  </si>
  <si>
    <t>NE SG Temple Connection</t>
  </si>
  <si>
    <t>NE SG JumpIn</t>
  </si>
  <si>
    <t>NE SG IQFocus</t>
  </si>
  <si>
    <t>NE SG XT Set6 curved bars</t>
  </si>
  <si>
    <t>NE SG My First Safari Animals 18pcs</t>
  </si>
  <si>
    <t>NE SG Start 23pcs</t>
  </si>
  <si>
    <t>NE SG My First Animal Train 25pcs</t>
  </si>
  <si>
    <t>NE SG Click n Roll</t>
  </si>
  <si>
    <t>NE Kskids Baby Bongo</t>
  </si>
  <si>
    <t>NE Kskids Elephant Playmat Book</t>
  </si>
  <si>
    <t>NE Kskids Baby Blanky</t>
  </si>
  <si>
    <t>NE Kskids Mini Doodle Studio</t>
  </si>
  <si>
    <t>NE Kskids Doggy and Kitty</t>
  </si>
  <si>
    <t>NE Kskids Turn Turn Loco</t>
  </si>
  <si>
    <t>NE Kskids Happy Birthday to You</t>
  </si>
  <si>
    <t>NE Kskids Learning Blocks</t>
  </si>
  <si>
    <t>E Kskids Match Sound Blocks  Animals</t>
  </si>
  <si>
    <t>E Kskids Match Sound Blocks  Vehicles</t>
  </si>
  <si>
    <t>E Comdaq RAINBOW PIANO PLAYMAT</t>
  </si>
  <si>
    <t>E GRK 1 18 RC CAR WITH CHARGER   McLaren</t>
  </si>
  <si>
    <t>E GRK 1 18 RC CAR W CHARGER  Alpha Romeo</t>
  </si>
  <si>
    <t>E GRK 1 14 RC CAR WITH CHARGER   McLaren</t>
  </si>
  <si>
    <t>E GRK 1 14 RC CAR W CHARGER  Alpha Romeo</t>
  </si>
  <si>
    <t>NE MM Marvin s Create and Make Magic</t>
  </si>
  <si>
    <t>NE MM Marvin s Amazing Magic 175 Tricks</t>
  </si>
  <si>
    <t>NE MM Mind Blowing Tricks   Cardsx6</t>
  </si>
  <si>
    <t>E MM Marvin s iMagic Micro Set 1</t>
  </si>
  <si>
    <t>E MM Marvin s iMagic Micro Set 2</t>
  </si>
  <si>
    <t>E MM Marvin s iMagic Micro Set 3</t>
  </si>
  <si>
    <t>NE FRISBEE PRINCESS</t>
  </si>
  <si>
    <t>NE Ferrar Tri scooter red</t>
  </si>
  <si>
    <t>NE Ferrar Tri scooter black</t>
  </si>
  <si>
    <t>NE Keel 30cm Jade Grey Cat</t>
  </si>
  <si>
    <t>NE Keel 30cm Smudge Black Cat</t>
  </si>
  <si>
    <t>NE Keel 30cm British Shorthair Cat</t>
  </si>
  <si>
    <t>NE Keel 14cm Pipp the Bear Cowboy</t>
  </si>
  <si>
    <t>NE Keel 14cm Pipp the Bear Knight</t>
  </si>
  <si>
    <t>NE Keel 14cm Pipp the Bear Pirate 2 Asst</t>
  </si>
  <si>
    <t>NE Keel 18cm Pugsley Pouncing</t>
  </si>
  <si>
    <t>NE Keel 30cm Standing French Bulldog</t>
  </si>
  <si>
    <t>NE Keel 35cm Orca Whale</t>
  </si>
  <si>
    <t>NE Keel 35cm Dolphin</t>
  </si>
  <si>
    <t>NE Keel 35cm Blue Whale</t>
  </si>
  <si>
    <t>NE Keel 35cm Great White Shark</t>
  </si>
  <si>
    <t>NE Keel 35cm Turtle</t>
  </si>
  <si>
    <t>E Modelart Quadcam  4 Channel Quadcop</t>
  </si>
  <si>
    <t>NE SPY GEAR Tactical Ninja Stars</t>
  </si>
  <si>
    <t>NE SPY GEAR Ninja Wrist Blaster</t>
  </si>
  <si>
    <t>NE SPY GEAR Transforming Ninja Sword</t>
  </si>
  <si>
    <t>NE Takara Tomy Beyblade Tri  Stadium</t>
  </si>
  <si>
    <t>NE Hexbug VEX Zip Flyer</t>
  </si>
  <si>
    <t>NE Hexbug VEX Snap Shot</t>
  </si>
  <si>
    <t>NE CARS CARS CHARACTER CARS ASST</t>
  </si>
  <si>
    <t>NE CARS DUAL RACING ASST</t>
  </si>
  <si>
    <t>NE CARS WILLYS BUTTE</t>
  </si>
  <si>
    <t>NE Zing Wet Head with spinner</t>
  </si>
  <si>
    <t>NE TOY SPINNER</t>
  </si>
  <si>
    <t>E Politstil Alfa Romeo 4C Passion wired</t>
  </si>
  <si>
    <t>E Polistil Mini Cooper Chicane wired</t>
  </si>
  <si>
    <t>E Polistil High Speed Chase wired</t>
  </si>
  <si>
    <t>E Polistil Real Driver Race set wireles</t>
  </si>
  <si>
    <t>E Polistil Adrenaline Race wired</t>
  </si>
  <si>
    <t>E Polistil 4XL Grand Prix wired</t>
  </si>
  <si>
    <t>E Polistil Vision Gran Turismo wired</t>
  </si>
  <si>
    <t>E 1 18 R C Car Of Dream With Rechargeabl</t>
  </si>
  <si>
    <t>NE Intex Snapset Pool Multi Color  8 fee</t>
  </si>
  <si>
    <t>NE Intex Oval Whale Fun Pool Blue</t>
  </si>
  <si>
    <t>NE Intex Dino Snapset Pool Multi Color</t>
  </si>
  <si>
    <t>NE Lego Creative Box</t>
  </si>
  <si>
    <t>NE Lego Drinking Bottle 2017</t>
  </si>
  <si>
    <t>NE Lightning McQueen Plush 25 cm</t>
  </si>
  <si>
    <t>NE Lightning McQueen Plush 40 cm</t>
  </si>
  <si>
    <t>NE Bob Plush 8 Inch</t>
  </si>
  <si>
    <t>NE Stuart Plush 8 Inch</t>
  </si>
  <si>
    <t>NE Stuart Plush 12 Inch with Sound</t>
  </si>
  <si>
    <t>E IDO3D VERTICAL Single Pen Set</t>
  </si>
  <si>
    <t>E IDO3D VERTICAL Four Pen Set</t>
  </si>
  <si>
    <t>NE TY SCOOTER snail reg</t>
  </si>
  <si>
    <t>NE TY BOOM BOOM   panda reg</t>
  </si>
  <si>
    <t>NE TY PONGO   penguin reg</t>
  </si>
  <si>
    <t>NE TY SNICKY   brown white dog reg</t>
  </si>
  <si>
    <t>NE TY BUFF   husky reg</t>
  </si>
  <si>
    <t>NE TY KIKI GREY CAT REG</t>
  </si>
  <si>
    <t>NE TY TRACEY black white dog med</t>
  </si>
  <si>
    <t>NE TY PRECIOUS   dog reg</t>
  </si>
  <si>
    <t>NE TY PRECIOUS dog med</t>
  </si>
  <si>
    <t>E Chicco Toy Shopper First Steps</t>
  </si>
  <si>
    <t>E Best 54 Key Electronic &amp; Musical Keybo</t>
  </si>
  <si>
    <t>NE Kinetic Rock Crusher</t>
  </si>
  <si>
    <t>NE Magic PlaySand Cars</t>
  </si>
  <si>
    <t>NE Magic PlaySand Frozen</t>
  </si>
  <si>
    <t>NE Magic PlaySand Princesses</t>
  </si>
  <si>
    <t>NE Magic PlaySand Minnie</t>
  </si>
  <si>
    <t>NE Albarakaat Fidget Cube</t>
  </si>
  <si>
    <t>E EDS Astro Telescope  Microsope set</t>
  </si>
  <si>
    <t>NE EDS Binoculars 4 32mm</t>
  </si>
  <si>
    <t>E EDS Galaxy Star Finder</t>
  </si>
  <si>
    <t>NE EDS 6 in 1 Solar Kit</t>
  </si>
  <si>
    <t>NE EDS Human Anatomy Model 8 Pc10</t>
  </si>
  <si>
    <t>NE EDS Physics 250</t>
  </si>
  <si>
    <t>NE EDS Chemistry 40</t>
  </si>
  <si>
    <t>NE EDS Detectolab 65</t>
  </si>
  <si>
    <t>NE EDS The guide Robot</t>
  </si>
  <si>
    <t>NE EDS Weather</t>
  </si>
  <si>
    <t>NE EDS Water</t>
  </si>
  <si>
    <t>NE EDS DIY skeleteon model</t>
  </si>
  <si>
    <t>NE EDS Solar frog</t>
  </si>
  <si>
    <t>NE EDS Solar Duck</t>
  </si>
  <si>
    <t>NE EDS Solar Grasshopper</t>
  </si>
  <si>
    <t>NE EDS Electric</t>
  </si>
  <si>
    <t>NE Cars THOMASVILLE RACING TRACK SET</t>
  </si>
  <si>
    <t>NE CARS CARRY CASE PLAYSET</t>
  </si>
  <si>
    <t>NE CARS 3 CRAZY8 CRASHERS DERBY PLAYSET</t>
  </si>
  <si>
    <t>NE Cars 1 55TH BUMPER BASHERS</t>
  </si>
  <si>
    <t>NE Cars 8 5 INCH HERO</t>
  </si>
  <si>
    <t>NE MB Minions FUN PACK ASST</t>
  </si>
  <si>
    <t>NE HT KITCHEN 82 30 H 100CM NO UTENSIL</t>
  </si>
  <si>
    <t>NE HT DOLHOUSE 18 FURNITU 60 30 H 90CM</t>
  </si>
  <si>
    <t>NE HT DOLHOUSE 19 FURNITU 73 32  H 116CM</t>
  </si>
  <si>
    <t>NE HT KITCHEN 5PCS 59 29 H 85 CM</t>
  </si>
  <si>
    <t>E Winfun Sort  N Learn Activity House</t>
  </si>
  <si>
    <t>E WINFUN Lets Sing Microphone</t>
  </si>
  <si>
    <t>NE Winfun My 1st Little Drum Set</t>
  </si>
  <si>
    <t>E HMG WF MY FARM PALS SET</t>
  </si>
  <si>
    <t>E WINFUN 4 in 1 Fun Goal Set</t>
  </si>
  <si>
    <t>E Winfun R C Dancing Elephant</t>
  </si>
  <si>
    <t>NE Kskids Merry go round</t>
  </si>
  <si>
    <t>NE Kskids Blow the Birdy</t>
  </si>
  <si>
    <t>NE Kskids Babys First Word</t>
  </si>
  <si>
    <t>NE Kskids Feed the Whale</t>
  </si>
  <si>
    <t>NE Kskids Turn and Twist Horse</t>
  </si>
  <si>
    <t>E MB CAT RIDE ON WEXCAVATOR A</t>
  </si>
  <si>
    <t>NE MB Minions NAME PLATE BUILDER</t>
  </si>
  <si>
    <t>NE MB FIRE TRUCK RESCUE</t>
  </si>
  <si>
    <t>NE MB THOMAS SODOR ADVENTURES</t>
  </si>
  <si>
    <t>NE MB MEDIUM BOX OF BLOCKS</t>
  </si>
  <si>
    <t>NE MB 123 BUS</t>
  </si>
  <si>
    <t>E DIAMANT GLOW PAD  TRIPLE DRAW</t>
  </si>
  <si>
    <t>E DIAMANT GLOW PAD  STENCIL GLOW PAD</t>
  </si>
  <si>
    <t>E 2 4G JUMP CAR WITH INFLATABLE WHEELS</t>
  </si>
  <si>
    <t>E JUMP CAR WITH INFLATABLE WHEELS</t>
  </si>
  <si>
    <t>E MAX SPINNING CAR</t>
  </si>
  <si>
    <t>NE Albarakaat Metal Gold Spinner</t>
  </si>
  <si>
    <t>NE Albarakaat Metal Blue Spinner</t>
  </si>
  <si>
    <t>NE Albarakaat Metal Silver Spinner</t>
  </si>
  <si>
    <t>NE Albarakaat PLastic Black Spinner</t>
  </si>
  <si>
    <t>NE Albarakaat LED BT Spinner</t>
  </si>
  <si>
    <t>NE TF 4PACK ASST CAKE SUMMR SCENTS 4 5OZ</t>
  </si>
  <si>
    <t>NE TF 3 PACK   3 MOULDS 4 5OZ</t>
  </si>
  <si>
    <t>NE TF 6 PACK   TROPICAL SCENTS 4 5OZ</t>
  </si>
  <si>
    <t>NE TF 6 PACK   CANDY SCENTS 4 5OZ</t>
  </si>
  <si>
    <t>NE TF SINGLE TUB 128G  9 SCENTS 4 5OZ</t>
  </si>
  <si>
    <t>NE TE DONUTS 4 5 OZ 3 TUBS</t>
  </si>
  <si>
    <t>NE TF BAKERY 4 5 OZ 3 TUBS</t>
  </si>
  <si>
    <t>NE TF ICECREAM 4 5 OZ 3 TUBS</t>
  </si>
  <si>
    <t>NE TF DINO LAND 4 5 OZ 3 TUBS</t>
  </si>
  <si>
    <t>NE TF CITY CAR 4 5 OZ 3 TUBS</t>
  </si>
  <si>
    <t>NE TF FLIES 4 5 OZ 3 TUBS</t>
  </si>
  <si>
    <t>NE TF CUPCAKE FACTORY 4 5 OZ 3 TUBS</t>
  </si>
  <si>
    <t>NE TF PARTY BUCKET 4 5 OZ 5 TUBS MOULDS</t>
  </si>
  <si>
    <t>E MBE 9 5  Dave with Pop Out Eyes</t>
  </si>
  <si>
    <t>E MBE 7 5  Walk   Talk Stuart</t>
  </si>
  <si>
    <t>NE MBE PEPPA George Pig Plush 66 cm</t>
  </si>
  <si>
    <t>NE MBE PEPPA George Pig Plush 81 cm</t>
  </si>
  <si>
    <t>NE MBE PEPPA Peppa Pig Plush 66 cm</t>
  </si>
  <si>
    <t>NE MBE PEPPA Peppa Pig Plush 81 cm</t>
  </si>
  <si>
    <t>NE MBE PEPPA Peppa Pig Plush Toy Cushion</t>
  </si>
  <si>
    <t>NE MBE PEPPA George Pig Plush Toy Cushio</t>
  </si>
  <si>
    <t>NE MBE PEPPA Daddy Pig Plush Toy Cushion</t>
  </si>
  <si>
    <t>NE MBE PEPPA Mummy Pig Plush Toy Cushion</t>
  </si>
  <si>
    <t>NE MBE PEPPA Plush Pirate Costume 30 cm</t>
  </si>
  <si>
    <t>NE MBE PEPPA Pig Plush with Crown 30 cm</t>
  </si>
  <si>
    <t>NE MBE PEPPA George Green Pajama 30 cm</t>
  </si>
  <si>
    <t>NE MBE PEPPA Pig Plush Pink Pajama 30 cm</t>
  </si>
  <si>
    <t>NE MBE PEPPA Peppa s Teddy Plush 30 cm</t>
  </si>
  <si>
    <t>NE SIMBA Minions Jail  Tom 37cm</t>
  </si>
  <si>
    <t>NE SIMBA Minions Jail Stuart  37cm</t>
  </si>
  <si>
    <t>NE SIMBA Minions Jail Mel  41cm</t>
  </si>
  <si>
    <t>NE SIMBA Minions Freedonian Dave  37cm</t>
  </si>
  <si>
    <t>NE SIMBA Minions Freedonian Jerry  40cm</t>
  </si>
  <si>
    <t>NE SIMBA Minions Jail Version  23cm</t>
  </si>
  <si>
    <t>NE SIMBA Minions Freedonian Jerry  25cm</t>
  </si>
  <si>
    <t>NE CRAYOLA  WASHABLE PAINT PLASTICCASE</t>
  </si>
  <si>
    <t>NE CRAYOLA  8CT TRIANG CLRD PENCILS</t>
  </si>
  <si>
    <t>NE PLAYDOH NUMBERS AND COUNTING</t>
  </si>
  <si>
    <t>NE PLA BUILD N ROLL STACKING TOWER</t>
  </si>
  <si>
    <t>NE FP PRESS  N GO VEHICLE AST</t>
  </si>
  <si>
    <t>NE TK MARVEL AVENGERS   MOULD   PAINT</t>
  </si>
  <si>
    <t>E Minions 7 25  Talking Dave</t>
  </si>
  <si>
    <t>E Minions 7 25  Talking Carl</t>
  </si>
  <si>
    <t>E Minions 7 25  Talking Prisoner Tom</t>
  </si>
  <si>
    <t>NE Minions Play Set 2  Jail Time</t>
  </si>
  <si>
    <t>NE Minions Play Set 3  Cheese Festival</t>
  </si>
  <si>
    <t>NE NAT GEO Glow In Dark Crystal Green</t>
  </si>
  <si>
    <t>NE NAT GEO Crystal Grow Purple</t>
  </si>
  <si>
    <t>NE NAT GEO Crystal Grow Red</t>
  </si>
  <si>
    <t>NE NAT GEO Crystal Grow Blue</t>
  </si>
  <si>
    <t>NE NAT GEO Break Open 2 Real Geodes</t>
  </si>
  <si>
    <t>NE NAT GEO Slime Science Kit</t>
  </si>
  <si>
    <t>NE NAT GEO Volcano Science Kit</t>
  </si>
  <si>
    <t>NE NAT GEO Carded Mini Dig Shark</t>
  </si>
  <si>
    <t>NE NAT GEO Carded Mini Dig Gemstone</t>
  </si>
  <si>
    <t>NE NAT GEO Carded Mini Dig Treasure</t>
  </si>
  <si>
    <t>NE NAT GEO Carded Mini Dig Fool s Gold</t>
  </si>
  <si>
    <t>NE NAT GEO Carded Mini Dig Geode</t>
  </si>
  <si>
    <t>NE NAT GEO Carded Mini Dig Bug</t>
  </si>
  <si>
    <t>NE NAT GEO Carded Mini Dig Amethyst</t>
  </si>
  <si>
    <t>NE NAT GEO Shark Teeth Dig Kit</t>
  </si>
  <si>
    <t>NE NAT GEO Dinosaur Dig Kit</t>
  </si>
  <si>
    <t>NE NAT GEO Bug Dig Kit</t>
  </si>
  <si>
    <t>NE NAT GEO Gemstone Dig Kit</t>
  </si>
  <si>
    <t>E NAT GEO Hobby Tumbler</t>
  </si>
  <si>
    <t>NE NAT GEO Gemstone Refill Kit</t>
  </si>
  <si>
    <t>NE NAT GEO Jasper Refill Kit</t>
  </si>
  <si>
    <t>E NAT GEO Moon Light</t>
  </si>
  <si>
    <t>NE NAT GEO 3D Moon &amp; Stars Glow-n-drk</t>
  </si>
  <si>
    <t>NE NAT GEO 3D Mars &amp; Stars  Glow-n-drk</t>
  </si>
  <si>
    <t>NE NAT GEO 3D Earth &amp; Stars  Glow-n-drk</t>
  </si>
  <si>
    <t>NE NAT GEO Glow in the Dark Moon Bank</t>
  </si>
  <si>
    <t>NE NAT GEO Dinosaur Play Sand  2lb</t>
  </si>
  <si>
    <t>NE NAT GEO Ocean Play Sand  2lb</t>
  </si>
  <si>
    <t>NE NAT GEO Blue Play Sand  2lb</t>
  </si>
  <si>
    <t>NE NAT GEO Green Play Sand  2lb</t>
  </si>
  <si>
    <t>E NAT GEO Dual Microscope</t>
  </si>
  <si>
    <t>NE NAT GEO Smart Phone Microscope</t>
  </si>
  <si>
    <t>NE NAT GEO Amber Science Kit</t>
  </si>
  <si>
    <t>NE NAT GEO Super Gemstone Dig</t>
  </si>
  <si>
    <t>NE NAT GEO Super Fossil Dig</t>
  </si>
  <si>
    <t>NE NAT GEO Super Dino Dig</t>
  </si>
  <si>
    <t>NE NAT GEO Lunar Telescope</t>
  </si>
  <si>
    <t>E AZ Smart Pad</t>
  </si>
  <si>
    <t>KIDS PAD My First ABC</t>
  </si>
  <si>
    <t>E AZ KIDS PAD My First Map</t>
  </si>
  <si>
    <t>E AZ Baby Smartphone First Knowledge</t>
  </si>
  <si>
    <t>NE FA S Lab Magic Sequin Pouch Rainbow</t>
  </si>
  <si>
    <t>NE FA S Lab Magic Sequin Pouch Pink</t>
  </si>
  <si>
    <t>FA Magic Sequin BackpackPink 16 inch</t>
  </si>
  <si>
    <t>FA Smash Journaling KitNEW Fall 2016</t>
  </si>
  <si>
    <t>NE FA Colored Pencils  NEW Fall 2016</t>
  </si>
  <si>
    <t>NE Slime Science Kit Blue</t>
  </si>
  <si>
    <t>NE Slime Science Kit Red</t>
  </si>
  <si>
    <t>NE Slime Science Kit Yellow</t>
  </si>
  <si>
    <t>NE NatGeo GlowInTheDark PlaySand1lb</t>
  </si>
  <si>
    <t>NE NAT GEO Pink Play Sand  2lb</t>
  </si>
  <si>
    <t>NE RS 3D Embroidery Wall Art owl</t>
  </si>
  <si>
    <t>NE RS 3D Embroidery Wall Art Ballerina</t>
  </si>
  <si>
    <t>NE RS Sewing Teddy Bear</t>
  </si>
  <si>
    <t>NE RS Sewing Ballerina</t>
  </si>
  <si>
    <t>NE RS Sewing Trendy Backpack</t>
  </si>
  <si>
    <t>NE RS Sewing Trendy Sling Bag</t>
  </si>
  <si>
    <t>NE RS Sewing Fox Cushion</t>
  </si>
  <si>
    <t>NE RS Sewing Owl Cushion</t>
  </si>
  <si>
    <t>NE RS Knitting Bag   pom pom</t>
  </si>
  <si>
    <t>NE RS Painter Clock   Pink</t>
  </si>
  <si>
    <t>NE RS Painter Clock   Purple</t>
  </si>
  <si>
    <t>NE RS Alphabet Bunting pink</t>
  </si>
  <si>
    <t>NE RS Alphabet Bunting Blue</t>
  </si>
  <si>
    <t>NE RS Make your felt curtain Orange</t>
  </si>
  <si>
    <t>NE RS Make your felt curtain Blue</t>
  </si>
  <si>
    <t>NE RS Design your Canvas Bag Bird</t>
  </si>
  <si>
    <t>NE RS Design your Canvas Bag Owl</t>
  </si>
  <si>
    <t>NE RS Fabric Craft    Jewellery Box</t>
  </si>
  <si>
    <t>NE RS Fabric Craft    Notebook</t>
  </si>
  <si>
    <t>NE RS Masterpiece   Felt Mosaic   owl</t>
  </si>
  <si>
    <t>NE RS Masterpiece Felt Mosaic butterfly</t>
  </si>
  <si>
    <t>NE RS Masterpiece   Cross Stitch   Doll</t>
  </si>
  <si>
    <t>NE RS Masterpiece   Cross Stitch   Owl</t>
  </si>
  <si>
    <t>NE RS Masterpiece Paper Quilling Bird</t>
  </si>
  <si>
    <t>NE RS Masterpiece Paper Quilling Design</t>
  </si>
  <si>
    <t>NE RS Colour your Bag   Princess</t>
  </si>
  <si>
    <t>E vtech POP  UP PUPPY CAMERA</t>
  </si>
  <si>
    <t>E vtech MY 1ST CAR KEY RATTLE</t>
  </si>
  <si>
    <t>E vtech BABY BEAR LAPTOP PINK</t>
  </si>
  <si>
    <t>E vtech SLEEPYTIME BEAR  BLUE</t>
  </si>
  <si>
    <t>E vtech LULLABY TEDDY PROJECTOR</t>
  </si>
  <si>
    <t>E vtech ROCKING ROLLING CODY</t>
  </si>
  <si>
    <t>E vtech LITTLE SINGING BEAR  BLUE</t>
  </si>
  <si>
    <t>E vtech CREATE DISCOVER LEARNING DESK</t>
  </si>
  <si>
    <t>E vtech KIDIZOOM SMRTWATCH PLUS LL WHITE</t>
  </si>
  <si>
    <t>E vtech CHAT  LEARN READING MONKEY</t>
  </si>
  <si>
    <t>NE C&amp;C HAIR BAND HB033</t>
  </si>
  <si>
    <t>NE BA FINGER PAINT BABY BLONDE</t>
  </si>
  <si>
    <t>Wild Animals Puzzle in a Box</t>
  </si>
  <si>
    <t>Sing Along Nursery Rhymes 1</t>
  </si>
  <si>
    <t>Sing Along Nursery Rhymes 2</t>
  </si>
  <si>
    <t>Old McDonalds Farm</t>
  </si>
  <si>
    <t>BUSY BEAD MAZE RACE AROUND</t>
  </si>
  <si>
    <t>NE PLAYDOH COLORS AND SHAPES</t>
  </si>
  <si>
    <t>NE PLAYDOH LETTERS AND LANGUAGE</t>
  </si>
  <si>
    <t>NE PLAYDOH TEXTURES AND TOOLS</t>
  </si>
  <si>
    <t>NE PD FROST N FUN CAKES</t>
  </si>
  <si>
    <t>E FRZ PLAY A MELODY GOWN ELSA</t>
  </si>
  <si>
    <t>NE MD Peg Puzzles Farm</t>
  </si>
  <si>
    <t>NE MD Peg Puzzles Vehicles</t>
  </si>
  <si>
    <t>NE MD Peg Puzzles Safari</t>
  </si>
  <si>
    <t>NE MD Peg Puzzles Pets</t>
  </si>
  <si>
    <t>NE MD Peg Puzzles Sea Creatures</t>
  </si>
  <si>
    <t>NE MD Chunky Puzzles Farm Animals</t>
  </si>
  <si>
    <t>NE MD Chunky Puzzles Pets</t>
  </si>
  <si>
    <t>NE MD Chunky Puzzles Safari Animals</t>
  </si>
  <si>
    <t>NE MD Chunky Puzzles Vehicles</t>
  </si>
  <si>
    <t>NE Calinou clothing</t>
  </si>
  <si>
    <t>E Calinou Laure30 ph</t>
  </si>
  <si>
    <t>NE BABY ELLIE 23 cm twiNS</t>
  </si>
  <si>
    <t>NE Calinou baby &amp; ac</t>
  </si>
  <si>
    <t>NE Ludendo Caramel b</t>
  </si>
  <si>
    <t>NE Ludendo 14 cm pen</t>
  </si>
  <si>
    <t>NE Ludendo 36 cm uni</t>
  </si>
  <si>
    <t>NE Ludendo 16 cm kit</t>
  </si>
  <si>
    <t>NE Ludendo Maxi crea</t>
  </si>
  <si>
    <t>NE Mikado and storage bag</t>
  </si>
  <si>
    <t>NE 7 in 1 game set</t>
  </si>
  <si>
    <t>NE Emergency vehicle 3asstd 30 cm</t>
  </si>
  <si>
    <t>E Police motorbike light and sound</t>
  </si>
  <si>
    <t>NE Police station</t>
  </si>
  <si>
    <t>NE Metal basketball</t>
  </si>
  <si>
    <t>D5 14 in 1 Solar Robot Kit</t>
  </si>
  <si>
    <t>NE RED5 Salt Water Fuel Engine</t>
  </si>
  <si>
    <t>NE HM MY DISHDRAINER  30PCS</t>
  </si>
  <si>
    <t>NE HM MY SHOPPING BASKET  32 PCS</t>
  </si>
  <si>
    <t>NE HM BEAR ATV SEPOCT</t>
  </si>
  <si>
    <t>NE Soldier Force 9 Rapid Playset 3</t>
  </si>
  <si>
    <t>E RED5 Spacerail</t>
  </si>
  <si>
    <t>NE HM 6 Scentos HB Pencils &amp; Erasers</t>
  </si>
  <si>
    <t>E HM LUMIBOARD</t>
  </si>
  <si>
    <t>E HM LV HAIR CHALK KIT</t>
  </si>
  <si>
    <t>NE Pirates Figure Playset3</t>
  </si>
  <si>
    <t>NE RED5 Air Power Engine Car Kit</t>
  </si>
  <si>
    <t>NE Soldier Force 9 Swamp Pirana Playse</t>
  </si>
  <si>
    <t xml:space="preserve"> NE HM Sandwich Play Set 2</t>
  </si>
  <si>
    <t>NE HM A4 SKETCH BOOK BUNDLE</t>
  </si>
  <si>
    <t>NE HM TRAVEL MUG</t>
  </si>
  <si>
    <t>E HM WASHUP KITCHEN SINK BO</t>
  </si>
  <si>
    <t>NE Dino Valley V Dinostrikker Playset</t>
  </si>
  <si>
    <t>NE HM HDPHN HELLO KITTY APPLES</t>
  </si>
  <si>
    <t>NE JCB MEGA TRANSPORTER</t>
  </si>
  <si>
    <t>NE HM HDPHN BATMAN JUNIOR THE BRAVE &amp; TH</t>
  </si>
  <si>
    <t>NE Scentos Coloring Work Station 30 Pcs</t>
  </si>
  <si>
    <t>NE HM rainbow small music boxpink</t>
  </si>
  <si>
    <t>NE HM Summer mermaid small music box</t>
  </si>
  <si>
    <t>NE HM LV Tropical mermaid diary</t>
  </si>
  <si>
    <t>NE HM LV Poppy princess small music box</t>
  </si>
  <si>
    <t>NE Scentos Mega Coloring Set 54 Pcs</t>
  </si>
  <si>
    <t>NE JCB EXCAVATOR &amp; DUMP TRUCK PLAYSET</t>
  </si>
  <si>
    <t>NE JCB WHEEL LOADER PLAYSET</t>
  </si>
  <si>
    <t>NE RED5 Hydraulic Robot Arm</t>
  </si>
  <si>
    <t>NE HM HDPHN SUPERMAN JUNIOR</t>
  </si>
  <si>
    <t>NE HM HDPHN MR BUMP</t>
  </si>
  <si>
    <t>NE HM HDPHN LIITLE MISS SUNSHINE</t>
  </si>
  <si>
    <t>NE HM HDPHN THE DARK KNIGHT  BLACK LOGO</t>
  </si>
  <si>
    <t>NE HM HDPHN BATMAN  VINTAGE</t>
  </si>
  <si>
    <t>NE HM HOUSEWORK IRONING SET  6 PCS</t>
  </si>
  <si>
    <t>E HM DELUXE KETTLE BO</t>
  </si>
  <si>
    <t>E HM LV Summer mermaid musical carousel</t>
  </si>
  <si>
    <t>E HM MY MIXER BO</t>
  </si>
  <si>
    <t>E HM MY DISHWASHER BO</t>
  </si>
  <si>
    <t>E HM MY LITTLE OVEN BO</t>
  </si>
  <si>
    <t>E HM MY FIRST WASHING MACHINE BO</t>
  </si>
  <si>
    <t>NE HM HDPHN SUPERMAN  VINTAGE</t>
  </si>
  <si>
    <t>NE HM HDPHN POKENON RED N WHITE</t>
  </si>
  <si>
    <t>E HM Fairyland musical carousel</t>
  </si>
  <si>
    <t>NE JCB 2PK 14 TOUGH TRUCKS</t>
  </si>
  <si>
    <t>E FS Slush Machine</t>
  </si>
  <si>
    <t>E FS Ice Pop Maker</t>
  </si>
  <si>
    <t>NE FS Monster Spay Party Each pot 80ml</t>
  </si>
  <si>
    <t>NE FS Finger Sponge Stamps</t>
  </si>
  <si>
    <t>NE FS Super Fingerprint Book</t>
  </si>
  <si>
    <t>NE FS Super Colour Twist</t>
  </si>
  <si>
    <t>NE FS Celebrating Art Party</t>
  </si>
  <si>
    <t>NE FS Framed Art Party</t>
  </si>
  <si>
    <t>NE FS Qolor Magic Paint Masked Party</t>
  </si>
  <si>
    <t>NE FS Jungle Paint Stamp Party</t>
  </si>
  <si>
    <t>NE FS Crazy Paint Rollers</t>
  </si>
  <si>
    <t>NE FS Window Paint  Sea world</t>
  </si>
  <si>
    <t>NE LEGO Andreas Speedboat Transporter</t>
  </si>
  <si>
    <t>NE LEGO Snow Resort OffRoader</t>
  </si>
  <si>
    <t>NE LEGO Jungle Halftrack Mission</t>
  </si>
  <si>
    <t>Gymnastics BarLEGO FOC 30400</t>
  </si>
  <si>
    <t>Pool Foam SlideLEGO FOC 30401</t>
  </si>
  <si>
    <t>Police HelicopterLEGO FOC 30351</t>
  </si>
  <si>
    <t>Police CarLEGO FOC 30352</t>
  </si>
  <si>
    <t>NE MVL 6 INCH BASIC FIGURE WV2 17</t>
  </si>
  <si>
    <t>NE SW E7 DC BK DIE CAST HELMETS AST 16</t>
  </si>
  <si>
    <t>NE NER MEGA TWINSHOCK</t>
  </si>
  <si>
    <t>NE NER NSTRIKE ACCUSTRIKE 12 DART REFIL</t>
  </si>
  <si>
    <t>E TRA MV5 VOICECHANGER MASK AST</t>
  </si>
  <si>
    <t>E TRA MV5 AUTOBOT SQWEEKS RC</t>
  </si>
  <si>
    <t>NE SW GAL E8 CLASS B VEHICLE AST W1 17</t>
  </si>
  <si>
    <t>E NER MODULUS REGULATOR</t>
  </si>
  <si>
    <t>NE SW E8 RP VICTR EXTENDABLE LIGHTSABER</t>
  </si>
  <si>
    <t>NE SPD WEB CITY FIGURE 3 PACK</t>
  </si>
  <si>
    <t>Street Troopers Scorpion RC</t>
  </si>
  <si>
    <t>Rock Crawler 6x6</t>
  </si>
  <si>
    <t>CARS 3 TRANSFORMING HERO PLAYSET ASSORTM</t>
  </si>
  <si>
    <t>HOT WHEELS FIGURE 8 RACEWAY TRACK SET</t>
  </si>
  <si>
    <t>HOT WHEELS REBOUND RACEWAY Play Set</t>
  </si>
  <si>
    <t>NE NEWRAY 112 KTM 350 SXF 2011</t>
  </si>
  <si>
    <t>NE NEWRAY 112 DUCATI MONSTER 796 NO 46</t>
  </si>
  <si>
    <t>NE NEWRAY 112 YAMAHA YZFR1  2016</t>
  </si>
  <si>
    <t>E SILVERLIT Pokibot in 3 colors</t>
  </si>
  <si>
    <t>E SILVERLIT Maze Breaker</t>
  </si>
  <si>
    <t>E SILVERLIT Macrobot</t>
  </si>
  <si>
    <t>E SILVERLIT My LilRaceband Dog1</t>
  </si>
  <si>
    <t>E SILVERLIT My LilRaceband Rabbit1</t>
  </si>
  <si>
    <t>E Road rippers Nitro Flyer</t>
  </si>
  <si>
    <t>E Road rippers  Mini UK Taxi 3 5</t>
  </si>
  <si>
    <t>E Road rippers Mini UK Bus 3 5</t>
  </si>
  <si>
    <t>E Road rippers London Get Arnd 12 Taxi</t>
  </si>
  <si>
    <t>NE Maisto ATV Haulers</t>
  </si>
  <si>
    <t>NE Maisto Tailwinds wo Stand</t>
  </si>
  <si>
    <t>NE Maisto Builder Zone Singles</t>
  </si>
  <si>
    <t>NE Maisto 164 HarleyDavidson Hauler</t>
  </si>
  <si>
    <t>NE 4M Human Torso Anatomy</t>
  </si>
  <si>
    <t>NE Spintales Enchanted Bedsheet</t>
  </si>
  <si>
    <t>E Crazart Neon pottery wheel</t>
  </si>
  <si>
    <t>Doraemon Plush Laughing 17 Inch</t>
  </si>
  <si>
    <t>Doraemon Plush Laughing 24 Inch</t>
  </si>
  <si>
    <t>Dora With Star Plush 55 cm</t>
  </si>
  <si>
    <t>NE India Gate</t>
  </si>
  <si>
    <t xml:space="preserve"> NE Tower Bridge</t>
  </si>
  <si>
    <t>NE Crayola Work My Color Blue 20pc Set</t>
  </si>
  <si>
    <t>NE Crayola Work My Color Green 20pc Set</t>
  </si>
  <si>
    <t>NE Crayola Work My Color Orange 20pc Set</t>
  </si>
  <si>
    <t>NE Crayola Work My Color Purple 20pc Set</t>
  </si>
  <si>
    <t>NE Crayola Work My Color Red 20pc Set</t>
  </si>
  <si>
    <t>NE Crayola Work 25pc Stacking Crayon 13</t>
  </si>
  <si>
    <t>NE Crayola Work 80pc 14 Crayon Tote</t>
  </si>
  <si>
    <t>NE Crayola Work 100 Tote 90 Blocks Girls</t>
  </si>
  <si>
    <t>NE Crayola Wagon 25 pc set</t>
  </si>
  <si>
    <t>NE Crayola Wrk 40pc Block 22 Crayon Tube</t>
  </si>
  <si>
    <t>NE Crayola Wrk 80pc Block 36 Crayn Tube</t>
  </si>
  <si>
    <t>NE Crayola Wrk 105pc Blck 45 Crayn Tube</t>
  </si>
  <si>
    <t>NE Crayola Wrk 40pc Build Draw Table 20</t>
  </si>
  <si>
    <t>E Wowwee Robosapien Blue</t>
  </si>
  <si>
    <t>E Wowwee Roboraptor Blue</t>
  </si>
  <si>
    <t>E Wowwee Fingerlings Monkey   Finn  Blac</t>
  </si>
  <si>
    <t>E Wowwee Fingerlings Monkey   Sophie  Wh</t>
  </si>
  <si>
    <t>E Wowwee Fingerlings Monkey   Boris  Blu</t>
  </si>
  <si>
    <t>E Wowwee Fingerlings Monkey   Mia  Purpl</t>
  </si>
  <si>
    <t>E Wowwee Fingerlings Monkey   Bella  Pin</t>
  </si>
  <si>
    <t>E Wowwee Fingerlings Monkey   Zoe  Turqu</t>
  </si>
  <si>
    <t xml:space="preserve"> NE MBE PEPPA Danny Dog Plush 19 cm</t>
  </si>
  <si>
    <t xml:space="preserve"> NE MBE PEPPA Candy Cat Plush 19 cm</t>
  </si>
  <si>
    <t xml:space="preserve"> NE MBE PEPPA Suzy Sheep Plush 19 cm</t>
  </si>
  <si>
    <t xml:space="preserve"> NE MBE PEPPA Rebecca Rabbit Plush 19 cm</t>
  </si>
  <si>
    <t xml:space="preserve"> NE MBE PEPPA Zoe Zebra Plush 19 cm</t>
  </si>
  <si>
    <t xml:space="preserve"> NE MBE PEPPA Pedro Pony Plush 19 cm</t>
  </si>
  <si>
    <t xml:space="preserve"> NE MBE PEPPA Emily Elephant Plush 19 cm</t>
  </si>
  <si>
    <t>NE MBE PEPPA Peppa s Teddy Plush 19 cm</t>
  </si>
  <si>
    <t>NE Peppa 3 Wheel Scooter Pink Colour</t>
  </si>
  <si>
    <t>E Chicco Fit Fun Hedgehog Mister Ring</t>
  </si>
  <si>
    <t>E OK BMW Mini Cooper Red Color Car</t>
  </si>
  <si>
    <t>E OK BMW Mini Cooper White Color Car</t>
  </si>
  <si>
    <t>E OK BMW I8 Concept</t>
  </si>
  <si>
    <t>NE ZURU FIDGET PREMIUM LED SPINNER</t>
  </si>
  <si>
    <t>NE ZURU FIDGET PREMIUM METALLIC SPINNE</t>
  </si>
  <si>
    <t>NE ZURU WARNER BROS SPINNER</t>
  </si>
  <si>
    <t>NE ZURU TANGLE METALLIC And SPARKLE</t>
  </si>
  <si>
    <t>NE ZURU TANGLE JUNIOR CLASSIC And CRAZ</t>
  </si>
  <si>
    <t>NE ZURU MAYKA CONSTRUCTN TAPE 1m 2 Stu</t>
  </si>
  <si>
    <t>NE ZURU MAYKA CONSTRUCTN TAPE 2m 4 Stu</t>
  </si>
  <si>
    <t>NE ZURU MAYKA CONSTRUCTN TAPE 2m 2 Stu</t>
  </si>
  <si>
    <t>NE SKILLMATICS Alphabet Big and Small</t>
  </si>
  <si>
    <t>NE SKILLMATICS Doodle and Draw</t>
  </si>
  <si>
    <t>NE SKILLMATICS Time and Money</t>
  </si>
  <si>
    <t>ENG  INVENTOR 12 in 1 AIRCRAFTS</t>
  </si>
  <si>
    <t>ENG INVENTOR 16 in 1 MOTORBIKES</t>
  </si>
  <si>
    <t>ENG INVENTOR 16 in 1 AIRCRAFTS</t>
  </si>
  <si>
    <t>ENG  STEM MECHANICS Levers  Linkages L</t>
  </si>
  <si>
    <t>ENG  STEM MECHANICS Cams  Cranks Level</t>
  </si>
  <si>
    <t>E ZURU METAL MACHINE POLICE</t>
  </si>
  <si>
    <t>NE ZURU METAL MACHINE TREX</t>
  </si>
  <si>
    <t>NE ZURU METAL MACHINE ROAD RAMPAGE</t>
  </si>
  <si>
    <t>NE XSHOT CLIP BLASTERRegenerator</t>
  </si>
  <si>
    <t>E Dragoni Skeleton BlastZombie Cowboy</t>
  </si>
  <si>
    <t>NE FERRARI INLINE SKATE yellow 3437</t>
  </si>
  <si>
    <t>NE FERRARI INLINE SKATE yellow 3841</t>
  </si>
  <si>
    <t>NE FERRARI KIDS HELMET RED</t>
  </si>
  <si>
    <t>NE FERRARI KIDS HELMET BLACK</t>
  </si>
  <si>
    <t>NE DA TRAVEL PILLOWMEMORY FOAM</t>
  </si>
  <si>
    <t>NE DA EYE MASK WITH EAR PLUG SET</t>
  </si>
  <si>
    <t>NE DA RFID BLOCKING WAIST POUCH</t>
  </si>
  <si>
    <t>NE DA 3PERSON CAMPING TENT</t>
  </si>
  <si>
    <t>NE JOEREX PUMP 57 3CM</t>
  </si>
  <si>
    <t>NE JOEREX  12 INCH HAND PUMPL</t>
  </si>
  <si>
    <t>NE JOEREX BEARING JUMP ROPE</t>
  </si>
  <si>
    <t>NE NER NITRO THROTTLESHOT BLITZ AST</t>
  </si>
  <si>
    <t>NE NER NITRO LONGSHOT SMASH</t>
  </si>
  <si>
    <t>NE NER NITRO FLASHFURY CHAOS</t>
  </si>
  <si>
    <t>NE NER NITRO FOAM CAR 3PK AST</t>
  </si>
  <si>
    <t>NE Superman Magic Car</t>
  </si>
  <si>
    <t>NE LYING DOG BROWN 55 CM</t>
  </si>
  <si>
    <t>NE Disney Frozen Print Sling Bag Blue</t>
  </si>
  <si>
    <t>NE MLP BASIC PONY A5168</t>
  </si>
  <si>
    <t>NE MLP BASIC PONY AST A5931</t>
  </si>
  <si>
    <t>NE MLP KIOSK PONY A8330</t>
  </si>
  <si>
    <t>NE MLP BASIC 8 INCH PONY AST B0368</t>
  </si>
  <si>
    <t>NE MLP TWISTY TWIRLY HAIR STYLES AST B</t>
  </si>
  <si>
    <t>NE MLP RUNWAY FASHIONS AST B8810</t>
  </si>
  <si>
    <t>NE MLP PONY FRIENDS AST B8924</t>
  </si>
  <si>
    <t>NE MLP ON THE GO PURSE AST B8952</t>
  </si>
  <si>
    <t>NE MLP CUDDLY PLUSH AST B9817</t>
  </si>
  <si>
    <t>NE MLP SMALL PLUSH AST B9819</t>
  </si>
  <si>
    <t>NE MLP SOFT PLUSH AST B9820</t>
  </si>
  <si>
    <t>NE MLP FEATURE WINGS PLUSH AST B9821</t>
  </si>
  <si>
    <t>NE MLP HUGGABLE PLUSH AST B9822</t>
  </si>
  <si>
    <t>NE MLP PROJECT TWINKLE 3 INCH FIGURES</t>
  </si>
  <si>
    <t>NE MLP PROJECT TWINKLE MINI PACKS C068</t>
  </si>
  <si>
    <t>E MLP PROJECT JITTERBUG AST C0720</t>
  </si>
  <si>
    <t>NE POP Heroes  Batgirl 2016</t>
  </si>
  <si>
    <t>NE POP Plush Regular Marvel  Deadpool</t>
  </si>
  <si>
    <t>NE  2 IRON MAN SOCCER 27 mm PVC</t>
  </si>
  <si>
    <t>NE  2 CA SOCCER 27 mm PVC</t>
  </si>
  <si>
    <t>NE  2 MICKEY  SOCCER 27 mm PVC</t>
  </si>
  <si>
    <t>NE  2 PVC SOCCER 27 mm PVC</t>
  </si>
  <si>
    <t>NE Frozen Archery</t>
  </si>
  <si>
    <t>NE MINNIE COUNTABLE JUMP ROPE</t>
  </si>
  <si>
    <t>NE PRINCESS COUNTABLE JUMP ROPE</t>
  </si>
  <si>
    <t>NE Mickey Racquet</t>
  </si>
  <si>
    <t>NE Princess Racquet</t>
  </si>
  <si>
    <t>NE MICKEY INLINE SKATE COMBO SET</t>
  </si>
  <si>
    <t>NE PRINCESS INLINE SKATE COMBO SET</t>
  </si>
  <si>
    <t>NE FROZEN INLINE SKATE COMBO SET</t>
  </si>
  <si>
    <t>NE SPD FRISBEE</t>
  </si>
  <si>
    <t>NE SPD Archery</t>
  </si>
  <si>
    <t>NE SPD BADMINTON RACKETS PAIR 44cm</t>
  </si>
  <si>
    <t>NE Avengers PROTECTOR SET</t>
  </si>
  <si>
    <t>NE DA QUICK DRYING TOWEL180 75CM</t>
  </si>
  <si>
    <t>NE DA QUICK DRYING TOWEL 80 40CM</t>
  </si>
  <si>
    <t>NE Gogopo Fluffy Pastel Keyring</t>
  </si>
  <si>
    <t>E RW 112 RC CAR WCHARGER4CH</t>
  </si>
  <si>
    <t>E RW 116 RC CAR WCHARGER4CH</t>
  </si>
  <si>
    <t>NE FRZ SNOW POWERS ELSA B9204</t>
  </si>
  <si>
    <t>NE DPR FASHION REVEAL CINDERELLA C0544</t>
  </si>
  <si>
    <t>E PD MAGICAL OVEN B9740</t>
  </si>
  <si>
    <t>NE PD SHAPE A STORY B9015</t>
  </si>
  <si>
    <t>NE PD MAKE AND MEASURE B9016</t>
  </si>
  <si>
    <t>NE PD PLAY N STORE TABLE B9023</t>
  </si>
  <si>
    <t>NE FRZ FASHION DOLL W ACC W1 17 C0452</t>
  </si>
  <si>
    <t>E FRZ SINGING ELSA FASHION DOLL C2539</t>
  </si>
  <si>
    <t>E FRZ FD SNACKING AND TALKING OLAF C31</t>
  </si>
  <si>
    <t>NE MLP BABY SEAPONY N HIPPOGRIFF C0719</t>
  </si>
  <si>
    <t>NE TY BROWNIE  brown bear reg</t>
  </si>
  <si>
    <t>NE TY BARKS  brown dog reg</t>
  </si>
  <si>
    <t>NE TY RUFUS  pug reg</t>
  </si>
  <si>
    <t>NE CHICCO EASYGRIP ROOSTER RATTLE</t>
  </si>
  <si>
    <t>E CHICCO Polka Dot Lights Rattle</t>
  </si>
  <si>
    <t>CHICCO FIT &amp; FUN JUNGLE RUGBY TOY PP</t>
  </si>
  <si>
    <t>E Silverlit Speed Glider</t>
  </si>
  <si>
    <t>NE Beyblade Burst Starter Pack Asst</t>
  </si>
  <si>
    <t>NE Beyblade Burst Beystadium</t>
  </si>
  <si>
    <t>NE JLM 6 BASIC FIG 6 2017 ASSRT</t>
  </si>
  <si>
    <t>E JLP 6 DELUXE FIGURE ASST 6 2017</t>
  </si>
  <si>
    <t>E JLP Mega Cannon BATMOBILE Vehicle</t>
  </si>
  <si>
    <t>NE JLM HERO MASK MIX ASSRT</t>
  </si>
  <si>
    <t>NE Lego Mini Figures NINJAGO  MOVIE</t>
  </si>
  <si>
    <t>E Emotix MIKO Companion Playful ASSORT</t>
  </si>
  <si>
    <t>NE Smart trike 6 in 1 folding 500 Red</t>
  </si>
  <si>
    <t>NE Smart trike 4 in 1 Vanilla Red</t>
  </si>
  <si>
    <t>E Toyhouse Audi Q7 12V 2 4G Leather se</t>
  </si>
  <si>
    <t>SANTA CLAUS 65 CM</t>
  </si>
  <si>
    <t>SANTA CLAUS 35 CM</t>
  </si>
  <si>
    <t>SOFT TOY  BEANY SANTA</t>
  </si>
  <si>
    <t>SNOWMAN</t>
  </si>
  <si>
    <t>E POLYRESIN SNOW WATER BALL  SANTA 4 5 C</t>
  </si>
  <si>
    <t>BULB WITH LED XMASS TREE</t>
  </si>
  <si>
    <t>SWIRLING GLITTERING LED CANDLE LIGHT 1</t>
  </si>
  <si>
    <t>143 Diecast Pull Back Hummer H3</t>
  </si>
  <si>
    <t>NE THR 375 IN LEGENDS MOVIE 2 PACKS 17</t>
  </si>
  <si>
    <t>NE SW E8 RP EXTENDABLE LIGHTSABER AST1</t>
  </si>
  <si>
    <t>NE Speak Out</t>
  </si>
  <si>
    <t>NE SW S1 EM VALUE VEHICLES AST</t>
  </si>
  <si>
    <t>NE THR HULK OUT MASK</t>
  </si>
  <si>
    <t>NE THR 6 INCH LEGENDS AST 17</t>
  </si>
  <si>
    <t>NE SW E8 KYLO REN TIE SILENCER</t>
  </si>
  <si>
    <t>E SW E8 FORCELINK STARTER SET</t>
  </si>
  <si>
    <t>NE SW GAL E8 FIGURE COLLECTION TEAL AS</t>
  </si>
  <si>
    <t>E SW E8 RP ELECTRONIC LIGHTSABER AST</t>
  </si>
  <si>
    <t>E AVN LEGENDS THOR ELECTRONIC HAMMER</t>
  </si>
  <si>
    <t>E SW SPIN ACTION LIGHTSABER</t>
  </si>
  <si>
    <t>Ne Tuvan Kinetic Sand Red</t>
  </si>
  <si>
    <t>Ne Tuvan Kinetic Sand natural</t>
  </si>
  <si>
    <t>Ne Tuvan Unique Sea Creature Mold</t>
  </si>
  <si>
    <t>Ne Tuvan Mini Castle Mold</t>
  </si>
  <si>
    <t>Ne Tuvan New Wonder Mold</t>
  </si>
  <si>
    <t>Ne Mbe Barbie  Fruit Set</t>
  </si>
  <si>
    <t>Ne Mbe Barbie  Vegetable Set</t>
  </si>
  <si>
    <t>Ne Mbe Barbie  Tea Set</t>
  </si>
  <si>
    <t>Ne Mbe Barbie  Kitchen Set</t>
  </si>
  <si>
    <t>Ne Playgro Junyju Fold &amp; Go Playgym</t>
  </si>
  <si>
    <t>NE Jerry Giraffe Activity Gym</t>
  </si>
  <si>
    <t>Ne Playgro Muscial Garden Travel Mobil</t>
  </si>
  <si>
    <t>Ne Playgro Bendy Ball new</t>
  </si>
  <si>
    <t>Ne Playgro Shake Rattle And Roll Ball</t>
  </si>
  <si>
    <t>Ne Playgro Junyju Rolly Poly Lion</t>
  </si>
  <si>
    <t>Ne Playgro Mf Loopy Loop Chime Ball</t>
  </si>
  <si>
    <t>Ne Playgro My First Soft Blocks</t>
  </si>
  <si>
    <t>Ne Playgro Touch And Learn Texture Boo</t>
  </si>
  <si>
    <t>Ne Playgro Exploraballparent</t>
  </si>
  <si>
    <t>Ne Playgro Splash In The tub Fun Set</t>
  </si>
  <si>
    <t>Ne Playgro Padding Bath Fish</t>
  </si>
  <si>
    <t>Ne Playgro Bear Night Projector pink</t>
  </si>
  <si>
    <t>Ne Playgro Activtiy Teething Cube</t>
  </si>
  <si>
    <t>Ne Playgro Click &amp; Twist Rattle</t>
  </si>
  <si>
    <t>Ne Playgro Teething Time Activity Book</t>
  </si>
  <si>
    <t>Ne Playgro Dragon Activity Walker</t>
  </si>
  <si>
    <t>E Maisto Off and Go Rock Crawler Jr</t>
  </si>
  <si>
    <t>NE PLMA 17 18 TCG collection Football</t>
  </si>
  <si>
    <t>NE Big Fire engine DIE CAST</t>
  </si>
  <si>
    <t>NE Big Police DIE CAST CAR SET</t>
  </si>
  <si>
    <t>NE Big Construction DIE CAST</t>
  </si>
  <si>
    <t>NE Big Airport DIE CAST CAR</t>
  </si>
  <si>
    <t>NE Big Military DIE CAST CAR</t>
  </si>
  <si>
    <t>NE Big Race car DIE CAST CAR</t>
  </si>
  <si>
    <t>NE 4M Dig A Glow Dinosaur   6 Assorted</t>
  </si>
  <si>
    <t>E PT WORLDBRIDGE3000011128</t>
  </si>
  <si>
    <t>E Power Train Station Starter Set</t>
  </si>
  <si>
    <t>E Silverlit 150 Bluetooth ENZO FERRARI</t>
  </si>
  <si>
    <t>E Silverlit 150 Bluetooth LA FERRARI</t>
  </si>
  <si>
    <t>E Silverlit 150 Bluetooth TESTA Ferrar</t>
  </si>
  <si>
    <t>NE WWE 10 TCG collection 5s Flowpack</t>
  </si>
  <si>
    <t>NE WWE 10 TCG collection Multipack</t>
  </si>
  <si>
    <t>NE WWE 10 TCG collection Carry Box</t>
  </si>
  <si>
    <t>NE WWE 10 TCG collection Starter game</t>
  </si>
  <si>
    <t>NE WWE 10 TCG collection Card Bank</t>
  </si>
  <si>
    <t>NE WWE 10 TCG collection Tumbler pack</t>
  </si>
  <si>
    <t>Ultra Wheelie    3 Asst     NEW</t>
  </si>
  <si>
    <t>CHICCO JUMP FIT PLAYMAT PP</t>
  </si>
  <si>
    <t>CHICCO BOBBY BUGGY TOY PP</t>
  </si>
  <si>
    <t>CHICCO WIPES 72 PCS WITHOUT FLIP COVER</t>
  </si>
  <si>
    <t>CHICCO HUMIDIFIER HUMI AMBIENT CBD</t>
  </si>
  <si>
    <t>Chicco Weaning Bibs 6M    3Pcs</t>
  </si>
  <si>
    <t>Chicco Soft Bib With Crumble Catcher 6</t>
  </si>
  <si>
    <t>Chicco NATURALFEEL BOTTLE 2M    250ML</t>
  </si>
  <si>
    <t>Chicco PP BOTTLE 250ML BLUE FAST FLOW</t>
  </si>
  <si>
    <t>Chicco BOTTLE COL PP GRL 250 MED SILPI</t>
  </si>
  <si>
    <t>Chicco BOTTLE COL PP BOY 330FAST SILBL</t>
  </si>
  <si>
    <t>Chicco Sterilnatural 3In1</t>
  </si>
  <si>
    <t>Chicco Corner Covers</t>
  </si>
  <si>
    <t>Chicco Baby Nail Scissors Pink</t>
  </si>
  <si>
    <t>Chicco Baby Nail Scissors Blight Blue</t>
  </si>
  <si>
    <t>Chicco Soothr Ph   Soft Neut Sil 6   1</t>
  </si>
  <si>
    <t>Chicco Teat Naturalfeeling 0M    F Reg</t>
  </si>
  <si>
    <t>Chicco Teat Natfeeling 4M    Adjust 2</t>
  </si>
  <si>
    <t>Chicco 2 TEAT NATURALFEELING 6M    F F</t>
  </si>
  <si>
    <t>CHICCO TEAT NATURLFELING 2M F MED1PC PP</t>
  </si>
  <si>
    <t>CHICCO WB TEAT OM NORM SIL 2PC PP</t>
  </si>
  <si>
    <t>CHICCO WELL BEING MDMFLOWTEAT 2M 2PC PP</t>
  </si>
  <si>
    <t>NE Smart trike Glow Red</t>
  </si>
  <si>
    <t>NE Smart trike Glow Green</t>
  </si>
  <si>
    <t>NE Smart trike Vanilla Pink</t>
  </si>
  <si>
    <t>NE Smart trike Breeze Pink</t>
  </si>
  <si>
    <t>NE Sluban1 24 F1 Racing Car  BLUE LIGH</t>
  </si>
  <si>
    <t>NE SlubanF1 Racing Department</t>
  </si>
  <si>
    <t>NE MBE Peppa Pig   Vegetable Set</t>
  </si>
  <si>
    <t>NE MBE Peppa Pig   Tea Set</t>
  </si>
  <si>
    <t>NE MBE Peppa Pig   Kitchen Set</t>
  </si>
  <si>
    <t>NE MBE Peppa Pig   Doctor Set</t>
  </si>
  <si>
    <t>NE Step stool  Mickey</t>
  </si>
  <si>
    <t>E Winfun 5 in 1 Playgym Walker 0846</t>
  </si>
  <si>
    <t>E Winfun Grow with Me Rocking Chair</t>
  </si>
  <si>
    <t>E Winfun Adventure walk dino</t>
  </si>
  <si>
    <t>NE Winfun Pull N Go Boat Set</t>
  </si>
  <si>
    <t>E LP STEP&amp;SING SCOUT</t>
  </si>
  <si>
    <t>E LP MY OWN 2 IN 1 LEAPTOP</t>
  </si>
  <si>
    <t>NE CR COLOR AND ERASE MAT</t>
  </si>
  <si>
    <t>NE CR CLR STKR 50 Pcs BOOK CARS 3</t>
  </si>
  <si>
    <t>NE CR GLUE 4OZ SCHOOL</t>
  </si>
  <si>
    <t>NE CR EMOJI MARKER MAKER</t>
  </si>
  <si>
    <t>NE CR CW CARS 3 OVERWRAP</t>
  </si>
  <si>
    <t>NE CR CW FROZEN OVERWRAP</t>
  </si>
  <si>
    <t>NE CR MY FIRST EASY REVEAL MRKR PPR SE</t>
  </si>
  <si>
    <t>NE Sunta RollMat Alpha 47 2 78 7  11</t>
  </si>
  <si>
    <t>NE Sunta Roll Mat Alpha 47 3 39 3  11</t>
  </si>
  <si>
    <t>NE Sunta Roll Mat Alpha 47 2 39 3  11</t>
  </si>
  <si>
    <t>NE Sunta RollMat Numbr 47 2 39 3  11</t>
  </si>
  <si>
    <t>NE Sunta DollHouse 16 92 6 69 12 79</t>
  </si>
  <si>
    <t>NE Sunta 16pc Ludo Size 31 88 31 88</t>
  </si>
  <si>
    <t>E NEWRAY 1 32 R C VOLVO L220E LOADER</t>
  </si>
  <si>
    <t>E NEWRAY 1 32 R C VOLVO A40D DUMP</t>
  </si>
  <si>
    <t>NE Jumbo Bananagrams</t>
  </si>
  <si>
    <t>NE Zip It  BLUE</t>
  </si>
  <si>
    <t>NE Appletters</t>
  </si>
  <si>
    <t>NE I Love Bananagrams</t>
  </si>
  <si>
    <t>NE Pairs in Pears</t>
  </si>
  <si>
    <t>E Sunlin MINI DRUM KIT PLAYMAT</t>
  </si>
  <si>
    <t>E Sunlin MINI 2 IN 1 MUSIC JAM PLAYMAT</t>
  </si>
  <si>
    <t>NE FA Magic Sequin Journal Pink  Silve</t>
  </si>
  <si>
    <t>NE Keel 16cm Hugasaurus 4 Asstd</t>
  </si>
  <si>
    <t>NE Keel 14cm Pugsley Unicorn Onesi 2As</t>
  </si>
  <si>
    <t>NE Keel 30cm Bengal Cat</t>
  </si>
  <si>
    <t>NE Keel 14cm Pipp Girl Bear 3 Asst</t>
  </si>
  <si>
    <t>Kronosaurus with Movable Jaw   Deluxe</t>
  </si>
  <si>
    <t>Deinocheirus   Deluxe 1 40</t>
  </si>
  <si>
    <t>WhiteTiger</t>
  </si>
  <si>
    <t>CollectA Box of Mini Sea Animals 2</t>
  </si>
  <si>
    <t>E NB 1 18 4Door Jeep &amp; Ford Raptor Asr</t>
  </si>
  <si>
    <t>E NB 1 24 RC 4  4 Monster Jam 360Flip</t>
  </si>
  <si>
    <t>E NB 1 12 RC Full Function LA Ferrari</t>
  </si>
  <si>
    <t>NE UNO LCNSD JUSTICE LEAGUE</t>
  </si>
  <si>
    <t>E Sirius Toys Blade Drone</t>
  </si>
  <si>
    <t>NE Imex Disney Small Bead Maze Minnie</t>
  </si>
  <si>
    <t>NE Imex Disney Wooden  Rattle Mickey</t>
  </si>
  <si>
    <t>NE Imex Disney Wooden Rattle Winnie</t>
  </si>
  <si>
    <t>NE Imex Disney Wooden  Rattle  Donald</t>
  </si>
  <si>
    <t>NE Imex Disney Wooden  Rattle   Piglet</t>
  </si>
  <si>
    <t>NE Imex Disney Wooden Puzzle 7pcs Winn</t>
  </si>
  <si>
    <t>NE Imex Disney Wooden Puzzle 7pcs Mick</t>
  </si>
  <si>
    <t>NE Imex Disney Wooden Puzzle 8 pcs Nem</t>
  </si>
  <si>
    <t>NE Imex Disney Wooden Pull Along Micke</t>
  </si>
  <si>
    <t>NE Imex Disney  Wooden  Blocks 12 pcs</t>
  </si>
  <si>
    <t>NE Imex Disney Woodn Stacker 5pcs Mick</t>
  </si>
  <si>
    <t>NE Imex Disney Woodn Stacker 5pcs Winn</t>
  </si>
  <si>
    <t>NE Imex Disney Woodn Stacker 5pcs Dona</t>
  </si>
  <si>
    <t>NE Imex Disney Woodn Pull Along Donald</t>
  </si>
  <si>
    <t>NE Imex Disney Woodn Stacker 7pcs Dona</t>
  </si>
  <si>
    <t>NE Imex Disney Woodn Stacker 7pcs Mick</t>
  </si>
  <si>
    <t>NE Imex Disney Woodn PushAlong  Mickey</t>
  </si>
  <si>
    <t>NE Imex Disney Wooden Counting Stacker</t>
  </si>
  <si>
    <t>NE Imex Disney Woodn Shape Puzzle Mick</t>
  </si>
  <si>
    <t>NE Imex Disney Balance Stacker Winnie</t>
  </si>
  <si>
    <t>NE Imex Disney Balance Stacker   Micke</t>
  </si>
  <si>
    <t>NE Imex Disney Junior RingToss Mickey</t>
  </si>
  <si>
    <t>NE Imex Disney Shape Sorter   Mickey</t>
  </si>
  <si>
    <t>NE Imex Disney Shape Sorter   Winnie</t>
  </si>
  <si>
    <t>NE Imex Disney Junior ToolBox 21pcs</t>
  </si>
  <si>
    <t>NE Imex Disney Car Transporter Mickey</t>
  </si>
  <si>
    <t>NE Imex Disney Junior Bowling</t>
  </si>
  <si>
    <t>NE Imex Disney  Activity House</t>
  </si>
  <si>
    <t>NE Imex Disney Wooden Blocks 95pcs</t>
  </si>
  <si>
    <t>NE Imex Disney Wooden  Blocks 100 pcs</t>
  </si>
  <si>
    <t>NE Imex Disney Wooden  Blocks 90 pcs</t>
  </si>
  <si>
    <t>NE Imex Disney Small Bead Maze Tigger Be</t>
  </si>
  <si>
    <t>NE Imex Disney Junior Wooden  Shop</t>
  </si>
  <si>
    <t>NE Imex Disney Woodn Kitchn 23pc Micke</t>
  </si>
  <si>
    <t>NE ZURU HAMSTERS SERIES 2 Supermarket</t>
  </si>
  <si>
    <t>NE ZURU HAMSTERS SERIES2 Single Hamste</t>
  </si>
  <si>
    <t>NE ZURU HAMSTERS SERIES 2 Ultimate Hou</t>
  </si>
  <si>
    <t>NE Zuru Hamster SERIES 2 Track Set</t>
  </si>
  <si>
    <t>NE ZURU HAMSTERS SERIES 2 Hams Burger</t>
  </si>
  <si>
    <t>NE ZURU HAMSTERS SERIES 2 Little Plays</t>
  </si>
  <si>
    <t>E Clkb RangeRover Sport SVR B O Red</t>
  </si>
  <si>
    <t>E Clkb RangeRover Sport SVR B O White</t>
  </si>
  <si>
    <t>NE Chilokbo Mclaren P1 PushCar Red</t>
  </si>
  <si>
    <t>NE Chilokbo Mclaren P1 PushCar Orange</t>
  </si>
  <si>
    <t>NE MI Letter Learning Abacus</t>
  </si>
  <si>
    <t>NE MI Wooden Puzzle</t>
  </si>
  <si>
    <t>NE MI SHAPE ADVENTURES GEO CHALLENGE</t>
  </si>
  <si>
    <t>NE MI Puzzles fitting 2 in 1</t>
  </si>
  <si>
    <t>NE MI IQ Fit Big Rectangle growing</t>
  </si>
  <si>
    <t>NE MI IQ Fit Big Square Expanding</t>
  </si>
  <si>
    <t>NE MI IQ fit  Cube Growing blocks</t>
  </si>
  <si>
    <t>NE MI IQ fit  Expanding Triangles</t>
  </si>
  <si>
    <t>NE MI 17 in 1 Metal Puzzle</t>
  </si>
  <si>
    <t>NE JL 6 LATAM VALUE FIGURE ASST</t>
  </si>
  <si>
    <t>NE JL BASIC MASK ASST</t>
  </si>
  <si>
    <t>NE HW Dual Race Trackset Asst</t>
  </si>
  <si>
    <t>NE PlayMonster Dont rock the boat</t>
  </si>
  <si>
    <t>NE PlayMonster Yeti in my Spagheti</t>
  </si>
  <si>
    <t>NE PlayMonster 5 seconds Rule</t>
  </si>
  <si>
    <t>NE MBE MICKEY IN RACING OUTFIT 10 Inch</t>
  </si>
  <si>
    <t>NE MBE MINNIE IN RACING OUTFIT 10 Inch</t>
  </si>
  <si>
    <t>NE MBE DONALD IN RACING OUTFIT 10 Inch</t>
  </si>
  <si>
    <t>NE MBE Baby Monkey Plush 25 cm</t>
  </si>
  <si>
    <t>NE MBE Baby Dinosaur Plush Blue 28 cm</t>
  </si>
  <si>
    <t>NE MBE Baby Dinosaur Green &amp; Red 25 cm</t>
  </si>
  <si>
    <t>NE MBE Turtle Plush Green Colour 29 cm</t>
  </si>
  <si>
    <t>NE MBE Brown Lying Bear with Pillow 42</t>
  </si>
  <si>
    <t>NE MBE Bear Brown with Ribbon 30cm</t>
  </si>
  <si>
    <t>NE MBE Bear Light Brown with Ribbn 30c</t>
  </si>
  <si>
    <t>NE  FROZEN MYO SCENERY</t>
  </si>
  <si>
    <t>NE  Disney Frozen Lip Balm Kit</t>
  </si>
  <si>
    <t>NE MD Decoupage  Owl</t>
  </si>
  <si>
    <t>NE MD Decoupage  Giraffe</t>
  </si>
  <si>
    <t>NE MD Animal Picture Boards</t>
  </si>
  <si>
    <t>NE Peppa Pig Figure n Accessry 6 Asst</t>
  </si>
  <si>
    <t>NE Peppa Pig Ice Cream Van</t>
  </si>
  <si>
    <t>NE Peppa Pig Classroom Playset</t>
  </si>
  <si>
    <t>NE Peppa Pig Kitchen and Camping Asst</t>
  </si>
  <si>
    <t>NE BA DIAPERS REFILL C2723</t>
  </si>
  <si>
    <t>NE BA SNACK PACK REFILL C2727</t>
  </si>
  <si>
    <t>NE BA LIL SLUMBERS BLONDE B9720</t>
  </si>
  <si>
    <t>NE PD BREAKFAST BAKERY B9739</t>
  </si>
  <si>
    <t>NE BA READY FOR SCHOOL BABY BLONDE C2694</t>
  </si>
  <si>
    <t>E FRR CHATTY CHARLIE B9070</t>
  </si>
  <si>
    <t>E FRR KAMI KITTY C1156</t>
  </si>
  <si>
    <t>NE MLP FOC Headband Pinkie Pie  Pink</t>
  </si>
  <si>
    <t>NE MLP FOC Headband Twilight Purple</t>
  </si>
  <si>
    <t>NE Tubbby Plush Toy Med</t>
  </si>
  <si>
    <t>NE Tubbby plush with bag</t>
  </si>
  <si>
    <t>NE Tubbby Hand Puppet</t>
  </si>
  <si>
    <t>NE PLUSH DINO HANDPUPPET</t>
  </si>
  <si>
    <t>NE TUBBBY PENCIL POUCH</t>
  </si>
  <si>
    <t>NE DINO PENCIL POUCH</t>
  </si>
  <si>
    <t>NE LOCHNESS HAND PUPPET</t>
  </si>
  <si>
    <t>NE ZOOBALOO CROCODILE (ALI)</t>
  </si>
  <si>
    <t>NE BOBBLE HEAD MOGAMBO</t>
  </si>
  <si>
    <t>NE BOBBLE HEAD BOW WOW</t>
  </si>
  <si>
    <t>NE BOBBLE HEAD TUBBBY</t>
  </si>
  <si>
    <t>NE DINO PLUSH FLIPFLOP</t>
  </si>
  <si>
    <t>NE SHERA PLUSH FLIPFLOP</t>
  </si>
  <si>
    <t>NE TUBBBY PLUSH FLIPFLOPSMALL</t>
  </si>
  <si>
    <t>NE TUBBBY PLUSH FLIPFLOP BIG</t>
  </si>
  <si>
    <t>NE ROO ROO PLUSH TOY</t>
  </si>
  <si>
    <t>NE BLOO PLUSH TOY</t>
  </si>
  <si>
    <t>NE TK The Big Hobby Box ATV</t>
  </si>
  <si>
    <t>NE Tomy Sort  Pop Spinning UFO</t>
  </si>
  <si>
    <t>NE Tomy Shake  Sort Cup Cake</t>
  </si>
  <si>
    <t>NE SW FOC Episode 8 LEGO</t>
  </si>
  <si>
    <t>NE BRAINSMITH 3D Shape Builder</t>
  </si>
  <si>
    <t>NE BRAINSMITH The Memory Game</t>
  </si>
  <si>
    <t>NE BRAINSMITH Spic and Span Set</t>
  </si>
  <si>
    <t>NE BRAINSMITH Super Shape Sorting Lorr</t>
  </si>
  <si>
    <t>NE BRAINSMITH Food Scale</t>
  </si>
  <si>
    <t>NE BRAINSMITH Shape sorting Clock</t>
  </si>
  <si>
    <t>NE BRAINSMITH Vegetables in a net</t>
  </si>
  <si>
    <t>NE BRAINSMITH Logic Stacking</t>
  </si>
  <si>
    <t>NE BRAINSMITH Cash Counter</t>
  </si>
  <si>
    <t>NE BRAINSMITH Wooden Construction Trai</t>
  </si>
  <si>
    <t>NE BRAINSMITH Magnetic Fishing</t>
  </si>
  <si>
    <t>NE BRAINSMITH Stacking Rings</t>
  </si>
  <si>
    <t>NE BRAINSMITH Counting Firemen</t>
  </si>
  <si>
    <t>NE BRAINSMITH Fruit Maze</t>
  </si>
  <si>
    <t>NE BRAINSMITH Super Transporter Lorry</t>
  </si>
  <si>
    <t>NE FOTORAMA LAY IT OR BREAK IT WINDOW</t>
  </si>
  <si>
    <t>E FOTORAMA LOONY BIN</t>
  </si>
  <si>
    <t>E FOTORAMA Burger Mania</t>
  </si>
  <si>
    <t>E FOTORAMA FLUSH</t>
  </si>
  <si>
    <t>NE Cal baby 20 cm with pot &amp; accessori</t>
  </si>
  <si>
    <t>NE Cal Calinou 40 Cm Doll</t>
  </si>
  <si>
    <t>NE Ludendo Till money for Cash registe</t>
  </si>
  <si>
    <t>NE WABOBA Get Out SetMoonFlyerSurf</t>
  </si>
  <si>
    <t>NE WABOBA Catch Ball Glove with ball</t>
  </si>
  <si>
    <t>TOM AND JERRY 24 Pcs</t>
  </si>
  <si>
    <t>NE 118 Lamborghini Centenario SCL</t>
  </si>
  <si>
    <t>E Desert Rebels Ford MusT GT RC Rechar</t>
  </si>
  <si>
    <t>NE BEYBLADE BURST BOOSTER PACK ASST</t>
  </si>
  <si>
    <t>NE BEYBLADE BURST SWORD LAUNCHER</t>
  </si>
  <si>
    <t xml:space="preserve"> NE NENUCO HAPPY 17 cm</t>
  </si>
  <si>
    <t>NE NENUCO WITH RATTLE BOTTLE</t>
  </si>
  <si>
    <t xml:space="preserve"> NE NENUCO WITH MAGIC FEEDING BOTTLE</t>
  </si>
  <si>
    <t xml:space="preserve"> E NENUCO SUNNY</t>
  </si>
  <si>
    <t xml:space="preserve"> NE NENUCO HAPPY BIRTHDAY</t>
  </si>
  <si>
    <t xml:space="preserve"> E NENUCO FIRST STEPS</t>
  </si>
  <si>
    <t xml:space="preserve"> E NENUCO MEALS</t>
  </si>
  <si>
    <t xml:space="preserve"> E NENUCO CRADDLE SLEEP WITH ME</t>
  </si>
  <si>
    <t xml:space="preserve"> E DOCTOR WHY IS NENUCO CRYING?</t>
  </si>
  <si>
    <t xml:space="preserve"> NE NENUCO TWINS IN THE HAIRDRESSER</t>
  </si>
  <si>
    <t xml:space="preserve"> E NENUCO HAPPY SCHOOL 35 cm</t>
  </si>
  <si>
    <t>NE Bburago Ferrari My 1st Collection</t>
  </si>
  <si>
    <t>NE Bburago Jeep My 1st Collection</t>
  </si>
  <si>
    <t>NE Bburago Volvo My 1st Collection</t>
  </si>
  <si>
    <t>NE Bburago Ferrari UTurns</t>
  </si>
  <si>
    <t>E Bburago Jeep Adventure Trail</t>
  </si>
  <si>
    <t>NE Hostfull Door to Floor Basketball</t>
  </si>
  <si>
    <t>E Hostfull Hoop to Go Basketball18</t>
  </si>
  <si>
    <t>E Bburago Volvo My First R C</t>
  </si>
  <si>
    <t>NE NERF ACCUSTRIKE RAPTORSTRIKE C1895</t>
  </si>
  <si>
    <t>NE AVN HULK GAMMA GRIP FISTS E0615</t>
  </si>
  <si>
    <t>E DK BO Pedal Car Canopy &amp; backrest RE</t>
  </si>
  <si>
    <t>E DK BO Pedal Car WHITE</t>
  </si>
  <si>
    <t>E B O FISHING GAME W LIGHT&amp;MUSIC</t>
  </si>
  <si>
    <t>NE Make 7</t>
  </si>
  <si>
    <t>NE 8 in 1 games</t>
  </si>
  <si>
    <t>E Sirius Toy MaxGyroscope Drone MAX7666B</t>
  </si>
  <si>
    <t>NE R Swimming ring   goggles set MICKE</t>
  </si>
  <si>
    <t>NE R SWIMMING RING 70cm Hello Kitty 1</t>
  </si>
  <si>
    <t>NE GOGOPO Macaroon Erasers</t>
  </si>
  <si>
    <t>NE GOGOPO Glitter Pen</t>
  </si>
  <si>
    <t>NE GOGOPO Twin Pack Pencils and Erasers</t>
  </si>
  <si>
    <t>NE GOGOPO Scented Erasers 6 Pack</t>
  </si>
  <si>
    <t>NE GOGOPO Pop A Point Eraser</t>
  </si>
  <si>
    <t>NE GOGOPO Billboard Pen</t>
  </si>
  <si>
    <t>NE GOGOPO Emoji Plush Pen</t>
  </si>
  <si>
    <t>NE GOGOPO Light Up Crown Pen</t>
  </si>
  <si>
    <t>E GOGOPO Mini Silicone Purse</t>
  </si>
  <si>
    <t>NE GOGOPO Spikey Slap Band</t>
  </si>
  <si>
    <t>NE GOGOPO Jumbo Shaped Eraser</t>
  </si>
  <si>
    <t>NE GOGOPO Scented Gel Pens 2s</t>
  </si>
  <si>
    <t>NE GOGOPO Pop A Point Pencils 3s</t>
  </si>
  <si>
    <t>NE GOGOPO Mini Gel Pens 4s</t>
  </si>
  <si>
    <t>NE GOGOPO Scented Pencils 6s</t>
  </si>
  <si>
    <t>NE GOGOPO Maze Pens 3s</t>
  </si>
  <si>
    <t>NE Kinetic Folding Sand Box</t>
  </si>
  <si>
    <t>NE Kinetic Icecream Truck</t>
  </si>
  <si>
    <t>NE BARBIE Fashion Dresses Asst</t>
  </si>
  <si>
    <t>NE BARBIE NewCore Princess Asst</t>
  </si>
  <si>
    <t>NE BARBIE DollShoeAssortment</t>
  </si>
  <si>
    <t>NE BARBIE Doll wcomplete Fashions Acc</t>
  </si>
  <si>
    <t>NE BARBIE CMM Color InFashion</t>
  </si>
  <si>
    <t>NE BARBIE Fairy flying wings</t>
  </si>
  <si>
    <t>E Brb DreamtopiaBrush NSparklePrincess</t>
  </si>
  <si>
    <t>E FP Colourful Carnival Bouncer</t>
  </si>
  <si>
    <t>E FP Infant To Toddler Rocker 2018</t>
  </si>
  <si>
    <t>NE FP Honey Bee Teether</t>
  </si>
  <si>
    <t>NE FP Sweet Corn Teether</t>
  </si>
  <si>
    <t>NE FP Alligator Teether</t>
  </si>
  <si>
    <t>NE FP Corn Popper Rattle</t>
  </si>
  <si>
    <t>NE FP On The Go Stroller Mobile</t>
  </si>
  <si>
    <t>E FP Colour Carnival 3 In 1 Activity G</t>
  </si>
  <si>
    <t>E FP Deluxe Kick &amp; Play Piano Gym 2018</t>
  </si>
  <si>
    <t>E FP Soothe &amp; Go Giraffe</t>
  </si>
  <si>
    <t>NE FP Chatter Telephone</t>
  </si>
  <si>
    <t>E FP Smart Phone</t>
  </si>
  <si>
    <t>E FP Laugh &amp; Learn Puppy S Check Up</t>
  </si>
  <si>
    <t>E FP  4 In 1 High Chair</t>
  </si>
  <si>
    <t>NE Thomas Small Engine Assortment</t>
  </si>
  <si>
    <t>NE HELLO KITTY PLUSH HONEY BEE  36 CM</t>
  </si>
  <si>
    <t>NE HELLO KITTY W MUSHROOM 2 CLRS</t>
  </si>
  <si>
    <t>NE Hello Kitty Bagpack WDetachable Toy</t>
  </si>
  <si>
    <t>NE Hello Kitty Shoulder Bag</t>
  </si>
  <si>
    <t>NE Olaf Plush 9 Inch</t>
  </si>
  <si>
    <t>NE Dumbo Plush 9 Inch</t>
  </si>
  <si>
    <t>NE Pluto Plush 9 inch</t>
  </si>
  <si>
    <t>NE Tigger Plush 9 Inch</t>
  </si>
  <si>
    <t>NE Tigger Plush 12 Inch MR</t>
  </si>
  <si>
    <t>NE Nemo Plush 24 cm</t>
  </si>
  <si>
    <t>NE MINNIE IN PET SITTING DRESS 10Inch</t>
  </si>
  <si>
    <t>NE MINNIE IN HAWAIIAN DRESS 10Inch</t>
  </si>
  <si>
    <t>NE Doraemon Plush  Laughing  8 Inch</t>
  </si>
  <si>
    <t>NE Tom Plush 8 Inch</t>
  </si>
  <si>
    <t>NE Tom Plush 12 Inch</t>
  </si>
  <si>
    <t>NE GEORGE PIG PLUSH 19CM</t>
  </si>
  <si>
    <t>NE PEPPA PIG PLUSH 19CM</t>
  </si>
  <si>
    <t>NE GEORGE MUDDY PLUSH 30CM</t>
  </si>
  <si>
    <t>NE PEPPA MUDDY PLUSH 30CM</t>
  </si>
  <si>
    <t>NE SW RICHARD RABBIT PLUSH 19CM</t>
  </si>
  <si>
    <t>NE SW Bear White w Bronze Ribbon 25cm</t>
  </si>
  <si>
    <t>NE SW Bear Brown w Bronze Ribbon 25 cm</t>
  </si>
  <si>
    <t>NE Light Brown Lying Bear wPillow 35cm</t>
  </si>
  <si>
    <t>NE SW Bear w Honey Pot Baby Pink Color</t>
  </si>
  <si>
    <t>NE Baby Hippo Plush 25 cm</t>
  </si>
  <si>
    <t>NE Standing Emoji In Love Plush 30 cm</t>
  </si>
  <si>
    <t>NE Stand Emoji w StuckOut Tongue 30 cm</t>
  </si>
  <si>
    <t>NE Standing Emoji Feeling Joy 30cm</t>
  </si>
  <si>
    <t>NE Stand Emoji Grinning wSmile Eyes 30</t>
  </si>
  <si>
    <t>NE Standing Emoji Grinning Plush 30 cm</t>
  </si>
  <si>
    <t>NE Standing Emoji Brown Poop Plush 30</t>
  </si>
  <si>
    <t>E Winfun Roll N Pop Jungle Activity Ball</t>
  </si>
  <si>
    <t>E Winfun 3in1 Grow with Me Lion Scooter</t>
  </si>
  <si>
    <t>NE Frozen Print Bag Blue</t>
  </si>
  <si>
    <t>NE Dora Doll Medium 14 inch</t>
  </si>
  <si>
    <t>NE Dora Doll Large 20 Inch</t>
  </si>
  <si>
    <t>NE Minnie Kitchen Set</t>
  </si>
  <si>
    <t>NE WATERGUN WTRSQUITR IN PVC G15 3083</t>
  </si>
  <si>
    <t>NE WATERGUN MICKEY&amp;MINNIE PVC G12 2019</t>
  </si>
  <si>
    <t>NE Playgro Play in the park Activity G</t>
  </si>
  <si>
    <t>NE Playgro Sit up and Play Activity Ne</t>
  </si>
  <si>
    <t>NE Playgro Bath Duckie Family</t>
  </si>
  <si>
    <t>NE Playgro Elephant shape sorter</t>
  </si>
  <si>
    <t>NE Playgro Lion Activity Kick Toy</t>
  </si>
  <si>
    <t>E Playgro Music Class Xylophone</t>
  </si>
  <si>
    <t>E Playgro Sights and Sounds Music Box</t>
  </si>
  <si>
    <t>E Playgro Lights and Sounds Police Car</t>
  </si>
  <si>
    <t>E Playgro Lights and Sounds Fire Truck</t>
  </si>
  <si>
    <t>E Playgro DialaFriend Phone</t>
  </si>
  <si>
    <t>E Playgro Fun Sounds Hammer</t>
  </si>
  <si>
    <t>NE Playgro Jungle Squeaker Zebra</t>
  </si>
  <si>
    <t>NE Playgro Jungle Squeaker Lion</t>
  </si>
  <si>
    <t>NE Playgro Toy box dingly dangly clip</t>
  </si>
  <si>
    <t>NE Playgro TOY BOX DINGLY DANGLY MIMSY</t>
  </si>
  <si>
    <t>NE Playgro Bumpy Gums 3Pk Water Teethe</t>
  </si>
  <si>
    <t>NE Playgro Jerry Giraffe Water Teether</t>
  </si>
  <si>
    <t>NE Playgro Curly Critters  Lion</t>
  </si>
  <si>
    <t>NE Playgro Textured Teething Shapes</t>
  </si>
  <si>
    <t>E Vtech SUNNY FACE MUSICAL FLOWER VTUK</t>
  </si>
  <si>
    <t>E Vtech GROW WITH ME BABY DOLL</t>
  </si>
  <si>
    <t>E Vtech PLAY &amp; LEARN ACTIVITY TABLE</t>
  </si>
  <si>
    <t>E Vtech PLAYTIME PUPPY RATTLE</t>
  </si>
  <si>
    <t>E Vtech ALPHABET LEARNING PAL</t>
  </si>
  <si>
    <t>E Vtech PULL ALONG PUPPY PAL </t>
  </si>
  <si>
    <t>E Vtech TAP&amp;TEACH DRUM</t>
  </si>
  <si>
    <t>E Vtech STACK SORT &amp; STORE TREE</t>
  </si>
  <si>
    <t>E LF SORT AND DISCOVER DRUM</t>
  </si>
  <si>
    <t>E Vtech TOOL BOX</t>
  </si>
  <si>
    <t>E Vtech MY LEARNING MEDICAL PARTNER</t>
  </si>
  <si>
    <t>E Vtech TOUCH &amp; TEACH TABLETVTUK</t>
  </si>
  <si>
    <t>E Vtech FLYN DISCOVER GLOBE UK</t>
  </si>
  <si>
    <t>E Vtech STAR SOUNDS POLAR BEAR</t>
  </si>
  <si>
    <t>E Vtech CARE 4 ME LEARNING CARRIER</t>
  </si>
  <si>
    <t>E Vtech DRAW TO EXPLORE CREATIVE CENTR</t>
  </si>
  <si>
    <t>E Vtech BODYBOT </t>
  </si>
  <si>
    <t>NE crayola Colour Wonder Thomas Overwr</t>
  </si>
  <si>
    <t>NE Crayola PreSchool Readiness Kit</t>
  </si>
  <si>
    <t>NE crayola CR 50CT WSHBLE SPR TPS SCEN</t>
  </si>
  <si>
    <t>NE crayola CR MFC 3CT Palm Grip Crayon</t>
  </si>
  <si>
    <t>NE cr 48 Ct UltraClean Washable Crayon</t>
  </si>
  <si>
    <t>NE cr  Color Wonder DisneyPrincess Set</t>
  </si>
  <si>
    <t>NE cr 64ct UltraClean Washabl Crayon</t>
  </si>
  <si>
    <t>NE CR Colorwondr DisneyPrincess Overwr</t>
  </si>
  <si>
    <t>NE crayola CR CRYN 120CT CIGAR BOX</t>
  </si>
  <si>
    <t>E LP MR PENCIL S SCRIBBLE&amp;WRITE</t>
  </si>
  <si>
    <t>NE MICKEY BASKETBALL BOARD SET S</t>
  </si>
  <si>
    <t>NE Princess BASKETBALL BOARD SET S</t>
  </si>
  <si>
    <t>NE princess BASKETBALL BOARD SET Size</t>
  </si>
  <si>
    <t>NE MICKEY PLASTIC HANDLE JUMP ROPE 8 F</t>
  </si>
  <si>
    <t>NE MINNIE PLASTIC HANDLE JUMP ROPE 8 F</t>
  </si>
  <si>
    <t>NE PRINCESS PLASTIC HANDLE JUMP ROPE 8</t>
  </si>
  <si>
    <t>NE MICKEY SKATE COMBO semisoft 3135</t>
  </si>
  <si>
    <t>NE Mickey 2 PVC SOCCER</t>
  </si>
  <si>
    <t>NE Princess 2 PVC SOCCER</t>
  </si>
  <si>
    <t>NE 36cm Tumbler PVC</t>
  </si>
  <si>
    <t>NE MINNIE SKATE PROTECTN SETKEP 310Y</t>
  </si>
  <si>
    <t>NE PRNCSS SKATE PROTECTN SETKEP 310Y</t>
  </si>
  <si>
    <t>NE TY OWEN MULTICOLOR OWL MED</t>
  </si>
  <si>
    <t>NE TY CHASE  shepard dog reg</t>
  </si>
  <si>
    <t>NE TY RUBBLE  bulldog reg</t>
  </si>
  <si>
    <t>NE TY SKYE  cockapoo dog reg</t>
  </si>
  <si>
    <t>NE TY MARSHALL  dalmatian dog reg</t>
  </si>
  <si>
    <t>NE TY ROCKY  dog reg</t>
  </si>
  <si>
    <t>NE TY ZUMA  labrador dog reg</t>
  </si>
  <si>
    <t>NE TY TRIXY  lady bug</t>
  </si>
  <si>
    <t>NE TY SPANGLE  dalmationdog</t>
  </si>
  <si>
    <t>NE TY PRINCE  husky</t>
  </si>
  <si>
    <t>NE TY SLIPPERY  seal</t>
  </si>
  <si>
    <t>NE TY NELLIE  white owl</t>
  </si>
  <si>
    <t>NE TY STAR  unicorn</t>
  </si>
  <si>
    <t>NE TY CANDY  tan pug dog</t>
  </si>
  <si>
    <t>NE TY WINDSOR  brown bear</t>
  </si>
  <si>
    <t>NE TY ANNA  mouse</t>
  </si>
  <si>
    <t>PIGEON BABY TOOTHBRSH LIGHT BLUE 1U PP</t>
  </si>
  <si>
    <t>NE Pigeon Toothbrush 36 years Yellow</t>
  </si>
  <si>
    <t>PIGEON BABY LAUNDRY DETERGENT POWDER 1KG</t>
  </si>
  <si>
    <t>PIGEON STRAWBERRY SILICONE PCFR STP1 PP</t>
  </si>
  <si>
    <t>PIGEON SOOTHR STEP 2 GRAPES 5 8 MONTH PP</t>
  </si>
  <si>
    <t>PGEON CHERRY SLCONE PACFER STEP 3 PP</t>
  </si>
  <si>
    <t>PGEON AEROPLANE SLCONE PACFR STEP 2 PP</t>
  </si>
  <si>
    <t>NE Pigeon Soother Step 3 Ship</t>
  </si>
  <si>
    <t>PIGEON CATRPILAR SILCNE PCFR STP2 1PC PP</t>
  </si>
  <si>
    <t>PGEON FLOWER SLCONE PACFER STEP25-8MPP</t>
  </si>
  <si>
    <t>PIGEON TULIP SILICONE PACIFIER STP3 1UPP</t>
  </si>
  <si>
    <t>PIGEON LION SILICONE PACIFIER STEP 1 PP</t>
  </si>
  <si>
    <t>PIGEON DOG SILICONE PACIFIER STEP 31U PP</t>
  </si>
  <si>
    <t>PIGEON HONEYCOMB BREAST PADS 12 PCS CBD</t>
  </si>
  <si>
    <t>NE Pigeon Manual Breast Pump</t>
  </si>
  <si>
    <t>PIGEON FLEXIBLEPPBTLWTNPLM4M+ 200ML 1U</t>
  </si>
  <si>
    <t>PIGEON RED NURSING BOTTLE 240 ML CBD</t>
  </si>
  <si>
    <t>PIGEON PINK NURSING BOTTLE 120 ML BTL</t>
  </si>
  <si>
    <t>PIGEON PINK NURSING BOTTLE 240 ML CBD</t>
  </si>
  <si>
    <t>PIGEON PLSTC FDNG BLUE 120ML BTL CBD</t>
  </si>
  <si>
    <t>PIGEON BL PLSC FDNG BOTTLE 240 ML BTL</t>
  </si>
  <si>
    <t>NE PIGEON TWIN PACK BOTTLE200ML PINK CBD</t>
  </si>
  <si>
    <t>PIGEON CLEAR NURSING BOTTLE 120 ML CBD</t>
  </si>
  <si>
    <t>PIGEON FXL RD PRCT NRS BT NP4MT+200MLCBD</t>
  </si>
  <si>
    <t>NE Pigeon Bottle 120ml Pink Foral</t>
  </si>
  <si>
    <t>NE Pigeon Bottle 240ml Blue Foral</t>
  </si>
  <si>
    <t>E Pigeon Portable Electric Breast Pump</t>
  </si>
  <si>
    <t>E PT WORLDAUTOLOADER CITY24PCS30000111</t>
  </si>
  <si>
    <t>E PT WORLD AUTO LOADRCITY53PCS30000111</t>
  </si>
  <si>
    <t>E HEXBUG NITRO NANO SINGLE 4154572</t>
  </si>
  <si>
    <t>E HEXBUG NITRO NANO 5 PK 4154574</t>
  </si>
  <si>
    <t>E HEXBUG NITRO NANO SIDEWINDER 4155161</t>
  </si>
  <si>
    <t>E HEXBUG NITRO NANO HABITAT 4154575</t>
  </si>
  <si>
    <t>E HEXBUG BATTLEBOTS RIVALS 20 4135648</t>
  </si>
  <si>
    <t>E HEXBUG BATTLEBOTS ARENA 4135128</t>
  </si>
  <si>
    <t>E HEXBUG BATTLE BOTS SINGLES 4135126</t>
  </si>
  <si>
    <t>NE HWULTIMATE GARAGE CMP80</t>
  </si>
  <si>
    <t>NE HW SUPER LOOP RACEWAY  5 DCC</t>
  </si>
  <si>
    <t>NE HWMEGA HAULER VEHICLE  FTF68</t>
  </si>
  <si>
    <t>NE JL BatmanNBatcopter Vehi N FIG FNP6</t>
  </si>
  <si>
    <t>NE BLP NERF VIB STRIKE GAUNTLET</t>
  </si>
  <si>
    <t>NE BLP SLASH CLAW NON ELC</t>
  </si>
  <si>
    <t>E BLP BLACK PANTHER MASK</t>
  </si>
  <si>
    <t>NE MVL MIGHTY MUGGS AST</t>
  </si>
  <si>
    <t>NE MVL 12 INCH LEGENDS WOLVERINE</t>
  </si>
  <si>
    <t>NE MVL BEST OF 6 INCH LEGENDS AST</t>
  </si>
  <si>
    <t>NE NER MODULUS FIREPOWER UPGRADE AST</t>
  </si>
  <si>
    <t>NE NER SPORTS TABLEPROS AST W1 17</t>
  </si>
  <si>
    <t>NE NER NSTRIKE ELITE BANDOLIER KIT</t>
  </si>
  <si>
    <t>E NER NITRO MOTOFURY RAPID RALLY</t>
  </si>
  <si>
    <t>NE NER ACCUSTRIKE QUADRANT</t>
  </si>
  <si>
    <t>E NER NITRO AEROFURY RAMP RAGE</t>
  </si>
  <si>
    <t>NE SPD TITAN POWER PACK SPIDER MAN 12i</t>
  </si>
  <si>
    <t>NE SPD 6IN QUICK SHOT FIGURES</t>
  </si>
  <si>
    <t>NE SPD TITAN POWERPACK WEBWARRIORS 12i</t>
  </si>
  <si>
    <t>NE TRA GEN PRIMES LEADER OPTIMUS PRIME</t>
  </si>
  <si>
    <t>NE PD SPARKLE COMPOUND COLLECTION</t>
  </si>
  <si>
    <t>NE PD BURGER BARBECUE</t>
  </si>
  <si>
    <t>NE FRZ SMALL DOLL MINI PLAYSET AST</t>
  </si>
  <si>
    <t>NE PD PLAYDOH PLAYFUL PIES</t>
  </si>
  <si>
    <t>E PD DR DRILL N FILL</t>
  </si>
  <si>
    <t>NE DPR STAMP AND STYLE RAPUNZEL</t>
  </si>
  <si>
    <t>E PD PLUS VARIETY PACK</t>
  </si>
  <si>
    <t>NE PD COLORFUL COOKIES</t>
  </si>
  <si>
    <t>NE PD LUNCHTIME CREATIONS</t>
  </si>
  <si>
    <t>UMPIN PUG</t>
  </si>
  <si>
    <t>NE PD PIZZA PARTY</t>
  </si>
  <si>
    <t>NE PD CAKE PARTY</t>
  </si>
  <si>
    <t>NE PD SUPER MOLDING MANIA</t>
  </si>
  <si>
    <t>NE PD CELEBRATION PARTY PACK</t>
  </si>
  <si>
    <t>E FRR FURREAL FUZZ PETS AST W2 17</t>
  </si>
  <si>
    <t>E FRR SNIFFLIN SAWYER</t>
  </si>
  <si>
    <t>NE MLP FRIENDSHIP MAGIC CANTERLOT CAST</t>
  </si>
  <si>
    <t>NE DPR TANGLED RAPUNZEL STORY FIGURE</t>
  </si>
  <si>
    <t>E FRR FURREAL CUTIES AST</t>
  </si>
  <si>
    <t>NE PD PLAYDOH ICE CREAM TREATS B1857</t>
  </si>
  <si>
    <t>E MLP DUET TWILIGHT SPARKLE SPIKE C071</t>
  </si>
  <si>
    <t>E PD HOLIDAY PACK  36833</t>
  </si>
  <si>
    <t>E PLA CHASE N GO BALL POPPER B5846</t>
  </si>
  <si>
    <t>NE FRZ STORYTELLING FASHION DOLL C3382</t>
  </si>
  <si>
    <t>E MIDNIGHT TABOO C0418</t>
  </si>
  <si>
    <t>NE BOGGLE CLASSIC C2187</t>
  </si>
  <si>
    <t>NE MONOPOLY PAYDAY E0751</t>
  </si>
  <si>
    <t>NE MARVEL RUBIKS CREW E0821</t>
  </si>
  <si>
    <t>E BIRTHDAY BLOWOUT E0887</t>
  </si>
  <si>
    <t>E MONOPOLY JUNIOR E BANKING E1842</t>
  </si>
  <si>
    <t>E CATCH PHRASE B7389</t>
  </si>
  <si>
    <t>NE PIE FACE SHOWDOWN C0193</t>
  </si>
  <si>
    <t>NE DOWNSPIN C1641</t>
  </si>
  <si>
    <t>NE CRANIUM C1939</t>
  </si>
  <si>
    <t>NE WALT DISNEY ANIMATION MONOPOLY C211</t>
  </si>
  <si>
    <t>E HEARING THINGS C3379</t>
  </si>
  <si>
    <t>NE PIE FACE CHAIN REACTION E2762</t>
  </si>
  <si>
    <t>NE Dimpy Stuff Bear Premium Brown 80CM</t>
  </si>
  <si>
    <t>NE Dimpy Stuff Bear Premium Beige 80CM</t>
  </si>
  <si>
    <t>NE 5 in 1 Scooter Blue</t>
  </si>
  <si>
    <t>NE 5 in 1 Scooter Pink</t>
  </si>
  <si>
    <t>NE Apples To Apples Party Box</t>
  </si>
  <si>
    <t>NE Balderdash</t>
  </si>
  <si>
    <t>NE Bold Card Game Asst</t>
  </si>
  <si>
    <t>NE Funemployed Trial Pack</t>
  </si>
  <si>
    <t>NE Uno Barbie</t>
  </si>
  <si>
    <t>NE Mad Gab Card Game</t>
  </si>
  <si>
    <t>NE F That</t>
  </si>
  <si>
    <t>E Onlykids Mini Hatch Blue</t>
  </si>
  <si>
    <t>NE Disney Frozen Classic Fashion Anna</t>
  </si>
  <si>
    <t>NE Disney Frozen Classic Fashion Elsa</t>
  </si>
  <si>
    <t>NE Zoo Jumbo Storage BinOwl</t>
  </si>
  <si>
    <t>NE Zoo Hamper  Owl</t>
  </si>
  <si>
    <t>E E M 3stage Activity Center</t>
  </si>
  <si>
    <t>E Zoo Pack  Dog</t>
  </si>
  <si>
    <t>E Training Cup  Monkey</t>
  </si>
  <si>
    <t>E Training CupOwl</t>
  </si>
  <si>
    <t>E Training CupButterfly</t>
  </si>
  <si>
    <t>E Training CupDog</t>
  </si>
  <si>
    <t>E Zoo Melamine Set Bee</t>
  </si>
  <si>
    <t>E Zoo Straw Bottle Dog</t>
  </si>
  <si>
    <t>E Zoo Straw Bottle Monkey</t>
  </si>
  <si>
    <t>E Zoo Straw Bottle Owl</t>
  </si>
  <si>
    <t>E Zoo Straw Bottle Bee</t>
  </si>
  <si>
    <t>E Zoo Straw Bottle Giraffe</t>
  </si>
  <si>
    <t>NE Zoo Utensil Dog</t>
  </si>
  <si>
    <t>NE Zoo Utensil Bee</t>
  </si>
  <si>
    <t>NE Zoo Utensils  Giraffe</t>
  </si>
  <si>
    <t>E Zoo Lunch KIT  Owl</t>
  </si>
  <si>
    <t>E Zoo Lunch KIT  Monkey</t>
  </si>
  <si>
    <t>s Zoo Lunch KIT  Dog</t>
  </si>
  <si>
    <t>E Zoo Lunch KIT  Giraffe</t>
  </si>
  <si>
    <t>E Zoo Lunch KIT  Butterfly</t>
  </si>
  <si>
    <t>NE Zoo SS Straw Bottle  Dog</t>
  </si>
  <si>
    <t>NE Duncks Pink</t>
  </si>
  <si>
    <t>NE Moby Corner Bath Toy Organiz</t>
  </si>
  <si>
    <t>NE E M Roll Around Bee</t>
  </si>
  <si>
    <t>NE E M Pull   Go Car  Hedgehog</t>
  </si>
  <si>
    <t>NE E M Musical Owl Phone</t>
  </si>
  <si>
    <t>NE E M Rolling Owl Push Toy</t>
  </si>
  <si>
    <t>NE BB  Activity Fox ST</t>
  </si>
  <si>
    <t>NE BB  Activity Lion ST</t>
  </si>
  <si>
    <t>E Playspot Geo Black Cream EU</t>
  </si>
  <si>
    <t>NE TF SPARKLING 36 X128G CONTAINERS AS</t>
  </si>
  <si>
    <t>NE TF HAIRDRESSER</t>
  </si>
  <si>
    <t>NE TF 2 PACKS  SPARKLING</t>
  </si>
  <si>
    <t>NE TF SPARKLING 3 POTS &amp; MOLDS</t>
  </si>
  <si>
    <t>NE TF SPARKLING 6 POTS</t>
  </si>
  <si>
    <t>NE TF SPARKLING  PRINCESS LARGE BOX</t>
  </si>
  <si>
    <t>MARVEL AVENGERS PLASTIC COIN BANK 1 PC</t>
  </si>
  <si>
    <t>E winfun Balls n Shapes Musical Table</t>
  </si>
  <si>
    <t>E winfun First Step Walker</t>
  </si>
  <si>
    <t>E winfun Skipn Toss Beetle</t>
  </si>
  <si>
    <t>NE winfun Stacks o Fun Balls and Cups</t>
  </si>
  <si>
    <t>E winfun R/C Lightn Sounds Train</t>
  </si>
  <si>
    <t>NE winfun Press N Spin Flower</t>
  </si>
  <si>
    <t>E winfun Magic Sounds Composer Keyboar</t>
  </si>
  <si>
    <t>E winfun Shake N Dance Crab it</t>
  </si>
  <si>
    <t>E winfun Fun Driver Junior</t>
  </si>
  <si>
    <t>E winfun My Flip Up Sounds Phone</t>
  </si>
  <si>
    <t>E winfun Beat Bop Cool Sounds Keyboard</t>
  </si>
  <si>
    <t>E HMG WF MY JUNGLE PALS SET</t>
  </si>
  <si>
    <t>NE winfun Caesar the Lion Rattle</t>
  </si>
  <si>
    <t>NE winfun Cheeky Chimp Rattle w Rings</t>
  </si>
  <si>
    <t>NE winfun Zippy Zebra Rattle</t>
  </si>
  <si>
    <t>E winfun BuzyBee Flashlight</t>
  </si>
  <si>
    <t>NE winfun Stack n Play Activity Blocks</t>
  </si>
  <si>
    <t>E winfun Lightup Talking Phone</t>
  </si>
  <si>
    <t>E winfun Pushn Walk Pony</t>
  </si>
  <si>
    <t>E winfun LightUp Musical Caterpillar</t>
  </si>
  <si>
    <t>E winfun Tap n Learn Musical Drum</t>
  </si>
  <si>
    <t>E winfun Count n Play Fun Barn</t>
  </si>
  <si>
    <t>E winfun Walker Rideon Popping Car</t>
  </si>
  <si>
    <t>E winfun Grow With Me Melody Gym</t>
  </si>
  <si>
    <t>E HMG WF JUNGLE PALS PLAYMAT</t>
  </si>
  <si>
    <t>E winfun 2 in 1 Activity Table</t>
  </si>
  <si>
    <t>E winfun Treetop Friends Spinner</t>
  </si>
  <si>
    <t>E winfun SideToSide Discovery Cube</t>
  </si>
  <si>
    <t>E winfun Go Go Drivers Garage Set</t>
  </si>
  <si>
    <t>E winfun Go Go Drivers Musical Track S</t>
  </si>
  <si>
    <t>E winfun Go Go Drivers Airport Set</t>
  </si>
  <si>
    <t>E winfun Music Fun Activity Cube</t>
  </si>
  <si>
    <t>E winfun Groovy Baby Bongo</t>
  </si>
  <si>
    <t>E winfun Baby Music Center</t>
  </si>
  <si>
    <t>E winfun Rockin Sounds Electric Guitar</t>
  </si>
  <si>
    <t>E winfun Sing N Jam Platform</t>
  </si>
  <si>
    <t>E winfun Symphonic Grand Piano Set</t>
  </si>
  <si>
    <t>E winfun Writen Draw Learning Board</t>
  </si>
  <si>
    <t>E winfun SteptoPlay Junior Piano Mat</t>
  </si>
  <si>
    <t>E winfun Rattle Music Set  Keyboard</t>
  </si>
  <si>
    <t>E HMG WF RATTLE MUSIC GIFTSET</t>
  </si>
  <si>
    <t>E winfun Rattle Music Set  Trumpet</t>
  </si>
  <si>
    <t>E winfun Toast #N Fun Tea Set</t>
  </si>
  <si>
    <t>NE winfun Water Fun Blossoms</t>
  </si>
  <si>
    <t>E winfun Water Fun Sounds Whale</t>
  </si>
  <si>
    <t>NE winfun Splash N Squirt Bath Pals 5p</t>
  </si>
  <si>
    <t>NE Winfun Splash NSquirt BathPals10 pcs</t>
  </si>
  <si>
    <t>NE YAHTZEE CLASSIC  C2406</t>
  </si>
  <si>
    <t>NE MONOPOLY GAMER C1815</t>
  </si>
  <si>
    <t>NE JENGA PASS CHALLENGE E0585</t>
  </si>
  <si>
    <t>NE PIT CLASSIC E0890</t>
  </si>
  <si>
    <t>NE DONT STEP IN IT E2489</t>
  </si>
  <si>
    <t>NE CAMELBAK EDDY 06L KIDSHIBISCUS</t>
  </si>
  <si>
    <t>NE CAMELBAK EDDY 06L KIDSPOP FLORAL</t>
  </si>
  <si>
    <t>NE CAMELBAK PODIUM 06L KIDSBIKE FACE</t>
  </si>
  <si>
    <t>NE CAMELBAK PODIUM 06L KIDSCATS</t>
  </si>
  <si>
    <t>NE CAMELBAK PODIUM 06LSOCCER FLAME</t>
  </si>
  <si>
    <t>NE CAMELBAK PODIUM CHILL 06L KIDSBRK</t>
  </si>
  <si>
    <t>NE CAMELBAK PODIUM CHILL 06LFLAMINGO</t>
  </si>
  <si>
    <t>NE HM Standard Hopper Super Hero Red</t>
  </si>
  <si>
    <t>NE HM Standard Hopper Super Hero Yello</t>
  </si>
  <si>
    <t>NE HM Football Small</t>
  </si>
  <si>
    <t>NE HM Football Large</t>
  </si>
  <si>
    <t>NE HM Sand   Water Pit with Accessorie</t>
  </si>
  <si>
    <t>NE LEGO CITY WILD RIVER ESCAPE 60176</t>
  </si>
  <si>
    <t>NE LEGO FRNDS MIAS BEDROOM 41327</t>
  </si>
  <si>
    <t>NE LEGO FRNDS OLIVIAS DLX BEDROOM 4132</t>
  </si>
  <si>
    <t>NE LEGO DUPLO MY FIRST LADYBUG 10859</t>
  </si>
  <si>
    <t>NE LEGO DUPLO MY FIRST RACE CAR 10860</t>
  </si>
  <si>
    <t>NE LEGO DUPLO MY FIRST PUZZLE PETS 108</t>
  </si>
  <si>
    <t>NE LEGO DUPLO MY FIRST CELEBRATION 108</t>
  </si>
  <si>
    <t>NE LEGO CREATOR EXTREME ENGINES 31072</t>
  </si>
  <si>
    <t>NE LEGO JUNRS MOUNTAIN POLICECHASE 107</t>
  </si>
  <si>
    <t>NE LEGO CLASSIC CREATIVE SUITCASE 1071</t>
  </si>
  <si>
    <t>NE LEGO CLASSIC BRICKS ON A ROLL 10715</t>
  </si>
  <si>
    <t>NE LEGO CITY MONSTER TRUCK 60180</t>
  </si>
  <si>
    <t>NE LEGO FRNDS OLIVIAS MISSION VHCL 413</t>
  </si>
  <si>
    <t>NE LEGO DUPLO FUN CREATIONS 10865</t>
  </si>
  <si>
    <t>NE LEGO CITY DIRT ROAD PURSUIT 60172</t>
  </si>
  <si>
    <t>NE LEGO DUPLO MY 1ST ANML  BRICBOX 108</t>
  </si>
  <si>
    <t>NE LEGO NINJA KAI SPINJITZU MASTER 706</t>
  </si>
  <si>
    <t>NE LEGO NINJA NYA SPINJITZU MASTER 706</t>
  </si>
  <si>
    <t>NE LEGO  RAINBOW FUN 10401</t>
  </si>
  <si>
    <t>NE LEGO TECH BASH 42073</t>
  </si>
  <si>
    <t>NE LEGO CITY OFFROAD CHASE 60170</t>
  </si>
  <si>
    <t>NE LEGO CITY SPEED RECORD CAR 60178</t>
  </si>
  <si>
    <t>NE LEGO CITY MINING TEAM 60184</t>
  </si>
  <si>
    <t>NE LEGO CITY MOUNTAIN FUGITIVES 60171</t>
  </si>
  <si>
    <t>NE LEGO CITY MINING POWER SPLITTER 601</t>
  </si>
  <si>
    <t>NE LEGO CITY HEAVY CARGO TRANSPORT 601</t>
  </si>
  <si>
    <t>NE LEGO FRNDS STEPHANIES SOCCER 41330</t>
  </si>
  <si>
    <t>NE LEGO DUPLO MY FIRST EMOTIONS 10861</t>
  </si>
  <si>
    <t>NE LEGO JUNRS EMMAS PET PARTY 10748</t>
  </si>
  <si>
    <t>NE LEGO JUNRS ROAD REPAIR TRUCK 10750</t>
  </si>
  <si>
    <t>NE LEGO MINI MINIFIG BATMOV SER 2 7102</t>
  </si>
  <si>
    <t>NE LEGO BRCKHD  SW KYLO 41603</t>
  </si>
  <si>
    <t>NE LEGO  OCEANS BOTTOM 10404</t>
  </si>
  <si>
    <t>NE LEGO CREATOR DRONE EXPLORER 31071</t>
  </si>
  <si>
    <t>NE LEGO CREATOR ROCKET RALLY CAR 31074</t>
  </si>
  <si>
    <t>NE LEGO CREATOR DAREDEVLSTUNTPLANE 310</t>
  </si>
  <si>
    <t>NE LEGO CREATOR MODULR SKATE HOUSE 310</t>
  </si>
  <si>
    <t>NE LEGO SH MM NIGHTWINGVSTHE JOKER 760</t>
  </si>
  <si>
    <t>NE LEGO SH MM SCARLET SPD VSSANDMA 760</t>
  </si>
  <si>
    <t>NE LEGO SH MM THOR VS LOKI 76091</t>
  </si>
  <si>
    <t>NE LEGO DUPLO FARM ANIMALS 10870</t>
  </si>
  <si>
    <t>NE LEGO DUPLO BELLES TEA PARTY 10877</t>
  </si>
  <si>
    <t>NE LEGO NINJA COLESPINJITZU MASTER 706</t>
  </si>
  <si>
    <t>NE LEGO DP MULANS TRAINING DAY 41151</t>
  </si>
  <si>
    <t>NE LEGO SH MM SUPERGIRLVSBRAINIAC 7609</t>
  </si>
  <si>
    <t>NE LEGO SH MM STARLORD VS NEBULA 76090</t>
  </si>
  <si>
    <t>NE LEGO TECH CONFTRUCK 42078</t>
  </si>
  <si>
    <t>NE HM 12PK Scented Colour Pencils</t>
  </si>
  <si>
    <t>NE HM 8PK Glitter Glue</t>
  </si>
  <si>
    <t>NE HM 26PK  Alphabet Stamps Set</t>
  </si>
  <si>
    <t>NE HM Crystal Seaside Stamp Set</t>
  </si>
  <si>
    <t>NE HM Stationery Set</t>
  </si>
  <si>
    <t>NE HM Set of 6 Rainbow Textured Balls</t>
  </si>
  <si>
    <t>E HM My 1st Trumpet</t>
  </si>
  <si>
    <t>E HM My 1st Tambourine</t>
  </si>
  <si>
    <t>E HM Electronic Shape#Sorting Ball 6</t>
  </si>
  <si>
    <t>NE HM Roll Around Tower 12</t>
  </si>
  <si>
    <t>NE HM Press and Go Animals</t>
  </si>
  <si>
    <t>NE HM My First Little Bot</t>
  </si>
  <si>
    <t>NE HM CONSTRUCTION VEHICLE</t>
  </si>
  <si>
    <t>E HM LIGHTS AND SOUNDS EMERGENCY VEHIC</t>
  </si>
  <si>
    <t>E HM LIGHTS AND SOUNDS FIRE ENGINE</t>
  </si>
  <si>
    <t>NE HM POPPING BALL DOME</t>
  </si>
  <si>
    <t>NE HM ACTIVITY TRIANGLE</t>
  </si>
  <si>
    <t>NE HM STACKNG CUPS</t>
  </si>
  <si>
    <t>NE HM STACKNG RINGS</t>
  </si>
  <si>
    <t>NE HM Excel Minifigure V160</t>
  </si>
  <si>
    <t>NE HM Bunny with Carrot 26cm FY187006</t>
  </si>
  <si>
    <t>NE HM Hamley Bear 27cm</t>
  </si>
  <si>
    <t>NE HM ATV Bear 23 cm 969740</t>
  </si>
  <si>
    <t>NE HM Pilot Bear 20cm J10143</t>
  </si>
  <si>
    <t>NE PD DOHVINCI COLOR MIXING SET E0122</t>
  </si>
  <si>
    <t>NE PD DOHVINCI STAINED GLASS AST E0126</t>
  </si>
  <si>
    <t>NE PD DOHVINCI MY WORKS OF ART AST E0291</t>
  </si>
  <si>
    <t>E PD DOHVINCI 4 PK DRAWING COMPOUND AST</t>
  </si>
  <si>
    <t>NE PD DOHVINCI 6 PK DRAWING COMPOUND AST</t>
  </si>
  <si>
    <t>NE PD DOHVINCI 18 PK DRAWING COMPOUND</t>
  </si>
  <si>
    <t>NE PD DOHVINCI STARTER SET AST E0407</t>
  </si>
  <si>
    <t>NE PD DOHVINCI BASIC SET E0519</t>
  </si>
  <si>
    <t>NE PD DOHVINCI MASTER TOOL SET E1468</t>
  </si>
  <si>
    <t>NE Paw Patrol Basic Plush Asst</t>
  </si>
  <si>
    <t>NE Paw Patrol 10 Plush  Chase</t>
  </si>
  <si>
    <t>NE Paw Patrol 10 Plush  Marshall</t>
  </si>
  <si>
    <t>NE Penguin Musical Wobbler</t>
  </si>
  <si>
    <t>NE ROTATING MUSIC BOX</t>
  </si>
  <si>
    <t>NE Hape 6in1 Music Maker</t>
  </si>
  <si>
    <t>NE Discover the Animal World with DIY</t>
  </si>
  <si>
    <t>NE Hatchimal Colleggtibles 1pk</t>
  </si>
  <si>
    <t>NE Hatchimal Colleggtibles 2pk with nest</t>
  </si>
  <si>
    <t>NE Hatchimal Colleggtibles 4pk  BONUS</t>
  </si>
  <si>
    <t>NE Discovery Kids wooden3in1 Table Easel</t>
  </si>
  <si>
    <t>NE Paintable Peppa Figure CMM</t>
  </si>
  <si>
    <t>NE Peppa &amp; George Magic Stains</t>
  </si>
  <si>
    <t>NE Fun Bath with Peppa</t>
  </si>
  <si>
    <t>NE Decorate Peppas House</t>
  </si>
  <si>
    <t>E Fun Ride with Peppa and George</t>
  </si>
  <si>
    <t>NE 48474SoftSides My First Gym</t>
  </si>
  <si>
    <t>NE 48669Magical Castle Ball Toyz</t>
  </si>
  <si>
    <t>NE 57107Sunset Glow Bathtub</t>
  </si>
  <si>
    <t>NE 57114Mushroom Bath Tub</t>
  </si>
  <si>
    <t>NE Sunta DollHouse20862751929</t>
  </si>
  <si>
    <t>NE Sunta KitchenSet 141791614</t>
  </si>
  <si>
    <t xml:space="preserve"> E FP Laugh N Learn Learn W Puppy Potty</t>
  </si>
  <si>
    <t xml:space="preserve"> E  FP 3In1 Musical Mobile</t>
  </si>
  <si>
    <t xml:space="preserve"> E Thomas Large Talking Engine Uk Sp 18</t>
  </si>
  <si>
    <t xml:space="preserve"> NE BRB Bakery Chef Doll And Playset</t>
  </si>
  <si>
    <t xml:space="preserve"> E FP L&amp; L Learn W Puppy Walker</t>
  </si>
  <si>
    <t xml:space="preserve"> NE BRB Princess Doll</t>
  </si>
  <si>
    <t>E AVN6IN IMVSTHANOS BATTLSET E0559 IWMOV</t>
  </si>
  <si>
    <t>E AVN MISSION TECH IRON MAN E0560 IW MOV</t>
  </si>
  <si>
    <t>NE AVN AGEAR IRON MAN E0562 IW MOV</t>
  </si>
  <si>
    <t>NE AVN 12IN TITANHERO HULK E0571 IW MOV</t>
  </si>
  <si>
    <t>NE AVN AGEAR STARLORD E0604 IW MOV</t>
  </si>
  <si>
    <t>NE AVN 12IN TITANHERO B AST E0605 IW MOV</t>
  </si>
  <si>
    <t>E AVN 12IN TH POWER FX CAP E0607 IW MOV</t>
  </si>
  <si>
    <t>E AVN 12INTITANHEROPWRFX SPDE0608 IW MOV</t>
  </si>
  <si>
    <t>NE AVN AGEAR HULK E0612 IW MOV</t>
  </si>
  <si>
    <t>E AVN 12IN TH PWR FX BKWIDOWE0614 IW MOV</t>
  </si>
  <si>
    <t>E AVN THOR HAMMER E0617 IW MOV</t>
  </si>
  <si>
    <t>E AVN HV ROLE PLAY MASK E0849 IW MOV</t>
  </si>
  <si>
    <t>NE AVN AGEAR SPIDERMAN E2134 IW MOV</t>
  </si>
  <si>
    <t>NE AVN AVENGERS 6INCH LEGENDS AST E0490</t>
  </si>
  <si>
    <t>NE AVN ULTIMATE 6 INCH LEGENDS E0805</t>
  </si>
  <si>
    <t>NE Bestway Barbie 56cm Swim Ring</t>
  </si>
  <si>
    <t>Bestway Animal Shaped swim Rings</t>
  </si>
  <si>
    <t>NE Bestway Hot Wheels 56cm Swim Ring</t>
  </si>
  <si>
    <t>NE Bestway Hydro-Swim Fun Snorkel Set</t>
  </si>
  <si>
    <t>NE Bestway Barbie 51cm Beach Ball</t>
  </si>
  <si>
    <t>NE Bestway Air Hammer 12 Pump</t>
  </si>
  <si>
    <t>NE Bestway Animated Surf Rider 3920</t>
  </si>
  <si>
    <t>NE Bestway UV Careful Pool Float 4038</t>
  </si>
  <si>
    <t>NE Bestway FP 69cm 3Ring Baby Seat</t>
  </si>
  <si>
    <t xml:space="preserve"> NE Thomas 3 Pack Assort Thomas Minis</t>
  </si>
  <si>
    <t xml:space="preserve"> NE Thomas Single Blind Pack 2018 Mix 4</t>
  </si>
  <si>
    <t>NE Thomas Mini Engines 7Pack Asst</t>
  </si>
  <si>
    <t xml:space="preserve"> E FP L   L Fruits   Fun Learning Marke</t>
  </si>
  <si>
    <t xml:space="preserve"> E FP Laugh   Learn Sweet Manners Tea S</t>
  </si>
  <si>
    <t xml:space="preserve"> E FP Laugh   Learn Learn Around Town B</t>
  </si>
  <si>
    <t xml:space="preserve"> E FP L   L PuppyS Busy Activity Home</t>
  </si>
  <si>
    <t>NE FP Mini Monster Assortment</t>
  </si>
  <si>
    <t xml:space="preserve"> E FP L   L Smart Stages W Sis Walker</t>
  </si>
  <si>
    <t xml:space="preserve"> NE Thomas Adventures Robot Rescue</t>
  </si>
  <si>
    <t xml:space="preserve"> NE FP Think Count   Add Math Center</t>
  </si>
  <si>
    <t>E Wall Climbing Spider W Music Fy878</t>
  </si>
  <si>
    <t>NE Barbie Furever 2 Wheel Scooter</t>
  </si>
  <si>
    <t>NE Hot wheels Speed 2 Wheel Scooter</t>
  </si>
  <si>
    <t>NE Frozen Sister 2 Wheel Scooter</t>
  </si>
  <si>
    <t>NE Spiderman Homecmg 2 Wheels Scooter</t>
  </si>
  <si>
    <t>NE Frozen Pink &amp; Blue 3 Wheel Scooter</t>
  </si>
  <si>
    <t xml:space="preserve"> E Dragon I Junior Megasaur Dino Truck</t>
  </si>
  <si>
    <t>E Dragon I Mid Size Bend   Bite TRex</t>
  </si>
  <si>
    <t>E Dragon I Dino Hunt Target Shooting S</t>
  </si>
  <si>
    <t>E Dragon I Dino Truck Light Sound Trex</t>
  </si>
  <si>
    <t>NE KS 9 FP Iron Man</t>
  </si>
  <si>
    <t>NE KS 9 FP Mickey Club</t>
  </si>
  <si>
    <t>NE KS 9 FP Peppa Pig</t>
  </si>
  <si>
    <t>NE Hello Kitty Plush with Pink Bow 25</t>
  </si>
  <si>
    <t>NE Hello Kitty Plush with Pink Bow 36</t>
  </si>
  <si>
    <t>NE Hello Kitty wShiny Pink Bow 25 cm</t>
  </si>
  <si>
    <t>NE Hello Kitty w Shiny Pink Bow 36 cm</t>
  </si>
  <si>
    <t>NE Hello Kitty with Orange Bow 25 cm</t>
  </si>
  <si>
    <t>NE Hello Kitty with Orange Bow 36 cm</t>
  </si>
  <si>
    <t>NE Hello Kitty with Red Bow 25 cm</t>
  </si>
  <si>
    <t>NE Hello Kitty with Red Bow 36 cm</t>
  </si>
  <si>
    <t>NE Donald Cuddle Plush 17 Inch</t>
  </si>
  <si>
    <t>NE Mickey Folding Plush 36 cm</t>
  </si>
  <si>
    <t>NE Minnie Folding Plush 36 cm</t>
  </si>
  <si>
    <t>NE Mickey Face Plush Toy 54 cm</t>
  </si>
  <si>
    <t>NE Minnie Face Plush Toy 54 cm</t>
  </si>
  <si>
    <t>NE Pooh Plush MR 61 cm</t>
  </si>
  <si>
    <t>NE Tigger Plush MR 43 cm</t>
  </si>
  <si>
    <t>NE Tigger Plush MR 61 cm</t>
  </si>
  <si>
    <t>NE Dumbo Plush MR 43 cm</t>
  </si>
  <si>
    <t>NE PLUTO PLUSH MR 61CM</t>
  </si>
  <si>
    <t>NE SW Baby Dinosaur  Blue Colour 50 cm</t>
  </si>
  <si>
    <t>NE SW Baby Dinosaur  Green &amp; Red 50 cm</t>
  </si>
  <si>
    <t>NE SW Standing Emoji Nerd Face  30 cm</t>
  </si>
  <si>
    <t>NE SW Standing Emoji Feeling Sleepy 30</t>
  </si>
  <si>
    <t>NE SW Standing Emoji Feeling Cool  30</t>
  </si>
  <si>
    <t>NE SW  Doll Floral Print  D  55 cm</t>
  </si>
  <si>
    <t>NE SW  Doll Floral Print  F  55 cm</t>
  </si>
  <si>
    <t>NE SW  Doll Blue Floral Print w Hat 75</t>
  </si>
  <si>
    <t>NE SW  Doll Red with Star Print 55 cm</t>
  </si>
  <si>
    <t>NE SW Cute Teddy  27 cm   Light Brown</t>
  </si>
  <si>
    <t>NE SW Cute Teddy  27 cm   Pink  Colour</t>
  </si>
  <si>
    <t>NE SW Teddy  27 cm   Grey Colour</t>
  </si>
  <si>
    <t>NE SW Beagle Dog in Sitting Pose   30</t>
  </si>
  <si>
    <t>NE SW Pug Dog in Sitting Pose    30 cm</t>
  </si>
  <si>
    <t>NE SW Golden Retriever Dog sitting  30</t>
  </si>
  <si>
    <t>NE SW Lion with Crown   33cm Orange</t>
  </si>
  <si>
    <t>NE SW Lion with Crown  33cm Light Brow</t>
  </si>
  <si>
    <t>NE SW Elephant w Stripes Ear 45cmBlue</t>
  </si>
  <si>
    <t>NE SW Elephant wStripes Ear 45cm Pink</t>
  </si>
  <si>
    <t>NE SW Pig with Dungaree   29 cm   Blue</t>
  </si>
  <si>
    <t>NE SW Pig wDungaree 29cm  Hot Pink</t>
  </si>
  <si>
    <t>NE SW Pig with Dungaree   29 cm   Oran</t>
  </si>
  <si>
    <t>NE SW Elephant w Colourful Ear 24cm Gr</t>
  </si>
  <si>
    <t>NE SW Baby Giraffe Orange Colour   30</t>
  </si>
  <si>
    <t>NE SW Baby Giraffe Hot Pink Colour 30</t>
  </si>
  <si>
    <t>NE SW Bunny Ribbon nEmbroidery Blue 27</t>
  </si>
  <si>
    <t>NE SW Bunny Ribbon nEmbroidery Pink 27</t>
  </si>
  <si>
    <t>NE SW Bunny Ribbn nEmbroidry Yelow 27c</t>
  </si>
  <si>
    <t>NE SW Bear w rectangle pillow Peach 42</t>
  </si>
  <si>
    <t>NE SW Bear w rectangle pillow Brown42</t>
  </si>
  <si>
    <t>NE SW White Bear with Pink Ears   34 c</t>
  </si>
  <si>
    <t>NE SW Brown Bear with Pink Ears   34 c</t>
  </si>
  <si>
    <t>NE SW Cute TeddyBear w Ribbon Brown 34</t>
  </si>
  <si>
    <t>NE SW Brown Teddy wMuffler 39 cm</t>
  </si>
  <si>
    <t>NE SW Sitting Blue Cat with Ribbon 30c</t>
  </si>
  <si>
    <t>NE SW Laydown Grey Dog   45 cm</t>
  </si>
  <si>
    <t>NE SW Laydown Brown Dog   45 cm</t>
  </si>
  <si>
    <t>NE SW Grey Dog in sitting Pose   26  c</t>
  </si>
  <si>
    <t>NE SW Brown Dog in sitting pose    26</t>
  </si>
  <si>
    <t>NE HMG TZ 3  DIE CAST SINGLE B CARD</t>
  </si>
  <si>
    <t>NE TZ 3  STREET MACHINES 2 PK 1416211</t>
  </si>
  <si>
    <t>NE TZ TRUCK CARRY CASE  4 CARS  141644</t>
  </si>
  <si>
    <t>NE TZ CAR TRANSPORTER  8 CARS  1416446</t>
  </si>
  <si>
    <t>NE TZ LARGE TRANSPORTER  10 CARS 14164</t>
  </si>
  <si>
    <t>NE LAUNCHER TRANSPORTER  10 CARS 14165</t>
  </si>
  <si>
    <t>NE TZ STREET MACHINES 5PK 1416212.EX18</t>
  </si>
  <si>
    <t>NE TZ 3  CONSTRUCTION TEAM 1416573</t>
  </si>
  <si>
    <t>NE TZ 3  CITY EMERGENCY TEAM 1416574</t>
  </si>
  <si>
    <t>NE TZ 4  CITY TRUCKS 1416449.V18EX</t>
  </si>
  <si>
    <t>NE HMG TZ EMERGENCY VEHICLES HELI   CARN</t>
  </si>
  <si>
    <t>E TZ FIRE STATION TRUCK PLAYSET 141642</t>
  </si>
  <si>
    <t>E TZ MOBILE POLICE BREAK OUT 1416389</t>
  </si>
  <si>
    <t>NE HMG TZ RESCUE VEHCL FIREENGINE AMBUL</t>
  </si>
  <si>
    <t>NE TZ CITY RESCUE 1373619.18</t>
  </si>
  <si>
    <t>NE EMERGENCY TEAM 1374265.INT</t>
  </si>
  <si>
    <t>NE TZ T/ME RESCUE HELICOPTER 1372250.1</t>
  </si>
  <si>
    <t>NE HMG TZ 4  DIE CAST SPEED BIKE</t>
  </si>
  <si>
    <t>NE TZ T/ME FIRE ENGINE 2 ASST 1373616.</t>
  </si>
  <si>
    <t>NE TZ CITY COACH 1370246.18</t>
  </si>
  <si>
    <t>NE LOAD   GO 1374104</t>
  </si>
  <si>
    <t>NE TZ TURBO TAKEDOWN  3 CARS  1416436</t>
  </si>
  <si>
    <t>NE TZ TURBO TWISTER  3 CARS  1416655</t>
  </si>
  <si>
    <t>NE TZ DINO ATTACK  3 CARS  1416576</t>
  </si>
  <si>
    <t>NE TZ SHARK ATTACK  3 CARS  1416435</t>
  </si>
  <si>
    <t>NE TZ DOOM DASH  5 CARS  1416638</t>
  </si>
  <si>
    <t>NE TZ DEMOLITION DASH  5 CARS  1416646</t>
  </si>
  <si>
    <t>NE TZ STREET SMASH  5 CARS  1416441</t>
  </si>
  <si>
    <t>NE TZ DINO CLASH  5 CARS  1416440</t>
  </si>
  <si>
    <t>NE TZ RAPID FIRE  5 CARS  1416442</t>
  </si>
  <si>
    <t>E TZ STREET RACE S/DOWN  5 CARS 141644</t>
  </si>
  <si>
    <t>NE TZ TYPHOON  10 CARS  1416580</t>
  </si>
  <si>
    <t>NE TZ THUNDERDOME  10 CARS  1416444</t>
  </si>
  <si>
    <t>NE TZ TANK ENGINE TRAIN 1370104.18</t>
  </si>
  <si>
    <t>NE TZ CAR   CARAVAN 1373274.18</t>
  </si>
  <si>
    <t>E TZ SMALL L S HELICOPTER 1416560</t>
  </si>
  <si>
    <t>E TZ SMALL L S POLICE MOTORBIKE 141656</t>
  </si>
  <si>
    <t>E TZ SMALL L S POLICE PICK UP 1416562</t>
  </si>
  <si>
    <t>E TZ SMALL L S AMBULANCE  INT  1416564</t>
  </si>
  <si>
    <t>E TEAMSTERZ L S FLEXI BUS 1416566</t>
  </si>
  <si>
    <t>E TZ L S SKIP LORRY 1416394</t>
  </si>
  <si>
    <t>E TZ L S TOW TRUCK 1416395</t>
  </si>
  <si>
    <t>NE TZ 5L TOWER GARAGE   15 CARS 141646</t>
  </si>
  <si>
    <t>NE TZ CITY PARK   DRIVE   5 CARS 14166</t>
  </si>
  <si>
    <t>E TZ L S FIRE ENGINE 1416390</t>
  </si>
  <si>
    <t>NE TZ 4  STREET MACHINES 3PK 1416379.V</t>
  </si>
  <si>
    <t>E TZ L S FIRE HELICOPTER 1416392</t>
  </si>
  <si>
    <t>NE SEA CRUISER TRANSPORTER 1374266</t>
  </si>
  <si>
    <t>NE TZ HI SPEED TRAIN 1370061.18</t>
  </si>
  <si>
    <t>E TZ L S POLICE 4X4 1416397</t>
  </si>
  <si>
    <t>NE KS 9 FP Minions</t>
  </si>
  <si>
    <t>NE KS 9 FP Frozen</t>
  </si>
  <si>
    <t>E DJ Robot RC</t>
  </si>
  <si>
    <t>E LEGO MINDSTORMS Creative Toolbox 171</t>
  </si>
  <si>
    <t>NE LEGO DUPLO Rapunzels Tower 10878</t>
  </si>
  <si>
    <t>NE Leibei Swing car Red w LED lights</t>
  </si>
  <si>
    <t>NE Leibei Swing car Green w LED lights</t>
  </si>
  <si>
    <t>NE Archies SOFT TOY  DUCK 25 CM  YELLO</t>
  </si>
  <si>
    <t>NE Archies SOFT TOY  FROG 25 CM GREEN</t>
  </si>
  <si>
    <t>NE Archies CAT WBROWN EAR &amp;RIBBON30CM</t>
  </si>
  <si>
    <t>NE Archies CAT WBLACK EAR &amp; RIBBN30CM</t>
  </si>
  <si>
    <t>NE Archies CAT WBLACK EAR &amp; RIBBN23CM</t>
  </si>
  <si>
    <t>NE Archies ANIMAL W BABY ELEPHANT30CM</t>
  </si>
  <si>
    <t>NE Archies ANIMAL W BABY TEDDY30 CM</t>
  </si>
  <si>
    <t>NE Archies ANIMAL W BABY LEOPARD30 CM</t>
  </si>
  <si>
    <t>NE Archies ANIMAL W BABY LION30 CM</t>
  </si>
  <si>
    <t>NE Archies SOFT TOYS YELLOW DUCK</t>
  </si>
  <si>
    <t>E FurReal Friends Bootsie</t>
  </si>
  <si>
    <t>E furReal Shaggy Shawn</t>
  </si>
  <si>
    <t>NE TY MILES  leopard</t>
  </si>
  <si>
    <t>NE TY JACK  grey dog</t>
  </si>
  <si>
    <t>NE TY BLITZ  blue unicorn reg</t>
  </si>
  <si>
    <t>NE TY SPENCER  dalmatian reg</t>
  </si>
  <si>
    <t>NE Chicco Stack  Roll</t>
  </si>
  <si>
    <t>E Chicco Bubble Gym</t>
  </si>
  <si>
    <t>NE Chicco 2 In 1 Build A Ball</t>
  </si>
  <si>
    <t>NE PlayDoh Kitchn Spinning Treats Mixe</t>
  </si>
  <si>
    <t>NE MLP Friendship Is Magic StoryPack A</t>
  </si>
  <si>
    <t>NE MLP Movie Pinkie&amp; Skystar Friends S</t>
  </si>
  <si>
    <t>NE MLP Movie Princess Glitter Celebrat</t>
  </si>
  <si>
    <t>NE MLP Movie Sparkling &amp; Spinning Skir</t>
  </si>
  <si>
    <t>NE My Little Pony: The Movie Playset</t>
  </si>
  <si>
    <t>NE MLP Movie Land&amp; Sea Fashion Style A</t>
  </si>
  <si>
    <t>NE Disney Princess Ariel Fashion Doll</t>
  </si>
  <si>
    <t>NE Disney Princess Belle Fashion Doll</t>
  </si>
  <si>
    <t>NE Disney Princes Cinderella Fashn Dol</t>
  </si>
  <si>
    <t>NE Disney Princess Magical Movers</t>
  </si>
  <si>
    <t>NE Disney Princess Dance nTwirl Ballro</t>
  </si>
  <si>
    <t>NE Disney Frozen Small &amp; Accessory Ass</t>
  </si>
  <si>
    <t>E DRESS AND GO MONKEY</t>
  </si>
  <si>
    <t>NE Disney Princess Kingdom SpinAStory</t>
  </si>
  <si>
    <t>NE MLP The Movie Rarity Small Plush</t>
  </si>
  <si>
    <t>NE MLP Meet the Mane 6 Ponies Collecti</t>
  </si>
  <si>
    <t>NE Hape Multipurpose Xylophone</t>
  </si>
  <si>
    <t>NE Giggles Build  Play Helicopter</t>
  </si>
  <si>
    <t>NE Giggles Build  Play Aeroplane</t>
  </si>
  <si>
    <t>E Giggles Twistasaurus</t>
  </si>
  <si>
    <t>NE Crayola ART BUDDY BACKPACK</t>
  </si>
  <si>
    <t>NE Crayola MFC DOUBLE DOODLE</t>
  </si>
  <si>
    <t>NE Crayola 10CT WSH NEON PNT COLOURS</t>
  </si>
  <si>
    <t>E STEPSING SCOUT</t>
  </si>
  <si>
    <t>E LP GET READY FOR SCHOOL BOOK</t>
  </si>
  <si>
    <t>NE CMM SEQUIN SPRING &amp; HEART FROZEN BL</t>
  </si>
  <si>
    <t>NE CMM  SEQUIN DELUXE SPRING BAG FROZE</t>
  </si>
  <si>
    <t>NE EL ANIMAL DOCTOR</t>
  </si>
  <si>
    <t>NE EL BABY SAFARI</t>
  </si>
  <si>
    <t>NE EL HAPPY FARM</t>
  </si>
  <si>
    <t>NE FROZEN FIRST KITCHEN</t>
  </si>
  <si>
    <t>NE SL BALLET SCHOOL</t>
  </si>
  <si>
    <t>NE SL ROMANTIC FASHION</t>
  </si>
  <si>
    <t>E FP Lnl Lrn Puzzle Ast  Use</t>
  </si>
  <si>
    <t>E FP Puppy &amp; Sis Remote Ast</t>
  </si>
  <si>
    <t>E FP Dancing Beatbark Puppy</t>
  </si>
  <si>
    <t>NE FP Sig Style Book  Wb</t>
  </si>
  <si>
    <t>E FP Sigstyle Opp Peg Ast  Fb</t>
  </si>
  <si>
    <t>NE Thomas MINIS STEEL STUNT 1engine in</t>
  </si>
  <si>
    <t>NE Barbie Dress Up Gift Set</t>
  </si>
  <si>
    <t>NE Barbie Brb Sprmrket</t>
  </si>
  <si>
    <t>NE Barbie SALON DIY</t>
  </si>
  <si>
    <t>NE Barbie KITCHEN DIY</t>
  </si>
  <si>
    <t>NE FP Gift Pack</t>
  </si>
  <si>
    <t>NE MASHA TAMBOURINE</t>
  </si>
  <si>
    <t>NE MASHA 2 MARACAS</t>
  </si>
  <si>
    <t>NE MASHA SOFT DOUGH</t>
  </si>
  <si>
    <t>NE MASHA STYLE 4ASS</t>
  </si>
  <si>
    <t>NE MASHA TRUMPET</t>
  </si>
  <si>
    <t>NE MASHA DOUGH SET</t>
  </si>
  <si>
    <t>NE MASHA SAXOPHONE</t>
  </si>
  <si>
    <t>NE MASHA COUSINE DASHA</t>
  </si>
  <si>
    <t>NE MASHA COOKING FUN</t>
  </si>
  <si>
    <t>NE MASHA WITH HER ANIMAL FRIENDS 5ASS</t>
  </si>
  <si>
    <t>NE MASHA MAGIC DESIGNER</t>
  </si>
  <si>
    <t>NE MASHA XYLOPHONE</t>
  </si>
  <si>
    <t>NE MASHA PAINT FUN</t>
  </si>
  <si>
    <t>NE MASHA COLOR HAIR</t>
  </si>
  <si>
    <t>NE MASHA MUSIC FUN</t>
  </si>
  <si>
    <t>E MASHA CONCERT PIANIST</t>
  </si>
  <si>
    <t>NE MASHAS PLAYGROUND</t>
  </si>
  <si>
    <t>NE MASHA SUPERHERO WITH TRAIN</t>
  </si>
  <si>
    <t>NE MASHA DOCTORCASE</t>
  </si>
  <si>
    <t>NE MASHA MAGIC DRAWING BOARD</t>
  </si>
  <si>
    <t>E MASHA LIGHT TABLET</t>
  </si>
  <si>
    <t>NE MASHA PLUSH BEAR 43CM REFRESH</t>
  </si>
  <si>
    <t>NE MASHA PLUSH BEAR 50CM REFRESH</t>
  </si>
  <si>
    <t>E MASHA MUSIC FUN</t>
  </si>
  <si>
    <t>E Lucy Sing and Dance</t>
  </si>
  <si>
    <t>NE SHOPKINS CORE COLLECTORS CASE</t>
  </si>
  <si>
    <t>NE Cupcake Surprise Mini Dolls  1 Pack</t>
  </si>
  <si>
    <t>NE Cupcake Surprise Mini Dolls  3 Pack</t>
  </si>
  <si>
    <t>NE Scentos Scented Classic Markers 24c</t>
  </si>
  <si>
    <t>NE Scentos Scented FineLine Markers 10</t>
  </si>
  <si>
    <t>NE Scentos Scented Crayons 24ct</t>
  </si>
  <si>
    <t>NE Scentos Scented Gel Pens 8ct</t>
  </si>
  <si>
    <t>NE Scentos Activity Kit 56 Pcs</t>
  </si>
  <si>
    <t>NE Scentos Scented Slime3ozEach4ct</t>
  </si>
  <si>
    <t>NE Scentos Slime &amp; Dough Set 21 pcs</t>
  </si>
  <si>
    <t>NE Nat Geo Natural Play Sand 2lb</t>
  </si>
  <si>
    <t>NE Nat Geo Sparkling Play Sand Blue</t>
  </si>
  <si>
    <t>NE Nat Geo Sparkling Play Sand Pink</t>
  </si>
  <si>
    <t>NE Nat Geo Sparkling Play Sand Purple</t>
  </si>
  <si>
    <t>NE NatGeo GlowInTheDark PlaySand2lb</t>
  </si>
  <si>
    <t>E Puppy Go Smart Dog</t>
  </si>
  <si>
    <t>E SMART TOOL CASE WITH BO DRILL</t>
  </si>
  <si>
    <t>NE SMART POLICE CASE</t>
  </si>
  <si>
    <t>NE SMART FIRE RESCUE CASE</t>
  </si>
  <si>
    <t>NE SMART MEDIC CASE</t>
  </si>
  <si>
    <t>E SMART CASH REGISTER</t>
  </si>
  <si>
    <t>E SMART SHOPPING SET</t>
  </si>
  <si>
    <t>E SMART SUPERMKT CASH REGISTER</t>
  </si>
  <si>
    <t>E SMART IRON</t>
  </si>
  <si>
    <t>E SMART KETTLE</t>
  </si>
  <si>
    <t>E SMART TOASTER</t>
  </si>
  <si>
    <t>E SMART COFFEE MACHINE</t>
  </si>
  <si>
    <t>E SMART WASHING MACHINE</t>
  </si>
  <si>
    <t>E SMART DISHWASHER</t>
  </si>
  <si>
    <t>NE SMART BREAKFAST SET</t>
  </si>
  <si>
    <t>E SMART COOK N GO KITCHEN HOTSPOT</t>
  </si>
  <si>
    <t>E SMART SUPERMARKET AND TROLLEY</t>
  </si>
  <si>
    <t>E SMART KITCHEN</t>
  </si>
  <si>
    <t>NE Scentos Scented Rainbow 10Pen  Blue</t>
  </si>
  <si>
    <t>NE MB BUILDABLE ENGINE  ASSORTMENT</t>
  </si>
  <si>
    <t>NE MB SMALL BOX OF BRICKS 60 PCS</t>
  </si>
  <si>
    <t>NE MB COD URBAN COPTER 491 PCS</t>
  </si>
  <si>
    <t>NE MB SAILBOAT ADVENTURE</t>
  </si>
  <si>
    <t>NE MB I CAN BUILD SMALL BOX ASTD</t>
  </si>
  <si>
    <t>NE MB I CAN BUILD MEDIUM BOX</t>
  </si>
  <si>
    <t>NE MB COD ASSLTSTRIKE ASST GUNDRONE</t>
  </si>
  <si>
    <t>NE HW  SB BLAST OFF CHALLENGETVC</t>
  </si>
  <si>
    <t>NE HW BALANCE BREAKOUT ECL</t>
  </si>
  <si>
    <t>NE HW  THEMED AVENGERS 5PACK</t>
  </si>
  <si>
    <t>NE CARS FINAL RACE CRUZ</t>
  </si>
  <si>
    <t>NE NERF ZOMBIE  DART REFILL 30</t>
  </si>
  <si>
    <t>NE NERF ZOMBIE  SIDE</t>
  </si>
  <si>
    <t>NE NERF ZOMBIE  SLINGFIRE</t>
  </si>
  <si>
    <t>NE NERF N ZOMBIE  OUTBREAKER BOW</t>
  </si>
  <si>
    <t>NE NERF NSTRIKE MODULUS MEDIATOR</t>
  </si>
  <si>
    <t>NE NERF ZOMBIE STRIKE REVREAPER</t>
  </si>
  <si>
    <t>NE TRA  GEN PWER OF PRIMES LEGENDS</t>
  </si>
  <si>
    <t>NE MARVEL AVN THOR BATTLE HAMMER</t>
  </si>
  <si>
    <t>E MARVEL SPIDERMAN HERO FX MASK</t>
  </si>
  <si>
    <t>NE MARVEL SPD FIG N CYCLE</t>
  </si>
  <si>
    <t>NE MARL SPD 3IN1 SPIDER CYCLEWFIG</t>
  </si>
  <si>
    <t>E AVN 12IN TH POWER PACK STARLORD IW M</t>
  </si>
  <si>
    <t>NE MARVEL BLP 2 IN 1 VEHICLE</t>
  </si>
  <si>
    <t>NE  WWE EMC FIGURE ASSTFFD42</t>
  </si>
  <si>
    <t>NE  WWE Val Championship Belt AsstFMJ9</t>
  </si>
  <si>
    <t>NE CARS INTRO MCQUEEN</t>
  </si>
  <si>
    <t>NE CARS JACKSON STORM</t>
  </si>
  <si>
    <t>E IMC KEYBOARD</t>
  </si>
  <si>
    <t>E IMC MICROPHONE AMPLIFIER</t>
  </si>
  <si>
    <t>NE IMC AVENGERS CAR PLAYSET</t>
  </si>
  <si>
    <t>E IMC AVENGERS MEGA LASER SET</t>
  </si>
  <si>
    <t>NE IMC RESCUE  DRONE SPIDERMAN</t>
  </si>
  <si>
    <t>NE IMC RESCUE  DRONE AVENGERS</t>
  </si>
  <si>
    <t>NE GLOWINTHEDARK PUTTY</t>
  </si>
  <si>
    <t>NE MAGNETIC PUTTY</t>
  </si>
  <si>
    <t>NE RUBIKS FLIP</t>
  </si>
  <si>
    <t>NE Swing Roller Orignl2 SizesRed</t>
  </si>
  <si>
    <t>NE Swing Roller Orignl2 SizesBlue</t>
  </si>
  <si>
    <t>NE Swing Roller Orignl2 SizesGreen</t>
  </si>
  <si>
    <t>NE Swing Roller Orignl2 SizesPurple</t>
  </si>
  <si>
    <t>NE LEGO MINIFIG 18 Series Party71021</t>
  </si>
  <si>
    <t>NE JUMPY Unicorn w Pump</t>
  </si>
  <si>
    <t>NE JUMPY Frog green w Pump</t>
  </si>
  <si>
    <t>NE JUMPY Wormy green w Pump</t>
  </si>
  <si>
    <t>NE JUMPY Wormy red w Pump</t>
  </si>
  <si>
    <t>NE JUMPY Zebra w Pump</t>
  </si>
  <si>
    <t>NE KS 18 ANCHOR HOPPER PEPPA PIG</t>
  </si>
  <si>
    <t>E Little Live Pets S1 SURPRISE CHICK S</t>
  </si>
  <si>
    <t>E Little Live Pets Ladybug Single PK C</t>
  </si>
  <si>
    <t>E Little Live Pets Ladybug HP</t>
  </si>
  <si>
    <t>NE Ooly Macaron Scented Erasers Set of</t>
  </si>
  <si>
    <t>NE Ooly IceCream Scented Erasers 6PK</t>
  </si>
  <si>
    <t>NE Ooly Lil Juicies Scented Erasers 6PK</t>
  </si>
  <si>
    <t>NE Ooly Note Pals StickyCandy Shoppe</t>
  </si>
  <si>
    <t>NE Ooly Note Pals Sticky Colorful Penci</t>
  </si>
  <si>
    <t>NE Ooly ChalkORama Chalk Crayon 12 PK</t>
  </si>
  <si>
    <t>NE Ooly Pods Poster 12pkNeon Glitter</t>
  </si>
  <si>
    <t>NE Ooly Chunkies Paint Sticks Set of 12</t>
  </si>
  <si>
    <t>NE Ooly Lil Paint Pods Poster 12PK</t>
  </si>
  <si>
    <t>NE Ooly Lil Paint Pods Watercolor 36PK</t>
  </si>
  <si>
    <t>NE Ooly Two Kind Colored Pencils  12pK</t>
  </si>
  <si>
    <t>NE Ooly Metallic Colored Pencils 12Pk</t>
  </si>
  <si>
    <t>NE Ooly Watercolor Pencils 24PK</t>
  </si>
  <si>
    <t>NE Ooly Mechanical Pencil 4Pk Pink</t>
  </si>
  <si>
    <t>NE Ooly Mechanical Pencil 4 Pk Blue</t>
  </si>
  <si>
    <t>NE Ooly Jumbo Neon Colored Pencils 8PK</t>
  </si>
  <si>
    <t>NE Ooly Oodles of Doodles Markers 10PK</t>
  </si>
  <si>
    <t>NE Ooly Do Over Highlighters  Set of 6</t>
  </si>
  <si>
    <t>NE Ooly Mystery Metallic Gel Crayon 6PK</t>
  </si>
  <si>
    <t>NE Ooly Color Appeel Crayons  Set of 12</t>
  </si>
  <si>
    <t>NE Ooly Sprkle Watrcolor GelCrayons 12P</t>
  </si>
  <si>
    <t>NE Ooly Dainty Donuts Scented Eraser 6P</t>
  </si>
  <si>
    <t>NE Ooly Icy Pops Scented Erasers 4PK</t>
  </si>
  <si>
    <t>NE Ooly Notes On A Roll Rainbow Brights</t>
  </si>
  <si>
    <t>NE Ooly Notes On A Roll  Neon Vibes</t>
  </si>
  <si>
    <t>NE Ooly Erasable ColoredPencils12PK</t>
  </si>
  <si>
    <t>NE Ooly Pastel Liners 2 Ended Marker 8P</t>
  </si>
  <si>
    <t>NE Ooly Colorin Book  Beach Bums</t>
  </si>
  <si>
    <t>NE Ooly Jumbo Scented Highlighters 6Pk</t>
  </si>
  <si>
    <t>NE Ooly Colorin Book  Cozy Critters</t>
  </si>
  <si>
    <t>NE Ooly Colorin BookTravel Retro Summer</t>
  </si>
  <si>
    <t>NE Ooly Colorin Book Travel Sweet Whims</t>
  </si>
  <si>
    <t>E RED 5 12 in 1 Solar Hydraulic Kit</t>
  </si>
  <si>
    <t>E RED 5 4 in 1 Motorised Robot</t>
  </si>
  <si>
    <t>E RED 5 7 in 1 Space Fleet</t>
  </si>
  <si>
    <t>E RED 5 Frilled Lizard</t>
  </si>
  <si>
    <t>ERED5RobotArm</t>
  </si>
  <si>
    <t>E RED 5 Salt Water Fuel Cell Baja Runne</t>
  </si>
  <si>
    <t>E RED 5 Salt Water Motorcycle</t>
  </si>
  <si>
    <t>E RED 5 Tobbie Robot</t>
  </si>
  <si>
    <t>NE RED 5 Air Shot</t>
  </si>
  <si>
    <t>NE RED 5 Unicorn Hoopla</t>
  </si>
  <si>
    <t>NE Estetic Paint Without Brush</t>
  </si>
  <si>
    <t>NE EDS AR POP 8 PCS 27CM HUMAN ANATOMY</t>
  </si>
  <si>
    <t>NE EDS AR POP DIG IT  TREX</t>
  </si>
  <si>
    <t>NE EDS OPTICS</t>
  </si>
  <si>
    <t>NE EDS MAGNET</t>
  </si>
  <si>
    <t>E EDS ALARM</t>
  </si>
  <si>
    <t>NE EDS MY SENSES50 EXP</t>
  </si>
  <si>
    <t>NE EDS DETECTIVE KIT WUV LIGHT</t>
  </si>
  <si>
    <t>NE EDS BEAKER SET</t>
  </si>
  <si>
    <t>E EDS STAR PROJECTOR</t>
  </si>
  <si>
    <t>E EDS SOLAR SYSTEM WOUT SOUND</t>
  </si>
  <si>
    <t>NE EDS DIY SOLAR SYSTEM</t>
  </si>
  <si>
    <t>NE EDS STETHOSCOPE</t>
  </si>
  <si>
    <t>NE Winfun Easy Grasp Rattle Ball</t>
  </si>
  <si>
    <t>NE Winfun Patch Giraffe Teether Rattle</t>
  </si>
  <si>
    <t>NE Winfun Round Timber Elephant Rattle</t>
  </si>
  <si>
    <t>NE Winfun Baby Blossom Rattle</t>
  </si>
  <si>
    <t>NE Winfun Baby s Butterfly Rattle</t>
  </si>
  <si>
    <t>NE Winfun Grip n Play Rattle</t>
  </si>
  <si>
    <t>NE Winfun Patch the Giraffe Rattle</t>
  </si>
  <si>
    <t>E Winfun Go Go Drivers Police Car</t>
  </si>
  <si>
    <t>E Winfun Go Go Drivers Fire Truck</t>
  </si>
  <si>
    <t>E Winfun Go Go Drivers Tow Truck</t>
  </si>
  <si>
    <t>E Winfun Go Go Drivers Plane</t>
  </si>
  <si>
    <t>E Winfun Light  N Sounds Teething Keys</t>
  </si>
  <si>
    <t>NE Winfun Activity Album Cube</t>
  </si>
  <si>
    <t>E Winfun Light up Twisty Rattles   Bee</t>
  </si>
  <si>
    <t>E Winfun LightTwisty Rattles Butterfly</t>
  </si>
  <si>
    <t>E HMG WF L   S REMOTE</t>
  </si>
  <si>
    <t>NE Winfun Push Along Humpty Dumpty</t>
  </si>
  <si>
    <t>E Winfun Wheel  N Sounds Driver</t>
  </si>
  <si>
    <t>E Winfun Press  n Go Activity Ladybug</t>
  </si>
  <si>
    <t>E Winfun Lights  N Sounds Animal Puzzl</t>
  </si>
  <si>
    <t>E Winfun Day  N Night Elephant Pal</t>
  </si>
  <si>
    <t>E Winfun Animal Sounds Bus</t>
  </si>
  <si>
    <t>E Winfun Super Activity Robot</t>
  </si>
  <si>
    <t>E Winfun Sweet Cake Stacker</t>
  </si>
  <si>
    <t>E Winfun Learn With Me Puppy Pal</t>
  </si>
  <si>
    <t>E Winfun Lights  N Sounds Snappy Croc</t>
  </si>
  <si>
    <t>E Winfun Pound  N Play Train</t>
  </si>
  <si>
    <t>E Winfun 3 in 1 Busy Bee Mobile</t>
  </si>
  <si>
    <t>E Winfun Speedster Driver</t>
  </si>
  <si>
    <t>E Winfun Sing  N Dance Goofy Bird</t>
  </si>
  <si>
    <t>E Winfun Police Station Fun Playset</t>
  </si>
  <si>
    <t>E Winfun Fire Station Fun Playset</t>
  </si>
  <si>
    <t>E Winfun Barnyard Set</t>
  </si>
  <si>
    <t>E Winfun Cool Kidz Keyboard</t>
  </si>
  <si>
    <t>E Winfun Cool Kidz 2 in 1 Microphone</t>
  </si>
  <si>
    <t>E Winfun 2 in 1 Giraffe Guitar</t>
  </si>
  <si>
    <t>E Winfun Laptop Junior   Cow</t>
  </si>
  <si>
    <t>E Winfun Laptop Junior   Tiger</t>
  </si>
  <si>
    <t>E Winfun Drive  N Learn Playmat Set</t>
  </si>
  <si>
    <t>E Winfun Walk with Me Dinoboo</t>
  </si>
  <si>
    <t>E Winfun Walk with Me Puppy</t>
  </si>
  <si>
    <t>E Winfun 6 in 1 Live Band</t>
  </si>
  <si>
    <t>E Winfun 4 in 1 Sports Center</t>
  </si>
  <si>
    <t>E Winfun Magic Lights Musical Play Gym</t>
  </si>
  <si>
    <t>NE JW2 3 75 HUMAN BASIC FIG ASST</t>
  </si>
  <si>
    <t>E JW2 DINO ROARIVORES ASST</t>
  </si>
  <si>
    <t>NE JW2 RIPCORD CHASERS ASST</t>
  </si>
  <si>
    <t>NE JW2 STORY PACK 2ASST</t>
  </si>
  <si>
    <t>NE JW2 BASIC DINO VALUE ASST</t>
  </si>
  <si>
    <t>NE JW2 DINO Attack Pack Asst</t>
  </si>
  <si>
    <t>NE JW2 Mini Dino 15 pack</t>
  </si>
  <si>
    <t>NE Kinetic Peppa Pig Motion Sand  3 As</t>
  </si>
  <si>
    <t>NE Kinetic Peppa Birthday Party Playse</t>
  </si>
  <si>
    <t>NE Kinetic Peppa s Fun Travels</t>
  </si>
  <si>
    <t>NE Kinetic Peppa s Day At The Beach</t>
  </si>
  <si>
    <t>NE Crayola 5 oz Multi Pack Dough   3X5</t>
  </si>
  <si>
    <t>NE Crayola 6  2oz tubs of Dough</t>
  </si>
  <si>
    <t>NE Crayola Small Playset   Cake</t>
  </si>
  <si>
    <t>NE Crayola Small Playset   Pizza</t>
  </si>
  <si>
    <t>NE Crayola Small    Roll and Cut Anima</t>
  </si>
  <si>
    <t>NE Crayola Small    Dough Extruder</t>
  </si>
  <si>
    <t>NE Crayola Medium    Burger</t>
  </si>
  <si>
    <t>NE Crayola Medium    Ice Cream</t>
  </si>
  <si>
    <t>NE Crayola Large    Pony Land</t>
  </si>
  <si>
    <t>NE Crayola Large    Road Maker Set</t>
  </si>
  <si>
    <t>NE Crayola Large    Ice Cream Delight</t>
  </si>
  <si>
    <t>NE Crayola Extra Large    Pet Salon</t>
  </si>
  <si>
    <t>NE Crayola Extra Large    Roll and Sha</t>
  </si>
  <si>
    <t>NE Crayola 4 in 1 Activity Station</t>
  </si>
  <si>
    <t>NE Crayola Carry Case   Treats N Sweet</t>
  </si>
  <si>
    <t>NE Crayola Carry Case   Kitchen Creati</t>
  </si>
  <si>
    <t>NE Crayola Carry Case   Mobile Salon</t>
  </si>
  <si>
    <t>NE Crayola 3 IN 1 PLAY TABLE</t>
  </si>
  <si>
    <t>NE Dimpy Premium BEAR  60 CM PINK ATV</t>
  </si>
  <si>
    <t>NE Dimpy Premium BEAR  60 CM BROWN ATV</t>
  </si>
  <si>
    <t>NE Masha Fairy</t>
  </si>
  <si>
    <t>NE MASHA ARTISTBOX</t>
  </si>
  <si>
    <t>E Masha Melody Fun</t>
  </si>
  <si>
    <t>NE LR CLOUD HOPPERAdditn  subtractn</t>
  </si>
  <si>
    <t>NE LR MATH BUILDERBodmas</t>
  </si>
  <si>
    <t>NE LR MONSTER Sock Factorymultipltn</t>
  </si>
  <si>
    <t>NE LR OCEAN RAIDERSA ddition</t>
  </si>
  <si>
    <t>NE LR PET ME Division and Multiplicatn</t>
  </si>
  <si>
    <t>NE LR SAY CHEESE CAFEMultiplctn tables</t>
  </si>
  <si>
    <t>NE Jakks DP RAPUNZEL MINI TODDLER DOLL</t>
  </si>
  <si>
    <t>NE Jakks FROZEN MINI ELSA CORE DRESS</t>
  </si>
  <si>
    <t>NE Jakks DP Aurora Shoes</t>
  </si>
  <si>
    <t>NE Jakks DP DP Bell Shoes</t>
  </si>
  <si>
    <t>NE Jakks DP DP Ariel Shoes</t>
  </si>
  <si>
    <t>NE Jakks DP DP Rapunzel Shoes</t>
  </si>
  <si>
    <t>NE Jakks DP DP Cinderella Shoes</t>
  </si>
  <si>
    <t>NE Jakks Frzn Anna Shoes</t>
  </si>
  <si>
    <t>NE Jakks Frzn Elsa Shoes</t>
  </si>
  <si>
    <t>NE Jakks DP Petite Princess Belle</t>
  </si>
  <si>
    <t>NE Jakks DP Petite Princess Jasmine</t>
  </si>
  <si>
    <t>NE Jakks DP Petite Princess Rapunzel</t>
  </si>
  <si>
    <t>NE Jakks Petite Frozen Elsa Core</t>
  </si>
  <si>
    <t>NE Jakks Petite Frozen Anna Core</t>
  </si>
  <si>
    <t>NE Jakks DP Core Large Doll Aurora</t>
  </si>
  <si>
    <t>NE Jakks DP Core Large Doll Cinderella</t>
  </si>
  <si>
    <t>NE Jakks DP Petite Princess Aurora</t>
  </si>
  <si>
    <t>NE Jakks DP Petite Princess Cindrella</t>
  </si>
  <si>
    <t>NE Jakks DP Style Me Princess Assortment</t>
  </si>
  <si>
    <t>NE Jakks DP SUPR VAL TODDLER CINDERELLA</t>
  </si>
  <si>
    <t>NE Jakks FROZEN BASIC TODDLER ELSA CORE</t>
  </si>
  <si>
    <t>NE Ferrari 8 inch hand pump Red</t>
  </si>
  <si>
    <t>NE Ferrari 8 inch hand pump Black</t>
  </si>
  <si>
    <t>NE Ferrari 8 inch hand pump Yellow</t>
  </si>
  <si>
    <t>NE NE FERRARI HELMET PP RED S</t>
  </si>
  <si>
    <t>NE NE FERRARI HELMET PP RED M</t>
  </si>
  <si>
    <t>NE NE FERRARI HELMET PP black S</t>
  </si>
  <si>
    <t>NE NE FERRARI HELMET PP black M</t>
  </si>
  <si>
    <t>NE FERRARI Skate Protector set  PVC  S</t>
  </si>
  <si>
    <t>NE FERRARI Skate Protector set  PVC  M R</t>
  </si>
  <si>
    <t>NE FERRARI CRUISER SKATEBOARD 26  5 X7</t>
  </si>
  <si>
    <t>NE FERRARI KIDS SKATE COMBO SET Black M</t>
  </si>
  <si>
    <t>NE FERRARI TWIST SCOOTER Led Light Black</t>
  </si>
  <si>
    <t>E MW just start E scooter Red</t>
  </si>
  <si>
    <t>E MW Just start E scooter Graffiti</t>
  </si>
  <si>
    <t>NE X SHOT DARTS 36</t>
  </si>
  <si>
    <t>NE X SHOT DARTS 100</t>
  </si>
  <si>
    <t>E ROBO ALIVE FISH</t>
  </si>
  <si>
    <t>E ROBO ALIVE TURTLE S1</t>
  </si>
  <si>
    <t>E ROBO ALIVE MIXD S1 2FISH 1TURTLE</t>
  </si>
  <si>
    <t>E ROBO ALIVE DINOSAUR</t>
  </si>
  <si>
    <t>E ROBO ALIVE S1 Spider</t>
  </si>
  <si>
    <t>NE X SHOT COMBOMaxAttck N Hurricne2CLPS</t>
  </si>
  <si>
    <t>NE X SHOT EXCEL Turbo Advance 4PCS</t>
  </si>
  <si>
    <t>NE X SHOT DARTS 200 Carry Case</t>
  </si>
  <si>
    <t>NE X SHOT EXCEL FURY 4  8Darts</t>
  </si>
  <si>
    <t>NE X SHOT Excel Xcess TK 12</t>
  </si>
  <si>
    <t>NE X SHOT ExcelHawk Eye 5Cans12Dart</t>
  </si>
  <si>
    <t>NE X SHOT Excel Vigilante NEW</t>
  </si>
  <si>
    <t>NE X SHOT  EXCEL Double Pulse</t>
  </si>
  <si>
    <t>NE X SHOT   Excel REFLEX 6 Combo Pack</t>
  </si>
  <si>
    <t>NE X SHOT   Combo Pack</t>
  </si>
  <si>
    <t>NE Rubber Basketball Mickey Sz 3 Black</t>
  </si>
  <si>
    <t>NE Rubber Basketball Cap Am Sz 3 Blue</t>
  </si>
  <si>
    <t>NE Rubber Basketball IronMan Sz 3 Red</t>
  </si>
  <si>
    <t>NE Rubber Basketball SPD Sz 3 Red</t>
  </si>
  <si>
    <t>NE Countable Jump Rope 9 ft Mickey blue</t>
  </si>
  <si>
    <t>NE 100CM Tumbler SPD Red PVC</t>
  </si>
  <si>
    <t>NE Plastic Inlin Skate combo 2 sz Mickey</t>
  </si>
  <si>
    <t>NE Plastic Inlin Skate combo 2 sz Frozen</t>
  </si>
  <si>
    <t>E SL GIRLS ONLY SECRET MESSAGE LAB</t>
  </si>
  <si>
    <t>NE SL THE AMAZING SQUISHY T REX</t>
  </si>
  <si>
    <t>NE SL SL THE AMAZING SQUISHY ZOMBIE</t>
  </si>
  <si>
    <t>NE MAISTO CYKLONE RIPPERS</t>
  </si>
  <si>
    <t>NE BBURAGO 1 24 LAFERRARI APERTA</t>
  </si>
  <si>
    <t>E HEXBUG NANO SPACE ZIPLINE</t>
  </si>
  <si>
    <t>E HEXBUG NANO SPACE DISCOVERY STATION</t>
  </si>
  <si>
    <t>E HEXBUG NANO SPACE COSMIC COMMAND</t>
  </si>
  <si>
    <t>NE BLOXX MB BASIC SETS</t>
  </si>
  <si>
    <t>NE BLOXX MB BEAR S GARDEN</t>
  </si>
  <si>
    <t>NE BLOXX MB BEAR S ROOM</t>
  </si>
  <si>
    <t>NE BLOXX MB POOL FUN</t>
  </si>
  <si>
    <t>NE BLOXX MB GO FISHING</t>
  </si>
  <si>
    <t>NE BLOXX MB MASHA S GARDEN</t>
  </si>
  <si>
    <t>NE BLOXX MB TRAIN FUN</t>
  </si>
  <si>
    <t>NE Masha 3 wheel scooter</t>
  </si>
  <si>
    <t>NE Zing Air Storm Sky Ripperz Single</t>
  </si>
  <si>
    <t>NE BS Blender Set with Fruits</t>
  </si>
  <si>
    <t>NE BS Kids Ironing Set</t>
  </si>
  <si>
    <t>NE BS Multifunctional Music Box</t>
  </si>
  <si>
    <t>NE BS My Beauty Set</t>
  </si>
  <si>
    <t>NE BS My Doctor Set</t>
  </si>
  <si>
    <t>NE BS Paint and Play Airplane Kit</t>
  </si>
  <si>
    <t>NE BS Tea Party Set</t>
  </si>
  <si>
    <t>NE BS Coffee Maker</t>
  </si>
  <si>
    <t>NE BS Popup Toaster</t>
  </si>
  <si>
    <t>NE SOCCER BALL  PVC Sofia purple</t>
  </si>
  <si>
    <t>E MsZ 1 32 Lamborghini Huracan LP610-4</t>
  </si>
  <si>
    <t>E MsZ 1 31 HONDA ACURA NSX T N G L S BLU</t>
  </si>
  <si>
    <t>E MsZ 1 32 CHEVROLET CAMARO SS T N G L S</t>
  </si>
  <si>
    <t>E MsZ 1 32BENTLEYCONTINENTALGT3T N G L S</t>
  </si>
  <si>
    <t>E MsZ 1 24 PORSCHE MsZ CARRERA GT FW OD</t>
  </si>
  <si>
    <t>E MsZ 1 24BENTLEYCONTINENTALGT3FW OD L S</t>
  </si>
  <si>
    <t>E MsZ 1 24 PORSCHE MsZ 918 SPYDER FW OD</t>
  </si>
  <si>
    <t>E MsZ 1 24 PORSCHE MsZ CAYENNE MsZ S FW</t>
  </si>
  <si>
    <t>E MsZ 1 24 HUMMER H3 FW OD L S YLW</t>
  </si>
  <si>
    <t>E Bettyma ATV Black RC 2.5 Ghz 2*12V</t>
  </si>
  <si>
    <t>E Bettyma ATV Red RC 2.5 Ghz 2*12V</t>
  </si>
  <si>
    <t>E Bettyma Bike Green 6V Music light</t>
  </si>
  <si>
    <t>E Bettyma Bike Red 6V Music light</t>
  </si>
  <si>
    <t>NE ZIP Red/Grey</t>
  </si>
  <si>
    <t>E 12 ELECTRONIC DARTBOARD w 6 ARROW</t>
  </si>
  <si>
    <t>NE My Soft Ball Book</t>
  </si>
  <si>
    <t>E Catching Stars Game</t>
  </si>
  <si>
    <t>NE Mantellisaurus  Drinking</t>
  </si>
  <si>
    <t>NE Sciurumimus</t>
  </si>
  <si>
    <t>NE Quarter Foal  Red Dun</t>
  </si>
  <si>
    <t>NE African Civet</t>
  </si>
  <si>
    <t>NE Common Zebra</t>
  </si>
  <si>
    <t>NE RingTailed Lemur</t>
  </si>
  <si>
    <t>NE Hippopotamus</t>
  </si>
  <si>
    <t>NE Blue Whale</t>
  </si>
  <si>
    <t>NE AVENGERS ACOUSTC GUITAR 78CM</t>
  </si>
  <si>
    <t>NE FROZEN ACOUSTIC GUITAR 31IN</t>
  </si>
  <si>
    <t>NE MY FIRST GUITAR CARS 21IN</t>
  </si>
  <si>
    <t>NE MY FIRST GUITAR MINIONS 21IN</t>
  </si>
  <si>
    <t>NE MY FIRST GUITAR PRINCESS 21IN</t>
  </si>
  <si>
    <t>NE MY FIRST GUITAR FROZEN 21IN</t>
  </si>
  <si>
    <t>NE DISNEY CARS MUSIC SET</t>
  </si>
  <si>
    <t>NE MINIONS MUSIC SET</t>
  </si>
  <si>
    <t>NE DISNEY PRINCESS MUSIC SET</t>
  </si>
  <si>
    <t>NE FROZEN MUSIC SET</t>
  </si>
  <si>
    <t>NE LOK LOST KITTIES MULTIPACK</t>
  </si>
  <si>
    <t>NE LOK LOST KITTIES BLIND BOX</t>
  </si>
  <si>
    <t>NE Skillmatics Hindi Champion</t>
  </si>
  <si>
    <t>NE MBE GARFIELD 23CM</t>
  </si>
  <si>
    <t>NE MBE GARFIELD 30CM</t>
  </si>
  <si>
    <t>NE MBE GARFIELD 43CM</t>
  </si>
  <si>
    <t>NE MBE GARFIELD 60CM</t>
  </si>
  <si>
    <t>NE MBE GARFIELD FACE CUSHION 40X30 CM</t>
  </si>
  <si>
    <t>NE CUDDLES MONKEY DRK BRWN 42.5 CM</t>
  </si>
  <si>
    <t>NE CUDDLES MONKEY LIGHT  BROWN 42.5CM</t>
  </si>
  <si>
    <t>NE CUDDLES BEAR POLKA DRESS PNK  27CM</t>
  </si>
  <si>
    <t>NE CUDDLES BEAR POLKA DRESS PURPLE  27CM</t>
  </si>
  <si>
    <t>NE CUDDLES BEAR SOFT BRWN 32CM</t>
  </si>
  <si>
    <t>NE CUDDLES BEAR SOFT PNK 32CM</t>
  </si>
  <si>
    <t>NE CUDDLES POODLE WHTE 24CM</t>
  </si>
  <si>
    <t>NE CUDDLES POODLE PNK 24CM</t>
  </si>
  <si>
    <t>NE CUDDLES PARROT RED 23CM</t>
  </si>
  <si>
    <t>NE CUDDLES DUCK YLW 23CM</t>
  </si>
  <si>
    <t>NE CUDDLES PUG GREEN HOOD 20CM</t>
  </si>
  <si>
    <t>NE CUDDLES PUG PNK HOOD BUNNYEARS 20CM</t>
  </si>
  <si>
    <t>NE CUDDLES PUG BLUE DRESS 20CM</t>
  </si>
  <si>
    <t>NE CUDDLES PUG PINK DRESS 20CM</t>
  </si>
  <si>
    <t>NE CUDDLES FROG DUAL TONE 20CM</t>
  </si>
  <si>
    <t>NE CUDDLES FOX DUAL TONE 20CM</t>
  </si>
  <si>
    <t>NE CUDDLES LEMUR CATTA DUAL TONE 20CM</t>
  </si>
  <si>
    <t>NE CUDDLES RACOON 20CM</t>
  </si>
  <si>
    <t>NE CUDDLES TURTLE GREEN SPRKL EYE 26CM</t>
  </si>
  <si>
    <t>NE CUDDLES TURTLE ORANGESPRKL EYE 26CM</t>
  </si>
  <si>
    <t>NE CUDDLES CAT LYING WHITE 28CM</t>
  </si>
  <si>
    <t>NE CUDDLES CAT LYING GREY 28CM</t>
  </si>
  <si>
    <t>NE CUDDLES CAT LYING CREAM 28CM</t>
  </si>
  <si>
    <t>NE CUDDLES DOG LYING 40CM</t>
  </si>
  <si>
    <t>NE Disney Frozen Ball pits w 50 Balls</t>
  </si>
  <si>
    <t>NE Disney Cars Ball pits w 50 Balls</t>
  </si>
  <si>
    <t>NE MI Mr Bucket Ball</t>
  </si>
  <si>
    <t>NE MI STEAMSHOOTING</t>
  </si>
  <si>
    <t>NE MI Westward Journey robot  Magic Cube</t>
  </si>
  <si>
    <t>NE MI Blackboard 120x41X3CM</t>
  </si>
  <si>
    <t>NE MI BLACKBOARD56X34X39CM</t>
  </si>
  <si>
    <t>NE Stephen Joseph Xylophone (Monkey)</t>
  </si>
  <si>
    <t>NE NERF ACCUSTRIKE DISRUPTOR EXCLUSIVE</t>
  </si>
  <si>
    <t>NE peppa Twin Figure Pack  Peppa George</t>
  </si>
  <si>
    <t>NE peppa Twin Figure Pack mamma peppa</t>
  </si>
  <si>
    <t>NE peppa Twin Figure Pack Daddy Peppa</t>
  </si>
  <si>
    <t>NE Peppa Twin Pack wAccesry Peppa George</t>
  </si>
  <si>
    <t>NE Peppa Pig Scene George Peppa2</t>
  </si>
  <si>
    <t>NE Peppa Pig Scene</t>
  </si>
  <si>
    <t>E Peppas Electronic Big Wheel w sound</t>
  </si>
  <si>
    <t>NE Peppas Playhouse Playset</t>
  </si>
  <si>
    <t>NE Peppa Pig Grandpa Train with Carriage</t>
  </si>
  <si>
    <t>NE Crazart CYO Fringe Bag</t>
  </si>
  <si>
    <t>NE Crazart CYO Kitty Ear Bag</t>
  </si>
  <si>
    <t>NE Crazart CYO Sequin Messenger Bag</t>
  </si>
  <si>
    <t>NE Crazart Make ur Own Sweet Lip Treats</t>
  </si>
  <si>
    <t>NE Crazart Mystical Nail and Body Art</t>
  </si>
  <si>
    <t>E Crazart Crazy Lights Super Nail Salon</t>
  </si>
  <si>
    <t>NE ALEX HEADS AILS</t>
  </si>
  <si>
    <t>NE WOODEN WINDMILL POLKA</t>
  </si>
  <si>
    <t>NE WOODEN WINDMILL BUTTERFLY</t>
  </si>
  <si>
    <t>NE WOODEN WINDMILL CURVES</t>
  </si>
  <si>
    <t>NE WOODEN WINDMILL CUTWORK</t>
  </si>
  <si>
    <t>E 100mm glass ball pink girl Fairy funct</t>
  </si>
  <si>
    <t>E 100mm glass ball Christmas</t>
  </si>
  <si>
    <t>NE SQUAP Color catch ball set  2 Assrt</t>
  </si>
  <si>
    <t>NE CANDYDOLL PNK DRESS SLING BAG SML</t>
  </si>
  <si>
    <t>NE CANDYDOLL CHK DRESS PRUSE IN HAND SML</t>
  </si>
  <si>
    <t>NE CANDYDOLL GRN DRESS WTH A PONY SML</t>
  </si>
  <si>
    <t>NE CANDYDOLL BLUDRESS PONY SLINGBAG SML</t>
  </si>
  <si>
    <t>NE CANDYDOLL BLUDRESS PLATES SLNGBAG BIG</t>
  </si>
  <si>
    <t>NE CANDYDOLL PINK DRESS PLATES BIG</t>
  </si>
  <si>
    <t>NE 21LAYING DOGS CREAM N BROWN</t>
  </si>
  <si>
    <t>NE 21LAYING DOGS WHITE AND BROWN</t>
  </si>
  <si>
    <t>NE 13BEARS WHITE AND GREY</t>
  </si>
  <si>
    <t>NE 13BEARS LIGHT BEOWN</t>
  </si>
  <si>
    <t>NE 105BEARS DRK BROWN N CREAM</t>
  </si>
  <si>
    <t>NE 105BEARS LIGHT BEOWN</t>
  </si>
  <si>
    <t>NE 105BEARS WHITE AND GREY</t>
  </si>
  <si>
    <t>NE 12 DOGS BROWN</t>
  </si>
  <si>
    <t>NE 12 DOGS WHITE AND BROWN</t>
  </si>
  <si>
    <t>NE 12 DOGS BROWN AND BLACK</t>
  </si>
  <si>
    <t>NE 100CM BEARS CREAM</t>
  </si>
  <si>
    <t>NE 95CM UNICORN PINK AND PURPLE GLITTER</t>
  </si>
  <si>
    <t>NE 23 CM BEANIEBOO EYES BLU OWL</t>
  </si>
  <si>
    <t>NE 23 CM BEANIEBOO EYES GIRAFFE</t>
  </si>
  <si>
    <t>NE 23 CM BEANIEBOO EYES ELEPHANT</t>
  </si>
  <si>
    <t>NE 23 CM BEANIEBOO EYES PNK UNICORN</t>
  </si>
  <si>
    <t>NE 23 CM BEANIEBOO EYES LION</t>
  </si>
  <si>
    <t>NE UNICORN RAINBOW 53 CM LIGHT PNK</t>
  </si>
  <si>
    <t>NE ELEPHANT COLORFUL GREY 32 CM</t>
  </si>
  <si>
    <t>NE HIPPO COLORFUL ORNG 32 CM</t>
  </si>
  <si>
    <t>NE ASSORTED UNICORN COLORFUL YLW 32 CM</t>
  </si>
  <si>
    <t>NE ASSORTED UNICORN COLORFUL PNK 32 CM</t>
  </si>
  <si>
    <t>NE ASSORTED DINO COLORFUL ORNG 32 CM</t>
  </si>
  <si>
    <t>NE ASSORTED DINO COLORFUL GRN 32 CM</t>
  </si>
  <si>
    <t>NE RABBIT BRWN N WHT  17 CM CURLY</t>
  </si>
  <si>
    <t>NE RABBIT PNK N WHT  17 CM CURLY</t>
  </si>
  <si>
    <t>NE SHEEP PNK N WHT  18 CM CURLY</t>
  </si>
  <si>
    <t>NE SHEEP WHT  18 CM CURLY</t>
  </si>
  <si>
    <t>NE CAT DUAL GREY N WHT  24 CM</t>
  </si>
  <si>
    <t>NE CAT DUAL CREAM N BRWN  24 CM</t>
  </si>
  <si>
    <t>NE OWL GREY N WHITE CURLY 24 CM</t>
  </si>
  <si>
    <t>NE OWL BRWN N WHITE CURLY 24 CM</t>
  </si>
  <si>
    <t>NE SITNG DOG LGHT BRWN N DRK BRWN  31 CM</t>
  </si>
  <si>
    <t>NE SITNG DOG GREY AND BRWN  31 CM</t>
  </si>
  <si>
    <t>NE BEAR LGHT BRWN  27 CM</t>
  </si>
  <si>
    <t>NE BEAR LGHT PNK  27 CM</t>
  </si>
  <si>
    <t>NE CRAZSLIMY COLOR CHANGE SLIME</t>
  </si>
  <si>
    <t>NE CRAZSLIMY GOOP SINGL TUB</t>
  </si>
  <si>
    <t>NE Jr Police Station</t>
  </si>
  <si>
    <t>NE Starter Set  Asst</t>
  </si>
  <si>
    <t>NE 2in1 Plane</t>
  </si>
  <si>
    <t>NE 3 Model Set Rescue Car</t>
  </si>
  <si>
    <t>NE 5Model Set Motorcycle</t>
  </si>
  <si>
    <t>NE MULTI 5 Model Set  Pull Back Car</t>
  </si>
  <si>
    <t>NE 10 Model Set Truck</t>
  </si>
  <si>
    <t>E 10 Model Set  Motorized Truck</t>
  </si>
  <si>
    <t>E Eifel Tower</t>
  </si>
  <si>
    <t>NE PLAYSKOOL DRY ERASE LEARNING BOARD</t>
  </si>
  <si>
    <t>NE PLAYDOH 15 WASHABLE SIDE WALK CHALKS</t>
  </si>
  <si>
    <t>NE playdoh 6OZ 178 ML  SCHOOL GLUE</t>
  </si>
  <si>
    <t>NE PLAYDOH 6PK WASH TEMPERA PAINT</t>
  </si>
  <si>
    <t>NE playdoh 8Ct Wash Broad Line Markers</t>
  </si>
  <si>
    <t>NE PLAYDOH GIANT ACTIVITY PAD</t>
  </si>
  <si>
    <t>NE PLAYDOH Mini Activity Bag</t>
  </si>
  <si>
    <t>NE PLAYDOH TRAVEL ACTIVITY BOX</t>
  </si>
  <si>
    <t>NE PLAYDOH BACKPACK TRAVEL KIT</t>
  </si>
  <si>
    <t>NE PLAYDOH LARGE ACTIVITY BUCKET 2Y+</t>
  </si>
  <si>
    <t>NE PLAYDOH JUMBO CRAFT TUB</t>
  </si>
  <si>
    <t>NE PLAYSKOOL 8 NON TOXIC NEON CRAYONS</t>
  </si>
  <si>
    <t>NE PLAYSKOOL WASH GIANT STAMP MARKERS</t>
  </si>
  <si>
    <t>NE PLAYSKOOL ART SET</t>
  </si>
  <si>
    <t>NE PLAYDOH 21 CT WATER COLOR SET W BRUSH</t>
  </si>
  <si>
    <t>NE PLAYSKOOL 36Count Crayons</t>
  </si>
  <si>
    <t>NE PLAYSKOOL 64 CT CRAYONS W/SHARPENER</t>
  </si>
  <si>
    <t>NE PLAYSKOOL 5CT Asst Paint Brush Set</t>
  </si>
  <si>
    <t>NE PLAYSKOOL 30Ct Wash Super Tip Markers</t>
  </si>
  <si>
    <t>NE PLAYSKOOL Diecut Colring Activity Pad</t>
  </si>
  <si>
    <t>NE PLAYSKOOL Learn Alphabet Activity</t>
  </si>
  <si>
    <t>NE PLAYSKOOL Learning Time Activity Kit</t>
  </si>
  <si>
    <t>NE PLAYSKOOL 24CT Crayons in a Tub</t>
  </si>
  <si>
    <t>E IZYZY LAMBORGINI 114 CAR GAUNTLET RMT</t>
  </si>
  <si>
    <t>E IZYZY FLYING BALL HND SENSOR</t>
  </si>
  <si>
    <t>E DK BO Pedal Car Canopy bckrst Blue</t>
  </si>
  <si>
    <t>E DK BO Pedal Car Canopy bckrst White</t>
  </si>
  <si>
    <t>E TurboS Batman car 6v</t>
  </si>
  <si>
    <t>NE Plastic Inlin Skate combo 2 sz Cap Am</t>
  </si>
  <si>
    <t>NE Plastic Inlin Skate combo 2 sz SPD</t>
  </si>
  <si>
    <t>NE SuperK Badminton Set 2 rckts 2 balls</t>
  </si>
  <si>
    <t>E FINGERLINGS PLYST W 1 MONKEYBARSWING</t>
  </si>
  <si>
    <t>E FINGERLINGS PLYST W 1 MONKEY JUNGLEGYM</t>
  </si>
  <si>
    <t>E FINGERLINGS BABY UNICORN GIGI WHITE</t>
  </si>
  <si>
    <t>E FINGERLINGS BABY UNICORN GEMMA PNK</t>
  </si>
  <si>
    <t>E FINGERLINGS GLITTER MONKEY TURQUOISE</t>
  </si>
  <si>
    <t>E FINGERLINGS GLITTER MONKEY LIGHTPURPLE</t>
  </si>
  <si>
    <t>E FINGERLINGS GLITTER MONKEY LIGHT PINK</t>
  </si>
  <si>
    <t>E FINGERLINGS UNTAMED TREX IRONJAW BLU</t>
  </si>
  <si>
    <t>E FINGERLINGS UNTAMED TREX RIPSAW RED</t>
  </si>
  <si>
    <t>E FINGERLINGS UNTAMED TREX TRACKER GRN</t>
  </si>
  <si>
    <t>E FINGERLINGS MONKEY  BABY ASHLEY PNK</t>
  </si>
  <si>
    <t>E FINGERLINGS MONKEY  BABY DANNY GRN</t>
  </si>
  <si>
    <t>E FINGERLINGS BABY PANDA POLLY PNK</t>
  </si>
  <si>
    <t>E FINGERLINGS BABY PANDA DREW WHITE</t>
  </si>
  <si>
    <t>E FINGERLINGS CAROUSEL PLYST 1BIG 1MINI</t>
  </si>
  <si>
    <t>NE NERF ZOMBIE RIPCHAIN</t>
  </si>
  <si>
    <t>E NERF MODULUS EVADER</t>
  </si>
  <si>
    <t>E NERF ZOMBIE SURVIVAL SYSTEMSCRAVENGER</t>
  </si>
  <si>
    <t>NE NERF MEGA THUNDERHAWK  SINGL TUB</t>
  </si>
  <si>
    <t>NE NERF NITRO DOUBLECLUTCH INFERNO</t>
  </si>
  <si>
    <t xml:space="preserve"> NE Toycra Magnetic Match Rings</t>
  </si>
  <si>
    <t xml:space="preserve"> NE Toycra Difference Jr</t>
  </si>
  <si>
    <t xml:space="preserve"> NE Toycra Difference</t>
  </si>
  <si>
    <t xml:space="preserve"> NE Toycra Dr Eureka</t>
  </si>
  <si>
    <t xml:space="preserve">  NE Toycra Go Go Gelato</t>
  </si>
  <si>
    <t xml:space="preserve"> NE Toycra Bubble Jungle</t>
  </si>
  <si>
    <t>E OK Bentley EXP JL white</t>
  </si>
  <si>
    <t>E OK Bentley EXP JL Green</t>
  </si>
  <si>
    <t>NE Dimpy Horse Red Rideon75Cm</t>
  </si>
  <si>
    <t>NE HASBRO TRIVIAL PURSUIT</t>
  </si>
  <si>
    <t>NE HASBRO DONT LOSE YOUR COOL</t>
  </si>
  <si>
    <t>NE HASBRO MONOPOLY CHEATERS EDITION</t>
  </si>
  <si>
    <t>NE HASBRO FANTASTIC GYMNASTICS VAULT CHA</t>
  </si>
  <si>
    <t>NE HASBRO TROUBLE</t>
  </si>
  <si>
    <t>NE Cruising Adventures</t>
  </si>
  <si>
    <t>NE Golden Dragon Master</t>
  </si>
  <si>
    <t>NE Cole  Drgaon Master</t>
  </si>
  <si>
    <t>NE Jay  Dragon Master</t>
  </si>
  <si>
    <t>NE KaiDragon Master</t>
  </si>
  <si>
    <t>NE Stormbringer</t>
  </si>
  <si>
    <t>NE SuperK Plastic Shuttlecock 12 pcs</t>
  </si>
  <si>
    <t>NE SuperK Junior Hullahoop 63 cm dia</t>
  </si>
  <si>
    <t>NE SuperK TT Racket Set 2 Rckts 3 balls</t>
  </si>
  <si>
    <t>NE Barbie Rainbow Cove Chelsea Dress Up</t>
  </si>
  <si>
    <t>E FP Laugh  Learn Puppys Piano</t>
  </si>
  <si>
    <t>E FP BRIGHT BEATS BUGGIES AST</t>
  </si>
  <si>
    <t>NE Barbie  Doll and Playset</t>
  </si>
  <si>
    <t>NE Thomas MINIS RESCUE RAILS MOTOR</t>
  </si>
  <si>
    <t>NE MLP THE MOVIE SNAP ON FASHIONS AST</t>
  </si>
  <si>
    <t>NE DPR MM MINI PLAYSET AST</t>
  </si>
  <si>
    <t>E FRZ FD ICY LIGHTS ELSA</t>
  </si>
  <si>
    <t>E MLP GLIMMER N GLOW PRINCESS CELESTIA</t>
  </si>
  <si>
    <t>NE DPR MAGICAL MOVERS RAPUNZEL DLX PLYST</t>
  </si>
  <si>
    <t>NE MLP MAGICAL CHARACTER PACK AST</t>
  </si>
  <si>
    <t>E MLP BEATS N TREATS MAGICAL CLASSROOM</t>
  </si>
  <si>
    <t>E MLP MAGICAL STORIES AST</t>
  </si>
  <si>
    <t>NE MLP ULTIMATE EQUESTRIA COLLECTION</t>
  </si>
  <si>
    <t>NE MLP MIGHTY MUGGS AST</t>
  </si>
  <si>
    <t>NE FERRARI 5 PVC TYRE SOCCER BLACKRED</t>
  </si>
  <si>
    <t>NE FERRARI 5 PVC TYRE SOCCER BLACKWHIT</t>
  </si>
  <si>
    <t>NE FERRARI 5 PVC TYRE SOCCER BLACKYLW</t>
  </si>
  <si>
    <t>NE FERRARI 3PVC MCHN SEWNG SOCCER RED</t>
  </si>
  <si>
    <t>NE FERRARI 3PVC MCHN SEWNG SOCCER BLK</t>
  </si>
  <si>
    <t>E YINRUN 27MHZ SPIN SLIDER 360WOCHRG</t>
  </si>
  <si>
    <t>E 124 MZ RC TRA WALL CLIMBING BUGATTI</t>
  </si>
  <si>
    <t>E 124 MZ RC TRA WALL CLIMBING BUMBLBEE</t>
  </si>
  <si>
    <t>E 124 MZ RC TRA WALL CLIMBING LAMBORGIN</t>
  </si>
  <si>
    <t>E 114 SX RC HANDSENSOR TRA LAMBORGINI</t>
  </si>
  <si>
    <t>NE Mix or Match Vehicles PP60301</t>
  </si>
  <si>
    <t>NE Mix or Match Vehicles PP60302</t>
  </si>
  <si>
    <t>NE Mix or Match Vehicles Construction PP</t>
  </si>
  <si>
    <t>NE Mix or Match Vehicles Police PP60316</t>
  </si>
  <si>
    <t>NE Playstix Starter Set  80 pcsPP90002</t>
  </si>
  <si>
    <t>NE Playstix Deluxe Set  211 pcsPP90001</t>
  </si>
  <si>
    <t>NE SOCCER TARGET WITH ELECTRONIC SCORER</t>
  </si>
  <si>
    <t>NE POGO JUMPER</t>
  </si>
  <si>
    <t>NE GLOW BALL MAX PADDLE BALLS</t>
  </si>
  <si>
    <t>NE 2 IN 1 POP UP GOAL WITH TARGET</t>
  </si>
  <si>
    <t>NE MBE DOLL BLUE FLORAL PRINT W HAT 30CM</t>
  </si>
  <si>
    <t>NE MBE  DOLL BLUE FLORAL PRINT W HAT55CM</t>
  </si>
  <si>
    <t>NE MBE  DOLL PINK FLORAL PRINT W HAT30CM</t>
  </si>
  <si>
    <t>NE MBE  DOLL PINK FLORAL PRINT W HAT55CM</t>
  </si>
  <si>
    <t>NE MBE MY FIRST DOLLY  YELLOW COLOR30CM</t>
  </si>
  <si>
    <t>NE MBE MY FIRST DOLLY  BLUE COLOR 30 CM</t>
  </si>
  <si>
    <t>NE MBE MY FIRST DOLLY  PINK COLOR 30 CM</t>
  </si>
  <si>
    <t>NE MBE MY FIRST DOLLY  BABY PINK30 CM</t>
  </si>
  <si>
    <t>NE MBE MY FIRST DOLLY  GREEN 30 CM</t>
  </si>
  <si>
    <t>NE MBE BALLERINA  DOLL PINK COLOR 50</t>
  </si>
  <si>
    <t>NE MBE BALLERINA  DOLL PURPLE 50 CM</t>
  </si>
  <si>
    <t>NE MBE DOG WITH BLUE DUNGAREE 34 CM</t>
  </si>
  <si>
    <t>NE MBE DOG WITH PINK DUNGAREE 34 CM</t>
  </si>
  <si>
    <t>NE MBE BEAR W MUFFLER 35CM HONEY BROWN</t>
  </si>
  <si>
    <t>NE MBE BEAR W MUFFLER 47CM HONEY BROWN</t>
  </si>
  <si>
    <t>NE MBE BEAR W GREYNPNK BOW 35CM BROWN</t>
  </si>
  <si>
    <t>NE MBE BEAR W GREY N PINK BOW 50CM BROWN</t>
  </si>
  <si>
    <t>NE MBE BEAR WGREY N PINKBOW 50CM BBY PNK</t>
  </si>
  <si>
    <t>NE MBE MONKEY PLUSH IN BROWN DRESS 24 CM</t>
  </si>
  <si>
    <t>NE MBE MONKEY  IN BLUE TSHIRT 24 CM</t>
  </si>
  <si>
    <t>NE MBE BEAR  BEIGE  WITH MUFFLER 40 CM</t>
  </si>
  <si>
    <t>NE MBE  LION WDRK BRWN DUNGAREE 26 CM</t>
  </si>
  <si>
    <t>NE MBE  BEAR W DRK BRWN DUNGAREE 26 CM</t>
  </si>
  <si>
    <t>NE MBE  ELEPHANT WITH BALL 27 CM</t>
  </si>
  <si>
    <t>NE MBE  DUCK WITH HEADPHONE 27 CM</t>
  </si>
  <si>
    <t>NE MBE  LION WITH CUPCAKE 27 CM</t>
  </si>
  <si>
    <t>NE MBE DINOSAUR MULTI COLOR PLUSH 32 CM</t>
  </si>
  <si>
    <t>NE MBE PUG W BURBERRY MUFFLER 35 CM</t>
  </si>
  <si>
    <t>NE MBE BRWN DOG W BURBERRY MUFFLER 35 CM</t>
  </si>
  <si>
    <t>NE MBE CLOWN PLUSH 43 CM</t>
  </si>
  <si>
    <t>NE MBE  BABY LION  MULTI COLOR 30 CM</t>
  </si>
  <si>
    <t>NE MBE CUTE BABY ELEPHANT PLUSH 30 CM</t>
  </si>
  <si>
    <t>NE MBE  GIRAFFEE MULTI COLOR 27 CM</t>
  </si>
  <si>
    <t>NE MBE  MONKEY MULTI COLOR 26 CM</t>
  </si>
  <si>
    <t>NE MBE LYING TIGER PLUSH 30CM</t>
  </si>
  <si>
    <t>NE MBE LYING GOLDEN RETRIEVER PLUSH 30CM</t>
  </si>
  <si>
    <t>NE MBE LYING ELEPHANT PLUSH 30CM</t>
  </si>
  <si>
    <t>NE MBE LYING POODLE DOG PLUSH 30CM</t>
  </si>
  <si>
    <t>NE MBE LYING BULL DOG PLUSH 30CM</t>
  </si>
  <si>
    <t>NE MBE LYING LADY BUG PLUSH 30CM</t>
  </si>
  <si>
    <t>NE MBE BERNARD PUP W SPARKLEYESBRWN 22CM</t>
  </si>
  <si>
    <t>NE MBE CHIHUAHUA W SPARKLE EYESEARS22CM</t>
  </si>
  <si>
    <t>NE MBE GREY CAT W SPARKLE EYESEARS22CM</t>
  </si>
  <si>
    <t>NE MBE BABY DINOSAUR GREEN 19 CM</t>
  </si>
  <si>
    <t>NE MBE BABY DINOSAUR BLUE 19 CM</t>
  </si>
  <si>
    <t>NE MBE BABY DINOSAUR GREEN &amp; ORANGE 19CM</t>
  </si>
  <si>
    <t>NE MBE BABY DINOSAUR PURPLE 19 CM</t>
  </si>
  <si>
    <t>NE MBE  SMILING RABBIT  YELLOW 25CM</t>
  </si>
  <si>
    <t>NE MBE  SMILING RABBIT  PINK 25CM</t>
  </si>
  <si>
    <t>NE MBE HELLO KITTY PINK AND YELLOW 40CM</t>
  </si>
  <si>
    <t>NE MBE HELLO KITTY PINK AND YELLOW 50CM</t>
  </si>
  <si>
    <t>NE MBE HELLO KITTY BLUE AND YELLOW  25CM</t>
  </si>
  <si>
    <t>NE MBE HELLO KITTY RED AND YELLOW 25 CM</t>
  </si>
  <si>
    <t>NE MBE HELLO KITTY RED AND YELLOW 50 CM</t>
  </si>
  <si>
    <t>NE MBE SCOOBY DOO PLUSH 17 INCH</t>
  </si>
  <si>
    <t>NE MBE TWEETY PLUSH 12 INCH</t>
  </si>
  <si>
    <t>NE MBE MINNIE IN SAFARI DRESS 10 INCH</t>
  </si>
  <si>
    <t>NE MBE MINNIE MONOCHROME PLUSH 30 CM</t>
  </si>
  <si>
    <t>NE MBE MICKEY MONOCHROME PLUSH 30 CM</t>
  </si>
  <si>
    <t>NE MBE DONALD FOLDING PLUSH 36 CM</t>
  </si>
  <si>
    <t>NE MBE EEYORE FOLDING PLUSH 36 CM</t>
  </si>
  <si>
    <t>NE MBE TIGGER FOLDING PLUSH 36 CM</t>
  </si>
  <si>
    <t>NE MBE POOH FACE PLUSH TOY 54 CM</t>
  </si>
  <si>
    <t>NE MBE MMCH DAISY BIG HEADSOFT BOA 25 CM</t>
  </si>
  <si>
    <t>NE MBE EMOJI IN LOVE FACE PLUSH 30 CM</t>
  </si>
  <si>
    <t>NE MBE EMOJI BROWN POOP PLUSH 30 CM</t>
  </si>
  <si>
    <t>NE MBE EMOJI S PINK CAPE FACE 30 CM</t>
  </si>
  <si>
    <t>NE MBE EMOJI S BLUE CAPE FACE 30 CM</t>
  </si>
  <si>
    <t>NE MBE EMOJI STAR WINKING EYES FACE 30CM</t>
  </si>
  <si>
    <t>NE MBE EMOJI RAINBOW HEART PLUSH 30 CM</t>
  </si>
  <si>
    <t>NE MBE EMOJI EYEPATCH FACE PLUSH 30 CM</t>
  </si>
  <si>
    <t>NE MBE EMOJI UNICORN PURPLE PLUSH 30 CM</t>
  </si>
  <si>
    <t>NE MBE EMOJI PURPLE DEVIL FACE 30 CM</t>
  </si>
  <si>
    <t>NE MBE EMOJI POOP ZIPPER MOUTH FACE 30CM</t>
  </si>
  <si>
    <t>NE MBE SHIN CHAN WITH CAP PLUSH 25 CM</t>
  </si>
  <si>
    <t>NE MBE SHIN CHAN IN PINK COSTUME 25 CM</t>
  </si>
  <si>
    <t>NE MBE DAISY PLUSH SITTING 25 CM</t>
  </si>
  <si>
    <t>NE MBE GOOFY PLUSH SITTING 25 CM</t>
  </si>
  <si>
    <t>NE MW KIDS DRIFT TRIKE FW16 W LT RED</t>
  </si>
  <si>
    <t>NE MW KIDS DRIFT TRIKE FW16 W LT BLUE</t>
  </si>
  <si>
    <t>NE HASBRO CONNECT 4 GRID IMPORTED</t>
  </si>
  <si>
    <t>NE HASBRO BATTLESHIP IMPORTED</t>
  </si>
  <si>
    <t>NE GB LIGHT AND SOUND KIT</t>
  </si>
  <si>
    <t>E BOOMBALL</t>
  </si>
  <si>
    <t>NE KS 18 ANCHOR HOPPER FROZEN</t>
  </si>
  <si>
    <t>NE KS 18 ANCHOR HOPPER PAW PATROL</t>
  </si>
  <si>
    <t>NE SG SLEEPING BEAUTY 60 CHALLANEGES</t>
  </si>
  <si>
    <t>NE SG IQ STARS 120 CHALLENGES</t>
  </si>
  <si>
    <t>NE SG SQUIRRELS GO NUTS 60 CHALLENGES</t>
  </si>
  <si>
    <t>NE SG ASTEROID ESCAPE 60 CHALLENGES</t>
  </si>
  <si>
    <t>E FRR CHECK UP ZANDI</t>
  </si>
  <si>
    <t>E FRR BUZZ PET KID BFF</t>
  </si>
  <si>
    <t>E FRR MUNCHIN REX</t>
  </si>
  <si>
    <t>E FRR PT SHOW DUO</t>
  </si>
  <si>
    <t>E FRR FEED AND CARE KITTY</t>
  </si>
  <si>
    <t>NE TRA GEN STUDIO SERIES DELUXE AST</t>
  </si>
  <si>
    <t>NE TRA GEN STUDIO SERIES VOYAGER AST</t>
  </si>
  <si>
    <t>NE NER NITRO DOUBLE STUNT FOAM CAR AST</t>
  </si>
  <si>
    <t>NE TRA ACTION ATTACKER 8 AST</t>
  </si>
  <si>
    <t>NE TRA CYBERVERSE WARRIOR AST</t>
  </si>
  <si>
    <t>NE TRA CYBERVERSE ULTIMATE AST</t>
  </si>
  <si>
    <t>NE NER DELTA TROOPER</t>
  </si>
  <si>
    <t>NE NER NITRO SPEEDLOOP STUNT SET</t>
  </si>
  <si>
    <t>NE MVL MCU 10TH IM3</t>
  </si>
  <si>
    <t>NE TRA MIGHTY MUGGS AST</t>
  </si>
  <si>
    <t>E  KICKABOT RC ROBO SINGLE PACK</t>
  </si>
  <si>
    <t>E  ROBO KOMBAT RC ROBO SINGL PCK</t>
  </si>
  <si>
    <t>E  ROBO CHAMELEON</t>
  </si>
  <si>
    <t>E  PUPBO ROBO</t>
  </si>
  <si>
    <t>E TURBOS GLOW IN DARK TRAINSET 75PCS</t>
  </si>
  <si>
    <t>E TURBOZ BATTLE TRANSFORMING ROBOT</t>
  </si>
  <si>
    <t>NE NEW WELLY ASSORTED BIKES</t>
  </si>
  <si>
    <t>NE 164 RMZ LICENSED TRUCK PLAY SETS</t>
  </si>
  <si>
    <t>NE FOC MLP PEN AND NOTEBOOK BOOKSET</t>
  </si>
  <si>
    <t>NE HAMLEYS LONDON XXL 100PC JIGSAW PUZL</t>
  </si>
  <si>
    <t>NE HAMLEYS LONDON MINI MEMORY</t>
  </si>
  <si>
    <t>E HM GLOWART DRAWING BOARD  BLACK</t>
  </si>
  <si>
    <t>E HM CASH REGISTER 42 PCS</t>
  </si>
  <si>
    <t>E HM GLOWART DRAWING BOARD  PINK</t>
  </si>
  <si>
    <t>NE HM 16 INCH HAIR DOLL</t>
  </si>
  <si>
    <t>NE HM HATTIE BEAR 27CM</t>
  </si>
  <si>
    <t>NE HM BEAR FONDANT</t>
  </si>
  <si>
    <t>NE BLINKIN BUDDIES BUILDING STRETCHIN FR</t>
  </si>
  <si>
    <t>NE ZOOMIN RIDES &amp; OCEAN PALS ASST</t>
  </si>
  <si>
    <t>NE BUDDING BUILDERS TUB</t>
  </si>
  <si>
    <t>NE GET STARTED ASST</t>
  </si>
  <si>
    <t>NE STARTER VEHICLE ASST</t>
  </si>
  <si>
    <t>NE BEGINNERS FUN BUILDING SET  ASST</t>
  </si>
  <si>
    <t>NE CARS BUILDING SET</t>
  </si>
  <si>
    <t>E K NEXOSAURUS REX BUILDING SET</t>
  </si>
  <si>
    <t>NE BUNCH OF BUILDS BUILDING SET</t>
  </si>
  <si>
    <t>NE BUILDER BASICS 35 MODEL BUILDING SET</t>
  </si>
  <si>
    <t>NE CREATION ZONE 50 MODEL BUILDING SET (</t>
  </si>
  <si>
    <t>E POWER AND PLAY 50 MODEL MOTORIZED BUIL</t>
  </si>
  <si>
    <t>NE CLASSIC CONSTRUCTIONS 70 MODEL BUILDI</t>
  </si>
  <si>
    <t>NE 100 MODEL BUILDING SET</t>
  </si>
  <si>
    <t>E 3 N 1 AMUSEMENT PARK</t>
  </si>
  <si>
    <t>E PEPPA PIG DRUM SET AND MICROPHONE</t>
  </si>
  <si>
    <t>E PEPPA PIG MICROPHONE</t>
  </si>
  <si>
    <t>E PEPPA PIG KEYBOARD</t>
  </si>
  <si>
    <t>NE PEPPA PIG GUITAR</t>
  </si>
  <si>
    <t>NE PEPPA PIG XYLOPHONE</t>
  </si>
  <si>
    <t>NE PEPPA PIG MUSIC SET OF 3</t>
  </si>
  <si>
    <t>NE PEPPA PIG MUSIC SET OF 2</t>
  </si>
  <si>
    <t>NE BESTWAY KIDDIE POOL 25 X H10</t>
  </si>
  <si>
    <t>NE TOIING SIMON SAYS CARD GAME</t>
  </si>
  <si>
    <t>NE TOIING SKETCHED CARD GAMES</t>
  </si>
  <si>
    <t>NE TOIING RHYME CHIME CARD GAME</t>
  </si>
  <si>
    <t>NE TOIING QUICK PICK CARD GAMES</t>
  </si>
  <si>
    <t>NE TOIING EXPLORERS CARD GAMES</t>
  </si>
  <si>
    <t>NE TOIING FARRAGO CARD GAMES</t>
  </si>
  <si>
    <t>NE TOIING PARTY IN BOX BDAY STARTER KIT</t>
  </si>
  <si>
    <t>NE TOIING FRUITOI FUN BOARD GAME</t>
  </si>
  <si>
    <t>NE CC WILD ANIMALS 100PC</t>
  </si>
  <si>
    <t>NE CC DISCOVER PUZZL SPACE 100PC</t>
  </si>
  <si>
    <t>NE CC  EARLY LEARNING SHAPE TOWN 24PC</t>
  </si>
  <si>
    <t>NE CC  EARLY LEARNING COLOR CITY 24PC</t>
  </si>
  <si>
    <t>NE CC  EARLY LEARNING 123 ZOO 24PC</t>
  </si>
  <si>
    <t>NE MBE BARBIE B BRIGHT 2 W SCOOTER</t>
  </si>
  <si>
    <t>NE MBE FROZEN ANA &amp; ELSA 2 W SCOOTER</t>
  </si>
  <si>
    <t>NE MBE FROZEN ANA &amp; ELSA 3 W SCOOTER</t>
  </si>
  <si>
    <t>NE MBE SPD HOMECOMNG 3 W SCOOTER</t>
  </si>
  <si>
    <t>NE MATTEL SMARTISH</t>
  </si>
  <si>
    <t>NE MATTEL TIP IT</t>
  </si>
  <si>
    <t>NE MATTEL SCRABBLE TOWERS</t>
  </si>
  <si>
    <t>NE MATTEL FAST FUN WACK A MOLE</t>
  </si>
  <si>
    <t>E PD 50 COUNT BAG 1 OZ ONL</t>
  </si>
  <si>
    <t>NE KS 9 FP PURPLE PRINCESS</t>
  </si>
  <si>
    <t>NE KS 9 FP FINDING DORY</t>
  </si>
  <si>
    <t>NE DC MICHAEL KEATON BATMAN BENDABLE FIG</t>
  </si>
  <si>
    <t>NE DC 1989 BATMOBILE W FIG 3 BENDABLE</t>
  </si>
  <si>
    <t>NE DC 8 JUSTICE LEAUGE 7PC SET NEW 52</t>
  </si>
  <si>
    <t>NE DC 8 SUPERMAN BENDABLE JL NEW 52</t>
  </si>
  <si>
    <t>NE DC 8 WONDER WOMAN BENDABLE JL NEW 52</t>
  </si>
  <si>
    <t>NE AB ACTION BENDDEEZ  BATMAN</t>
  </si>
  <si>
    <t>NE AB ACTION BENDDEEZ  SUPERMAN</t>
  </si>
  <si>
    <t>NE AB ACTION BENDDEEZ  WONDER WOMAN</t>
  </si>
  <si>
    <t>NE AB ACTION BENDDEEZ  THE FLASH</t>
  </si>
  <si>
    <t>NE AB ACTION BENDDEEZ 4PC JL SET</t>
  </si>
  <si>
    <t>NE  MINNIE CHAIR</t>
  </si>
  <si>
    <t>NE  DORA XL BACK PACK</t>
  </si>
  <si>
    <t>E  MAISTO CYKLONE AMPHIBIAN RC</t>
  </si>
  <si>
    <t>NE TY MINI BOOS  PAW PATROL COLLECTIBLES</t>
  </si>
  <si>
    <t>NE TY DEXTER  CHIHUAHUA MED</t>
  </si>
  <si>
    <t>NE TY CINDER GREEN DRAGON MED</t>
  </si>
  <si>
    <t>NE TY FLIPPY  MULTICOLORED FISH MED</t>
  </si>
  <si>
    <t>NE TY LEONA  BLUE LEOPARD MED</t>
  </si>
  <si>
    <t>NE TY SOPHIE  PINK CAT MED</t>
  </si>
  <si>
    <t>NE TY RAINBOW  WRISTLET</t>
  </si>
  <si>
    <t>NE TY OWEN  WRISTLET</t>
  </si>
  <si>
    <t>NE TY TRACEY  WRISTLET</t>
  </si>
  <si>
    <t>NE TY COCONUT  WRISTLET</t>
  </si>
  <si>
    <t>NE TY KIKI  WRISTLET</t>
  </si>
  <si>
    <t>NE TY GILDA  FLAMINGO WRISTLET</t>
  </si>
  <si>
    <t>NE TY NONA  WHALE REG</t>
  </si>
  <si>
    <t>NE TY BUTTER  COW REG</t>
  </si>
  <si>
    <t>NE TY BUZBY  BEE REG</t>
  </si>
  <si>
    <t>NE TY HARPER  GREY DOG REG</t>
  </si>
  <si>
    <t>NE TY FRANKLIN BROWN DOG REG</t>
  </si>
  <si>
    <t>NE TY MILLIE  GREY TABBY CAT REG</t>
  </si>
  <si>
    <t>NE TY CARA  CAT</t>
  </si>
  <si>
    <t>NE TY MAGGIE  POODLE</t>
  </si>
  <si>
    <t>NE TY PENNIE  PINK ZEBRA</t>
  </si>
  <si>
    <t>NE TY MABS  GIRAFFE</t>
  </si>
  <si>
    <t>NE NAT GEO Super Slime and Putty</t>
  </si>
  <si>
    <t>NE NAT GEO Vanishing Test Tube</t>
  </si>
  <si>
    <t>NE NAT GEO Hydrophobic Substances</t>
  </si>
  <si>
    <t>NE NAT GEO Mega Slime and Putty Lab</t>
  </si>
  <si>
    <t>NE NAT GEO Ultimate Play Sand ASST 6lb</t>
  </si>
  <si>
    <t>NE NAT GEO Slime Science Kit Pink</t>
  </si>
  <si>
    <t>E MW 65 HOVERBOARD MATT BLACK</t>
  </si>
  <si>
    <t>E MW 65 HOVERBOARD SPACE BLUE</t>
  </si>
  <si>
    <t>E MW DRIFTER BLUE GRAFFITI</t>
  </si>
  <si>
    <t>E MW SEGWAY 10 SOLID BLACK</t>
  </si>
  <si>
    <t>E MW SEGWAY 10 BLUE GRAFFITI</t>
  </si>
  <si>
    <t>NE HW CITY CREATURE TRACK SET AST BLITZ</t>
  </si>
  <si>
    <t>NE HW ECL CLASSIC STUNT AST 2018 MIX 1</t>
  </si>
  <si>
    <t>NE HW HW DASH AND CRASH SPDWY</t>
  </si>
  <si>
    <t>NE HW CORKSCREW CRASH# TRACK SET</t>
  </si>
  <si>
    <t>NE JL BATMAN KNIGHT MISSIONS BATMAN MASK</t>
  </si>
  <si>
    <t>NE JL BM365 12 BASIC FIG AST 8/1 MIX</t>
  </si>
  <si>
    <t>NE JL  MISSILE LAUNCHER BATMOBILE</t>
  </si>
  <si>
    <t>NE WWE 12 INCH FIGURE ASSORTMENT</t>
  </si>
  <si>
    <t>NE WWE TRU FAN CENTRAL ELIT FIGURE</t>
  </si>
  <si>
    <t>NE WWE FIGURE ASSORTMENT</t>
  </si>
  <si>
    <t>NE CRACKLE BAFF 6 PACK 48 GRAMS</t>
  </si>
  <si>
    <t>NE GLITTER GELLI BAFF PNK 1 USE 300 GMS</t>
  </si>
  <si>
    <t>NE SMELLI GELLI BAFF 1 USE 300 GRAMS</t>
  </si>
  <si>
    <t>NE COLOUR CHANGE 1 USE 300 GRAMS</t>
  </si>
  <si>
    <t>NE SLIME BLASTER</t>
  </si>
  <si>
    <t>NE LAMBORGHINI 5 PCS GIFTPACK</t>
  </si>
  <si>
    <t>NE MAJORETE AUTO RICKSHAW ASSORTMENT</t>
  </si>
  <si>
    <t>E RC BEETLE BOT</t>
  </si>
  <si>
    <t>NE ZURU 2018 BOB RAPID FILL PK OF 3</t>
  </si>
  <si>
    <t>NE FERRARI MINI SKATEBOARD RED</t>
  </si>
  <si>
    <t>NE FERRARI MINI SKATEBOARD YELLOW</t>
  </si>
  <si>
    <t>NE COMDAQ NURSE TROLLEY SET 19 PC</t>
  </si>
  <si>
    <t>NE FC BIG DOODLE BOARD 2IN1 W STAMP RED</t>
  </si>
  <si>
    <t>NE FC BIG DOODLEBOARD 2IN1 W STAMP GREEN</t>
  </si>
  <si>
    <t>NE COMDAQ BEAUTY TROLLEY SET20 PC</t>
  </si>
  <si>
    <t>NE YIMA BIG EASLE BOARD PINK</t>
  </si>
  <si>
    <t>NE YIMA EASLE BIG BOARD BLUE  YELLOW</t>
  </si>
  <si>
    <t>NE TEASET TIN 15PCS SQUARE SMALL CUPS</t>
  </si>
  <si>
    <t>NE TEASET TIN 15PCS SQUARE BIG CUPS</t>
  </si>
  <si>
    <t>NE TEASET TIN 15PCS ROUND SMALL CUPS</t>
  </si>
  <si>
    <t>NE TEA SET TIN 15PCS ROUND SMALL CUPS</t>
  </si>
  <si>
    <t>NE COMDAQ KITCHEN TROLLEY SET 22 PC</t>
  </si>
  <si>
    <t>NE COMDAQ VEGETABLE TROLLEY SET 21 PC</t>
  </si>
  <si>
    <t>NE COMDAQ HOTSPOT WAFFLES  JUICER SET</t>
  </si>
  <si>
    <t>NE COMDAQ FRUITS SET VELCRO</t>
  </si>
  <si>
    <t>NE COMDAQ BURGET SET NEW</t>
  </si>
  <si>
    <t>E JUICER SET WITH FRUITS LIGHT  SOUND</t>
  </si>
  <si>
    <t>NE COOKING SET W LADEL N PANS10 PCS TEAL</t>
  </si>
  <si>
    <t>NE COOKING SET W LADEL N PANS 8PCS TEAL</t>
  </si>
  <si>
    <t>NE COOKING SET W LADEL N PANS 11PCS TEAL</t>
  </si>
  <si>
    <t>NE COMDAQ ICECREAM SET WITH BANANA NEW</t>
  </si>
  <si>
    <t>NE FC SMALL DOODLE BOARD BLOCKS M PINK</t>
  </si>
  <si>
    <t>NE FC BIG DOODLE BOARD BLOCKS L RED</t>
  </si>
  <si>
    <t>NE FC BIG DOODLE BOARD BLOCKS L BLUE</t>
  </si>
  <si>
    <t>NE BEACH SET BUCKET SMALL WITH SHOVEL</t>
  </si>
  <si>
    <t>NE BEACH SET BUCKET MEDIUM WITH ACC</t>
  </si>
  <si>
    <t>NE BEACH SET DUMPER WITH ACC</t>
  </si>
  <si>
    <t>NE BEACH SET BUCKET LARGE WITH ACC</t>
  </si>
  <si>
    <t>NE BEACH SET WHEEL BARRW W BUCKET &amp; ACC</t>
  </si>
  <si>
    <t>NE 8PCS BEACH SET</t>
  </si>
  <si>
    <t>NE SAND &amp; WATER TABLE 3 TUBS 18 PCS</t>
  </si>
  <si>
    <t>NE SAND &amp; WATER TABLE SHIP 17 PCS</t>
  </si>
  <si>
    <t>NE 10PCS BEACH SET</t>
  </si>
  <si>
    <t>NE 14PCS BEACH SET</t>
  </si>
  <si>
    <t>NE CONSTRUCTION DUMPER SMALL 9 PCS</t>
  </si>
  <si>
    <t>NE CONSTRUCTION MIXER SMALL 9 PCS</t>
  </si>
  <si>
    <t>NE CONSTRUCTION SCOOPER SMALL 7 PCS</t>
  </si>
  <si>
    <t>NE CONSTRUCTION FIRE ENGINE MEDIUM 11PCS</t>
  </si>
  <si>
    <t>NE CONSTRUCTION DUMPER MEDIUM 11 PCS</t>
  </si>
  <si>
    <t>NE CONSTRUCTION TRACTOR MEDIUM 11 PCS</t>
  </si>
  <si>
    <t>NE CONSTRUCTION FIRE ENGINE LARGE 15 PCS</t>
  </si>
  <si>
    <t>NE CONSTRUCTION SCHOOL BUS LARGE 15 PCS</t>
  </si>
  <si>
    <t>NE RAINBOW SPRING ASSTD</t>
  </si>
  <si>
    <t>NE MINI DRUM SET OF 3 MINI</t>
  </si>
  <si>
    <t>NE DRUM PEDAL BIG 4 S DRUMS STOOL</t>
  </si>
  <si>
    <t>NE 30PCS SOFT BLOCKS SUITCASE</t>
  </si>
  <si>
    <t>E ELECTRIC FAN</t>
  </si>
  <si>
    <t>NE 36PCS SOFT BLOCKS</t>
  </si>
  <si>
    <t>NE 42PCS SOFT BLOCKS</t>
  </si>
  <si>
    <t>NE 54PCS SOFT BLOCKS</t>
  </si>
  <si>
    <t>NE BLOCKS POLICE 37 PCS</t>
  </si>
  <si>
    <t>NE BLOCKS SAFARI 43 PCS</t>
  </si>
  <si>
    <t>NE BLOCKS FARM 42 PCS</t>
  </si>
  <si>
    <t>NE BLOCKS CONSTRUCTION 44 PCS</t>
  </si>
  <si>
    <t>NE GLOVE A BUBBLE</t>
  </si>
  <si>
    <t>NE BUBBLE MOWER FRICTION WITH 4OZ</t>
  </si>
  <si>
    <t>E BUBBLE WHALE WITH 4OZ</t>
  </si>
  <si>
    <t>E GIGANTIC BUBBLE MACHIN WITH 16OZ</t>
  </si>
  <si>
    <t>E FISH BUBBLE BLOWER WITH 3OZ</t>
  </si>
  <si>
    <t>NE GIANT BUBBLE STCK WITH 4OZ ASST</t>
  </si>
  <si>
    <t>E Wicked Booma Night</t>
  </si>
  <si>
    <t>E Skyrider Ultimate Frisbee LED</t>
  </si>
  <si>
    <t>NE DC Comics Kids Shades Batman Bat</t>
  </si>
  <si>
    <t>NE DC Comics  Flash Sun Staches</t>
  </si>
  <si>
    <t>NE DC Comics Kids Shades Super Man</t>
  </si>
  <si>
    <t>NE Kids Bat Girl Sunstache</t>
  </si>
  <si>
    <t>NE Kids Super Girl Sunstache</t>
  </si>
  <si>
    <t>NE Batman Mask SunStaches</t>
  </si>
  <si>
    <t>NE Wonder Woman Hair Sun Staches</t>
  </si>
  <si>
    <t>NE Star Wonder Woman SunStaches</t>
  </si>
  <si>
    <t>NE Joker SunStaches</t>
  </si>
  <si>
    <t>NE Cyborg SunStaches</t>
  </si>
  <si>
    <t>NE licensed Sun Staches</t>
  </si>
  <si>
    <t>NE Mickey Mouse Sunstache</t>
  </si>
  <si>
    <t>NE Minnie Heart Frame Orange Lens</t>
  </si>
  <si>
    <t>NE Red White and Blue Mickey</t>
  </si>
  <si>
    <t>NE Red White and Blue Minnie</t>
  </si>
  <si>
    <t>NE Daisy Duck Sunstaches</t>
  </si>
  <si>
    <t>NE Goofy SunStaches</t>
  </si>
  <si>
    <t>NE Donald Duck SunStaches</t>
  </si>
  <si>
    <t>NE Frozen Queen Elsa of Arendelle</t>
  </si>
  <si>
    <t>NE Frozen Princes Anna of Arendelle</t>
  </si>
  <si>
    <t>NE Cinderella SunStaches</t>
  </si>
  <si>
    <t>NE Snow White SunStaches</t>
  </si>
  <si>
    <t>NE Green Lantern Sun Staches</t>
  </si>
  <si>
    <t>NE Pluto Sun Staches</t>
  </si>
  <si>
    <t>NE Scooby Doo Scooby Sun Staches</t>
  </si>
  <si>
    <t>NE Flash Head Mask Sun Staches</t>
  </si>
  <si>
    <t>NE Harry Potter Scar Glasses</t>
  </si>
  <si>
    <t>NE Scrooge McDuck Sun Staches</t>
  </si>
  <si>
    <t>NE The Incredibles Sun Staches</t>
  </si>
  <si>
    <t>NE Santa Sun Staches</t>
  </si>
  <si>
    <t>NE Pirate Sun Staches</t>
  </si>
  <si>
    <t>NE MBST  FIRST RACERS ASTD</t>
  </si>
  <si>
    <t>NE DELUXE BUILDING BAG</t>
  </si>
  <si>
    <t>NE CARS NCREATURES</t>
  </si>
  <si>
    <t>NE BIRDS N BEAST</t>
  </si>
  <si>
    <t>NE Tom and Jerry   Jerry Pop Vinyl</t>
  </si>
  <si>
    <t>NE Tom and Jerry   Tom Pop Vinyl F</t>
  </si>
  <si>
    <t>NE Harry Potter  Hermione Granger</t>
  </si>
  <si>
    <t>NE Harry Potter  Gilderoy Lockhart</t>
  </si>
  <si>
    <t>NE Harry Potter   Luna Lovegood</t>
  </si>
  <si>
    <t>NE Ant Man and the Wasp   Wasp Pop</t>
  </si>
  <si>
    <t>NE 2 W SCOOTER FROZEN FUN SHINY</t>
  </si>
  <si>
    <t>NE 2 W SCOOTER AVENGERS FUN SHINY</t>
  </si>
  <si>
    <t>NE 2 W SCOOTER SPD  FUN SHINY</t>
  </si>
  <si>
    <t>NE CUPCAKE GELATO SURPRISE DOLL</t>
  </si>
  <si>
    <t>NE PAW PATROL BASIC VEHICLE  SEAPATROL</t>
  </si>
  <si>
    <t>NE PAW PATROL BATH PADDLIN PUP</t>
  </si>
  <si>
    <t>NE PAW PATROL HERO PUP FIGURE  ASST</t>
  </si>
  <si>
    <t>NE PAW PATROL BATH SQUIRTERS ASST</t>
  </si>
  <si>
    <t>NE SHOPKINS S10 MINI PK</t>
  </si>
  <si>
    <t>NE SHOPKINS S10 SHOPPER PK</t>
  </si>
  <si>
    <t>NE SHOPKINS S10 MEGA PK</t>
  </si>
  <si>
    <t>NE SHOPKINS S10 PICK N PACK SMALL MART</t>
  </si>
  <si>
    <t>NE SHOPKINS SHOPPIES DOLL SINGLE PACK</t>
  </si>
  <si>
    <t>NE PD DOHVINCI ON THE GO ART STUDIO</t>
  </si>
  <si>
    <t>NE MASHA IN 12 DIFF OUTFITS H 56CM</t>
  </si>
  <si>
    <t>E CHICCO TOY FD NEXT2DREAMS MOBILE</t>
  </si>
  <si>
    <t>NE CHICCO TOY XXL FOREST PLAYMAT</t>
  </si>
  <si>
    <t>NE ALEX TOYS ROCK FOX</t>
  </si>
  <si>
    <t>NE ALEX TOYS COLOR ME SQOOSHIES BUDDIES</t>
  </si>
  <si>
    <t>NE ALEX TOYS COLOR ME SQOOSHIES EMOJI</t>
  </si>
  <si>
    <t>NE ALEX PAPER SWIRLS 3D MERMAID OCEAN</t>
  </si>
  <si>
    <t>NE ALEX PAPER SWIRLS 3D UNICORN FANTASY</t>
  </si>
  <si>
    <t>NE ALEX TOYS ROCK OWL</t>
  </si>
  <si>
    <t>NE ALEX TOYS ROCK PET BUTTERFLY</t>
  </si>
  <si>
    <t>NE ALEX TOYS SIMPLY NEEDLEPOINT LOVE</t>
  </si>
  <si>
    <t>NE LITTLE TIKES TOUCH N GO ASST</t>
  </si>
  <si>
    <t>NE LITTLE TIKES SWAYIN BUDDIES ASST</t>
  </si>
  <si>
    <t>NE LITTLE TIKES RAINMAKER ASST5074363685</t>
  </si>
  <si>
    <t>E LITTLE TIKES CATCH ME CRABBIE</t>
  </si>
  <si>
    <t>NE LITTLE TIKES BALL CHASE OCTOPUS</t>
  </si>
  <si>
    <t>E MASHA SINGING DOLL</t>
  </si>
  <si>
    <t>E MASHA DOCTORSET</t>
  </si>
  <si>
    <t>E MASHA TICKLE ME FUNCTIONAL DOLL</t>
  </si>
  <si>
    <t>NE MASHA COOKY KITCHEN</t>
  </si>
  <si>
    <t>E HAPE BRAVE LITTLE ENGINE</t>
  </si>
  <si>
    <t>NE HAPE NUTTY SQUIRREL RAILWAY</t>
  </si>
  <si>
    <t>NE HAPE JUNGLE ADVENTURE RAILWAY TABLE</t>
  </si>
  <si>
    <t>E HAPE SOLAR POWERED ENGINE</t>
  </si>
  <si>
    <t>E HAPE REMOTE CONTROL TRAIN</t>
  </si>
  <si>
    <t>E HAPE BATTERY POWERED ENGINE NO1B/O</t>
  </si>
  <si>
    <t>E HAPE PROPELLER ENGINE</t>
  </si>
  <si>
    <t>NE CMM GLITTER COUTURE POSTAL BAG</t>
  </si>
  <si>
    <t>NE CMM GLITTER COUTURE MESSENGER</t>
  </si>
  <si>
    <t>E EXERSAUCER TREE HOUSE 3 IN 1</t>
  </si>
  <si>
    <t>E EXERSAUCER BOUNCE A SAURUS</t>
  </si>
  <si>
    <t>NE RAZOR JETTS HEEL WHEELS  GREEN</t>
  </si>
  <si>
    <t>NE RAZOR JETTS HEEL WHEELS  PURPLE</t>
  </si>
  <si>
    <t>NE KAADOO SPOTS  STRIPES GAME</t>
  </si>
  <si>
    <t>NE KAADOO MIGRATION MANIA GAME</t>
  </si>
  <si>
    <t>NE KAADOO OCEANIC WONDER GAME</t>
  </si>
  <si>
    <t>NE KAADOO WILD AFRICA 2N1 COMBOX GAME</t>
  </si>
  <si>
    <t>NE ANIMAL BUDDYDINO KINGDOM GAME</t>
  </si>
  <si>
    <t>NE DISNEYJODI JOY ZOOTOPIA CARD GAME</t>
  </si>
  <si>
    <t>NE DISNEY DOOND FINDING DORY GAME</t>
  </si>
  <si>
    <t>NE MICKEY RIDEON PUSH CAR W CANOPY</t>
  </si>
  <si>
    <t>NE MINNIE RIDEON CAR</t>
  </si>
  <si>
    <t>NE MINNIE RIDEON PUSH CAR  W CANOPY</t>
  </si>
  <si>
    <t>NE CHASE RIDEON CAR</t>
  </si>
  <si>
    <t>NE CHASE RIDEON PUSH CAR  W CANOPY</t>
  </si>
  <si>
    <t>NE SKYE RIDEON CAR</t>
  </si>
  <si>
    <t>NE SKYE RIDEON PUSH CAR  W CANOPY</t>
  </si>
  <si>
    <t>NE SKILLMATICS EVERYDAY INVENTIONS</t>
  </si>
  <si>
    <t>NE LITTLE TIKES EASYSTORE 3FTTRAMPOLIN</t>
  </si>
  <si>
    <t>NE LITTLE TIKES COZY COUPE</t>
  </si>
  <si>
    <t>NE LITTLE TIKES TURTLE SANDBOX</t>
  </si>
  <si>
    <t>NE LOCK STARS BASIC ASST</t>
  </si>
  <si>
    <t>E DISNEY PRINCESS TILTTORCH</t>
  </si>
  <si>
    <t>E PEPPA PIG TILTTORCH</t>
  </si>
  <si>
    <t>E DISNEY FROZEN TILTTORCH</t>
  </si>
  <si>
    <t>E MINNIE MOUSE TILTTORCH</t>
  </si>
  <si>
    <t>NE DISNEY FROZEN JR READYBED</t>
  </si>
  <si>
    <t>NE DISNEY FROZEN BIN TOY ORGANIZER</t>
  </si>
  <si>
    <t>NE PAW PATROL BIN TOY ORGANIZER</t>
  </si>
  <si>
    <t>NE DISNEY CARS BIN TOY ORGANIZER</t>
  </si>
  <si>
    <t>NE MINNIE MOUSE BIN TOY ORGANIZER</t>
  </si>
  <si>
    <t>NE DISNEY PRINCESS BIN TOY STORAGE</t>
  </si>
  <si>
    <t>NE PAW PATROL 3IN1 BENCH  DESK</t>
  </si>
  <si>
    <t>NE MICKEY MOUSE TABLE N CHAIRS</t>
  </si>
  <si>
    <t>NE DISNEY CARS TABLE N CHAIRS</t>
  </si>
  <si>
    <t>E TINY MUSICIANS GUITAR</t>
  </si>
  <si>
    <t>NE MINI BAND SET</t>
  </si>
  <si>
    <t>NE TWISTY PETZ TWIN BABIES 4 PACK</t>
  </si>
  <si>
    <t>NE TWISTY PETZ SINGLE PACK</t>
  </si>
  <si>
    <t>E LLP TURTLE SINGLE PACK</t>
  </si>
  <si>
    <t>E LLP TURTLE TANK</t>
  </si>
  <si>
    <t>E LLP S8 BIRD SINGLE PACK</t>
  </si>
  <si>
    <t>E LLP S8 BIRD WITH CAGE</t>
  </si>
  <si>
    <t>E LLP DRAGON S1 CAGE PLAYSET</t>
  </si>
  <si>
    <t>E LLP DRAGON S1 SINGLE PACK</t>
  </si>
  <si>
    <t>E LLP S1 SURPRISE CHICK HOUSE</t>
  </si>
  <si>
    <t>E HATCHIMALS HATCHI BABIES CHEETREE</t>
  </si>
  <si>
    <t>E HATCHIMALS HATCHI BABIES PONETTE</t>
  </si>
  <si>
    <t>NE TRAIN TRACKS</t>
  </si>
  <si>
    <t>NE ELSA</t>
  </si>
  <si>
    <t>E APPCONTROLLED BATMOBILE</t>
  </si>
  <si>
    <t>E STEAM TRAIN</t>
  </si>
  <si>
    <t>NE PRELIMINARY MICKEY</t>
  </si>
  <si>
    <t>NE PRELIMINARY MINNIE</t>
  </si>
  <si>
    <t>E CARGO TRAIN</t>
  </si>
  <si>
    <t>NE HEARTLAKE CITY AIRPLANE TOUR</t>
  </si>
  <si>
    <t>NE HARRY POTTER GRINDELWALD S ESCAP</t>
  </si>
  <si>
    <t>NE FROGG 63PUZZLE KERALA MURAL</t>
  </si>
  <si>
    <t>NE MECCANO JR MOTORCYCLE</t>
  </si>
  <si>
    <t>NE MECCANO JR TRACTOR</t>
  </si>
  <si>
    <t>NE MECCANO JR 150 PC BUCKET</t>
  </si>
  <si>
    <t>E MECCANO JR FIRE ENGINE DX</t>
  </si>
  <si>
    <t>E RC CAR TURBO S 1:24 URBAN DRIVE SW</t>
  </si>
  <si>
    <t>PIGEON PERSTLTCNRBTKPP PNK2NPM 200 mlPP</t>
  </si>
  <si>
    <t>NE Loopy Links 24pk</t>
  </si>
  <si>
    <t>Premium Bear Dark Brown 80 CM</t>
  </si>
  <si>
    <t>Flexi Transition 4oz Cup - 1pk (Assorted</t>
  </si>
  <si>
    <t>My Comfi Snuggle Character Blanket 90x60</t>
  </si>
  <si>
    <t>NEPuppy Paul Bandana Buddies</t>
  </si>
  <si>
    <t>NEMonkey Head Mirror Plush Teether</t>
  </si>
  <si>
    <t>NEGoldfish Goldie Double Animal Plush</t>
  </si>
  <si>
    <t>NEGiraffe Gabi Windbell</t>
  </si>
  <si>
    <t>NE ANIMALS SOFT BOOK "LEASY" THE LION</t>
  </si>
  <si>
    <t>NE MY JUNGLE FRIENDS ROUND TEETHER BOOK</t>
  </si>
  <si>
    <t>NE MY FIRST TRAVEL BOOK</t>
  </si>
  <si>
    <t>NE PLAYNEST WITH BALL &amp; GYM</t>
  </si>
  <si>
    <t>NE HORSE ACTIVITY PLAYGYM</t>
  </si>
  <si>
    <t>NE SAFETY BELT PROTECTOR HABEL</t>
  </si>
  <si>
    <t>NE SAFETY BELT PROTECTOR CLIVE</t>
  </si>
  <si>
    <t>NE CHICCO Toy 2 In 1 Ring Tower</t>
  </si>
  <si>
    <t>NE CHICCO Toy 2 In 1 Stacking Cups</t>
  </si>
  <si>
    <t>TOY DINO VOICE CHANGING AND FLASH TORCH</t>
  </si>
  <si>
    <t>E TOY MUSICAL PIANO</t>
  </si>
  <si>
    <t>E TOY MUSICAL GUITAR</t>
  </si>
  <si>
    <t>STACKING CUPS</t>
  </si>
  <si>
    <t>Toy Piano Dj Mixy International Vers</t>
  </si>
  <si>
    <t>Spring Mattress 70CM 140CM</t>
  </si>
  <si>
    <t>Foam Mattress 60CM 120CM</t>
  </si>
  <si>
    <t>Shampoo Rinser (Blue)</t>
  </si>
  <si>
    <t>NE Ocean friends Squirtees (Pink)</t>
  </si>
  <si>
    <t>Formula Dispenser (Blue)</t>
  </si>
  <si>
    <t>Formula Dispenser (Green)</t>
  </si>
  <si>
    <t>Raise Fork and Spoon Set (Blue)</t>
  </si>
  <si>
    <t>Raise Fork and Spoon Set (Pink)</t>
  </si>
  <si>
    <t>Raise Fork and Spoon Set (Purple)</t>
  </si>
  <si>
    <t>Munchkin 7Oz Miracle 360° Trainer Cup# W</t>
  </si>
  <si>
    <t>Zoo Smart Serve Non-Slip Training Set</t>
  </si>
  <si>
    <t>NE Fashems Disney Frozen S1</t>
  </si>
  <si>
    <t>NE Fashems Disney Frozen S2</t>
  </si>
  <si>
    <t>NE Fashems Disney Princess S1</t>
  </si>
  <si>
    <t>NE Fashemss Disney Princess S2</t>
  </si>
  <si>
    <t>NE Mashems My Little Pony S10</t>
  </si>
  <si>
    <t>NE Mashems MLP S11 Glitter</t>
  </si>
  <si>
    <t>NE Mashems Cars 3 S1</t>
  </si>
  <si>
    <t>NE Mashems Cars 3 S2 Crystal</t>
  </si>
  <si>
    <t>NE Mashems Disney ToyStory S1</t>
  </si>
  <si>
    <t>NE Mashems Marvel Avengers S5</t>
  </si>
  <si>
    <t>NE Mashems Marvel Avengers S6</t>
  </si>
  <si>
    <t>NE Mashems Marvel Avengers S8 GITD</t>
  </si>
  <si>
    <t>NE Mashems Spiderman Sinister 6 S1</t>
  </si>
  <si>
    <t>NE Mashems Spiderman Sinister 6 S2</t>
  </si>
  <si>
    <t>NE Mashems Transformers S3 Metalic</t>
  </si>
  <si>
    <t>NE HAERS BOTTLE 500 ML BLACK</t>
  </si>
  <si>
    <t>NE HAERS BOTTLE 500 ML BLUE</t>
  </si>
  <si>
    <t>NE HAERS BOTTLE 500 ML PURPLE</t>
  </si>
  <si>
    <t>NE HAERS BOTTLE 500 ML SILVER</t>
  </si>
  <si>
    <t>NE HAERS VACUUM BOTTLE 750 ML GREEN</t>
  </si>
  <si>
    <t>NE HAERS VACUUM BOTTLE 750 ML WHITE</t>
  </si>
  <si>
    <t>NE HAERS VACUUM BOTTLE 750 ML BLUE</t>
  </si>
  <si>
    <t>NE HAERS VACUUM TUMBLER 350 ML RED</t>
  </si>
  <si>
    <t>NE BENTLEY TRICYCLE SPRUCE GREEN</t>
  </si>
  <si>
    <t>NE LOL SURPRISE TOTS BALL</t>
  </si>
  <si>
    <t>NE LOL SURPRISE UNDER WRAPS DOLL</t>
  </si>
  <si>
    <t>NE LOL SURPRISE POPUP STORE</t>
  </si>
  <si>
    <t>NE MARVIN AMAZIN MAGC 225 TRICKS B</t>
  </si>
  <si>
    <t>NE MARVIN QUIRKOLOGY SET</t>
  </si>
  <si>
    <t>NE MARVIN 60 CARD TRICKS</t>
  </si>
  <si>
    <t>NE SNOWBALL BATTLE PACK 80g</t>
  </si>
  <si>
    <t>NE BRB CRAYOLA FRENZI SKIRT STUDIO</t>
  </si>
  <si>
    <t>NE BARBIE CRAYOLA STAMP N STYLE ASST</t>
  </si>
  <si>
    <t>E LF LEARNING LIGHTS LETTERBUG</t>
  </si>
  <si>
    <t>NE MD DYO PEACE BANK</t>
  </si>
  <si>
    <t>NE MD DYO OWL BANK</t>
  </si>
  <si>
    <t>NE MD ZOO FIGURINES</t>
  </si>
  <si>
    <t>NE MD PET FIGURINES</t>
  </si>
  <si>
    <t>NE MD HORSES FIGURINES</t>
  </si>
  <si>
    <t>E DK Open Jeep White</t>
  </si>
  <si>
    <t>E DK Open Jeep Red</t>
  </si>
  <si>
    <t>NE Marvin Interactive Box of Tricks</t>
  </si>
  <si>
    <t>NE Marvin Mizz Magic Gift Tin</t>
  </si>
  <si>
    <t>NE Marvin Big Top Circus</t>
  </si>
  <si>
    <t>NE STEP2 GAME TIMES SPORTS CLIMBER</t>
  </si>
  <si>
    <t>NE MINNIE HAND PUPPET</t>
  </si>
  <si>
    <t>NE MINNIE HUGGABLE 72 CM</t>
  </si>
  <si>
    <t>NE LAUGHNG MICKEY EMOJI FACE 35 CM</t>
  </si>
  <si>
    <t>NE LAUGHING PLUTO EMOJI FACE 35 CM</t>
  </si>
  <si>
    <t>NE LAUGHING MINNIE EMOJI FACE 35 CM</t>
  </si>
  <si>
    <t>NE DONALD SMILING EMOJI FACE 35 CM</t>
  </si>
  <si>
    <t>NE LAUGHING POOH EMOJI FACE 35 CM</t>
  </si>
  <si>
    <t>NE LAUGHING TIGGER EMOJI FACE 35 CM</t>
  </si>
  <si>
    <t>NE DUMBO IN LOVE EMOJI FACE 35 CM</t>
  </si>
  <si>
    <t>NE SW BEAR W PINK DRESS  BOW 35 CM</t>
  </si>
  <si>
    <t>NE SW BEAR W GREY DRESS  BOW 35 CM</t>
  </si>
  <si>
    <t>E RAPID MONSTER CAR</t>
  </si>
  <si>
    <t>NE SHIMMEEZ CLIP ON</t>
  </si>
  <si>
    <t>NE SHIMMEEZ MEDIUM ASSORTMENT</t>
  </si>
  <si>
    <t>NE SHIMMEEZ LARGE  ASST LEO OWL</t>
  </si>
  <si>
    <t>NE SHIMMEEZ LARGE  ASST YAFFAUNICORN</t>
  </si>
  <si>
    <t>NE CAP CHAMELEON HYPERCOLOR 4 TIN</t>
  </si>
  <si>
    <t>NE CAP TWILIGHT HYPERCOLOR 4 TIN</t>
  </si>
  <si>
    <t>NE CAP LIQUID GLASS CRYSTAL CLEAR 4 TIN</t>
  </si>
  <si>
    <t>NE CAP SUPER LAVA ILLUSIONS 4 TIN</t>
  </si>
  <si>
    <t>NE CAP SUPER OIL SLICK ILLUSIONS 4 TIN</t>
  </si>
  <si>
    <t>NE CAP GLOW MIXED BY ME PUTTY KIT</t>
  </si>
  <si>
    <t>NE CAP HOLOGRAPHIC MIXED BY ME PUTTY KIT</t>
  </si>
  <si>
    <t>E DK OPEN JEEP BLACK</t>
  </si>
  <si>
    <t>E UBOARD HOVER SHOES</t>
  </si>
  <si>
    <t>NE TOYCRA COGGY</t>
  </si>
  <si>
    <t>NE TOYCRA IVANS HINGE</t>
  </si>
  <si>
    <t>NE TOYCRA SPLITTING IMAGE</t>
  </si>
  <si>
    <t>NE TOYCRA CRANKITY</t>
  </si>
  <si>
    <t>E NERF NER INFINUS</t>
  </si>
  <si>
    <t>NE TRA CYBERVERSE ULTRA AST</t>
  </si>
  <si>
    <t>E MODELART ROBOT KNIGHT RC</t>
  </si>
  <si>
    <t>NE 118 PAGANI HUAYRA</t>
  </si>
  <si>
    <t>NE 124 TOYOTA FJ40 HARDTOP</t>
  </si>
  <si>
    <t>NE 124 1925 FORD MODEL T TOURING</t>
  </si>
  <si>
    <t>E OTR YELLIES ASSTD</t>
  </si>
  <si>
    <t>E THANOS LS CAR FICTION 22 CM</t>
  </si>
  <si>
    <t>E AVENGERS LS CAR FRIC 22CM OPNTOP ASST</t>
  </si>
  <si>
    <t>NE AVENGERS FICTION CAR 13CM</t>
  </si>
  <si>
    <t>NE IRON MAN TRUCK W 2 FRIC CARS</t>
  </si>
  <si>
    <t>NE AVN BIKE FRICTION 22CM</t>
  </si>
  <si>
    <t>E SPD LS CAR FRIC 22CM OPNTOP</t>
  </si>
  <si>
    <t>NE AVNCA FRICTION MOTORCYCLE 28CM</t>
  </si>
  <si>
    <t>NE IRON MAN FRICTION MOTORCYCLE 28CM</t>
  </si>
  <si>
    <t>NE AVN CA FRICTION ATV 24</t>
  </si>
  <si>
    <t>NE SPD FRICTION MOTORCYCLE 28CM</t>
  </si>
  <si>
    <t>NE SPD CA FRICTION ATV 24</t>
  </si>
  <si>
    <t>NE PEPPA  FRIENDS PLUSH TOY COMBO ATV</t>
  </si>
  <si>
    <t>NE BB BURST STARTER EVLASST1</t>
  </si>
  <si>
    <t>NE BB BURST STARTER EVL LRASST2 WAY</t>
  </si>
  <si>
    <t>NE BB BURST STRING LAUNCHER</t>
  </si>
  <si>
    <t>NE BB BURST EVL STADIUM</t>
  </si>
  <si>
    <t>E MIKO 2BLUE</t>
  </si>
  <si>
    <t>E MIKO 2GREEN</t>
  </si>
  <si>
    <t>E MIKO 2RED</t>
  </si>
  <si>
    <t>NE TRA MV6 ENERGON IGNITERS SPEED SERIES</t>
  </si>
  <si>
    <t>NE TRA MV6 ROLE PLAY MASKS</t>
  </si>
  <si>
    <t>NE TRA MV6 ENERGON IGNITERS POWER SERIES</t>
  </si>
  <si>
    <t>NE TRA MV6 ROLEPLAY WEAPON</t>
  </si>
  <si>
    <t>NE TRA MV6 ENERGONIGNITERSPOWERPLUS SERI</t>
  </si>
  <si>
    <t>E LITTLE LIVE PETS SNUGGLES MYDREAMPUPPY</t>
  </si>
  <si>
    <t>NE SLIMY FRUITY  BLISTER CARD 80GM</t>
  </si>
  <si>
    <t>NE ORIGINAL SLIMY  BLISTER CARD 80GM</t>
  </si>
  <si>
    <t>NE SLIMY METALLIC  BLISTER CARD 80GM</t>
  </si>
  <si>
    <t>NE PIKMI POPS S1 PK HANGSELL PEG SML</t>
  </si>
  <si>
    <t>NE PIKMI POPS S1 SGL PK CDU SML</t>
  </si>
  <si>
    <t>NE PIKMI POPS S1 SGL PK STANDTREE CDU SM</t>
  </si>
  <si>
    <t>NE PIKMI POPS S1 MP HANGSELL PEG M</t>
  </si>
  <si>
    <t>NE PIKMI POPS S1 HP BIG</t>
  </si>
  <si>
    <t>NE XMAS SANTA BAG</t>
  </si>
  <si>
    <t>NE SUPERK FOAM VOLLEYBALL 5  ASSRT</t>
  </si>
  <si>
    <t>NE SMOOSHY MUSHY CORE S2</t>
  </si>
  <si>
    <t>NE SMOOSHY MUSHY BLINDBAG BESTS2</t>
  </si>
  <si>
    <t>NE SMOOSHY MUSHY FROZEN DEL S2</t>
  </si>
  <si>
    <t>NE SMOOSHY MUSHY CORE PET S3</t>
  </si>
  <si>
    <t>NE SMOOSHY MUSHY BENTO BOX S2</t>
  </si>
  <si>
    <t>E LITTLE LIVE PETS UNICORN S1</t>
  </si>
  <si>
    <t>E BA POTTY DANCE BABY BL</t>
  </si>
  <si>
    <t>NE PJ MASKS ARTICULATED FIGURES</t>
  </si>
  <si>
    <t>NE P J MASKES BLIND PACK</t>
  </si>
  <si>
    <t>NE P J MASKES MINI VEHICLE ASST.</t>
  </si>
  <si>
    <t>E P J MASKES HEADQUARTERS PLAYSET</t>
  </si>
  <si>
    <t>E P J MASK 2PK LIGHTUP HERO VS VILLAIN</t>
  </si>
  <si>
    <t>NE P J MASKES VEHICLES ASST.</t>
  </si>
  <si>
    <t>E P J MASK DELUXE TALKING FIGURE ASST.</t>
  </si>
  <si>
    <t>E P J MASK DELUXE HEADQUARTERS PLAYSET</t>
  </si>
  <si>
    <t>E PAW PATROL MISSION CRUISER</t>
  </si>
  <si>
    <t>NE PAW PATROL JUNGLE THEMED VEHICLES</t>
  </si>
  <si>
    <t>NE KUMI KREATOR</t>
  </si>
  <si>
    <t>NE TIDY DYE SUNNY STRING SOLID PACK</t>
  </si>
  <si>
    <t>NE TIDY DYE JEWEL STRING SOLID PACK</t>
  </si>
  <si>
    <t>NE TIDY DYE STATION</t>
  </si>
  <si>
    <t>E IDO3D VERTICAL 2 PEN WITH COLOR CHANGE</t>
  </si>
  <si>
    <t>E IDO3D VERTICAL GLITTER 3 PEN ASST</t>
  </si>
  <si>
    <t>E IDO3D VERTICAL METALLIC 3 PEN</t>
  </si>
  <si>
    <t>E IDO3D VERTICAL GID ZOMBIES</t>
  </si>
  <si>
    <t>E PEPPA PIG PIANO</t>
  </si>
  <si>
    <t>NE CULTURE RAMAYANA MAGNETIC KIT</t>
  </si>
  <si>
    <t>NE CULTURE LORD GANESHA MAGNETIC KIT</t>
  </si>
  <si>
    <t>NE CULTURE CHRISTMAS MAGNETIC KIT</t>
  </si>
  <si>
    <t>NE CULTURE CLOTHING INDIA MAGNETIC KIT</t>
  </si>
  <si>
    <t>NE CULTURE PRAHLAD MAGNETIC KIT</t>
  </si>
  <si>
    <t>NE CULTURE LORD KRISHNA MAGNETIC KIT</t>
  </si>
  <si>
    <t>NE HATCHIMALS EGGVENTURE GAME</t>
  </si>
  <si>
    <t>NE PAW PATROL DON#T DROP CHASE</t>
  </si>
  <si>
    <t>NE PAW PATROL DOG HOUSE BINGO</t>
  </si>
  <si>
    <t>NE PAW PATROL MEMORY MATCH 72 CARDS</t>
  </si>
  <si>
    <t>NE PAW PATROL MEMORY MATCH MINI TIN</t>
  </si>
  <si>
    <t>NE PAW PATROL LNTCULAR TIN 2 PCS PUZZLE</t>
  </si>
  <si>
    <t>NE PAW PATROL GIANT PUZZLE</t>
  </si>
  <si>
    <t>NE CONSTRUCTION TOY HELMET</t>
  </si>
  <si>
    <t>NE SCRAMBLER DUCATI CAFE RACER W DRIVER</t>
  </si>
  <si>
    <t>NE SCRAMBLER DUCATI DESERT SLED W DRIVER</t>
  </si>
  <si>
    <t>NE CAT COMPACT TRACK LOADER</t>
  </si>
  <si>
    <t>NE JCB MIDI CX BACKHOE LOADER</t>
  </si>
  <si>
    <t>NE CAT TELEHANDLER</t>
  </si>
  <si>
    <t>NE MASSEY FERGUSON 7480 WITH FRONTLOADER</t>
  </si>
  <si>
    <t>NE CAT BULLDOZER</t>
  </si>
  <si>
    <t>NE MAN TGA TIP UP TRUCK</t>
  </si>
  <si>
    <t>NE CAT MINI EXCAVATOR WITH WORKER</t>
  </si>
  <si>
    <t>NE MB SPRINTER AMBULANCE WITH DRIVER</t>
  </si>
  <si>
    <t>NE SCANIA R-SERIES CEMENT MIXER TRUCK</t>
  </si>
  <si>
    <t>NE SCANIA LIEBHERR CRANE TRCK NL&amp;S</t>
  </si>
  <si>
    <t>NE SCANIA R-SERIES FIRE ENGINE  L&amp;S</t>
  </si>
  <si>
    <t>NE PJ MASK BEANS MINI PLUSH ASST.</t>
  </si>
  <si>
    <t>E GUARDIAN X-FPV</t>
  </si>
  <si>
    <t>NE NECK PILLOW CAPITAN AMERICA</t>
  </si>
  <si>
    <t>NE NECK PILLOW FROZEN ELSA</t>
  </si>
  <si>
    <t>NE MICKEY FRIENDS PLUSH TOY COMBO</t>
  </si>
  <si>
    <t>NE LEGO TRACKS 60205</t>
  </si>
  <si>
    <t>NE DM FIGURE DORAEMON SP</t>
  </si>
  <si>
    <t>NE DM FIGURE SIZUKA SP</t>
  </si>
  <si>
    <t>NE DM FIGURE NOBITA SP</t>
  </si>
  <si>
    <t>NE DM FIGURE GIAN SP</t>
  </si>
  <si>
    <t>NE DM SUNEO SP</t>
  </si>
  <si>
    <t>NE MICKEY MOUSE FIGURE SP</t>
  </si>
  <si>
    <t>NE DONALD DUCK FIGURE SP</t>
  </si>
  <si>
    <t>NE DAISY DUCK FIGURE SP</t>
  </si>
  <si>
    <t>NE PLUTO FIGURE SP</t>
  </si>
  <si>
    <t>NE AVENGERS FIGURES PK OF 4</t>
  </si>
  <si>
    <t>NE AVENGERS HULK SP</t>
  </si>
  <si>
    <t>NE AVENGERS CAPTAIN AMERICA SP</t>
  </si>
  <si>
    <t>NE AVENGERS IRON MAN SP</t>
  </si>
  <si>
    <t>NE AVENGERS THOR SP</t>
  </si>
  <si>
    <t>NE MOTU PATLU FIGURE PK 2</t>
  </si>
  <si>
    <t>NE 3IN1 GAMES UNO PICTIONARY SCRABBLE</t>
  </si>
  <si>
    <t>E MLP RAINBOW WINGS TWILIGHT SPARKLE</t>
  </si>
  <si>
    <t>E MLP MAGICAL SALON AST</t>
  </si>
  <si>
    <t>NE PD DOHVINCI 10 PACK AST</t>
  </si>
  <si>
    <t>NE MLP MY LITTLE PONY PRINCESS AST</t>
  </si>
  <si>
    <t>NE NERF ELITE RUKKUS ICS 8</t>
  </si>
  <si>
    <t>NE NERF MEGA BULLDOG</t>
  </si>
  <si>
    <t>NE NERF NITRO FLAMESHOT</t>
  </si>
  <si>
    <t>NE SPD WEB LAUNCHER GLOVE</t>
  </si>
  <si>
    <t>NE Spiderman with Cycle</t>
  </si>
  <si>
    <t>E JCB L&amp;S WHEEL LOADER</t>
  </si>
  <si>
    <t>E JCB R/C TOWER CRANE</t>
  </si>
  <si>
    <t>NE CHAMPIONS LEAGUESMART PACK 1819</t>
  </si>
  <si>
    <t>NE CHAMPIONS LEAGUECARRY BOX 1819</t>
  </si>
  <si>
    <t>NE CHAMPIONS LEAGUEDELUXE GAME PCK 1819</t>
  </si>
  <si>
    <t>NE CHAMPIONS LEAGUE BONANZA PACK 1819</t>
  </si>
  <si>
    <t>NE CARS3 MOTOR SPEED PLAYLAND W15 BALLS</t>
  </si>
  <si>
    <t>NE CARS 3 GO TO PLAYLAND W20 BALLS</t>
  </si>
  <si>
    <t>NE PRINCESS HEART STRONG W20 BALLS</t>
  </si>
  <si>
    <t>NE FROZEN INFINITE ICE W 15 BALLS</t>
  </si>
  <si>
    <t>NE FROZEN NORTHERN LIGHTS W20 BALLS</t>
  </si>
  <si>
    <t>NE ROADSTER RACERS SPEED TEAM W15 BALLS</t>
  </si>
  <si>
    <t>NE MICKEY MOUSE GO TO W20 BALLS</t>
  </si>
  <si>
    <t>NE MICKEYMOUSE ROADSTER RACER W50 BALLS</t>
  </si>
  <si>
    <t>NE MINNIE HAPPY HELPERS W15 BALLS</t>
  </si>
  <si>
    <t>NE MINNIE BIG HEART  BOWS W50 BALLS</t>
  </si>
  <si>
    <t>E PEPPA PIG CAR TOASTER</t>
  </si>
  <si>
    <t>E PEPPA PIG SHAPE SORTER</t>
  </si>
  <si>
    <t>NE PEPPA PIG HOUSE KITCHEN</t>
  </si>
  <si>
    <t>E PEPPA PIG CASH REGISTER</t>
  </si>
  <si>
    <t>NE PEPPA PIG MEDIC CASE</t>
  </si>
  <si>
    <t>NE PEPPA PIG JEWELLERY CASE</t>
  </si>
  <si>
    <t>NE PEPPA PIGS VEHICLES</t>
  </si>
  <si>
    <t>NE AIR PEPPA JET</t>
  </si>
  <si>
    <t>NE JACK IN THE BOX JUNGLE SAFARI</t>
  </si>
  <si>
    <t>NE JACK IN THE BOX UNDER THE SEA</t>
  </si>
  <si>
    <t>NE JACK IN THE BOX LITTLE FASHIONISTA</t>
  </si>
  <si>
    <t>NE JACK IN THE BOX SPACE EXPLORER</t>
  </si>
  <si>
    <t>NE JACK IN THE BOX AROUND THE WORLD</t>
  </si>
  <si>
    <t>NE JACK IN THE BOX DAY AT THE BEACH</t>
  </si>
  <si>
    <t>E BOX SMALL JUNGLE SAFARI</t>
  </si>
  <si>
    <t>NE JACK IN THE BOX SMALL LIL FASHIONISTA</t>
  </si>
  <si>
    <t>NE JACK IN THE BOX SMALL SPACE EXPLORER</t>
  </si>
  <si>
    <t>NE JACK IN THE BOX SMALL AROUND WORLD</t>
  </si>
  <si>
    <t>NE LEGO MY FIRST MINNIE BUILD</t>
  </si>
  <si>
    <t>NE LEGO MY FIRST MICKEY BUILD</t>
  </si>
  <si>
    <t>NE LEGO UNIKITTYS SWEETEST FRND 1</t>
  </si>
  <si>
    <t>NE LEGO EMMETS THRICYCLE</t>
  </si>
  <si>
    <t>NE LEGO QUEEN WATEVRA WANABI</t>
  </si>
  <si>
    <t>NE LEGO QUEEN WATEVRAS BUILD BOX</t>
  </si>
  <si>
    <t>E LEGO POPUP PARTY BUS</t>
  </si>
  <si>
    <t>NE LEGO EMMET N LUCY ESCAPE</t>
  </si>
  <si>
    <t>NE LEGO EMMET DREAM N RESC ROCKET</t>
  </si>
  <si>
    <t>NE LEGO M2 LUCYS BUILDER BOX</t>
  </si>
  <si>
    <t>NE LEGO READY BATMAN N METALBEARD</t>
  </si>
  <si>
    <t>NE WISSPER RAG DOLL ICE WORLD 38CM</t>
  </si>
  <si>
    <t>NE WISSPER RAG DOLL FOREST WORLD 38CM</t>
  </si>
  <si>
    <t>NE WISSPER DESERT WORLD PLAYSET</t>
  </si>
  <si>
    <t>NE WISSPER ICE WORLD PLAY SET</t>
  </si>
  <si>
    <t>NE WISSPER FOREST WORLD PLAY SET</t>
  </si>
  <si>
    <t>NE WISSPER WATER WORLD PLAY SET</t>
  </si>
  <si>
    <t>NE WISSPER GRASS WORLD PLAY SET</t>
  </si>
  <si>
    <t>NE WISSPER FIGURINE SET GERTIE  OTIS</t>
  </si>
  <si>
    <t>NE WISSPER FIGURINE SET PEGGY  DAN</t>
  </si>
  <si>
    <t>NE WISSPER 2IN1 PLAY SET DESERT WORLD</t>
  </si>
  <si>
    <t>NE WISSPER 2IN1 PLAY SET WATER WORLD</t>
  </si>
  <si>
    <t>NE WISSPER 2IN1 PLAY SET GRASS WORLD</t>
  </si>
  <si>
    <t>E WISSPER PLAY SET ICE WORLD/FRIDGE</t>
  </si>
  <si>
    <t>NE WISSPER MONKEY PLAYGROUND</t>
  </si>
  <si>
    <t>NE WISSPER RAG DOLL 38CM</t>
  </si>
  <si>
    <t>E WISSPER FEATURE DOLL</t>
  </si>
  <si>
    <t>NE WISSPER CAMERA</t>
  </si>
  <si>
    <t>E WISSPER PANPIPE</t>
  </si>
  <si>
    <t>NE WISSPER BAG SET</t>
  </si>
  <si>
    <t>NE WBB  ICE BEAR PLUSH 30 CM</t>
  </si>
  <si>
    <t>NE WBB GRIZZLY BEAR PLUSH 30 CM</t>
  </si>
  <si>
    <t>NE WBB PANDA BEAR PLUSH 30 CM</t>
  </si>
  <si>
    <t>NE WBB ICE BEAR PLUSH 14 CM</t>
  </si>
  <si>
    <t>NE WBB GRIZZLY BEAR PLUSH 14 CM</t>
  </si>
  <si>
    <t>NE WBB PANDA BEAR PLUSH 14 CM</t>
  </si>
  <si>
    <t>NE HM Triple Ball Set</t>
  </si>
  <si>
    <t>NE HM Dodge Ball Set</t>
  </si>
  <si>
    <t>NE HM Basketball Board &amp; Ball</t>
  </si>
  <si>
    <t>E HM LIGHT UP BATH DOLPHIN</t>
  </si>
  <si>
    <t>E HM BLUE FLOATING LIGHT UP OCTOPUS</t>
  </si>
  <si>
    <t>E HM PINK FLOATING LIGHT UP OCTOPUS</t>
  </si>
  <si>
    <t>HAMLEYS SPLASH LIGHT UP TURTLE 1N CBD</t>
  </si>
  <si>
    <t>E HM LIGHT UP BATH SQUID</t>
  </si>
  <si>
    <t>E HMSWIMMING MERMAID PRINCESS</t>
  </si>
  <si>
    <t>E HM CHOO CHOO TRAIN TRAILER &amp; TRACKS</t>
  </si>
  <si>
    <t>E HM REMOTE CONTROL FIRE ENGINE</t>
  </si>
  <si>
    <t>E HM FARM TRACTOR WITH TRAILER</t>
  </si>
  <si>
    <t>NE HM VELVET JOURNAL RED</t>
  </si>
  <si>
    <t>E HM ACTIVITY NOAHS ARK</t>
  </si>
  <si>
    <t>NE HM MINI STATIONERY KIT</t>
  </si>
  <si>
    <t>NE HM SOUVENIR JOURNAL</t>
  </si>
  <si>
    <t>NE HM A5 JOURNAL BEAR</t>
  </si>
  <si>
    <t>NE HM MY LITTLE PIZZA PLAYSET</t>
  </si>
  <si>
    <t>NE HM A5 JOURNAL BUS</t>
  </si>
  <si>
    <t>NE HM VELVET JOURNAL BLUE</t>
  </si>
  <si>
    <t>NE HM MY JUMBO COLOURING BOOK</t>
  </si>
  <si>
    <t>NE HM A5 JOURNAL CORGI</t>
  </si>
  <si>
    <t>E HM AMAZING ACTION TRACKS 220 PCS</t>
  </si>
  <si>
    <t>E HM AMAZING TRACKS 132 PCS</t>
  </si>
  <si>
    <t>NE HM TERRY TRICERATOPS</t>
  </si>
  <si>
    <t>E HM AMAZING TRACKS TWIN PK RAIL CARS</t>
  </si>
  <si>
    <t>E HM M&amp;S WALKING &amp; TALKING UNICORN WHITE</t>
  </si>
  <si>
    <t>E HM M&amp;S WALKING &amp; TALKING UNICORN TEAL</t>
  </si>
  <si>
    <t>NE HM HM BLACK CAT</t>
  </si>
  <si>
    <t>E HM HM M&amp;S MARCHING BEAR</t>
  </si>
  <si>
    <t>NE HM HM  BARRY BULLDOG (REFRESH)</t>
  </si>
  <si>
    <t>NE HM HM HERITAGE  BEAR ATV</t>
  </si>
  <si>
    <t>NE HM HONEY THE GOLDEN LAB PUPPET (REFRE</t>
  </si>
  <si>
    <t>NE HM ARTHUR THE WHITE CAT PUPPET (REFRE</t>
  </si>
  <si>
    <t>NE HM CHARLES CORGI</t>
  </si>
  <si>
    <t>NE HM HM PLUSH PJ BEAR</t>
  </si>
  <si>
    <t>NE HM HM 60CM GUARDSMAN BEAR</t>
  </si>
  <si>
    <t>NE HM LEON THE LION PUPPET (REFRESH)</t>
  </si>
  <si>
    <t>NE HM HM SUNNY BEAR ATV</t>
  </si>
  <si>
    <t>NE HM HM MISTLETOE BEAR ATV</t>
  </si>
  <si>
    <t>NE HM 4 LONDONTAXIKEYCHAIN(METALCLIPS)</t>
  </si>
  <si>
    <t>NE HM 4 LONDONBUSKEYCHAIN(METALCLIPS)</t>
  </si>
  <si>
    <t>NE HM HM PLUSH DRESSING GOWN BEAR</t>
  </si>
  <si>
    <t>NE HM 4.5 BEEFEATERKEYCHAIN(METALCLIPS)</t>
  </si>
  <si>
    <t>NE HM 4.5 GUARDMANKEYCHAIN(METAL CLIPS)</t>
  </si>
  <si>
    <t>NE HM 4 5 PILOT KEYCHAIN METAL CLIPS</t>
  </si>
  <si>
    <t>E HM DINO BUBBLE MACHINE</t>
  </si>
  <si>
    <t>E HM DOLPHIN BUBBLE MACHINE 8 OZ</t>
  </si>
  <si>
    <t>NE HM GIANT BUBBLE PLAYSET</t>
  </si>
  <si>
    <t>NE HM DOUBLE WAND MEGA SET</t>
  </si>
  <si>
    <t>NE BUBBLE SOLUTION BOTTLE 8OZ</t>
  </si>
  <si>
    <t>NE SWORD PEN</t>
  </si>
  <si>
    <t>E ANIMAL SOUND STEP WALKING MAT</t>
  </si>
  <si>
    <t>NE HM WOODEN UKULELE</t>
  </si>
  <si>
    <t>NE HM WOODEN DRUM</t>
  </si>
  <si>
    <t>NE HM WOODEN RECORDER</t>
  </si>
  <si>
    <t>NE HM WOODEN TAMBOURINE</t>
  </si>
  <si>
    <t>NE KS HOLI 41 CM DOREAMON PICHKARI</t>
  </si>
  <si>
    <t>NE KS HOLI 41 CM PAW PATROL PICHKARI</t>
  </si>
  <si>
    <t>NE KS HOLI 41 CM PEPPA PIG PICHKARI</t>
  </si>
  <si>
    <t>NE KS HOLI 41 CM FROZEN PICHKARI</t>
  </si>
  <si>
    <t>NE KS HOLI 41 CM SPIDEMAN PICHKARI</t>
  </si>
  <si>
    <t>NE KS HOLI 41 CM AVENGERS PICHKARI</t>
  </si>
  <si>
    <t>NE KS HOLI 65CM AVENGERS PICHKARI</t>
  </si>
  <si>
    <t>NE KS HOLI 65CM PEPPA PIG PICHKARI</t>
  </si>
  <si>
    <t>NE KS HOLI 65CM FROZEN PICHKARI</t>
  </si>
  <si>
    <t>NE KS HOLI 65CM SPIDERMAN PICHKARI</t>
  </si>
  <si>
    <t>NE KS HOLI MICKEY MINI PRINCESS AVN WG</t>
  </si>
  <si>
    <t>NE KS HOLI CAPTION AMERCIA GUN PICHKARI</t>
  </si>
  <si>
    <t>NE KS HOLI FROZEN GUN PICHKARI</t>
  </si>
  <si>
    <t>NE KS HOLI HULK GUN PICHKARI</t>
  </si>
  <si>
    <t>NE KS HOLI SPIDERMAN GUN PICHKARI</t>
  </si>
  <si>
    <t>NE KS HOLI IRONMAN GUN PICHKARI</t>
  </si>
  <si>
    <t>NE KS HOLI  TANK FLRW FRZ PINK</t>
  </si>
  <si>
    <t>NE KS HOLI  TANK RND MICKEY RED</t>
  </si>
  <si>
    <t>NE KS HOLI  TANK RND CA BLUE</t>
  </si>
  <si>
    <t>NE KS HOLI  TANK RND DM BLUE</t>
  </si>
  <si>
    <t>NE KS HOLI  TANK HEX AVG BLUE</t>
  </si>
  <si>
    <t>NE KS HOLI  TANK HEX SPD RED</t>
  </si>
  <si>
    <t>NE KS HOLI  TANK HRT PEPPA PINK</t>
  </si>
  <si>
    <t>NE PICHAI HOLI WATER TANK CHAR ASSRT</t>
  </si>
  <si>
    <t>NE KS HOLI  TANK STR PAW BLUE</t>
  </si>
  <si>
    <t>NE KS HOLI SPD AVEN CARS WG ASST</t>
  </si>
  <si>
    <t>NE KS HOLI SOLID COLOR WG  THREE NOZZLE</t>
  </si>
  <si>
    <t>NE KS HOLI SOLID COLOR GENERIC WG</t>
  </si>
  <si>
    <t>NE ZURU 5 SURPRISE BLUE S2 PDQ</t>
  </si>
  <si>
    <t>NE ZURU 5 SURPRISE PINK S2 PDQ</t>
  </si>
  <si>
    <t>NE ZURU 5 SURPRISE UNICORNS PDQ</t>
  </si>
  <si>
    <t>NE SMASHER S2 SINGLE PACK</t>
  </si>
  <si>
    <t>NE SMASHER S2 PACK OF 3</t>
  </si>
  <si>
    <t>NE SMASHER S2 PACK OF 8</t>
  </si>
  <si>
    <t>NE KS HOLI SOLID COLOR WG 2 NOZZLE</t>
  </si>
  <si>
    <t>NE SIMBA WISSPER PLUSH 25CM 4ASST I</t>
  </si>
  <si>
    <t>NE SIMBA WISSPER PLUSH 25CM 4ASST II</t>
  </si>
  <si>
    <t>NE HM BEAR POLICEMAN 18CM</t>
  </si>
  <si>
    <t>NE LOL SURPRISE FASHION CRUSH</t>
  </si>
  <si>
    <t>NE LOL SURPRISE OOTD OUTFIT OF THE DAY</t>
  </si>
  <si>
    <t>NE LOL SURPRISE DOLLS BLING SERIES</t>
  </si>
  <si>
    <t>E KS KIDS INTELLIGENT PHONE</t>
  </si>
  <si>
    <t>E KS KIDS MUSICAL SAXOPHONE</t>
  </si>
  <si>
    <t>E KS KIDS MUSICAL SHAKING SEAHORSE</t>
  </si>
  <si>
    <t>E KS KIDS MUSICAL ROCK STAR GUITAR</t>
  </si>
  <si>
    <t>E KS KIDS MUSICAL PIANO FISH</t>
  </si>
  <si>
    <t>E KS KIDS BRUM BRUMS CAR KEYS</t>
  </si>
  <si>
    <t>NE KS KIDS SILLY FROGGY</t>
  </si>
  <si>
    <t>NE XSHOT BUG ATTACKSWARM SEEKER</t>
  </si>
  <si>
    <t>NE RAINBOCORNS PLUSH SERIES 1</t>
  </si>
  <si>
    <t>NE ZURU COCO PLUSH SCOOPS SERIES 1</t>
  </si>
  <si>
    <t>NE CT EDAPHOSAURUS 1 20 SCALE</t>
  </si>
  <si>
    <t>NE CT BOREALOPELTA</t>
  </si>
  <si>
    <t>NE CT FUKUIRAPTOR 1 40 SCALE</t>
  </si>
  <si>
    <t>NE CT CAIUAJARA WID MOVABLE JAW</t>
  </si>
  <si>
    <t>NE CT CARNOTAURUS DX 1 40</t>
  </si>
  <si>
    <t>NE CT BARYONYX WID MOVE JAW 1 40</t>
  </si>
  <si>
    <t>NE CT TIMBER WOLF HOWLING</t>
  </si>
  <si>
    <t>NE CT TIMBER WOLF HUNTING</t>
  </si>
  <si>
    <t>NE CT ZEBRA FOAL</t>
  </si>
  <si>
    <t>NE CT WHITE RHINOCEROS</t>
  </si>
  <si>
    <t>NE CT INDIAN PORCUPINE</t>
  </si>
  <si>
    <t>NE CT DAMA GAZELLE</t>
  </si>
  <si>
    <t>NE CT AFRICAN LEOPARD</t>
  </si>
  <si>
    <t>NE CT KING CRAB</t>
  </si>
  <si>
    <t>NE CT MINKE WHALE</t>
  </si>
  <si>
    <t>NE CT AMERICAN CREAM STALLION</t>
  </si>
  <si>
    <t>NE CT RUSSIAN DON MARE CHESTNUT</t>
  </si>
  <si>
    <t>NE CT KNABSTRUPPER FOAL  LEOPARD</t>
  </si>
  <si>
    <t>NE CT UNICORN STALLION BLUE</t>
  </si>
  <si>
    <t>NE CT UNICORN MARE PINK</t>
  </si>
  <si>
    <t>NE CT UNICORN FOAL BLUE</t>
  </si>
  <si>
    <t>NE CT UNICORN FOAL REARING PINK</t>
  </si>
  <si>
    <t>NE CT QUARTER MARE  DELUXE 1 12</t>
  </si>
  <si>
    <t>NE CT HEREFORD BULL POLLED</t>
  </si>
  <si>
    <t>NE CT SOW</t>
  </si>
  <si>
    <t>NE CT BOAR</t>
  </si>
  <si>
    <t>NE CT BOX OF MINI SEA ANIMAL 1</t>
  </si>
  <si>
    <t>NE CT BOX OF MINI HORSES</t>
  </si>
  <si>
    <t>NE CT BOX OF MINI FARM ANIMALS</t>
  </si>
  <si>
    <t>E TOY STORY BLUE SCHOOL BAG 41CM</t>
  </si>
  <si>
    <t>NE BARBIE BRB CRR PILOT</t>
  </si>
  <si>
    <t>NE BARBIE BARBIE DOCTOR</t>
  </si>
  <si>
    <t>NE BARBIE BRB SSTRS BBYSTR ASST</t>
  </si>
  <si>
    <t>NE BARBIE DOGGY DAYCARE</t>
  </si>
  <si>
    <t>NE THOMAS SMALL ENGINE ASST</t>
  </si>
  <si>
    <t>NE THOMAS LARGE ENGINE ASST</t>
  </si>
  <si>
    <t>E THOMAS WATER TOWER SET</t>
  </si>
  <si>
    <t>NE FP ECL PUZZLE</t>
  </si>
  <si>
    <t>NE FP ECL CUBE</t>
  </si>
  <si>
    <t>NE FP ECL CATERPILLAR POPUP</t>
  </si>
  <si>
    <t>NE THOMAS CORE MOTORIZED ENGINE</t>
  </si>
  <si>
    <t>NE FP ECL BUSY ACTIVITY WALKER</t>
  </si>
  <si>
    <t>E FP LNL BOOK</t>
  </si>
  <si>
    <t>MY LITTLE PONY12CTSUPERTIP MARKER CBD</t>
  </si>
  <si>
    <t>NE MY LITTLE PONY30CTFINE</t>
  </si>
  <si>
    <t>NE TRANSFORMERS 30CT FINE LINE MARKER</t>
  </si>
  <si>
    <t>NE MY LITTLE PONY48CTCRAYONJAR</t>
  </si>
  <si>
    <t>TRANSFORMERS 48 WASHABLE CRAYONS JAR</t>
  </si>
  <si>
    <t>NE TRANSFORMERS 8PC TWIST CRAYON</t>
  </si>
  <si>
    <t>NE MY LITTLE PONY8PC TWIST CRAYON</t>
  </si>
  <si>
    <t>SKOODLE MY LTI PNY CLR PAD24PG MGLPN3YR+</t>
  </si>
  <si>
    <t>NE TRANSFORMERS MAGIC INK BOOK 24PAGES</t>
  </si>
  <si>
    <t>MY LITTLE  MINI BROAD TIP 10 MARKERS PP</t>
  </si>
  <si>
    <t>MY LITTLE PONY PURPLE 24PIECE ART SET3Y+</t>
  </si>
  <si>
    <t>MY LITTLE PONY BLUE 24 PIECE ART SET 3Y+</t>
  </si>
  <si>
    <t>MY LITTLE PONY 5CT JMBO AGE3+Y MRKRS PP</t>
  </si>
  <si>
    <t>NE MY LITTLE PONY 5CT JUMBO STAMP MARKER</t>
  </si>
  <si>
    <t>TRANSFORMERS WASHABLE JUMBO 5 MARKERS PP</t>
  </si>
  <si>
    <t>NE LEGO 10883 MY FIRST TOW TRUCK</t>
  </si>
  <si>
    <t>NE LEGO 10900 POLICE BIKE</t>
  </si>
  <si>
    <t>E LEGO 10901 FIRE TRUCK</t>
  </si>
  <si>
    <t>NE LEGO 10908 EXTRA DUPLO TOWN 2019</t>
  </si>
  <si>
    <t>NE LEGO 11001 BRICKS AND IDEAS</t>
  </si>
  <si>
    <t>NE LEGO 11002 BASIC BRICK SET</t>
  </si>
  <si>
    <t>NE LEGO 31089 SUNSET TRACK RACER</t>
  </si>
  <si>
    <t>NE LEGO 31090 UNDERWATER ROBOT</t>
  </si>
  <si>
    <t>NE LEGO 31091 SHUTTLE TRANSPORTER</t>
  </si>
  <si>
    <t>NE LEGO 31092 CREATOR 13</t>
  </si>
  <si>
    <t>NE LEGO 31094 RACE PLANE</t>
  </si>
  <si>
    <t>NE LEGO 41158 JASMINES PETITE TOWER</t>
  </si>
  <si>
    <t>NE LEGO 41159 CINDERELLA CARG RIDE</t>
  </si>
  <si>
    <t>NE LEGO 41161 ALADDIN JASMINE ADV</t>
  </si>
  <si>
    <t>NE LEGO 41354 ANDREAS HEART BOX</t>
  </si>
  <si>
    <t>NE LEGO 41355 EMMAS HEART BOX</t>
  </si>
  <si>
    <t>NE LEGO 41356 STEPHANIES HEART BOX</t>
  </si>
  <si>
    <t>NE LEGO 41357 OLIVIAS HEART BOX</t>
  </si>
  <si>
    <t>NE LEGO 41358 MIAS HEART BOX</t>
  </si>
  <si>
    <t>NE LEGO 41360 EMMAS MOBIL VET CLINC</t>
  </si>
  <si>
    <t>NE LEGO 41361 MIAS FOAL STABLE</t>
  </si>
  <si>
    <t>NE LEGO 41366 OLIVIAS CUPCAKE CAFE</t>
  </si>
  <si>
    <t>NE LEGO 41383 OLIVIA HAMSTER PLYGRD</t>
  </si>
  <si>
    <t>NE LEGO 42090 GETAWAY TRUCK</t>
  </si>
  <si>
    <t>NE LEGO 60210 SKY POLICE AIR BASE</t>
  </si>
  <si>
    <t>NE LEGO 60214 BURGER BAR FIRE RESC</t>
  </si>
  <si>
    <t>E LEGO 60215 FIRE STATION</t>
  </si>
  <si>
    <t>NE LEGO 60217 FIRE PLANE</t>
  </si>
  <si>
    <t>NE LEGO 60219 CONSTRUCTION LOADER</t>
  </si>
  <si>
    <t>NE LEGO 60221 DIVING YACHT</t>
  </si>
  <si>
    <t>NE LEGO 60223 HARVESTER TRANSPORT</t>
  </si>
  <si>
    <t>NE LEGO 75892 MCLAREN SENNA</t>
  </si>
  <si>
    <t>NE BA SNACKIN TREAT BABY BL</t>
  </si>
  <si>
    <t>E MLP 6 INCH SINGING JITTERBUG PONY</t>
  </si>
  <si>
    <t>NE MLP CUTIE MARK CREW BALLOON BLINDPACK</t>
  </si>
  <si>
    <t>NE MLP CUTIE MARK CREW PLUSH CLIP AST</t>
  </si>
  <si>
    <t>NE DPR SD ARIEL STORY SET</t>
  </si>
  <si>
    <t>NE DPR SD CINDERELLA STORY SET</t>
  </si>
  <si>
    <t>NE BA SHIMMER N SPLASH MERMAID BLD HAIR</t>
  </si>
  <si>
    <t>NE BA SNACKIN LILY BLD HAIR</t>
  </si>
  <si>
    <t>NE ANIMAL BUCKETS TIGER</t>
  </si>
  <si>
    <t>E ABC MUSICAL LEARNING TRAIN</t>
  </si>
  <si>
    <t>NE LETS GET LEARNING</t>
  </si>
  <si>
    <t>NE BREAKOUT BEASTS</t>
  </si>
  <si>
    <t>NE FAST  FURIOUS PREMIUM ASST</t>
  </si>
  <si>
    <t>NE CRASHING RIG </t>
  </si>
  <si>
    <t>NE MT  143 REV TREDZ ASST</t>
  </si>
  <si>
    <t>NE MT BASH UPS 143</t>
  </si>
  <si>
    <t>NE MT MECHA SHARK FACEOFF</t>
  </si>
  <si>
    <t>NE CITY SMASHIN TRICERATOPS</t>
  </si>
  <si>
    <t>E VOLCANO ESCAPE</t>
  </si>
  <si>
    <t>NE HOT WHEELS MEGA CAR WASH</t>
  </si>
  <si>
    <t>NE ULTIMATE GATOR CAR WASH</t>
  </si>
  <si>
    <t>NE CHAMPIONSHIP TRACKSET ASST</t>
  </si>
  <si>
    <t>NE CRASH  SCORE FLIPOUT</t>
  </si>
  <si>
    <t>NE TB BARREL BOX</t>
  </si>
  <si>
    <t>E FRR PAX MY POOPIN PUP</t>
  </si>
  <si>
    <t>NE MVL LEGENDS VEHICLES AST</t>
  </si>
  <si>
    <t>NE FRR WALKALOTS LIL WAGS AST</t>
  </si>
  <si>
    <t>E FRR WALKALOTS BIG WAGS AST</t>
  </si>
  <si>
    <t>NE SUPERMAN  PENGUIN SLIME</t>
  </si>
  <si>
    <t>NE FLASH  THE RIDDLER SLIME</t>
  </si>
  <si>
    <t>NE THE JOKER  GREEN LANTERN SLIME</t>
  </si>
  <si>
    <t>NE ROBIN  HAWKMAN SLIME</t>
  </si>
  <si>
    <t>NE AQUAMAN  TWO FACE SLIME</t>
  </si>
  <si>
    <t>NE BATMAN  CYBORG SLIME</t>
  </si>
  <si>
    <t>NE ICE BEAR PLUSH 40 CM</t>
  </si>
  <si>
    <t>NE GRIZZLY BEAR PLUSH 40 CM</t>
  </si>
  <si>
    <t>NE PANDA BEAR PLUSH 40 CM</t>
  </si>
  <si>
    <t>NE GRIZZLY BEAR FACE PLUSH 25 CM</t>
  </si>
  <si>
    <t>NE PANDA BEAR FACE PLUSH 25 CM</t>
  </si>
  <si>
    <t>NE BULBASAUR PLUSH Pokemon</t>
  </si>
  <si>
    <t>NE SQUIRTLE PLUSH Pokemon</t>
  </si>
  <si>
    <t>NE CHARMANDER PLUSH Pokemon</t>
  </si>
  <si>
    <t>NE TY AQUA BLUE FISH MED</t>
  </si>
  <si>
    <t>NE TY DOTTY MULTICOLOR LEOPARD MED</t>
  </si>
  <si>
    <t>NE GILBERT PINK GIRAFFE MED</t>
  </si>
  <si>
    <t>NE JULIET PINK PENGUIN REG</t>
  </si>
  <si>
    <t>NE CORE FIGURE TOP TALENT ASST</t>
  </si>
  <si>
    <t>NE MICKEY AND FRIENDS SHAPE AND COLOURS</t>
  </si>
  <si>
    <t>NE MINNIE RATTLE</t>
  </si>
  <si>
    <t>NE MICKEY RATTLE</t>
  </si>
  <si>
    <t>NE DISNEY PRESS ANG GO</t>
  </si>
  <si>
    <t>NE MICKEY SMARTPHONE RATTLE</t>
  </si>
  <si>
    <t>NE MINNIE MIRROR RATTLE</t>
  </si>
  <si>
    <t>NE MICKEY KEY RATTLE</t>
  </si>
  <si>
    <t>NE MINNIE FLOWER RATTLE</t>
  </si>
  <si>
    <t>NE PULL ALONG PLUTO</t>
  </si>
  <si>
    <t>E DISNEY BABY MICKEY PROJECTOR</t>
  </si>
  <si>
    <t>E DISNEY BABY MINNIE PROJECTOR</t>
  </si>
  <si>
    <t>NE DISNEY PULL BACK CARS</t>
  </si>
  <si>
    <t>NE BABY MICKEY PULL ALONG CAR -K-</t>
  </si>
  <si>
    <t>NE DB BABY MICKEY SOFT CARILLON RATTLE</t>
  </si>
  <si>
    <t>NE DB BABY MINNIE SOFT CARILLON RATTLE</t>
  </si>
  <si>
    <t>NE BABY MICKEY DRIVER</t>
  </si>
  <si>
    <t>NE HAIRDOOZ SHAMPOO PACK W1</t>
  </si>
  <si>
    <t>NE MONOPOLY GAME OF THRONES</t>
  </si>
  <si>
    <t>NE FA INTERIOR DESIGN SKETCH PORTFOLIO</t>
  </si>
  <si>
    <t>NE FA TAPEFFITI 44PC BUCKET</t>
  </si>
  <si>
    <t>NE FA I SMELL PORTFOLIO W/SMELLY MARKERS</t>
  </si>
  <si>
    <t>NE FA I SMELL COMPACT PORTFOLIO</t>
  </si>
  <si>
    <t>NE FA GARBAGE CAN OF  ART FUN!</t>
  </si>
  <si>
    <t>NE FA GARBAGE CAN OF CHALK FUN!</t>
  </si>
  <si>
    <t>NE FA PAPER MACHE FASHION DESIGN KIT</t>
  </si>
  <si>
    <t>NE FA UNICORN FANTASY SHAKER PORTFOLIO</t>
  </si>
  <si>
    <t>NE FA MAGICAL MERMAID SHAKER PORTFOLIO</t>
  </si>
  <si>
    <t>NE FA CONFETTI TUMBLER DESIGN KIT</t>
  </si>
  <si>
    <t>NE FA MAGICAL MERMAID SKETCH PORTFOLIO</t>
  </si>
  <si>
    <t>NE FA MAGIC SEQUIN JOURNAL  PATCH KIT</t>
  </si>
  <si>
    <t>NE FA CHILL OUT  CRAFT CALLIGRAPHY KIT</t>
  </si>
  <si>
    <t>NE FA CHILL OUT  CRAFT WATERCOLOR KIT</t>
  </si>
  <si>
    <t>NE FA GARBAGE CAN OF SAND ART FUN!</t>
  </si>
  <si>
    <t>NE FA UNICORN YOGA ACTIVITY SET</t>
  </si>
  <si>
    <t>NE FA SLAB SEQUIN POUCH PINK IRIDESCENT</t>
  </si>
  <si>
    <t>NE FA SLAB SEQUIN POUCHGOLD SILVER</t>
  </si>
  <si>
    <t>NE FA TAPEFFITI 10PK TEAR  SHARES</t>
  </si>
  <si>
    <t>NE FA SEQUIN UNICORN/RAINBOW POUCH</t>
  </si>
  <si>
    <t>NE FA S LAB SEQUIN POUCH PERIWINKLE</t>
  </si>
  <si>
    <t>NE FA S LAB SEQUIN POUCHNEON PINK</t>
  </si>
  <si>
    <t>NE FA SLAB SEQUIN JOURNAL PURPLE SEAFOAM</t>
  </si>
  <si>
    <t>NE FA SEQUIN CACTUS/REVEAL JOURNAL</t>
  </si>
  <si>
    <t>NE FA SEQUIN 1 OF A KIND REVEAL JOURNAL</t>
  </si>
  <si>
    <t>NE FA MAGIC SEQUIN LLAMA/DRAMA POUCH</t>
  </si>
  <si>
    <t>NE FA SMELLY JELLY SCENTED HIGHLIGHTERS</t>
  </si>
  <si>
    <t>NE FA CHUNKY GLITTER POUCHMIDNIGHT</t>
  </si>
  <si>
    <t>NE FA SLAB CHUNKY GLITTER POUCHCORAL</t>
  </si>
  <si>
    <t>NE FA FAUX FUR MAGIC SEQUIN RAINBOW BAG</t>
  </si>
  <si>
    <t>NE FA FAUX FUR  MAGIC SEQUIN PINK BAG</t>
  </si>
  <si>
    <t>NE FA MAGIC SEQUIN HIP BAG  ROSE GOLD</t>
  </si>
  <si>
    <t>NE FA SEQUIN HIP BAG RAINBOW/SILVER</t>
  </si>
  <si>
    <t>NE FA SLAB IRIDESCENT PAILLETTES POUCH</t>
  </si>
  <si>
    <t>NE FA SEQUIN VELVET HIPBAG PINK/PURP</t>
  </si>
  <si>
    <t>NE FA SPARKLE STATIONERY SUPER SET</t>
  </si>
  <si>
    <t>NE FA SLAB MAGIC SEQUIN STAR MOON POUCH</t>
  </si>
  <si>
    <t>NE FA STAY COOL NARWHAL STATIONERY SET</t>
  </si>
  <si>
    <t>NE FA UNICORN RAINBOW SQUISH JOURNAL</t>
  </si>
  <si>
    <t xml:space="preserve"> NE COLORING BOOK  ENCHANTING UNICORNS</t>
  </si>
  <si>
    <t>NE COLORING BOOK  LITTLE COZY CRITTERS</t>
  </si>
  <si>
    <t>NE COLORING BOOK  OUTER SPACE EXPLORERS</t>
  </si>
  <si>
    <t>NE COLORING BOOK  OUTRAGEOUS OCEAN</t>
  </si>
  <si>
    <t>NE SCRATCH  SCRIBBLE  FANTASTIC DRAGONS</t>
  </si>
  <si>
    <t>NE SCRATCH  SCRIBBLE  MAGICAL UNICORNS</t>
  </si>
  <si>
    <t>NE SCRATCH  SCRIBBLE  MONSTER PALS</t>
  </si>
  <si>
    <t>NE SCRATCH  SCRIBBLE  COLORFUL SAFARI</t>
  </si>
  <si>
    <t>NE CREATIBLES DIY WINDOW CLING ART KIT</t>
  </si>
  <si>
    <t>NE YUMMY SCENTED GLITTER GEL PENS  SET O</t>
  </si>
  <si>
    <t>NE UNIQUE UNICORNS SCENTED ERASERS  SET</t>
  </si>
  <si>
    <t>NE GRL PWR GLITTER ERASERS  SET OF 4</t>
  </si>
  <si>
    <t>E Buzz Table Air Hockey Set</t>
  </si>
  <si>
    <t>NE DPR SD BELLE</t>
  </si>
  <si>
    <t>NE DPR SD AURORA</t>
  </si>
  <si>
    <t>NE DPR SD ARIEL</t>
  </si>
  <si>
    <t>NE DPR SD JASMINE</t>
  </si>
  <si>
    <t>NE DPR SD SNOW WHITES COTTAGE E3084</t>
  </si>
  <si>
    <t>NE BRB Dreamtopia Chelsea Mermaid Playst</t>
  </si>
  <si>
    <t>NE BRB Barbie  Crayola Mermaid</t>
  </si>
  <si>
    <t>E BRB Dreamtopia Feature Mermaid 1</t>
  </si>
  <si>
    <t>NE BRB Crayola Cutie Fruity Surprise</t>
  </si>
  <si>
    <t>NE BRB Barbie Rainbow Sparkle Style</t>
  </si>
  <si>
    <t>NE BRB Gymnastics Coach</t>
  </si>
  <si>
    <t>NE BRB BRB CHLSA PPY TRN</t>
  </si>
  <si>
    <t>NE BRB Doll  Pets</t>
  </si>
  <si>
    <t>NE Thomas Mini Boost N Blast Stunt Set</t>
  </si>
  <si>
    <t>NE Thomas Thomas and Cranky at the Docks</t>
  </si>
  <si>
    <t>NE Thomas Monkey Palace Set</t>
  </si>
  <si>
    <t>E FP InfantToToddler Rocker  GN WMT</t>
  </si>
  <si>
    <t>E FP ONTHEGO MUSICAL SUBMARINE</t>
  </si>
  <si>
    <t>E FP Storybook Rhymes</t>
  </si>
  <si>
    <t>E SS DANCING SHIMMER  SHINE ASST</t>
  </si>
  <si>
    <t>NE SS TG SINGLE PACK ASST</t>
  </si>
  <si>
    <t>NE SS SMALL DOLL ON THE GO PLAYSET ASST</t>
  </si>
  <si>
    <t>NE HAMLEYS DARTS ADDON</t>
  </si>
  <si>
    <t>NE Balls for soccer mat</t>
  </si>
  <si>
    <t>E HTTYD FIRE BREATHING TOOTHLESS</t>
  </si>
  <si>
    <t>E HTTYD DRAGON LAIR ASST</t>
  </si>
  <si>
    <t>NE HTTYD DRAGON  VIKING ASST</t>
  </si>
  <si>
    <t>E HTTYD DELUXE DRAGON ASST</t>
  </si>
  <si>
    <t>NE HTTYD MYSTERY DRAGONS 2 PACK ASST</t>
  </si>
  <si>
    <t>NE HTTYD BASIC DRAGON ASST</t>
  </si>
  <si>
    <t>NE HTTYD MYSTERY DRAGONS</t>
  </si>
  <si>
    <t>NE TREASURE X S1 SGL PK 18PC CDU</t>
  </si>
  <si>
    <t>NE TREASURE X S1 3PK CHEST</t>
  </si>
  <si>
    <t>NE MAGIC JAR LARGE KIT  4 ASSORTED COLOR</t>
  </si>
  <si>
    <t>NE MAGIC JAR  3 PACK 2 ASSORTED COLORS</t>
  </si>
  <si>
    <t>NE MAGIC JAR STUDIO</t>
  </si>
  <si>
    <t>NE MEDIUM GLITTERARIUM KIT  3 ASSORTED C</t>
  </si>
  <si>
    <t>NE LARGE GLITTERARIUM KIT 3 ASSORTED COL</t>
  </si>
  <si>
    <t>NE WONDER GARDEN</t>
  </si>
  <si>
    <t>NE BW TURTLE RIDER 55 X 55</t>
  </si>
  <si>
    <t>NE BW LUXURY FLAMINGO 68 X 67</t>
  </si>
  <si>
    <t>NE BW FABRIC KICKBOARD</t>
  </si>
  <si>
    <t>NE BW 3-RING BALL PIT PLAY POOL 36</t>
  </si>
  <si>
    <t>NE BW PLAYFUL PLUTO RIDE 46 X 42</t>
  </si>
  <si>
    <t>NE BW BOPPIN BOUNCER 54 X H47</t>
  </si>
  <si>
    <t>NE BW BEACH BOAT 44 X 28</t>
  </si>
  <si>
    <t>NE BW 3-RING POOL 48 X H12</t>
  </si>
  <si>
    <t>NE BW CASTLE BOUNCER 62 X 58X 64</t>
  </si>
  <si>
    <t>NE BW 3-RING POOL 48 X H10</t>
  </si>
  <si>
    <t>NE BW SPEED BEACH BOAT 44 X 28</t>
  </si>
  <si>
    <t>E CARRIAGE BUBBLE BLOWER WID 4OZ</t>
  </si>
  <si>
    <t>NE JUMBO BUBBLE SWORD WITH 10OZ</t>
  </si>
  <si>
    <t>NE Bubble Jar 3.785L Asst Color</t>
  </si>
  <si>
    <t>E WEBBY METAL ROCK CRAWLER RC CAR TOY</t>
  </si>
  <si>
    <t>ITOYS FROZN MLTPRP GMTBL 3Y+ 24x12IN CBD</t>
  </si>
  <si>
    <t>ITYS DSNY MCKYMS YLW PLSCONBNK 9X20CM1PC</t>
  </si>
  <si>
    <t>ITOYS DSNY FRZ BLUE PLST CNBNK 9X20CM1PC</t>
  </si>
  <si>
    <t>ITOYS DSNYPRNCS PLST MNYBNK 1PCASS20X9CM</t>
  </si>
  <si>
    <t>NE SPIDERMAN COIN BANK</t>
  </si>
  <si>
    <t>NE FROZEN PRINTED TOY BOX</t>
  </si>
  <si>
    <t>NE PRINCESS PRINTED TOY BOX</t>
  </si>
  <si>
    <t>NE AVENGERS PRINTED TOY BOX</t>
  </si>
  <si>
    <t>NE MICKEY PRINTED TOY BOX</t>
  </si>
  <si>
    <t>NE SPIDERMAN PRINTED TOY BOX</t>
  </si>
  <si>
    <t>ITOYS DORAEMON PLST SKIPPNG ROPE3+YR ASS</t>
  </si>
  <si>
    <t>NE DIMPY CAPTAIN AMERICA STANDING 30CM</t>
  </si>
  <si>
    <t>NE DIMPY STUFF SPIDERMAN STANDING 30CM</t>
  </si>
  <si>
    <t>NE DIMPY PANDA STANDING</t>
  </si>
  <si>
    <t>NE MOTOR MAKING KIT</t>
  </si>
  <si>
    <t>NE GEOMETRIC BLOCK MAKER</t>
  </si>
  <si>
    <t>NE SOLAR SIX</t>
  </si>
  <si>
    <t>NE SOLAR IGLOO HOUSE</t>
  </si>
  <si>
    <t>NE BOXING FIGHTER ROBOT</t>
  </si>
  <si>
    <t>NE ITOYS FROZEN TATTOO  NAIL FASHION</t>
  </si>
  <si>
    <t>E WEBBY GUN WITH JELLY SHOTS AND BULLETS</t>
  </si>
  <si>
    <t>NE WEBBY PUSH AND SHAKE WOBBLING BELL SO</t>
  </si>
  <si>
    <t>NE WEBBY GIRL S PRINCESS BLOCKS SET 254P</t>
  </si>
  <si>
    <t>E WEBBY  1:16 BUGATTI WITH OPEN DOOR</t>
  </si>
  <si>
    <t>E WEBBY FERRIS WHEEL 03 TRAIN SET</t>
  </si>
  <si>
    <t>E WEBBY WOODEN DIY STYLISH DOLL HOUSE</t>
  </si>
  <si>
    <t>E WEBBY DIY BIRTHDAY CUTTING CAKE 75 PCS</t>
  </si>
  <si>
    <t>NE TK FAB CARD DISPLAYS</t>
  </si>
  <si>
    <t>NE WINFUN PATCH THE GIRAFFE RATTLE STICK</t>
  </si>
  <si>
    <t>NE WINFUN CHEEKY CHIMP RATTLE STICK</t>
  </si>
  <si>
    <t>NE WINFUN BOUNCY BUNNY RATTLE STICK</t>
  </si>
  <si>
    <t>NE WINFUN SAFARI FUN TEETHER  LION</t>
  </si>
  <si>
    <t>NE WINFUN SAFARI FUN TEETHER  ELEPHANT</t>
  </si>
  <si>
    <t>NE WINFUN SAFARI FUN TEETHER  PONY</t>
  </si>
  <si>
    <t>NE WINFUN TAKEALONG CRINKLE BOOK</t>
  </si>
  <si>
    <t>NE WINFUN CAESAR LION SOFT RATTLE BALL</t>
  </si>
  <si>
    <t>NE WINFUN CLICK CLACK CATERPILLAR RATTLE</t>
  </si>
  <si>
    <t>E WINFUN DANCE N LEARN OCTOPUS</t>
  </si>
  <si>
    <t>E HMG WF SPIN  N PULL SNAIL</t>
  </si>
  <si>
    <t>E HMG WF ANIMAL FRIENDS SPINNER</t>
  </si>
  <si>
    <t>E WINFUN ANIMAL FRIENDS FUN BOOK</t>
  </si>
  <si>
    <t>E WINFUN PULL ALONG CRAB STACKER</t>
  </si>
  <si>
    <t>E HMG WF SORT N FUN MUSICAL DRUM</t>
  </si>
  <si>
    <t>E WINFUN CHASE ME FUN SQUIRREL</t>
  </si>
  <si>
    <t>E WINFUN R/C VOICE CHANGING ROBOT</t>
  </si>
  <si>
    <t>E WINFUN 2IN1 PUPPY RACER</t>
  </si>
  <si>
    <t>E WINFUN BABY DRIVER GIFT SET</t>
  </si>
  <si>
    <t>E HMG WF GARDENPALS RATTLE GIFTSET</t>
  </si>
  <si>
    <t>E CHICCO HIPPOO DRUM</t>
  </si>
  <si>
    <t>E CHICCO POP UP BALL</t>
  </si>
  <si>
    <t>E CHICCO DOGREMI RC</t>
  </si>
  <si>
    <t>E CHICCO SONGY THE SINGER UK</t>
  </si>
  <si>
    <t>E CHICCO MUSICAL TRUMPET</t>
  </si>
  <si>
    <t>E CHICCO TOY FD BABY BEAR BLUE</t>
  </si>
  <si>
    <t>E CHICCO TOY FD BABY BEAR PINK</t>
  </si>
  <si>
    <t>E CHICCO TOY FD NEXT2DREAMS MOBILE PINK</t>
  </si>
  <si>
    <t>E CHICCO TOY FD NEXT2DREAMS MOBILE BLUE</t>
  </si>
  <si>
    <t>NE DP DF MINI DOLLS</t>
  </si>
  <si>
    <t>NE MULTI PRINCESS TEA SET</t>
  </si>
  <si>
    <t>NE DP 26 PIECE DINNERWARE SET</t>
  </si>
  <si>
    <t>NE FROZEN 26 PIECE DINNERWARE SET</t>
  </si>
  <si>
    <t>NE LOL SURPRISE GLAM GLITTER ASST</t>
  </si>
  <si>
    <t>E AVN TH POWER FX 2 HERO BOBCAT MOV EG</t>
  </si>
  <si>
    <t>E AVN THPOWER FX 20CAPTAINMARVEL MOV EG</t>
  </si>
  <si>
    <t>NE AVN 6IN MOVIE FIGURES AST MOV EG</t>
  </si>
  <si>
    <t>NE AVN 6IN DLX MOVIE FIGURES AST MOV EG</t>
  </si>
  <si>
    <t>E AVN FEATURE FIG CAPTAINAMERICA MOV EG</t>
  </si>
  <si>
    <t>NE AVN TITAN HERO MOVIE IRON MAN MOV EG</t>
  </si>
  <si>
    <t>NE AVN TITAN HERO BLACK WIDOW MOV EG</t>
  </si>
  <si>
    <t>NE AVN TITAN HERO MOVIE RONIN MOV EG</t>
  </si>
  <si>
    <t>NE AVN TH DLX MOVIE WAR MACHINE MOV EG</t>
  </si>
  <si>
    <t>NE AVN TITAN HERO MOVIE BOBCAT MOV EG</t>
  </si>
  <si>
    <t>NE DP EXPLORE YOUR WORLD WAND ASST</t>
  </si>
  <si>
    <t>NE DP EXPLORE YOUR WORLD TIARA ASS T</t>
  </si>
  <si>
    <t>NE JAKKS DP PETITE PRINCESS ARIEL</t>
  </si>
  <si>
    <t>NE DOORKNOCKER ROARRY</t>
  </si>
  <si>
    <t>NE DOORKNOCKER SPIKEYY</t>
  </si>
  <si>
    <t>NE DOORKNOCKER CRROAKY</t>
  </si>
  <si>
    <t>NE BUSY WOODPECKER KNOCKER</t>
  </si>
  <si>
    <t>NE MUSICAL RAIL TRACK XYLOPHONE</t>
  </si>
  <si>
    <t>NE ROUND  ROUND GOES MR BEAR</t>
  </si>
  <si>
    <t>NE TREE TOP SLIDE</t>
  </si>
  <si>
    <t>NE ENCHANTED GARDEN</t>
  </si>
  <si>
    <t>NE JACK  JILL</t>
  </si>
  <si>
    <t>NE JACK VS GIANT</t>
  </si>
  <si>
    <t>NE BASIC COMASST YLWBLUPNKGRN NEONPDQ</t>
  </si>
  <si>
    <t>NE BASIC COM ASST BLU PNK YLW NEON 4 JAR</t>
  </si>
  <si>
    <t>NE BASICCOM ASSTTEALPURORNG FLUFFY 4JAR</t>
  </si>
  <si>
    <t>NE BASIC COM YLW NEON BUCKET</t>
  </si>
  <si>
    <t>NE BASIC COM ORNG FLUFFY BUCKET</t>
  </si>
  <si>
    <t>NE MIX  MASH BEACH BLISTER</t>
  </si>
  <si>
    <t>NE MIX  MASH UNICORN BLISTER</t>
  </si>
  <si>
    <t>NE MIX  MASH CONFETTI BLISTER</t>
  </si>
  <si>
    <t>NE MIX  MASH CONFETTI YOCUP</t>
  </si>
  <si>
    <t>NE MIX  MASH STARS YOCUP</t>
  </si>
  <si>
    <t>NE  MIX  MASH BLINGS YOCUP</t>
  </si>
  <si>
    <t>NE MIX  MASH GLITTER YOCUP</t>
  </si>
  <si>
    <t>NE BASIC COM GLITZY ASST GLITZY 4 JAR</t>
  </si>
  <si>
    <t>NE BASIC COM GLITZY PUR BUCKET</t>
  </si>
  <si>
    <t>NE BASIC COM GLITZY PURPLE PDQ</t>
  </si>
  <si>
    <t>NE SPIDER MAN  DOC OCK DIAMOND HEIST</t>
  </si>
  <si>
    <t>E WALL GRAND PIANO PLAYMAT</t>
  </si>
  <si>
    <t>NE FROZEN 8 PIECE TEASET</t>
  </si>
  <si>
    <t>NE SW LYING BLACK SPOTED DOG PLUSH 30CM</t>
  </si>
  <si>
    <t>NE SW LYING CAT PLUSH 30CM</t>
  </si>
  <si>
    <t>NE SW LYING BEAR PLUSH 30CM</t>
  </si>
  <si>
    <t>NE SW FLAMINGO PLUSH  LIGHT PINK 32CM</t>
  </si>
  <si>
    <t>NE SW SITTING BEAR  W BLUE BOW BRW 35CM</t>
  </si>
  <si>
    <t>NE SW SITTING BEAR W RED BOW  WHITE 45CM</t>
  </si>
  <si>
    <t>NE SW SITTING BEAR W RED BOW WHITE 35CM</t>
  </si>
  <si>
    <t>NE SW BEAR W CHECKS BOW N EARSBEIGE35 CM</t>
  </si>
  <si>
    <t>NE SW BEAR W SATIN BOW BROWN COLOUR 35CM</t>
  </si>
  <si>
    <t>NE SW BEAR W SATIN BOW CREAM COLOUR 35CM</t>
  </si>
  <si>
    <t>NE SW BEAR W SATIN BOW CREAM COLOUR 50CM</t>
  </si>
  <si>
    <t>E SILVELIT YCOO CHIMPY 4 ASSTS</t>
  </si>
  <si>
    <t>E SILVERLIT YCOO JUNIOR 10 ROBOT</t>
  </si>
  <si>
    <t>E SILVERLIT DUKE</t>
  </si>
  <si>
    <t>E SILVELIT HELI SNIPER II HELI 3 CHNL</t>
  </si>
  <si>
    <t>NE 148 BOEING AH64 APACHE LONGBOW</t>
  </si>
  <si>
    <t>NE 160 MI MI24 HIND</t>
  </si>
  <si>
    <t>NE 172 SIKORSKY CH53 SUPER STALLION</t>
  </si>
  <si>
    <t>NE 148 NORTHROP GRUMMAN F4U1D CORSAIR</t>
  </si>
  <si>
    <t>NE 172 L M F16FIGHTINGFALCON</t>
  </si>
  <si>
    <t>NE 148 SPITFIRE</t>
  </si>
  <si>
    <t>NE 1100 AIRCRAFT NG F14TOMCAT</t>
  </si>
  <si>
    <t>NE HANGING MONKEY LIGHT BRWN 23 CM SW</t>
  </si>
  <si>
    <t>NE HANGING MONKEY BRWN 23 CM SW</t>
  </si>
  <si>
    <t>NE FLAMINGO PLUSH  PURPLE 32CM SW</t>
  </si>
  <si>
    <t>NE KFD ACTION BHEEM 33CM MOV</t>
  </si>
  <si>
    <t>NE KFD ACTION CHUTKI 33CM MOV</t>
  </si>
  <si>
    <t>NE KFD BHEEM 33 CM MOV</t>
  </si>
  <si>
    <t>NE KFD CHUTKI 30CM MOV</t>
  </si>
  <si>
    <t>NE KFD KIA 30 CM MOV</t>
  </si>
  <si>
    <t>NE KFD BHEEM 3D FACE  BAG  RED MOV</t>
  </si>
  <si>
    <t>NE KFD BHEEM 3D FACE  BAG  YELLOW MOV</t>
  </si>
  <si>
    <t>NE KFD CHUTKI 3D FACE  BAG  PINK MOV</t>
  </si>
  <si>
    <t>NE KFD CHUTKI 3D FACE  BAG  PURPLE MOV</t>
  </si>
  <si>
    <t>NE KFD KIA 3D FACE  BAG  PINK MOV</t>
  </si>
  <si>
    <t>NE KFD KIA 3D FACE  BAG  PURPLE MOV</t>
  </si>
  <si>
    <t>E CB SITTING BO  TOY</t>
  </si>
  <si>
    <t>E CB DANCING BO  TOY</t>
  </si>
  <si>
    <t>E CB WITH SKATE BO  TOY</t>
  </si>
  <si>
    <t>NE MICKEY MOUSE SHOPPING CART</t>
  </si>
  <si>
    <t xml:space="preserve"> E IMC CRY BABIES LEA</t>
  </si>
  <si>
    <t>E JR ROBOALIVE JUNIORROBOTICBABY SHARK</t>
  </si>
  <si>
    <t>NE ZURU OOSHFUN FOAM</t>
  </si>
  <si>
    <t>NE BLUME DOLL SERIES 1</t>
  </si>
  <si>
    <t>E ZURU PETS ALIVEROBOTICS 1 LAMA</t>
  </si>
  <si>
    <t>NE ZURU METAL MACHINE SINGLE CARS</t>
  </si>
  <si>
    <t>E ZURU METAL MACHINE CROCODILE</t>
  </si>
  <si>
    <t>NE ZURU OOSH SLIMECOTTON CANDY SML S 1</t>
  </si>
  <si>
    <t>NE ZURUOOSHSLIMECOTTONCANDYCUTIES MED S1</t>
  </si>
  <si>
    <t>NE ORB SLIMI CAFE SQUISHIES ASST</t>
  </si>
  <si>
    <t>NE ORB SLIMI CAFE COMPOUND ASST</t>
  </si>
  <si>
    <t>NE BRB CORE DREAMTOPIA FAIRY 2</t>
  </si>
  <si>
    <t>NE BRB SKIPPER TRAVEL</t>
  </si>
  <si>
    <t>E FP ECL PHONE</t>
  </si>
  <si>
    <t>E FP LNL TOOLBENCH</t>
  </si>
  <si>
    <t>NE FP LNL SS CHAIR-USE</t>
  </si>
  <si>
    <t>E FP MONSTER TRUCKS RACING RAMP</t>
  </si>
  <si>
    <t>NE UNICORN POMPOM KEYRING</t>
  </si>
  <si>
    <t>NE OWL MONEY BOX</t>
  </si>
  <si>
    <t>DOG CASH REGISTER</t>
  </si>
  <si>
    <t>E ZEBRA CASH REGISTER</t>
  </si>
  <si>
    <t>NE MINI FIG ASST BLISTER</t>
  </si>
  <si>
    <t>NE MINI FIG N VEHICLE ASST TOYSTORY4</t>
  </si>
  <si>
    <t>NE BUZZ 7 OPEN CODE BASIC FIG TOYSTORY4</t>
  </si>
  <si>
    <t>NE WOODY 7 OPEN CODE BASIC FIG TOYSTORY4</t>
  </si>
  <si>
    <t>NE 7 BASIC FIGURE ASST TOYSTORY4</t>
  </si>
  <si>
    <t>E 7 TALKING FIGURE ASST TOYSTORY4</t>
  </si>
  <si>
    <t>NE 7 BASIC FIGURE 2PCK TOYSTORY4</t>
  </si>
  <si>
    <t>E 7 BLAST OFF BUZZ</t>
  </si>
  <si>
    <t>E 7 BUZZ</t>
  </si>
  <si>
    <t>NE BUZZ ROLE PLAY  BLASTER TOYSTORY4</t>
  </si>
  <si>
    <t>E BUZZ ROLE PLAY  COMMUNICATOR TOYSTORY4</t>
  </si>
  <si>
    <t>NE SG CHICKEN SHUFFLE JUNIOR</t>
  </si>
  <si>
    <t>NE SG COLOUR CATCH</t>
  </si>
  <si>
    <t>NE SG BRAIN TRAIN</t>
  </si>
  <si>
    <t>NE SG JUMP IN XXL DEMO</t>
  </si>
  <si>
    <t>NE KAADOO THE BIG ROAR JUNGLE 2IN1</t>
  </si>
  <si>
    <t>NE KAADOOEXPLORE WILD AUSTRALIA</t>
  </si>
  <si>
    <t>NE KAADOO DISNEY PIXOOLION KING PUZZLE</t>
  </si>
  <si>
    <t>NE HASBRO CHOW CROWN</t>
  </si>
  <si>
    <t>NE HASBRO BLINDFOLDED TWISTER</t>
  </si>
  <si>
    <t>E WINMAGIC WOBBLY WORM</t>
  </si>
  <si>
    <t>NE BASIC COM PUR FLUFFY BUCKET</t>
  </si>
  <si>
    <t>NE BASIC COM GLITZY SILVER BUCKET</t>
  </si>
  <si>
    <t>NE BASIC COM GLITZY GOLD BUCKET</t>
  </si>
  <si>
    <t>NE BASIC COM GLITZY GOLD PDQ</t>
  </si>
  <si>
    <t>NE BASIC COM GLITZY SILVER PDQ</t>
  </si>
  <si>
    <t>E PETS ALIVE UNICORN PLAYSET S1</t>
  </si>
  <si>
    <t>E BOB PARTY BALLOON PUMP N 2 PK</t>
  </si>
  <si>
    <t>NE BOB PARTY BALLOON 3 PK MIXED</t>
  </si>
  <si>
    <t>NE PEPPA PIG ACOUSTIC GUITAR</t>
  </si>
  <si>
    <t>NE PEPPA PACK AWAY MUSIC SET</t>
  </si>
  <si>
    <t>NE PEPPA PIG RECORDER FLUTE</t>
  </si>
  <si>
    <t>NE PEPPA PIG TEA SET</t>
  </si>
  <si>
    <t>NE PEPPA PIG  MEDICAL CASE</t>
  </si>
  <si>
    <t>NE PEPPA PIG  LITTLE HELPER</t>
  </si>
  <si>
    <t>NE PEPPA PIG HAIR CASE</t>
  </si>
  <si>
    <t>NE PEPPA PIG MY 1ST TV</t>
  </si>
  <si>
    <t>E AZ TOYS MUSICAL WATCH</t>
  </si>
  <si>
    <t>NE AVENGERS AIR HOCKEY 51CMS</t>
  </si>
  <si>
    <t>NE TOY STORY RESCUE DRONE</t>
  </si>
  <si>
    <t>E TOY STORY WALKIETALKIE BUZZ&amp;WOODY FACE</t>
  </si>
  <si>
    <t>NE SPIDERMAN RESCUE HELICOPTER</t>
  </si>
  <si>
    <t>NE BLOOPIES DIVERS ASST 12 OPEN BOX</t>
  </si>
  <si>
    <t>NE FIERY BLADE</t>
  </si>
  <si>
    <t>NE GLITTERINGBUTTERFLY</t>
  </si>
  <si>
    <t>NE GLARE ASPIS</t>
  </si>
  <si>
    <t>NE SUPER WHISKER</t>
  </si>
  <si>
    <t>NE WARRIOR X FLAME</t>
  </si>
  <si>
    <t>NE SHADOW SHARK DELVER MECHA</t>
  </si>
  <si>
    <t>NE NADO ARENA</t>
  </si>
  <si>
    <t>NE HTYYD PLUSH DRAGON EGGS ASST</t>
  </si>
  <si>
    <t>NE HTYYD PREMIUM PLUSH ASST</t>
  </si>
  <si>
    <t>NE HTYYD DELUXE PLUSH ASST TOOTH FURY</t>
  </si>
  <si>
    <t>NE CHAMPIONSHIP TITLE ASST</t>
  </si>
  <si>
    <t>NE DC JL365 12 FIGURE ASST</t>
  </si>
  <si>
    <t>NE SHAZAM 12  FIGURE ASST</t>
  </si>
  <si>
    <t>NE SHAZAM 6  FIGURE ASST</t>
  </si>
  <si>
    <t>NE ELITE FIGURE TOP TALENT ASST</t>
  </si>
  <si>
    <t>NE HW RETRO ENT ASST</t>
  </si>
  <si>
    <t>NE FLOPPY EARS SHEEP</t>
  </si>
  <si>
    <t>NE FLOPPY EARS BUNNY</t>
  </si>
  <si>
    <t>NE FLOPPY EARS DOG</t>
  </si>
  <si>
    <t>E AVN ELECTRONIC GAUNTLET MOV EG</t>
  </si>
  <si>
    <t>NE AVN TITAN HERO VIPER MOV EG</t>
  </si>
  <si>
    <t>NE AVN TITAN HERO STINGRAY MOV EG</t>
  </si>
  <si>
    <t>NE AVN TH DLX THANOS MOV EG</t>
  </si>
  <si>
    <t>NE AVN IRON MAN REPULSOR ROLE PLY MOV EG</t>
  </si>
  <si>
    <t>NE SPD 6IN LEGENDS SPIDERMAN 2PK</t>
  </si>
  <si>
    <t>NE TRA CYB SPARK ARMOR BATTLE CLASS AST</t>
  </si>
  <si>
    <t>NE TRA GEN PRIME MASTER AST</t>
  </si>
  <si>
    <t>NE TRA GEN PRIMES DELUXE AST</t>
  </si>
  <si>
    <t>NE NER MICROSHOTS AST</t>
  </si>
  <si>
    <t>NE TRA CYBERVERSE 1 STEP AST</t>
  </si>
  <si>
    <t>E SPEED TRAINING SET</t>
  </si>
  <si>
    <t>E INFINITE RACING SET</t>
  </si>
  <si>
    <t>E GRAVITY CHALLENGE SET</t>
  </si>
  <si>
    <t>NE 1 24 SATIN PAINT ALFA ROMEO 4C</t>
  </si>
  <si>
    <t>NE 1 24 LAMBORGHINI SESTO ELEMENTO</t>
  </si>
  <si>
    <t>NE 1 24 1966 VOLKSWAGEN BEETLE WITH REAR</t>
  </si>
  <si>
    <t>NE 1 24 VOLKSWAGEN TYPE 2TI WSURFBOARD</t>
  </si>
  <si>
    <t>NE 1 24 VOLKSWAGEN TYPE 2TI DELIVERY VAN</t>
  </si>
  <si>
    <t>NE MT 118 1955 CHEVY BEL AIR CONVERTIBLE</t>
  </si>
  <si>
    <t>E SHZM 12 L/S SHAZAM</t>
  </si>
  <si>
    <t>NE BRU VOLVO A60H HAULER</t>
  </si>
  <si>
    <t>NE BRU RAM2500POWERWAGON W SCRMBLRDUCATI</t>
  </si>
  <si>
    <t>NE BRU MAN TGS TANK TRUCK</t>
  </si>
  <si>
    <t>NE BRU CAT VIBRTRY SOIL CMPCTR W LEVLIN</t>
  </si>
  <si>
    <t>NE BRU JEEP WRANGLER RUBICON RED</t>
  </si>
  <si>
    <t>NE BRU MACK GRANITE TIP UP TRUCK</t>
  </si>
  <si>
    <t>NE BRU JOHN DEERE GATOR XUV 855D W DRIVR</t>
  </si>
  <si>
    <t>NE BRU  MERCEDES BENZ SPRINTER TRNSPTR</t>
  </si>
  <si>
    <t>NE FNT LOOT CHEST COLLECTIBLE ASST</t>
  </si>
  <si>
    <t>NE FNT LLAMA DRAMA LOOT PINATA</t>
  </si>
  <si>
    <t>NE  FNT SNGL PACK BANDOLIER</t>
  </si>
  <si>
    <t>NE  FNT SNGL PACK TEKNIQUE</t>
  </si>
  <si>
    <t>NE FNT 4 PCK SQUAD MODE</t>
  </si>
  <si>
    <t>NE NER NITRO SMASHSHOT BLASTER AST</t>
  </si>
  <si>
    <t>NE AVGRS EG WAR MCH US EXCL POP</t>
  </si>
  <si>
    <t>NE AVGRS EG ANT MAN IN SUIT</t>
  </si>
  <si>
    <t>NE AVGRS EG RONIN POP</t>
  </si>
  <si>
    <t>NE AVGRS EG WAR MACHINE POP</t>
  </si>
  <si>
    <t>NE AVGRS EG CAPTAIN MARVEL POP</t>
  </si>
  <si>
    <t>E CHEEKY CHASERZ BONKER BEETLE</t>
  </si>
  <si>
    <t>E CHEEKY CHASERZ FRANTIC FROG</t>
  </si>
  <si>
    <t>E CHEEKY CHASERZ MANIC MOUSE</t>
  </si>
  <si>
    <t>NE JUMPY BUNNY LIGHT PINK</t>
  </si>
  <si>
    <t>NE DUMBO PLUSH 15 CM</t>
  </si>
  <si>
    <t>NE DUMBO PLUSH WITH MOVING EARS 24 CM</t>
  </si>
  <si>
    <t>NE SLOP MAX DOG PLUSH 15 CM</t>
  </si>
  <si>
    <t>NE SLOP SNOWBALL RABBIT PLUSH 18 CM</t>
  </si>
  <si>
    <t>NE SLOP BUDDY DOG PLUSH 26 CM</t>
  </si>
  <si>
    <t>NE SLOP GIDGET DOG PLUSH 15 CM</t>
  </si>
  <si>
    <t>NE SLOP CHLOE CAT PLUSH 18 CM</t>
  </si>
  <si>
    <t>NE SLOP MEL DOG PLUSH 16 CM</t>
  </si>
  <si>
    <t>NE PIKMI POPS STYLE W2 LEG PK</t>
  </si>
  <si>
    <t>NE PIKMI POPS SGL PK</t>
  </si>
  <si>
    <t>NE PIKMI POPS STYLE SURPRISE PK</t>
  </si>
  <si>
    <t>E AVN FEATURE FIGURE IRON MAN</t>
  </si>
  <si>
    <t>E MAISTO CYKLONE DRIFT RC</t>
  </si>
  <si>
    <t>E MAISTO ROCK CRAWLER PRO 4WS</t>
  </si>
  <si>
    <t>NE POWER DOUGH VEHICLE GIRLS</t>
  </si>
  <si>
    <t>NE POWER DOUGHT VEHICLE BOYS</t>
  </si>
  <si>
    <t>NE POWER DOUGH VEHICLE TRAIN</t>
  </si>
  <si>
    <t>NE 10770 LEGO TS4 BUZZ CARNIVAL</t>
  </si>
  <si>
    <t>NE 76130 LEGO SPD JET ATTACK</t>
  </si>
  <si>
    <t>NE PEPPA PIG SOFT BALL</t>
  </si>
  <si>
    <t>NE FL MICKEY CAMPING TENT 120X120X87CM</t>
  </si>
  <si>
    <t>NE FL PEPPA CAMPING TENT 120X120X87CM</t>
  </si>
  <si>
    <t>NE FL SPD CAMPING TENT 120X120X87CM</t>
  </si>
  <si>
    <t>NE FL FROZEN CASTLE TENT 105X105X135CM</t>
  </si>
  <si>
    <t>NE FL PAW PATROL MOON CHAIR</t>
  </si>
  <si>
    <t>NE FL CARS SHAPE TENT W LED 120X50X70CM</t>
  </si>
  <si>
    <t>NE FL FROZEN MOON CHAIR</t>
  </si>
  <si>
    <t>NE FL PEPPA MOON CHAIR</t>
  </si>
  <si>
    <t>NE PAW PATROL CAMPING TENT 120X120X87CM</t>
  </si>
  <si>
    <t>NE DPR SHIMMER ARIEL E4156</t>
  </si>
  <si>
    <t>NE DPR SHIMMER RAPUNZEL E4157</t>
  </si>
  <si>
    <t>NE DPR SHIMMER CINDERELLA E4158</t>
  </si>
  <si>
    <t>NE TRA RBT HOT SHOT E4174</t>
  </si>
  <si>
    <t>E MLP SINGING RAINBOW DASH E1975</t>
  </si>
  <si>
    <t>NE DPR SD BELLES BEDROOM E3083</t>
  </si>
  <si>
    <t>NE DPR SHIMMER AURORA E4160</t>
  </si>
  <si>
    <t>NE DPR SHIMMER JASMINE E4163</t>
  </si>
  <si>
    <t>NE DPR SHIMMER MERIDA E4164</t>
  </si>
  <si>
    <t>NE MLP MANE PONY AST E4966</t>
  </si>
  <si>
    <t>NE MLP ON THE GO AST E4967</t>
  </si>
  <si>
    <t>E DPR ALAD GENIE FD E5409</t>
  </si>
  <si>
    <t>NE DPR ALAD BASIC FD AST E5446</t>
  </si>
  <si>
    <t>NE DPR ALAD SMALL DOLL PDQ AST E5489</t>
  </si>
  <si>
    <t>E LF NUMBER CRUNCHIN SQUIRREL</t>
  </si>
  <si>
    <t>E LF LETTER BAND PHONICS JAM</t>
  </si>
  <si>
    <t>E LF GO WITH ME ABC BACKPACK</t>
  </si>
  <si>
    <t>NE ZOOZONE ADVENTURER</t>
  </si>
  <si>
    <t>NE YOYO FCTRY SPINSTAR</t>
  </si>
  <si>
    <t>NE SEQ FLAMINGO PINK 155</t>
  </si>
  <si>
    <t>NE SEQ OWL SILVER 95</t>
  </si>
  <si>
    <t>NE SEQ NARWAHL BLUE 14</t>
  </si>
  <si>
    <t>NE SEQ NARWAHL SILVER 14</t>
  </si>
  <si>
    <t>NE SEQ TURTLE GREEN 9</t>
  </si>
  <si>
    <t>NE SEQ SHIMMIES PURPLE LAMA 75</t>
  </si>
  <si>
    <t>NE SEQ SHIMMIES BLUEUNICORN 75</t>
  </si>
  <si>
    <t>NE SEQ SLOTH GOLD 10</t>
  </si>
  <si>
    <t>NE SEQ SLOTH PINK 10</t>
  </si>
  <si>
    <t>NE SEQ PANDA WHITE 9</t>
  </si>
  <si>
    <t>NE SEQ SHIMMIES WHITE RABBIT 55</t>
  </si>
  <si>
    <t>NE SEQ SHIMMIES PURPLE DOG 55</t>
  </si>
  <si>
    <t>NE SEQ SHIMMIES PINK CAT 55</t>
  </si>
  <si>
    <t>NE SEQ MONKEYS BLUE 95</t>
  </si>
  <si>
    <t>NE SEQ MONKEYS GOLD 95</t>
  </si>
  <si>
    <t>NE SEQ STANDING UNICORN GREEN 13</t>
  </si>
  <si>
    <t>NE SEQ STANDING UNICORN WHITE 13</t>
  </si>
  <si>
    <t>E MYSTERY FLYING SNITCH</t>
  </si>
  <si>
    <t>E NEWT SCAM LIGHT PAINTING WAND</t>
  </si>
  <si>
    <t>NE INVISIBILITY CLOAK DELUXE</t>
  </si>
  <si>
    <t>E MYSTERY MIND SWORD</t>
  </si>
  <si>
    <t>NE STAMP 3W SCOOTER FROZEN</t>
  </si>
  <si>
    <t>NE STAMP 3W SCOOTER AVN</t>
  </si>
  <si>
    <t>NE STAMP STEERING SCOOTER FROZEN</t>
  </si>
  <si>
    <t>NE STAMP STEERING SCOOTER AVN</t>
  </si>
  <si>
    <t>NE STAMP 2W FOLDBL SCOOTER SPD</t>
  </si>
  <si>
    <t>NE LEIBEI SWING OVAL PINK W LED LIGHTS</t>
  </si>
  <si>
    <t>INFANTTOTODDLER ROCKER GN NEW</t>
  </si>
  <si>
    <t>NE PLAY N WASH PETS ASST BLONDE</t>
  </si>
  <si>
    <t>NE BARBIE ULTIMATE CURLS ASST BLONDE</t>
  </si>
  <si>
    <t>NE BARBIE X CRAYOLA COLORIN SCENTED FASH</t>
  </si>
  <si>
    <t>NE HOLIDAY BARBIE  BLONDE CURLS</t>
  </si>
  <si>
    <t>NE SCRUFFALUVS AQUA ASSORTMENT</t>
  </si>
  <si>
    <t>NE SCRUFFALUVS PINK ASSORTMENT</t>
  </si>
  <si>
    <t>NE SCRUFFALUVS BLOSSOM BUNNIES ASST</t>
  </si>
  <si>
    <t>NE HATCHIMALS COLLEGGTIBLES S5 1 PACK</t>
  </si>
  <si>
    <t>NE HATCHIMALS COLL S5 2 PACK WITH NEST</t>
  </si>
  <si>
    <t>NE HATCHIMALS COLL S5 4 PACK  BONUS</t>
  </si>
  <si>
    <t>NE HATCHIMALS COLL S5 12 PACK EGG CARTN</t>
  </si>
  <si>
    <t>E NER NSTRIKE GLOWSHOT B4615</t>
  </si>
  <si>
    <t>NE SPD MOVIE 6IN FEATURE FIGURES AST</t>
  </si>
  <si>
    <t>NE SPD MOVIE VEHICLE</t>
  </si>
  <si>
    <t>NE SPD MOVIE WEB SHOTS BLASTER</t>
  </si>
  <si>
    <t>NE SPD MOVIE WEB SHOTS GEAR ASSORTMENT</t>
  </si>
  <si>
    <t xml:space="preserve"> E SPD MOVIE 6IN FIGURE AST</t>
  </si>
  <si>
    <t>E SPD FFH STEALTH SUIT FLIP UP MASK</t>
  </si>
  <si>
    <t>E SKYROCKET POMSIES PEPPERMINT</t>
  </si>
  <si>
    <t>E SKYROCKET POMSIES FUNFETTI</t>
  </si>
  <si>
    <t>E SKYROCKET POMSIES TRIXIE</t>
  </si>
  <si>
    <t>E SKYROCKET POMSIES BUBBLES</t>
  </si>
  <si>
    <t>E SKYROCKET POMSIES SUNSET</t>
  </si>
  <si>
    <t>E SKYROCKET POMSIES LUNA</t>
  </si>
  <si>
    <t>E SKYROCKET GRUMBLIES GRUMBLIES  SCORCH</t>
  </si>
  <si>
    <t>E SKYROCKET GRUMBLIES GRUMBLIES  TREMOR</t>
  </si>
  <si>
    <t>E SKYROCKET GRUMBLIES GRUMBLIES  MOJO</t>
  </si>
  <si>
    <t>E SKYROCKET LUMIES STYLE 1Pixie Pop</t>
  </si>
  <si>
    <t>E SKYROCKET LUMIES STYLE 2Sparkle Rush</t>
  </si>
  <si>
    <t>E SKYROCKET LUMIES STYLE 3 Dazzle Gogo</t>
  </si>
  <si>
    <t>NE PEPPA PIG   BADMINTON</t>
  </si>
  <si>
    <t>NE PEPPA PIG   TENNIS</t>
  </si>
  <si>
    <t>NE PEPPA PIG CRICKET SET SML</t>
  </si>
  <si>
    <t>NE TOYSBOX MAGNETIC TANGRAM</t>
  </si>
  <si>
    <t>NE PAW PATROL SEA PATROL DEL FIG ASST</t>
  </si>
  <si>
    <t>NE SHOPKINS HAPPY PLACES S5 SURPRISE PAC</t>
  </si>
  <si>
    <t>NE SHOPKINS HAPPY PLACES S5 DOLL SINGLEP</t>
  </si>
  <si>
    <t>NE SHOPKINS HAPPY PLACES S5 SURPRISEME P</t>
  </si>
  <si>
    <t>E FROZEN 2 TRAVEL SHOES</t>
  </si>
  <si>
    <t>E SISTERS MUSCIAL SNOW WAND</t>
  </si>
  <si>
    <t>NE ANNA   ELSA WIG ASST</t>
  </si>
  <si>
    <t>NE ELSA HAIR TWIRLER   HAIR PCS ACC</t>
  </si>
  <si>
    <t>NE FROZEN 2  TRAVEL DOLL ASSORTMENT</t>
  </si>
  <si>
    <t>E TRAVEL  NON FEATURE ASST DRESS</t>
  </si>
  <si>
    <t>E FEATURE ELSA  PJ  DOLL</t>
  </si>
  <si>
    <t>NE ANNA KRISTOFF 2PK</t>
  </si>
  <si>
    <t>NE CORE LARGE DOLL ASST</t>
  </si>
  <si>
    <t>E CORE DRESS ASSORTMENT</t>
  </si>
  <si>
    <t>NE OLAF ICED TEA SET</t>
  </si>
  <si>
    <t>NE JEWELRY BOX  DYWTBASM</t>
  </si>
  <si>
    <t>E ELSA S FEATURE VANITY NO TRY ME</t>
  </si>
  <si>
    <t>NE FROZEN TEA SET</t>
  </si>
  <si>
    <t>NE FROZEN GUITAR</t>
  </si>
  <si>
    <t>NE LEGO 41362 HEARTLAKE SUPRMRKT</t>
  </si>
  <si>
    <t>NE LEGO 41376 TURTLES RESCUE MIS</t>
  </si>
  <si>
    <t>NE LEGO 60225 ROVER TEST DRIVE</t>
  </si>
  <si>
    <t>NE BLOXX PEPPA TRAIN STOP</t>
  </si>
  <si>
    <t>NE BLOXX PEPPA PIG MR FOX SHOP</t>
  </si>
  <si>
    <t>E LITTLE LIVE WRAPPLES S1</t>
  </si>
  <si>
    <t>NE BANANAS BUNCHES WAVE 1</t>
  </si>
  <si>
    <t>NE BANANAS SINGLE PDQ</t>
  </si>
  <si>
    <t>NE SOFT N SLO SQSH CREATURE CLUB</t>
  </si>
  <si>
    <t>NE SOFT N SLO SQ FANTASY FRIENDS</t>
  </si>
  <si>
    <t>NE SOFT N SLO SQSH FUN FOOD</t>
  </si>
  <si>
    <t>NE WABOBA TIDES</t>
  </si>
  <si>
    <t>NE WABOBA SEANIMALS</t>
  </si>
  <si>
    <t>NE WABOBA LED FLYER</t>
  </si>
  <si>
    <t>NE WABOBA WINGMAN</t>
  </si>
  <si>
    <t>E CRAZON RC 27MHZ FIGHTING ROBO2PK</t>
  </si>
  <si>
    <t>E CRAZON RC ROBO BIG RECHARG</t>
  </si>
  <si>
    <t>E CRAZON RC ROBO SML RECHARG</t>
  </si>
  <si>
    <t>E CRAZON 24 GHZ BIKE</t>
  </si>
  <si>
    <t>NE CARROMCO AIRHOCKEY 122CMS</t>
  </si>
  <si>
    <t>NE CARROMCO AIRHOCKEY FIRE VS ICE 146CM</t>
  </si>
  <si>
    <t>NE CARROMCO FOOTBALL TABLE 122CMS</t>
  </si>
  <si>
    <t>NE CARROMCO 6IN1 TABLETOP  51CMS</t>
  </si>
  <si>
    <t>NE CARROMCO RED PUCKS 40 X 2 MM 4 PCS</t>
  </si>
  <si>
    <t>NE CARROMCO BALLS 28MM DIA 6 PCS</t>
  </si>
  <si>
    <t>NE GGP 3D EFFECT NOTEPAD</t>
  </si>
  <si>
    <t>NE GGP JUMBO SCENTED HIGHLIGHTER</t>
  </si>
  <si>
    <t>NE GGP NEON FLUFFY PEN</t>
  </si>
  <si>
    <t>NE GGP GLUE STICKS 2PK</t>
  </si>
  <si>
    <t>NE GGP LIGHT UP WATER PEN</t>
  </si>
  <si>
    <t>NE GGP LIGHT UP MUSHROOM PEN</t>
  </si>
  <si>
    <t>NE GGP MICROPHONE ERASERSHARPENE</t>
  </si>
  <si>
    <t>NE GGP REMOVABLE CLINGS</t>
  </si>
  <si>
    <t>NE GGP WASHI TAPE</t>
  </si>
  <si>
    <t>NE GGP STICKY NOTES &amp; BALLPEN</t>
  </si>
  <si>
    <t>NE GGP BOYS SPORTS BOTTLE BUNDLE</t>
  </si>
  <si>
    <t>NE GGP GIRLS SPORTS BOTTLE BUNDLE</t>
  </si>
  <si>
    <t>NE GGP BOYS MILK SHAKE BUNDLE</t>
  </si>
  <si>
    <t>NE GGP GIRLS MILK SHAKE BUNDLE</t>
  </si>
  <si>
    <t>NE GGP GOOBALLZ SEQUINS</t>
  </si>
  <si>
    <t>NE GGP GOOBALLZ GLITTER</t>
  </si>
  <si>
    <t>NE TZ 3  DIE CAST  25 PACK</t>
  </si>
  <si>
    <t>NE TZ 3 DIE CAST CITY P SET</t>
  </si>
  <si>
    <t>NE TZ 3 EMERGENCY STATION P SET</t>
  </si>
  <si>
    <t>NE TZ 4 FIGHTER JET SINGLE A BOX</t>
  </si>
  <si>
    <t>NE TZ 4 FIRE HQ PLAYSET</t>
  </si>
  <si>
    <t>NE TZ 4 POLICE HQ PLAYSET</t>
  </si>
  <si>
    <t>E TMZ L S MILITARY TRANSPORTER</t>
  </si>
  <si>
    <t>E TZ L S FIRE HELI TRANSPORTER</t>
  </si>
  <si>
    <t>E TZ L S POLICE HELI TRANSPORTER</t>
  </si>
  <si>
    <t>E TZ STREET STARZ GREEN BLUE CAR</t>
  </si>
  <si>
    <t>E TZ STREET STARZ YEL ORANGE CAR</t>
  </si>
  <si>
    <t>E TZ L S AMBULANCE INT</t>
  </si>
  <si>
    <t>E TZ MIGHTY MOVERZ DOUBLE DECKER</t>
  </si>
  <si>
    <t>E TZ MIGHTY MOVERZ FIRE ENGINE</t>
  </si>
  <si>
    <t>E TZ MIGHTY MOVERZ GARBAGE TRUCK</t>
  </si>
  <si>
    <t>E TZ MIGHTY MOVERZ  POLICE 4X4</t>
  </si>
  <si>
    <t>E TZ SS BLACK MOTORBIKE</t>
  </si>
  <si>
    <t>E TZ STREET STARZ RED MOTORBIKE</t>
  </si>
  <si>
    <t>E TZ SMALL L S GARBAGE TRUCK</t>
  </si>
  <si>
    <t>NE TZ CITY MINI MOVERZ INT 5PK</t>
  </si>
  <si>
    <t>NE RAINBOCORNS S2</t>
  </si>
  <si>
    <t>NE CUDDLES FLAMINGO 25 CM LIGHT PINK</t>
  </si>
  <si>
    <t>NE CUDDLES FLAMINGO 25 CM DARK PINK</t>
  </si>
  <si>
    <t>E CUDDLES UNICORN W LIGHT  SOUND PINK</t>
  </si>
  <si>
    <t>E CUDDLES UNICORN W LIGHT  SOUND WHITE</t>
  </si>
  <si>
    <t>NE HM DOG BOXER BABY AW19</t>
  </si>
  <si>
    <t>NE HM DOG CHOCOLATE LAB BABY AW19</t>
  </si>
  <si>
    <t>NE HM DOG COCKERSPANIEL BABY AW19</t>
  </si>
  <si>
    <t>NE HM DOG FRENCHBULLDOG BABY AW19</t>
  </si>
  <si>
    <t>NE HM DOG HUSKY BABY AW19</t>
  </si>
  <si>
    <t>NE HM BEAR CHEF AW19</t>
  </si>
  <si>
    <t>NE HM ALPACA CREAM AW19</t>
  </si>
  <si>
    <t>NE HM SNAKE CURLED AW19</t>
  </si>
  <si>
    <t>NE HM GREY TABBY MOM  BABIES AW19</t>
  </si>
  <si>
    <t>E HM M S HAPPY PALS   OWL AW19</t>
  </si>
  <si>
    <t>E HM M S HAPPY PALS PENGUIN AW19</t>
  </si>
  <si>
    <t>NE HM HUGGABLES CURVED PANDA AW19</t>
  </si>
  <si>
    <t>NE HM HUGGABLES LYING ALLIG AW19</t>
  </si>
  <si>
    <t>NE HM HUGGABLES LYING DUCK AW19</t>
  </si>
  <si>
    <t>NE HM HUGGABLES LYING RHINO AW19</t>
  </si>
  <si>
    <t>NE HM LABRADOR MOM   BABIES AW19</t>
  </si>
  <si>
    <t>NE HM MONKEY AND BABY AW19</t>
  </si>
  <si>
    <t>NE HM BEAR SCOTS GUARD AW19</t>
  </si>
  <si>
    <t>NE HM 3 PACK BEARS GIFT SET AW19</t>
  </si>
  <si>
    <t>NE HM DINO V DINO SET AW19</t>
  </si>
  <si>
    <t>NE HM DINO V DINO CATCH VECH AW19</t>
  </si>
  <si>
    <t>NE HM DINO V FOREST ATTACH P AW19</t>
  </si>
  <si>
    <t>NE HM DINO V GIANT T REX ATT AW19</t>
  </si>
  <si>
    <t>E HM COLOUR CHANGE CHAMELEO AW19</t>
  </si>
  <si>
    <t>E HM INFRARED BEETLE AW19</t>
  </si>
  <si>
    <t>E HM INFRARED COBRA AW19</t>
  </si>
  <si>
    <t>E HM INFRARED LIZARD AW19</t>
  </si>
  <si>
    <t>NE HM BEAR WAFFLES  REFRESH  AW19</t>
  </si>
  <si>
    <t>NE OG SCOOTER   PINK   IVORY</t>
  </si>
  <si>
    <t>NE OG DOLL ACC TEA SET</t>
  </si>
  <si>
    <t>E HM LIGHT UP BUBBLE BLASTER</t>
  </si>
  <si>
    <t>E HM BUBBLE FIRE TRUCK</t>
  </si>
  <si>
    <t>E HM BUBBLE POLICE TRUCK</t>
  </si>
  <si>
    <t>E HM VOLCANO LIGHT UP BUBBLE MACHINE</t>
  </si>
  <si>
    <t>E HM LIGHT UP MESSAGE  HAMLEYS  BUBBLE B</t>
  </si>
  <si>
    <t>NE SNOW GLOBE SURPRISE FROZEN2</t>
  </si>
  <si>
    <t>E HM PIRATE BATH SET</t>
  </si>
  <si>
    <t>E HM WHALE 2 4G RC BOAT</t>
  </si>
  <si>
    <t>E HM DUCK 2 4G RC BOAT</t>
  </si>
  <si>
    <t>NE DELUXE PEPPA PIG PLAYHOUSE WITH ONE P</t>
  </si>
  <si>
    <t>NE PEPPA MEDICAL CENTRE SET</t>
  </si>
  <si>
    <t>NE PEPPA PIGS VEHICLES SCHOOL BUS</t>
  </si>
  <si>
    <t>E TOY FD NEXT2 STARS PINK</t>
  </si>
  <si>
    <t>E TOY FD NEXT2 STARS BLUE</t>
  </si>
  <si>
    <t>NE TOY 2 IN 1 CUBE SORT &amp; BEAT</t>
  </si>
  <si>
    <t>E TOY MAMA LULLABY SHEEP PINK</t>
  </si>
  <si>
    <t>E TOY MAMA LULLABY SHEEP BLUE</t>
  </si>
  <si>
    <t>E TOY SPIN DINO   SPINNER</t>
  </si>
  <si>
    <t>E MAGIC FOREST COT MOBILE</t>
  </si>
  <si>
    <t>E TOY BABY GARDENER</t>
  </si>
  <si>
    <t>E BUZZ THUNDER LIGHTS</t>
  </si>
  <si>
    <t>NE LEGO 75957 THE KNIGHT BUS</t>
  </si>
  <si>
    <t>E PEPPAS ALPHAPHONICS CAMPERVAN</t>
  </si>
  <si>
    <t>E PEPPAS LAUGH   LEARN LAPTOP</t>
  </si>
  <si>
    <t>E PEPPAS LAUGH LEARN ALPHAPHONICS</t>
  </si>
  <si>
    <t>E PEPPAS SMART TABLET</t>
  </si>
  <si>
    <t>E PEPPAS FLIP   LEARN PHONE</t>
  </si>
  <si>
    <t>E PEPPA PIGS SING   LEARN MICROPHONE</t>
  </si>
  <si>
    <t>E PEPPA PIG COUNT WITH ME</t>
  </si>
  <si>
    <t>E PEPPA PIGS PLAYMAT</t>
  </si>
  <si>
    <t>NE PEPPA PIG ULTIMATE ACTIVITIES BACKPAC</t>
  </si>
  <si>
    <t>NE L O L  SURPRISE PETS ASST</t>
  </si>
  <si>
    <t>NE L O L  SURPRISE BUBBLY SURPRISE ASST</t>
  </si>
  <si>
    <t>NE MONKART BITROID DRAKA 4</t>
  </si>
  <si>
    <t>NE MONKART BITROID ZERO 4</t>
  </si>
  <si>
    <t>NE MONKART BITROID LEO 4</t>
  </si>
  <si>
    <t>NE MONKART BITROID MONCHA 4</t>
  </si>
  <si>
    <t>NE MONKART BIROID PIXIE 4</t>
  </si>
  <si>
    <t>NE MONKART BITROID VASPER 4</t>
  </si>
  <si>
    <t>NE MONKART BITORID DANTE 4</t>
  </si>
  <si>
    <t>NE MONKART BITROID RARRKEN 4</t>
  </si>
  <si>
    <t>NE MONKART MEGAROID LEO 6</t>
  </si>
  <si>
    <t>NE MONKART MEGAROID DRAKA 6</t>
  </si>
  <si>
    <t>NE MONKART MEGAROID PIXIE 6</t>
  </si>
  <si>
    <t>NE MONKART MEGAROID DANTE 6</t>
  </si>
  <si>
    <t>NE MONKART MEGAROID RARRKEN 6</t>
  </si>
  <si>
    <t>NE MONKART MEGAROID LANCELOT 6</t>
  </si>
  <si>
    <t>NE MONKART GIGAROID DRABURST 8</t>
  </si>
  <si>
    <t>NE 8  TAN LAB DOG</t>
  </si>
  <si>
    <t>NE 8  SNOW LEOPARD</t>
  </si>
  <si>
    <t>NE 8  HUSKY DOG</t>
  </si>
  <si>
    <t>NE 8  POLAR BEAR</t>
  </si>
  <si>
    <t>NE 8  PINK UNICORN</t>
  </si>
  <si>
    <t>NE 8  TIGER</t>
  </si>
  <si>
    <t>NE 8  LONG HAIR BEAR</t>
  </si>
  <si>
    <t>NE 8  DALMATIAN PUPPY</t>
  </si>
  <si>
    <t>NE 8  PINK PONY</t>
  </si>
  <si>
    <t>NE 8  MAGIC THE DRAGON</t>
  </si>
  <si>
    <t>NE 8  STARDUST UNICORN</t>
  </si>
  <si>
    <t>NE 8  ELEPHANT</t>
  </si>
  <si>
    <t>NE 16  HAPPY FEET PENGUIN</t>
  </si>
  <si>
    <t>NE 16  TOMMY THE TIGER</t>
  </si>
  <si>
    <t>NE 16  PINK PIG</t>
  </si>
  <si>
    <t>NE 16  TAN LAB DOG</t>
  </si>
  <si>
    <t>NE 16  HUSKY DOG</t>
  </si>
  <si>
    <t>NE 16  TURTLE</t>
  </si>
  <si>
    <t>NE 16  PINK UNICORN</t>
  </si>
  <si>
    <t>NE 16  BLACK BEAR</t>
  </si>
  <si>
    <t>NE 16  LONG HAIR BEAR</t>
  </si>
  <si>
    <t>NE 16  POLAR BEAR</t>
  </si>
  <si>
    <t>NE 16  LION</t>
  </si>
  <si>
    <t>NE 16  DRAGON</t>
  </si>
  <si>
    <t>E 20 SECOND TWIST TOP RECORDER</t>
  </si>
  <si>
    <t>E LOL SURPRISE JEWELLERY SERIES</t>
  </si>
  <si>
    <t>NE LOL REVERS SEQUIN J BOW SET</t>
  </si>
  <si>
    <t>NE FNT FNT LLAMA LOOT PLUSH</t>
  </si>
  <si>
    <t>NE PRG BM CHEETAH BLADE</t>
  </si>
  <si>
    <t>NE PRG RANGER MASK AST</t>
  </si>
  <si>
    <t>NE PRG BM DELUXE FIGURE AST</t>
  </si>
  <si>
    <t>NE PRG 12 IN ACTION FIGURE AST</t>
  </si>
  <si>
    <t>NE PRG BASIC 6 IN FIGURES AST</t>
  </si>
  <si>
    <t>E PRG REACTIVE KATA SWORD</t>
  </si>
  <si>
    <t>NE PRG 10IN BMR ZORD ACTION FIGURE AST</t>
  </si>
  <si>
    <t>E DRAWBOT   ASSORTED ROBOTS</t>
  </si>
  <si>
    <t>NE SW PLUSH DOLL FLORAL PRINT  D  45 CM</t>
  </si>
  <si>
    <t>NE SW PLUSH DOLL FLORAL PRINT  D  75 CM</t>
  </si>
  <si>
    <t>NE SW PLUSH DOLL FLORAL PRINT  E  45 CM</t>
  </si>
  <si>
    <t>NE SW PLUSH DOLL FLORAL PRINT  F  45 CM</t>
  </si>
  <si>
    <t>NE SW PLUSH DOLL FLORAL PRINT  F  75 CM</t>
  </si>
  <si>
    <t>NE SW ELEPHANT PLUSH 30 CM</t>
  </si>
  <si>
    <t>NE SW BEAR PLUSH 30 CM</t>
  </si>
  <si>
    <t>NE SW RABBIT  W  SWEATER PINK 32CM</t>
  </si>
  <si>
    <t>NE SW MONKEY  W  SWEATER BLUE 32CM</t>
  </si>
  <si>
    <t>NE SW DOG  W  SWEATER PINK 32CM</t>
  </si>
  <si>
    <t>NE SW LION  W  SWEATER LIGHT BLUE 32CM</t>
  </si>
  <si>
    <t>NE SW BEAR  W  SWEATER PINK &amp; BLUE 32CM</t>
  </si>
  <si>
    <t>NE SW BEAR W SATIN BOW   DARK BROWN 25CM</t>
  </si>
  <si>
    <t>NE SW BEAR W SATIN BOW   PINK 25CM</t>
  </si>
  <si>
    <t>NE SW CUTE BUNNY PLUSH   YELLOW 32CM</t>
  </si>
  <si>
    <t>NE SW CUTE BUNNY PLUSH   PINK 32CM</t>
  </si>
  <si>
    <t>NE SW STEAMBOAT WILLIE MICKEY  15 CM</t>
  </si>
  <si>
    <t>NE SW BRAVE LITTLE TAILOR MICKEY  15 CM</t>
  </si>
  <si>
    <t>NE SW SORCERER S APPRENTICE MICKEY  15CM</t>
  </si>
  <si>
    <t>NE SW MOUSEKETEER MICKEY PLUSH 15 CM</t>
  </si>
  <si>
    <t>NE SW TODAY S MICKEY PLUSH 15 CM</t>
  </si>
  <si>
    <t>NE SW PIE EYED MICKEY PLUSH 15 CM</t>
  </si>
  <si>
    <t>NE SW MICKEY IN NIGHT SUITE PLUSH 20 CM</t>
  </si>
  <si>
    <t>NE SW MINNIE IN NIGHT SUITE PLUSH 20 CM</t>
  </si>
  <si>
    <t>NE SW POOH IN NIGHT SUITE PLUSH 20 CM</t>
  </si>
  <si>
    <t>NE SW TIGGER IN NIGHT SUITE PLUSH 20 CM</t>
  </si>
  <si>
    <t>NE SW DUMBO LYING PLUSH 25 CM</t>
  </si>
  <si>
    <t>NE SW DALMATIAN LYING PLUSH 25 CM</t>
  </si>
  <si>
    <t>NE SW MARIE LYING PLUSH 25 CM</t>
  </si>
  <si>
    <t>NE SW SIMBA LYING PLUSH 25 CM</t>
  </si>
  <si>
    <t>NE NER MEGA MEGALODON</t>
  </si>
  <si>
    <t>NE NER ZOMBIE NAILBITER ZOOM AND DOOM</t>
  </si>
  <si>
    <t>E RW E RW 1 16 2 4GHZ AUDI RS5</t>
  </si>
  <si>
    <t>E RW E RW 1 16 2 4GHZ MERCHDES</t>
  </si>
  <si>
    <t>E RW 1 16 2 4GHZ MASERATI GT3</t>
  </si>
  <si>
    <t>E RW 1 16 2 4GHZ LAMBORGHINI HUR GT3</t>
  </si>
  <si>
    <t>E CAKE MACHINE W 2 29.6ML SOL</t>
  </si>
  <si>
    <t>E BUBBLE BLOWER W 118.3ML SOL</t>
  </si>
  <si>
    <t>NE FERRARI FLASHING WHEELS YELLOW</t>
  </si>
  <si>
    <t>NE FERRARI FLASHING WHEELS WHITE</t>
  </si>
  <si>
    <t>NE SOCCER BUBBLES 207ML SOL</t>
  </si>
  <si>
    <t>E HM B O CRAB BUBBLE BATH TOY</t>
  </si>
  <si>
    <t>NE HM PUSH   GO RACER</t>
  </si>
  <si>
    <t>NE HM FOOTBALL HOPPER</t>
  </si>
  <si>
    <t>NE HM TABLE PING PONG</t>
  </si>
  <si>
    <t>NE HM 3D SNAKE   LADDERS</t>
  </si>
  <si>
    <t>NE HM AIRPLANE BUBBLE BLOWER</t>
  </si>
  <si>
    <t>NE TPW ACADEMY MISSION READY TRACK</t>
  </si>
  <si>
    <t>E TPW SWIFT DELUXE RESCUE VEHICLE</t>
  </si>
  <si>
    <t>NE TPW FIGURE AND VEHICLE AST</t>
  </si>
  <si>
    <t>NE TPW FIGURE AST</t>
  </si>
  <si>
    <t>NE TPW MINI RACERS PDQ AST</t>
  </si>
  <si>
    <t>E TPW MISSION TRAINING ACADEMY</t>
  </si>
  <si>
    <t>E TPW MISSION SELECT WATCH</t>
  </si>
  <si>
    <t>NE LEGO 60232 GARAGE CENTER</t>
  </si>
  <si>
    <t>NE HASBRO BARREL OF MONKEYS</t>
  </si>
  <si>
    <t>NE RAZOR RIPSTIK RIPSTER   BLUE</t>
  </si>
  <si>
    <t>NE BICYCLE PLAYING CARDS</t>
  </si>
  <si>
    <t>E BUGATTI VEYRON RIDE ON CAR</t>
  </si>
  <si>
    <t>E BO JUST START SMOKE SCOOTER BLUE</t>
  </si>
  <si>
    <t>E BO JUST START SMOKE SCOOTER RED</t>
  </si>
  <si>
    <t>NE HOVERKART WITH WHEELS</t>
  </si>
  <si>
    <t>E MW 8 5 INCH HOVER WITH SMOKE</t>
  </si>
  <si>
    <t>E HMG WF R C LIGHT N SOUNDS   CAR</t>
  </si>
  <si>
    <t>NE HMG TZ 7  WHEEL LOADER FREE WHEEL</t>
  </si>
  <si>
    <t>NE HMG TZ 7  EXCAVATOR FREE WHEEL</t>
  </si>
  <si>
    <t>NE HMG TZ 7  SKID STEER FREE WHEEL</t>
  </si>
  <si>
    <t>NE HMG TZ 3  DIE CAST 25 PACK</t>
  </si>
  <si>
    <t>NE PJ MASKS SINGLE PACK CAT CAR</t>
  </si>
  <si>
    <t>NE PJ MASKS SINGLE PACK GEKKO MOBILE</t>
  </si>
  <si>
    <t>NE PJ MASKS SINGLE PACK OWL GLIDER</t>
  </si>
  <si>
    <t>NE PJ MASKS SINGLE PACK ROMEO S LAB</t>
  </si>
  <si>
    <t>NE PJ MASKS SINGLE PACK NIGHT NINJA BUS</t>
  </si>
  <si>
    <t>NE PJ MASKS CAT BOY MOON ROVER</t>
  </si>
  <si>
    <t>NE PJ MASKS GEKKO MOON ROVER</t>
  </si>
  <si>
    <t>NE PJ MASKS OWLETTE MOON ROVER</t>
  </si>
  <si>
    <t>E PJ MASKS NIGHT MISSION</t>
  </si>
  <si>
    <t>NE PJ MASKS PLAYMAT</t>
  </si>
  <si>
    <t>NE PLUSH KEYCHAIN SPD</t>
  </si>
  <si>
    <t>NE HM BABY ELLIE DOCTOR DOLL WITH ACC</t>
  </si>
  <si>
    <t>NE HM BABY ELLIE BATH BABY DOLL WITH ACC</t>
  </si>
  <si>
    <t>E HM BABY ELLIE DOLL W SOUNDSDRESSESNACC</t>
  </si>
  <si>
    <t>NE HM BABY ELLIE SOFT BABY DOLL W BUGGY</t>
  </si>
  <si>
    <t>NE HM BABY ELLIE NEWBURN DOLL WITH ACC</t>
  </si>
  <si>
    <t>E HM HM ELECTRONIC MEDICAL CASE</t>
  </si>
  <si>
    <t>NE HM HM LITTLE HELPER CLEANING SET</t>
  </si>
  <si>
    <t>NE HM HM 13PC TEA SET</t>
  </si>
  <si>
    <t>E UDIRC U64 MULTI FLYING DRONE</t>
  </si>
  <si>
    <t>E UDIRC U65 FLYING MAN DRONE</t>
  </si>
  <si>
    <t>E UDIRC U66 FLYING MOTERCYCLE DRONE</t>
  </si>
  <si>
    <t>NE BRB ULTIMATE PRINCESS 1</t>
  </si>
  <si>
    <t>NE BRB CRR NW SCNTST</t>
  </si>
  <si>
    <t>NE BRB KEN ROOM DOLL ASST 2</t>
  </si>
  <si>
    <t>NE BRB BIRTHDAY WISHES</t>
  </si>
  <si>
    <t>E FROZEN KRISTOFF'S SLEIGH BY LIL PEOPLE</t>
  </si>
  <si>
    <t>E TOY STORY LUNCH KIT FOC</t>
  </si>
  <si>
    <t>NE BARBIE UMBRELLA FOC</t>
  </si>
  <si>
    <t>NE TRA GEN PROJECT STORM 10</t>
  </si>
  <si>
    <t>E AVN LEGENDS GEAR HAMMERHEAD</t>
  </si>
  <si>
    <t>E BA STEP N GIGGLE BABY BLD HAIR</t>
  </si>
  <si>
    <t>E BA SNIP N STYLE BABY BLD HAIR</t>
  </si>
  <si>
    <t>E FRR HOWLIN HOWIE</t>
  </si>
  <si>
    <t>NE TRA GEN AUTHENTICS TITAN CHANGER AST</t>
  </si>
  <si>
    <t>NE MVL 6 INCH LEGENDS RETRO AST</t>
  </si>
  <si>
    <t>E MLP OH MY GIGGLES PINKIE PIE</t>
  </si>
  <si>
    <t>NE MARVEL 80TH ANNIVERSARY CA</t>
  </si>
  <si>
    <t>NE AVN 6IN LEGENDS CAP POWER AND GLORY</t>
  </si>
  <si>
    <t>NE DPR SD CINDERELLA</t>
  </si>
  <si>
    <t>NE DPR SD RAPUNZEL</t>
  </si>
  <si>
    <t>NE DPR SD ARIEL W PINK DRESS</t>
  </si>
  <si>
    <t>NE HW JET JUMP AIRPORT</t>
  </si>
  <si>
    <t>NE CARS DRAG RACING 1:55 SINGLES ASST</t>
  </si>
  <si>
    <t>E CARS RACETRACK TALKERS ASST</t>
  </si>
  <si>
    <t>NE HW PREMIUM ASST</t>
  </si>
  <si>
    <t>NE HW ROOFTOP RACE GARAGE</t>
  </si>
  <si>
    <t>NE HW MONSTER TRUCKS MONSTER MOVER</t>
  </si>
  <si>
    <t>NE HW MONSTER TRUCKS 1:43 WRECKING WHLS</t>
  </si>
  <si>
    <t>NE LK SIMBA PLUSH 30 CM</t>
  </si>
  <si>
    <t>NE LK PUMBAA PLUSH 30 CM</t>
  </si>
  <si>
    <t>NE LK TIMON PLUSH 30 CM</t>
  </si>
  <si>
    <t>NE MASHEMS AVENGERS S7</t>
  </si>
  <si>
    <t>NE Mashems Disney Frozen S3</t>
  </si>
  <si>
    <t>NE MEGA MASHEMS MLP S1</t>
  </si>
  <si>
    <t>NE MEGA MASHEMS AVENGERS S1</t>
  </si>
  <si>
    <t>NE MEGA MASHEMS SPD S1</t>
  </si>
  <si>
    <t>NE FASHEMS BARBIE S2</t>
  </si>
  <si>
    <t>NE PEPPA VEHICLE  RED CAR SOLID</t>
  </si>
  <si>
    <t>NE PLUM CANDY BOUNCER</t>
  </si>
  <si>
    <t>NE ZURU SMASHERS SERIES 3 1PK</t>
  </si>
  <si>
    <t>NE ZURU SMASHERS SERIES 3 8PK</t>
  </si>
  <si>
    <t>NE PD POPCORN PARTY</t>
  </si>
  <si>
    <t>NE PD DOHVINCI COSMIC ART CREATOR</t>
  </si>
  <si>
    <t xml:space="preserve"> NE X SHOT EXCEL REFLEX 6 SINGL</t>
  </si>
  <si>
    <t>NE KOOSH BALL 3INCH</t>
  </si>
  <si>
    <t>E SHEEP CASH REGISTER</t>
  </si>
  <si>
    <t>E NERF ZOMBIE REVOLTINATOR E3060</t>
  </si>
  <si>
    <t>E WM FINGER GAMES PUNCH KING</t>
  </si>
  <si>
    <t>E WM FINGER GAMES HAMMER KING</t>
  </si>
  <si>
    <t>E WM FINGER GAMES BASKETBALL KING</t>
  </si>
  <si>
    <t>E PLA LULLABY GLOWORM AST A1204</t>
  </si>
  <si>
    <t>NE TRA RBT FLIPRACER SINGLES AST</t>
  </si>
  <si>
    <t>NE TRA RBT ACADEMY FEATURED AST</t>
  </si>
  <si>
    <t>NE SHA FIGURE AND VEHICLE AST</t>
  </si>
  <si>
    <t>NE SHA FIGURE AST</t>
  </si>
  <si>
    <t>NE SHA FIGURE AND MOTORCYCLE AST</t>
  </si>
  <si>
    <t>NE SHA SPIDER MAN JETQUARTERS</t>
  </si>
  <si>
    <t>NE MD VEHICLES PEG PUZZLES</t>
  </si>
  <si>
    <t>E MD SING ALONG NURSERY RHYMES</t>
  </si>
  <si>
    <t>E CHICCO TOY HAPPY DARTS        </t>
  </si>
  <si>
    <t>NE AT YOGA ACTIVITY BLOCKS</t>
  </si>
  <si>
    <t>NE AT SEW UNIZEBRA BAG CHARMS</t>
  </si>
  <si>
    <t>NE AT DIY SEW GIRAFFE PLUSH</t>
  </si>
  <si>
    <t>NE AT KNOT ZEBRA HAT</t>
  </si>
  <si>
    <t>NE AT KNOT UNICORN</t>
  </si>
  <si>
    <t>NE AT READY SET TELL TIME</t>
  </si>
  <si>
    <t>NE AT PAINT SPARKLE GALXY JEWLRY</t>
  </si>
  <si>
    <t>NE NS GLITTER N FOIL ART</t>
  </si>
  <si>
    <t>NE NS DREAMCATCHERS</t>
  </si>
  <si>
    <t>NE NS WINDOW CHARMS</t>
  </si>
  <si>
    <t>NE NS SKETCHBOOK NEBULIA</t>
  </si>
  <si>
    <t>NE NS SKETCHBOOK MARINIA</t>
  </si>
  <si>
    <t>NE NS SKETCHBOOK PETULIA</t>
  </si>
  <si>
    <t>NE NS CRYSTAL WISH KEEPERS</t>
  </si>
  <si>
    <t>NE NS BAY REEF FASHION</t>
  </si>
  <si>
    <t>NE NS ENCHANTED FASHION</t>
  </si>
  <si>
    <t>NE NS DELUXE STICKER COLLECTION</t>
  </si>
  <si>
    <t>NE NS PORCELAIN PAINTING</t>
  </si>
  <si>
    <t>NE NS NIGHT LIGHT JARS</t>
  </si>
  <si>
    <t>NE NS TEMPORARY TATTOOS</t>
  </si>
  <si>
    <t>NE NS STICKER ROLLS</t>
  </si>
  <si>
    <t>NE LEGO 11004 WINDOW CREATIVITY</t>
  </si>
  <si>
    <t>NE LEGO 31095 FAIRGROUND CAROUSL</t>
  </si>
  <si>
    <t>NE LEGO 31098 OUTBACK CABIN</t>
  </si>
  <si>
    <t>NE LEGO 41374 ANDREA POOL PARTY</t>
  </si>
  <si>
    <t>NE 110CM LYING UNICORN</t>
  </si>
  <si>
    <t>E 8.5In Drawing Tab Thin Asst </t>
  </si>
  <si>
    <t>E 8.5In Drawing Tab Thick Asst</t>
  </si>
  <si>
    <t>E 8.5InDrawing Tab Partial Asst</t>
  </si>
  <si>
    <t>E 10In Drawing Tab Thin Asst  </t>
  </si>
  <si>
    <t>E 10In Drawing Tab Thick Asst </t>
  </si>
  <si>
    <t>E 10In Drawing Tab Partial Asst</t>
  </si>
  <si>
    <t>NE WINDMILL W GOLDEN PATTERN</t>
  </si>
  <si>
    <t>NE WINDMILL W TROPICAL PINK FLOWER</t>
  </si>
  <si>
    <t>NE WINDMILL W STRIPED POLKA</t>
  </si>
  <si>
    <t>NE WINDMILL W COLOURED POLKA DOTS</t>
  </si>
  <si>
    <t>NE WINDMILL W TRADITIONAL PATTERN</t>
  </si>
  <si>
    <t>NE WINDMILL W BIG FLOWER</t>
  </si>
  <si>
    <t>NE KNM CK RED PANDA 12</t>
  </si>
  <si>
    <t>NE KNM CK MEERKAT 12</t>
  </si>
  <si>
    <t>E KRATOS   BUILD   GROW RAIL   S2</t>
  </si>
  <si>
    <t>E KRATOS   BUILD   GROW RAIL   S3</t>
  </si>
  <si>
    <t>E KRATOS   BUILD   GROW RAIL   L2</t>
  </si>
  <si>
    <t>NE BLST WATER GAME ANIMAL</t>
  </si>
  <si>
    <t>NE BLST WATER GAME MERMAID</t>
  </si>
  <si>
    <t>NE BLST WATER GAME AQUATIC</t>
  </si>
  <si>
    <t>NE BLST WATER GAME DINO</t>
  </si>
  <si>
    <t>NE PINCHER HIPPO</t>
  </si>
  <si>
    <t>NE RUBBER SNAKE 72  ANACONDA</t>
  </si>
  <si>
    <t>NE RUBBER SNAKE 72 BURMESE PYTHO</t>
  </si>
  <si>
    <t>NE SNAKE SMALL ALBINO PYTH 46</t>
  </si>
  <si>
    <t>DORA   MINI VEGETABLE SET</t>
  </si>
  <si>
    <t>E B WILD MINI TURBO 318 BLUE RED BIKE</t>
  </si>
  <si>
    <t>E B WILD 568 MINI ROADSTER RED</t>
  </si>
  <si>
    <t>E B WILD SEDAN CAR</t>
  </si>
  <si>
    <t>E B WILD CONVERTI PCH 198</t>
  </si>
  <si>
    <t>E B WILD ATV HAULER 5</t>
  </si>
  <si>
    <t>NE BARBIE BADMINTON</t>
  </si>
  <si>
    <t>NE MINION TENNIS SET</t>
  </si>
  <si>
    <t>NE BARBIE BOWLING 6 PIN EFLUTE MR</t>
  </si>
  <si>
    <t>NE HOT WHEELS GOLF SET W TROLLEY EFLUTE</t>
  </si>
  <si>
    <t>NE CAT LITTLE MACHINES 2 PCK 3 ASSORTED</t>
  </si>
  <si>
    <t>NE CAT CONSTRUCTION FLEET 2 ASSORTED</t>
  </si>
  <si>
    <t>NE CAT TOUGH RIGS 3 ASSORTED</t>
  </si>
  <si>
    <t>NE CAT BUILD YOUR OWN VEHICLE  3 ASST</t>
  </si>
  <si>
    <t>E CAT POWER MINI CREW   3 ASSORTED</t>
  </si>
  <si>
    <t>E CAT TOUGH MACHINES   3 ASSORTED</t>
  </si>
  <si>
    <t>E CAT POWER HAULERS DUMP TRUCK</t>
  </si>
  <si>
    <t>E CAT POWER HAULERS FRONT LOADER</t>
  </si>
  <si>
    <t>E CAT POWER HAULERS EXCAVATOR</t>
  </si>
  <si>
    <t>NE MARVEL SPEED SQUAD 4 ASSORTED</t>
  </si>
  <si>
    <t>NE MARVEL MOD SQUAD   3 ASSORTED</t>
  </si>
  <si>
    <t>NE MARVEL SMASH SQUAD 3 ASSORTED</t>
  </si>
  <si>
    <t>NE DC SUPER FRIENDS SPEED SQUAD 5 ASST</t>
  </si>
  <si>
    <t>NE DC SUPER FRIENDS MOD SQUAD  3 ASST</t>
  </si>
  <si>
    <t>NE DC SUPR FRND SPD SQUAD MINIS 4 PCK</t>
  </si>
  <si>
    <t>NE PIKMI POPS S2 PUSHMI UPS</t>
  </si>
  <si>
    <t>NE PIKMI POPS S3 PUSHMI UPS</t>
  </si>
  <si>
    <t>E BETTYMA ATV BLACK SMALL 2 5 GH 2 12V</t>
  </si>
  <si>
    <t>NE SB LABRADOR DOG</t>
  </si>
  <si>
    <t>NE SB FOXY DOLL</t>
  </si>
  <si>
    <t>NE SB CHUBBY DOLL</t>
  </si>
  <si>
    <t>E SPEED MONSTER 1 18 RC CAR W RECHRBL BA</t>
  </si>
  <si>
    <t>E  SILVERLIT YCOO RUFFYRC</t>
  </si>
  <si>
    <t>E  SILVERLIT YCOO MOOKORC</t>
  </si>
  <si>
    <t>E RB 1 24 R C LAMBORGHINI LP670</t>
  </si>
  <si>
    <t>E RB 1 24 R C FORD MUSTANG GT500</t>
  </si>
  <si>
    <t>E RB 1 24 R C LAMBORGHINI CENTINARIO</t>
  </si>
  <si>
    <t>E RB 1 24 R C MASERATI</t>
  </si>
  <si>
    <t>E RB 1 24 R C AUDI R8</t>
  </si>
  <si>
    <t>NE MM ZORBI</t>
  </si>
  <si>
    <t>STERLING CONSTRUCTION BLOCKS 200 PCS</t>
  </si>
  <si>
    <t>NE LEGO DUPLO MY 1ST BALANCING ANIMALS</t>
  </si>
  <si>
    <t>NE LEGO STRAIGHT AND T JUNCTION</t>
  </si>
  <si>
    <t>NE LEGO CURVE AND CROSSROAD</t>
  </si>
  <si>
    <t>NE LEGO MIAS HORSE TRAILER</t>
  </si>
  <si>
    <t>NE LEGO 60231 Fire Chief Truck</t>
  </si>
  <si>
    <t>NE 100 CM SHARK</t>
  </si>
  <si>
    <t>NE 100 CM DOLPHIN PURPLE</t>
  </si>
  <si>
    <t>NE 100 CM DOLPHIN GREEN</t>
  </si>
  <si>
    <t>NE 40 CM SWAN</t>
  </si>
  <si>
    <t>NE 56 CM FLAMINGO</t>
  </si>
  <si>
    <t>NE 105CM PINK NARWHAL</t>
  </si>
  <si>
    <t>NE 76 CM ALLIGATOR</t>
  </si>
  <si>
    <t>NE 64 CM SITTING ORANGUTAN</t>
  </si>
  <si>
    <t>NE 48CM GIRAFFE PINK</t>
  </si>
  <si>
    <t>NE 48 CM GIRAFFE BLUE</t>
  </si>
  <si>
    <t>NE 94CM LYING DOG</t>
  </si>
  <si>
    <t>NE 75CM TORTOISE</t>
  </si>
  <si>
    <t>NE 60CM SITTING DOG</t>
  </si>
  <si>
    <t>NE 43 CM SHEEP WHITE</t>
  </si>
  <si>
    <t>NE 43 CM SHEEP LT BROWN</t>
  </si>
  <si>
    <t>NE 43 CM SHEEP CREAM</t>
  </si>
  <si>
    <t>NE 28 CM SHEEP PINK</t>
  </si>
  <si>
    <t>NE 28 CM SHEEP GREEN</t>
  </si>
  <si>
    <t>NE 28 CM SHEEP WHITE</t>
  </si>
  <si>
    <t>NE 71 CM MONKEYS LIGHT BROWN</t>
  </si>
  <si>
    <t>NE 71 CM MONKEYS DARK BROWN</t>
  </si>
  <si>
    <t>NE 61 CM MONKEY DARK BROWN</t>
  </si>
  <si>
    <t>NE 61 CM MONKEY BROWN</t>
  </si>
  <si>
    <t>NE 61 CM MONKEY GREY</t>
  </si>
  <si>
    <t>NE 165 CM SNAKE GREEN</t>
  </si>
  <si>
    <t>NE 165 CM SNAKE PURPLE</t>
  </si>
  <si>
    <t>NE 33CM LLAMA BROWN</t>
  </si>
  <si>
    <t>NE 33CM LLAMA PURPLE</t>
  </si>
  <si>
    <t>NE 28 CM LLAMA BLUE</t>
  </si>
  <si>
    <t>NE 28 CM LLAMA CREAM</t>
  </si>
  <si>
    <t>NE 28 CM LLAMA PINK</t>
  </si>
  <si>
    <t>NE 28 CM STANDING UNICORN PINK</t>
  </si>
  <si>
    <t>NE 28 CM STANDING UNICORN PURPLE</t>
  </si>
  <si>
    <t>NE 28 CM STANDING UNICORN WHITE</t>
  </si>
  <si>
    <t>NE 53CM LYING UNICORNS PINK</t>
  </si>
  <si>
    <t>NE 33CM LYING DOG BLACK</t>
  </si>
  <si>
    <t>NE 33CM LYING DOG LIGHT BROWN</t>
  </si>
  <si>
    <t>NE 33CM LYING DOG DARK BROWN</t>
  </si>
  <si>
    <t>NE 33CM LYING DOG WHITE</t>
  </si>
  <si>
    <t>NE 25 CM SITTING DOG WHITE</t>
  </si>
  <si>
    <t>NE 25 CM SITTING DOG LT BROWN</t>
  </si>
  <si>
    <t>NE 25 CM SITTING DOG DARK BROWN</t>
  </si>
  <si>
    <t>NE 25 CM SITTING MONKEY</t>
  </si>
  <si>
    <t>NE 25 CM SITTING GIRAFFE</t>
  </si>
  <si>
    <t>NE 25 CM SITTING PIG</t>
  </si>
  <si>
    <t>NE 25 CM SITTING HIPPO</t>
  </si>
  <si>
    <t>NE 25 CM SITTING TIGER</t>
  </si>
  <si>
    <t>NE 25 CM SITTING ELEPHANT</t>
  </si>
  <si>
    <t>NE 25 CM SITTING PANDA</t>
  </si>
  <si>
    <t>NE 40CM RABBIT PINK</t>
  </si>
  <si>
    <t>NE 40CM RABBIT WHITE</t>
  </si>
  <si>
    <t>NE 25 CM RABBIT GREY</t>
  </si>
  <si>
    <t>NE 25 CM RABBIT BROWN</t>
  </si>
  <si>
    <t>NE 25 CM RABBIT WHITE</t>
  </si>
  <si>
    <t>NE 41 CM SITTING DOG</t>
  </si>
  <si>
    <t>E AQUA DABRA AQUARIUM</t>
  </si>
  <si>
    <t>NE AQUA DABRA   FANTASY KIT 1</t>
  </si>
  <si>
    <t>NE AQUA DABRA   FANTASY KIT 2</t>
  </si>
  <si>
    <t>NE AQUA DABRA   PAINT SET OF 6</t>
  </si>
  <si>
    <t>NE AQUA DABRA   PAINT SET OF 3</t>
  </si>
  <si>
    <t>NE AQUA DABRA   MAGIC WATER</t>
  </si>
  <si>
    <t>NE DISNEY FROZEN2 CATCH BALL SET</t>
  </si>
  <si>
    <t>NE DISNEY FROZEN2 DARTBOARD SET</t>
  </si>
  <si>
    <t>NE DISNEY FROZEN2 PINGPONG RACKET</t>
  </si>
  <si>
    <t>NE DISNEY FROZEN2 6INCH BASKETBALL</t>
  </si>
  <si>
    <t>NE DISNEY FROZEN2 BOUNCY BALL 6 CM</t>
  </si>
  <si>
    <t>NE M D FOLD   GO DOLLHOUSE</t>
  </si>
  <si>
    <t>NE SG SMART FARMER</t>
  </si>
  <si>
    <t>NE STORAGE BOX CARS</t>
  </si>
  <si>
    <t>NE FERRARI 2 IN 1 TWIST SCOOTER RED</t>
  </si>
  <si>
    <t>NE FERRARI 2 IN 1 TWIST SCOOTER BLACK</t>
  </si>
  <si>
    <t>E LEGO 10899 FROZEN ICE CASTLE</t>
  </si>
  <si>
    <t>NE LEGO 41337 UNDERWATER LOOP</t>
  </si>
  <si>
    <t>NE LEGO 76119 BATMOBILE</t>
  </si>
  <si>
    <t>NE LEGO 41382 FRN ADVENT CALENDR</t>
  </si>
  <si>
    <t>NE CF NATNAL GEO AFRICAN WILDLIFE</t>
  </si>
  <si>
    <t>NE CF NATNAL GEO TOWER BRIDGE</t>
  </si>
  <si>
    <t>NE CF NATNAL GEO AMAZON RAINFOREST</t>
  </si>
  <si>
    <t>NE CF CITY LINE LONDON 3D PUZZLE</t>
  </si>
  <si>
    <t>NE CF CITY LINE PARIS 3D PUZZLE</t>
  </si>
  <si>
    <t>NE CF CITY LINE NEW YORK CITY 3D PUZZLE</t>
  </si>
  <si>
    <t>NE FRANK DINOSAURS SHAPED FIRST PUZZLE</t>
  </si>
  <si>
    <t>NE FRANK MICKEY GIFT PACK</t>
  </si>
  <si>
    <t>NE FRANK 12 THIEVES</t>
  </si>
  <si>
    <t>NE FRANK ALHAMBRA</t>
  </si>
  <si>
    <t>NE FRANK BANANA PARTY</t>
  </si>
  <si>
    <t>NE FRANK KINGDOM BUILDER</t>
  </si>
  <si>
    <t>NE FRANK METRO</t>
  </si>
  <si>
    <t>NE FRANK SPOOKY CASTLE</t>
  </si>
  <si>
    <t>NE FRANK SUPER VAMPIRES</t>
  </si>
  <si>
    <t>NE FRANK TEMPLARS JOURNEY</t>
  </si>
  <si>
    <t>NE FRANK TREASURE HUNTER</t>
  </si>
  <si>
    <t>NE FRANK WORLD MONUMENTS</t>
  </si>
  <si>
    <t>NE FRANK WORM PARTY</t>
  </si>
  <si>
    <t>NE FRANK CAPTAIN SILVER</t>
  </si>
  <si>
    <t>NE PJ MASKS MICRO RACER BOX 6 ASST</t>
  </si>
  <si>
    <t>NE PJ MASKS SINGLE PACK MOON ROVER</t>
  </si>
  <si>
    <t>E PJ MASKS MISSION RACER CAT CAR</t>
  </si>
  <si>
    <t>E PJ MASKS MISSION RACER GEKKO</t>
  </si>
  <si>
    <t>E PJ MASKS MISSION RACER OWLETTE</t>
  </si>
  <si>
    <t>E HOVER DRONE</t>
  </si>
  <si>
    <t>E HAND CONTROL GLOW DRONE</t>
  </si>
  <si>
    <t>E UFO ALIEN SHIP WITH LIGHT</t>
  </si>
  <si>
    <t>E BUTTERFLY  HAND CONTROL QUADCOPTER</t>
  </si>
  <si>
    <t>NE PRINTED STARS PKG OF 250 ASST</t>
  </si>
  <si>
    <t>NE MASHA HOUSE  2 FLOORS  FOLDABLE</t>
  </si>
  <si>
    <t>NE MASHA FUN AT HOME SET</t>
  </si>
  <si>
    <t>NE MASHA PLAY SET  WINTER BEAR'S HOUSE</t>
  </si>
  <si>
    <t>NE MASHA BEAUTY SET  3 ASS</t>
  </si>
  <si>
    <t>E MASHA PLAY SET  BIG BEAR HOUSE</t>
  </si>
  <si>
    <t>NE MASHA GOES TO SLEEP</t>
  </si>
  <si>
    <t>NE MASHA MOVIE STARS II  4 ASS</t>
  </si>
  <si>
    <t>NE MASHA WINTER FUN</t>
  </si>
  <si>
    <t>NE MASHA SCOUT</t>
  </si>
  <si>
    <t>NE MASHA AND HER ANIMAL FRIENDS</t>
  </si>
  <si>
    <t>NE MASHA COLOURFUL  4 ASS</t>
  </si>
  <si>
    <t>NE MASHA PLAYSET  AMBULANCE</t>
  </si>
  <si>
    <t>E MASHA BIRTHDAY SET</t>
  </si>
  <si>
    <t>NE MASHA PORCELAIN TEA SET</t>
  </si>
  <si>
    <t>NE MASHA PICNIC BASKET</t>
  </si>
  <si>
    <t>NE FUNKO OFFICE DARRYL PHILBIN</t>
  </si>
  <si>
    <t>NE FUNKO PENNY BBT S2</t>
  </si>
  <si>
    <t>NE PLAYMONSTER ORANGUTWANG</t>
  </si>
  <si>
    <t>NE PLAYMONSTER YETI FORGETTI</t>
  </si>
  <si>
    <t>NE PLAYMONSTER STINKY PIG</t>
  </si>
  <si>
    <t>NE SH MICKEY DRAWING BOARD</t>
  </si>
  <si>
    <t>NE SH CARS DRAWING BOARD</t>
  </si>
  <si>
    <t>NE SH FROZEN MACHINE HAND</t>
  </si>
  <si>
    <t>NE SH MICKEY  SPEAKER</t>
  </si>
  <si>
    <t>NE SH PEPPA PIG DRAWING BOARD</t>
  </si>
  <si>
    <t>NE SH PEPPA PIG SPEAKER</t>
  </si>
  <si>
    <t>NE TRACK SET PULL BCK CAR</t>
  </si>
  <si>
    <t>E 5 CHL JET SKI RC WITH MAN</t>
  </si>
  <si>
    <t>E 2 4G 4 CHNL STUNT CAR RC</t>
  </si>
  <si>
    <t>E 5 CHNL ROBOTIC ANIML RC</t>
  </si>
  <si>
    <t>E 1 16 2 4GPEUGEOT 3008DKR MAXI RC</t>
  </si>
  <si>
    <t>NE ROBOT HAND ROLEPLAY SET</t>
  </si>
  <si>
    <t>E FOOTBALL GOAL SET</t>
  </si>
  <si>
    <t>E AMAZING TRACKS B O</t>
  </si>
  <si>
    <t>NE FROZEN FISHING GAME ROUND</t>
  </si>
  <si>
    <t>NE MICKEY  RACKET SET</t>
  </si>
  <si>
    <t>NE FROZEN DART GAME</t>
  </si>
  <si>
    <t>NE MICKEY DART GAME</t>
  </si>
  <si>
    <t>NE FROZEN BALL GAME</t>
  </si>
  <si>
    <t>NE MICKEY FISHING GAME SMALL</t>
  </si>
  <si>
    <t>NE FROZEN FISHING GAME SMALL</t>
  </si>
  <si>
    <t>NE MICKEY FISHING GAME</t>
  </si>
  <si>
    <t>NE FROZEN FISHING GAME</t>
  </si>
  <si>
    <t>NE PEPPA PIG FISHING GAME ROUND</t>
  </si>
  <si>
    <t>NE PEPPA PIG BOWLING GAME</t>
  </si>
  <si>
    <t>NE PEPPA PIG  RACKET SET</t>
  </si>
  <si>
    <t>NE PEPPA PIG RACKET SET</t>
  </si>
  <si>
    <t>NE ZOOZI SOFT FRISBEE TIGER</t>
  </si>
  <si>
    <t>NE ZOOZI SOFT FRISBEE BEAR</t>
  </si>
  <si>
    <t>NE ZOOZI SOFT FRISBEE SLOTH</t>
  </si>
  <si>
    <t>NE ZOOZI SOFT FRISBEE LION</t>
  </si>
  <si>
    <t>NE ZOOZI SOFT FRISBEE ELEPHANT</t>
  </si>
  <si>
    <t>NE ZOOZI SOFT FRISBEE MONKEY</t>
  </si>
  <si>
    <t>NE ZOOZI JUMP BALL 40CM TIGER</t>
  </si>
  <si>
    <t>NE ZOOZI JUMP BALL 40CM BEAR</t>
  </si>
  <si>
    <t>NE ZOOZI JUMP BALL 40CM SLOTH</t>
  </si>
  <si>
    <t>NE ZOOZI PENNY BOARD W FLASHING W PINK</t>
  </si>
  <si>
    <t>NE ZOOZI PENNY BOARD W FLASHING W BLUE</t>
  </si>
  <si>
    <t>NE ZOOZI 2W SCOOTER ZOOZI FRIENDS PINK</t>
  </si>
  <si>
    <t>NE ZOOZI HELMET BEAR</t>
  </si>
  <si>
    <t>NE ZOOZI HELMET LION</t>
  </si>
  <si>
    <t>NE ZOOZI HELMET TIGER</t>
  </si>
  <si>
    <t>NE ZOOZI BEACH PADDLE SET ELEPHANT</t>
  </si>
  <si>
    <t>NE ZOOZI BEACH PADDLE SET TIGER</t>
  </si>
  <si>
    <t>NE ZOOZI BEACH PADDLE SET ZOOZI FRIENDS</t>
  </si>
  <si>
    <t>NE ZOOZI BEACH PADDLE SET BEAR</t>
  </si>
  <si>
    <t>NE SH MINNIE  TEA SET</t>
  </si>
  <si>
    <t>NE SH FROZEN BAKERY SHOP CASHIER</t>
  </si>
  <si>
    <t>NE SH FROZEN  FOOD ORDER MACHINE</t>
  </si>
  <si>
    <t>NE SH MICKEY CAR</t>
  </si>
  <si>
    <t>NE SH TOY STORY CAR</t>
  </si>
  <si>
    <t>NE SH FROZEN MINI KITCHEN</t>
  </si>
  <si>
    <t>NE SH PEPPA PIG CASH REGISTER</t>
  </si>
  <si>
    <t>NE MAHATMA GANDHI 10INCH</t>
  </si>
  <si>
    <t>NE L O L  SURPRISE STYLE SUITCASE PDQ</t>
  </si>
  <si>
    <t>NE L O L  SURPRISE LIL STRS LIL PETS PDQ</t>
  </si>
  <si>
    <t>NE L O L  SURPRISE PET SURPRISE ASST</t>
  </si>
  <si>
    <t>NE L O L  SURPRISE BOYS PDQ</t>
  </si>
  <si>
    <t>NE L O L  SURPRISE SPARKLE SERIES PDQ</t>
  </si>
  <si>
    <t>NE L O L  SURPRISE HOUSE</t>
  </si>
  <si>
    <t>NE L O L  SURPRISE OMG ASST</t>
  </si>
  <si>
    <t>NE L O L  SURPRISE 2 IN 1 GLAMPER ASST</t>
  </si>
  <si>
    <t>NE POOPSIE UNICORN CRUSH</t>
  </si>
  <si>
    <t>NE POOPSIE CUTIE TOOTIES SURPRSE</t>
  </si>
  <si>
    <t>NE POOPSIE SURPRISE GLTR UNICORN</t>
  </si>
  <si>
    <t>NE PEPPA PIG LEARNING FUN DOUGH</t>
  </si>
  <si>
    <t>NE PEPPA PIG AND FRIENDS DOUGH</t>
  </si>
  <si>
    <t>NE PEPPA PIG BDAY PARTY DOUGH</t>
  </si>
  <si>
    <t>NE HANDCRAFTED STITCH STYLE DIARY</t>
  </si>
  <si>
    <t>NE HANDCRAFTED FASHION PATCHES</t>
  </si>
  <si>
    <t>NE HANDCRAFTED JAZZY JEWELRY</t>
  </si>
  <si>
    <t>NE HANDCRAFTED GLITTER NAILS</t>
  </si>
  <si>
    <t>NE PAW PATROL SKYE CASE</t>
  </si>
  <si>
    <t>NE PAW PATROL MARSHALL CASE</t>
  </si>
  <si>
    <t>NE PAW PATROL CHASE CASE</t>
  </si>
  <si>
    <t>NE PAW PATROL MUSICAL BAND SET</t>
  </si>
  <si>
    <t>E PAW PATROL BUBBLE BLOWER</t>
  </si>
  <si>
    <t>E PAW PATROL BUBBLE BLASTER</t>
  </si>
  <si>
    <t>NE CHICCO TOY BABY PROF ANIMAL VERSION</t>
  </si>
  <si>
    <t>NE LOGIC ROOTS CATCH DIVISION</t>
  </si>
  <si>
    <t>NE LOGIC ROOTS CAT FRACTION</t>
  </si>
  <si>
    <t>NE LOGIC ROOTS MOUNTAIN RAIDERS ADDITION</t>
  </si>
  <si>
    <t>NE MD MAGNETIC WOODEN NUMBERS</t>
  </si>
  <si>
    <t>NE MD SHAPE SORTING CUBE</t>
  </si>
  <si>
    <t>NE MD AROUND THE FARM SOUND PUZZLE</t>
  </si>
  <si>
    <t>NE LALABOOM 12 PCS SET</t>
  </si>
  <si>
    <t>NE LALABOOM 24 PCS SET</t>
  </si>
  <si>
    <t>NE LALABOOM 36 PCS SET</t>
  </si>
  <si>
    <t>NE LALABOOM STACKING TREE W 6 PCS BEADS</t>
  </si>
  <si>
    <t>NE PJ MASKS CAR WITH FIGURE SET</t>
  </si>
  <si>
    <t>NE PJ MASKS HERO BLAST VEHICLES</t>
  </si>
  <si>
    <t>NE PJ MASKS POWER RACERS</t>
  </si>
  <si>
    <t>NE PJ MASKS TRANSFORMING FIGURE SET</t>
  </si>
  <si>
    <t>NE PJ MASKS DELUXE VEHICLE ASSORTMENT</t>
  </si>
  <si>
    <t>NE MOONLITE SSR DINOSAUR ROAR</t>
  </si>
  <si>
    <t>NE MOONLITE SSR PETER RABBIT</t>
  </si>
  <si>
    <t>NE MOONLITE SSR SPOT LOVES BEDTM</t>
  </si>
  <si>
    <t>NE MOONLITE FAIRY TALES PACK</t>
  </si>
  <si>
    <t>NE MOONLITE ERIC CARLE PACK</t>
  </si>
  <si>
    <t>NE GELLI SPA PACK</t>
  </si>
  <si>
    <t>NE PEPPA PIG MAGIC SPRING</t>
  </si>
  <si>
    <t>NE PEPPA PIG GID SET</t>
  </si>
  <si>
    <t>NE PEPPA PIG PIN PUZZLE ASST</t>
  </si>
  <si>
    <t>NE PEPPA PIG LIFT PUZZLE ASST</t>
  </si>
  <si>
    <t>NE FROZEN GIANT BUBBLE STICK</t>
  </si>
  <si>
    <t>E FROZEN BUBBLE GUN</t>
  </si>
  <si>
    <t>NE FROZEN MICROPHONE</t>
  </si>
  <si>
    <t>NE FROZEN DRUM SHAPED RATTLE</t>
  </si>
  <si>
    <t>NE FROZEN MUSICAL INSTRUMENT SET</t>
  </si>
  <si>
    <t>NE SPIDERMAN BUBBLE STICK</t>
  </si>
  <si>
    <t>NE AVENGERS BUBBLE STICK</t>
  </si>
  <si>
    <t>E AVENGERS YOYO WITH LIGHT</t>
  </si>
  <si>
    <t>NE AVENGERS ECHO MIC</t>
  </si>
  <si>
    <t>NE MARVEL SQUISHY PALZ ASST</t>
  </si>
  <si>
    <t>NE ERASER FROZEN PUZZLE PALZ CDU</t>
  </si>
  <si>
    <t>NE ERASER AVENGERS PUZZLE PALZ CDU</t>
  </si>
  <si>
    <t>NE ERASER SPIDERMAN PUZZLE PALZ CDU</t>
  </si>
  <si>
    <t>NE SNOWWHITE GIANT PUZZLE ERASER</t>
  </si>
  <si>
    <t>NE SPD GIANT PUZZLE ERASER</t>
  </si>
  <si>
    <t>NE ERASER CAPTAIN AMER GIANT PUZZLE PAL</t>
  </si>
  <si>
    <t>NE L O L  SURPRISE HAIRGOALS</t>
  </si>
  <si>
    <t>NE L O L  SURPRISE LILS</t>
  </si>
  <si>
    <t>NE L O L  SURPRISE DIY GLITTER FACTORY</t>
  </si>
  <si>
    <t>NE PIKMI POP DOUGHMI SINGLE PACK</t>
  </si>
  <si>
    <t>NE PIKMI POP DOUGHMI SURPRISE PACK</t>
  </si>
  <si>
    <t>NE PIKMI POP PFLIP CTN CDY BLU SNGL PCK</t>
  </si>
  <si>
    <t>NE HATCHTOPIA LIFE</t>
  </si>
  <si>
    <t>E THE BELLIES PINKY TWINK</t>
  </si>
  <si>
    <t>E THE BELLIES MUAK MUAK</t>
  </si>
  <si>
    <t>E THE BELLIES BOBBY BOO</t>
  </si>
  <si>
    <t>E THE BELLIES YUMI YUMMY</t>
  </si>
  <si>
    <t>NE EMERGENCY BELLIES KIT</t>
  </si>
  <si>
    <t>E PJ MASKS SING AND TALK PLUSH ASST</t>
  </si>
  <si>
    <t>NE MBE BARBIE MINI TEA PARTY TOY SET</t>
  </si>
  <si>
    <t>NE MBE BARBIE MINI SUPERMARKET TOY SET</t>
  </si>
  <si>
    <t>NE MBE HOT WHEELS MINI TOOL TOY SET</t>
  </si>
  <si>
    <t>NE MBE BARBIE MINI MAKE UP TOY SET</t>
  </si>
  <si>
    <t>NE MBE BARBIE MEDICAL TOY KIT</t>
  </si>
  <si>
    <t>NE MBE BARBIE ICE CREAM TOY CART</t>
  </si>
  <si>
    <t>NE MBE BARBIE VEGETABLE &amp; FRUITE TOYCART</t>
  </si>
  <si>
    <t>E MBE BARBIE CASHREGISTERW VOICRECOGNITN</t>
  </si>
  <si>
    <t>NE MBE BARBIE MINI TEA TOY SET</t>
  </si>
  <si>
    <t>NE MBE BARBIE MINI KITCHEN TOY SET</t>
  </si>
  <si>
    <t>NE GEORGE PIG PLUSH PEN POUCH 30 CM</t>
  </si>
  <si>
    <t>NE PEPPA PIG PLUSH PEN POUCH 30 CM</t>
  </si>
  <si>
    <t>NE DADDY PIG PLUSH PEN POUCH 30 CM</t>
  </si>
  <si>
    <t>NE MOMMY PIG PLUSH PEN POUCH 30 CM</t>
  </si>
  <si>
    <t>NE PEPPA PIG SUPER SOFT PLUSH 30 CM</t>
  </si>
  <si>
    <t>NE PEPPA PIG SUPER SOFT PLUSH 46 CM</t>
  </si>
  <si>
    <t>NE GEORGE PIG SUPER SOFT PLUSH 30 CM</t>
  </si>
  <si>
    <t>NE GEORGE PIG SUPER SOFT PLUSH 46 CM</t>
  </si>
  <si>
    <t>NE PEPPA PIG PLUSH SLIPPER 19 CM</t>
  </si>
  <si>
    <t>NE PEPPA PIG PLUSH SLIPPER 22 CM</t>
  </si>
  <si>
    <t>NE GEORGE PIG PLUSH SLIPPER 19 CM</t>
  </si>
  <si>
    <t>NE GEORGE PIG PLUSH SLIPPER 22 CM</t>
  </si>
  <si>
    <t>NE PEPPA PIG IN LADYBIRD COSTUME 30 CM</t>
  </si>
  <si>
    <t>NE GEORGE PIG IN DINOSAUR COSTUME 30 CM</t>
  </si>
  <si>
    <t>NE PEPPA PIG IN PLAID SKIRT PLUSH 30 CM</t>
  </si>
  <si>
    <t>NE PEPPAPIG LITTLEREDRIDINGHOOD 30CM</t>
  </si>
  <si>
    <t>NE GEORGE PIG IN PETER PAN COSTUME30 CM</t>
  </si>
  <si>
    <t>NE REBECCA RABBIT IN BEE COSTUME 30 CM</t>
  </si>
  <si>
    <t>NE PEPPA PIG PLUSH BAG 45 CM</t>
  </si>
  <si>
    <t>NE GEORGE PIG PLUSH BAG 45 CM</t>
  </si>
  <si>
    <t>NE PEPPA PIG W BEAR ROUND SLING BAG 16CM</t>
  </si>
  <si>
    <t>NE GEORGE PIG W DINO RND SLING BAG 16 CM</t>
  </si>
  <si>
    <t>NE SUZY SHEEP ROUND SLING BAG 16 CM</t>
  </si>
  <si>
    <t>E TRANSFORMING WALL CLIMBING RC</t>
  </si>
  <si>
    <t>E FRZ 2 SINGING DOLL AST</t>
  </si>
  <si>
    <t>NE FRZ 2 DELUXE FASHION AST</t>
  </si>
  <si>
    <t>NE FRZ 2 SD STORY MOMENTS AST</t>
  </si>
  <si>
    <t>NE FRZ 1 BASIC FD AST</t>
  </si>
  <si>
    <t>NE FRZ 2 DOLL AND EXTRA FASHION AST</t>
  </si>
  <si>
    <t>NE FRZ 2 BASIC NEW ANIMAL AND ELSA</t>
  </si>
  <si>
    <t>E FRZ 2 MAGICAL SWIRLING ADVENTURE ELSA</t>
  </si>
  <si>
    <t>NE 1 18 GP RACINGDUCATI DESMOSEDICI 2018</t>
  </si>
  <si>
    <t>NE 1 18 GP RACING   MOVISTAR YAMAHA 2018</t>
  </si>
  <si>
    <t>NE 1 43 SCALE FERRARI PULL BACK CARS</t>
  </si>
  <si>
    <t>NE NXS RACERS PLAYSET</t>
  </si>
  <si>
    <t>NE FERRARI R&amp;PHAULER WT 2 2 75  CARS</t>
  </si>
  <si>
    <t>NE SLIME PACK OF 12</t>
  </si>
  <si>
    <t>NE SLIME PACK OF 4</t>
  </si>
  <si>
    <t>NE SLIME PACK OF 8</t>
  </si>
  <si>
    <t>NE 14PCS MINI DINO BOX SET</t>
  </si>
  <si>
    <t>NE 14PCS MINIFARM LIFEBOXSET</t>
  </si>
  <si>
    <t>NE 14PCS MINIWILD LIFEBOXSET</t>
  </si>
  <si>
    <t>NE 4PCS DINOSAUR BOX SET</t>
  </si>
  <si>
    <t>NE 5PCS CATS &amp; DOGS BOXSET</t>
  </si>
  <si>
    <t>NE 5PCS FARM LIFE BOX SET</t>
  </si>
  <si>
    <t>NE 5PCS HORSE BOX SET</t>
  </si>
  <si>
    <t>NE 5PCS SEA LIFE BOX SET</t>
  </si>
  <si>
    <t>NE 5PCS WILD LIFE BOX SET</t>
  </si>
  <si>
    <t>NE BABY BLOSSOM RATTLE</t>
  </si>
  <si>
    <t>E L   S TEETHING KEYS</t>
  </si>
  <si>
    <t>NE GRIP  N PLAY RATTLE</t>
  </si>
  <si>
    <t>E BABY MUSICIAN   KEYBOARD</t>
  </si>
  <si>
    <t>E FARMER FRIEND TRACTOR FUN</t>
  </si>
  <si>
    <t>E R C LIGHT N SOUNDS   CAR</t>
  </si>
  <si>
    <t>E L   S BABY CRIB DRIVER</t>
  </si>
  <si>
    <t>E ANIMAL SOUNDS BUS</t>
  </si>
  <si>
    <t>E LIGHT N SOUNDS REMOTE</t>
  </si>
  <si>
    <t>E MUSIC FUN ACTIVITY CUBE</t>
  </si>
  <si>
    <t>E WRITE DRAW LEARNING BOARD</t>
  </si>
  <si>
    <t>E BABY S LEARNING PAD</t>
  </si>
  <si>
    <t>E LETTER TRAIN PIANO TABLE</t>
  </si>
  <si>
    <t>NE JUNGLE PALS PLAYMAT</t>
  </si>
  <si>
    <t>E SPIN  N PULL SNAIL</t>
  </si>
  <si>
    <t>NE STACK PLAY ACTIVITY BLOCK</t>
  </si>
  <si>
    <t>E ANIMAL FRIENDS SPINNER</t>
  </si>
  <si>
    <t>NE STACK N ROLL FUN</t>
  </si>
  <si>
    <t>E SORT N FUN MUSICAL DRUM</t>
  </si>
  <si>
    <t>NE MY FARM PALS SET</t>
  </si>
  <si>
    <t>NE MY JUNGLE PALS SET</t>
  </si>
  <si>
    <t>NE FUN PALS CAR SET</t>
  </si>
  <si>
    <t>E RATTLE MUSIC GIFTSET</t>
  </si>
  <si>
    <t>NE GARDENPALS RATTLE GIFTSET</t>
  </si>
  <si>
    <t>NE HTI DRAINING BOARD</t>
  </si>
  <si>
    <t>E HTI COOK N GO KITCHEN</t>
  </si>
  <si>
    <t>E HTI B O TOOLCASE</t>
  </si>
  <si>
    <t>NE HTI POLICE CASE</t>
  </si>
  <si>
    <t>NE HTI FIRE CASE</t>
  </si>
  <si>
    <t>NE HTI MEDIC CASE</t>
  </si>
  <si>
    <t>E HTI CASH REGISTER</t>
  </si>
  <si>
    <t>E HTI SUPRMKT CASH REGISTER</t>
  </si>
  <si>
    <t>NE HTI 3  DIE CAST 10 PACK</t>
  </si>
  <si>
    <t>NE HTI 3  DIE CAST 2 PACK</t>
  </si>
  <si>
    <t xml:space="preserve"> E HTI 3  DIE CAST 25 PACK</t>
  </si>
  <si>
    <t>NE HTI 3  DIE CAST 5 PACK</t>
  </si>
  <si>
    <t>NE HTI 3  DIE CAST SINGLE B CARD</t>
  </si>
  <si>
    <t>E HTI LARGE L S EMERG POLICE4X4</t>
  </si>
  <si>
    <t>E HTI LARGE L S FIRE ENGINE</t>
  </si>
  <si>
    <t>E HTI LARGE L S HELICOPTER</t>
  </si>
  <si>
    <t>E HTI SMALL L S AMBULANCE  INT</t>
  </si>
  <si>
    <t>E HTI SMALL L S FIRE ENGINE</t>
  </si>
  <si>
    <t>E HTI SMALL L S GARBAGE TRUCK</t>
  </si>
  <si>
    <t>E HTI SMALL L S HELICOPTER</t>
  </si>
  <si>
    <t>E HTI SMALL L S POLICE PICK UP</t>
  </si>
  <si>
    <t>E HTI SMALL L S POLICEMOTORBIKE</t>
  </si>
  <si>
    <t>NE HTI 14  DUMPTRUCK</t>
  </si>
  <si>
    <t>NE HTI 14  WHEEL LOADER</t>
  </si>
  <si>
    <t>NE HTI 3 LEVEL TOWERGARAGE 5CARS</t>
  </si>
  <si>
    <t>NE HTI 7  DUMPTRUCK</t>
  </si>
  <si>
    <t>NE HTI 7  EXCAVATOR</t>
  </si>
  <si>
    <t>NE HTI 7  SKID STEER</t>
  </si>
  <si>
    <t>NE HTI 7  WHEEL LOADER</t>
  </si>
  <si>
    <t>NE HTI BUILDING MACHINES</t>
  </si>
  <si>
    <t>NE HTI EMRGNCY RESPNSE HELI CAR</t>
  </si>
  <si>
    <t>E HTI LARGE L S AMBULANCE INT</t>
  </si>
  <si>
    <t>NE HTI RESCUE TEAM HELI AMBULNCE</t>
  </si>
  <si>
    <t>NE HTI STUNT T PORTR 10CAR TRUCK</t>
  </si>
  <si>
    <t>NE KADOO JUNGLE SAFARI BOARD 2 IN 1</t>
  </si>
  <si>
    <t>NE KADOO BHUTAN EDITION BOARD</t>
  </si>
  <si>
    <t>NE CB ENCHANTING UNICORNS</t>
  </si>
  <si>
    <t>NE NOTE PALS SAFARI ANIMALS</t>
  </si>
  <si>
    <t>NE NOTE PALS DONUTS CUPCAKES</t>
  </si>
  <si>
    <t>NE SPARKLING DIWALI 3 IN 1 CRAFT KIT</t>
  </si>
  <si>
    <t>E  MONSTER ROCK CRAWLER RECHARGEABLE RC</t>
  </si>
  <si>
    <t>E MONSTER ROCK CRAWLER RECHARGEABLE RC</t>
  </si>
  <si>
    <t>NE PD COOKIE JAR E2125</t>
  </si>
  <si>
    <t>NE SKOODLE CRAFT JAR LARGE</t>
  </si>
  <si>
    <t>E FRZ 2 OLAF AND ELSA</t>
  </si>
  <si>
    <t>NE FRZ 2 SD DOLL AND FRIENDS AST</t>
  </si>
  <si>
    <t>NE FRZ 2 OPP SCENE SET ELSA BEDROOM</t>
  </si>
  <si>
    <t>NE FRZ 2 OPP CHARACTER ELSA</t>
  </si>
  <si>
    <t>NE FRZ 2 OPP CHARACTER ANNA</t>
  </si>
  <si>
    <t>NE FRZ 2 PU CASTLE SCENE SET</t>
  </si>
  <si>
    <t>E GEOSAFARI JR MY FIRST TELESCOPE</t>
  </si>
  <si>
    <t>E GEOSAFARI JR MY FIRST MICROSCOPE</t>
  </si>
  <si>
    <t>E GEOSAFARI JR KIDNOCULARS</t>
  </si>
  <si>
    <t>E GEOSAFARI CONSTELLATION N SOLAR SYSTEM</t>
  </si>
  <si>
    <t>E GEOSAFARI® HANDY MICROSCOPE</t>
  </si>
  <si>
    <t>E PRIMARY SCIENCE BINOCULARS</t>
  </si>
  <si>
    <t>E NU RAY 1 18 RECHBL GRAFFITI ASST</t>
  </si>
  <si>
    <t>NE TG FRZ2 FROZEN NAIL POLISH ASSORTMENT</t>
  </si>
  <si>
    <t>NE TG FRZ2 LIP GLOSS SLIDEOUT COMPACT</t>
  </si>
  <si>
    <t>NE TG FRZ2 LIGHT UP MIRROR WITH LIP BALM</t>
  </si>
  <si>
    <t>E BUMPER DRONEMINI4 CHNL6AXIS GYRO</t>
  </si>
  <si>
    <t>E BUMPER DRONE W HD CAM4 CHNL6AXIS GYRO</t>
  </si>
  <si>
    <t>E SIL ZIGITO A ROBOTIC PUPPY</t>
  </si>
  <si>
    <t>E SIL TRAIN MY DINO</t>
  </si>
  <si>
    <t>NE LEGO 70420 GRAVEYARD MYSTERY</t>
  </si>
  <si>
    <t>NE LEGO 41166 ELSA WAGON ADVENTR</t>
  </si>
  <si>
    <t>NE LEGO 41167 ARENDELLE CASTLE</t>
  </si>
  <si>
    <t>NE LEGO 41168 ELSA JEWELRY BOX</t>
  </si>
  <si>
    <t>NE MM NEW MAGIC HAT</t>
  </si>
  <si>
    <t>NE MM CARRY CASE 50 TRICKS</t>
  </si>
  <si>
    <t>NE MM MADE EASY 30 TRICKS SET 1</t>
  </si>
  <si>
    <t>NE MM MADE EASY 30 TRICKS SET 2</t>
  </si>
  <si>
    <t>NE MM MADE EASY 30 TRICKS SET 3</t>
  </si>
  <si>
    <t>NE MM MB 30 AMAZING TRICKS STUNT</t>
  </si>
  <si>
    <t>NE MM MB 30 MIRC MIND READING</t>
  </si>
  <si>
    <t>NE MM MB 30 INCRED CARD TRICKS</t>
  </si>
  <si>
    <t>E OK AUDI TT RS YELLOW</t>
  </si>
  <si>
    <t>NE GO GLAM NAIL PRINTER</t>
  </si>
  <si>
    <t>NE GO GLAM NAIL FASHION PK MINI</t>
  </si>
  <si>
    <t>NE FROZEN II MY SECRET JOURNAL</t>
  </si>
  <si>
    <t>NE FRZN2 BLOPENS ACTIVITY SET</t>
  </si>
  <si>
    <t>E FRZN2 BLOPENS SPRAY PEN SET</t>
  </si>
  <si>
    <t>E FROZEN II PROJECTOR</t>
  </si>
  <si>
    <t>E FRZN2 FOLLOWME FRIEND OLAF</t>
  </si>
  <si>
    <t>E FRZN2 OLAF SOFT LIGHT 15CM</t>
  </si>
  <si>
    <t>E FRZN2 OLAF NIGHT LIGHT 25CM</t>
  </si>
  <si>
    <t>NE FRZN2 MYSTERY 3D FIG STAMPER</t>
  </si>
  <si>
    <t>NE GROWN ORBEEZ ASST</t>
  </si>
  <si>
    <t>NE COLOR PACK HYDRATED</t>
  </si>
  <si>
    <t>E SPIN AND SOOTHE HAND SPA</t>
  </si>
  <si>
    <t>NE 101 PCS COLOUR WHEEL ART SET</t>
  </si>
  <si>
    <t>E SCRIBBLE DOODLE SK 193</t>
  </si>
  <si>
    <t>NE LEGO 41169 OLAF</t>
  </si>
  <si>
    <t>E 1 10 2 4GHZ HIGH SPEED BUGGY BLUE RC</t>
  </si>
  <si>
    <t>E 1 10 2 4GHZ HIGH SPEED BUGGY RED RC</t>
  </si>
  <si>
    <t>E 1 10 2 4G CRWLR MNSTR W ADJ CHASSIS RC</t>
  </si>
  <si>
    <t>E 1 10 2 4GHZ LAMBORGHINI ORANGE RC</t>
  </si>
  <si>
    <t>E 1 10 2 4GHZ LAMBORGHINI YELLOW RC</t>
  </si>
  <si>
    <t>E 1 10 4WD TRUCK COLOR 2 RC</t>
  </si>
  <si>
    <t>E 1 16 2 4GHZ F1 RACER RC</t>
  </si>
  <si>
    <t>E 1 18 27MHZ AUDI R8 BLUE RC</t>
  </si>
  <si>
    <t>E 1 18 27MHZ AUDI R8 RED RC</t>
  </si>
  <si>
    <t>E 1 18 27MHZ MCLAREN GREEN RC</t>
  </si>
  <si>
    <t>E 1 18 27MHZ MCLAREN ORANGE RC</t>
  </si>
  <si>
    <t>E 1 24 27MHZ AUDI R8 GT RED RC</t>
  </si>
  <si>
    <t>E 1 24 27MHZ LAMBORGHINI ORANGE RC</t>
  </si>
  <si>
    <t>E 1 24 27MHZ MCLAREN ORANGE RC</t>
  </si>
  <si>
    <t>E 1 24 27MHZ LAMBORGHINI YELLOW RC</t>
  </si>
  <si>
    <t>NE 1 43 FRICTION DIE CAST CRANE</t>
  </si>
  <si>
    <t>E 2 4 GHZ JUMP CAR INFLATABLE WHEELS RC</t>
  </si>
  <si>
    <t>E 27MHZ SPIN SLIDER RC</t>
  </si>
  <si>
    <t>E M S BABY BEAGLE</t>
  </si>
  <si>
    <t>E M S BABY CHIHUAHUA</t>
  </si>
  <si>
    <t>E M S BABY JCK RUS TERRIER</t>
  </si>
  <si>
    <t>E M S BABY POODLE</t>
  </si>
  <si>
    <t>E M S BABY RETRIEVER</t>
  </si>
  <si>
    <t>E M S BABY SAINT BERNARD</t>
  </si>
  <si>
    <t>E M S BABY SCOTISSH FOLD</t>
  </si>
  <si>
    <t>NE DOLL BLUE DRESS EMMA SML</t>
  </si>
  <si>
    <t>NE TRA CYB SPARK ARMOR ELITE CLASS AST</t>
  </si>
  <si>
    <t>NE MLP CUTIE MARK CREW AST</t>
  </si>
  <si>
    <t>NE NER FORTNITE SP L</t>
  </si>
  <si>
    <t>NE NER FORTNITE RL</t>
  </si>
  <si>
    <t>NE NER FORTNITE TS</t>
  </si>
  <si>
    <t>NE NER NSTRIKE SPLITSTRIKE BATTLECAMO</t>
  </si>
  <si>
    <t>NE NER FORTNITE HC E</t>
  </si>
  <si>
    <t>NE BARBIE PRINCESS ASST 3</t>
  </si>
  <si>
    <t>NE FRZ 2 STORYTELLING FASHION DOLL AST</t>
  </si>
  <si>
    <t>E FRZ 2 WHISPER &amp; GLOW 3D MINI FIG SING</t>
  </si>
  <si>
    <t>E FRZ 2 WHISPER &amp; GLOW 3D MINI FIG DOUB</t>
  </si>
  <si>
    <t>E FRZ 2 WHISPER &amp; GLOW  3D MINI FIG TRIP</t>
  </si>
  <si>
    <t>E FRZ 2 WHISPER&amp;GLOW 3D MINI FIG N HOUSE</t>
  </si>
  <si>
    <t>NE FRZ 2 NEW MAGIC ICE SLEEVE</t>
  </si>
  <si>
    <t>E FRZ 2 FROZEN 2 ICE WALKER</t>
  </si>
  <si>
    <t>NE FRZ 2 FROZENMGC ICE SLEEVE REFLL PCK</t>
  </si>
  <si>
    <t>E FRZ 2 FROZEN 2 FROST ACTION SLEEVE</t>
  </si>
  <si>
    <t>NE MINNIE REFRIGERATOR SET</t>
  </si>
  <si>
    <t>NE FROZEN II MINI CAPSULE PLUSH</t>
  </si>
  <si>
    <t>NE FROZEN II PLUSH SMALL ASST 8IN</t>
  </si>
  <si>
    <t>E FROZEN II TALKING PLUSH SMALL ASST 8IN</t>
  </si>
  <si>
    <t>NE FROZEN II TODDLER PLUSH LRG ASST 11IN</t>
  </si>
  <si>
    <t>NE FROZEN II REV SEQUIN LRG ASST 12IN</t>
  </si>
  <si>
    <t>NE FROZEN II PLUSH LRG OLAF   SVEN 11IN</t>
  </si>
  <si>
    <t>E FROZEN II SPRING   SURPRISE OLAF 12IN</t>
  </si>
  <si>
    <t>E FROZEN II SING   SWING OLAF 12IN</t>
  </si>
  <si>
    <t>E FROZEN II JUMBO SINGING ELSA 30IN</t>
  </si>
  <si>
    <t>NE FROZEN II 7 PC COLLECTOR+H26S SET</t>
  </si>
  <si>
    <t>NE MONOPOLY SPEED</t>
  </si>
  <si>
    <t>NE MONOPOLY FROZEN</t>
  </si>
  <si>
    <t>E HATCHIMALS GROWING LLALACORN</t>
  </si>
  <si>
    <t>NE WBB SITTING ICE BEAR 20CM</t>
  </si>
  <si>
    <t>NE WBB GRIZZLY BEAR 20CM</t>
  </si>
  <si>
    <t>NE WBB GRIZZLY BEAR UNICORN ONESIE 25CM</t>
  </si>
  <si>
    <t>NE WBB PANDA BEAR UNICORN ONESIE 25CM</t>
  </si>
  <si>
    <t>NE WBB ICE BEAR DINOSAUR ONESIE 25CM</t>
  </si>
  <si>
    <t>NE HATCHTOPIA LIFE PACK OF 2</t>
  </si>
  <si>
    <t>NE AV 100 IN 1 CLASSIC GAMES</t>
  </si>
  <si>
    <t>E SIRIUS TOYS BEE CATCHER</t>
  </si>
  <si>
    <t>E SIRIUS TOYS HOVER FOOTBALL PRO</t>
  </si>
  <si>
    <t>E SIRIUS TOYS TABLE HOCKEY SET</t>
  </si>
  <si>
    <t>E WINMAGIC CROC N ROLL</t>
  </si>
  <si>
    <t>NE WINMAGIC BELLZ</t>
  </si>
  <si>
    <t>E WINMAGIC FRYIN FLYIN DONUTS</t>
  </si>
  <si>
    <t>NE WINMAGIC GOOGLY EYES</t>
  </si>
  <si>
    <t>NE WINMAGIC POP THE PIG</t>
  </si>
  <si>
    <t>NE WINMAGIC SHARK BITE</t>
  </si>
  <si>
    <t>E BABY EINSTEIN PIANO</t>
  </si>
  <si>
    <t>E BABY EINSTEIN DRUM</t>
  </si>
  <si>
    <t>NE PAW PATROL BASIC VEHICLES</t>
  </si>
  <si>
    <t>NE PAW PATROL FLIP   FLY VEHICLE ASST</t>
  </si>
  <si>
    <t>E PJ MASK REV N RUMBLERS</t>
  </si>
  <si>
    <t>E OWLEEZ  WHITE</t>
  </si>
  <si>
    <t>E OWLEEZ   PINK</t>
  </si>
  <si>
    <t>NE HAIRDORABLES</t>
  </si>
  <si>
    <t>NE WOODEN ABC 123 ABACUS</t>
  </si>
  <si>
    <t>NE WOODEN BLOCKS 50 PCS</t>
  </si>
  <si>
    <t>NE WOODEN SMALL CUBE</t>
  </si>
  <si>
    <t>NE WOODEN TABLE TOP EASEL</t>
  </si>
  <si>
    <t>NE WOODEN HAMMER PLAY</t>
  </si>
  <si>
    <t>NE FRUITS N VEG 12PCS LACING</t>
  </si>
  <si>
    <t>NE WOODEN MAGNETIC CALENDAR</t>
  </si>
  <si>
    <t>NE WOODEN 12 KEY XYLOPHONE</t>
  </si>
  <si>
    <t>NE WOODEN HARMONICA</t>
  </si>
  <si>
    <t>NE WOODEN TAMBOURINE DRUM</t>
  </si>
  <si>
    <t>NE WOODEN CASTANET W HANDLE</t>
  </si>
  <si>
    <t>NE WOODEN FLUTE</t>
  </si>
  <si>
    <t>NE WOODEN 3 IN1 BLOCKS TRAIN</t>
  </si>
  <si>
    <t>NE WOODEN CUNKY ABC PUZZLE</t>
  </si>
  <si>
    <t>NE WOODEN FRUIT PUZZLE 9PC</t>
  </si>
  <si>
    <t>NE WOODEN GEOMETRY 9 PC</t>
  </si>
  <si>
    <t>NE WOODEN ANIMAL PUZZLE</t>
  </si>
  <si>
    <t>NE WOODEN NUMBER PUZZLE 9PC</t>
  </si>
  <si>
    <t>NE SHAPE SORTING CLOCK</t>
  </si>
  <si>
    <t>NE SHAPE SORTER CYLINDRICAL</t>
  </si>
  <si>
    <t>NE WOODEN MAGNETIC TRAIN</t>
  </si>
  <si>
    <t>NE CARDBOARD STACKING CUBE</t>
  </si>
  <si>
    <t>NE XYLOPHONE PIANO YELLOW</t>
  </si>
  <si>
    <t>NE XYLOPHONE PIANO BLUE</t>
  </si>
  <si>
    <t>NE XYLOPHONE PIANO PINK</t>
  </si>
  <si>
    <t>NE FOOSBALL 69CMS</t>
  </si>
  <si>
    <t>NE GERARDO UNICORN W PUMP</t>
  </si>
  <si>
    <t>NE GERARDO WORM W PUMP</t>
  </si>
  <si>
    <t>NE BASKETBALL WSCORE 2P 29</t>
  </si>
  <si>
    <t>NE 2 W SCOOTER RED</t>
  </si>
  <si>
    <t>NE 2 W SCOOTER WHITE</t>
  </si>
  <si>
    <t>NE 2 W SCOOTER YELLOW</t>
  </si>
  <si>
    <t>NE TWIST SCOOTER FLDBL BLACK</t>
  </si>
  <si>
    <t>NE TWIST SCOOTER FOLDABLE RE</t>
  </si>
  <si>
    <t>NE TWIST SCOOTER W LED RED</t>
  </si>
  <si>
    <t>NE 17 IN 1 METAL PUZZLE SET</t>
  </si>
  <si>
    <t>NE 6 IN 1 METAL PUZZLE SET</t>
  </si>
  <si>
    <t>NE SQUEAKY STICK RATTLE ASST</t>
  </si>
  <si>
    <t>NE RATTLING SOFT BALL</t>
  </si>
  <si>
    <t>NE SHAKING CRAB CRIB TOY</t>
  </si>
  <si>
    <t>NE BABY GO GO GOAL</t>
  </si>
  <si>
    <t>NE STUFFED RATTLE W TEETHER</t>
  </si>
  <si>
    <t>E TABLE TOP PIANO PINK</t>
  </si>
  <si>
    <t>E TABLE TOP PIANO BLACK</t>
  </si>
  <si>
    <t>E TABLE TOP PIANO GREEN</t>
  </si>
  <si>
    <t>NE BEACH PADDLE SET T</t>
  </si>
  <si>
    <t>NE HULA HOOP 63CM ASST B</t>
  </si>
  <si>
    <t>NE HULA HOOP 73CM ASST G</t>
  </si>
  <si>
    <t>NE MINI SKATEBOARD YELLOW</t>
  </si>
  <si>
    <t>NE PENNY BOARD M BLACK</t>
  </si>
  <si>
    <t>NE PENNY BOARD M RED</t>
  </si>
  <si>
    <t>NE PENNY BOARD M WHITE</t>
  </si>
  <si>
    <t>NE PENNY BOARD M YELLOW</t>
  </si>
  <si>
    <t>NE PENNY BOARD W LED BLUE</t>
  </si>
  <si>
    <t>NE PENNY BOARD W LED PINK</t>
  </si>
  <si>
    <t>NE PVC SOCCER BLACK #3</t>
  </si>
  <si>
    <t>NE PVC SOCCER RED #3</t>
  </si>
  <si>
    <t>NE PVC SOCCER YELLOW #3</t>
  </si>
  <si>
    <t>NE FLASHING WHEELS BLACK</t>
  </si>
  <si>
    <t>NE FLASHING WHEELS RED</t>
  </si>
  <si>
    <t>NE FLASHING WHEELS WHITE</t>
  </si>
  <si>
    <t>NE HARD BOOTS COMBO RED S</t>
  </si>
  <si>
    <t>NE HELMET BEAR</t>
  </si>
  <si>
    <t>NE HELMET ELEPHANT</t>
  </si>
  <si>
    <t>NE HELMET TIGER</t>
  </si>
  <si>
    <t>NE PROTECTOR SET BLACK M</t>
  </si>
  <si>
    <t>NE PROTECTOR SET BLACK S</t>
  </si>
  <si>
    <t>NE 2 IN1 MAGIC WRITER   BLUE</t>
  </si>
  <si>
    <t>NE 2 IN1 MAGIC WRITER   PINK</t>
  </si>
  <si>
    <t>NE AQUA MAGIC PLAY MAT</t>
  </si>
  <si>
    <t>NE TIE DYE COLOUR BURST KIT</t>
  </si>
  <si>
    <t>NE GLITTER FRAME TRINKET TUB</t>
  </si>
  <si>
    <t>NE COOL GLITTER CERAMIC TUB</t>
  </si>
  <si>
    <t>NE GLAM ROCKS TUB</t>
  </si>
  <si>
    <t>NE GLITTR FAIRIES WATERGLOBE</t>
  </si>
  <si>
    <t>NE COOL CANVAS ART</t>
  </si>
  <si>
    <t>NE LLAMA GLITTER TUMBLER KIT</t>
  </si>
  <si>
    <t>E DELUXE POTTERY WHEEL</t>
  </si>
  <si>
    <t>NE SCRAPBK N CARD MAKING KIT</t>
  </si>
  <si>
    <t>NE PAINT PODS POSTER PAINT</t>
  </si>
  <si>
    <t>NE CRAFT BOX SET 1000 PCS</t>
  </si>
  <si>
    <t>NE DESI TOYS SPINNING TOP PACK OF 2</t>
  </si>
  <si>
    <t>NE DESI TOYS 3IN1 PUZZLE SET</t>
  </si>
  <si>
    <t>NE DESI TOYS 2IN1 SOLITAIRE &amp; TICTACTOE</t>
  </si>
  <si>
    <t>NE PEPPA MY 1ST PIANO</t>
  </si>
  <si>
    <t>NE PEPPA PIG MUSIC BAND SET</t>
  </si>
  <si>
    <t>E PEPPA PIG ELECTRONIC GUITAR</t>
  </si>
  <si>
    <t>NE PEPPA MUSIC DUO</t>
  </si>
  <si>
    <t>NE PEPPA CAR KEYS</t>
  </si>
  <si>
    <t>E PEPPA FLIP PHONE</t>
  </si>
  <si>
    <t>NE PC MAGIC CARNIVAL</t>
  </si>
  <si>
    <t>NE PC CRYSTAL JEWELLERY</t>
  </si>
  <si>
    <t>NE PC SOLAR BULLDOZER</t>
  </si>
  <si>
    <t>E JUNGLE RUMBLE</t>
  </si>
  <si>
    <t>E PET PARTY</t>
  </si>
  <si>
    <t>E  TRANSFORMANIA SK 183</t>
  </si>
  <si>
    <t>E LEARNING TURTLE</t>
  </si>
  <si>
    <t>NE FROGG DOMINOES GOND</t>
  </si>
  <si>
    <t>NE FROGG 20PUZZLE BIRD &amp; FISH</t>
  </si>
  <si>
    <t>NE FROGG 20PUZZLE BHIL</t>
  </si>
  <si>
    <t>NE FROGG 20PUZZLE MADHUBANI</t>
  </si>
  <si>
    <t>NE FROGG 20PUZZLE KALAMKARI</t>
  </si>
  <si>
    <t>NE FROGG 20PUZZLE BANGAL PAT</t>
  </si>
  <si>
    <t>NE FROGG 63PUZZLE THOLUBOMALTTA</t>
  </si>
  <si>
    <t>NE FROGG 63PUZZLE GOND</t>
  </si>
  <si>
    <t>NE FROGG 63PUZZLE SANTHAL</t>
  </si>
  <si>
    <t>NE FROGG 63PUZZLE PHAD</t>
  </si>
  <si>
    <t>NE FROGG 63PUZZLE KALIGHAT PAT</t>
  </si>
  <si>
    <t>NE FROGG 63PUZZLE MADHUBANI RADHAKRISHNA</t>
  </si>
  <si>
    <t>NE FROGG 63PUZZLE THEYYAM</t>
  </si>
  <si>
    <t>NE FROGG 63PUZZLE WARLI</t>
  </si>
  <si>
    <t>NE GAME FROGG MEMORY GAME GOND</t>
  </si>
  <si>
    <t>NE GAME FROGG MEMORY GAME MUGHAL FLOWERS</t>
  </si>
  <si>
    <t>NE GAME FROGG MEMORY GAME MADHUBANI</t>
  </si>
  <si>
    <t>NE GAME FROGG MEMORY GAME KASHMIR</t>
  </si>
  <si>
    <t>NE  FROGG MIXMATCH VARANASI BIRDS</t>
  </si>
  <si>
    <t>NE FROGG MIXMATCH PATACHITRA ANIMALS</t>
  </si>
  <si>
    <t>NE FROGG TODDLER PUZZLE GOND</t>
  </si>
  <si>
    <t>NE BUILD BY BRICK 12M RED</t>
  </si>
  <si>
    <t>NE BUILD BY BRICK 12M BLUE</t>
  </si>
  <si>
    <t>NE BUILD BY BRICK 12M YELLOW</t>
  </si>
  <si>
    <t>NE BUILD BY BRICK 12M WHITE</t>
  </si>
  <si>
    <t>NE BUILD BY BRICK 04M RED</t>
  </si>
  <si>
    <t>NE BUILD BY BRICK 04M GREEN</t>
  </si>
  <si>
    <t>NE BUILD BY BRICK 06M RED</t>
  </si>
  <si>
    <t>NE BUILD BY BRICK 05M RED</t>
  </si>
  <si>
    <t>NE BUILD BY BRICK 05M GREEN</t>
  </si>
  <si>
    <t>NE BUILD BY BRICK 07M BLUE</t>
  </si>
  <si>
    <t>NE BUILD BY BRICK 07M GREEN</t>
  </si>
  <si>
    <t>NE BUILD BY BRICK 01M RED</t>
  </si>
  <si>
    <t>NE BUILD BY BRICK 01M BLUE</t>
  </si>
  <si>
    <t>NE BUILD BY BRICK 01M GREEN</t>
  </si>
  <si>
    <t>NE BUILD BY BRICK 10M GREEN</t>
  </si>
  <si>
    <t>NE BUILD BY BRICK 49M BLUE</t>
  </si>
  <si>
    <t>NE BUILD BY BRICK 11M GREEN</t>
  </si>
  <si>
    <t>NE BUILD BY BRICK 33M BLACK</t>
  </si>
  <si>
    <t>NE BUILD BY BRICK 32M BLACK</t>
  </si>
  <si>
    <t>NE BUILD BY BRICK 13M BLUE</t>
  </si>
  <si>
    <t>NE BUILD BY BRICK 08M GREEN</t>
  </si>
  <si>
    <t>NE BUILD BY BRICK 15M GREY</t>
  </si>
  <si>
    <t>NE BUILD BY BRICK 18M GREY</t>
  </si>
  <si>
    <t>NE BUILD BY BRICK 19M GREY</t>
  </si>
  <si>
    <t>NE BUILD BY BRICK 20M GREY</t>
  </si>
  <si>
    <t>NE BUILD BY BRICK 21M BLACK</t>
  </si>
  <si>
    <t>NE BUILD BY BRICK 27M BLACK</t>
  </si>
  <si>
    <t>NE BUILD BY BRICK 26M WHITE</t>
  </si>
  <si>
    <t>NE BUILD BY BRICK 28M BLACK</t>
  </si>
  <si>
    <t>NE BUILD BY BRICK 29M BLACK</t>
  </si>
  <si>
    <t>NE BUILD BY BRICK 30M BLACK</t>
  </si>
  <si>
    <t>NE BUILD BY BRICK 46M GREY</t>
  </si>
  <si>
    <t>NE NAIL ART DECO SET</t>
  </si>
  <si>
    <t>NE 6 PK BULLET LIP BALMS</t>
  </si>
  <si>
    <t>NE 6 PK NAIL POLISH</t>
  </si>
  <si>
    <t>NE 2 PK NAIL POLISH</t>
  </si>
  <si>
    <t>NE7 PK LIP GLOSS</t>
  </si>
  <si>
    <t>NE NAIL ART COLLECTION</t>
  </si>
  <si>
    <t>NE 5 PK LIP TUBE AND 5 NAIL POLISH   FRO</t>
  </si>
  <si>
    <t>NE GIFT BAG COSMETIC SET</t>
  </si>
  <si>
    <t>NE COSMETIC SET W MIRROR</t>
  </si>
  <si>
    <t>NE KISS IT PAINT IT W WATER BOX</t>
  </si>
  <si>
    <t>NE 3PK LIP BALM W EMBOSSED TIN</t>
  </si>
  <si>
    <t>NE 4PK NAIL POLISH W LIP GLOSS WATCH</t>
  </si>
  <si>
    <t>NE PO12 HAIR ELASTIC BAND</t>
  </si>
  <si>
    <t>NE PO2 HAIR EALSTIC BAND</t>
  </si>
  <si>
    <t>NE PO4 HAIR EALSTIC BAND</t>
  </si>
  <si>
    <t>NE PO12 HAIR EALSTIC BAND</t>
  </si>
  <si>
    <t>NE PO6 HAIR EALSTICS 3 SETS</t>
  </si>
  <si>
    <t>NE HAIR CLIP +HAIR ELASTICS 8 PCS SET</t>
  </si>
  <si>
    <t>NE HAIR CLIP +HAIR ELASTICS 12 PCS SET</t>
  </si>
  <si>
    <t>NE PO6 HAIR CLIPS</t>
  </si>
  <si>
    <t>NE PO2 HAIR CLIPS</t>
  </si>
  <si>
    <t>NE HEAD BAND</t>
  </si>
  <si>
    <t>NE HAIR CLIP + HEAD BAND SET</t>
  </si>
  <si>
    <t>NE FROZEN II HAIR BAND</t>
  </si>
  <si>
    <t>NE PO6 HAIR EALSTICS</t>
  </si>
  <si>
    <t>NE 4PCS HAIR ACCESSORY</t>
  </si>
  <si>
    <t>NE 2PCS ELASTIC HAIR BAND</t>
  </si>
  <si>
    <t>NE 2PCS HAIR BARRETTE WITH BOWKNOT</t>
  </si>
  <si>
    <t>NE 2PCS HAIR CLIP WITH RESIN CHARM</t>
  </si>
  <si>
    <t>NE 2PCS HAIR ACCESSORY</t>
  </si>
  <si>
    <t>NE FRZ 2 HAIR PLAY DOLL AST  E6950</t>
  </si>
  <si>
    <t>NE FRZ 2 NON FEATURE CASTLE SHIP  E5511</t>
  </si>
  <si>
    <t>E FRZ 2 ARENDELLE CASTLE  E5495</t>
  </si>
  <si>
    <t>NE FRZ 2 SD BASIC DOLL AST  E8056</t>
  </si>
  <si>
    <t>NE HM FERRARI HARD BOOTS SKATES COMBORED</t>
  </si>
  <si>
    <t>NE SPIDERMAN THWIP 3WHL SCTR BLU   RED</t>
  </si>
  <si>
    <t>NE ANA   ELSA OLAF 3WHL SCTR BLU PNK</t>
  </si>
  <si>
    <t>NE AVENGERS 3WHL SCTR BLU   RED</t>
  </si>
  <si>
    <t>NE PAW PATROL PUPS AT PLAY 3WHL SCTR BLU</t>
  </si>
  <si>
    <t>E B WILD LEAN MACHINE BIKE GREEN</t>
  </si>
  <si>
    <t>E B WILD LEAN MACHINE BIKE RED</t>
  </si>
  <si>
    <t>E B WILD LEAN MACHINE BIKE YELLOW</t>
  </si>
  <si>
    <t>E SMOKE HOVERBOARD WHITE</t>
  </si>
  <si>
    <t>E KARMA CLASSIC VINTAGE 4 FUNCTION  1 20</t>
  </si>
  <si>
    <t>NE PD CLASSIC COLOR AST B5517</t>
  </si>
  <si>
    <t>NE PD SINGLE CAN 3OZ B8254</t>
  </si>
  <si>
    <t>NE PD 3 OZ 5 PK AST E5369</t>
  </si>
  <si>
    <t>E SIMBA RC CAR 1:24</t>
  </si>
  <si>
    <t>E SIMBA RC CAR 1:18</t>
  </si>
  <si>
    <t>E FRR CUBBY BLUEBERRY</t>
  </si>
  <si>
    <t>E PW KOKUM THE LION</t>
  </si>
  <si>
    <t>E PW POOPMAX THE NAUGHTIEST PUPPY</t>
  </si>
  <si>
    <t>NE PIKMI POPS CHEEKI SINGLE PACK</t>
  </si>
  <si>
    <t>NE PIKMI POPS CHEEKI SURPRISE PACK</t>
  </si>
  <si>
    <t>NE PIKMI POPS CHEEKI LARGE PACK</t>
  </si>
  <si>
    <t>E PIKMI POPS JD TWINKLE FAIRIES</t>
  </si>
  <si>
    <t>NE PIKMI POPS FLIPS FRUIT FIESTA SINGLE</t>
  </si>
  <si>
    <t>NE PIKMI POPS FLIP PJ LLAMA</t>
  </si>
  <si>
    <t>NE PIKMI POPS BD SQUEEZE BALL MAKER</t>
  </si>
  <si>
    <t>NE PIKMI POPS BD NEON SINGLE PACK</t>
  </si>
  <si>
    <t>NE WM LLAMA 20IN ASRTD</t>
  </si>
  <si>
    <t>NE TY OWEN OWL CLIP</t>
  </si>
  <si>
    <t>NE TY RAINBOW POODLE CLIP</t>
  </si>
  <si>
    <t>NE TY PIXY UNICORN CLIP</t>
  </si>
  <si>
    <t>NE TY GILDA FLAMINGO CLIP</t>
  </si>
  <si>
    <t>NE TY KIWI KIWI CLIP</t>
  </si>
  <si>
    <t>NE TY WIGGY OWL CLIP</t>
  </si>
  <si>
    <t>NE TY BLITZ UNICORN CLIP</t>
  </si>
  <si>
    <t>NE TY LOLA LLAMA CLIP</t>
  </si>
  <si>
    <t>NE TY FANTASIA UNICORN CLIP</t>
  </si>
  <si>
    <t>NE TY SOPHIE CAT CLIP</t>
  </si>
  <si>
    <t>NE TY PEGASUS UNICORN CLIP</t>
  </si>
  <si>
    <t>NE TY LILY LLAMA CLIP</t>
  </si>
  <si>
    <t>NE TY PONGO PENGUIN CLIP</t>
  </si>
  <si>
    <t>NE TY BABOO PANDA CLIP</t>
  </si>
  <si>
    <t>NE TY DIAMOND UNICORN FLIPPABLES CLIP</t>
  </si>
  <si>
    <t>NE TY JEWEL FOX FLIPPABLES CLIP</t>
  </si>
  <si>
    <t>NE TY SUNSET UNICORN FLIPPABLES CLIP</t>
  </si>
  <si>
    <t>NE TY CHECKS OWL  FLIPPABLES CLIP</t>
  </si>
  <si>
    <t>NE TY KIWI KIWI REG BOOS</t>
  </si>
  <si>
    <t>NE TY WILMA PLATYPUS REG BOOS</t>
  </si>
  <si>
    <t>NE TY RAMSEY LION REG BOOS</t>
  </si>
  <si>
    <t>NE TY PIXY UNICORN REG BOOS</t>
  </si>
  <si>
    <t>NE TY PEACHES GIRAFFE REG BOOS</t>
  </si>
  <si>
    <t>NE TY CRUNCH DINOSAUR REG FLIPPABLES</t>
  </si>
  <si>
    <t>NE TY TREMOR DINOSAUR REG FLIPPABLES</t>
  </si>
  <si>
    <t>NE TY DIAMOND UNICORN REG FLIPPABLES</t>
  </si>
  <si>
    <t>NE TY SPARKLE UNICORN REG FLIPPABLES</t>
  </si>
  <si>
    <t>NE TY SLUSH HUSKY REG FLIPPABLES</t>
  </si>
  <si>
    <t>NE TY WHIMSY CAT REG FLIPPABLES</t>
  </si>
  <si>
    <t>NE TY PAYTON PENGUIN REG FLIPPABLES</t>
  </si>
  <si>
    <t>NE TY KIWI KIWI MED BOOS</t>
  </si>
  <si>
    <t>NE TY GILDA FLAMINGO MED BOOS</t>
  </si>
  <si>
    <t>NE TY PIXY UNICORN MED BOOS</t>
  </si>
  <si>
    <t>NE TY DIAMOND UNICORN MED FLIPPABLES</t>
  </si>
  <si>
    <t>NE TY WHIMSY CAT MED FLIPPABLES</t>
  </si>
  <si>
    <t>NE TY JEWEL FOX FLIPPABLE TEENY TYS</t>
  </si>
  <si>
    <t>NE TY SLUSH HUSKY FLIPPABLE TEENY TYS</t>
  </si>
  <si>
    <t>NE TY PAYTON PENGUIN FLIPPABLE TEENY TYS</t>
  </si>
  <si>
    <t>NE TY SUNSET UNICORN FLIPPABLE TEENY TYS</t>
  </si>
  <si>
    <t>NE TY LILAC CAT FLIPPABLE TEENY TYS</t>
  </si>
  <si>
    <t>NE TY MOONLIGHT OWL FLIPPABLE TEENY TYS</t>
  </si>
  <si>
    <t>NE TY SLUSH BACKPACK</t>
  </si>
  <si>
    <t>NE TY DUKE BACKPACK</t>
  </si>
  <si>
    <t>NE TY WADDLES BACKPACK</t>
  </si>
  <si>
    <t>NE TY FANTASIA SEQ BACKPACK</t>
  </si>
  <si>
    <t>NE TY SLUSH SEQ BACKPACK</t>
  </si>
  <si>
    <t>NE TY DUKE SHOULDER BAG</t>
  </si>
  <si>
    <t>NE TY WADDLES SHOULDER BAG</t>
  </si>
  <si>
    <t>NE TY FANTASIA SEQ SHOULDER BAG</t>
  </si>
  <si>
    <t>NE TY GILDA SEQ SHOULDER BAG</t>
  </si>
  <si>
    <t>NE TY WADDLES SEQ SHOULDER BAG</t>
  </si>
  <si>
    <t>NE TY FANTASIA SEQ WRISTLET</t>
  </si>
  <si>
    <t>NE TY COCONUT SEQ WRISTLET</t>
  </si>
  <si>
    <t>NE TY OWEN SEQ WRISTLET</t>
  </si>
  <si>
    <t>NE TY SLUSH SEQ WRISTLET</t>
  </si>
  <si>
    <t>NE TY GILDA SEQ WRISTLET</t>
  </si>
  <si>
    <t>NE KAADOO NIGHT FIRE</t>
  </si>
  <si>
    <t>NE KAADOO ANIMAL BUDDY ARCTIC WORLD</t>
  </si>
  <si>
    <t>NE LEARNING RESOURCES PLAYFOAM GLOW IN</t>
  </si>
  <si>
    <t>NE LEARNING RESOURCES PLAYFOAM PALS PE</t>
  </si>
  <si>
    <t>NE LEARNING RESOURCES PLAYFOAM PALS SN</t>
  </si>
  <si>
    <t>NE LEARNING RESOURCES PLAYFOAM PALS F</t>
  </si>
  <si>
    <t>NE GOLD LINK SUEDE BRACELETS</t>
  </si>
  <si>
    <t>NE GOLD   GLITTER ACCENT JEWELLERY</t>
  </si>
  <si>
    <t>NE SHIMMER TATTOOS</t>
  </si>
  <si>
    <t>NE PAINT   SPARKLE MERMAID NAIL ART:</t>
  </si>
  <si>
    <t>NE FASHION DESIGN SKETCHBOOK: BLOOMING C</t>
  </si>
  <si>
    <t>NE FASHION DESIGN SKETCHBOOK: DIGITAL DR</t>
  </si>
  <si>
    <t>NE FASHION DESIGN SKETCHBOOK: PRETTY KIT</t>
  </si>
  <si>
    <t>NE SKETCHBOOK   PASTEL POP!</t>
  </si>
  <si>
    <t>NE PJ MASKS WATER SQUIRTERS</t>
  </si>
  <si>
    <t>NE PJ MASKS DELUXE FIGURE SET</t>
  </si>
  <si>
    <t>NE PJ MASKS MASK ASSORTMENT</t>
  </si>
  <si>
    <t>NE PJ MASKS DELUXE DRESS UP TOP   MASK S</t>
  </si>
  <si>
    <t>NE KINDI KIDS S1 TODDLER DOLL SINGLE PK</t>
  </si>
  <si>
    <t>NE KINDI KIDS S1 KINDI FUN REFRIGERATOR</t>
  </si>
  <si>
    <t>NE KINDI KIDS S1 FUN SHOPPING CART</t>
  </si>
  <si>
    <t>NE CHRISTMAS 3 IN 1 CRAFT KIT</t>
  </si>
  <si>
    <t>NE PAW PATROL ECHO MICROPHONE</t>
  </si>
  <si>
    <t>NE PAW PATROL FLYING DISC SHOOTER WATCH</t>
  </si>
  <si>
    <t>NE PAW PATROL MAGIC DRAWING BOARD</t>
  </si>
  <si>
    <t>NE PAW PATROL FLYING SAUCER</t>
  </si>
  <si>
    <t>NE PAW PATROL LIGHT TOP</t>
  </si>
  <si>
    <t>NE PAW PATROL MAGIC CUBE</t>
  </si>
  <si>
    <t>NE PAW PATROL BASKET BALL BOARD</t>
  </si>
  <si>
    <t>NE PAW PATROL FLYING BUBBLES PLANE</t>
  </si>
  <si>
    <t>NE PAW PATROL FLASHING   SPINNING TOP</t>
  </si>
  <si>
    <t>NE PAW PATROL BINOCULARS</t>
  </si>
  <si>
    <t>NE PAW PATROL YOYO</t>
  </si>
  <si>
    <t>NE PAW PATROL FLYING DISC  FRISBEES</t>
  </si>
  <si>
    <t>NE PAW PATROL BUBBLE SET</t>
  </si>
  <si>
    <t>NE PAW PATROL PUP 6 PACK</t>
  </si>
  <si>
    <t>NE SPARKLE GIRLZ 10INCHCONE BALLERINA</t>
  </si>
  <si>
    <t>NE SPARKLE GIRLZ 10INCHCONE MERMAID</t>
  </si>
  <si>
    <t>NE SPARKLE GIRLZ 10INCHCONE PRINCESS</t>
  </si>
  <si>
    <t>E YOHEHOOP</t>
  </si>
  <si>
    <t>E YOHEGOAL</t>
  </si>
  <si>
    <t>E HOOP PONG</t>
  </si>
  <si>
    <t>NE BLITZ   CAR   LAUNCHER</t>
  </si>
  <si>
    <t>NE THE HULK   CAR   LAUNCHER</t>
  </si>
  <si>
    <t>NE BEAST   CAR ONLY</t>
  </si>
  <si>
    <t>NE BURN OUT   CAR ONLY</t>
  </si>
  <si>
    <t>NE BLITZ   CAR ONLY</t>
  </si>
  <si>
    <t>NE MID NIGHT   CAR ONLY</t>
  </si>
  <si>
    <t>NE SPIT FIRE   CAR ONLY</t>
  </si>
  <si>
    <t>NE THE HULK   CAR ONLY</t>
  </si>
  <si>
    <t>NE SHADOW   CAR ONLY</t>
  </si>
  <si>
    <t>NE PURE POWER   CAR ONLY</t>
  </si>
  <si>
    <t>E BUMPER DRONE  4 CHNL + 6 AXIS</t>
  </si>
  <si>
    <t>E 'SKY KING QUADCOPTER</t>
  </si>
  <si>
    <t>E JCB MIGHTY MOVERZ DUMP TRUCK</t>
  </si>
  <si>
    <t>E JCB MIGHTY MOVERZ WHEEL LOADER</t>
  </si>
  <si>
    <t>NE TRA GEN WFC DELUXE AST</t>
  </si>
  <si>
    <t>NE TRA GEN WFC VOYAGER AST</t>
  </si>
  <si>
    <t>E AVN TITAN HEROES AND GAUNTLET PK</t>
  </si>
  <si>
    <t>NE JADA BATMAN 1966CLASSICBATMOBILE 1 32</t>
  </si>
  <si>
    <t>NE JADA BATMAN 1989 BATMOBILE 1 32</t>
  </si>
  <si>
    <t>NE JADA BATMAN 1995 BATMOBILE 1 32</t>
  </si>
  <si>
    <t>NE JADA BATMAN ARKHAMKNIGHTBATMOBILE1 32</t>
  </si>
  <si>
    <t>NE JADA BATMANTHEDARKKNIGHTBATMOBILE1 32</t>
  </si>
  <si>
    <t>NE JADA BATMAN JL BATMOBILE1 32</t>
  </si>
  <si>
    <t>NE JADA BATMAN ANIMATED BATMOBILE1 32</t>
  </si>
  <si>
    <t>NE JADA BATMAN JL BATMOBILE 1 24</t>
  </si>
  <si>
    <t>NE JADA BATMAN 1989 BATMOBILE 1 24</t>
  </si>
  <si>
    <t>NE JADA BATMAN 1995 BATMOBILE 1 24</t>
  </si>
  <si>
    <t>NE JADA BATMANARKHAMKNIGHTBATMOBILE 1 24</t>
  </si>
  <si>
    <t>NE JADA BATMAN DARKKNIGHTBATMOBILE1 24</t>
  </si>
  <si>
    <t>NE JADA BATMAN TUMBLERBATMOBILECAMO 1 24</t>
  </si>
  <si>
    <t>NE JADA BATMAN ANIMATED BATMOBILE 1 24</t>
  </si>
  <si>
    <t>NE JADA BATMAN B C CLASSIC BATMOBILE1 24</t>
  </si>
  <si>
    <t>E JADA BATMAN RC JL BATMOBILE 1 12</t>
  </si>
  <si>
    <t>NE HARRY POTTER 1 65  5 PACK</t>
  </si>
  <si>
    <t>NE DC COMICS 20 PACK</t>
  </si>
  <si>
    <t>NE MM 1 24 MCLAREN P1 DC WMATT FINISH</t>
  </si>
  <si>
    <t>NE MM 1 24 PAGANI HUAYRA ROADSTER</t>
  </si>
  <si>
    <t>NE MM 1 24 BMW I8 COUPE</t>
  </si>
  <si>
    <t>NE MM 1 24 1966 VOLKSWAGEN BEETLE</t>
  </si>
  <si>
    <t>NE MM  1 18 1957 CHEVY BEL AIR  CONVERTI</t>
  </si>
  <si>
    <t>NE MM  1 18 1957 CHEVY BEL AIR DC  TIMEL</t>
  </si>
  <si>
    <t>NE BARBIE BARBIE MERMAID</t>
  </si>
  <si>
    <t>NE BARBIE COOKING BAKING DOLL PLAYSET</t>
  </si>
  <si>
    <t>NE BARBIE DREAM HOUSE ADVT SKIPPER DOLL</t>
  </si>
  <si>
    <t>NE BARBIE DREAM HOUSE ADVT STACIE DOLL</t>
  </si>
  <si>
    <t>NE BARBIE BARBIE CHELSEA PONY</t>
  </si>
  <si>
    <t>NE BARBIE BARBIE FANTASY VEHICLE</t>
  </si>
  <si>
    <t>NE BARBIE BARBIE FEATURE PRINCESS</t>
  </si>
  <si>
    <t>NE BARBIE PAINT REVEAL DOLL ASSORTMENT</t>
  </si>
  <si>
    <t>NE FISHER PRICE PULL ALONG BLOCKS</t>
  </si>
  <si>
    <t>NE FISHER PRICE STOW   GO ACTIVITY GYM</t>
  </si>
  <si>
    <t>NE BARBIE BARBIE DRESSER TOY KIT</t>
  </si>
  <si>
    <t>NE PLAN TOYS RAINBOW ALLIGATOR</t>
  </si>
  <si>
    <t>NE PLAN TOYS 5 COLORS VEGGIE SET</t>
  </si>
  <si>
    <t>NE PLAN TOYS PICK UP STICKS</t>
  </si>
  <si>
    <t>NE PLAN TOYS MEMO GAME</t>
  </si>
  <si>
    <t>NE PLAN TOYS STACKING GAME</t>
  </si>
  <si>
    <t>NE PLAN TOYS 3D PUZZLE CUBE</t>
  </si>
  <si>
    <t>NE PLAN TOYS DOMINO RACE</t>
  </si>
  <si>
    <t>NE PLAN TOYS SHAKE N FLIP</t>
  </si>
  <si>
    <t>NE PLAN TOYS BALANCING TREE</t>
  </si>
  <si>
    <t>NE PLAN TOYS BUILD  A  ROBOT</t>
  </si>
  <si>
    <t>NE PLAN TOYS SPACESHIP TOP</t>
  </si>
  <si>
    <t>NE PLAN TOYS GEO MATCHING BLOCKS</t>
  </si>
  <si>
    <t>E VTECH SPIN   LEARN COLOURS TORCH</t>
  </si>
  <si>
    <t>E VTECH PEEK   PLAY PHONE</t>
  </si>
  <si>
    <t>E LEAP FROG LF SORTING SURPRISE TURTLE</t>
  </si>
  <si>
    <t>E LEAP FROG  LEARN N GROOVE SCOUT</t>
  </si>
  <si>
    <t>NE SYLVANIAN FAMILY  COUNTRY KITCHEN SET</t>
  </si>
  <si>
    <t>NE SYLVANIAN FAMILY  SEASIDE CAMPING SET</t>
  </si>
  <si>
    <t>NE SYLVANIAN FAMILY SF HAMSTER FAMILY</t>
  </si>
  <si>
    <t>NE SYLVANIAN FAMILY  CHOCO RABBIT BABY</t>
  </si>
  <si>
    <t>NE SYLVANIAN FAMILY WALNUT SQURREL BABY</t>
  </si>
  <si>
    <t>NE SYLVANIAN FAMILY SF HAMSTER BABY</t>
  </si>
  <si>
    <t>NE SYLVANIAN FAMILY  CHOCORABBIT FAMILY</t>
  </si>
  <si>
    <t>NE SYLVANIAN FAMILY  YELLOW LABRADOR FLY</t>
  </si>
  <si>
    <t>NE SYLVANIAN FAMILY  TUXEDO CAT FLY</t>
  </si>
  <si>
    <t>NE SYLVANIAN FAMILY WALNUT SQURL FAMILY</t>
  </si>
  <si>
    <t>NE SYLVANIAN FAMILY SF KANGAROO FAMILY</t>
  </si>
  <si>
    <t>NE SYLVANIAN FAMILY  COUNTRY KITCHEN</t>
  </si>
  <si>
    <t>E RW 1 14 2 4GHZ ASTON MARTIN</t>
  </si>
  <si>
    <t>NE PLAN TOYS STACKING WHEELS</t>
  </si>
  <si>
    <t>NE PLAN TOYS CARS II</t>
  </si>
  <si>
    <t>NE PLAN TOYS SCHOOL BUS</t>
  </si>
  <si>
    <t>NE PLAN TOYS HELICOPTER WITH PILOT</t>
  </si>
  <si>
    <t>NE PLAN TOYS FAMILY  ASIAN</t>
  </si>
  <si>
    <t>NE PLAN TOYS RAIN MAKER</t>
  </si>
  <si>
    <t>NE PLAN TOYS PETS   ACCESSORIES</t>
  </si>
  <si>
    <t>NE PLAN TOYS KITCHEN TABLE WARE</t>
  </si>
  <si>
    <t>NE WBB SITTING ICE BEAR 30CM</t>
  </si>
  <si>
    <t>NE WBB SITTING GRIZZLY BEAR 30CM</t>
  </si>
  <si>
    <t>NE WBB SITTING PANDA BEAR 30CM</t>
  </si>
  <si>
    <t>NE WBB ICE BEAR FACE PLUSH 25CM</t>
  </si>
  <si>
    <t>NE WBB SMILING PANDA FACE PLUSH 25 CM</t>
  </si>
  <si>
    <t>NE WBB LAUGHING GRIZZLY FACE PLUSH 25CM</t>
  </si>
  <si>
    <t>NE GENIUS BOX WALKING ROBOT</t>
  </si>
  <si>
    <t>NE LEBEI PLASMA CAR LT GREEN W FLASHING</t>
  </si>
  <si>
    <t>NE SUNTA LEARNING EVA  CUBES   30PCS</t>
  </si>
  <si>
    <t>NE SUNTA MIJOY BLOCKSMATERIAL BIO PLASTI</t>
  </si>
  <si>
    <t>NE SUNTA MIJOY BLOCKS MATERIAL BIO PLAST</t>
  </si>
  <si>
    <t>NE SUNTA MIJOY BLOCKS 63PCS</t>
  </si>
  <si>
    <t>NE SUN TA BLOCKS   42PCS</t>
  </si>
  <si>
    <t>NE SUNTA BASIC BLOCKS 88</t>
  </si>
  <si>
    <t>NE SUN TA BLOCKS 113PCS IN PLASTIC JAR</t>
  </si>
  <si>
    <t>NE SUN TA BLOCKS 42 PCS</t>
  </si>
  <si>
    <t>NE GIFT BAGS AND TAGS</t>
  </si>
  <si>
    <t>NE SANDART PIC FANTASY HOUSES</t>
  </si>
  <si>
    <t>NE SANDART PICTURES AIRCRAFTS</t>
  </si>
  <si>
    <t>NE 3IN1 ACTIVITY PK ON ROAD</t>
  </si>
  <si>
    <t>NE 3IN1 ACTIVITY PK IN D JUNGLE</t>
  </si>
  <si>
    <t>NE 3IN1 ACTIVITY PK ON WINGS</t>
  </si>
  <si>
    <t>NE FOOTBALLER BEAR</t>
  </si>
  <si>
    <t>NE BEDTIME BEAR</t>
  </si>
  <si>
    <t>NE UPJ GIY SMALL OKRA</t>
  </si>
  <si>
    <t>NE UPJ GIY SMALL CAULIFLOWER</t>
  </si>
  <si>
    <t>NE UPJ GIY SMALL TOMATO</t>
  </si>
  <si>
    <t>NE UPJ GIY SMALL SWEET PEAS</t>
  </si>
  <si>
    <t>NE UPJ GIY SMALL CALIFORNIA POPPY MIX</t>
  </si>
  <si>
    <t>NE UPJ GIY SMALL DAHLIA</t>
  </si>
  <si>
    <t>NE UPJ GIY LARGE CHERRY TOMATO</t>
  </si>
  <si>
    <t>NE UPJ GIY LARGE SPINACH</t>
  </si>
  <si>
    <t>NE UPJ GIY LARGE FENUGREEK</t>
  </si>
  <si>
    <t>NE UPJ GIY LARGE SALAD LEAVES</t>
  </si>
  <si>
    <t>NE UPJ GIY LARGE CORIANDER</t>
  </si>
  <si>
    <t>NE UPJ GIY LARGE BROCCOLI</t>
  </si>
  <si>
    <t>NE UPJ GIY LARGE MARIGOLD</t>
  </si>
  <si>
    <t>NE UPJ GIY MICROGREENS</t>
  </si>
  <si>
    <t>NE GIY JUTE GROW BAG HERB GARDENS</t>
  </si>
  <si>
    <t>NE TRA RBT FLIPRACER TRAILER E3285</t>
  </si>
  <si>
    <t>NE DPR SHIMMER BELLE E4159</t>
  </si>
  <si>
    <t>NE DPR SHIMMER SNOW WHITE E4161</t>
  </si>
  <si>
    <t>NE MLP PINKIE PIE UNICORN E9140</t>
  </si>
  <si>
    <t>NE BRAINSMITH PAINT AND PLAY RACING CAR</t>
  </si>
  <si>
    <t>NE BRAINSMITH MY FIRST BAKING SET</t>
  </si>
  <si>
    <t>NE BRAINSMITH MY PIZZA SET</t>
  </si>
  <si>
    <t>NE BRAINSMITH MY DINNER SET</t>
  </si>
  <si>
    <t>NE BRAINSMITH FRUITS VEGGIES CUTTING SET</t>
  </si>
  <si>
    <t>NE BRAINSMITH MY CAR SERVICE CENTRE</t>
  </si>
  <si>
    <t>NE BRAINSMITH SENSORY PAIRING SET</t>
  </si>
  <si>
    <t>NE BRAINSMITH THE ICE CREAM PARLOUR</t>
  </si>
  <si>
    <t>NE BRAINSMITH SWOORA POCKET RATTLE</t>
  </si>
  <si>
    <t>NE BRAINSMITH SWOORA TOM TOM DRUM</t>
  </si>
  <si>
    <t>NE BRAINSMITH MULTI FUNCTIONAL MUSIC BOX</t>
  </si>
  <si>
    <t>NE PAW PATROL DIE CAST VEHICLES ASST</t>
  </si>
  <si>
    <t>NE PAW PATROL ULTIMATE THEMED VEHICLES</t>
  </si>
  <si>
    <t>E MD DOCTOR ROLE PLAY COSTUME SET</t>
  </si>
  <si>
    <t>NE  PEPPA S SHOPPING TROLLEY</t>
  </si>
  <si>
    <t>NE PEPPA S LITTLE HELPER SET</t>
  </si>
  <si>
    <t>E DIMIAN LUNA UNICORN STORY</t>
  </si>
  <si>
    <t>NE TRA GEN WFC BATTLE MASTER AST</t>
  </si>
  <si>
    <t>NE TRA CYBERVERSE DELUXE AST</t>
  </si>
  <si>
    <t>NE SPD WEB SHOTS GEAR ASSORTMENT</t>
  </si>
  <si>
    <t>NE TRA GEN AUTHENTICS BRAVO GRIMLOCK</t>
  </si>
  <si>
    <t>NE SPD POWER MOVES ROLE PLAY</t>
  </si>
  <si>
    <t>NE SPD TITAN HERO INNOVATION</t>
  </si>
  <si>
    <t>NE AVN POWER MOVES ROLE PLAY BP</t>
  </si>
  <si>
    <t>NE AVN POWER MOVES ROLE PLAY CAP</t>
  </si>
  <si>
    <t>NE AVN POWER MOVES ROLE PLAY IRON MAN</t>
  </si>
  <si>
    <t>NE AVN POWER MOVES ROLE PLAY CM</t>
  </si>
  <si>
    <t>NE AVN POWER MOVES ROLE PLAY THOR</t>
  </si>
  <si>
    <t>NE AVN TITAN HERO FIGURE IRON MAN</t>
  </si>
  <si>
    <t>NE AVN TITAN HERO FIGURE BLACK PANTHER</t>
  </si>
  <si>
    <t>NE AVN TITAN HERO FIGURE CAPTAIN AMERICA</t>
  </si>
  <si>
    <t>NE NER NSTRIKE BOWSTRIKE</t>
  </si>
  <si>
    <t>NE NER ZOMBIE STRIKE QUADROT</t>
  </si>
  <si>
    <t>NE SPD BEND AND FLEX SPIDERMAN</t>
  </si>
  <si>
    <t>NE SPD BEND AND FLEX MILES</t>
  </si>
  <si>
    <t>NE SPD BEND AND FLEX VENOM</t>
  </si>
  <si>
    <t>NE AVN BEND AND FLEX BLACK PANTHER</t>
  </si>
  <si>
    <t>NE AVN BEND AND FLEX CAPTAIN AMERICA</t>
  </si>
  <si>
    <t>NE AVN BEND AND FLEX IRON MAN</t>
  </si>
  <si>
    <t>NE AVN BEND AND FLEX HULK</t>
  </si>
  <si>
    <t>NE AVN TITAN HERO FIG BLK GOLD IRONMAN</t>
  </si>
  <si>
    <t>NE AVN TITAN HERO FIGURE THOR</t>
  </si>
  <si>
    <t>NE SPD TITAN MARVELS SCARLET SPIDER</t>
  </si>
  <si>
    <t>NE SPD TITAN SPIDER GIRL</t>
  </si>
  <si>
    <t>NE SPD TITAN MILES MORALES</t>
  </si>
  <si>
    <t>NE BE CRE8V CRAZY CLOWN BALANCER</t>
  </si>
  <si>
    <t>NE BE CRE8V CRAZY FLYING COPTER</t>
  </si>
  <si>
    <t>E BE CRE8V FLIPPY STUNT CAR</t>
  </si>
  <si>
    <t>E BE CRE8V MOTOR BOAT DIY ELECT</t>
  </si>
  <si>
    <t>E CABLE CAR KIT</t>
  </si>
  <si>
    <t>E BE CRE8V ROAD RUNNER</t>
  </si>
  <si>
    <t>E BE CRE8V FUN ZOMBIE CRAWLER DIY ROBOT</t>
  </si>
  <si>
    <t>E BE CRE8V INFINITY MIRROR SCI KIT</t>
  </si>
  <si>
    <t>NE BE CRE8V MAGLEV MAGNETICLEVITATIONPEN</t>
  </si>
  <si>
    <t>E BE CRE8V SCRIBBLER BOT ROBOTICS KIT</t>
  </si>
  <si>
    <t>E BE CRE8V WIRED RC CAR DIY ROBOTICS KIT</t>
  </si>
  <si>
    <t>E BE CRE8V MEGA BRUSH BOT DIY ROBOTICS</t>
  </si>
  <si>
    <t>E BE CRE8V DANCING BOT ROBOTICS KIT</t>
  </si>
  <si>
    <t>E BE CRE8V BEETLE ROBOT RELOADED KIT</t>
  </si>
  <si>
    <t>NE 3 IN 1 MAGNETRIX STEM BOX COMBO</t>
  </si>
  <si>
    <t>E 3 IN 1 STEM BASED ROBOTICS COMBO</t>
  </si>
  <si>
    <t>E BE CRE8V LITTLE HERO STEM ROBOTICS KIT</t>
  </si>
  <si>
    <t>NE HW TB VERTICAL LAUNCH KIT</t>
  </si>
  <si>
    <t>NE HW MT BIG AIR BREAKOUT</t>
  </si>
  <si>
    <t>NE HW MT 1 24 TRANSFORMING TRUCKS</t>
  </si>
  <si>
    <t>NE HW HOT CURVES SUPER JUMP</t>
  </si>
  <si>
    <t>NE HW STUDIO CHARACTER CARS AST 2020</t>
  </si>
  <si>
    <t>NE MM UDIRC NEON U51 DRONE</t>
  </si>
  <si>
    <t>E DIMIAN BETTY CAT</t>
  </si>
  <si>
    <t>E DIMIAN HUGO BEAR STORY</t>
  </si>
  <si>
    <t>E DIMIAN STELLA NARWAHL STORY</t>
  </si>
  <si>
    <t>E HM SS20 BUBBLE WINDMILL</t>
  </si>
  <si>
    <t>NE DARTBOARD GAME   DINO</t>
  </si>
  <si>
    <t>NE DARTBOARD GAME   UNICORN</t>
  </si>
  <si>
    <t>E HM BUBBLE INSIDE BUBBLE FAN</t>
  </si>
  <si>
    <t>NE HELICONIA PINK BASIC T SHIRTS 16</t>
  </si>
  <si>
    <t>NE STONE BLUE BASIC T SHIRTS 16</t>
  </si>
  <si>
    <t>NE SAFETY GREEN BASIC T SHIRTS 16</t>
  </si>
  <si>
    <t>NE SPORT GREY BASIC T SHIRTS 16</t>
  </si>
  <si>
    <t>NE WHITE   BLACK T SHIRT 16</t>
  </si>
  <si>
    <t>NE WHITE   PURPLE T SHIRT 16</t>
  </si>
  <si>
    <t>NE WHITE T SHIRT 8</t>
  </si>
  <si>
    <t>NE PINK T SHIRT 8</t>
  </si>
  <si>
    <t>NE HELICONIA PINK BASIC T SHIRT 8</t>
  </si>
  <si>
    <t>NE ROYAL BLUE BASIC T SHIRT 8</t>
  </si>
  <si>
    <t>NE WHITE   GREEN T SHIRT 8</t>
  </si>
  <si>
    <t>NE PRINCESS OUTFIT 8</t>
  </si>
  <si>
    <t>NE COWBOY OUTFIT 8</t>
  </si>
  <si>
    <t>NE GIRLS ROCK STAR 8</t>
  </si>
  <si>
    <t>NE BUTTERFLY T SHIRT   SKIRT 8</t>
  </si>
  <si>
    <t>NE BUNNY SLIPPERS 16</t>
  </si>
  <si>
    <t>NE TEDDY BEAR SLIPPERS 16</t>
  </si>
  <si>
    <t>NE PRINCESS 16</t>
  </si>
  <si>
    <t>NE COWGIRL OUTFIT WITH RED HAT 16</t>
  </si>
  <si>
    <t>NE TUXEDO 16</t>
  </si>
  <si>
    <t>NE COWBOY OUTFIT WITH BROWN HAT 16</t>
  </si>
  <si>
    <t>NE SAILOR GIRL 16</t>
  </si>
  <si>
    <t>NE WILD AND FREE SUMMER DRESS 16</t>
  </si>
  <si>
    <t>NE FLANNEL PJS 16</t>
  </si>
  <si>
    <t>NE DUCK ROBE WITH SLIPPERS 16</t>
  </si>
  <si>
    <t>NE GIRLS ROCK STAR OUTFIT 16</t>
  </si>
  <si>
    <t>NE BDAY BOY T SHIRT W BLACK SHORTS 16</t>
  </si>
  <si>
    <t>NE BIRTHDAY PRINCESS WITH BOW 16</t>
  </si>
  <si>
    <t>NE FROG BATHROBE   SLIPPERS 16</t>
  </si>
  <si>
    <t>NE BLUE PRINCESS SPKL OUTFIT W BOOTS 16</t>
  </si>
  <si>
    <t>NE BUTTERFLY OUTFIT WITH YELLOW BOWS 16</t>
  </si>
  <si>
    <t>NE PURPLE SNOWFLAKE DRESS 16</t>
  </si>
  <si>
    <t>NE PINK PASSION HEARTS DRESS 16</t>
  </si>
  <si>
    <t>NE PURPLE PASSION HEARTS SKIRT AND SHIRT</t>
  </si>
  <si>
    <t>NE LADYBUG COSTUME WITH WINGS 16</t>
  </si>
  <si>
    <t>NE DINO HOODIE   STAR JEAN SHORTS 16</t>
  </si>
  <si>
    <t>NE GALLANT KNIGHT COSTUME 16</t>
  </si>
  <si>
    <t>NE UNICORN OUTFIT 16</t>
  </si>
  <si>
    <t>NE LT TOUCH  N GO AS</t>
  </si>
  <si>
    <t>NE LT PEEKY PALS ASS</t>
  </si>
  <si>
    <t>E LT WOBBLIN  LIGHTS</t>
  </si>
  <si>
    <t>E LT MOVIN  LIGHTS M</t>
  </si>
  <si>
    <t>NE LT TAP A TUNE® PI</t>
  </si>
  <si>
    <t>E LT YOUDRIVE  RED M</t>
  </si>
  <si>
    <t>E LT SLAMMIN  RACERS</t>
  </si>
  <si>
    <t>L.O.L. Surprise BFF Supreme Asst in PDQ</t>
  </si>
  <si>
    <t>L.O.L. Surprise #Hairvibes Tots Asst in</t>
  </si>
  <si>
    <t>L.O.L. Surprise Lights Glitter Asst in P</t>
  </si>
  <si>
    <t>L.O.L. Surprise Lights Pets Asst in PDQ</t>
  </si>
  <si>
    <t>L.O.L. Surprise Furniture with Doll Asst</t>
  </si>
  <si>
    <t>L.O.L. Surprise Car w/ exclusive Tot Dol</t>
  </si>
  <si>
    <t>L.O.L. Surprise OMG Doll Lights Series A</t>
  </si>
  <si>
    <t>E LT SHOP  N LEARN B</t>
  </si>
  <si>
    <t>NE LT TAP A TUNE DRU</t>
  </si>
  <si>
    <t>NE LT CLEARLY SPORTS BOWLING</t>
  </si>
  <si>
    <t>NE LT ATTACH  N PLAY BASKETBALL</t>
  </si>
  <si>
    <t>E WT BUBBLE BLASTER</t>
  </si>
  <si>
    <t>E FP  HIPPO PROJECTION SOOTHER</t>
  </si>
  <si>
    <t>E FP SOOTHE   GLOW SEAHORSE PINK</t>
  </si>
  <si>
    <t>E FP  SETTLE   SLEEP PROJECTION SOOTHER</t>
  </si>
  <si>
    <t>E FP  SOOTHE #N SNUGGLE OTTER</t>
  </si>
  <si>
    <t>NE FP ® SIT   SNUGGLE ACTIVITY BOOK#</t>
  </si>
  <si>
    <t>NE FP  VEHICLES ASSORTMENT</t>
  </si>
  <si>
    <t>E FP L L TIME TO LEARN SMARTWATCH</t>
  </si>
  <si>
    <t>E FP LNL CRAWL AFTER CAT ON A VAC</t>
  </si>
  <si>
    <t>NE SHOPKINS LIL SECRETS S3 LOCKET</t>
  </si>
  <si>
    <t>NE SHOPKINS HAPPY PLACE S7SURPRISE PACK</t>
  </si>
  <si>
    <t>NE SHOPKINS HAPPY PLACES S7DOLLSINGLE PK</t>
  </si>
  <si>
    <t>NE BARBIE PLAYSET W/DOLL</t>
  </si>
  <si>
    <t>NE BARBIE SPORTS LEAD DOLL</t>
  </si>
  <si>
    <t>NE BARBIE SPORTS ACCESSORY</t>
  </si>
  <si>
    <t>NE BARBIE DREAM ADVENTURE DOLL</t>
  </si>
  <si>
    <t>NE BARBIE CHELSEA SPRITE ASSORTMENT</t>
  </si>
  <si>
    <t>NE BARBIE SLIME MERMAID</t>
  </si>
  <si>
    <t>NE CORE DREAMTOPIA FAIRY 2</t>
  </si>
  <si>
    <t>NE CORE DREAMTOPIA PRINCESS 1</t>
  </si>
  <si>
    <t>NE FP T F TRCKMSTER THOMAS' MAIL DELVERY</t>
  </si>
  <si>
    <t>NE FP T FDIESEL TUNNEL BLAST</t>
  </si>
  <si>
    <t>E  FP T F BIRTHDAY WISH THOMAS</t>
  </si>
  <si>
    <t>NE LEGO 41401 STEPHANIE PLAYCUBE</t>
  </si>
  <si>
    <t>NE LEGO 41402 OLIVIA S PLAY CUBE</t>
  </si>
  <si>
    <t>NE LEGO 41389 ICE CREAM CART</t>
  </si>
  <si>
    <t>NE LEGO 41390 ANDREA CAR   STAGE</t>
  </si>
  <si>
    <t>NE LEGO 41392 NATURE GLAMPING</t>
  </si>
  <si>
    <t>NE LEGO 41396 PUPPY PLAYGROUND</t>
  </si>
  <si>
    <t>NE LEGO 42106 STUNT TRUCK BIKE</t>
  </si>
  <si>
    <t>NE LEGO 42101 BUGGY</t>
  </si>
  <si>
    <t>NE LEGO 42102 MINI CLAAS XERION</t>
  </si>
  <si>
    <t>NE LEGO 42103 DRAGSTER</t>
  </si>
  <si>
    <t>NE LEGO 42108 MOBILE CRANE</t>
  </si>
  <si>
    <t>NE LEGO 71701 KAI S FIRE DRAGON</t>
  </si>
  <si>
    <t>E LEGO 11009 BRICKS AND LIGHTS</t>
  </si>
  <si>
    <t>NE LEGO 31099 PROPELLER PLANE</t>
  </si>
  <si>
    <t>NE LEGO 31101 MONSTER TRUCK</t>
  </si>
  <si>
    <t>NE LEGO 31103 ROCKET TRUCK</t>
  </si>
  <si>
    <t>NE LEGO 60245 POLICE MNSTR TRUCK</t>
  </si>
  <si>
    <t>NE LEGO 60247 FOREST FIRE</t>
  </si>
  <si>
    <t>NE LEGO 60255 STUNT TEAM</t>
  </si>
  <si>
    <t>NE LEGO 60256 RACING CARS</t>
  </si>
  <si>
    <t>NE LEGO 76140 IRON MAN MECH</t>
  </si>
  <si>
    <t>NE SRTING MK SLIMY</t>
  </si>
  <si>
    <t>NE 14.5 INCH BUBBLE TUBES ASSTD</t>
  </si>
  <si>
    <t>CRAYOLA MFC ART SMOCK</t>
  </si>
  <si>
    <t>Cherry Berry Convertible 4 in1-Green</t>
  </si>
  <si>
    <t>Upsy Daisy - Smart Hip Carrier-Dark Grey</t>
  </si>
  <si>
    <t>Tiny Toes Sportz-Tricycle-Green</t>
  </si>
  <si>
    <t>Lollipop Lite Stroller-Red</t>
  </si>
  <si>
    <t>Peppa Pig Kids Toy Storage Unit</t>
  </si>
  <si>
    <t>Flat Crib Sheet Adventure Begins blue</t>
  </si>
  <si>
    <t>SKIP HOP Sip-to-Straw Cup</t>
  </si>
  <si>
    <t>EASY FILL FREEZER TRAYS</t>
  </si>
  <si>
    <t>EASY PREP STORE AND STARTER SET</t>
  </si>
  <si>
    <t>OUCHIE NON TOXIC PRINTED BANDAGES YELLOW</t>
  </si>
  <si>
    <t>NE MB GFG21 SKY HIGH BUILDING</t>
  </si>
  <si>
    <t>NE MB GKX45 PEEK A BLOCKS ASST 6</t>
  </si>
  <si>
    <t>NE MB GKX66 PAB LAUNCH N SLIDE</t>
  </si>
  <si>
    <t>NE MB GKX70 PAB CHASE N SLIDE</t>
  </si>
  <si>
    <t>NE SUPERK PU HAND GRIP SWEAT BAND</t>
  </si>
  <si>
    <t>NE SUPERK SHORTHANDLE T T RACKETSET</t>
  </si>
  <si>
    <t>NE SUPERK HIGHCLASS DART BOARD</t>
  </si>
  <si>
    <t xml:space="preserve">NE JOEREX SPIDERMAN TPU 
</t>
  </si>
  <si>
    <t>NE JOEREX CAPTAIN AMERICAN TPU</t>
  </si>
  <si>
    <t>NE MARVEL FOAM PVC SOCCER BALL</t>
  </si>
  <si>
    <t>NE JOEREX  MARVEL YOGA MAT</t>
  </si>
  <si>
    <t>NE JOEREX MARVEL C A DARTBOARD</t>
  </si>
  <si>
    <t>NE JOEREX MARVEL IRON MAN BOXING GLO</t>
  </si>
  <si>
    <t>NE JOEREXMARVELBLACKPANTHERBOXINGGLO</t>
  </si>
  <si>
    <t>E CHICCO TOY ABC SELFIE PHONE</t>
  </si>
  <si>
    <t>E CHICCO TOY DETECTIVE DOG</t>
  </si>
  <si>
    <t>NE FRZN2 FILLED ZIP PCASE</t>
  </si>
  <si>
    <t>NE FRZN2 CONFETTI 10 CLR PEN</t>
  </si>
  <si>
    <t>NE FRZN2 GLITTER PREM NB 35PG</t>
  </si>
  <si>
    <t>NE FRZN2 CONFETTI PCASE W POM</t>
  </si>
  <si>
    <t>NE FRZN2 SHAKE N MK SLIME W GLTR</t>
  </si>
  <si>
    <t>NE FRZN2 DELUXE ROLL N GO</t>
  </si>
  <si>
    <t>NE FRZN2 COLOUR UR OWN TOTEBAG</t>
  </si>
  <si>
    <t>NE FRZN2 DIY SLIME KIT GLTR BRST</t>
  </si>
  <si>
    <t>NE FRZN2 MAKE YOUR OWN SNOW</t>
  </si>
  <si>
    <t>NE FRZN2 SCRAPBOOK JOURNAL KIT</t>
  </si>
  <si>
    <t>NE FRZN2 MAGICAL SECRET DIARY BX</t>
  </si>
  <si>
    <t>NE FRZN2 3 CREATIVE WATER DOMES</t>
  </si>
  <si>
    <t>NE FRZN2 SLIME JUMBO SET</t>
  </si>
  <si>
    <t>E FRZN2 ELSA MAGIC POWERS GAME</t>
  </si>
  <si>
    <t>NE FRZN2 SPARKLE SNOW SLIME</t>
  </si>
  <si>
    <t>NE PAWP 3D FIG KEYCHAIN</t>
  </si>
  <si>
    <t>NE PAWP STAMPERS 1 PCS BLIND PK</t>
  </si>
  <si>
    <t>NE PAWP PENCIL TOPPR 1 PCS B PK</t>
  </si>
  <si>
    <t>NE PAWP STAMPERS 1 PCS B PACK</t>
  </si>
  <si>
    <t>NE PAWP PENCIL TOPPR 3 PCS B PK</t>
  </si>
  <si>
    <t>NE PAWP STAMPERS 3 PCS B PACK</t>
  </si>
  <si>
    <t>NE PAWP PENCIL TOPPER 5 PCS B PK</t>
  </si>
  <si>
    <t>NE PAWP STAMPERS 5 PCS B PACK</t>
  </si>
  <si>
    <t>NE PJ STAMPER 1 PCS BLIND PACK</t>
  </si>
  <si>
    <t>NE PJ PENCIL TOPPERS 1 PCS B PK</t>
  </si>
  <si>
    <t>NE PJ STAMPERS 1 PCS B PACK</t>
  </si>
  <si>
    <t>NE PJ PENCIL TOPPERS 3 PCS B PK</t>
  </si>
  <si>
    <t>NE PJ STAMPERS 3 PCS B PACK</t>
  </si>
  <si>
    <t>NE PJ PENCIL TOPPERS 5 PCS B PK</t>
  </si>
  <si>
    <t>NE PJ STAMPERS 5 PCS B PACK</t>
  </si>
  <si>
    <t>NE HASBRO CONNECT 4 NERF E9122</t>
  </si>
  <si>
    <t>NE HASBRO ANTS IN THE PANTS C0204</t>
  </si>
  <si>
    <t>NE HASBRO JENGA BRIDGE E9462</t>
  </si>
  <si>
    <t>E FRR WALKALOTS BIG WAG ASST2 E8725</t>
  </si>
  <si>
    <t>NE FRR POOPALOTS BIG WAGS ASST E8898</t>
  </si>
  <si>
    <t>NE FRR POOPALOTS LIL WAGS ASST E8899</t>
  </si>
  <si>
    <t>E FRR WALKALOTS BIG WAG TIGER E5309</t>
  </si>
  <si>
    <t>NE FRR PEEALOTS BIG WAGS ASST E8931</t>
  </si>
  <si>
    <t>NE FRR PEEALOTS LIL WAGS ASST E8932</t>
  </si>
  <si>
    <t>NE HATCHIMALS COLL S6 1PACK</t>
  </si>
  <si>
    <t>NE HATCHIMALS COLL S6 2PACK W NEST</t>
  </si>
  <si>
    <t>NE HATCHIMALS COLL S6 4PACK W BONUS</t>
  </si>
  <si>
    <t>NE HATCHIMLAS COLL SECRET SURPRISE</t>
  </si>
  <si>
    <t>NE HATCHIMALS COLL PIXIES VACAY</t>
  </si>
  <si>
    <t>NE HATCHIMALS COLL PIXIES 1PACK</t>
  </si>
  <si>
    <t>NE KAADOO TBG GRAND TUNDRA PREMIUM</t>
  </si>
  <si>
    <t>NE PD DELIGHTFUL DONUTS SET E3344</t>
  </si>
  <si>
    <t>NE PD BUILDIN COMPOUND AST E4508</t>
  </si>
  <si>
    <t>NE PD TOW TRUCK E6690</t>
  </si>
  <si>
    <t>E PD FEATHER FUN CHICKEN E6647</t>
  </si>
  <si>
    <t>NE PD CAN PALS AST E6722</t>
  </si>
  <si>
    <t>NE PD PIGSLEY SPLASHIN PIGS E6723</t>
  </si>
  <si>
    <t>NE PD NAYBELLE SHOW PONY E6726</t>
  </si>
  <si>
    <t>NE PD PUTTY SINGLE TIN AST E8792</t>
  </si>
  <si>
    <t>NE PD CRANE N FORKLIFT  E5400</t>
  </si>
  <si>
    <t>NE PD FIRE TRUCK  E6103</t>
  </si>
  <si>
    <t>NE PD CEMENT MIXER  E6891</t>
  </si>
  <si>
    <t>NE PD SLIME SINGLE CAN AST  E8790</t>
  </si>
  <si>
    <t>NE PD EXCAVATOR N LOADER  E4294</t>
  </si>
  <si>
    <t>NE PD MINI VEHICLE AST  E4575</t>
  </si>
  <si>
    <t>NE PD GRAVEL YARD  E4293</t>
  </si>
  <si>
    <t>NE PD HYDROGLITZ AST  E9072</t>
  </si>
  <si>
    <t>NE HM TOOL TOTE</t>
  </si>
  <si>
    <t>NE CHARLOTTE HERITAGE RAG DOLL</t>
  </si>
  <si>
    <t>E HM MINI PIANO MAT</t>
  </si>
  <si>
    <t>NE HM BEAR BALLPIT 20PLAYBALLS</t>
  </si>
  <si>
    <t>E HM BUBBLE MACHINE ATV</t>
  </si>
  <si>
    <t>E HM UNICORN BUBBLE MC</t>
  </si>
  <si>
    <t>NE HM SLIME BUBBLES</t>
  </si>
  <si>
    <t>NE HM FARM MAGNETIC PLAY KIT SS20</t>
  </si>
  <si>
    <t>NE HM TRANSPORT MAGNETIC PLAY KIT  SS20</t>
  </si>
  <si>
    <t>NE HM SPACE MAGNETIC PLAY KIT SS20</t>
  </si>
  <si>
    <t>E HM MS PERCY THE LAUGHING PANDA SS20</t>
  </si>
  <si>
    <t>NE HM ATV BEAR SS20</t>
  </si>
  <si>
    <t>NE HM NECK PILLOW BEAR SS20</t>
  </si>
  <si>
    <t>NE HM NECK PILLOW UNICORN SS20</t>
  </si>
  <si>
    <t>NE HM TUBBIES UNICORN SS20</t>
  </si>
  <si>
    <t>NE HM TUBBIES BUNNY SS20</t>
  </si>
  <si>
    <t>NE HM TUBBIES PANDA SS20</t>
  </si>
  <si>
    <t>E HM TUBBIES MONKEY SS20</t>
  </si>
  <si>
    <t>NE HM TUBBIES ELEPHANT SS20</t>
  </si>
  <si>
    <t>NE HM NEW FISHING GAME SS20</t>
  </si>
  <si>
    <t>NE HM BINGO GAME SS20</t>
  </si>
  <si>
    <t>NE HM MONKEYS GAME SS20</t>
  </si>
  <si>
    <t>NE HM BEAR HERITAGE PYJAMAS SS20</t>
  </si>
  <si>
    <t>NE HM MS POPCORN CHATTER BEAR SS20</t>
  </si>
  <si>
    <t>NE HM BEAR POLICEMAN SS20</t>
  </si>
  <si>
    <t>E 360 MINI FLIP ASST</t>
  </si>
  <si>
    <t>E MOTORDRIFT</t>
  </si>
  <si>
    <t>E MINI FLIP TANK ASST</t>
  </si>
  <si>
    <t>E AVN BP VIBRANIUM FX MASK E6046</t>
  </si>
  <si>
    <t>NE NER 50 ELITE DART PACK E6104</t>
  </si>
  <si>
    <t>NE NER ZOMBIE ALTERNATOR E6187</t>
  </si>
  <si>
    <t>NE NER ACCUTROOPER BLASTER E2283</t>
  </si>
  <si>
    <t>NE AVN BEND AND FLEX CAPTAIN MARVEL</t>
  </si>
  <si>
    <t>NE SPD TITAN BLACK SUIT SPIDER MAN E8523</t>
  </si>
  <si>
    <t>NE SPD TITAN GHOST SPIDER E8526</t>
  </si>
  <si>
    <t>NE SPD VENOM BURST E8690</t>
  </si>
  <si>
    <t>NE NER ULTRA 45 DART REFILL E9430</t>
  </si>
  <si>
    <t>NE NER ULTRA 20 DART REFILL E6600</t>
  </si>
  <si>
    <t>NE MVL LEGENDS VEHICLE AST E7455</t>
  </si>
  <si>
    <t>NE MVL F4 LEGENDS AST E7497</t>
  </si>
  <si>
    <t>E NER ULTRA ONE  E6596</t>
  </si>
  <si>
    <t>NE SPD SPIDERBOLT BLASTER  E8575</t>
  </si>
  <si>
    <t>E SPD HERO MASK SPIDERMAN  E3660</t>
  </si>
  <si>
    <t>E AVN CAPTAIN AMERICA SCOPEVISION HELMET</t>
  </si>
  <si>
    <t>NE SPD MAX VENOM TITAN GHOST SPIDER</t>
  </si>
  <si>
    <t>NE BLW TITAN HERO WIDOW  E8736</t>
  </si>
  <si>
    <t>NE HW SPINWHEEL SCORE SHOWDOWN</t>
  </si>
  <si>
    <t>NE HW MONSTER TRUCKS MONSTER LOOP PLAYST</t>
  </si>
  <si>
    <t>NE HW MARIO KART NEMESIS TRACK SET ASST</t>
  </si>
  <si>
    <t>NE MONSTER TRUCKS LOW PRICE PLAY SETASST</t>
  </si>
  <si>
    <t>NE HW TB BUILDER PACK ASST</t>
  </si>
  <si>
    <t>NE HW CLASIC STUNT</t>
  </si>
  <si>
    <t>NE HW POP CULTURE ASST</t>
  </si>
  <si>
    <t>NE HW MARIO KART REPLICA DIECAST ASST</t>
  </si>
  <si>
    <t>NE HW DISNEY CHARACTER CAR ASST</t>
  </si>
  <si>
    <t>E JW SOUND STRIKE ASSORTMENT</t>
  </si>
  <si>
    <t>E CARS LIGHT RACERS ASST</t>
  </si>
  <si>
    <t>NE CARS XRSROCKET RACNG DIECST SNGL ASST</t>
  </si>
  <si>
    <t>NE HW PREMIUM ASST WMT</t>
  </si>
  <si>
    <t>NE HW TB STRAIGHT TRACK ASST</t>
  </si>
  <si>
    <t>NE RUBIKS EDGE 3X3X1</t>
  </si>
  <si>
    <t>NE RUBIKS CAGE</t>
  </si>
  <si>
    <t>NE CF ST. BASIL'S CATHEDRAL C239H</t>
  </si>
  <si>
    <t>NE CF CITY LINE BARCELONA MC256H</t>
  </si>
  <si>
    <t>NE CF TAJ MAHAL</t>
  </si>
  <si>
    <t>NE PP FIXI BRICKS TUBE ELEPHANT GIRAFFE</t>
  </si>
  <si>
    <t>NE PP FIXI BRICKS TUBE LION ZEBRA</t>
  </si>
  <si>
    <t>NE PP FIXI BRICKS TUBE DOLPHIN CLOWNFISH</t>
  </si>
  <si>
    <t>NE PP FIXI BRICKS TUBE CROCODILE CRAB</t>
  </si>
  <si>
    <t>NE PP FIXI BRICKS AQUA SET</t>
  </si>
  <si>
    <t>NE PP FIXI BRICKS VEHICLES SET 1</t>
  </si>
  <si>
    <t>NE PP MY FIRST SHAPES TORTOISE</t>
  </si>
  <si>
    <t>NE SUBBOX FRANK NUMBER TRAIN PUZZLE</t>
  </si>
  <si>
    <t>NE SUBBOX FRANK ALPHABET CAPITAL PUZZLE</t>
  </si>
  <si>
    <t>NE SUBBOX FRANK ANIMAL PAIRS PUZZLE</t>
  </si>
  <si>
    <t>NE SUBBOX FRANK BACK N FRONT PUZZLE</t>
  </si>
  <si>
    <t>NE SUBBOX FRANK TELL THE TIME PUZZLE</t>
  </si>
  <si>
    <t>NE SUBBOX FRANK WHAT COMES NEXT PUZZLE</t>
  </si>
  <si>
    <t>NE SUBBOX KAADOO YIPPY CARD GAME</t>
  </si>
  <si>
    <t>NE SUBBOX FRANK SOLAR SYSTEM PUZZLE</t>
  </si>
  <si>
    <t>NE JITB TANGRAM ACTIVITY KIT</t>
  </si>
  <si>
    <t>NE DIY 5IN1 DIY DESKTOP</t>
  </si>
  <si>
    <t>NE BARBIE CORE DREAMTOPIA MERMAID DOLL 1</t>
  </si>
  <si>
    <t>NE DP HAIR STYLE CREATIONS RAPUNZEL</t>
  </si>
  <si>
    <t>NE DP HAIR STYLE CREATIONS BELLE</t>
  </si>
  <si>
    <t>NE FP PLAY CRAWL HEDGEHOG MIRROR</t>
  </si>
  <si>
    <t>NE TG FROZEN II 18PK NAIL POLISH</t>
  </si>
  <si>
    <t>NE HASBRO NER ULTRA 10 DART REFILL E7958</t>
  </si>
  <si>
    <t>NE HOT WHEELS BOULEVARD ASST</t>
  </si>
  <si>
    <t>NE MATCHBOX CONSTRUCTION HAULER</t>
  </si>
  <si>
    <t>NE SWIRL N SPIN ART</t>
  </si>
  <si>
    <t>NE DYO BANGLES</t>
  </si>
  <si>
    <t>NE SHAKE IT BEGIN CRAFT KIT SAFARI</t>
  </si>
  <si>
    <t>NE SHAKE IT BEGIN CRAFT KIT PETS</t>
  </si>
  <si>
    <t>NE YOUREKA SLIMEY TUB</t>
  </si>
  <si>
    <t>NE RAINBOW ROOFS WOODEN</t>
  </si>
  <si>
    <t>NE LOCKING BLOCKS</t>
  </si>
  <si>
    <t>NE T SHIRT TAILOR</t>
  </si>
  <si>
    <t>NE PEG AND ADD</t>
  </si>
  <si>
    <t>NE MEMORY GAME</t>
  </si>
  <si>
    <t>NE VOWEL CARS</t>
  </si>
  <si>
    <t>NE DINOSAUR NUMBER MAZE</t>
  </si>
  <si>
    <t>NE SEQUENCING PUZZLE HOLI</t>
  </si>
  <si>
    <t>NE SEQUENCING PUZZLE TRAIN</t>
  </si>
  <si>
    <t>NE COLOURED BEETLES</t>
  </si>
  <si>
    <t>NE SOCK TWINS COLOURS</t>
  </si>
  <si>
    <t>NE HOUSE OF PATTERNS</t>
  </si>
  <si>
    <t>NE ANIMAL PUZZLE BLOCKS</t>
  </si>
  <si>
    <t>NE ALPHABET FINGER PUPPETS</t>
  </si>
  <si>
    <t>NE POPSICLE PATTERNS</t>
  </si>
  <si>
    <t>NE SANDPAPER TRACING NUMBERS</t>
  </si>
  <si>
    <t>NE BINO COLOURS</t>
  </si>
  <si>
    <t>NE SANDPAPER LETTERS LOWER CASE</t>
  </si>
  <si>
    <t>NE FLOWERS AND THE BEE</t>
  </si>
  <si>
    <t>NE WORD WHEEL</t>
  </si>
  <si>
    <t>NE SAND ART</t>
  </si>
  <si>
    <t>NE SIGHT WORDS STEP AND SLIDE ENGLISH</t>
  </si>
  <si>
    <t>NE BUILDING BLOCKS</t>
  </si>
  <si>
    <t>NE CASCADE CARS</t>
  </si>
  <si>
    <t>NE LOL SURPRISE FLUFFY PETS PDQ</t>
  </si>
  <si>
    <t>NE TELESCOPE CLEAR VIEW OF OBJECT</t>
  </si>
  <si>
    <t>E SOLDIER ROBOT</t>
  </si>
  <si>
    <t>NE 4 IN 1 TRANSFORMATION ROBOT</t>
  </si>
  <si>
    <t>E ELECTRONICS WORK SHOP ADNACED</t>
  </si>
  <si>
    <t>NE COPMOUND MICROSCOPE</t>
  </si>
  <si>
    <t>NE MERCEDESBENZ AROCS HALFPIPE DUMPTRUCK</t>
  </si>
  <si>
    <t>NE LANDROVER DEFENDER PICKUP W TRAILER</t>
  </si>
  <si>
    <t>NE JCB 5CX ECO BACKHOE LOADER</t>
  </si>
  <si>
    <t>NE MERCEDES BENZ FIRE ENGINE W L S MDULE</t>
  </si>
  <si>
    <t>NE LIEBHERR ARTICULATED RD LDR L574</t>
  </si>
  <si>
    <t>NE MASSEY FERGUSON 7480 W TIPPING TRAILR</t>
  </si>
  <si>
    <t>NE MERCEDES BENZ AROCS CNSTRUCTIN W CRNE</t>
  </si>
  <si>
    <t>NE RAM 2500 POWER WAGON</t>
  </si>
  <si>
    <t>NE CASE IH OPTUM 300 CVX</t>
  </si>
  <si>
    <t>NE JOHN DEERE 6920 WITH FRONTLOADER</t>
  </si>
  <si>
    <t>NE LAND ROVER DEFENDER STATION WAGON</t>
  </si>
  <si>
    <t>NE JEEP CROSS COUNTRY RACER W ORANGE RAC</t>
  </si>
  <si>
    <t>NE BWORLD POLICE STATION</t>
  </si>
  <si>
    <t>NE BWORLD HEALTH STATION</t>
  </si>
  <si>
    <t>NE BWORLD MOTORCYCLE SERVICE STATION</t>
  </si>
  <si>
    <t>NE ROADMAX SKID STEER LOADER</t>
  </si>
  <si>
    <t>NE CAT SKID STEER LOADER</t>
  </si>
  <si>
    <t>NE AVENGERS FABRIC STORAGE CUBE</t>
  </si>
  <si>
    <t>NE PEPPA PIG FABRIC STORAGE CUBE</t>
  </si>
  <si>
    <t>NE PAW PATROL FABRIC STORAGE CUBE</t>
  </si>
  <si>
    <t>NE SPIDERMAN FABRIC STORAGE CUBE</t>
  </si>
  <si>
    <t>NE FROZEN2 FABRIC STORAGE CUBE</t>
  </si>
  <si>
    <t>NE PAW PATROL STORAGE BOX W MAT</t>
  </si>
  <si>
    <t>NE FROZEN2 METAL CHAIR</t>
  </si>
  <si>
    <t>NE LITTLE SHUCKIES PK OF 1 ASST</t>
  </si>
  <si>
    <t>NE Mix &amp; Mash Yo Bucket Pnk &amp; Blu</t>
  </si>
  <si>
    <t>NE LIL SHUCKIES PACK OF 3</t>
  </si>
  <si>
    <t>NE MIX MASH FLUFFY CLOUDZ PK 4</t>
  </si>
  <si>
    <t>NE FLUFFY PACK OF 5</t>
  </si>
  <si>
    <t>NE AVALANCHE PNK BUBBLEGUM JUMBO</t>
  </si>
  <si>
    <t>E FP LINKIMALS SMOOTH MOVES SLOTH</t>
  </si>
  <si>
    <t>NE MEGA BLOKS COUNT &amp; BOUNCE GIRAFFE 30</t>
  </si>
  <si>
    <t>NE MEGA BLOKS SUSTAINABLE FOREST FRIENDS</t>
  </si>
  <si>
    <t>NE BARBIE BARBIE ADVENT CALENDAR</t>
  </si>
  <si>
    <t>E KIDIZOOM CAMERA PIX BLUE</t>
  </si>
  <si>
    <t>E KIDIZOOM SMARTWATCH DX2 PURPLE</t>
  </si>
  <si>
    <t>FUNSKOOL GGLS MSCL FR ENGN LT&amp;SD 1+YRCBD</t>
  </si>
  <si>
    <t>NE PT JUMPING ACROBAT</t>
  </si>
  <si>
    <t>NE PT BRAILLE NUMBERS 1 10</t>
  </si>
  <si>
    <t>NE PUPPY COIN BANK</t>
  </si>
  <si>
    <t>NE SCH LIONESS</t>
  </si>
  <si>
    <t>NE SCH RING TAILED LEMUR</t>
  </si>
  <si>
    <t>NE SCH SPINOSAURUS</t>
  </si>
  <si>
    <t>NE SCH ANIMANTARX</t>
  </si>
  <si>
    <t>NE MONSTER JAM 1:70 VALUE PACK</t>
  </si>
  <si>
    <t>NE MONSTER JAM 1:64 DBL DWN SHWDWN 2PCK</t>
  </si>
  <si>
    <t>NE MONSTER JAM KINETIC DIRT STARTER SET</t>
  </si>
  <si>
    <t>NE MONSTER JAM KINETIC DIRT DELUXE SET</t>
  </si>
  <si>
    <t>E CREATIVE S NE POTTERY WHEEL</t>
  </si>
  <si>
    <t>NE BLOOMING FLOWERS</t>
  </si>
  <si>
    <t>NE CR MFC MY FIRST WIPE</t>
  </si>
  <si>
    <t>NE CR MFC WH SHAPE STAMPERS</t>
  </si>
  <si>
    <t>E POLICE HELICOPTER WITH LED SEA</t>
  </si>
  <si>
    <t>NE SCH PIG</t>
  </si>
  <si>
    <t>NE SCH LIPIZZANER FOAL</t>
  </si>
  <si>
    <t>NE SCH HANOVERIAN FOAL</t>
  </si>
  <si>
    <t>NE SCH LION ROARING</t>
  </si>
  <si>
    <t>NE SCH LIPIZZANER MARE</t>
  </si>
  <si>
    <t>NE SCH GRIZZLY BEAR</t>
  </si>
  <si>
    <t>NE SCH ASIAN ELEPHANT FEMALE</t>
  </si>
  <si>
    <t>NE SCH SHIRE MARE</t>
  </si>
  <si>
    <t>NE SCH DOG KENNEL</t>
  </si>
  <si>
    <t>NE SCH WILD LIFE STARTER</t>
  </si>
  <si>
    <t>NE SCH SIMMENTAL BULL</t>
  </si>
  <si>
    <t>NE SCH HOLSTEIN BULL</t>
  </si>
  <si>
    <t>NE SCH HOLSTEIN COW</t>
  </si>
  <si>
    <t>NE SCH HIPPOPOTAMUS</t>
  </si>
  <si>
    <t>NE HW THEMED PEARL AND CHROME ASST</t>
  </si>
  <si>
    <t>NE HW MINIONS CHARACTER CAR ASST</t>
  </si>
  <si>
    <t>NE MT MONSTER MOVER BONE SHAKER NEW TOOL</t>
  </si>
  <si>
    <t>NE MONSTER JAM DIRT ARENA PLAYSET</t>
  </si>
  <si>
    <t>NE MB SKYBUSTERS ASST MIX A 1</t>
  </si>
  <si>
    <t>NE DC 1 30 1 43 MATT CARS ASST</t>
  </si>
  <si>
    <t>NE SIKU MINI COUNTRYMAN</t>
  </si>
  <si>
    <t>NE SIKU KTM X BOW GT</t>
  </si>
  <si>
    <t>NE MAJORETTE FICTION RAZERS 12ASST</t>
  </si>
  <si>
    <t>NE SIMBA POLICE  BASIC EQUIPMENT SET</t>
  </si>
  <si>
    <t>NE DICKIE FUNNY FLIP 6ASST</t>
  </si>
  <si>
    <t>NE DICKIE RESCUE CAR 4ASST</t>
  </si>
  <si>
    <t>NE DICKIESPHERE CARS 6ASST</t>
  </si>
  <si>
    <t>NE DICKIE CROSS BIKE 8ASST</t>
  </si>
  <si>
    <t>NE DICKIE HAPPY BUILDER 6ASST</t>
  </si>
  <si>
    <t>E DICKIE RESCUE SERVICE TEAM 2ASST</t>
  </si>
  <si>
    <t>E DICKIE FREE WHEEL MAD TAXI</t>
  </si>
  <si>
    <t>NE EXPLORER ASSORTMENT 6ASST</t>
  </si>
  <si>
    <t>NE LIMITED EDITION 5 6ASST</t>
  </si>
  <si>
    <t>E SIMBA PF SPACE SHOOTER LASERGUN</t>
  </si>
  <si>
    <t>E SIMBA PF SPACE DEFENDER SET</t>
  </si>
  <si>
    <t>E SIMBA PLANET FIGHTER POWER BLASTER</t>
  </si>
  <si>
    <t>NE SPARK FIGHTER 4ASST</t>
  </si>
  <si>
    <t>E DICKIE TOUGH WHEELERS 3ASST</t>
  </si>
  <si>
    <t>NE DICKIE JOYRIDER 6ASST</t>
  </si>
  <si>
    <t>NE FARM LIFE TEAM 3ASST</t>
  </si>
  <si>
    <t>NE VINTAGE DELUXE ASSORTMENT 6ASST</t>
  </si>
  <si>
    <t>E DICKIE POLICE TRY ME SIGNAL DISC</t>
  </si>
  <si>
    <t>NE DICKIE AIR STRIKE 4ASST</t>
  </si>
  <si>
    <t>NE DICKIE MIDNIGHT RACER 2SORT</t>
  </si>
  <si>
    <t>E DICKIETOUGH WORKERS 3ASST</t>
  </si>
  <si>
    <t>E DICKIE PICK UP TRUCK 2ASST</t>
  </si>
  <si>
    <t>NE DICKIESPHERE CAR TRANSPORTER 2ASST</t>
  </si>
  <si>
    <t>NE SMOBY CAT ROCKER GREEN</t>
  </si>
  <si>
    <t>NE SMOBY CAT ROCKER GREY</t>
  </si>
  <si>
    <t>NE SIMBA XPOWER ROCKET BOW</t>
  </si>
  <si>
    <t>E DICKIE RC DUNES ELITE RTR</t>
  </si>
  <si>
    <t>E DICKIE RC TOXIC FLASH RTR</t>
  </si>
  <si>
    <t>E SCANIA CITY TEAM 3ASST</t>
  </si>
  <si>
    <t>E SCHOOL BUS</t>
  </si>
  <si>
    <t>E DICKIE DINO CHASER</t>
  </si>
  <si>
    <t>NE EXPLORER TRAILER ASSORTMENT</t>
  </si>
  <si>
    <t>NE MAJORETTE CITY PLAY SET MEDIUM 2ASST</t>
  </si>
  <si>
    <t>NE PLAYTAPE BLISTERCARD CAR</t>
  </si>
  <si>
    <t>E DICKIE LIEBHERR L566 XPOWER</t>
  </si>
  <si>
    <t>E DICKIE  MUSIC RACER</t>
  </si>
  <si>
    <t>NE MUSCLE CARS 5 PCS GIFTPACK</t>
  </si>
  <si>
    <t>NE MAJORETTE MERCEDES AMG 5 PCS GIFTPACK</t>
  </si>
  <si>
    <t>NE SUV 5 PCS GIFTPACK</t>
  </si>
  <si>
    <t>E DICKIE FORD F150 RAPTOR ADVENTURE</t>
  </si>
  <si>
    <t>NE KNIGHT RIDER KITT 1 32</t>
  </si>
  <si>
    <t>NE SMOKEY&amp;BANDIT 1977 PONTIAC FIREBIRD 1</t>
  </si>
  <si>
    <t>NE GHOSTBUSTER ECTO1 1 24</t>
  </si>
  <si>
    <t>NE MERCEDESAMG G63 GIFTPACK</t>
  </si>
  <si>
    <t>NE MAJORETTE WOW GIFTPACK 94 LIMITED EDI</t>
  </si>
  <si>
    <t>NE MAJORETTE BIG FARM THEME SET</t>
  </si>
  <si>
    <t>NE BARBIE MINI KITCHEN SET</t>
  </si>
  <si>
    <t>NE MINION  MINI DOCTOR SET PVC BAG</t>
  </si>
  <si>
    <t>NE DORA MINI DOCTOR SET</t>
  </si>
  <si>
    <t>NE PEPPA PIG MINI FRUIT SET</t>
  </si>
  <si>
    <t>NE BARBIE MINI VEGETABLE SET</t>
  </si>
  <si>
    <t>NE OB GRASP TEETHE TEETHER</t>
  </si>
  <si>
    <t>NE OB SHAKER TOY</t>
  </si>
  <si>
    <t>NE OB WIND N SWIM TURTLE</t>
  </si>
  <si>
    <t>NE OB JINGLE  SHAKE PAL</t>
  </si>
  <si>
    <t>NE OB CLICKITY TWIST TEETHING TOY</t>
  </si>
  <si>
    <t>NE OB BATH SUBMARINE</t>
  </si>
  <si>
    <t>NE OB BEAD CHASER</t>
  </si>
  <si>
    <t>NE BS DANCING TEETHER FRIENDS TEETHING T</t>
  </si>
  <si>
    <t>NE STACK N PLAY NESTED BLOCKS THINGS THA</t>
  </si>
  <si>
    <t>NE OB GO GRIPPERS RACE CAR SET</t>
  </si>
  <si>
    <t>NE OB RATTLING ROCKET</t>
  </si>
  <si>
    <t>NE BS CLACK  SLIDE ACTIVITY BALL</t>
  </si>
  <si>
    <t>E BS MY LITTLE FLIP PHONE</t>
  </si>
  <si>
    <t>NE BS BUGGIE BITES TEETHER</t>
  </si>
  <si>
    <t>NE OB GO GRIPPERS VEHICLES FIRE TRUCK</t>
  </si>
  <si>
    <t>NE BEDROOM FURNITURE SET</t>
  </si>
  <si>
    <t>E  DISCOVERY TOY KIDS SCIENCE ROCKET KIT</t>
  </si>
  <si>
    <t>E  VTECH LIGHT UP BABY NIGHTLIGHT</t>
  </si>
  <si>
    <t>E  VTECH MY MONKEY BAND  VTUK</t>
  </si>
  <si>
    <t>NE  PLAYGRO TOYBOX DINGLYDANGLY CLIPCLOP</t>
  </si>
  <si>
    <t>NE  PLAYGRO WIGGLING BERTIE BEE</t>
  </si>
  <si>
    <t>NE PLAYGRO ACTIVIFRIEND BLOSSOM BUTERFLY</t>
  </si>
  <si>
    <t>NE SUNTA AR POPUPMAT SEA WORLD 12 TILES</t>
  </si>
  <si>
    <t>NE SUNTA PUZZLE FIRESTN 1FIRE ENGINE9PCS</t>
  </si>
  <si>
    <t>NE SUNTA PUZZLE POLICESTN 1 POLICECAR9PC</t>
  </si>
  <si>
    <t>NE SUNTA PUZZLE HOSP 1 AMBULANCE 9PCS</t>
  </si>
  <si>
    <t>NE SUNTA DIY PRINTED KNIGHTS CASTLE</t>
  </si>
  <si>
    <t>NE SUNTA DIY FAIRY HOUSE</t>
  </si>
  <si>
    <t>NE SUNTA BABY MAT  ANIMALS  9 TILES</t>
  </si>
  <si>
    <t>NE SUNTA GIANT FOAM BLOCKS  9PCS</t>
  </si>
  <si>
    <t>NE SUNTA ANIMAL PUZZLE MATS POP UPS 9PCS</t>
  </si>
  <si>
    <t>NE SUNTA SPORTS ACTIVITY MAT FOR KIDS</t>
  </si>
  <si>
    <t>E RFR HOT BOT 5 IN 1 BOTTLE WARMER</t>
  </si>
  <si>
    <t>NE NI WOODEN ANIMAL ELEPHANT TEAL</t>
  </si>
  <si>
    <t>NE NI WOODEN ANIMAL ELEPHANT RED</t>
  </si>
  <si>
    <t>NE NI WOODEN ANIMAL RABBIT TEAL</t>
  </si>
  <si>
    <t>NE NI WOODEN ANIMAL RABBIT RED</t>
  </si>
  <si>
    <t>NE NI WOODEN BIRD TEAL</t>
  </si>
  <si>
    <t>NE NI WOODEN BIRD RED</t>
  </si>
  <si>
    <t>NE NI WOODEN HANGING DONUT ASST</t>
  </si>
  <si>
    <t>NE NI WOODEN FIGURINE SHARPENER ASST</t>
  </si>
  <si>
    <t>NE NI WOODEN ANIMAL SHARPENER ASST</t>
  </si>
  <si>
    <t>NE NI WOODEN COUNTING SET NEEM CAT</t>
  </si>
  <si>
    <t>NE NI WOODEN COUNTING SET NEEM DOG</t>
  </si>
  <si>
    <t>NE NI WOODEN COUNTING SET NEEM MOUSE</t>
  </si>
  <si>
    <t>NE NI WOODEN COUNTING SET NEEM RABBIT</t>
  </si>
  <si>
    <t>NE NI WOODEN LONG RABBIT COUNTING SET</t>
  </si>
  <si>
    <t>NE NI WOODEN LONG PANDA COUNTING SET</t>
  </si>
  <si>
    <t>NE NI WOODEN DUCK COUNTING SET 4</t>
  </si>
  <si>
    <t>NE NI WOODEN MOUSE CAR ASST</t>
  </si>
  <si>
    <t>NE NI WOODEN ANIMAL PULLING TOY MOUSE</t>
  </si>
  <si>
    <t>NE NI WOODEN ANIMAL PULLING TOY DOG</t>
  </si>
  <si>
    <t>NE NI WOODEN ANIMAL PULLING TOY DUCK</t>
  </si>
  <si>
    <t>NE NI WOODEN DUMBLE RATTLE ASST</t>
  </si>
  <si>
    <t>NE SIMBA MMW DRUMSET</t>
  </si>
  <si>
    <t>E SIMBA MMW GIRLS STAND KEYBOARD</t>
  </si>
  <si>
    <t>NE SIMBA WOT POLARION POLAR BEAR GAME</t>
  </si>
  <si>
    <t>NE SIMBA EICHHORN OUTDOOR HOOPLA GAME</t>
  </si>
  <si>
    <t>E SIMBA ABC SOUND   MUSIC PUZZLE</t>
  </si>
  <si>
    <t>E SIMBA ABC ANIMAL KEYBOARD</t>
  </si>
  <si>
    <t>NE SIMBA WOT PLASTIC DOMINOS BASIC</t>
  </si>
  <si>
    <t>NE SIMBA WOT 4 IN A ROW</t>
  </si>
  <si>
    <t>NE SIMBA WOT TRICK CUBE W HOLE</t>
  </si>
  <si>
    <t>NE SIMBA MMW WOODEN GUITAR</t>
  </si>
  <si>
    <t>NE SIMBA MMW GUITAR</t>
  </si>
  <si>
    <t>NE SIMBA MMW DRUM</t>
  </si>
  <si>
    <t>E SIMBA MMW KEYBOARD 37 KEYS</t>
  </si>
  <si>
    <t>NE SIMBA MMW TRUMPET CHROME</t>
  </si>
  <si>
    <t>NE SIMBA MMW JUNIOR DRUMSET</t>
  </si>
  <si>
    <t>NE SIMBA WOT FEATHER HIT CATCH GAME</t>
  </si>
  <si>
    <t>E SIMBA ABC PLAYNLEARN ANIMAL KEYBOARD</t>
  </si>
  <si>
    <t>NE SIMBA WOT GANDM BULLDOG</t>
  </si>
  <si>
    <t>E SIMBA MMW FUNNY KEYBOARD</t>
  </si>
  <si>
    <t>E SIMBA MMW KEYTAR</t>
  </si>
  <si>
    <t>NE SIMBA M B HAND PUPPET</t>
  </si>
  <si>
    <t>E SIMBA WOT GNM FISHING GAME</t>
  </si>
  <si>
    <t>NE SIMBA PEPPA MIX N MATCH</t>
  </si>
  <si>
    <t>NE SIMBA WOT G M TRAVEL BINGO</t>
  </si>
  <si>
    <t>NE SIMBA WOT G M TRAVEL SEA LOTTERY</t>
  </si>
  <si>
    <t>NE SIMBA WOT G M TRAVEL TUMBLING TOWERS</t>
  </si>
  <si>
    <t>NE SIMBA WOT G M TRAVEL MARBLE PARTY</t>
  </si>
  <si>
    <t>NE HELLO KITTY W ORANGE BOW 15CM</t>
  </si>
  <si>
    <t>NE POKEMON PIKACHU PLUSH BAG</t>
  </si>
  <si>
    <t>NE DORAEMON SMILING PLUSH 25CM</t>
  </si>
  <si>
    <t>NE DORAEMON NAUGHTY PLUSH 17IN</t>
  </si>
  <si>
    <t>NE DISNEY POOH LAZY PLUSH 56CM</t>
  </si>
  <si>
    <t>NE DISNEY BAGHEERA 12IN</t>
  </si>
  <si>
    <t>NE DISNEY MINNIE PLUSH MR 61CM</t>
  </si>
  <si>
    <t>NE STARWALK PANDA FOLDABLE PLUSH 40CM</t>
  </si>
  <si>
    <t>NE STARWALK DOLL YELLOW 45CM</t>
  </si>
  <si>
    <t>NE STARWALK DOLL YELLOW 55CM</t>
  </si>
  <si>
    <t>NE STARWALK DOLL VIOLET 75CM</t>
  </si>
  <si>
    <t>NE STARWALK DOLL W BOW YELLOW 45CM</t>
  </si>
  <si>
    <t>NE STARWALK DOLL W BOW YELLOW 55CM</t>
  </si>
  <si>
    <t>NE STARWALK DOLL W BOW YELLOW 75CM</t>
  </si>
  <si>
    <t>NE STARWALK DOLL PINK CAT PRINT 75CM</t>
  </si>
  <si>
    <t>NE STARWALK DOLL PEACH RABBIT PRINT 45CM</t>
  </si>
  <si>
    <t>NE STARWALK DOLL PEACH RABBIT PRINT 55CM</t>
  </si>
  <si>
    <t>NE STARWALK DOLL PEACH RABBIT PRINT 75CM</t>
  </si>
  <si>
    <t>NE STARWALK DOLL PINK STAR PRINT 45CM</t>
  </si>
  <si>
    <t>NE STARWALK DOLL GREEN STAR PRINT 35CM</t>
  </si>
  <si>
    <t>NE STARWALK BEAR W DUNGAREE 30CM</t>
  </si>
  <si>
    <t>NE STARWALK HIPPO PLUSH W ROSE 27CM</t>
  </si>
  <si>
    <t>NE STARWALK CAMEL BLK CAP GLASSES 30CM</t>
  </si>
  <si>
    <t>NE STARWALK HANGING TIGER W VELCRO 23CM</t>
  </si>
  <si>
    <t>NE STARWALK HANGING LEOPARD WVELCRO 23CM</t>
  </si>
  <si>
    <t>NE STARWALK GRADUATE BEAR BLACK 24CM</t>
  </si>
  <si>
    <t>NE BEAR BEIGE W PRINTED SCARF 50 CM</t>
  </si>
  <si>
    <t>NE STARWALK FLAMINGO PINK 32CM</t>
  </si>
  <si>
    <t>NE STARWALK FROG FACE PLUSH GREEN 38CM</t>
  </si>
  <si>
    <t>NE STARWALK GIRAFFE FACE PLUSH BRN 38CM</t>
  </si>
  <si>
    <t>NE STARWALK BEAR FACE PLUSH BRN 38CM</t>
  </si>
  <si>
    <t>NE STARWALK DUCK FACE PLUSH YLW 38CM</t>
  </si>
  <si>
    <t>NE STARWALK GIRAFFE W BOW 23CM</t>
  </si>
  <si>
    <t>NE STARWALK LION W BOW 23CM</t>
  </si>
  <si>
    <t>NE NS DIMENSIONAL CARD SET</t>
  </si>
  <si>
    <t>NE NS CALMING COLORING BOOK</t>
  </si>
  <si>
    <t>NE RUBIKS BUNNY</t>
  </si>
  <si>
    <t>NE RUMMIKUB EXPRESS</t>
  </si>
  <si>
    <t>NE SB BIG EYES UNICORN 20CM</t>
  </si>
  <si>
    <t>NE SB BIG EYES UNICORN 30CM</t>
  </si>
  <si>
    <t>NE SB BEAR POLKA BROWN</t>
  </si>
  <si>
    <t>NE SB LOVE DOG</t>
  </si>
  <si>
    <t>NE SB PLUSH DOG BEIGE</t>
  </si>
  <si>
    <t>NE SB PLUSH DOG BLACK NBROWN</t>
  </si>
  <si>
    <t>NE SB DOLPHIN SEA GREEN</t>
  </si>
  <si>
    <t>NE SB DOLPHIN ORANGE</t>
  </si>
  <si>
    <t>NE SB HUGGABLE BEAR SMALL SEA GREEN</t>
  </si>
  <si>
    <t>NE SB HUGGABLE BEAR MED RED</t>
  </si>
  <si>
    <t>NE SB HUGGABLE BEAR MED PURPLE</t>
  </si>
  <si>
    <t>NE SB SEA GREEN FUR BEAR</t>
  </si>
  <si>
    <t>NE SB PEACH FUR BEAR</t>
  </si>
  <si>
    <t>NE SB PINK PINK SWEET BEAR</t>
  </si>
  <si>
    <t>NE SB PEACH SWEET BEAR</t>
  </si>
  <si>
    <t>NE SB MOUSE PEN STAND GREY</t>
  </si>
  <si>
    <t>NE SB DOG PEN STAND BROWN</t>
  </si>
  <si>
    <t>NE SB DONKEY PEN STAND GREY</t>
  </si>
  <si>
    <t>NE SB CAT PEN STAND GREY</t>
  </si>
  <si>
    <t>NE SB DUCK PEN STAND YELLOW</t>
  </si>
  <si>
    <t>NE SB GREEN DINOSAUR</t>
  </si>
  <si>
    <t>NE SB ANIMAL DOG TIGER</t>
  </si>
  <si>
    <t>NE SB BUNNY BROWN</t>
  </si>
  <si>
    <t>NE SB HEN PUPPET</t>
  </si>
  <si>
    <t>NE SB LION PUPPET</t>
  </si>
  <si>
    <t>NE SB PEACOCK PUPPET</t>
  </si>
  <si>
    <t>NE SB RABBIT PUPPET</t>
  </si>
  <si>
    <t>NE SB GIRAFFE PUPPET</t>
  </si>
  <si>
    <t>NE SB SQUIRREL PUPPET</t>
  </si>
  <si>
    <t>NE SB OSTRICH PUPPET</t>
  </si>
  <si>
    <t>NE SB FANCY ELEPHANT</t>
  </si>
  <si>
    <t>NE SB GREEN SEA HORSE</t>
  </si>
  <si>
    <t>NE SB BROWN OWL BIG</t>
  </si>
  <si>
    <t>NE HOT WHEELS  GOLF SET W/TROLLEY NET</t>
  </si>
  <si>
    <t>NE MICKEY BASKETBALL BOARD SMALL</t>
  </si>
  <si>
    <t>NE MINION BASKET BALL BOARD WITH BALL</t>
  </si>
  <si>
    <t>NE DISNEY CARS BOWLING SET</t>
  </si>
  <si>
    <t>NE MINION BOWLING SET</t>
  </si>
  <si>
    <t>NE MINION 3D PLAYBALL WITH BOWLING SET</t>
  </si>
  <si>
    <t>NE SPIDERMAN CATCH BALL SET</t>
  </si>
  <si>
    <t>NE MICKEY COUNTABLE JUMPING ROPE</t>
  </si>
  <si>
    <t>NE MINNIE COUNTABLE JUMPING ROPE</t>
  </si>
  <si>
    <t>NE MINION COUNTING JUMP ROPE BLUE</t>
  </si>
  <si>
    <t>NE DISNEY PRINCESS FRISBEE PINK</t>
  </si>
  <si>
    <t>NE DISNEY CARS FRISBEE</t>
  </si>
  <si>
    <t>NE FROZEN FRISBEE BLUE</t>
  </si>
  <si>
    <t>NE SPIDERMAN FRISBEE</t>
  </si>
  <si>
    <t>NE MINION PU FOAM BALL 10 CM</t>
  </si>
  <si>
    <t>NE TRA GEN AUTHENTICS OPTIMUS PRIME</t>
  </si>
  <si>
    <t>NE TRA GEN AUTHENTICS BUMBLEBEE</t>
  </si>
  <si>
    <t>NE TRA GEN AUTHENTICS MEGATRON</t>
  </si>
  <si>
    <t>NE SHA MEGA MINI BLACK PANTHER</t>
  </si>
  <si>
    <t>NE SHA SPIDERMAN WEB RACER</t>
  </si>
  <si>
    <t>E WITBLOX DIY LED NAME PLATE</t>
  </si>
  <si>
    <t>E WITBLOX DIY RACING BIKE</t>
  </si>
  <si>
    <t>E WITBLOX CLAPPING ROBOT</t>
  </si>
  <si>
    <t>E WITBLOX ANDROID ROBOT</t>
  </si>
  <si>
    <t>E WITBLOX MY DRAWING  SPIROGRAPH</t>
  </si>
  <si>
    <t>E WITBLOX ROPEWAY CABLE CAR</t>
  </si>
  <si>
    <t>E WITBLOX ELECTRIC BICYCLER</t>
  </si>
  <si>
    <t>E WITBLOX MAGICIAN S ROBOT</t>
  </si>
  <si>
    <t>E WITBLOX EDGE AVOIDING EXCAVATOR</t>
  </si>
  <si>
    <t>E WITBLOX T REX THE FOLLOW ME DINOSAUR</t>
  </si>
  <si>
    <t>E WITBLOX MARBLE ARCADE GAME</t>
  </si>
  <si>
    <t>E WITBLOX PIN BALL GAME</t>
  </si>
  <si>
    <t>E WITBLOX MEGA ROBOTICS KIT</t>
  </si>
  <si>
    <t>E WITBLOX WIRELESS ROADROLLER</t>
  </si>
  <si>
    <t>E WITBLOX AIR HOCKEY GAME</t>
  </si>
  <si>
    <t>NE SMOBY ACTIVITY MY EVOLUTIVE EASEL</t>
  </si>
  <si>
    <t>NE  A F JEWELLERY BEADS</t>
  </si>
  <si>
    <t>NE  A F BEADSET ASST</t>
  </si>
  <si>
    <t>NE  A F IRON BEADS FAIRY N PRCSS</t>
  </si>
  <si>
    <t>NE  A F CREATE YOUR PAPER PUPPET</t>
  </si>
  <si>
    <t>NE  A F BRACELET BRAIDING</t>
  </si>
  <si>
    <t>NE CMM FRNZ SEQUIN DLX S BG ASST</t>
  </si>
  <si>
    <t>NE  A F DOUGH SET</t>
  </si>
  <si>
    <t>NE  A F DOUGH SET SWEETS</t>
  </si>
  <si>
    <t>NE  A F DOUGH SET ABC N NUMBERS</t>
  </si>
  <si>
    <t>NE  A F DOUGH SET SWEET ICECREAM</t>
  </si>
  <si>
    <t>NE  A F JUMBO DOUGH SET</t>
  </si>
  <si>
    <t>NE  A F DOUGH SET MONSTER FACTORY</t>
  </si>
  <si>
    <t>E  A F LIGHT TABLET</t>
  </si>
  <si>
    <t>NE  A F COLOR ME PAINT SET BOY</t>
  </si>
  <si>
    <t>NE  A F COLOR ME PAINT SET GIRL</t>
  </si>
  <si>
    <t>E  TRENDY LIGHTS LOVE</t>
  </si>
  <si>
    <t>E  TRENDY LIGHTS KISS</t>
  </si>
  <si>
    <t>NE A F 3 SCISSORS</t>
  </si>
  <si>
    <t>NE A F LETTER STAMPSET</t>
  </si>
  <si>
    <t>NE A F ROLLING STAMP ASST</t>
  </si>
  <si>
    <t>NE A F DOUGH SET IN PIZZA CARTON</t>
  </si>
  <si>
    <t>NE A F DOUGH SET PIZZA OVEN</t>
  </si>
  <si>
    <t>NE A F SMALL DRAWING BOARD</t>
  </si>
  <si>
    <t>NE A F TWIN PACK DRAWING BOARD</t>
  </si>
  <si>
    <t>NE CMM SWAP SEQUIN BELLY BAG</t>
  </si>
  <si>
    <t>NE CMM SWAP SEQUIN CROSS BAG</t>
  </si>
  <si>
    <t>NE CRACKLE BAFF 24 g</t>
  </si>
  <si>
    <t>NE BAFF WATER COLOURS 60g</t>
  </si>
  <si>
    <t>NE GELLI BAFF 300g</t>
  </si>
  <si>
    <t>NE GELLI BAFF 600g</t>
  </si>
  <si>
    <t>NE GELLI PLAY 120g</t>
  </si>
  <si>
    <t>NE SLIME BAFF 150g</t>
  </si>
  <si>
    <t>NE SLIME BAFF 300g</t>
  </si>
  <si>
    <t>NE SLIME PLAY 50g</t>
  </si>
  <si>
    <t>NE SLIME BLASTER 30 REFILL PACK</t>
  </si>
  <si>
    <t>NE SLIME PLAY FOIL BAGS 20g</t>
  </si>
  <si>
    <t>NE GELLI SNOW WHITE 90g</t>
  </si>
  <si>
    <t>NE PEPPA GLITTER GELLI BAFF 300g</t>
  </si>
  <si>
    <t>NE BATMAN BLACK SLIME BAFF 150g</t>
  </si>
  <si>
    <t>NE DISNEY PRINCESS ACCESSORIES HAIR</t>
  </si>
  <si>
    <t>NE SMOBY  COTOONS DISCOVERY PLAYMAT ASST</t>
  </si>
  <si>
    <t>NE SIMBA  SLG PRINCESS JEWELLERY 2ASS</t>
  </si>
  <si>
    <t>NE ABC BABY PLAYSET STACKING RIN PYRAMID</t>
  </si>
  <si>
    <t>NE ECOIFFIER  ABRICK RESCUE INTERVENTION</t>
  </si>
  <si>
    <t>NE SIMBA ABC PRAMCHAIN  3 ASS</t>
  </si>
  <si>
    <t>NE SIMBA BABY WATER FILLED TEETHER</t>
  </si>
  <si>
    <t>NE SIMBA SLICE PRINCESS</t>
  </si>
  <si>
    <t>NE SIMBA ABC RUBBER DUCKS</t>
  </si>
  <si>
    <t>NE SIMBA  ABC COLOURFUL BALL PYRAMID</t>
  </si>
  <si>
    <t>NE SIMBA  ABC FROG RATTLE</t>
  </si>
  <si>
    <t>NE SIMBA  ABC MUSICAL RATTLETREE</t>
  </si>
  <si>
    <t>NE SIMBA  ABC STAR RATTLE WITH LIGHT</t>
  </si>
  <si>
    <t>NE SIMBA  ABC PULL ALONG CROCODILE</t>
  </si>
  <si>
    <t>NE SIMBA  EL SUPER GIRLZ 2 ASS</t>
  </si>
  <si>
    <t>NE SIMBA  EL BURGER</t>
  </si>
  <si>
    <t>NE SIMBA  EL CRUISE SHIP</t>
  </si>
  <si>
    <t>NE SIMBA STEFFI LOVE EVI SUMMER FUN 6</t>
  </si>
  <si>
    <t>NE SIMBA  ABC BATHING CRAB</t>
  </si>
  <si>
    <t>NE SIMBA  EL DOG  CAT</t>
  </si>
  <si>
    <t>NE SMOBY  PEPPA PIG DINNER TRAY</t>
  </si>
  <si>
    <t>NE SMOBY  PEPPA PIG PIC NIC BASKET</t>
  </si>
  <si>
    <t>NE SMOBY  PEPPA PIG MINI KITCHEN</t>
  </si>
  <si>
    <t>NE ABC BATHING OCTOPUS</t>
  </si>
  <si>
    <t>NE ABC BATH FUN SET</t>
  </si>
  <si>
    <t>NE ABC BATH HIPPO</t>
  </si>
  <si>
    <t>E SIMBA  ABC SOUND TRAIN STATION FARM</t>
  </si>
  <si>
    <t>NE SIMBA  ABC SHAPE SORTING MUSHROOM</t>
  </si>
  <si>
    <t>NE SIMBA  ABC FUNNY BEAR SPINNING TOP</t>
  </si>
  <si>
    <t>NE ABC COLORFUL SORTING BUCKET</t>
  </si>
  <si>
    <t>NE SIMBA  ABC FLOATING TURTLE SORTER</t>
  </si>
  <si>
    <t>NE SL HOME LIVING ROOM</t>
  </si>
  <si>
    <t>NE SIMBA  SLG GLAMOUR SET</t>
  </si>
  <si>
    <t>NE SIMBA STEFFI LOVE SPARKLE PRINCESS</t>
  </si>
  <si>
    <t>NE SIMBA  SLG DIAMANT RINGS  2 ASS</t>
  </si>
  <si>
    <t>NE SL SEQUIN GLAM  2 ASS</t>
  </si>
  <si>
    <t>E SL LIGHT   GLITTER MERMAID</t>
  </si>
  <si>
    <t>NE EL DOG FUNPARK</t>
  </si>
  <si>
    <t>NE SL SPARKLE  SHINE</t>
  </si>
  <si>
    <t>NE EL SPARKLE FAIRY  2 ASS</t>
  </si>
  <si>
    <t>NE SL FASHION PATCHES</t>
  </si>
  <si>
    <t>NE SL FLOWER PARTY  2 ASS</t>
  </si>
  <si>
    <t>NE EL SCHOOL FUN</t>
  </si>
  <si>
    <t>NE EL BEAUTY TABLE</t>
  </si>
  <si>
    <t>NE EL SWEET BAKERY</t>
  </si>
  <si>
    <t>E DICKIE  MUSIC BIKE</t>
  </si>
  <si>
    <t>NE SIMBA  ABC BIG FIREBRIGADE</t>
  </si>
  <si>
    <t>NE SIMBA  DOCTOR CASE</t>
  </si>
  <si>
    <t>NE SIMBA  SLG STYLING SET 4 ASS</t>
  </si>
  <si>
    <t>NE SIMBA  EL SWEET SCOOTER</t>
  </si>
  <si>
    <t>NE SIMBA  MASHA DOCTORSET</t>
  </si>
  <si>
    <t>E SMOBY  MEDICAL TROLLEY</t>
  </si>
  <si>
    <t>NE SIMBA  PEPPA PIG TEACHING CLOCK</t>
  </si>
  <si>
    <t>NE SIMBA  PEPPA PIG PICTURE CUBE</t>
  </si>
  <si>
    <t>NE SMOBY  PEPPA PIG COOKY KITCHEN</t>
  </si>
  <si>
    <t>NE SMOBY  PEPPA PIG VANITY DOCTOR</t>
  </si>
  <si>
    <t>E RYAN S WORLD IRC PIZZA DELIVERY ATV</t>
  </si>
  <si>
    <t>E TUBBY THE TEDDY</t>
  </si>
  <si>
    <t>NE YS SLIME MAKIER GLITTER AND CLEAR</t>
  </si>
  <si>
    <t>NE YS FLUFFY SNOW 2L OF INSTANT SNOW</t>
  </si>
  <si>
    <t>NE YS SLIME MADNESS 5 TYPES</t>
  </si>
  <si>
    <t>NE YS GALAXY GLITTER CRUNCHY SLIME KIT</t>
  </si>
  <si>
    <t>NE YS MILKY FOAMY CRUNCHY SLIME KIT</t>
  </si>
  <si>
    <t>NE YS ULTIMATE SLIME KIT GLITTER SPARKLE</t>
  </si>
  <si>
    <t>NE TRS TINY DANCERS  E6566</t>
  </si>
  <si>
    <t>NE MLP 6 INCH PONY AST  E6839</t>
  </si>
  <si>
    <t>NE TRS MEDIUM DOLL AST  E6572</t>
  </si>
  <si>
    <t>NE DPR MUL OPP MULAN FD  E8633</t>
  </si>
  <si>
    <t>NE BA LITTLES ROLL N KICK STROLLER</t>
  </si>
  <si>
    <t>NE TRS TINY DANCERS FRIEND PACK  E8421</t>
  </si>
  <si>
    <t>E TRS POPPYS MICROPHONE</t>
  </si>
  <si>
    <t>E TRS POP MUSIC POPPY</t>
  </si>
  <si>
    <t>NE TRS TINY DANCERS GREATEST HITS  E8283</t>
  </si>
  <si>
    <t>NE TRS TODDLER BRANCH  E8536</t>
  </si>
  <si>
    <t>NE FRZ 2 SD FINALE ANNA  E8681</t>
  </si>
  <si>
    <t>E TRS SUPERSTAR POPPY</t>
  </si>
  <si>
    <t>NE YS ULTIMATE SLIME KIT FLUFFY UNICORN</t>
  </si>
  <si>
    <t>NE HATCHIMALS COLL S7 1PACK</t>
  </si>
  <si>
    <t>NE HATCHIMALS COLL S7 2PACK</t>
  </si>
  <si>
    <t>NE HATCHIMALS COLL S7 PET LOVER MULTIPAC</t>
  </si>
  <si>
    <t>NE HATCHIMALS COLL CHRISTMAS PACK 12PACK</t>
  </si>
  <si>
    <t>NE DESI TOYS 2IN1 NINEMENMORRIS PACHISI</t>
  </si>
  <si>
    <t>NE TY DOTTY MULTICOLORED LEOPARD CLIP</t>
  </si>
  <si>
    <t>NE TY YAGO BLUE OWL CLIP</t>
  </si>
  <si>
    <t>NE TY NORI NARWHAL CLIP</t>
  </si>
  <si>
    <t>NE TY GILBERT GIRAFFE CLIP</t>
  </si>
  <si>
    <t>NE TY ZURI MONKEY MULTICOLOR CLIP</t>
  </si>
  <si>
    <t>NE TY FRANKY PINK BEAR CLIP</t>
  </si>
  <si>
    <t>NE TY SKY HIGH PINK GIRAFFE CLIP</t>
  </si>
  <si>
    <t>NE TY MING PANDA CLIP</t>
  </si>
  <si>
    <t>NE TY DOTTY FLIP RAINBOW LEOPARD CLIP</t>
  </si>
  <si>
    <t>NE TY CALYPSO FLIP MULTI NARWHAL CLIP</t>
  </si>
  <si>
    <t>NE TY SLUSH FLIPPABLES HUSKY CLIP</t>
  </si>
  <si>
    <t>NE TY WAVES FLIPPABLES AQUA SEAL CLIP</t>
  </si>
  <si>
    <t>NE TY REGAL FLIPPABLES LION CLIP</t>
  </si>
  <si>
    <t>NE TY ZOEY FLIPPABLES PINK ZEBRA CLIP</t>
  </si>
  <si>
    <t>NE TY DANGLER GREY SLOTH REG</t>
  </si>
  <si>
    <t>NE TY NORI NARWHAL REG</t>
  </si>
  <si>
    <t>NE TY GABBY GOAT REG</t>
  </si>
  <si>
    <t>NE TY RUSTY RACCOON REG</t>
  </si>
  <si>
    <t>NE TY ZAPPY PURPLE PLATYPUS REG</t>
  </si>
  <si>
    <t>NE TY JEWEL JEWEL REG FLIPPABLES</t>
  </si>
  <si>
    <t>NE TY DANGLER SLOTH REG FLIPPABLES</t>
  </si>
  <si>
    <t>NE TY PIXY WHITE UNICORN REG FLIPPABLES</t>
  </si>
  <si>
    <t>NE TY SUNSET CORAL UNICORN REG FLIP</t>
  </si>
  <si>
    <t>NE TY CALYPSO MULTI NARWHAL REG FLIP</t>
  </si>
  <si>
    <t>NE TY WAVES SEAL REG FLIPPABLES</t>
  </si>
  <si>
    <t>NE TY PINKY FLAMINGO  REG FLIPPABLES</t>
  </si>
  <si>
    <t>NE TY ZAPPY PURPLE PLATYPUS MED</t>
  </si>
  <si>
    <t>NE TY ASHA RAINBOW OSTRICH MED</t>
  </si>
  <si>
    <t>NE TY ORSON BROWN OSTRICH MED</t>
  </si>
  <si>
    <t>NE TY CRUNCH DINOSAUR MED FLIPPABLES</t>
  </si>
  <si>
    <t>NE TY STOMPY DINOSAUR MED FLIPPABLES</t>
  </si>
  <si>
    <t>NE TY PINKY FLAMINGO  MED FLIPPABLES</t>
  </si>
  <si>
    <t>NE TY DANGLER SLOTH MED FLIPPABLES</t>
  </si>
  <si>
    <t>NE TY SUNSET CORAL UNICORN MED FLIP</t>
  </si>
  <si>
    <t>NE TY PIXY WHITE UNICORN LRG</t>
  </si>
  <si>
    <t>NE TY BLITZ BLUE UNICORN LG</t>
  </si>
  <si>
    <t>NE TY HARMONIE SPECKLED UNICORN LRG</t>
  </si>
  <si>
    <t>NE TY DAZZLE BLUE UNICORN LRG FLIPPABLES</t>
  </si>
  <si>
    <t>NE TY MAGIC PINK UNICORN XL</t>
  </si>
  <si>
    <t>NE TY FANTASIA MULTICOLOR UNICORN XL</t>
  </si>
  <si>
    <t>NE TY MINI BOOS COLLECTIBLES SERIES 3</t>
  </si>
  <si>
    <t>NE TY RAINBOW FLIPPABLES POODLE TTY</t>
  </si>
  <si>
    <t>NE TY DOTTY FLIP MULTICOLOR LEOPARD TTY</t>
  </si>
  <si>
    <t>NE TY NELLY FLIPPABLES PINK NARWHAL TTY</t>
  </si>
  <si>
    <t>NE TY ZOEY FLIPPABLES PINK ZEBRA TTY</t>
  </si>
  <si>
    <t>NE TY REGAL FLIPPABLES LION TTY</t>
  </si>
  <si>
    <t>NE TY CHECKS FLIPPABLES PINK OWL TTY</t>
  </si>
  <si>
    <t>NE TY DOTTY BACKPACK</t>
  </si>
  <si>
    <t>NE TY GILBERT BACKPACK</t>
  </si>
  <si>
    <t>NE TY KIKI SEQUIN BACKPACK</t>
  </si>
  <si>
    <t>NE TY GILDA SEQUIN BACKPACK</t>
  </si>
  <si>
    <t>NE TY OWEN SHOULDER BAG</t>
  </si>
  <si>
    <t>NE TY DOTTY SHOULDER BAG</t>
  </si>
  <si>
    <t>NE TY GILBERT SHOULDER BAG</t>
  </si>
  <si>
    <t>NE TY KIKI SEQUIN SHOULDER BAG</t>
  </si>
  <si>
    <t>NE TY OWEN SEQUIN SHOULDER BAG</t>
  </si>
  <si>
    <t>NE TY SLUSH SEQUIN SHOULDER BAG</t>
  </si>
  <si>
    <t>NE TY MOONLIGHT SEQUIN SHOULDER BAG</t>
  </si>
  <si>
    <t>NE TY ICY SEQUIN SHOULDER BAG</t>
  </si>
  <si>
    <t>NE TY ZOEY SEQUIN SHOULDER BAG</t>
  </si>
  <si>
    <t>NE TY KIKI SEQUIN WRISTLET</t>
  </si>
  <si>
    <t>NE PP FIXI BRICKS VEHICLES SET 2</t>
  </si>
  <si>
    <t>NE PP MY FIRST SHAPES SNAIL</t>
  </si>
  <si>
    <t>NE KAADOO TIGER TRAIL CENTRAL INDIA</t>
  </si>
  <si>
    <t>NE KAADOO DARTO MAGNETIC DARTBOARD</t>
  </si>
  <si>
    <t>NE KAADOO KOOGU CALL OF THE WORLD</t>
  </si>
  <si>
    <t>NE KAADOO JODO TIGER RHINO PUZZLE</t>
  </si>
  <si>
    <t>NE KAADOO JODO TIGER SLOTH PUZZLE</t>
  </si>
  <si>
    <t>NE KAADOO JODO LION LEOPARD PUZZLE</t>
  </si>
  <si>
    <t>NE KAADOO JODO LION SLOTH PUZZLE</t>
  </si>
  <si>
    <t>NE KAADOO JODO ELEPHANT RHINO PUZZLE</t>
  </si>
  <si>
    <t>NE KAADOO JODO ELEPHANT LEOPRAD PUZZLE</t>
  </si>
  <si>
    <t>NE KAADOO CROCSNGIRAFFE LUDO HUNT 2IN1</t>
  </si>
  <si>
    <t>NE KAADOO FISH FRENZY FINDING DORY</t>
  </si>
  <si>
    <t>NE KAADOO PIXOO JUNGLE BOOK</t>
  </si>
  <si>
    <t>NE KAADOO STEPS TO PRIDE ROCK</t>
  </si>
  <si>
    <t>NE KAADOO PIXOO CSK</t>
  </si>
  <si>
    <t>NE KAADOO 6 CSK</t>
  </si>
  <si>
    <t>NE MD LIVING ROOM FURNITURE SET</t>
  </si>
  <si>
    <t>NE MD BELLA BUTTERFLY TEA SET</t>
  </si>
  <si>
    <t>NE MD PIRATE SHIP 3D PUZZLE</t>
  </si>
  <si>
    <t>NE MD ORDER UP DINER PLAY SET</t>
  </si>
  <si>
    <t>NE MD JUNGLE FRIENDS SAFARI JUMBO KNOB</t>
  </si>
  <si>
    <t>E MD CHEF ROLE PLAY COSTUME SET</t>
  </si>
  <si>
    <t>NE DJ SHAKE MAKE UR OWN SLIMY  MULTI</t>
  </si>
  <si>
    <t>NE DJ METALLIC SLIME BUCKET FUN   300GM</t>
  </si>
  <si>
    <t>NE DJ SLIMY GLITZY MAGNA GLITTER DREAMY</t>
  </si>
  <si>
    <t>NE DJ MAGNA GLAZE IN 3 COLOUR</t>
  </si>
  <si>
    <t>NE SE ULTIMATE SCIENCE BLAST PK6</t>
  </si>
  <si>
    <t>E TRANSFORMABLOX</t>
  </si>
  <si>
    <t>NE TOY S2P Q BRICKS</t>
  </si>
  <si>
    <t>NE TOY S2P 2 IN 1 GEAR AND TOOLBOX</t>
  </si>
  <si>
    <t>E TOY MF FOX PROJECTOR</t>
  </si>
  <si>
    <t>NE PEPPA BATH FIGURE</t>
  </si>
  <si>
    <t>NE PEPPA BATH FIGURE SET OF TWO</t>
  </si>
  <si>
    <t>NE PEPPA SPLASH</t>
  </si>
  <si>
    <t>E MINNIE RC CAR</t>
  </si>
  <si>
    <t>E MICKEY ROADSTAR RACER</t>
  </si>
  <si>
    <t>NE DINING ROOM FURNITURE SETS</t>
  </si>
  <si>
    <t>NE WBB SITTING ICE BEAR W STRAWBERRY 30C</t>
  </si>
  <si>
    <t>NE WBB SITTING GRIZZLY BEAR W APPLE 30C</t>
  </si>
  <si>
    <t>NE WBB SITTING PANDA BEAR W BANANA 30C</t>
  </si>
  <si>
    <t>E IMC MCSTTUFFINS AMPLIFIER</t>
  </si>
  <si>
    <t>NE IMC SPIDERMAN SPIDER DROP</t>
  </si>
  <si>
    <t>NE TQ TREASURE HUNT RED BEGINNER</t>
  </si>
  <si>
    <t>NE TQ SCAVENGER HUNT YELLOW INTERMEDIATE</t>
  </si>
  <si>
    <t>NE TQ TREASURE HUNT BLUE ADVANCED</t>
  </si>
  <si>
    <t>NE TQ TREASURE HUNT ORANGE BEGINNER</t>
  </si>
  <si>
    <t>NE TQ SCAVENGER HUNT GREEN INTERMEDIATE</t>
  </si>
  <si>
    <t>NE TQ TREASURE HUNT PURPLE ADVANCED</t>
  </si>
  <si>
    <t>NE PULL STRING MICKEY MOUSE CAR</t>
  </si>
  <si>
    <t>NE EDU PUPPY AND BEAR WALKER PACK</t>
  </si>
  <si>
    <t>NE FROZEN TEA TROLLEY</t>
  </si>
  <si>
    <t>E SIMBA DISNEY LIGHT PROJECTOR 4 ASS</t>
  </si>
  <si>
    <t>NE DP XL TEA TIME TRAY</t>
  </si>
  <si>
    <t>E SMOBY   DISNEY PRINCESS BEAUTY BAG</t>
  </si>
  <si>
    <t>NE DP TEA SET TRAY</t>
  </si>
  <si>
    <t>NE SMOBY FROZEN TEA SET TRAY</t>
  </si>
  <si>
    <t>NE SIMBA DISNEY KALEIDOSCOPE 4 ASS</t>
  </si>
  <si>
    <t>NE DP YUMMY CASE</t>
  </si>
  <si>
    <t>NE FRZ 2 FD BASIC DOLL ELSA</t>
  </si>
  <si>
    <t>NE FRZ 2 FD BASIC DOLL ANNA</t>
  </si>
  <si>
    <t>NE FRZ 2 ENCHANTED FOREST SET</t>
  </si>
  <si>
    <t>E FRZ 2 MAGICAL DISCOVERY ELSA</t>
  </si>
  <si>
    <t>E FRZ 2 SINGING DOLL QUEEN ELSA</t>
  </si>
  <si>
    <t>E FRZ 2 SINGING DOLL QUEEN ANNA</t>
  </si>
  <si>
    <t>NE FRZ 2 HAIR PLAY DOLL ANNA</t>
  </si>
  <si>
    <t>NE FRZ 2 HAIR PLAY DOLL ELSA</t>
  </si>
  <si>
    <t>NE DPR CINDERELLA FASHION DOLL</t>
  </si>
  <si>
    <t>NE DPR JASMINE FASHION DOLL</t>
  </si>
  <si>
    <t>NE DPR RAPUNZEL FASHION DOLL</t>
  </si>
  <si>
    <t>NE DPR BELLE FASHION DOLL</t>
  </si>
  <si>
    <t>NE DPR ARIEL FD WITH VANITY</t>
  </si>
  <si>
    <t>NE DPR STYLE SERIES AST</t>
  </si>
  <si>
    <t>NE LOL REMIX TOTS ASST</t>
  </si>
  <si>
    <t>NE LOL REMIX PETS ASST</t>
  </si>
  <si>
    <t>NE LOL OMG REMIX DOLL ASST</t>
  </si>
  <si>
    <t>NE LOL CONFETTI UNDER WRAPS</t>
  </si>
  <si>
    <t>NE NA NA NA SURPRISE 2IN1 POM</t>
  </si>
  <si>
    <t>E ROBO ALIVE ROBOTIC T REX</t>
  </si>
  <si>
    <t>NE ITTY BITTY TEA PARTY S1 SMALL TEA CUP</t>
  </si>
  <si>
    <t>NE ITTY BITTY TEA PARTY S1 BIG TEA CUP</t>
  </si>
  <si>
    <t>NE SG MINI CONE DOLLS</t>
  </si>
  <si>
    <t>NE SG PRINCESS CUPCAKES</t>
  </si>
  <si>
    <t>NE SG FAIRY CUPCAKES</t>
  </si>
  <si>
    <t>NE SG CUPCAKE UNICORN PRINCESS</t>
  </si>
  <si>
    <t>NE SG PRINCESS CONES</t>
  </si>
  <si>
    <t>NE SG CONE UNICORN PRINCESS</t>
  </si>
  <si>
    <t>NE SG WINTER PRINCESS CONE</t>
  </si>
  <si>
    <t>NE SG PRINCESS W ACC</t>
  </si>
  <si>
    <t>NE SG WINTER PRINCESS W ACC</t>
  </si>
  <si>
    <t>NE SG DOLLS HAIR SURPRISE</t>
  </si>
  <si>
    <t>NE SG BABY SITTER DOG WALKER BAKING SET</t>
  </si>
  <si>
    <t>NE SG UNICORN PRINCESS W ACC</t>
  </si>
  <si>
    <t>NE SG FASHION DOLL W SEQUIN CARRY CASE</t>
  </si>
  <si>
    <t>NE SG 13 CUTIES PRINCE FAIRY</t>
  </si>
  <si>
    <t>NE SG CONVERTIBLE WITH DOLL</t>
  </si>
  <si>
    <t>NE SG CAMPERVAN SET</t>
  </si>
  <si>
    <t>NE SG SPARKLE KINGDOM WITH CUPCAKE DOLL</t>
  </si>
  <si>
    <t>NE SMASHERS S3 DINO ICE AGE S</t>
  </si>
  <si>
    <t>NE SMASHERS S3 DINO ICE AGE 8PK</t>
  </si>
  <si>
    <t>NE WING A BUBBLE S1</t>
  </si>
  <si>
    <t>NE RAINBOCORNSSWEET SHAKE SURPRISE S1</t>
  </si>
  <si>
    <t>NE RAINBOCORNS SPARKLE HEART SURP S2</t>
  </si>
  <si>
    <t>NE RAINBOCORNS SEQUIN SURPRISE S3</t>
  </si>
  <si>
    <t>E PETS ALIVE FIFI FLOSSING SLOTH</t>
  </si>
  <si>
    <t>E PETS ALIVE FRANKIE FUNKY FLAMINGO</t>
  </si>
  <si>
    <t>NE XSHOT DINO ATTCK CMBPCK CLAW  N DINO</t>
  </si>
  <si>
    <t>NE XSHOT DINO ATTACK DINO STRIKER</t>
  </si>
  <si>
    <t>NE XSHOT DART BLASTER EXCEL CRUSHER</t>
  </si>
  <si>
    <t>NE XSHOT QUICK SLIDE</t>
  </si>
  <si>
    <t>NE XSHOT HAVOC 48DARTS</t>
  </si>
  <si>
    <t>NE XSHOT EXCEL REFLEX 6</t>
  </si>
  <si>
    <t>NE S001 ZURU METAL MACHINES LANE MADNESS</t>
  </si>
  <si>
    <t>E BUGGY INTERACTIVE S1 12PCS PDQ</t>
  </si>
  <si>
    <t>E SLIDER INTERACTIVE S1 10PCS PDQ</t>
  </si>
  <si>
    <t>NE MAGIC CUBE</t>
  </si>
  <si>
    <t>NE ULTIMATE KITCHEN CHEF AND KITCHEN SET</t>
  </si>
  <si>
    <t>E RECHARGABLE RACING CAR WITH REMOTE</t>
  </si>
  <si>
    <t>NE SUBBOX FRANK FUN WITH COLORS</t>
  </si>
  <si>
    <t>NE SUBBOX FRANK DINOSAURS</t>
  </si>
  <si>
    <t>NE SUBBOX FRANK RHYMING WORDS</t>
  </si>
  <si>
    <t>NE SUBBOX FRANK MY FIRST WORLD MAP</t>
  </si>
  <si>
    <t>NE BEAUTY SET FOR GIRLS PINK</t>
  </si>
  <si>
    <t>E LAPTOP COMPUTER</t>
  </si>
  <si>
    <t>E DANCING DOG</t>
  </si>
  <si>
    <t>E ICECREAM TROLLY</t>
  </si>
  <si>
    <t>E ELECTRIC SKATE BOARD L&amp;S TOY</t>
  </si>
  <si>
    <t>E R C HELICOPTER YELLOW</t>
  </si>
  <si>
    <t>E TRANFORMING CAR RED</t>
  </si>
  <si>
    <t>E CRAWLER MONSTER CAR MULTICOLOR</t>
  </si>
  <si>
    <t>E WALKIE TALKIE</t>
  </si>
  <si>
    <t>E MUSICAL PIANO PINK</t>
  </si>
  <si>
    <t>E 1:22 SUV OPEN STYLE REMOTE RED</t>
  </si>
  <si>
    <t>E 1:16 OPEN DOOR RC CAR RED</t>
  </si>
  <si>
    <t>E R C RACING CAR RED</t>
  </si>
  <si>
    <t>NE WEBBY WOODEN CAPITAL ALPHABETS PUZZLE</t>
  </si>
  <si>
    <t>NE WEBBY WOODEN NUMBERS AND SHAPES PUZZL</t>
  </si>
  <si>
    <t>NE WEBBY DIGITAL NUMBER LUGGAGE TRAIN SE</t>
  </si>
  <si>
    <t>NE WEBBY WOODEN CLOCK TIME AND SHAPES 12</t>
  </si>
  <si>
    <t>NE WEBBY WOODEN GEOMETRIC BLOCKS PUZZLE</t>
  </si>
  <si>
    <t>NE WEBBY UNICORN PLAY TENT  FOR KIDS</t>
  </si>
  <si>
    <t>E WEBBY MUSICAL ELEPHANT KEYWORD PIANO T</t>
  </si>
  <si>
    <t>E WEBBY 5 IN 1 RC EXCAVATOR TRUCK TOY</t>
  </si>
  <si>
    <t>NE WEBBY SPACE ADVENTURE PLAY TENT</t>
  </si>
  <si>
    <t>NE WEBBY SWEET HOME TENT</t>
  </si>
  <si>
    <t>NE WEBBY WORLD MAP JIGSAW FLOOR PUZZLE</t>
  </si>
  <si>
    <t>NE AROUND THE WORD CARD GAME</t>
  </si>
  <si>
    <t>NE STITCHTOI PEDRO THE PENGUIN</t>
  </si>
  <si>
    <t>NE PUZZLETOI INDIA</t>
  </si>
  <si>
    <t>NE PAPER FOLDED FISH</t>
  </si>
  <si>
    <t>NE SAND ART MANDALA</t>
  </si>
  <si>
    <t>NE MAKE PAPER QUILLED PHOTOFRAME</t>
  </si>
  <si>
    <t>NE MOULD PAINT BAKING DELIGHTS</t>
  </si>
  <si>
    <t>NE MAKE MAGIC DISPLAY</t>
  </si>
  <si>
    <t>NE TRANSFORMERS 6PCS TWIST CRAYON</t>
  </si>
  <si>
    <t>E R C HELICOPTER GREEN</t>
  </si>
  <si>
    <t>E R C HELICOPTER RED</t>
  </si>
  <si>
    <t>E TRANFORMING CAR BLUE</t>
  </si>
  <si>
    <t>E CRAWLER MONSTER CAR BLUE</t>
  </si>
  <si>
    <t>E MUSICAL PIANO GREEN</t>
  </si>
  <si>
    <t>E 1:22 SUV OPEN STYLE REMOTE YELLOW</t>
  </si>
  <si>
    <t>E 1:16 OPEN DOOR RC CAR YELLOW</t>
  </si>
  <si>
    <t>E R C RACING CAR MULTICOLOR</t>
  </si>
  <si>
    <t>E FRR MAMA JOSIE THE KANGAROO E6724</t>
  </si>
  <si>
    <t>NE TB 2 IN 1 RACING TRACK AND POUNDING B</t>
  </si>
  <si>
    <t>E TB MOTOR TRUCK</t>
  </si>
  <si>
    <t>NE TB ANIMALS AND ALPHABET PUZZLE</t>
  </si>
  <si>
    <t>E TB BUILDER CONSTRUCTION SET</t>
  </si>
  <si>
    <t>NE CHICK TABLETOP EASEL</t>
  </si>
  <si>
    <t>NE TB 8 IN 1 BUTTON PUZZLE</t>
  </si>
  <si>
    <t>NE TB MAGELLAN S 20 COUNTRIES TRAVELING</t>
  </si>
  <si>
    <t>NE TB PIZZA MAKING</t>
  </si>
  <si>
    <t>NE TB TABLETOB BEDROOM 11 PCS ACC</t>
  </si>
  <si>
    <t>E TB BIG DOLL HOUSE WITH ELEVATOR L AND</t>
  </si>
  <si>
    <t>NE TB KEVIN S HAPPY PARLOUR</t>
  </si>
  <si>
    <t>NE TB SIMON S LUXURY BATHROOM</t>
  </si>
  <si>
    <t>NE TB BONNIE S SUNSHINE KITCHEN</t>
  </si>
  <si>
    <t>NE TB ANIMALS AND NUMBER PUZZLE</t>
  </si>
  <si>
    <t>E BA HAPPY HEARTBEATS BABY</t>
  </si>
  <si>
    <t>NE BA LTLS ROLL N PEDAL TRIKE</t>
  </si>
  <si>
    <t>E BA BABY GROWS UP HAPPY</t>
  </si>
  <si>
    <t>NE BA MIX MY MEDICINE BABY CAT</t>
  </si>
  <si>
    <t>NE BA TEA N SPARKLES BABY BLDH</t>
  </si>
  <si>
    <t>E FRZ 2 FEATURE CRITTER</t>
  </si>
  <si>
    <t>E FP SEA HORSE BLUE</t>
  </si>
  <si>
    <t>E FP KICK AND CRAWL MUSICAL SEAHORSE GYM</t>
  </si>
  <si>
    <t>NE FP WATERMATES ASST</t>
  </si>
  <si>
    <t>NE BARBIE DOLL AND VEHICLE</t>
  </si>
  <si>
    <t>E BARBIE ULTIMATE KITCHEN BAKING</t>
  </si>
  <si>
    <t>E BRB DREAMTOPIA MAGICAL LIGHTS UNICORN</t>
  </si>
  <si>
    <t>E FP LINKIMALS HAPPY SHAPES HEDGEHOG</t>
  </si>
  <si>
    <t>NE BARBIE DREAM CLOSET</t>
  </si>
  <si>
    <t>E FISHER PRICE LINKIMALS A TO Z OTTER</t>
  </si>
  <si>
    <t>E FISHER PRICE LINKIMALS MUSICAL MOOSE</t>
  </si>
  <si>
    <t>NE BARBIE CHELSEA CARNIVAL PLAYSET B28</t>
  </si>
  <si>
    <t>NE BARBIE KARATE DOLL</t>
  </si>
  <si>
    <t>E FP LANDL LANTERN</t>
  </si>
  <si>
    <t>E FP LANDL SMART HUB</t>
  </si>
  <si>
    <t>NE BARBIE COFFEE SHOP AND DOLL</t>
  </si>
  <si>
    <t>NE BARBIE COLOR REVEAL CHELSEA ASST</t>
  </si>
  <si>
    <t>NE BARBIE COLOUR REVEAL WAVE 3</t>
  </si>
  <si>
    <t>E LF MY FIRST LEARNING TABLET</t>
  </si>
  <si>
    <t>E LF CHAT AND COUNT EMOJI PHONE SCOUT</t>
  </si>
  <si>
    <t>E LF CHAT AND COUNT EMOJI PHONE PURPLE</t>
  </si>
  <si>
    <t>E LF MY PEEK A BOO LAPPUP SCOUT</t>
  </si>
  <si>
    <t>E LF MY PEEK A BOO LAPPUP PURPLE</t>
  </si>
  <si>
    <t>E LF SCOUT S LEARNING LIGHTS</t>
  </si>
  <si>
    <t>NE JUMPY ALPACA BEIGE W PUMP</t>
  </si>
  <si>
    <t>NE MAX BUILD MORE BASE PLATE PDQ</t>
  </si>
  <si>
    <t>NE MAX BUILD MORE VALUE 253 PCS</t>
  </si>
  <si>
    <t>NE MAX BUILD MORE VALUE 759 PCS</t>
  </si>
  <si>
    <t>NE MAX BUILD MORE ACC PK 250 PCS</t>
  </si>
  <si>
    <t>NE NERF ZOMBIE STRIKE DOUBLESTRIKE</t>
  </si>
  <si>
    <t>NE NERF MEGA TALON</t>
  </si>
  <si>
    <t>NE SHA MEGA MIGHTIES HEROES AND VILLIANS</t>
  </si>
  <si>
    <t>E NERF ULTRA TWO</t>
  </si>
  <si>
    <t>NE NERF ULTRA THREE</t>
  </si>
  <si>
    <t>NE SHA MEGA MINI MOTORCYCLE SPIDERMAN</t>
  </si>
  <si>
    <t>NE SHA HULK SMASH TANK</t>
  </si>
  <si>
    <t>NE GIJ CS FIGURE AST</t>
  </si>
  <si>
    <t>NE BLW 6IN LEGENDS GRAY SUIT</t>
  </si>
  <si>
    <t>NE BLW LEGENDS AST</t>
  </si>
  <si>
    <t>NE GIJ CS GOLD DARKLING</t>
  </si>
  <si>
    <t>NE SPD BEND AND FLEX IRON SPIDER</t>
  </si>
  <si>
    <t>NE SPD BEND AND FLEX GREEN GOBLIN</t>
  </si>
  <si>
    <t>E BLW SKULL MASK</t>
  </si>
  <si>
    <t>NE NERF ULTRA FOUR</t>
  </si>
  <si>
    <t>NE NERF ULTRA SEVEN</t>
  </si>
  <si>
    <t>NE MVL XMEN ANV 2</t>
  </si>
  <si>
    <t>NE MVL VENOM LEGENDS FLATTOP</t>
  </si>
  <si>
    <t>E NERF ELITE 2.0 TURBINE CS 18</t>
  </si>
  <si>
    <t>NE GIJ CS THEMED FIG AST</t>
  </si>
  <si>
    <t>NE AVN LEGENDS BEST OF CAPT AMERICA</t>
  </si>
  <si>
    <t>NE AVN LEGENDS BEST OF IRON MAN</t>
  </si>
  <si>
    <t>NE AVN LEGENDS BEST OF BLW</t>
  </si>
  <si>
    <t>NE AVN LEGENDS BEST OF BLK PANTHER</t>
  </si>
  <si>
    <t>NE AVN LEGENDS BEST OF RESCUE</t>
  </si>
  <si>
    <t>NE NERF ULTRA SONIC SCRMRS 20 DRT REFILL</t>
  </si>
  <si>
    <t>NE PD SUPER STRETCH AST  E9444</t>
  </si>
  <si>
    <t>NE PD ELASTIX AST  E6967</t>
  </si>
  <si>
    <t>NE PD CEREAL SLIME ASST E9006</t>
  </si>
  <si>
    <t>NE PD SUPER CLOUD SLIME CANE8793</t>
  </si>
  <si>
    <t>NE PD SAND SHIMMER STRETCH F0102</t>
  </si>
  <si>
    <t>NE PD CASH REGISTER E6890</t>
  </si>
  <si>
    <t>NE PD CHEESY SANDWICH SET E7623</t>
  </si>
  <si>
    <t>NE PD NOODLE PARTY PLAYSET E7776</t>
  </si>
  <si>
    <t>NE PD FRONT LOADER E9226</t>
  </si>
  <si>
    <t>NE PD SNOTTY SCOTTY E6198</t>
  </si>
  <si>
    <t>NE PD SHERRIE SHEARIN SHEEPE7773</t>
  </si>
  <si>
    <t>NE PD CHEWIN CHARLIE E8996</t>
  </si>
  <si>
    <t>NE PD HYDROGLITZ TREASURE E9434</t>
  </si>
  <si>
    <t>NE SG SHOOTING STARS MAGICAL LOGIC</t>
  </si>
  <si>
    <t>NE SG ZIG ZAG PUZZLER</t>
  </si>
  <si>
    <t>NE SG IQ ARROWS</t>
  </si>
  <si>
    <t>NE SG WALK THE DOG</t>
  </si>
  <si>
    <t>NE SG PLUG N PLAY PUZZLER</t>
  </si>
  <si>
    <t>NE WOODPECKER FEEDING GAMES</t>
  </si>
  <si>
    <t>NE ANIMAL STACKING GAME</t>
  </si>
  <si>
    <t>E FAMILY GAMES BOMB DISPOSAL DELUXE SET</t>
  </si>
  <si>
    <t>NE WOODEN PUZZLES IN FIRE TRUCK</t>
  </si>
  <si>
    <t>NE WOODEN PUZZLES IN STEAMSHIP</t>
  </si>
  <si>
    <t>NE WOODPECKER FRUIT FIESTA GAME</t>
  </si>
  <si>
    <t>NE EGGS PUZZLES 15 PCS TROPICAL</t>
  </si>
  <si>
    <t>NE EGGS PUZZLES 15 PCS DINO</t>
  </si>
  <si>
    <t>NE PEPPA PIG SOFTEE DOUGH L FIG</t>
  </si>
  <si>
    <t>NE PEPPA PIG SOFTEE DOUGH S FIG</t>
  </si>
  <si>
    <t>E PEPPA NIGHT LIGHT</t>
  </si>
  <si>
    <t>E GEORGE NIGHT LIGHT</t>
  </si>
  <si>
    <t>NE PEPPA COIN BANK</t>
  </si>
  <si>
    <t>NE GEORGE COIN BANK</t>
  </si>
  <si>
    <t>E PJ MASKS CATBOY NIGHT LIGHT</t>
  </si>
  <si>
    <t>E PJ MASKS OWLETTE NIGHT LIGHT</t>
  </si>
  <si>
    <t>E PJ MASKS GEKKO NIGHT LIGHT</t>
  </si>
  <si>
    <t>E PAW PATROL CHASE NIGHT LIGHT</t>
  </si>
  <si>
    <t>E PAW PATROL SKYE NIGHT LIGHT</t>
  </si>
  <si>
    <t>E PAW PATROL MARSHALL NIGHT LIGHT</t>
  </si>
  <si>
    <t>NE PAW PATROL CHASE COIN BANK</t>
  </si>
  <si>
    <t>E SH MOBY FRIENDS SILICONE SOAP BUDDY</t>
  </si>
  <si>
    <t>E SH ZOO MIX MATCH FLIPPERS</t>
  </si>
  <si>
    <t>E SH ZOO SQUEEZE AND SHOWER</t>
  </si>
  <si>
    <t>NE SH SOFT ACTIVITY BOOK FARMSTAND</t>
  </si>
  <si>
    <t>NE SG FROGGIT</t>
  </si>
  <si>
    <t>E CHILOKBO SUPER BEACH BUGGY</t>
  </si>
  <si>
    <t>NE HOT WHEELS FOLD OUT PLAY SET ASST</t>
  </si>
  <si>
    <t>NE MT 1 64 SCALE DIE CAST 5 PACK ASST</t>
  </si>
  <si>
    <t>NE HOT WHEELS HYPER BOOST TIRE SHOP</t>
  </si>
  <si>
    <t>NE HW BLASTIN RIG 5DCCS HAULER BNDL</t>
  </si>
  <si>
    <t>NE MT 1 64 SCALE DC THEMED LICENSED</t>
  </si>
  <si>
    <t>NE PIXAR 7 BASIC FIG ASST</t>
  </si>
  <si>
    <t>NE PIXAR DIECAST MASHUPS AST</t>
  </si>
  <si>
    <t>NE HOT WHEELS STUNT GARAGE PLAYSET</t>
  </si>
  <si>
    <t>NE MATCHBOX SKY BUSTERS TOP GUN</t>
  </si>
  <si>
    <t>NE HOT WHEELS F AND F SPY RACERS TRACK S</t>
  </si>
  <si>
    <t>NE MONOPOLY SORE LOSERS E9972</t>
  </si>
  <si>
    <t>NE OPERATION PET SCAN E9694</t>
  </si>
  <si>
    <t>450141613 BLUE 10</t>
  </si>
  <si>
    <t>450141701 BLUE 10</t>
  </si>
  <si>
    <t>450141703 BLUE 10</t>
  </si>
  <si>
    <t>450141707 PINK 10</t>
  </si>
  <si>
    <t>450142783 BLUE 10</t>
  </si>
  <si>
    <t>NE BABY SHARK BABY SHARK PLUSH 20CM</t>
  </si>
  <si>
    <t>NE BABY SHARK DADDY SHARK PLUSH 20CM</t>
  </si>
  <si>
    <t>NE BABY SHARK MOMMY SHARK PLUSH 20CM</t>
  </si>
  <si>
    <t>NE BABY SHARK GRANDMA SHARK PLUSH 20CM</t>
  </si>
  <si>
    <t>NE BABY SHARK GRANDPA SHARK PLUSH 20CM</t>
  </si>
  <si>
    <t>NE BABY SHARK BABY SHARK PLUSH 30CM</t>
  </si>
  <si>
    <t>NE BABY SHARK DADDY SHARK PLUSH 30CM</t>
  </si>
  <si>
    <t>NE BABY SHARK MOMMY SHARK PLUSH 30CM</t>
  </si>
  <si>
    <t>NE BABY SHARK GRANDMA SHARK PLUSH 30CM</t>
  </si>
  <si>
    <t>NE BABY SHARK GRANDPA SHARK PLUSH 30CM</t>
  </si>
  <si>
    <t>NE BABY SHARK BABY SHARK PLUSH BAG</t>
  </si>
  <si>
    <t>NE BABY SHARK DADDY SHARK PLUSH BAG</t>
  </si>
  <si>
    <t>NE BABY SHARK MOMMY SHARK PLUSH BAG</t>
  </si>
  <si>
    <t>NE BABY SHARK BABY SHARK SLING BAG</t>
  </si>
  <si>
    <t>NE BABY SHARK DADDY SHARK SLING BAG</t>
  </si>
  <si>
    <t>NE BABY SHARK MOMMY SHARK SLING BAG</t>
  </si>
  <si>
    <t>NE BABY SHARK BABY SHARK PUPPET 27CM</t>
  </si>
  <si>
    <t>NE BABY SHARK DADDY SHARK PUPPET 27CM</t>
  </si>
  <si>
    <t>NE BABY SHARK MOMMY SHARK PUPPET 27CM</t>
  </si>
  <si>
    <t>NE BABY SHARK GRANDMA SHARK PUPPET 27CM</t>
  </si>
  <si>
    <t>NE BABY SHARK GRANDPA SHARK PUPPET 27CM</t>
  </si>
  <si>
    <t>NE BABY SHARK BABY SHARK PILLOW</t>
  </si>
  <si>
    <t>NE BABY SHARK DADDY SHARK PILLOW</t>
  </si>
  <si>
    <t>NE BABY SHARK MOMMY SHARK PILLOW</t>
  </si>
  <si>
    <t>NE BABY SHARK GRANDMA SHARK PILLOW</t>
  </si>
  <si>
    <t>NE BABY SHARK GRANDPA SHARK PILLOW</t>
  </si>
  <si>
    <t>NE TROLLS POPPY 20CM</t>
  </si>
  <si>
    <t>NE TROLLS POPPY STAR 20CM</t>
  </si>
  <si>
    <t>NE TROLLS BRANCH 20CM</t>
  </si>
  <si>
    <t>NE TROLLS BRANCH STAR 20CM</t>
  </si>
  <si>
    <t>NE TROLLS COOPER 20CM</t>
  </si>
  <si>
    <t>NE TROLLS POPPY 40CM</t>
  </si>
  <si>
    <t>NE HATCHIMALS SURPRISE PUZZLE BOX</t>
  </si>
  <si>
    <t>NE HATCHIMALS 3 PACK GAMESBUNDLE</t>
  </si>
  <si>
    <t>NE PAW PATROL POPPER JUNIOR</t>
  </si>
  <si>
    <t>NE PAW PATROL FLIPOLO</t>
  </si>
  <si>
    <t>NE PAW PATROL MEMO GAME MINI TIN</t>
  </si>
  <si>
    <t>NE PAW PATROL MEMO GAME</t>
  </si>
  <si>
    <t>NE PAW PATROL TOWER BOX 2 PUZZLES</t>
  </si>
  <si>
    <t>NE PAW PATROL WOOD PUZZLE</t>
  </si>
  <si>
    <t>NE PAW PAT PATROL WOOD PUZZLES 4 PACK</t>
  </si>
  <si>
    <t>NE PAW PATROL 5 SHAPE PUZZLES</t>
  </si>
  <si>
    <t>NE PAW PATROL ICE BREAKER GAME</t>
  </si>
  <si>
    <t>NE CHILOKBO RANGE ROVER EVOQUE P</t>
  </si>
  <si>
    <t>NE CHILOKBO BENTLEY CONTINENTALGTSPEED P</t>
  </si>
  <si>
    <t>NE CHILOKBO MERCEDES-BENZ SLS AMG P</t>
  </si>
  <si>
    <t>NE CHILOKBO MERCEDES BENZ AMG 3 IN 1 P</t>
  </si>
  <si>
    <t>E 116 JE SEDAN CAR BLACK</t>
  </si>
  <si>
    <t>E 116 JE SEDAN CAR WHITE</t>
  </si>
  <si>
    <t>E 1198 JE AUDI TT RS PLUS RED</t>
  </si>
  <si>
    <t>E 1198 JE AUDI TT RS PLUS WHITE</t>
  </si>
  <si>
    <t>E 2198 JJ AUDI R8 SPYDER YELLOW</t>
  </si>
  <si>
    <t>E 5188 JT BMW S1000RR BIKE BLACK</t>
  </si>
  <si>
    <t>E 5188 JT BMW S1000RR BIKE BLUE</t>
  </si>
  <si>
    <t>E CHILOKBO BMW K1300S B O MOTORCYCLE MAR</t>
  </si>
  <si>
    <t>E SLIVERLIT MINI ROBOT MAZE BREAKER</t>
  </si>
  <si>
    <t>E SLIVERLIT KOMBAT ROBOT VIKING SINGLE P</t>
  </si>
  <si>
    <t>E SLIVERLIT MINI ROBOT  OP ONE</t>
  </si>
  <si>
    <t>E SLIVERLIT FOLLOW ME DROID SINGLE PACK</t>
  </si>
  <si>
    <t>E SLIVERLIT QUIZZIE ASST 3 COLORS</t>
  </si>
  <si>
    <t>E SLIVERLIT GLOOPIES DINO ASST</t>
  </si>
  <si>
    <t>E SLIVERLIT 360 TORNADO SPHERIC M</t>
  </si>
  <si>
    <t>E SLIVERLIT FURY BUSTER</t>
  </si>
  <si>
    <t>E SLIVERLIT OP ONE</t>
  </si>
  <si>
    <t>E MODELART MOTION SENSOR FLYING SAUCER</t>
  </si>
  <si>
    <t>NE TREASURE X KING S GOLD MINI BEAST PCK</t>
  </si>
  <si>
    <t>NE TREASURE X KING S GOLD HUNTER PACK</t>
  </si>
  <si>
    <t>NE TREASUREX KINGS GOLDMYSTICALBEAST PCK</t>
  </si>
  <si>
    <t>NE TREASURE X KINGS GOLD ALIENS VS KINGS</t>
  </si>
  <si>
    <t>NE TREASURE X ALIENS SINGLE PACK</t>
  </si>
  <si>
    <t>NE 1:24  DEADPOOL TACO TRUCK BLCK W FIG</t>
  </si>
  <si>
    <t>NE 1:24   2017 FORD GT W SPIDERMAN FIG</t>
  </si>
  <si>
    <t>NE 1:24  2016 CHEVY CAMARO SS W IR FIG</t>
  </si>
  <si>
    <t>NE 1:24  2017 FORD GT W MILES MORALESFIG</t>
  </si>
  <si>
    <t>NE 1:24  2006 FORD MUSTANG GT W CA FIG</t>
  </si>
  <si>
    <t>NE 1:24  1973 FORDMUSTANG MACH1 W CM FIG</t>
  </si>
  <si>
    <t>NE 1:24  HPOTTER 1967 FORD ANGLIA W FIG</t>
  </si>
  <si>
    <t>NE 1:24  2009 CHEVY CORVETTE W JOKER FIG</t>
  </si>
  <si>
    <t>E SPIDERMAN BUGGY 1:14 RC</t>
  </si>
  <si>
    <t>E SPIDERMAN 1:12 ELITE 4 X 4 RC</t>
  </si>
  <si>
    <t>E 2017 FORD GT 1:16 RC SPIDERMAN</t>
  </si>
  <si>
    <t>NE METALS MARVEL 4 BLACK PANTHER FIGURE</t>
  </si>
  <si>
    <t>NE METALS MARVEL 4 WOLVERINE FIGURE</t>
  </si>
  <si>
    <t>NE NANO  INFINITY WARS 1.65 FIG 5PK</t>
  </si>
  <si>
    <t>NE NANO 1.65 FIG 5 PK WAVE 2A</t>
  </si>
  <si>
    <t>NE 1:24 1966CHEVYCORVETTE W BLCK WID FIG</t>
  </si>
  <si>
    <t>NE FIRE HELICOPTER RESPONSE</t>
  </si>
  <si>
    <t>NE HAMLEYS OUT OF THE BOX 4 6 Y</t>
  </si>
  <si>
    <t>NE HAMLEYS OUT OF THE BOX 6 8 Y</t>
  </si>
  <si>
    <t>E UDIRC DISCOVERY 2 DRONE W HD CAMERA</t>
  </si>
  <si>
    <t>E RC 24G RIDE ON MASERATI RED</t>
  </si>
  <si>
    <t>E RC 24G RIDE ON AUDI RED</t>
  </si>
  <si>
    <t>E RC RIDE 24G ON MERCEDES BLACK</t>
  </si>
  <si>
    <t>NE TY RODNEY MULTICOLOR HAMSTER REG</t>
  </si>
  <si>
    <t>NE TY ENCHANTED OWL REG</t>
  </si>
  <si>
    <t>NE TY BEAKS TOUCAN BIRD REG</t>
  </si>
  <si>
    <t>NE TY FANTASIA POOL SLIDES LARGE</t>
  </si>
  <si>
    <t>NE TY FANTASIA POOL SLIDES SMALL</t>
  </si>
  <si>
    <t>NE TY FANTASIA POOL SLIDES MED</t>
  </si>
  <si>
    <t>NE TY OWEN POOL SLIDES MED</t>
  </si>
  <si>
    <t>NE TY OWEN POOL SLIDES SMALL</t>
  </si>
  <si>
    <t>NE TY OWEN POOL SLIDES LARGE</t>
  </si>
  <si>
    <t>NE TY TEENY TYS PP CHASE</t>
  </si>
  <si>
    <t>NE TY TEENY TYS PP RUBBLE</t>
  </si>
  <si>
    <t>NE TY TEENY TYS PP SKYE</t>
  </si>
  <si>
    <t>NE TY TEENY TYS PP MARSHALL</t>
  </si>
  <si>
    <t>NE TY TEENY TYS PP ROCKY</t>
  </si>
  <si>
    <t>NE TY TEENY TYS PP ZUMA</t>
  </si>
  <si>
    <t>NE TY TEENY TYS PP TRACKER</t>
  </si>
  <si>
    <t>NE TY TEENY TYS PP EVEREST</t>
  </si>
  <si>
    <t>NE TY HEATHER CAT WITH HOEN CLIP</t>
  </si>
  <si>
    <t>NE TY DANGLER GREY SLOTH CLIP</t>
  </si>
  <si>
    <t>NE TY HARMONIE SPECKLED UNICORN CLIP</t>
  </si>
  <si>
    <t>NE TY PASTEL PLATYPUS CLIP</t>
  </si>
  <si>
    <t>NE TY TABOR PINK WHITE TIGER REG</t>
  </si>
  <si>
    <t>NE TY SADIE COCKER SPAN REG</t>
  </si>
  <si>
    <t>NE NERF OCTO DB 8 ELITE 2.0 ROUGHCUT</t>
  </si>
  <si>
    <t>NE HOT WHEELS TENNIS</t>
  </si>
  <si>
    <t>NE BARBIE GOLF SET W TROLLEY EFLUTE</t>
  </si>
  <si>
    <t>NE MLP STATIONERY KIT</t>
  </si>
  <si>
    <t>NE MINION TENT INCLUDING 20 BALLS</t>
  </si>
  <si>
    <t>E FORD MUSTANG  WHEELIE RAIDERS</t>
  </si>
  <si>
    <t>E NISSAN GTR  WHEELIE RAIDERS</t>
  </si>
  <si>
    <t>E VW BEETLE  WHEELIE RAIDERS</t>
  </si>
  <si>
    <t>NE VOLVO MINI MOVER 3ASST</t>
  </si>
  <si>
    <t>NE VOLVO MICRO BUILDERS 2ASST</t>
  </si>
  <si>
    <t>E VOLVO WHEEL LOADER</t>
  </si>
  <si>
    <t>E VOLVO ARTICULATED HAULER</t>
  </si>
  <si>
    <t>E VOLVO TRACKED EXCAVATOR</t>
  </si>
  <si>
    <t>NE VOLVO ONSITE HAULER</t>
  </si>
  <si>
    <t>NE VOLVO ONSITE LOADER</t>
  </si>
  <si>
    <t>NE VOLVO ONSITE EXCAVATOR</t>
  </si>
  <si>
    <t>NE MACK/VOLVO MICRO BUILDER TRUCK</t>
  </si>
  <si>
    <t>E CONCRETE MIXER</t>
  </si>
  <si>
    <t>E WHEEL LOADER</t>
  </si>
  <si>
    <t>E BULLDOZER</t>
  </si>
  <si>
    <t>E EXCAVATOR</t>
  </si>
  <si>
    <t>NE 10919 BATCAVE#</t>
  </si>
  <si>
    <t>NE 43178 CINDERELLA CASTLE CELEB</t>
  </si>
  <si>
    <t>NE 43180 BELLE CASTLE CELEBRATN</t>
  </si>
  <si>
    <t>E 51515 ROBOT INVENTOR</t>
  </si>
  <si>
    <t>NE ROCK ART ROCK PAINTING KIT</t>
  </si>
  <si>
    <t>NE DOODLETOI SCRATCH ART SHEETS</t>
  </si>
  <si>
    <t>NE 10 IN 1 PLAY N LEARN KIT</t>
  </si>
  <si>
    <t>NE STITCHTOI MONKEY DIY FELT KIT</t>
  </si>
  <si>
    <t>NE STITCHTOI SANTA CLAUS DIY KIT</t>
  </si>
  <si>
    <t>NE CRAFTOI DIY PAPER CRAFT PK 8</t>
  </si>
  <si>
    <t>NE SMALLJOYS GRATITUDE JOURNAL</t>
  </si>
  <si>
    <t>NE GOAL MAPPER BOOK</t>
  </si>
  <si>
    <t>NE DOODLETOI JOY CARDS</t>
  </si>
  <si>
    <t>NE DOODLETOI HAPPY VIBE PK OF 10</t>
  </si>
  <si>
    <t>NE SUNTA JUMBO BLOCKS 42PCS PINK</t>
  </si>
  <si>
    <t>NE HP DIE CAST WANDS ASST</t>
  </si>
  <si>
    <t>E HP FEATURE WIZARD WANDS ASST</t>
  </si>
  <si>
    <t>E HP INTERACTIVE CREATURE HEDWIG</t>
  </si>
  <si>
    <t>NE HP PLAYSETS</t>
  </si>
  <si>
    <t>NE LIL LOCKITZ SWEETS SET</t>
  </si>
  <si>
    <t>NE LIL LOCKITZ SELFIE SET</t>
  </si>
  <si>
    <t>NE LIL LOCKITZ JUICE BAR KIT</t>
  </si>
  <si>
    <t>E HP WIZARD TRAINING WANDS</t>
  </si>
  <si>
    <t>E DUMBLEDORE TRAINING WANDS</t>
  </si>
  <si>
    <t>NE HP OLLIVANDER S WAND SHOP</t>
  </si>
  <si>
    <t xml:space="preserve"> E MIKO2  SPECIAL EDITION</t>
  </si>
  <si>
    <t>E CHILOKBO MCLAREN P1 PUSHCAR RED</t>
  </si>
  <si>
    <t>E CHILOKBO MCLAREN P1 PUSHCAR ORANGE</t>
  </si>
  <si>
    <t>E MASERATI BLUE 2 W SCOOTER W LED</t>
  </si>
  <si>
    <t>NE LEGO 11016 BUILDING BRICKS</t>
  </si>
  <si>
    <t>NE LEGO 41924 SECRET HOLDER</t>
  </si>
  <si>
    <t>NE LEGO 75284 KNIGHTS REN SHIP</t>
  </si>
  <si>
    <t>NE HT CROCHET 7.5 X3 PINK DOLL</t>
  </si>
  <si>
    <t>NE HT CROCHET 8 X2 YELLOW DOLL</t>
  </si>
  <si>
    <t>NE HT CROCHET 8 X2 PINK DOLL</t>
  </si>
  <si>
    <t>NE HT CROCHET 10 X3 BLUE DOLL</t>
  </si>
  <si>
    <t>NE HT CROCHET 11 X4 GIRAFFE</t>
  </si>
  <si>
    <t>NE HT CROCHET 11 X4 BUNNY</t>
  </si>
  <si>
    <t>E SILVERLIT ROBO BEATS</t>
  </si>
  <si>
    <t>E SILVERLIT PROGRAM A BOT X</t>
  </si>
  <si>
    <t>E SILVERLIT 360 TORNADO WITH AIR PUMP</t>
  </si>
  <si>
    <t>E SILVERLIT AQUACYLONE XS</t>
  </si>
  <si>
    <t>E SILVERLIT FURY CROSS</t>
  </si>
  <si>
    <t>E SILVERLIT MINI AQUAJET TRANSFORMS IN T</t>
  </si>
  <si>
    <t>NE HILIFE ROLL AND RUN PUZZLE CART</t>
  </si>
  <si>
    <t>NE HILIFE ROCKING HORSE</t>
  </si>
  <si>
    <t>NE TOY AIRPLANE</t>
  </si>
  <si>
    <t>NE DPR V SMALL DOLL BELLE E6512</t>
  </si>
  <si>
    <t>NE BA LTLS SQUAD MILA BRN STRT HAIR</t>
  </si>
  <si>
    <t>NE BA LTLS SQUAD LITTLE ASTRID BLD HAIR</t>
  </si>
  <si>
    <t>NE MLP FLUTTERSHY MERMAID E9141</t>
  </si>
  <si>
    <t>NE MLP RARITY PRINCESS E9143</t>
  </si>
  <si>
    <t>NE MLP POTION PONIES AST E9153</t>
  </si>
  <si>
    <t>NE BA TINYCORNS AST E9164</t>
  </si>
  <si>
    <t>NE MLP MAGICAL POTION SURPRISE E9947</t>
  </si>
  <si>
    <t>NE BA LTLS FANTASY STYLES SQUAD KIERA</t>
  </si>
  <si>
    <t>NE BA LTLS FANTASY STYLES SQUAD HARLYN</t>
  </si>
  <si>
    <t>NE BA TEA N SPARKLES BABY BRNH F0032</t>
  </si>
  <si>
    <t>NE SMARTIVITY PIRATE'S TELESCOPE</t>
  </si>
  <si>
    <t>E MLP KISS MY UNICORN E9107</t>
  </si>
  <si>
    <t>NE AVN 6IN HULK AND ABOMINATION</t>
  </si>
  <si>
    <t>E NER HALO MA40</t>
  </si>
  <si>
    <t>NE TRA CYBERVERSE 1 STEP BUMBLEBEE</t>
  </si>
  <si>
    <t>E TRA CYB BATTLE CALL TROOPER CLASS AST</t>
  </si>
  <si>
    <t>NE LOVE DIANA 6INCHES PRINCESS MINI DOLL</t>
  </si>
  <si>
    <t>NE LOVE DIANA 6INCHES SUPERHERO MINI DOL</t>
  </si>
  <si>
    <t>NE LOVE DIANA 6INCHES HAIRDRESSER MINI D</t>
  </si>
  <si>
    <t>NE LOVE DIANA 6INCHES BIRTHDAY MINI DOLL</t>
  </si>
  <si>
    <t>NE LOVE DIANA 6INCHES DOCTOR MINI DOLL</t>
  </si>
  <si>
    <t>NE LOVE DIANA 6INCHES BALLERINA MINI DOL</t>
  </si>
  <si>
    <t>NE LOVE DIANA CUPCAKE FOODCART PLAYSET</t>
  </si>
  <si>
    <t>NE LOVE DIANA 13INCHES ASTRONAUT HAIRDRE</t>
  </si>
  <si>
    <t>NE SUNRISE DRAGON RATTLE</t>
  </si>
  <si>
    <t>NE MID NIGHT DRAGON RATTLE</t>
  </si>
  <si>
    <t>NE SHINING STARS UNICORN RATTLE</t>
  </si>
  <si>
    <t>NE COTTON CANDY UNICORN RATTLE</t>
  </si>
  <si>
    <t>NE ELEPHANT NATURAL RUBBER TEETHER</t>
  </si>
  <si>
    <t>NE GIRAFFE NATURAL RUBBER TEETHER</t>
  </si>
  <si>
    <t>NE HIPPO NATURAL RUBBER TEETHER</t>
  </si>
  <si>
    <t>NE CROCODILE NATURAL RUBBER TEETHER</t>
  </si>
  <si>
    <t>NE ZEBRA NATURAL RUBBER TEETHER</t>
  </si>
  <si>
    <t>NE LION NATURAL RUBBER TEETHER</t>
  </si>
  <si>
    <t>NE CRAB NATURAL RUBBER RATTLE AND BATH T</t>
  </si>
  <si>
    <t>NE WHALE RATTLE AND BATH TOY</t>
  </si>
  <si>
    <t>NE SEA HORSE RATTLE AND BATH TOY</t>
  </si>
  <si>
    <t>NE TURTLE RATTLE AND BATH TOY</t>
  </si>
  <si>
    <t>NE OCTOPUS RATTLE AND BATH TOY</t>
  </si>
  <si>
    <t>NE DOLPHIN RATTLE AND BATH TOY</t>
  </si>
  <si>
    <t>NE COW NATURAL RUBBER RATTLE AND BATH TO</t>
  </si>
  <si>
    <t>NE SHEEP RATTLE AND BATH TOY</t>
  </si>
  <si>
    <t>NE HORSE RATTLE AND BATH TOY</t>
  </si>
  <si>
    <t>NE CHICK RATTLE AND BATH TOY</t>
  </si>
  <si>
    <t>NE PUPPY RATTLE AND BATH TOY</t>
  </si>
  <si>
    <t>NE BOP IT MICRO SERIES B0639</t>
  </si>
  <si>
    <t>NE SIMON MICRO SERIES B0640</t>
  </si>
  <si>
    <t>NE SIMON CLASSIC E9383</t>
  </si>
  <si>
    <t>NE F AND F 1.65INCH 3 PACK NANO</t>
  </si>
  <si>
    <t>NE F AND F SCALE 1:32 17 ASSORTMENTS</t>
  </si>
  <si>
    <t>NE F AND F 1:24  SHAWS MCLAREN 720S</t>
  </si>
  <si>
    <t>NE F AND F 1:24 DODGE CHALLENGER SRT8OFF</t>
  </si>
  <si>
    <t>NE F AND F 1:24 LAMBORGHINI MURCIELAGOLP</t>
  </si>
  <si>
    <t>NE F AND F 1:24 1970 DODGE CHARGER</t>
  </si>
  <si>
    <t>NE F AND F 1:24 FF8 1972 PLYMOUTH GTX</t>
  </si>
  <si>
    <t>NE F AND F 1:24 HONDA S2000 CONVERTIBLE</t>
  </si>
  <si>
    <t>NE F AND F 1:24 1970 PLYMOUTH ROAD RUNNE</t>
  </si>
  <si>
    <t>NE F AND F 1:24 1973 PLYMOUTH BARRACUDA</t>
  </si>
  <si>
    <t>NE F AND F 1:24 1971 NISSAN SKYLINE2000G</t>
  </si>
  <si>
    <t>NE F AND F 1:24 HANS MAZDA RX 7</t>
  </si>
  <si>
    <t>NE F AND F 1: 24 1970 DODGE CHRGR WDOM F</t>
  </si>
  <si>
    <t>NE F AND F 1: 24 1995 TOYOTA SUPRA WBRIA</t>
  </si>
  <si>
    <t>E F AND F 1:24 R C 2002 NISSAN SKYLINE G</t>
  </si>
  <si>
    <t>E F AND F 1:24 R C BRIANS TOYOTA SUPRAOR</t>
  </si>
  <si>
    <t>E F AND F 1:10 DRIFT R C NISSAN SKYLINE</t>
  </si>
  <si>
    <t>E F AND F 1:10 DRIFT R C MAZDA RX7</t>
  </si>
  <si>
    <t>E F AND F 1:12 R C1970 DODGE CHARGER OFF</t>
  </si>
  <si>
    <t>E SKY WALKER CAGE QUADCOPTER</t>
  </si>
  <si>
    <t>E BIG REMOTE CONTROL DINOSAUR</t>
  </si>
  <si>
    <t>E RASTAR RC 1:24 MERCEDES BENZ G63</t>
  </si>
  <si>
    <t>E RASTAR RC 1:24 FERRARI 488 GTB</t>
  </si>
  <si>
    <t>E RASTAR RC 1:24 FERRARI LAFERRARI</t>
  </si>
  <si>
    <t>E RASTAR RC 1:24 PAGANI ZONDA R</t>
  </si>
  <si>
    <t>E RASTAR RC 1:24 BENTLEY CONFINENTAL GT</t>
  </si>
  <si>
    <t>E RASTAR RC 1:24 BUGATTI GRAND SPORT VIT</t>
  </si>
  <si>
    <t>E RASTAR RC 1:24 PORSCHE GT3 RS</t>
  </si>
  <si>
    <t>E RASTAR RC 1:24 MERCEDES AMG GT</t>
  </si>
  <si>
    <t>E RASTAR RC 1:24 MINI COUNTRYMAN</t>
  </si>
  <si>
    <t>E RASTAR RC 1:24 JEEP WRANGLER JL</t>
  </si>
  <si>
    <t>E RASTAR RC 1:24 LAND ROVER DEFENDER</t>
  </si>
  <si>
    <t>E RASTAR RC 1:24 MURCIELAGO LP670 4</t>
  </si>
  <si>
    <t>NE PEPPA MINI CASH REGSTR SET WITH SOUND</t>
  </si>
  <si>
    <t>NE PEPPA KITCHEN SET WITH TROLLEY</t>
  </si>
  <si>
    <t>NE PEPPA BEAUTY SET WITH TROLLEY</t>
  </si>
  <si>
    <t>NE PEPPA DENTAL SET WITH TROLLEY</t>
  </si>
  <si>
    <t>E CAMERA BUBBLE BLISTER ASSTD</t>
  </si>
  <si>
    <t>E WAND BUBBLE SHOOTER ASSTD</t>
  </si>
  <si>
    <t>E UNICORN BUBBLE SHOOTER ASSTD</t>
  </si>
  <si>
    <t>E CAT CAMERA BUBBLE SHOOTER ASSTD</t>
  </si>
  <si>
    <t>E BIG CAMERA BUBBLE SHOOTER</t>
  </si>
  <si>
    <t>E TELESCOPE BUBBLE SHOOTER</t>
  </si>
  <si>
    <t>NE CRASHEMS</t>
  </si>
  <si>
    <t>NE BT AUTO RETURN WAR TIGER YO YO</t>
  </si>
  <si>
    <t>NE BT AUTO RETURN IMPERIAL DRAGON YO YO</t>
  </si>
  <si>
    <t>NE BT AUTO RETURN EVIL SERPENT YO YO</t>
  </si>
  <si>
    <t>NE BT AUTO RETURN RAGING EAGLE YO YO</t>
  </si>
  <si>
    <t>NE BT CLUTCH BASIC ARMORED OX YO YO</t>
  </si>
  <si>
    <t>NE BT CLUTCH BASIC SOUL EATER YO YO</t>
  </si>
  <si>
    <t>NE BT CLUTCH BASIC RAGING EAGLE YO YO</t>
  </si>
  <si>
    <t>NE BT PRIMARY SOUL EATER YO YO</t>
  </si>
  <si>
    <t>NE BT PRIMARY DEADLY SCORPION YO YO</t>
  </si>
  <si>
    <t>NE BT PRIMARY BLUE WOLF YO YO</t>
  </si>
  <si>
    <t>NE BT PRIMARY SCARLET LION YO YO</t>
  </si>
  <si>
    <t>NE BT PRIMARY WHITE NIGHT YO YO</t>
  </si>
  <si>
    <t>E PINKFONG BABY SHARK BABYSHARK SONGDOLL</t>
  </si>
  <si>
    <t>E PINKFONG BABY SHARK DADDYSHRK SONGDOLL</t>
  </si>
  <si>
    <t>E PINKFONG BABY SHARK MOMMYSHRK SONGDOLL</t>
  </si>
  <si>
    <t>E PINKFONG BABY SHARK BABYSHARK SONGCUBE</t>
  </si>
  <si>
    <t>E PINKFONG BABY SHARK DADDYSHRK SONGCUBE</t>
  </si>
  <si>
    <t>E PINKFONG BABY SHARK MOMMYSHRK SONGCUBE</t>
  </si>
  <si>
    <t>E BABY SHARK 18 INCH PLUSH WITH SOUND</t>
  </si>
  <si>
    <t>E PINKFONG BABY SHARK BABY SHARK PUPPET</t>
  </si>
  <si>
    <t>E PINKFONG BABY SHARK MOMMY SHARK PUPPET</t>
  </si>
  <si>
    <t>E PINKFONG BABY SHARK DADDY SHARK PUPPET</t>
  </si>
  <si>
    <t>NE DC OOSHIES 4INCH VINYL EDITION</t>
  </si>
  <si>
    <t>NE DC OOSHIES XL CAPSULE</t>
  </si>
  <si>
    <t>NE FROZEN2 OOSHIES 4INCH VINYL</t>
  </si>
  <si>
    <t>NE FROZEN II OOSHIES XL CAPSULE</t>
  </si>
  <si>
    <t>NE MARVEL OOSHIES XL CAPSULE</t>
  </si>
  <si>
    <t>NE LOL SURPRISE HAIR ACCESSORIES</t>
  </si>
  <si>
    <t>NE LOL SURP J BRACELET W CHARMS</t>
  </si>
  <si>
    <t>NE LOL SURPRISE GLTTR MONEY BOX</t>
  </si>
  <si>
    <t>NE LOL SURP JEW BOX N FASHN ACC</t>
  </si>
  <si>
    <t>NE DC OOSHIES XL 6PK SUPER GIRL</t>
  </si>
  <si>
    <t>NE DC OOSHIES XL 6PK CYBORG</t>
  </si>
  <si>
    <t>NE DC OOSHIES XL 6PK CATWOMAN</t>
  </si>
  <si>
    <t>NE DC OOSHIES XL 6PK THE FLASH</t>
  </si>
  <si>
    <t>NE MARVEL OOSHIES HOLO XL CAPMAR</t>
  </si>
  <si>
    <t>NE MARVEL OOSHIES HOLO XL YONDU</t>
  </si>
  <si>
    <t>NE MARVEL OOSHIES HOLO XL GROOT</t>
  </si>
  <si>
    <t>NE MARVEL OOSHIES HOLO XL ANTMAN</t>
  </si>
  <si>
    <t>NE PP LOOKOUT TOWER</t>
  </si>
  <si>
    <t>NE GIGGLES COMPLETE KITCHEN SET</t>
  </si>
  <si>
    <t>NE GIGGLES ACTIVITY WALKER</t>
  </si>
  <si>
    <t>NE TERRACOTTA JEWELLERY KIT</t>
  </si>
  <si>
    <t>NE TOM AND JERRY DOUGH KIT</t>
  </si>
  <si>
    <t>NE WB FINGER PAINTING</t>
  </si>
  <si>
    <t>HANDYCRAFTS NE SCRAPBOOK KIT</t>
  </si>
  <si>
    <t>STOLN KEYCHAIN 245</t>
  </si>
  <si>
    <t>E TZ BUMP N GO TIGER ELECTRONIC TOYS</t>
  </si>
  <si>
    <t>TOYZONE BUMPNGO TRTLE WITH EGGS ELC TOYS</t>
  </si>
  <si>
    <t>NE RACKET SET BIG COMBO 12 LIC CHARA</t>
  </si>
  <si>
    <t>NE MAGIC BOX 52</t>
  </si>
  <si>
    <t>NE EXPLORE STEM LEARNER MY LIP BALM AND</t>
  </si>
  <si>
    <t>NE KS 9INCH FP PAW PATROL</t>
  </si>
  <si>
    <t>NE FUZZBUZZ BEAR MUFFLR W/PRNTD PAW 100C</t>
  </si>
  <si>
    <t>NE FUZZBUZZ TEDDY BEAR W/BOW 70CM</t>
  </si>
  <si>
    <t>NE WEBBY GO KART RACING WP 24PC</t>
  </si>
  <si>
    <t>NE WEBBY WATER CYCLE WP 108PCS</t>
  </si>
  <si>
    <t>NE WEBBY UNICORN KIDS PLAY TENT</t>
  </si>
  <si>
    <t>NE WEBBY DINOSAUR KIDS PLAY TENT FOR GIR</t>
  </si>
  <si>
    <t>NE MINIONS KIDS PLAY TENT MULTICOLOR</t>
  </si>
  <si>
    <t>NE FOOD TRUCK PIPE TENT HOUSE</t>
  </si>
  <si>
    <t>NE PIZZA TENT GENERIC</t>
  </si>
  <si>
    <t>NE DOLPHIN RING TOSS</t>
  </si>
  <si>
    <t>NE GARDEN SET</t>
  </si>
  <si>
    <t>NE RING TOSS JR</t>
  </si>
  <si>
    <t>NE LARGE RACKET SET</t>
  </si>
  <si>
    <t>NE CK RHINO BABY 12</t>
  </si>
  <si>
    <t>NE ROTWEILER 12INCH</t>
  </si>
  <si>
    <t>NE CK SNOWY OWL</t>
  </si>
  <si>
    <t>NE CK RIVER  OTTER 12INCH</t>
  </si>
  <si>
    <t>NE BLACK LAB12INCH</t>
  </si>
  <si>
    <t>NE MOM AND BABY GIRAFFE</t>
  </si>
  <si>
    <t>NE CK RED FOX</t>
  </si>
  <si>
    <t>NE CK LAYING WHITE TIGER  12INCH</t>
  </si>
  <si>
    <t>NE CKMINI RED PANDA 8INCH</t>
  </si>
  <si>
    <t>NE MY FIRST GOLF</t>
  </si>
  <si>
    <t>NE NER 80 ELITE DART PACK</t>
  </si>
  <si>
    <t>E RASTAR RC 1:24 MCLAREN P1</t>
  </si>
  <si>
    <t>E RASTAR RC 1:24 BMW I8</t>
  </si>
  <si>
    <t>NE PT  BABY CARRIER RED</t>
  </si>
  <si>
    <t>NE PT BABY HIP SEAT GREEN</t>
  </si>
  <si>
    <t>NE PT RING SLING CARRIER WRAP PINK</t>
  </si>
  <si>
    <t>NE PT  4IN1 BABY CARSEAT CARRYCOT BLUE</t>
  </si>
  <si>
    <t>NE MY LITTLE PONY 500 FIRST WORDS</t>
  </si>
  <si>
    <t>NE BRUDER RAM 2500 POLICE TRCK W PLCMAN</t>
  </si>
  <si>
    <t>NE BRUDER JEEP RUBICONBIKE NCYCLIST</t>
  </si>
  <si>
    <t>NE BRUDERROADSTAR WITH DRIVER</t>
  </si>
  <si>
    <t>NE BRUDERROADSTARWROAD BIKENCYCLIST</t>
  </si>
  <si>
    <t>NE BRUDER MAN TGS STREET SWEEPER</t>
  </si>
  <si>
    <t>NE BRUDER BWORLD FORESTER W DOG</t>
  </si>
  <si>
    <t>NE BRUDER BWORLD POLICEMAN WITH DOG</t>
  </si>
  <si>
    <t>NE BRUDER DUCATI POLICE MOTOR BIKEN MAN</t>
  </si>
  <si>
    <t>NE BRUDER BWORLD MOUNTAIN BIKEWCYCLIST</t>
  </si>
  <si>
    <t>NE BRUDER BWORLD ROAD BIKE WITH CYCLIST</t>
  </si>
  <si>
    <t>NE BRUDER FIRE STATION W LAND ROVER</t>
  </si>
  <si>
    <t>NE BRUDER POLICE QUAD WITH POLICEMAN</t>
  </si>
  <si>
    <t>NE BRUDER LAND ROVER DEF STATIONWAGONDOG</t>
  </si>
  <si>
    <t>NE BRUDER MACK GRANITEHALFPIPE DUMPTRUCK</t>
  </si>
  <si>
    <t>NE BRUDER SCANIA R SERIES TIPPER TRUCK</t>
  </si>
  <si>
    <t>NE BRUDER MACK GRANITE CEMENTMIXERTRCK</t>
  </si>
  <si>
    <t>NE BRUDER MAN TGS TOW TRUCK L AND S</t>
  </si>
  <si>
    <t>NE BRUDER MACK GRANITE FIREENGINEWLADDER</t>
  </si>
  <si>
    <t>NE BRUDER SCANIA GARBAGE TRUCK ORANGE</t>
  </si>
  <si>
    <t>NE MBE PEPPA PIG MINI VEGETABLE SET</t>
  </si>
  <si>
    <t>NE PEPPA PIG MESSY KITCHEN</t>
  </si>
  <si>
    <t>NE PEPPA PIG SHOPPING TRIP</t>
  </si>
  <si>
    <t>NE PEPPA PIG UNDER THE SEA PARTY</t>
  </si>
  <si>
    <t>NE PEPPA PIG MAGICAL UNICORN</t>
  </si>
  <si>
    <t>NE PEPPA PIG AT THE ZOO</t>
  </si>
  <si>
    <t>E PEPPA PIG PLAYSET PEPPAS STAGE</t>
  </si>
  <si>
    <t>E I PAD CAR</t>
  </si>
  <si>
    <t>E I PAD PRINCESS</t>
  </si>
  <si>
    <t>NE SHOPKINS HP S7 SQUIRREL PALACE W/PACK</t>
  </si>
  <si>
    <t>NE AVN TITAN HERO BLAST GEAR CAP E7374</t>
  </si>
  <si>
    <t>NE AVN OLYMPUS 9.5IN IM FIGURE WITH GEAR</t>
  </si>
  <si>
    <t>NE FRICTION CONSTRUCTION SERIES 4 PC BOX</t>
  </si>
  <si>
    <t>E HM CHRISTMAS SNOW LIGHT W M SNOWMAN</t>
  </si>
  <si>
    <t>E HM CHRISTMAS SNOW ALARMCLK WMUSICTREE</t>
  </si>
  <si>
    <t>E HMCHRISTMAS SNOW STORMLNTRN WM SNOWMN</t>
  </si>
  <si>
    <t>E HM CHRISTMS SNOW STORM LNTRN WM SANTA</t>
  </si>
  <si>
    <t>E HM CHRISTMSSNOW TELEPHONBOOTH WMSNOWMN</t>
  </si>
  <si>
    <t>NE GID JUMBO PODS PK12</t>
  </si>
  <si>
    <t>NE SPARKLE JUMBO PODS BOX 12</t>
  </si>
  <si>
    <t>NE CLASSIC JUMBO PODS BOX 12</t>
  </si>
  <si>
    <t>NE PRIMARY BUCKET BALANCE</t>
  </si>
  <si>
    <t>NE PLAYFOAM PLUFFLE 2 PK BLUE</t>
  </si>
  <si>
    <t>NE PLAYFOAM PLUFFLE 2 PK PURPLE</t>
  </si>
  <si>
    <t>NE PLAYFOAM PLUFFLE 2 PK PINK</t>
  </si>
  <si>
    <t>NE FRACTION TWR EQUIVALCY CUBES</t>
  </si>
  <si>
    <t>NE ITRAX# CRITICAL THINKING GAME</t>
  </si>
  <si>
    <t>NE KANOODLE DUPLEXITY</t>
  </si>
  <si>
    <t>NE GALAXY JEWLRY BEAD BRACLT KIT</t>
  </si>
  <si>
    <t>NE RAINBOW BLING BRACELETS</t>
  </si>
  <si>
    <t>NE MASTERPIECES PAINT POURING</t>
  </si>
  <si>
    <t>NE MINI NOTE SET COUNTER DISPLAY</t>
  </si>
  <si>
    <t>NE FLOATING JEWELERY</t>
  </si>
  <si>
    <t>NE ORIGAMI LANTERN</t>
  </si>
  <si>
    <t>NE WINGED MOBILE</t>
  </si>
  <si>
    <t>NE DAZZLE BY NUMBERS</t>
  </si>
  <si>
    <t>E TRNSFRMING RC MISSILE LAUNCHR</t>
  </si>
  <si>
    <t>NE EASYFILL DISPENSER TEAL</t>
  </si>
  <si>
    <t>NE EXPLORE MORE ARND RATTLE FOX</t>
  </si>
  <si>
    <t>E CRY ACTIVATED SOOTHER</t>
  </si>
  <si>
    <t>NE  2 IN 1 ACTIVITY FLOOR SEAT</t>
  </si>
  <si>
    <t>E TREETOP FRIENDS ACTIVITY GYM</t>
  </si>
  <si>
    <t>E CRAZY LEGS LEARNING BUG VTUK</t>
  </si>
  <si>
    <t>E TOUCH AND TEACH ELEPHANT</t>
  </si>
  <si>
    <t>NE KS 9INCH FP CARS BALL</t>
  </si>
  <si>
    <t>NE KS 9INCH FP DOREMON BALL</t>
  </si>
  <si>
    <t>NE RALLEY RACER BLACK</t>
  </si>
  <si>
    <t>NE ETR 12IN TITAN HERO SERSI</t>
  </si>
  <si>
    <t>NE ETR 12IN TITAN HERO IKARIS</t>
  </si>
  <si>
    <t>E CONNEX MAGNETIC ALARM</t>
  </si>
  <si>
    <t>E CONNEX SHOOTING CHALLENGE</t>
  </si>
  <si>
    <t>E CONNEX MAZE CHALLENGE</t>
  </si>
  <si>
    <t>E CONNEX SPLASHING FOUNTAIN</t>
  </si>
  <si>
    <t>E CONNEX ACTION DINO</t>
  </si>
  <si>
    <t>E CONNEX PIRATE SHIP</t>
  </si>
  <si>
    <t>E CONNEX ALARM ROBOT</t>
  </si>
  <si>
    <t>E CONNEX SOCCER FEVER</t>
  </si>
  <si>
    <t>E CONNEX BUBBLE SCIENCE</t>
  </si>
  <si>
    <t>E CONNEX SPACE LEVER</t>
  </si>
  <si>
    <t>E CONNEX UNICYCLE FORMULA</t>
  </si>
  <si>
    <t>E CONNEX ROCKET PLANET</t>
  </si>
  <si>
    <t>E CONNEX 3D MAZE MANIA</t>
  </si>
  <si>
    <t>E CONNEX \AMAZING ALARM SYSTEM</t>
  </si>
  <si>
    <t>E CONNEX TEN-PIN STRIKE</t>
  </si>
  <si>
    <t>E CONNEX SPACE CLEANING ROBOT</t>
  </si>
  <si>
    <t>E CONNEX CROCODILE SNAP</t>
  </si>
  <si>
    <t>E CONNEX RECYCLE SCREW PUMP</t>
  </si>
  <si>
    <t>E CONNEX 3D SCIENCE ANIMATIONS</t>
  </si>
  <si>
    <t>E CONNEX ROBOTIC PTERANODON</t>
  </si>
  <si>
    <t>E CONNEX SALT WATER ENGINE</t>
  </si>
  <si>
    <t>NE GREENEX DIYI SOLAR SPEED RACER</t>
  </si>
  <si>
    <t>NE GREENEX DIY SOLAR SPACE ROBOT</t>
  </si>
  <si>
    <t>NE GREENEX SOLAR WINDMILL</t>
  </si>
  <si>
    <t>NE GREENEX SOLAR CHOPPER</t>
  </si>
  <si>
    <t>NE GREENEX SOLAR AND SALT WATER ECO FAN</t>
  </si>
  <si>
    <t>NE GREENEX SOLAR RADIO</t>
  </si>
  <si>
    <t>E INNONEX GREENHOUSE RADIO</t>
  </si>
  <si>
    <t>E GREENEX D I Y AMAZING SPEED BOAT</t>
  </si>
  <si>
    <t>E GREENEX AMAZING ECO THREE</t>
  </si>
  <si>
    <t>E GREENEX 3 IN 1 GREEN ENERGY</t>
  </si>
  <si>
    <t>NE GREENEX D I Y AMAZING ROBOT</t>
  </si>
  <si>
    <t>NE GREENEX D I Y AMAZING DINO</t>
  </si>
  <si>
    <t>NE GREENEX D I Y AMAZING GOGO</t>
  </si>
  <si>
    <t>NE GREENEX D I Y AMAZING INSECT</t>
  </si>
  <si>
    <t>E GREENEX ECO THREE MOBILE</t>
  </si>
  <si>
    <t>NE GREENEX D I Y SCIENTIFIC ROBOT</t>
  </si>
  <si>
    <t>NE GREENEX D I Y SCIENTIFIC DINO</t>
  </si>
  <si>
    <t>NE OKPLAY SEE SAW GREEN BLUE</t>
  </si>
  <si>
    <t>NE OKPLAY DUCK ROCKER RED</t>
  </si>
  <si>
    <t>SUNBABY BABY BATH SEAT(LITTLE LIONESS)</t>
  </si>
  <si>
    <t>SKIP HOP E&amp;M MIX &amp; MATCH BOOK MULTICOLOR</t>
  </si>
  <si>
    <t>TROPICAL PARADISE SLOTH JITTER TOY SLOTH</t>
  </si>
  <si>
    <t>STOLN RUBBER BAND125</t>
  </si>
  <si>
    <t>NE NER ELITE 2 0 REFILL 70</t>
  </si>
  <si>
    <t>NE CONVERTIBLE 2 IN 1 GAS STOVE KITCHEN</t>
  </si>
  <si>
    <t>NE MONSTER TRUCK</t>
  </si>
  <si>
    <t>NE MY 1ST SOFT BOOK SET</t>
  </si>
  <si>
    <t>E JARMELO DOT MARKERS</t>
  </si>
  <si>
    <t>E SQUISHIES PAINT KIT</t>
  </si>
  <si>
    <t>FUN ICE CHEWY TEETHE, ASSORTED, FS</t>
  </si>
  <si>
    <t>PINK TRAINER PANTS 2, ASSORTED, LRG</t>
  </si>
  <si>
    <t>NE BENTLEYTricycleOnyxBlac, ASSORTED, FS</t>
  </si>
  <si>
    <t>NE BENTLEYTricycleDragonRe, ASSORTED, FS</t>
  </si>
  <si>
    <t>WHIRLY WATER WHEEL, ASSORTED, FS</t>
  </si>
  <si>
    <t>JERRY GIRAFFE MINI T, ASSORTED, FS</t>
  </si>
  <si>
    <t>NE GROW WITH ME ACTIVITY GYM  BALL PIT</t>
  </si>
  <si>
    <t>3 IN 1 PROJECTOR MUSICAL MOBILE#, NA, NA</t>
  </si>
  <si>
    <t>Sofia the 1st Accessori, MULTI, ONE SIZE</t>
  </si>
  <si>
    <t>HM DUSKY  FAIRY 3TO5, LT. PURPLE, 4-5Y</t>
  </si>
  <si>
    <t>HM DUSKY FAIRY 6 TO8, LT. PURPLE, 6-7Y</t>
  </si>
  <si>
    <t>Disny Toddlr Prncss Kid Dress Wed Rapnzl</t>
  </si>
  <si>
    <t>Disny Toddler Princss Kid Dress Rapunzel</t>
  </si>
  <si>
    <t>HM FAIRY EMBROI 6TO8, WHITE, 6-7Y</t>
  </si>
  <si>
    <t>HM PCSS PINK  3TO5, PINK, 4-5Y</t>
  </si>
  <si>
    <t>HM LILAC LACE 3TO5, LT. PURPLE, 4-5Y</t>
  </si>
  <si>
    <t>HM LILAC LACE 6TO8, LT. PURPLE, 6-7Y</t>
  </si>
  <si>
    <t>HM KNIGHT GOLD 6-8, GOLD, 6-7Y</t>
  </si>
  <si>
    <t>HM FLOWER FAIRY 3-5, PINK, 4-5Y</t>
  </si>
  <si>
    <t>HM FLOWER FAIRY 6-8, PINK, 6-7Y</t>
  </si>
  <si>
    <t>Disny Toddler Princess Kid Dress Belle</t>
  </si>
  <si>
    <t>Disny Toddler Princess Kid Dress Aurora</t>
  </si>
  <si>
    <t>HM  PEA DRESS 3TO 5, RED, 4-5Y</t>
  </si>
  <si>
    <t>HM  PEA DRESS 6TO8, RED, 6-7Y</t>
  </si>
  <si>
    <t>HM CAPTAIN PIRATE3-5, BLACK, 4-5Y</t>
  </si>
  <si>
    <t>HM PCS RED MED 6-8, RED, 5-8Y</t>
  </si>
  <si>
    <t>MI WOMEN JHNY T PLY, BLUE, XXL</t>
  </si>
  <si>
    <t>MI KIDS JHNY POLO, BLUE, 6</t>
  </si>
  <si>
    <t>MI MEN POLO CTN, BLUE, XL</t>
  </si>
  <si>
    <t>MI MEN POLO CTN, BLUE, XXL</t>
  </si>
  <si>
    <t>MI MEN JHNY T POLY, BLUE, M</t>
  </si>
  <si>
    <t>MI MEN JHNY T POLY, BLUE, XXL</t>
  </si>
  <si>
    <t>MI W CTN POLO, BLUE, L</t>
  </si>
  <si>
    <t>MENS SUB RD NK, BLUE, L</t>
  </si>
  <si>
    <t>Dis JG OTHERS THONGS, BLUE, 1.5</t>
  </si>
  <si>
    <t>NE HM BEAR SOUVENIR SHOPPER BAG S</t>
  </si>
  <si>
    <t>NE HM BEAR SOUVENIR SHOPPER BAG M</t>
  </si>
  <si>
    <t>NE HM BUS SOUVENIR SHOPPER BAG S</t>
  </si>
  <si>
    <t>NE HM BUS SOUVENIR SHOPPER BAG M</t>
  </si>
  <si>
    <t>NE HM DOG SOUVENIR SHOPPER BAG S</t>
  </si>
  <si>
    <t>NE HM DOG SOUVENIR SHOPPER BAG M</t>
  </si>
  <si>
    <t>NE HM FERRIS WHL SOUVENIR SHOPPER BAG L</t>
  </si>
  <si>
    <t>Battery</t>
  </si>
  <si>
    <t>E DURACELL DL 2032 COIN BATTERY</t>
  </si>
  <si>
    <t>E DURACELL DL 2025 COIN BATTERY</t>
  </si>
  <si>
    <t>E DURACELL DL 2016 COIN BATTERY</t>
  </si>
  <si>
    <t>DURACL AAA ALKLNE ULTRA BTRS 1.5 V PKOF2</t>
  </si>
  <si>
    <t>DURACELLULTRA AAA ALKALINE BATARS PKOF 4</t>
  </si>
  <si>
    <t>DURACELL ULTRA9V2 BATTERIES PO2 CBD</t>
  </si>
  <si>
    <t>Duracell Ultra AAA2   New</t>
  </si>
  <si>
    <t>Duracell Ultra AA2 New</t>
  </si>
  <si>
    <t>DURACELL ULTRA AA ALKALINE BATRS PK OF 2</t>
  </si>
  <si>
    <t>DURACELL ULTR BTRY D2 SZE 1.5V ALKLN 2PC</t>
  </si>
  <si>
    <t>DURACELL BATTARES ALKALINE AA PACK OF 4</t>
  </si>
  <si>
    <t>DURACELL 1.5V ULTRA ALKALN C2 BTTRS POF2</t>
  </si>
  <si>
    <t>SKOODLE DISNEY PRINCESS KITCHEN SET</t>
  </si>
  <si>
    <t>SKOODLE DISNEY PRINCESS BEAUTY SET</t>
  </si>
  <si>
    <t>SKOODLE DISNEY JR MINNIE KITCHEN SET</t>
  </si>
  <si>
    <t>SKOODLE DISNEY FROZEN BEAUTY SET</t>
  </si>
  <si>
    <t>NETHERMOPLASTIC SKIPPING ROPE BLACK</t>
  </si>
  <si>
    <t>NE ZOOZI WAGON SET 10 PCS</t>
  </si>
  <si>
    <t>NE ZOOZI STRIKER</t>
  </si>
  <si>
    <t>NE ZOOZI MY FIRST TENNIS</t>
  </si>
  <si>
    <t>NE ZOOZI MY FIRST GOLF</t>
  </si>
  <si>
    <t>NE ZOOZI MY FIRST CRICKET</t>
  </si>
  <si>
    <t>NE ZOOZI JUNIOR BOWLING ALLEY</t>
  </si>
  <si>
    <t>NE ZOOZI HOCKEY 2000</t>
  </si>
  <si>
    <t>NE ZOOZI BEGINNERS GOLF</t>
  </si>
  <si>
    <t>NE ZOOZI BEACH SET TROLLEY 10 PCS</t>
  </si>
  <si>
    <t>NE ZOOZI BEACH SET 9 PCS</t>
  </si>
  <si>
    <t>NE ZOOZI BEACH SET 7 PCS</t>
  </si>
  <si>
    <t>NE ZOOZI BASKETBALL MOUNT AND PLAY</t>
  </si>
  <si>
    <t>NE ZOOZI 9INCH PVC VOLLEYBALL YELLOWBEAR</t>
  </si>
  <si>
    <t>NE ZOOZI 9INCH PVC VOLLEYBALL ORANGETIGE</t>
  </si>
  <si>
    <t>NE ZOOZI 9INCH PVC VOLLEYBALL GREENMONKE</t>
  </si>
  <si>
    <t>NE ZOOZI 9INCH PVC VOLLEYBALL BLUEELEPHA</t>
  </si>
  <si>
    <t>NE ZOOZI 5.5 INCH SCENTED BALL TIGER</t>
  </si>
  <si>
    <t>NE ZOOZI 5.5 INCH SCENTED BALL SLOTH</t>
  </si>
  <si>
    <t>NE ZOOZI 5.5 INCH SCENTED BALL MONKEY</t>
  </si>
  <si>
    <t>NE ZOOZI 5.5 INCH SCENTED BALL LION</t>
  </si>
  <si>
    <t>NE ZOOZI 5.5 INCH SCENTED BALL HIPPO</t>
  </si>
  <si>
    <t>NE ZOOZI 5.5 INCH SCENTED BALL GIRAFFE</t>
  </si>
  <si>
    <t>NE ZOOZI 5.5 INCH SCENTED BALL ELEPHANT</t>
  </si>
  <si>
    <t>NE ZOOZI 5.5 INCH SCENTED BALL BEAR</t>
  </si>
  <si>
    <t>NE YREKA SV SPACE ROVER</t>
  </si>
  <si>
    <t>NE YREKA SV PINBALL MACHINE</t>
  </si>
  <si>
    <t>NE YREKA SV HYDRLIC PLANE LAUNCHER</t>
  </si>
  <si>
    <t>NE YREKA SV GLOBETROTTERS</t>
  </si>
  <si>
    <t>NE YREKA SV FOOS BALL</t>
  </si>
  <si>
    <t>NE YOUREKA WATERMELON LIP GLOSS</t>
  </si>
  <si>
    <t>NE YOUREKA UNICORN MAGIC KIT</t>
  </si>
  <si>
    <t>NE YOUREKA SLIME 100GM PLAIN</t>
  </si>
  <si>
    <t>NE YOUREKA SLIME 100GM NEON</t>
  </si>
  <si>
    <t>NE YOUREKA SLIME 100GM GLITTER</t>
  </si>
  <si>
    <t>NE YOUREKA SAND 500GMS YELLOW</t>
  </si>
  <si>
    <t>NE YOUREKA SAND 500GMS PURPLE</t>
  </si>
  <si>
    <t>NE YOUREKA SAND 500GMS PINK</t>
  </si>
  <si>
    <t>NE YOUREKA SAND 500GMS ORANGE</t>
  </si>
  <si>
    <t>NE YOUREKA SAND 500GMS GREEN</t>
  </si>
  <si>
    <t>NE YOUREKA SAND 500GMS BLUE</t>
  </si>
  <si>
    <t>NE YOUREKA RAINBOW STICKER PAD</t>
  </si>
  <si>
    <t>NE YOUREKA PAINT BY NUMBERS PACK OF 4</t>
  </si>
  <si>
    <t>NE YOUREKA MY FASHION PORTFOLIO</t>
  </si>
  <si>
    <t>NE YOUREKA LUDO SNAKES AND LADDERS</t>
  </si>
  <si>
    <t>NE YOUREKA JELLY SLIME</t>
  </si>
  <si>
    <t>NE YOUREKA HOUSIE</t>
  </si>
  <si>
    <t>NE YOUREKA GLITTER GLUE PACK OF 3SHINY</t>
  </si>
  <si>
    <t>NE YOUREKA GLITTER GLUE PACK OF 3 NEON</t>
  </si>
  <si>
    <t>NE YOUREKA GLITTER GLUE PACK OF 3 BASIC</t>
  </si>
  <si>
    <t>NE YOUREKA GALAXY GLITTER SLIME KIT</t>
  </si>
  <si>
    <t>NE YOUREKA FINGER PAINTING SET OF 8</t>
  </si>
  <si>
    <t>NE YOUREKA FASHION STICKER STYLIST</t>
  </si>
  <si>
    <t>NE YOUREKA FASHION BOOK</t>
  </si>
  <si>
    <t>NE YOUREKA FASHION ACTIVITY KIT</t>
  </si>
  <si>
    <t>NE YOUREKA ETCH ART KIT</t>
  </si>
  <si>
    <t>NE YOUREKA EMOJI SPIRAL PAD</t>
  </si>
  <si>
    <t>NE YOUREKA DOUGHS PK OF 60</t>
  </si>
  <si>
    <t>NE YOUREKA DINOSAUR MAGIC KIT</t>
  </si>
  <si>
    <t>NE YOUREKA CRYSTAL MAKING LAB</t>
  </si>
  <si>
    <t>NE YOUREKA CRAFT JAR</t>
  </si>
  <si>
    <t>NE YOUREKA CHESS</t>
  </si>
  <si>
    <t>NE YOUREKA CANVAS GIFT KIT</t>
  </si>
  <si>
    <t>NE YOUREKA CANDY SLIME KIT</t>
  </si>
  <si>
    <t>NE YOUREKA BRAINVITA</t>
  </si>
  <si>
    <t>NE YOUREKA 1000PLUS STICKER BOOK</t>
  </si>
  <si>
    <t>NE YK WHEN I GROW UP</t>
  </si>
  <si>
    <t>NE YK WHAT COMES NEXT</t>
  </si>
  <si>
    <t>NE YK WATER MAGIC UNICORN</t>
  </si>
  <si>
    <t>NE YK WATER MAGIC FARM FRIENDS</t>
  </si>
  <si>
    <t>NE YK WATER MAGIC DINO ADVENTURE</t>
  </si>
  <si>
    <t>NE YK WATER MAGIC CIRCUS</t>
  </si>
  <si>
    <t>NE YK WATER MAGIC ABC</t>
  </si>
  <si>
    <t>NE YK SHADOW MATCH</t>
  </si>
  <si>
    <t>NE YK MY HOME</t>
  </si>
  <si>
    <t>NE YK MAPOLOGY WORLD CAPITALS AND FLAGS</t>
  </si>
  <si>
    <t>NE YK MAPOLOGY SOLAR SYSTEM</t>
  </si>
  <si>
    <t>NE YK GLOW IN THE DARK COSMIC GALAXY PZL</t>
  </si>
  <si>
    <t>NE YK DOUGH STAMP ALPHA NO 25*10</t>
  </si>
  <si>
    <t>NE YK DOUGH PARTY FAVOUR PK</t>
  </si>
  <si>
    <t>NE YK DOUGH NEON COLOURS 50*6</t>
  </si>
  <si>
    <t>NE YK DISCOVER INDIA</t>
  </si>
  <si>
    <t>NE YK COLOUR MATCH</t>
  </si>
  <si>
    <t>NE YK BUSINESS GAME HAMLEYS</t>
  </si>
  <si>
    <t>NE YK ANIMAL DOMINOES</t>
  </si>
  <si>
    <t>NE YK 48PCS GLOW IN THE DARK OCEAN PZL</t>
  </si>
  <si>
    <t>NE YK 48 PCS PRINCESS PALACE PZL</t>
  </si>
  <si>
    <t>NE YK 48 PCS GITD JUNGLE PZL</t>
  </si>
  <si>
    <t>NE YK 48 PCS BUSY BARNYARD PZL</t>
  </si>
  <si>
    <t>NE WOODEN KITCHEN PINK 82X30X100CM</t>
  </si>
  <si>
    <t>NE WOODEN DOLL HOUSE W ACC 73X32X116CM</t>
  </si>
  <si>
    <t>NE WOODEN BLUE KITCHEN W ACC 59X29X85</t>
  </si>
  <si>
    <t>NE WONDERDOH PK 4 TUBS LARGE</t>
  </si>
  <si>
    <t>NE WONDERDOH PARTY PACK12</t>
  </si>
  <si>
    <t>NE WONDERDOH PACK OF 6 TUBS</t>
  </si>
  <si>
    <t>NE WONDERDOH EXTRUDER PLYSET</t>
  </si>
  <si>
    <t>NE WONDERDOH CUTTER &amp; SHAPES</t>
  </si>
  <si>
    <t>NE WIND UP RETRO CAR SET OF 3</t>
  </si>
  <si>
    <t>NE WIND UP RETRO CAR MAROON</t>
  </si>
  <si>
    <t>NE WIND UP RETRO CAR BLACK</t>
  </si>
  <si>
    <t>NE WIND UP EMERGENCY CAR SET 3</t>
  </si>
  <si>
    <t>NE WHAT GOES TOGETHER</t>
  </si>
  <si>
    <t>NE VIP PETS SERIES 1</t>
  </si>
  <si>
    <t>NE TRUCK</t>
  </si>
  <si>
    <t>NE TRICK PUZZLE MONEY BOX</t>
  </si>
  <si>
    <t>NE TRAVEL SNAKE LADDER</t>
  </si>
  <si>
    <t>NE TRAVEL LUDO</t>
  </si>
  <si>
    <t>NE TRAVEL CHINESE CHECKERS</t>
  </si>
  <si>
    <t>NE TRAVEL CHESSDRAUGHT</t>
  </si>
  <si>
    <t>NE TOYDEN MAGNETIC TILES 50PCS</t>
  </si>
  <si>
    <t>NE TOYDEN MAGNETIC TILES 32PCS</t>
  </si>
  <si>
    <t>NE TOYDEN MAGNETIC TILES 100PCS</t>
  </si>
  <si>
    <t>NE TOYDEN DOODLE WIPENWRITE 16PCS</t>
  </si>
  <si>
    <t>NE TOTE BAG 2 DK BLUE</t>
  </si>
  <si>
    <t>NE TOTE BAG 1 LT BLUE</t>
  </si>
  <si>
    <t>NE THERMOPLASTIC SKIPPING ROPE NEONGREEN</t>
  </si>
  <si>
    <t>NE THERMOPLASTIC SKIPPING ROPE NEON BLUE</t>
  </si>
  <si>
    <t>NE TELL THE TIME</t>
  </si>
  <si>
    <t>NE TABLE TENNIS TRAINER</t>
  </si>
  <si>
    <t>NE SUBBOX SMALL ANIMAL DOG</t>
  </si>
  <si>
    <t>NE STAR VOLLEYBALL YELLOW</t>
  </si>
  <si>
    <t>NE STAR VOLLEYBALL ORANGE</t>
  </si>
  <si>
    <t>NE STAR PVC SOCCER YELLOW</t>
  </si>
  <si>
    <t>NE STAR PVC SOCCER RED</t>
  </si>
  <si>
    <t>NE STAR PU SOCCER WHITE</t>
  </si>
  <si>
    <t>NE STAR METALLIC SOCCER GOLD</t>
  </si>
  <si>
    <t>NE STAR BASKETBALL ORANGE</t>
  </si>
  <si>
    <t>NE STAR BASKETBALL BLACK</t>
  </si>
  <si>
    <t>NE STAMP ART ANIMAL KINGDOM CB</t>
  </si>
  <si>
    <t>NE SS WOODEN POUNDING BENCH</t>
  </si>
  <si>
    <t>NE SS WOODEN MARACAS SET OF 2</t>
  </si>
  <si>
    <t>NE SS WOODEN LABYRINTH</t>
  </si>
  <si>
    <t>NE SS WHALE GAME AND ACTIVITY CENTRE</t>
  </si>
  <si>
    <t>NE SS WATER SHOWER TOY</t>
  </si>
  <si>
    <t>NE SS WATER BATH TOYS</t>
  </si>
  <si>
    <t>NE SS VOLA SERIES</t>
  </si>
  <si>
    <t>NE SS VEGGIE GARDEN BASKET</t>
  </si>
  <si>
    <t>NE SS TRANSFORMER PLANE TOY</t>
  </si>
  <si>
    <t>NE SS TRANSFORMER CAR TOY</t>
  </si>
  <si>
    <t>NE SS TOOL CHUNKY PUZZLE</t>
  </si>
  <si>
    <t>NE SS SPINNING TOWER</t>
  </si>
  <si>
    <t>NE SS SL SEA SOFT BOOK</t>
  </si>
  <si>
    <t>NE SS SL MY LITTLE ZOO PLAY HOUSE</t>
  </si>
  <si>
    <t>NE SS SL MOON PLAYGYM</t>
  </si>
  <si>
    <t>NE SS SL JUNGLE SOFT BOOK</t>
  </si>
  <si>
    <t>NE SS SL FARM ANIMAL CUBE</t>
  </si>
  <si>
    <t>NE SS SL ANIMALS CUBE</t>
  </si>
  <si>
    <t>NE SS ROLLING ANIMALS TIGER</t>
  </si>
  <si>
    <t>NE SS ROLLING ANIMALS PANDA</t>
  </si>
  <si>
    <t>NE SS ROLL BALL MONKEY</t>
  </si>
  <si>
    <t>NE SS ROCKET STACKER</t>
  </si>
  <si>
    <t>NE SS ROCKET RATTLE</t>
  </si>
  <si>
    <t>NE SS RATTLE DRUM</t>
  </si>
  <si>
    <t>NE SS RAINBOW STACKING RINGS</t>
  </si>
  <si>
    <t>NE SS RAINBOW STACKER  9 PCS</t>
  </si>
  <si>
    <t>NE SS QUIRKY GIRAFFE STACKER</t>
  </si>
  <si>
    <t>NE SS PUSH N GO CAR</t>
  </si>
  <si>
    <t>NE SS PULL ALONG LION</t>
  </si>
  <si>
    <t>NE SS POP UP ANIMAL</t>
  </si>
  <si>
    <t>NE SS PLANETS STACKER</t>
  </si>
  <si>
    <t>NE SS PLANETS IN ORBIT PUZZLE</t>
  </si>
  <si>
    <t>NE SS PLANET STACKER</t>
  </si>
  <si>
    <t>NE SS OP WONDER BALL</t>
  </si>
  <si>
    <t>NE SS OP WOBBLE WAGON</t>
  </si>
  <si>
    <t>NE SS OP TAKE APART RACER</t>
  </si>
  <si>
    <t>NE SS OP SUPER GIFT SET</t>
  </si>
  <si>
    <t>NE SS OP RAINBOW LINKS</t>
  </si>
  <si>
    <t>NE SS OP PUSH WHEEL</t>
  </si>
  <si>
    <t>NE SS OP MY PET HIPPO</t>
  </si>
  <si>
    <t>NE SS OP MY PET GIRAFFE</t>
  </si>
  <si>
    <t>NE SS OP MY PET ELEPHANT</t>
  </si>
  <si>
    <t>NE SS OP MY FIRST TRUCK III</t>
  </si>
  <si>
    <t>NE SS OP MY FIRST TRUCK II</t>
  </si>
  <si>
    <t>NE SS OP MY FIRST TRUCK I</t>
  </si>
  <si>
    <t>NE SS OP MY FIRST TRAIN</t>
  </si>
  <si>
    <t>NE SS OP MAGIC GEARS</t>
  </si>
  <si>
    <t>NE SS OP JOY LINK</t>
  </si>
  <si>
    <t>NE SS OP GEOMETRICAL GENIOUS</t>
  </si>
  <si>
    <t>NE SS OP BANG BANG</t>
  </si>
  <si>
    <t>NE SS OP BABEE BALL</t>
  </si>
  <si>
    <t>NE SS MUSICAL DRUM MIDDLE SIZE</t>
  </si>
  <si>
    <t>NE SS LG WOODEN CLOCK</t>
  </si>
  <si>
    <t>NE SS LG VEGETABLES PUZZLE RAISED CHUNKY</t>
  </si>
  <si>
    <t>NE SS LG TRANSPORT PUZZLE CHUNKY9PCS</t>
  </si>
  <si>
    <t>NE SS LG SHAPES PUZZLE CHUNKY 9 PCS</t>
  </si>
  <si>
    <t>NE SS LG SEA ANIMALS PUZZLE CHUNKY 9PCS</t>
  </si>
  <si>
    <t>NE SS LG NUMBER PUZZLE PEG</t>
  </si>
  <si>
    <t>NE SS LG JUNGLE ANIMALS PUZZLE RAISED CH</t>
  </si>
  <si>
    <t>NE SS LG INDIA PUZZLE</t>
  </si>
  <si>
    <t>NE SS LG FRUITS PUZZLECHUNKY9PCS</t>
  </si>
  <si>
    <t>NE SS LG CALENDER</t>
  </si>
  <si>
    <t>NE SS LG BIRDS PUZZLE RAISED CHUNKY 9PCS</t>
  </si>
  <si>
    <t>NE SS LG BEADS ABACUS</t>
  </si>
  <si>
    <t>NE SS LG ALPHABET NUMBER ABACUS</t>
  </si>
  <si>
    <t>NE SS LG ALPHABET ANIMAL PEG PUZZLE</t>
  </si>
  <si>
    <t>NE SS GARDEN STACKER 9PCS</t>
  </si>
  <si>
    <t>NE SS FUNNY TUMBLER</t>
  </si>
  <si>
    <t>NE SS FUNIMALS FREE PLAY WILD LIFE</t>
  </si>
  <si>
    <t>NE SS FUNIMALS FREE PLAY FARM LIFE</t>
  </si>
  <si>
    <t>NE SS FREE WHEEL RED</t>
  </si>
  <si>
    <t>NE SS FREE WHEEL ORANGE</t>
  </si>
  <si>
    <t>NE SS FREE WHEEL GREEN</t>
  </si>
  <si>
    <t>NE SS FREE WHEEL BLUE</t>
  </si>
  <si>
    <t>NE SS FLIPPING  EASEL</t>
  </si>
  <si>
    <t>NE SS DINOSAUR BLOCKS</t>
  </si>
  <si>
    <t>NE SS COUNTING CAR</t>
  </si>
  <si>
    <t>NE SS CATERPILLAR STACKER</t>
  </si>
  <si>
    <t>NE SS CARTOON LION TAXI BOY</t>
  </si>
  <si>
    <t>NE SS CARTOON HIPPO TAXI</t>
  </si>
  <si>
    <t>NE SS CARTOON ELEPHANT SCOOTER</t>
  </si>
  <si>
    <t>NE SS CARPENTERS CARRY ALONG</t>
  </si>
  <si>
    <t>NE SS BUS WITH TRAFFIC LIGHTS</t>
  </si>
  <si>
    <t>NE SS BOAT</t>
  </si>
  <si>
    <t>NE SS BEE STACKER</t>
  </si>
  <si>
    <t>NE SS BABY WATER TOYS</t>
  </si>
  <si>
    <t>NE SS ALPHA NUMBER PUZZLE COMBO RAISED</t>
  </si>
  <si>
    <t>NE SS ACTIVITY CUBE</t>
  </si>
  <si>
    <t>NE SS  STACKUP TOWER</t>
  </si>
  <si>
    <t>NE SPRINKY PLUSH TOY</t>
  </si>
  <si>
    <t>NE SPIN FOR FUN TOP SET OF 6</t>
  </si>
  <si>
    <t>NE SPELL WITH EASE</t>
  </si>
  <si>
    <t>NE SOLAR SYSTEM PUZZLE</t>
  </si>
  <si>
    <t>NE SOCCER KEYCHAIN   RED</t>
  </si>
  <si>
    <t>NE SOCCER KEYCHAIN   BLACK</t>
  </si>
  <si>
    <t>NE SMRT MULTIPLICATION MACHINE</t>
  </si>
  <si>
    <t>NE SMRT MECHANICAL XYLOFUN</t>
  </si>
  <si>
    <t>NE SMRT HYDRAULIC CRANE</t>
  </si>
  <si>
    <t>NE SMRT FANTASTIC OPTICS KALEIDO</t>
  </si>
  <si>
    <t>NE SMRT COLLIDING DOMINOES</t>
  </si>
  <si>
    <t>NE SMRT BLAST OFF SPACE ROCKET</t>
  </si>
  <si>
    <t>NE SMART ROAD SERIES ASSORTED CAR TRAIN</t>
  </si>
  <si>
    <t>NE SMART JIGSAW PUZZLE</t>
  </si>
  <si>
    <t>NE SMART FLYING SERIES ASSORTED AIRCRAFT</t>
  </si>
  <si>
    <t>NE SLIME PACK OF 3 9 OZ SPARKLE</t>
  </si>
  <si>
    <t>NE SLIME PACK OF 3 9 OZ NEON</t>
  </si>
  <si>
    <t>NE SLIME PACK OF 3 9 OZ METALLIC</t>
  </si>
  <si>
    <t>NE SLIME PACK OF 24 1 OZ EACH</t>
  </si>
  <si>
    <t>NE SL CANDY DOLL RED DRESS 50CM</t>
  </si>
  <si>
    <t>NE SL CANDY DOLL MUSTARD 90CM</t>
  </si>
  <si>
    <t>NE SL CANDY DOLL FLORAL DRESS 50CM</t>
  </si>
  <si>
    <t>NE SL CANDY DOLL CHECK PRINT 50CM</t>
  </si>
  <si>
    <t>NE SL CANDY DOLL BLUE DRESS 50CM</t>
  </si>
  <si>
    <t>NE SKOODLE BUBBLE STICK 100ML</t>
  </si>
  <si>
    <t>NE SITTING DOG 42CM COFFEE</t>
  </si>
  <si>
    <t>NE SITTING DOG 42CM BROWN</t>
  </si>
  <si>
    <t>NE RUGBY KEYCHAIN  WHITE</t>
  </si>
  <si>
    <t>NE RUGBY KEYCHAIN  BLACK</t>
  </si>
  <si>
    <t>NE ROWAN TOMATO PLUSH</t>
  </si>
  <si>
    <t>NE ROWAN QUIL NECK PILLOW</t>
  </si>
  <si>
    <t>NE ROWAN KUSHEES PINK</t>
  </si>
  <si>
    <t>NE ROWAN KUSHEES LT PINK</t>
  </si>
  <si>
    <t>NE ROWAN KUSHEES GREEN</t>
  </si>
  <si>
    <t>NE ROWAN KUSHEES BLUE</t>
  </si>
  <si>
    <t>NE ROWAN JOSE NECK PILLOW</t>
  </si>
  <si>
    <t>NE ROWAN HUDSON OCTOPUS PLUSH</t>
  </si>
  <si>
    <t>NE ROWAN DREAMER PILLOW</t>
  </si>
  <si>
    <t>NE ROWAN CLOUD PILLOW</t>
  </si>
  <si>
    <t>NE ROWAN CARROT PLUSH</t>
  </si>
  <si>
    <t>NE ROWAN BLISS OCTOPUS PLUSH</t>
  </si>
  <si>
    <t>NE ROWAN ARA OCTOPUS PLUSH</t>
  </si>
  <si>
    <t>NE ROWAN ADRIEN LION PILLOW</t>
  </si>
  <si>
    <t>NE ROWAN 8INCH SHEEBA PLUSH</t>
  </si>
  <si>
    <t>NE ROWAN 20INCH MS JOY CATERPILLAR</t>
  </si>
  <si>
    <t>NE ROWAN 16INCH TONY PLUSH</t>
  </si>
  <si>
    <t>NE ROWAN 16INCH SUNNY THE BUNNY WHITE</t>
  </si>
  <si>
    <t>NE ROWAN 16INCH STAR DREAMER CUSHION</t>
  </si>
  <si>
    <t>NE ROWAN 16INCH SNUGGLES PLUSH</t>
  </si>
  <si>
    <t>NE ROWAN 16INCH SLEEPY GUIN PLUSH</t>
  </si>
  <si>
    <t>NE ROWAN 16INCH SIM ALIEN PLUSH</t>
  </si>
  <si>
    <t>NE ROWAN 16INCH SCOOTY PLUSH</t>
  </si>
  <si>
    <t>NE ROWAN 16INCH REX PLUSH</t>
  </si>
  <si>
    <t>NE ROWAN 16INCH OWLET PLUSH</t>
  </si>
  <si>
    <t>NE ROWAN 16INCH NAINETA PLUSH</t>
  </si>
  <si>
    <t>NE ROWAN 16INCH MR SMILES PLUSH</t>
  </si>
  <si>
    <t>NE ROWAN 16INCH KITTY PLUSH</t>
  </si>
  <si>
    <t>NE ROWAN 16INCH KITTY KOO PLUSH</t>
  </si>
  <si>
    <t>NE ROWAN 16INCH JUMPY PLUSH</t>
  </si>
  <si>
    <t>NE ROWAN 16INCH GUIN PLUSH</t>
  </si>
  <si>
    <t>NE ROWAN 16INCH ELFY ELEPHANT PLUSH</t>
  </si>
  <si>
    <t>NE ROWAN 16INCH DUCKY GREEN PLUSH</t>
  </si>
  <si>
    <t>NE ROWAN 16INCH DUCKY BLUE PLUSH</t>
  </si>
  <si>
    <t>NE ROWAN 16INCH D'PRINCY ALIEN PLUSH</t>
  </si>
  <si>
    <t>NE ROWAN 16INCH D'HAPI PLUSH</t>
  </si>
  <si>
    <t>NE ROWAN 16INCH D'BABY ALIEN PLUSH</t>
  </si>
  <si>
    <t>NE ROWAN 16INCH CHARIOT PLUSH</t>
  </si>
  <si>
    <t>NE ROWAN 14INCH TUBBY CHAD PLUSH</t>
  </si>
  <si>
    <t>NE ROWAN 12INCH SUNNY THE BUNNY ORANGE</t>
  </si>
  <si>
    <t>NE ROWAN 12INCH PEPPY PLUSH</t>
  </si>
  <si>
    <t>NE ROWAN 12INCH PEPE DINO PLUSH</t>
  </si>
  <si>
    <t>NE ROWAN 12INCH D'MAN DINO PLUSH</t>
  </si>
  <si>
    <t>NE ROWAN 12INCH BAN PLUSH</t>
  </si>
  <si>
    <t>NE RETRO LEATHERITE FOOTBALL</t>
  </si>
  <si>
    <t>NE RAMP RACING 8 LAYERS</t>
  </si>
  <si>
    <t>NE RALLEYZ FRICTION STUNT TRUCK YLW</t>
  </si>
  <si>
    <t>NE RALLEYZ FRICTION STUNT TRUCK RED</t>
  </si>
  <si>
    <t>NE RALLEYZ FRICTION STUNT TRUCK PURPL</t>
  </si>
  <si>
    <t>NE RALLEYZ FRICTION STUNT TRUCK GREEN</t>
  </si>
  <si>
    <t>NE RAINBOW</t>
  </si>
  <si>
    <t>NE RACING CAR</t>
  </si>
  <si>
    <t>NE PURPLE UNICORN BEANIEBOOS</t>
  </si>
  <si>
    <t>NE PRINCESS PLUSH TOY</t>
  </si>
  <si>
    <t>NE PRESCHOOL CHAMPION</t>
  </si>
  <si>
    <t>NE PP THMVEH DINO SKYE</t>
  </si>
  <si>
    <t>NE PP THMVEH DINO RUBBLE</t>
  </si>
  <si>
    <t>NE PP THMVEH DINO MARSHALL</t>
  </si>
  <si>
    <t>NE PP THMVEH DINO CHASE</t>
  </si>
  <si>
    <t>NE PP THEMVEH MOVIE ZUMA</t>
  </si>
  <si>
    <t>NE PP THEMEVEH MOVIESKYE</t>
  </si>
  <si>
    <t>NE PP THEMEVEH MOVIEMARSHL</t>
  </si>
  <si>
    <t>NE PP THEMEVEH MOVIECHASE</t>
  </si>
  <si>
    <t>NE PP THEMEVEH MOVIE RUBBLE</t>
  </si>
  <si>
    <t>NE PP THEMEVEH MOVIE ROCKY</t>
  </si>
  <si>
    <t>NE PP PENGUIN</t>
  </si>
  <si>
    <t>NE PP PAWKET RACES MINI SQUAD RACER</t>
  </si>
  <si>
    <t>NE PP PAW VHC BIG TRUCK ZUMA</t>
  </si>
  <si>
    <t>NE PP PAW VHC BIG TRUCK RUBBLE</t>
  </si>
  <si>
    <t>NE PP PAW VHC BIG TRUCK ROCKY</t>
  </si>
  <si>
    <t>NE PP PAPA PANDA</t>
  </si>
  <si>
    <t>NE PP MARSHALL ROLE PLAY SET</t>
  </si>
  <si>
    <t>NE PP CHASE ROLE PLAY SET</t>
  </si>
  <si>
    <t>NE PP BSCVH TRACKER</t>
  </si>
  <si>
    <t>NE PP BSCVEH ZUMA</t>
  </si>
  <si>
    <t>NE PP BSCVEH SKYE</t>
  </si>
  <si>
    <t>NE PP BSCVEH RUBBLE</t>
  </si>
  <si>
    <t>NE PP BSCVEH ROCKY</t>
  </si>
  <si>
    <t>NE PP BSCVEH MARSHALL</t>
  </si>
  <si>
    <t>NE PP BSCVEH EVEREST</t>
  </si>
  <si>
    <t>NE PP BSCVEH CHASE</t>
  </si>
  <si>
    <t>NE PP BSC VEH RYDER</t>
  </si>
  <si>
    <t>NE PP BASIC VEHICLE REX</t>
  </si>
  <si>
    <t>NE PP ASSTD UNICORN COLORFUL PNK 32 CM</t>
  </si>
  <si>
    <t>NE PP 53CM LYING UNICORNS PINK</t>
  </si>
  <si>
    <t>NE PP 12INCH 30CM LASH Z PINK SEA TURTLE</t>
  </si>
  <si>
    <t>NE PP 12INCH 26CM LASH Z ELEPHANT</t>
  </si>
  <si>
    <t>NE PP 12INCH 24CM LASH Z LION</t>
  </si>
  <si>
    <t>NE PP 12  LASH GIRAFFE</t>
  </si>
  <si>
    <t>NE PP 11INCH 27CM LASH Z PENGUIN CHICK</t>
  </si>
  <si>
    <t>NE PP 10INCH 25CM LASH Z UNICORN</t>
  </si>
  <si>
    <t>NE PLAYING WITH SHAPES</t>
  </si>
  <si>
    <t>NE PLAY  N  SPELL</t>
  </si>
  <si>
    <t>NE PLAY  N  COUNT</t>
  </si>
  <si>
    <t>NE PLATNTABLE PENCIL COLOURS</t>
  </si>
  <si>
    <t>NE PLANTABLE PEN SET</t>
  </si>
  <si>
    <t>NE PLANTABLE CRAYONS</t>
  </si>
  <si>
    <t>NE PLANETS STACKER</t>
  </si>
  <si>
    <t>NE PLANE</t>
  </si>
  <si>
    <t>NE PINK UNICORN BEANIEBOOS</t>
  </si>
  <si>
    <t>NE PEPPA ZOE ZEBRA 30CM</t>
  </si>
  <si>
    <t>NE PEPPA VISITS THE TOY SHOP</t>
  </si>
  <si>
    <t>NE PEPPA TEDDY BEAR 28CM</t>
  </si>
  <si>
    <t>NE PEPPA SUSIE SHEEP 30CM</t>
  </si>
  <si>
    <t>NE PEPPA RICHARD RABBIT 30CM</t>
  </si>
  <si>
    <t>NE PEPPA REBECCA RABBIT 30CM</t>
  </si>
  <si>
    <t>NE PEPPA PURPLE HEART 30CM</t>
  </si>
  <si>
    <t>NE PEPPA PIG YELLOW 30CM</t>
  </si>
  <si>
    <t>NE PEPPA PIG SUPER BUMPER COLOURING BOOK</t>
  </si>
  <si>
    <t>NE PEPPA PIG RED STRIPE 30CM</t>
  </si>
  <si>
    <t>NE PEPPA PIG MEDICAL SET</t>
  </si>
  <si>
    <t>NE PEPPA PIG FANCY 30CM</t>
  </si>
  <si>
    <t>NE PEPPA PIG DESSER SET</t>
  </si>
  <si>
    <t>NE PEPPA PIG 30CM</t>
  </si>
  <si>
    <t>NE PEPPA PIG 19CM</t>
  </si>
  <si>
    <t>NE PEPPA PEDRO PONY 30CM</t>
  </si>
  <si>
    <t>NE PEPPA MOMMY PIG FANCY 30CM</t>
  </si>
  <si>
    <t>NE PEPPA MOMMY PIG 30CM</t>
  </si>
  <si>
    <t>NE PEPPA GRANDPA PIG 34CM</t>
  </si>
  <si>
    <t>NE PEPPA GRANDMA PIG 30CM</t>
  </si>
  <si>
    <t>NE PEPPA GEORGE W BOLT 30CM</t>
  </si>
  <si>
    <t>NE PEPPA GEORGE SMILEY 30CM</t>
  </si>
  <si>
    <t>NE PEPPA GEORGE GREEN 30CM</t>
  </si>
  <si>
    <t>NE PEPPA GEORGE FANCY 30CM</t>
  </si>
  <si>
    <t>NE PEPPA GEORGE 19CM</t>
  </si>
  <si>
    <t>NE PEPPA EMILY ELEPHANT 30CM</t>
  </si>
  <si>
    <t>NE PEPPA DANNY DOG 30CM</t>
  </si>
  <si>
    <t>NE PEPPA DADDY PIG FANCY 30CM</t>
  </si>
  <si>
    <t>NE PEPPA DADDY PIG 30CM</t>
  </si>
  <si>
    <t>NE PEPPA CANDY CAT 30CM</t>
  </si>
  <si>
    <t>NE PB TRAILER TRUCK CRASH CAR</t>
  </si>
  <si>
    <t>NE PB SPORTS CRASH CAR</t>
  </si>
  <si>
    <t>NE PB RACING CRASH CAR ASST</t>
  </si>
  <si>
    <t>NE PB JEEP CRASH CAR ASST</t>
  </si>
  <si>
    <t>NE PB GRAFFITTI CRASH CAR</t>
  </si>
  <si>
    <t>NE PB CRASH CAR ASST</t>
  </si>
  <si>
    <t>NE PANDA PILLOW PLUSH TOY</t>
  </si>
  <si>
    <t>NE PAIR THE ANIMALS</t>
  </si>
  <si>
    <t>NE OWL WITH COGS</t>
  </si>
  <si>
    <t>NE OKPLAY FUN STATION SPINOROUND</t>
  </si>
  <si>
    <t>NE NUMBERS FLOOR PUZZLE</t>
  </si>
  <si>
    <t>NE NUMBER BOARD</t>
  </si>
  <si>
    <t>NE NEW SPIDER TECH MOUSE PD</t>
  </si>
  <si>
    <t>NE MY FIRST SUMS</t>
  </si>
  <si>
    <t>NE MR OLIVE PLUSH TOY</t>
  </si>
  <si>
    <t>NE MIR SUMMER VIBES HEISHI BEAD SET</t>
  </si>
  <si>
    <t>NE MIR POSITIVE GEMS JEWELRY</t>
  </si>
  <si>
    <t>NE MIR NEOBRITE CHAINS AND CHARMS</t>
  </si>
  <si>
    <t>NE MIR MEGA JEWELRY STUDIO</t>
  </si>
  <si>
    <t>NE MIR LUNAR DREAM CATCHER WITH LIGHTS</t>
  </si>
  <si>
    <t>NE MIR HEISHI BEAD KIT</t>
  </si>
  <si>
    <t>NE MIR HALO CHARMS THINK PINK</t>
  </si>
  <si>
    <t>NE MIR GOOD VIBES BRACELET KIT</t>
  </si>
  <si>
    <t>NE MIR CRYSTAL DREAMS NATURES SONG</t>
  </si>
  <si>
    <t>NE MIR BEDAZZLED CHARM BRACELETS</t>
  </si>
  <si>
    <t>NE MINI CRUISER CAR MICRO</t>
  </si>
  <si>
    <t>NE MIND CHALLENGE</t>
  </si>
  <si>
    <t>NE MII SLING PUCK</t>
  </si>
  <si>
    <t>NE MII HM BABY PANDA</t>
  </si>
  <si>
    <t>NE MICKEY DIY STORAGE CABINETS</t>
  </si>
  <si>
    <t>NE MAKE THE WORD</t>
  </si>
  <si>
    <t>NE MAGNETIC ROUNDELS 64PCS</t>
  </si>
  <si>
    <t>NE MAGNETIC ROUNDELS 32PCS</t>
  </si>
  <si>
    <t>NE MAGNETIC MAZE</t>
  </si>
  <si>
    <t>NE MAGNETIC LIGHT UP ROUNDELS 52PCS</t>
  </si>
  <si>
    <t>NE MAGNETIC LIGHT UP ROUNDELS 36PCS</t>
  </si>
  <si>
    <t>NE MAGNA TILES 32 PIECE SET</t>
  </si>
  <si>
    <t>NE MAGIC FLOW SAND YELLOW</t>
  </si>
  <si>
    <t>NE MAGIC FLOW SAND RED</t>
  </si>
  <si>
    <t>NE MAGIC FLOW SAND PURPLE</t>
  </si>
  <si>
    <t>NE MAGIC FLOW SAND PINK</t>
  </si>
  <si>
    <t>NE MAGIC FLOW SAND GREEN</t>
  </si>
  <si>
    <t>NE MAGIC FLOW SAND BLUE</t>
  </si>
  <si>
    <t>NE MAGIC BUBBLE GUM PLUSH TOY</t>
  </si>
  <si>
    <t>NE LUVLEY WHIMSICAL FOX NB</t>
  </si>
  <si>
    <t>NE LUVLEY UNICORN PRINTED NECK PILLOW</t>
  </si>
  <si>
    <t>NE LUVLEY UNICORN NB</t>
  </si>
  <si>
    <t>NE LUVLEY SLEEPING BEAUTY EYE MASK</t>
  </si>
  <si>
    <t>NE LUVLEY RABBIT PLUSH NB</t>
  </si>
  <si>
    <t>NE LUVLEY PINK KITTY PRINTED EYE MASK</t>
  </si>
  <si>
    <t>NE LUVLEY PINK CAT FACE NECK PILLOW</t>
  </si>
  <si>
    <t>NE LUVLEY PANDA SEQUIN NB</t>
  </si>
  <si>
    <t>NE LUVLEY NAP  QUEEN  PRINTED EYE MASK</t>
  </si>
  <si>
    <t>NE LUVLEY GREEN FLORAL PRINTED EYE MASK</t>
  </si>
  <si>
    <t>NE LUVLEY FLAMINGO PRINTED NECK PILLOW</t>
  </si>
  <si>
    <t>NE LUVLEY FANCY CAT PLUSH NB</t>
  </si>
  <si>
    <t>NE LUVLEY CUTE UNICORN PRINTED EYE MASK</t>
  </si>
  <si>
    <t>NE LUVLEY CUTE KITTY PRINTED NECK PILLOW</t>
  </si>
  <si>
    <t>NE LUVLEY CUTE BIRDS PRINTED NECK PILLOW</t>
  </si>
  <si>
    <t>NE LUVLEY BRETHBLEPOLSH 9MLPRINCESSROYAL</t>
  </si>
  <si>
    <t>NE LUVLEY BRETHBLE POL 9ML RAZZLE DAZZLE</t>
  </si>
  <si>
    <t>NE LUVLEY BRETHBLE POL 9ML PINK LEMONADE</t>
  </si>
  <si>
    <t>NE LUVLEY BRETHBLE POL 9ML ELECTRIC BLUE</t>
  </si>
  <si>
    <t>NE LUVLEY BREATHABLE POLISH9MLFRENCHROSE</t>
  </si>
  <si>
    <t>NE LUVLEY BREATHABLE POLISH9MLBUBBLEGUM</t>
  </si>
  <si>
    <t>NE LUVLEY BREATHABLE POLISH 9ML YIN</t>
  </si>
  <si>
    <t>NE LUVLEY BREATHABLE POLISH 9ML YANG</t>
  </si>
  <si>
    <t>NE LUVLEY BREATHABLE POLISH 9ML SHINE ON</t>
  </si>
  <si>
    <t>NE LUVLEY BREATHABLE POLISH 9ML SAKURA</t>
  </si>
  <si>
    <t>NE LUVLEY BREATHABLE POLISH 9ML PINKROSE</t>
  </si>
  <si>
    <t>NE LUVLEY BREATHABLE POLISH 9ML PINKFUSS</t>
  </si>
  <si>
    <t>NE LUVLEY BREATHABLE POLISH 9ML PARAKEET</t>
  </si>
  <si>
    <t>NE LUVLEY BREATHABLE POLISH 9ML ICE</t>
  </si>
  <si>
    <t>NE LUVLEY BREATHABLE POLISH 9ML HONEY</t>
  </si>
  <si>
    <t>NE LUVLEY BREATHABLE POLISH 9ML FROST</t>
  </si>
  <si>
    <t>NE LUVLEY BREATHABLE POLISH 9ML FIREBALL</t>
  </si>
  <si>
    <t>NE LUVLEY BREATHABLE POLISH 9ML BLUSH</t>
  </si>
  <si>
    <t>NE LUVLEY BREATHABLE POLIS 9ML MOONSHINE</t>
  </si>
  <si>
    <t>NE LUVLEY BREATHABLE POLI 9ML BUMBLE BEE</t>
  </si>
  <si>
    <t>NE LUVLEY BLESSED TEXT PRINTED EYE MASK</t>
  </si>
  <si>
    <t>NE LOGIC GAMES</t>
  </si>
  <si>
    <t>NE LEVEL  2 SPEED SKIPPING ROPE PRO</t>
  </si>
  <si>
    <t>NE LEARN OPPOSITES</t>
  </si>
  <si>
    <t>NE LEARN NUMBERS</t>
  </si>
  <si>
    <t>NE KUSHEES PLUSH TOY</t>
  </si>
  <si>
    <t>NE KS TOSS GAME TREE</t>
  </si>
  <si>
    <t>NE KS PULL BACK MONSTER CAR ASST YLW</t>
  </si>
  <si>
    <t>NE KS PULL BACK MONSTER CAR ASST RED</t>
  </si>
  <si>
    <t>NE KS PULL BACK MONSTER CAR ASST BLUE</t>
  </si>
  <si>
    <t>NE KS GOLF SET</t>
  </si>
  <si>
    <t>NE KS FRICTION STUNT TRUCK RED</t>
  </si>
  <si>
    <t>NE KS FRICTION STUNT TRUCK PURPLE</t>
  </si>
  <si>
    <t>NE KS FRICTION STUNT TRUCK ORANGE</t>
  </si>
  <si>
    <t>NE KS FRICTION STUNT TRUCK GREEN</t>
  </si>
  <si>
    <t>NE KS BAG TOSS GAME</t>
  </si>
  <si>
    <t>NE KS BAG TOSS AND AIM GAME</t>
  </si>
  <si>
    <t>NE KS ARCHERY SET</t>
  </si>
  <si>
    <t>NE KS AIR GUN SET TARGET SET</t>
  </si>
  <si>
    <t>NE KS 2 IN 1 RACKET GAME SET</t>
  </si>
  <si>
    <t>NE KOP VEGGIE IN PAN SET OF 10</t>
  </si>
  <si>
    <t>NE KOP MEDICAL KIT</t>
  </si>
  <si>
    <t>NE KOP MAKE UP 8PCSSET</t>
  </si>
  <si>
    <t>NE KOP KITCHEN9PCS SET</t>
  </si>
  <si>
    <t>NE KOP FRUIT IN PAN SET OF 10</t>
  </si>
  <si>
    <t>NE KOP DOCTOR BAG</t>
  </si>
  <si>
    <t>NE KOP CHEF APRON 5PCS SET</t>
  </si>
  <si>
    <t>NE KOP BREAKFAST IN PAN SET OF 10</t>
  </si>
  <si>
    <t>NE KOP BAKERS SPECIAL 9PCSSET</t>
  </si>
  <si>
    <t>NE KOP 8PCSTEA SET</t>
  </si>
  <si>
    <t>NE KOP 40 PIECE FRUIT AND VEGETABLE SET</t>
  </si>
  <si>
    <t>NE KOP 31 PIECE KITCHEN SET</t>
  </si>
  <si>
    <t>NE KOP 15 PIECE LITTLE DOCTOR SET</t>
  </si>
  <si>
    <t>NE KIKI PLUSH TOY</t>
  </si>
  <si>
    <t>NE KICK TRAINER COMBO SET</t>
  </si>
  <si>
    <t>NE JUNIOR BOXING SET</t>
  </si>
  <si>
    <t>NE JENGA PREMIUM</t>
  </si>
  <si>
    <t>NE HUMMING TOP PUSH W SOUND</t>
  </si>
  <si>
    <t>NE HP YELLOW MASK</t>
  </si>
  <si>
    <t>NE HP RED MASK</t>
  </si>
  <si>
    <t>NE HP GREEN MASK</t>
  </si>
  <si>
    <t>NE HOUDINI TRICK PUZZLE LOCK</t>
  </si>
  <si>
    <t>NE HOPPER BALL PEPPA PIG PURPLE</t>
  </si>
  <si>
    <t>NE HOPPER BALL PAW PETROL ORANGE</t>
  </si>
  <si>
    <t>NE HMG BRTW STAR BASKETBALL ORANGE</t>
  </si>
  <si>
    <t>NE HM TENNIS BALL SIZE 5</t>
  </si>
  <si>
    <t>NE HM TENNIS BALL SIZE 1</t>
  </si>
  <si>
    <t>NE HM SUNGLASSES TROPICAL WHITE</t>
  </si>
  <si>
    <t>NE HM SUNGLASSES TIE DYE</t>
  </si>
  <si>
    <t>NE HM SUNGLASSES SKY BLUE RED</t>
  </si>
  <si>
    <t>NE HM SUNGLASSES RED FRUITS</t>
  </si>
  <si>
    <t>NE HM SUNGLASSES RED DOTTED</t>
  </si>
  <si>
    <t>NE HM SUNGLASSES PURPLE BEAR</t>
  </si>
  <si>
    <t>NE HM SUNGLASSES PINK UNICORN</t>
  </si>
  <si>
    <t>NE HM SUNGLASSES PINK HEART</t>
  </si>
  <si>
    <t>NE HM SUNGLASSES PASTEL HEART</t>
  </si>
  <si>
    <t>NE HM SUNGLASSES PASTEL FLOWER 2</t>
  </si>
  <si>
    <t>NE HM SUNGLASSES PASTEL FLOWER</t>
  </si>
  <si>
    <t>NE HM SUNGLASSES MULTI HEART</t>
  </si>
  <si>
    <t>NE HM SUNGLASSES LAVENDER DOTTED</t>
  </si>
  <si>
    <t>NE HM SUNGLASSES GREY ORANGE</t>
  </si>
  <si>
    <t>NE HM SUNGLASSES GREEN BLUE</t>
  </si>
  <si>
    <t>NE HM SUNGLASSES FLAMINGO WHITE</t>
  </si>
  <si>
    <t>NE HM SUNGLASSES DINO TEAL</t>
  </si>
  <si>
    <t>NE HM SUNGLASSES CAMO GREEN</t>
  </si>
  <si>
    <t>NE HM SUNGLASSES CAMO BLUE</t>
  </si>
  <si>
    <t>NE HM SUNGLASSES BLUE RED</t>
  </si>
  <si>
    <t>NE HM SUNGLASSES BLUE PRINT</t>
  </si>
  <si>
    <t>NE HM SUNGLASSES BLUE GREEN</t>
  </si>
  <si>
    <t>NE HM SERVEWELL 5PCS LONDON RED</t>
  </si>
  <si>
    <t>NE HM SERVEWELL 5PCS LONDON GREEN</t>
  </si>
  <si>
    <t>NE HM SERVEWELL 5PCS LONDON BLUE</t>
  </si>
  <si>
    <t>NE HM SERVEWELL 5PCS HAMLEYS LONDON</t>
  </si>
  <si>
    <t>NE HM SENIOR COMBO SKATES</t>
  </si>
  <si>
    <t>NE HM SCRABBLE</t>
  </si>
  <si>
    <t>NE HM RETRO VINTAGE LEATHER SOCCER</t>
  </si>
  <si>
    <t>NE HM RED TABLE</t>
  </si>
  <si>
    <t>NE HM NATURE CRAFT KIT</t>
  </si>
  <si>
    <t>NE HM MULTICOLOR LONDON TABLE</t>
  </si>
  <si>
    <t>NE HM MASKS LONDON</t>
  </si>
  <si>
    <t>NE HM MASKS BEAR SNOUT</t>
  </si>
  <si>
    <t>NE HM MASKS BEAR FLYING</t>
  </si>
  <si>
    <t>NE HM MASK BEAR COLLN</t>
  </si>
  <si>
    <t>NE HM MARBLING KIT</t>
  </si>
  <si>
    <t>NE HM LEARN AND FUN CRAFT KIT</t>
  </si>
  <si>
    <t>NE HM JUNIOR COMBO SKATES</t>
  </si>
  <si>
    <t>NE HM FOLKTALES PENCIL PK OF 5</t>
  </si>
  <si>
    <t>NE HM CONNECTORS ROAD RUSH</t>
  </si>
  <si>
    <t>NE HM CONNECTORS MISSION SPACE</t>
  </si>
  <si>
    <t>NE HM CONNECTORS ANIMAL PLANET</t>
  </si>
  <si>
    <t>NE HM COLOR FAMILY CRAFT KIT</t>
  </si>
  <si>
    <t>NE HM BUBBLE BOTTLE 1LTR BLUE</t>
  </si>
  <si>
    <t>NE HM BP 14IN YELLOW</t>
  </si>
  <si>
    <t>NE HM BP 14IN RED</t>
  </si>
  <si>
    <t>NE HM BP 14IN PINK</t>
  </si>
  <si>
    <t>NE HM BP 14IN BLUE</t>
  </si>
  <si>
    <t>NE HM BP 14IN BLACK</t>
  </si>
  <si>
    <t>NE HM BLUE TABLE</t>
  </si>
  <si>
    <t>NE HM ANIMAL CRAFT KIT</t>
  </si>
  <si>
    <t>NE HM AIM N STRIKE 3BALLSAND6CUPS</t>
  </si>
  <si>
    <t>NE HM 7INCH MAGNETIC CHESS SET</t>
  </si>
  <si>
    <t>NE HM 16INCH NON MAGNETIC CHESS SET</t>
  </si>
  <si>
    <t>NE HM 14INCH MAGNETIC CHESS SET</t>
  </si>
  <si>
    <t>NE HM 12INCH MAGNETIC CHESS SET</t>
  </si>
  <si>
    <t>NE HM 10INCH MAGNETIC CHESS SET</t>
  </si>
  <si>
    <t>NE HILIFE DOLL HOUSE</t>
  </si>
  <si>
    <t>NE HEX DOUGH 6 SHADES 25G</t>
  </si>
  <si>
    <t>NE HELICOPTER</t>
  </si>
  <si>
    <t>NE HAMLEYS WORLD CUP CHAMP THREE TONE</t>
  </si>
  <si>
    <t>NE HAMLEYS WORLD CUP CHAMP SINGLE TONE</t>
  </si>
  <si>
    <t>NE HAMLEYS UMBRELLA ADULT</t>
  </si>
  <si>
    <t>NE HAMLEYS UMBRELLA 2019 WHITE</t>
  </si>
  <si>
    <t>NE HAMLEYS UMBRELLA 2019 RED</t>
  </si>
  <si>
    <t>NE HAMLEYS UMBRELLA 2019 BLUE</t>
  </si>
  <si>
    <t>NE HAMLEYS UMBRELLA 2017 Red</t>
  </si>
  <si>
    <t>NE HAMLEYS UMBRELLA 2017 Black</t>
  </si>
  <si>
    <t>NE HAMLEYS TRANSPARENT UMBRELLA 2020</t>
  </si>
  <si>
    <t>NE Hamleys Start PU Football</t>
  </si>
  <si>
    <t>NE HAMLEYS STAR STRPS PU FOOTBALL</t>
  </si>
  <si>
    <t>NE Hamleys Star PVC Football</t>
  </si>
  <si>
    <t>NE HAMLEYS STAR METALLIC FOOTBALL</t>
  </si>
  <si>
    <t>NE HAMLEYS STAR CRSS PVC FOOTBALL</t>
  </si>
  <si>
    <t>NE Hamleys Star Basket Ball</t>
  </si>
  <si>
    <t>NE HAMLEYS RUGBY KEYRING WHITE</t>
  </si>
  <si>
    <t>NE Hamleys Political 25 cms dia</t>
  </si>
  <si>
    <t>NE HAMLEYS FOOTBALL KEYRING RED &amp; BLACK</t>
  </si>
  <si>
    <t>NE HAMLEYS BOXING GLOVE KEYRING RED</t>
  </si>
  <si>
    <t>NE HAMLEYS 2500 STICKER BOOK ASST</t>
  </si>
  <si>
    <t>NE GIRAFFE BEAD MAZE</t>
  </si>
  <si>
    <t>NE FURRY PALS DOG WHITE 25CM</t>
  </si>
  <si>
    <t>NE FURRY PALS DOG GREY WHITE 25CM</t>
  </si>
  <si>
    <t>NE FURRY PALS DOG BROWN 25CM</t>
  </si>
  <si>
    <t>NE FURRY PALS DOG BLACK WHITE 25CM</t>
  </si>
  <si>
    <t>NE FURRY PALS DOG BLACK BROWN WHITE 25CM</t>
  </si>
  <si>
    <t>NE FURRY PALS DOG BEIGE 25CM</t>
  </si>
  <si>
    <t>NE FROG GAME 4 PLAYER</t>
  </si>
  <si>
    <t>NE FB ZOEY ELEPHANT BEIGE</t>
  </si>
  <si>
    <t>NE FB ZANY ELEPHANT PINK</t>
  </si>
  <si>
    <t>NE FB YELLOW FLAMINGO W/TUTU</t>
  </si>
  <si>
    <t>NE FB WHITE 25 CM STANDING BEAR</t>
  </si>
  <si>
    <t>NE FB VETO DRAGON</t>
  </si>
  <si>
    <t>NE FB TURTLE WITH BABY</t>
  </si>
  <si>
    <t>NE FB TEXTURED BEAR GREY 24CM</t>
  </si>
  <si>
    <t>NE FB TEXTURED BEAR DARK BLUE  24CM</t>
  </si>
  <si>
    <t>NE FB TEXTURED BEAR DARK BEIGE 24CM</t>
  </si>
  <si>
    <t>NE FB TEXTURED BEAR BLUE  24CM</t>
  </si>
  <si>
    <t>NE FB SUPERSOFT CUSHION UNICORN</t>
  </si>
  <si>
    <t>NE FB SUPERSOFT CUSHION OWL</t>
  </si>
  <si>
    <t>NE FB SUPERSOFT CUSHION FOX</t>
  </si>
  <si>
    <t>NE FB SUPERSOFT CUSHION DOG</t>
  </si>
  <si>
    <t>NE FB SUPERSOFT CUSHION BUTTERFLY</t>
  </si>
  <si>
    <t>NE FB SUPERSOFT 30CM COCOON CUSHION BLUE</t>
  </si>
  <si>
    <t>NE FB STARRIE ROBOT</t>
  </si>
  <si>
    <t>NE FB SEAL WITH BABY</t>
  </si>
  <si>
    <t>NE FB ROWAN GLITTER EYE 28 CM MONKEY</t>
  </si>
  <si>
    <t>NE FB ROCKY COROCODILE</t>
  </si>
  <si>
    <t>NE FB REVERSIBLE PENGUIN AND DINO</t>
  </si>
  <si>
    <t>NE FB REVERSIBLE DOG AND ELEPHANT</t>
  </si>
  <si>
    <t>NE FB REVERSIBLE BEAR AND UNICORN</t>
  </si>
  <si>
    <t>NE FB PREM BEAR LT BROWN 40 CM</t>
  </si>
  <si>
    <t>NE FB PREM BEAR LIGHT GREY 40 CM</t>
  </si>
  <si>
    <t>NE FB PREM BEAR CARROT 40 CM</t>
  </si>
  <si>
    <t>NE FB PREM BEAR BEIGE 40 CM</t>
  </si>
  <si>
    <t>NE FB PINK GREEN OCTOPUS</t>
  </si>
  <si>
    <t>NE FB PINK FLAMINGO W/TUTU</t>
  </si>
  <si>
    <t>NE FB PINK ELEPHANT CUSHION</t>
  </si>
  <si>
    <t>NE FB PENGUIN WITH BABY</t>
  </si>
  <si>
    <t>NE FB PARROT RED</t>
  </si>
  <si>
    <t>NE FB PARROT GREEN</t>
  </si>
  <si>
    <t>NE FB PARROT BLUE</t>
  </si>
  <si>
    <t>NE FB ORANGE SPEEDY TURTLE</t>
  </si>
  <si>
    <t>NE FB MII CRAB</t>
  </si>
  <si>
    <t>NE FB MII 55CM GLITTER BEAR GREY</t>
  </si>
  <si>
    <t>NE FB MII 55CM GLITTER BEAR CORAL</t>
  </si>
  <si>
    <t>NE FB MII 40CM DINO W RAINBOW PINK</t>
  </si>
  <si>
    <t>NE FB MII 40CM DINO W RAINBOW LILAC</t>
  </si>
  <si>
    <t>NE FB MII 40 CM SWAN  PINK</t>
  </si>
  <si>
    <t>NE FB MII 35CM TURQUOISE BUNNY</t>
  </si>
  <si>
    <t>NE FB MII 35CM LAVENDER BUNNY</t>
  </si>
  <si>
    <t>NE FB MII 35CM BEAR PINK</t>
  </si>
  <si>
    <t>NE FB MII 35CM BEAR MUSTARD</t>
  </si>
  <si>
    <t>NE FB MII 29CM TURQUOISE OWL</t>
  </si>
  <si>
    <t>NE FB MII 29CM LILAC OWL</t>
  </si>
  <si>
    <t>NE FB MII 29CM CORAL OWL</t>
  </si>
  <si>
    <t>NE FB MAMA DINO</t>
  </si>
  <si>
    <t>NE FB LUCA DRAGON</t>
  </si>
  <si>
    <t>NE FB LEMON LUCKY TURTLE</t>
  </si>
  <si>
    <t>NE FB LAVENDER 25CM SMALL BUNNY</t>
  </si>
  <si>
    <t>NE FB HEARTIE ROBOT</t>
  </si>
  <si>
    <t>NE FB GREY LEMUR</t>
  </si>
  <si>
    <t>NE FB GREEN SEA HORSE</t>
  </si>
  <si>
    <t>NE FB GREEN 25CM SMALL BUNNY</t>
  </si>
  <si>
    <t>NE FB GLITTER EYE 28 CM TIGER</t>
  </si>
  <si>
    <t>NE FB GLITTER EYE 28 CM PANDA</t>
  </si>
  <si>
    <t>NE FB GLITTER EYE 28 CM MONKEY</t>
  </si>
  <si>
    <t>NE FB GLITTER EYE 28 CM KOALA</t>
  </si>
  <si>
    <t>NE FB GLITTER EYE 28 CM FOX</t>
  </si>
  <si>
    <t>NE FB GLITTER EYE 28 CM ELEPHANT</t>
  </si>
  <si>
    <t>NE FB GLITTER EYE 28 CM DINO</t>
  </si>
  <si>
    <t>NE FB DADDY DINO</t>
  </si>
  <si>
    <t>NE FB CLOBBIE ROBOT</t>
  </si>
  <si>
    <t>NE FB CHEEKY DOG BROWN</t>
  </si>
  <si>
    <t>NE FB CHEEKY DINO</t>
  </si>
  <si>
    <t>NE FB BROWN 25 CM STANDING BEAR</t>
  </si>
  <si>
    <t>NE FB BLUE YELLOW OCTOPUS</t>
  </si>
  <si>
    <t>NE FB BLUE ELEPHANT CUSHION</t>
  </si>
  <si>
    <t>NE FB BEIGE LEMUR</t>
  </si>
  <si>
    <t>NE FB BEIGE 25CM SMALL BUNNY</t>
  </si>
  <si>
    <t>NE FB BEAR UNICORN 30 CM</t>
  </si>
  <si>
    <t>NE FB BEAR PANDA 30 CM</t>
  </si>
  <si>
    <t>NE FB BEAR CUSHION</t>
  </si>
  <si>
    <t>NE FB BEAR BUNNY 30 CM</t>
  </si>
  <si>
    <t>NE FB BEAR BALLERINA 30 CM</t>
  </si>
  <si>
    <t>NE FB BABY FLAMINGO</t>
  </si>
  <si>
    <t>NE FB AVT PAPA HEN</t>
  </si>
  <si>
    <t>NE FB AVT LYING SQUISHY DOG</t>
  </si>
  <si>
    <t>NE FB AVT LYING SQUISHY CAT</t>
  </si>
  <si>
    <t>NE FB AVT HEDGEHOG BIG</t>
  </si>
  <si>
    <t>NE FB AVT DUCKLING</t>
  </si>
  <si>
    <t>NE FB AVT 50CM ELEPHANT</t>
  </si>
  <si>
    <t>NE FB AVT 50 CM RHINO</t>
  </si>
  <si>
    <t>NE FB AVT 38CMTEDDY PINK</t>
  </si>
  <si>
    <t>NE FB AVT 38CMTEDDY BLUE</t>
  </si>
  <si>
    <t>NE FB 70CM MONKEY MUSTARD</t>
  </si>
  <si>
    <t>NE FB 70CM MONKEY GREY</t>
  </si>
  <si>
    <t>NE FB 70CM MONKEY DRK BROWN</t>
  </si>
  <si>
    <t>NE FB 70CM MONKEY BROWN</t>
  </si>
  <si>
    <t>NE FB 45CM RAINBOW CUSHION</t>
  </si>
  <si>
    <t>NE FB 40CM PINK DOLPHIN</t>
  </si>
  <si>
    <t>NE FB 40CM GREEN NARWHAL</t>
  </si>
  <si>
    <t>NE FB 26 CM SPINY DINO</t>
  </si>
  <si>
    <t>NE FB 26 CM REXY DINO</t>
  </si>
  <si>
    <t>NE FB 26 CM BARRY DINO</t>
  </si>
  <si>
    <t>NE FB 24CM PUG W UNICORN HOODIE</t>
  </si>
  <si>
    <t>NE FB 24CM PUG W DINO HOODIE</t>
  </si>
  <si>
    <t>NE FB 24CM PUG W BUNNY HOODIE</t>
  </si>
  <si>
    <t>NE FB 14INCH BUNNY PINK</t>
  </si>
  <si>
    <t>NE FB 14INCH BUNNY BEIGE</t>
  </si>
  <si>
    <t>NE ELC TWISTING NUTS AND BOLTS</t>
  </si>
  <si>
    <t>NE ELC TWIST AND TURN HOUSE</t>
  </si>
  <si>
    <t>NE ELC STAR LINKS</t>
  </si>
  <si>
    <t>NE ELC STACKING CHICKS</t>
  </si>
  <si>
    <t>NE ELC OCTOPUS HIGHCHAIR SPINNER</t>
  </si>
  <si>
    <t>NE ELC NESTING EGGS</t>
  </si>
  <si>
    <t>NE ELC FUNNY FACES BATH BEAKERS</t>
  </si>
  <si>
    <t>NE ELC ELC SHAPE SORTING BUS RED</t>
  </si>
  <si>
    <t>NE ELC CHAIN LINK</t>
  </si>
  <si>
    <t>NE ELC BUILD IT BITS N BOBS</t>
  </si>
  <si>
    <t>NE ELC BF TEETHER FRUIT KEYS</t>
  </si>
  <si>
    <t>NE ELC BF STAR TEETHER RATTLE</t>
  </si>
  <si>
    <t>NE ELC BENDY BIRD</t>
  </si>
  <si>
    <t>NE ELC BATHTIME SEALS</t>
  </si>
  <si>
    <t>NE ELC 4 SAFETY CONES</t>
  </si>
  <si>
    <t>NE ELC  POPPING PLANE</t>
  </si>
  <si>
    <t>NE ELC  CUCPAKE MY FIRST PRAM</t>
  </si>
  <si>
    <t>NE ELC  BUILD AND PLAY HELICOPTER</t>
  </si>
  <si>
    <t>NE ELC  BUILD AND PLAY CAR</t>
  </si>
  <si>
    <t>NE ELC  BUILD AND PLAY AEROPLANE</t>
  </si>
  <si>
    <t>NE DRAWING BOARD S PINK</t>
  </si>
  <si>
    <t>NE DRAWING BOARD S BLUE</t>
  </si>
  <si>
    <t>NE DRAWING BOARD L BLUE</t>
  </si>
  <si>
    <t>NE DRAWING BOARD B PINK</t>
  </si>
  <si>
    <t>NE DOUGH 6 SHADES 75G</t>
  </si>
  <si>
    <t>NE DOUGH 12 SHADES 50G</t>
  </si>
  <si>
    <t>NE DOUGH 12 SHADES 25G</t>
  </si>
  <si>
    <t>NE DIY CONTRUCTION VEHICLE MIXER</t>
  </si>
  <si>
    <t>NE DIY CONTRUCTION VEHICLE EXCAVATOR</t>
  </si>
  <si>
    <t>NE DIY CONTRUCTION VEHICLE DUMPTRUCK</t>
  </si>
  <si>
    <t>NE DISNEY 10INCH ARIEL</t>
  </si>
  <si>
    <t>NE Dimpy Bear w leather paws 50 CM</t>
  </si>
  <si>
    <t>NE DIMPY 100CM LYING UNICORN</t>
  </si>
  <si>
    <t>NE DC SNGL PCK</t>
  </si>
  <si>
    <t>NE DC HTI SNGL PCK</t>
  </si>
  <si>
    <t>NE DC HTI 5 PCK</t>
  </si>
  <si>
    <t>NE DC HTI 2 PCK</t>
  </si>
  <si>
    <t>NE DC HTI 10 PCK</t>
  </si>
  <si>
    <t>NE DC 5 PCK</t>
  </si>
  <si>
    <t>NE DC 2 PCK</t>
  </si>
  <si>
    <t>NE DC 10 PCK</t>
  </si>
  <si>
    <t>NE COUNTING CUBES 1 TO 5</t>
  </si>
  <si>
    <t>NE COLLECTIBLE RETRO BIPLANE</t>
  </si>
  <si>
    <t>NE CLOCK</t>
  </si>
  <si>
    <t>NE CE 2 IN 1 FOOTBALL GOAL</t>
  </si>
  <si>
    <t>NE CBMT  BOTTLE HOUSE BLISTER ASSORTED</t>
  </si>
  <si>
    <t>NE CAR</t>
  </si>
  <si>
    <t>NE BUBBLE POP PLUSH TOY</t>
  </si>
  <si>
    <t>NE BRAIN GAMES</t>
  </si>
  <si>
    <t>NE BOXING PUNCH STAND</t>
  </si>
  <si>
    <t>NE BOXING KEYCHAIN  RED</t>
  </si>
  <si>
    <t>NE BOREDOM BUSTER</t>
  </si>
  <si>
    <t>NE BFF BY CB PHOEBE</t>
  </si>
  <si>
    <t>NE Best Political 16 cms dia</t>
  </si>
  <si>
    <t>NE BALANCING TREE</t>
  </si>
  <si>
    <t>NE ANIMAL PLANET</t>
  </si>
  <si>
    <t>NE ALPHABET FLOOR PUZZLE</t>
  </si>
  <si>
    <t>NE AIRFIXFAIREYSWORDFISHMK1CHANNLDSH80TH</t>
  </si>
  <si>
    <t>NE AIRFIX WWII BRITISH 8TH ARMY</t>
  </si>
  <si>
    <t>NE AIRFIX WWII AFRIKA CORPS</t>
  </si>
  <si>
    <t>NE AIRFIX WASA</t>
  </si>
  <si>
    <t>NE AIRFIX TYPE 97 CHI HA JAPANESE TANK</t>
  </si>
  <si>
    <t>NE AIRFIX RUSSIAN T34</t>
  </si>
  <si>
    <t>NE AIRFIX NORTH AMERICAN P 51D MUSTANG</t>
  </si>
  <si>
    <t>NE AIRFIX NORTH AMERICAN B25B MITCHELL</t>
  </si>
  <si>
    <t>NE AIRFIX JUNKERS JU87 B 1 STUKA</t>
  </si>
  <si>
    <t>NE AIRFIX JOSEPH STALIN JS3 RUSSIAN TANK</t>
  </si>
  <si>
    <t>NE AIRFIX HMS VICTORIOUS</t>
  </si>
  <si>
    <t>NE AIRFIX HMS HOOD</t>
  </si>
  <si>
    <t>NE AIRFIX HMS BELFAST</t>
  </si>
  <si>
    <t>NE AIRFIX HMS ARK ROYAL</t>
  </si>
  <si>
    <t>NE AIRFIX HAWKER HURRICANE MK1</t>
  </si>
  <si>
    <t>NE AIRFIX GRUMMAN F4F 4 WILDCAT</t>
  </si>
  <si>
    <t>NE AIRFIX GLOSTER GLADIATOR MK.I/MK.II</t>
  </si>
  <si>
    <t>NE AIRFIX GERMAN RECONNAISSANCE SET</t>
  </si>
  <si>
    <t>NE AIRFIX FOCKE WULF FW190A 8</t>
  </si>
  <si>
    <t>NE AIRFIX DE HAVILLAND MOSQUITO</t>
  </si>
  <si>
    <t>NE AIRFIX DE HAVILLAND D.H.82A TIGERMOTH</t>
  </si>
  <si>
    <t>NE AIRFIX DE HAVILLAND CHIPMUNK T 10</t>
  </si>
  <si>
    <t>NE AIRFIX CANADAIR SABRE F 4</t>
  </si>
  <si>
    <t>NE AIRFIX BAE SEA HARRIER FRS1</t>
  </si>
  <si>
    <t>NE AIRFIX BAE HAWK T MK 1A</t>
  </si>
  <si>
    <t>NE ADEN &amp; ANAIS PLAYGYM</t>
  </si>
  <si>
    <t>NE ACTIVITYLACING AND STACKING AND FREE</t>
  </si>
  <si>
    <t>NE ACTIVITY TRIANGLE</t>
  </si>
  <si>
    <t>NE 90PCS MAGNET TILES SET</t>
  </si>
  <si>
    <t>NE 72PCS MAGNET TILES SET</t>
  </si>
  <si>
    <t>NE 6PCS PULL BACK CAR</t>
  </si>
  <si>
    <t>NE 54PCS MAGNET TILES SET</t>
  </si>
  <si>
    <t>NE 5 IN 1 AWESOME CRAFT KIT</t>
  </si>
  <si>
    <t>NE 46PCS SET W NEW M ACCESSORIES</t>
  </si>
  <si>
    <t>NE 34PCS SET W NEW M ACCESSORIES</t>
  </si>
  <si>
    <t>NE 30PCS MAGNET TILES SET</t>
  </si>
  <si>
    <t>NE 3 IN 1 TUNNEL TENT</t>
  </si>
  <si>
    <t>NE 3 IN 1 AWESOME CRAFT KIT</t>
  </si>
  <si>
    <t>NE 26PCS SET W NEW M ACCESSORIES</t>
  </si>
  <si>
    <t>NE 20PCS MAGNET TILES SET</t>
  </si>
  <si>
    <t>NE 2 IN 1 MONEY KITCHEN</t>
  </si>
  <si>
    <t>NE 2 IN 1 MONEY DOCTOR</t>
  </si>
  <si>
    <t>NE 2 IN 1 MONEY BEAUTY</t>
  </si>
  <si>
    <t>NE 14PCS MAGNET TILES SET</t>
  </si>
  <si>
    <t>NE 120PCS MAGNET TILES SET</t>
  </si>
  <si>
    <t>NE 100 IN 1 GAMES</t>
  </si>
  <si>
    <t>NE 1:39 PB ALLOY JEEP 2</t>
  </si>
  <si>
    <t>NE 1:36 PB ALLOY TRACK SPORTS CAR 2</t>
  </si>
  <si>
    <t>NE 1:36 PB ALLOY SPORTS CAR 6</t>
  </si>
  <si>
    <t>NE 1:36 PB ALLOY SPORTS CAR 2</t>
  </si>
  <si>
    <t>NE 1:36 PB ALLOY OFF ROAD VEHICLE 2</t>
  </si>
  <si>
    <t>NE  ELLIE SURF DOLL SET</t>
  </si>
  <si>
    <t>NE  ELLIE DOLL 5</t>
  </si>
  <si>
    <t>NE  ELLIE DOLL 1</t>
  </si>
  <si>
    <t>E YOUREKA TIE AND DYE KIT</t>
  </si>
  <si>
    <t>E YOUREKA SEQUIN ART PRINCESS</t>
  </si>
  <si>
    <t>E YOUREKA SEQUIN ART MERMAID</t>
  </si>
  <si>
    <t>E YOUREKA MULTICRAFT JAR KIT</t>
  </si>
  <si>
    <t>E YOUREKA EMBELLISHMENTS MIX</t>
  </si>
  <si>
    <t>E YOUREKA EMBELLISHMENTS ENCHANTING UNIC</t>
  </si>
  <si>
    <t>E YOUREKA DIY PAPER MACHÈ ANIMALS</t>
  </si>
  <si>
    <t>E YOUREKA DIY FLAMINGO CUSHION</t>
  </si>
  <si>
    <t>E YOUREKA DIY CUSHION COVER FLORAL</t>
  </si>
  <si>
    <t>E YOUREKA CANVAS BOX ART</t>
  </si>
  <si>
    <t>E WALL CLIMBING TRANSFORMING RC</t>
  </si>
  <si>
    <t>E WALL CLIMBING RC</t>
  </si>
  <si>
    <t>E VENDING MACHINE BLUE</t>
  </si>
  <si>
    <t>E VEER 360 DRONE</t>
  </si>
  <si>
    <t>E UNICORN BT MIC</t>
  </si>
  <si>
    <t>E TRAIN SET W/SOUND 80PCS</t>
  </si>
  <si>
    <t>E TRAIN SET 41PCS</t>
  </si>
  <si>
    <t>E TODO FLIPPING DOG</t>
  </si>
  <si>
    <t>E STUNT CAR</t>
  </si>
  <si>
    <t>E SS TABLET WITH MUSIC AND LIGHT</t>
  </si>
  <si>
    <t>E SS SMILEY FACE FUN KEYBOARD</t>
  </si>
  <si>
    <t>E SS SMARTPHONE</t>
  </si>
  <si>
    <t>E SS PLANE  W/PROJECTION</t>
  </si>
  <si>
    <t>E SS MUSICAL LIGHT PARROT PIANO</t>
  </si>
  <si>
    <t>E SS MUSICAL LIGHT CRAB PIANO</t>
  </si>
  <si>
    <t>E SS MUSIC BOX CAROUSEL BLUE</t>
  </si>
  <si>
    <t>E SS MINI MUSICAL KEYS V1</t>
  </si>
  <si>
    <t>E SS MINI MUSICAL KEYS</t>
  </si>
  <si>
    <t>E SS LAPTOP UNICORN</t>
  </si>
  <si>
    <t>E SS LAPTOP DINO</t>
  </si>
  <si>
    <t>E SS LANDS TRAIN ENGINE</t>
  </si>
  <si>
    <t>E SS FUNNY FERRIS WHEEL MUSIC BOX BLUE</t>
  </si>
  <si>
    <t>E SS FUN LION LIGHT MUSICAL PIANO</t>
  </si>
  <si>
    <t>E SS ELEPHANT WALKERS PINK</t>
  </si>
  <si>
    <t>E SS ELEPHANT KEYBOARD</t>
  </si>
  <si>
    <t>E SS BEAR PHONE</t>
  </si>
  <si>
    <t>E SS BABY STEERING WHEEL</t>
  </si>
  <si>
    <t>E SS BABY REMOTE CONTROL </t>
  </si>
  <si>
    <t>E SS BABY JOYSTICK</t>
  </si>
  <si>
    <t>E SS B O BATH WHALE</t>
  </si>
  <si>
    <t>E SS ACTIVITY CUBE V1</t>
  </si>
  <si>
    <t>E SS 2 IN 1 BABY WALKER</t>
  </si>
  <si>
    <t>E SMILY SWAY CAR</t>
  </si>
  <si>
    <t>E SMART SS LAPTOP 2</t>
  </si>
  <si>
    <t>E PP THMVEH SUPRSKYE</t>
  </si>
  <si>
    <t>E PP THMVEH SUPRMARSHL</t>
  </si>
  <si>
    <t>E PP THMVEH SUPR CHASE</t>
  </si>
  <si>
    <t>E PP THEMV SUPER RUBBLE</t>
  </si>
  <si>
    <t>E PP THEMV SUPER ROCKY</t>
  </si>
  <si>
    <t>E PP THEMEV SUPER ZUMA</t>
  </si>
  <si>
    <t>E PP MS DUCK</t>
  </si>
  <si>
    <t>E PP MS DOG BABY JACK RUSSELL TERRIER</t>
  </si>
  <si>
    <t>E PP MS BABY TOY POODLE NEW</t>
  </si>
  <si>
    <t>E PP MS BABY TOY POODLE</t>
  </si>
  <si>
    <t>E PP MS BABY SAINT BERNARD</t>
  </si>
  <si>
    <t>E PP MS BABY RETRIEVER NEW</t>
  </si>
  <si>
    <t>E PP MS BABY RETRIEVER</t>
  </si>
  <si>
    <t>E PP MS BABY CHIHUAHUA</t>
  </si>
  <si>
    <t>E PP MS BABY BEAGLE NEW</t>
  </si>
  <si>
    <t>E PP MS BABY BEAGLE</t>
  </si>
  <si>
    <t>E Paw Patrol Zooming MarshallUK Englis</t>
  </si>
  <si>
    <t>E MII YOUREKA OCEAN SCIENCE</t>
  </si>
  <si>
    <t>E MII SPIDER WALL CLIMBING RC</t>
  </si>
  <si>
    <t>E MII SIRIUS MAX DRONE</t>
  </si>
  <si>
    <t>E MII ICE HOCKEY  BO</t>
  </si>
  <si>
    <t>E MII HM BUBBLE UNICORN BLOWER</t>
  </si>
  <si>
    <t>E MII HM BUBBLE STAR WAND BLOWER PINK</t>
  </si>
  <si>
    <t>E MII HM BUBBLE STAR WAND BLOWER BLUE</t>
  </si>
  <si>
    <t>E MII HM BUBBLE LION BLOWER</t>
  </si>
  <si>
    <t>E MII HM BUBBLE FLASHLIGHT</t>
  </si>
  <si>
    <t>E MII HM BUBBLE CROWN WAND BLOWER</t>
  </si>
  <si>
    <t>E LOLA FLIPPING DOG</t>
  </si>
  <si>
    <t>E LASER WALL CLIMBING RC</t>
  </si>
  <si>
    <t>E LANDS URBAN FIRE ENGINE</t>
  </si>
  <si>
    <t>E KS ARCHERY SHOOTING SET W INFRA</t>
  </si>
  <si>
    <t>E KS ARCHERY SHOOTING SET W FLASH LIGHT</t>
  </si>
  <si>
    <t>E KOP CASH REGISTER W/CURRENCY</t>
  </si>
  <si>
    <t>E IR ROBOT DOG  BLCK BLU</t>
  </si>
  <si>
    <t>E IR INTELLIGENT ROBOTWHITE/ RED</t>
  </si>
  <si>
    <t>E IR CATCH IT CHAMELEON</t>
  </si>
  <si>
    <t>E HM WOODY WHITE DIGITAL WATCH</t>
  </si>
  <si>
    <t>E HM VEHICLES BLUE DIGITAL WATCH</t>
  </si>
  <si>
    <t>E HM UNICORN PINK DIGITAL WATCH</t>
  </si>
  <si>
    <t>E HM TROPICAL PURPLE DIGIT WATCH</t>
  </si>
  <si>
    <t>E HM STARS PINK DIGITAL WATCH</t>
  </si>
  <si>
    <t>E HM SPACE BLUE DIGITAL WATCH</t>
  </si>
  <si>
    <t>E HM SOLIDS PINK ANALOGUE WATCH</t>
  </si>
  <si>
    <t>E HM SKIPPER WALK N TALK PENGUIN</t>
  </si>
  <si>
    <t>E HM SEA BLUE ANALOGUE WATCH</t>
  </si>
  <si>
    <t>E HM MS GOLDIE WALKING DOG</t>
  </si>
  <si>
    <t>E HM MAX WALK N TALK DINOSAUR</t>
  </si>
  <si>
    <t>E HM H SUMMER YLLW DIGITAL WATCH</t>
  </si>
  <si>
    <t>E HM GALAXY PURPL ANALOGUE WATCH</t>
  </si>
  <si>
    <t>E HM DINO ORANGE DIGITAL WATCH</t>
  </si>
  <si>
    <t>E HM DINO GREEN DIGITAL WATCH</t>
  </si>
  <si>
    <t>E HM DINO BLACK ANALOGUE WATCH</t>
  </si>
  <si>
    <t>E HM CHEEKY COCKROACH</t>
  </si>
  <si>
    <t>E HM CAMO GREY DIGITAL WATCH</t>
  </si>
  <si>
    <t>E HM BUTTERFLY PINK DIGITL WATCH</t>
  </si>
  <si>
    <t>E GLOW IN THE DARK ACTION TRACKS 28 PCS</t>
  </si>
  <si>
    <t>E FLYING HELI BALL</t>
  </si>
  <si>
    <t>E FB ZOE WALKING CAT</t>
  </si>
  <si>
    <t>E FB TODO FLIPPING DOG</t>
  </si>
  <si>
    <t>E FB SUGAR UNICORN CREAM</t>
  </si>
  <si>
    <t>E FB SKIPPER WALK N TALK PENGUIN</t>
  </si>
  <si>
    <t>E FB SANDY THE WALKING LAMA</t>
  </si>
  <si>
    <t>E FB PEEK A BOO MANNY ELEPHANT</t>
  </si>
  <si>
    <t>E FB PEEK A BOO DASH DOG</t>
  </si>
  <si>
    <t>E FB PARIS THE WALKING LAMA</t>
  </si>
  <si>
    <t>E FB MS PEANUT WALKING DOG</t>
  </si>
  <si>
    <t>E FB MANNY ROCKING ELEPHANT</t>
  </si>
  <si>
    <t>E FB LOLA FLIPPING DOG</t>
  </si>
  <si>
    <t>E FB LAMB TALKING HAND PUPPET</t>
  </si>
  <si>
    <t>E FB HOPPER JUMPING RABBIT</t>
  </si>
  <si>
    <t>E FB FROG TALKING HAND PUPPET</t>
  </si>
  <si>
    <t>E FB ELLA THE WALKING ELEPHANT</t>
  </si>
  <si>
    <t>E FB DUCK TALKING HAND PUPPET</t>
  </si>
  <si>
    <t>E FB DOG TALKING HAND PUPPET</t>
  </si>
  <si>
    <t>E FB DIXIE FLIPPING DOG</t>
  </si>
  <si>
    <t>E FB DAZZLE WALKING UNICORN</t>
  </si>
  <si>
    <t>E FB COW TALKING HAND PUPPET</t>
  </si>
  <si>
    <t>E FB CAMI THE WALKING CAMEL</t>
  </si>
  <si>
    <t>E FB ARCHIE FLIPPING DOG</t>
  </si>
  <si>
    <t>E EXALT SOFT DART BLASTER 28 DARTS</t>
  </si>
  <si>
    <t>E ELC MY LITTLE TAMBOURINE</t>
  </si>
  <si>
    <t>E DRIFT OFF ROAD ROCK CRAWLER RC</t>
  </si>
  <si>
    <t>E DIXIE FLIPPING DOG</t>
  </si>
  <si>
    <t>E CRY BABIES SASHA</t>
  </si>
  <si>
    <t>E CRY BABIES LIZZY</t>
  </si>
  <si>
    <t>E CRY BABIES GIGI</t>
  </si>
  <si>
    <t>E CRY BABIES FANTASY JENNA</t>
  </si>
  <si>
    <t>E CRY BABIES FANTASY DREAMY</t>
  </si>
  <si>
    <t>E CRY BABIES FANTASY BRUNY</t>
  </si>
  <si>
    <t>E CITY TRAIN SET 67PCS</t>
  </si>
  <si>
    <t>E BO RIDEON TORNADO WHITE P</t>
  </si>
  <si>
    <t>E BO RIDEON TORNADO RED P</t>
  </si>
  <si>
    <t>E BO RIDEON TORNADO BLACK P</t>
  </si>
  <si>
    <t>E BO RIDEON SPEEDSTER RED B</t>
  </si>
  <si>
    <t>E BO RIDEON BOLT WHITE M</t>
  </si>
  <si>
    <t>E BO RIDEON BOLT RED M</t>
  </si>
  <si>
    <t>E BO RIDEON BOLT BLACK M</t>
  </si>
  <si>
    <t>E BARBIE KARAOKE MIC</t>
  </si>
  <si>
    <t>E B AND G ACTION TRACKS 400 PCS</t>
  </si>
  <si>
    <t>E ARCHIE FLIPPING DOG</t>
  </si>
  <si>
    <t>E 360 DEGREE SPEED TWISTED RC</t>
  </si>
  <si>
    <t>E 360 DEGREE SPEED TWIST SML RC</t>
  </si>
  <si>
    <t>E 27MH 1:24 GRAFITTI RC</t>
  </si>
  <si>
    <t>E 2.4GHZ TWISTED CAR</t>
  </si>
  <si>
    <t>E 2.4GHZ STUNT CAR</t>
  </si>
  <si>
    <t>E 2.4GHZ DRIFT STUNT CAR</t>
  </si>
  <si>
    <t>E 2.4G TURBO SWIFT RACER</t>
  </si>
  <si>
    <t>E 2.4G STUNT MOTO PRO RACER</t>
  </si>
  <si>
    <t>E 2.4G MONSTER SC STUNT CAR</t>
  </si>
  <si>
    <t>E 2.4G JET SPRAY DRIFT CAR</t>
  </si>
  <si>
    <t>E 2.4G HIGH SPEED R/C MOTORCYCL RED GRN</t>
  </si>
  <si>
    <t>E 2.4G FORMULA STUNT DRIFTER RC RED</t>
  </si>
  <si>
    <t>E 2.4G FORMULA STUNT DRIFTER RC GRN</t>
  </si>
  <si>
    <t>E 2.4G FLASHING TEXT LED DRONE</t>
  </si>
  <si>
    <t>E 2.4G BEE TUMBLE 360 DEGREES RECH RC</t>
  </si>
  <si>
    <t>E 2.4G 4X4 BIKE RC RED</t>
  </si>
  <si>
    <t>E 2.4G 4X4 BIKE RC ORANGE</t>
  </si>
  <si>
    <t>E 2.4G 4X4 BIKE RC BLUE</t>
  </si>
  <si>
    <t>E 2.4G 2 SIDED STUNT RECH DRIFT RC</t>
  </si>
  <si>
    <t>E 2.4G 120 OFF ROADER RC ORG</t>
  </si>
  <si>
    <t>E 2.4G 120 OFF ROADER RC GRN</t>
  </si>
  <si>
    <t>E 2.4G 118 HI SPEED OFF ROAD GRN</t>
  </si>
  <si>
    <t>E 2.4G 1:24 R/C LUMINOUS OFF ROAD CAR</t>
  </si>
  <si>
    <t>E 2.4G 1:24 MINI RACING RC CAR MODLE 4</t>
  </si>
  <si>
    <t>E 2.4G 1:24 MINI RACING RC CAR MODLE 3</t>
  </si>
  <si>
    <t>E 2.4G 1:24 MINI RACING RC CAR MODLE 2</t>
  </si>
  <si>
    <t>E 2.4G 1:24 MINI RACING RC CAR MODLE 1</t>
  </si>
  <si>
    <t>E 2.4G 1:16 SPORTS CAR UV GRY</t>
  </si>
  <si>
    <t>E 2.4G 1:16 SPORTS CAR UV BLU</t>
  </si>
  <si>
    <t>E 2.4G 1:16 OVERSIZEWHEEL CROSSROADYELLO</t>
  </si>
  <si>
    <t>E 2.4G 1:16 OVERSIZEWHEEL CROSSROADGREEN</t>
  </si>
  <si>
    <t>E 2.4G 1:16 OVERSIZE WHEELCROSSROADGREEN</t>
  </si>
  <si>
    <t>E 2.4G 1:16 OVERSIZE WHEEL CROSSROADRED</t>
  </si>
  <si>
    <t>E 2.4G 1:16 OVERSIZE WHEEL CROSS ROADRED</t>
  </si>
  <si>
    <t>E 2.4G 1:14 HIGHSPD SIDEDRIFTING BLUERED</t>
  </si>
  <si>
    <t>E 2.4 STUNT CAR BLUE</t>
  </si>
  <si>
    <t>E 2 IN 1 LANDS ALLOYED TRUCK TRACKSET</t>
  </si>
  <si>
    <t>E 2 4GHZ 1  16 TWIST CLIMB CAR ORANGE</t>
  </si>
  <si>
    <t>E 2 4GHZ 1  16 TWIST CLIMB CAR BLUE</t>
  </si>
  <si>
    <t>E 2 4GHZ 1  16 SPORTS CAR RED</t>
  </si>
  <si>
    <t>E 2 4GHZ 1  16 SPORTS CAR BLUE</t>
  </si>
  <si>
    <t>E 110 2.4G SUPER SPRAY 4WD RC</t>
  </si>
  <si>
    <t>E 1:22 TRACK CHAMP SUV DRIFT RC</t>
  </si>
  <si>
    <t>E 1:22 DIRT CHAMP SUV DRIFT RC</t>
  </si>
  <si>
    <t>E 1:18 27MHZ DR OPN RECH RC</t>
  </si>
  <si>
    <t>E 1:18 2.4G RECHG LIC GT SPEEDSTER</t>
  </si>
  <si>
    <t>E 1:18 2.4G HIGH SPEED OFF ROAD ORNG GRN</t>
  </si>
  <si>
    <t>E 1:18 2.4 OFF ROAD CAR BLUE</t>
  </si>
  <si>
    <t>E 1:16 2.4G RECHG OVSZ WHLZ  VAN GRFITI</t>
  </si>
  <si>
    <t>E 1:16 2.4G RECHG OVSZ WHLZ  TRCK GRFITI</t>
  </si>
  <si>
    <t>E 1:16 2.4G RECHG OVSZ WHLZ  HAULR</t>
  </si>
  <si>
    <t>E 1:16 2.4G RECHG OVSZ WHLZ  DINO</t>
  </si>
  <si>
    <t>E 1:16 2.4G RECH DRIFT RC</t>
  </si>
  <si>
    <t>E 1:16 2.4G DIECAST RECH DRIFT RC</t>
  </si>
  <si>
    <t>E 1:16  DRIFT WHEEL ROCK CRAWLER</t>
  </si>
  <si>
    <t>E 1:14 2.4G RECHG DRIFT BLAZE HIGH SPEED</t>
  </si>
  <si>
    <t>E 1:12 2.4G RECHG SMOKE FURY OFF ROADER</t>
  </si>
  <si>
    <t>E 1:12 2.4G F1 RECH RC</t>
  </si>
  <si>
    <t>E 1:10 27 MHZ TURBO SAVAGE FULL FUNTN</t>
  </si>
  <si>
    <t>STORENO</t>
  </si>
  <si>
    <t>TRANSACTIONTYPE</t>
  </si>
  <si>
    <t>RECEIPTNO</t>
  </si>
  <si>
    <t>TRANSDATE</t>
  </si>
  <si>
    <t>ARTICLESINRECEIPT</t>
  </si>
  <si>
    <t>BARCODE</t>
  </si>
  <si>
    <t>QTY</t>
  </si>
  <si>
    <t>RECEIPTPRICE</t>
  </si>
  <si>
    <t>PROMOTION</t>
  </si>
  <si>
    <t>DISCOUNT</t>
  </si>
  <si>
    <t>TOTALDISCOUNT</t>
  </si>
  <si>
    <t>NET</t>
  </si>
  <si>
    <t>TAX</t>
  </si>
  <si>
    <t>Tax%</t>
  </si>
  <si>
    <t>ARTICLEDESC</t>
  </si>
  <si>
    <t>CASHIER</t>
  </si>
  <si>
    <t>STATUS</t>
  </si>
  <si>
    <t>SALESMANCODE</t>
  </si>
  <si>
    <t>TLX5</t>
  </si>
  <si>
    <t>COMPLETED</t>
  </si>
  <si>
    <t>NE SKOODLE BUBBLE ST</t>
  </si>
  <si>
    <t>Row Labels</t>
  </si>
  <si>
    <t>Grand Total</t>
  </si>
  <si>
    <t>(blank)</t>
  </si>
  <si>
    <t>Sum of QTY</t>
  </si>
  <si>
    <t>Sum of NET</t>
  </si>
  <si>
    <t>Retail</t>
  </si>
  <si>
    <t>Retail Accum Tgt</t>
  </si>
  <si>
    <t>Net play Accum Tgt</t>
  </si>
  <si>
    <t>Order_Type</t>
  </si>
  <si>
    <t>PRODUCT_TYPE</t>
  </si>
  <si>
    <t>GnG</t>
  </si>
  <si>
    <t>Targte</t>
  </si>
  <si>
    <t>Store Bills</t>
  </si>
  <si>
    <t>Store Qty</t>
  </si>
  <si>
    <t>Today Ach</t>
  </si>
  <si>
    <t>Total Bill</t>
  </si>
  <si>
    <t>Total Qty</t>
  </si>
  <si>
    <t>Bubble wand</t>
  </si>
  <si>
    <t>Non BIS/Liq/Dev</t>
  </si>
  <si>
    <t>Tote Bag</t>
  </si>
  <si>
    <t>Tote bag</t>
  </si>
  <si>
    <t>DO NOT EDIT ANY VALUE JUST SHARE PHOTO</t>
  </si>
  <si>
    <t xml:space="preserve"> </t>
  </si>
  <si>
    <t>Store Code</t>
  </si>
  <si>
    <t>Store Name</t>
  </si>
  <si>
    <t>Today Upt</t>
  </si>
  <si>
    <t>LWSD Upt</t>
  </si>
  <si>
    <t>Growth</t>
  </si>
  <si>
    <t xml:space="preserve">Bubble Stick </t>
  </si>
  <si>
    <t>Bubble Stick %</t>
  </si>
  <si>
    <t>Batteries Sold%</t>
  </si>
  <si>
    <t>Loyalty Sold</t>
  </si>
  <si>
    <t>Loyalty Sold%</t>
  </si>
  <si>
    <t>Week1</t>
  </si>
  <si>
    <t>Week2</t>
  </si>
  <si>
    <t>Week3</t>
  </si>
  <si>
    <t>Week4</t>
  </si>
  <si>
    <t>Week5</t>
  </si>
  <si>
    <t>Week6</t>
  </si>
  <si>
    <t>WEEK 3</t>
  </si>
  <si>
    <t>Last</t>
  </si>
  <si>
    <t>Thu</t>
  </si>
  <si>
    <t>Liquidation%</t>
  </si>
  <si>
    <t>Tote Bag%</t>
  </si>
  <si>
    <t>BUBBLE ST</t>
  </si>
  <si>
    <t>G/D</t>
  </si>
  <si>
    <t>IMMENSE BATTERIES A</t>
  </si>
  <si>
    <t>EVEREADY BATT AA 211</t>
  </si>
  <si>
    <t>EVEREADY AA 2115 ULT</t>
  </si>
  <si>
    <t>Date-</t>
  </si>
  <si>
    <t>MONTH TRGT -</t>
  </si>
  <si>
    <t>TARGET-</t>
  </si>
  <si>
    <t>SALE-</t>
  </si>
  <si>
    <t>FF-</t>
  </si>
  <si>
    <t>BILL-</t>
  </si>
  <si>
    <t>UNIT-</t>
  </si>
  <si>
    <t>UPT-</t>
  </si>
  <si>
    <t>ATV-</t>
  </si>
  <si>
    <t>AUV-</t>
  </si>
  <si>
    <t>CONV%-</t>
  </si>
  <si>
    <t>MTD TGT-</t>
  </si>
  <si>
    <t>MTD SALE-</t>
  </si>
  <si>
    <t>MTD FF-</t>
  </si>
  <si>
    <t>MTD BILL-</t>
  </si>
  <si>
    <t>MTD QTY-</t>
  </si>
  <si>
    <t>MTD UPT-</t>
  </si>
  <si>
    <t>MTD ATV-</t>
  </si>
  <si>
    <t>MTD AUV-</t>
  </si>
  <si>
    <t>MTD CONV%-</t>
  </si>
  <si>
    <t>ATVD SALE-</t>
  </si>
  <si>
    <t>ATVD QTY-</t>
  </si>
  <si>
    <t>ATVD CONTRI%-</t>
  </si>
  <si>
    <t>MTD ATVD CONTRI%-</t>
  </si>
  <si>
    <t>HOT SPOT SALE-</t>
  </si>
  <si>
    <t>HOT SPOT %-</t>
  </si>
  <si>
    <t>MTD HOTSPOT %-</t>
  </si>
  <si>
    <t>SELF DEMO SALE-</t>
  </si>
  <si>
    <t>SELF DEMO %-</t>
  </si>
  <si>
    <t>MTD SELF DEMO %-</t>
  </si>
  <si>
    <t>CORE-</t>
  </si>
  <si>
    <t>CORE %-</t>
  </si>
  <si>
    <t>MTD CORE SALE-</t>
  </si>
  <si>
    <t>MTD CORE DEMO%-</t>
  </si>
  <si>
    <t>MII SALE -</t>
  </si>
  <si>
    <r>
      <t xml:space="preserve">MII SALE </t>
    </r>
    <r>
      <rPr>
        <strike/>
        <sz val="10"/>
        <color theme="1"/>
        <rFont val="Calibri"/>
        <family val="2"/>
        <scheme val="minor"/>
      </rPr>
      <t>%-</t>
    </r>
  </si>
  <si>
    <t>MTD MII SALE-</t>
  </si>
  <si>
    <t>MTD MII SALE %-</t>
  </si>
  <si>
    <t>BATTERY-</t>
  </si>
  <si>
    <t>MULTI BILL TRGT-</t>
  </si>
  <si>
    <t>MULTI BILL -</t>
  </si>
  <si>
    <t>MULTI BILL %-</t>
  </si>
  <si>
    <t>LOYALTY-</t>
  </si>
  <si>
    <t>LOYALTY %-</t>
  </si>
  <si>
    <t>MTD LOYALTY-</t>
  </si>
  <si>
    <t>MTD LOYALTY%-</t>
  </si>
  <si>
    <t>RED CARD-</t>
  </si>
  <si>
    <t>MTD RED CARD-</t>
  </si>
  <si>
    <t>MTD LAST YR SALE-</t>
  </si>
  <si>
    <t>LY SALE-</t>
  </si>
  <si>
    <t>LFL%-</t>
  </si>
  <si>
    <t>TOMORROW TRGT-</t>
  </si>
  <si>
    <t>NET PLAY TGT-</t>
  </si>
  <si>
    <t>TELECALLING TRGT-</t>
  </si>
  <si>
    <t>NO OF CALLS-</t>
  </si>
  <si>
    <t>TELECALLING SALE-</t>
  </si>
  <si>
    <t>TELECALLING BILLS-</t>
  </si>
  <si>
    <t>IN STORE SALE-</t>
  </si>
  <si>
    <t>IN STORE BILL-</t>
  </si>
  <si>
    <t>HOME DELIVERY SALE-</t>
  </si>
  <si>
    <t>HOME DELIVERY BILL-</t>
  </si>
  <si>
    <t>MTD CALL-</t>
  </si>
  <si>
    <t>Net Play Target-</t>
  </si>
  <si>
    <t>Net Play Sale-</t>
  </si>
  <si>
    <t>MTD Net Play Target-</t>
  </si>
  <si>
    <t>MTD Net Play Sale-</t>
  </si>
  <si>
    <t>BATTERY ATTACH%-</t>
  </si>
  <si>
    <t>MTD BATTERY ATTACH%-</t>
  </si>
  <si>
    <t>BUBBLE STKS-</t>
  </si>
  <si>
    <t>BUBBLE STKS ATTACH%-</t>
  </si>
  <si>
    <t>MTD BUBBLE STKS ATTACH%-</t>
  </si>
  <si>
    <t>MTD SALE%-</t>
  </si>
  <si>
    <t>Store</t>
  </si>
  <si>
    <t>Today NOB</t>
  </si>
  <si>
    <t>Att%</t>
  </si>
  <si>
    <t xml:space="preserve">Last </t>
  </si>
  <si>
    <t>Attraction DSR OF JUNE 26</t>
  </si>
  <si>
    <t>TXNID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</si>
  <si>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</si>
  <si>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NRGP No</t>
  </si>
  <si>
    <t xml:space="preserve">Bill No </t>
  </si>
  <si>
    <t>Bill Value</t>
  </si>
  <si>
    <t xml:space="preserve">Customer name </t>
  </si>
  <si>
    <t>Mobile No.</t>
  </si>
  <si>
    <t>ROM</t>
  </si>
  <si>
    <t>SAT</t>
  </si>
  <si>
    <t>SUN</t>
  </si>
  <si>
    <t>MON</t>
  </si>
  <si>
    <t>TUE</t>
  </si>
  <si>
    <t>WED</t>
  </si>
  <si>
    <t>THU</t>
  </si>
  <si>
    <t>FRI</t>
  </si>
  <si>
    <t>Sep@2026</t>
  </si>
  <si>
    <t>02.09.2026</t>
  </si>
  <si>
    <t>HAMLEYS</t>
  </si>
  <si>
    <t>104/24</t>
  </si>
  <si>
    <t>ANWAR</t>
  </si>
  <si>
    <t>AJAY</t>
  </si>
  <si>
    <t>03.09.2026</t>
  </si>
  <si>
    <t>104/01</t>
  </si>
  <si>
    <t>Puneet</t>
  </si>
  <si>
    <t>HW FIVECAR GIFT PACK</t>
  </si>
  <si>
    <t>AA 2 CB</t>
  </si>
  <si>
    <t>04.09.2026</t>
  </si>
  <si>
    <t>104/8</t>
  </si>
  <si>
    <t>06.09.2026</t>
  </si>
  <si>
    <t>104/59</t>
  </si>
  <si>
    <t>102/1</t>
  </si>
  <si>
    <t>09.09.2026</t>
  </si>
  <si>
    <t>11.09.2026</t>
  </si>
  <si>
    <t>104/54</t>
  </si>
  <si>
    <t>102/70</t>
  </si>
  <si>
    <t>12.09.2026</t>
  </si>
  <si>
    <t xml:space="preserve">PARUL </t>
  </si>
  <si>
    <t>104/28</t>
  </si>
  <si>
    <t>MAYANK</t>
  </si>
  <si>
    <t>NEETU</t>
  </si>
  <si>
    <t>NEHA</t>
  </si>
  <si>
    <t>SWATI</t>
  </si>
  <si>
    <t>104/23</t>
  </si>
  <si>
    <t>SUPRIYA</t>
  </si>
  <si>
    <t>NE DINO RING TOSS GA</t>
  </si>
  <si>
    <t>18.09.2026</t>
  </si>
  <si>
    <t>17.09.2026</t>
  </si>
  <si>
    <t>104/6</t>
  </si>
  <si>
    <t>102/45</t>
  </si>
  <si>
    <t>Navaldeep</t>
  </si>
  <si>
    <t xml:space="preserve">Pranav </t>
  </si>
  <si>
    <t>GARGI</t>
  </si>
  <si>
    <t>102/13</t>
  </si>
  <si>
    <t>PROMILA</t>
  </si>
  <si>
    <t>102/18</t>
  </si>
  <si>
    <t>19.09.02026</t>
  </si>
  <si>
    <t>102/35</t>
  </si>
  <si>
    <t>ASHISH</t>
  </si>
  <si>
    <t>NE ZOOZI BUBBLE TUBE</t>
  </si>
  <si>
    <t>REFUND</t>
  </si>
  <si>
    <t>22.09.2026</t>
  </si>
  <si>
    <t>102/2</t>
  </si>
  <si>
    <t>NISHA</t>
  </si>
  <si>
    <t>NE MVL ROLE PLAY MAS</t>
  </si>
  <si>
    <t>NE REDCARD TOTE BAG</t>
  </si>
  <si>
    <t>102/16</t>
  </si>
  <si>
    <t>23.09.2026</t>
  </si>
  <si>
    <t>MARICA</t>
  </si>
  <si>
    <t>NE FIFA FB WHT S5 PP</t>
  </si>
  <si>
    <t>NE FOAM 24 IN CRICKE</t>
  </si>
  <si>
    <t>AAA 2 CB</t>
  </si>
  <si>
    <t>NE CLASSICS POP REVE</t>
  </si>
  <si>
    <t>NE MT MBX SKYBUSTERS</t>
  </si>
  <si>
    <t>NE HW BASIC CAR ASST</t>
  </si>
  <si>
    <t>EVEREADY BATT AAA 21</t>
  </si>
  <si>
    <t>TLX5102000125092026</t>
  </si>
  <si>
    <t>NE MJT VOLVO CONSTRU</t>
  </si>
  <si>
    <t>NE MBX WORKING RIGS</t>
  </si>
  <si>
    <t>TLX5102000225092026</t>
  </si>
  <si>
    <t>NE 42205 CHEVROLET C</t>
  </si>
  <si>
    <t>TLX5102000325092026</t>
  </si>
  <si>
    <t>NE Shifu OrbootAu</t>
  </si>
  <si>
    <t>NE YOUREKA GALAXY GL</t>
  </si>
  <si>
    <t>TLX5102000525092026</t>
  </si>
  <si>
    <t>NE HW AUTOMOTIVE ASS</t>
  </si>
  <si>
    <t>TLX5102000625092026</t>
  </si>
  <si>
    <t>E SS DOLPHIN CONCERT</t>
  </si>
  <si>
    <t>TLX5102000725092026</t>
  </si>
  <si>
    <t>NE PICKLEBALL PADDLE</t>
  </si>
  <si>
    <t>NE HW THE HOT ONES C</t>
  </si>
  <si>
    <t>TLX5102000825092026</t>
  </si>
  <si>
    <t>NE PARTY PURSE</t>
  </si>
  <si>
    <t>TLX5102001025092026</t>
  </si>
  <si>
    <t>NE MIRADA 22CM ELEPH</t>
  </si>
  <si>
    <t>TLX5102001125092026</t>
  </si>
  <si>
    <t>NE MAGNETOPIA DESIGN</t>
  </si>
  <si>
    <t>TLX5102001225092026</t>
  </si>
  <si>
    <t>NE DUNLOP NYLON SHUT</t>
  </si>
  <si>
    <t>TLX5102001325092026</t>
  </si>
  <si>
    <t>NE PUN INTENDED</t>
  </si>
  <si>
    <t>TLX5102001525092026</t>
  </si>
  <si>
    <t>NE WBB PANDA BEAR 20</t>
  </si>
  <si>
    <t>TLX5102001625092026</t>
  </si>
  <si>
    <t>ORGANIC COTTON TRIPL</t>
  </si>
  <si>
    <t>TLX5102001825092026</t>
  </si>
  <si>
    <t>TLX5102001925092026</t>
  </si>
  <si>
    <t>E KS YELLOW FISHING</t>
  </si>
  <si>
    <t>TLX5104000225092026</t>
  </si>
  <si>
    <t>NE DISNEY BOG FOOT S</t>
  </si>
  <si>
    <t>TLX5102002025092026</t>
  </si>
  <si>
    <t>NE HW MT GITD AST</t>
  </si>
  <si>
    <t>TLX5102002125092026</t>
  </si>
  <si>
    <t>NE LEGO 76327 IRON M</t>
  </si>
  <si>
    <t>TLX5102002225092026</t>
  </si>
  <si>
    <t>NE LEGO 31173 TROPIC</t>
  </si>
  <si>
    <t>TLX5102002425092026</t>
  </si>
  <si>
    <t>NE PLAYSHIFU SOLAR S</t>
  </si>
  <si>
    <t>TLX5102002525092026</t>
  </si>
  <si>
    <t>MARVEL OLYMPUS 9.5IN</t>
  </si>
  <si>
    <t>TLX5102002625092026</t>
  </si>
  <si>
    <t>NE MATCHBOX BASIC CA</t>
  </si>
  <si>
    <t>TLX5102002725092026</t>
  </si>
  <si>
    <t>NE 4IN FIG MVL AVN I</t>
  </si>
  <si>
    <t>NE TRA GEN PROJECT S</t>
  </si>
  <si>
    <t>TLX5102002825092026</t>
  </si>
  <si>
    <t>NE GEMSTONE DIG QUES</t>
  </si>
  <si>
    <t>NE LEGO 60451 EMERGE</t>
  </si>
  <si>
    <t>TLX5102002925092026</t>
  </si>
  <si>
    <t>E CLASSIC TRAIN SET</t>
  </si>
  <si>
    <t>TLX5102003225092026</t>
  </si>
  <si>
    <t>E HM BELLA WALKING C</t>
  </si>
  <si>
    <t>E HM CASPER WALKING</t>
  </si>
  <si>
    <t>TLX5104000325092026</t>
  </si>
  <si>
    <t>NE MAPOLOGY WORLD CH</t>
  </si>
  <si>
    <t>NE SIZZLE</t>
  </si>
  <si>
    <t>NE SKM MY ARTSY STAS</t>
  </si>
  <si>
    <t>TLX5102003325092026</t>
  </si>
  <si>
    <t>HASBRO NERF ALPHA ST</t>
  </si>
  <si>
    <t>NE PLAYSHIFU AQUATIC</t>
  </si>
  <si>
    <t>TLX5102003425092026</t>
  </si>
  <si>
    <t>KIDDY STAR LINKS</t>
  </si>
  <si>
    <t>NE MIR 35 CM BUNNY P</t>
  </si>
  <si>
    <t>TLX5104000425092026</t>
  </si>
  <si>
    <t>E HM WIRELESS WALKIE</t>
  </si>
  <si>
    <t>NE MAGICAL SCRATCH A</t>
  </si>
  <si>
    <t>NE MAGICAL SCRATCH D</t>
  </si>
  <si>
    <t>TLX5102003625092026</t>
  </si>
  <si>
    <t>NE MIR 32CM SITTING</t>
  </si>
  <si>
    <t>TLX5104000525092026</t>
  </si>
  <si>
    <t>TLX5104000625092026</t>
  </si>
  <si>
    <t>E PIANO BLACK XL 49K</t>
  </si>
  <si>
    <t>TLX5102003825092026</t>
  </si>
  <si>
    <t>NE FB AVT BIG BOW BE</t>
  </si>
  <si>
    <t>TLX5102004025092026</t>
  </si>
  <si>
    <t>NE MVL AF 7 INCH BAS</t>
  </si>
  <si>
    <t>TLX5104000725092026</t>
  </si>
  <si>
    <t>TLX5104000825092026</t>
  </si>
  <si>
    <t>TLX5104000925092026</t>
  </si>
  <si>
    <t>NE HOT WHEELS SPEED</t>
  </si>
  <si>
    <t>TLX5104001125092026</t>
  </si>
  <si>
    <t>NE MT 164 BASIC ASST</t>
  </si>
  <si>
    <t>NE FP DOG DALMATION</t>
  </si>
  <si>
    <t>TLX5104001225092026</t>
  </si>
  <si>
    <t>TLX5104001325092026</t>
  </si>
  <si>
    <t>NE SS LG BEADS ABACU</t>
  </si>
  <si>
    <t>TLX5104001425092026</t>
  </si>
  <si>
    <t>TLX5102004125092026</t>
  </si>
  <si>
    <t>TLX5102004225092026</t>
  </si>
  <si>
    <t>TLX5104001525092026</t>
  </si>
  <si>
    <t>NE IRON MAN MK 11</t>
  </si>
  <si>
    <t>TLX5104001625092026</t>
  </si>
  <si>
    <t>NE SKM SANDTASTIC UN</t>
  </si>
  <si>
    <t>TLX5102004325092026</t>
  </si>
  <si>
    <t>E SS MUSICAL LIGHT P</t>
  </si>
  <si>
    <t>NE BARBIE MADE TO MO</t>
  </si>
  <si>
    <t>TLX5104001725092026</t>
  </si>
  <si>
    <t>NE MIR 24CM STANDING</t>
  </si>
  <si>
    <t>25.09.2026</t>
  </si>
  <si>
    <t>102/21</t>
  </si>
  <si>
    <t>GUNJAN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</si>
</sst>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_);_(* \(#,##0\);_(* &quot;-&quot;??_);_(@_)"/>
    <numFmt numFmtId="165" formatCode="0.0"/>
    <numFmt numFmtId="166" formatCode="0.0%"/>
    <numFmt numFmtId="167" formatCode="#,##0\ [$€-1]"/>
    <numFmt numFmtId="168" formatCode="_ * #,##0.0_ ;_ * \-#,##0.0_ ;_ * &quot;-&quot;??_ ;_ @_ "/>
    <numFmt numFmtId="169" formatCode="0_ 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Segoe UI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trike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badi"/>
      <family val="2"/>
    </font>
    <font>
      <b/>
      <u/>
      <sz val="11"/>
      <name val="Abadi"/>
      <family val="2"/>
    </font>
    <font>
      <sz val="11"/>
      <color theme="1"/>
      <name val="Abadi"/>
      <family val="2"/>
    </font>
    <font>
      <sz val="11"/>
      <name val="Abadi"/>
      <family val="2"/>
    </font>
    <font>
      <b/>
      <sz val="11"/>
      <color indexed="10"/>
      <name val="Abadi"/>
      <family val="2"/>
    </font>
    <font>
      <sz val="11"/>
      <color indexed="44"/>
      <name val="Abadi"/>
      <family val="2"/>
    </font>
    <font>
      <sz val="10"/>
      <name val="Abadi"/>
      <family val="2"/>
    </font>
    <font>
      <b/>
      <sz val="11"/>
      <color indexed="44"/>
      <name val="Abadi"/>
      <family val="2"/>
    </font>
    <font>
      <sz val="8"/>
      <name val="Abadi"/>
      <family val="2"/>
    </font>
  </fonts>
  <fills count="60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1"/>
        <bgColor indexed="64"/>
      </patternFill>
    </fill>
    <fill>
      <patternFill patternType="mediumGray">
        <fgColor indexed="9"/>
        <bgColor indexed="9"/>
      </patternFill>
    </fill>
    <fill>
      <patternFill patternType="mediumGray">
        <fgColor indexed="9"/>
      </patternFill>
    </fill>
    <fill>
      <patternFill patternType="mediumGray">
        <fgColor indexed="9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9FF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9" fontId="1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24" fillId="27" borderId="0" applyNumberFormat="0" applyBorder="0" applyAlignment="0" applyProtection="0"/>
    <xf numFmtId="0" fontId="25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18" applyNumberFormat="0" applyAlignment="0" applyProtection="0"/>
    <xf numFmtId="0" fontId="28" fillId="31" borderId="19" applyNumberFormat="0" applyAlignment="0" applyProtection="0"/>
    <xf numFmtId="0" fontId="29" fillId="31" borderId="18" applyNumberFormat="0" applyAlignment="0" applyProtection="0"/>
    <xf numFmtId="0" fontId="30" fillId="0" borderId="20" applyNumberFormat="0" applyFill="0" applyAlignment="0" applyProtection="0"/>
    <xf numFmtId="0" fontId="31" fillId="32" borderId="21" applyNumberFormat="0" applyAlignment="0" applyProtection="0"/>
    <xf numFmtId="0" fontId="32" fillId="0" borderId="0" applyNumberFormat="0" applyFill="0" applyBorder="0" applyAlignment="0" applyProtection="0"/>
    <xf numFmtId="0" fontId="1" fillId="33" borderId="2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3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4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34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34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34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34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313">
    <xf numFmtId="0" fontId="0" fillId="0" borderId="0" xfId="0"/>
    <xf numFmtId="0" fontId="0" fillId="0" borderId="1" xfId="0" applyFont="1" applyBorder="1" applyAlignment="1" applyProtection="1">
      <alignment horizontal="center"/>
      <protection hidden="1"/>
    </xf>
    <xf numFmtId="0" fontId="0" fillId="10" borderId="1" xfId="0" applyFont="1" applyFill="1" applyBorder="1" applyAlignment="1" applyProtection="1">
      <alignment horizontal="center"/>
      <protection locked="0" hidden="1"/>
    </xf>
    <xf numFmtId="0" fontId="0" fillId="0" borderId="1" xfId="0" applyFont="1" applyBorder="1" applyAlignment="1" applyProtection="1">
      <alignment horizontal="center"/>
      <protection locked="0" hidden="1"/>
    </xf>
    <xf numFmtId="0" fontId="0" fillId="0" borderId="0" xfId="0" applyFont="1" applyFill="1" applyBorder="1" applyAlignment="1" applyProtection="1">
      <alignment horizontal="center"/>
      <protection locked="0" hidden="1"/>
    </xf>
    <xf numFmtId="0" fontId="0" fillId="0" borderId="0" xfId="0" applyFont="1" applyBorder="1" applyAlignment="1" applyProtection="1">
      <alignment horizontal="center"/>
      <protection locked="0" hidden="1"/>
    </xf>
    <xf numFmtId="0" fontId="0" fillId="4" borderId="0" xfId="0" applyFont="1" applyFill="1" applyBorder="1" applyAlignment="1" applyProtection="1">
      <alignment horizontal="center"/>
      <protection locked="0" hidden="1"/>
    </xf>
    <xf numFmtId="0" fontId="6" fillId="4" borderId="0" xfId="0" applyFont="1" applyFill="1" applyBorder="1" applyAlignment="1" applyProtection="1">
      <alignment horizontal="center"/>
      <protection locked="0" hidden="1"/>
    </xf>
    <xf numFmtId="0" fontId="7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7" fillId="10" borderId="1" xfId="0" applyFont="1" applyFill="1" applyBorder="1" applyAlignment="1" applyProtection="1">
      <alignment horizontal="center"/>
      <protection locked="0" hidden="1"/>
    </xf>
    <xf numFmtId="0" fontId="7" fillId="0" borderId="1" xfId="0" applyFont="1" applyBorder="1" applyAlignment="1" applyProtection="1">
      <alignment horizontal="center"/>
      <protection locked="0" hidden="1"/>
    </xf>
    <xf numFmtId="0" fontId="6" fillId="10" borderId="1" xfId="0" applyFont="1" applyFill="1" applyBorder="1" applyAlignment="1" applyProtection="1">
      <alignment horizontal="center"/>
      <protection locked="0" hidden="1"/>
    </xf>
    <xf numFmtId="0" fontId="6" fillId="0" borderId="1" xfId="0" applyFont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/>
      <protection locked="0" hidden="1"/>
    </xf>
    <xf numFmtId="0" fontId="0" fillId="0" borderId="0" xfId="0" applyBorder="1"/>
    <xf numFmtId="0" fontId="5" fillId="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 applyProtection="1">
      <alignment horizontal="center"/>
      <protection locked="0"/>
    </xf>
    <xf numFmtId="9" fontId="4" fillId="12" borderId="1" xfId="2" applyFont="1" applyFill="1" applyBorder="1" applyAlignment="1" applyProtection="1">
      <alignment horizontal="center"/>
      <protection locked="0"/>
    </xf>
    <xf numFmtId="1" fontId="4" fillId="12" borderId="1" xfId="0" applyNumberFormat="1" applyFont="1" applyFill="1" applyBorder="1" applyAlignment="1" applyProtection="1">
      <alignment horizontal="center"/>
      <protection locked="0"/>
    </xf>
    <xf numFmtId="9" fontId="9" fillId="14" borderId="1" xfId="2" applyFont="1" applyFill="1" applyBorder="1" applyAlignment="1" applyProtection="1">
      <alignment horizontal="center"/>
      <protection locked="0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9" fontId="4" fillId="12" borderId="1" xfId="2" applyFont="1" applyFill="1" applyBorder="1" applyAlignment="1">
      <alignment horizontal="center" vertical="center"/>
    </xf>
    <xf numFmtId="1" fontId="9" fillId="14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9" fontId="10" fillId="14" borderId="1" xfId="2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/>
    </xf>
    <xf numFmtId="1" fontId="0" fillId="0" borderId="0" xfId="0" applyNumberFormat="1"/>
    <xf numFmtId="0" fontId="0" fillId="0" borderId="0" xfId="0"/>
    <xf numFmtId="1" fontId="4" fillId="12" borderId="1" xfId="2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/>
    <xf numFmtId="164" fontId="4" fillId="0" borderId="1" xfId="1" applyNumberFormat="1" applyFont="1" applyFill="1" applyBorder="1"/>
    <xf numFmtId="164" fontId="4" fillId="0" borderId="1" xfId="3" applyNumberFormat="1" applyFont="1" applyFill="1" applyBorder="1"/>
    <xf numFmtId="1" fontId="5" fillId="13" borderId="1" xfId="0" applyNumberFormat="1" applyFont="1" applyFill="1" applyBorder="1" applyAlignment="1">
      <alignment horizontal="center"/>
    </xf>
    <xf numFmtId="1" fontId="9" fillId="14" borderId="1" xfId="2" applyNumberFormat="1" applyFont="1" applyFill="1" applyBorder="1" applyAlignment="1" applyProtection="1">
      <alignment horizontal="center"/>
      <protection locked="0"/>
    </xf>
    <xf numFmtId="1" fontId="13" fillId="22" borderId="1" xfId="0" applyNumberFormat="1" applyFont="1" applyFill="1" applyBorder="1" applyAlignment="1">
      <alignment horizontal="center"/>
    </xf>
    <xf numFmtId="0" fontId="13" fillId="23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5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/>
    </xf>
    <xf numFmtId="10" fontId="15" fillId="15" borderId="1" xfId="0" applyNumberFormat="1" applyFont="1" applyFill="1" applyBorder="1" applyAlignment="1">
      <alignment horizontal="center"/>
    </xf>
    <xf numFmtId="1" fontId="8" fillId="15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9" fontId="13" fillId="0" borderId="1" xfId="2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10" fillId="24" borderId="1" xfId="0" applyNumberFormat="1" applyFont="1" applyFill="1" applyBorder="1" applyAlignment="1">
      <alignment horizontal="center"/>
    </xf>
    <xf numFmtId="1" fontId="13" fillId="12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1" fontId="16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1" fontId="17" fillId="13" borderId="1" xfId="0" applyNumberFormat="1" applyFont="1" applyFill="1" applyBorder="1" applyAlignment="1">
      <alignment horizontal="center"/>
    </xf>
    <xf numFmtId="0" fontId="8" fillId="13" borderId="1" xfId="0" applyFont="1" applyFill="1" applyBorder="1"/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1" xfId="0" applyFont="1" applyBorder="1"/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1" fontId="18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4" borderId="0" xfId="0" applyFont="1" applyFill="1"/>
    <xf numFmtId="0" fontId="5" fillId="0" borderId="1" xfId="0" applyFont="1" applyFill="1" applyBorder="1" applyProtection="1"/>
    <xf numFmtId="0" fontId="5" fillId="0" borderId="1" xfId="0" applyFont="1" applyFill="1" applyBorder="1" applyAlignment="1">
      <alignment horizontal="right"/>
    </xf>
    <xf numFmtId="0" fontId="5" fillId="0" borderId="0" xfId="0" applyFont="1" applyFill="1"/>
    <xf numFmtId="0" fontId="5" fillId="0" borderId="1" xfId="0" applyFont="1" applyFill="1" applyBorder="1" applyProtection="1">
      <protection locked="0"/>
    </xf>
    <xf numFmtId="14" fontId="5" fillId="0" borderId="1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9" fontId="5" fillId="0" borderId="1" xfId="0" applyNumberFormat="1" applyFont="1" applyFill="1" applyBorder="1" applyAlignment="1">
      <alignment horizontal="right"/>
    </xf>
    <xf numFmtId="43" fontId="5" fillId="0" borderId="1" xfId="0" applyNumberFormat="1" applyFont="1" applyFill="1" applyBorder="1" applyAlignment="1">
      <alignment horizontal="right"/>
    </xf>
    <xf numFmtId="10" fontId="5" fillId="0" borderId="1" xfId="0" applyNumberFormat="1" applyFont="1" applyFill="1" applyBorder="1" applyAlignment="1">
      <alignment horizontal="right"/>
    </xf>
    <xf numFmtId="9" fontId="5" fillId="0" borderId="1" xfId="2" applyFont="1" applyFill="1" applyBorder="1" applyAlignment="1">
      <alignment horizontal="right"/>
    </xf>
    <xf numFmtId="1" fontId="4" fillId="0" borderId="1" xfId="1" applyNumberFormat="1" applyFont="1" applyFill="1" applyBorder="1" applyAlignment="1">
      <alignment horizontal="right"/>
    </xf>
    <xf numFmtId="14" fontId="5" fillId="0" borderId="0" xfId="0" applyNumberFormat="1" applyFont="1" applyFill="1"/>
    <xf numFmtId="0" fontId="10" fillId="0" borderId="0" xfId="0" applyFont="1" applyFill="1"/>
    <xf numFmtId="0" fontId="5" fillId="0" borderId="0" xfId="0" applyFont="1" applyFill="1" applyProtection="1">
      <protection locked="0"/>
    </xf>
    <xf numFmtId="0" fontId="5" fillId="0" borderId="0" xfId="0" applyFont="1" applyFill="1" applyAlignment="1">
      <alignment horizontal="right"/>
    </xf>
    <xf numFmtId="14" fontId="6" fillId="0" borderId="1" xfId="0" applyNumberFormat="1" applyFont="1" applyFill="1" applyBorder="1" applyAlignment="1" applyProtection="1">
      <alignment vertical="center"/>
    </xf>
    <xf numFmtId="0" fontId="10" fillId="17" borderId="1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9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4" fontId="0" fillId="0" borderId="1" xfId="0" applyNumberFormat="1" applyBorder="1"/>
    <xf numFmtId="166" fontId="0" fillId="0" borderId="1" xfId="0" applyNumberFormat="1" applyBorder="1"/>
    <xf numFmtId="166" fontId="0" fillId="0" borderId="1" xfId="2" applyNumberFormat="1" applyFont="1" applyBorder="1"/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9" fontId="0" fillId="13" borderId="1" xfId="2" applyFont="1" applyFill="1" applyBorder="1" applyAlignment="1">
      <alignment horizontal="center" vertical="center"/>
    </xf>
    <xf numFmtId="1" fontId="0" fillId="0" borderId="1" xfId="0" applyNumberFormat="1" applyFont="1" applyBorder="1"/>
    <xf numFmtId="1" fontId="5" fillId="0" borderId="1" xfId="0" applyNumberFormat="1" applyFont="1" applyFill="1" applyBorder="1"/>
    <xf numFmtId="1" fontId="5" fillId="0" borderId="0" xfId="0" applyNumberFormat="1" applyFont="1" applyFill="1"/>
    <xf numFmtId="9" fontId="5" fillId="0" borderId="0" xfId="0" applyNumberFormat="1" applyFont="1" applyFill="1"/>
    <xf numFmtId="2" fontId="0" fillId="0" borderId="1" xfId="0" applyNumberFormat="1" applyBorder="1"/>
    <xf numFmtId="9" fontId="0" fillId="0" borderId="0" xfId="0" applyNumberFormat="1" applyFont="1" applyBorder="1" applyAlignment="1" applyProtection="1">
      <alignment horizontal="center"/>
      <protection locked="0" hidden="1"/>
    </xf>
    <xf numFmtId="0" fontId="14" fillId="23" borderId="1" xfId="0" applyFont="1" applyFill="1" applyBorder="1" applyAlignment="1">
      <alignment horizontal="center"/>
    </xf>
    <xf numFmtId="0" fontId="15" fillId="23" borderId="1" xfId="0" applyFont="1" applyFill="1" applyBorder="1" applyAlignment="1">
      <alignment horizontal="center"/>
    </xf>
    <xf numFmtId="1" fontId="15" fillId="23" borderId="1" xfId="0" applyNumberFormat="1" applyFont="1" applyFill="1" applyBorder="1" applyAlignment="1">
      <alignment horizontal="center"/>
    </xf>
    <xf numFmtId="10" fontId="0" fillId="0" borderId="1" xfId="0" applyNumberFormat="1" applyBorder="1"/>
    <xf numFmtId="1" fontId="0" fillId="0" borderId="0" xfId="0" applyNumberFormat="1" applyFont="1" applyFill="1" applyBorder="1" applyAlignment="1" applyProtection="1">
      <alignment horizontal="center"/>
      <protection locked="0" hidden="1"/>
    </xf>
    <xf numFmtId="0" fontId="0" fillId="0" borderId="0" xfId="0"/>
    <xf numFmtId="164" fontId="4" fillId="0" borderId="1" xfId="48" applyNumberFormat="1" applyFont="1" applyFill="1" applyBorder="1"/>
    <xf numFmtId="0" fontId="5" fillId="0" borderId="12" xfId="0" applyFont="1" applyFill="1" applyBorder="1" applyProtection="1"/>
    <xf numFmtId="0" fontId="5" fillId="0" borderId="1" xfId="0" applyFont="1" applyFill="1" applyBorder="1"/>
    <xf numFmtId="169" fontId="1" fillId="0" borderId="24" xfId="0" applyNumberFormat="1" applyFont="1" applyBorder="1" applyAlignment="1">
      <alignment horizontal="center" vertical="center"/>
    </xf>
    <xf numFmtId="0" fontId="0" fillId="58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0" xfId="0"/>
    <xf numFmtId="0" fontId="5" fillId="24" borderId="5" xfId="0" applyFont="1" applyFill="1" applyBorder="1" applyAlignment="1">
      <alignment wrapText="1"/>
    </xf>
    <xf numFmtId="0" fontId="10" fillId="24" borderId="5" xfId="0" applyFont="1" applyFill="1" applyBorder="1" applyAlignment="1">
      <alignment wrapText="1"/>
    </xf>
    <xf numFmtId="22" fontId="5" fillId="24" borderId="5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right"/>
    </xf>
    <xf numFmtId="1" fontId="35" fillId="0" borderId="0" xfId="49" applyNumberFormat="1" applyFill="1"/>
    <xf numFmtId="0" fontId="36" fillId="3" borderId="1" xfId="0" applyFont="1" applyFill="1" applyBorder="1" applyAlignment="1" applyProtection="1">
      <alignment horizontal="center"/>
      <protection hidden="1"/>
    </xf>
    <xf numFmtId="15" fontId="36" fillId="3" borderId="1" xfId="0" applyNumberFormat="1" applyFont="1" applyFill="1" applyBorder="1" applyAlignment="1" applyProtection="1">
      <alignment horizontal="center" vertical="top"/>
      <protection hidden="1"/>
    </xf>
    <xf numFmtId="15" fontId="37" fillId="3" borderId="1" xfId="0" applyNumberFormat="1" applyFont="1" applyFill="1" applyBorder="1" applyAlignment="1" applyProtection="1">
      <alignment horizontal="center"/>
      <protection hidden="1"/>
    </xf>
    <xf numFmtId="0" fontId="38" fillId="0" borderId="1" xfId="0" applyFont="1" applyBorder="1" applyAlignment="1" applyProtection="1">
      <alignment horizontal="center"/>
      <protection hidden="1"/>
    </xf>
    <xf numFmtId="164" fontId="36" fillId="3" borderId="1" xfId="0" applyNumberFormat="1" applyFont="1" applyFill="1" applyBorder="1" applyAlignment="1" applyProtection="1">
      <alignment horizontal="center"/>
      <protection hidden="1"/>
    </xf>
    <xf numFmtId="9" fontId="36" fillId="3" borderId="1" xfId="2" applyFont="1" applyFill="1" applyBorder="1" applyAlignment="1" applyProtection="1">
      <alignment horizontal="center"/>
      <protection hidden="1"/>
    </xf>
    <xf numFmtId="0" fontId="39" fillId="3" borderId="1" xfId="0" applyFont="1" applyFill="1" applyBorder="1" applyAlignment="1" applyProtection="1">
      <alignment horizontal="center"/>
      <protection hidden="1"/>
    </xf>
    <xf numFmtId="15" fontId="36" fillId="3" borderId="1" xfId="0" applyNumberFormat="1" applyFont="1" applyFill="1" applyBorder="1" applyAlignment="1" applyProtection="1">
      <alignment horizontal="center"/>
      <protection hidden="1"/>
    </xf>
    <xf numFmtId="0" fontId="40" fillId="3" borderId="1" xfId="0" applyFont="1" applyFill="1" applyBorder="1" applyAlignment="1" applyProtection="1">
      <alignment horizontal="center"/>
      <protection hidden="1"/>
    </xf>
    <xf numFmtId="1" fontId="36" fillId="3" borderId="1" xfId="0" applyNumberFormat="1" applyFont="1" applyFill="1" applyBorder="1" applyAlignment="1" applyProtection="1">
      <alignment horizontal="center"/>
      <protection hidden="1"/>
    </xf>
    <xf numFmtId="0" fontId="36" fillId="5" borderId="1" xfId="0" applyFont="1" applyFill="1" applyBorder="1" applyAlignment="1" applyProtection="1">
      <alignment horizontal="center"/>
      <protection hidden="1"/>
    </xf>
    <xf numFmtId="0" fontId="36" fillId="3" borderId="1" xfId="0" applyFont="1" applyFill="1" applyBorder="1" applyAlignment="1" applyProtection="1">
      <alignment horizontal="center" vertical="center"/>
      <protection hidden="1"/>
    </xf>
    <xf numFmtId="0" fontId="36" fillId="5" borderId="1" xfId="0" applyFont="1" applyFill="1" applyBorder="1" applyAlignment="1" applyProtection="1">
      <alignment horizontal="center" vertical="center"/>
      <protection hidden="1"/>
    </xf>
    <xf numFmtId="0" fontId="36" fillId="3" borderId="1" xfId="0" applyNumberFormat="1" applyFont="1" applyFill="1" applyBorder="1" applyAlignment="1" applyProtection="1">
      <alignment horizontal="center" vertical="center"/>
      <protection hidden="1"/>
    </xf>
    <xf numFmtId="0" fontId="36" fillId="0" borderId="1" xfId="0" applyFont="1" applyBorder="1" applyAlignment="1" applyProtection="1">
      <alignment horizontal="center"/>
      <protection hidden="1"/>
    </xf>
    <xf numFmtId="0" fontId="39" fillId="6" borderId="1" xfId="0" applyFont="1" applyFill="1" applyBorder="1" applyAlignment="1" applyProtection="1">
      <alignment horizontal="center" vertical="center" wrapText="1"/>
      <protection hidden="1"/>
    </xf>
    <xf numFmtId="0" fontId="39" fillId="6" borderId="1" xfId="0" applyFont="1" applyFill="1" applyBorder="1" applyAlignment="1" applyProtection="1">
      <alignment horizontal="center"/>
      <protection hidden="1"/>
    </xf>
    <xf numFmtId="0" fontId="39" fillId="0" borderId="1" xfId="0" applyFont="1" applyFill="1" applyBorder="1" applyAlignment="1" applyProtection="1">
      <alignment horizontal="center"/>
      <protection hidden="1"/>
    </xf>
    <xf numFmtId="3" fontId="39" fillId="0" borderId="1" xfId="0" applyNumberFormat="1" applyFont="1" applyFill="1" applyBorder="1" applyAlignment="1" applyProtection="1">
      <alignment horizontal="center"/>
      <protection hidden="1"/>
    </xf>
    <xf numFmtId="0" fontId="39" fillId="6" borderId="1" xfId="0" applyFont="1" applyFill="1" applyBorder="1" applyAlignment="1" applyProtection="1">
      <alignment horizontal="center" vertical="center"/>
      <protection hidden="1"/>
    </xf>
    <xf numFmtId="1" fontId="39" fillId="6" borderId="1" xfId="0" applyNumberFormat="1" applyFont="1" applyFill="1" applyBorder="1" applyAlignment="1" applyProtection="1">
      <alignment horizontal="center" vertical="center"/>
      <protection hidden="1"/>
    </xf>
    <xf numFmtId="167" fontId="39" fillId="6" borderId="1" xfId="0" applyNumberFormat="1" applyFont="1" applyFill="1" applyBorder="1" applyAlignment="1" applyProtection="1">
      <alignment horizontal="center" vertical="center"/>
      <protection hidden="1"/>
    </xf>
    <xf numFmtId="0" fontId="39" fillId="3" borderId="1" xfId="0" applyNumberFormat="1" applyFont="1" applyFill="1" applyBorder="1" applyAlignment="1" applyProtection="1">
      <alignment horizontal="center" vertical="center"/>
      <protection hidden="1"/>
    </xf>
    <xf numFmtId="164" fontId="39" fillId="6" borderId="1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1" xfId="1" applyNumberFormat="1" applyFont="1" applyFill="1" applyBorder="1" applyAlignment="1" applyProtection="1">
      <alignment horizontal="center" vertical="center"/>
      <protection hidden="1"/>
    </xf>
    <xf numFmtId="0" fontId="39" fillId="0" borderId="1" xfId="0" applyFont="1" applyFill="1" applyBorder="1" applyAlignment="1" applyProtection="1">
      <alignment horizontal="center" vertical="center"/>
      <protection hidden="1"/>
    </xf>
    <xf numFmtId="0" fontId="41" fillId="3" borderId="1" xfId="0" applyNumberFormat="1" applyFont="1" applyFill="1" applyBorder="1" applyAlignment="1" applyProtection="1">
      <alignment horizontal="center" vertical="center"/>
      <protection hidden="1"/>
    </xf>
    <xf numFmtId="0" fontId="41" fillId="3" borderId="1" xfId="0" applyFont="1" applyFill="1" applyBorder="1" applyAlignment="1" applyProtection="1">
      <alignment horizontal="center"/>
      <protection hidden="1"/>
    </xf>
    <xf numFmtId="165" fontId="39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36" fillId="7" borderId="1" xfId="0" applyFont="1" applyFill="1" applyBorder="1" applyAlignment="1" applyProtection="1">
      <alignment horizontal="center"/>
      <protection locked="0" hidden="1"/>
    </xf>
    <xf numFmtId="0" fontId="39" fillId="7" borderId="1" xfId="0" applyFont="1" applyFill="1" applyBorder="1" applyAlignment="1" applyProtection="1">
      <alignment horizontal="center" vertical="center"/>
    </xf>
    <xf numFmtId="14" fontId="39" fillId="0" borderId="1" xfId="0" applyNumberFormat="1" applyFont="1" applyFill="1" applyBorder="1" applyAlignment="1" applyProtection="1">
      <alignment horizontal="center" vertical="center"/>
    </xf>
    <xf numFmtId="164" fontId="42" fillId="0" borderId="3" xfId="1" applyNumberFormat="1" applyFont="1" applyFill="1" applyBorder="1"/>
    <xf numFmtId="164" fontId="39" fillId="8" borderId="1" xfId="1" applyNumberFormat="1" applyFont="1" applyFill="1" applyBorder="1" applyAlignment="1" applyProtection="1">
      <alignment horizontal="center" vertical="center"/>
      <protection locked="0"/>
    </xf>
    <xf numFmtId="9" fontId="39" fillId="8" borderId="1" xfId="2" applyFont="1" applyFill="1" applyBorder="1" applyAlignment="1" applyProtection="1">
      <alignment horizontal="center" vertical="center"/>
      <protection locked="0"/>
    </xf>
    <xf numFmtId="9" fontId="39" fillId="0" borderId="1" xfId="2" applyFont="1" applyFill="1" applyBorder="1" applyAlignment="1" applyProtection="1">
      <alignment horizontal="center" vertical="center"/>
    </xf>
    <xf numFmtId="9" fontId="39" fillId="0" borderId="1" xfId="0" applyNumberFormat="1" applyFont="1" applyFill="1" applyBorder="1" applyAlignment="1" applyProtection="1">
      <alignment horizontal="center" vertical="center"/>
      <protection hidden="1"/>
    </xf>
    <xf numFmtId="164" fontId="39" fillId="0" borderId="1" xfId="1" applyNumberFormat="1" applyFont="1" applyFill="1" applyBorder="1" applyAlignment="1" applyProtection="1">
      <alignment horizontal="center" vertical="center"/>
      <protection hidden="1"/>
    </xf>
    <xf numFmtId="0" fontId="41" fillId="3" borderId="1" xfId="0" applyFont="1" applyFill="1" applyBorder="1" applyAlignment="1" applyProtection="1">
      <alignment horizontal="center"/>
      <protection locked="0" hidden="1"/>
    </xf>
    <xf numFmtId="0" fontId="39" fillId="8" borderId="1" xfId="0" applyFont="1" applyFill="1" applyBorder="1" applyAlignment="1" applyProtection="1">
      <alignment horizontal="center"/>
      <protection locked="0"/>
    </xf>
    <xf numFmtId="164" fontId="39" fillId="9" borderId="1" xfId="1" applyNumberFormat="1" applyFont="1" applyFill="1" applyBorder="1" applyAlignment="1" applyProtection="1">
      <alignment horizontal="center"/>
      <protection hidden="1"/>
    </xf>
    <xf numFmtId="43" fontId="39" fillId="9" borderId="1" xfId="1" applyFont="1" applyFill="1" applyBorder="1" applyAlignment="1" applyProtection="1">
      <alignment horizontal="center"/>
      <protection hidden="1"/>
    </xf>
    <xf numFmtId="9" fontId="39" fillId="9" borderId="1" xfId="2" applyFont="1" applyFill="1" applyBorder="1" applyAlignment="1" applyProtection="1">
      <alignment horizontal="center"/>
      <protection hidden="1"/>
    </xf>
    <xf numFmtId="1" fontId="39" fillId="8" borderId="1" xfId="0" applyNumberFormat="1" applyFont="1" applyFill="1" applyBorder="1" applyAlignment="1" applyProtection="1">
      <alignment horizontal="center"/>
      <protection locked="0"/>
    </xf>
    <xf numFmtId="166" fontId="39" fillId="9" borderId="1" xfId="2" applyNumberFormat="1" applyFont="1" applyFill="1" applyBorder="1" applyAlignment="1" applyProtection="1">
      <alignment horizontal="center"/>
      <protection hidden="1"/>
    </xf>
    <xf numFmtId="9" fontId="39" fillId="4" borderId="1" xfId="2" applyFont="1" applyFill="1" applyBorder="1" applyAlignment="1" applyProtection="1">
      <alignment horizontal="center"/>
      <protection locked="0" hidden="1"/>
    </xf>
    <xf numFmtId="9" fontId="39" fillId="8" borderId="1" xfId="2" applyFont="1" applyFill="1" applyBorder="1" applyAlignment="1" applyProtection="1">
      <alignment horizontal="center"/>
      <protection locked="0"/>
    </xf>
    <xf numFmtId="164" fontId="39" fillId="8" borderId="1" xfId="1" applyNumberFormat="1" applyFont="1" applyFill="1" applyBorder="1" applyAlignment="1" applyProtection="1">
      <alignment vertical="center"/>
      <protection locked="0"/>
    </xf>
    <xf numFmtId="0" fontId="43" fillId="3" borderId="1" xfId="0" applyNumberFormat="1" applyFont="1" applyFill="1" applyBorder="1" applyAlignment="1" applyProtection="1">
      <alignment horizontal="center" vertical="center"/>
      <protection locked="0" hidden="1"/>
    </xf>
    <xf numFmtId="0" fontId="36" fillId="11" borderId="1" xfId="0" applyFont="1" applyFill="1" applyBorder="1" applyAlignment="1" applyProtection="1">
      <alignment horizontal="center"/>
      <protection locked="0" hidden="1"/>
    </xf>
    <xf numFmtId="0" fontId="36" fillId="11" borderId="1" xfId="0" applyFont="1" applyFill="1" applyBorder="1" applyAlignment="1" applyProtection="1">
      <alignment horizontal="center" vertical="center"/>
    </xf>
    <xf numFmtId="1" fontId="36" fillId="11" borderId="1" xfId="1" applyNumberFormat="1" applyFont="1" applyFill="1" applyBorder="1" applyAlignment="1" applyProtection="1">
      <alignment horizontal="center"/>
      <protection locked="0"/>
    </xf>
    <xf numFmtId="164" fontId="36" fillId="11" borderId="1" xfId="1" applyNumberFormat="1" applyFont="1" applyFill="1" applyBorder="1" applyAlignment="1" applyProtection="1">
      <alignment horizontal="center" vertical="center"/>
      <protection locked="0"/>
    </xf>
    <xf numFmtId="9" fontId="36" fillId="11" borderId="1" xfId="2" applyFont="1" applyFill="1" applyBorder="1" applyAlignment="1" applyProtection="1">
      <alignment horizontal="center" vertical="center"/>
      <protection hidden="1"/>
    </xf>
    <xf numFmtId="9" fontId="36" fillId="11" borderId="1" xfId="0" applyNumberFormat="1" applyFont="1" applyFill="1" applyBorder="1" applyAlignment="1" applyProtection="1">
      <alignment horizontal="center" vertical="center"/>
      <protection hidden="1"/>
    </xf>
    <xf numFmtId="164" fontId="36" fillId="11" borderId="1" xfId="1" applyNumberFormat="1" applyFont="1" applyFill="1" applyBorder="1" applyAlignment="1" applyProtection="1">
      <alignment horizontal="center" vertical="center"/>
      <protection hidden="1"/>
    </xf>
    <xf numFmtId="164" fontId="36" fillId="11" borderId="1" xfId="1" applyNumberFormat="1" applyFont="1" applyFill="1" applyBorder="1" applyAlignment="1" applyProtection="1">
      <alignment horizontal="center"/>
      <protection hidden="1"/>
    </xf>
    <xf numFmtId="43" fontId="36" fillId="11" borderId="1" xfId="1" applyFont="1" applyFill="1" applyBorder="1" applyAlignment="1" applyProtection="1">
      <alignment horizontal="center"/>
      <protection hidden="1"/>
    </xf>
    <xf numFmtId="9" fontId="36" fillId="11" borderId="1" xfId="2" applyFont="1" applyFill="1" applyBorder="1" applyAlignment="1" applyProtection="1">
      <alignment horizontal="center"/>
      <protection hidden="1"/>
    </xf>
    <xf numFmtId="0" fontId="36" fillId="11" borderId="1" xfId="2" applyNumberFormat="1" applyFont="1" applyFill="1" applyBorder="1" applyAlignment="1" applyProtection="1">
      <alignment horizontal="center"/>
      <protection hidden="1"/>
    </xf>
    <xf numFmtId="166" fontId="36" fillId="11" borderId="1" xfId="2" applyNumberFormat="1" applyFont="1" applyFill="1" applyBorder="1" applyAlignment="1" applyProtection="1">
      <alignment horizontal="center"/>
      <protection hidden="1"/>
    </xf>
    <xf numFmtId="9" fontId="39" fillId="20" borderId="1" xfId="2" applyFont="1" applyFill="1" applyBorder="1" applyAlignment="1" applyProtection="1">
      <alignment horizontal="center"/>
      <protection locked="0" hidden="1"/>
    </xf>
    <xf numFmtId="166" fontId="39" fillId="15" borderId="1" xfId="2" applyNumberFormat="1" applyFont="1" applyFill="1" applyBorder="1" applyAlignment="1" applyProtection="1">
      <alignment horizontal="center"/>
      <protection locked="0"/>
    </xf>
    <xf numFmtId="1" fontId="38" fillId="0" borderId="1" xfId="0" applyNumberFormat="1" applyFont="1" applyBorder="1"/>
    <xf numFmtId="164" fontId="39" fillId="4" borderId="1" xfId="1" applyNumberFormat="1" applyFont="1" applyFill="1" applyBorder="1" applyAlignment="1" applyProtection="1">
      <alignment horizontal="center"/>
      <protection hidden="1"/>
    </xf>
    <xf numFmtId="43" fontId="39" fillId="4" borderId="1" xfId="1" applyFont="1" applyFill="1" applyBorder="1" applyAlignment="1" applyProtection="1">
      <alignment horizontal="center"/>
      <protection hidden="1"/>
    </xf>
    <xf numFmtId="9" fontId="39" fillId="4" borderId="1" xfId="2" applyFont="1" applyFill="1" applyBorder="1" applyAlignment="1" applyProtection="1">
      <alignment horizontal="center"/>
      <protection hidden="1"/>
    </xf>
    <xf numFmtId="166" fontId="39" fillId="8" borderId="1" xfId="2" applyNumberFormat="1" applyFont="1" applyFill="1" applyBorder="1" applyAlignment="1" applyProtection="1">
      <alignment horizontal="center"/>
      <protection locked="0"/>
    </xf>
    <xf numFmtId="0" fontId="39" fillId="7" borderId="1" xfId="0" applyFont="1" applyFill="1" applyBorder="1" applyAlignment="1" applyProtection="1">
      <alignment horizontal="center"/>
      <protection locked="0" hidden="1"/>
    </xf>
    <xf numFmtId="164" fontId="39" fillId="8" borderId="4" xfId="1" applyNumberFormat="1" applyFont="1" applyFill="1" applyBorder="1" applyAlignment="1" applyProtection="1">
      <alignment horizontal="center" vertical="center"/>
      <protection locked="0"/>
    </xf>
    <xf numFmtId="43" fontId="39" fillId="4" borderId="1" xfId="1" applyNumberFormat="1" applyFont="1" applyFill="1" applyBorder="1" applyAlignment="1" applyProtection="1">
      <alignment horizontal="center"/>
      <protection hidden="1"/>
    </xf>
    <xf numFmtId="14" fontId="36" fillId="11" borderId="1" xfId="0" applyNumberFormat="1" applyFont="1" applyFill="1" applyBorder="1" applyAlignment="1" applyProtection="1">
      <alignment horizontal="center"/>
      <protection locked="0" hidden="1"/>
    </xf>
    <xf numFmtId="9" fontId="36" fillId="11" borderId="1" xfId="2" applyNumberFormat="1" applyFont="1" applyFill="1" applyBorder="1" applyAlignment="1" applyProtection="1">
      <alignment horizontal="center"/>
      <protection hidden="1"/>
    </xf>
    <xf numFmtId="164" fontId="42" fillId="0" borderId="1" xfId="3" applyNumberFormat="1" applyFont="1" applyFill="1" applyBorder="1"/>
    <xf numFmtId="10" fontId="39" fillId="9" borderId="1" xfId="2" applyNumberFormat="1" applyFont="1" applyFill="1" applyBorder="1" applyAlignment="1" applyProtection="1">
      <alignment horizontal="center"/>
      <protection hidden="1"/>
    </xf>
    <xf numFmtId="164" fontId="42" fillId="0" borderId="1" xfId="1" applyNumberFormat="1" applyFont="1" applyFill="1" applyBorder="1"/>
    <xf numFmtId="1" fontId="39" fillId="16" borderId="1" xfId="1" applyNumberFormat="1" applyFont="1" applyFill="1" applyBorder="1" applyAlignment="1">
      <alignment horizontal="center"/>
    </xf>
    <xf numFmtId="1" fontId="38" fillId="16" borderId="1" xfId="0" applyNumberFormat="1" applyFont="1" applyFill="1" applyBorder="1" applyAlignment="1">
      <alignment horizontal="center" vertical="center"/>
    </xf>
    <xf numFmtId="43" fontId="39" fillId="9" borderId="1" xfId="1" applyNumberFormat="1" applyFont="1" applyFill="1" applyBorder="1" applyAlignment="1" applyProtection="1">
      <alignment horizontal="center"/>
      <protection hidden="1"/>
    </xf>
    <xf numFmtId="168" fontId="39" fillId="9" borderId="1" xfId="1" applyNumberFormat="1" applyFont="1" applyFill="1" applyBorder="1" applyAlignment="1" applyProtection="1">
      <alignment horizontal="center"/>
      <protection hidden="1"/>
    </xf>
    <xf numFmtId="10" fontId="36" fillId="11" borderId="1" xfId="2" applyNumberFormat="1" applyFont="1" applyFill="1" applyBorder="1" applyAlignment="1" applyProtection="1">
      <alignment horizontal="center"/>
      <protection hidden="1"/>
    </xf>
    <xf numFmtId="164" fontId="39" fillId="8" borderId="1" xfId="2" applyNumberFormat="1" applyFont="1" applyFill="1" applyBorder="1" applyAlignment="1" applyProtection="1">
      <alignment horizontal="center" vertical="center"/>
      <protection locked="0"/>
    </xf>
    <xf numFmtId="164" fontId="38" fillId="0" borderId="1" xfId="1" applyNumberFormat="1" applyFont="1" applyFill="1" applyBorder="1" applyAlignment="1" applyProtection="1">
      <alignment horizontal="center" vertical="center"/>
      <protection hidden="1"/>
    </xf>
    <xf numFmtId="0" fontId="43" fillId="3" borderId="1" xfId="0" applyFont="1" applyFill="1" applyBorder="1" applyAlignment="1" applyProtection="1">
      <alignment horizontal="center"/>
      <protection locked="0" hidden="1"/>
    </xf>
    <xf numFmtId="9" fontId="39" fillId="9" borderId="1" xfId="2" applyNumberFormat="1" applyFont="1" applyFill="1" applyBorder="1" applyAlignment="1" applyProtection="1">
      <alignment horizontal="center"/>
      <protection hidden="1"/>
    </xf>
    <xf numFmtId="164" fontId="39" fillId="0" borderId="1" xfId="1" applyNumberFormat="1" applyFont="1" applyFill="1" applyBorder="1" applyAlignment="1">
      <alignment horizontal="center"/>
    </xf>
    <xf numFmtId="9" fontId="39" fillId="0" borderId="1" xfId="2" applyFont="1" applyFill="1" applyBorder="1" applyAlignment="1" applyProtection="1">
      <alignment horizontal="center" vertical="center"/>
      <protection hidden="1"/>
    </xf>
    <xf numFmtId="0" fontId="39" fillId="11" borderId="1" xfId="0" applyFont="1" applyFill="1" applyBorder="1" applyAlignment="1" applyProtection="1">
      <alignment horizontal="center"/>
      <protection locked="0" hidden="1"/>
    </xf>
    <xf numFmtId="3" fontId="36" fillId="11" borderId="1" xfId="0" applyNumberFormat="1" applyFont="1" applyFill="1" applyBorder="1" applyAlignment="1" applyProtection="1">
      <alignment horizontal="center" vertical="center"/>
      <protection hidden="1"/>
    </xf>
    <xf numFmtId="164" fontId="36" fillId="11" borderId="1" xfId="2" applyNumberFormat="1" applyFont="1" applyFill="1" applyBorder="1" applyAlignment="1" applyProtection="1">
      <alignment horizontal="center"/>
      <protection hidden="1"/>
    </xf>
    <xf numFmtId="1" fontId="36" fillId="11" borderId="1" xfId="2" applyNumberFormat="1" applyFont="1" applyFill="1" applyBorder="1" applyAlignment="1" applyProtection="1">
      <alignment horizontal="center"/>
      <protection hidden="1"/>
    </xf>
    <xf numFmtId="164" fontId="44" fillId="8" borderId="1" xfId="1" applyNumberFormat="1" applyFont="1" applyFill="1" applyBorder="1" applyAlignment="1" applyProtection="1">
      <alignment horizontal="center" vertical="center"/>
      <protection locked="0"/>
    </xf>
    <xf numFmtId="0" fontId="36" fillId="3" borderId="1" xfId="0" applyFont="1" applyFill="1" applyBorder="1" applyAlignment="1" applyProtection="1">
      <alignment horizontal="center"/>
      <protection locked="0" hidden="1"/>
    </xf>
    <xf numFmtId="0" fontId="36" fillId="3" borderId="1" xfId="0" applyFont="1" applyFill="1" applyBorder="1" applyAlignment="1" applyProtection="1">
      <alignment horizontal="center"/>
    </xf>
    <xf numFmtId="0" fontId="36" fillId="5" borderId="1" xfId="0" applyFont="1" applyFill="1" applyBorder="1" applyAlignment="1" applyProtection="1">
      <alignment horizontal="center"/>
    </xf>
    <xf numFmtId="1" fontId="36" fillId="5" borderId="1" xfId="1" applyNumberFormat="1" applyFont="1" applyFill="1" applyBorder="1" applyAlignment="1" applyProtection="1">
      <alignment horizontal="center"/>
      <protection hidden="1"/>
    </xf>
    <xf numFmtId="9" fontId="36" fillId="3" borderId="1" xfId="0" applyNumberFormat="1" applyFont="1" applyFill="1" applyBorder="1" applyAlignment="1" applyProtection="1">
      <alignment horizontal="center"/>
      <protection hidden="1"/>
    </xf>
    <xf numFmtId="164" fontId="36" fillId="3" borderId="1" xfId="1" applyNumberFormat="1" applyFont="1" applyFill="1" applyBorder="1" applyAlignment="1" applyProtection="1">
      <alignment horizontal="center"/>
      <protection hidden="1"/>
    </xf>
    <xf numFmtId="43" fontId="36" fillId="3" borderId="1" xfId="1" applyFont="1" applyFill="1" applyBorder="1" applyAlignment="1" applyProtection="1">
      <alignment horizontal="center"/>
      <protection hidden="1"/>
    </xf>
    <xf numFmtId="166" fontId="36" fillId="3" borderId="1" xfId="2" applyNumberFormat="1" applyFont="1" applyFill="1" applyBorder="1" applyAlignment="1" applyProtection="1">
      <alignment horizontal="center"/>
      <protection hidden="1"/>
    </xf>
    <xf numFmtId="9" fontId="36" fillId="3" borderId="1" xfId="2" applyNumberFormat="1" applyFont="1" applyFill="1" applyBorder="1" applyAlignment="1" applyProtection="1">
      <alignment horizontal="center"/>
      <protection hidden="1"/>
    </xf>
    <xf numFmtId="9" fontId="36" fillId="5" borderId="1" xfId="2" applyNumberFormat="1" applyFont="1" applyFill="1" applyBorder="1" applyAlignment="1" applyProtection="1">
      <alignment horizontal="center"/>
      <protection hidden="1"/>
    </xf>
    <xf numFmtId="9" fontId="39" fillId="15" borderId="1" xfId="2" applyNumberFormat="1" applyFont="1" applyFill="1" applyBorder="1" applyAlignment="1" applyProtection="1">
      <alignment horizontal="center"/>
      <protection locked="0"/>
    </xf>
    <xf numFmtId="0" fontId="38" fillId="0" borderId="0" xfId="0" applyFont="1" applyBorder="1" applyAlignment="1" applyProtection="1">
      <alignment horizontal="center"/>
      <protection locked="0" hidden="1"/>
    </xf>
    <xf numFmtId="0" fontId="38" fillId="0" borderId="0" xfId="0" applyFont="1" applyFill="1" applyBorder="1" applyAlignment="1" applyProtection="1">
      <alignment horizontal="center"/>
      <protection locked="0" hidden="1"/>
    </xf>
    <xf numFmtId="0" fontId="38" fillId="4" borderId="0" xfId="0" applyFont="1" applyFill="1" applyBorder="1" applyAlignment="1" applyProtection="1">
      <alignment horizontal="center"/>
      <protection locked="0" hidden="1"/>
    </xf>
    <xf numFmtId="10" fontId="38" fillId="4" borderId="0" xfId="0" applyNumberFormat="1" applyFont="1" applyFill="1" applyBorder="1" applyAlignment="1" applyProtection="1">
      <alignment horizontal="center"/>
      <protection locked="0" hidden="1"/>
    </xf>
    <xf numFmtId="0" fontId="39" fillId="4" borderId="0" xfId="0" applyFont="1" applyFill="1" applyBorder="1" applyAlignment="1" applyProtection="1">
      <alignment horizontal="center"/>
      <protection locked="0" hidden="1"/>
    </xf>
    <xf numFmtId="1" fontId="38" fillId="0" borderId="0" xfId="0" applyNumberFormat="1" applyFont="1" applyBorder="1" applyAlignment="1" applyProtection="1">
      <alignment horizontal="center"/>
      <protection locked="0" hidden="1"/>
    </xf>
    <xf numFmtId="164" fontId="38" fillId="0" borderId="0" xfId="0" applyNumberFormat="1" applyFont="1" applyFill="1" applyBorder="1" applyAlignment="1" applyProtection="1">
      <alignment horizontal="center"/>
      <protection locked="0" hidden="1"/>
    </xf>
    <xf numFmtId="43" fontId="38" fillId="0" borderId="0" xfId="0" applyNumberFormat="1" applyFont="1" applyBorder="1" applyAlignment="1" applyProtection="1">
      <alignment horizontal="center"/>
      <protection locked="0" hidden="1"/>
    </xf>
    <xf numFmtId="164" fontId="38" fillId="0" borderId="0" xfId="0" applyNumberFormat="1" applyFont="1" applyBorder="1" applyAlignment="1" applyProtection="1">
      <alignment horizontal="center"/>
      <protection locked="0" hidden="1"/>
    </xf>
    <xf numFmtId="9" fontId="38" fillId="0" borderId="0" xfId="0" applyNumberFormat="1" applyFont="1" applyBorder="1" applyAlignment="1" applyProtection="1">
      <alignment horizontal="center"/>
      <protection locked="0" hidden="1"/>
    </xf>
    <xf numFmtId="164" fontId="39" fillId="4" borderId="0" xfId="0" applyNumberFormat="1" applyFont="1" applyFill="1" applyBorder="1" applyAlignment="1" applyProtection="1">
      <alignment horizontal="center"/>
      <protection locked="0" hidden="1"/>
    </xf>
    <xf numFmtId="0" fontId="38" fillId="0" borderId="1" xfId="0" applyFont="1" applyBorder="1" applyAlignment="1" applyProtection="1">
      <alignment horizontal="center"/>
      <protection locked="0" hidden="1"/>
    </xf>
    <xf numFmtId="0" fontId="38" fillId="0" borderId="1" xfId="0" applyFont="1" applyFill="1" applyBorder="1" applyAlignment="1" applyProtection="1">
      <alignment horizontal="center"/>
      <protection locked="0" hidden="1"/>
    </xf>
    <xf numFmtId="0" fontId="38" fillId="4" borderId="1" xfId="0" applyFont="1" applyFill="1" applyBorder="1" applyAlignment="1" applyProtection="1">
      <alignment horizontal="center"/>
      <protection locked="0" hidden="1"/>
    </xf>
    <xf numFmtId="0" fontId="39" fillId="4" borderId="1" xfId="0" applyFont="1" applyFill="1" applyBorder="1" applyAlignment="1" applyProtection="1">
      <alignment horizontal="center"/>
      <protection locked="0" hidden="1"/>
    </xf>
    <xf numFmtId="164" fontId="38" fillId="0" borderId="1" xfId="0" applyNumberFormat="1" applyFont="1" applyFill="1" applyBorder="1" applyAlignment="1" applyProtection="1">
      <alignment horizontal="center"/>
      <protection locked="0" hidden="1"/>
    </xf>
    <xf numFmtId="1" fontId="38" fillId="0" borderId="1" xfId="0" applyNumberFormat="1" applyFont="1" applyFill="1" applyBorder="1" applyAlignment="1" applyProtection="1">
      <alignment horizontal="center"/>
      <protection locked="0" hidden="1"/>
    </xf>
    <xf numFmtId="0" fontId="38" fillId="0" borderId="0" xfId="0" applyNumberFormat="1" applyFont="1" applyFill="1" applyBorder="1" applyAlignment="1" applyProtection="1">
      <alignment horizontal="center"/>
      <protection locked="0" hidden="1"/>
    </xf>
    <xf numFmtId="164" fontId="6" fillId="8" borderId="1" xfId="1" applyNumberFormat="1" applyFont="1" applyFill="1" applyBorder="1" applyAlignment="1" applyProtection="1">
      <alignment horizontal="center" vertical="center"/>
      <protection locked="0"/>
    </xf>
    <xf numFmtId="164" fontId="6" fillId="8" borderId="4" xfId="1" applyNumberFormat="1" applyFont="1" applyFill="1" applyBorder="1" applyAlignment="1" applyProtection="1">
      <alignment horizontal="center" vertical="center"/>
      <protection locked="0"/>
    </xf>
    <xf numFmtId="1" fontId="6" fillId="16" borderId="1" xfId="1" applyNumberFormat="1" applyFont="1" applyFill="1" applyBorder="1" applyAlignment="1">
      <alignment horizontal="center"/>
    </xf>
    <xf numFmtId="1" fontId="0" fillId="16" borderId="1" xfId="0" applyNumberFormat="1" applyFont="1" applyFill="1" applyBorder="1" applyAlignment="1">
      <alignment horizontal="center" vertical="center"/>
    </xf>
    <xf numFmtId="169" fontId="18" fillId="0" borderId="10" xfId="0" applyNumberFormat="1" applyFont="1" applyFill="1" applyBorder="1" applyAlignment="1">
      <alignment horizontal="center" vertical="center"/>
    </xf>
    <xf numFmtId="169" fontId="18" fillId="59" borderId="10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0" fillId="17" borderId="1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/>
    </xf>
    <xf numFmtId="0" fontId="10" fillId="17" borderId="14" xfId="0" applyFont="1" applyFill="1" applyBorder="1" applyAlignment="1">
      <alignment horizontal="center" vertical="center"/>
    </xf>
    <xf numFmtId="1" fontId="39" fillId="6" borderId="6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7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8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9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10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11" xfId="1" applyNumberFormat="1" applyFont="1" applyFill="1" applyBorder="1" applyAlignment="1" applyProtection="1">
      <alignment horizontal="center" vertical="center" wrapText="1"/>
      <protection locked="0" hidden="1"/>
    </xf>
    <xf numFmtId="164" fontId="39" fillId="6" borderId="6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7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8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9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10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11" xfId="1" applyNumberFormat="1" applyFont="1" applyFill="1" applyBorder="1" applyAlignment="1" applyProtection="1">
      <alignment horizontal="center" vertical="center" wrapText="1"/>
      <protection hidden="1"/>
    </xf>
    <xf numFmtId="1" fontId="39" fillId="6" borderId="2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4" xfId="1" applyNumberFormat="1" applyFont="1" applyFill="1" applyBorder="1" applyAlignment="1" applyProtection="1">
      <alignment horizontal="center" vertical="center" wrapText="1"/>
      <protection locked="0" hidden="1"/>
    </xf>
    <xf numFmtId="1" fontId="39" fillId="6" borderId="3" xfId="1" applyNumberFormat="1" applyFont="1" applyFill="1" applyBorder="1" applyAlignment="1" applyProtection="1">
      <alignment horizontal="center" vertical="center" wrapText="1"/>
      <protection locked="0" hidden="1"/>
    </xf>
    <xf numFmtId="164" fontId="39" fillId="6" borderId="1" xfId="1" applyNumberFormat="1" applyFont="1" applyFill="1" applyBorder="1" applyAlignment="1" applyProtection="1">
      <alignment horizontal="center" vertical="center" wrapText="1"/>
      <protection hidden="1"/>
    </xf>
    <xf numFmtId="1" fontId="39" fillId="6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39" fillId="6" borderId="2" xfId="1" applyNumberFormat="1" applyFont="1" applyFill="1" applyBorder="1" applyAlignment="1" applyProtection="1">
      <alignment horizontal="center" vertical="center" wrapText="1"/>
      <protection hidden="1"/>
    </xf>
    <xf numFmtId="0" fontId="39" fillId="6" borderId="4" xfId="1" applyNumberFormat="1" applyFont="1" applyFill="1" applyBorder="1" applyAlignment="1" applyProtection="1">
      <alignment horizontal="center" vertical="center" wrapText="1"/>
      <protection hidden="1"/>
    </xf>
    <xf numFmtId="0" fontId="39" fillId="6" borderId="3" xfId="1" applyNumberFormat="1" applyFont="1" applyFill="1" applyBorder="1" applyAlignment="1" applyProtection="1">
      <alignment horizontal="center" vertical="center" wrapText="1"/>
      <protection hidden="1"/>
    </xf>
    <xf numFmtId="165" fontId="39" fillId="6" borderId="1" xfId="0" applyNumberFormat="1" applyFont="1" applyFill="1" applyBorder="1" applyAlignment="1" applyProtection="1">
      <alignment horizontal="center" vertical="center" wrapText="1"/>
      <protection locked="0" hidden="1"/>
    </xf>
    <xf numFmtId="164" fontId="39" fillId="6" borderId="1" xfId="1" applyNumberFormat="1" applyFont="1" applyFill="1" applyBorder="1" applyAlignment="1" applyProtection="1">
      <alignment horizontal="center" vertical="center" wrapText="1"/>
      <protection locked="0" hidden="1"/>
    </xf>
    <xf numFmtId="164" fontId="39" fillId="6" borderId="2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4" xfId="1" applyNumberFormat="1" applyFont="1" applyFill="1" applyBorder="1" applyAlignment="1" applyProtection="1">
      <alignment horizontal="center" vertical="center" wrapText="1"/>
      <protection hidden="1"/>
    </xf>
    <xf numFmtId="164" fontId="39" fillId="6" borderId="3" xfId="1" applyNumberFormat="1" applyFont="1" applyFill="1" applyBorder="1" applyAlignment="1" applyProtection="1">
      <alignment horizontal="center" vertical="center" wrapText="1"/>
      <protection hidden="1"/>
    </xf>
    <xf numFmtId="0" fontId="39" fillId="6" borderId="1" xfId="1" applyNumberFormat="1" applyFont="1" applyFill="1" applyBorder="1" applyAlignment="1" applyProtection="1">
      <alignment horizontal="center" vertical="center" wrapText="1"/>
      <protection hidden="1"/>
    </xf>
    <xf numFmtId="0" fontId="36" fillId="2" borderId="1" xfId="0" applyFont="1" applyFill="1" applyBorder="1" applyAlignment="1" applyProtection="1">
      <alignment horizontal="center" vertical="center" wrapText="1"/>
      <protection hidden="1"/>
    </xf>
    <xf numFmtId="0" fontId="36" fillId="3" borderId="1" xfId="0" applyFont="1" applyFill="1" applyBorder="1" applyAlignment="1" applyProtection="1">
      <alignment horizontal="center" vertical="center"/>
      <protection hidden="1"/>
    </xf>
    <xf numFmtId="0" fontId="36" fillId="3" borderId="1" xfId="0" applyNumberFormat="1" applyFont="1" applyFill="1" applyBorder="1" applyAlignment="1" applyProtection="1">
      <alignment horizontal="center" vertical="center"/>
      <protection hidden="1"/>
    </xf>
    <xf numFmtId="0" fontId="39" fillId="6" borderId="1" xfId="0" applyFont="1" applyFill="1" applyBorder="1" applyAlignment="1" applyProtection="1">
      <alignment horizontal="center" vertical="center"/>
      <protection hidden="1"/>
    </xf>
    <xf numFmtId="0" fontId="39" fillId="6" borderId="1" xfId="0" applyFont="1" applyFill="1" applyBorder="1" applyAlignment="1" applyProtection="1">
      <alignment horizontal="center" vertical="center" wrapText="1"/>
      <protection hidden="1"/>
    </xf>
    <xf numFmtId="165" fontId="39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21" borderId="1" xfId="0" applyFont="1" applyFill="1" applyBorder="1" applyAlignment="1">
      <alignment horizontal="center"/>
    </xf>
    <xf numFmtId="0" fontId="14" fillId="23" borderId="1" xfId="0" applyFont="1" applyFill="1" applyBorder="1" applyAlignment="1">
      <alignment horizontal="center"/>
    </xf>
    <xf numFmtId="1" fontId="14" fillId="23" borderId="1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6" xr:uid="{00000000-0005-0000-0000-00001C000000}"/>
    <cellStyle name="Comma 2 11" xfId="48" xr:uid="{C8529BF1-B352-4298-9ECB-B99A4B079EB5}"/>
    <cellStyle name="Comma 2 2" xfId="3" xr:uid="{00000000-0005-0000-0000-00001D000000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49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9" xfId="4" xr:uid="{00000000-0005-0000-0000-000028000000}"/>
    <cellStyle name="Note" xfId="21" builtinId="10" customBuiltin="1"/>
    <cellStyle name="Output" xfId="16" builtinId="21" customBuiltin="1"/>
    <cellStyle name="Percent" xfId="2" builtinId="5"/>
    <cellStyle name="Percent 2 3" xfId="5" xr:uid="{00000000-0005-0000-0000-00002C000000}"/>
    <cellStyle name="Title" xfId="7" builtinId="15" customBuiltin="1"/>
    <cellStyle name="Total" xfId="23" builtinId="25" customBuiltin="1"/>
    <cellStyle name="Warning Text" xfId="20" builtinId="11" customBuiltin="1"/>
  </cellStyles>
  <dxfs count="1">
    <dxf>
      <font>
        <b/>
        <i val="0"/>
        <condense val="0"/>
        <extend val="0"/>
        <color indexed="11"/>
      </font>
    </dxf>
  </dxfs>
  <tableStyles count="0" defaultTableStyle="TableStyleMedium2" defaultPivotStyle="PivotStyleLight16"/>
  <colors>
    <mruColors>
      <color rgb="FF59FF2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ore" refreshedDate="46290.919563888892" createdVersion="5" refreshedVersion="6" minRefreshableVersion="3" recordCount="2060" xr:uid="{00000000-000A-0000-FFFF-FFFF18000000}">
  <cacheSource type="worksheet">
    <worksheetSource ref="A1:U1048576" sheet="Sale"/>
  </cacheSource>
  <cacheFields count="21">
    <cacheField name="TXNID" numFmtId="0">
      <sharedItems containsString="0" containsBlank="1" containsNumber="1" containsInteger="1" minValue="1" maxValue="43"/>
    </cacheField>
    <cacheField name="STORENO" numFmtId="0">
      <sharedItems containsBlank="1"/>
    </cacheField>
    <cacheField name="TRANSACTIONTYPE" numFmtId="0">
      <sharedItems containsBlank="1"/>
    </cacheField>
    <cacheField name="RECEIPTNO" numFmtId="0">
      <sharedItems containsBlank="1"/>
    </cacheField>
    <cacheField name="TRANSDATE" numFmtId="0">
      <sharedItems containsNonDate="0" containsDate="1" containsString="0" containsBlank="1" minDate="2026-09-25T11:25:13" maxDate="2026-09-25T21:33:13"/>
    </cacheField>
    <cacheField name="ARTICLESINRECEIPT" numFmtId="0">
      <sharedItems containsString="0" containsBlank="1" containsNumber="1" containsInteger="1" minValue="3" maxValue="3"/>
    </cacheField>
    <cacheField name="BARCODE" numFmtId="0">
      <sharedItems containsString="0" containsBlank="1" containsNumber="1" containsInteger="1" minValue="490808770" maxValue="9789395864077" count="5086">
        <n v="27084120134"/>
        <n v="3467452077306"/>
        <n v="194735279272"/>
        <n v="5702017816289"/>
        <n v="4501517003431"/>
        <n v="8908017463011"/>
        <n v="194735358748"/>
        <n v="194735358755"/>
        <n v="8905672547537"/>
        <n v="494500285"/>
        <n v="194735284931"/>
        <n v="8902491018682"/>
        <n v="194735293858"/>
        <n v="761847400797"/>
        <n v="616985378463"/>
        <n v="8904279505919"/>
        <n v="5013317453709"/>
        <n v="8904279518032"/>
        <n v="8904279510449"/>
        <n v="491603774"/>
        <n v="761847400179"/>
        <n v="761847400551"/>
        <n v="74299018060"/>
        <n v="5000394121171"/>
        <n v="8904301767278"/>
        <n v="8904432234113"/>
        <n v="8904279505902"/>
        <n v="194735307708"/>
        <n v="5702017824208"/>
        <n v="5702017879956"/>
        <n v="8908013692385"/>
        <n v="5010993652587"/>
        <n v="5000394121263"/>
        <n v="887961672039"/>
        <n v="194735358762"/>
        <n v="8904520801227"/>
        <n v="5010996295545"/>
        <n v="8905672238206"/>
        <n v="5702017812410"/>
        <n v="8904477700338"/>
        <n v="791115722887"/>
        <n v="791115722870"/>
        <n v="8906057367771"/>
        <n v="8904279509726"/>
        <n v="8904279522329"/>
        <n v="761847400322"/>
        <n v="195166109145"/>
        <n v="4501517003455"/>
        <n v="8901383140012"/>
        <n v="714686709903"/>
        <n v="8909409260942"/>
        <n v="8904279504660"/>
        <n v="8904279504646"/>
        <n v="606314674076"/>
        <n v="8904520800701"/>
        <n v="5292982076288"/>
        <n v="8906173940988"/>
        <n v="8905672501942"/>
        <n v="8909409263455"/>
        <n v="8904520800169"/>
        <n v="8905450862715"/>
        <n v="8905672336254"/>
        <n v="194735255528"/>
        <n v="887961705393"/>
        <n v="8904432223902"/>
        <n v="8904027127257"/>
        <n v="8905450027114"/>
        <n v="8904520800176"/>
        <n v="8904520800121"/>
        <n v="8904520800183"/>
        <n v="8904520800138"/>
        <n v="8904520801470"/>
        <n v="8904279507470"/>
        <n v="8901691010670"/>
        <n v="8904027124775"/>
        <n v="194735176854"/>
        <n v="8904391805119"/>
        <m/>
        <n v="5702017815862" u="1"/>
        <n v="195166257631" u="1"/>
        <n v="8906133257606" u="1"/>
        <n v="8421134904125" u="1"/>
        <n v="630509481897" u="1"/>
        <n v="8904391805966" u="1"/>
        <n v="8421134911840" u="1"/>
        <n v="8901383901842" u="1"/>
        <n v="8906068861046" u="1"/>
        <n v="8907653073752" u="1"/>
        <n v="8906184290201" u="1"/>
        <n v="8907653091374" u="1"/>
        <n v="8906215660621" u="1"/>
        <n v="492408394" u="1"/>
        <n v="8904391800572" u="1"/>
        <n v="8905672112285" u="1"/>
        <n v="8904406234149" u="1"/>
        <n v="8905672111189" u="1"/>
        <n v="8905450037724" u="1"/>
        <n v="8901736093491" u="1"/>
        <n v="4895038552180" u="1"/>
        <n v="4893993019564" u="1"/>
        <n v="8905450074064" u="1"/>
        <n v="195166166964" u="1"/>
        <n v="5702017589312" u="1"/>
        <n v="8904432220857" u="1"/>
        <n v="8904432231860" u="1"/>
        <n v="6290210206390" u="1"/>
        <n v="8907653090407" u="1"/>
        <n v="8904027130745" u="1"/>
        <n v="9789350891827" u="1"/>
        <n v="8909036000805" u="1"/>
        <n v="8905672112414" u="1"/>
        <n v="8905672365483" u="1"/>
        <n v="194735339952" u="1"/>
        <n v="681147037557" u="1"/>
        <n v="195166112862" u="1"/>
        <n v="8904391805171" u="1"/>
        <n v="8905450885127" u="1"/>
        <n v="4895038542907" u="1"/>
        <n v="9102742992498" u="1"/>
        <n v="8904384325471" u="1"/>
        <n v="194735157563" u="1"/>
        <n v="8904027102292" u="1"/>
        <n v="8904432216645" u="1"/>
        <n v="600552290" u="1"/>
        <n v="8907653108201" u="1"/>
        <n v="8907653082907" u="1"/>
        <n v="194735015214" u="1"/>
        <n v="8904391804204" u="1"/>
        <n v="630509856022" u="1"/>
        <n v="8905450042452" u="1"/>
        <n v="8904432202440" u="1"/>
        <n v="608912297572" u="1"/>
        <n v="8904384325600" u="1"/>
        <n v="92389193695" u="1"/>
        <n v="8904279508736" u="1"/>
        <n v="8908022297083" u="1"/>
        <n v="8904103180817" u="1"/>
        <n v="5015353853147" u="1"/>
        <n v="8906133257026" u="1"/>
        <n v="3467452054864" u="1"/>
        <n v="8908006537709" u="1"/>
        <n v="8905450250499" u="1"/>
        <n v="8904406503078" u="1"/>
        <n v="8909409261055" u="1"/>
        <n v="778988452837" u="1"/>
        <n v="778988436264" u="1"/>
        <n v="5702017415123" u="1"/>
        <n v="8904027128940" u="1"/>
        <n v="4891813885788" u="1"/>
        <n v="8905039207869" u="1"/>
        <n v="8907653108416" u="1"/>
        <n v="9780241480397" u="1"/>
        <n v="8904391804419" u="1"/>
        <n v="638241100434" u="1"/>
        <n v="8908011797167" u="1"/>
        <n v="9789395701495" u="1"/>
        <n v="8904153507114" u="1"/>
        <n v="8907653088688" u="1"/>
        <n v="8907653082112" u="1"/>
        <n v="8904027121354" u="1"/>
        <n v="8904027131261" u="1"/>
        <n v="8905450238572" u="1"/>
        <n v="8905672336278" u="1"/>
        <n v="8906068860681" u="1"/>
        <n v="194735358939" u="1"/>
        <n v="195166231013" u="1"/>
        <n v="8909409263462" u="1"/>
        <n v="8907653073387" u="1"/>
        <n v="8904279504653" u="1"/>
        <n v="4891813880394" u="1"/>
        <n v="8905039125583" u="1"/>
        <n v="3467452077504" u="1"/>
        <n v="8904391806826" u="1"/>
        <n v="8904477703124" u="1"/>
        <n v="8904477700932" u="1"/>
        <n v="8904153507329" u="1"/>
        <n v="195166131078" u="1"/>
        <n v="8904432223780" u="1"/>
        <n v="8904432221588" u="1"/>
        <n v="8904432231495" u="1"/>
        <n v="8908021648336" u="1"/>
        <n v="3154149070015" u="1"/>
        <n v="8907653082327" u="1"/>
        <n v="8904027121569" u="1"/>
        <n v="8907653091138" u="1"/>
        <n v="5015353835235" u="1"/>
        <n v="5702017815282" u="1"/>
        <n v="8906153603018" u="1"/>
        <n v="5010993729173" u="1"/>
        <n v="8904279505964" u="1"/>
        <n v="8904432222813" u="1"/>
        <n v="8904432231624" u="1"/>
        <n v="8906134711077" u="1"/>
        <n v="8905450232297" u="1"/>
        <n v="194735157471" u="1"/>
        <n v="8902491017043" u="1"/>
        <n v="4891813880523" u="1"/>
        <n v="8904432217376" u="1"/>
        <n v="8904027127264" u="1"/>
        <n v="194735205318" u="1"/>
        <n v="78206020504" u="1"/>
        <n v="8904391806031" u="1"/>
        <n v="491634914" u="1"/>
        <n v="8904279522619" u="1"/>
        <n v="8906169660784" u="1"/>
        <n v="8904391801647" u="1"/>
        <n v="491295402" u="1"/>
        <n v="8906134711206" u="1"/>
        <n v="8904432217505" u="1"/>
        <n v="8902057411940" u="1"/>
        <n v="8901383400239" u="1"/>
        <n v="5702017815411" u="1"/>
        <n v="5702018056929" u="1"/>
        <n v="8904520800770" u="1"/>
        <n v="8909372001535" u="1"/>
        <n v="5702017823126" u="1"/>
        <n v="195166108889" u="1"/>
        <n v="194735195091" u="1"/>
        <n v="8906169660913" u="1"/>
        <n v="8907653052993" u="1"/>
        <n v="6290210206949" u="1"/>
        <n v="8905450042216" u="1"/>
        <n v="8907653097048" u="1"/>
        <n v="8909409286027" u="1"/>
        <n v="4895038543423" u="1"/>
        <n v="194735341498" u="1"/>
        <n v="5010993597857" u="1"/>
        <n v="8901383984623" u="1"/>
        <n v="8904391806246" u="1"/>
        <n v="8905940036145" u="1"/>
        <n v="606314674250" u="1"/>
        <n v="8904477700352" u="1"/>
        <n v="6290210206444" u="1"/>
        <n v="8905450112704" u="1"/>
        <n v="194735120307" u="1"/>
        <n v="8904406502842" u="1"/>
        <n v="8906108831541" u="1"/>
        <n v="8908007095338" u="1"/>
        <n v="5702017815497" u="1"/>
        <n v="5015353612102" u="1"/>
        <n v="8906057364435" u="1"/>
        <n v="9781474895354" u="1"/>
        <n v="8907653037778" u="1"/>
        <n v="5010996283771" u="1"/>
        <n v="8904279506480" u="1"/>
        <n v="8904279504288" u="1"/>
        <n v="8904027129886" u="1"/>
        <n v="8904027123310" u="1"/>
        <n v="8904391808653" u="1"/>
        <n v="8905672337138" u="1"/>
        <n v="3870003575372" u="1"/>
        <n v="8905672352568" u="1"/>
        <n v="8906103501982" u="1"/>
        <n v="5010996234322" u="1"/>
        <n v="8907653106160" u="1"/>
        <n v="8906057366842" u="1"/>
        <n v="8904027123396" u="1"/>
        <n v="5702017815626" u="1"/>
        <n v="8904391802163" u="1"/>
        <n v="8905672111684" u="1"/>
        <n v="8904432218021" u="1"/>
        <n v="194735288588" u="1"/>
        <n v="8904432224640" u="1"/>
        <n v="8904432223544" u="1"/>
        <n v="8904432233451" u="1"/>
        <n v="5702017815121" u="1"/>
        <n v="8904432231259" u="1"/>
        <n v="8904027124621" u="1"/>
        <n v="842817048468" u="1"/>
        <n v="8904027123525" u="1"/>
        <n v="8904391808868" u="1"/>
        <n v="8904520800190" u="1"/>
        <n v="8902491015582" u="1"/>
        <n v="8905450137332" u="1"/>
        <n v="8909409265633" u="1"/>
        <n v="8904429712754" u="1"/>
        <n v="492336793" u="1"/>
        <n v="491120763" u="1"/>
        <n v="5702016888720" u="1"/>
        <n v="3467452077214" u="1"/>
        <n v="8908013692026" u="1"/>
        <n v="8904391804570" u="1"/>
        <n v="8905450997844" u="1"/>
        <n v="8904268300457" u="1"/>
        <n v="8906123066546" u="1"/>
        <n v="8906103500091" u="1"/>
        <n v="8904432225951" u="1"/>
        <n v="8904432224855" u="1"/>
        <n v="8904432223759" u="1"/>
        <n v="8904027128124" u="1"/>
        <n v="195166216539" u="1"/>
        <n v="8904279500334" u="1"/>
        <n v="8904027124836" u="1"/>
        <n v="695929017286" u="1"/>
        <n v="194735309498" u="1"/>
        <n v="8905450138643" u="1"/>
        <n v="194735336937" u="1"/>
        <n v="4895038507470" u="1"/>
        <n v="8906151410069" u="1"/>
        <n v="4957812642217" u="1"/>
        <n v="8907653108782" u="1"/>
        <n v="8904391805881" u="1"/>
        <n v="5010993665358" u="1"/>
        <n v="8906143864351" u="1"/>
        <n v="8909409033775" u="1"/>
        <n v="195166154909" u="1"/>
        <n v="5015353002897" u="1"/>
        <n v="8909409261550" u="1"/>
        <n v="8906057366262" u="1"/>
        <n v="8907653090193" u="1"/>
        <n v="8904027128339" u="1"/>
        <n v="8907653108911" u="1"/>
        <n v="630509948833" u="1"/>
        <n v="8904391808202" u="1"/>
        <n v="194735137701" u="1"/>
        <n v="8904391804914" u="1"/>
        <n v="194735018956" u="1"/>
        <n v="8906169661859" u="1"/>
        <n v="8906123062463" u="1"/>
        <n v="8906103501531" u="1"/>
        <n v="8909409033904" u="1"/>
        <n v="5702018056349" u="1"/>
        <n v="8904391808288" u="1"/>
        <n v="778988381014" u="1"/>
        <n v="8904477702394" u="1"/>
        <n v="8905672355491" u="1"/>
        <n v="8905672111233" u="1"/>
        <n v="8906029760241" u="1"/>
        <n v="8904520800749" u="1"/>
        <n v="5010993952113" u="1"/>
        <n v="8908017463240" u="1"/>
        <n v="5050048168885" u="1"/>
        <n v="8909409261765" u="1"/>
        <n v="8907653081597" u="1"/>
        <n v="8901383953742" u="1"/>
        <n v="8905450308459" u="1"/>
        <n v="8906115471723" u="1"/>
        <n v="8906175961165" u="1"/>
        <n v="8904406234279" u="1"/>
        <n v="4052351033912" u="1"/>
        <n v="8905450240292" u="1"/>
        <n v="8908005491071" u="1"/>
        <n v="8905450138063" u="1"/>
        <n v="8906169661064" u="1"/>
        <n v="8904391800831" u="1"/>
        <n v="8905450135871" u="1"/>
        <n v="714686710350" u="1"/>
        <n v="6923744064425" u="1"/>
        <n v="8905450220607" u="1"/>
        <n v="5037970038110" u="1"/>
        <n v="8904279517462" u="1"/>
        <n v="8905450416512" u="1"/>
        <n v="8904432224404" u="1"/>
        <n v="8905450886353" u="1"/>
        <n v="842817029061" u="1"/>
        <n v="5034253005913" u="1"/>
        <n v="194735348619" u="1"/>
        <n v="850068290727" u="1"/>
        <n v="8907653044462" u="1"/>
        <n v="8906068862616" u="1"/>
        <n v="8904432207964" u="1"/>
        <n v="8904432217871" u="1"/>
        <n v="681147037502" u="1"/>
        <n v="8904432216775" u="1"/>
        <n v="8904432215679" u="1"/>
        <n v="8905450756595" u="1"/>
        <n v="5702017816142" u="1"/>
        <n v="8904279501065" u="1"/>
        <n v="194735336982" u="1"/>
        <n v="8904027126663" u="1"/>
        <n v="8904027125567" u="1"/>
        <n v="5702017813950" u="1"/>
        <n v="5702017812854" u="1"/>
        <n v="4894166168980" u="1"/>
        <n v="8905672078697" u="1"/>
        <n v="8906153604824" u="1"/>
        <n v="5702018067062" u="1"/>
        <n v="8901137118601" u="1"/>
        <n v="8904432224619" u="1"/>
        <n v="8905039207913" u="1"/>
        <n v="194735347797" u="1"/>
        <n v="8909409261185" u="1"/>
        <n v="194735358663" u="1"/>
        <n v="8904384300522" u="1"/>
        <n v="195166136783" u="1"/>
        <n v="8904432227993" u="1"/>
        <n v="8901383942159" u="1"/>
        <n v="630509964901" u="1"/>
        <n v="8907653108546" u="1"/>
        <n v="194735289363" u="1"/>
        <n v="8904027126878" u="1"/>
        <n v="8905672119550" u="1"/>
        <n v="194735303014" u="1"/>
        <n v="4006592093181" u="1"/>
        <n v="8904391805645" u="1"/>
        <n v="8904391804549" u="1"/>
        <n v="8906136230330" u="1"/>
        <n v="8904406032400" u="1"/>
        <n v="850068290680" u="1"/>
        <n v="4895038506299" u="1"/>
        <n v="8901383629777" u="1"/>
        <n v="8906057367122" u="1"/>
        <n v="5702017817958" u="1"/>
        <n v="8905450756939" u="1"/>
        <n v="194735001880" u="1"/>
        <n v="8905450811997" u="1"/>
        <n v="5010996287328" u="1"/>
        <n v="3467452063224" u="1"/>
        <n v="8904279503687" u="1"/>
        <n v="8906215660386" u="1"/>
        <n v="695929032074" u="1"/>
        <n v="8904432211725" u="1"/>
        <n v="8904432221632" u="1"/>
        <n v="8905672540071" u="1"/>
        <n v="845218010744" u="1"/>
        <n v="8906185912973" u="1"/>
        <n v="5702017567167" u="1"/>
        <n v="8905672355255" u="1"/>
        <n v="8904432217291" u="1"/>
        <n v="8905450140943" u="1"/>
        <n v="887961909357" u="1"/>
        <n v="5702018068373" u="1"/>
        <n v="8908017463004" u="1"/>
        <n v="54382039714" u="1"/>
        <n v="8909409261529" u="1"/>
        <n v="8904027123891" u="1"/>
        <n v="8906118196838" u="1"/>
        <n v="8904279507104" u="1"/>
        <n v="8904279506008" u="1"/>
        <n v="8907653091268" u="1"/>
        <n v="5015353708744" u="1"/>
        <n v="8904279503816" u="1"/>
        <n v="494444989" u="1"/>
        <n v="8905450039810" u="1"/>
        <n v="8904432225135" u="1"/>
        <n v="695929012076" u="1"/>
        <n v="8904342300748" u="1"/>
        <n v="8905672112308" u="1"/>
        <n v="5702018033258" u="1"/>
        <n v="8901304309214" u="1"/>
        <n v="8906108834658" u="1"/>
        <n v="92389122930" u="1"/>
        <n v="8904027126298" u="1"/>
        <n v="6290210227838" u="1"/>
        <n v="8901137901555" u="1"/>
        <n v="5702017589893" u="1"/>
        <n v="8907653064040" u="1"/>
        <n v="842817058962" u="1"/>
        <n v="8905672365506" u="1"/>
        <n v="195166154862" u="1"/>
        <n v="8904432207728" u="1"/>
        <n v="8906133255695" u="1"/>
        <n v="8906818498171" u="1"/>
        <n v="194735340811" u="1"/>
        <n v="5050048168939" u="1"/>
        <n v="8904406024191" u="1"/>
        <n v="195166164267" u="1"/>
        <n v="8906169662139" u="1"/>
        <n v="8904348707978" u="1"/>
        <n v="8904432202334" u="1"/>
        <n v="8906066620089" u="1"/>
        <n v="8907653097178" u="1"/>
        <n v="194735337255" u="1"/>
        <n v="5702017812779" u="1"/>
        <n v="8421134904330" u="1"/>
        <n v="5034253005333" u="1"/>
        <n v="8904391806376" u="1"/>
        <n v="8908013692736" u="1"/>
        <n v="194735124916" u="1"/>
        <n v="4894166800460" u="1"/>
        <n v="8907653027915" u="1"/>
        <n v="8907653054348" u="1"/>
        <n v="8904279504332" u="1"/>
        <n v="5702017822181" u="1"/>
        <n v="8904279503236" u="1"/>
        <n v="8904027128834" u="1"/>
        <n v="761847400681" u="1"/>
        <n v="8908022297106" u="1"/>
        <n v="8904391806505" u="1"/>
        <n v="8905672468122" u="1"/>
        <n v="8902491011027" u="1"/>
        <n v="50743650574" u="1"/>
        <n v="5015353004853" u="1"/>
        <n v="8904384330093" u="1"/>
        <n v="194735347933" u="1"/>
        <n v="5702018063194" u="1"/>
        <n v="8908021648015" u="1"/>
        <n v="8904432230078" u="1"/>
        <n v="8907653083102" u="1"/>
        <n v="5702017587325" u="1"/>
        <n v="8904391808783" u="1"/>
        <n v="8905672547421" u="1"/>
        <n v="8908029251026" u="1"/>
        <n v="8904477700697" u="1"/>
        <n v="5702018031872" u="1"/>
        <n v="5015353003252" u="1"/>
        <n v="8906057366972" u="1"/>
        <n v="5702018068212" u="1"/>
        <n v="8904391808912" u="1"/>
        <n v="8905039125477" u="1"/>
        <n v="5702017812403" u="1"/>
        <n v="8905672119529" u="1"/>
        <n v="8906185913833" u="1"/>
        <n v="681147037588" u="1"/>
        <n v="887961884791" u="1"/>
        <n v="8905672370449" u="1"/>
        <n v="8904432223674" u="1"/>
        <n v="8904432231389" u="1"/>
        <n v="8904027124751" u="1"/>
        <n v="8904391808998" u="1"/>
        <n v="8901137703050" u="1"/>
        <n v="5702018063323" u="1"/>
        <n v="7896008947811" u="1"/>
        <n v="195166298580" u="1"/>
        <n v="194735336661" u="1"/>
        <n v="8906022397857" u="1"/>
        <n v="5015353918822" u="1"/>
        <n v="5702017812489" u="1"/>
        <n v="5702017822396" u="1"/>
        <n v="8904432223803" u="1"/>
        <n v="8904432222707" u="1"/>
        <n v="8906134712067" u="1"/>
        <n v="194735378111" u="1"/>
        <n v="8905450233287" u="1"/>
        <n v="8901137263059" u="1"/>
        <n v="5702018056790" u="1"/>
        <n v="8906057365081" u="1"/>
        <n v="8906153602998" u="1"/>
        <n v="3467452077542" u="1"/>
        <n v="5702017184265" u="1"/>
        <n v="8904432224985" u="1"/>
        <n v="8904432223889" u="1"/>
        <n v="8907653084628" u="1"/>
        <n v="842817018782" u="1"/>
        <n v="8906067987341" u="1"/>
        <n v="4006333090721" u="1"/>
        <n v="8906169660678" u="1"/>
        <n v="194735279500" u="1"/>
        <n v="8906172550126" u="1"/>
        <n v="8905450073937" u="1"/>
        <n v="5702018069523" u="1"/>
        <n v="8904432233925" u="1"/>
        <n v="8906143864481" u="1"/>
        <n v="5702017583747" u="1"/>
        <n v="8905450113565" u="1"/>
        <n v="8904520800664" u="1"/>
        <n v="609832534334" u="1"/>
        <n v="195166224435" u="1"/>
        <n v="742377952581" u="1"/>
        <n v="194735333967" u="1"/>
        <n v="8901137339242" u="1"/>
        <n v="8906006063297" u="1"/>
        <n v="616985377619" u="1"/>
        <n v="8904027128469" u="1"/>
        <n v="8907653096942" u="1"/>
        <n v="8904477701342" u="1"/>
        <n v="194735347841" u="1"/>
        <n v="8904432210995" u="1"/>
        <n v="8906103500565" u="1"/>
        <n v="8907653090452" u="1"/>
        <n v="9789388369886" u="1"/>
        <n v="8904406234323" u="1"/>
        <n v="8905450040090" u="1"/>
        <n v="8909409260799" u="1"/>
        <n v="9555825910818" u="1"/>
        <n v="8904432204505" u="1"/>
        <n v="194735160709" u="1"/>
        <n v="8904027124300" u="1"/>
        <n v="8904027123204" u="1"/>
        <n v="8904027122108" u="1"/>
        <n v="8906185913468" u="1"/>
        <n v="8904477702653" u="1"/>
        <n v="8906068861435" u="1"/>
        <n v="8901383450012" u="1"/>
        <n v="8901383571045" u="1"/>
        <n v="8904432216690" u="1"/>
        <n v="8906022397406" u="1"/>
        <n v="8904384346469" u="1"/>
        <n v="8904432229928" u="1"/>
        <n v="8909409260928" u="1"/>
        <n v="194735277582" u="1"/>
        <n v="616985377572" u="1"/>
        <n v="8904279523029" u="1"/>
        <n v="4715643010014" u="1"/>
        <n v="616985376339" u="1"/>
        <n v="5702017783703" u="1"/>
        <n v="5702017814520" u="1"/>
        <n v="5702017813424" u="1"/>
        <n v="5702017822235" u="1"/>
        <n v="8905672238220" u="1"/>
        <n v="194735259137" u="1"/>
        <n v="3467452065341" u="1"/>
        <n v="8902491015476" u="1"/>
        <n v="4894166169550" u="1"/>
        <n v="4895038522718" u="1"/>
        <n v="8907653108461" u="1"/>
        <n v="702921055304" u="1"/>
        <n v="8904279508910" u="1"/>
        <n v="887961918755" u="1"/>
        <n v="8905672116177" u="1"/>
        <n v="630509990962" u="1"/>
        <n v="5702018063248" u="1"/>
        <n v="8904301784381" u="1"/>
        <n v="8901736184311" u="1"/>
        <n v="8902491015605" u="1"/>
        <n v="8906103501081" u="1"/>
        <n v="8904432229133" u="1"/>
        <n v="8904432215938" u="1"/>
        <n v="5702018031926" u="1"/>
        <n v="746775363840" u="1"/>
        <n v="5010993945269" u="1"/>
        <n v="887961253092" u="1"/>
        <n v="8904520801395" u="1"/>
        <n v="194735171255" u="1"/>
        <n v="8901137703029" u="1"/>
        <n v="8904520800299" u="1"/>
        <n v="5010993833047" u="1"/>
        <n v="8905450027411" u="1"/>
        <n v="6150013335331" u="1"/>
        <n v="8906143782754" u="1"/>
        <n v="5702017185286" u="1"/>
        <n v="8906103500114" u="1"/>
        <n v="9781837952687" u="1"/>
        <n v="8901383173218" u="1"/>
        <n v="194735019090" u="1"/>
        <n v="8905450565548" u="1"/>
        <n v="8905672355170" u="1"/>
        <n v="8904153507374" u="1"/>
        <n v="9781472391636" u="1"/>
        <n v="3467452077252" u="1"/>
        <n v="8909409033669" u="1"/>
        <n v="8906057367252" u="1"/>
        <n v="759245887463" u="1"/>
        <n v="8907653082372" u="1"/>
        <n v="8906115471402" u="1"/>
        <n v="8907653091183" u="1"/>
        <n v="4006592093235" u="1"/>
        <n v="8906057362868" u="1"/>
        <n v="8907653108805" u="1"/>
        <n v="4790014225105" u="1"/>
        <n v="8901137241118" u="1"/>
        <n v="8906184290096" u="1"/>
        <n v="8904432225050" u="1"/>
        <n v="8904432201948" u="1"/>
        <n v="5702018056844" u="1"/>
        <n v="8906133258726" u="1"/>
        <n v="8904391809278" u="1"/>
        <n v="8907653090216" u="1"/>
        <n v="194735348251" u="1"/>
        <n v="8901383901866" u="1"/>
        <n v="8904391800510" u="1"/>
        <n v="194735176779" u="1"/>
        <n v="8906045560276" u="1"/>
        <n v="8906108834573" u="1"/>
        <n v="195166163352" u="1"/>
        <n v="8904103171600" u="1"/>
        <n v="8906184290225" u="1"/>
        <n v="8907653091398" u="1"/>
        <n v="4893993019533" u="1"/>
        <n v="8906215660645" u="1"/>
        <n v="492909549" u="1"/>
        <n v="8906054468303" u="1"/>
        <n v="887961583342" u="1"/>
        <n v="5702018070673" u="1"/>
        <n v="8901137150021" u="1"/>
        <n v="8904301751888" u="1"/>
        <n v="8905450037748" u="1"/>
        <n v="8905672355514" u="1"/>
        <n v="8904432234076" u="1"/>
        <n v="194735275618" u="1"/>
        <n v="5015353003016" u="1"/>
        <n v="8907653108010" u="1"/>
        <n v="8904027126342" u="1"/>
        <n v="8904027125246" u="1"/>
        <n v="8907653082716" u="1"/>
        <n v="8908006537389" u="1"/>
        <n v="8904027130769" u="1"/>
        <n v="195166260730" u="1"/>
        <n v="5015353752907" u="1"/>
        <n v="8905450240315" u="1"/>
        <n v="8901383959331" u="1"/>
        <n v="8904432211060" u="1"/>
        <n v="8901383967046" u="1"/>
        <n v="8908016390578" u="1"/>
        <n v="8904391806291" u="1"/>
        <n v="195166311722" u="1"/>
        <n v="8904391805195" u="1"/>
        <n v="194735099986" u="1"/>
        <n v="5702017824857" u="1"/>
        <n v="796554109268" u="1"/>
        <n v="761847400810" u="1"/>
        <n v="8904384325495" u="1"/>
        <n v="8904279503151" u="1"/>
        <n v="8906066620133" u="1"/>
        <n v="5702017815541" u="1"/>
        <n v="8907653086219" u="1"/>
        <n v="8901765144690" u="1"/>
        <n v="8905450027046" u="1"/>
        <n v="8906185910245" u="1"/>
        <n v="8904432202464" u="1"/>
        <n v="8907653088497" u="1"/>
        <n v="8904406503016" u="1"/>
        <n v="8904432212371" u="1"/>
        <n v="8906153604718" u="1"/>
        <n v="8905450758810" u="1"/>
        <n v="6290210206574" u="1"/>
        <n v="494809268" u="1"/>
        <n v="8908014847128" u="1"/>
        <n v="8906022396461" u="1"/>
        <n v="8909409261079" u="1"/>
        <n v="195166202884" u="1"/>
        <n v="8909056000076" u="1"/>
        <n v="8901736239219" u="1"/>
        <n v="4891813885252" u="1"/>
        <n v="8904432230122" u="1"/>
        <n v="8904406233593" u="1"/>
        <n v="8904391807731" u="1"/>
        <n v="5015353758602" u="1"/>
        <n v="5702017584607" u="1"/>
        <n v="5702017595610" u="1"/>
        <n v="8904477700741" u="1"/>
        <n v="8906147810798" u="1"/>
        <n v="3467452077467" u="1"/>
        <n v="194735052646" u="1"/>
        <n v="5015353915975" u="1"/>
        <n v="5034253003292" u="1"/>
        <n v="8906057367016" u="1"/>
        <n v="8909409261208" u="1"/>
        <n v="194735094233" u="1"/>
        <n v="8904027131285" u="1"/>
        <n v="697937042519" u="1"/>
        <n v="4894166169604" u="1"/>
        <n v="5702017584102" u="1"/>
        <n v="5702017583006" u="1"/>
        <n v="8909409263486" u="1"/>
        <n v="8904432216003" u="1"/>
        <n v="5702017815756" u="1"/>
        <n v="714686710381" u="1"/>
        <n v="714686710244" u="1"/>
        <n v="8902915900036" u="1"/>
        <n v="8906123066591" u="1"/>
        <n v="8905672355149" u="1"/>
        <n v="5702017815251" u="1"/>
        <n v="8907653084543" u="1"/>
        <n v="8904027124881" u="1"/>
        <n v="8905450809871" u="1"/>
        <n v="8904268300631" u="1"/>
        <n v="8905450136496" u="1"/>
        <n v="8908017980082" u="1"/>
        <n v="8902915002303" u="1"/>
        <n v="8905450233331" u="1"/>
        <n v="6923744099960" u="1"/>
        <n v="8904103181357" u="1"/>
        <n v="8904432217314" u="1"/>
        <n v="8906172550041" u="1"/>
        <n v="8904432216218" u="1"/>
        <n v="194735176915" u="1"/>
        <n v="8905450076044" u="1"/>
        <n v="8904432225029" u="1"/>
        <n v="8904432223933" u="1"/>
        <n v="8904432233840" u="1"/>
        <n v="616985378159" u="1"/>
        <n v="8904432231648" u="1"/>
        <n v="8906124540007" u="1"/>
        <n v="8904027123914" u="1"/>
        <n v="8901383877604" u="1"/>
        <n v="8904027122818" u="1"/>
        <n v="8906169660722" u="1"/>
        <n v="195166276526" u="1"/>
        <n v="3363907724378" u="1"/>
        <n v="8905450033214" u="1"/>
        <n v="8906151410243" u="1"/>
        <n v="8904027128384" u="1"/>
        <n v="8904027127288" u="1"/>
        <n v="491604082" u="1"/>
        <n v="8904501601693" u="1"/>
        <n v="194735364275" u="1"/>
        <n v="735745937785" u="1"/>
        <n v="8904391806055" u="1"/>
        <n v="887961731262" u="1"/>
        <n v="8904432204291" u="1"/>
        <n v="8906006063341" u="1"/>
        <n v="8901137139040" u="1"/>
        <n v="8904279500723" u="1"/>
        <n v="73854608081" u="1"/>
        <n v="8904406233142" u="1"/>
        <n v="8904520800794" u="1"/>
        <n v="8904429708993" u="1"/>
        <n v="8906138270808" u="1"/>
        <n v="8906169660937" u="1"/>
        <n v="8905672361102" u="1"/>
        <n v="8904027128599" u="1"/>
        <n v="8904432212135" u="1"/>
        <n v="8904432211039" u="1"/>
        <n v="791115724409" u="1"/>
        <n v="8901137101733" u="1"/>
        <n v="92389823325" u="1"/>
        <n v="8904391808462" u="1"/>
        <n v="8906185913383" u="1"/>
        <n v="791115723587" u="1"/>
        <n v="778988263570" u="1"/>
        <n v="8906103500695" u="1"/>
        <n v="8909409260843" u="1"/>
        <n v="8907653090582" u="1"/>
        <n v="616985376605" u="1"/>
        <n v="5702017422732" u="1"/>
        <n v="8904406233357" u="1"/>
        <n v="824968237021" u="1"/>
        <n v="8905672468016" u="1"/>
        <n v="194735230372" u="1"/>
        <n v="8906106990967" u="1"/>
        <n v="8905450413269" u="1"/>
        <n v="195166190693" u="1"/>
        <n v="8904027123334" u="1"/>
        <n v="8904391802101" u="1"/>
        <n v="8906068862661" u="1"/>
        <n v="8904391801005" u="1"/>
        <n v="8905672111622" u="1"/>
        <n v="8906045560771" u="1"/>
        <n v="194735120758" u="1"/>
        <n v="8906057366866" u="1"/>
        <n v="8904279506633" u="1"/>
        <n v="8905672075368" u="1"/>
        <n v="8901736130264" u="1"/>
        <n v="8904391803283" u="1"/>
        <n v="4895038510050" u="1"/>
        <n v="5702018056608" u="1"/>
        <n v="8904391808806" u="1"/>
        <n v="8905450220867" u="1"/>
        <n v="3467452077177" u="1"/>
        <n v="8904477702912" u="1"/>
        <n v="761847400759" u="1"/>
        <n v="90159527053" u="1"/>
        <n v="703205717482" u="1"/>
        <n v="8904027124645" u="1"/>
        <n v="778988406151" u="1"/>
        <n v="8905672116221" u="1"/>
        <n v="5702017590141" u="1"/>
        <n v="8905450024038" u="1"/>
        <n v="8905672120648" u="1"/>
        <n v="729747611408" u="1"/>
        <n v="5702017816272" u="1"/>
        <n v="8907653086585" u="1"/>
        <n v="5702017815176" u="1"/>
        <n v="8905672078871" u="1"/>
        <n v="493663098" u="1"/>
        <n v="8905450997868" u="1"/>
        <n v="195166166957" u="1"/>
        <n v="27084566994" u="1"/>
        <n v="8904520800343" u="1"/>
        <n v="8902491015735" u="1"/>
        <n v="8901137329014" u="1"/>
        <n v="8904432225975" u="1"/>
        <n v="9332934387737" u="1"/>
        <n v="8904432224879" u="1"/>
        <n v="8904279500358" u="1"/>
        <n v="8909409285600" u="1"/>
        <n v="195166193021" u="1"/>
        <n v="8906067986139" u="1"/>
        <n v="8904391803627" u="1"/>
        <n v="8905450138667" u="1"/>
        <n v="195166159515" u="1"/>
        <n v="3467452076989" u="1"/>
        <n v="8907653005395" u="1"/>
        <n v="630509618606" u="1"/>
        <n v="8906143864375" u="1"/>
        <n v="194735121625" u="1"/>
        <n v="630509751808" u="1"/>
        <n v="8909409033799" u="1"/>
        <n v="8907653073691" u="1"/>
        <n v="8909409261574" u="1"/>
        <n v="8904432229478" u="1"/>
        <n v="8904279506053" u="1"/>
        <n v="8907653096836" u="1"/>
        <n v="5292982076400" u="1"/>
        <n v="8901383107459" u="1"/>
        <n v="3467452077580" u="1"/>
        <n v="8904391808226" u="1"/>
        <n v="8904391804938" u="1"/>
        <n v="194735101719" u="1"/>
        <n v="194735207640" u="1"/>
        <n v="5702017419831" u="1"/>
        <n v="8906103501555" u="1"/>
        <n v="8909409033928" u="1"/>
        <n v="8904432220796" u="1"/>
        <n v="194735006304" u="1"/>
        <n v="8907653091442" u="1"/>
        <n v="4894367012204" u="1"/>
        <n v="8907653090346" u="1"/>
        <n v="778988419526" u="1"/>
        <n v="8905672112353" u="1"/>
        <n v="491634918" u="1"/>
        <n v="8904153501143" u="1"/>
        <n v="9555825912904" u="1"/>
        <n v="8904279506268" u="1"/>
        <n v="6923744017599" u="1"/>
        <n v="8905672501928" u="1"/>
        <n v="8906175961189" u="1"/>
        <n v="8904432234120" u="1"/>
        <n v="8904432220925" u="1"/>
        <n v="195166293189" u="1"/>
        <n v="8904027120906" u="1"/>
        <n v="8908006537433" u="1"/>
        <n v="8904477702547" u="1"/>
        <n v="8904432207773" u="1"/>
        <n v="4893993021833" u="1"/>
        <n v="194735227860" u="1"/>
        <n v="195166231006" u="1"/>
        <n v="5702017588841" u="1"/>
        <n v="8904027131995" u="1"/>
        <n v="8906175961318" u="1"/>
        <n v="8905450997417" u="1"/>
        <n v="8905450138087" u="1"/>
        <n v="8905450135895" u="1"/>
        <n v="8904136020012" u="1"/>
        <n v="8909409023226" u="1"/>
        <n v="8901383958365" u="1"/>
        <n v="8901383638182" u="1"/>
        <n v="8904432207902" u="1"/>
        <n v="8904279517486" u="1"/>
        <n v="8904432215617" u="1"/>
        <n v="842817018676" u="1"/>
        <n v="8904432224428" u="1"/>
        <n v="5702017816111" u="1"/>
        <n v="8904432234335" u="1"/>
        <n v="8904279501003" u="1"/>
        <n v="8905039207722" u="1"/>
        <n v="8905450886377" u="1"/>
        <n v="8904027125505" u="1"/>
        <n v="8904027124409" u="1"/>
        <n v="778988436189" u="1"/>
        <n v="8908011797020" u="1"/>
        <n v="194735339853" u="1"/>
        <n v="8904432217895" u="1"/>
        <n v="8904432216799" u="1"/>
        <n v="194735293056" u="1"/>
        <n v="8907653088541" u="1"/>
        <n v="8904027126687" u="1"/>
        <n v="8904279517615" u="1"/>
        <n v="4214134116704" u="1"/>
        <n v="8904391806550" u="1"/>
        <n v="5702017117485" u="1"/>
        <n v="8906067984678" u="1"/>
        <n v="8905450027176" u="1"/>
        <n v="8907653036900" u="1"/>
        <n v="9010491733227" u="1"/>
        <n v="8904432202594" u="1"/>
        <n v="8904406503146" u="1"/>
        <n v="8901137102099" u="1"/>
        <n v="8909409261123" u="1"/>
        <n v="4895038507869" u="1"/>
        <n v="8908029251071" u="1"/>
        <n v="910000032" u="1"/>
        <n v="8904027127912" u="1"/>
        <n v="8904279501218" u="1"/>
        <n v="5702017433875" u="1"/>
        <n v="8905450027305" u="1"/>
        <n v="8906103502200" u="1"/>
        <n v="8904432221441" u="1"/>
        <n v="8906103500008" u="1"/>
        <n v="8904432230252" u="1"/>
        <n v="9789390183685" u="1"/>
        <n v="8908015997136" u="1"/>
        <n v="887961913811" u="1"/>
        <n v="5702017817927" u="1"/>
        <n v="8905672119574" u="1"/>
        <n v="3467452063187" u="1"/>
        <n v="8905450888913" u="1"/>
        <n v="8906067985989" u="1"/>
        <n v="8904153507268" u="1"/>
        <n v="8904520801418" u="1"/>
        <n v="8909409263530" u="1"/>
        <n v="8907653073455" u="1"/>
        <n v="8908018815086" u="1"/>
        <n v="8909409261338" u="1"/>
        <n v="5011551000192" u="1"/>
        <n v="492336797" u="1"/>
        <n v="8904391801371" u="1"/>
        <n v="195166209456" u="1"/>
        <n v="8904391800275" u="1"/>
        <n v="194735120437" u="1"/>
        <n v="8904432226040" u="1"/>
        <n v="8904432221656" u="1"/>
        <n v="8904384334909" u="1"/>
        <n v="8905672540095" u="1"/>
        <n v="5702017812533" u="1"/>
        <n v="8907653091206" u="1"/>
        <n v="195166231051" u="1"/>
        <n v="5702017822440" u="1"/>
        <n v="630509729661" u="1"/>
        <n v="8906185912997" u="1"/>
        <n v="630509889136" u="1"/>
        <n v="8905450136540" u="1"/>
        <n v="8905672355279" u="1"/>
        <n v="8907595039984" u="1"/>
        <n v="3467452077290" u="1"/>
        <n v="772053990" u="1"/>
        <n v="8904432217444" u="1"/>
        <n v="8906172550171" u="1"/>
        <n v="8904432225159" u="1"/>
        <n v="850068290703" u="1"/>
        <n v="8904114998647" u="1"/>
        <n v="8904432233970" u="1"/>
        <n v="5702017424774" u="1"/>
        <n v="8904027126236" u="1"/>
        <n v="194735177141" u="1"/>
        <n v="8906169660852" u="1"/>
        <n v="739608368051" u="1"/>
        <n v="8905450041059" u="1"/>
        <n v="8904367900183" u="1"/>
        <n v="194735136964" u="1"/>
        <n v="791115723716" u="1"/>
        <n v="5702017818733" u="1"/>
        <n v="8906133255633" u="1"/>
        <n v="8904391805089" u="1"/>
        <n v="8906153100494" u="1"/>
        <n v="791115722894" u="1"/>
        <n v="8906108831480" u="1"/>
        <n v="8907653054157" u="1"/>
        <n v="194735015160" u="1"/>
        <n v="8907653064064" u="1"/>
        <n v="92389293012" u="1"/>
        <n v="8904279504141" u="1"/>
        <n v="8906818498195" u="1"/>
        <n v="5702017583877" u="1"/>
        <n v="92389109573" u="1"/>
        <n v="8904391807410" u="1"/>
        <n v="195166282961" u="1"/>
        <n v="8904391806314" u="1"/>
        <n v="8905039111876" u="1"/>
        <n v="8906138270938" u="1"/>
        <n v="8905672361232" u="1"/>
        <n v="92389109436" u="1"/>
        <n v="8904432202358" u="1"/>
        <n v="8901765529732" u="1"/>
        <n v="5702017583372" u="1"/>
        <n v="8909409040827" u="1"/>
        <n v="5702018054857" u="1"/>
        <n v="5702018063668" u="1"/>
        <n v="8906068861480" u="1"/>
        <n v="8901691008325" u="1"/>
        <n v="8906068860384" u="1"/>
        <n v="8904406023248" u="1"/>
        <n v="9789388144520" u="1"/>
        <n v="8904384328892" u="1"/>
        <n v="8905672246904" u="1"/>
        <n v="8909409260973" u="1"/>
        <n v="8906006063686" u="1"/>
        <n v="8904432230016" u="1"/>
        <n v="194735120345" u="1"/>
        <n v="8904391806529" u="1"/>
        <n v="195166326511" u="1"/>
        <n v="8905450029347" u="1"/>
        <n v="695929032050" u="1"/>
        <n v="8901180548059" u="1"/>
        <n v="3870003575389" u="1"/>
        <n v="8906068860513" u="1"/>
        <n v="3467452071939" u="1"/>
        <n v="8904432223483" u="1"/>
        <n v="8906057368006" u="1"/>
        <n v="8906057366910" u="1"/>
        <n v="8907653083126" u="1"/>
        <n v="4501517003462" u="1"/>
        <n v="8905672547445" u="1"/>
        <n v="887961909333" u="1"/>
        <n v="8904268300310" u="1"/>
        <n v="8905450137271" u="1"/>
        <n v="8906169660272" u="1"/>
        <n v="194735088249" u="1"/>
        <n v="8905672111752" u="1"/>
        <n v="8904406233616" u="1"/>
        <n v="8906057366996" u="1"/>
        <n v="8904432231327" u="1"/>
        <n v="8904391808936" u="1"/>
        <n v="8906169660401" u="1"/>
        <n v="8907653050289" u="1"/>
        <n v="8904432218175" u="1"/>
        <n v="8905672242821" u="1"/>
        <n v="194735341627" u="1"/>
        <n v="8904432215983" u="1"/>
        <n v="8904432223698" u="1"/>
        <n v="8909409263509" u="1"/>
        <n v="5702017462554" u="1"/>
        <n v="8904027123679" u="1"/>
        <n v="630509294763" u="1"/>
        <n v="8906169660487" u="1"/>
        <n v="761847400704" u="1"/>
        <n v="4006333090684" u="1"/>
        <n v="8905450812000" u="1"/>
        <n v="194735098293" u="1"/>
        <n v="194735313280" u="1"/>
        <n v="8421134715905" u="1"/>
        <n v="8904432224923" u="1"/>
        <n v="8904432223827" u="1"/>
        <n v="8904279500402" u="1"/>
        <n v="8905672542266" u="1"/>
        <n v="8904027124904" u="1"/>
        <n v="714686710459" u="1"/>
        <n v="8905450136519" u="1"/>
        <n v="8908017980105" u="1"/>
        <n v="8904432229393" u="1"/>
        <n v="5702017416984" u="1"/>
        <n v="8905450034204" u="1"/>
        <n v="9788184515831" u="1"/>
        <n v="8904027128278" u="1"/>
        <n v="8905450862760" u="1"/>
        <n v="8904391803757" u="1"/>
        <n v="8906134713316" u="1"/>
        <n v="5010993329274" u="1"/>
        <n v="8906022397000" u="1"/>
        <n v="194735216079" u="1"/>
        <n v="8901137101498" u="1"/>
        <n v="194735109661" u="1"/>
        <n v="8901383951403" u="1"/>
        <n v="9332934397903" u="1"/>
        <n v="8904027128407" u="1"/>
        <n v="8904432233949" u="1"/>
        <n v="8904279500617" u="1"/>
        <n v="194735336975" u="1"/>
        <n v="8905450113589" u="1"/>
        <n v="8905672111172" u="1"/>
        <n v="8904520800688" u="1"/>
        <n v="9555825915011" u="1"/>
        <n v="8906163950379" u="1"/>
        <n v="8901137339266" u="1"/>
        <n v="8904432210933" u="1"/>
        <n v="8907653096966" u="1"/>
        <n v="5702017814865" u="1"/>
        <n v="8905039184320" u="1"/>
        <n v="8905762129254" u="1"/>
        <n v="8908022297861" u="1"/>
        <n v="194735128471" u="1"/>
        <n v="194735234615" u="1"/>
        <n v="8904301784985" u="1"/>
        <n v="5010996274328" u="1"/>
        <n v="8906057367641" u="1"/>
        <n v="8906163952700" u="1"/>
        <n v="194735358656" u="1"/>
        <n v="3154148975502" u="1"/>
        <n v="8904279501928" u="1"/>
        <n v="9102742992481" u="1"/>
        <n v="8906067988805" u="1"/>
        <n v="8906185913406" u="1"/>
        <n v="194735298761" u="1"/>
        <n v="5015353611556" u="1"/>
        <n v="9332934387201" u="1"/>
        <n v="8904432224343" u="1"/>
        <n v="8904432233154" u="1"/>
        <n v="5702017589411" u="1"/>
        <n v="8904027124324" u="1"/>
        <n v="8904027123228" u="1"/>
        <n v="8907653090605" u="1"/>
        <n v="8908015563249" u="1"/>
        <n v="887961923209" u="1"/>
        <n v="8905672467996" u="1"/>
        <n v="8906169660036" u="1"/>
        <n v="8906068861459" u="1"/>
        <n v="8901383450036" u="1"/>
        <n v="8905672364585" u="1"/>
        <n v="194735192069" u="1"/>
        <n v="5702018031766" u="1"/>
        <n v="5702018060391" u="1"/>
        <n v="8905450027091" u="1"/>
        <n v="4895263401369" u="1"/>
        <n v="5702017822204" u="1"/>
        <n v="9332934364271" u="1"/>
        <n v="8904406503061" u="1"/>
        <n v="8906153604763" u="1"/>
        <n v="8904432226750" u="1"/>
        <n v="8904432224558" u="1"/>
        <n v="8906124540632" u="1"/>
        <n v="8905672539709" u="1"/>
        <n v="4895038541405" u="1"/>
        <n v="8904391804402" u="1"/>
        <n v="8908014847173" u="1"/>
        <n v="5702018063217" u="1"/>
        <n v="9788184516562" u="1"/>
        <n v="8907653088671" u="1"/>
        <n v="8907653086479" u="1"/>
        <n v="778988452844" u="1"/>
        <n v="8904114992652" u="1"/>
        <n v="630509908578" u="1"/>
        <n v="8905450547735" u="1"/>
        <n v="8905672336261" u="1"/>
        <n v="194735358199" u="1"/>
        <n v="8901383991676" u="1"/>
        <n v="8904520800237" u="1"/>
        <n v="8907653073370" u="1"/>
        <n v="8909409261253" u="1"/>
        <n v="8907653108614" u="1"/>
        <n v="8904027126946" u="1"/>
        <n v="4006592093198" u="1"/>
        <n v="8906123062166" u="1"/>
        <n v="695929015152" u="1"/>
        <n v="8904432221571" u="1"/>
        <n v="8906103500138" u="1"/>
        <n v="8905450411487" u="1"/>
        <n v="195166154855" u="1"/>
        <n v="8904027121552" u="1"/>
        <n v="8907653091121" u="1"/>
        <n v="8905672355194" u="1"/>
        <n v="194735340804" u="1"/>
        <n v="8904406023743" u="1"/>
        <n v="194735281183" u="1"/>
        <n v="8905672369528" u="1"/>
        <n v="630509805167" u="1"/>
        <n v="8901383943538" u="1"/>
        <n v="8906115471426" u="1"/>
        <n v="8907653108829" u="1"/>
        <n v="5702017583136" u="1"/>
        <n v="5702018056813" u="1"/>
        <n v="8906134711060" u="1"/>
        <n v="5702018055717" u="1"/>
        <n v="8905450232280" u="1"/>
        <n v="8908006537112" u="1"/>
        <n v="8905672355323" u="1"/>
        <n v="8906068861008" u="1"/>
        <n v="193052040398" u="1"/>
        <n v="8904432212975" u="1"/>
        <n v="8907653073714" u="1"/>
        <n v="791115724393" u="1"/>
        <n v="638241100120" u="1"/>
        <n v="842817060668" u="1"/>
        <n v="8901383235091" u="1"/>
        <n v="606314674304" u="1"/>
        <n v="8904391801630" u="1"/>
        <n v="8904391800534" u="1"/>
        <n v="8904301754018" u="1"/>
        <n v="8906108834597" u="1"/>
        <n v="194735359066" u="1"/>
        <n v="8904103171624" u="1"/>
        <n v="619317025516" u="1"/>
        <n v="778988406045" u="1"/>
        <n v="8901383400222" u="1"/>
        <n v="8905450756212" u="1"/>
        <n v="8906054468327" u="1"/>
        <n v="8905672355538" u="1"/>
        <n v="887961632309" u="1"/>
        <n v="8907653097031" u="1"/>
        <n v="8909409286010" u="1"/>
        <n v="5010993767847" u="1"/>
        <n v="8904391800749" u="1"/>
        <n v="8906185910054" u="1"/>
        <n v="195166155722" u="1"/>
        <n v="9332934336506" u="1"/>
        <n v="778988507902" u="1"/>
        <n v="8905450240339" u="1"/>
        <n v="195166186306" u="1"/>
        <n v="491634913" u="1"/>
        <n v="8904432212180" u="1"/>
        <n v="8907653054201" u="1"/>
        <n v="8906133255763" u="1"/>
        <n v="8908005491118" u="1"/>
        <n v="9332934337688" u="1"/>
        <n v="6923744074882" u="1"/>
        <n v="194735277667" u="1"/>
        <n v="194735288670" u="1"/>
        <n v="606314674120" u="1"/>
        <n v="8905450042414" u="1"/>
        <n v="8904027128773" u="1"/>
        <n v="6970562689866" u="1"/>
        <n v="8905672337121" u="1"/>
        <n v="8905672352551" u="1"/>
        <n v="9789387779273" u="1"/>
        <n v="8904432202488" u="1"/>
        <n v="8907653083041" u="1"/>
        <n v="8909409261017" u="1"/>
        <n v="8904432217918" u="1"/>
        <n v="8904279504400" u="1"/>
        <n v="8906124541707" u="1"/>
        <n v="5702018060445" u="1"/>
        <n v="92389108750" u="1"/>
        <n v="8908011797129" u="1"/>
        <n v="8906045256063" u="1"/>
        <n v="887961962970" u="1"/>
        <n v="194735358335" u="1"/>
        <n v="8904027128988" u="1"/>
        <n v="9332934317079" u="1"/>
        <n v="8904432231242" u="1"/>
        <n v="8904391808851" u="1"/>
        <n v="630509858033" u="1"/>
        <n v="887961629385" u="1"/>
        <n v="8904027124690" u="1"/>
        <n v="8901383960924" u="1"/>
        <n v="5702017815725" u="1"/>
        <n v="8904268300440" u="1"/>
        <n v="194735347971" u="1"/>
        <n v="8906185912805" u="1"/>
        <n v="8904153500672" u="1"/>
        <n v="8904432217123" u="1"/>
        <n v="8904279505797" u="1"/>
        <n v="9332934386600" u="1"/>
        <n v="8904432223742" u="1"/>
        <n v="5702017584157" u="1"/>
        <n v="8906169660531" u="1"/>
        <n v="8907595039878" u="1"/>
        <n v="8908017980020" u="1"/>
        <n v="8905305000590" u="1"/>
        <n v="8905450033023" u="1"/>
        <n v="8421134093140" u="1"/>
        <n v="8907653085663" u="1"/>
        <n v="8904279505926" u="1"/>
        <n v="8904391803672" u="1"/>
        <n v="8905450025394" u="1"/>
        <n v="8905672540118" u="1"/>
        <n v="8906134711039" u="1"/>
        <n v="92389109252" u="1"/>
        <n v="194735192113" u="1"/>
        <n v="8907653060455" u="1"/>
        <n v="92389240986" u="1"/>
        <n v="194735348336" u="1"/>
        <n v="8904432217338" u="1"/>
        <n v="8904027128322" u="1"/>
        <n v="8904432233864" u="1"/>
        <n v="5015353002910" u="1"/>
        <n v="9789350899311" u="1"/>
        <n v="4006333090738" u="1"/>
        <n v="8905305004093" u="1"/>
        <n v="8906169660746" u="1"/>
        <n v="92389108316" u="1"/>
        <n v="8901765519504" u="1"/>
        <n v="681147073579" u="1"/>
        <n v="8907653096881" u="1"/>
        <n v="8906046949988" u="1"/>
        <n v="8904391808271" u="1"/>
        <n v="5702017421476" u="1"/>
        <n v="8905450228047" u="1"/>
        <n v="8904391803887" u="1"/>
        <n v="8905450113633" u="1"/>
        <n v="8904520800732" u="1"/>
        <n v="194735334827" u="1"/>
        <n v="8909409033973" u="1"/>
        <n v="5702017719696" u="1"/>
        <n v="8901383942722" u="1"/>
        <n v="8904027128537" u="1"/>
        <n v="8904367900206" u="1"/>
        <n v="8904406234262" u="1"/>
        <n v="8904391806208" u="1"/>
        <n v="3467452038017" u="1"/>
        <n v="778988331439" u="1"/>
        <n v="8904477700314" u="1"/>
        <n v="746775060817" u="1"/>
        <n v="194735337064" u="1"/>
        <n v="4897071926553" u="1"/>
        <n v="8904301785029" u="1"/>
        <n v="8906103500633" u="1"/>
        <n v="492908771" u="1"/>
        <n v="194735134267" u="1"/>
        <n v="5010996148933" u="1"/>
        <n v="8906818498218" u="1"/>
        <n v="616985378319" u="1"/>
        <n v="8906068861374" u="1"/>
        <n v="8904520800947" u="1"/>
        <n v="5015353612126" u="1"/>
        <n v="8907653082891" u="1"/>
        <n v="8909409260867" u="1"/>
        <n v="4214133759612" u="1"/>
        <n v="8905940028607" u="1"/>
        <n v="194735347742" u="1"/>
        <n v="8904477702721" u="1"/>
        <n v="600523387" u="1"/>
        <n v="8906057367900" u="1"/>
        <n v="9780241440667" u="1"/>
        <n v="5015353001524" u="1"/>
        <n v="8904027123358" u="1"/>
        <n v="8906006063709" u="1"/>
        <n v="195166202969" u="1"/>
        <n v="2509187422868" u="1"/>
        <n v="8904391802125" u="1"/>
        <n v="8906068862685" u="1"/>
        <n v="92389216905" u="1"/>
        <n v="8904348708197" u="1"/>
        <n v="8905672111646" u="1"/>
        <n v="9789352760411" u="1"/>
        <n v="5015353710143" u="1"/>
        <n v="8905414004786" u="1"/>
        <n v="8906057367986" u="1"/>
        <n v="8905672078680" u="1"/>
        <n v="8908014554477" u="1"/>
        <n v="5702017817842" u="1"/>
        <n v="5702017816746" u="1"/>
        <n v="8904432224602" u="1"/>
        <n v="8904432223506" u="1"/>
        <n v="8904520800152" u="1"/>
        <n v="8905450890978" u="1"/>
        <n v="5702017590110" u="1"/>
        <n v="8904477702936" u="1"/>
        <n v="616985378135" u="1"/>
        <n v="8906068861718" u="1"/>
        <n v="194735348107" u="1"/>
        <n v="8421134908888" u="1"/>
        <n v="8904432224688" u="1"/>
        <n v="5702017816241" u="1"/>
        <n v="8904027124669" u="1"/>
        <n v="8904391804532" u="1"/>
        <n v="195166287249" u="1"/>
        <n v="8901736239394" u="1"/>
        <n v="8905672078895" u="1"/>
        <n v="8905450756922" u="1"/>
        <n v="6290210207274" u="1"/>
        <n v="9788119083701" u="1"/>
        <n v="8902491016855" u="1"/>
        <n v="8904432229287" u="1"/>
        <n v="8906057366095" u="1"/>
        <n v="8901137329038" u="1"/>
        <n v="8904432225999" u="1"/>
        <n v="92389195538" u="1"/>
        <n v="8904279511385" u="1"/>
        <n v="3467452070376" u="1"/>
        <n v="194735358151" u="1"/>
        <n v="195166311715" u="1"/>
        <n v="8904348704243" u="1"/>
        <n v="195166276748" u="1"/>
        <n v="491333321" u="1"/>
        <n v="8906057367320" u="1"/>
        <n v="8909409261512" u="1"/>
        <n v="791115723563" u="1"/>
        <n v="8905450309302" u="1"/>
        <n v="8906057365128" u="1"/>
        <n v="8901137340170" u="1"/>
        <n v="8906143864399" u="1"/>
        <n v="8905450022171" u="1"/>
        <n v="8909409261598" u="1"/>
        <n v="8901383954671" u="1"/>
        <n v="8905672501737" u="1"/>
        <n v="8901736239738" u="1"/>
        <n v="8904432221830" u="1"/>
        <n v="8904027124003" u="1"/>
        <n v="8906134711190" u="1"/>
        <n v="8901383986627" u="1"/>
        <n v="195166153209" u="1"/>
        <n v="8904477702356" u="1"/>
        <n v="8905672355453" u="1"/>
        <n v="8906029760203" u="1"/>
        <n v="8905672120006" u="1"/>
        <n v="195166241456" u="1"/>
        <n v="8904027126281" u="1"/>
        <n v="729747620516" u="1"/>
        <n v="8904279507302" u="1"/>
        <n v="8907653091466" u="1"/>
        <n v="8905450008052" u="1"/>
        <n v="8905672112377" u="1"/>
        <n v="8904279507388" u="1"/>
        <n v="194735094363" u="1"/>
        <n v="8904432224237" u="1"/>
        <n v="92389109160" u="1"/>
        <n v="5702018063583" u="1"/>
        <n v="761847400735" u="1"/>
        <n v="8904432220949" u="1"/>
        <n v="8904027124218" u="1"/>
        <n v="194735094226" u="1"/>
        <n v="8902491017371" u="1"/>
        <n v="8906169662122" u="1"/>
        <n v="630509763245" u="1"/>
        <n v="8902491015179" u="1"/>
        <n v="8905672365575" u="1"/>
        <n v="9102742992504" u="1"/>
        <n v="92389108361" u="1"/>
        <n v="194735348015" u="1"/>
        <n v="8906153340456" u="1"/>
        <n v="92389109023" u="1"/>
        <n v="8907653097161" u="1"/>
        <n v="8908017463417" u="1"/>
        <n v="8904279507517" u="1"/>
        <n v="8905672295216" u="1"/>
        <n v="619317024502" u="1"/>
        <n v="778988267288" u="1"/>
        <n v="5702018067505" u="1"/>
        <n v="8905450232754" u="1"/>
        <n v="8907653054331" u="1"/>
        <n v="8904384325563" u="1"/>
        <n v="3467452031742" u="1"/>
        <n v="5702017817767" u="1"/>
        <n v="8905450756557" u="1"/>
        <n v="8905039207746" u="1"/>
        <n v="5702018054901" u="1"/>
        <n v="8908014847067" u="1"/>
        <n v="695929017606" u="1"/>
        <n v="8908011797044" u="1"/>
        <n v="5702017817262" u="1"/>
        <n v="8905450250505" u="1"/>
        <n v="5702017816166" u="1"/>
        <n v="8907653108379" u="1"/>
        <n v="8904279509924" u="1"/>
        <n v="8904432230061" u="1"/>
        <n v="8904114992546" u="1"/>
        <n v="8904279517639" u="1"/>
        <n v="194735176908" u="1"/>
        <n v="8906067985798" u="1"/>
        <n v="8904477700680" u="1"/>
        <n v="5702018068182" u="1"/>
        <n v="8909409261147" u="1"/>
        <n v="8907653082075" u="1"/>
        <n v="8904432227955" u="1"/>
        <n v="8904279504530" u="1"/>
        <n v="8905672547490" u="1"/>
        <n v="8907653108508" u="1"/>
        <n v="8904391801180" u="1"/>
        <n v="194735335008" u="1"/>
        <n v="8904477703001" u="1"/>
        <n v="8904103181081" u="1"/>
        <n v="494614255" u="1"/>
        <n v="8905450174795" u="1"/>
        <n v="8904429710651" u="1"/>
        <n v="8905672370432" u="1"/>
        <n v="8907971215346" u="1"/>
        <n v="8904432231372" u="1"/>
        <n v="8904027121446" u="1"/>
        <n v="8905672119598" u="1"/>
        <n v="8904391806789" u="1"/>
        <n v="8905450888937" u="1"/>
        <n v="194735175949" u="1"/>
        <n v="8906085640181" u="1"/>
        <n v="887961663983" u="1"/>
        <n v="5015353610160" u="1"/>
        <n v="8901736186636" u="1"/>
        <n v="8909409263554" u="1"/>
        <n v="8905672267107" u="1"/>
        <n v="8907653073479" u="1"/>
        <n v="8904432231501" u="1"/>
        <n v="5702017812502" u="1"/>
        <n v="8905450039643" u="1"/>
        <n v="8905672355217" u="1"/>
        <n v="8907653050463" u="1"/>
        <n v="5702017817477" u="1"/>
        <n v="8904432226064" u="1"/>
        <n v="8904027126045" u="1"/>
        <n v="8904432231587" u="1"/>
        <n v="630509889617" u="1"/>
        <n v="8906169660661" u="1"/>
        <n v="8904348707596" u="1"/>
        <n v="5702018068397" u="1"/>
        <n v="5702017812588" u="1"/>
        <n v="630509871537" u="1"/>
        <n v="8904391807090" u="1"/>
        <n v="8906134711169" u="1"/>
        <n v="194735354269" u="1"/>
        <n v="8905672488564" u="1"/>
        <n v="3467452073186" u="1"/>
        <n v="8904432217468" u="1"/>
        <n v="8906006063280" u="1"/>
        <n v="8904027128452" u="1"/>
        <n v="8904432233994" u="1"/>
        <n v="8904279500662" u="1"/>
        <n v="8904391805027" u="1"/>
        <n v="8906067985347" u="1"/>
        <n v="8906169660876" u="1"/>
        <n v="194735176953" u="1"/>
        <n v="5015353611471" u="1"/>
        <n v="8905672361041" u="1"/>
        <n v="9780143447450" u="1"/>
        <n v="8904432202167" u="1"/>
        <n v="8909409034017" u="1"/>
        <n v="5010993890514" u="1"/>
        <n v="8906133255657" u="1"/>
        <n v="8908013692569" u="1"/>
        <n v="616985377626" u="1"/>
        <n v="5702017584942" u="1"/>
        <n v="5702017816005" u="1"/>
        <n v="5000394121201" u="1"/>
        <n v="8905450112667" u="1"/>
        <n v="8904406233210" u="1"/>
        <n v="193052017932" u="1"/>
        <n v="195166276427" u="1"/>
        <n v="5702017819884" u="1"/>
        <n v="8904432219875" u="1"/>
        <n v="8909409260782" u="1"/>
        <n v="9555825910801" u="1"/>
        <n v="8904279505261" u="1"/>
        <n v="8906006063495" u="1"/>
        <n v="8904279504165" u="1"/>
        <n v="8904027128667" u="1"/>
        <n v="8906175960182" u="1"/>
        <n v="8904406234392" u="1"/>
        <n v="8905450220591" u="1"/>
        <n v="8904391807434" u="1"/>
        <n v="8904391806338" u="1"/>
        <n v="8906074392534" u="1"/>
        <n v="8906185913451" u="1"/>
        <n v="8906153101743" u="1"/>
        <n v="8905450026964" u="1"/>
        <n v="8906068860322" u="1"/>
        <n v="8909409260911" u="1"/>
        <n v="5015353611600" u="1"/>
        <n v="8904027123273" u="1"/>
        <n v="751784865629" u="1"/>
        <n v="5034253005357" u="1"/>
        <n v="194735339938" u="1"/>
        <n v="8901383421456" u="1"/>
        <n v="5702018063132" u="1"/>
        <n v="5702017814490" u="1"/>
        <n v="8906022396379" u="1"/>
        <n v="8909409260997" u="1"/>
        <n v="8904384330055" u="1"/>
        <n v="8904432213514" u="1"/>
        <n v="778988568361" u="1"/>
        <n v="606314674335" u="1"/>
        <n v="5702017598857" u="1"/>
        <n v="8904391808745" u="1"/>
        <n v="8905940028737" u="1"/>
        <n v="194735052455" u="1"/>
        <n v="8906068861633" u="1"/>
        <n v="791115722917" u="1"/>
        <n v="5015353004877" u="1"/>
        <n v="746775307509" u="1"/>
        <n v="630509889112" u="1"/>
        <n v="8907653085342" u="1"/>
        <n v="8904027124584" u="1"/>
        <n v="8905672547469" u="1"/>
        <n v="8904391802255" u="1"/>
        <n v="8905450137295" u="1"/>
        <n v="8906169660296" u="1"/>
        <n v="8905672111776" u="1"/>
        <n v="5702018034088" u="1"/>
        <n v="8905450233034" u="1"/>
        <n v="74299558658" u="1"/>
        <n v="8905039125439" u="1"/>
        <n v="910006240" u="1"/>
        <n v="5702018031896" u="1"/>
        <n v="4894166800613" u="1"/>
        <n v="8904432218113" u="1"/>
        <n v="8904279506787" u="1"/>
        <n v="8904432217017" u="1"/>
        <n v="8904432215921" u="1"/>
        <n v="8904027124713" u="1"/>
        <n v="8905450112087" u="1"/>
        <n v="5702017812427" u="1"/>
        <n v="8904520800282" u="1"/>
        <n v="8902491015674" u="1"/>
        <n v="194735120796" u="1"/>
        <n v="8905672242845" u="1"/>
        <n v="9780241294642" u="1"/>
        <n v="778988336359" u="1"/>
        <n v="8904027128087" u="1"/>
        <n v="9781837952670" u="1"/>
        <n v="8901383173201" u="1"/>
        <n v="8906067983886" u="1"/>
        <n v="8904268300549" u="1"/>
        <n v="8905450565531" u="1"/>
        <n v="5010993896929" u="1"/>
        <n v="8901383494566" u="1"/>
        <n v="4790014225075" u="1"/>
        <n v="5015353709789" u="1"/>
        <n v="8904432224947" u="1"/>
        <n v="5015353617381" u="1"/>
        <n v="8901383107312" u="1"/>
        <n v="8906067986207" u="1"/>
        <n v="6923744065309" u="1"/>
        <n v="8901383967824" u="1"/>
        <n v="5702017818627" u="1"/>
        <n v="8906133257613" u="1"/>
        <n v="8901137241187" u="1"/>
        <n v="8904391805973" u="1"/>
        <n v="8906143864443" u="1"/>
        <n v="630509875870" u="1"/>
        <n v="769503386515" u="1"/>
        <n v="8904384318558" u="1"/>
        <n v="8906057366354" u="1"/>
        <n v="8907653091381" u="1"/>
        <n v="8901137339204" u="1"/>
        <n v="8906818497983" u="1"/>
        <n v="195166159553" u="1"/>
        <n v="8901383640055" u="1"/>
        <n v="5702017814834" u="1"/>
        <n v="8904279510548" u="1"/>
        <n v="8904411000647" u="1"/>
        <n v="3467452077597" u="1"/>
        <n v="8904301751871" u="1"/>
        <n v="8904477702400" u="1"/>
        <n v="195166276700" u="1"/>
        <n v="8905450037731" u="1"/>
        <n v="630509602322" u="1"/>
        <n v="8905672501867" u="1"/>
        <n v="8904432210957" u="1"/>
        <n v="8904432220864" u="1"/>
        <n v="746775036744" u="1"/>
        <n v="8907653090414" u="1"/>
        <n v="8904027130752" u="1"/>
        <n v="8905672365490" u="1"/>
        <n v="194735176267" u="1"/>
        <n v="5015353611525" u="1"/>
        <n v="8905450215047" u="1"/>
        <n v="92389114980" u="1"/>
        <n v="630509947959" u="1"/>
        <n v="5702017784694" u="1"/>
        <n v="8908006537501" u="1"/>
        <n v="8904477702615" u="1"/>
        <n v="5702018035023" u="1"/>
        <n v="5702017416663" u="1"/>
        <n v="8904432224367" u="1"/>
        <n v="8908006537587" u="1"/>
        <n v="8463760167550" u="1"/>
        <n v="8904391804211" u="1"/>
        <n v="796554109275" u="1"/>
        <n v="8907653088480" u="1"/>
        <n v="194735363353" u="1"/>
        <n v="8906133257033" u="1"/>
        <n v="8901383170644" u="1"/>
        <n v="630509602001" u="1"/>
        <n v="195166231044" u="1"/>
        <n v="887961827767" u="1"/>
        <n v="8904406503085" u="1"/>
        <n v="8906153604787" u="1"/>
        <n v="8909409261062" u="1"/>
        <n v="92389193756" u="1"/>
        <n v="5015353758572" u="1"/>
        <n v="5702017783727" u="1"/>
        <n v="8904279502253" u="1"/>
        <n v="5702017815640" u="1"/>
        <n v="8904027126755" u="1"/>
        <n v="8904279511064" u="1"/>
        <n v="5702017814544" u="1"/>
        <n v="8904027125659" u="1"/>
        <n v="5702017813448" u="1"/>
        <n v="6941089878217" u="1"/>
        <n v="3467452077726" u="1"/>
        <n v="5702017822259" u="1"/>
        <n v="8904391804426" u="1"/>
        <n v="8908011797174" u="1"/>
        <n v="8905450027244" u="1"/>
        <n v="8905450041578" u="1"/>
        <n v="8907653088695" u="1"/>
        <n v="8905672336285" u="1"/>
        <n v="619317027688" u="1"/>
        <n v="5011551001236" u="1"/>
        <n v="8904406032363" u="1"/>
        <n v="194735339754" u="1"/>
        <n v="8908011797303" u="1"/>
        <n v="8907653073394" u="1"/>
        <n v="8909409261277" u="1"/>
        <n v="8906147810910" u="1"/>
        <n v="5702017416878" u="1"/>
        <n v="8909056000274" u="1"/>
        <n v="3467452077221" u="1"/>
        <n v="5015353610139" u="1"/>
        <n v="630509481880" u="1"/>
        <n v="8904279502468" u="1"/>
        <n v="778988384978" u="1"/>
        <n v="8905672078918" u="1"/>
        <n v="4006592093204" u="1"/>
        <n v="8904391806833" u="1"/>
        <n v="8905672335318" u="1"/>
        <n v="8905672355132" u="1"/>
        <n v="8906185910658" u="1"/>
        <n v="8905672360655" u="1"/>
        <n v="8905672370562" u="1"/>
        <n v="5702017425184" u="1"/>
        <n v="8904432221595" u="1"/>
        <n v="8908021648343" u="1"/>
        <n v="194735205349" u="1"/>
        <n v="8906057366118" u="1"/>
        <n v="8907653082334" u="1"/>
        <n v="8907653091145" u="1"/>
        <n v="195166245973" u="1"/>
        <n v="8906057079049" u="1"/>
        <n v="8904391800343" u="1"/>
        <n v="745125270548" u="1"/>
        <n v="8421134916722" u="1"/>
        <n v="5702017589176" u="1"/>
        <n v="8906184290058" u="1"/>
        <n v="8904279505971" u="1"/>
        <n v="194735176038" u="1"/>
        <n v="729747631918" u="1"/>
        <n v="8904279503779" u="1"/>
        <n v="8904432225012" u="1"/>
        <n v="8904432212913" u="1"/>
        <n v="5010993665372" u="1"/>
        <n v="8904027122801" u="1"/>
        <n v="27084213690" u="1"/>
        <n v="194735175901" u="1"/>
        <n v="8908006537136" u="1"/>
        <n v="850068290628" u="1"/>
        <n v="5702017600222" u="1"/>
        <n v="8901383901828" u="1"/>
        <n v="681147037540" u="1"/>
        <n v="8904432217383" u="1"/>
        <n v="8904432212999" u="1"/>
        <n v="195166264509" u="1"/>
        <n v="8904027127271" u="1"/>
        <n v="8907653073738" u="1"/>
        <n v="195166315775" u="1"/>
        <n v="630509487677" u="1"/>
        <n v="8906169660791" u="1"/>
        <n v="616985378166" u="1"/>
        <n v="8904391801654" u="1"/>
        <n v="8904391800558" u="1"/>
        <n v="616985378029" u="1"/>
        <n v="8906134711213" u="1"/>
        <n v="8905450023376" u="1"/>
        <n v="194735120338" u="1"/>
        <n v="8904432202082" u="1"/>
        <n v="8904279518285" u="1"/>
        <n v="8904432217512" u="1"/>
        <n v="4893993019557" u="1"/>
        <n v="491172911" u="1"/>
        <n v="194735358878" u="1"/>
        <n v="5702017589305" u="1"/>
        <n v="8904027126304" u="1"/>
        <n v="746775345716" u="1"/>
        <n v="8906169660920" u="1"/>
        <n v="8904432208787" u="1"/>
        <n v="8905672365469" u="1"/>
        <n v="8901304309306" u="1"/>
        <n v="8905039187697" u="1"/>
        <n v="8904432211022" u="1"/>
        <n v="8907653097055" u="1"/>
        <n v="8909409286034" u="1"/>
        <n v="8904391806253" u="1"/>
        <n v="8906138270877" u="1"/>
        <n v="778988452820" u="1"/>
        <n v="194735120840" u="1"/>
        <n v="5702017819358" u="1"/>
        <n v="778988501443" u="1"/>
        <n v="8906006061347" u="1"/>
        <n v="630509764693" u="1"/>
        <n v="791115724416" u="1"/>
        <n v="619317027046" u="1"/>
        <n v="194735331307" u="1"/>
        <n v="8905450027008" u="1"/>
        <n v="8906022397390" u="1"/>
        <n v="8906022396294" u="1"/>
        <n v="791115723594" u="1"/>
        <n v="8904027129893" u="1"/>
        <n v="194735098286" u="1"/>
        <n v="8904027128797" u="1"/>
        <n v="8904432212333" u="1"/>
        <n v="5702017815565" u="1"/>
        <n v="8904432221144" u="1"/>
        <n v="8901736247863" u="1"/>
        <n v="8908022297069" u="1"/>
        <n v="8905672337145" u="1"/>
        <n v="5702017567471" u="1"/>
        <n v="8905672352575" u="1"/>
        <n v="5702017585093" u="1"/>
        <n v="8907653073158" u="1"/>
        <n v="8907653083065" u="1"/>
        <n v="3467452077436" u="1"/>
        <n v="8901383940919" u="1"/>
        <n v="8904279504424" u="1"/>
        <n v="4895038506732" u="1"/>
        <n v="5702017415116" u="1"/>
        <n v="8907144563625" u="1"/>
        <n v="5015353915913" u="1"/>
        <n v="8904391802170" u="1"/>
        <n v="630509805143" u="1"/>
        <n v="8904406233555" u="1"/>
        <n v="887961919028" u="1"/>
        <n v="8904477700703" u="1"/>
        <n v="8904432223551" u="1"/>
        <n v="8904384336804" u="1"/>
        <n v="8904027123532" u="1"/>
        <n v="8905672547513" u="1"/>
        <n v="630509990276" u="1"/>
        <n v="92389114751" u="1"/>
        <n v="8906068861763" u="1"/>
        <n v="8905672111820" u="1"/>
        <n v="8905672120631" u="1"/>
        <n v="5702017161037" u="1"/>
        <n v="4006592017811" u="1"/>
        <n v="194735157501" u="1"/>
        <n v="8904279505735" u="1"/>
        <n v="194735183616" u="1"/>
        <n v="8904279514546" u="1"/>
        <n v="8908013692033" u="1"/>
        <n v="8905450997851" u="1"/>
        <n v="5702017584126" u="1"/>
        <n v="6923744063558" u="1"/>
        <n v="8904125490680" u="1"/>
        <n v="4957812642156" u="1"/>
        <n v="8904477700918" u="1"/>
        <n v="194735234608" u="1"/>
        <n v="8904432224862" u="1"/>
        <n v="8904432223766" u="1"/>
        <n v="8904027128131" u="1"/>
        <n v="92389276435" u="1"/>
        <n v="600552240" u="1"/>
        <n v="8906067986122" u="1"/>
        <n v="5702017590240" u="1"/>
        <n v="8905450138650" u="1"/>
        <n v="194735101801" u="1"/>
        <n v="8905450033047" u="1"/>
        <n v="4895038544888" u="1"/>
        <n v="8901383493514" u="1"/>
        <n v="194735298754" u="1"/>
        <n v="195166235882" u="1"/>
        <n v="794712521211" u="1"/>
        <n v="8904391803696" u="1"/>
        <n v="8906153100197" u="1"/>
        <n v="5050048060943" u="1"/>
        <n v="8909409033782" u="1"/>
        <n v="8904432209647" u="1"/>
        <n v="8904348707619" u="1"/>
        <n v="8907653088008" u="1"/>
        <n v="8904391806017" u="1"/>
        <n v="8904391804921" u="1"/>
        <n v="8906169661866" u="1"/>
        <n v="8904301759501" u="1"/>
        <n v="8906123062470" u="1"/>
        <n v="8904477700123" u="1"/>
        <n v="194735265060" u="1"/>
        <n v="8907595035733" u="1"/>
        <n v="8905672501782" u="1"/>
        <n v="8909409033911" u="1"/>
        <n v="8901383516831" u="1"/>
        <n v="194735378098" u="1"/>
        <n v="5010996341938" u="1"/>
        <n v="195166157542" u="1"/>
        <n v="8905450113657" u="1"/>
        <n v="8905672111240" u="1"/>
        <n v="194735121250" u="1"/>
        <n v="8904406233104" u="1"/>
        <n v="8903539090974" u="1"/>
        <n v="8909409033997" u="1"/>
        <n v="8907653052979" u="1"/>
        <n v="8906123061503" u="1"/>
        <n v="6290210227852" u="1"/>
        <n v="8905112001469" u="1"/>
        <n v="8905672501911" u="1"/>
        <n v="8906175961172" u="1"/>
        <n v="8904432223100" u="1"/>
        <n v="8904406234286" u="1"/>
        <n v="9789353769079" u="1"/>
        <n v="8906108831527" u="1"/>
        <n v="8909409260805" u="1"/>
        <n v="8901383431257" u="1"/>
        <n v="8905450138070" u="1"/>
        <n v="194735183661" u="1"/>
        <n v="194735288618" u="1"/>
        <n v="194735107964" u="1"/>
        <n v="778988335024" u="1"/>
        <n v="8463760407403" u="1"/>
        <n v="8904432224411" u="1"/>
        <n v="491634917" u="1"/>
        <n v="8905450886360" u="1"/>
        <n v="5702017412849" u="1"/>
        <n v="194735181926" u="1"/>
        <n v="8904477702745" u="1"/>
        <n v="3467452077146" u="1"/>
        <n v="194735289394" u="1"/>
        <n v="194735358557" u="1"/>
        <n v="8904027126670" u="1"/>
        <n v="8904027125574" u="1"/>
        <n v="8906057367924" u="1"/>
        <n v="5702017817811" u="1"/>
        <n v="5702017816715" u="1"/>
        <n v="8905672238183" u="1"/>
        <n v="9010491733210" u="1"/>
        <n v="8905450250550" u="1"/>
        <n v="778988435922" u="1"/>
        <n v="491490682" u="1"/>
        <n v="5010994836429" u="1"/>
        <n v="8906153604831" u="1"/>
        <n v="8904432218007" u="1"/>
        <n v="8902766504766" u="1"/>
        <n v="194735341573" u="1"/>
        <n v="8906057360338" u="1"/>
        <n v="9781472364951" u="1"/>
        <n v="8904432233437" u="1"/>
        <n v="8905450114173" u="1"/>
        <n v="8904027124607" u="1"/>
        <n v="194735156313" u="1"/>
        <n v="5702017812922" u="1"/>
        <n v="8904520801272" u="1"/>
        <n v="8909409261192" u="1"/>
        <n v="8904432229096" u="1"/>
        <n v="8904432216997" u="1"/>
        <n v="616985377657" u="1"/>
        <n v="8909409265619" u="1"/>
        <n v="8907653108553" u="1"/>
        <n v="8904027126885" u="1"/>
        <n v="8909409285433" u="1"/>
        <n v="8901765119681" u="1"/>
        <n v="8904279510098" u="1"/>
        <n v="8905672295605" u="1"/>
        <n v="8904391805652" u="1"/>
        <n v="8906067985972" u="1"/>
        <n v="5702017117584" u="1"/>
        <n v="8904391804556" u="1"/>
        <n v="8905450027374" u="1"/>
        <n v="195166228211" u="1"/>
        <n v="5010993967278" u="1"/>
        <n v="9332934359031" u="1"/>
        <n v="8904520801401" u="1"/>
        <n v="8904520800305" u="1"/>
        <n v="842817091594" u="1"/>
        <n v="8906103501173" u="1"/>
        <n v="8906103500077" u="1"/>
        <n v="8909409261321" u="1"/>
        <n v="8904406023682" u="1"/>
        <n v="8904406032493" u="1"/>
        <n v="8905450138629" u="1"/>
        <n v="8904279504790" u="1"/>
        <n v="8904279503694" u="1"/>
        <n v="8906103501302" u="1"/>
        <n v="8908015997334" u="1"/>
        <n v="8906185912980" u="1"/>
        <n v="8905672355262" u="1"/>
        <n v="194735190737" u="1"/>
        <n v="8905450140950" u="1"/>
        <n v="194735022410" u="1"/>
        <n v="8907653073653" u="1"/>
        <n v="8909409261536" u="1"/>
        <n v="8904279503823" u="1"/>
        <n v="791115722948" u="1"/>
        <n v="4897101220514" u="1"/>
        <n v="8904406023897" u="1"/>
        <n v="5702018033197" u="1"/>
        <n v="8905450240063" u="1"/>
        <n v="492336796" u="1"/>
        <n v="8905450037625" u="1"/>
        <n v="8901383954695" u="1"/>
        <n v="8904432206424" u="1"/>
        <n v="194735205301" u="1"/>
        <n v="194735234561" u="1"/>
        <n v="8904432225142" u="1"/>
        <n v="194735340842" u="1"/>
        <n v="5702017583761" u="1"/>
        <n v="8904432220758" u="1"/>
        <n v="5702017812632" u="1"/>
        <n v="8907653091404" u="1"/>
        <n v="887961947328" u="1"/>
        <n v="8905672355477" u="1"/>
        <n v="8905672112315" u="1"/>
        <n v="8905672111219" u="1"/>
        <n v="92389277005" u="1"/>
        <n v="194735358465" u="1"/>
        <n v="8906108834665" u="1"/>
        <n v="92389275544" u="1"/>
        <n v="8901137901562" u="1"/>
        <n v="8901383953728" u="1"/>
        <n v="5702018054741" u="1"/>
        <n v="759245958040" u="1"/>
        <n v="194735367870" u="1"/>
        <n v="850068290710" u="1"/>
        <n v="8904391800688" u="1"/>
        <n v="8906185915516" u="1"/>
        <n v="8904432208831" u="1"/>
        <n v="194735341481" u="1"/>
        <n v="8904432207735" u="1"/>
        <n v="194735251636" u="1"/>
        <n v="8904432216546" u="1"/>
        <n v="8908005491057" u="1"/>
        <n v="8906066620010" u="1"/>
        <n v="78206020016" u="1"/>
        <n v="8904391801913" u="1"/>
        <n v="194735270583" u="1"/>
        <n v="4893993021857" u="1"/>
        <n v="5702017591605" u="1"/>
        <n v="9332934277175" u="1"/>
        <n v="194735048205" u="1"/>
        <n v="8904432202341" u="1"/>
        <n v="5037970038103" u="1"/>
        <n v="8904384325501" u="1"/>
        <n v="194735347827" u="1"/>
        <n v="9789395864077" u="1"/>
        <n v="8904391806383" u="1"/>
        <n v="8905450115033" u="1"/>
        <n v="8907595037195" u="1"/>
        <n v="8906123069455" u="1"/>
        <n v="5010993902743" u="1"/>
        <n v="8904384325587" u="1"/>
        <n v="194735067015" u="1"/>
        <n v="7449346075069" u="1"/>
        <n v="8907653088503" u="1"/>
        <n v="5702017816135" u="1"/>
        <n v="8904027126649" u="1"/>
        <n v="8901736236904" u="1"/>
        <n v="5702017813943" u="1"/>
        <n v="8908022297113" u="1"/>
        <n v="887961962758" u="1"/>
        <n v="8904391806512" u="1"/>
        <n v="778988507506" u="1"/>
        <n v="194735155125" u="1"/>
        <n v="193052050069" u="1"/>
        <n v="9332934364318" u="1"/>
        <n v="8901383629548" u="1"/>
        <n v="8904432222370" u="1"/>
        <n v="194735001910" u="1"/>
        <n v="8904432231181" u="1"/>
        <n v="194735348329" u="1"/>
        <n v="8904391808790" u="1"/>
        <n v="491315959" u="1"/>
        <n v="8906067980342" u="1"/>
        <n v="4895038522732" u="1"/>
        <n v="8421134081451" u="1"/>
        <n v="8907653082099" u="1"/>
        <n v="8904432227979" u="1"/>
        <n v="5702018063262" u="1"/>
        <n v="8904432231310" u="1"/>
        <n v="8905672119536" u="1"/>
        <n v="8905672336308" u="1"/>
        <n v="8905672370456" u="1"/>
        <n v="8904432231396" u="1"/>
        <n v="8904384345745" u="1"/>
        <n v="8906057367108" u="1"/>
        <n v="8906169660470" u="1"/>
        <n v="8904391801333" u="1"/>
        <n v="8904391800237" u="1"/>
        <n v="194735337194" u="1"/>
        <n v="5702017590219" u="1"/>
        <n v="8904432221618" u="1"/>
        <n v="195166108643" u="1"/>
        <n v="8904432231525" u="1"/>
        <n v="8906134712074" u="1"/>
        <n v="761847400711" u="1"/>
        <n v="8905450136502" u="1"/>
        <n v="8907595039946" u="1"/>
        <n v="8904348707534" u="1"/>
        <n v="5010993624638" u="1"/>
        <n v="8904432217277" u="1"/>
        <n v="4214132595648" u="1"/>
        <n v="4006592093242" u="1"/>
        <n v="842817048901" u="1"/>
        <n v="8904432224992" u="1"/>
        <n v="8905450757097" u="1"/>
        <n v="4826000578525" u="1"/>
        <n v="8904279500471" u="1"/>
        <n v="8906046949841" u="1"/>
        <n v="8904027124973" u="1"/>
        <n v="8904027123877" u="1"/>
        <n v="194735296606" u="1"/>
        <n v="194735347872" u="1"/>
        <n v="8905450034273" u="1"/>
        <n v="630509960316" u="1"/>
        <n v="9555825910481" u="1"/>
        <n v="194735386314" u="1"/>
        <n v="194735347735" u="1"/>
        <n v="630509976478" u="1"/>
        <n v="714686710329" u="1"/>
        <n v="8904279519275" u="1"/>
        <n v="8904432217406" u="1"/>
        <n v="8906172550133" u="1"/>
        <n v="194735358601" u="1"/>
        <n v="8905450073944" u="1"/>
        <n v="8905450113572" u="1"/>
        <n v="78206010017" u="1"/>
        <n v="8904520800671" u="1"/>
        <n v="8901137129096" u="1"/>
        <n v="8904027128476" u="1"/>
        <n v="8904367900145" u="1"/>
        <n v="681147037755" u="1"/>
        <n v="5010996274298" u="1"/>
        <n v="5702017583815" u="1"/>
        <n v="194735189366" u="1"/>
        <n v="697937015803" u="1"/>
        <n v="194735243280" u="1"/>
        <n v="8909409260720" u="1"/>
        <n v="5702017818757" u="1"/>
        <n v="8904432228624" u="1"/>
        <n v="8904027120890" u="1"/>
        <n v="6923744000560" u="1"/>
        <n v="8904027128605" u="1"/>
        <n v="8904406233234" u="1"/>
        <n v="8904501600818" u="1"/>
        <n v="5702017589381" u="1"/>
        <n v="8904432219899" u="1"/>
        <n v="195166172743" u="1"/>
        <n v="630509888955" u="1"/>
        <n v="3467452002285" u="1"/>
        <n v="8904432212227" u="1"/>
        <n v="8906103500701" u="1"/>
        <n v="5010996437785" u="1"/>
        <n v="6923744019869" u="1"/>
        <n v="8904027123211" u="1"/>
        <n v="8421134904323" u="1"/>
        <n v="8904027132022" u="1"/>
        <n v="8904391807458" u="1"/>
        <n v="8904477702660" u="1"/>
        <n v="4894166800453" u="1"/>
        <n v="8906068861442" u="1"/>
        <n v="8907653085151" u="1"/>
        <n v="5702017583396" u="1"/>
        <n v="8904384346476" u="1"/>
        <n v="8904027124393" u="1"/>
        <n v="8909409260935" u="1"/>
        <n v="8904027123297" u="1"/>
        <n v="194735358281" u="1"/>
        <n v="850068290659" u="1"/>
        <n v="9332934318007" u="1"/>
        <n v="195166311708" u="1"/>
        <n v="887961923216" u="1"/>
        <n v="8905672468108" u="1"/>
        <n v="5015353004846" u="1"/>
        <n v="8904384330079" u="1"/>
        <n v="194735108053" u="1"/>
        <n v="5702018063187" u="1"/>
        <n v="8904391808769" u="1"/>
        <n v="5702018069806" u="1"/>
        <n v="5702018031865" u="1"/>
        <n v="616985376827" u="1"/>
        <n v="194735180554" u="1"/>
        <n v="8905672116184" u="1"/>
        <n v="5702017584621" u="1"/>
        <n v="8904268300358" u="1"/>
        <n v="5702018068205" u="1"/>
        <n v="195166270623" u="1"/>
        <n v="8904520800220" u="1"/>
        <n v="5702017415192" u="1"/>
        <n v="8904432218137" u="1"/>
        <n v="778988497548" u="1"/>
        <n v="8904432215945" u="1"/>
        <n v="4052351033769" u="1"/>
        <n v="8904432224756" u="1"/>
        <n v="8904027124737" u="1"/>
        <n v="195166286785" u="1"/>
        <n v="778988452851" u="1"/>
        <n v="8908006537976" u="1"/>
        <n v="8906169662641" u="1"/>
        <n v="8906101066223" u="1"/>
        <n v="8906143782761" u="1"/>
        <n v="195166110103" u="1"/>
        <n v="8906103500121" u="1"/>
        <n v="4501517098215" u="1"/>
        <n v="5702017814674" u="1"/>
        <n v="8901383494504" u="1"/>
        <n v="619317026940" u="1"/>
        <n v="630509747740" u="1"/>
        <n v="5015353918815" u="1"/>
        <n v="194735348282" u="1"/>
        <n v="8905450565555" u="1"/>
        <n v="8904136010648" u="1"/>
        <n v="8904153507381" u="1"/>
        <n v="8905672369511" u="1"/>
        <n v="8904384334893" u="1"/>
        <n v="5702017415321" u="1"/>
        <n v="8907653108812" u="1"/>
        <n v="8906057079094" u="1"/>
        <n v="491054499" u="1"/>
        <n v="8901383107336" u="1"/>
        <n v="8904391803719" u="1"/>
        <n v="602024253259" u="1"/>
        <n v="8906115471495" u="1"/>
        <n v="8909409033805" u="1"/>
        <n v="8901383638854" u="1"/>
        <n v="8904391809285" u="1"/>
        <n v="8906133257637" u="1"/>
        <n v="8904391808189" u="1"/>
        <n v="8907653090223" u="1"/>
        <n v="5702018069516" u="1"/>
        <n v="8906143864467" u="1"/>
        <n v="8905672111134" u="1"/>
        <n v="751784865605" u="1"/>
        <n v="8906057367474" u="1"/>
        <n v="8901137339228" u="1"/>
        <n v="8904279502857" u="1"/>
        <n v="4891813880592" u="1"/>
        <n v="8907653096928" u="1"/>
        <n v="8906054468310" u="1"/>
        <n v="3467452077603" u="1"/>
        <n v="8908006537310" u="1"/>
        <n v="8902491006221" u="1"/>
        <n v="8905672355521" u="1"/>
        <n v="5010993306787" u="1"/>
        <n v="195166276649" u="1"/>
        <n v="8904432216461" u="1"/>
        <n v="8904432225272" u="1"/>
        <n v="8907653082723" u="1"/>
        <n v="619317025523" u="1"/>
        <n v="8908006537396" u="1"/>
        <n v="8901180167021" u="1"/>
        <n v="8904027130776" u="1"/>
        <n v="3467452037744" u="1"/>
        <n v="8905450240322" u="1"/>
        <n v="630509811519" u="1"/>
        <n v="8901383962669" u="1"/>
        <n v="8904432223209" u="1"/>
        <n v="8904279522886" u="1"/>
        <n v="8908007095390" u="1"/>
        <n v="5702018056493" u="1"/>
        <n v="630509648412" u="1"/>
        <n v="6923744072703" u="1"/>
        <n v="8901137345052" u="1"/>
        <n v="8904432210100" u="1"/>
        <n v="8904027125468" u="1"/>
        <n v="8907653082938" u="1"/>
        <n v="8905450027053" u="1"/>
        <n v="8906185910252" u="1"/>
        <n v="842817038896" u="1"/>
        <n v="5702017824925" u="1"/>
        <n v="194735052677" u="1"/>
        <n v="8904406503023" u="1"/>
        <n v="8904432201375" u="1"/>
        <n v="8909409261000" u="1"/>
        <n v="8904432217901" u="1"/>
        <n v="8906133257057" u="1"/>
        <n v="3467452051573" u="1"/>
        <n v="194735306329" u="1"/>
        <n v="5010993529254" u="1"/>
        <n v="5702017822228" u="1"/>
        <n v="195166230993" u="1"/>
        <n v="8909409261086" u="1"/>
        <n v="8904432217987" u="1"/>
        <n v="194735006793" u="1"/>
        <n v="8904432202600" u="1"/>
        <n v="8907653088633" u="1"/>
        <n v="8904027127875" u="1"/>
        <n v="4895038543621" u="1"/>
        <n v="8904027126779" u="1"/>
        <n v="8905672078727" u="1"/>
        <n v="5702016889208" u="1"/>
        <n v="8906067988058" u="1"/>
        <n v="8905672336223" u="1"/>
        <n v="8908011797198" u="1"/>
        <n v="7422556534526" u="1"/>
        <n v="8906057367023" u="1"/>
        <n v="8909409261215" u="1"/>
        <n v="630509985876" u="1"/>
        <n v="5702018031919" u="1"/>
        <n v="8904027126908" u="1"/>
        <n v="8904279521124" u="1"/>
        <n v="653569929291" u="1"/>
        <n v="8905039244369" u="1"/>
        <n v="8905450811898" u="1"/>
        <n v="8908011797327" u="1"/>
        <n v="5702017815190" u="1"/>
        <n v="6098414285209" u="1"/>
        <n v="7435872284877" u="1"/>
        <n v="630509858040" u="1"/>
        <n v="5702017416342" u="1"/>
        <n v="8905672370500" u="1"/>
        <n v="9782018081011" u="1"/>
        <n v="8904432231440" u="1"/>
        <n v="90159527046" u="1"/>
        <n v="194735176809" u="1"/>
        <n v="8901137604074" u="1"/>
        <n v="8904391807953" u="1"/>
        <n v="8905672355156" u="1"/>
        <n v="193052017925" u="1"/>
        <n v="8904432216096" u="1"/>
        <n v="8905672360679" u="1"/>
        <n v="8909409263622" u="1"/>
        <n v="681147095502" u="1"/>
        <n v="8906057367238" u="1"/>
        <n v="8907653082358" u="1"/>
        <n v="92389274424" u="1"/>
        <n v="8904279504813" u="1"/>
        <n v="195166190907" u="1"/>
        <n v="8904391800367" u="1"/>
        <n v="8905672540101" u="1"/>
        <n v="8905450033092" u="1"/>
        <n v="3467452076996" u="1"/>
        <n v="9555825914823" u="1"/>
        <n v="4894166811220" u="1"/>
        <n v="5015353397344" u="1"/>
        <n v="8904279518094" u="1"/>
        <n v="8904432217321" u="1"/>
        <n v="195166114576" u="1"/>
        <n v="8904432225036" u="1"/>
        <n v="8904027123921" u="1"/>
        <n v="8905450033221" u="1"/>
        <n v="8907653088053" u="1"/>
        <n v="195861020813" u="1"/>
        <n v="8904027128391" u="1"/>
        <n v="8904027127295" u="1"/>
        <n v="8906046949971" u="1"/>
        <n v="5702018055236" u="1"/>
        <n v="8905450228030" u="1"/>
        <n v="3467452065488" u="1"/>
        <n v="5702017601373" u="1"/>
        <n v="8904391803870" u="1"/>
        <n v="8905672332355" u="1"/>
        <n v="8906134711237" u="1"/>
        <n v="616985377688" u="1"/>
        <n v="8901383629098" u="1"/>
        <n v="8906154881804" u="1"/>
        <n v="8904432217536" u="1"/>
        <n v="8905450199491" u="1"/>
        <n v="194735094035" u="1"/>
        <n v="8906133255596" u="1"/>
        <n v="8905450889392" u="1"/>
        <n v="8904027128520" u="1"/>
        <n v="681147073586" u="1"/>
        <n v="8904279500730" u="1"/>
        <n v="491491077" u="1"/>
        <n v="8906169660944" u="1"/>
        <n v="4893993980161" u="1"/>
        <n v="8905450042247" u="1"/>
        <n v="8909409286058" u="1"/>
        <n v="8901137101740" u="1"/>
        <n v="778988453438" u="1"/>
        <n v="8906133255725" u="1"/>
        <n v="8904391806277" u="1"/>
        <n v="8906818498201" u="1"/>
        <n v="194735381746" u="1"/>
        <n v="8906068860261" u="1"/>
        <n v="8905672361195" u="1"/>
        <n v="194735275328" u="1"/>
        <n v="8421134088436" u="1"/>
        <n v="8905450811447" u="1"/>
        <n v="8907653064156" u="1"/>
        <n v="8904279510852" u="1"/>
        <n v="194735176991" u="1"/>
        <n v="8908022297007" u="1"/>
        <n v="8904406233364" u="1"/>
        <n v="8904391806406" u="1"/>
        <n v="4052351035886" u="1"/>
        <n v="8907595037218" u="1"/>
        <n v="8904432204642" u="1"/>
        <n v="8904432203546" u="1"/>
        <n v="194735176717" u="1"/>
        <n v="8905450413276" u="1"/>
        <n v="8904432231075" u="1"/>
        <n v="5702018056547" u="1"/>
        <n v="8904027123341" u="1"/>
        <n v="195166276465" u="1"/>
        <n v="887961921427" u="1"/>
        <n v="8901383172839" u="1"/>
        <n v="194735227846" u="1"/>
        <n v="8906067981332" u="1"/>
        <n v="630509888900" u="1"/>
        <n v="729747660703" u="1"/>
        <n v="8906057366873" u="1"/>
        <n v="8907653083089" u="1"/>
        <n v="8905672539693" u="1"/>
        <n v="8904279506640" u="1"/>
        <n v="8904432230108" u="1"/>
        <n v="4893993280568" u="1"/>
        <n v="8904391808813" u="1"/>
        <n v="8905450220874" u="1"/>
        <n v="9789352764907" u="1"/>
        <n v="8904477700727" u="1"/>
        <n v="8906068861701" u="1"/>
        <n v="194735175895" u="1"/>
        <n v="8904432214764" u="1"/>
        <n v="5702017162102" u="1"/>
        <n v="9789358566819" u="1"/>
        <n v="90159527251" u="1"/>
        <n v="8904432223575" u="1"/>
        <n v="8904279500150" u="1"/>
        <n v="8907653085410" u="1"/>
        <n v="8904027124652" u="1"/>
        <n v="8906054467795" u="1"/>
        <n v="8904391808899" u="1"/>
        <n v="195166193052" u="1"/>
        <n v="8905672075504" u="1"/>
        <n v="8908006537891" u="1"/>
        <n v="92389122350" u="1"/>
        <n v="8906067981547" u="1"/>
        <n v="90159327059" u="1"/>
        <n v="8904391810038" u="1"/>
        <n v="8907653086592" u="1"/>
        <n v="791115723617" u="1"/>
        <n v="8904279506855" u="1"/>
        <n v="8906153602813" u="1"/>
        <n v="5702017817941" u="1"/>
        <n v="8904432224800" u="1"/>
        <n v="8904432223704" u="1"/>
        <n v="5702017815749" u="1"/>
        <n v="194735015238" u="1"/>
        <n v="8904520800350" u="1"/>
        <n v="5011363150047" u="1"/>
        <n v="8902491015742" u="1"/>
        <n v="8901137329021" u="1"/>
        <n v="8904432225982" u="1"/>
        <n v="8904432224886" u="1"/>
        <n v="5010993368228" u="1"/>
        <n v="3467452077528" u="1"/>
        <n v="5702017425207" u="1"/>
        <n v="8901383993014" u="1"/>
        <n v="8904391803634" u="1"/>
        <n v="8905450138674" u="1"/>
        <n v="8908017980068" u="1"/>
        <n v="695929013233" u="1"/>
        <n v="8905450031975" u="1"/>
        <n v="4006333090707" u="1"/>
        <n v="9332934362536" u="1"/>
        <n v="8904432228303" u="1"/>
        <n v="8906172550027" u="1"/>
        <n v="8906006063112" u="1"/>
        <n v="778988507537" u="1"/>
        <n v="8906143864382" u="1"/>
        <n v="8904301759396" u="1"/>
        <n v="8906134713279" u="1"/>
        <n v="8905450113466" u="1"/>
        <n v="5702017599106" u="1"/>
        <n v="8906169660708" u="1"/>
        <n v="8909409261581" u="1"/>
        <n v="8904432228389" u="1"/>
        <n v="8906151410229" u="1"/>
        <n v="8904432213002" u="1"/>
        <n v="5015353002934" u="1"/>
        <n v="8904279511583" u="1"/>
        <n v="8907653096843" u="1"/>
        <n v="194735176762" u="1"/>
        <n v="8904391808233" u="1"/>
        <n v="9332934321984" u="1"/>
        <n v="8904391804945" u="1"/>
        <n v="8904301759525" u="1"/>
        <n v="778988268575" u="1"/>
        <n v="491334102" u="1"/>
        <n v="195166231037" u="1"/>
        <n v="8906103501562" u="1"/>
        <n v="8909409033935" u="1"/>
        <n v="8906022394900" u="1"/>
        <n v="8907653090353" u="1"/>
        <n v="8905672112360" u="1"/>
        <n v="8903539090998" u="1"/>
        <n v="8905039140357" u="1"/>
        <n v="8906123061527" u="1"/>
        <n v="8905450035607" u="1"/>
        <n v="9555825912911" u="1"/>
        <n v="8904279507371" u="1"/>
        <n v="8906115471754" u="1"/>
        <n v="8904432224220" u="1"/>
        <n v="8905672501935" u="1"/>
        <n v="8904432220932" u="1"/>
        <n v="3870003575310" u="1"/>
        <n v="8901137101719" u="1"/>
        <n v="8901383976918" u="1"/>
        <n v="8901383986825" u="1"/>
        <n v="8906067988768" u="1"/>
        <n v="8904027120913" u="1"/>
        <n v="8906185915561" u="1"/>
        <n v="8902491015162" u="1"/>
        <n v="8904477702554" u="1"/>
        <n v="194735339884" u="1"/>
        <n v="8901383702982" u="1"/>
        <n v="8904432207780" u="1"/>
        <n v="735263923246" u="1"/>
        <n v="8421134909793" u="1"/>
        <n v="842817039299" u="1"/>
        <n v="9789357024938" u="1"/>
        <n v="630509990252" u="1"/>
        <n v="8909409260829" u="1"/>
        <n v="492363247" u="1"/>
        <n v="8906175961325" u="1"/>
        <n v="761847400742" u="1"/>
        <n v="5702017422725" u="1"/>
        <n v="195166276601" u="1"/>
        <n v="5702018054871" u="1"/>
        <n v="8905450416543" u="1"/>
        <n v="8904432224435" u="1"/>
        <n v="8905450756540" u="1"/>
        <n v="8904279501010" u="1"/>
        <n v="494444987" u="1"/>
        <n v="8463760407458" u="1"/>
        <n v="8906068862647" u="1"/>
        <n v="8905672111608" u="1"/>
        <n v="887961030815" u="1"/>
        <n v="8904279502192" u="1"/>
        <n v="8907653108362" u="1"/>
        <n v="8904027126694" u="1"/>
        <n v="8906057367948" u="1"/>
        <n v="8904279517622" u="1"/>
        <n v="92389108767" u="1"/>
        <n v="8904391803269" u="1"/>
        <n v="194735217618" u="1"/>
        <n v="5702017582924" u="1"/>
        <n v="195166264776" u="1"/>
        <n v="8904520800114" u="1"/>
        <n v="8906123068533" u="1"/>
        <n v="8901736088473" u="1"/>
        <n v="8909409261130" u="1"/>
        <n v="8901383942104" u="1"/>
        <n v="195166190266" u="1"/>
        <n v="8905039207944" u="1"/>
        <n v="8905450114197" u="1"/>
        <n v="194735167265" u="1"/>
        <n v="5702017590134" u="1"/>
        <n v="8908011797242" u="1"/>
        <n v="5702017816265" u="1"/>
        <n v="8904432211541" u="1"/>
        <n v="8907653108577" u="1"/>
        <n v="8908015997143" u="1"/>
        <n v="8905672119581" u="1"/>
        <n v="8905450888920" u="1"/>
        <n v="8905450027398" u="1"/>
        <n v="8906136230361" u="1"/>
        <n v="8904406023620" u="1"/>
        <n v="8904520800329" u="1"/>
        <n v="608912297527" u="1"/>
        <n v="8907653073462" u="1"/>
        <n v="8909409261345" u="1"/>
        <n v="8904432229249" u="1"/>
        <n v="8907653091084" u="1"/>
        <n v="8904391800282" u="1"/>
        <n v="4006333090691" u="1"/>
        <n v="8904391804709" u="1"/>
        <n v="8905672355200" u="1"/>
        <n v="4005556766352" u="1"/>
        <n v="9555825912546" u="1"/>
        <n v="8904432216140" u="1"/>
        <n v="194735120833" u="1"/>
        <n v="8904027107310" u="1"/>
        <n v="8904432221663" u="1"/>
        <n v="8907653017480" u="1"/>
        <n v="746775132040" u="1"/>
        <n v="194735177035" u="1"/>
        <n v="616985378913" u="1"/>
        <n v="8905672355286" u="1"/>
        <n v="194735331437" u="1"/>
        <n v="4895038520165" u="1"/>
        <n v="842817016788" u="1"/>
        <n v="8906029760036" u="1"/>
        <n v="9789353761066" u="1"/>
        <n v="8905450140974" u="1"/>
        <n v="8907653073677" u="1"/>
        <n v="616985377954" u="1"/>
        <n v="8904279506039" u="1"/>
        <n v="8906115471518" u="1"/>
        <n v="9789393568533" u="1"/>
        <n v="194735112067" u="1"/>
        <n v="761847400100" u="1"/>
        <n v="5702017583730" u="1"/>
        <n v="5702018068410" u="1"/>
        <n v="8904391800497" u="1"/>
        <n v="8906134711152" u="1"/>
        <n v="194735184842" u="1"/>
        <n v="194735205387" u="1"/>
        <n v="8904432217451" u="1"/>
        <n v="194735380831" u="1"/>
        <n v="5702017817576" u="1"/>
        <n v="8904432225166" u="1"/>
        <n v="8907653091428" u="1"/>
        <n v="8906067985330" u="1"/>
        <n v="8905672112339" u="1"/>
        <n v="8901304309245" u="1"/>
        <n v="8904432202150" u="1"/>
        <n v="5702018069592" u="1"/>
        <n v="8909409034000" u="1"/>
        <n v="8906133255640" u="1"/>
        <n v="8901383401410" u="1"/>
        <n v="8904391806192" u="1"/>
        <n v="8904391805096" u="1"/>
        <n v="8908006537419" u="1"/>
        <n v="8907653054164" u="1"/>
        <n v="8904432207759" u="1"/>
        <n v="8907653060783" u="1"/>
        <n v="619317026971" u="1"/>
        <n v="3467452077641" u="1"/>
        <n v="5702018054796" u="1"/>
        <n v="8904279503052" u="1"/>
        <n v="8906066620034" u="1"/>
        <n v="8907653097123" u="1"/>
        <n v="5014429010040" u="1"/>
        <n v="8904391806321" u="1"/>
        <n v="9788119091980" u="1"/>
        <n v="195166247700" u="1"/>
        <n v="616985377633" u="1"/>
        <n v="194735120239" u="1"/>
        <n v="5015353611570" u="1"/>
        <n v="8904432202365" u="1"/>
        <n v="5702017567419" u="1"/>
        <n v="194735255283" u="1"/>
        <n v="8909409040834" u="1"/>
        <n v="759245888804" u="1"/>
        <n v="92389109634" u="1"/>
        <n v="8905940028591" u="1"/>
        <n v="90159201168" u="1"/>
        <n v="887961069938" u="1"/>
        <n v="5702017816104" u="1"/>
        <n v="8905039207708" u="1"/>
        <n v="8905450115057" u="1"/>
        <n v="8901691008332" u="1"/>
        <n v="5702017812816" u="1"/>
        <n v="8904406023255" u="1"/>
        <n v="194735338924" u="1"/>
        <n v="8907653054379" u="1"/>
        <n v="8904432229980" u="1"/>
        <n v="8909409260980" u="1"/>
        <n v="8904279504363" u="1"/>
        <n v="8907653088527" u="1"/>
        <n v="8904027128865" u="1"/>
        <n v="8904432211305" u="1"/>
        <n v="5702017583440" u="1"/>
        <n v="751784865636" u="1"/>
        <n v="8904391806536" u="1"/>
        <n v="195166246741" u="1"/>
        <n v="493663515" u="1"/>
        <n v="194735177080" u="1"/>
        <n v="8904432223490" u="1"/>
        <n v="8904432221298" u="1"/>
        <n v="8906057368013" u="1"/>
        <n v="8909409261109" u="1"/>
        <n v="8909056000106" u="1"/>
        <n v="8905672547452" u="1"/>
        <n v="8908015563492" u="1"/>
        <n v="92389890884" u="1"/>
        <n v="493663501" u="1"/>
        <n v="6923744012327" u="1"/>
        <n v="5010994106966" u="1"/>
        <n v="8906123064214" u="1"/>
        <n v="791115722924" u="1"/>
        <n v="194735263592" u="1"/>
        <n v="8904432222523" u="1"/>
        <n v="5010993648719" u="1"/>
        <n v="8901137113217" u="1"/>
        <n v="8904409502696" u="1"/>
        <n v="8904391808943" u="1"/>
        <n v="5015353011004" u="1"/>
        <n v="6290210172022" u="1"/>
        <n v="8904027121408" u="1"/>
        <n v="8907653050296" u="1"/>
        <n v="8901383498847" u="1"/>
        <n v="194735121106" u="1"/>
        <n v="8904027124782" u="1"/>
        <n v="8904279505803" u="1"/>
        <n v="6970562681273" u="1"/>
        <n v="5702017816319" u="1"/>
        <n v="8904391801357" u="1"/>
        <n v="8901383955579" u="1"/>
        <n v="8901383173270" u="1"/>
        <n v="8904432226026" u="1"/>
        <n v="8904432224930" u="1"/>
        <n v="8904432231549" u="1"/>
        <n v="8904027124911" u="1"/>
        <n v="3467452065440" u="1"/>
        <n v="8905450136526" u="1"/>
        <n v="8908017980112" u="1"/>
        <n v="8906153341149" u="1"/>
        <n v="8906154881569" u="1"/>
        <n v="8905450034211" u="1"/>
        <n v="8906163950171" u="1"/>
        <n v="9332934388970" u="1"/>
        <n v="3467452063248" u="1"/>
        <n v="8905450161863" u="1"/>
        <n v="8904027128285" u="1"/>
        <n v="8904279501591" u="1"/>
        <n v="9789350899274" u="1"/>
        <n v="5702017583150" u="1"/>
        <n v="8904027124997" u="1"/>
        <n v="8901137241170" u="1"/>
        <n v="194735120147" u="1"/>
        <n v="8908021640804" u="1"/>
        <n v="5702018063446" u="1"/>
        <n v="193052052209" u="1"/>
        <n v="194735234646" u="1"/>
        <n v="8904477700062" u="1"/>
        <n v="9010491732633" u="1"/>
        <n v="194735358687" u="1"/>
        <n v="5702017758145" u="1"/>
        <n v="5010996237927" u="1"/>
        <n v="5010996248930" u="1"/>
        <n v="195166265094" u="1"/>
        <n v="194735289387" u="1"/>
        <n v="8904027128414" u="1"/>
        <n v="8904432233956" u="1"/>
        <n v="194735369553" u="1"/>
        <n v="8904279510531" u="1"/>
        <n v="8904411000630" u="1"/>
        <n v="8905450113596" u="1"/>
        <n v="8906169660838" u="1"/>
        <n v="630509732838" u="1"/>
        <n v="8901137339273" u="1"/>
        <n v="8907653096973" u="1"/>
        <n v="8906133255619" u="1"/>
        <n v="194735341566" u="1"/>
        <n v="630509531974" u="1"/>
        <n v="8906185912188" u="1"/>
        <n v="8905450112629" u="1"/>
        <n v="195166256191" u="1"/>
        <n v="194735331390" u="1"/>
        <n v="3467452077351" u="1"/>
        <n v="92389109177" u="1"/>
        <n v="8904301784992" u="1"/>
        <n v="492336786" u="1"/>
        <n v="8905672368804" u="1"/>
        <n v="8909409260744" u="1"/>
        <n v="8901383960436" u="1"/>
        <n v="8904027128629" u="1"/>
        <n v="5015353003085" u="1"/>
        <n v="8421134913103" u="1"/>
        <n v="8905672361218" u="1"/>
        <n v="8901765529718" u="1"/>
        <n v="8904432233161" u="1"/>
        <n v="5702017583365" u="1"/>
        <n v="8904027123235" u="1"/>
        <n v="8904391808578" u="1"/>
        <n v="8905672348066" u="1"/>
        <n v="8908015563256" u="1"/>
        <n v="8906169660043" u="1"/>
        <n v="8906029760531" u="1"/>
        <n v="887961847772" u="1"/>
        <n v="8907653085175" u="1"/>
        <n v="8904432229959" u="1"/>
        <n v="8909409260959" u="1"/>
        <n v="5015353611624" u="1"/>
        <n v="8421134904378" u="1"/>
        <n v="5702018063156" u="1"/>
        <n v="194735233915" u="1"/>
        <n v="8906153604770" u="1"/>
        <n v="9788194960355" u="1"/>
        <n v="8904432216850" u="1"/>
        <n v="796554109282" u="1"/>
        <n v="8907653085304" u="1"/>
        <n v="8901736189736" u="1"/>
        <n v="8904279508941" u="1"/>
        <n v="8901383173034" u="1"/>
        <n v="194735234554" u="1"/>
        <n v="5010993776887" u="1"/>
        <n v="8904391804495" u="1"/>
        <n v="195166208800" u="1"/>
        <n v="714686710442" u="1"/>
        <n v="887961742510" u="1"/>
        <n v="8904520800244" u="1"/>
        <n v="8908006537914" u="1"/>
        <n v="8902491007921" u="1"/>
        <n v="9332934363397" u="1"/>
        <n v="194735023042" u="1"/>
        <n v="194735303083" u="1"/>
        <n v="8909409261260" u="1"/>
        <n v="8905672242807" u="1"/>
        <n v="194735358458" u="1"/>
        <n v="8904432215969" u="1"/>
        <n v="5702018069356" u="1"/>
        <n v="8907653108621" u="1"/>
        <n v="8904027126953" u="1"/>
        <n v="5702017814643" u="1"/>
        <n v="8904027125857" u="1"/>
        <n v="195166290843" u="1"/>
        <n v="8904391804624" u="1"/>
        <n v="8905450027442" u="1"/>
        <n v="8905672267091" u="1"/>
        <n v="8906185910641" u="1"/>
        <n v="8904429717278" u="1"/>
        <n v="8906103500145" u="1"/>
        <n v="8905450411494" u="1"/>
        <n v="5702017583075" u="1"/>
        <n v="8901383494528" u="1"/>
        <n v="8906057366101" u="1"/>
        <n v="8908015997273" u="1"/>
        <n v="8905672369535" u="1"/>
        <n v="8906057367283" u="1"/>
        <n v="8909409261475" u="1"/>
        <n v="4790014225099" u="1"/>
        <n v="8906163952342" u="1"/>
        <n v="8906184290041" u="1"/>
        <n v="8901383943545" u="1"/>
        <n v="8906115471433" u="1"/>
        <n v="194735347957" u="1"/>
        <n v="5034253003995" u="1"/>
        <n v="5702018061770" u="1"/>
        <n v="8904501602669" u="1"/>
        <n v="9789382607373" u="1"/>
        <n v="9789352766413" u="1"/>
        <n v="8906143864405" u="1"/>
        <n v="8904432211886" u="1"/>
        <n v="8909409033829" u="1"/>
        <n v="8904114997473" u="1"/>
        <n v="8904432221793" u="1"/>
        <n v="8907653073721" u="1"/>
        <n v="8909409261604" u="1"/>
        <n v="8906057366316" u="1"/>
        <n v="5702017421995" u="1"/>
        <n v="8907653091343" u="1"/>
        <n v="702921055267" u="1"/>
        <n v="5702017583204" u="1"/>
        <n v="8904391800541" u="1"/>
        <n v="8905672111158" u="1"/>
        <n v="8904301754025" u="1"/>
        <n v="850068290635" u="1"/>
        <n v="5702017600826" u="1"/>
        <n v="8905672501829" u="1"/>
        <n v="8904432210919" u="1"/>
        <n v="8904432220826" u="1"/>
        <n v="8901383986719" u="1"/>
        <n v="8904027130714" u="1"/>
        <n v="8421134914124" u="1"/>
        <n v="5015353608723" u="1"/>
        <n v="8905672355545" u="1"/>
        <n v="8905672365452" u="1"/>
        <n v="606314673970" u="1"/>
        <n v="92389109108" u="1"/>
        <n v="194735336685" u="1"/>
        <n v="8907653087131" u="1"/>
        <n v="8904027126373" u="1"/>
        <n v="195166156392" u="1"/>
        <n v="194735215515" u="1"/>
        <n v="194735336548" u="1"/>
        <n v="630509971886" u="1"/>
        <n v="8906185910061" u="1"/>
        <n v="194735183333" u="1"/>
        <n v="3467452035832" u="1"/>
        <n v="8905450240346" u="1"/>
        <n v="695929014223" u="1"/>
        <n v="5015353611549" u="1"/>
        <n v="8904432216614" u="1"/>
        <n v="8906133255770" u="1"/>
        <n v="8904432224329" u="1"/>
        <n v="194735234325" u="1"/>
        <n v="8904027125406" u="1"/>
        <n v="695929013264" u="1"/>
        <n v="8908006537549" u="1"/>
        <n v="194735358366" u="1"/>
        <n v="5702018031759" u="1"/>
        <n v="194735337187" u="1"/>
        <n v="778988507568" u="1"/>
        <n v="8908022297052" u="1"/>
        <n v="8904391804259" u="1"/>
        <n v="8905450027077" u="1"/>
        <n v="791115724423" u="1"/>
        <n v="8904520800008" u="1"/>
        <n v="619201270527" u="1"/>
        <n v="8904432203591" u="1"/>
        <n v="8904432202495" u="1"/>
        <n v="9789358564457" u="1"/>
        <n v="8906153604749" u="1"/>
        <n v="8909409261024" u="1"/>
        <n v="8904432217925" u="1"/>
        <n v="8901383172884" u="1"/>
        <n v="8901383940902" u="1"/>
        <n v="8906057362448" u="1"/>
        <n v="494444982" u="1"/>
        <n v="842817070742" u="1"/>
        <n v="8904027126717" u="1"/>
        <n v="8904411000029" u="1"/>
        <n v="8905450027206" u="1"/>
        <n v="5010996286635" u="1"/>
        <n v="5015353758596" u="1"/>
        <n v="8907653088657" u="1"/>
        <n v="194735242771" u="1"/>
        <n v="194735347728" u="1"/>
        <n v="5702017815664" u="1"/>
        <n v="8904432230153" u="1"/>
        <n v="5702017824475" u="1"/>
        <n v="602024253235" u="1"/>
        <n v="8905672336247" u="1"/>
        <n v="630509805150" u="1"/>
        <n v="5702018067680" u="1"/>
        <n v="8906057367047" u="1"/>
        <n v="8909409261239" u="1"/>
        <n v="8901765119728" u="1"/>
        <n v="8904406233753" u="1"/>
        <n v="8905672119604" u="1"/>
        <n v="8906092713915" u="1"/>
        <n v="9781474827607" u="1"/>
        <n v="8904477700901" u="1"/>
        <n v="5702015357180" u="1"/>
        <n v="630509885275" u="1"/>
        <n v="8905672360617" u="1"/>
        <n v="8905672370524" u="1"/>
        <n v="194735327188" u="1"/>
        <n v="761847400773" u="1"/>
        <n v="194735243273" u="1"/>
        <n v="8904432231464" u="1"/>
        <n v="778988661222" u="1"/>
        <n v="8904477703179" u="1"/>
        <n v="8909036001505" u="1"/>
        <n v="8906068861961" u="1"/>
        <n v="631291021322" u="1"/>
        <n v="8904406023729" u="1"/>
        <n v="5702017416397" u="1"/>
        <n v="8907653085670" u="1"/>
        <n v="8906067986191" u="1"/>
        <n v="194735183241" u="1"/>
        <n v="8906153100180" u="1"/>
        <n v="8905672540125" u="1"/>
        <n v="3467452077276" u="1"/>
        <n v="5702017591940" u="1"/>
        <n v="8905672355309" u="1"/>
        <n v="194735062898" u="1"/>
        <n v="195166260846" u="1"/>
        <n v="8906154880517" u="1"/>
        <n v="8904432217345" u="1"/>
        <n v="8906172550072" u="1"/>
        <n v="92389109450" u="1"/>
        <n v="8904432233871" u="1"/>
        <n v="8904432231679" u="1"/>
        <n v="194735358274" u="1"/>
        <n v="842817028828" u="1"/>
        <n v="195166255002" u="1"/>
        <n v="195166134796" u="1"/>
        <n v="194735108183" u="1"/>
        <n v="8904391806086" u="1"/>
        <n v="194735108046" u="1"/>
        <n v="8905450113640" u="1"/>
        <n v="8906134712357" u="1"/>
        <n v="8904301767285" u="1"/>
        <n v="5702017565088" u="1"/>
        <n v="8909409033980" u="1"/>
        <n v="8905112001452" u="1"/>
        <n v="8904027128544" u="1"/>
        <n v="8904367900213" u="1"/>
        <n v="8904279500754" u="1"/>
        <n v="8907653097017" u="1"/>
        <n v="90159070825" u="1"/>
        <n v="194735143429" u="1"/>
        <n v="194735180547" u="1"/>
        <n v="8904391806215" u="1"/>
        <n v="8905940036114" u="1"/>
        <n v="8906153101620" u="1"/>
        <n v="4895038520875" u="1"/>
        <n v="5702017824819" u="1"/>
        <n v="4214134497315" u="1"/>
        <n v="8906103500640" u="1"/>
        <n v="194735358502" u="1"/>
        <n v="8907653060806" u="1"/>
        <n v="8905450419704" u="1"/>
        <n v="8904391808493" u="1"/>
        <n v="8906133255749" u="1"/>
        <n v="195166109046" u="1"/>
        <n v="5702017815503" u="1"/>
        <n v="9332934358584" u="1"/>
        <n v="8902491018538" u="1"/>
        <n v="8905039140531" u="1"/>
        <n v="681147037496" u="1"/>
        <n v="8906175961370" u="1"/>
        <n v="8904027128759" u="1"/>
        <n v="3467452077405" u="1"/>
        <n v="8905940028614" u="1"/>
        <n v="194735348275" u="1"/>
        <n v="8905672337107" u="1"/>
        <n v="8908015563300" u="1"/>
        <n v="8906153101835" u="1"/>
        <n v="92389109153" u="1"/>
        <n v="8907595038338" u="1"/>
        <n v="194735348138" u="1"/>
        <n v="4052351033974" u="1"/>
        <n v="490808770" u="1"/>
        <n v="8904432213477" u="1"/>
        <n v="887961705430" u="1"/>
        <n v="8904027123365" u="1"/>
        <n v="5034253003759" u="1"/>
        <n v="8904391802132" u="1"/>
        <n v="8906068862692" u="1"/>
        <n v="8906169660173" u="1"/>
        <n v="8905672111653" u="1"/>
        <n v="8904406233517" u="1"/>
        <n v="842817091648" u="1"/>
        <n v="5702017816180" u="1"/>
        <n v="8906057367993" u="1"/>
        <n v="8904279506664" u="1"/>
        <n v="8908014554484" u="1"/>
        <n v="8904432223513" u="1"/>
        <n v="194735334766" u="1"/>
        <n v="8904432233420" u="1"/>
        <n v="8904432231228" u="1"/>
        <n v="8904391808837" u="1"/>
        <n v="8905450220898" u="1"/>
        <n v="8905450137301" u="1"/>
        <n v="8906068861725" u="1"/>
        <n v="493662998" u="1"/>
        <n v="8904432218076" u="1"/>
        <n v="194735348640" u="1"/>
        <n v="8904432224695" u="1"/>
        <n v="8904432223599" u="1"/>
        <n v="8909409265602" u="1"/>
        <n v="8901137115389" u="1"/>
        <n v="5702017817910" u="1"/>
        <n v="8905672075528" u="1"/>
        <n v="8905450997813" u="1"/>
        <n v="8905450137387" u="1"/>
        <n v="8906103500060" u="1"/>
        <n v="8907653050319" u="1"/>
        <n v="8908014554699" u="1"/>
        <n v="3467452063200" u="1"/>
        <n v="8904432223728" u="1"/>
        <n v="616985377527" u="1"/>
        <n v="5702017815213" u="1"/>
        <n v="772053754" u="1"/>
        <n v="8904027123709" u="1"/>
        <n v="8906169660517" u="1"/>
        <n v="8908017980006" u="1"/>
        <n v="8904279500389" u="1"/>
        <n v="8907653085649" u="1"/>
        <n v="194735347681" u="1"/>
        <n v="8904391805850" u="1"/>
        <n v="8906140143176" u="1"/>
        <n v="8905450035287" u="1"/>
        <n v="8907653052726" u="1"/>
        <n v="8906057365135" u="1"/>
        <n v="8907653100069" u="1"/>
        <n v="778988133231" u="1"/>
        <n v="9789388144056" u="1"/>
        <n v="193052040381" u="1"/>
        <n v="8906169661828" u="1"/>
        <n v="5702018033210" u="1"/>
        <n v="8904279506084" u="1"/>
        <n v="4893993383153" u="1"/>
        <n v="8905672501744" u="1"/>
        <n v="194735348183" u="1"/>
        <n v="8904391808257" u="1"/>
        <n v="8905450037694" u="1"/>
        <n v="8905672355460" u="1"/>
        <n v="8905450113619" u="1"/>
        <n v="195166184326" u="1"/>
        <n v="195166279244" u="1"/>
        <n v="8905672111202" u="1"/>
        <n v="8904520800718" u="1"/>
        <n v="8905672120013" u="1"/>
        <n v="630509944439" u="1"/>
        <n v="631291043003" u="1"/>
        <n v="8909409033959" u="1"/>
        <n v="8904027124096" u="1"/>
        <n v="5702017719689" u="1"/>
        <n v="8905450308428" u="1"/>
        <n v="194735220809" u="1"/>
        <n v="616985376247" u="1"/>
        <n v="5702017815428" u="1"/>
        <n v="8905672112384" u="1"/>
        <n v="8906029760296" u="1"/>
        <n v="194735300341" u="1"/>
        <n v="8906163952687" u="1"/>
        <n v="9555825911839" u="1"/>
        <n v="8905672372115" u="1"/>
        <n v="8905672501959" u="1"/>
        <n v="492336795" u="1"/>
        <n v="8904432220956" u="1"/>
        <n v="8904027124225" u="1"/>
        <n v="8904027120937" u="1"/>
        <n v="778988259924" u="1"/>
        <n v="8902491015186" u="1"/>
        <n v="9102742992511" u="1"/>
        <n v="194735358090" u="1"/>
        <n v="492336781" u="1"/>
        <n v="5015353612119" u="1"/>
        <n v="630509278572" u="1"/>
        <n v="8905672295223" u="1"/>
        <n v="194735277650" u="1"/>
        <n v="195166276687" u="1"/>
        <n v="842817060279" u="1"/>
        <n v="4052351034506" u="1"/>
        <n v="8909409023257" u="1"/>
        <n v="8904432217840" u="1"/>
        <n v="8904432215648" u="1"/>
        <n v="8904432224459" u="1"/>
        <n v="8905450756564" u="1"/>
        <n v="8904279502130" u="1"/>
        <n v="194735365760" u="1"/>
        <n v="8904027126632" u="1"/>
        <n v="8908006537679" u="1"/>
        <n v="8905450027121" u="1"/>
        <n v="8904279508835" u="1"/>
        <n v="9788119749027" u="1"/>
        <n v="5702017817835" u="1"/>
        <n v="5702017816739" u="1"/>
        <n v="8904391805485" u="1"/>
        <n v="8905450998759" u="1"/>
        <n v="8904391804389" u="1"/>
        <n v="3467452073322" u="1"/>
        <n v="3870003575402" u="1"/>
        <n v="8904520801234" u="1"/>
        <n v="9789334028126" u="1"/>
        <n v="8904406503177" u="1"/>
        <n v="778988507513" u="1"/>
        <n v="5702017590103" u="1"/>
        <n v="8909409261154" u="1"/>
        <n v="8907653082082" u="1"/>
        <n v="5702017816234" u="1"/>
        <n v="8905039207968" u="1"/>
        <n v="8907653108515" u="1"/>
        <n v="8906124540748" u="1"/>
        <n v="3467452076927" u="1"/>
        <n v="8904391805614" u="1"/>
        <n v="8906067985934" u="1"/>
        <n v="8908011797266" u="1"/>
        <n v="842817060095" u="1"/>
        <n v="194735333943" u="1"/>
        <n v="8908015997167" u="1"/>
        <n v="778988268551" u="1"/>
        <n v="5702017812441" u="1"/>
        <n v="8904027121453" u="1"/>
        <n v="8904391806796" u="1"/>
        <n v="8905450888944" u="1"/>
        <n v="8904391800220" u="1"/>
        <n v="8906067980540" u="1"/>
        <n v="8904520801449" u="1"/>
        <n v="8905672267114" u="1"/>
        <n v="8907653073486" u="1"/>
        <n v="778988267318" u="1"/>
        <n v="194735019021" u="1"/>
        <n v="8906215660355" u="1"/>
        <n v="194735162420" u="1"/>
        <n v="8904432221601" u="1"/>
        <n v="8906185912942" u="1"/>
        <n v="494758447" u="1"/>
        <n v="4501517098260" u="1"/>
        <n v="8905672355224" u="1"/>
        <n v="8904432206257" u="1"/>
        <n v="8904432217260" u="1"/>
        <n v="5702017415871" u="1"/>
        <n v="5702018032039" u="1"/>
        <n v="8905450757080" u="1"/>
        <n v="8901383496829" u="1"/>
        <n v="8904432221687" u="1"/>
        <n v="8908018815246" u="1"/>
        <n v="8901137340156" u="1"/>
        <n v="8907653091237" u="1"/>
        <n v="842817039275" u="1"/>
        <n v="8905450136571" u="1"/>
        <n v="6098414284233" u="1"/>
        <n v="8905450022157" u="1"/>
        <n v="8904279514874" u="1"/>
        <n v="8904432225104" u="1"/>
        <n v="8908013692361" u="1"/>
        <n v="630509873258" u="1"/>
        <n v="8906134711176" u="1"/>
        <n v="5010993625833" u="1"/>
        <n v="5055286707711" u="1"/>
        <n v="8906108834627" u="1"/>
        <n v="5702018069561" u="1"/>
        <n v="714686710473" u="1"/>
        <n v="714686710336" u="1"/>
        <n v="5292982076448" u="1"/>
        <n v="8906169660883" u="1"/>
        <n v="8904432202174" u="1"/>
        <n v="5010996274311" u="1"/>
        <n v="8903539091001" u="1"/>
        <n v="8909409034024" u="1"/>
        <n v="8907653053006" u="1"/>
        <n v="92389276954" u="1"/>
        <n v="194735347360" u="1"/>
        <n v="5702018054765" u="1"/>
        <n v="8906133255664" u="1"/>
        <n v="5015353752891" u="1"/>
        <n v="8908005491019" u="1"/>
        <n v="8905039187703" u="1"/>
        <n v="6290210208073" u="1"/>
        <n v="681147037762" u="1"/>
        <n v="8905450112674" u="1"/>
        <n v="8906169662108" u="1"/>
        <n v="195166159539" u="1"/>
        <n v="4895038520349" u="1"/>
        <n v="194735239207" u="1"/>
        <n v="8907653088336" u="1"/>
        <n v="5702017424897" u="1"/>
        <n v="8904279500884" u="1"/>
        <n v="8904432211114" u="1"/>
        <n v="8907653097147" u="1"/>
        <n v="8908014125110" u="1"/>
        <n v="8904391807441" u="1"/>
        <n v="8904391806345" u="1"/>
        <n v="8904391805249" u="1"/>
        <n v="6954540600906" u="1"/>
        <n v="195166268194" u="1"/>
        <n v="746775252755" u="1"/>
        <n v="8904432212296" u="1"/>
        <n v="8907653054317" u="1"/>
        <n v="630509889099" u="1"/>
        <n v="8904027123280" u="1"/>
        <n v="8904027128803" u="1"/>
        <n v="8906067980175" u="1"/>
        <n v="8904406024375" u="1"/>
        <n v="8904406233432" u="1"/>
        <n v="8905305004574" u="1"/>
        <n v="8906022397482" u="1"/>
        <n v="8904384330062" u="1"/>
        <n v="8904432203614" u="1"/>
        <n v="194735344666" u="1"/>
        <n v="5702017816159" u="1"/>
        <n v="5702018069776" u="1"/>
        <n v="8904027128889" u="1"/>
        <n v="194735381784" u="1"/>
        <n v="4214132934980" u="1"/>
        <n v="8904432231143" u="1"/>
        <n v="8904432230047" u="1"/>
        <n v="8904391808752" u="1"/>
        <n v="35995307827" u="1"/>
        <n v="8905450029378" u="1"/>
        <n v="5702018063200" u="1"/>
        <n v="4895151533936" u="1"/>
        <n v="8906068860544" u="1"/>
        <n v="92389195484" u="1"/>
        <n v="5702017783741" u="1"/>
        <n v="4894166168997" u="1"/>
        <n v="5702018068175" u="1"/>
        <n v="8904027124591" u="1"/>
        <n v="8906057366941" u="1"/>
        <n v="3467452077733" u="1"/>
        <n v="8906057364749" u="1"/>
        <n v="8906006063846" u="1"/>
        <n v="8904391802262" u="1"/>
        <n v="842817070957" u="1"/>
        <n v="5055286671715" u="1"/>
        <n v="8904279506794" u="1"/>
        <n v="92389108330" u="1"/>
        <n v="8905672370418" u="1"/>
        <n v="616985376834" u="1"/>
        <n v="5010994121860" u="1"/>
        <n v="8904027124720" u="1"/>
        <n v="8904027123624" u="1"/>
        <n v="8904391808967" u="1"/>
        <n v="8902491006870" u="1"/>
        <n v="8906169660432" u="1"/>
        <n v="630509871520" u="1"/>
        <n v="630509633173" u="1"/>
        <n v="8904027128094" u="1"/>
        <n v="195166190716" u="1"/>
        <n v="4006592093211" u="1"/>
        <n v="8908013692125" u="1"/>
        <n v="5702017822402" u="1"/>
        <n v="8905450812031" u="1"/>
        <n v="8901383494573" u="1"/>
        <n v="195166193090" u="1"/>
        <n v="8906153602967" u="1"/>
        <n v="8904432224954" u="1"/>
        <n v="8906124542124" u="1"/>
        <n v="8904027124935" u="1"/>
        <n v="5702018055700" u="1"/>
        <n v="619201270558" u="1"/>
        <n v="8906067986214" u="1"/>
        <n v="90159249078" u="1"/>
        <n v="5702017589190" u="1"/>
        <n v="8905450034235" u="1"/>
        <n v="887961911077" u="1"/>
        <n v="9789350899298" u="1"/>
        <n v="8906133257620" u="1"/>
        <n v="8904391808172" u="1"/>
        <n v="8907653013185" u="1"/>
        <n v="8904391805980" u="1"/>
        <n v="8906143864450" u="1"/>
        <n v="8909409033874" u="1"/>
        <n v="8904279502840" u="1"/>
        <n v="8906818497990" u="1"/>
        <n v="8904027128438" u="1"/>
        <n v="27084919530" u="1"/>
        <n v="8901383640062" u="1"/>
        <n v="8904279500648" u="1"/>
        <n v="8904279510555" u="1"/>
        <n v="8904411000654" u="1"/>
        <n v="8904391806109" u="1"/>
        <n v="5015353611464" u="1"/>
        <n v="751784865612" u="1"/>
        <n v="8904432210964" u="1"/>
        <n v="8907653096997" u="1"/>
        <n v="8907653071703" u="1"/>
        <n v="8907653090421" u="1"/>
        <n v="5702017583839" u="1"/>
        <n v="195166247922" u="1"/>
        <n v="842817060408" u="1"/>
        <n v="8909409260768" u="1"/>
        <n v="92389224863" u="1"/>
        <n v="194735176663" u="1"/>
        <n v="3467452073247" u="1"/>
        <n v="8904406234378" u="1"/>
        <n v="791115722900" u="1"/>
        <n v="195166231075" u="1"/>
        <n v="619317025530" u="1"/>
        <n v="887961954494" u="1"/>
        <n v="8904391808516" u="1"/>
        <n v="8906185913437" u="1"/>
        <n v="8904432224374" u="1"/>
        <n v="8904432233185" u="1"/>
        <n v="8907653075206" u="1"/>
        <n v="8906057366705" u="1"/>
        <n v="8907653082921" u="1"/>
        <n v="8421134904347" u="1"/>
        <n v="8421134088481" u="1"/>
        <n v="8906169660067" u="1"/>
        <n v="8906045560696" u="1"/>
        <n v="8907653086295" u="1"/>
        <n v="5702017814483" u="1"/>
        <n v="195166219387" u="1"/>
        <n v="8906133257040" u="1"/>
        <n v="5702017415635" u="1"/>
        <n v="5702017822198" u="1"/>
        <n v="8901137125104" u="1"/>
        <n v="193052034991" u="1"/>
        <n v="9789352760398" u="1"/>
        <n v="630509886081" u="1"/>
        <n v="8904520800053" u="1"/>
        <n v="8906153604794" u="1"/>
        <n v="8904432216874" u="1"/>
        <n v="3467452077443" u="1"/>
        <n v="8904432224589" u="1"/>
        <n v="8904429712617" u="1"/>
        <n v="8907653085328" u="1"/>
        <n v="8904411000074" u="1"/>
        <n v="761847400483" u="1"/>
        <n v="4052351033738" u="1"/>
        <n v="8904391804433" u="1"/>
        <n v="8905672116146" u="1"/>
        <n v="194735276141" u="1"/>
        <n v="8908011797181" u="1"/>
        <n v="8905450027251" u="1"/>
        <n v="195166276502" u="1"/>
        <n v="194735184835" u="1"/>
        <n v="5702018031889" u="1"/>
        <n v="8905450041585" u="1"/>
        <n v="5702017161556" u="1"/>
        <n v="5015353003269" u="1"/>
        <n v="8901736239295" u="1"/>
        <n v="8904432200477" u="1"/>
        <n v="8908015997082" u="1"/>
        <n v="8904432228006" u="1"/>
        <n v="8904432215907" u="1"/>
        <n v="8905672336292" u="1"/>
        <n v="194735129546" u="1"/>
        <n v="5702018068229" u="1"/>
        <n v="8904520800268" u="1"/>
        <n v="8905039244352" u="1"/>
        <n v="491634911" u="1"/>
        <n v="8908011797310" u="1"/>
        <n v="8906057367092" u="1"/>
        <n v="8906153340937" u="1"/>
        <n v="8909409261284" u="1"/>
        <n v="3467452062647" u="1"/>
        <n v="8904279501379" u="1"/>
        <n v="8904027126977" u="1"/>
        <n v="8901383638601" u="1"/>
        <n v="8905450100060" u="1"/>
        <n v="778988419571" u="1"/>
        <n v="8904153507343" u="1"/>
        <n v="194735264179" u="1"/>
        <n v="8905672360662" u="1"/>
        <n v="5010993732425" u="1"/>
        <n v="5702017815794" u="1"/>
        <n v="8909409033638" u="1"/>
        <n v="8908021648350" u="1"/>
        <n v="8906057367221" u="1"/>
        <n v="8907653082341" u="1"/>
        <n v="887961977776" u="1"/>
        <n v="8901383961105" u="1"/>
        <n v="193052052568" u="1"/>
        <n v="8904391800350" u="1"/>
        <n v="842817060040" u="1"/>
        <n v="73854016510" u="1"/>
        <n v="8908011797525" u="1"/>
        <n v="8909409261499" u="1"/>
        <n v="8906184290065" u="1"/>
        <n v="9555825912614" u="1"/>
        <n v="8901383943569" u="1"/>
        <n v="8906115471457" u="1"/>
        <n v="8904432201917" u="1"/>
        <n v="8904279512597" u="1"/>
        <n v="8904027125000" u="1"/>
        <n v="8906134711091" u="1"/>
        <n v="194735176434" u="1"/>
        <n v="8904391805959" u="1"/>
        <n v="8905672336636" u="1"/>
        <n v="8906143864429" u="1"/>
        <n v="8904432217390" u="1"/>
        <n v="8906045560245" u="1"/>
        <n v="8904432216294" u="1"/>
        <n v="193052077998" u="1"/>
        <n v="8907653073745" u="1"/>
        <n v="8906124540083" u="1"/>
        <n v="630509948079" u="1"/>
        <n v="8904027122894" u="1"/>
        <n v="8907653091367" u="1"/>
        <n v="8906215660614" u="1"/>
        <n v="8904391801661" u="1"/>
        <n v="8904391800565" u="1"/>
        <n v="194735262946" u="1"/>
        <n v="3467452037713" u="1"/>
        <n v="8905450037717" u="1"/>
        <n v="194735120734" u="1"/>
        <n v="8904279507289" u="1"/>
        <n v="8904279518292" u="1"/>
        <n v="8904432234045" u="1"/>
        <n v="8904027126311" u="1"/>
        <n v="5702017583259" u="1"/>
        <n v="5702018056936" u="1"/>
        <n v="8906124540212" u="1"/>
        <n v="8909409423514" u="1"/>
        <n v="8905672112407" u="1"/>
        <n v="8905672365476" u="1"/>
        <n v="8905450031227" u="1"/>
        <n v="8905450042230" u="1"/>
        <n v="8905672370999" u="1"/>
        <n v="8907653097062" u="1"/>
        <n v="8909409286041" u="1"/>
        <n v="8904027126397" u="1"/>
        <n v="8904391806260" u="1"/>
        <n v="194735205288" u="1"/>
        <n v="8905450811430" u="1"/>
        <n v="3467452035290" u="1"/>
        <n v="5702018035016" u="1"/>
        <n v="5292835000927" u="1"/>
        <n v="8904279503120" u="1"/>
        <n v="8906054469669" u="1"/>
        <n v="8905450027015" u="1"/>
        <n v="8904391800909" u="1"/>
        <n v="8906153341668" u="1"/>
        <n v="8906185910214" u="1"/>
        <n v="8904432202433" u="1"/>
        <n v="778988331453" u="1"/>
        <n v="8904432211244" u="1"/>
        <n v="8901736247870" u="1"/>
        <n v="8908022297076" u="1"/>
        <n v="8901383172822" u="1"/>
        <n v="8905672337152" u="1"/>
        <n v="8905672468092" u="1"/>
        <n v="194735336999" u="1"/>
        <n v="8909036000003" u="1"/>
        <n v="8905672352582" u="1"/>
        <n v="194735183784" u="1"/>
        <n v="616985378470" u="1"/>
        <n v="606314674267" u="1"/>
        <n v="8907653073165" u="1"/>
        <n v="8909409261048" u="1"/>
        <n v="194735157532" u="1"/>
        <n v="8904432217949" u="1"/>
        <n v="8904432228952" u="1"/>
        <n v="194735183647" u="1"/>
        <n v="5015353758565" u="1"/>
        <n v="8904279504431" u="1"/>
        <n v="8904279503335" u="1"/>
        <n v="8904027128933" u="1"/>
        <n v="5702017815633" u="1"/>
        <n v="194735234639" u="1"/>
        <n v="494774184" u="1"/>
        <n v="5050048059657" u="1"/>
        <n v="8904384336811" u="1"/>
        <n v="8904391808882" u="1"/>
        <n v="8905672547520" u="1"/>
        <n v="492909551" u="1"/>
        <n v="8906068860674" u="1"/>
        <n v="8909409264551" u="1"/>
        <n v="8906022397741" u="1"/>
        <n v="194735098910" u="1"/>
        <n v="194735298785" u="1"/>
        <n v="778988507865" u="1"/>
        <n v="850068290611" u="1"/>
        <n v="6290210174248" u="1"/>
        <n v="8905450100039" u="1"/>
        <n v="8901137604036" u="1"/>
        <n v="8904391806819" u="1"/>
        <n v="5010996286185" u="1"/>
        <n v="194735001897" u="1"/>
        <n v="8904103181197" u="1"/>
        <n v="3467452076965" u="1"/>
        <n v="8904432223773" u="1"/>
        <n v="195166210711" u="1"/>
        <n v="8908021648329" u="1"/>
        <n v="616985378012" u="1"/>
        <n v="8906169660562" u="1"/>
        <n v="845218011086" u="1"/>
        <n v="8908017980051" u="1"/>
        <n v="8421134916715" u="1"/>
        <n v="8905450233300" u="1"/>
        <n v="92389216530" u="1"/>
        <n v="50743650567" u="1"/>
        <n v="3467452037928" u="1"/>
        <n v="193052079732" u="1"/>
        <n v="8907653084598" u="1"/>
        <n v="8906172550010" u="1"/>
        <n v="8905450076013" u="1"/>
        <n v="8905450757103" u="1"/>
        <n v="5010993665365" u="1"/>
        <n v="5050048133562" u="1"/>
        <n v="887961936179" u="1"/>
        <n v="8907653052771" u="1"/>
        <n v="8904348707626" u="1"/>
        <n v="8907653060486" u="1"/>
        <n v="8904432217369" u="1"/>
        <n v="772041591" u="1"/>
        <n v="8907653088015" u="1"/>
        <n v="8904027128353" u="1"/>
        <n v="8906046949933" u="1"/>
        <n v="5702018066768" u="1"/>
        <n v="8906067987440" u="1"/>
        <n v="8904391806024" u="1"/>
        <n v="8906067985248" u="1"/>
        <n v="8906169661873" u="1"/>
        <n v="887961762617" u="1"/>
        <n v="8904477700130" u="1"/>
        <n v="8904432228501" u="1"/>
        <n v="194735183692" u="1"/>
        <n v="194735288649" u="1"/>
        <n v="8905450113664" u="1"/>
        <n v="194735107995" u="1"/>
        <n v="5702017421513" u="1"/>
        <n v="8903539090981" u="1"/>
        <n v="8905450700154" u="1"/>
        <n v="5050048168892" u="1"/>
        <n v="8906123061510" u="1"/>
        <n v="8905450042209" u="1"/>
        <n v="194735205424" u="1"/>
        <n v="8904279500778" u="1"/>
        <n v="8463760201025" u="1"/>
        <n v="8904391806239" u="1"/>
        <n v="8905940036138" u="1"/>
        <n v="8905450237018" u="1"/>
        <n v="194735340828" u="1"/>
        <n v="8904477700345" u="1"/>
        <n v="3467452077368" u="1"/>
        <n v="4895038507692" u="1"/>
        <n v="194735089550" u="1"/>
        <n v="8904432219905" u="1"/>
        <n v="8909409260812" u="1"/>
        <n v="681147110113" u="1"/>
        <n v="8905450114975" u="1"/>
        <n v="6970562689828" u="1"/>
        <n v="4893993021871" u="1"/>
        <n v="92389275537" u="1"/>
        <n v="8906022397376" u="1"/>
        <n v="8904432229898" u="1"/>
        <n v="8909409260898" u="1"/>
        <n v="195166315850" u="1"/>
        <n v="5702017816654" u="1"/>
        <n v="8901383510563" u="1"/>
        <n v="195166248011" u="1"/>
        <n v="494377490" u="1"/>
        <n v="8904391808646" u="1"/>
        <n v="8906185913567" u="1"/>
        <n v="8904477702752" u="1"/>
        <n v="5702017567464" u="1"/>
        <n v="8906169660111" u="1"/>
        <n v="8906057367931" u="1"/>
        <n v="8907653106153" u="1"/>
        <n v="887961811537" u="1"/>
        <n v="5702017582894" u="1"/>
        <n v="5702017812861" u="1"/>
        <n v="8905672238190" u="1"/>
        <n v="8904391802156" u="1"/>
        <n v="8906169660197" u="1"/>
        <n v="8905672111677" u="1"/>
        <n v="8421134908291" u="1"/>
        <n v="8907653032506" u="1"/>
        <n v="8904432223537" u="1"/>
        <n v="8908021640378" u="1"/>
        <n v="8904432233444" u="1"/>
        <n v="8905450114180" u="1"/>
        <n v="8904027124614" u="1"/>
        <n v="194735263127" u="1"/>
        <n v="5015353758619" u="1"/>
        <n v="8905450137325" u="1"/>
        <n v="8906169660326" u="1"/>
        <n v="194735295999" u="1"/>
        <n v="4897071921282" u="1"/>
        <n v="842817028941" u="1"/>
        <n v="8909409265626" u="1"/>
        <n v="8904027126892" u="1"/>
        <n v="8909409285440" u="1"/>
        <n v="681147037519" u="1"/>
        <n v="8908014554637" u="1"/>
        <n v="8904391804563" u="1"/>
        <n v="8905450997837" u="1"/>
        <n v="630509498796" u="1"/>
        <n v="8907653034913" u="1"/>
        <n v="8906123066539" u="1"/>
        <n v="8901383629791" u="1"/>
        <n v="8902491015704" u="1"/>
        <n v="8901383173188" u="1"/>
        <n v="8421365593" u="1"/>
        <n v="8904432224848" u="1"/>
        <n v="8904027128117" u="1"/>
        <n v="8904279500327" u="1"/>
        <n v="9781837952700" u="1"/>
        <n v="5702017568775" u="1"/>
        <n v="5702017590233" u="1"/>
        <n v="8905450138636" u="1"/>
        <n v="630509888993" u="1"/>
        <n v="194735183326" u="1"/>
        <n v="9332934268951" u="1"/>
        <n v="194735340873" u="1"/>
        <n v="5702017816364" u="1"/>
        <n v="8904432201832" u="1"/>
        <n v="8907653108775" u="1"/>
        <n v="5702017815268" u="1"/>
        <n v="8906068862050" u="1"/>
        <n v="8907653073660" u="1"/>
        <n v="8909409261543" u="1"/>
        <n v="5702017812571" u="1"/>
        <n v="8901383942517" u="1"/>
        <n v="8906115471501" u="1"/>
        <n v="850068290697" u="1"/>
        <n v="8907653096805" u="1"/>
        <n v="8904406232961" u="1"/>
        <n v="697937099070" u="1"/>
        <n v="8906067987419" u="1"/>
        <n v="887961751062" u="1"/>
        <n v="887961923254" u="1"/>
        <n v="6970562680856" u="1"/>
        <n v="616985378920" u="1"/>
        <n v="8905450037632" u="1"/>
        <n v="8904432206431" u="1"/>
        <n v="8905672501768" u="1"/>
        <n v="195166233994" u="1"/>
        <n v="8907653091411" u="1"/>
        <n v="842817070988" u="1"/>
        <n v="8906185915394" u="1"/>
        <n v="4895038511453" u="1"/>
        <n v="6970562680351" u="1"/>
        <n v="8905672355484" u="1"/>
        <n v="8905672112322" u="1"/>
        <n v="5010994180959" u="1"/>
        <n v="8906029760234" u="1"/>
        <n v="8907653048538" u="1"/>
        <n v="5702018033265" u="1"/>
        <n v="8905672120037" u="1"/>
        <n v="194735128402" u="1"/>
        <n v="5702017567303" u="1"/>
        <n v="194735347858" u="1"/>
        <n v="6970327706500" u="1"/>
        <n v="8909409261758" u="1"/>
        <n v="8906046947892" u="1"/>
        <n v="8907653082686" u="1"/>
        <n v="491394531" u="1"/>
        <n v="8904279507333" u="1"/>
        <n v="8904279506237" u="1"/>
        <n v="8901180695128" u="1"/>
        <n v="194735126804" u="1"/>
        <n v="8906185915523" u="1"/>
        <n v="92389193633" u="1"/>
        <n v="4893993369508" u="1"/>
        <n v="8905672372139" u="1"/>
        <n v="92389275605" u="1"/>
        <n v="8904027124249" u="1"/>
        <n v="5015353754031" u="1"/>
        <n v="887961680386" u="1"/>
        <n v="887961691115" u="1"/>
        <n v="630509897346" u="1"/>
        <n v="8904391801920" u="1"/>
        <n v="8907653049849" u="1"/>
        <n v="9332934277182" u="1"/>
        <n v="5702017816074" u="1"/>
        <n v="8907653108195" u="1"/>
        <n v="8901383958334" u="1"/>
        <n v="90159066941" u="1"/>
        <n v="5702018067499" u="1"/>
        <n v="5702017812786" u="1"/>
        <n v="8905672295247" u="1"/>
        <n v="606314674533" u="1"/>
        <n v="5034253005340" u="1"/>
        <n v="8904391806390" u="1"/>
        <n v="8905450115040" u="1"/>
        <n v="194735243266" u="1"/>
        <n v="5010993809769" u="1"/>
        <n v="3870003575365" u="1"/>
        <n v="8904432217864" u="1"/>
        <n v="194735125708" u="1"/>
        <n v="195166288826" u="1"/>
        <n v="194735098132" u="1"/>
        <n v="8905450756588" u="1"/>
        <n v="8907653088510" u="1"/>
        <n v="8905039207777" u="1"/>
        <n v="8904027126656" u="1"/>
        <n v="8908022297120" u="1"/>
        <n v="5702017817804" u="1"/>
        <n v="194735334988" u="1"/>
        <n v="8905672238169" u="1"/>
        <n v="772301756" u="1"/>
        <n v="8908011797075" u="1"/>
        <n v="8905450027145" u="1"/>
        <n v="887961775303" u="1"/>
        <n v="5015353004860" u="1"/>
        <n v="5050048133326" u="1"/>
        <n v="8904432202563" u="1"/>
        <n v="8904432221281" u="1"/>
        <n v="8901137113071" u="1"/>
        <n v="8904279509955" u="1"/>
        <n v="8904279508859" u="1"/>
        <n v="8904432230092" u="1"/>
        <n v="195166244266" u="1"/>
        <n v="5702017816203" u="1"/>
        <n v="5702018034071" u="1"/>
        <n v="5702017812915" u="1"/>
        <n v="8904520801258" u="1"/>
        <n v="8909409261178" u="1"/>
        <n v="194735216055" u="1"/>
        <n v="8904432227986" u="1"/>
        <n v="8905450041608" u="1"/>
        <n v="8907653088725" u="1"/>
        <n v="194735108176" u="1"/>
        <n v="3467452077481" u="1"/>
        <n v="8905672119543" u="1"/>
        <n v="8904391805638" u="1"/>
        <n v="8901383993922" u="1"/>
        <n v="194735108039" u="1"/>
        <n v="195166251936" u="1"/>
        <n v="8904432213781" u="1"/>
        <n v="9332934375543" u="1"/>
        <n v="8907653073424" u="1"/>
        <n v="8909409261307" u="1"/>
        <n v="8904027121477" u="1"/>
        <n v="8904391801340" u="1"/>
        <n v="735263865447" u="1"/>
        <n v="8904406032479" u="1"/>
        <n v="616985376360" u="1"/>
        <n v="5702017802589" u="1"/>
        <n v="5702017812496" u="1"/>
        <n v="194735018970" u="1"/>
        <n v="8906215660379" u="1"/>
        <n v="8904432221625" u="1"/>
        <n v="8906134712081" u="1"/>
        <n v="8904027121606" u="1"/>
        <n v="194735368037" u="1"/>
        <n v="8906185912966" u="1"/>
        <n v="194735337316" u="1"/>
        <n v="8905672355248" u="1"/>
        <n v="8904348707541" u="1"/>
        <n v="8904432217284" u="1"/>
        <n v="8904432216188" u="1"/>
        <n v="729747631024" u="1"/>
        <n v="8904027123884" u="1"/>
        <n v="8901383964502" u="1"/>
        <n v="887961824360" u="1"/>
        <n v="8904279514812" u="1"/>
        <n v="194735192182" u="1"/>
        <n v="8905450809970" u="1"/>
        <n v="194735341511" u="1"/>
        <n v="5010996327017" u="1"/>
        <n v="8906134711114" u="1"/>
        <n v="8905450034280" u="1"/>
        <n v="8594156310318" u="1"/>
        <n v="3467452032459" u="1"/>
        <n v="5010993890422" u="1"/>
        <n v="8904432216317" u="1"/>
        <n v="194735359134" u="1"/>
        <n v="8904432225128" u="1"/>
        <n v="5702018069530" u="1"/>
        <n v="5702017583754" u="1"/>
        <n v="194735336494" u="1"/>
        <n v="630509944231" u="1"/>
        <n v="8906169660821" u="1"/>
        <n v="8901304309207" u="1"/>
        <n v="194735056316" u="1"/>
        <n v="4893993268214" u="1"/>
        <n v="8904432202112" u="1"/>
        <n v="3467452077610" u="1"/>
        <n v="5702018054734" u="1"/>
        <n v="8906133255602" u="1"/>
        <n v="8904391805058" u="1"/>
        <n v="194735334759" u="1"/>
        <n v="8906185912171" u="1"/>
        <n v="5702018062449" u="1"/>
        <n v="5292982081435" u="1"/>
        <n v="9010491735023" u="1"/>
        <n v="8904301776164" u="1"/>
        <n v="8905672361072" u="1"/>
        <n v="8904432202198" u="1"/>
        <n v="8907653064033" u="1"/>
        <n v="5010996293589" u="1"/>
        <n v="8906133255688" u="1"/>
        <n v="194735348633" u="1"/>
        <n v="8906818498164" u="1"/>
        <n v="8904027128612" u="1"/>
        <n v="8421134913073" u="1"/>
        <n v="8906124541417" u="1"/>
        <n v="8905450112698" u="1"/>
        <n v="695929017248" u="1"/>
        <n v="8905672361201" u="1"/>
        <n v="194735277735" u="1"/>
        <n v="8904429715649" u="1"/>
        <n v="742377952598" u="1"/>
        <n v="194735288601" u="1"/>
        <n v="8905450115019" u="1"/>
        <n v="9788187107460" u="1"/>
        <n v="90159110927" u="1"/>
        <n v="8906022397420" u="1"/>
        <n v="8904432229942" u="1"/>
        <n v="195166154831" u="1"/>
        <n v="5702017587257" u="1"/>
        <n v="492336785" u="1"/>
        <n v="5702017816128" u="1"/>
        <n v="8904027128827" u="1"/>
        <n v="8904279513136" u="1"/>
        <n v="8904406234552" u="1"/>
        <n v="9780241703632" u="1"/>
        <n v="8905672468115" u="1"/>
        <n v="5702017850276" u="1"/>
        <n v="8904432212449" u="1"/>
        <n v="8906103502019" u="1"/>
        <n v="5702017583464" u="1"/>
        <n v="8904432231167" u="1"/>
        <n v="5702017813431" u="1"/>
        <n v="5702018067048" u="1"/>
        <n v="8906054467672" u="1"/>
        <n v="8904391808776" u="1"/>
        <n v="8908029251019" u="1"/>
        <n v="5702017822242" u="1"/>
        <n v="8904477702882" u="1"/>
        <n v="8905450137240" u="1"/>
        <n v="195166108810" u="1"/>
        <n v="8906068861664" u="1"/>
        <n v="8905672111721" u="1"/>
        <n v="8421134081444" u="1"/>
        <n v="8907653085373" u="1"/>
        <n v="8906057366965" u="1"/>
        <n v="5702018063255" u="1"/>
        <n v="194735348176" u="1"/>
        <n v="8905450112032" u="1"/>
        <n v="8904391808905" u="1"/>
        <n v="194735153374" u="1"/>
        <n v="8906185913826" u="1"/>
        <n v="616985377589" u="1"/>
        <n v="8905450592919" u="1"/>
        <n v="5702018031933" u="1"/>
        <n v="8904136060018" u="1"/>
        <n v="8904432223667" u="1"/>
        <n v="8904027125840" u="1"/>
        <n v="842817009209" u="1"/>
        <n v="8908006537983" u="1"/>
        <n v="92389115130" u="1"/>
        <n v="194735019106" u="1"/>
        <n v="8905672367197" u="1"/>
        <n v="8904391801319" u="1"/>
        <n v="8904391804693" u="1"/>
        <n v="8904391803597" u="1"/>
        <n v="8904136010655" u="1"/>
        <n v="842817029023" u="1"/>
        <n v="8905450812055" u="1"/>
        <n v="887961912791" u="1"/>
        <n v="8904432229362" u="1"/>
        <n v="8904432224978" u="1"/>
        <n v="8907653086813" u="1"/>
        <n v="5015353709826" u="1"/>
        <n v="8906067986238" u="1"/>
        <n v="5034253004008" u="1"/>
        <n v="606314674298" u="1"/>
        <n v="616985378227" u="1"/>
        <n v="8904301759402" u="1"/>
        <n v="194735277643" u="1"/>
        <n v="90159527039" u="1"/>
        <n v="5702017565552" u="1"/>
        <n v="8905450034259" u="1"/>
        <n v="8909409033812" u="1"/>
        <n v="8904432210773" u="1"/>
        <n v="194735336630" u="1"/>
        <n v="5010994105518" u="1"/>
        <n v="8901137121281" u="1"/>
        <n v="8906133257644" u="1"/>
        <n v="8904391808196" u="1"/>
        <n v="8906006063204" u="1"/>
        <n v="8904432233918" u="1"/>
        <n v="8906143864474" u="1"/>
        <n v="630509889075" u="1"/>
        <n v="5702017599700" u="1"/>
        <n v="195166285948" u="1"/>
        <n v="8905672111141" u="1"/>
        <n v="8904520800657" u="1"/>
        <n v="8909409033898" u="1"/>
        <n v="729747660604" u="1"/>
        <n v="8906057367481" u="1"/>
        <n v="630509501434" u="1"/>
        <n v="8904001400451" u="1"/>
        <n v="8901383942647" u="1"/>
        <n v="3467452066317" u="1"/>
        <n v="8901137339235" u="1"/>
        <n v="4893993019540" u="1"/>
        <n v="8906175961073" u="1"/>
        <n v="8904432223001" u="1"/>
        <n v="8904432210902" u="1"/>
        <n v="8907653096935" u="1"/>
        <n v="8909409285914" u="1"/>
        <n v="8908022297830" u="1"/>
        <n v="8904301759617" u="1"/>
        <n v="8904477701335" u="1"/>
        <n v="8904432204369" u="1"/>
        <n v="850068290642" u="1"/>
        <n v="5015353003023" u="1"/>
        <n v="8904432210988" u="1"/>
        <n v="8904432221991" u="1"/>
        <n v="8907653090445" u="1"/>
        <n v="193052003164" u="1"/>
        <n v="616985378043" u="1"/>
        <n v="791115723655" u="1"/>
        <n v="5702017824864" u="1"/>
        <n v="8904027132008" u="1"/>
        <n v="8421134913127" u="1"/>
        <n v="194735347810" u="1"/>
        <n v="8904432215587" u="1"/>
        <n v="8904432224398" u="1"/>
        <n v="92389274394" u="1"/>
        <n v="5702017583389" u="1"/>
        <n v="195166287089" u="1"/>
        <n v="8904391804242" u="1"/>
        <n v="4052351035893" u="1"/>
        <n v="8906153604732" u="1"/>
        <n v="8904432216812" u="1"/>
        <n v="194735308323" u="1"/>
        <n v="8904027126700" u="1"/>
        <n v="8908022076008" u="1"/>
        <n v="9010491733197" u="1"/>
        <n v="8905672238213" u="1"/>
        <n v="195166311692" u="1"/>
        <n v="8902491015469" u="1"/>
        <n v="791115724430" u="1"/>
        <n v="8909409261093" u="1"/>
        <n v="8909056000090" u="1"/>
        <n v="9788184516531" u="1"/>
        <n v="619201270534" u="1"/>
        <n v="8907653088640" u="1"/>
        <n v="630509294749" u="1"/>
        <n v="8904027127882" u="1"/>
        <n v="8907653108454" u="1"/>
        <n v="8904027126786" u="1"/>
        <n v="195166276588" u="1"/>
        <n v="8905672336230" u="1"/>
        <n v="8901383991645" u="1"/>
        <n v="8905672113978" u="1"/>
        <n v="3870003575419" u="1"/>
        <n v="8905450036086" u="1"/>
        <n v="8904520800206" u="1"/>
        <n v="5702017412993" u="1"/>
        <n v="8906057367030" u="1"/>
        <n v="8909409261222" u="1"/>
        <n v="8904027126915" u="1"/>
        <n v="8904501602416" u="1"/>
        <n v="8904520801388" u="1"/>
        <n v="8904406032394" u="1"/>
        <n v="8908011797334" u="1"/>
        <n v="5010993800056" u="1"/>
        <n v="8904279503595" u="1"/>
        <n v="8906103500107" u="1"/>
        <n v="4501517098208" u="1"/>
        <n v="5702017814667" u="1"/>
        <n v="4790014225037" u="1"/>
        <n v="5015353918808" u="1"/>
        <n v="8901137604081" u="1"/>
        <n v="8421134904026" u="1"/>
        <n v="8905672355163" u="1"/>
        <n v="8904153507367" u="1"/>
        <n v="8905672360686" u="1"/>
        <n v="8904348701976" u="1"/>
        <n v="778988640319" u="1"/>
        <n v="5702017583099" u="1"/>
        <n v="8904384334879" u="1"/>
        <n v="8908018815185" u="1"/>
        <n v="4826000575746" u="1"/>
        <n v="8907653082365" u="1"/>
        <n v="195166160856" u="1"/>
        <n v="90159527107" u="1"/>
        <n v="8907653091176" u="1"/>
        <n v="8905450862708" u="1"/>
        <n v="887961744521" u="1"/>
        <n v="761847400506" u="1"/>
        <n v="4006333090714" u="1"/>
        <n v="4894166169192" u="1"/>
        <n v="8906184290089" u="1"/>
        <n v="193052064707" u="1"/>
        <n v="8904279507098" u="1"/>
        <n v="8904432212944" u="1"/>
        <n v="8904432222851" u="1"/>
        <n v="8904432231662" u="1"/>
        <n v="8904027125024" u="1"/>
        <n v="8904027122832" u="1"/>
        <n v="8908006537167" u="1"/>
        <n v="8901383901859" u="1"/>
        <n v="8907653073769" u="1"/>
        <n v="8906184290218" u="1"/>
        <n v="194735383238" u="1"/>
        <n v="8901137901463" u="1"/>
        <n v="8906215660638" u="1"/>
        <n v="8904391801685" u="1"/>
        <n v="5702018056905" u="1"/>
        <n v="8904391800589" u="1"/>
        <n v="8906134712340" u="1"/>
        <n v="5702018055809" u="1"/>
        <n v="8906123068045" u="1"/>
        <n v="8901137150014" u="1"/>
        <n v="8905672355507" u="1"/>
        <n v="6290210206925" u="1"/>
        <n v="8904432217543" u="1"/>
        <n v="5702017829173" u="1"/>
        <n v="8904432216447" u="1"/>
        <n v="887961868180" u="1"/>
        <n v="8904432234069" u="1"/>
        <n v="8907653097000" u="1"/>
        <n v="8904027126335" u="1"/>
        <n v="5702017560717" u="1"/>
        <n v="8907653082709" u="1"/>
        <n v="8904391805102" u="1"/>
        <n v="8906138270822" u="1"/>
        <n v="8905450042254" u="1"/>
        <n v="8905450240308" u="1"/>
        <n v="8904432202242" u="1"/>
        <n v="8904432211053" u="1"/>
        <n v="5702017417721" u="1"/>
        <n v="8906133255732" u="1"/>
        <n v="8904391806284" u="1"/>
        <n v="8904391805188" u="1"/>
        <n v="8905450237063" u="1"/>
        <n v="630509888887" u="1"/>
        <n v="8904384325488" u="1"/>
        <n v="5702018056486" u="1"/>
        <n v="195166190846" u="1"/>
        <n v="92389274325" u="1"/>
        <n v="8904279503144" u="1"/>
        <n v="8908022297014" u="1"/>
        <n v="194735259014" u="1"/>
        <n v="8905450027039" u="1"/>
        <n v="8906185910238" u="1"/>
        <n v="5702017824918" u="1"/>
        <n v="8905450042469" u="1"/>
        <n v="8904432202457" u="1"/>
        <n v="8904432212364" u="1"/>
        <n v="8901383629449" u="1"/>
        <n v="8901383959539" u="1"/>
        <n v="8905450413283" u="1"/>
        <n v="842817028514" u="1"/>
        <n v="8901383172846" u="1"/>
        <n v="5702017814506" u="1"/>
        <n v="195861020752" u="1"/>
        <n v="5702017153230" u="1"/>
        <n v="8906022397550" u="1"/>
        <n v="8906057366880" u="1"/>
        <n v="8906057364688" u="1"/>
        <n v="8906153600413" u="1"/>
        <n v="8904027128957" u="1"/>
        <n v="8904367900626" u="1"/>
        <n v="8904432221304" u="1"/>
        <n v="8904406233586" u="1"/>
        <n v="8904391808820" u="1"/>
        <n v="8905450220881" u="1"/>
        <n v="3467452071953" u="1"/>
        <n v="8904477700734" u="1"/>
        <n v="8906154880135" u="1"/>
        <n v="8904432214771" u="1"/>
        <n v="8904432223582" u="1"/>
        <n v="8906057360390" u="1"/>
        <n v="5702017815688" u="1"/>
        <n v="194735317042" u="1"/>
        <n v="5055286659607" u="1"/>
        <n v="8904432231297" u="1"/>
        <n v="8906057367009" u="1"/>
        <n v="8907653082129" u="1"/>
        <n v="8905672075511" u="1"/>
        <n v="8904027131278" u="1"/>
        <n v="8905672547544" u="1"/>
        <n v="8905450137370" u="1"/>
        <n v="8906169660371" u="1"/>
        <n v="8906067981554" u="1"/>
        <n v="8906067980458" u="1"/>
        <n v="4893993280636" u="1"/>
        <n v="8904391810045" u="1"/>
        <n v="8905672242791" u="1"/>
        <n v="5702017815183" u="1"/>
        <n v="8907653050302" u="1"/>
        <n v="8904103181135" u="1"/>
        <n v="8904279505766" u="1"/>
        <n v="491892652" u="1"/>
        <n v="5702017415239" u="1"/>
        <n v="8904432223711" u="1"/>
        <n v="8904432222615" u="1"/>
        <n v="27084092950" u="1"/>
        <n v="8905450039568" u="1"/>
        <n v="92389869422" u="1"/>
        <n v="8906151410021" u="1"/>
        <n v="8904432224893" u="1"/>
        <n v="8904432223797" u="1"/>
        <n v="8909409263608" u="1"/>
        <n v="194735176793" u="1"/>
        <n v="8904279514706" u="1"/>
        <n v="8906067986153" u="1"/>
        <n v="616985377671" u="1"/>
        <n v="8905450138681" u="1"/>
        <n v="8904268300624" u="1"/>
        <n v="8906067982865" u="1"/>
        <n v="8906134711008" u="1"/>
        <n v="8901383493545" u="1"/>
        <n v="8904432217307" u="1"/>
        <n v="8905450219076" u="1"/>
        <n v="8904432233833" u="1"/>
        <n v="8906134713286" u="1"/>
        <n v="8905450113473" u="1"/>
        <n v="8906123066799" u="1"/>
        <n v="195166190754" u="1"/>
        <n v="738280538738" u="1"/>
        <n v="5702017677248" u="1"/>
        <n v="8908017980204" u="1"/>
        <n v="630509992157" u="1"/>
        <n v="5702017566122" u="1"/>
        <n v="8905450034303" u="1"/>
        <n v="8904027128377" u="1"/>
        <n v="8904279501683" u="1"/>
        <n v="8907653096850" u="1"/>
        <n v="4895038552135" u="1"/>
        <n v="195166246819" u="1"/>
        <n v="8904301759532" u="1"/>
        <n v="8905450113602" u="1"/>
        <n v="8906134712319" u="1"/>
        <n v="193052034984" u="1"/>
        <n v="8904301767247" u="1"/>
        <n v="194735339778" u="1"/>
        <n v="8909409033942" u="1"/>
        <n v="90159527152" u="1"/>
        <n v="5050048168861" u="1"/>
        <n v="6970562689163" u="1"/>
        <n v="8902057411957" u="1"/>
        <n v="8904279505100" u="1"/>
        <n v="8907653090360" u="1"/>
        <n v="8901137129126" u="1"/>
        <n v="8904027128506" u="1"/>
        <n v="8905450113688" u="1"/>
        <n v="8905672111271" u="1"/>
        <n v="5702017719702" u="1"/>
        <n v="8904520800787" u="1"/>
        <n v="92389193220" u="1"/>
        <n v="791115722962" u="1"/>
        <n v="8906163952670" u="1"/>
        <n v="8904279505186" u="1"/>
        <n v="8906153600048" u="1"/>
        <n v="195166286037" u="1"/>
        <n v="195166247458" u="1"/>
        <n v="8901137101726" u="1"/>
        <n v="8904391808455" u="1"/>
        <n v="195166285900" u="1"/>
        <n v="8904027120920" u="1"/>
        <n v="616985376254" u="1"/>
        <n v="8904477702561" u="1"/>
        <n v="887961980899" u="1"/>
        <n v="4893993021840" u="1"/>
        <n v="8421134088429" u="1"/>
        <n v="738280538691" u="1"/>
        <n v="8906103500688" u="1"/>
        <n v="4895038548428" u="1"/>
        <n v="8904027125390" u="1"/>
        <n v="8906057367740" u="1"/>
        <n v="8909409260836" u="1"/>
        <n v="8904027123198" u="1"/>
        <n v="8907653090575" u="1"/>
        <n v="5702017816623" u="1"/>
        <n v="8905450114999" u="1"/>
        <n v="8904103145526" u="1"/>
        <n v="8909409023240" u="1"/>
        <n v="887961961997" u="1"/>
        <n v="8904432224442" u="1"/>
        <n v="5702017812830" u="1"/>
        <n v="8906067981318" u="1"/>
        <n v="8906068861558" u="1"/>
        <n v="791115723600" u="1"/>
        <n v="8906045560764" u="1"/>
        <n v="8906103501999" u="1"/>
        <n v="8907653086363" u="1"/>
        <n v="8906057367955" u="1"/>
        <n v="8904279506626" u="1"/>
        <n v="92389111088" u="1"/>
        <n v="5702017601076" u="1"/>
        <n v="194735176427" u="1"/>
        <n v="8906123068540" u="1"/>
        <n v="9332934363274" u="1"/>
        <n v="8904477702905" u="1"/>
        <n v="8901383942111" u="1"/>
        <n v="8904432224657" u="1"/>
        <n v="8904027126830" u="1"/>
        <n v="194735343379" u="1"/>
        <n v="8904027124638" u="1"/>
        <n v="5050048060776" u="1"/>
        <n v="8904391804501" u="1"/>
        <n v="8905672116214" u="1"/>
        <n v="8902491015599" u="1"/>
        <n v="8905672078864" u="1"/>
        <n v="8904279507937" u="1"/>
        <n v="5702017817934" u="1"/>
        <n v="195166210933" u="1"/>
        <n v="8906125081103" u="1"/>
        <n v="8904153507282" u="1"/>
        <n v="8904520800336" u="1"/>
        <n v="4893163870148" u="1"/>
        <n v="8902491015728" u="1"/>
        <n v="194735255634" u="1"/>
        <n v="8906057367160" u="1"/>
        <n v="5702017587462" u="1"/>
        <n v="8907653091091" u="1"/>
        <n v="8904432225968" u="1"/>
        <n v="9781474894791" u="1"/>
        <n v="761847400087" u="1"/>
        <n v="5702017815237" u="1"/>
        <n v="8905450411500" u="1"/>
        <n v="194735184873" u="1"/>
        <n v="195166276403" u="1"/>
        <n v="3467452038192" u="1"/>
        <n v="8906054462516" u="1"/>
        <n v="8904103180190" u="1"/>
        <n v="8904432206240" u="1"/>
        <n v="8907653108799" u="1"/>
        <n v="8904432221670" u="1"/>
        <n v="8904384334923" u="1"/>
        <n v="194735211074" u="1"/>
        <n v="8907653005388" u="1"/>
        <n v="5702017812540" u="1"/>
        <n v="8904027121651" u="1"/>
        <n v="8907653091220" u="1"/>
        <n v="194735322428" u="1"/>
        <n v="5702017470351" u="1"/>
        <n v="8906057079124" u="1"/>
        <n v="8906143864368" u="1"/>
        <n v="8905672355293" u="1"/>
        <n v="8905450022140" u="1"/>
        <n v="194735175970" u="1"/>
        <n v="8907653073684" u="1"/>
        <n v="8908017463042" u="1"/>
        <n v="8906057366279" u="1"/>
        <n v="8906115471525" u="1"/>
        <n v="8904342300700" u="1"/>
        <n v="8907653096829" u="1"/>
        <n v="8909409285808" u="1"/>
        <n v="8904391808219" u="1"/>
        <n v="8906067988539" u="1"/>
        <n v="8904125482180" u="1"/>
        <n v="4895038511422" u="1"/>
        <n v="8905450037656" u="1"/>
        <n v="8905672355422" u="1"/>
        <n v="9555825914960" u="1"/>
        <n v="8904103171594" u="1"/>
        <n v="5010994180928" u="1"/>
        <n v="8906108834610" u="1"/>
        <n v="8906103501548" u="1"/>
        <n v="8904027126250" u="1"/>
        <n v="5702016617757" u="1"/>
        <n v="8907653091435" u="1"/>
        <n v="8908006537297" u="1"/>
        <n v="194735052431" u="1"/>
        <n v="8905672112346" u="1"/>
        <n v="4893993021765" u="1"/>
        <n v="8906123064801" u="1"/>
        <n v="5015353564166" u="1"/>
        <n v="5702017818740" u="1"/>
        <n v="8906153603315" u="1"/>
        <n v="8901137901593" u="1"/>
        <n v="8904432220918" u="1"/>
        <n v="714686710343" u="1"/>
        <n v="630509948642" u="1"/>
        <n v="8902491007433" u="1"/>
        <n v="8906185915547" u="1"/>
        <n v="8907653054171" u="1"/>
        <n v="8905672365544" u="1"/>
        <n v="8904432207766" u="1"/>
        <n v="8907653060790" u="1"/>
        <n v="5702017816043" u="1"/>
        <n v="5702018069660" u="1"/>
        <n v="8907653097130" u="1"/>
        <n v="5702017583884" u="1"/>
        <n v="8904027126465" u="1"/>
        <n v="194735298778" u="1"/>
        <n v="5702017592695" u="1"/>
        <n v="842817029054" u="1"/>
        <n v="8904391805232" u="1"/>
        <n v="8906067985552" u="1"/>
        <n v="8906140141462" u="1"/>
        <n v="8904432221090" u="1"/>
        <n v="5010996149541" u="1"/>
        <n v="5702018054864" u="1"/>
        <n v="8905450416529" u="1"/>
        <n v="8905672337091" u="1"/>
        <n v="616985378258" u="1"/>
        <n v="8905039207715" u="1"/>
        <n v="194735176700" u="1"/>
        <n v="8907653088534" u="1"/>
        <n v="193052079725" u="1"/>
        <n v="5702018063170" u="1"/>
        <n v="8904432230030" u="1"/>
        <n v="195166157566" u="1"/>
        <n v="8904391806543" u="1"/>
        <n v="8906067985767" u="1"/>
        <n v="8905450029361" u="1"/>
        <n v="8908011797099" u="1"/>
        <n v="9555825904473" u="1"/>
        <n v="8905450811713" u="1"/>
        <n v="8904406503139" u="1"/>
        <n v="8909409261116" u="1"/>
        <n v="8906057364732" u="1"/>
        <n v="8901137118618" u="1"/>
        <n v="195166258003" u="1"/>
        <n v="8421134908314" u="1"/>
        <n v="850068290673" u="1"/>
        <n v="778988679708" u="1"/>
        <n v="5702017590127" u="1"/>
        <n v="8904915684046" u="1"/>
        <n v="5702018062708" u="1"/>
        <n v="8904384300539" u="1"/>
        <n v="8905672370401" u="1"/>
        <n v="887961923230" u="1"/>
        <n v="5702017816258" u="1"/>
        <n v="8904432221434" u="1"/>
        <n v="9332934317178" u="1"/>
        <n v="8904432230245" u="1"/>
        <n v="8908022297359" u="1"/>
        <n v="8904391808950" u="1"/>
        <n v="8905672119567" u="1"/>
        <n v="194735107988" u="1"/>
        <n v="194735098309" u="1"/>
        <n v="8905450811928" u="1"/>
        <n v="8905672370487" u="1"/>
        <n v="8909409263523" u="1"/>
        <n v="194735263714" u="1"/>
        <n v="8904384345776" u="1"/>
        <n v="8908018815079" u="1"/>
        <n v="5702017812465" u="1"/>
        <n v="194735015221" u="1"/>
        <n v="5702017822372" u="1"/>
        <n v="194735342419" u="1"/>
        <n v="616985376841" u="1"/>
        <n v="8904391801364" u="1"/>
        <n v="8906067981684" u="1"/>
        <n v="8904391800268" u="1"/>
        <n v="8906067980588" u="1"/>
        <n v="8904432226033" u="1"/>
        <n v="194735089543" u="1"/>
        <n v="8908013692194" u="1"/>
        <n v="8904432221649" u="1"/>
        <n v="194735338863" u="1"/>
        <n v="8904027126014" u="1"/>
        <n v="8908018815208" u="1"/>
        <n v="194735303069" u="1"/>
        <n v="8905672540088" u="1"/>
        <n v="8906169660630" u="1"/>
        <n v="842817078816" u="1"/>
        <n v="887961813975" u="1"/>
        <n v="8905450161870" u="1"/>
        <n v="8904027128292" u="1"/>
        <n v="695929012069" u="1"/>
        <n v="9789350899281" u="1"/>
        <n v="8901137221363" u="1"/>
        <n v="8908027940007" u="1"/>
        <n v="6954540600715" u="1"/>
        <n v="5702018068403" u="1"/>
        <n v="8906134711138" u="1"/>
        <n v="8904348702171" u="1"/>
        <n v="8906123066843" u="1"/>
        <n v="887961928068" u="1"/>
        <n v="194735191994" u="1"/>
        <n v="8904432217437" u="1"/>
        <n v="8906172550164" u="1"/>
        <n v="842817070780" u="1"/>
        <n v="8904432233963" u="1"/>
        <n v="8904027126229" u="1"/>
        <n v="8904406233050" u="1"/>
        <n v="195166231020" u="1"/>
        <n v="8906067985316" u="1"/>
        <n v="8906169660845" u="1"/>
        <n v="5037970014329" u="1"/>
        <n v="8905672361010" u="1"/>
        <n v="8904432202136" u="1"/>
        <n v="8907653096980" u="1"/>
        <n v="491602710" u="1"/>
        <n v="8906133255626" u="1"/>
        <n v="5010994107840" u="1"/>
        <n v="5010996274335" u="1"/>
        <n v="8907653060769" u="1"/>
        <n v="8909409260751" u="1"/>
        <n v="8906057364367" u="1"/>
        <n v="5702018054789" u="1"/>
        <n v="8906818498188" u="1"/>
        <n v="6290210208097" u="1"/>
        <n v="8904406234361" u="1"/>
        <n v="194735177110" u="1"/>
        <n v="194735293070" u="1"/>
        <n v="8904391806307" u="1"/>
        <n v="5702017836416" u="1"/>
        <n v="8901765529725" u="1"/>
        <n v="8904432212258" u="1"/>
        <n v="8904027123242" u="1"/>
        <n v="8904391807489" u="1"/>
        <n v="8905672348073" u="1"/>
        <n v="8906169660050" u="1"/>
        <n v="9332934359772" u="1"/>
        <n v="8906057366774" u="1"/>
        <n v="8909409260966" u="1"/>
        <n v="194735205325" u="1"/>
        <n v="194735234585" u="1"/>
        <n v="778988399811" u="1"/>
        <n v="8904279504349" u="1"/>
        <n v="8904432230009" u="1"/>
        <n v="4895263401376" u="1"/>
        <n v="5702018054918" u="1"/>
        <n v="8906185913635" u="1"/>
        <n v="3154141190209" u="1"/>
        <n v="194735176151" u="1"/>
        <n v="8904348708210" u="1"/>
        <n v="887961329131" u="1"/>
        <n v="491453043" u="1"/>
        <n v="194735358489" u="1"/>
        <n v="8904432215761" u="1"/>
        <n v="8904432224572" u="1"/>
        <n v="8904432223476" u="1"/>
        <n v="8907653085311" u="1"/>
        <n v="8907653083119" u="1"/>
        <n v="8905672547438" u="1"/>
        <n v="4893993018703" u="1"/>
        <n v="8904391802224" u="1"/>
        <n v="8904406234705" u="1"/>
        <n v="8905672111745" u="1"/>
        <n v="8904406233609" u="1"/>
        <n v="8905450220904" u="1"/>
        <n v="494500286" u="1"/>
        <n v="8904103181029" u="1"/>
        <n v="5702018031902" u="1"/>
        <n v="8904432224701" u="1"/>
        <n v="8904268300389" u="1"/>
        <n v="8904391808929" u="1"/>
        <n v="6290210172015" u="1"/>
        <n v="8904520800251" u="1"/>
        <n v="8908006537921" u="1"/>
        <n v="8904432229171" u="1"/>
        <n v="8905672242814" u="1"/>
        <n v="194735347988" u="1"/>
        <n v="9332934388741" u="1"/>
        <n v="8904432224787" u="1"/>
        <n v="8904027125864" u="1"/>
        <n v="8904027124768" u="1"/>
        <n v="8901137221127" u="1"/>
        <n v="8901383107152" u="1"/>
        <n v="6970562681266" u="1"/>
        <n v="8904391804631" u="1"/>
        <n v="8905450137479" u="1"/>
        <n v="8905450032972" u="1"/>
        <n v="5702018031988" u="1"/>
        <n v="887961714463" u="1"/>
        <n v="8909409285594" u="1"/>
        <n v="8901383494535" u="1"/>
        <n v="8901383173256" u="1"/>
        <n v="3467452051672" u="1"/>
        <n v="8906125081233" u="1"/>
        <n v="630509985890" u="1"/>
        <n v="5702017812519" u="1"/>
        <n v="8901137153046" u="1"/>
        <n v="8905672369542" u="1"/>
        <n v="8906169660609" u="1"/>
        <n v="842817028682" u="1"/>
        <n v="8906057367290" u="1"/>
        <n v="8909409261482" u="1"/>
        <n v="695929017224" u="1"/>
        <n v="8906115471440" u="1"/>
        <n v="681147037397" u="1"/>
        <n v="8904432201900" u="1"/>
        <n v="8904279501577" u="1"/>
        <n v="5702018056820" u="1"/>
        <n v="8421134916760" u="1"/>
        <n v="824134021010" u="1"/>
        <n v="3467452077283" u="1"/>
        <n v="9789352766420" u="1"/>
        <n v="609832534327" u="1"/>
        <n v="8906143864412" u="1"/>
        <n v="842817038315" u="1"/>
        <n v="8906134713309" u="1"/>
        <n v="8906068861022" u="1"/>
        <n v="630509360246" u="1"/>
        <n v="5010996248923" u="1"/>
        <n v="8907653091350" u="1"/>
        <n v="8907653090254" u="1"/>
        <n v="8904027130592" u="1"/>
        <n v="194735098125" u="1"/>
        <n v="8906143864498" u="1"/>
        <n v="8904411000616" u="1"/>
        <n v="630509872435" u="1"/>
        <n v="887961643787" u="1"/>
        <n v="5010996237415" u="1"/>
        <n v="8904279502888" u="1"/>
        <n v="8905672501836" u="1"/>
        <n v="8904432223025" u="1"/>
        <n v="8904432210926" u="1"/>
        <n v="630509291762" u="1"/>
        <n v="5702017599755" u="1"/>
        <n v="8904027124102" u="1"/>
        <n v="8904391809445" u="1"/>
        <n v="92389109443" u="1"/>
        <n v="8904027130721" u="1"/>
        <n v="8906054463957" u="1"/>
        <n v="8904477701359" u="1"/>
        <n v="5015353611488" u="1"/>
        <n v="8905672370982" u="1"/>
        <n v="8905039184399" u="1"/>
        <n v="8908017463301" u="1"/>
        <n v="8904027125284" u="1"/>
        <n v="8908014554125" u="1"/>
        <n v="8907653090469" u="1"/>
        <n v="4895038512078" u="1"/>
        <n v="8906169662092" u="1"/>
        <n v="8904391800763" u="1"/>
        <n v="9102742992474" u="1"/>
        <n v="195166225951" u="1"/>
        <n v="8906123064931" u="1"/>
        <n v="8905450036819" u="1"/>
        <n v="8904432224336" u="1"/>
        <n v="616985377565" u="1"/>
        <n v="8904027125413" u="1"/>
        <n v="8904027124317" u="1"/>
        <n v="8908006537556" u="1"/>
        <n v="8905672467989" u="1"/>
        <n v="8902491015278" u="1"/>
        <n v="8906153341651" u="1"/>
        <n v="8901383450029" u="1"/>
        <n v="616985376469" u="1"/>
        <n v="842817091365" u="1"/>
        <n v="842817091228" u="1"/>
        <n v="5702018056530" u="1"/>
        <n v="8907653082969" u="1"/>
        <n v="5015353611617" u="1"/>
        <n v="194735358625" u="1"/>
        <n v="3467452077412" u="1"/>
        <n v="8904391804266" u="1"/>
        <n v="5702018063149" u="1"/>
        <n v="8905450027084" u="1"/>
        <n v="8904520800015" u="1"/>
        <n v="4052351033707" u="1"/>
        <n v="8906153604756" u="1"/>
        <n v="8909409261031" u="1"/>
        <n v="778988507919" u="1"/>
        <n v="8904432217932" u="1"/>
        <n v="8904027126724" u="1"/>
        <n v="8904411000036" u="1"/>
        <n v="4501517003448" u="1"/>
        <n v="194735037773" u="1"/>
        <n v="5702018060452" u="1"/>
        <n v="492336789" u="1"/>
        <n v="8908011797143" u="1"/>
        <n v="195166155418" u="1"/>
        <n v="194735341504" u="1"/>
        <n v="9788184516555" u="1"/>
        <n v="8907653088664" u="1"/>
        <n v="630509641345" u="1"/>
        <n v="92389109146" u="1"/>
        <n v="5011551001199" u="1"/>
        <n v="8906010579425" u="1"/>
        <n v="630509889051" u="1"/>
        <n v="8907653073363" u="1"/>
        <n v="8906057367054" u="1"/>
        <n v="8909409261246" u="1"/>
        <n v="5702017815732" u="1"/>
        <n v="8908022297403" u="1"/>
        <n v="8905450100022" u="1"/>
        <n v="8904391806802" u="1"/>
        <n v="5034253003902" u="1"/>
        <n v="7435871718786" u="1"/>
        <n v="8904153507305" u="1"/>
        <n v="4006333090677" u="1"/>
        <n v="8905672370531" u="1"/>
        <n v="842817090085" u="1"/>
        <n v="5702017584164" u="1"/>
        <n v="8901383638649" u="1"/>
        <n v="8904432231471" u="1"/>
        <n v="8908021648312" u="1"/>
        <n v="630509875719" u="1"/>
        <n v="194735279463" u="1"/>
        <n v="5010996280718" u="1"/>
        <n v="8909036001512" u="1"/>
        <n v="8906057079018" u="1"/>
        <n v="194735216093" u="1"/>
        <n v="8905672355187" u="1"/>
        <n v="8907653084581" u="1"/>
        <n v="8907653082389" u="1"/>
        <n v="8906115471419" u="1"/>
        <n v="90159169109" u="1"/>
        <n v="8904279503748" u="1"/>
        <n v="194735108077" u="1"/>
        <n v="606314674090" u="1"/>
        <n v="5702017849966" u="1"/>
        <n v="8906154880524" u="1"/>
        <n v="8904432217352" u="1"/>
        <n v="8906045560207" u="1"/>
        <n v="5702017416465" u="1"/>
        <n v="8904432225067" u="1"/>
        <n v="630509944293" u="1"/>
        <n v="8904432221779" u="1"/>
        <n v="8907653073707" u="1"/>
        <n v="8904027125048" u="1"/>
        <n v="8904027123952" u="1"/>
        <n v="887961583335" u="1"/>
        <n v="8901383235084" u="1"/>
        <n v="8906169660760" u="1"/>
        <n v="194735358670" u="1"/>
        <n v="8906151410281" u="1"/>
        <n v="8904103171617" u="1"/>
        <n v="5010993767779" u="1"/>
        <n v="8904391806093" u="1"/>
        <n v="8904432234007" u="1"/>
        <n v="8906123068069" u="1"/>
        <n v="8901137150038" u="1"/>
        <n v="778988507551" u="1"/>
        <n v="8905672365438" u="1"/>
        <n v="8905450757387" u="1"/>
        <n v="8904027128551" u="1"/>
        <n v="8904367900220" u="1"/>
        <n v="8907653087117" u="1"/>
        <n v="5702017815442" u="1"/>
        <n v="8909409286003" u="1"/>
        <n v="8904027126359" u="1"/>
        <n v="9789350899540" u="1"/>
        <n v="3467452077627" u="1"/>
        <n v="778988456873" u="1"/>
        <n v="619201270510" u="1"/>
        <n v="8904391806222" u="1"/>
        <n v="8905940036121" u="1"/>
        <n v="194735001750" u="1"/>
        <n v="8906185910047" u="1"/>
        <n v="8904301785043" u="1"/>
        <n v="8907653060813" u="1"/>
        <n v="8907324016088" u="1"/>
        <n v="92389268935" u="1"/>
        <n v="8903539093371" u="1"/>
        <n v="8902491017449" u="1"/>
        <n v="8908019510010" u="1"/>
        <n v="5015353612133" u="1"/>
        <n v="8904432229881" u="1"/>
        <n v="8905450042407" u="1"/>
        <n v="8904279503168" u="1"/>
        <n v="8908022297038" u="1"/>
        <n v="4052351034513" u="1"/>
        <n v="4006592093105" u="1"/>
        <n v="8905672337114" u="1"/>
        <n v="8905450029255" u="1"/>
        <n v="8906185913550" u="1"/>
        <n v="8907595038345" u="1"/>
        <n v="8904432203577" u="1"/>
        <n v="9789387779266" u="1"/>
        <n v="8907653054409" u="1"/>
        <n v="8904027123372" u="1"/>
        <n v="8905450758827" u="1"/>
        <n v="8908015563393" u="1"/>
        <n v="194735232437" u="1"/>
        <n v="8904391801043" u="1"/>
        <n v="8904406234620" u="1"/>
        <n v="8905672111660" u="1"/>
        <n v="8904406233524" u="1"/>
        <n v="194735243303" u="1"/>
        <n v="5015353758589" u="1"/>
        <n v="5702017816753" u="1"/>
        <n v="4894166169000" u="1"/>
        <n v="5702017815657" u="1"/>
        <n v="8904432231235" u="1"/>
        <n v="194735029006" u="1"/>
        <n v="8904391808844" u="1"/>
        <n v="8904477700758" u="1"/>
        <n v="4893993280605" u="1"/>
        <n v="8904432214795" u="1"/>
        <n v="8904429712730" u="1"/>
        <n v="8904027124683" u="1"/>
        <n v="9019720500180" u="1"/>
        <n v="8904027123587" u="1"/>
        <n v="8904279506800" u="1"/>
        <n v="8908014554620" u="1"/>
        <n v="8905672075535" u="1"/>
        <n v="194735180349" u="1"/>
        <n v="8904279504608" u="1"/>
        <n v="8905450997820" u="1"/>
        <n v="8904268300433" u="1"/>
        <n v="8905450137394" u="1"/>
        <n v="8906169660395" u="1"/>
        <n v="5702017599519" u="1"/>
        <n v="8904406234835" u="1"/>
        <n v="194735270057" u="1"/>
        <n v="8906022397789" u="1"/>
        <n v="8901180228128" u="1"/>
        <n v="8904103181159" u="1"/>
        <n v="194735337262" u="1"/>
        <n v="8904432223735" u="1"/>
        <n v="8907234501520" u="1"/>
        <n v="8904027123716" u="1"/>
        <n v="681147037526" u="1"/>
        <n v="5702018070499" u="1"/>
        <n v="8906169660524" u="1"/>
        <n v="8908017980013" u="1"/>
        <n v="8905450033016" u="1"/>
        <n v="8904027128186" u="1"/>
        <n v="9781488923494" u="1"/>
        <n v="492365279" u="1"/>
        <n v="8904279500396" u="1"/>
        <n v="8906022397918" u="1"/>
        <n v="4052351033820" u="1"/>
        <n v="8906067986177" u="1"/>
        <n v="194735348077" u="1"/>
        <n v="8905450809888" u="1"/>
        <n v="8904268300648" u="1"/>
        <n v="8908017980099" u="1"/>
        <n v="92389109054" u="1"/>
        <n v="8905450035294" u="1"/>
        <n v="8905450233348" u="1"/>
        <n v="8905450034198" u="1"/>
        <n v="194735347940" u="1"/>
        <n v="8907653052733" u="1"/>
        <n v="92389111040" u="1"/>
        <n v="8901383493569" u="1"/>
        <n v="8907653060448" u="1"/>
        <n v="8901383942500" u="1"/>
        <n v="735745937778" u="1"/>
        <n v="8904027128315" u="1"/>
        <n v="8904432233857" u="1"/>
        <n v="9789350899304" u="1"/>
        <n v="8906067987402" u="1"/>
        <n v="5702017590332" u="1"/>
        <n v="8906169661835" u="1"/>
        <n v="5702017815367" u="1"/>
        <n v="8907653096874" u="1"/>
        <n v="8904391808264" u="1"/>
        <n v="887961531831" u="1"/>
        <n v="8906046942309" u="1"/>
        <n v="8904477702370" u="1"/>
        <n v="8905450113626" u="1"/>
        <n v="8904520800725" u="1"/>
        <n v="8905672120020" u="1"/>
        <n v="8909409033966" u="1"/>
        <n v="8909409261741" u="1"/>
        <n v="8904432228549" u="1"/>
        <n v="8904279506220" u="1"/>
        <n v="8905450308435" u="1"/>
        <n v="3467452077337" u="1"/>
        <n v="8905672112391" u="1"/>
        <n v="8904406233159" u="1"/>
        <n v="695929032098" u="1"/>
        <n v="8905672361119" u="1"/>
        <n v="8905672372122" u="1"/>
        <n v="8905672501966" u="1"/>
        <n v="5702018063590" u="1"/>
        <n v="5702017864440" u="1"/>
        <n v="8908022297984" u="1"/>
        <n v="8904027124232" u="1"/>
        <n v="8904027120944" u="1"/>
        <n v="8908018151054" u="1"/>
        <n v="842817091631" u="1"/>
        <n v="8906057078417" u="1"/>
        <n v="630509992454" u="1"/>
        <n v="8905414004564" u="1"/>
        <n v="8907653082884" u="1"/>
        <n v="8905672295230" u="1"/>
        <n v="6954540600920" u="1"/>
        <n v="4893993021895" u="1"/>
        <n v="8904136020050" u="1"/>
        <n v="8909409023264" u="1"/>
        <n v="194735358212" u="1"/>
        <n v="8904477702714" u="1"/>
        <n v="5702017816678" u="1"/>
        <n v="8905450756571" u="1"/>
        <n v="8904279501041" u="1"/>
        <n v="8905039207760" u="1"/>
        <n v="8907653086301" u="1"/>
        <n v="8908006537686" u="1"/>
        <n v="606314674540" u="1"/>
        <n v="8906067984630" u="1"/>
        <n v="8904391802118" u="1"/>
        <n v="8906169660159" u="1"/>
        <n v="8905672111639" u="1"/>
        <n v="194735333974" u="1"/>
        <n v="5702017816173" u="1"/>
        <n v="8907653086387" u="1"/>
        <n v="8907653108393" u="1"/>
        <n v="8906057367979" u="1"/>
        <n v="8906153604800" u="1"/>
        <n v="5702017812885" u="1"/>
        <n v="8905450998766" u="1"/>
        <n v="5010996322388" u="1"/>
        <n v="5702016111330" u="1"/>
        <n v="616985376551" u="1"/>
        <n v="8904520801241" u="1"/>
        <n v="8904520800145" u="1"/>
        <n v="8907653035842" u="1"/>
        <n v="8904477702929" u="1"/>
        <n v="194735347711" u="1"/>
        <n v="5702016889772" u="1"/>
        <n v="8909409261161" u="1"/>
        <n v="8901736239301" u="1"/>
        <n v="8907653108522" u="1"/>
        <n v="194735123872" u="1"/>
        <n v="8463760412513" u="1"/>
        <n v="8904501602355" u="1"/>
        <n v="5702017817903" u="1"/>
        <n v="194735275489" u="1"/>
        <n v="8904391805621" u="1"/>
        <n v="8904391804525" u="1"/>
        <n v="8908011797273" u="1"/>
        <n v="8905672078888" u="1"/>
        <n v="8901383977465" u="1"/>
        <n v="8904027121460" u="1"/>
        <n v="8905450075825" u="1"/>
        <n v="8904520801456" u="1"/>
        <n v="8906204260177" u="1"/>
        <n v="606117549595" u="1"/>
        <n v="8907653044868" u="1"/>
        <n v="8907653073493" u="1"/>
        <n v="8906022395662" u="1"/>
        <n v="8906123061107" u="1"/>
        <n v="5702017850450" u="1"/>
        <n v="887961716733" u="1"/>
        <n v="8906215660362" u="1"/>
        <n v="8909409285617" u="1"/>
        <n v="8905450411524" u="1"/>
        <n v="8904279520189" u="1"/>
        <n v="195166276489" u="1"/>
        <n v="5702017590257" u="1"/>
        <n v="8905672355231" u="1"/>
        <n v="8907595028933" u="1"/>
        <n v="8904432212883" u="1"/>
        <n v="5702018034804" u="1"/>
        <n v="8906057367313" u="1"/>
        <n v="8909409261505" u="1"/>
        <n v="5702017758633" u="1"/>
        <n v="8906118196814" u="1"/>
        <n v="8901137340163" u="1"/>
        <n v="8907653091244" u="1"/>
        <n v="194735062881" u="1"/>
        <n v="8905450022164" u="1"/>
        <n v="8463760407205" u="1"/>
        <n v="8901383954664" u="1"/>
        <n v="5702017812595" u="1"/>
        <n v="8904432216300" u="1"/>
        <n v="8904279504974" u="1"/>
        <n v="8904432225111" u="1"/>
        <n v="5702017424750" u="1"/>
        <n v="194735358120" u="1"/>
        <n v="8905672355446" u="1"/>
        <n v="842817038667" u="1"/>
        <n v="8904027126274" u="1"/>
        <n v="842817060262" u="1"/>
        <n v="5702017816517" u="1"/>
        <n v="8904391805041" u="1"/>
        <n v="8905450008045" u="1"/>
        <n v="92389159868" u="1"/>
        <n v="8904432207704" u="1"/>
        <n v="6290210227869" u="1"/>
        <n v="8906133255671" u="1"/>
        <n v="8904432234137" u="1"/>
        <n v="8904027126403" u="1"/>
        <n v="8905450112681" u="1"/>
        <n v="887961832082" u="1"/>
        <n v="746775306250" u="1"/>
        <n v="8906169662115" u="1"/>
        <n v="8905672365568" u="1"/>
        <n v="8906153340449" u="1"/>
        <n v="842817018669" u="1"/>
        <n v="8904432202310" u="1"/>
        <n v="8907653088343" u="1"/>
        <n v="8907653097154" u="1"/>
        <n v="8904027126489" u="1"/>
        <n v="195166286761" u="1"/>
        <n v="8905672295209" u="1"/>
        <n v="8904391806352" u="1"/>
        <n v="8908013692712" u="1"/>
        <n v="195166223391" u="1"/>
        <n v="697937071724" u="1"/>
        <n v="5702017816098" u="1"/>
        <n v="5000394121294" u="1"/>
        <n v="195166247908" u="1"/>
        <n v="8421134904361" u="1"/>
        <n v="8904027128810" u="1"/>
        <n v="8905039207739" u="1"/>
        <n v="8904406024382" u="1"/>
        <n v="761847400063" u="1"/>
        <n v="8905450027107" u="1"/>
        <n v="194735176649" u="1"/>
        <n v="8904279504394" u="1"/>
        <n v="8907653088558" u="1"/>
        <n v="194735266357" u="1"/>
        <n v="8906103502002" u="1"/>
        <n v="8904432231150" u="1"/>
        <n v="8904384344403" u="1"/>
        <n v="8901383172914" u="1"/>
        <n v="5702017432175" u="1"/>
        <n v="8904391806567" u="1"/>
        <n v="8908029251002" u="1"/>
        <n v="8905450029385" u="1"/>
        <n v="9555825904497" u="1"/>
        <n v="195166190884" u="1"/>
        <n v="3467452077450" u="1"/>
        <n v="195166190747" u="1"/>
        <n v="492336798" u="1"/>
        <n v="8905672547483" u="1"/>
        <n v="8908029251088" u="1"/>
        <n v="5702017816227" u="1"/>
        <n v="8904391801173" u="1"/>
        <n v="8904406234750" u="1"/>
        <n v="195166260600" u="1"/>
        <n v="8904153500580" u="1"/>
        <n v="194735255993" u="1"/>
        <n v="778988435861" u="1"/>
        <n v="8905672370425" u="1"/>
        <n v="8904432223650" u="1"/>
        <n v="8906103502217" u="1"/>
        <n v="3467452046128" u="1"/>
        <n v="8904114997138" u="1"/>
        <n v="5702018068243" u="1"/>
        <n v="8904391808974" u="1"/>
        <n v="5702017812434" u="1"/>
        <n v="195166276762" u="1"/>
        <n v="8906185912799" u="1"/>
        <n v="8904348708470" u="1"/>
        <n v="195166276625" u="1"/>
        <n v="616985377596" u="1"/>
        <n v="3467452061558" u="1"/>
        <n v="194735121588" u="1"/>
        <n v="8904279505834" u="1"/>
        <n v="725765018038" u="1"/>
        <n v="8904391801388" u="1"/>
        <n v="92389224696" u="1"/>
        <n v="8901137604128" u="1"/>
        <n v="8904301754872" u="1"/>
        <n v="4501517098253" u="1"/>
        <n v="8901180228258" u="1"/>
        <n v="4790014225082" u="1"/>
        <n v="735263540108" u="1"/>
        <n v="5702017415864" u="1"/>
        <n v="8904432226057" u="1"/>
        <n v="8904432224961" u="1"/>
        <n v="8904432223865" u="1"/>
        <n v="194735180301" u="1"/>
        <n v="8904279500440" u="1"/>
        <n v="8904027124942" u="1"/>
        <n v="8906067986221" u="1"/>
        <n v="8906169660654" u="1"/>
        <n v="887961416497" u="1"/>
        <n v="8906151410175" u="1"/>
        <n v="8907653086882" u="1"/>
        <n v="8906172550102" u="1"/>
        <n v="8905450073913" u="1"/>
        <n v="8904432233901" u="1"/>
        <n v="8904301759471" u="1"/>
        <n v="8906134713354" u="1"/>
        <n v="8904520800640" u="1"/>
        <n v="8909409033881" u="1"/>
        <n v="616985378234" u="1"/>
        <n v="791115723709" u="1"/>
        <n v="8906153341309" u="1"/>
        <n v="8908005491972" u="1"/>
        <n v="8907653088107" u="1"/>
        <n v="8904411000661" u="1"/>
        <n v="92389193787" u="1"/>
        <n v="9555825902950" u="1"/>
        <n v="8906068860100" u="1"/>
        <n v="8904432204352" u="1"/>
        <n v="5010996274304" u="1"/>
        <n v="5050048059961" u="1"/>
        <n v="8904432210971" u="1"/>
        <n v="5702018056950" u="1"/>
        <n v="8901137101665" u="1"/>
        <n v="8907653071710" u="1"/>
        <n v="195166190792" u="1"/>
        <n v="8905450889446" u="1"/>
        <n v="6290210208066" u="1"/>
        <n v="8909409260775" u="1"/>
        <n v="5015353611532" u="1"/>
        <n v="8904432228679" u="1"/>
        <n v="8904279506350" u="1"/>
        <n v="8904279504158" u="1"/>
        <n v="8421134913097" u="1"/>
        <n v="8421134909809" u="1"/>
        <n v="90159066958" u="1"/>
        <n v="8906123062784" u="1"/>
        <n v="194735176922" u="1"/>
        <n v="8904432224381" u="1"/>
        <n v="8904432233192" u="1"/>
        <n v="8904384346445" u="1"/>
        <n v="616985378050" u="1"/>
        <n v="791115723662" u="1"/>
        <n v="8909409260904" u="1"/>
        <n v="8904027123266" u="1"/>
        <n v="195166159249" u="1"/>
        <n v="842817070803" u="1"/>
        <n v="8904279510906" u="1"/>
        <n v="8906169660074" u="1"/>
        <n v="8906067981257" u="1"/>
        <n v="90159101154" u="1"/>
        <n v="8904406233418" u="1"/>
        <n v="8907653048866" u="1"/>
        <n v="887961921014" u="1"/>
        <n v="8906022397468" u="1"/>
        <n v="9788194960300" u="1"/>
        <n v="8901137125111" u="1"/>
        <n v="8901383999214" u="1"/>
        <n v="8904391808738" u="1"/>
        <n v="8908006537730" u="1"/>
        <n v="3467452077160" u="1"/>
        <n v="8902491015452" u="1"/>
        <n v="8906169660203" u="1"/>
        <n v="8421134086357" u="1"/>
        <n v="8906068861626" u="1"/>
        <n v="4895151533929" u="1"/>
        <n v="4052351034551" u="1"/>
        <n v="5702017783734" u="1"/>
        <n v="8904432224596" u="1"/>
        <n v="5702017584584" u="1"/>
        <n v="8907653085335" u="1"/>
        <n v="194735175963" u="1"/>
        <n v="8904027124577" u="1"/>
        <n v="8904411000081" u="1"/>
        <n v="619317022867" u="1"/>
        <n v="8904279514409" u="1"/>
        <n v="778988507582" u="1"/>
        <n v="8904268300327" u="1"/>
        <n v="8904391802248" u="1"/>
        <n v="8906169660289" u="1"/>
        <n v="8905672111769" u="1"/>
        <n v="8905450233027" u="1"/>
        <n v="8905450041592" u="1"/>
        <n v="8421134081468" u="1"/>
        <n v="8904279507876" u="1"/>
        <n v="8904432228013" u="1"/>
        <n v="8904027125802" u="1"/>
        <n v="8904027124706" u="1"/>
        <n v="5011551001243" u="1"/>
        <n v="8904520801371" u="1"/>
        <n v="8907653037068" u="1"/>
        <n v="8904520800275" u="1"/>
        <n v="8902491015667" u="1"/>
        <n v="8905450137417" u="1"/>
        <n v="8906169660418" u="1"/>
        <n v="8909409261291" u="1"/>
        <n v="8905672242838" u="1"/>
        <n v="92389224764" u="1"/>
        <n v="8904279501386" u="1"/>
        <n v="8904501602485" u="1"/>
        <n v="8904279506909" u="1"/>
        <n v="8906185910672" u="1"/>
        <n v="194735338948" u="1"/>
        <n v="3467452076972" u="1"/>
        <n v="8904432201795" u="1"/>
        <n v="8904384334862" u="1"/>
        <n v="8906057365036" u="1"/>
        <n v="8904027121590" u="1"/>
        <n v="8904027129305" u="1"/>
        <n v="887961713848" u="1"/>
        <n v="194735344604" u="1"/>
        <n v="8906022394696" u="1"/>
        <n v="8906184290072" u="1"/>
        <n v="8901383943576" u="1"/>
      </sharedItems>
    </cacheField>
    <cacheField name="QTY" numFmtId="0">
      <sharedItems containsString="0" containsBlank="1" containsNumber="1" containsInteger="1" minValue="-1" maxValue="1"/>
    </cacheField>
    <cacheField name="RECEIPTPRICE" numFmtId="0">
      <sharedItems containsString="0" containsBlank="1" containsNumber="1" containsInteger="1" minValue="-1199" maxValue="6649"/>
    </cacheField>
    <cacheField name="PROMOTION" numFmtId="0">
      <sharedItems containsString="0" containsBlank="1" containsNumber="1" minValue="-1536.93" maxValue="0"/>
    </cacheField>
    <cacheField name="DISCOUNT" numFmtId="0">
      <sharedItems containsString="0" containsBlank="1" containsNumber="1" containsInteger="1" minValue="0" maxValue="0"/>
    </cacheField>
    <cacheField name="TOTALDISCOUNT" numFmtId="0">
      <sharedItems containsString="0" containsBlank="1" containsNumber="1" minValue="-1536.93" maxValue="0"/>
    </cacheField>
    <cacheField name="NET" numFmtId="0">
      <sharedItems containsString="0" containsBlank="1" containsNumber="1" minValue="-1199" maxValue="6399"/>
    </cacheField>
    <cacheField name="TAX" numFmtId="0">
      <sharedItems containsString="0" containsBlank="1" containsNumber="1" minValue="-57.1" maxValue="304.72000000000003"/>
    </cacheField>
    <cacheField name="Tax%" numFmtId="0">
      <sharedItems containsString="0" containsBlank="1" containsNumber="1" containsInteger="1" minValue="0" maxValue="18"/>
    </cacheField>
    <cacheField name="ARTICLEDESC" numFmtId="0">
      <sharedItems containsBlank="1"/>
    </cacheField>
    <cacheField name="CASHIER" numFmtId="0">
      <sharedItems containsString="0" containsBlank="1" containsNumber="1" containsInteger="1" minValue="50157523" maxValue="50170981"/>
    </cacheField>
    <cacheField name="STATUS" numFmtId="0">
      <sharedItems containsBlank="1"/>
    </cacheField>
    <cacheField name="SALESMANCODE" numFmtId="0">
      <sharedItems containsString="0" containsBlank="1" containsNumber="1" containsInteger="1" minValue="50000000" maxValue="50201915"/>
    </cacheField>
    <cacheField name="Order_Type" numFmtId="0">
      <sharedItems containsNonDate="0" containsString="0" containsBlank="1"/>
    </cacheField>
    <cacheField name="PRODUCT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0">
  <r>
    <n v="1"/>
    <s v="TLX5"/>
    <s v="SALE"/>
    <s v="TLX5102000125092026"/>
    <d v="2026-09-25T11:25:13"/>
    <n v="3"/>
    <x v="0"/>
    <n v="1"/>
    <n v="179"/>
    <n v="0"/>
    <n v="0"/>
    <n v="0"/>
    <n v="179"/>
    <n v="8.52"/>
    <n v="5"/>
    <s v="NE HW BASIC CAR ASST"/>
    <n v="50170981"/>
    <s v="COMPLETED"/>
    <m/>
    <m/>
    <s v="GnG"/>
  </r>
  <r>
    <n v="1"/>
    <s v="TLX5"/>
    <s v="SALE"/>
    <s v="TLX5102000125092026"/>
    <d v="2026-09-25T11:25:13"/>
    <n v="3"/>
    <x v="0"/>
    <n v="1"/>
    <n v="179"/>
    <n v="0"/>
    <n v="0"/>
    <n v="0"/>
    <n v="179"/>
    <n v="8.52"/>
    <n v="5"/>
    <s v="NE HW BASIC CAR ASST"/>
    <n v="50170981"/>
    <s v="COMPLETED"/>
    <m/>
    <m/>
    <s v="GnG"/>
  </r>
  <r>
    <n v="1"/>
    <s v="TLX5"/>
    <s v="SALE"/>
    <s v="TLX5102000125092026"/>
    <d v="2026-09-25T11:25:13"/>
    <n v="3"/>
    <x v="0"/>
    <n v="1"/>
    <n v="179"/>
    <n v="0"/>
    <n v="0"/>
    <n v="0"/>
    <n v="179"/>
    <n v="8.52"/>
    <n v="5"/>
    <s v="NE HW BASIC CAR ASST"/>
    <n v="50170981"/>
    <s v="COMPLETED"/>
    <m/>
    <m/>
    <s v="GnG"/>
  </r>
  <r>
    <n v="1"/>
    <s v="TLX5"/>
    <s v="SALE"/>
    <s v="TLX5102000125092026"/>
    <d v="2026-09-25T11:25:13"/>
    <n v="3"/>
    <x v="1"/>
    <n v="1"/>
    <n v="399"/>
    <n v="0"/>
    <n v="0"/>
    <n v="0"/>
    <n v="399"/>
    <n v="19"/>
    <n v="5"/>
    <s v="NE MJT VOLVO CONSTRU"/>
    <n v="50170981"/>
    <s v="COMPLETED"/>
    <n v="50195439"/>
    <m/>
    <s v="GnG"/>
  </r>
  <r>
    <n v="1"/>
    <s v="TLX5"/>
    <s v="SALE"/>
    <s v="TLX5102000125092026"/>
    <d v="2026-09-25T11:25:13"/>
    <n v="3"/>
    <x v="2"/>
    <n v="1"/>
    <n v="599"/>
    <n v="0"/>
    <n v="0"/>
    <n v="0"/>
    <n v="599"/>
    <n v="28.52"/>
    <n v="5"/>
    <s v="NE MBX WORKING RIGS"/>
    <n v="50170981"/>
    <s v="COMPLETED"/>
    <n v="50195439"/>
    <m/>
    <s v="GnG"/>
  </r>
  <r>
    <n v="2"/>
    <s v="TLX5"/>
    <s v="SALE"/>
    <s v="TLX5102000225092026"/>
    <d v="2026-09-25T11:32:46"/>
    <n v="3"/>
    <x v="3"/>
    <n v="1"/>
    <n v="6399"/>
    <n v="0"/>
    <n v="0"/>
    <n v="0"/>
    <n v="6399"/>
    <n v="304.72000000000003"/>
    <n v="5"/>
    <s v="NE 42205 CHEVROLET C"/>
    <n v="50170981"/>
    <s v="COMPLETED"/>
    <n v="50188930"/>
    <m/>
    <s v="GnG"/>
  </r>
  <r>
    <n v="3"/>
    <s v="TLX5"/>
    <s v="SALE"/>
    <s v="TLX5102000325092026"/>
    <d v="2026-09-25T11:37:33"/>
    <n v="3"/>
    <x v="4"/>
    <n v="1"/>
    <n v="1999"/>
    <n v="0"/>
    <n v="0"/>
    <n v="0"/>
    <n v="1999"/>
    <n v="0"/>
    <n v="0"/>
    <s v="NE Shifu OrbootAu"/>
    <n v="50170981"/>
    <s v="COMPLETED"/>
    <m/>
    <m/>
    <s v="GnG"/>
  </r>
  <r>
    <n v="3"/>
    <s v="TLX5"/>
    <s v="SALE"/>
    <s v="TLX5102000325092026"/>
    <d v="2026-09-25T11:37:33"/>
    <n v="3"/>
    <x v="5"/>
    <n v="1"/>
    <n v="999"/>
    <n v="-149.85"/>
    <n v="0"/>
    <n v="-149.85"/>
    <n v="849.15"/>
    <n v="40.44"/>
    <n v="5"/>
    <s v="NE YOUREKA GALAXY GL"/>
    <n v="50170981"/>
    <s v="COMPLETED"/>
    <n v="50195439"/>
    <m/>
    <s v="GnG"/>
  </r>
  <r>
    <n v="5"/>
    <s v="TLX5"/>
    <s v="SALE"/>
    <s v="TLX5102000525092026"/>
    <d v="2026-09-25T12:43:30"/>
    <n v="3"/>
    <x v="6"/>
    <n v="1"/>
    <n v="299"/>
    <n v="0"/>
    <n v="0"/>
    <n v="0"/>
    <n v="299"/>
    <n v="14.24"/>
    <n v="5"/>
    <s v="NE HW AUTOMOTIVE ASS"/>
    <n v="50157523"/>
    <s v="COMPLETED"/>
    <n v="50188930"/>
    <m/>
    <s v="GnG"/>
  </r>
  <r>
    <n v="5"/>
    <s v="TLX5"/>
    <s v="SALE"/>
    <s v="TLX5102000525092026"/>
    <d v="2026-09-25T12:43:30"/>
    <n v="3"/>
    <x v="7"/>
    <n v="1"/>
    <n v="299"/>
    <n v="0"/>
    <n v="0"/>
    <n v="0"/>
    <n v="299"/>
    <n v="14.24"/>
    <n v="5"/>
    <s v="NE HW AUTOMOTIVE ASS"/>
    <n v="50157523"/>
    <s v="COMPLETED"/>
    <n v="50188930"/>
    <m/>
    <s v="GnG"/>
  </r>
  <r>
    <n v="6"/>
    <s v="TLX5"/>
    <s v="SALE"/>
    <s v="TLX5102000625092026"/>
    <d v="2026-09-25T12:44:29"/>
    <n v="3"/>
    <x v="8"/>
    <n v="1"/>
    <n v="1499"/>
    <n v="0"/>
    <n v="0"/>
    <n v="0"/>
    <n v="1499"/>
    <n v="228.66"/>
    <n v="18"/>
    <s v="E SS DOLPHIN CONCERT"/>
    <n v="50157523"/>
    <s v="COMPLETED"/>
    <n v="50188930"/>
    <m/>
    <s v="GnG"/>
  </r>
  <r>
    <n v="6"/>
    <s v="TLX5"/>
    <s v="SALE"/>
    <s v="TLX5102000625092026"/>
    <d v="2026-09-25T12:44:29"/>
    <n v="3"/>
    <x v="9"/>
    <n v="1"/>
    <n v="299"/>
    <n v="0"/>
    <n v="0"/>
    <n v="0"/>
    <n v="299"/>
    <n v="45.62"/>
    <n v="18"/>
    <s v="NE REDCARD TOTE BAG"/>
    <n v="50157523"/>
    <s v="COMPLETED"/>
    <m/>
    <m/>
    <s v="GnG"/>
  </r>
  <r>
    <n v="6"/>
    <s v="TLX5"/>
    <s v="SALE"/>
    <s v="TLX5102000625092026"/>
    <d v="2026-09-25T12:44:29"/>
    <n v="3"/>
    <x v="10"/>
    <n v="1"/>
    <n v="449"/>
    <n v="0"/>
    <n v="0"/>
    <n v="0"/>
    <n v="449"/>
    <n v="21.38"/>
    <n v="5"/>
    <s v="NE MT MBX SKYBUSTERS"/>
    <n v="50157523"/>
    <s v="COMPLETED"/>
    <n v="50188930"/>
    <m/>
    <s v="GnG"/>
  </r>
  <r>
    <n v="7"/>
    <s v="TLX5"/>
    <s v="SALE"/>
    <s v="TLX5102000725092026"/>
    <d v="2026-09-25T12:48:36"/>
    <n v="3"/>
    <x v="11"/>
    <n v="1"/>
    <n v="1999"/>
    <n v="0"/>
    <n v="0"/>
    <n v="0"/>
    <n v="1999"/>
    <n v="95.2"/>
    <n v="5"/>
    <s v="NE PICKLEBALL PADDLE"/>
    <n v="50157523"/>
    <s v="COMPLETED"/>
    <n v="50195439"/>
    <m/>
    <s v="GnG"/>
  </r>
  <r>
    <n v="7"/>
    <s v="TLX5"/>
    <s v="SALE"/>
    <s v="TLX5102000725092026"/>
    <d v="2026-09-25T12:48:36"/>
    <n v="3"/>
    <x v="12"/>
    <n v="1"/>
    <n v="2799"/>
    <n v="0"/>
    <n v="0"/>
    <n v="0"/>
    <n v="2799"/>
    <n v="133.28"/>
    <n v="5"/>
    <s v="NE HW THE HOT ONES C"/>
    <n v="50157523"/>
    <s v="COMPLETED"/>
    <n v="50195439"/>
    <m/>
    <s v="GnG"/>
  </r>
  <r>
    <n v="8"/>
    <s v="TLX5"/>
    <s v="SALE"/>
    <s v="TLX5102000825092026"/>
    <d v="2026-09-25T13:06:07"/>
    <n v="3"/>
    <x v="13"/>
    <n v="1"/>
    <n v="699"/>
    <n v="0"/>
    <n v="0"/>
    <n v="0"/>
    <n v="699"/>
    <n v="106.62"/>
    <n v="18"/>
    <s v="NE PARTY PURSE"/>
    <n v="50157523"/>
    <s v="COMPLETED"/>
    <n v="50188930"/>
    <m/>
    <s v="GnG"/>
  </r>
  <r>
    <n v="10"/>
    <s v="TLX5"/>
    <s v="SALE"/>
    <s v="TLX5102001025092026"/>
    <d v="2026-09-25T13:57:05"/>
    <n v="3"/>
    <x v="14"/>
    <n v="1"/>
    <n v="749"/>
    <n v="0"/>
    <n v="0"/>
    <n v="0"/>
    <n v="749"/>
    <n v="35.659999999999997"/>
    <n v="5"/>
    <s v="NE MIRADA 22CM ELEPH"/>
    <n v="50157523"/>
    <s v="COMPLETED"/>
    <n v="50195907"/>
    <m/>
    <s v="GnG"/>
  </r>
  <r>
    <n v="11"/>
    <s v="TLX5"/>
    <s v="SALE"/>
    <s v="TLX5102001125092026"/>
    <d v="2026-09-25T14:05:33"/>
    <n v="3"/>
    <x v="15"/>
    <n v="1"/>
    <n v="1499"/>
    <n v="0"/>
    <n v="0"/>
    <n v="0"/>
    <n v="1499"/>
    <n v="71.38"/>
    <n v="5"/>
    <s v="NE MAGNETOPIA DESIGN"/>
    <n v="50157523"/>
    <s v="COMPLETED"/>
    <m/>
    <m/>
    <s v="GnG"/>
  </r>
  <r>
    <n v="12"/>
    <s v="TLX5"/>
    <s v="SALE"/>
    <s v="TLX5102001225092026"/>
    <d v="2026-09-25T14:32:32"/>
    <n v="3"/>
    <x v="16"/>
    <n v="1"/>
    <n v="750"/>
    <n v="-562.5"/>
    <n v="0"/>
    <n v="-562.5"/>
    <n v="187.5"/>
    <n v="8.92"/>
    <n v="5"/>
    <s v="NE DUNLOP NYLON SHUT"/>
    <n v="50157523"/>
    <s v="COMPLETED"/>
    <n v="50151682"/>
    <m/>
    <s v="GnG"/>
  </r>
  <r>
    <n v="13"/>
    <s v="TLX5"/>
    <s v="SALE"/>
    <s v="TLX5102001325092026"/>
    <d v="2026-09-25T15:09:39"/>
    <n v="3"/>
    <x v="17"/>
    <n v="1"/>
    <n v="999"/>
    <n v="-250"/>
    <n v="0"/>
    <n v="-250"/>
    <n v="749"/>
    <n v="35.659999999999997"/>
    <n v="5"/>
    <s v="NE CLASSICS POP REVE"/>
    <n v="50157523"/>
    <s v="COMPLETED"/>
    <n v="50000002"/>
    <m/>
    <s v="GnG"/>
  </r>
  <r>
    <n v="13"/>
    <s v="TLX5"/>
    <s v="SALE"/>
    <s v="TLX5102001325092026"/>
    <d v="2026-09-25T15:09:39"/>
    <n v="3"/>
    <x v="18"/>
    <n v="1"/>
    <n v="999"/>
    <n v="-250"/>
    <n v="0"/>
    <n v="-250"/>
    <n v="749"/>
    <n v="35.659999999999997"/>
    <n v="5"/>
    <s v="NE PUN INTENDED"/>
    <n v="50157523"/>
    <s v="COMPLETED"/>
    <n v="50000002"/>
    <m/>
    <s v="GnG"/>
  </r>
  <r>
    <n v="15"/>
    <s v="TLX5"/>
    <s v="SALE"/>
    <s v="TLX5102001525092026"/>
    <d v="2026-09-25T15:29:08"/>
    <n v="3"/>
    <x v="19"/>
    <n v="1"/>
    <n v="649"/>
    <n v="0"/>
    <n v="0"/>
    <n v="0"/>
    <n v="649"/>
    <n v="30.9"/>
    <n v="5"/>
    <s v="NE WBB PANDA BEAR 20"/>
    <n v="50157523"/>
    <s v="COMPLETED"/>
    <m/>
    <m/>
    <s v="GnG"/>
  </r>
  <r>
    <n v="16"/>
    <s v="TLX5"/>
    <s v="SALE"/>
    <s v="TLX5102001625092026"/>
    <d v="2026-09-25T15:33:40"/>
    <n v="3"/>
    <x v="20"/>
    <n v="1"/>
    <n v="349"/>
    <n v="0"/>
    <n v="0"/>
    <n v="0"/>
    <n v="349"/>
    <n v="16.62"/>
    <n v="5"/>
    <s v="ORGANIC COTTON TRIPL"/>
    <n v="50157523"/>
    <s v="COMPLETED"/>
    <n v="50000001"/>
    <m/>
    <s v="GnG"/>
  </r>
  <r>
    <n v="16"/>
    <s v="TLX5"/>
    <s v="SALE"/>
    <s v="TLX5102001625092026"/>
    <d v="2026-09-25T15:33:40"/>
    <n v="3"/>
    <x v="21"/>
    <n v="1"/>
    <n v="399"/>
    <n v="0"/>
    <n v="0"/>
    <n v="0"/>
    <n v="399"/>
    <n v="19"/>
    <n v="5"/>
    <s v="ORGANIC COTTON TRIPL"/>
    <n v="50157523"/>
    <s v="COMPLETED"/>
    <n v="50000003"/>
    <m/>
    <s v="GnG"/>
  </r>
  <r>
    <n v="18"/>
    <s v="TLX5"/>
    <s v="SALE"/>
    <s v="TLX5102001825092026"/>
    <d v="2026-09-25T16:10:55"/>
    <n v="3"/>
    <x v="22"/>
    <n v="1"/>
    <n v="899"/>
    <n v="0"/>
    <n v="0"/>
    <n v="0"/>
    <n v="899"/>
    <n v="42.8"/>
    <n v="5"/>
    <s v="HW FIVECAR GIFT PACK"/>
    <n v="50157523"/>
    <s v="COMPLETED"/>
    <n v="50000003"/>
    <m/>
    <s v="GnG"/>
  </r>
  <r>
    <n v="19"/>
    <s v="TLX5"/>
    <s v="SALE"/>
    <s v="TLX5102001925092026"/>
    <d v="2026-09-25T16:15:50"/>
    <n v="3"/>
    <x v="23"/>
    <n v="1"/>
    <n v="120"/>
    <n v="0"/>
    <n v="0"/>
    <n v="0"/>
    <n v="120"/>
    <n v="18.3"/>
    <n v="18"/>
    <s v="AA 2 CB"/>
    <n v="50157523"/>
    <s v="COMPLETED"/>
    <m/>
    <m/>
    <s v="GnG"/>
  </r>
  <r>
    <n v="19"/>
    <s v="TLX5"/>
    <s v="SALE"/>
    <s v="TLX5102001925092026"/>
    <d v="2026-09-25T16:15:50"/>
    <n v="3"/>
    <x v="24"/>
    <n v="1"/>
    <n v="1799"/>
    <n v="0"/>
    <n v="0"/>
    <n v="0"/>
    <n v="1799"/>
    <n v="274.42"/>
    <n v="18"/>
    <s v="E KS YELLOW FISHING"/>
    <n v="50157523"/>
    <s v="COMPLETED"/>
    <n v="50188930"/>
    <m/>
    <s v="GnG"/>
  </r>
  <r>
    <n v="2"/>
    <s v="TLX5"/>
    <s v="SALE"/>
    <s v="TLX5104000225092026"/>
    <d v="2026-09-25T16:17:02"/>
    <n v="3"/>
    <x v="25"/>
    <n v="1"/>
    <n v="999"/>
    <n v="0"/>
    <n v="0"/>
    <n v="0"/>
    <n v="999"/>
    <n v="47.58"/>
    <n v="5"/>
    <s v="NE DISNEY BOG FOOT S"/>
    <n v="50170981"/>
    <s v="COMPLETED"/>
    <n v="50195439"/>
    <m/>
    <s v="GnG"/>
  </r>
  <r>
    <n v="20"/>
    <s v="TLX5"/>
    <s v="SALE"/>
    <s v="TLX5102002025092026"/>
    <d v="2026-09-25T16:30:51"/>
    <n v="3"/>
    <x v="26"/>
    <n v="1"/>
    <n v="1405"/>
    <n v="-352.31"/>
    <n v="0"/>
    <n v="-352.31"/>
    <n v="1052.69"/>
    <n v="50.12"/>
    <n v="5"/>
    <s v="NE MAGNETOPIA DESIGN"/>
    <n v="50157523"/>
    <s v="COMPLETED"/>
    <m/>
    <m/>
    <s v="GnG"/>
  </r>
  <r>
    <n v="20"/>
    <s v="TLX5"/>
    <s v="SALE"/>
    <s v="TLX5102002025092026"/>
    <d v="2026-09-25T16:30:51"/>
    <n v="3"/>
    <x v="27"/>
    <n v="1"/>
    <n v="549"/>
    <n v="-137.66"/>
    <n v="0"/>
    <n v="-137.66"/>
    <n v="411.34"/>
    <n v="19.579999999999998"/>
    <n v="5"/>
    <s v="NE HW MT GITD AST"/>
    <n v="50157523"/>
    <s v="COMPLETED"/>
    <n v="50195907"/>
    <m/>
    <s v="GnG"/>
  </r>
  <r>
    <n v="21"/>
    <s v="TLX5"/>
    <s v="SALE"/>
    <s v="TLX5102002125092026"/>
    <d v="2026-09-25T16:48:44"/>
    <n v="3"/>
    <x v="9"/>
    <n v="1"/>
    <n v="1999"/>
    <n v="-462.07"/>
    <n v="0"/>
    <n v="-462.07"/>
    <n v="1536.93"/>
    <n v="234.44"/>
    <n v="18"/>
    <s v="NE REDCARD TOTE BAG"/>
    <n v="50157523"/>
    <s v="COMPLETED"/>
    <m/>
    <m/>
    <s v="GnG"/>
  </r>
  <r>
    <n v="21"/>
    <s v="TLX5"/>
    <s v="SALE"/>
    <s v="TLX5102002125092026"/>
    <d v="2026-09-25T16:48:44"/>
    <n v="3"/>
    <x v="28"/>
    <n v="1"/>
    <n v="6649"/>
    <n v="-1536.93"/>
    <n v="0"/>
    <n v="-1536.93"/>
    <n v="5112.07"/>
    <n v="243.44"/>
    <n v="5"/>
    <s v="NE LEGO 76327 IRON M"/>
    <n v="50157523"/>
    <s v="COMPLETED"/>
    <n v="50000003"/>
    <m/>
    <s v="GnG"/>
  </r>
  <r>
    <n v="22"/>
    <s v="TLX5"/>
    <s v="SALE"/>
    <s v="TLX5102002225092026"/>
    <d v="2026-09-25T16:54:12"/>
    <n v="3"/>
    <x v="29"/>
    <n v="1"/>
    <n v="1799"/>
    <n v="-500"/>
    <n v="0"/>
    <n v="-500"/>
    <n v="1299"/>
    <n v="61.86"/>
    <n v="5"/>
    <s v="NE LEGO 31173 TROPIC"/>
    <n v="50157523"/>
    <s v="COMPLETED"/>
    <n v="50000002"/>
    <m/>
    <s v="GnG"/>
  </r>
  <r>
    <n v="24"/>
    <s v="TLX5"/>
    <s v="SALE"/>
    <s v="TLX5102002425092026"/>
    <d v="2026-09-25T17:02:17"/>
    <n v="3"/>
    <x v="30"/>
    <n v="1"/>
    <n v="499"/>
    <n v="0"/>
    <n v="0"/>
    <n v="0"/>
    <n v="499"/>
    <n v="23.76"/>
    <n v="5"/>
    <s v="NE PLAYSHIFU SOLAR S"/>
    <n v="50157523"/>
    <s v="COMPLETED"/>
    <n v="50000001"/>
    <m/>
    <s v="GnG"/>
  </r>
  <r>
    <n v="25"/>
    <s v="TLX5"/>
    <s v="SALE"/>
    <s v="TLX5102002525092026"/>
    <d v="2026-09-25T17:09:34"/>
    <n v="3"/>
    <x v="31"/>
    <n v="1"/>
    <n v="1099"/>
    <n v="-275.02999999999997"/>
    <n v="0"/>
    <n v="-275.02999999999997"/>
    <n v="823.97"/>
    <n v="39.24"/>
    <n v="5"/>
    <s v="MARVEL OLYMPUS 9.5IN"/>
    <n v="50157523"/>
    <s v="COMPLETED"/>
    <n v="50201915"/>
    <m/>
    <s v="GnG"/>
  </r>
  <r>
    <n v="25"/>
    <s v="TLX5"/>
    <s v="SALE"/>
    <s v="TLX5102002525092026"/>
    <d v="2026-09-25T17:09:34"/>
    <n v="3"/>
    <x v="22"/>
    <n v="1"/>
    <n v="899"/>
    <n v="-224.97"/>
    <n v="0"/>
    <n v="-224.97"/>
    <n v="674.03"/>
    <n v="32.1"/>
    <n v="5"/>
    <s v="HW FIVECAR GIFT PACK"/>
    <n v="50157523"/>
    <s v="COMPLETED"/>
    <n v="50201915"/>
    <m/>
    <s v="GnG"/>
  </r>
  <r>
    <n v="26"/>
    <s v="TLX5"/>
    <s v="SALE"/>
    <s v="TLX5102002625092026"/>
    <d v="2026-09-25T17:16:57"/>
    <n v="3"/>
    <x v="32"/>
    <n v="1"/>
    <n v="100"/>
    <n v="0"/>
    <n v="0"/>
    <n v="0"/>
    <n v="100"/>
    <n v="15.26"/>
    <n v="18"/>
    <s v="AAA 2 CB"/>
    <n v="50157523"/>
    <s v="COMPLETED"/>
    <m/>
    <m/>
    <s v="GnG"/>
  </r>
  <r>
    <n v="26"/>
    <s v="TLX5"/>
    <s v="SALE"/>
    <s v="TLX5102002625092026"/>
    <d v="2026-09-25T17:16:57"/>
    <n v="3"/>
    <x v="23"/>
    <n v="1"/>
    <n v="110"/>
    <n v="0"/>
    <n v="0"/>
    <n v="0"/>
    <n v="110"/>
    <n v="16.78"/>
    <n v="18"/>
    <s v="AA 2 CB"/>
    <n v="50157523"/>
    <s v="COMPLETED"/>
    <m/>
    <m/>
    <s v="GnG"/>
  </r>
  <r>
    <n v="26"/>
    <s v="TLX5"/>
    <s v="SALE"/>
    <s v="TLX5102002625092026"/>
    <d v="2026-09-25T17:16:57"/>
    <n v="3"/>
    <x v="32"/>
    <n v="1"/>
    <n v="110"/>
    <n v="0"/>
    <n v="0"/>
    <n v="0"/>
    <n v="110"/>
    <n v="16.78"/>
    <n v="18"/>
    <s v="AAA 2 CB"/>
    <n v="50157523"/>
    <s v="COMPLETED"/>
    <m/>
    <m/>
    <s v="GnG"/>
  </r>
  <r>
    <n v="26"/>
    <s v="TLX5"/>
    <s v="SALE"/>
    <s v="TLX5102002625092026"/>
    <d v="2026-09-25T17:16:57"/>
    <n v="3"/>
    <x v="33"/>
    <n v="1"/>
    <n v="399"/>
    <n v="0"/>
    <n v="0"/>
    <n v="0"/>
    <n v="399"/>
    <n v="19"/>
    <n v="5"/>
    <s v="NE MATCHBOX BASIC CA"/>
    <n v="50157523"/>
    <s v="COMPLETED"/>
    <n v="50195439"/>
    <m/>
    <s v="GnG"/>
  </r>
  <r>
    <n v="26"/>
    <s v="TLX5"/>
    <s v="SALE"/>
    <s v="TLX5102002625092026"/>
    <d v="2026-09-25T17:16:57"/>
    <n v="3"/>
    <x v="33"/>
    <n v="1"/>
    <n v="399"/>
    <n v="0"/>
    <n v="0"/>
    <n v="0"/>
    <n v="399"/>
    <n v="19"/>
    <n v="5"/>
    <s v="NE MATCHBOX BASIC CA"/>
    <n v="50157523"/>
    <s v="COMPLETED"/>
    <n v="50195439"/>
    <m/>
    <s v="GnG"/>
  </r>
  <r>
    <n v="27"/>
    <s v="TLX5"/>
    <s v="SALE"/>
    <s v="TLX5102002725092026"/>
    <d v="2026-09-25T17:22:29"/>
    <n v="3"/>
    <x v="34"/>
    <n v="1"/>
    <n v="299"/>
    <n v="-74.86"/>
    <n v="0"/>
    <n v="-74.86"/>
    <n v="224.14"/>
    <n v="10.68"/>
    <n v="5"/>
    <s v="NE HW AUTOMOTIVE ASS"/>
    <n v="50157523"/>
    <s v="COMPLETED"/>
    <n v="50195439"/>
    <m/>
    <s v="GnG"/>
  </r>
  <r>
    <n v="27"/>
    <s v="TLX5"/>
    <s v="SALE"/>
    <s v="TLX5102002725092026"/>
    <d v="2026-09-25T17:22:29"/>
    <n v="3"/>
    <x v="35"/>
    <n v="1"/>
    <n v="699"/>
    <n v="-175.01"/>
    <n v="0"/>
    <n v="-175.01"/>
    <n v="523.99"/>
    <n v="24.96"/>
    <n v="5"/>
    <s v="NE 4IN FIG MVL AVN I"/>
    <n v="50157523"/>
    <s v="COMPLETED"/>
    <n v="50195439"/>
    <m/>
    <s v="GnG"/>
  </r>
  <r>
    <n v="27"/>
    <s v="TLX5"/>
    <s v="SALE"/>
    <s v="TLX5102002725092026"/>
    <d v="2026-09-25T17:22:29"/>
    <n v="3"/>
    <x v="36"/>
    <n v="1"/>
    <n v="999"/>
    <n v="-250.13"/>
    <n v="0"/>
    <n v="-250.13"/>
    <n v="748.87"/>
    <n v="35.659999999999997"/>
    <n v="5"/>
    <s v="NE TRA GEN PROJECT S"/>
    <n v="50157523"/>
    <s v="COMPLETED"/>
    <n v="50195439"/>
    <m/>
    <s v="GnG"/>
  </r>
  <r>
    <n v="28"/>
    <s v="TLX5"/>
    <s v="SALE"/>
    <s v="TLX5102002825092026"/>
    <d v="2026-09-25T17:43:59"/>
    <n v="3"/>
    <x v="37"/>
    <n v="1"/>
    <n v="1099"/>
    <n v="-152.72"/>
    <n v="0"/>
    <n v="-152.72"/>
    <n v="946.28"/>
    <n v="45.06"/>
    <n v="5"/>
    <s v="NE GEMSTONE DIG QUES"/>
    <n v="50157523"/>
    <s v="COMPLETED"/>
    <n v="50201915"/>
    <m/>
    <s v="GnG"/>
  </r>
  <r>
    <n v="28"/>
    <s v="TLX5"/>
    <s v="SALE"/>
    <s v="TLX5102002825092026"/>
    <d v="2026-09-25T17:43:59"/>
    <n v="3"/>
    <x v="38"/>
    <n v="1"/>
    <n v="2499"/>
    <n v="-347.28"/>
    <n v="0"/>
    <n v="-347.28"/>
    <n v="2151.7199999999998"/>
    <n v="102.46"/>
    <n v="5"/>
    <s v="NE LEGO 60451 EMERGE"/>
    <n v="50157523"/>
    <s v="COMPLETED"/>
    <n v="50201915"/>
    <m/>
    <s v="GnG"/>
  </r>
  <r>
    <n v="29"/>
    <s v="TLX5"/>
    <s v="SALE"/>
    <s v="TLX5102002925092026"/>
    <d v="2026-09-25T17:56:27"/>
    <n v="3"/>
    <x v="23"/>
    <n v="1"/>
    <n v="110"/>
    <n v="-21.08"/>
    <n v="0"/>
    <n v="-21.08"/>
    <n v="88.92"/>
    <n v="13.56"/>
    <n v="18"/>
    <s v="AA 2 CB"/>
    <n v="50157523"/>
    <s v="COMPLETED"/>
    <m/>
    <m/>
    <s v="GnG"/>
  </r>
  <r>
    <n v="29"/>
    <s v="TLX5"/>
    <s v="SALE"/>
    <s v="TLX5102002925092026"/>
    <d v="2026-09-25T17:56:27"/>
    <n v="3"/>
    <x v="39"/>
    <n v="1"/>
    <n v="1999"/>
    <n v="-383.1"/>
    <n v="0"/>
    <n v="-383.1"/>
    <n v="1615.9"/>
    <n v="246.5"/>
    <n v="18"/>
    <s v="E CLASSIC TRAIN SET"/>
    <n v="50157523"/>
    <s v="COMPLETED"/>
    <m/>
    <m/>
    <s v="GnG"/>
  </r>
  <r>
    <n v="32"/>
    <s v="TLX5"/>
    <s v="SALE"/>
    <s v="TLX5102003225092026"/>
    <d v="2026-09-25T18:35:30"/>
    <n v="3"/>
    <x v="40"/>
    <n v="1"/>
    <n v="1299"/>
    <n v="0"/>
    <n v="0"/>
    <n v="0"/>
    <n v="1299"/>
    <n v="198.16"/>
    <n v="18"/>
    <s v="E HM BELLA WALKING C"/>
    <n v="50157523"/>
    <s v="COMPLETED"/>
    <m/>
    <m/>
    <s v="GnG"/>
  </r>
  <r>
    <n v="32"/>
    <s v="TLX5"/>
    <s v="SALE"/>
    <s v="TLX5102003225092026"/>
    <d v="2026-09-25T18:35:30"/>
    <n v="3"/>
    <x v="41"/>
    <n v="1"/>
    <n v="1299"/>
    <n v="0"/>
    <n v="0"/>
    <n v="0"/>
    <n v="1299"/>
    <n v="198.16"/>
    <n v="18"/>
    <s v="E HM CASPER WALKING"/>
    <n v="50157523"/>
    <s v="COMPLETED"/>
    <m/>
    <m/>
    <s v="GnG"/>
  </r>
  <r>
    <n v="3"/>
    <s v="TLX5"/>
    <s v="SALE"/>
    <s v="TLX5104000325092026"/>
    <d v="2026-09-25T18:42:15"/>
    <n v="3"/>
    <x v="42"/>
    <n v="1"/>
    <n v="1099"/>
    <n v="-219.8"/>
    <n v="0"/>
    <n v="-219.8"/>
    <n v="879.2"/>
    <n v="41.86"/>
    <n v="5"/>
    <s v="NE MAPOLOGY WORLD CH"/>
    <n v="50170981"/>
    <s v="COMPLETED"/>
    <n v="50000002"/>
    <m/>
    <s v="GnG"/>
  </r>
  <r>
    <n v="3"/>
    <s v="TLX5"/>
    <s v="SALE"/>
    <s v="TLX5104000325092026"/>
    <d v="2026-09-25T18:42:15"/>
    <n v="3"/>
    <x v="43"/>
    <n v="1"/>
    <n v="749"/>
    <n v="-149.80000000000001"/>
    <n v="0"/>
    <n v="-149.80000000000001"/>
    <n v="599.20000000000005"/>
    <n v="28.54"/>
    <n v="5"/>
    <s v="NE SIZZLE"/>
    <n v="50170981"/>
    <s v="COMPLETED"/>
    <n v="50195439"/>
    <m/>
    <s v="GnG"/>
  </r>
  <r>
    <n v="3"/>
    <s v="TLX5"/>
    <s v="SALE"/>
    <s v="TLX5104000325092026"/>
    <d v="2026-09-25T18:42:15"/>
    <n v="3"/>
    <x v="44"/>
    <n v="1"/>
    <n v="999"/>
    <n v="-199.8"/>
    <n v="0"/>
    <n v="-199.8"/>
    <n v="799.2"/>
    <n v="38.06"/>
    <n v="5"/>
    <s v="NE SKM MY ARTSY STAS"/>
    <n v="50170981"/>
    <s v="COMPLETED"/>
    <n v="50195439"/>
    <m/>
    <s v="GnG"/>
  </r>
  <r>
    <n v="33"/>
    <s v="TLX5"/>
    <s v="SALE"/>
    <s v="TLX5102003325092026"/>
    <d v="2026-09-25T19:18:29"/>
    <n v="3"/>
    <x v="45"/>
    <n v="1"/>
    <n v="299"/>
    <n v="0"/>
    <n v="0"/>
    <n v="0"/>
    <n v="299"/>
    <n v="14.24"/>
    <n v="5"/>
    <s v="ORGANIC COTTON TRIPL"/>
    <n v="50157523"/>
    <s v="COMPLETED"/>
    <n v="50195439"/>
    <m/>
    <s v="GnG"/>
  </r>
  <r>
    <n v="33"/>
    <s v="TLX5"/>
    <s v="SALE"/>
    <s v="TLX5102003325092026"/>
    <d v="2026-09-25T19:18:29"/>
    <n v="3"/>
    <x v="46"/>
    <n v="1"/>
    <n v="460"/>
    <n v="0"/>
    <n v="0"/>
    <n v="0"/>
    <n v="460"/>
    <n v="21.9"/>
    <n v="5"/>
    <s v="HASBRO NERF ALPHA ST"/>
    <n v="50157523"/>
    <s v="COMPLETED"/>
    <n v="50195439"/>
    <m/>
    <s v="GnG"/>
  </r>
  <r>
    <n v="33"/>
    <s v="TLX5"/>
    <s v="SALE"/>
    <s v="TLX5102003325092026"/>
    <d v="2026-09-25T19:18:29"/>
    <n v="3"/>
    <x v="47"/>
    <n v="1"/>
    <n v="499"/>
    <n v="0"/>
    <n v="0"/>
    <n v="0"/>
    <n v="499"/>
    <n v="23.76"/>
    <n v="5"/>
    <s v="NE PLAYSHIFU AQUATIC"/>
    <n v="50157523"/>
    <s v="COMPLETED"/>
    <n v="50195439"/>
    <m/>
    <s v="GnG"/>
  </r>
  <r>
    <n v="34"/>
    <s v="TLX5"/>
    <s v="SALE"/>
    <s v="TLX5102003425092026"/>
    <d v="2026-09-25T19:29:44"/>
    <n v="3"/>
    <x v="48"/>
    <n v="1"/>
    <n v="199"/>
    <n v="0"/>
    <n v="0"/>
    <n v="0"/>
    <n v="199"/>
    <n v="9.48"/>
    <n v="5"/>
    <s v="KIDDY STAR LINKS"/>
    <n v="50157523"/>
    <s v="COMPLETED"/>
    <n v="50195439"/>
    <m/>
    <s v="GnG"/>
  </r>
  <r>
    <n v="34"/>
    <s v="TLX5"/>
    <s v="SALE"/>
    <s v="TLX5102003425092026"/>
    <d v="2026-09-25T19:29:44"/>
    <n v="3"/>
    <x v="49"/>
    <n v="1"/>
    <n v="899"/>
    <n v="0"/>
    <n v="0"/>
    <n v="0"/>
    <n v="899"/>
    <n v="42.8"/>
    <n v="5"/>
    <s v="NE MIR 35 CM BUNNY P"/>
    <n v="50157523"/>
    <s v="COMPLETED"/>
    <n v="50195439"/>
    <m/>
    <s v="GnG"/>
  </r>
  <r>
    <n v="4"/>
    <s v="TLX5"/>
    <s v="SALE"/>
    <s v="TLX5104000425092026"/>
    <d v="2026-09-25T19:55:21"/>
    <n v="3"/>
    <x v="50"/>
    <n v="1"/>
    <n v="1599"/>
    <n v="0"/>
    <n v="0"/>
    <n v="0"/>
    <n v="1599"/>
    <n v="243.92"/>
    <n v="18"/>
    <s v="E HM WIRELESS WALKIE"/>
    <n v="50170981"/>
    <s v="COMPLETED"/>
    <n v="50000002"/>
    <m/>
    <s v="GnG"/>
  </r>
  <r>
    <n v="4"/>
    <s v="TLX5"/>
    <s v="SALE"/>
    <s v="TLX5104000425092026"/>
    <d v="2026-09-25T19:55:21"/>
    <n v="3"/>
    <x v="51"/>
    <n v="1"/>
    <n v="561"/>
    <n v="0"/>
    <n v="0"/>
    <n v="0"/>
    <n v="561"/>
    <n v="26.72"/>
    <n v="5"/>
    <s v="NE MAGICAL SCRATCH A"/>
    <n v="50170981"/>
    <s v="COMPLETED"/>
    <m/>
    <m/>
    <s v="GnG"/>
  </r>
  <r>
    <n v="4"/>
    <s v="TLX5"/>
    <s v="SALE"/>
    <s v="TLX5104000425092026"/>
    <d v="2026-09-25T19:55:21"/>
    <n v="3"/>
    <x v="52"/>
    <n v="1"/>
    <n v="561"/>
    <n v="0"/>
    <n v="0"/>
    <n v="0"/>
    <n v="561"/>
    <n v="26.72"/>
    <n v="5"/>
    <s v="NE MAGICAL SCRATCH D"/>
    <n v="50170981"/>
    <s v="COMPLETED"/>
    <m/>
    <m/>
    <s v="GnG"/>
  </r>
  <r>
    <n v="36"/>
    <s v="TLX5"/>
    <s v="SALE"/>
    <s v="TLX5102003625092026"/>
    <d v="2026-09-25T20:01:24"/>
    <n v="3"/>
    <x v="53"/>
    <n v="1"/>
    <n v="899"/>
    <n v="0"/>
    <n v="0"/>
    <n v="0"/>
    <n v="899"/>
    <n v="42.8"/>
    <n v="5"/>
    <s v="NE MIR 32CM SITTING"/>
    <n v="50157523"/>
    <s v="COMPLETED"/>
    <n v="50151682"/>
    <m/>
    <s v="GnG"/>
  </r>
  <r>
    <n v="5"/>
    <s v="TLX5"/>
    <s v="REFUND"/>
    <s v="TLX5104000525092026"/>
    <d v="2026-09-25T20:02:09"/>
    <n v="3"/>
    <x v="54"/>
    <n v="-1"/>
    <n v="-1199"/>
    <n v="0"/>
    <n v="0"/>
    <n v="0"/>
    <n v="-1199"/>
    <n v="-57.1"/>
    <n v="5"/>
    <s v="NE MVL ROLE PLAY MAS"/>
    <n v="50170981"/>
    <s v="COMPLETED"/>
    <n v="50000000"/>
    <m/>
    <s v="GnG"/>
  </r>
  <r>
    <n v="6"/>
    <s v="TLX5"/>
    <s v="SALE"/>
    <s v="TLX5104000625092026"/>
    <d v="2026-09-25T20:06:06"/>
    <n v="3"/>
    <x v="23"/>
    <n v="1"/>
    <n v="110"/>
    <n v="0"/>
    <n v="0"/>
    <n v="0"/>
    <n v="110"/>
    <n v="16.78"/>
    <n v="18"/>
    <s v="AA 2 CB"/>
    <n v="50170981"/>
    <s v="COMPLETED"/>
    <m/>
    <m/>
    <s v="GnG"/>
  </r>
  <r>
    <n v="6"/>
    <s v="TLX5"/>
    <s v="SALE"/>
    <s v="TLX5104000625092026"/>
    <d v="2026-09-25T20:06:06"/>
    <n v="3"/>
    <x v="23"/>
    <n v="1"/>
    <n v="110"/>
    <n v="0"/>
    <n v="0"/>
    <n v="0"/>
    <n v="110"/>
    <n v="16.78"/>
    <n v="18"/>
    <s v="AA 2 CB"/>
    <n v="50170981"/>
    <s v="COMPLETED"/>
    <m/>
    <m/>
    <s v="GnG"/>
  </r>
  <r>
    <n v="6"/>
    <s v="TLX5"/>
    <s v="SALE"/>
    <s v="TLX5104000625092026"/>
    <d v="2026-09-25T20:06:06"/>
    <n v="3"/>
    <x v="55"/>
    <n v="1"/>
    <n v="1499"/>
    <n v="0"/>
    <n v="0"/>
    <n v="0"/>
    <n v="1499"/>
    <n v="71.38"/>
    <n v="5"/>
    <s v="NE FIFA FB WHT S5 PP"/>
    <n v="50170981"/>
    <s v="COMPLETED"/>
    <n v="50201915"/>
    <m/>
    <s v="GnG"/>
  </r>
  <r>
    <n v="6"/>
    <s v="TLX5"/>
    <s v="SALE"/>
    <s v="TLX5104000625092026"/>
    <d v="2026-09-25T20:06:06"/>
    <n v="3"/>
    <x v="56"/>
    <n v="1"/>
    <n v="1995"/>
    <n v="0"/>
    <n v="0"/>
    <n v="0"/>
    <n v="1995"/>
    <n v="304.32"/>
    <n v="18"/>
    <s v="E PIANO BLACK XL 49K"/>
    <n v="50170981"/>
    <s v="COMPLETED"/>
    <n v="50201915"/>
    <m/>
    <s v="GnG"/>
  </r>
  <r>
    <n v="6"/>
    <s v="TLX5"/>
    <s v="SALE"/>
    <s v="TLX5104000625092026"/>
    <d v="2026-09-25T20:06:06"/>
    <n v="3"/>
    <x v="57"/>
    <n v="1"/>
    <n v="899"/>
    <n v="0"/>
    <n v="0"/>
    <n v="0"/>
    <n v="899"/>
    <n v="42.8"/>
    <n v="5"/>
    <s v="NE FOAM 24 IN CRICKE"/>
    <n v="50170981"/>
    <s v="COMPLETED"/>
    <n v="50201915"/>
    <m/>
    <s v="GnG"/>
  </r>
  <r>
    <n v="38"/>
    <s v="TLX5"/>
    <s v="SALE"/>
    <s v="TLX5102003825092026"/>
    <d v="2026-09-25T20:10:21"/>
    <n v="3"/>
    <x v="58"/>
    <n v="1"/>
    <n v="1799"/>
    <n v="-391.26"/>
    <n v="0"/>
    <n v="-391.26"/>
    <n v="1407.74"/>
    <n v="67.040000000000006"/>
    <n v="5"/>
    <s v="NE FB AVT BIG BOW BE"/>
    <n v="50157523"/>
    <s v="COMPLETED"/>
    <n v="50000003"/>
    <m/>
    <s v="GnG"/>
  </r>
  <r>
    <n v="40"/>
    <s v="TLX5"/>
    <s v="SALE"/>
    <s v="TLX5102004025092026"/>
    <d v="2026-09-25T20:17:24"/>
    <n v="3"/>
    <x v="59"/>
    <n v="1"/>
    <n v="1699"/>
    <n v="0"/>
    <n v="0"/>
    <n v="0"/>
    <n v="1699"/>
    <n v="80.900000000000006"/>
    <n v="5"/>
    <s v="NE MVL AF 7 INCH BAS"/>
    <n v="50157523"/>
    <s v="COMPLETED"/>
    <n v="50000003"/>
    <m/>
    <s v="GnG"/>
  </r>
  <r>
    <n v="40"/>
    <s v="TLX5"/>
    <s v="SALE"/>
    <s v="TLX5102004025092026"/>
    <d v="2026-09-25T20:17:24"/>
    <n v="3"/>
    <x v="22"/>
    <n v="1"/>
    <n v="899"/>
    <n v="0"/>
    <n v="0"/>
    <n v="0"/>
    <n v="899"/>
    <n v="42.8"/>
    <n v="5"/>
    <s v="HW FIVECAR GIFT PACK"/>
    <n v="50157523"/>
    <s v="COMPLETED"/>
    <n v="50000003"/>
    <m/>
    <s v="GnG"/>
  </r>
  <r>
    <n v="7"/>
    <s v="TLX5"/>
    <s v="SALE"/>
    <s v="TLX5104000725092026"/>
    <d v="2026-09-25T20:27:27"/>
    <n v="3"/>
    <x v="60"/>
    <n v="1"/>
    <n v="1099"/>
    <n v="0"/>
    <n v="0"/>
    <n v="0"/>
    <n v="1099"/>
    <n v="52.34"/>
    <n v="5"/>
    <s v="NE HM BOOMA SONIC"/>
    <n v="50170981"/>
    <s v="COMPLETED"/>
    <m/>
    <m/>
    <s v="GnG"/>
  </r>
  <r>
    <n v="7"/>
    <s v="TLX5"/>
    <s v="SALE"/>
    <s v="TLX5104000725092026"/>
    <d v="2026-09-25T20:27:27"/>
    <n v="3"/>
    <x v="61"/>
    <n v="1"/>
    <n v="249"/>
    <n v="0"/>
    <n v="0"/>
    <n v="0"/>
    <n v="249"/>
    <n v="11.86"/>
    <n v="5"/>
    <s v="NE DINO RING TOSS GA"/>
    <n v="50170981"/>
    <s v="COMPLETED"/>
    <n v="50000001"/>
    <m/>
    <s v="GnG"/>
  </r>
  <r>
    <n v="8"/>
    <s v="TLX5"/>
    <s v="SALE"/>
    <s v="TLX5104000825092026"/>
    <d v="2026-09-25T20:30:24"/>
    <n v="3"/>
    <x v="12"/>
    <n v="1"/>
    <n v="2799"/>
    <n v="0"/>
    <n v="0"/>
    <n v="0"/>
    <n v="2799"/>
    <n v="133.28"/>
    <n v="5"/>
    <s v="NE HW THE HOT ONES C"/>
    <n v="50170981"/>
    <s v="COMPLETED"/>
    <n v="50000001"/>
    <m/>
    <s v="GnG"/>
  </r>
  <r>
    <n v="9"/>
    <s v="TLX5"/>
    <s v="SALE"/>
    <s v="TLX5104000925092026"/>
    <d v="2026-09-25T20:34:59"/>
    <n v="3"/>
    <x v="23"/>
    <n v="1"/>
    <n v="100"/>
    <n v="-31.27"/>
    <n v="0"/>
    <n v="-31.27"/>
    <n v="68.73"/>
    <n v="10.48"/>
    <n v="18"/>
    <s v="AA 2 CB"/>
    <n v="50170981"/>
    <s v="COMPLETED"/>
    <m/>
    <m/>
    <s v="GnG"/>
  </r>
  <r>
    <n v="9"/>
    <s v="TLX5"/>
    <s v="SALE"/>
    <s v="TLX5104000925092026"/>
    <d v="2026-09-25T20:34:59"/>
    <n v="3"/>
    <x v="62"/>
    <n v="1"/>
    <n v="1499"/>
    <n v="-468.73"/>
    <n v="0"/>
    <n v="-468.73"/>
    <n v="1030.27"/>
    <n v="49.06"/>
    <n v="5"/>
    <s v="NE HOT WHEELS SPEED"/>
    <n v="50170981"/>
    <s v="COMPLETED"/>
    <n v="50000001"/>
    <m/>
    <s v="GnG"/>
  </r>
  <r>
    <n v="11"/>
    <s v="TLX5"/>
    <s v="SALE"/>
    <s v="TLX5104001125092026"/>
    <d v="2026-09-25T20:44:49"/>
    <n v="3"/>
    <x v="63"/>
    <n v="1"/>
    <n v="549"/>
    <n v="0"/>
    <n v="0"/>
    <n v="0"/>
    <n v="549"/>
    <n v="26.14"/>
    <n v="5"/>
    <s v="NE MT 164 BASIC ASST"/>
    <n v="50170981"/>
    <s v="COMPLETED"/>
    <n v="50151682"/>
    <m/>
    <s v="GnG"/>
  </r>
  <r>
    <n v="11"/>
    <s v="TLX5"/>
    <s v="SALE"/>
    <s v="TLX5104001125092026"/>
    <d v="2026-09-25T20:44:49"/>
    <n v="3"/>
    <x v="64"/>
    <n v="1"/>
    <n v="799"/>
    <n v="0"/>
    <n v="0"/>
    <n v="0"/>
    <n v="799"/>
    <n v="38.04"/>
    <n v="5"/>
    <s v="NE FP DOG DALMATION"/>
    <n v="50170981"/>
    <s v="COMPLETED"/>
    <n v="50000001"/>
    <m/>
    <s v="GnG"/>
  </r>
  <r>
    <n v="12"/>
    <s v="TLX5"/>
    <s v="SALE"/>
    <s v="TLX5104001225092026"/>
    <d v="2026-09-25T20:50:34"/>
    <n v="3"/>
    <x v="65"/>
    <n v="1"/>
    <n v="99"/>
    <n v="-6.19"/>
    <n v="0"/>
    <n v="-6.19"/>
    <n v="92.81"/>
    <n v="4.42"/>
    <n v="5"/>
    <s v="NE ZOOZI BUBBLE TUBE"/>
    <n v="50170981"/>
    <s v="COMPLETED"/>
    <n v="50000000"/>
    <m/>
    <s v="GnG"/>
  </r>
  <r>
    <n v="13"/>
    <s v="TLX5"/>
    <s v="SALE"/>
    <s v="TLX5104001325092026"/>
    <d v="2026-09-25T20:51:34"/>
    <n v="3"/>
    <x v="23"/>
    <n v="1"/>
    <n v="120"/>
    <n v="-35.72"/>
    <n v="0"/>
    <n v="-35.72"/>
    <n v="84.28"/>
    <n v="12.86"/>
    <n v="18"/>
    <s v="AA 2 CB"/>
    <n v="50170981"/>
    <s v="COMPLETED"/>
    <m/>
    <m/>
    <s v="GnG"/>
  </r>
  <r>
    <n v="13"/>
    <s v="TLX5"/>
    <s v="SALE"/>
    <s v="TLX5104001325092026"/>
    <d v="2026-09-25T20:51:34"/>
    <n v="3"/>
    <x v="41"/>
    <n v="1"/>
    <n v="1299"/>
    <n v="-386.64"/>
    <n v="0"/>
    <n v="-386.64"/>
    <n v="912.36"/>
    <n v="139.18"/>
    <n v="18"/>
    <s v="E HM CASPER WALKING"/>
    <n v="50170981"/>
    <s v="COMPLETED"/>
    <m/>
    <m/>
    <s v="GnG"/>
  </r>
  <r>
    <n v="13"/>
    <s v="TLX5"/>
    <s v="SALE"/>
    <s v="TLX5104001325092026"/>
    <d v="2026-09-25T20:51:34"/>
    <n v="3"/>
    <x v="66"/>
    <n v="1"/>
    <n v="1599"/>
    <n v="-475.94"/>
    <n v="0"/>
    <n v="-475.94"/>
    <n v="1123.06"/>
    <n v="53.48"/>
    <n v="5"/>
    <s v="NE SS LG BEADS ABACU"/>
    <n v="50170981"/>
    <s v="COMPLETED"/>
    <n v="50195907"/>
    <m/>
    <s v="GnG"/>
  </r>
  <r>
    <n v="13"/>
    <s v="TLX5"/>
    <s v="SALE"/>
    <s v="TLX5104001325092026"/>
    <d v="2026-09-25T20:51:34"/>
    <n v="3"/>
    <x v="67"/>
    <n v="1"/>
    <n v="1699"/>
    <n v="-505.7"/>
    <n v="0"/>
    <n v="-505.7"/>
    <n v="1193.3"/>
    <n v="56.82"/>
    <n v="5"/>
    <s v="NE MVL AF 7 INCH BAS"/>
    <n v="50170981"/>
    <s v="COMPLETED"/>
    <n v="50195907"/>
    <m/>
    <s v="GnG"/>
  </r>
  <r>
    <n v="13"/>
    <s v="TLX5"/>
    <s v="SALE"/>
    <s v="TLX5104001325092026"/>
    <d v="2026-09-25T20:51:34"/>
    <n v="3"/>
    <x v="9"/>
    <n v="1"/>
    <n v="1999"/>
    <n v="-595"/>
    <n v="0"/>
    <n v="-595"/>
    <n v="1404"/>
    <n v="214.16"/>
    <n v="18"/>
    <s v="NE REDCARD TOTE BAG"/>
    <n v="50170981"/>
    <s v="COMPLETED"/>
    <m/>
    <m/>
    <s v="GnG"/>
  </r>
  <r>
    <n v="14"/>
    <s v="TLX5"/>
    <s v="SALE"/>
    <s v="TLX5104001425092026"/>
    <d v="2026-09-25T20:57:09"/>
    <n v="3"/>
    <x v="68"/>
    <n v="1"/>
    <n v="1699"/>
    <n v="-629.29"/>
    <n v="0"/>
    <n v="-629.29"/>
    <n v="1069.71"/>
    <n v="50.94"/>
    <n v="5"/>
    <s v="NE MVL AF 7 INCH BAS"/>
    <n v="50170981"/>
    <s v="COMPLETED"/>
    <n v="50195907"/>
    <m/>
    <s v="GnG"/>
  </r>
  <r>
    <n v="14"/>
    <s v="TLX5"/>
    <s v="SALE"/>
    <s v="TLX5104001425092026"/>
    <d v="2026-09-25T20:57:09"/>
    <n v="3"/>
    <x v="69"/>
    <n v="1"/>
    <n v="1699"/>
    <n v="-629.29"/>
    <n v="0"/>
    <n v="-629.29"/>
    <n v="1069.71"/>
    <n v="50.94"/>
    <n v="5"/>
    <s v="NE MVL AF 7 INCH BAS"/>
    <n v="50170981"/>
    <s v="COMPLETED"/>
    <n v="50195907"/>
    <m/>
    <s v="GnG"/>
  </r>
  <r>
    <n v="14"/>
    <s v="TLX5"/>
    <s v="SALE"/>
    <s v="TLX5104001425092026"/>
    <d v="2026-09-25T20:57:09"/>
    <n v="3"/>
    <x v="9"/>
    <n v="1"/>
    <n v="1999"/>
    <n v="-740.42"/>
    <n v="0"/>
    <n v="-740.42"/>
    <n v="1258.58"/>
    <n v="191.98"/>
    <n v="18"/>
    <s v="NE REDCARD TOTE BAG"/>
    <n v="50170981"/>
    <s v="COMPLETED"/>
    <m/>
    <m/>
    <s v="GnG"/>
  </r>
  <r>
    <n v="41"/>
    <s v="TLX5"/>
    <s v="SALE"/>
    <s v="TLX5102004125092026"/>
    <d v="2026-09-25T20:58:24"/>
    <n v="3"/>
    <x v="14"/>
    <n v="1"/>
    <n v="799"/>
    <n v="0"/>
    <n v="0"/>
    <n v="0"/>
    <n v="799"/>
    <n v="38.04"/>
    <n v="5"/>
    <s v="NE MIRADA 22CM ELEPH"/>
    <n v="50157523"/>
    <s v="COMPLETED"/>
    <n v="50105787"/>
    <m/>
    <s v="GnG"/>
  </r>
  <r>
    <n v="42"/>
    <s v="TLX5"/>
    <s v="SALE"/>
    <s v="TLX5102004225092026"/>
    <d v="2026-09-25T21:04:02"/>
    <n v="3"/>
    <x v="60"/>
    <n v="1"/>
    <n v="1099"/>
    <n v="-338.19"/>
    <n v="0"/>
    <n v="-338.19"/>
    <n v="760.81"/>
    <n v="36.22"/>
    <n v="5"/>
    <s v="NE HM BOOMA SONIC"/>
    <n v="50157523"/>
    <s v="COMPLETED"/>
    <m/>
    <m/>
    <s v="GnG"/>
  </r>
  <r>
    <n v="42"/>
    <s v="TLX5"/>
    <s v="SALE"/>
    <s v="TLX5102004225092026"/>
    <d v="2026-09-25T21:04:02"/>
    <n v="3"/>
    <x v="70"/>
    <n v="1"/>
    <n v="1699"/>
    <n v="-522.83000000000004"/>
    <n v="0"/>
    <n v="-522.83000000000004"/>
    <n v="1176.17"/>
    <n v="56"/>
    <n v="5"/>
    <s v="NE MVL AF 7 INCH BAS"/>
    <n v="50157523"/>
    <s v="COMPLETED"/>
    <n v="50195907"/>
    <m/>
    <s v="GnG"/>
  </r>
  <r>
    <n v="42"/>
    <s v="TLX5"/>
    <s v="SALE"/>
    <s v="TLX5102004225092026"/>
    <d v="2026-09-25T21:04:02"/>
    <n v="3"/>
    <x v="59"/>
    <n v="1"/>
    <n v="1699"/>
    <n v="-522.83000000000004"/>
    <n v="0"/>
    <n v="-522.83000000000004"/>
    <n v="1176.17"/>
    <n v="56"/>
    <n v="5"/>
    <s v="NE MVL AF 7 INCH BAS"/>
    <n v="50157523"/>
    <s v="COMPLETED"/>
    <n v="50195907"/>
    <m/>
    <s v="GnG"/>
  </r>
  <r>
    <n v="42"/>
    <s v="TLX5"/>
    <s v="SALE"/>
    <s v="TLX5102004225092026"/>
    <d v="2026-09-25T21:04:02"/>
    <n v="3"/>
    <x v="9"/>
    <n v="1"/>
    <n v="1999"/>
    <n v="-615.15"/>
    <n v="0"/>
    <n v="-615.15"/>
    <n v="1383.85"/>
    <n v="211.1"/>
    <n v="18"/>
    <s v="NE REDCARD TOTE BAG"/>
    <n v="50157523"/>
    <s v="COMPLETED"/>
    <m/>
    <m/>
    <s v="GnG"/>
  </r>
  <r>
    <n v="15"/>
    <s v="TLX5"/>
    <s v="SALE"/>
    <s v="TLX5104001525092026"/>
    <d v="2026-09-25T21:05:49"/>
    <n v="3"/>
    <x v="9"/>
    <n v="1"/>
    <n v="1999"/>
    <n v="-571.02"/>
    <n v="0"/>
    <n v="-571.02"/>
    <n v="1427.98"/>
    <n v="217.82"/>
    <n v="18"/>
    <s v="NE REDCARD TOTE BAG"/>
    <n v="50170981"/>
    <s v="COMPLETED"/>
    <m/>
    <m/>
    <s v="GnG"/>
  </r>
  <r>
    <n v="15"/>
    <s v="TLX5"/>
    <s v="SALE"/>
    <s v="TLX5104001525092026"/>
    <d v="2026-09-25T21:05:49"/>
    <n v="3"/>
    <x v="71"/>
    <n v="1"/>
    <n v="4999"/>
    <n v="-1427.98"/>
    <n v="0"/>
    <n v="-1427.98"/>
    <n v="3571.02"/>
    <n v="170.04"/>
    <n v="5"/>
    <s v="NE IRON MAN MK 11"/>
    <n v="50170981"/>
    <s v="COMPLETED"/>
    <n v="50195907"/>
    <m/>
    <s v="GnG"/>
  </r>
  <r>
    <n v="16"/>
    <s v="TLX5"/>
    <s v="SALE"/>
    <s v="TLX5104001625092026"/>
    <d v="2026-09-25T21:12:36"/>
    <n v="3"/>
    <x v="23"/>
    <n v="1"/>
    <n v="120"/>
    <n v="0"/>
    <n v="0"/>
    <n v="0"/>
    <n v="120"/>
    <n v="18.3"/>
    <n v="18"/>
    <s v="AA 2 CB"/>
    <n v="50170981"/>
    <s v="COMPLETED"/>
    <m/>
    <m/>
    <s v="GnG"/>
  </r>
  <r>
    <n v="16"/>
    <s v="TLX5"/>
    <s v="SALE"/>
    <s v="TLX5104001625092026"/>
    <d v="2026-09-25T21:12:36"/>
    <n v="3"/>
    <x v="23"/>
    <n v="1"/>
    <n v="120"/>
    <n v="0"/>
    <n v="0"/>
    <n v="0"/>
    <n v="120"/>
    <n v="18.3"/>
    <n v="18"/>
    <s v="AA 2 CB"/>
    <n v="50170981"/>
    <s v="COMPLETED"/>
    <m/>
    <m/>
    <s v="GnG"/>
  </r>
  <r>
    <n v="16"/>
    <s v="TLX5"/>
    <s v="SALE"/>
    <s v="TLX5104001625092026"/>
    <d v="2026-09-25T21:12:36"/>
    <n v="3"/>
    <x v="8"/>
    <n v="1"/>
    <n v="1499"/>
    <n v="0"/>
    <n v="0"/>
    <n v="0"/>
    <n v="1499"/>
    <n v="228.66"/>
    <n v="18"/>
    <s v="E SS DOLPHIN CONCERT"/>
    <n v="50170981"/>
    <s v="COMPLETED"/>
    <n v="50201915"/>
    <m/>
    <s v="GnG"/>
  </r>
  <r>
    <n v="16"/>
    <s v="TLX5"/>
    <s v="SALE"/>
    <s v="TLX5104001625092026"/>
    <d v="2026-09-25T21:12:36"/>
    <n v="3"/>
    <x v="72"/>
    <n v="1"/>
    <n v="936"/>
    <n v="0"/>
    <n v="0"/>
    <n v="0"/>
    <n v="936"/>
    <n v="44.58"/>
    <n v="5"/>
    <s v="NE SKM SANDTASTIC UN"/>
    <n v="50170981"/>
    <s v="COMPLETED"/>
    <n v="50201915"/>
    <m/>
    <s v="GnG"/>
  </r>
  <r>
    <n v="43"/>
    <s v="TLX5"/>
    <s v="SALE"/>
    <s v="TLX5102004325092026"/>
    <d v="2026-09-25T21:26:38"/>
    <n v="3"/>
    <x v="73"/>
    <n v="1"/>
    <n v="100"/>
    <n v="0"/>
    <n v="0"/>
    <n v="0"/>
    <n v="100"/>
    <n v="15.26"/>
    <n v="18"/>
    <s v="EVEREADY BATT AAA 21"/>
    <n v="50157523"/>
    <s v="COMPLETED"/>
    <m/>
    <m/>
    <s v="GnG"/>
  </r>
  <r>
    <n v="43"/>
    <s v="TLX5"/>
    <s v="SALE"/>
    <s v="TLX5102004325092026"/>
    <d v="2026-09-25T21:26:38"/>
    <n v="3"/>
    <x v="74"/>
    <n v="1"/>
    <n v="1299"/>
    <n v="0"/>
    <n v="0"/>
    <n v="0"/>
    <n v="1299"/>
    <n v="198.16"/>
    <n v="18"/>
    <s v="E SS MUSICAL LIGHT P"/>
    <n v="50157523"/>
    <s v="COMPLETED"/>
    <n v="50000002"/>
    <m/>
    <s v="GnG"/>
  </r>
  <r>
    <n v="43"/>
    <s v="TLX5"/>
    <s v="SALE"/>
    <s v="TLX5102004325092026"/>
    <d v="2026-09-25T21:26:38"/>
    <n v="3"/>
    <x v="75"/>
    <n v="1"/>
    <n v="1499"/>
    <n v="0"/>
    <n v="0"/>
    <n v="0"/>
    <n v="1499"/>
    <n v="71.38"/>
    <n v="5"/>
    <s v="NE BARBIE MADE TO MO"/>
    <n v="50157523"/>
    <s v="COMPLETED"/>
    <n v="50000002"/>
    <m/>
    <s v="GnG"/>
  </r>
  <r>
    <n v="17"/>
    <s v="TLX5"/>
    <s v="SALE"/>
    <s v="TLX5104001725092026"/>
    <d v="2026-09-25T21:33:13"/>
    <n v="3"/>
    <x v="76"/>
    <n v="1"/>
    <n v="699"/>
    <n v="0"/>
    <n v="0"/>
    <n v="0"/>
    <n v="699"/>
    <n v="33.28"/>
    <n v="5"/>
    <s v="NE MIR 24CM STANDING"/>
    <n v="50170981"/>
    <s v="COMPLETED"/>
    <n v="50105787"/>
    <m/>
    <s v="GnG"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  <r>
    <m/>
    <m/>
    <m/>
    <m/>
    <m/>
    <m/>
    <x v="77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C82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5087">
        <item m="1" x="3835"/>
        <item m="1" x="2755"/>
        <item m="1" x="4927"/>
        <item m="1" x="4729"/>
        <item m="1" x="845"/>
        <item m="1" x="1875"/>
        <item m="1" x="123"/>
        <item m="1" x="3625"/>
        <item m="1" x="3305"/>
        <item x="22"/>
        <item m="1" x="4158"/>
        <item m="1" x="4585"/>
        <item m="1" x="2753"/>
        <item m="1" x="1032"/>
        <item m="1" x="2955"/>
        <item m="1" x="2436"/>
        <item m="1" x="2027"/>
        <item m="1" x="3347"/>
        <item m="1" x="3064"/>
        <item m="1" x="1217"/>
        <item m="1" x="4012"/>
        <item m="1" x="1999"/>
        <item m="1" x="879"/>
        <item m="1" x="1629"/>
        <item m="1" x="468"/>
        <item m="1" x="1769"/>
        <item m="1" x="1547"/>
        <item m="1" x="2391"/>
        <item m="1" x="2669"/>
        <item m="1" x="4419"/>
        <item m="1" x="1005"/>
        <item m="1" x="3780"/>
        <item m="1" x="3741"/>
        <item m="1" x="1255"/>
        <item m="1" x="1203"/>
        <item m="1" x="2990"/>
        <item x="46"/>
        <item m="1" x="2210"/>
        <item m="1" x="2346"/>
        <item m="1" x="4924"/>
        <item m="1" x="857"/>
        <item m="1" x="4904"/>
        <item m="1" x="79"/>
        <item m="1" x="1777"/>
        <item m="1" x="4243"/>
        <item m="1" x="3969"/>
        <item m="1" x="4948"/>
        <item m="1" x="3109"/>
        <item x="53"/>
        <item m="1" x="1257"/>
        <item m="1" x="3478"/>
        <item m="1" x="3891"/>
        <item m="1" x="1224"/>
        <item m="1" x="3087"/>
        <item m="1" x="4181"/>
        <item m="1" x="4556"/>
        <item m="1" x="804"/>
        <item m="1" x="552"/>
        <item m="1" x="4127"/>
        <item m="1" x="3515"/>
        <item m="1" x="2892"/>
        <item m="1" x="3327"/>
        <item m="1" x="2215"/>
        <item m="1" x="1205"/>
        <item m="1" x="1605"/>
        <item m="1" x="3080"/>
        <item m="1" x="2123"/>
        <item m="1" x="387"/>
        <item m="1" x="2939"/>
        <item m="1" x="1321"/>
        <item m="1" x="435"/>
        <item m="1" x="1193"/>
        <item m="1" x="1477"/>
        <item x="49"/>
        <item m="1" x="3191"/>
        <item m="1" x="1756"/>
        <item m="1" x="2665"/>
        <item m="1" x="3100"/>
        <item m="1" x="4434"/>
        <item m="1" x="889"/>
        <item m="1" x="3391"/>
        <item m="1" x="2469"/>
        <item m="1" x="2886"/>
        <item m="1" x="3502"/>
        <item m="1" x="4571"/>
        <item x="41"/>
        <item m="1" x="1016"/>
        <item m="1" x="1602"/>
        <item m="1" x="4203"/>
        <item m="1" x="1220"/>
        <item m="1" x="794"/>
        <item m="1" x="2890"/>
        <item m="1" x="3959"/>
        <item m="1" x="689"/>
        <item m="1" x="1693"/>
        <item m="1" x="2783"/>
        <item m="1" x="3882"/>
        <item m="1" x="3319"/>
        <item m="1" x="662"/>
        <item m="1" x="3652"/>
        <item m="1" x="4198"/>
        <item m="1" x="3386"/>
        <item m="1" x="3919"/>
        <item m="1" x="3710"/>
        <item m="1" x="1055"/>
        <item m="1" x="3973"/>
        <item m="1" x="1858"/>
        <item x="4"/>
        <item m="1" x="3987"/>
        <item m="1" x="583"/>
        <item m="1" x="639"/>
        <item m="1" x="2168"/>
        <item m="1" x="887"/>
        <item m="1" x="1839"/>
        <item m="1" x="2591"/>
        <item x="23"/>
        <item m="1" x="1559"/>
        <item m="1" x="4903"/>
        <item m="1" x="226"/>
        <item m="1" x="4410"/>
        <item m="1" x="3196"/>
        <item m="1" x="1134"/>
        <item m="1" x="4411"/>
        <item m="1" x="2480"/>
        <item m="1" x="3932"/>
        <item m="1" x="1642"/>
        <item m="1" x="1374"/>
        <item m="1" x="2217"/>
        <item m="1" x="3012"/>
        <item m="1" x="349"/>
        <item m="1" x="1888"/>
        <item m="1" x="3530"/>
        <item m="1" x="454"/>
        <item m="1" x="3673"/>
        <item m="1" x="1831"/>
        <item m="1" x="2547"/>
        <item m="1" x="1035"/>
        <item m="1" x="2016"/>
        <item m="1" x="732"/>
        <item m="1" x="1557"/>
        <item m="1" x="1796"/>
        <item m="1" x="2154"/>
        <item m="1" x="3631"/>
        <item m="1" x="719"/>
        <item m="1" x="4712"/>
        <item m="1" x="4526"/>
        <item m="1" x="4210"/>
        <item m="1" x="4464"/>
        <item m="1" x="3207"/>
        <item m="1" x="2150"/>
        <item m="1" x="2164"/>
        <item m="1" x="464"/>
        <item m="1" x="4905"/>
        <item m="1" x="5006"/>
        <item m="1" x="5005"/>
        <item m="1" x="4501"/>
        <item m="1" x="4826"/>
        <item m="1" x="2233"/>
        <item m="1" x="386"/>
        <item m="1" x="2855"/>
        <item m="1" x="2509"/>
        <item m="1" x="1040"/>
        <item m="1" x="4664"/>
        <item m="1" x="159"/>
        <item m="1" x="3151"/>
        <item m="1" x="183"/>
        <item m="1" x="4192"/>
        <item m="1" x="2175"/>
        <item m="1" x="2403"/>
        <item m="1" x="1364"/>
        <item m="1" x="3011"/>
        <item m="1" x="1850"/>
        <item m="1" x="1083"/>
        <item m="1" x="4721"/>
        <item m="1" x="3776"/>
        <item m="1" x="425"/>
        <item m="1" x="3098"/>
        <item m="1" x="3256"/>
        <item m="1" x="5059"/>
        <item m="1" x="1624"/>
        <item m="1" x="2695"/>
        <item m="1" x="4017"/>
        <item m="1" x="4549"/>
        <item m="1" x="2065"/>
        <item m="1" x="1940"/>
        <item m="1" x="2541"/>
        <item m="1" x="3613"/>
        <item m="1" x="1230"/>
        <item m="1" x="4246"/>
        <item m="1" x="4459"/>
        <item m="1" x="4717"/>
        <item m="1" x="3510"/>
        <item m="1" x="4934"/>
        <item m="1" x="175"/>
        <item m="1" x="627"/>
        <item m="1" x="291"/>
        <item m="1" x="4967"/>
        <item m="1" x="3307"/>
        <item m="1" x="2372"/>
        <item m="1" x="4147"/>
        <item m="1" x="3302"/>
        <item m="1" x="2631"/>
        <item m="1" x="692"/>
        <item m="1" x="4669"/>
        <item m="1" x="3985"/>
        <item m="1" x="2002"/>
        <item m="1" x="245"/>
        <item m="1" x="1268"/>
        <item m="1" x="4162"/>
        <item x="15"/>
        <item m="1" x="1301"/>
        <item m="1" x="1463"/>
        <item m="1" x="2849"/>
        <item x="24"/>
        <item m="1" x="2967"/>
        <item m="1" x="1344"/>
        <item m="1" x="1891"/>
        <item m="1" x="1044"/>
        <item m="1" x="2575"/>
        <item m="1" x="3757"/>
        <item m="1" x="977"/>
        <item m="1" x="4954"/>
        <item m="1" x="3694"/>
        <item m="1" x="814"/>
        <item m="1" x="4802"/>
        <item m="1" x="1368"/>
        <item m="1" x="5050"/>
        <item m="1" x="1609"/>
        <item m="1" x="3948"/>
        <item m="1" x="2888"/>
        <item m="1" x="1717"/>
        <item m="1" x="2790"/>
        <item m="1" x="4053"/>
        <item m="1" x="686"/>
        <item m="1" x="394"/>
        <item m="1" x="1974"/>
        <item m="1" x="2978"/>
        <item m="1" x="3561"/>
        <item m="1" x="2070"/>
        <item m="1" x="1050"/>
        <item m="1" x="4326"/>
        <item m="1" x="4920"/>
        <item m="1" x="2568"/>
        <item m="1" x="1988"/>
        <item m="1" x="715"/>
        <item m="1" x="1336"/>
        <item m="1" x="3324"/>
        <item m="1" x="235"/>
        <item m="1" x="701"/>
        <item m="1" x="3800"/>
        <item m="1" x="2293"/>
        <item m="1" x="4300"/>
        <item m="1" x="1125"/>
        <item m="1" x="3843"/>
        <item m="1" x="2479"/>
        <item m="1" x="4395"/>
        <item m="1" x="208"/>
        <item m="1" x="3565"/>
        <item m="1" x="4696"/>
        <item m="1" x="4341"/>
        <item m="1" x="1916"/>
        <item m="1" x="1375"/>
        <item m="1" x="1818"/>
        <item m="1" x="2275"/>
        <item m="1" x="2889"/>
        <item m="1" x="956"/>
        <item m="1" x="4328"/>
        <item m="1" x="3248"/>
        <item m="1" x="4726"/>
        <item m="1" x="3897"/>
        <item m="1" x="3058"/>
        <item m="1" x="4739"/>
        <item m="1" x="3656"/>
        <item m="1" x="4274"/>
        <item m="1" x="4668"/>
        <item m="1" x="3821"/>
        <item m="1" x="4152"/>
        <item m="1" x="3550"/>
        <item m="1" x="1958"/>
        <item m="1" x="2556"/>
        <item m="1" x="2056"/>
        <item m="1" x="2652"/>
        <item m="1" x="295"/>
        <item m="1" x="860"/>
        <item m="1" x="2460"/>
        <item m="1" x="419"/>
        <item m="1" x="2715"/>
        <item m="1" x="348"/>
        <item m="1" x="828"/>
        <item m="1" x="4086"/>
        <item m="1" x="2356"/>
        <item m="1" x="1468"/>
        <item m="1" x="5053"/>
        <item m="1" x="4047"/>
        <item m="1" x="335"/>
        <item m="1" x="2987"/>
        <item m="1" x="1234"/>
        <item m="1" x="704"/>
        <item m="1" x="2312"/>
        <item m="1" x="4355"/>
        <item m="1" x="1933"/>
        <item m="1" x="1864"/>
        <item m="1" x="822"/>
        <item m="1" x="2022"/>
        <item m="1" x="3666"/>
        <item m="1" x="1856"/>
        <item m="1" x="839"/>
        <item m="1" x="3562"/>
        <item m="1" x="229"/>
        <item m="1" x="1955"/>
        <item m="1" x="240"/>
        <item m="1" x="1418"/>
        <item m="1" x="3060"/>
        <item m="1" x="1403"/>
        <item m="1" x="2819"/>
        <item m="1" x="4265"/>
        <item m="1" x="1657"/>
        <item m="1" x="3860"/>
        <item m="1" x="4097"/>
        <item m="1" x="726"/>
        <item m="1" x="2919"/>
        <item m="1" x="4590"/>
        <item m="1" x="2094"/>
        <item m="1" x="401"/>
        <item m="1" x="3399"/>
        <item m="1" x="2332"/>
        <item m="1" x="3231"/>
        <item m="1" x="4369"/>
        <item m="1" x="4104"/>
        <item m="1" x="3889"/>
        <item m="1" x="2828"/>
        <item m="1" x="2231"/>
        <item m="1" x="3646"/>
        <item m="1" x="2498"/>
        <item m="1" x="3426"/>
        <item m="1" x="3416"/>
        <item m="1" x="1535"/>
        <item m="1" x="4045"/>
        <item m="1" x="1030"/>
        <item m="1" x="2209"/>
        <item m="1" x="865"/>
        <item m="1" x="4506"/>
        <item m="1" x="1653"/>
        <item m="1" x="4972"/>
        <item m="1" x="3003"/>
        <item m="1" x="5066"/>
        <item m="1" x="4491"/>
        <item m="1" x="767"/>
        <item m="1" x="4403"/>
        <item m="1" x="2826"/>
        <item m="1" x="88"/>
        <item m="1" x="570"/>
        <item m="1" x="3585"/>
        <item m="1" x="4252"/>
        <item m="1" x="863"/>
        <item m="1" x="2585"/>
        <item m="1" x="3599"/>
        <item m="1" x="242"/>
        <item m="1" x="1018"/>
        <item m="1" x="4298"/>
        <item m="1" x="471"/>
        <item m="1" x="1685"/>
        <item m="1" x="1863"/>
        <item m="1" x="4899"/>
        <item m="1" x="467"/>
        <item m="1" x="4682"/>
        <item m="1" x="2461"/>
        <item m="1" x="748"/>
        <item m="1" x="4665"/>
        <item m="1" x="3398"/>
        <item m="1" x="4670"/>
        <item m="1" x="3955"/>
        <item m="1" x="4701"/>
        <item m="1" x="4543"/>
        <item m="1" x="1567"/>
        <item m="1" x="2341"/>
        <item m="1" x="2925"/>
        <item m="1" x="3962"/>
        <item m="1" x="4582"/>
        <item m="1" x="1176"/>
        <item m="1" x="560"/>
        <item m="1" x="155"/>
        <item x="77"/>
        <item m="1" x="3441"/>
        <item m="1" x="628"/>
        <item m="1" x="4949"/>
        <item m="1" x="718"/>
        <item m="1" x="1513"/>
        <item m="1" x="2157"/>
        <item m="1" x="1480"/>
        <item m="1" x="4137"/>
        <item m="1" x="314"/>
        <item m="1" x="2680"/>
        <item m="1" x="2130"/>
        <item m="1" x="1457"/>
        <item m="1" x="2407"/>
        <item m="1" x="1207"/>
        <item m="1" x="1869"/>
        <item m="1" x="3603"/>
        <item m="1" x="1783"/>
        <item m="1" x="564"/>
        <item m="1" x="2336"/>
        <item m="1" x="2135"/>
        <item m="1" x="906"/>
        <item m="1" x="3563"/>
        <item m="1" x="2171"/>
        <item m="1" x="141"/>
        <item m="1" x="4885"/>
        <item m="1" x="2597"/>
        <item m="1" x="2608"/>
        <item m="1" x="811"/>
        <item m="1" x="1880"/>
        <item m="1" x="3748"/>
        <item m="1" x="2777"/>
        <item m="1" x="3819"/>
        <item m="1" x="2097"/>
        <item m="1" x="2607"/>
        <item m="1" x="444"/>
        <item m="1" x="4024"/>
        <item m="1" x="84"/>
        <item m="1" x="3162"/>
        <item m="1" x="2953"/>
        <item m="1" x="3556"/>
        <item m="1" x="4878"/>
        <item m="1" x="1956"/>
        <item m="1" x="4767"/>
        <item m="1" x="1691"/>
        <item m="1" x="4401"/>
        <item m="1" x="1190"/>
        <item m="1" x="3814"/>
        <item m="1" x="3809"/>
        <item m="1" x="4630"/>
        <item m="1" x="4982"/>
        <item m="1" x="3047"/>
        <item m="1" x="2834"/>
        <item m="1" x="1906"/>
        <item m="1" x="449"/>
        <item m="1" x="441"/>
        <item m="1" x="2557"/>
        <item m="1" x="3265"/>
        <item m="1" x="4594"/>
        <item m="1" x="3558"/>
        <item m="1" x="1510"/>
        <item m="1" x="4814"/>
        <item m="1" x="4032"/>
        <item m="1" x="3134"/>
        <item m="1" x="489"/>
        <item m="1" x="918"/>
        <item m="1" x="2304"/>
        <item m="1" x="927"/>
        <item m="1" x="764"/>
        <item m="1" x="2348"/>
        <item m="1" x="3409"/>
        <item m="1" x="959"/>
        <item m="1" x="298"/>
        <item m="1" x="3552"/>
        <item m="1" x="329"/>
        <item m="1" x="2810"/>
        <item m="1" x="2798"/>
        <item m="1" x="1332"/>
        <item m="1" x="1071"/>
        <item m="1" x="3477"/>
        <item m="1" x="1328"/>
        <item m="1" x="3104"/>
        <item m="1" x="712"/>
        <item m="1" x="796"/>
        <item m="1" x="3074"/>
        <item m="1" x="4619"/>
        <item m="1" x="641"/>
        <item m="1" x="2517"/>
        <item m="1" x="3089"/>
        <item m="1" x="3454"/>
        <item m="1" x="4642"/>
        <item m="1" x="1474"/>
        <item m="1" x="1844"/>
        <item m="1" x="3689"/>
        <item m="1" x="299"/>
        <item m="1" x="4991"/>
        <item m="1" x="3084"/>
        <item m="1" x="4311"/>
        <item m="1" x="2361"/>
        <item m="1" x="4390"/>
        <item m="1" x="3572"/>
        <item m="1" x="4340"/>
        <item m="1" x="204"/>
        <item m="1" x="696"/>
        <item m="1" x="4796"/>
        <item m="1" x="954"/>
        <item m="1" x="1736"/>
        <item m="1" x="3890"/>
        <item m="1" x="819"/>
        <item m="1" x="4242"/>
        <item m="1" x="4189"/>
        <item m="1" x="4870"/>
        <item m="1" x="472"/>
        <item m="1" x="4910"/>
        <item m="1" x="2986"/>
        <item m="1" x="241"/>
        <item m="1" x="2636"/>
        <item m="1" x="1117"/>
        <item m="1" x="5027"/>
        <item m="1" x="1103"/>
        <item m="1" x="2127"/>
        <item m="1" x="3336"/>
        <item m="1" x="3534"/>
        <item m="1" x="1020"/>
        <item m="1" x="1913"/>
        <item m="1" x="1994"/>
        <item m="1" x="1438"/>
        <item m="1" x="4365"/>
        <item m="1" x="4922"/>
        <item m="1" x="911"/>
        <item m="1" x="2190"/>
        <item m="1" x="1846"/>
        <item m="1" x="3867"/>
        <item m="1" x="1258"/>
        <item m="1" x="3798"/>
        <item m="1" x="1595"/>
        <item m="1" x="3796"/>
        <item m="1" x="3077"/>
        <item m="1" x="496"/>
        <item m="1" x="1314"/>
        <item m="1" x="2244"/>
        <item m="1" x="3718"/>
        <item m="1" x="937"/>
        <item m="1" x="702"/>
        <item m="1" x="3872"/>
        <item m="1" x="1655"/>
        <item m="1" x="3459"/>
        <item m="1" x="3146"/>
        <item m="1" x="3533"/>
        <item m="1" x="2976"/>
        <item m="1" x="3194"/>
        <item m="1" x="542"/>
        <item m="1" x="835"/>
        <item m="1" x="1277"/>
        <item m="1" x="2269"/>
        <item m="1" x="4059"/>
        <item m="1" x="281"/>
        <item m="1" x="4110"/>
        <item m="1" x="4412"/>
        <item m="1" x="5076"/>
        <item m="1" x="3049"/>
        <item m="1" x="3560"/>
        <item m="1" x="3532"/>
        <item m="1" x="4044"/>
        <item m="1" x="3685"/>
        <item m="1" x="3575"/>
        <item m="1" x="2824"/>
        <item m="1" x="4483"/>
        <item m="1" x="1526"/>
        <item m="1" x="360"/>
        <item m="1" x="4835"/>
        <item m="1" x="4587"/>
        <item m="1" x="3366"/>
        <item m="1" x="369"/>
        <item m="1" x="5038"/>
        <item m="1" x="2766"/>
        <item m="1" x="1435"/>
        <item m="1" x="1339"/>
        <item m="1" x="895"/>
        <item m="1" x="1704"/>
        <item m="1" x="3651"/>
        <item m="1" x="1149"/>
        <item m="1" x="379"/>
        <item m="1" x="2555"/>
        <item m="1" x="1487"/>
        <item m="1" x="4003"/>
        <item m="1" x="4882"/>
        <item m="1" x="5048"/>
        <item m="1" x="1615"/>
        <item m="1" x="2634"/>
        <item m="1" x="4892"/>
        <item m="1" x="2050"/>
        <item m="1" x="459"/>
        <item m="1" x="4546"/>
        <item m="1" x="4998"/>
        <item m="1" x="4579"/>
        <item m="1" x="1727"/>
        <item m="1" x="404"/>
        <item m="1" x="3509"/>
        <item m="1" x="3936"/>
        <item m="1" x="3325"/>
        <item m="1" x="4608"/>
        <item m="1" x="3828"/>
        <item m="1" x="1311"/>
        <item m="1" x="1878"/>
        <item m="1" x="643"/>
        <item m="1" x="3920"/>
        <item m="1" x="754"/>
        <item m="1" x="4860"/>
        <item m="1" x="4644"/>
        <item m="1" x="1782"/>
        <item m="1" x="1621"/>
        <item m="1" x="1320"/>
        <item m="1" x="1119"/>
        <item m="1" x="979"/>
        <item m="1" x="1289"/>
        <item m="1" x="3360"/>
        <item m="1" x="3206"/>
        <item m="1" x="4800"/>
        <item m="1" x="2792"/>
        <item m="1" x="940"/>
        <item m="1" x="2625"/>
        <item m="1" x="4112"/>
        <item m="1" x="2950"/>
        <item m="1" x="4676"/>
        <item m="1" x="4957"/>
        <item m="1" x="2843"/>
        <item m="1" x="1758"/>
        <item m="1" x="3181"/>
        <item m="1" x="4329"/>
        <item m="1" x="3543"/>
        <item m="1" x="1070"/>
        <item m="1" x="4901"/>
        <item m="1" x="892"/>
        <item m="1" x="2221"/>
        <item m="1" x="1288"/>
        <item m="1" x="1617"/>
        <item m="1" x="2524"/>
        <item m="1" x="4066"/>
        <item m="1" x="2518"/>
        <item m="1" x="820"/>
        <item m="1" x="180"/>
        <item m="1" x="1665"/>
        <item m="1" x="745"/>
        <item m="1" x="443"/>
        <item m="1" x="4728"/>
        <item m="1" x="4337"/>
        <item m="1" x="2666"/>
        <item m="1" x="5084"/>
        <item m="1" x="2066"/>
        <item m="1" x="2141"/>
        <item m="1" x="2389"/>
        <item m="1" x="3259"/>
        <item m="1" x="4285"/>
        <item m="1" x="3121"/>
        <item m="1" x="2954"/>
        <item m="1" x="3050"/>
        <item m="1" x="1555"/>
        <item m="1" x="4458"/>
        <item m="1" x="2678"/>
        <item m="1" x="209"/>
        <item m="1" x="4367"/>
        <item m="1" x="3155"/>
        <item m="1" x="581"/>
        <item m="1" x="3195"/>
        <item m="1" x="2626"/>
        <item m="1" x="2682"/>
        <item m="1" x="904"/>
        <item m="1" x="3908"/>
        <item m="1" x="1298"/>
        <item m="1" x="4414"/>
        <item m="1" x="4962"/>
        <item x="40"/>
        <item m="1" x="4818"/>
        <item m="1" x="4478"/>
        <item m="1" x="244"/>
        <item m="1" x="3116"/>
        <item m="1" x="1323"/>
        <item m="1" x="1385"/>
        <item m="1" x="4126"/>
        <item m="1" x="751"/>
        <item m="1" x="2095"/>
        <item m="1" x="2993"/>
        <item m="1" x="2637"/>
        <item m="1" x="258"/>
        <item m="1" x="2082"/>
        <item m="1" x="4538"/>
        <item m="1" x="2893"/>
        <item m="1" x="4201"/>
        <item m="1" x="4054"/>
        <item m="1" x="4368"/>
        <item m="1" x="3486"/>
        <item m="1" x="1350"/>
        <item m="1" x="788"/>
        <item m="1" x="4132"/>
        <item x="26"/>
        <item m="1" x="1707"/>
        <item m="1" x="3267"/>
        <item m="1" x="4986"/>
        <item m="1" x="2134"/>
        <item m="1" x="3261"/>
        <item m="1" x="4058"/>
        <item m="1" x="952"/>
        <item m="1" x="2394"/>
        <item m="1" x="4710"/>
        <item m="1" x="4886"/>
        <item m="1" x="637"/>
        <item m="1" x="3628"/>
        <item m="1" x="1543"/>
        <item m="1" x="1442"/>
        <item m="1" x="2544"/>
        <item m="1" x="2280"/>
        <item m="1" x="1750"/>
        <item m="1" x="2601"/>
        <item m="1" x="4779"/>
        <item m="1" x="3344"/>
        <item m="1" x="2077"/>
        <item x="0"/>
        <item m="1" x="2008"/>
        <item m="1" x="4149"/>
        <item m="1" x="117"/>
        <item m="1" x="4308"/>
        <item m="1" x="2047"/>
        <item m="1" x="4992"/>
        <item m="1" x="302"/>
        <item m="1" x="4144"/>
        <item m="1" x="3998"/>
        <item m="1" x="4141"/>
        <item m="1" x="2013"/>
        <item m="1" x="2895"/>
        <item m="1" x="2614"/>
        <item m="1" x="189"/>
        <item m="1" x="2464"/>
        <item m="1" x="1232"/>
        <item m="1" x="3781"/>
        <item m="1" x="3310"/>
        <item m="1" x="4235"/>
        <item m="1" x="3143"/>
        <item m="1" x="3029"/>
        <item m="1" x="4599"/>
        <item m="1" x="1139"/>
        <item m="1" x="1293"/>
        <item m="1" x="834"/>
        <item m="1" x="1877"/>
        <item m="1" x="188"/>
        <item m="1" x="3521"/>
        <item m="1" x="3407"/>
        <item m="1" x="2520"/>
        <item m="1" x="4850"/>
        <item m="1" x="2749"/>
        <item m="1" x="4748"/>
        <item m="1" x="1732"/>
        <item m="1" x="3542"/>
        <item m="1" x="789"/>
        <item m="1" x="3953"/>
        <item m="1" x="3007"/>
        <item m="1" x="602"/>
        <item m="1" x="1384"/>
        <item m="1" x="1578"/>
        <item m="1" x="4633"/>
        <item m="1" x="4996"/>
        <item m="1" x="859"/>
        <item m="1" x="436"/>
        <item m="1" x="2681"/>
        <item m="1" x="1855"/>
        <item m="1" x="4988"/>
        <item m="1" x="1449"/>
        <item m="1" x="1227"/>
        <item m="1" x="4831"/>
        <item m="1" x="3686"/>
        <item m="1" x="2381"/>
        <item m="1" x="2117"/>
        <item m="1" x="2528"/>
        <item m="1" x="4578"/>
        <item m="1" x="3123"/>
        <item m="1" x="1508"/>
        <item m="1" x="4295"/>
        <item m="1" x="4975"/>
        <item m="1" x="1688"/>
        <item m="1" x="4843"/>
        <item m="1" x="2298"/>
        <item m="1" x="1786"/>
        <item m="1" x="976"/>
        <item m="1" x="1290"/>
        <item m="1" x="3287"/>
        <item m="1" x="3051"/>
        <item m="1" x="4968"/>
        <item m="1" x="4923"/>
        <item m="1" x="901"/>
        <item m="1" x="247"/>
        <item m="1" x="2422"/>
        <item m="1" x="3854"/>
        <item m="1" x="4740"/>
        <item m="1" x="1316"/>
        <item m="1" x="1429"/>
        <item m="1" x="4815"/>
        <item m="1" x="2857"/>
        <item m="1" x="1570"/>
        <item m="1" x="2813"/>
        <item m="1" x="2418"/>
        <item m="1" x="168"/>
        <item m="1" x="774"/>
        <item m="1" x="771"/>
        <item m="1" x="3188"/>
        <item m="1" x="526"/>
        <item m="1" x="2313"/>
        <item m="1" x="4325"/>
        <item m="1" x="1731"/>
        <item x="14"/>
        <item m="1" x="1209"/>
        <item m="1" x="1966"/>
        <item m="1" x="2623"/>
        <item m="1" x="2825"/>
        <item m="1" x="3833"/>
        <item m="1" x="1060"/>
        <item m="1" x="3119"/>
        <item m="1" x="2905"/>
        <item m="1" x="1106"/>
        <item m="1" x="4684"/>
        <item m="1" x="2409"/>
        <item m="1" x="566"/>
        <item m="1" x="4406"/>
        <item m="1" x="3812"/>
        <item m="1" x="4574"/>
        <item m="1" x="4208"/>
        <item m="1" x="4545"/>
        <item m="1" x="2874"/>
        <item m="1" x="4564"/>
        <item m="1" x="318"/>
        <item m="1" x="864"/>
        <item m="1" x="2488"/>
        <item m="1" x="2448"/>
        <item m="1" x="4997"/>
        <item m="1" x="4637"/>
        <item m="1" x="1884"/>
        <item m="1" x="950"/>
        <item m="1" x="4821"/>
        <item m="1" x="4439"/>
        <item m="1" x="1874"/>
        <item m="1" x="5013"/>
        <item m="1" x="2730"/>
        <item m="1" x="2740"/>
        <item m="1" x="3868"/>
        <item m="1" x="4432"/>
        <item m="1" x="1810"/>
        <item x="11"/>
        <item m="1" x="2576"/>
        <item m="1" x="1619"/>
        <item m="1" x="391"/>
        <item m="1" x="195"/>
        <item m="1" x="3690"/>
        <item m="1" x="331"/>
        <item m="1" x="3081"/>
        <item m="1" x="4247"/>
        <item m="1" x="3514"/>
        <item m="1" x="2327"/>
        <item m="1" x="535"/>
        <item m="1" x="4375"/>
        <item m="1" x="3991"/>
        <item m="1" x="2725"/>
        <item m="1" x="1243"/>
        <item m="1" x="3435"/>
        <item m="1" x="4605"/>
        <item m="1" x="1327"/>
        <item m="1" x="622"/>
        <item m="1" x="2508"/>
        <item m="1" x="3154"/>
        <item m="1" x="2499"/>
        <item m="1" x="1772"/>
        <item m="1" x="2044"/>
        <item m="1" x="4880"/>
        <item m="1" x="2038"/>
        <item m="1" x="280"/>
        <item m="1" x="1004"/>
        <item m="1" x="218"/>
        <item m="1" x="1926"/>
        <item m="1" x="3270"/>
        <item m="1" x="4877"/>
        <item m="1" x="2657"/>
        <item m="1" x="1085"/>
        <item m="1" x="1087"/>
        <item m="1" x="4763"/>
        <item m="1" x="5041"/>
        <item m="1" x="2425"/>
        <item m="1" x="725"/>
        <item m="1" x="2249"/>
        <item x="31"/>
        <item m="1" x="780"/>
        <item m="1" x="4879"/>
        <item m="1" x="3845"/>
        <item m="1" x="1082"/>
        <item m="1" x="1096"/>
        <item m="1" x="470"/>
        <item m="1" x="4678"/>
        <item m="1" x="2869"/>
        <item m="1" x="1623"/>
        <item m="1" x="1929"/>
        <item m="1" x="3085"/>
        <item m="1" x="1638"/>
        <item m="1" x="323"/>
        <item m="1" x="1546"/>
        <item m="1" x="664"/>
        <item m="1" x="524"/>
        <item m="1" x="3971"/>
        <item m="1" x="390"/>
        <item m="1" x="756"/>
        <item m="1" x="2533"/>
        <item m="1" x="891"/>
        <item m="1" x="233"/>
        <item m="1" x="4473"/>
        <item m="1" x="4069"/>
        <item m="1" x="3117"/>
        <item m="1" x="4521"/>
        <item m="1" x="607"/>
        <item m="1" x="1218"/>
        <item m="1" x="2133"/>
        <item m="1" x="3735"/>
        <item m="1" x="4018"/>
        <item m="1" x="2653"/>
        <item m="1" x="508"/>
        <item m="1" x="3865"/>
        <item m="1" x="2296"/>
        <item m="1" x="1254"/>
        <item m="1" x="853"/>
        <item m="1" x="3655"/>
        <item m="1" x="761"/>
        <item m="1" x="4683"/>
        <item m="1" x="2861"/>
        <item m="1" x="4711"/>
        <item m="1" x="1975"/>
        <item m="1" x="2563"/>
        <item x="39"/>
        <item m="1" x="3096"/>
        <item m="1" x="4615"/>
        <item m="1" x="3638"/>
        <item m="1" x="4635"/>
        <item m="1" x="721"/>
        <item m="1" x="2363"/>
        <item m="1" x="400"/>
        <item m="1" x="2057"/>
        <item m="1" x="2396"/>
        <item m="1" x="3432"/>
        <item m="1" x="231"/>
        <item m="1" x="1517"/>
        <item m="1" x="3157"/>
        <item m="1" x="2718"/>
        <item m="1" x="2271"/>
        <item m="1" x="930"/>
        <item m="1" x="2229"/>
        <item m="1" x="3018"/>
        <item m="1" x="4507"/>
        <item m="1" x="1641"/>
        <item m="1" x="4953"/>
        <item m="1" x="1680"/>
        <item m="1" x="1922"/>
        <item m="1" x="2815"/>
        <item m="1" x="109"/>
        <item m="1" x="2311"/>
        <item m="1" x="3413"/>
        <item m="1" x="2083"/>
        <item m="1" x="2371"/>
        <item m="1" x="1719"/>
        <item m="1" x="1263"/>
        <item m="1" x="1307"/>
        <item m="1" x="1377"/>
        <item m="1" x="1196"/>
        <item m="1" x="2816"/>
        <item m="1" x="433"/>
        <item m="1" x="2970"/>
        <item m="1" x="3149"/>
        <item m="1" x="3976"/>
        <item m="1" x="4009"/>
        <item m="1" x="4977"/>
        <item m="1" x="1930"/>
        <item m="1" x="3834"/>
        <item m="1" x="670"/>
        <item m="1" x="997"/>
        <item m="1" x="2599"/>
        <item m="1" x="2250"/>
        <item m="1" x="1873"/>
        <item m="1" x="3750"/>
        <item m="1" x="5037"/>
        <item m="1" x="4261"/>
        <item m="1" x="1932"/>
        <item m="1" x="3650"/>
        <item m="1" x="3728"/>
        <item m="1" x="1159"/>
        <item m="1" x="4598"/>
        <item m="1" x="136"/>
        <item m="1" x="3892"/>
        <item m="1" x="1054"/>
        <item m="1" x="4588"/>
        <item m="1" x="2144"/>
        <item m="1" x="4080"/>
        <item m="1" x="187"/>
        <item m="1" x="3111"/>
        <item m="1" x="4143"/>
        <item m="1" x="3315"/>
        <item m="1" x="358"/>
        <item m="1" x="4433"/>
        <item m="1" x="2061"/>
        <item m="1" x="1109"/>
        <item m="1" x="2335"/>
        <item m="1" x="616"/>
        <item m="1" x="501"/>
        <item m="1" x="3342"/>
        <item m="1" x="3133"/>
        <item m="1" x="2163"/>
        <item m="1" x="1412"/>
        <item m="1" x="4580"/>
        <item m="1" x="4336"/>
        <item m="1" x="1946"/>
        <item m="1" x="3431"/>
        <item m="1" x="1222"/>
        <item m="1" x="3708"/>
        <item m="1" x="2470"/>
        <item m="1" x="733"/>
        <item m="1" x="2765"/>
        <item m="1" x="1868"/>
        <item m="1" x="1545"/>
        <item m="1" x="908"/>
        <item m="1" x="4875"/>
        <item m="1" x="3588"/>
        <item m="1" x="2471"/>
        <item m="1" x="1755"/>
        <item m="1" x="2241"/>
        <item m="1" x="269"/>
        <item m="1" x="1838"/>
        <item m="1" x="1896"/>
        <item m="1" x="4352"/>
        <item m="1" x="4220"/>
        <item m="1" x="1241"/>
        <item m="1" x="2442"/>
        <item m="1" x="1585"/>
        <item m="1" x="4617"/>
        <item m="1" x="3526"/>
        <item x="56"/>
        <item m="1" x="666"/>
        <item m="1" x="2273"/>
        <item m="1" x="983"/>
        <item m="1" x="2219"/>
        <item m="1" x="3707"/>
        <item m="1" x="5009"/>
        <item m="1" x="1074"/>
        <item m="1" x="3516"/>
        <item m="1" x="3309"/>
        <item m="1" x="1357"/>
        <item m="1" x="2747"/>
        <item m="1" x="2643"/>
        <item m="1" x="943"/>
        <item m="1" x="1580"/>
        <item m="1" x="4354"/>
        <item m="1" x="1022"/>
        <item m="1" x="1662"/>
        <item m="1" x="1739"/>
        <item m="1" x="527"/>
        <item m="1" x="3072"/>
        <item m="1" x="1879"/>
        <item m="1" x="2071"/>
        <item m="1" x="3211"/>
        <item m="1" x="523"/>
        <item m="1" x="4441"/>
        <item m="1" x="2820"/>
        <item m="1" x="3729"/>
        <item m="1" x="1245"/>
        <item m="1" x="3107"/>
        <item m="1" x="384"/>
        <item m="1" x="306"/>
        <item m="1" x="1047"/>
        <item m="1" x="2635"/>
        <item m="1" x="3135"/>
        <item m="1" x="2441"/>
        <item m="1" x="3041"/>
        <item m="1" x="1568"/>
        <item m="1" x="3895"/>
        <item m="1" x="1006"/>
        <item m="1" x="2351"/>
        <item m="1" x="256"/>
        <item m="1" x="1562"/>
        <item m="1" x="2106"/>
        <item m="1" x="1797"/>
        <item m="1" x="1436"/>
        <item m="1" x="127"/>
        <item m="1" x="2923"/>
        <item m="1" x="4034"/>
        <item m="1" x="2690"/>
        <item m="1" x="1596"/>
        <item m="1" x="568"/>
        <item m="1" x="4224"/>
        <item m="1" x="1607"/>
        <item m="1" x="3052"/>
        <item m="1" x="613"/>
        <item m="1" x="2699"/>
        <item m="1" x="778"/>
        <item m="1" x="3227"/>
        <item m="1" x="2200"/>
        <item m="1" x="3661"/>
        <item m="1" x="3312"/>
        <item m="1" x="3377"/>
        <item m="1" x="4174"/>
        <item m="1" x="2411"/>
        <item m="1" x="1507"/>
        <item m="1" x="1759"/>
        <item m="1" x="3911"/>
        <item m="1" x="1523"/>
        <item m="1" x="4128"/>
        <item m="1" x="4851"/>
        <item m="1" x="3592"/>
        <item m="1" x="1246"/>
        <item m="1" x="3437"/>
        <item m="1" x="994"/>
        <item m="1" x="4111"/>
        <item m="1" x="1588"/>
        <item m="1" x="3946"/>
        <item m="1" x="4671"/>
        <item m="1" x="1551"/>
        <item m="1" x="151"/>
        <item m="1" x="4477"/>
        <item m="1" x="3005"/>
        <item m="1" x="2074"/>
        <item m="1" x="730"/>
        <item m="1" x="2398"/>
        <item m="1" x="2545"/>
        <item m="1" x="3292"/>
        <item m="1" x="4966"/>
        <item m="1" x="3223"/>
        <item m="1" x="2851"/>
        <item m="1" x="806"/>
        <item m="1" x="3785"/>
        <item m="1" x="1683"/>
        <item m="1" x="2408"/>
        <item m="1" x="4926"/>
        <item m="1" x="428"/>
        <item m="1" x="4314"/>
        <item m="1" x="230"/>
        <item m="1" x="3607"/>
        <item m="1" x="4830"/>
        <item m="1" x="5065"/>
        <item m="1" x="4897"/>
        <item m="1" x="4912"/>
        <item m="1" x="4070"/>
        <item m="1" x="3487"/>
        <item m="1" x="205"/>
        <item m="1" x="2848"/>
        <item m="1" x="3873"/>
        <item m="1" x="1853"/>
        <item m="1" x="3226"/>
        <item m="1" x="4306"/>
        <item m="1" x="4868"/>
        <item m="1" x="3273"/>
        <item m="1" x="1554"/>
        <item m="1" x="2968"/>
        <item m="1" x="1865"/>
        <item m="1" x="2941"/>
        <item m="1" x="573"/>
        <item m="1" x="3002"/>
        <item m="1" x="4277"/>
        <item m="1" x="4636"/>
        <item m="1" x="752"/>
        <item m="1" x="3337"/>
        <item m="1" x="5024"/>
        <item m="1" x="3388"/>
        <item m="1" x="4956"/>
        <item x="52"/>
        <item m="1" x="227"/>
        <item m="1" x="2264"/>
        <item m="1" x="576"/>
        <item m="1" x="305"/>
        <item m="1" x="135"/>
        <item m="1" x="1281"/>
        <item m="1" x="3176"/>
        <item m="1" x="1099"/>
        <item m="1" x="4489"/>
        <item m="1" x="4424"/>
        <item m="1" x="4919"/>
        <item m="1" x="3402"/>
        <item m="1" x="2108"/>
        <item m="1" x="3901"/>
        <item m="1" x="2253"/>
        <item m="1" x="1528"/>
        <item m="1" x="2438"/>
        <item m="1" x="3016"/>
        <item m="1" x="2143"/>
        <item m="1" x="1131"/>
        <item m="1" x="770"/>
        <item m="1" x="4535"/>
        <item m="1" x="2159"/>
        <item m="1" x="3627"/>
        <item m="1" x="2116"/>
        <item m="1" x="339"/>
        <item m="1" x="4708"/>
        <item m="1" x="1122"/>
        <item m="1" x="2247"/>
        <item m="1" x="4428"/>
        <item m="1" x="3040"/>
        <item m="1" x="1646"/>
        <item m="1" x="2506"/>
        <item m="1" x="1211"/>
        <item m="1" x="1077"/>
        <item m="1" x="609"/>
        <item m="1" x="3663"/>
        <item m="1" x="480"/>
        <item m="1" x="4853"/>
        <item m="1" x="4211"/>
        <item m="1" x="2917"/>
        <item m="1" x="4109"/>
        <item m="1" x="2112"/>
        <item m="1" x="3348"/>
        <item m="1" x="4575"/>
        <item m="1" x="4784"/>
        <item m="1" x="4895"/>
        <item m="1" x="4969"/>
        <item m="1" x="4768"/>
        <item m="1" x="4082"/>
        <item m="1" x="4179"/>
        <item m="1" x="2334"/>
        <item m="1" x="4603"/>
        <item m="1" x="1091"/>
        <item m="1" x="4548"/>
        <item m="1" x="3883"/>
        <item m="1" x="2627"/>
        <item m="1" x="539"/>
        <item m="1" x="572"/>
        <item m="1" x="2395"/>
        <item m="1" x="4391"/>
        <item m="1" x="431"/>
        <item m="1" x="1765"/>
        <item m="1" x="338"/>
        <item m="1" x="1947"/>
        <item m="1" x="893"/>
        <item m="1" x="2519"/>
        <item m="1" x="1479"/>
        <item m="1" x="4175"/>
        <item m="1" x="5077"/>
        <item m="1" x="3751"/>
        <item m="1" x="267"/>
        <item m="1" x="2262"/>
        <item m="1" x="4399"/>
        <item m="1" x="3611"/>
        <item m="1" x="1441"/>
        <item m="1" x="1969"/>
        <item m="1" x="2101"/>
        <item m="1" x="2400"/>
        <item m="1" x="1197"/>
        <item m="1" x="3880"/>
        <item m="1" x="989"/>
        <item m="1" x="1247"/>
        <item m="1" x="2944"/>
        <item m="1" x="3427"/>
        <item m="1" x="1456"/>
        <item m="1" x="2084"/>
        <item m="1" x="2240"/>
        <item m="1" x="1365"/>
        <item x="37"/>
        <item m="1" x="866"/>
        <item m="1" x="1603"/>
        <item m="1" x="1394"/>
        <item m="1" x="2903"/>
        <item m="1" x="1075"/>
        <item m="1" x="2598"/>
        <item m="1" x="2059"/>
        <item m="1" x="1636"/>
        <item m="1" x="2131"/>
        <item m="1" x="1166"/>
        <item m="1" x="3313"/>
        <item m="1" x="4301"/>
        <item m="1" x="4743"/>
        <item m="1" x="1450"/>
        <item m="1" x="4327"/>
        <item m="1" x="925"/>
        <item m="1" x="3910"/>
        <item m="1" x="1654"/>
        <item m="1" x="2111"/>
        <item m="1" x="4908"/>
        <item m="1" x="1420"/>
        <item m="1" x="2705"/>
        <item m="1" x="1253"/>
        <item m="1" x="5023"/>
        <item m="1" x="4221"/>
        <item m="1" x="824"/>
        <item m="1" x="4681"/>
        <item m="1" x="4072"/>
        <item m="1" x="3232"/>
        <item m="1" x="844"/>
        <item m="1" x="1017"/>
        <item m="1" x="2281"/>
        <item m="1" x="3298"/>
        <item m="1" x="4159"/>
        <item m="1" x="2622"/>
        <item m="1" x="3725"/>
        <item m="1" x="118"/>
        <item m="1" x="3762"/>
        <item m="1" x="4688"/>
        <item m="1" x="3260"/>
        <item m="1" x="4725"/>
        <item m="1" x="2243"/>
        <item m="1" x="917"/>
        <item m="1" x="3695"/>
        <item m="1" x="4492"/>
        <item m="1" x="1145"/>
        <item m="1" x="3760"/>
        <item m="1" x="4046"/>
        <item m="1" x="5068"/>
        <item m="1" x="3209"/>
        <item m="1" x="4130"/>
        <item m="1" x="4881"/>
        <item m="1" x="1915"/>
        <item m="1" x="4264"/>
        <item m="1" x="1372"/>
        <item m="1" x="1998"/>
        <item m="1" x="2803"/>
        <item m="1" x="1813"/>
        <item m="1" x="4435"/>
        <item m="1" x="285"/>
        <item m="1" x="3144"/>
        <item x="38"/>
        <item m="1" x="1366"/>
        <item m="1" x="1308"/>
        <item m="1" x="198"/>
        <item m="1" x="3784"/>
        <item m="1" x="3493"/>
        <item m="1" x="3264"/>
        <item m="1" x="4468"/>
        <item m="1" x="4278"/>
        <item m="1" x="4680"/>
        <item m="1" x="512"/>
        <item m="1" x="3290"/>
        <item m="1" x="4675"/>
        <item m="1" x="1469"/>
        <item x="30"/>
        <item m="1" x="3630"/>
        <item m="1" x="1390"/>
        <item m="1" x="779"/>
        <item m="1" x="1980"/>
        <item m="1" x="799"/>
        <item m="1" x="1558"/>
        <item m="1" x="3657"/>
        <item m="1" x="682"/>
        <item m="1" x="3756"/>
        <item m="1" x="2577"/>
        <item m="1" x="533"/>
        <item m="1" x="3262"/>
        <item m="1" x="594"/>
        <item m="1" x="4330"/>
        <item m="1" x="4155"/>
        <item m="1" x="2742"/>
        <item m="1" x="5016"/>
        <item m="1" x="3469"/>
        <item m="1" x="355"/>
        <item m="1" x="2901"/>
        <item m="1" x="2822"/>
        <item m="1" x="486"/>
        <item m="1" x="4516"/>
        <item m="1" x="373"/>
        <item m="1" x="2910"/>
        <item m="1" x="3417"/>
        <item m="1" x="517"/>
        <item m="1" x="3138"/>
        <item m="1" x="2835"/>
        <item m="1" x="3539"/>
        <item m="1" x="2067"/>
        <item m="1" x="2386"/>
        <item m="1" x="1069"/>
        <item m="1" x="344"/>
        <item m="1" x="4213"/>
        <item m="1" x="1590"/>
        <item m="1" x="2527"/>
        <item m="1" x="3545"/>
        <item m="1" x="2904"/>
        <item m="1" x="3772"/>
        <item m="1" x="4746"/>
        <item m="1" x="2538"/>
        <item m="1" x="4672"/>
        <item m="1" x="1816"/>
        <item m="1" x="3884"/>
        <item m="1" x="4453"/>
        <item m="1" x="653"/>
        <item m="1" x="440"/>
        <item m="1" x="92"/>
        <item m="1" x="3992"/>
        <item m="1" x="458"/>
        <item m="1" x="4947"/>
        <item m="1" x="4168"/>
        <item m="1" x="516"/>
        <item m="1" x="4319"/>
        <item m="1" x="2099"/>
        <item m="1" x="3130"/>
        <item m="1" x="4363"/>
        <item m="1" x="3671"/>
        <item m="1" x="773"/>
        <item m="1" x="5073"/>
        <item m="1" x="4379"/>
        <item m="1" x="631"/>
        <item m="1" x="4171"/>
        <item m="1" x="2639"/>
        <item m="1" x="4195"/>
        <item m="1" x="3263"/>
        <item m="1" x="4095"/>
        <item m="1" x="2447"/>
        <item m="1" x="1978"/>
        <item m="1" x="3289"/>
        <item m="1" x="656"/>
        <item m="1" x="4279"/>
        <item m="1" x="4472"/>
        <item m="1" x="3806"/>
        <item m="1" x="4495"/>
        <item m="1" x="529"/>
        <item m="1" x="620"/>
        <item m="1" x="1847"/>
        <item m="1" x="460"/>
        <item m="1" x="4990"/>
        <item m="1" x="3968"/>
        <item m="1" x="3405"/>
        <item m="1" x="861"/>
        <item m="1" x="987"/>
        <item m="1" x="1191"/>
        <item m="1" x="3445"/>
        <item m="1" x="3389"/>
        <item m="1" x="547"/>
        <item m="1" x="4397"/>
        <item m="1" x="4782"/>
        <item m="1" x="2353"/>
        <item m="1" x="1857"/>
        <item m="1" x="934"/>
        <item m="1" x="3943"/>
        <item m="1" x="3189"/>
        <item m="1" x="2485"/>
        <item m="1" x="1242"/>
        <item m="1" x="446"/>
        <item m="1" x="3714"/>
        <item m="1" x="4566"/>
        <item m="1" x="1319"/>
        <item m="1" x="655"/>
        <item m="1" x="980"/>
        <item m="1" x="1213"/>
        <item m="1" x="1673"/>
        <item m="1" x="2739"/>
        <item m="1" x="2853"/>
        <item m="1" x="3893"/>
        <item m="1" x="1129"/>
        <item m="1" x="832"/>
        <item m="1" x="4666"/>
        <item m="1" x="3941"/>
        <item m="1" x="3517"/>
        <item m="1" x="3106"/>
        <item m="1" x="4064"/>
        <item m="1" x="4732"/>
        <item m="1" x="482"/>
        <item m="1" x="414"/>
        <item m="1" x="3551"/>
        <item m="1" x="3278"/>
        <item m="1" x="255"/>
        <item m="1" x="2870"/>
        <item m="1" x="2342"/>
        <item m="1" x="4339"/>
        <item m="1" x="1363"/>
        <item m="1" x="1024"/>
        <item m="1" x="3484"/>
        <item m="1" x="4812"/>
        <item m="1" x="3786"/>
        <item m="1" x="3421"/>
        <item m="1" x="353"/>
        <item m="1" x="3204"/>
        <item m="1" x="5055"/>
        <item m="1" x="3114"/>
        <item m="1" x="4930"/>
        <item m="1" x="2743"/>
        <item m="1" x="3334"/>
        <item m="1" x="4393"/>
        <item m="1" x="1700"/>
        <item m="1" x="4519"/>
        <item m="1" x="2962"/>
        <item m="1" x="1984"/>
        <item m="1" x="4353"/>
        <item m="1" x="3462"/>
        <item m="1" x="4758"/>
        <item m="1" x="4887"/>
        <item m="1" x="2096"/>
        <item m="1" x="1730"/>
        <item m="1" x="755"/>
        <item m="1" x="2495"/>
        <item m="1" x="1045"/>
        <item m="1" x="2588"/>
        <item m="1" x="2145"/>
        <item m="1" x="4611"/>
        <item m="1" x="4380"/>
        <item m="1" x="2728"/>
        <item m="1" x="403"/>
        <item m="1" x="2142"/>
        <item m="1" x="276"/>
        <item m="1" x="4088"/>
        <item m="1" x="1353"/>
        <item m="1" x="4271"/>
        <item m="1" x="3924"/>
        <item m="1" x="851"/>
        <item m="1" x="2741"/>
        <item m="1" x="2300"/>
        <item m="1" x="351"/>
        <item m="1" x="1520"/>
        <item m="1" x="1760"/>
        <item m="1" x="3672"/>
        <item m="1" x="4161"/>
        <item m="1" x="603"/>
        <item m="1" x="907"/>
        <item m="1" x="2026"/>
        <item m="1" x="3482"/>
        <item m="1" x="2713"/>
        <item m="1" x="4227"/>
        <item m="1" x="4382"/>
        <item m="1" x="3979"/>
        <item m="1" x="3410"/>
        <item m="1" x="1228"/>
        <item m="1" x="3769"/>
        <item m="1" x="3858"/>
        <item m="1" x="363"/>
        <item m="1" x="3761"/>
        <item m="1" x="1532"/>
        <item m="1" x="3423"/>
        <item m="1" x="2761"/>
        <item m="1" x="1821"/>
        <item m="1" x="2040"/>
        <item m="1" x="4035"/>
        <item m="1" x="1563"/>
        <item m="1" x="3380"/>
        <item m="1" x="4698"/>
        <item m="1" x="2595"/>
        <item m="1" x="4055"/>
        <item m="1" x="2462"/>
        <item m="1" x="194"/>
        <item m="1" x="3481"/>
        <item m="1" x="4331"/>
        <item m="1" x="4372"/>
        <item m="1" x="4309"/>
        <item m="1" x="1925"/>
        <item m="1" x="4305"/>
        <item m="1" x="4245"/>
        <item m="1" x="4859"/>
        <item m="1" x="289"/>
        <item m="1" x="2068"/>
        <item m="1" x="4273"/>
        <item m="1" x="4705"/>
        <item m="1" x="1550"/>
        <item m="1" x="2328"/>
        <item m="1" x="3711"/>
        <item m="1" x="3822"/>
        <item m="1" x="4772"/>
        <item m="1" x="3513"/>
        <item m="1" x="683"/>
        <item m="1" x="3620"/>
        <item m="1" x="3576"/>
        <item m="1" x="3831"/>
        <item m="1" x="3774"/>
        <item m="1" x="575"/>
        <item m="1" x="4572"/>
        <item m="1" x="1792"/>
        <item m="1" x="4660"/>
        <item m="1" x="5044"/>
        <item m="1" x="521"/>
        <item m="1" x="3269"/>
        <item m="1" x="4103"/>
        <item m="1" x="293"/>
        <item m="1" x="1010"/>
        <item m="1" x="3086"/>
        <item m="1" x="260"/>
        <item m="1" x="2198"/>
        <item m="1" x="2322"/>
        <item m="1" x="821"/>
        <item m="1" x="694"/>
        <item m="1" x="82"/>
        <item m="1" x="3281"/>
        <item m="1" x="2376"/>
        <item m="1" x="122"/>
        <item m="1" x="900"/>
        <item m="1" x="3043"/>
        <item m="1" x="1267"/>
        <item m="1" x="2898"/>
        <item m="1" x="1401"/>
        <item m="1" x="2184"/>
        <item m="1" x="371"/>
        <item m="1" x="558"/>
        <item m="1" x="1757"/>
        <item m="1" x="3447"/>
        <item m="1" x="146"/>
        <item m="1" x="1340"/>
        <item m="1" x="1509"/>
        <item m="1" x="2475"/>
        <item m="1" x="1067"/>
        <item m="1" x="2763"/>
        <item m="1" x="2693"/>
        <item m="1" x="996"/>
        <item m="1" x="1681"/>
        <item m="1" x="4706"/>
        <item m="1" x="3723"/>
        <item m="1" x="5052"/>
        <item m="1" x="3152"/>
        <item m="1" x="2109"/>
        <item m="1" x="4022"/>
        <item m="1" x="4753"/>
        <item m="1" x="5085"/>
        <item m="1" x="4006"/>
        <item m="1" x="2474"/>
        <item m="1" x="1840"/>
        <item m="1" x="3634"/>
        <item m="1" x="465"/>
        <item m="1" x="3286"/>
        <item m="1" x="3466"/>
        <item m="1" x="5081"/>
        <item m="1" x="5025"/>
        <item m="1" x="990"/>
        <item m="1" x="1076"/>
        <item m="1" x="3164"/>
        <item m="1" x="121"/>
        <item m="1" x="2339"/>
        <item m="1" x="2768"/>
        <item m="1" x="3185"/>
        <item m="1" x="2980"/>
        <item m="1" x="290"/>
        <item m="1" x="1599"/>
        <item m="1" x="1924"/>
        <item m="1" x="1622"/>
        <item m="1" x="3773"/>
        <item m="1" x="1708"/>
        <item m="1" x="2979"/>
        <item m="1" x="1600"/>
        <item m="1" x="3126"/>
        <item m="1" x="848"/>
        <item m="1" x="1108"/>
        <item m="1" x="2107"/>
        <item m="1" x="416"/>
        <item m="1" x="4488"/>
        <item m="1" x="142"/>
        <item m="1" x="4456"/>
        <item m="1" x="2169"/>
        <item m="1" x="4366"/>
        <item m="1" x="2782"/>
        <item m="1" x="418"/>
        <item m="1" x="2283"/>
        <item x="51"/>
        <item m="1" x="1833"/>
        <item m="1" x="3641"/>
        <item m="1" x="500"/>
        <item m="1" x="2537"/>
        <item m="1" x="2423"/>
        <item m="1" x="415"/>
        <item m="1" x="815"/>
        <item m="1" x="163"/>
        <item m="1" x="3497"/>
        <item m="1" x="4509"/>
        <item m="1" x="1244"/>
        <item m="1" x="86"/>
        <item m="1" x="1062"/>
        <item m="1" x="793"/>
        <item m="1" x="1981"/>
        <item m="1" x="4129"/>
        <item m="1" x="746"/>
        <item m="1" x="2042"/>
        <item m="1" x="1049"/>
        <item m="1" x="4891"/>
        <item m="1" x="2587"/>
        <item m="1" x="364"/>
        <item m="1" x="2426"/>
        <item m="1" x="116"/>
        <item m="1" x="1101"/>
        <item m="1" x="837"/>
        <item m="1" x="2926"/>
        <item m="1" x="1003"/>
        <item m="1" x="1985"/>
        <item m="1" x="3013"/>
        <item m="1" x="3608"/>
        <item m="1" x="4515"/>
        <item m="1" x="4427"/>
        <item m="1" x="3507"/>
        <item m="1" x="172"/>
        <item m="1" x="152"/>
        <item m="1" x="585"/>
        <item m="1" x="1173"/>
        <item m="1" x="3793"/>
        <item m="1" x="1124"/>
        <item m="1" x="2981"/>
        <item m="1" x="2384"/>
        <item m="1" x="836"/>
        <item m="1" x="673"/>
        <item m="1" x="1225"/>
        <item m="1" x="4028"/>
        <item m="1" x="3395"/>
        <item m="1" x="1387"/>
        <item m="1" x="833"/>
        <item m="1" x="2054"/>
        <item m="1" x="4993"/>
        <item m="1" x="3933"/>
        <item m="1" x="3546"/>
        <item m="1" x="3519"/>
        <item m="1" x="931"/>
        <item m="1" x="561"/>
        <item m="1" x="3387"/>
        <item m="1" x="1620"/>
        <item m="1" x="598"/>
        <item m="1" x="2405"/>
        <item m="1" x="4145"/>
        <item m="1" x="1556"/>
        <item m="1" x="812"/>
        <item m="1" x="1870"/>
        <item m="1" x="4551"/>
        <item m="1" x="4961"/>
        <item m="1" x="326"/>
        <item m="1" x="2933"/>
        <item m="1" x="422"/>
        <item m="1" x="2486"/>
        <item m="1" x="1162"/>
        <item m="1" x="3461"/>
        <item m="1" x="4063"/>
        <item m="1" x="1991"/>
        <item m="1" x="1976"/>
        <item m="1" x="1345"/>
        <item m="1" x="1039"/>
        <item m="1" x="1295"/>
        <item m="1" x="3464"/>
        <item m="1" x="1808"/>
        <item m="1" x="2421"/>
        <item m="1" x="2285"/>
        <item m="1" x="1740"/>
        <item m="1" x="2536"/>
        <item m="1" x="3169"/>
        <item m="1" x="1369"/>
        <item m="1" x="3014"/>
        <item m="1" x="201"/>
        <item m="1" x="3766"/>
        <item m="1" x="4291"/>
        <item m="1" x="1012"/>
        <item m="1" x="221"/>
        <item m="1" x="2375"/>
        <item m="1" x="2345"/>
        <item m="1" x="3922"/>
        <item m="1" x="1302"/>
        <item m="1" x="4787"/>
        <item m="1" x="1014"/>
        <item m="1" x="920"/>
        <item m="1" x="955"/>
        <item m="1" x="5036"/>
        <item m="1" x="3856"/>
        <item m="1" x="3703"/>
        <item m="1" x="816"/>
        <item m="1" x="4105"/>
        <item m="1" x="1706"/>
        <item m="1" x="1138"/>
        <item m="1" x="4289"/>
        <item m="1" x="3598"/>
        <item m="1" x="1633"/>
        <item m="1" x="4902"/>
        <item m="1" x="1481"/>
        <item m="1" x="1965"/>
        <item m="1" x="4529"/>
        <item m="1" x="2650"/>
        <item m="1" x="3199"/>
        <item m="1" x="3279"/>
        <item m="1" x="1971"/>
        <item m="1" x="766"/>
        <item m="1" x="3141"/>
        <item m="1" x="3820"/>
        <item m="1" x="3726"/>
        <item m="1" x="2876"/>
        <item m="1" x="3977"/>
        <item m="1" x="2368"/>
        <item m="1" x="3203"/>
        <item m="1" x="4281"/>
        <item m="1" x="2152"/>
        <item m="1" x="1335"/>
        <item m="1" x="3009"/>
        <item m="1" x="534"/>
        <item m="1" x="800"/>
        <item m="1" x="2808"/>
        <item m="1" x="3866"/>
        <item m="1" x="354"/>
        <item m="1" x="3951"/>
        <item x="66"/>
        <item m="1" x="5039"/>
        <item m="1" x="129"/>
        <item m="1" x="1908"/>
        <item m="1" x="945"/>
        <item m="1" x="3815"/>
        <item m="1" x="1056"/>
        <item m="1" x="3186"/>
        <item m="1" x="4133"/>
        <item m="1" x="4404"/>
        <item m="1" x="2959"/>
        <item m="1" x="3604"/>
        <item m="1" x="4078"/>
        <item m="1" x="361"/>
        <item m="1" x="2663"/>
        <item m="1" x="3341"/>
        <item m="1" x="1398"/>
        <item m="1" x="4004"/>
        <item m="1" x="1388"/>
        <item m="1" x="3030"/>
        <item m="1" x="4858"/>
        <item m="1" x="4430"/>
        <item m="1" x="1601"/>
        <item m="1" x="4332"/>
        <item m="1" x="4936"/>
        <item m="1" x="4518"/>
        <item m="1" x="1854"/>
        <item m="1" x="3736"/>
        <item m="1" x="411"/>
        <item m="1" x="4090"/>
        <item m="1" x="2691"/>
        <item m="1" x="3317"/>
        <item m="1" x="1305"/>
        <item m="1" x="3440"/>
        <item m="1" x="4654"/>
        <item m="1" x="3352"/>
        <item m="1" x="4806"/>
        <item m="1" x="1013"/>
        <item m="1" x="4173"/>
        <item m="1" x="2566"/>
        <item m="1" x="2004"/>
        <item m="1" x="3251"/>
        <item m="1" x="4873"/>
        <item m="1" x="1701"/>
        <item m="1" x="1216"/>
        <item m="1" x="1803"/>
        <item m="1" x="1462"/>
        <item m="1" x="2727"/>
        <item m="1" x="2500"/>
        <item m="1" x="2501"/>
        <item m="1" x="114"/>
        <item m="1" x="1948"/>
        <item m="1" x="199"/>
        <item m="1" x="2558"/>
        <item m="1" x="698"/>
        <item m="1" x="2581"/>
        <item m="1" x="2178"/>
        <item m="1" x="2465"/>
        <item m="1" x="383"/>
        <item m="1" x="4386"/>
        <item m="1" x="2362"/>
        <item m="1" x="753"/>
        <item m="1" x="4504"/>
        <item m="1" x="1977"/>
        <item m="1" x="4334"/>
        <item m="1" x="2468"/>
        <item m="1" x="1569"/>
        <item m="1" x="4139"/>
        <item m="1" x="735"/>
        <item m="1" x="4498"/>
        <item m="1" x="2049"/>
        <item m="1" x="4499"/>
        <item m="1" x="1711"/>
        <item m="1" x="3187"/>
        <item m="1" x="710"/>
        <item m="1" x="1997"/>
        <item m="1" x="2922"/>
        <item m="1" x="3622"/>
        <item m="1" x="4874"/>
        <item m="1" x="617"/>
        <item m="1" x="2719"/>
        <item m="1" x="2009"/>
        <item m="1" x="2951"/>
        <item m="1" x="4752"/>
        <item m="1" x="2806"/>
        <item m="1" x="2349"/>
        <item m="1" x="3595"/>
        <item m="1" x="985"/>
        <item m="1" x="2960"/>
        <item m="1" x="1041"/>
        <item m="1" x="4631"/>
        <item m="1" x="798"/>
        <item m="1" x="3813"/>
        <item m="1" x="2617"/>
        <item m="1" x="3632"/>
        <item m="1" x="236"/>
        <item m="1" x="3275"/>
        <item m="1" x="2592"/>
        <item m="1" x="5008"/>
        <item m="1" x="4508"/>
        <item m="1" x="923"/>
        <item m="1" x="1141"/>
        <item m="1" x="3276"/>
        <item m="1" x="2660"/>
        <item m="1" x="1303"/>
        <item m="1" x="3683"/>
        <item m="1" x="2801"/>
        <item m="1" x="1577"/>
        <item m="1" x="149"/>
        <item m="1" x="4288"/>
        <item m="1" x="1594"/>
        <item m="1" x="1156"/>
        <item m="1" x="3555"/>
        <item m="1" x="625"/>
        <item m="1" x="2192"/>
        <item m="1" x="2846"/>
        <item m="1" x="2254"/>
        <item m="1" x="5022"/>
        <item m="1" x="3252"/>
        <item m="1" x="393"/>
        <item m="1" x="1530"/>
        <item m="1" x="2535"/>
        <item m="1" x="1451"/>
        <item m="1" x="3758"/>
        <item m="1" x="1539"/>
        <item m="1" x="1790"/>
        <item m="1" x="2996"/>
        <item m="1" x="1318"/>
        <item m="1" x="4048"/>
        <item m="1" x="1799"/>
        <item m="1" x="1995"/>
        <item m="1" x="4658"/>
        <item m="1" x="2467"/>
        <item m="1" x="1164"/>
        <item m="1" x="3788"/>
        <item m="1" x="4217"/>
        <item m="1" x="654"/>
        <item m="1" x="3326"/>
        <item m="1" x="4576"/>
        <item m="1" x="4622"/>
        <item m="1" x="4418"/>
        <item m="1" x="963"/>
        <item m="1" x="2197"/>
        <item m="1" x="2600"/>
        <item m="1" x="4840"/>
        <item m="1" x="2692"/>
        <item m="1" x="1411"/>
        <item m="1" x="3139"/>
        <item m="1" x="2793"/>
        <item m="1" x="678"/>
        <item m="1" x="3021"/>
        <item m="1" x="4624"/>
        <item m="1" x="3954"/>
        <item m="1" x="1094"/>
        <item m="1" x="5007"/>
        <item m="1" x="1611"/>
        <item m="1" x="303"/>
        <item m="1" x="1079"/>
        <item m="1" x="2530"/>
        <item m="1" x="3582"/>
        <item m="1" x="4071"/>
        <item m="1" x="2115"/>
        <item m="1" x="2420"/>
        <item m="1" x="1716"/>
        <item m="1" x="933"/>
        <item m="1" x="910"/>
        <item m="1" x="2525"/>
        <item m="1" x="4946"/>
        <item m="1" x="809"/>
        <item m="1" x="1612"/>
        <item m="1" x="1684"/>
        <item m="1" x="2051"/>
        <item m="1" x="176"/>
        <item m="1" x="4730"/>
        <item m="1" x="1174"/>
        <item m="1" x="3914"/>
        <item x="72"/>
        <item m="1" x="4517"/>
        <item m="1" x="4037"/>
        <item m="1" x="2064"/>
        <item m="1" x="720"/>
        <item m="1" x="3032"/>
        <item m="1" x="4867"/>
        <item m="1" x="3541"/>
        <item m="1" x="1421"/>
        <item m="1" x="2324"/>
        <item m="1" x="1849"/>
        <item m="1" x="921"/>
        <item m="1" x="4558"/>
        <item m="1" x="5078"/>
        <item m="1" x="3789"/>
        <item m="1" x="2124"/>
        <item m="1" x="4989"/>
        <item m="1" x="1494"/>
        <item m="1" x="3956"/>
        <item m="1" x="1437"/>
        <item m="1" x="312"/>
        <item m="1" x="5017"/>
        <item m="1" x="589"/>
        <item m="1" x="1897"/>
        <item m="1" x="4804"/>
        <item m="1" x="4661"/>
        <item m="1" x="2034"/>
        <item m="1" x="4557"/>
        <item m="1" x="1107"/>
        <item m="1" x="1053"/>
        <item m="1" x="3159"/>
        <item m="1" x="4700"/>
        <item m="1" x="4724"/>
        <item m="1" x="2308"/>
        <item m="1" x="2173"/>
        <item m="1" x="2866"/>
        <item m="1" x="4421"/>
        <item m="1" x="4659"/>
        <item m="1" x="2797"/>
        <item m="1" x="4202"/>
        <item m="1" x="4470"/>
        <item m="1" x="2291"/>
        <item m="1" x="2297"/>
        <item m="1" x="3371"/>
        <item m="1" x="2277"/>
        <item m="1" x="4446"/>
        <item m="1" x="234"/>
        <item m="1" x="3257"/>
        <item m="1" x="4049"/>
        <item m="1" x="3113"/>
        <item m="1" x="2118"/>
        <item m="1" x="1804"/>
        <item m="1" x="3907"/>
        <item m="1" x="3747"/>
        <item m="1" x="4707"/>
        <item m="1" x="4663"/>
        <item m="1" x="3321"/>
        <item m="1" x="1952"/>
        <item m="1" x="3019"/>
        <item m="1" x="4823"/>
        <item m="1" x="1399"/>
        <item m="1" x="3752"/>
        <item m="1" x="1015"/>
        <item m="1" x="2128"/>
        <item m="1" x="2880"/>
        <item m="1" x="447"/>
        <item m="1" x="1807"/>
        <item m="1" x="1710"/>
        <item m="1" x="4493"/>
        <item m="1" x="2720"/>
        <item x="32"/>
        <item m="1" x="4405"/>
        <item m="1" x="4980"/>
        <item x="57"/>
        <item m="1" x="3787"/>
        <item m="1" x="1767"/>
        <item m="1" x="1057"/>
        <item m="1" x="1326"/>
        <item m="1" x="3212"/>
        <item m="1" x="319"/>
        <item m="1" x="4280"/>
        <item m="1" x="3544"/>
        <item m="1" x="3415"/>
        <item m="1" x="1658"/>
        <item m="1" x="2596"/>
        <item m="1" x="1538"/>
        <item m="1" x="4085"/>
        <item m="1" x="3852"/>
        <item m="1" x="596"/>
        <item m="1" x="842"/>
        <item m="1" x="2873"/>
        <item m="1" x="5058"/>
        <item m="1" x="1830"/>
        <item m="1" x="283"/>
        <item m="1" x="2491"/>
        <item m="1" x="249"/>
        <item m="1" x="1499"/>
        <item m="1" x="2840"/>
        <item m="1" x="3379"/>
        <item m="1" x="1815"/>
        <item m="1" x="1416"/>
        <item m="1" x="80"/>
        <item m="1" x="1823"/>
        <item m="1" x="1383"/>
        <item x="59"/>
        <item m="1" x="667"/>
        <item m="1" x="4685"/>
        <item m="1" x="2089"/>
        <item m="1" x="2216"/>
        <item m="1" x="3970"/>
        <item m="1" x="3990"/>
        <item m="1" x="4971"/>
        <item m="1" x="3605"/>
        <item m="1" x="1448"/>
        <item m="1" x="4313"/>
        <item m="1" x="3097"/>
        <item m="1" x="899"/>
        <item m="1" x="2043"/>
        <item m="1" x="894"/>
        <item m="1" x="4117"/>
        <item m="1" x="119"/>
        <item m="1" x="3667"/>
        <item m="1" x="2158"/>
        <item x="12"/>
        <item m="1" x="2995"/>
        <item m="1" x="1917"/>
        <item m="1" x="1675"/>
        <item m="1" x="611"/>
        <item m="1" x="1031"/>
        <item m="1" x="4978"/>
        <item m="1" x="3697"/>
        <item m="1" x="4093"/>
        <item m="1" x="965"/>
        <item m="1" x="4294"/>
        <item m="1" x="1872"/>
        <item m="1" x="2916"/>
        <item m="1" x="3957"/>
        <item m="1" x="1483"/>
        <item x="5"/>
        <item m="1" x="4985"/>
        <item m="1" x="738"/>
        <item m="1" x="4979"/>
        <item m="1" x="5054"/>
        <item m="1" x="868"/>
        <item m="1" x="3236"/>
        <item m="1" x="1419"/>
        <item m="1" x="3740"/>
        <item m="1" x="3642"/>
        <item m="1" x="1471"/>
        <item x="43"/>
        <item m="1" x="2546"/>
        <item m="1" x="2357"/>
        <item m="1" x="4320"/>
        <item m="1" x="3523"/>
        <item m="1" x="1912"/>
        <item m="1" x="802"/>
        <item m="1" x="3073"/>
        <item m="1" x="2872"/>
        <item m="1" x="4005"/>
        <item m="1" x="4861"/>
        <item m="1" x="669"/>
        <item m="1" x="3549"/>
        <item m="1" x="4033"/>
        <item m="1" x="3557"/>
        <item m="1" x="328"/>
        <item m="1" x="4764"/>
        <item m="1" x="1148"/>
        <item m="1" x="4013"/>
        <item m="1" x="4805"/>
        <item m="1" x="2561"/>
        <item m="1" x="885"/>
        <item m="1" x="429"/>
        <item m="1" x="2864"/>
        <item m="1" x="4449"/>
        <item m="1" x="3525"/>
        <item m="1" x="4844"/>
        <item m="1" x="251"/>
        <item m="1" x="1587"/>
        <item m="1" x="4749"/>
        <item m="1" x="2971"/>
        <item m="1" x="2670"/>
        <item m="1" x="2487"/>
        <item m="1" x="1158"/>
        <item m="1" x="317"/>
        <item m="1" x="374"/>
        <item m="1" x="2105"/>
        <item m="1" x="2473"/>
        <item m="1" x="2641"/>
        <item m="1" x="3839"/>
        <item m="1" x="1338"/>
        <item m="1" x="2261"/>
        <item m="1" x="2235"/>
        <item m="1" x="2075"/>
        <item m="1" x="3791"/>
        <item m="1" x="966"/>
        <item m="1" x="4316"/>
        <item m="1" x="479"/>
        <item m="1" x="3997"/>
        <item m="1" x="2199"/>
        <item m="1" x="503"/>
        <item m="1" x="1110"/>
        <item m="1" x="4490"/>
        <item m="1" x="356"/>
        <item m="1" x="3306"/>
        <item m="1" x="3301"/>
        <item m="1" x="261"/>
        <item m="1" x="884"/>
        <item m="1" x="4240"/>
        <item m="1" x="4943"/>
        <item m="1" x="1172"/>
        <item m="1" x="2716"/>
        <item m="1" x="896"/>
        <item m="1" x="3684"/>
        <item m="1" x="3662"/>
        <item x="27"/>
        <item m="1" x="257"/>
        <item m="1" x="478"/>
        <item m="1" x="4983"/>
        <item m="1" x="2837"/>
        <item m="1" x="1312"/>
        <item m="1" x="1895"/>
        <item m="1" x="2809"/>
        <item m="1" x="410"/>
        <item m="1" x="3028"/>
        <item m="1" x="4169"/>
        <item m="1" x="2449"/>
        <item m="1" x="1604"/>
        <item m="1" x="688"/>
        <item m="1" x="4607"/>
        <item x="73"/>
        <item m="1" x="3508"/>
        <item m="1" x="3015"/>
        <item m="1" x="4950"/>
        <item m="1" x="2374"/>
        <item m="1" x="2619"/>
        <item m="1" x="553"/>
        <item m="1" x="4510"/>
        <item m="1" x="3128"/>
        <item m="1" x="941"/>
        <item m="1" x="4591"/>
        <item m="1" x="1331"/>
        <item m="1" x="3877"/>
        <item m="1" x="1575"/>
        <item m="1" x="4621"/>
        <item m="1" x="4157"/>
        <item m="1" x="4775"/>
        <item m="1" x="3520"/>
        <item m="1" x="1626"/>
        <item m="1" x="2620"/>
        <item m="1" x="2887"/>
        <item m="1" x="2222"/>
        <item m="1" x="463"/>
        <item m="1" x="4188"/>
        <item m="1" x="3392"/>
        <item m="1" x="2738"/>
        <item m="1" x="365"/>
        <item m="1" x="3512"/>
        <item m="1" x="2024"/>
        <item x="62"/>
        <item m="1" x="3088"/>
        <item m="1" x="926"/>
        <item m="1" x="647"/>
        <item m="1" x="3004"/>
        <item m="1" x="684"/>
        <item m="1" x="986"/>
        <item m="1" x="4944"/>
        <item m="1" x="417"/>
        <item m="1" x="975"/>
        <item m="1" x="2733"/>
        <item m="1" x="4687"/>
        <item m="1" x="1812"/>
        <item m="1" x="2628"/>
        <item m="1" x="897"/>
        <item m="1" x="3505"/>
        <item m="1" x="1292"/>
        <item m="1" x="709"/>
        <item m="1" x="3179"/>
        <item m="1" x="5035"/>
        <item m="1" x="2223"/>
        <item m="1" x="2647"/>
        <item m="1" x="3383"/>
        <item m="1" x="2683"/>
        <item m="1" x="4081"/>
        <item m="1" x="4190"/>
        <item m="1" x="727"/>
        <item m="1" x="4741"/>
        <item m="1" x="972"/>
        <item x="65"/>
        <item m="1" x="3811"/>
        <item m="1" x="1422"/>
        <item m="1" x="3898"/>
        <item m="1" x="510"/>
        <item m="1" x="3214"/>
        <item m="1" x="3841"/>
        <item m="1" x="337"/>
        <item m="1" x="4457"/>
        <item m="1" x="147"/>
        <item m="1" x="95"/>
        <item m="1" x="630"/>
        <item m="1" x="4534"/>
        <item m="1" x="3823"/>
        <item m="1" x="2841"/>
        <item m="1" x="2745"/>
        <item m="1" x="1892"/>
        <item m="1" x="3192"/>
        <item m="1" x="4038"/>
        <item m="1" x="1549"/>
        <item m="1" x="266"/>
        <item m="1" x="1092"/>
        <item m="1" x="1392"/>
        <item m="1" x="3949"/>
        <item m="1" x="687"/>
        <item m="1" x="4259"/>
        <item m="1" x="1028"/>
        <item m="1" x="3420"/>
        <item m="1" x="2764"/>
        <item m="1" x="2092"/>
        <item m="1" x="2454"/>
        <item m="1" x="219"/>
        <item m="1" x="2347"/>
        <item m="1" x="960"/>
        <item m="1" x="378"/>
        <item m="1" x="4703"/>
        <item m="1" x="138"/>
        <item m="1" x="1408"/>
        <item m="1" x="2481"/>
        <item m="1" x="1046"/>
        <item m="1" x="3584"/>
        <item m="1" x="307"/>
        <item m="1" x="2366"/>
        <item m="1" x="469"/>
        <item m="1" x="1766"/>
        <item m="1" x="2883"/>
        <item m="1" x="4445"/>
        <item m="1" x="2985"/>
        <item m="1" x="3790"/>
        <item m="1" x="912"/>
        <item m="1" x="2432"/>
        <item m="1" x="4383"/>
        <item m="1" x="3944"/>
        <item m="1" x="4536"/>
        <item m="1" x="1440"/>
        <item m="1" x="4011"/>
        <item m="1" x="1511"/>
        <item m="1" x="4170"/>
        <item m="1" x="2969"/>
        <item m="1" x="4026"/>
        <item x="42"/>
        <item m="1" x="1410"/>
        <item m="1" x="606"/>
        <item m="1" x="4102"/>
        <item m="1" x="2179"/>
        <item m="1" x="1634"/>
        <item m="1" x="2484"/>
        <item m="1" x="1352"/>
        <item m="1" x="992"/>
        <item m="1" x="4762"/>
        <item m="1" x="1964"/>
        <item m="1" x="2148"/>
        <item m="1" x="1518"/>
        <item m="1" x="3095"/>
        <item m="1" x="2779"/>
        <item m="1" x="246"/>
        <item m="1" x="2182"/>
        <item m="1" x="1843"/>
        <item m="1" x="2703"/>
        <item m="1" x="3896"/>
        <item m="1" x="3778"/>
        <item m="1" x="1341"/>
        <item m="1" x="548"/>
        <item m="1" x="1355"/>
        <item m="1" x="78"/>
        <item m="1" x="5049"/>
        <item m="1" x="450"/>
        <item m="1" x="1431"/>
        <item m="1" x="693"/>
        <item m="1" x="3323"/>
        <item m="1" x="93"/>
        <item m="1" x="4293"/>
        <item m="1" x="4597"/>
        <item m="1" x="3577"/>
        <item m="1" x="1748"/>
        <item m="1" x="4544"/>
        <item m="1" x="1382"/>
        <item m="1" x="742"/>
        <item m="1" x="1278"/>
        <item m="1" x="2078"/>
        <item m="1" x="4834"/>
        <item m="1" x="2896"/>
        <item m="1" x="3669"/>
        <item m="1" x="633"/>
        <item m="1" x="4236"/>
        <item m="1" x="3958"/>
        <item m="1" x="3183"/>
        <item m="1" x="1774"/>
        <item m="1" x="160"/>
        <item m="1" x="4866"/>
        <item m="1" x="173"/>
        <item m="1" x="2204"/>
        <item m="1" x="341"/>
        <item m="1" x="1811"/>
        <item m="1" x="3343"/>
        <item m="1" x="99"/>
        <item m="1" x="3101"/>
        <item m="1" x="4653"/>
        <item m="1" x="5011"/>
        <item m="1" x="2644"/>
        <item m="1" x="690"/>
        <item m="1" x="3887"/>
        <item m="1" x="2909"/>
        <item m="1" x="4461"/>
        <item m="1" x="974"/>
        <item m="1" x="4098"/>
        <item m="1" x="3648"/>
        <item m="1" x="4216"/>
        <item m="1" x="434"/>
        <item m="1" x="4356"/>
        <item m="1" x="4606"/>
        <item m="1" x="2791"/>
        <item m="1" x="3282"/>
        <item m="1" x="4720"/>
        <item m="1" x="2195"/>
        <item m="1" x="2319"/>
        <item m="1" x="1905"/>
        <item m="1" x="4647"/>
        <item m="1" x="1072"/>
        <item m="1" x="262"/>
        <item m="1" x="2774"/>
        <item m="1" x="2035"/>
        <item m="1" x="340"/>
        <item m="1" x="2260"/>
        <item m="1" x="3082"/>
        <item m="1" x="4016"/>
        <item m="1" x="849"/>
        <item m="1" x="4940"/>
        <item m="1" x="2503"/>
        <item m="1" x="618"/>
        <item m="1" x="2658"/>
        <item m="1" x="4645"/>
        <item m="1" x="1931"/>
        <item m="1" x="3354"/>
        <item m="1" x="1565"/>
        <item m="1" x="1048"/>
        <item m="1" x="1202"/>
        <item m="1" x="4409"/>
        <item m="1" x="2735"/>
        <item m="1" x="3547"/>
        <item m="1" x="4407"/>
        <item m="1" x="2237"/>
        <item m="1" x="1674"/>
        <item m="1" x="1472"/>
        <item m="1" x="407"/>
        <item m="1" x="4148"/>
        <item m="1" x="2119"/>
        <item m="1" x="3753"/>
        <item m="1" x="2069"/>
        <item m="1" x="4121"/>
        <item m="1" x="657"/>
        <item m="1" x="2091"/>
        <item m="1" x="1592"/>
        <item m="1" x="4553"/>
        <item m="1" x="4766"/>
        <item m="1" x="3803"/>
        <item m="1" x="1297"/>
        <item m="1" x="272"/>
        <item m="1" x="1200"/>
        <item m="1" x="3253"/>
        <item m="1" x="1689"/>
        <item m="1" x="3124"/>
        <item m="1" x="1920"/>
        <item m="1" x="186"/>
        <item m="1" x="642"/>
        <item m="1" x="113"/>
        <item m="1" x="1100"/>
        <item m="1" x="4043"/>
        <item m="1" x="4819"/>
        <item m="1" x="3678"/>
        <item m="1" x="3846"/>
        <item m="1" x="3314"/>
        <item m="1" x="2018"/>
        <item m="1" x="4857"/>
        <item m="1" x="3989"/>
        <item m="1" x="4297"/>
        <item m="1" x="4690"/>
        <item m="1" x="2212"/>
        <item m="1" x="4773"/>
        <item m="1" x="532"/>
        <item m="1" x="869"/>
        <item m="1" x="5063"/>
        <item m="1" x="4230"/>
        <item m="1" x="2659"/>
        <item m="1" x="178"/>
        <item m="1" x="3056"/>
        <item m="1" x="3034"/>
        <item m="1" x="1276"/>
        <item m="1" x="2007"/>
        <item m="1" x="2321"/>
        <item m="1" x="2140"/>
        <item m="1" x="248"/>
        <item m="1" x="3569"/>
        <item m="1" x="3626"/>
        <item m="1" x="3720"/>
        <item m="1" x="4569"/>
        <item m="1" x="5028"/>
        <item m="1" x="158"/>
        <item m="1" x="4443"/>
        <item m="1" x="3886"/>
        <item m="1" x="487"/>
        <item m="1" x="4691"/>
        <item m="1" x="3233"/>
        <item m="1" x="1845"/>
        <item m="1" x="2492"/>
        <item m="1" x="4253"/>
        <item m="1" x="2202"/>
        <item m="1" x="3285"/>
        <item m="1" x="3217"/>
        <item m="1" x="4001"/>
        <item m="1" x="939"/>
        <item m="1" x="554"/>
        <item m="1" x="2859"/>
        <item m="1" x="2936"/>
        <item m="1" x="4777"/>
        <item m="1" x="2072"/>
        <item m="1" x="2397"/>
        <item m="1" x="1973"/>
        <item m="1" x="2151"/>
        <item m="1" x="772"/>
        <item m="1" x="4381"/>
        <item m="1" x="4187"/>
        <item m="1" x="304"/>
        <item m="1" x="1859"/>
        <item m="1" x="2230"/>
        <item m="1" x="352"/>
        <item m="1" x="2477"/>
        <item m="1" x="711"/>
        <item m="1" x="1686"/>
        <item m="1" x="2957"/>
        <item m="1" x="4601"/>
        <item m="1" x="1505"/>
        <item m="1" x="1444"/>
        <item m="1" x="4275"/>
        <item m="1" x="2429"/>
        <item m="1" x="3245"/>
        <item m="1" x="679"/>
        <item m="1" x="723"/>
        <item m="1" x="1669"/>
        <item m="1" x="1944"/>
        <item m="1" x="1329"/>
        <item m="1" x="2860"/>
        <item m="1" x="2586"/>
        <item m="1" x="103"/>
        <item m="1" x="3637"/>
        <item m="1" x="4263"/>
        <item m="1" x="3950"/>
        <item m="1" x="1627"/>
        <item m="1" x="3767"/>
        <item m="1" x="2510"/>
        <item m="1" x="4310"/>
        <item m="1" x="4204"/>
        <item m="1" x="3499"/>
        <item m="1" x="4686"/>
        <item m="1" x="4084"/>
        <item m="1" x="1934"/>
        <item m="1" x="381"/>
        <item m="1" x="4822"/>
        <item m="1" x="2350"/>
        <item m="1" x="2440"/>
        <item m="1" x="3397"/>
        <item m="1" x="120"/>
        <item m="1" x="1395"/>
        <item m="1" x="2147"/>
        <item m="1" x="505"/>
        <item m="1" x="3528"/>
        <item m="1" x="4447"/>
        <item m="1" x="1694"/>
        <item m="1" x="3909"/>
        <item m="1" x="4567"/>
        <item m="1" x="3150"/>
        <item m="1" x="3929"/>
        <item x="29"/>
        <item m="1" x="1724"/>
        <item m="1" x="579"/>
        <item m="1" x="1902"/>
        <item m="1" x="724"/>
        <item m="1" x="1695"/>
        <item m="1" x="4178"/>
        <item m="1" x="89"/>
        <item m="1" x="2232"/>
        <item m="1" x="313"/>
        <item m="1" x="5062"/>
        <item m="1" x="4270"/>
        <item m="1" x="4614"/>
        <item m="1" x="2466"/>
        <item m="1" x="1194"/>
        <item m="1" x="4151"/>
        <item m="1" x="922"/>
        <item m="1" x="5033"/>
        <item m="1" x="2871"/>
        <item m="1" x="2584"/>
        <item m="1" x="3885"/>
        <item m="1" x="1527"/>
        <item m="1" x="507"/>
        <item m="1" x="2661"/>
        <item m="1" x="2052"/>
        <item m="1" x="4361"/>
        <item m="1" x="4951"/>
        <item m="1" x="1199"/>
        <item m="1" x="2974"/>
        <item m="1" x="3716"/>
        <item m="1" x="2844"/>
        <item m="1" x="4268"/>
        <item m="1" x="840"/>
        <item m="1" x="2292"/>
        <item m="1" x="4260"/>
        <item m="1" x="1668"/>
        <item m="1" x="3771"/>
        <item m="1" x="4754"/>
        <item m="1" x="3993"/>
        <item m="1" x="2387"/>
        <item m="1" x="3578"/>
        <item m="1" x="1881"/>
        <item m="1" x="743"/>
        <item m="1" x="1424"/>
        <item m="1" x="1240"/>
        <item m="1" x="4426"/>
        <item m="1" x="2667"/>
        <item m="1" x="988"/>
        <item m="1" x="3241"/>
        <item m="1" x="1743"/>
        <item m="1" x="2992"/>
        <item m="1" x="2704"/>
        <item m="1" x="758"/>
        <item m="1" x="4060"/>
        <item m="1" x="3701"/>
        <item m="1" x="2881"/>
        <item m="1" x="4869"/>
        <item m="1" x="1152"/>
        <item m="1" x="3732"/>
        <item m="1" x="3247"/>
        <item m="1" x="531"/>
        <item m="1" x="3044"/>
        <item m="1" x="3824"/>
        <item m="1" x="672"/>
        <item m="1" x="1249"/>
        <item m="1" x="1764"/>
        <item m="1" x="2784"/>
        <item m="1" x="3304"/>
        <item m="1" x="1235"/>
        <item m="1" x="4083"/>
        <item m="1" x="3553"/>
        <item m="1" x="362"/>
        <item m="1" x="4497"/>
        <item m="1" x="3255"/>
        <item m="1" x="1762"/>
        <item m="1" x="4487"/>
        <item m="1" x="191"/>
        <item m="1" x="4467"/>
        <item m="1" x="4249"/>
        <item m="1" x="4373"/>
        <item m="1" x="4197"/>
        <item m="1" x="3174"/>
        <item m="1" x="1945"/>
        <item m="1" x="1402"/>
        <item m="1" x="2194"/>
        <item m="1" x="4872"/>
        <item m="1" x="5056"/>
        <item m="1" x="2446"/>
        <item m="1" x="1544"/>
        <item m="1" x="4223"/>
        <item m="1" x="4862"/>
        <item m="1" x="2649"/>
        <item m="1" x="2224"/>
        <item m="1" x="498"/>
        <item m="1" x="3449"/>
        <item m="1" x="2088"/>
        <item m="1" x="1169"/>
        <item m="1" x="1381"/>
        <item m="1" x="1262"/>
        <item m="1" x="4021"/>
        <item m="1" x="813"/>
        <item m="1" x="4096"/>
        <item m="1" x="4604"/>
        <item m="1" x="880"/>
        <item m="1" x="1179"/>
        <item m="1" x="2966"/>
        <item m="1" x="4702"/>
        <item m="1" x="3434"/>
        <item m="1" x="4554"/>
        <item m="1" x="1871"/>
        <item m="1" x="485"/>
        <item m="1" x="3540"/>
        <item m="1" x="4916"/>
        <item m="1" x="2102"/>
        <item m="1" x="1541"/>
        <item m="1" x="784"/>
        <item m="1" x="890"/>
        <item m="1" x="4570"/>
        <item m="1" x="1987"/>
        <item m="1" x="4643"/>
        <item m="1" x="3743"/>
        <item m="1" x="2482"/>
        <item m="1" x="3775"/>
        <item m="1" x="4638"/>
        <item m="1" x="3396"/>
        <item m="1" x="2579"/>
        <item m="1" x="2415"/>
        <item m="1" x="4362"/>
        <item m="1" x="3495"/>
        <item m="1" x="4839"/>
        <item m="1" x="2712"/>
        <item m="1" x="549"/>
        <item m="1" x="1687"/>
        <item m="1" x="3682"/>
        <item m="1" x="3448"/>
        <item m="1" x="3688"/>
        <item m="1" x="5002"/>
        <item m="1" x="3102"/>
        <item m="1" x="3797"/>
        <item m="1" x="4785"/>
        <item m="1" x="1490"/>
        <item m="1" x="2830"/>
        <item m="1" x="3171"/>
        <item m="1" x="4076"/>
        <item m="1" x="3136"/>
        <item m="1" x="1848"/>
        <item m="1" x="4007"/>
        <item m="1" x="1466"/>
        <item m="1" x="3378"/>
        <item m="1" x="2942"/>
        <item m="1" x="660"/>
        <item m="1" x="3165"/>
        <item m="1" x="2662"/>
        <item m="1" x="3455"/>
        <item m="1" x="2935"/>
        <item m="1" x="2388"/>
        <item m="1" x="1250"/>
        <item m="1" x="578"/>
        <item m="1" x="762"/>
        <item m="1" x="287"/>
        <item m="1" x="3494"/>
        <item m="1" x="412"/>
        <item m="1" x="825"/>
        <item m="1" x="4550"/>
        <item m="1" x="292"/>
        <item m="1" x="873"/>
        <item m="1" x="3075"/>
        <item m="1" x="139"/>
        <item m="1" x="420"/>
        <item m="1" x="2306"/>
        <item m="1" x="4448"/>
        <item m="1" x="405"/>
        <item m="1" x="3033"/>
        <item m="1" x="2496"/>
        <item m="1" x="915"/>
        <item m="1" x="3548"/>
        <item m="1" x="1256"/>
        <item m="1" x="1296"/>
        <item m="1" x="3122"/>
        <item m="1" x="3680"/>
        <item m="1" x="1583"/>
        <item m="1" x="2417"/>
        <item m="1" x="1751"/>
        <item m="1" x="3869"/>
        <item m="1" x="543"/>
        <item m="1" x="3457"/>
        <item m="1" x="1351"/>
        <item m="1" x="1986"/>
        <item m="1" x="1475"/>
        <item m="1" x="1574"/>
        <item m="1" x="2767"/>
        <item m="1" x="593"/>
        <item m="1" x="408"/>
        <item m="1" x="3629"/>
        <item m="1" x="3456"/>
        <item m="1" x="591"/>
        <item m="1" x="4209"/>
        <item m="1" x="3406"/>
        <item m="1" x="1652"/>
        <item m="1" x="217"/>
        <item m="1" x="1851"/>
        <item m="1" x="1548"/>
        <item m="1" x="4124"/>
        <item m="1" x="1506"/>
        <item m="1" x="1910"/>
        <item m="1" x="550"/>
        <item m="1" x="3830"/>
        <item m="1" x="791"/>
        <item m="1" x="2365"/>
        <item m="1" x="4321"/>
        <item m="1" x="3871"/>
        <item m="1" x="1927"/>
        <item m="1" x="1497"/>
        <item m="1" x="3490"/>
        <item m="1" x="4146"/>
        <item m="1" x="1639"/>
        <item m="1" x="838"/>
        <item m="1" x="4250"/>
        <item m="1" x="1656"/>
        <item m="1" x="333"/>
        <item m="1" x="2744"/>
        <item m="1" x="1696"/>
        <item m="1" x="1324"/>
        <item m="1" x="3848"/>
        <item m="1" x="2214"/>
        <item m="1" x="4056"/>
        <item m="1" x="2337"/>
        <item m="1" x="2700"/>
        <item x="64"/>
        <item m="1" x="3318"/>
        <item m="1" x="4225"/>
        <item m="1" x="5075"/>
        <item m="1" x="1836"/>
        <item m="1" x="722"/>
        <item m="1" x="1715"/>
        <item m="1" x="2752"/>
        <item m="1" x="2401"/>
        <item m="1" x="3879"/>
        <item m="1" x="4394"/>
        <item m="1" x="2284"/>
        <item m="1" x="1123"/>
        <item m="1" x="808"/>
        <item m="1" x="4733"/>
        <item m="1" x="5010"/>
        <item m="1" x="3364"/>
        <item m="1" x="4396"/>
        <item m="1" x="177"/>
        <item m="1" x="3888"/>
        <item m="1" x="3587"/>
        <item m="1" x="279"/>
        <item m="1" x="4002"/>
        <item m="1" x="3765"/>
        <item m="1" x="4266"/>
        <item m="1" x="3027"/>
        <item m="1" x="797"/>
        <item m="1" x="2629"/>
        <item m="1" x="1937"/>
        <item m="1" x="320"/>
        <item m="1" x="1280"/>
        <item m="1" x="232"/>
        <item m="1" x="1488"/>
        <item m="1" x="705"/>
        <item m="1" x="1088"/>
        <item m="1" x="2114"/>
        <item m="1" x="3722"/>
        <item m="1" x="224"/>
        <item m="1" x="4238"/>
        <item m="1" x="2567"/>
        <item m="1" x="1206"/>
        <item m="1" x="757"/>
        <item m="1" x="2189"/>
        <item m="1" x="2654"/>
        <item m="1" x="3026"/>
        <item m="1" x="3904"/>
        <item m="1" x="493"/>
        <item m="1" x="4376"/>
        <item m="1" x="2920"/>
        <item m="1" x="366"/>
        <item m="1" x="1613"/>
        <item m="1" x="3142"/>
        <item m="1" x="1360"/>
        <item m="1" x="3158"/>
        <item m="1" x="3071"/>
        <item m="1" x="1279"/>
        <item m="1" x="502"/>
        <item m="1" x="220"/>
        <item m="1" x="105"/>
        <item m="1" x="1552"/>
        <item m="1" x="3709"/>
        <item m="1" x="4099"/>
        <item m="1" x="3403"/>
        <item m="1" x="4911"/>
        <item m="1" x="4542"/>
        <item m="1" x="4756"/>
        <item m="1" x="2965"/>
        <item m="1" x="3999"/>
        <item m="1" x="1252"/>
        <item m="1" x="4942"/>
        <item m="1" x="2571"/>
        <item m="1" x="2248"/>
        <item m="1" x="2188"/>
        <item m="1" x="3234"/>
        <item m="1" x="432"/>
        <item m="1" x="2902"/>
        <item m="1" x="2534"/>
        <item m="1" x="1501"/>
        <item m="1" x="2687"/>
        <item m="1" x="4194"/>
        <item m="1" x="1084"/>
        <item m="1" x="2668"/>
        <item m="1" x="1911"/>
        <item m="1" x="3220"/>
        <item m="1" x="827"/>
        <item m="1" x="5080"/>
        <item m="1" x="4150"/>
        <item m="1" x="882"/>
        <item m="1" x="2259"/>
        <item m="1" x="1820"/>
        <item m="1" x="1635"/>
        <item m="1" x="604"/>
        <item m="1" x="1886"/>
        <item m="1" x="4626"/>
        <item m="1" x="3600"/>
        <item m="1" x="102"/>
        <item m="1" x="681"/>
        <item m="1" x="3925"/>
        <item m="1" x="3331"/>
        <item m="1" x="3268"/>
        <item m="1" x="650"/>
        <item m="1" x="2842"/>
        <item m="1" x="98"/>
        <item m="1" x="2934"/>
        <item m="1" x="4693"/>
        <item m="1" x="1519"/>
        <item m="1" x="3700"/>
        <item m="1" x="2185"/>
        <item m="1" x="1540"/>
        <item m="1" x="1104"/>
        <item m="1" x="1073"/>
        <item m="1" x="3894"/>
        <item m="1" x="1415"/>
        <item m="1" x="615"/>
        <item m="1" x="2569"/>
        <item m="1" x="212"/>
        <item m="1" x="2236"/>
        <item m="1" x="2205"/>
        <item m="1" x="1233"/>
        <item m="1" x="1236"/>
        <item m="1" x="4833"/>
        <item m="1" x="2696"/>
        <item m="1" x="3480"/>
        <item m="1" x="2930"/>
        <item m="1" x="2937"/>
        <item m="1" x="4205"/>
        <item m="1" x="3294"/>
        <item m="1" x="1275"/>
        <item m="1" x="2025"/>
        <item m="1" x="3794"/>
        <item m="1" x="2868"/>
        <item m="1" x="3900"/>
        <item m="1" x="514"/>
        <item m="1" x="2863"/>
        <item m="1" x="3055"/>
        <item m="1" x="2126"/>
        <item m="1" x="484"/>
        <item m="1" x="3006"/>
        <item m="1" x="3000"/>
        <item m="1" x="3433"/>
        <item m="1" x="2885"/>
        <item m="1" x="2098"/>
        <item m="1" x="462"/>
        <item m="1" x="3770"/>
        <item m="1" x="296"/>
        <item m="1" x="1118"/>
        <item m="1" x="368"/>
        <item m="1" x="1342"/>
        <item m="1" x="556"/>
        <item m="1" x="2121"/>
        <item m="1" x="4742"/>
        <item m="1" x="2829"/>
        <item m="1" x="4734"/>
        <item m="1" x="1993"/>
        <item m="1" x="3659"/>
        <item m="1" x="1034"/>
        <item m="1" x="3840"/>
        <item m="1" x="4442"/>
        <item m="1" x="2076"/>
        <item m="1" x="3529"/>
        <item m="1" x="3705"/>
        <item m="1" x="3511"/>
        <item m="1" x="765"/>
        <item m="1" x="3258"/>
        <item m="1" x="3733"/>
        <item x="10"/>
        <item m="1" x="2305"/>
        <item m="1" x="2000"/>
        <item m="1" x="4801"/>
        <item m="1" x="4323"/>
        <item m="1" x="297"/>
        <item m="1" x="555"/>
        <item m="1" x="1571"/>
        <item m="1" x="3404"/>
        <item m="1" x="700"/>
        <item m="1" x="877"/>
        <item m="1" x="5046"/>
        <item m="1" x="4463"/>
        <item m="1" x="2246"/>
        <item m="1" x="4234"/>
        <item m="1" x="4774"/>
        <item m="1" x="3850"/>
        <item m="1" x="2289"/>
        <item m="1" x="1160"/>
        <item m="1" x="1115"/>
        <item m="1" x="1165"/>
        <item m="1" x="3235"/>
        <item m="1" x="4825"/>
        <item m="1" x="4939"/>
        <item m="1" x="3408"/>
        <item m="1" x="2333"/>
        <item m="1" x="674"/>
        <item m="1" x="3836"/>
        <item m="1" x="586"/>
        <item m="1" x="1386"/>
        <item m="1" x="3001"/>
        <item m="1" x="2946"/>
        <item m="1" x="1745"/>
        <item m="1" x="599"/>
        <item m="1" x="1963"/>
        <item m="1" x="4845"/>
        <item m="1" x="3913"/>
        <item m="1" x="3670"/>
        <item m="1" x="252"/>
        <item m="1" x="4378"/>
        <item m="1" x="3362"/>
        <item m="1" x="1397"/>
        <item m="1" x="562"/>
        <item m="1" x="4438"/>
        <item m="1" x="4652"/>
        <item m="1" x="1784"/>
        <item m="1" x="3429"/>
        <item m="1" x="4318"/>
        <item m="1" x="2100"/>
        <item m="1" x="2884"/>
        <item m="1" x="3368"/>
        <item m="1" x="392"/>
        <item m="1" x="2676"/>
        <item m="1" x="104"/>
        <item m="1" x="179"/>
        <item m="1" x="530"/>
        <item m="1" x="1809"/>
        <item m="1" x="424"/>
        <item m="1" x="749"/>
        <item m="1" x="3244"/>
        <item m="1" x="3816"/>
        <item m="1" x="4695"/>
        <item m="1" x="1460"/>
        <item m="1" x="3471"/>
        <item m="1" x="854"/>
        <item m="1" x="2574"/>
        <item m="1" x="1900"/>
        <item m="1" x="427"/>
        <item m="1" x="4600"/>
        <item m="1" x="4627"/>
        <item m="1" x="3376"/>
        <item m="1" x="2877"/>
        <item m="1" x="4317"/>
        <item m="1" x="2674"/>
        <item m="1" x="4613"/>
        <item m="1" x="130"/>
        <item m="1" x="3966"/>
        <item m="1" x="4713"/>
        <item m="1" x="4346"/>
        <item m="1" x="2062"/>
        <item m="1" x="1271"/>
        <item m="1" x="2251"/>
        <item m="1" x="3197"/>
        <item m="1" x="2301"/>
        <item m="1" x="3365"/>
        <item m="1" x="768"/>
        <item m="1" x="4015"/>
        <item m="1" x="1171"/>
        <item m="1" x="4864"/>
        <item m="1" x="3937"/>
        <item m="1" x="957"/>
        <item m="1" x="2940"/>
        <item m="1" x="1630"/>
        <item m="1" x="413"/>
        <item m="1" x="1322"/>
        <item m="1" x="3425"/>
        <item m="1" x="3079"/>
        <item m="1" x="1434"/>
        <item m="1" x="3163"/>
        <item m="1" x="1426"/>
        <item m="1" x="651"/>
        <item m="1" x="1112"/>
        <item m="1" x="3083"/>
        <item m="1" x="1943"/>
        <item m="1" x="2762"/>
        <item m="1" x="2839"/>
        <item m="1" x="3108"/>
        <item m="1" x="3239"/>
        <item m="1" x="4262"/>
        <item m="1" x="4214"/>
        <item m="1" x="1182"/>
        <item m="1" x="4907"/>
        <item m="1" x="587"/>
        <item m="1" x="4915"/>
        <item m="1" x="1175"/>
        <item m="1" x="263"/>
        <item m="1" x="1337"/>
        <item m="1" x="1391"/>
        <item m="1" x="4620"/>
        <item m="1" x="3645"/>
        <item m="1" x="5001"/>
        <item m="1" x="3311"/>
        <item m="1" x="3215"/>
        <item m="1" x="1909"/>
        <item m="1" x="1679"/>
        <item m="1" x="1713"/>
        <item m="1" x="2063"/>
        <item m="1" x="1721"/>
        <item m="1" x="4583"/>
        <item m="1" x="3754"/>
        <item m="1" x="1837"/>
        <item m="1" x="3329"/>
        <item m="1" x="1882"/>
        <item m="1" x="3184"/>
        <item m="1" x="3538"/>
        <item m="1" x="4530"/>
        <item m="1" x="2402"/>
        <item m="1" x="1829"/>
        <item m="1" x="1380"/>
        <item m="1" x="1439"/>
        <item m="1" x="3450"/>
        <item m="1" x="3934"/>
        <item m="1" x="3390"/>
        <item m="1" x="3093"/>
        <item m="1" x="699"/>
        <item m="1" x="580"/>
        <item m="1" x="4193"/>
        <item m="1" x="4244"/>
        <item m="1" x="4347"/>
        <item m="1" x="1512"/>
        <item m="1" x="3870"/>
        <item m="1" x="2320"/>
        <item m="1" x="3367"/>
        <item m="1" x="3537"/>
        <item m="1" x="1776"/>
        <item m="1" x="4933"/>
        <item m="1" x="200"/>
        <item m="1" x="2781"/>
        <item m="1" x="3170"/>
        <item m="1" x="2343"/>
        <item m="1" x="4559"/>
        <item m="1" x="1720"/>
        <item m="1" x="567"/>
        <item m="1" x="1113"/>
        <item m="1" x="2915"/>
        <item m="1" x="301"/>
        <item m="1" x="3066"/>
        <item m="1" x="1682"/>
        <item m="1" x="330"/>
        <item m="1" x="2331"/>
        <item m="1" x="2646"/>
        <item m="1" x="3810"/>
        <item m="1" x="2255"/>
        <item m="1" x="4480"/>
        <item m="1" x="4040"/>
        <item m="1" x="4512"/>
        <item m="1" x="4154"/>
        <item m="1" x="1941"/>
        <item m="1" x="1632"/>
        <item m="1" x="1737"/>
        <item m="1" x="126"/>
        <item m="1" x="3864"/>
        <item m="1" x="2606"/>
        <item m="1" x="1640"/>
        <item m="1" x="3719"/>
        <item m="1" x="785"/>
        <item m="1" x="228"/>
        <item m="1" x="2020"/>
        <item m="1" x="569"/>
        <item m="1" x="661"/>
        <item m="1" x="1177"/>
        <item m="1" x="4074"/>
        <item m="1" x="1428"/>
        <item m="1" x="2615"/>
        <item m="1" x="94"/>
        <item m="1" x="3418"/>
        <item m="1" x="4215"/>
        <item m="1" x="273"/>
        <item m="1" x="1798"/>
        <item m="1" x="2196"/>
        <item m="1" x="2176"/>
        <item m="1" x="903"/>
        <item m="1" x="998"/>
        <item m="1" x="697"/>
        <item m="1" x="5019"/>
        <item m="1" x="801"/>
        <item m="1" x="4116"/>
        <item m="1" x="1746"/>
        <item m="1" x="2276"/>
        <item m="1" x="4315"/>
        <item m="1" x="4876"/>
        <item m="1" x="3198"/>
        <item m="1" x="4417"/>
        <item m="1" x="4552"/>
        <item m="1" x="2548"/>
        <item m="1" x="3296"/>
        <item m="1" x="3446"/>
        <item m="1" x="1939"/>
        <item m="1" x="731"/>
        <item m="1" x="4790"/>
        <item m="1" x="936"/>
        <item m="1" x="4794"/>
        <item m="1" x="4222"/>
        <item m="1" x="3249"/>
        <item m="1" x="4400"/>
        <item m="1" x="807"/>
        <item m="1" x="1184"/>
        <item m="1" x="4431"/>
        <item m="1" x="4747"/>
        <item m="1" x="3940"/>
        <item m="1" x="1102"/>
        <item m="1" x="3178"/>
        <item m="1" x="3581"/>
        <item m="1" x="2017"/>
        <item m="1" x="3617"/>
        <item m="1" x="1735"/>
        <item m="1" x="2373"/>
        <item m="1" x="2299"/>
        <item m="1" x="4114"/>
        <item m="1" x="2664"/>
        <item m="1" x="2424"/>
        <item m="1" x="3284"/>
        <item m="1" x="2318"/>
        <item m="1" x="316"/>
        <item m="1" x="3160"/>
        <item m="1" x="4348"/>
        <item m="1" x="1114"/>
        <item m="1" x="3277"/>
        <item m="1" x="376"/>
        <item m="1" x="2817"/>
        <item m="1" x="4108"/>
        <item m="1" x="2307"/>
        <item m="1" x="3947"/>
        <item m="1" x="2006"/>
        <item m="1" x="2731"/>
        <item m="1" x="2879"/>
        <item m="1" x="1789"/>
        <item m="1" x="1742"/>
        <item m="1" x="3479"/>
        <item m="1" x="3763"/>
        <item m="1" x="2651"/>
        <item m="1" x="3721"/>
        <item m="1" x="4485"/>
        <item x="33"/>
        <item m="1" x="324"/>
        <item m="1" x="4836"/>
        <item m="1" x="3094"/>
        <item m="1" x="4757"/>
        <item m="1" x="1467"/>
        <item m="1" x="4455"/>
        <item m="1" x="475"/>
        <item m="1" x="4333"/>
        <item m="1" x="1423"/>
        <item m="1" x="2080"/>
        <item m="1" x="4704"/>
        <item m="1" x="3522"/>
        <item m="1" x="1151"/>
        <item m="1" x="2698"/>
        <item m="1" x="3704"/>
        <item m="1" x="3593"/>
        <item m="1" x="1752"/>
        <item m="1" x="4255"/>
        <item m="1" x="4481"/>
        <item m="1" x="3591"/>
        <item m="1" x="3463"/>
        <item m="1" x="1283"/>
        <item m="1" x="4797"/>
        <item m="1" x="1064"/>
        <item m="1" x="1935"/>
        <item m="1" x="238"/>
        <item m="1" x="3837"/>
        <item m="1" x="3442"/>
        <item m="1" x="3208"/>
        <item m="1" x="4524"/>
        <item m="1" x="707"/>
        <item m="1" x="438"/>
        <item m="1" x="2772"/>
        <item m="1" x="2032"/>
        <item m="1" x="2580"/>
        <item m="1" x="4218"/>
        <item m="1" x="3381"/>
        <item m="1" x="451"/>
        <item m="1" x="2989"/>
        <item m="1" x="2055"/>
        <item m="1" x="1749"/>
        <item m="1" x="1576"/>
        <item m="1" x="322"/>
        <item m="1" x="1058"/>
        <item m="1" x="1188"/>
        <item m="1" x="1354"/>
        <item m="1" x="3730"/>
        <item m="1" x="2671"/>
        <item m="1" x="803"/>
        <item m="1" x="132"/>
        <item m="1" x="4760"/>
        <item m="1" x="3048"/>
        <item m="1" x="2294"/>
        <item m="1" x="1650"/>
        <item m="1" x="4425"/>
        <item m="1" x="2155"/>
        <item m="1" x="4532"/>
        <item m="1" x="1484"/>
        <item m="1" x="2573"/>
        <item m="1" x="3059"/>
        <item m="1" x="4153"/>
        <item m="1" x="3615"/>
        <item m="1" x="1248"/>
        <item m="1" x="4932"/>
        <item m="1" x="1464"/>
        <item m="1" x="4973"/>
        <item m="1" x="3180"/>
        <item m="1" x="3696"/>
        <item m="1" x="3299"/>
        <item m="1" x="253"/>
        <item m="1" x="3988"/>
        <item m="1" x="1741"/>
        <item m="1" x="2279"/>
        <item m="1" x="504"/>
        <item m="1" x="4251"/>
        <item m="1" x="4731"/>
        <item m="1" x="685"/>
        <item m="1" x="167"/>
        <item m="1" x="1728"/>
        <item m="1" x="2001"/>
        <item m="1" x="2120"/>
        <item m="1" x="695"/>
        <item m="1" x="744"/>
        <item m="1" x="4890"/>
        <item m="1" x="2786"/>
        <item m="1" x="211"/>
        <item m="1" x="2073"/>
        <item m="1" x="3476"/>
        <item m="1" x="3805"/>
        <item m="1" x="4914"/>
        <item m="1" x="2714"/>
        <item m="1" x="497"/>
        <item m="1" x="271"/>
        <item m="1" x="2380"/>
        <item m="1" x="3453"/>
        <item m="1" x="2012"/>
        <item m="1" x="3960"/>
        <item m="1" x="4302"/>
        <item m="1" x="3467"/>
        <item m="1" x="5074"/>
        <item m="1" x="1778"/>
        <item m="1" x="5032"/>
        <item m="1" x="1763"/>
        <item m="1" x="2570"/>
        <item m="1" x="574"/>
        <item m="1" x="2914"/>
        <item m="1" x="1738"/>
        <item m="1" x="1187"/>
        <item m="1" x="2369"/>
        <item m="1" x="2081"/>
        <item m="1" x="4960"/>
        <item m="1" x="2511"/>
        <item m="1" x="1192"/>
        <item m="1" x="2867"/>
        <item m="1" x="2988"/>
        <item m="1" x="1712"/>
        <item m="1" x="946"/>
        <item m="1" x="4286"/>
        <item m="1" x="626"/>
        <item m="1" x="1144"/>
        <item m="1" x="855"/>
        <item m="1" x="958"/>
        <item m="1" x="2085"/>
        <item m="1" x="4913"/>
        <item m="1" x="4955"/>
        <item m="1" x="4191"/>
        <item m="1" x="2257"/>
        <item m="1" x="817"/>
        <item m="1" x="2444"/>
        <item m="1" x="4759"/>
        <item m="1" x="239"/>
        <item m="1" x="278"/>
        <item m="1" x="3749"/>
        <item m="1" x="2290"/>
        <item m="1" x="1564"/>
        <item m="1" x="1788"/>
        <item m="1" x="2694"/>
        <item m="1" x="4848"/>
        <item m="1" x="490"/>
        <item m="1" x="1703"/>
        <item m="1" x="3609"/>
        <item m="1" x="676"/>
        <item m="1" x="2489"/>
        <item m="1" x="4010"/>
        <item m="1" x="3468"/>
        <item m="1" x="4019"/>
        <item m="1" x="4029"/>
        <item m="1" x="4918"/>
        <item m="1" x="3996"/>
        <item m="1" x="4119"/>
        <item m="1" x="3964"/>
        <item m="1" x="1566"/>
        <item m="1" x="1027"/>
        <item m="1" x="2177"/>
        <item m="1" x="3838"/>
        <item x="60"/>
        <item m="1" x="1266"/>
        <item m="1" x="3899"/>
        <item x="50"/>
        <item m="1" x="4292"/>
        <item m="1" x="4226"/>
        <item m="1" x="1828"/>
        <item m="1" x="713"/>
        <item m="1" x="3099"/>
        <item m="1" x="1433"/>
        <item m="1" x="3372"/>
        <item m="1" x="4422"/>
        <item m="1" x="4134"/>
        <item m="1" x="4364"/>
        <item m="1" x="3230"/>
        <item m="1" x="346"/>
        <item m="1" x="4533"/>
        <item m="1" x="2949"/>
        <item m="1" x="1817"/>
        <item m="1" x="1492"/>
        <item m="1" x="1726"/>
        <item m="1" x="4460"/>
        <item m="1" x="4429"/>
        <item m="1" x="190"/>
        <item m="1" x="494"/>
        <item m="1" x="1618"/>
        <item m="1" x="3731"/>
        <item m="1" x="4282"/>
        <item m="1" x="3112"/>
        <item m="1" x="397"/>
        <item m="1" x="3676"/>
        <item m="1" x="4402"/>
        <item m="1" x="3931"/>
        <item m="1" x="2014"/>
        <item m="1" x="2170"/>
        <item m="1" x="5064"/>
        <item m="1" x="3067"/>
        <item m="1" x="1425"/>
        <item m="1" x="881"/>
        <item m="1" x="1127"/>
        <item m="1" x="372"/>
        <item m="1" x="2684"/>
        <item m="1" x="841"/>
        <item m="1" x="3137"/>
        <item m="1" x="2213"/>
        <item m="1" x="4625"/>
        <item m="1" x="1095"/>
        <item m="1" x="909"/>
        <item m="1" x="1834"/>
        <item m="1" x="4051"/>
        <item m="1" x="4745"/>
        <item m="1" x="2029"/>
        <item m="1" x="2963"/>
        <item m="1" x="332"/>
        <item m="1" x="4952"/>
        <item m="1" x="107"/>
        <item m="1" x="165"/>
        <item m="1" x="3715"/>
        <item m="1" x="133"/>
        <item m="1" x="4628"/>
        <item m="1" x="4780"/>
        <item m="1" x="250"/>
        <item m="1" x="2413"/>
        <item m="1" x="3986"/>
        <item m="1" x="3668"/>
        <item m="1" x="2028"/>
        <item m="1" x="1714"/>
        <item m="1" x="325"/>
        <item m="1" x="2316"/>
        <item m="1" x="3643"/>
        <item m="1" x="2908"/>
        <item m="1" x="3345"/>
        <item m="1" x="2227"/>
        <item m="1" x="3400"/>
        <item m="1" x="2612"/>
        <item m="1" x="1996"/>
        <item m="1" x="3361"/>
        <item m="1" x="3974"/>
        <item m="1" x="2160"/>
        <item m="1" x="3065"/>
        <item m="1" x="843"/>
        <item m="1" x="1827"/>
        <item m="1" x="3596"/>
        <item m="1" x="536"/>
        <item m="1" x="2750"/>
        <item m="1" x="2776"/>
        <item m="1" x="2453"/>
        <item m="1" x="3472"/>
        <item m="1" x="445"/>
        <item m="1" x="2278"/>
        <item m="1" x="1887"/>
        <item m="1" x="2282"/>
        <item m="1" x="3498"/>
        <item m="1" x="3633"/>
        <item m="1" x="557"/>
        <item m="1" x="3008"/>
        <item m="1" x="1299"/>
        <item m="1" x="91"/>
        <item m="1" x="2087"/>
        <item m="1" x="3527"/>
        <item m="1" x="1287"/>
        <item m="1" x="4338"/>
        <item m="1" x="4856"/>
        <item m="1" x="729"/>
        <item m="1" x="3681"/>
        <item m="1" x="2862"/>
        <item m="1" x="2723"/>
        <item m="1" x="4673"/>
        <item m="1" x="2900"/>
        <item m="1" x="2039"/>
        <item m="1" x="2549"/>
        <item m="1" x="477"/>
        <item m="1" x="2427"/>
        <item m="1" x="2897"/>
        <item m="1" x="967"/>
        <item m="1" x="3847"/>
        <item m="1" x="474"/>
        <item m="1" x="4765"/>
        <item m="1" x="4744"/>
        <item m="1" x="2854"/>
        <item m="1" x="4322"/>
        <item m="1" x="1284"/>
        <item m="1" x="1393"/>
        <item m="1" x="3844"/>
        <item m="1" x="3280"/>
        <item m="1" x="3393"/>
        <item m="1" x="399"/>
        <item m="1" x="2894"/>
        <item m="1" x="4165"/>
        <item m="1" x="4770"/>
        <item m="1" x="1029"/>
        <item m="1" x="3818"/>
        <item m="1" x="4186"/>
        <item m="1" x="2122"/>
        <item m="1" x="3618"/>
        <item m="1" x="4793"/>
        <item m="1" x="3902"/>
        <item m="1" x="614"/>
        <item m="1" x="2578"/>
        <item m="1" x="3147"/>
        <item m="1" x="1768"/>
        <item m="1" x="1219"/>
        <item m="1" x="883"/>
        <item m="1" x="3115"/>
        <item m="1" x="1306"/>
        <item m="1" x="1007"/>
        <item m="1" x="4073"/>
        <item m="1" x="309"/>
        <item m="1" x="982"/>
        <item m="1" x="1215"/>
        <item m="1" x="1080"/>
        <item m="1" x="1097"/>
        <item m="1" x="3350"/>
        <item m="1" x="1785"/>
        <item m="1" x="4589"/>
        <item m="1" x="3045"/>
        <item m="1" x="2005"/>
        <item m="1" x="1889"/>
        <item m="1" x="2208"/>
        <item m="1" x="1379"/>
        <item m="1" x="1157"/>
        <item m="1" x="2823"/>
        <item m="1" x="1155"/>
        <item m="1" x="1333"/>
        <item m="1" x="2675"/>
        <item m="1" x="2564"/>
        <item m="1" x="5026"/>
        <item m="1" x="4974"/>
        <item m="1" x="3351"/>
        <item m="1" x="601"/>
        <item m="1" x="3624"/>
        <item m="1" x="125"/>
        <item m="1" x="3654"/>
        <item m="1" x="563"/>
        <item m="1" x="1167"/>
        <item m="1" x="2847"/>
        <item m="1" x="2367"/>
        <item m="1" x="3567"/>
        <item m="1" x="2759"/>
        <item m="1" x="3213"/>
        <item m="1" x="4451"/>
        <item m="1" x="1631"/>
        <item m="1" x="3069"/>
        <item m="1" x="4075"/>
        <item m="1" x="4738"/>
        <item m="1" x="2191"/>
        <item m="1" x="4928"/>
        <item m="1" x="1791"/>
        <item m="1" x="334"/>
        <item m="1" x="1405"/>
        <item m="1" x="2589"/>
        <item m="1" x="491"/>
        <item m="1" x="1063"/>
        <item m="1" x="786"/>
        <item m="1" x="1608"/>
        <item m="1" x="3930"/>
        <item m="1" x="2445"/>
        <item m="1" x="3677"/>
        <item m="1" x="1111"/>
        <item m="1" x="4335"/>
        <item m="1" x="588"/>
        <item m="1" x="1251"/>
        <item m="1" x="852"/>
        <item m="1" x="4479"/>
        <item m="1" x="499"/>
        <item m="1" x="3938"/>
        <item m="1" x="4810"/>
        <item m="1" x="357"/>
        <item m="1" x="315"/>
        <item m="1" x="1972"/>
        <item m="1" x="1285"/>
        <item m="1" x="4462"/>
        <item m="1" x="2972"/>
        <item m="1" x="2139"/>
        <item m="1" x="1009"/>
        <item m="1" x="2435"/>
        <item m="1" x="2459"/>
        <item m="1" x="343"/>
        <item m="1" x="938"/>
        <item m="1" x="3424"/>
        <item m="1" x="1495"/>
        <item m="1" x="4344"/>
        <item m="1" x="4241"/>
        <item m="1" x="259"/>
        <item m="1" x="5047"/>
        <item m="1" x="4789"/>
        <item m="1" x="359"/>
        <item m="1" x="2046"/>
        <item m="1" x="4896"/>
        <item x="17"/>
        <item m="1" x="3875"/>
        <item m="1" x="1649"/>
        <item m="1" x="4723"/>
        <item m="1" x="663"/>
        <item m="1" x="2565"/>
        <item m="1" x="3153"/>
        <item m="1" x="2821"/>
        <item m="1" x="3496"/>
        <item m="1" x="4140"/>
        <item m="1" x="4612"/>
        <item m="1" x="1259"/>
        <item m="1" x="1990"/>
        <item m="1" x="2433"/>
        <item m="1" x="3594"/>
        <item m="1" x="4893"/>
        <item m="1" x="1677"/>
        <item m="1" x="3640"/>
        <item m="1" x="5083"/>
        <item m="1" x="2856"/>
        <item m="1" x="2702"/>
        <item m="1" x="1000"/>
        <item m="1" x="2033"/>
        <item m="1" x="3438"/>
        <item m="1" x="495"/>
        <item m="1" x="4131"/>
        <item m="1" x="1486"/>
        <item m="1" x="4565"/>
        <item m="1" x="1098"/>
        <item m="1" x="2003"/>
        <item m="1" x="1901"/>
        <item m="1" x="4052"/>
        <item m="1" x="2113"/>
        <item m="1" x="1702"/>
        <item m="1" x="1860"/>
        <item m="1" x="1825"/>
        <item m="1" x="157"/>
        <item m="1" x="3125"/>
        <item m="1" x="202"/>
        <item m="1" x="2379"/>
        <item m="1" x="2416"/>
        <item x="45"/>
        <item m="1" x="5071"/>
        <item m="1" x="2613"/>
        <item m="1" x="1461"/>
        <item m="1" x="2344"/>
        <item m="1" x="437"/>
        <item m="1" x="3024"/>
        <item m="1" x="2656"/>
        <item m="1" x="4694"/>
        <item m="1" x="4602"/>
        <item m="1" x="1876"/>
        <item m="1" x="4689"/>
        <item m="1" x="717"/>
        <item x="20"/>
        <item m="1" x="222"/>
        <item m="1" x="2845"/>
        <item m="1" x="4827"/>
        <item m="1" x="4061"/>
        <item m="1" x="2104"/>
        <item m="1" x="3935"/>
        <item m="1" x="635"/>
        <item m="1" x="1061"/>
        <item m="1" x="3980"/>
        <item m="1" x="3483"/>
        <item m="1" x="4539"/>
        <item x="63"/>
        <item m="1" x="3779"/>
        <item m="1" x="2603"/>
        <item m="1" x="1826"/>
        <item m="1" x="2370"/>
        <item m="1" x="4283"/>
        <item m="1" x="4514"/>
        <item m="1" x="3503"/>
        <item m="1" x="649"/>
        <item m="1" x="1773"/>
        <item m="1" x="282"/>
        <item m="1" x="284"/>
        <item m="1" x="3022"/>
        <item m="1" x="430"/>
        <item m="1" x="2457"/>
        <item m="1" x="4312"/>
        <item x="8"/>
        <item m="1" x="4212"/>
        <item x="68"/>
        <item m="1" x="2019"/>
        <item m="1" x="4909"/>
        <item m="1" x="3105"/>
        <item m="1" x="169"/>
        <item m="1" x="3738"/>
        <item m="1" x="4475"/>
        <item m="1" x="2850"/>
        <item m="1" x="590"/>
        <item m="1" x="3653"/>
        <item m="1" x="1361"/>
        <item m="1" x="4736"/>
        <item x="21"/>
        <item m="1" x="4392"/>
        <item m="1" x="145"/>
        <item m="1" x="953"/>
        <item m="1" x="5067"/>
        <item m="1" x="2434"/>
        <item m="1" x="2836"/>
        <item m="1" x="1525"/>
        <item m="1" x="665"/>
        <item m="1" x="3734"/>
        <item m="1" x="1033"/>
        <item m="1" x="2058"/>
        <item m="1" x="4256"/>
        <item m="1" x="4138"/>
        <item m="1" x="476"/>
        <item m="1" x="2412"/>
        <item m="1" x="2268"/>
        <item m="1" x="1147"/>
        <item m="1" x="2048"/>
        <item m="1" x="4838"/>
        <item m="1" x="2550"/>
        <item m="1" x="3799"/>
        <item m="1" x="3254"/>
        <item m="1" x="2602"/>
        <item m="1" x="473"/>
        <item m="1" x="3601"/>
        <item m="1" x="2315"/>
        <item m="1" x="1598"/>
        <item m="1" x="1841"/>
        <item x="69"/>
        <item m="1" x="1805"/>
        <item m="1" x="1628"/>
        <item m="1" x="1824"/>
        <item m="1" x="268"/>
        <item m="1" x="520"/>
        <item m="1" x="4050"/>
        <item m="1" x="215"/>
        <item m="1" x="2183"/>
        <item m="1" x="2239"/>
        <item m="1" x="1137"/>
        <item m="1" x="1286"/>
        <item m="1" x="1458"/>
        <item m="1" x="1389"/>
        <item m="1" x="740"/>
        <item m="1" x="2991"/>
        <item m="1" x="4360"/>
        <item m="1" x="4540"/>
        <item m="1" x="3218"/>
        <item m="1" x="1537"/>
        <item m="1" x="1723"/>
        <item m="1" x="1645"/>
        <item m="1" x="3020"/>
        <item m="1" x="4219"/>
        <item m="1" x="1265"/>
        <item m="1" x="1086"/>
        <item m="1" x="4008"/>
        <item m="1" x="2689"/>
        <item m="1" x="2180"/>
        <item m="1" x="4345"/>
        <item m="1" x="2186"/>
        <item m="1" x="1294"/>
        <item m="1" x="991"/>
        <item m="1" x="4755"/>
        <item m="1" x="4087"/>
        <item m="1" x="1231"/>
        <item m="1" x="1923"/>
        <item m="1" x="4648"/>
        <item m="1" x="3246"/>
        <item m="1" x="4945"/>
        <item m="1" x="4894"/>
        <item m="1" x="1942"/>
        <item m="1" x="3076"/>
        <item m="1" x="4387"/>
        <item m="1" x="2390"/>
        <item m="1" x="867"/>
        <item m="1" x="2265"/>
        <item m="1" x="3295"/>
        <item m="1" x="5072"/>
        <item m="1" x="327"/>
        <item m="1" x="192"/>
        <item m="1" x="4803"/>
        <item m="1" x="1459"/>
        <item m="1" x="4898"/>
        <item m="1" x="3038"/>
        <item m="1" x="2041"/>
        <item m="1" x="805"/>
        <item m="1" x="981"/>
        <item m="1" x="2090"/>
        <item m="1" x="1407"/>
        <item m="1" x="3621"/>
        <item m="1" x="1359"/>
        <item m="1" x="944"/>
        <item m="1" x="3129"/>
        <item m="1" x="4561"/>
        <item m="1" x="2437"/>
        <item m="1" x="2672"/>
        <item m="1" x="3224"/>
        <item x="76"/>
        <item m="1" x="1237"/>
        <item m="1" x="644"/>
        <item m="1" x="1919"/>
        <item m="1" x="886"/>
        <item m="1" x="2918"/>
        <item m="1" x="1664"/>
        <item m="1" x="1376"/>
        <item m="1" x="2053"/>
        <item m="1" x="3674"/>
        <item m="1" x="4091"/>
        <item m="1" x="1105"/>
        <item m="1" x="4476"/>
        <item m="1" x="442"/>
        <item m="1" x="4027"/>
        <item m="1" x="5029"/>
        <item m="1" x="4562"/>
        <item m="1" x="2729"/>
        <item m="1" x="1358"/>
        <item m="1" x="3994"/>
        <item m="1" x="949"/>
        <item m="1" x="2552"/>
        <item m="1" x="2132"/>
        <item m="1" x="382"/>
        <item m="1" x="4634"/>
        <item m="1" x="4469"/>
        <item m="1" x="2153"/>
        <item m="1" x="537"/>
        <item m="1" x="810"/>
        <item m="1" x="3489"/>
        <item m="1" x="2618"/>
        <item m="1" x="4714"/>
        <item m="1" x="3963"/>
        <item m="1" x="1814"/>
        <item m="1" x="2263"/>
        <item m="1" x="1453"/>
        <item m="1" x="2804"/>
        <item m="1" x="2138"/>
        <item m="1" x="2685"/>
        <item m="1" x="2758"/>
        <item m="1" x="3205"/>
        <item m="1" x="3375"/>
        <item m="1" x="559"/>
        <item m="1" x="2360"/>
        <item m="1" x="4855"/>
        <item m="1" x="2551"/>
        <item m="1" x="1960"/>
        <item m="1" x="5060"/>
        <item m="1" x="4160"/>
        <item m="1" x="2156"/>
        <item m="1" x="3965"/>
        <item m="1" x="2352"/>
        <item m="1" x="624"/>
        <item m="1" x="1153"/>
        <item m="1" x="3221"/>
        <item m="1" x="4408"/>
        <item m="1" x="2807"/>
        <item m="1" x="3243"/>
        <item m="1" x="4520"/>
        <item m="1" x="1489"/>
        <item m="1" x="3616"/>
        <item m="1" x="3984"/>
        <item m="1" x="1862"/>
        <item m="1" x="3322"/>
        <item m="1" x="96"/>
        <item m="1" x="3804"/>
        <item m="1" x="1572"/>
        <item m="1" x="3025"/>
        <item m="1" x="760"/>
        <item m="1" x="1957"/>
        <item m="1" x="3225"/>
        <item m="1" x="2431"/>
        <item m="1" x="1455"/>
        <item m="1" x="1890"/>
        <item m="1" x="4156"/>
        <item m="1" x="4184"/>
        <item m="1" x="2472"/>
        <item m="1" x="750"/>
        <item m="1" x="112"/>
        <item m="1" x="4496"/>
        <item m="1" x="2554"/>
        <item m="1" x="1771"/>
        <item m="1" x="608"/>
        <item m="1" x="3906"/>
        <item m="1" x="3436"/>
        <item m="1" x="4135"/>
        <item m="1" x="5015"/>
        <item m="1" x="3702"/>
        <item m="1" x="3300"/>
        <item m="1" x="2789"/>
        <item m="1" x="3010"/>
        <item m="1" x="111"/>
        <item m="1" x="1819"/>
        <item m="1" x="4995"/>
        <item m="1" x="1154"/>
        <item m="1" x="636"/>
        <item m="1" x="421"/>
        <item m="1" x="3583"/>
        <item m="1" x="1011"/>
        <item m="1" x="3068"/>
        <item m="1" x="2875"/>
        <item m="1" x="4505"/>
        <item m="1" x="4513"/>
        <item m="1" x="1282"/>
        <item m="1" x="3266"/>
        <item m="1" x="2354"/>
        <item m="1" x="2523"/>
        <item m="1" x="193"/>
        <item m="1" x="2515"/>
        <item m="1" x="4115"/>
        <item m="1" x="3412"/>
        <item m="1" x="131"/>
        <item m="1" x="3764"/>
        <item m="1" x="1793"/>
        <item m="1" x="2778"/>
        <item m="1" x="3062"/>
        <item m="1" x="645"/>
        <item m="1" x="3053"/>
        <item m="1" x="3346"/>
        <item m="1" x="4842"/>
        <item m="1" x="2717"/>
        <item m="1" x="2493"/>
        <item m="1" x="783"/>
        <item m="1" x="2206"/>
        <item m="1" x="4865"/>
        <item m="1" x="1648"/>
        <item m="1" x="4674"/>
        <item m="1" x="1671"/>
        <item m="1" x="4177"/>
        <item m="1" x="708"/>
        <item m="1" x="515"/>
        <item m="1" x="2858"/>
        <item m="1" x="2973"/>
        <item m="1" x="1272"/>
        <item m="1" x="3853"/>
        <item m="1" x="2605"/>
        <item m="1" x="4715"/>
        <item x="61"/>
        <item m="1" x="5020"/>
        <item m="1" x="776"/>
        <item m="1" x="2736"/>
        <item m="1" x="2706"/>
        <item m="1" x="4778"/>
        <item m="1" x="4350"/>
        <item m="1" x="4371"/>
        <item m="1" x="3589"/>
        <item m="1" x="4287"/>
        <item m="1" x="1132"/>
        <item m="1" x="1893"/>
        <item m="1" x="1885"/>
        <item m="1" x="3636"/>
        <item m="1" x="3564"/>
        <item m="1" x="3120"/>
        <item m="1" x="4185"/>
        <item m="1" x="935"/>
        <item m="1" x="2964"/>
        <item m="1" x="634"/>
        <item m="1" x="87"/>
        <item m="1" x="1116"/>
        <item m="1" x="1614"/>
        <item m="1" x="409"/>
        <item m="1" x="1204"/>
        <item m="1" x="2961"/>
        <item m="1" x="3945"/>
        <item m="1" x="871"/>
        <item m="1" x="2392"/>
        <item m="1" x="270"/>
        <item m="1" x="1761"/>
        <item m="1" x="2832"/>
        <item m="1" x="4304"/>
        <item m="1" x="3644"/>
        <item x="2"/>
        <item m="1" x="1536"/>
        <item m="1" x="3952"/>
        <item m="1" x="5014"/>
        <item m="1" x="1334"/>
        <item m="1" x="3802"/>
        <item m="1" x="144"/>
        <item m="1" x="3782"/>
        <item m="1" x="4272"/>
        <item m="1" x="2572"/>
        <item m="1" x="1142"/>
        <item m="1" x="4527"/>
        <item m="1" x="1918"/>
        <item m="1" x="1432"/>
        <item m="1" x="2532"/>
        <item m="1" x="4560"/>
        <item m="1" x="83"/>
        <item m="1" x="2037"/>
        <item m="1" x="1002"/>
        <item m="1" x="4089"/>
        <item m="1" x="4776"/>
        <item m="1" x="984"/>
        <item m="1" x="1300"/>
        <item m="1" x="544"/>
        <item m="1" x="2181"/>
        <item m="1" x="3242"/>
        <item m="1" x="1201"/>
        <item m="1" x="453"/>
        <item m="1" x="2015"/>
        <item m="1" x="1140"/>
        <item m="1" x="3699"/>
        <item m="1" x="4761"/>
        <item m="1" x="3037"/>
        <item m="1" x="182"/>
        <item m="1" x="2256"/>
        <item m="1" x="4592"/>
        <item m="1" x="3370"/>
        <item m="1" x="775"/>
        <item m="1" x="2932"/>
        <item m="1" x="2956"/>
        <item m="1" x="3559"/>
        <item m="1" x="1591"/>
        <item m="1" x="140"/>
        <item m="1" x="4118"/>
        <item m="1" x="623"/>
        <item m="1" x="932"/>
        <item m="1" x="2812"/>
        <item m="1" x="2811"/>
        <item m="1" x="4254"/>
        <item m="1" x="3524"/>
        <item m="1" x="1637"/>
        <item m="1" x="1065"/>
        <item m="1" x="2928"/>
        <item m="1" x="3855"/>
        <item m="1" x="2310"/>
        <item m="1" x="1950"/>
        <item m="1" x="3166"/>
        <item m="1" x="632"/>
        <item m="1" x="2149"/>
        <item m="1" x="4231"/>
        <item m="1" x="3759"/>
        <item m="1" x="847"/>
        <item m="1" x="225"/>
        <item m="1" x="4581"/>
        <item m="1" x="2746"/>
        <item m="1" x="781"/>
        <item m="1" x="4020"/>
        <item m="1" x="605"/>
        <item m="1" x="905"/>
        <item m="1" x="2994"/>
        <item m="1" x="170"/>
        <item x="13"/>
        <item m="1" x="4420"/>
        <item m="1" x="2734"/>
        <item m="1" x="2780"/>
        <item m="1" x="1899"/>
        <item m="1" x="2673"/>
        <item m="1" x="1753"/>
        <item m="1" x="5043"/>
        <item m="1" x="2414"/>
        <item m="1" x="3358"/>
        <item m="1" x="4398"/>
        <item m="1" x="541"/>
        <item m="1" x="3110"/>
        <item m="1" x="1534"/>
        <item m="1" x="2630"/>
        <item m="1" x="81"/>
        <item m="1" x="4809"/>
        <item m="1" x="790"/>
        <item m="1" x="3829"/>
        <item m="1" x="3103"/>
        <item m="1" x="1954"/>
        <item m="1" x="1961"/>
        <item m="1" x="4094"/>
        <item m="1" x="1775"/>
        <item m="1" x="2325"/>
        <item m="1" x="4377"/>
        <item m="1" x="3574"/>
        <item m="1" x="1967"/>
        <item m="1" x="4976"/>
        <item m="1" x="3173"/>
        <item m="1" x="1239"/>
        <item m="1" x="2775"/>
        <item m="1" x="3167"/>
        <item m="1" x="978"/>
        <item m="1" x="4650"/>
        <item m="1" x="1524"/>
        <item m="1" x="3491"/>
        <item m="1" x="4655"/>
        <item m="1" x="2865"/>
        <item m="1" x="1779"/>
        <item m="1" x="1521"/>
        <item m="1" x="1347"/>
        <item m="1" x="2943"/>
        <item m="1" x="1446"/>
        <item m="1" x="1313"/>
        <item m="1" x="237"/>
        <item m="1" x="2267"/>
        <item m="1" x="3452"/>
        <item m="1" x="2997"/>
        <item m="1" x="999"/>
        <item m="1" x="4792"/>
        <item m="1" x="2802"/>
        <item m="1" x="2502"/>
        <item m="1" x="1343"/>
        <item m="1" x="3506"/>
        <item m="1" x="1542"/>
        <item m="1" x="2295"/>
        <item m="1" x="2399"/>
        <item m="1" x="4807"/>
        <item m="1" x="2513"/>
        <item m="1" x="342"/>
        <item m="1" x="4537"/>
        <item m="1" x="4172"/>
        <item m="1" x="2490"/>
        <item m="1" x="2697"/>
        <item m="1" x="1959"/>
        <item m="1" x="4799"/>
        <item m="1" x="902"/>
        <item m="1" x="3874"/>
        <item m="1" x="2882"/>
        <item m="1" x="1478"/>
        <item m="1" x="154"/>
        <item m="1" x="1718"/>
        <item m="1" x="2302"/>
        <item m="1" x="3363"/>
        <item m="1" x="2795"/>
        <item m="1" x="3724"/>
        <item m="1" x="2624"/>
        <item m="1" x="5031"/>
        <item m="1" x="4466"/>
        <item m="1" x="2258"/>
        <item m="1" x="3145"/>
        <item m="1" x="2559"/>
        <item m="1" x="3382"/>
        <item m="1" x="4832"/>
        <item m="1" x="1770"/>
        <item m="1" x="3691"/>
        <item m="1" x="1584"/>
        <item m="1" x="3687"/>
        <item m="1" x="3222"/>
        <item m="1" x="461"/>
        <item m="1" x="3070"/>
        <item m="1" x="4820"/>
        <item m="1" x="2079"/>
        <item m="1" x="1078"/>
        <item m="1" x="4167"/>
        <item m="1" x="4484"/>
        <item m="1" x="4641"/>
        <item m="1" x="4871"/>
        <item m="1" x="4884"/>
        <item m="1" x="375"/>
        <item m="1" x="1951"/>
        <item m="1" x="2238"/>
        <item m="1" x="540"/>
        <item m="1" x="3792"/>
        <item m="1" x="4303"/>
        <item m="1" x="1470"/>
        <item m="1" x="2553"/>
        <item m="1" x="2931"/>
        <item m="1" x="336"/>
        <item m="1" x="3610"/>
        <item m="1" x="4811"/>
        <item m="1" x="1052"/>
        <item m="1" x="1644"/>
        <item m="1" x="1806"/>
        <item m="1" x="2938"/>
        <item m="1" x="3713"/>
        <item m="1" x="2329"/>
        <item m="1" x="4183"/>
        <item m="1" x="1021"/>
        <item m="1" x="4846"/>
        <item m="1" x="1491"/>
        <item m="1" x="1181"/>
        <item m="1" x="1670"/>
        <item m="1" x="3339"/>
        <item m="1" x="2023"/>
        <item m="1" x="4290"/>
        <item m="1" x="2045"/>
        <item m="1" x="389"/>
        <item m="1" x="1699"/>
        <item m="1" x="137"/>
        <item m="1" x="4358"/>
        <item m="1" x="3340"/>
        <item m="1" x="3623"/>
        <item m="1" x="1042"/>
        <item m="1" x="3832"/>
        <item m="1" x="2677"/>
        <item m="1" x="3451"/>
        <item m="1" x="3308"/>
        <item m="1" x="2137"/>
        <item m="1" x="1221"/>
        <item m="1" x="4106"/>
        <item m="1" x="2288"/>
        <item m="1" x="3961"/>
        <item m="1" x="3161"/>
        <item m="1" x="3504"/>
        <item m="1" x="1008"/>
        <item m="1" x="1709"/>
        <item m="1" x="2146"/>
        <item m="1" x="3359"/>
        <item m="1" x="3554"/>
        <item m="1" x="4841"/>
        <item m="1" x="184"/>
        <item m="1" x="377"/>
        <item m="1" x="4062"/>
        <item m="1" x="2948"/>
        <item x="74"/>
        <item m="1" x="2220"/>
        <item m="1" x="396"/>
        <item m="1" x="1802"/>
        <item m="1" x="2771"/>
        <item m="1" x="1273"/>
        <item m="1" x="3881"/>
        <item m="1" x="2338"/>
        <item m="1" x="2497"/>
        <item m="1" x="1690"/>
        <item m="1" x="2103"/>
        <item m="1" x="3384"/>
        <item m="1" x="3458"/>
        <item m="1" x="1128"/>
        <item m="1" x="2642"/>
        <item m="1" x="4465"/>
        <item m="1" x="1120"/>
        <item m="1" x="4233"/>
        <item m="1" x="964"/>
        <item m="1" x="2458"/>
        <item m="1" x="2721"/>
        <item m="1" x="818"/>
        <item m="1" x="948"/>
        <item m="1" x="4958"/>
        <item m="1" x="1485"/>
        <item m="1" x="1989"/>
        <item m="1" x="916"/>
        <item m="1" x="2593"/>
        <item m="1" x="181"/>
        <item m="1" x="993"/>
        <item m="1" x="4349"/>
        <item m="1" x="1983"/>
        <item m="1" x="2958"/>
        <item m="1" x="4750"/>
        <item m="1" x="1794"/>
        <item m="1" x="223"/>
        <item m="1" x="1560"/>
        <item m="1" x="4474"/>
        <item m="1" x="3219"/>
        <item m="1" x="3903"/>
        <item m="1" x="3926"/>
        <item m="1" x="728"/>
        <item m="1" x="3692"/>
        <item m="1" x="4828"/>
        <item m="1" x="4547"/>
        <item m="1" x="872"/>
        <item m="1" x="3039"/>
        <item m="1" x="2769"/>
        <item m="1" x="4935"/>
        <item m="1" x="3500"/>
        <item m="1" x="1409"/>
        <item m="1" x="592"/>
        <item m="1" x="1447"/>
        <item m="1" x="3665"/>
        <item m="1" x="5030"/>
        <item m="1" x="3580"/>
        <item m="1" x="2201"/>
        <item m="1" x="737"/>
        <item x="34"/>
        <item m="1" x="4500"/>
        <item m="1" x="2788"/>
        <item m="1" x="5045"/>
        <item m="1" x="2945"/>
        <item m="1" x="164"/>
        <item x="6"/>
        <item m="1" x="1795"/>
        <item x="7"/>
        <item m="1" x="380"/>
        <item m="1" x="2218"/>
        <item m="1" x="2430"/>
        <item m="1" x="3091"/>
        <item m="1" x="153"/>
        <item m="1" x="3876"/>
        <item m="1" x="2799"/>
        <item m="1" x="4798"/>
        <item m="1" x="2512"/>
        <item m="1" x="1356"/>
        <item m="1" x="1414"/>
        <item m="1" x="2982"/>
        <item m="1" x="3942"/>
        <item m="1" x="4593"/>
        <item m="1" x="3333"/>
        <item m="1" x="3878"/>
        <item m="1" x="3443"/>
        <item m="1" x="1430"/>
        <item m="1" x="466"/>
        <item m="1" x="4727"/>
        <item m="1" x="509"/>
        <item m="1" x="3394"/>
        <item m="1" x="4324"/>
        <item m="1" x="4068"/>
        <item m="1" x="2911"/>
        <item m="1" x="648"/>
        <item m="1" x="1310"/>
        <item m="1" x="4182"/>
        <item m="1" x="4657"/>
        <item m="1" x="919"/>
        <item m="1" x="448"/>
        <item m="1" x="518"/>
        <item m="1" x="2110"/>
        <item m="1" x="1135"/>
        <item m="1" x="3414"/>
        <item m="1" x="4771"/>
        <item m="1" x="3915"/>
        <item m="1" x="3842"/>
        <item m="1" x="2891"/>
        <item m="1" x="3335"/>
        <item m="1" x="2129"/>
        <item m="1" x="1210"/>
        <item m="1" x="4595"/>
        <item m="1" x="3995"/>
        <item m="1" x="5034"/>
        <item m="1" x="3808"/>
        <item m="1" x="2410"/>
        <item m="1" x="929"/>
        <item m="1" x="968"/>
        <item m="1" x="2505"/>
        <item x="70"/>
        <item m="1" x="2751"/>
        <item m="1" x="4232"/>
        <item m="1" x="3862"/>
        <item m="1" x="4849"/>
        <item m="1" x="850"/>
        <item m="1" x="4299"/>
        <item m="1" x="2443"/>
        <item m="1" x="1309"/>
        <item m="1" x="3182"/>
        <item m="1" x="2770"/>
        <item m="1" x="1229"/>
        <item m="1" x="2439"/>
        <item m="1" x="4107"/>
        <item m="1" x="3297"/>
        <item m="1" x="1325"/>
        <item m="1" x="3369"/>
        <item m="1" x="2773"/>
        <item m="1" x="4370"/>
        <item m="1" x="3861"/>
        <item m="1" x="4136"/>
        <item x="67"/>
        <item m="1" x="830"/>
        <item m="1" x="4206"/>
        <item m="1" x="4649"/>
        <item m="1" x="3742"/>
        <item m="1" x="1051"/>
        <item m="1" x="4906"/>
        <item m="1" x="350"/>
        <item m="1" x="367"/>
        <item m="1" x="5051"/>
        <item m="1" x="2711"/>
        <item m="1" x="3320"/>
        <item m="1" x="3783"/>
        <item m="1" x="2286"/>
        <item m="1" x="619"/>
        <item m="1" x="4228"/>
        <item m="1" x="706"/>
        <item m="1" x="2912"/>
        <item m="1" x="4609"/>
        <item m="1" x="4486"/>
        <item m="1" x="2245"/>
        <item m="1" x="4786"/>
        <item m="1" x="4164"/>
        <item m="1" x="2060"/>
        <item m="1" x="2452"/>
        <item m="1" x="3036"/>
        <item m="1" x="4388"/>
        <item m="1" x="1417"/>
        <item m="1" x="3411"/>
        <item m="1" x="2451"/>
        <item m="1" x="128"/>
        <item m="1" x="1522"/>
        <item m="1" x="3291"/>
        <item m="1" x="2161"/>
        <item m="1" x="3092"/>
        <item m="1" x="4999"/>
        <item m="1" x="4257"/>
        <item m="1" x="3916"/>
        <item m="1" x="4987"/>
        <item m="1" x="4276"/>
        <item m="1" x="1195"/>
        <item m="1" x="2983"/>
        <item m="1" x="265"/>
        <item m="1" x="3612"/>
        <item m="1" x="1835"/>
        <item m="1" x="1582"/>
        <item m="1" x="2165"/>
        <item m="1" x="277"/>
        <item m="1" x="1643"/>
        <item m="1" x="1126"/>
        <item m="1" x="1663"/>
        <item m="1" x="4166"/>
        <item m="1" x="1610"/>
        <item m="1" x="4067"/>
        <item m="1" x="5057"/>
        <item m="1" x="4450"/>
        <item m="1" x="2086"/>
        <item m="1" x="3972"/>
        <item m="1" x="4646"/>
        <item m="1" x="2952"/>
        <item m="1" x="2252"/>
        <item m="1" x="1589"/>
        <item m="1" x="4239"/>
        <item m="1" x="3712"/>
        <item m="1" x="5000"/>
        <item m="1" x="4065"/>
        <item x="55"/>
        <item m="1" x="4041"/>
        <item m="1" x="3057"/>
        <item m="1" x="2522"/>
        <item m="1" x="1504"/>
        <item m="1" x="2913"/>
        <item m="1" x="4722"/>
        <item m="1" x="538"/>
        <item m="1" x="1705"/>
        <item m="1" x="4437"/>
        <item m="1" x="1163"/>
        <item m="1" x="3401"/>
        <item m="1" x="2483"/>
        <item m="1" x="3660"/>
        <item m="1" x="1883"/>
        <item m="1" x="3859"/>
        <item m="1" x="3238"/>
        <item m="1" x="4384"/>
        <item m="1" x="3647"/>
        <item m="1" x="4568"/>
        <item m="1" x="2364"/>
        <item m="1" x="4200"/>
        <item m="1" x="1659"/>
        <item m="1" x="714"/>
        <item m="1" x="171"/>
        <item m="1" x="2355"/>
        <item m="1" x="1666"/>
        <item m="1" x="3353"/>
        <item m="1" x="829"/>
        <item m="1" x="4307"/>
        <item m="1" x="4718"/>
        <item m="1" x="3473"/>
        <item m="1" x="2036"/>
        <item m="1" x="1168"/>
        <item m="1" x="1744"/>
        <item m="1" x="876"/>
        <item m="1" x="2701"/>
        <item m="1" x="1465"/>
        <item m="1" x="777"/>
        <item m="1" x="1406"/>
        <item m="1" x="525"/>
        <item m="1" x="3649"/>
        <item m="1" x="2287"/>
        <item m="1" x="3338"/>
        <item m="1" x="513"/>
        <item m="1" x="4783"/>
        <item m="1" x="4610"/>
        <item m="1" x="1026"/>
        <item m="1" x="4389"/>
        <item m="1" x="792"/>
        <item m="1" x="2947"/>
        <item m="1" x="2633"/>
        <item m="1" x="3054"/>
        <item m="1" x="2818"/>
        <item m="1" x="3664"/>
        <item m="1" x="1089"/>
        <item m="1" x="1667"/>
        <item m="1" x="3288"/>
        <item m="1" x="3857"/>
        <item m="1" x="1378"/>
        <item m="1" x="2340"/>
        <item m="1" x="2393"/>
        <item m="1" x="870"/>
        <item m="1" x="214"/>
        <item m="1" x="4296"/>
        <item m="1" x="2242"/>
        <item x="1"/>
        <item m="1" x="4494"/>
        <item m="1" x="308"/>
        <item m="1" x="4092"/>
        <item m="1" x="629"/>
        <item m="1" x="310"/>
        <item m="1" x="546"/>
        <item m="1" x="858"/>
        <item m="1" x="2709"/>
        <item m="1" x="4963"/>
        <item m="1" x="4677"/>
        <item m="1" x="2516"/>
        <item m="1" x="2796"/>
        <item m="1" x="2303"/>
        <item m="1" x="4925"/>
        <item m="1" x="1261"/>
        <item m="1" x="1861"/>
        <item m="1" x="3168"/>
        <item m="1" x="4813"/>
        <item m="1" x="1270"/>
        <item m="1" x="207"/>
        <item m="1" x="3046"/>
        <item m="1" x="1445"/>
        <item m="1" x="2610"/>
        <item m="1" x="2383"/>
        <item m="1" x="658"/>
        <item m="1" x="3658"/>
        <item m="1" x="3118"/>
        <item m="1" x="2317"/>
        <item m="1" x="4482"/>
        <item m="1" x="1531"/>
        <item m="1" x="2604"/>
        <item x="9"/>
        <item m="1" x="1842"/>
        <item m="1" x="2478"/>
        <item m="1" x="3283"/>
        <item m="1" x="1454"/>
        <item m="1" x="3328"/>
        <item m="1" x="4503"/>
        <item m="1" x="3566"/>
        <item m="1" x="1581"/>
        <item m="1" x="3439"/>
        <item m="1" x="4596"/>
        <item m="1" x="4788"/>
        <item m="1" x="716"/>
        <item m="1" x="4030"/>
        <item x="47"/>
        <item m="1" x="3717"/>
        <item m="1" x="3755"/>
        <item m="1" x="4359"/>
        <item m="1" x="2162"/>
        <item m="1" x="4964"/>
        <item m="1" x="3156"/>
        <item m="1" x="2800"/>
        <item m="1" x="638"/>
        <item m="1" x="3744"/>
        <item m="1" x="2756"/>
        <item m="1" x="395"/>
        <item m="1" x="1801"/>
        <item m="1" x="1023"/>
        <item m="1" x="2382"/>
        <item m="1" x="1161"/>
        <item m="1" x="4577"/>
        <item m="1" x="2187"/>
        <item m="1" x="4258"/>
        <item m="1" x="3928"/>
        <item m="1" x="1346"/>
        <item m="1" x="1183"/>
        <item m="1" x="1036"/>
        <item m="1" x="156"/>
        <item m="1" x="1274"/>
        <item m="1" x="2494"/>
        <item m="1" x="3939"/>
        <item m="1" x="961"/>
        <item m="1" x="2998"/>
        <item m="1" x="1529"/>
        <item m="1" x="1212"/>
        <item m="1" x="4555"/>
        <item m="1" x="3597"/>
        <item m="1" x="347"/>
        <item m="1" x="398"/>
        <item m="1" x="2560"/>
        <item m="1" x="4629"/>
        <item m="1" x="4199"/>
        <item m="1" x="264"/>
        <item m="1" x="5021"/>
        <item m="1" x="5040"/>
        <item m="1" x="481"/>
        <item m="1" x="3927"/>
        <item m="1" x="3807"/>
        <item m="1" x="2590"/>
        <item m="1" x="1498"/>
        <item m="1" x="2737"/>
        <item m="1" x="3827"/>
        <item m="1" x="3573"/>
        <item m="1" x="456"/>
        <item m="1" x="1133"/>
        <item m="1" x="1907"/>
        <item m="1" x="2093"/>
        <item m="1" x="197"/>
        <item m="1" x="2125"/>
        <item m="1" x="1186"/>
        <item m="1" x="1597"/>
        <item m="1" x="862"/>
        <item m="1" x="4180"/>
        <item m="1" x="4374"/>
        <item m="1" x="2323"/>
        <item m="1" x="1001"/>
        <item m="1" x="3316"/>
        <item m="1" x="4824"/>
        <item m="1" x="4662"/>
        <item m="1" x="101"/>
        <item m="1" x="3061"/>
        <item m="1" x="300"/>
        <item m="1" x="4176"/>
        <item m="1" x="3475"/>
        <item m="1" x="995"/>
        <item m="1" x="528"/>
        <item m="1" x="1189"/>
        <item m="1" x="1496"/>
        <item m="1" x="2270"/>
        <item m="1" x="1059"/>
        <item m="1" x="3460"/>
        <item m="1" x="4965"/>
        <item m="1" x="4970"/>
        <item m="1" x="2831"/>
        <item m="1" x="4000"/>
        <item m="1" x="1515"/>
        <item m="1" x="2785"/>
        <item m="1" x="1452"/>
        <item m="1" x="1317"/>
        <item m="1" x="213"/>
        <item m="1" x="5061"/>
        <item m="1" x="1493"/>
        <item m="1" x="970"/>
        <item m="1" x="4207"/>
        <item m="1" x="3535"/>
        <item m="1" x="4125"/>
        <item m="1" x="3639"/>
        <item m="1" x="4163"/>
        <item m="1" x="1938"/>
        <item m="1" x="4994"/>
        <item m="1" x="1904"/>
        <item m="1" x="2021"/>
        <item m="1" x="2609"/>
        <item m="1" x="1968"/>
        <item m="1" x="1722"/>
        <item m="1" x="1362"/>
        <item m="1" x="888"/>
        <item m="1" x="4416"/>
        <item m="1" x="3602"/>
        <item m="1" x="1349"/>
        <item m="1" x="388"/>
        <item m="1" x="2975"/>
        <item m="1" x="4452"/>
        <item m="1" x="2648"/>
        <item m="1" x="2272"/>
        <item m="1" x="1781"/>
        <item m="1" x="2542"/>
        <item m="1" x="1503"/>
        <item m="1" x="3817"/>
        <item m="1" x="1733"/>
        <item m="1" x="612"/>
        <item m="1" x="4656"/>
        <item m="1" x="4667"/>
        <item m="1" x="4101"/>
        <item x="75"/>
        <item m="1" x="4444"/>
        <item m="1" x="1660"/>
        <item m="1" x="2274"/>
        <item m="1" x="3614"/>
        <item m="1" x="3274"/>
        <item m="1" x="3250"/>
        <item m="1" x="2226"/>
        <item m="1" x="2225"/>
        <item m="1" x="2748"/>
        <item m="1" x="457"/>
        <item m="1" x="2878"/>
        <item m="1" x="4563"/>
        <item m="1" x="3746"/>
        <item m="1" x="1476"/>
        <item m="1" x="1146"/>
        <item m="1" x="769"/>
        <item m="1" x="1130"/>
        <item m="1" x="4888"/>
        <item m="1" x="4522"/>
        <item m="1" x="2611"/>
        <item m="1" x="2314"/>
        <item m="1" x="5003"/>
        <item m="1" x="3470"/>
        <item m="1" x="1143"/>
        <item m="1" x="3501"/>
        <item m="1" x="321"/>
        <item m="1" x="2805"/>
        <item m="1" x="3356"/>
        <item m="1" x="3202"/>
        <item m="1" x="3210"/>
        <item m="1" x="3474"/>
        <item m="1" x="3727"/>
        <item m="1" x="2707"/>
        <item m="1" x="1330"/>
        <item m="1" x="787"/>
        <item m="1" x="3488"/>
        <item m="1" x="1037"/>
        <item m="1" x="1982"/>
        <item m="1" x="4541"/>
        <item m="1" x="3826"/>
        <item m="1" x="1208"/>
        <item m="1" x="115"/>
        <item m="1" x="2906"/>
        <item m="1" x="4837"/>
        <item m="1" x="2531"/>
        <item m="1" x="3201"/>
        <item m="1" x="1800"/>
        <item m="1" x="1066"/>
        <item m="1" x="1928"/>
        <item m="1" x="4042"/>
        <item m="1" x="3355"/>
        <item m="1" x="1867"/>
        <item m="1" x="3332"/>
        <item m="1" x="3303"/>
        <item m="1" x="4284"/>
        <item m="1" x="522"/>
        <item m="1" x="4471"/>
        <item m="1" x="406"/>
        <item m="1" x="1178"/>
        <item x="54"/>
        <item m="1" x="3912"/>
        <item m="1" x="2999"/>
        <item m="1" x="3127"/>
        <item m="1" x="1348"/>
        <item m="1" x="2456"/>
        <item m="1" x="2582"/>
        <item m="1" x="2193"/>
        <item m="1" x="3419"/>
        <item m="1" x="1678"/>
        <item m="1" x="2030"/>
        <item x="35"/>
        <item m="1" x="492"/>
        <item m="1" x="1936"/>
        <item m="1" x="856"/>
        <item m="1" x="2228"/>
        <item m="1" x="2476"/>
        <item m="1" x="1754"/>
        <item m="1" x="1367"/>
        <item m="1" x="2688"/>
        <item m="1" x="452"/>
        <item m="1" x="2504"/>
        <item m="1" x="2679"/>
        <item m="1" x="4415"/>
        <item m="1" x="275"/>
        <item m="1" x="4699"/>
        <item m="1" x="5082"/>
        <item m="1" x="3175"/>
        <item m="1" x="4196"/>
        <item m="1" x="4523"/>
        <item m="1" x="914"/>
        <item m="1" x="1979"/>
        <item m="1" x="4413"/>
        <item m="1" x="2710"/>
        <item m="1" x="402"/>
        <item m="1" x="3795"/>
        <item m="1" x="1992"/>
        <item m="1" x="1953"/>
        <item m="1" x="1370"/>
        <item m="1" x="2724"/>
        <item m="1" x="4917"/>
        <item m="1" x="3745"/>
        <item m="1" x="4816"/>
        <item m="1" x="5004"/>
        <item m="1" x="85"/>
        <item m="1" x="2419"/>
        <item m="1" x="2309"/>
        <item m="1" x="3131"/>
        <item m="1" x="2234"/>
        <item m="1" x="2010"/>
        <item m="1" x="831"/>
        <item m="1" x="878"/>
        <item m="1" x="4057"/>
        <item m="1" x="3485"/>
        <item m="1" x="582"/>
        <item m="1" x="1214"/>
        <item m="1" x="3148"/>
        <item m="1" x="2455"/>
        <item m="1" x="3373"/>
        <item m="1" x="675"/>
        <item m="1" x="3983"/>
        <item m="1" x="600"/>
        <item m="1" x="161"/>
        <item m="1" x="3017"/>
        <item m="1" x="3428"/>
        <item m="1" x="3216"/>
        <item m="1" x="2722"/>
        <item m="1" x="1473"/>
        <item m="1" x="2732"/>
        <item m="1" x="100"/>
        <item m="1" x="4679"/>
        <item m="1" x="1606"/>
        <item m="1" x="4351"/>
        <item m="1" x="2174"/>
        <item m="1" x="875"/>
        <item m="1" x="2754"/>
        <item m="1" x="1780"/>
        <item m="1" x="2977"/>
        <item m="1" x="3193"/>
        <item m="1" x="1962"/>
        <item m="1" x="3240"/>
        <item m="1" x="5018"/>
        <item m="1" x="2463"/>
        <item m="1" x="106"/>
        <item m="1" x="1903"/>
        <item m="1" x="703"/>
        <item m="1" x="274"/>
        <item m="1" x="846"/>
        <item m="1" x="3863"/>
        <item m="1" x="3078"/>
        <item m="1" x="1121"/>
        <item m="1" x="4267"/>
        <item m="1" x="4616"/>
        <item m="1" x="1729"/>
        <item m="1" x="4454"/>
        <item m="1" x="2927"/>
        <item m="1" x="4639"/>
        <item m="1" x="4248"/>
        <item m="1" x="3228"/>
        <item m="1" x="511"/>
        <item m="1" x="5042"/>
        <item m="1" x="4640"/>
        <item m="1" x="4847"/>
        <item m="1" x="4440"/>
        <item m="1" x="345"/>
        <item x="28"/>
        <item m="1" x="3825"/>
        <item m="1" x="4120"/>
        <item m="1" x="4142"/>
        <item m="1" x="2921"/>
        <item m="1" x="3385"/>
        <item m="1" x="1579"/>
        <item m="1" x="1832"/>
        <item m="1" x="3849"/>
        <item m="1" x="763"/>
        <item m="1" x="747"/>
        <item m="1" x="1223"/>
        <item m="1" x="3271"/>
        <item m="1" x="741"/>
        <item m="1" x="3777"/>
        <item m="1" x="3921"/>
        <item m="1" x="2899"/>
        <item m="1" x="2787"/>
        <item m="1" x="4025"/>
        <item m="1" x="1866"/>
        <item m="1" x="4791"/>
        <item m="1" x="1553"/>
        <item m="1" x="913"/>
        <item m="1" x="2655"/>
        <item m="1" x="4077"/>
        <item m="1" x="3982"/>
        <item m="1" x="2616"/>
        <item m="1" x="288"/>
        <item m="1" x="4528"/>
        <item m="1" x="610"/>
        <item m="1" x="3619"/>
        <item x="25"/>
        <item m="1" x="5070"/>
        <item m="1" x="4511"/>
        <item m="1" x="143"/>
        <item m="1" x="206"/>
        <item m="1" x="4959"/>
        <item m="1" x="1400"/>
        <item m="1" x="1170"/>
        <item m="1" x="1304"/>
        <item m="1" x="1651"/>
        <item m="1" x="2031"/>
        <item m="1" x="2450"/>
        <item m="1" x="1852"/>
        <item m="1" x="736"/>
        <item m="1" x="3918"/>
        <item m="1" x="640"/>
        <item m="1" x="3706"/>
        <item m="1" x="506"/>
        <item m="1" x="4883"/>
        <item m="1" x="2526"/>
        <item m="1" x="2645"/>
        <item m="1" x="951"/>
        <item m="1" x="2632"/>
        <item m="1" x="4863"/>
        <item m="1" x="4900"/>
        <item m="1" x="2814"/>
        <item m="1" x="488"/>
        <item m="1" x="2594"/>
        <item m="1" x="1921"/>
        <item m="1" x="1734"/>
        <item m="1" x="4737"/>
        <item m="1" x="3518"/>
        <item m="1" x="2428"/>
        <item m="1" x="1396"/>
        <item m="1" x="1269"/>
        <item m="1" x="3675"/>
        <item m="1" x="1427"/>
        <item m="1" x="898"/>
        <item m="1" x="455"/>
        <item m="1" x="577"/>
        <item m="1" x="5079"/>
        <item m="1" x="4036"/>
        <item m="1" x="2640"/>
        <item m="1" x="3606"/>
        <item m="1" x="2521"/>
        <item m="1" x="1502"/>
        <item m="1" x="1264"/>
        <item m="1" x="4023"/>
        <item m="1" x="4937"/>
        <item m="1" x="4423"/>
        <item m="1" x="1514"/>
        <item m="1" x="3430"/>
        <item m="1" x="2507"/>
        <item m="1" x="3635"/>
        <item m="1" x="1291"/>
        <item m="1" x="3923"/>
        <item m="1" x="3579"/>
        <item m="1" x="3063"/>
        <item m="1" x="1500"/>
        <item m="1" x="4031"/>
        <item m="1" x="4014"/>
        <item m="1" x="1586"/>
        <item m="1" x="2757"/>
        <item m="1" x="2011"/>
        <item m="1" x="1787"/>
        <item m="1" x="1371"/>
        <item m="1" x="782"/>
        <item m="1" x="1260"/>
        <item m="1" x="1373"/>
        <item m="1" x="4931"/>
        <item m="1" x="4623"/>
        <item m="1" x="2827"/>
        <item m="1" x="973"/>
        <item m="1" x="1090"/>
        <item m="1" x="2514"/>
        <item m="1" x="1136"/>
        <item m="1" x="1661"/>
        <item m="1" x="3570"/>
        <item m="1" x="874"/>
        <item m="1" x="3739"/>
        <item m="1" x="2378"/>
        <item m="1" x="3917"/>
        <item m="1" x="3140"/>
        <item m="1" x="2167"/>
        <item m="1" x="3737"/>
        <item m="1" x="4237"/>
        <item m="1" x="4817"/>
        <item m="1" x="5069"/>
        <item m="1" x="2929"/>
        <item m="1" x="691"/>
        <item m="1" x="1894"/>
        <item m="1" x="2166"/>
        <item m="1" x="4941"/>
        <item m="1" x="1019"/>
        <item m="1" x="1443"/>
        <item m="1" x="1697"/>
        <item m="1" x="3132"/>
        <item m="1" x="2404"/>
        <item m="1" x="4929"/>
        <item m="1" x="4795"/>
        <item m="1" x="2326"/>
        <item m="1" x="4039"/>
        <item m="1" x="668"/>
        <item m="1" x="4584"/>
        <item m="1" x="1625"/>
        <item m="1" x="1914"/>
        <item m="1" x="571"/>
        <item m="1" x="4113"/>
        <item m="1" x="1068"/>
        <item m="1" x="2760"/>
        <item m="1" x="1949"/>
        <item m="1" x="2562"/>
        <item m="1" x="659"/>
        <item m="1" x="243"/>
        <item m="1" x="4709"/>
        <item m="1" x="823"/>
        <item m="1" x="4735"/>
        <item m="1" x="3851"/>
        <item m="1" x="2359"/>
        <item m="1" x="1692"/>
        <item m="1" x="795"/>
        <item m="1" x="2136"/>
        <item m="1" x="286"/>
        <item m="1" x="4632"/>
        <item m="1" x="3023"/>
        <item m="1" x="1404"/>
        <item m="1" x="5012"/>
        <item m="1" x="646"/>
        <item m="1" x="1043"/>
        <item m="1" x="962"/>
        <item m="1" x="3035"/>
        <item m="1" x="1698"/>
        <item m="1" x="1747"/>
        <item m="1" x="3272"/>
        <item m="1" x="3330"/>
        <item m="1" x="1672"/>
        <item m="1" x="174"/>
        <item m="1" x="216"/>
        <item m="1" x="2203"/>
        <item m="1" x="3492"/>
        <item m="1" x="1093"/>
        <item m="1" x="2838"/>
        <item m="1" x="4692"/>
        <item m="1" x="4531"/>
        <item m="1" x="2621"/>
        <item m="1" x="439"/>
        <item m="1" x="2924"/>
        <item m="1" x="1180"/>
        <item m="1" x="2406"/>
        <item m="1" x="3042"/>
        <item m="1" x="4100"/>
        <item m="1" x="621"/>
        <item m="1" x="2211"/>
        <item m="1" x="2686"/>
        <item m="1" x="584"/>
        <item m="1" x="162"/>
        <item m="1" x="3349"/>
        <item m="1" x="3536"/>
        <item m="1" x="3172"/>
        <item m="1" x="3422"/>
        <item m="1" x="4079"/>
        <item m="1" x="3293"/>
        <item m="1" x="4984"/>
        <item m="1" x="739"/>
        <item m="1" x="1533"/>
        <item m="1" x="2583"/>
        <item m="1" x="110"/>
        <item m="1" x="3981"/>
        <item m="1" x="1315"/>
        <item m="1" x="4751"/>
        <item m="1" x="2833"/>
        <item m="1" x="4651"/>
        <item m="1" x="4385"/>
        <item m="1" x="108"/>
        <item m="1" x="1198"/>
        <item m="1" x="90"/>
        <item m="1" x="928"/>
        <item m="1" x="4573"/>
        <item m="1" x="1413"/>
        <item m="1" x="2708"/>
        <item m="1" x="4343"/>
        <item m="1" x="3237"/>
        <item m="1" x="3357"/>
        <item m="1" x="3679"/>
        <item m="1" x="2172"/>
        <item m="1" x="3465"/>
        <item m="1" x="4502"/>
        <item m="1" x="1025"/>
        <item m="1" x="3768"/>
        <item m="1" x="148"/>
        <item m="1" x="2638"/>
        <item x="36"/>
        <item m="1" x="2907"/>
        <item m="1" x="3374"/>
        <item m="1" x="3190"/>
        <item m="1" x="4618"/>
        <item m="1" x="1676"/>
        <item m="1" x="196"/>
        <item m="1" x="4981"/>
        <item m="1" x="924"/>
        <item m="1" x="385"/>
        <item m="1" x="4829"/>
        <item m="1" x="3031"/>
        <item m="1" x="97"/>
        <item m="1" x="677"/>
        <item x="48"/>
        <item m="1" x="1725"/>
        <item m="1" x="4889"/>
        <item m="1" x="185"/>
        <item m="1" x="2852"/>
        <item m="1" x="1238"/>
        <item m="1" x="3531"/>
        <item m="1" x="947"/>
        <item m="1" x="4269"/>
        <item m="1" x="1482"/>
        <item m="1" x="4808"/>
        <item m="1" x="294"/>
        <item m="1" x="3801"/>
        <item m="1" x="483"/>
        <item m="1" x="4123"/>
        <item m="1" x="734"/>
        <item m="1" x="2377"/>
        <item m="1" x="311"/>
        <item m="1" x="759"/>
        <item m="1" x="4854"/>
        <item m="1" x="4716"/>
        <item m="1" x="4122"/>
        <item m="1" x="652"/>
        <item m="1" x="2539"/>
        <item m="1" x="942"/>
        <item m="1" x="4852"/>
        <item m="1" x="3568"/>
        <item m="1" x="3229"/>
        <item m="1" x="4342"/>
        <item m="1" x="2529"/>
        <item m="1" x="2543"/>
        <item x="58"/>
        <item m="1" x="1647"/>
        <item m="1" x="2726"/>
        <item m="1" x="680"/>
        <item m="1" x="166"/>
        <item m="1" x="1573"/>
        <item m="1" x="1516"/>
        <item m="1" x="1898"/>
        <item m="1" x="4357"/>
        <item m="1" x="1081"/>
        <item m="1" x="3200"/>
        <item m="1" x="423"/>
        <item m="1" x="4525"/>
        <item m="1" x="3975"/>
        <item m="1" x="2794"/>
        <item m="1" x="370"/>
        <item m="1" x="134"/>
        <item m="1" x="4938"/>
        <item m="1" x="1593"/>
        <item m="1" x="124"/>
        <item m="1" x="426"/>
        <item m="1" x="3967"/>
        <item m="1" x="3693"/>
        <item m="1" x="565"/>
        <item m="1" x="4769"/>
        <item m="1" x="595"/>
        <item m="1" x="597"/>
        <item m="1" x="519"/>
        <item m="1" x="671"/>
        <item m="1" x="2540"/>
        <item m="1" x="3698"/>
        <item m="1" x="4436"/>
        <item m="1" x="203"/>
        <item m="1" x="971"/>
        <item m="1" x="2358"/>
        <item m="1" x="1038"/>
        <item m="1" x="2330"/>
        <item m="1" x="2984"/>
        <item m="1" x="551"/>
        <item m="1" x="3586"/>
        <item m="1" x="4921"/>
        <item m="1" x="3177"/>
        <item m="1" x="4697"/>
        <item m="1" x="254"/>
        <item m="1" x="4586"/>
        <item m="1" x="3590"/>
        <item m="1" x="2207"/>
        <item m="1" x="2385"/>
        <item m="1" x="1150"/>
        <item m="1" x="2266"/>
        <item m="1" x="826"/>
        <item m="1" x="545"/>
        <item m="1" x="4719"/>
        <item m="1" x="4781"/>
        <item m="1" x="969"/>
        <item m="1" x="150"/>
        <item m="1" x="1822"/>
        <item m="1" x="3571"/>
        <item m="1" x="1616"/>
        <item m="1" x="210"/>
        <item m="1" x="3905"/>
        <item m="1" x="1561"/>
        <item m="1" x="1226"/>
        <item m="1" x="1185"/>
        <item m="1" x="3090"/>
        <item m="1" x="4229"/>
        <item m="1" x="1970"/>
        <item m="1" x="3444"/>
        <item m="1" x="3978"/>
        <item x="3"/>
        <item x="16"/>
        <item x="18"/>
        <item x="19"/>
        <item x="44"/>
        <item x="71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6"/>
  </rowFields>
  <rowItems count="79">
    <i>
      <x v="9"/>
    </i>
    <i>
      <x v="36"/>
    </i>
    <i>
      <x v="48"/>
    </i>
    <i>
      <x v="73"/>
    </i>
    <i>
      <x v="85"/>
    </i>
    <i>
      <x v="107"/>
    </i>
    <i>
      <x v="115"/>
    </i>
    <i>
      <x v="209"/>
    </i>
    <i>
      <x v="213"/>
    </i>
    <i>
      <x v="382"/>
    </i>
    <i>
      <x v="654"/>
    </i>
    <i>
      <x v="677"/>
    </i>
    <i>
      <x v="699"/>
    </i>
    <i>
      <x v="790"/>
    </i>
    <i>
      <x v="827"/>
    </i>
    <i>
      <x v="868"/>
    </i>
    <i>
      <x v="913"/>
    </i>
    <i>
      <x v="1018"/>
    </i>
    <i>
      <x v="1145"/>
    </i>
    <i>
      <x v="1235"/>
    </i>
    <i>
      <x v="1297"/>
    </i>
    <i>
      <x v="1311"/>
    </i>
    <i>
      <x v="1619"/>
    </i>
    <i>
      <x v="1756"/>
    </i>
    <i>
      <x v="1932"/>
    </i>
    <i>
      <x v="2002"/>
    </i>
    <i>
      <x v="2005"/>
    </i>
    <i>
      <x v="2036"/>
    </i>
    <i>
      <x v="2055"/>
    </i>
    <i>
      <x v="2070"/>
    </i>
    <i>
      <x v="2081"/>
    </i>
    <i>
      <x v="2146"/>
    </i>
    <i>
      <x v="2161"/>
    </i>
    <i>
      <x v="2190"/>
    </i>
    <i>
      <x v="2219"/>
    </i>
    <i>
      <x v="2279"/>
    </i>
    <i>
      <x v="2511"/>
    </i>
    <i>
      <x v="2739"/>
    </i>
    <i>
      <x v="2904"/>
    </i>
    <i>
      <x v="3167"/>
    </i>
    <i>
      <x v="3323"/>
    </i>
    <i>
      <x v="3326"/>
    </i>
    <i>
      <x v="3552"/>
    </i>
    <i>
      <x v="3593"/>
    </i>
    <i>
      <x v="3606"/>
    </i>
    <i>
      <x v="3618"/>
    </i>
    <i>
      <x v="3634"/>
    </i>
    <i>
      <x v="3636"/>
    </i>
    <i>
      <x v="3648"/>
    </i>
    <i>
      <x v="3677"/>
    </i>
    <i>
      <x v="3745"/>
    </i>
    <i>
      <x v="3882"/>
    </i>
    <i>
      <x v="3916"/>
    </i>
    <i>
      <x v="3987"/>
    </i>
    <i>
      <x v="4143"/>
    </i>
    <i>
      <x v="4201"/>
    </i>
    <i>
      <x v="4207"/>
    </i>
    <i>
      <x v="4209"/>
    </i>
    <i>
      <x v="4260"/>
    </i>
    <i>
      <x v="4281"/>
    </i>
    <i>
      <x v="4347"/>
    </i>
    <i>
      <x v="4413"/>
    </i>
    <i>
      <x v="4445"/>
    </i>
    <i>
      <x v="4459"/>
    </i>
    <i>
      <x v="4579"/>
    </i>
    <i>
      <x v="4639"/>
    </i>
    <i>
      <x v="4650"/>
    </i>
    <i>
      <x v="4744"/>
    </i>
    <i>
      <x v="4775"/>
    </i>
    <i>
      <x v="4966"/>
    </i>
    <i>
      <x v="4980"/>
    </i>
    <i>
      <x v="5011"/>
    </i>
    <i>
      <x v="5080"/>
    </i>
    <i>
      <x v="5081"/>
    </i>
    <i>
      <x v="5082"/>
    </i>
    <i>
      <x v="5083"/>
    </i>
    <i>
      <x v="5084"/>
    </i>
    <i>
      <x v="508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7" baseField="6" baseItem="0"/>
    <dataField name="Sum of NET" fld="12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p@202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zoomScale="90" zoomScaleNormal="90" workbookViewId="0">
      <selection activeCell="M28" sqref="M28"/>
    </sheetView>
  </sheetViews>
  <sheetFormatPr defaultRowHeight="15" x14ac:dyDescent="0.25"/>
  <cols>
    <col min="1" max="1" width="10.140625" bestFit="1" customWidth="1"/>
    <col min="2" max="2" width="3" bestFit="1" customWidth="1"/>
    <col min="3" max="3" width="5" bestFit="1" customWidth="1"/>
    <col min="4" max="4" width="11.28515625" bestFit="1" customWidth="1"/>
    <col min="5" max="5" width="14.85546875" bestFit="1" customWidth="1"/>
    <col min="6" max="6" width="10.42578125" bestFit="1" customWidth="1"/>
    <col min="7" max="7" width="14.7109375" bestFit="1" customWidth="1"/>
    <col min="8" max="8" width="9.5703125" bestFit="1" customWidth="1"/>
    <col min="9" max="9" width="11" bestFit="1" customWidth="1"/>
    <col min="10" max="10" width="16.85546875" style="33" bestFit="1" customWidth="1"/>
    <col min="11" max="11" width="13.85546875" style="33" bestFit="1" customWidth="1"/>
    <col min="12" max="12" width="15.7109375" style="33" bestFit="1" customWidth="1"/>
    <col min="13" max="13" width="9" bestFit="1" customWidth="1"/>
    <col min="14" max="15" width="11.28515625" bestFit="1" customWidth="1"/>
    <col min="16" max="16" width="5.85546875" bestFit="1" customWidth="1"/>
    <col min="17" max="17" width="11.28515625" bestFit="1" customWidth="1"/>
    <col min="18" max="18" width="14.85546875" bestFit="1" customWidth="1"/>
    <col min="19" max="19" width="10.42578125" bestFit="1" customWidth="1"/>
    <col min="22" max="22" width="2.140625" bestFit="1" customWidth="1"/>
  </cols>
  <sheetData>
    <row r="1" spans="1:23" x14ac:dyDescent="0.25">
      <c r="A1" s="268" t="s">
        <v>14795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70"/>
      <c r="N1" s="29">
        <f ca="1">TODAY()-1</f>
        <v>46290</v>
      </c>
      <c r="O1" s="29">
        <f ca="1">TODAY()</f>
        <v>46291</v>
      </c>
      <c r="P1" s="29"/>
    </row>
    <row r="2" spans="1:23" x14ac:dyDescent="0.25">
      <c r="A2" s="273" t="s">
        <v>68</v>
      </c>
      <c r="B2" s="93"/>
      <c r="C2" s="273" t="s">
        <v>69</v>
      </c>
      <c r="D2" s="274" t="s">
        <v>67</v>
      </c>
      <c r="E2" s="275"/>
      <c r="F2" s="275"/>
      <c r="G2" s="275"/>
      <c r="H2" s="275"/>
      <c r="I2" s="275"/>
      <c r="J2" s="275"/>
      <c r="K2" s="275"/>
      <c r="L2" s="275"/>
      <c r="M2" s="276"/>
      <c r="P2" s="272" t="s">
        <v>77</v>
      </c>
      <c r="Q2" s="272"/>
      <c r="R2" s="272"/>
      <c r="S2" s="272"/>
    </row>
    <row r="3" spans="1:23" x14ac:dyDescent="0.25">
      <c r="A3" s="273"/>
      <c r="B3" s="93"/>
      <c r="C3" s="273"/>
      <c r="D3" s="21" t="s">
        <v>4</v>
      </c>
      <c r="E3" s="22" t="s">
        <v>70</v>
      </c>
      <c r="F3" s="22" t="s">
        <v>72</v>
      </c>
      <c r="G3" s="22" t="s">
        <v>73</v>
      </c>
      <c r="H3" s="21" t="s">
        <v>66</v>
      </c>
      <c r="I3" s="21" t="s">
        <v>71</v>
      </c>
      <c r="J3" s="21" t="s">
        <v>76</v>
      </c>
      <c r="K3" s="21" t="s">
        <v>77</v>
      </c>
      <c r="L3" s="21" t="s">
        <v>78</v>
      </c>
      <c r="M3" s="21" t="s">
        <v>91</v>
      </c>
      <c r="P3" s="27"/>
      <c r="Q3" s="27" t="s">
        <v>4</v>
      </c>
      <c r="R3" s="27" t="s">
        <v>70</v>
      </c>
      <c r="S3" s="27" t="s">
        <v>72</v>
      </c>
    </row>
    <row r="4" spans="1:23" x14ac:dyDescent="0.25">
      <c r="A4" s="26">
        <v>46266</v>
      </c>
      <c r="B4" s="28">
        <v>1</v>
      </c>
      <c r="C4" s="16" t="s">
        <v>14807</v>
      </c>
      <c r="D4" s="266">
        <v>4597.4185466377803</v>
      </c>
      <c r="E4" s="38">
        <v>0</v>
      </c>
      <c r="F4" s="18">
        <f>E4/D4</f>
        <v>0</v>
      </c>
      <c r="G4" s="19">
        <f>D4/250</f>
        <v>18.389674186551122</v>
      </c>
      <c r="H4" s="17">
        <v>0</v>
      </c>
      <c r="I4" s="23">
        <f>H4/G4</f>
        <v>0</v>
      </c>
      <c r="J4" s="34">
        <f>+D4</f>
        <v>4597.4185466377803</v>
      </c>
      <c r="K4" s="34">
        <f>+E4</f>
        <v>0</v>
      </c>
      <c r="L4" s="23">
        <f>+K4/J4</f>
        <v>0</v>
      </c>
      <c r="M4" s="17">
        <v>0</v>
      </c>
      <c r="P4" s="27" t="s">
        <v>74</v>
      </c>
      <c r="Q4" s="31">
        <f ca="1">+VLOOKUP(O1,A4:D34,4,0)</f>
        <v>11996.078057746645</v>
      </c>
      <c r="R4" s="31">
        <f ca="1">+VLOOKUP(O1,A4:E34,5,0)</f>
        <v>0</v>
      </c>
      <c r="S4" s="30">
        <f ca="1">R4/Q4</f>
        <v>0</v>
      </c>
    </row>
    <row r="5" spans="1:23" x14ac:dyDescent="0.25">
      <c r="A5" s="26">
        <f>+A4+1</f>
        <v>46267</v>
      </c>
      <c r="B5" s="28">
        <v>2</v>
      </c>
      <c r="C5" s="16" t="s">
        <v>14808</v>
      </c>
      <c r="D5" s="266">
        <v>4760.6693677710809</v>
      </c>
      <c r="E5" s="38">
        <v>0</v>
      </c>
      <c r="F5" s="18">
        <f t="shared" ref="F5:F35" si="0">E5/D5</f>
        <v>0</v>
      </c>
      <c r="G5" s="19">
        <f t="shared" ref="G5:G34" si="1">D5/250</f>
        <v>19.042677471084325</v>
      </c>
      <c r="H5" s="17">
        <v>0</v>
      </c>
      <c r="I5" s="23">
        <f t="shared" ref="I5:I34" si="2">H5/G5</f>
        <v>0</v>
      </c>
      <c r="J5" s="34">
        <f>+D5+J4</f>
        <v>9358.0879144088613</v>
      </c>
      <c r="K5" s="34">
        <f>+E5+K4</f>
        <v>0</v>
      </c>
      <c r="L5" s="23">
        <f t="shared" ref="L5:L34" si="3">+K5/J5</f>
        <v>0</v>
      </c>
      <c r="M5" s="17">
        <v>0</v>
      </c>
      <c r="P5" s="27" t="s">
        <v>61</v>
      </c>
      <c r="Q5" s="31">
        <f ca="1">+VLOOKUP(O1,A4:J35,10,0)</f>
        <v>181800.24313518929</v>
      </c>
      <c r="R5" s="31">
        <f ca="1">+VLOOKUP(O1,A4:K35,11,0)</f>
        <v>47200</v>
      </c>
      <c r="S5" s="30">
        <f ca="1">R5/Q5</f>
        <v>0.25962561537886064</v>
      </c>
    </row>
    <row r="6" spans="1:23" x14ac:dyDescent="0.25">
      <c r="A6" s="26">
        <f t="shared" ref="A6:A34" si="4">+A5+1</f>
        <v>46268</v>
      </c>
      <c r="B6" s="28">
        <v>3</v>
      </c>
      <c r="C6" s="16" t="s">
        <v>14809</v>
      </c>
      <c r="D6" s="266">
        <v>5336.5904872086876</v>
      </c>
      <c r="E6" s="38">
        <v>2000</v>
      </c>
      <c r="F6" s="18">
        <f t="shared" si="0"/>
        <v>0.3747711211481965</v>
      </c>
      <c r="G6" s="19">
        <f t="shared" si="1"/>
        <v>21.346361948834751</v>
      </c>
      <c r="H6" s="17">
        <v>5</v>
      </c>
      <c r="I6" s="23">
        <f t="shared" si="2"/>
        <v>0.23423195071762279</v>
      </c>
      <c r="J6" s="34">
        <f t="shared" ref="J6:J34" si="5">+D6+J5</f>
        <v>14694.678401617548</v>
      </c>
      <c r="K6" s="34">
        <f t="shared" ref="K6:K34" si="6">+E6+K5</f>
        <v>2000</v>
      </c>
      <c r="L6" s="23">
        <f t="shared" si="3"/>
        <v>0.13610369314239948</v>
      </c>
      <c r="M6" s="17">
        <v>8</v>
      </c>
    </row>
    <row r="7" spans="1:23" x14ac:dyDescent="0.25">
      <c r="A7" s="26">
        <f t="shared" si="4"/>
        <v>46269</v>
      </c>
      <c r="B7" s="28">
        <v>4</v>
      </c>
      <c r="C7" s="16" t="s">
        <v>14810</v>
      </c>
      <c r="D7" s="266">
        <v>8061.5909579576928</v>
      </c>
      <c r="E7" s="38">
        <v>3000</v>
      </c>
      <c r="F7" s="18">
        <f t="shared" si="0"/>
        <v>0.37213498125189098</v>
      </c>
      <c r="G7" s="19">
        <f t="shared" si="1"/>
        <v>32.24636383183077</v>
      </c>
      <c r="H7" s="17">
        <v>9</v>
      </c>
      <c r="I7" s="23">
        <f t="shared" si="2"/>
        <v>0.27910123593891828</v>
      </c>
      <c r="J7" s="34">
        <f t="shared" si="5"/>
        <v>22756.269359575243</v>
      </c>
      <c r="K7" s="34">
        <f t="shared" si="6"/>
        <v>5000</v>
      </c>
      <c r="L7" s="23">
        <f t="shared" si="3"/>
        <v>0.21971967025852288</v>
      </c>
      <c r="M7" s="17">
        <v>12</v>
      </c>
      <c r="Q7" s="33"/>
      <c r="R7" s="33"/>
      <c r="S7" s="33"/>
      <c r="T7" s="33"/>
      <c r="U7" s="33"/>
      <c r="V7" s="33"/>
      <c r="W7" s="33"/>
    </row>
    <row r="8" spans="1:23" x14ac:dyDescent="0.25">
      <c r="A8" s="26">
        <f t="shared" si="4"/>
        <v>46270</v>
      </c>
      <c r="B8" s="28">
        <v>5</v>
      </c>
      <c r="C8" s="16" t="s">
        <v>14804</v>
      </c>
      <c r="D8" s="266">
        <v>10551.493890388072</v>
      </c>
      <c r="E8" s="38">
        <v>2750</v>
      </c>
      <c r="F8" s="18">
        <f t="shared" si="0"/>
        <v>0.26062660212551741</v>
      </c>
      <c r="G8" s="19">
        <f t="shared" si="1"/>
        <v>42.205975561552286</v>
      </c>
      <c r="H8" s="17">
        <v>10</v>
      </c>
      <c r="I8" s="23">
        <f t="shared" si="2"/>
        <v>0.23693327465956129</v>
      </c>
      <c r="J8" s="34">
        <f t="shared" si="5"/>
        <v>33307.763249963318</v>
      </c>
      <c r="K8" s="34">
        <f t="shared" si="6"/>
        <v>7750</v>
      </c>
      <c r="L8" s="23">
        <f t="shared" si="3"/>
        <v>0.23267848825028906</v>
      </c>
      <c r="M8" s="17">
        <v>11</v>
      </c>
      <c r="Q8" s="33"/>
      <c r="R8" s="33"/>
      <c r="S8" s="33"/>
      <c r="T8" s="33"/>
      <c r="U8" s="33"/>
      <c r="V8" s="33"/>
      <c r="W8" s="33"/>
    </row>
    <row r="9" spans="1:23" hidden="1" x14ac:dyDescent="0.25">
      <c r="A9" s="26">
        <f t="shared" si="4"/>
        <v>46271</v>
      </c>
      <c r="B9" s="28">
        <v>6</v>
      </c>
      <c r="C9" s="16" t="s">
        <v>14805</v>
      </c>
      <c r="D9" s="266">
        <v>11801.484045590167</v>
      </c>
      <c r="E9" s="38">
        <v>0</v>
      </c>
      <c r="F9" s="18">
        <f t="shared" si="0"/>
        <v>0</v>
      </c>
      <c r="G9" s="19">
        <f t="shared" si="1"/>
        <v>47.205936182360666</v>
      </c>
      <c r="H9" s="17">
        <v>0</v>
      </c>
      <c r="I9" s="23">
        <f t="shared" si="2"/>
        <v>0</v>
      </c>
      <c r="J9" s="34">
        <f t="shared" si="5"/>
        <v>45109.247295553483</v>
      </c>
      <c r="K9" s="34">
        <f>+E9+K8</f>
        <v>7750</v>
      </c>
      <c r="L9" s="23">
        <f t="shared" si="3"/>
        <v>0.17180512787594074</v>
      </c>
      <c r="M9" s="17">
        <v>0</v>
      </c>
      <c r="P9" s="33"/>
      <c r="Q9" s="33"/>
      <c r="R9" s="33"/>
      <c r="S9" s="33"/>
      <c r="T9" s="33"/>
      <c r="U9" s="33"/>
      <c r="V9" s="33"/>
      <c r="W9" s="33"/>
    </row>
    <row r="10" spans="1:23" x14ac:dyDescent="0.25">
      <c r="A10" s="26">
        <f t="shared" si="4"/>
        <v>46272</v>
      </c>
      <c r="B10" s="28">
        <v>7</v>
      </c>
      <c r="C10" s="16" t="s">
        <v>14806</v>
      </c>
      <c r="D10" s="266">
        <v>4504.1419657506731</v>
      </c>
      <c r="E10" s="38">
        <v>750</v>
      </c>
      <c r="F10" s="18">
        <f t="shared" si="0"/>
        <v>0.16651340159856681</v>
      </c>
      <c r="G10" s="19">
        <f t="shared" si="1"/>
        <v>18.016567863002692</v>
      </c>
      <c r="H10" s="17">
        <v>3</v>
      </c>
      <c r="I10" s="23">
        <f t="shared" si="2"/>
        <v>0.16651340159856681</v>
      </c>
      <c r="J10" s="34">
        <f t="shared" si="5"/>
        <v>49613.389261304153</v>
      </c>
      <c r="K10" s="34">
        <f t="shared" si="6"/>
        <v>8500</v>
      </c>
      <c r="L10" s="23">
        <f t="shared" si="3"/>
        <v>0.17132471952746745</v>
      </c>
      <c r="M10" s="17">
        <v>3</v>
      </c>
      <c r="P10" s="33"/>
      <c r="Q10" s="33"/>
      <c r="R10" s="33"/>
      <c r="S10" s="33"/>
      <c r="T10" s="33"/>
      <c r="U10" s="33"/>
      <c r="V10" s="33"/>
      <c r="W10" s="33"/>
    </row>
    <row r="11" spans="1:23" x14ac:dyDescent="0.25">
      <c r="A11" s="26">
        <f t="shared" si="4"/>
        <v>46273</v>
      </c>
      <c r="B11" s="28">
        <v>8</v>
      </c>
      <c r="C11" s="16" t="s">
        <v>14807</v>
      </c>
      <c r="D11" s="266">
        <v>4713.2700740448545</v>
      </c>
      <c r="E11" s="38">
        <v>500</v>
      </c>
      <c r="F11" s="18">
        <f t="shared" si="0"/>
        <v>0.10608346055818266</v>
      </c>
      <c r="G11" s="19">
        <f t="shared" si="1"/>
        <v>18.853080296179417</v>
      </c>
      <c r="H11" s="17">
        <v>2</v>
      </c>
      <c r="I11" s="23">
        <f t="shared" si="2"/>
        <v>0.10608346055818267</v>
      </c>
      <c r="J11" s="34">
        <f t="shared" si="5"/>
        <v>54326.65933534901</v>
      </c>
      <c r="K11" s="34">
        <f t="shared" si="6"/>
        <v>9000</v>
      </c>
      <c r="L11" s="23">
        <f t="shared" si="3"/>
        <v>0.16566452106772417</v>
      </c>
      <c r="M11" s="17">
        <v>2</v>
      </c>
      <c r="N11" s="15"/>
      <c r="P11" s="33"/>
      <c r="Q11" s="33"/>
      <c r="R11" s="33"/>
      <c r="S11" s="33"/>
      <c r="T11" s="15"/>
      <c r="U11" s="33"/>
      <c r="V11" s="33"/>
      <c r="W11" s="15"/>
    </row>
    <row r="12" spans="1:23" x14ac:dyDescent="0.25">
      <c r="A12" s="26">
        <f t="shared" si="4"/>
        <v>46274</v>
      </c>
      <c r="B12" s="28">
        <v>9</v>
      </c>
      <c r="C12" s="16" t="s">
        <v>14808</v>
      </c>
      <c r="D12" s="266">
        <v>4730.4353735516142</v>
      </c>
      <c r="E12" s="38">
        <v>250</v>
      </c>
      <c r="F12" s="18">
        <f>E12/D12</f>
        <v>5.2849258103763043E-2</v>
      </c>
      <c r="G12" s="19">
        <f t="shared" si="1"/>
        <v>18.921741494206458</v>
      </c>
      <c r="H12" s="17">
        <v>1</v>
      </c>
      <c r="I12" s="23">
        <f t="shared" si="2"/>
        <v>5.2849258103763036E-2</v>
      </c>
      <c r="J12" s="34">
        <f t="shared" si="5"/>
        <v>59057.094708900622</v>
      </c>
      <c r="K12" s="34">
        <f t="shared" si="6"/>
        <v>9250</v>
      </c>
      <c r="L12" s="23">
        <f>+K12/J12</f>
        <v>0.15662809092784433</v>
      </c>
      <c r="M12" s="17">
        <v>1</v>
      </c>
      <c r="N12" s="15"/>
      <c r="P12" s="33"/>
      <c r="Q12" s="33"/>
      <c r="R12" s="33"/>
      <c r="S12" s="33"/>
      <c r="T12" s="15"/>
      <c r="U12" s="33"/>
      <c r="V12" s="33"/>
      <c r="W12" s="15"/>
    </row>
    <row r="13" spans="1:23" x14ac:dyDescent="0.25">
      <c r="A13" s="26">
        <f t="shared" si="4"/>
        <v>46275</v>
      </c>
      <c r="B13" s="28">
        <v>10</v>
      </c>
      <c r="C13" s="16" t="s">
        <v>14809</v>
      </c>
      <c r="D13" s="266">
        <v>5265.6038781661364</v>
      </c>
      <c r="E13" s="38">
        <v>1750</v>
      </c>
      <c r="F13" s="18">
        <f t="shared" si="0"/>
        <v>0.33234554677695893</v>
      </c>
      <c r="G13" s="19">
        <f t="shared" si="1"/>
        <v>21.062415512664547</v>
      </c>
      <c r="H13" s="17">
        <v>4</v>
      </c>
      <c r="I13" s="23">
        <f t="shared" si="2"/>
        <v>0.18991174101540509</v>
      </c>
      <c r="J13" s="34">
        <f t="shared" si="5"/>
        <v>64322.698587066756</v>
      </c>
      <c r="K13" s="34">
        <f t="shared" si="6"/>
        <v>11000</v>
      </c>
      <c r="L13" s="23">
        <f t="shared" si="3"/>
        <v>0.17101272554836108</v>
      </c>
      <c r="M13" s="17">
        <v>7</v>
      </c>
      <c r="N13" s="15"/>
      <c r="O13" s="33"/>
      <c r="P13" s="33"/>
      <c r="Q13" s="16"/>
      <c r="R13" s="33"/>
      <c r="S13" s="33"/>
      <c r="T13" s="15"/>
      <c r="U13" s="33"/>
      <c r="V13" s="33"/>
      <c r="W13" s="15"/>
    </row>
    <row r="14" spans="1:23" x14ac:dyDescent="0.25">
      <c r="A14" s="26">
        <f t="shared" si="4"/>
        <v>46276</v>
      </c>
      <c r="B14" s="28">
        <v>11</v>
      </c>
      <c r="C14" s="16" t="s">
        <v>14810</v>
      </c>
      <c r="D14" s="266">
        <v>6387.6675042892457</v>
      </c>
      <c r="E14" s="38">
        <v>1850</v>
      </c>
      <c r="F14" s="18">
        <f t="shared" si="0"/>
        <v>0.28962058509741562</v>
      </c>
      <c r="G14" s="19">
        <f t="shared" si="1"/>
        <v>25.550670017156982</v>
      </c>
      <c r="H14" s="17">
        <v>7</v>
      </c>
      <c r="I14" s="23">
        <f t="shared" si="2"/>
        <v>0.27396541833539317</v>
      </c>
      <c r="J14" s="34">
        <f t="shared" si="5"/>
        <v>70710.366091356002</v>
      </c>
      <c r="K14" s="34">
        <f t="shared" si="6"/>
        <v>12850</v>
      </c>
      <c r="L14" s="23">
        <f t="shared" si="3"/>
        <v>0.18172724467863913</v>
      </c>
      <c r="M14" s="17">
        <v>8</v>
      </c>
      <c r="N14" s="15"/>
      <c r="O14" s="33"/>
      <c r="P14" s="33"/>
      <c r="Q14" s="16"/>
      <c r="R14" s="33"/>
      <c r="S14" s="33"/>
      <c r="T14" s="15"/>
      <c r="U14" s="33"/>
      <c r="V14" s="33"/>
      <c r="W14" s="15"/>
    </row>
    <row r="15" spans="1:23" x14ac:dyDescent="0.25">
      <c r="A15" s="26">
        <f t="shared" si="4"/>
        <v>46277</v>
      </c>
      <c r="B15" s="28">
        <v>12</v>
      </c>
      <c r="C15" s="16" t="s">
        <v>14804</v>
      </c>
      <c r="D15" s="266">
        <v>11555.449084288268</v>
      </c>
      <c r="E15" s="38">
        <v>7500</v>
      </c>
      <c r="F15" s="18">
        <f t="shared" si="0"/>
        <v>0.6490444417428668</v>
      </c>
      <c r="G15" s="19">
        <f t="shared" si="1"/>
        <v>46.221796337153073</v>
      </c>
      <c r="H15" s="17">
        <v>22</v>
      </c>
      <c r="I15" s="23">
        <f t="shared" si="2"/>
        <v>0.47596592394476894</v>
      </c>
      <c r="J15" s="34">
        <f t="shared" si="5"/>
        <v>82265.815175644268</v>
      </c>
      <c r="K15" s="34">
        <f t="shared" si="6"/>
        <v>20350</v>
      </c>
      <c r="L15" s="23">
        <f t="shared" si="3"/>
        <v>0.24736884885357399</v>
      </c>
      <c r="M15" s="17">
        <v>30</v>
      </c>
      <c r="N15" s="15"/>
      <c r="O15" s="33"/>
      <c r="P15" s="33"/>
      <c r="Q15" s="33"/>
      <c r="R15" s="33"/>
      <c r="S15" s="33"/>
      <c r="T15" s="15"/>
      <c r="U15" s="33"/>
      <c r="V15" s="33"/>
      <c r="W15" s="15"/>
    </row>
    <row r="16" spans="1:23" x14ac:dyDescent="0.25">
      <c r="A16" s="26">
        <f t="shared" si="4"/>
        <v>46278</v>
      </c>
      <c r="B16" s="28">
        <v>13</v>
      </c>
      <c r="C16" s="16" t="s">
        <v>14805</v>
      </c>
      <c r="D16" s="266">
        <v>11783.4319939751</v>
      </c>
      <c r="E16" s="38">
        <v>5250</v>
      </c>
      <c r="F16" s="18">
        <f t="shared" si="0"/>
        <v>0.44554082398781092</v>
      </c>
      <c r="G16" s="19">
        <f t="shared" si="1"/>
        <v>47.133727975900399</v>
      </c>
      <c r="H16" s="17">
        <v>17</v>
      </c>
      <c r="I16" s="23">
        <f t="shared" si="2"/>
        <v>0.3606759051329898</v>
      </c>
      <c r="J16" s="34">
        <f t="shared" si="5"/>
        <v>94049.247169619368</v>
      </c>
      <c r="K16" s="34">
        <f t="shared" si="6"/>
        <v>25600</v>
      </c>
      <c r="L16" s="23">
        <f t="shared" si="3"/>
        <v>0.27219781944484872</v>
      </c>
      <c r="M16" s="17">
        <v>21</v>
      </c>
      <c r="N16" s="15"/>
      <c r="O16" s="33"/>
      <c r="P16" s="33"/>
      <c r="Q16" s="33"/>
      <c r="R16" s="33"/>
      <c r="S16" s="33"/>
      <c r="T16" s="15"/>
      <c r="U16" s="33"/>
      <c r="V16" s="33"/>
      <c r="W16" s="15"/>
    </row>
    <row r="17" spans="1:17" x14ac:dyDescent="0.25">
      <c r="A17" s="26">
        <f t="shared" si="4"/>
        <v>46279</v>
      </c>
      <c r="B17" s="28">
        <v>14</v>
      </c>
      <c r="C17" s="16" t="s">
        <v>14806</v>
      </c>
      <c r="D17" s="266">
        <v>5196.8315632170452</v>
      </c>
      <c r="E17" s="38">
        <v>1000</v>
      </c>
      <c r="F17" s="18">
        <f t="shared" si="0"/>
        <v>0.19242493966476765</v>
      </c>
      <c r="G17" s="19">
        <f t="shared" si="1"/>
        <v>20.78732625286818</v>
      </c>
      <c r="H17" s="17">
        <v>4</v>
      </c>
      <c r="I17" s="23">
        <f t="shared" si="2"/>
        <v>0.19242493966476765</v>
      </c>
      <c r="J17" s="34">
        <f t="shared" si="5"/>
        <v>99246.078732836409</v>
      </c>
      <c r="K17" s="34">
        <f t="shared" si="6"/>
        <v>26600</v>
      </c>
      <c r="L17" s="23">
        <f t="shared" si="3"/>
        <v>0.26802066479226211</v>
      </c>
      <c r="M17" s="17">
        <v>4</v>
      </c>
      <c r="N17" s="15"/>
      <c r="O17" s="33"/>
      <c r="P17" s="33"/>
      <c r="Q17" s="33"/>
    </row>
    <row r="18" spans="1:17" x14ac:dyDescent="0.25">
      <c r="A18" s="26">
        <f t="shared" si="4"/>
        <v>46280</v>
      </c>
      <c r="B18" s="28">
        <v>15</v>
      </c>
      <c r="C18" s="16" t="s">
        <v>14807</v>
      </c>
      <c r="D18" s="266">
        <v>4642.6879565299441</v>
      </c>
      <c r="E18" s="38">
        <v>750</v>
      </c>
      <c r="F18" s="18">
        <f t="shared" si="0"/>
        <v>0.16154434823583705</v>
      </c>
      <c r="G18" s="19">
        <f t="shared" si="1"/>
        <v>18.570751826119775</v>
      </c>
      <c r="H18" s="17">
        <v>3</v>
      </c>
      <c r="I18" s="23">
        <f t="shared" si="2"/>
        <v>0.16154434823583708</v>
      </c>
      <c r="J18" s="34">
        <f t="shared" si="5"/>
        <v>103888.76668936636</v>
      </c>
      <c r="K18" s="34">
        <f t="shared" si="6"/>
        <v>27350</v>
      </c>
      <c r="L18" s="23">
        <f t="shared" si="3"/>
        <v>0.26326234174844082</v>
      </c>
      <c r="M18" s="17">
        <v>3</v>
      </c>
      <c r="N18" s="15"/>
      <c r="O18" s="33"/>
      <c r="P18" s="33"/>
      <c r="Q18" s="33"/>
    </row>
    <row r="19" spans="1:17" x14ac:dyDescent="0.25">
      <c r="A19" s="26">
        <f t="shared" si="4"/>
        <v>46281</v>
      </c>
      <c r="B19" s="28">
        <v>16</v>
      </c>
      <c r="C19" s="16" t="s">
        <v>14808</v>
      </c>
      <c r="D19" s="266">
        <v>4779.2510124391365</v>
      </c>
      <c r="E19" s="38">
        <v>1250</v>
      </c>
      <c r="F19" s="18">
        <f t="shared" si="0"/>
        <v>0.26154725850276078</v>
      </c>
      <c r="G19" s="19">
        <f t="shared" si="1"/>
        <v>19.117004049756545</v>
      </c>
      <c r="H19" s="17">
        <v>4</v>
      </c>
      <c r="I19" s="23">
        <f t="shared" si="2"/>
        <v>0.20923780680220863</v>
      </c>
      <c r="J19" s="34">
        <f t="shared" si="5"/>
        <v>108668.0177018055</v>
      </c>
      <c r="K19" s="34">
        <f t="shared" si="6"/>
        <v>28600</v>
      </c>
      <c r="L19" s="23">
        <f t="shared" si="3"/>
        <v>0.26318691188865606</v>
      </c>
      <c r="M19" s="17">
        <v>5</v>
      </c>
      <c r="N19" s="15"/>
      <c r="O19" s="33"/>
      <c r="P19" s="33"/>
      <c r="Q19" s="33"/>
    </row>
    <row r="20" spans="1:17" x14ac:dyDescent="0.25">
      <c r="A20" s="26">
        <f t="shared" si="4"/>
        <v>46282</v>
      </c>
      <c r="B20" s="28">
        <v>17</v>
      </c>
      <c r="C20" s="16" t="s">
        <v>14809</v>
      </c>
      <c r="D20" s="266">
        <v>5428.7639476349068</v>
      </c>
      <c r="E20" s="38">
        <v>750</v>
      </c>
      <c r="F20" s="18">
        <f t="shared" si="0"/>
        <v>0.13815299527376665</v>
      </c>
      <c r="G20" s="19">
        <f t="shared" si="1"/>
        <v>21.715055790539626</v>
      </c>
      <c r="H20" s="17">
        <v>3</v>
      </c>
      <c r="I20" s="23">
        <f t="shared" si="2"/>
        <v>0.13815299527376665</v>
      </c>
      <c r="J20" s="34">
        <f t="shared" si="5"/>
        <v>114096.78164944041</v>
      </c>
      <c r="K20" s="34">
        <f t="shared" si="6"/>
        <v>29350</v>
      </c>
      <c r="L20" s="23">
        <f t="shared" si="3"/>
        <v>0.25723775531352988</v>
      </c>
      <c r="M20" s="17">
        <v>3</v>
      </c>
      <c r="N20" s="15"/>
    </row>
    <row r="21" spans="1:17" x14ac:dyDescent="0.25">
      <c r="A21" s="26">
        <f t="shared" si="4"/>
        <v>46283</v>
      </c>
      <c r="B21" s="28">
        <v>18</v>
      </c>
      <c r="C21" s="16" t="s">
        <v>14810</v>
      </c>
      <c r="D21" s="266">
        <v>6239.3847004553527</v>
      </c>
      <c r="E21" s="38">
        <v>1500</v>
      </c>
      <c r="F21" s="18">
        <f t="shared" si="0"/>
        <v>0.24040832101449514</v>
      </c>
      <c r="G21" s="19">
        <f t="shared" si="1"/>
        <v>24.957538801821411</v>
      </c>
      <c r="H21" s="17">
        <v>4</v>
      </c>
      <c r="I21" s="23">
        <f t="shared" si="2"/>
        <v>0.16027221400966343</v>
      </c>
      <c r="J21" s="34">
        <f t="shared" si="5"/>
        <v>120336.16634989576</v>
      </c>
      <c r="K21" s="34">
        <f t="shared" si="6"/>
        <v>30850</v>
      </c>
      <c r="L21" s="23">
        <f t="shared" si="3"/>
        <v>0.25636515551192579</v>
      </c>
      <c r="M21" s="17">
        <v>6</v>
      </c>
      <c r="N21" s="15"/>
    </row>
    <row r="22" spans="1:17" x14ac:dyDescent="0.25">
      <c r="A22" s="26">
        <f t="shared" si="4"/>
        <v>46284</v>
      </c>
      <c r="B22" s="28">
        <v>19</v>
      </c>
      <c r="C22" s="16" t="s">
        <v>14804</v>
      </c>
      <c r="D22" s="266">
        <v>12016.310509438492</v>
      </c>
      <c r="E22" s="38">
        <v>3750</v>
      </c>
      <c r="F22" s="18">
        <f t="shared" si="0"/>
        <v>0.31207582369434234</v>
      </c>
      <c r="G22" s="19">
        <f t="shared" si="1"/>
        <v>48.065242037753968</v>
      </c>
      <c r="H22" s="17">
        <v>14</v>
      </c>
      <c r="I22" s="23">
        <f t="shared" si="2"/>
        <v>0.29127076878138619</v>
      </c>
      <c r="J22" s="34">
        <f t="shared" si="5"/>
        <v>132352.47685933425</v>
      </c>
      <c r="K22" s="34">
        <f t="shared" si="6"/>
        <v>34600</v>
      </c>
      <c r="L22" s="23">
        <f t="shared" si="3"/>
        <v>0.26142313934006151</v>
      </c>
      <c r="M22" s="17">
        <v>15</v>
      </c>
      <c r="N22" s="15"/>
    </row>
    <row r="23" spans="1:17" x14ac:dyDescent="0.25">
      <c r="A23" s="26">
        <f t="shared" si="4"/>
        <v>46285</v>
      </c>
      <c r="B23" s="28">
        <v>20</v>
      </c>
      <c r="C23" s="16" t="s">
        <v>14805</v>
      </c>
      <c r="D23" s="267">
        <v>11786.876517783496</v>
      </c>
      <c r="E23" s="38">
        <v>8500</v>
      </c>
      <c r="F23" s="18">
        <f t="shared" si="0"/>
        <v>0.72114100687960814</v>
      </c>
      <c r="G23" s="19">
        <f t="shared" si="1"/>
        <v>47.147506071133982</v>
      </c>
      <c r="H23" s="17">
        <v>25</v>
      </c>
      <c r="I23" s="23">
        <f t="shared" si="2"/>
        <v>0.53025074035265307</v>
      </c>
      <c r="J23" s="34">
        <f t="shared" si="5"/>
        <v>144139.35337711775</v>
      </c>
      <c r="K23" s="34">
        <f t="shared" si="6"/>
        <v>43100</v>
      </c>
      <c r="L23" s="23">
        <f t="shared" si="3"/>
        <v>0.29901618808595382</v>
      </c>
      <c r="M23" s="17">
        <v>34</v>
      </c>
      <c r="N23" s="15"/>
      <c r="O23" s="122"/>
    </row>
    <row r="24" spans="1:17" x14ac:dyDescent="0.25">
      <c r="A24" s="26">
        <f t="shared" si="4"/>
        <v>46286</v>
      </c>
      <c r="B24" s="28">
        <v>21</v>
      </c>
      <c r="C24" s="16" t="s">
        <v>14806</v>
      </c>
      <c r="D24" s="267">
        <v>4504.1419657506731</v>
      </c>
      <c r="E24" s="38">
        <v>250</v>
      </c>
      <c r="F24" s="18">
        <f t="shared" si="0"/>
        <v>5.5504467199522269E-2</v>
      </c>
      <c r="G24" s="19">
        <f t="shared" si="1"/>
        <v>18.016567863002692</v>
      </c>
      <c r="H24" s="17">
        <v>1</v>
      </c>
      <c r="I24" s="23">
        <f t="shared" si="2"/>
        <v>5.5504467199522275E-2</v>
      </c>
      <c r="J24" s="34">
        <f t="shared" si="5"/>
        <v>148643.49534286841</v>
      </c>
      <c r="K24" s="34">
        <f t="shared" si="6"/>
        <v>43350</v>
      </c>
      <c r="L24" s="23">
        <f t="shared" si="3"/>
        <v>0.29163738312266374</v>
      </c>
      <c r="M24" s="17">
        <v>1</v>
      </c>
    </row>
    <row r="25" spans="1:17" x14ac:dyDescent="0.25">
      <c r="A25" s="26">
        <f t="shared" si="4"/>
        <v>46287</v>
      </c>
      <c r="B25" s="28">
        <v>22</v>
      </c>
      <c r="C25" s="16" t="s">
        <v>14807</v>
      </c>
      <c r="D25" s="267">
        <v>4713.2700740448545</v>
      </c>
      <c r="E25" s="38">
        <v>500</v>
      </c>
      <c r="F25" s="18">
        <f t="shared" si="0"/>
        <v>0.10608346055818266</v>
      </c>
      <c r="G25" s="19">
        <f t="shared" si="1"/>
        <v>18.853080296179417</v>
      </c>
      <c r="H25" s="17">
        <v>2</v>
      </c>
      <c r="I25" s="23">
        <f t="shared" si="2"/>
        <v>0.10608346055818267</v>
      </c>
      <c r="J25" s="34">
        <f t="shared" si="5"/>
        <v>153356.76541691326</v>
      </c>
      <c r="K25" s="34">
        <f t="shared" si="6"/>
        <v>43850</v>
      </c>
      <c r="L25" s="23">
        <f t="shared" si="3"/>
        <v>0.28593456493940839</v>
      </c>
      <c r="M25" s="17">
        <v>2</v>
      </c>
    </row>
    <row r="26" spans="1:17" x14ac:dyDescent="0.25">
      <c r="A26" s="26">
        <f t="shared" si="4"/>
        <v>46288</v>
      </c>
      <c r="B26" s="28">
        <v>23</v>
      </c>
      <c r="C26" s="16" t="s">
        <v>14808</v>
      </c>
      <c r="D26" s="267">
        <v>4779.2510124391365</v>
      </c>
      <c r="E26" s="38">
        <v>1000</v>
      </c>
      <c r="F26" s="18">
        <f t="shared" si="0"/>
        <v>0.20923780680220863</v>
      </c>
      <c r="G26" s="19">
        <f t="shared" si="1"/>
        <v>19.117004049756545</v>
      </c>
      <c r="H26" s="17">
        <v>4</v>
      </c>
      <c r="I26" s="23">
        <f t="shared" si="2"/>
        <v>0.20923780680220863</v>
      </c>
      <c r="J26" s="34">
        <f t="shared" si="5"/>
        <v>158136.0164293524</v>
      </c>
      <c r="K26" s="34">
        <f t="shared" si="6"/>
        <v>44850</v>
      </c>
      <c r="L26" s="23">
        <f t="shared" si="3"/>
        <v>0.28361660431756752</v>
      </c>
      <c r="M26" s="17">
        <v>4</v>
      </c>
    </row>
    <row r="27" spans="1:17" x14ac:dyDescent="0.25">
      <c r="A27" s="26">
        <f t="shared" si="4"/>
        <v>46289</v>
      </c>
      <c r="B27" s="28">
        <v>24</v>
      </c>
      <c r="C27" s="16" t="s">
        <v>14809</v>
      </c>
      <c r="D27" s="267">
        <v>5428.7639476349068</v>
      </c>
      <c r="E27" s="38">
        <v>1600</v>
      </c>
      <c r="F27" s="18">
        <f t="shared" si="0"/>
        <v>0.29472638991736883</v>
      </c>
      <c r="G27" s="19">
        <f t="shared" si="1"/>
        <v>21.715055790539626</v>
      </c>
      <c r="H27" s="17">
        <v>7</v>
      </c>
      <c r="I27" s="23">
        <f t="shared" si="2"/>
        <v>0.32235698897212217</v>
      </c>
      <c r="J27" s="34">
        <f t="shared" si="5"/>
        <v>163564.7803769873</v>
      </c>
      <c r="K27" s="34">
        <f t="shared" si="6"/>
        <v>46450</v>
      </c>
      <c r="L27" s="23">
        <f t="shared" si="3"/>
        <v>0.28398534142216397</v>
      </c>
      <c r="M27" s="17">
        <v>7</v>
      </c>
    </row>
    <row r="28" spans="1:17" x14ac:dyDescent="0.25">
      <c r="A28" s="26">
        <f t="shared" si="4"/>
        <v>46290</v>
      </c>
      <c r="B28" s="28">
        <v>25</v>
      </c>
      <c r="C28" s="16" t="s">
        <v>14810</v>
      </c>
      <c r="D28" s="267">
        <v>6239.3847004553527</v>
      </c>
      <c r="E28" s="38">
        <v>750</v>
      </c>
      <c r="F28" s="18">
        <f t="shared" si="0"/>
        <v>0.12020416050724757</v>
      </c>
      <c r="G28" s="19">
        <f t="shared" si="1"/>
        <v>24.957538801821411</v>
      </c>
      <c r="H28" s="17">
        <v>3</v>
      </c>
      <c r="I28" s="23">
        <f t="shared" si="2"/>
        <v>0.12020416050724757</v>
      </c>
      <c r="J28" s="34">
        <f t="shared" si="5"/>
        <v>169804.16507744265</v>
      </c>
      <c r="K28" s="34">
        <f t="shared" si="6"/>
        <v>47200</v>
      </c>
      <c r="L28" s="23">
        <f t="shared" si="3"/>
        <v>0.27796726881506983</v>
      </c>
      <c r="M28" s="17">
        <v>3</v>
      </c>
    </row>
    <row r="29" spans="1:17" x14ac:dyDescent="0.25">
      <c r="A29" s="26">
        <f t="shared" si="4"/>
        <v>46291</v>
      </c>
      <c r="B29" s="28">
        <v>26</v>
      </c>
      <c r="C29" s="16" t="s">
        <v>14804</v>
      </c>
      <c r="D29" s="266">
        <v>11996.078057746645</v>
      </c>
      <c r="E29" s="38"/>
      <c r="F29" s="18">
        <f t="shared" si="0"/>
        <v>0</v>
      </c>
      <c r="G29" s="19">
        <f t="shared" si="1"/>
        <v>47.984312230986582</v>
      </c>
      <c r="H29" s="17"/>
      <c r="I29" s="23">
        <f t="shared" si="2"/>
        <v>0</v>
      </c>
      <c r="J29" s="34">
        <f t="shared" si="5"/>
        <v>181800.24313518929</v>
      </c>
      <c r="K29" s="34">
        <f t="shared" si="6"/>
        <v>47200</v>
      </c>
      <c r="L29" s="23">
        <f t="shared" si="3"/>
        <v>0.25962561537886064</v>
      </c>
      <c r="M29" s="17"/>
    </row>
    <row r="30" spans="1:17" x14ac:dyDescent="0.25">
      <c r="A30" s="26">
        <f t="shared" si="4"/>
        <v>46292</v>
      </c>
      <c r="B30" s="28">
        <v>27</v>
      </c>
      <c r="C30" s="16" t="s">
        <v>14805</v>
      </c>
      <c r="D30" s="266">
        <v>11530.928983932561</v>
      </c>
      <c r="E30" s="38"/>
      <c r="F30" s="18">
        <f t="shared" si="0"/>
        <v>0</v>
      </c>
      <c r="G30" s="19">
        <f t="shared" si="1"/>
        <v>46.123715935730246</v>
      </c>
      <c r="H30" s="17"/>
      <c r="I30" s="23">
        <f t="shared" si="2"/>
        <v>0</v>
      </c>
      <c r="J30" s="34">
        <f t="shared" si="5"/>
        <v>193331.17211912185</v>
      </c>
      <c r="K30" s="34">
        <f t="shared" si="6"/>
        <v>47200</v>
      </c>
      <c r="L30" s="23">
        <f t="shared" si="3"/>
        <v>0.24414066020826436</v>
      </c>
      <c r="M30" s="17"/>
    </row>
    <row r="31" spans="1:17" x14ac:dyDescent="0.25">
      <c r="A31" s="26">
        <f t="shared" si="4"/>
        <v>46293</v>
      </c>
      <c r="B31" s="28">
        <v>28</v>
      </c>
      <c r="C31" s="16" t="s">
        <v>14806</v>
      </c>
      <c r="D31" s="266">
        <v>4504.1419657506731</v>
      </c>
      <c r="E31" s="38"/>
      <c r="F31" s="18">
        <f t="shared" si="0"/>
        <v>0</v>
      </c>
      <c r="G31" s="19">
        <f t="shared" si="1"/>
        <v>18.016567863002692</v>
      </c>
      <c r="H31" s="17"/>
      <c r="I31" s="23">
        <f t="shared" si="2"/>
        <v>0</v>
      </c>
      <c r="J31" s="34">
        <f t="shared" si="5"/>
        <v>197835.31408487252</v>
      </c>
      <c r="K31" s="34">
        <f t="shared" si="6"/>
        <v>47200</v>
      </c>
      <c r="L31" s="23">
        <f t="shared" si="3"/>
        <v>0.23858227848922323</v>
      </c>
      <c r="M31" s="17"/>
    </row>
    <row r="32" spans="1:17" x14ac:dyDescent="0.25">
      <c r="A32" s="26">
        <f t="shared" si="4"/>
        <v>46294</v>
      </c>
      <c r="B32" s="28">
        <v>29</v>
      </c>
      <c r="C32" s="16" t="s">
        <v>14807</v>
      </c>
      <c r="D32" s="266">
        <v>4713.2700740448545</v>
      </c>
      <c r="E32" s="38"/>
      <c r="F32" s="18">
        <f t="shared" si="0"/>
        <v>0</v>
      </c>
      <c r="G32" s="19">
        <f t="shared" si="1"/>
        <v>18.853080296179417</v>
      </c>
      <c r="H32" s="17"/>
      <c r="I32" s="23">
        <f t="shared" si="2"/>
        <v>0</v>
      </c>
      <c r="J32" s="34">
        <f t="shared" si="5"/>
        <v>202548.58415891737</v>
      </c>
      <c r="K32" s="34">
        <f t="shared" si="6"/>
        <v>47200</v>
      </c>
      <c r="L32" s="23">
        <f t="shared" si="3"/>
        <v>0.23303051065993829</v>
      </c>
      <c r="M32" s="17"/>
    </row>
    <row r="33" spans="1:23" s="122" customFormat="1" x14ac:dyDescent="0.25">
      <c r="A33" s="26">
        <f t="shared" si="4"/>
        <v>46295</v>
      </c>
      <c r="B33" s="28">
        <v>30</v>
      </c>
      <c r="C33" s="16" t="s">
        <v>14808</v>
      </c>
      <c r="D33" s="266">
        <v>4802.5021603418754</v>
      </c>
      <c r="E33" s="38"/>
      <c r="F33" s="18">
        <f t="shared" si="0"/>
        <v>0</v>
      </c>
      <c r="G33" s="19">
        <f t="shared" si="1"/>
        <v>19.210008641367502</v>
      </c>
      <c r="H33" s="17"/>
      <c r="I33" s="23">
        <f t="shared" si="2"/>
        <v>0</v>
      </c>
      <c r="J33" s="34">
        <f t="shared" si="5"/>
        <v>207351.08631925925</v>
      </c>
      <c r="K33" s="34">
        <f t="shared" si="6"/>
        <v>47200</v>
      </c>
      <c r="L33" s="23">
        <f t="shared" si="3"/>
        <v>0.22763324194658899</v>
      </c>
      <c r="M33" s="17"/>
    </row>
    <row r="34" spans="1:23" s="33" customFormat="1" ht="15.75" thickBot="1" x14ac:dyDescent="0.3">
      <c r="A34" s="26">
        <f t="shared" si="4"/>
        <v>46296</v>
      </c>
      <c r="B34" s="28">
        <v>31</v>
      </c>
      <c r="C34" s="16" t="s">
        <v>14809</v>
      </c>
      <c r="D34" s="126"/>
      <c r="E34" s="38"/>
      <c r="F34" s="18" t="e">
        <f t="shared" si="0"/>
        <v>#DIV/0!</v>
      </c>
      <c r="G34" s="19">
        <f t="shared" si="1"/>
        <v>0</v>
      </c>
      <c r="H34" s="17"/>
      <c r="I34" s="23" t="e">
        <f t="shared" si="2"/>
        <v>#DIV/0!</v>
      </c>
      <c r="J34" s="34">
        <f t="shared" si="5"/>
        <v>207351.08631925925</v>
      </c>
      <c r="K34" s="34">
        <f t="shared" si="6"/>
        <v>47200</v>
      </c>
      <c r="L34" s="23">
        <f t="shared" si="3"/>
        <v>0.22763324194658899</v>
      </c>
      <c r="M34" s="17"/>
    </row>
    <row r="35" spans="1:23" x14ac:dyDescent="0.25">
      <c r="A35" s="271" t="s">
        <v>37</v>
      </c>
      <c r="B35" s="271"/>
      <c r="C35" s="271"/>
      <c r="D35" s="24">
        <f>SUM(D4:D34)</f>
        <v>207351.08631925925</v>
      </c>
      <c r="E35" s="24">
        <f>SUM(E4:E34)</f>
        <v>47200</v>
      </c>
      <c r="F35" s="20">
        <f t="shared" si="0"/>
        <v>0.22763324194658899</v>
      </c>
      <c r="G35" s="24">
        <f>+SUM(G4:G34)</f>
        <v>829.40434527703712</v>
      </c>
      <c r="H35" s="25">
        <f>SUM(H4:H34)</f>
        <v>154</v>
      </c>
      <c r="I35" s="20">
        <f>H35/G35</f>
        <v>0.18567541980812871</v>
      </c>
      <c r="J35" s="39">
        <f>J34</f>
        <v>207351.08631925925</v>
      </c>
      <c r="K35" s="39">
        <f>K34</f>
        <v>47200</v>
      </c>
      <c r="L35" s="20">
        <f t="shared" ref="L35" si="7">+K35/J35</f>
        <v>0.22763324194658899</v>
      </c>
      <c r="M35" s="25">
        <f>SUM(M4:M34)</f>
        <v>190</v>
      </c>
    </row>
    <row r="36" spans="1:23" x14ac:dyDescent="0.25">
      <c r="E36" s="32"/>
      <c r="W36">
        <f>37/40</f>
        <v>0.92500000000000004</v>
      </c>
    </row>
    <row r="37" spans="1:23" x14ac:dyDescent="0.25">
      <c r="A37" t="s">
        <v>14710</v>
      </c>
      <c r="E37" s="32"/>
    </row>
    <row r="38" spans="1:23" x14ac:dyDescent="0.25">
      <c r="A38" t="s">
        <v>14703</v>
      </c>
      <c r="E38" s="32"/>
    </row>
    <row r="39" spans="1:23" x14ac:dyDescent="0.25">
      <c r="A39" t="s">
        <v>14704</v>
      </c>
      <c r="E39" s="32"/>
    </row>
    <row r="40" spans="1:23" x14ac:dyDescent="0.25">
      <c r="A40" t="s">
        <v>14705</v>
      </c>
      <c r="E40" s="32"/>
    </row>
    <row r="41" spans="1:23" x14ac:dyDescent="0.25">
      <c r="A41" t="s">
        <v>14706</v>
      </c>
    </row>
    <row r="42" spans="1:23" x14ac:dyDescent="0.25">
      <c r="A42" t="s">
        <v>14707</v>
      </c>
    </row>
    <row r="43" spans="1:23" x14ac:dyDescent="0.25">
      <c r="A43" t="s">
        <v>14708</v>
      </c>
    </row>
    <row r="61" spans="22:22" x14ac:dyDescent="0.25">
      <c r="V61" s="33" t="s">
        <v>90</v>
      </c>
    </row>
  </sheetData>
  <autoFilter ref="A3:W35" xr:uid="{72D68C66-529A-4AC6-AF42-0FC3A7CBA901}"/>
  <mergeCells count="6">
    <mergeCell ref="A1:M1"/>
    <mergeCell ref="A35:C35"/>
    <mergeCell ref="P2:S2"/>
    <mergeCell ref="A2:A3"/>
    <mergeCell ref="C2:C3"/>
    <mergeCell ref="D2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68"/>
  <sheetViews>
    <sheetView zoomScale="85" zoomScaleNormal="85" workbookViewId="0">
      <pane xSplit="4" ySplit="8" topLeftCell="AR13" activePane="bottomRight" state="frozen"/>
      <selection sqref="A1:B90"/>
      <selection pane="topRight" sqref="A1:B90"/>
      <selection pane="bottomLeft" sqref="A1:B90"/>
      <selection pane="bottomRight" activeCell="BI40" sqref="BI40"/>
    </sheetView>
  </sheetViews>
  <sheetFormatPr defaultColWidth="10.42578125" defaultRowHeight="15" x14ac:dyDescent="0.25"/>
  <cols>
    <col min="1" max="1" width="7.7109375" style="5" bestFit="1" customWidth="1"/>
    <col min="2" max="2" width="8.42578125" style="5" bestFit="1" customWidth="1"/>
    <col min="3" max="3" width="13" style="4" bestFit="1" customWidth="1"/>
    <col min="4" max="4" width="14.42578125" style="4" bestFit="1" customWidth="1"/>
    <col min="5" max="5" width="14" style="5" bestFit="1" customWidth="1"/>
    <col min="6" max="6" width="16" style="5" bestFit="1" customWidth="1"/>
    <col min="7" max="7" width="7.140625" style="5" bestFit="1" customWidth="1"/>
    <col min="8" max="8" width="14" style="4" bestFit="1" customWidth="1"/>
    <col min="9" max="9" width="8" style="5" bestFit="1" customWidth="1"/>
    <col min="10" max="10" width="17" style="5" bestFit="1" customWidth="1"/>
    <col min="11" max="13" width="12.28515625" style="5" bestFit="1" customWidth="1"/>
    <col min="14" max="14" width="8" style="5" bestFit="1" customWidth="1"/>
    <col min="15" max="15" width="8.5703125" style="5" bestFit="1" customWidth="1"/>
    <col min="16" max="16" width="5.7109375" style="6" bestFit="1" customWidth="1"/>
    <col min="17" max="17" width="10.7109375" style="6" bestFit="1" customWidth="1"/>
    <col min="18" max="18" width="19.42578125" style="6" bestFit="1" customWidth="1"/>
    <col min="19" max="19" width="18.42578125" style="6" bestFit="1" customWidth="1"/>
    <col min="20" max="20" width="14.42578125" style="6" bestFit="1" customWidth="1"/>
    <col min="21" max="21" width="16.28515625" style="6" bestFit="1" customWidth="1"/>
    <col min="22" max="22" width="7.5703125" style="6" bestFit="1" customWidth="1"/>
    <col min="23" max="23" width="9.42578125" style="6" bestFit="1" customWidth="1"/>
    <col min="24" max="24" width="12.5703125" style="6" bestFit="1" customWidth="1"/>
    <col min="25" max="25" width="9" style="6" bestFit="1" customWidth="1"/>
    <col min="26" max="26" width="9" style="5" bestFit="1" customWidth="1"/>
    <col min="27" max="27" width="8" style="7" bestFit="1" customWidth="1"/>
    <col min="28" max="28" width="8.5703125" style="6" bestFit="1" customWidth="1"/>
    <col min="29" max="29" width="21" style="6" bestFit="1" customWidth="1"/>
    <col min="30" max="30" width="18" style="6" bestFit="1" customWidth="1"/>
    <col min="31" max="31" width="11.42578125" style="6" bestFit="1" customWidth="1"/>
    <col min="32" max="32" width="9.42578125" style="6" bestFit="1" customWidth="1"/>
    <col min="33" max="33" width="14.28515625" style="6" bestFit="1" customWidth="1"/>
    <col min="34" max="34" width="17.7109375" style="7" bestFit="1" customWidth="1"/>
    <col min="35" max="35" width="14.42578125" style="7" bestFit="1" customWidth="1"/>
    <col min="36" max="36" width="13.7109375" style="7" bestFit="1" customWidth="1"/>
    <col min="37" max="37" width="18.7109375" style="7" bestFit="1" customWidth="1"/>
    <col min="38" max="39" width="11.140625" style="7" bestFit="1" customWidth="1"/>
    <col min="40" max="40" width="15.140625" style="7" bestFit="1" customWidth="1"/>
    <col min="41" max="42" width="11.140625" style="7" bestFit="1" customWidth="1"/>
    <col min="43" max="43" width="14.42578125" style="7" bestFit="1" customWidth="1"/>
    <col min="44" max="45" width="15.7109375" style="7" bestFit="1" customWidth="1"/>
    <col min="46" max="46" width="18.85546875" style="7" bestFit="1" customWidth="1"/>
    <col min="47" max="47" width="9.7109375" style="7" bestFit="1" customWidth="1"/>
    <col min="48" max="48" width="9.85546875" style="7" bestFit="1" customWidth="1"/>
    <col min="49" max="49" width="12.28515625" style="7" bestFit="1" customWidth="1"/>
    <col min="50" max="50" width="12.42578125" style="7" bestFit="1" customWidth="1"/>
    <col min="51" max="51" width="22" style="7" bestFit="1" customWidth="1"/>
    <col min="52" max="52" width="16.42578125" style="7" bestFit="1" customWidth="1"/>
    <col min="53" max="53" width="18.28515625" style="7" bestFit="1" customWidth="1"/>
    <col min="54" max="54" width="17.7109375" style="7" bestFit="1" customWidth="1"/>
    <col min="55" max="55" width="17.140625" style="7" bestFit="1" customWidth="1"/>
    <col min="56" max="56" width="20.42578125" style="7" bestFit="1" customWidth="1"/>
    <col min="57" max="57" width="11.85546875" style="5" bestFit="1" customWidth="1"/>
    <col min="58" max="58" width="15.5703125" style="5" customWidth="1"/>
    <col min="59" max="60" width="10.5703125" style="5" bestFit="1" customWidth="1"/>
    <col min="61" max="16384" width="10.42578125" style="5"/>
  </cols>
  <sheetData>
    <row r="1" spans="1:60" s="1" customFormat="1" x14ac:dyDescent="0.25">
      <c r="A1" s="303" t="s">
        <v>0</v>
      </c>
      <c r="B1" s="303"/>
      <c r="C1" s="303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  <c r="P1" s="141"/>
      <c r="Q1" s="141"/>
      <c r="R1" s="141"/>
      <c r="S1" s="143" t="s">
        <v>1</v>
      </c>
      <c r="T1" s="143"/>
      <c r="U1" s="143"/>
      <c r="V1" s="143"/>
      <c r="W1" s="143"/>
      <c r="X1" s="143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1"/>
      <c r="AZ1" s="141"/>
      <c r="BA1" s="141"/>
      <c r="BB1" s="141"/>
      <c r="BC1" s="141"/>
      <c r="BD1" s="141"/>
      <c r="BE1" s="144"/>
      <c r="BF1" s="144"/>
      <c r="BG1" s="144"/>
      <c r="BH1" s="144"/>
    </row>
    <row r="2" spans="1:60" s="1" customFormat="1" x14ac:dyDescent="0.25">
      <c r="A2" s="303"/>
      <c r="B2" s="303"/>
      <c r="C2" s="303"/>
      <c r="D2" s="141"/>
      <c r="E2" s="141" t="s">
        <v>75</v>
      </c>
      <c r="F2" s="145">
        <f>17179447+E54</f>
        <v>19583633</v>
      </c>
      <c r="G2" s="141"/>
      <c r="H2" s="141"/>
      <c r="I2" s="141"/>
      <c r="J2" s="141" t="s">
        <v>64</v>
      </c>
      <c r="K2" s="146" t="e">
        <f>#REF!/#REF!</f>
        <v>#REF!</v>
      </c>
      <c r="L2" s="141"/>
      <c r="M2" s="141"/>
      <c r="N2" s="147"/>
      <c r="O2" s="141"/>
      <c r="P2" s="141"/>
      <c r="Q2" s="141"/>
      <c r="R2" s="141"/>
      <c r="S2" s="141" t="s">
        <v>2</v>
      </c>
      <c r="T2" s="141"/>
      <c r="U2" s="148" t="s">
        <v>80</v>
      </c>
      <c r="V2" s="148"/>
      <c r="W2" s="148"/>
      <c r="X2" s="148"/>
      <c r="Y2" s="148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4"/>
      <c r="AO2" s="144"/>
      <c r="AP2" s="144"/>
      <c r="AQ2" s="144"/>
      <c r="AR2" s="144"/>
      <c r="AS2" s="144"/>
      <c r="AT2" s="144"/>
      <c r="AU2" s="144"/>
      <c r="AV2" s="144"/>
      <c r="AW2" s="144">
        <f>8095+7733</f>
        <v>15828</v>
      </c>
      <c r="AX2" s="144"/>
      <c r="AY2" s="141"/>
      <c r="AZ2" s="141"/>
      <c r="BA2" s="141"/>
      <c r="BB2" s="141"/>
      <c r="BC2" s="141"/>
      <c r="BD2" s="141"/>
      <c r="BE2" s="144"/>
      <c r="BF2" s="144"/>
      <c r="BG2" s="144"/>
      <c r="BH2" s="144"/>
    </row>
    <row r="3" spans="1:60" s="1" customFormat="1" x14ac:dyDescent="0.25">
      <c r="A3" s="303"/>
      <c r="B3" s="303"/>
      <c r="C3" s="303"/>
      <c r="D3" s="141"/>
      <c r="E3" s="141"/>
      <c r="F3" s="141"/>
      <c r="G3" s="141"/>
      <c r="H3" s="141"/>
      <c r="I3" s="141"/>
      <c r="J3" s="141"/>
      <c r="K3" s="148"/>
      <c r="L3" s="148"/>
      <c r="M3" s="141"/>
      <c r="N3" s="149"/>
      <c r="O3" s="141"/>
      <c r="P3" s="141"/>
      <c r="Q3" s="141"/>
      <c r="R3" s="141"/>
      <c r="S3" s="148" t="s">
        <v>3</v>
      </c>
      <c r="T3" s="148"/>
      <c r="U3" s="150">
        <v>4500</v>
      </c>
      <c r="V3" s="150"/>
      <c r="W3" s="150"/>
      <c r="X3" s="150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4"/>
      <c r="BF3" s="144"/>
      <c r="BG3" s="144"/>
      <c r="BH3" s="144"/>
    </row>
    <row r="4" spans="1:60" s="8" customFormat="1" x14ac:dyDescent="0.25">
      <c r="A4" s="141"/>
      <c r="B4" s="141"/>
      <c r="C4" s="151"/>
      <c r="D4" s="151" t="s">
        <v>9</v>
      </c>
      <c r="E4" s="152"/>
      <c r="F4" s="152"/>
      <c r="G4" s="152"/>
      <c r="H4" s="153"/>
      <c r="I4" s="152"/>
      <c r="J4" s="152"/>
      <c r="K4" s="304" t="s">
        <v>10</v>
      </c>
      <c r="L4" s="304"/>
      <c r="M4" s="304"/>
      <c r="N4" s="304"/>
      <c r="O4" s="304"/>
      <c r="P4" s="154"/>
      <c r="Q4" s="305" t="s">
        <v>11</v>
      </c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5"/>
      <c r="BF4" s="155"/>
      <c r="BG4" s="155"/>
      <c r="BH4" s="155"/>
    </row>
    <row r="5" spans="1:60" s="9" customFormat="1" ht="15" customHeight="1" x14ac:dyDescent="0.25">
      <c r="A5" s="156"/>
      <c r="B5" s="157"/>
      <c r="C5" s="158"/>
      <c r="D5" s="159"/>
      <c r="E5" s="306" t="s">
        <v>12</v>
      </c>
      <c r="F5" s="307" t="s">
        <v>13</v>
      </c>
      <c r="G5" s="306" t="s">
        <v>14</v>
      </c>
      <c r="H5" s="160"/>
      <c r="I5" s="160" t="s">
        <v>12</v>
      </c>
      <c r="J5" s="160" t="s">
        <v>12</v>
      </c>
      <c r="K5" s="161" t="s">
        <v>15</v>
      </c>
      <c r="L5" s="162" t="s">
        <v>15</v>
      </c>
      <c r="M5" s="160" t="s">
        <v>15</v>
      </c>
      <c r="N5" s="160" t="s">
        <v>12</v>
      </c>
      <c r="O5" s="160" t="s">
        <v>12</v>
      </c>
      <c r="P5" s="163"/>
      <c r="Q5" s="307" t="s">
        <v>16</v>
      </c>
      <c r="R5" s="307" t="s">
        <v>17</v>
      </c>
      <c r="S5" s="308" t="s">
        <v>18</v>
      </c>
      <c r="T5" s="308" t="s">
        <v>19</v>
      </c>
      <c r="U5" s="308" t="s">
        <v>20</v>
      </c>
      <c r="V5" s="302" t="s">
        <v>56</v>
      </c>
      <c r="W5" s="294" t="s">
        <v>86</v>
      </c>
      <c r="X5" s="294" t="s">
        <v>84</v>
      </c>
      <c r="Y5" s="160"/>
      <c r="Z5" s="164"/>
      <c r="AA5" s="164"/>
      <c r="AB5" s="165"/>
      <c r="AC5" s="292" t="s">
        <v>21</v>
      </c>
      <c r="AD5" s="292" t="s">
        <v>22</v>
      </c>
      <c r="AE5" s="299" t="s">
        <v>87</v>
      </c>
      <c r="AF5" s="302" t="s">
        <v>62</v>
      </c>
      <c r="AG5" s="294" t="s">
        <v>85</v>
      </c>
      <c r="AH5" s="297" t="s">
        <v>44</v>
      </c>
      <c r="AI5" s="298" t="s">
        <v>45</v>
      </c>
      <c r="AJ5" s="297" t="s">
        <v>60</v>
      </c>
      <c r="AK5" s="298" t="s">
        <v>59</v>
      </c>
      <c r="AL5" s="277" t="s">
        <v>46</v>
      </c>
      <c r="AM5" s="278"/>
      <c r="AN5" s="293" t="s">
        <v>47</v>
      </c>
      <c r="AO5" s="277" t="s">
        <v>48</v>
      </c>
      <c r="AP5" s="278"/>
      <c r="AQ5" s="293" t="s">
        <v>49</v>
      </c>
      <c r="AR5" s="277" t="s">
        <v>50</v>
      </c>
      <c r="AS5" s="278"/>
      <c r="AT5" s="293" t="s">
        <v>51</v>
      </c>
      <c r="AU5" s="283" t="s">
        <v>81</v>
      </c>
      <c r="AV5" s="284"/>
      <c r="AW5" s="292" t="s">
        <v>82</v>
      </c>
      <c r="AX5" s="292" t="s">
        <v>52</v>
      </c>
      <c r="AY5" s="292" t="s">
        <v>53</v>
      </c>
      <c r="AZ5" s="293" t="s">
        <v>88</v>
      </c>
      <c r="BA5" s="293" t="s">
        <v>79</v>
      </c>
      <c r="BB5" s="293" t="s">
        <v>54</v>
      </c>
      <c r="BC5" s="293" t="s">
        <v>55</v>
      </c>
      <c r="BD5" s="289" t="s">
        <v>83</v>
      </c>
      <c r="BE5" s="293" t="s">
        <v>89</v>
      </c>
      <c r="BF5" s="289" t="s">
        <v>14712</v>
      </c>
      <c r="BG5" s="293" t="s">
        <v>14689</v>
      </c>
      <c r="BH5" s="289" t="s">
        <v>14713</v>
      </c>
    </row>
    <row r="6" spans="1:60" s="9" customFormat="1" x14ac:dyDescent="0.25">
      <c r="A6" s="156" t="s">
        <v>23</v>
      </c>
      <c r="B6" s="160" t="s">
        <v>24</v>
      </c>
      <c r="C6" s="166" t="s">
        <v>25</v>
      </c>
      <c r="D6" s="159" t="s">
        <v>26</v>
      </c>
      <c r="E6" s="306"/>
      <c r="F6" s="307"/>
      <c r="G6" s="306"/>
      <c r="H6" s="160" t="s">
        <v>27</v>
      </c>
      <c r="I6" s="160" t="s">
        <v>28</v>
      </c>
      <c r="J6" s="160" t="s">
        <v>28</v>
      </c>
      <c r="K6" s="161" t="s">
        <v>29</v>
      </c>
      <c r="L6" s="162" t="s">
        <v>29</v>
      </c>
      <c r="M6" s="160" t="s">
        <v>29</v>
      </c>
      <c r="N6" s="160" t="s">
        <v>28</v>
      </c>
      <c r="O6" s="160" t="s">
        <v>28</v>
      </c>
      <c r="P6" s="167"/>
      <c r="Q6" s="307"/>
      <c r="R6" s="307"/>
      <c r="S6" s="308"/>
      <c r="T6" s="308"/>
      <c r="U6" s="308"/>
      <c r="V6" s="302"/>
      <c r="W6" s="295"/>
      <c r="X6" s="295"/>
      <c r="Y6" s="160" t="s">
        <v>5</v>
      </c>
      <c r="Z6" s="164" t="s">
        <v>7</v>
      </c>
      <c r="AA6" s="164" t="s">
        <v>8</v>
      </c>
      <c r="AB6" s="165" t="s">
        <v>6</v>
      </c>
      <c r="AC6" s="292"/>
      <c r="AD6" s="292"/>
      <c r="AE6" s="300"/>
      <c r="AF6" s="302"/>
      <c r="AG6" s="295"/>
      <c r="AH6" s="297"/>
      <c r="AI6" s="298"/>
      <c r="AJ6" s="297"/>
      <c r="AK6" s="298"/>
      <c r="AL6" s="279"/>
      <c r="AM6" s="280"/>
      <c r="AN6" s="293"/>
      <c r="AO6" s="279"/>
      <c r="AP6" s="280"/>
      <c r="AQ6" s="293"/>
      <c r="AR6" s="279"/>
      <c r="AS6" s="280"/>
      <c r="AT6" s="293"/>
      <c r="AU6" s="285"/>
      <c r="AV6" s="286"/>
      <c r="AW6" s="292"/>
      <c r="AX6" s="292"/>
      <c r="AY6" s="292"/>
      <c r="AZ6" s="293"/>
      <c r="BA6" s="293"/>
      <c r="BB6" s="293"/>
      <c r="BC6" s="293"/>
      <c r="BD6" s="290"/>
      <c r="BE6" s="293"/>
      <c r="BF6" s="290"/>
      <c r="BG6" s="293"/>
      <c r="BH6" s="290"/>
    </row>
    <row r="7" spans="1:60" s="9" customFormat="1" ht="21" hidden="1" customHeight="1" x14ac:dyDescent="0.25">
      <c r="A7" s="156"/>
      <c r="B7" s="160"/>
      <c r="C7" s="166"/>
      <c r="D7" s="159"/>
      <c r="E7" s="306"/>
      <c r="F7" s="307"/>
      <c r="G7" s="306"/>
      <c r="H7" s="160"/>
      <c r="I7" s="160" t="s">
        <v>26</v>
      </c>
      <c r="J7" s="160" t="s">
        <v>27</v>
      </c>
      <c r="K7" s="160" t="s">
        <v>26</v>
      </c>
      <c r="L7" s="162" t="s">
        <v>12</v>
      </c>
      <c r="M7" s="160" t="s">
        <v>27</v>
      </c>
      <c r="N7" s="160" t="s">
        <v>26</v>
      </c>
      <c r="O7" s="160" t="s">
        <v>27</v>
      </c>
      <c r="P7" s="168"/>
      <c r="Q7" s="307"/>
      <c r="R7" s="307"/>
      <c r="S7" s="308"/>
      <c r="T7" s="308"/>
      <c r="U7" s="308"/>
      <c r="V7" s="302"/>
      <c r="W7" s="296"/>
      <c r="X7" s="296"/>
      <c r="Y7" s="160"/>
      <c r="Z7" s="164"/>
      <c r="AA7" s="164"/>
      <c r="AB7" s="165"/>
      <c r="AC7" s="292"/>
      <c r="AD7" s="292"/>
      <c r="AE7" s="301"/>
      <c r="AF7" s="302"/>
      <c r="AG7" s="296"/>
      <c r="AH7" s="297"/>
      <c r="AI7" s="298"/>
      <c r="AJ7" s="297"/>
      <c r="AK7" s="298"/>
      <c r="AL7" s="281"/>
      <c r="AM7" s="282"/>
      <c r="AN7" s="293"/>
      <c r="AO7" s="281"/>
      <c r="AP7" s="282"/>
      <c r="AQ7" s="293"/>
      <c r="AR7" s="281"/>
      <c r="AS7" s="282"/>
      <c r="AT7" s="293"/>
      <c r="AU7" s="287"/>
      <c r="AV7" s="288"/>
      <c r="AW7" s="292"/>
      <c r="AX7" s="292"/>
      <c r="AY7" s="292"/>
      <c r="AZ7" s="293"/>
      <c r="BA7" s="293"/>
      <c r="BB7" s="293"/>
      <c r="BC7" s="293"/>
      <c r="BD7" s="291"/>
      <c r="BE7" s="293"/>
      <c r="BF7" s="291"/>
      <c r="BG7" s="293"/>
      <c r="BH7" s="291"/>
    </row>
    <row r="8" spans="1:60" s="9" customFormat="1" hidden="1" x14ac:dyDescent="0.25">
      <c r="A8" s="156"/>
      <c r="B8" s="160"/>
      <c r="C8" s="166"/>
      <c r="D8" s="159"/>
      <c r="E8" s="160"/>
      <c r="F8" s="156"/>
      <c r="G8" s="160"/>
      <c r="H8" s="160"/>
      <c r="I8" s="160"/>
      <c r="J8" s="160"/>
      <c r="K8" s="160"/>
      <c r="L8" s="162"/>
      <c r="M8" s="160"/>
      <c r="N8" s="160"/>
      <c r="O8" s="160"/>
      <c r="P8" s="168"/>
      <c r="Q8" s="156"/>
      <c r="R8" s="156"/>
      <c r="S8" s="169"/>
      <c r="T8" s="169"/>
      <c r="U8" s="169"/>
      <c r="V8" s="169"/>
      <c r="W8" s="169"/>
      <c r="X8" s="169"/>
      <c r="Y8" s="160"/>
      <c r="Z8" s="164"/>
      <c r="AA8" s="164"/>
      <c r="AB8" s="165"/>
      <c r="AC8" s="164"/>
      <c r="AD8" s="164"/>
      <c r="AE8" s="164"/>
      <c r="AF8" s="164"/>
      <c r="AG8" s="164"/>
      <c r="AH8" s="164"/>
      <c r="AI8" s="164"/>
      <c r="AJ8" s="164"/>
      <c r="AK8" s="164"/>
      <c r="AL8" s="164" t="s">
        <v>91</v>
      </c>
      <c r="AM8" s="164" t="s">
        <v>93</v>
      </c>
      <c r="AN8" s="164"/>
      <c r="AO8" s="164" t="s">
        <v>91</v>
      </c>
      <c r="AP8" s="164" t="s">
        <v>93</v>
      </c>
      <c r="AQ8" s="164"/>
      <c r="AR8" s="164" t="s">
        <v>91</v>
      </c>
      <c r="AS8" s="164" t="s">
        <v>93</v>
      </c>
      <c r="AT8" s="164"/>
      <c r="AU8" s="164" t="s">
        <v>91</v>
      </c>
      <c r="AV8" s="164" t="s">
        <v>93</v>
      </c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</row>
    <row r="9" spans="1:60" s="2" customFormat="1" hidden="1" x14ac:dyDescent="0.25">
      <c r="A9" s="170" t="s">
        <v>30</v>
      </c>
      <c r="B9" s="171" t="s">
        <v>35</v>
      </c>
      <c r="C9" s="172">
        <v>46263</v>
      </c>
      <c r="D9" s="173"/>
      <c r="E9" s="174"/>
      <c r="F9" s="175"/>
      <c r="G9" s="176" t="str">
        <f t="shared" ref="G9:G10" si="0">IF(ISERROR(F9/E9),"",F9/E9)</f>
        <v/>
      </c>
      <c r="H9" s="174"/>
      <c r="I9" s="177" t="str">
        <f t="shared" ref="I9:I10" si="1">IF(ISERROR(E9/D9),"",E9/D9)</f>
        <v/>
      </c>
      <c r="J9" s="177" t="e">
        <f>IF(ISERROR(E9/H9),"",(E9/H9))-1</f>
        <v>#VALUE!</v>
      </c>
      <c r="K9" s="178">
        <f t="shared" ref="K9:K10" si="2">IF(ISERROR(K8+D9),0,K8+D9)</f>
        <v>0</v>
      </c>
      <c r="L9" s="178">
        <f t="shared" ref="L9:L10" si="3">IF(ISERROR(L8+E9),0,L8+E9)</f>
        <v>0</v>
      </c>
      <c r="M9" s="178">
        <f t="shared" ref="M9:M10" si="4">IF(ISERROR(M8+H9),0,M8+H9)</f>
        <v>0</v>
      </c>
      <c r="N9" s="177" t="str">
        <f t="shared" ref="N9:N10" si="5">IF(ISERROR(L9/K9),"",L9/K9)</f>
        <v/>
      </c>
      <c r="O9" s="177" t="e">
        <f t="shared" ref="O9:O47" si="6">IF(ISERROR(L9/M9),"",L9/M9)-100%</f>
        <v>#VALUE!</v>
      </c>
      <c r="P9" s="179"/>
      <c r="Q9" s="180"/>
      <c r="R9" s="180"/>
      <c r="S9" s="180"/>
      <c r="T9" s="180"/>
      <c r="U9" s="180"/>
      <c r="V9" s="180"/>
      <c r="W9" s="180"/>
      <c r="X9" s="180"/>
      <c r="Y9" s="181" t="str">
        <f>IF(ISERROR(E9/Q9),"",E9/Q9)</f>
        <v/>
      </c>
      <c r="Z9" s="181" t="str">
        <f>IF(ISERROR(E9/R9),"",E9/R9)</f>
        <v/>
      </c>
      <c r="AA9" s="182" t="str">
        <f>IF(ISERROR(Q9/R9),"",Q9/R9)</f>
        <v/>
      </c>
      <c r="AB9" s="183" t="str">
        <f>IF(ISERROR(R9/S9),"",R9/S9)</f>
        <v/>
      </c>
      <c r="AC9" s="183" t="str">
        <f>IF(ISERROR(T9/R9),"",T9/R9)</f>
        <v/>
      </c>
      <c r="AD9" s="183" t="str">
        <f t="shared" ref="AD9:AD44" si="7">IF(ISERROR(U9/R9),"",U9/R9)</f>
        <v/>
      </c>
      <c r="AE9" s="183" t="str">
        <f t="shared" ref="AE9:AE10" si="8">IF(ISERROR(W9/R9),"",W9/R9)</f>
        <v/>
      </c>
      <c r="AF9" s="183" t="e">
        <f t="shared" ref="AF9:AF44" si="9">+V9/R9</f>
        <v>#DIV/0!</v>
      </c>
      <c r="AG9" s="183" t="e">
        <f t="shared" ref="AG9:AG10" si="10">+X9/R9</f>
        <v>#DIV/0!</v>
      </c>
      <c r="AH9" s="180"/>
      <c r="AI9" s="183" t="e">
        <f t="shared" ref="AI9:AI52" si="11">AH9/E9</f>
        <v>#DIV/0!</v>
      </c>
      <c r="AJ9" s="184"/>
      <c r="AK9" s="185" t="e">
        <f t="shared" ref="AK9:AK34" si="12">+AJ9/E9</f>
        <v>#DIV/0!</v>
      </c>
      <c r="AL9" s="184"/>
      <c r="AM9" s="184"/>
      <c r="AN9" s="183" t="e">
        <f t="shared" ref="AN9:AN52" si="13">AM9/E9</f>
        <v>#DIV/0!</v>
      </c>
      <c r="AO9" s="180"/>
      <c r="AP9" s="180"/>
      <c r="AQ9" s="183" t="e">
        <f t="shared" ref="AQ9:AQ52" si="14">AP9/E9</f>
        <v>#DIV/0!</v>
      </c>
      <c r="AR9" s="180"/>
      <c r="AS9" s="180"/>
      <c r="AT9" s="183" t="e">
        <f t="shared" ref="AT9:AT35" si="15">AS9/E9</f>
        <v>#DIV/0!</v>
      </c>
      <c r="AU9" s="180"/>
      <c r="AV9" s="180"/>
      <c r="AW9" s="183" t="e">
        <f t="shared" ref="AW9:AW35" si="16">AV9/E9</f>
        <v>#DIV/0!</v>
      </c>
      <c r="AX9" s="180"/>
      <c r="AY9" s="186" t="e">
        <f t="shared" ref="AY9:AY34" si="17">AX9/R9</f>
        <v>#DIV/0!</v>
      </c>
      <c r="AZ9" s="180"/>
      <c r="BA9" s="180"/>
      <c r="BB9" s="180"/>
      <c r="BC9" s="180"/>
      <c r="BD9" s="187" t="e">
        <f t="shared" ref="BD9:BD53" si="18">+BC9/E9</f>
        <v>#DIV/0!</v>
      </c>
      <c r="BE9" s="180"/>
      <c r="BF9" s="187" t="e">
        <f t="shared" ref="BF9:BF50" si="19">BE9/R9</f>
        <v>#DIV/0!</v>
      </c>
      <c r="BG9" s="180"/>
      <c r="BH9" s="187" t="e">
        <f t="shared" ref="BH9:BH50" si="20">BG9/R9</f>
        <v>#DIV/0!</v>
      </c>
    </row>
    <row r="10" spans="1:60" s="2" customFormat="1" hidden="1" x14ac:dyDescent="0.25">
      <c r="A10" s="170"/>
      <c r="B10" s="171" t="s">
        <v>36</v>
      </c>
      <c r="C10" s="172">
        <f>C9+1</f>
        <v>46264</v>
      </c>
      <c r="D10" s="173"/>
      <c r="E10" s="174"/>
      <c r="F10" s="175"/>
      <c r="G10" s="176" t="str">
        <f t="shared" si="0"/>
        <v/>
      </c>
      <c r="H10" s="188"/>
      <c r="I10" s="177" t="str">
        <f t="shared" si="1"/>
        <v/>
      </c>
      <c r="J10" s="177" t="e">
        <f>IF(ISERROR(E10/H10),"",(E10/H10))-1</f>
        <v>#VALUE!</v>
      </c>
      <c r="K10" s="178">
        <f t="shared" si="2"/>
        <v>0</v>
      </c>
      <c r="L10" s="178">
        <f t="shared" si="3"/>
        <v>0</v>
      </c>
      <c r="M10" s="178">
        <f t="shared" si="4"/>
        <v>0</v>
      </c>
      <c r="N10" s="177" t="str">
        <f t="shared" si="5"/>
        <v/>
      </c>
      <c r="O10" s="177" t="e">
        <f t="shared" si="6"/>
        <v>#VALUE!</v>
      </c>
      <c r="P10" s="189"/>
      <c r="Q10" s="180"/>
      <c r="R10" s="180"/>
      <c r="S10" s="180"/>
      <c r="T10" s="180"/>
      <c r="U10" s="180"/>
      <c r="V10" s="180"/>
      <c r="W10" s="180"/>
      <c r="X10" s="180"/>
      <c r="Y10" s="181" t="str">
        <f>IF(ISERROR(E10/Q10),"",E10/Q10)</f>
        <v/>
      </c>
      <c r="Z10" s="181" t="str">
        <f>IF(ISERROR(E10/R10),"",E10/R10)</f>
        <v/>
      </c>
      <c r="AA10" s="182" t="str">
        <f t="shared" ref="AA10:AA19" si="21">IF(ISERROR(Q10/R10),"",Q10/R10)</f>
        <v/>
      </c>
      <c r="AB10" s="183" t="str">
        <f t="shared" ref="AB10:AB19" si="22">IF(ISERROR(R10/S10),"",R10/S10)</f>
        <v/>
      </c>
      <c r="AC10" s="183" t="str">
        <f t="shared" ref="AC10:AC48" si="23">IF(ISERROR(T10/R10),"",T10/R10)</f>
        <v/>
      </c>
      <c r="AD10" s="183" t="str">
        <f t="shared" si="7"/>
        <v/>
      </c>
      <c r="AE10" s="183" t="str">
        <f t="shared" si="8"/>
        <v/>
      </c>
      <c r="AF10" s="183" t="e">
        <f t="shared" si="9"/>
        <v>#DIV/0!</v>
      </c>
      <c r="AG10" s="183" t="e">
        <f t="shared" si="10"/>
        <v>#DIV/0!</v>
      </c>
      <c r="AH10" s="180"/>
      <c r="AI10" s="185" t="e">
        <f t="shared" si="11"/>
        <v>#DIV/0!</v>
      </c>
      <c r="AJ10" s="184"/>
      <c r="AK10" s="185" t="e">
        <f t="shared" si="12"/>
        <v>#DIV/0!</v>
      </c>
      <c r="AL10" s="184"/>
      <c r="AM10" s="184"/>
      <c r="AN10" s="183" t="e">
        <f t="shared" si="13"/>
        <v>#DIV/0!</v>
      </c>
      <c r="AO10" s="180"/>
      <c r="AP10" s="180"/>
      <c r="AQ10" s="183" t="e">
        <f t="shared" si="14"/>
        <v>#DIV/0!</v>
      </c>
      <c r="AR10" s="180"/>
      <c r="AS10" s="180"/>
      <c r="AT10" s="183" t="e">
        <f t="shared" si="15"/>
        <v>#DIV/0!</v>
      </c>
      <c r="AU10" s="180"/>
      <c r="AV10" s="180"/>
      <c r="AW10" s="183" t="e">
        <f t="shared" si="16"/>
        <v>#DIV/0!</v>
      </c>
      <c r="AX10" s="180"/>
      <c r="AY10" s="186" t="e">
        <f t="shared" si="17"/>
        <v>#DIV/0!</v>
      </c>
      <c r="AZ10" s="180"/>
      <c r="BA10" s="180"/>
      <c r="BB10" s="180"/>
      <c r="BC10" s="180"/>
      <c r="BD10" s="187" t="e">
        <f t="shared" si="18"/>
        <v>#DIV/0!</v>
      </c>
      <c r="BE10" s="180"/>
      <c r="BF10" s="187" t="e">
        <f t="shared" si="19"/>
        <v>#DIV/0!</v>
      </c>
      <c r="BG10" s="180"/>
      <c r="BH10" s="187" t="e">
        <f t="shared" si="20"/>
        <v>#DIV/0!</v>
      </c>
    </row>
    <row r="11" spans="1:60" s="10" customFormat="1" hidden="1" x14ac:dyDescent="0.25">
      <c r="A11" s="190"/>
      <c r="B11" s="191" t="s">
        <v>37</v>
      </c>
      <c r="C11" s="190"/>
      <c r="D11" s="192">
        <f>SUM(D9:D10)</f>
        <v>0</v>
      </c>
      <c r="E11" s="193">
        <f>SUM(E9:E10)</f>
        <v>0</v>
      </c>
      <c r="F11" s="193">
        <f>SUM(F9:F10)</f>
        <v>0</v>
      </c>
      <c r="G11" s="194" t="str">
        <f t="shared" ref="G11:G49" si="24">IF(ISERROR(F11/E11),"",F11/E11)</f>
        <v/>
      </c>
      <c r="H11" s="193">
        <f>SUM(H9:H10)</f>
        <v>0</v>
      </c>
      <c r="I11" s="195" t="str">
        <f t="shared" ref="I11:I54" si="25">IF(ISERROR(E11/D11),"",E11/D11)</f>
        <v/>
      </c>
      <c r="J11" s="195" t="e">
        <f>IF(ISERROR(E11/H11),"",(E11/H11))-1</f>
        <v>#VALUE!</v>
      </c>
      <c r="K11" s="196"/>
      <c r="L11" s="196"/>
      <c r="M11" s="196"/>
      <c r="N11" s="195"/>
      <c r="O11" s="195"/>
      <c r="P11" s="179"/>
      <c r="Q11" s="196">
        <f t="shared" ref="Q11:X11" si="26">SUM(Q9:Q10)</f>
        <v>0</v>
      </c>
      <c r="R11" s="196">
        <f t="shared" si="26"/>
        <v>0</v>
      </c>
      <c r="S11" s="196">
        <f t="shared" si="26"/>
        <v>0</v>
      </c>
      <c r="T11" s="196">
        <f t="shared" si="26"/>
        <v>0</v>
      </c>
      <c r="U11" s="196">
        <f t="shared" si="26"/>
        <v>0</v>
      </c>
      <c r="V11" s="196">
        <f t="shared" si="26"/>
        <v>0</v>
      </c>
      <c r="W11" s="196">
        <f t="shared" si="26"/>
        <v>0</v>
      </c>
      <c r="X11" s="196">
        <f t="shared" si="26"/>
        <v>0</v>
      </c>
      <c r="Y11" s="197" t="str">
        <f t="shared" ref="Y11:Y52" si="27">IF(ISERROR(E11/Q11),"",E11/Q11)</f>
        <v/>
      </c>
      <c r="Z11" s="197" t="str">
        <f t="shared" ref="Z11:Z52" si="28">IF(ISERROR(E11/R11),"",E11/R11)</f>
        <v/>
      </c>
      <c r="AA11" s="198" t="str">
        <f t="shared" si="21"/>
        <v/>
      </c>
      <c r="AB11" s="199" t="str">
        <f t="shared" si="22"/>
        <v/>
      </c>
      <c r="AC11" s="199" t="str">
        <f>IF(ISERROR(T11/R11),"",T11/R11)</f>
        <v/>
      </c>
      <c r="AD11" s="199" t="str">
        <f>IF(ISERROR(U11/R11),"",U11/R11)</f>
        <v/>
      </c>
      <c r="AE11" s="199" t="str">
        <f>IF(ISERROR(W11/R11),"",W11/R11)</f>
        <v/>
      </c>
      <c r="AF11" s="199" t="e">
        <f>+V11/R11</f>
        <v>#DIV/0!</v>
      </c>
      <c r="AG11" s="199" t="e">
        <f>+X11/R11</f>
        <v>#DIV/0!</v>
      </c>
      <c r="AH11" s="200">
        <f>SUM(AH9:AH10)</f>
        <v>0</v>
      </c>
      <c r="AI11" s="199" t="e">
        <f t="shared" si="11"/>
        <v>#DIV/0!</v>
      </c>
      <c r="AJ11" s="200">
        <f>SUM(AJ9:AJ10)</f>
        <v>0</v>
      </c>
      <c r="AK11" s="201" t="e">
        <f t="shared" si="12"/>
        <v>#DIV/0!</v>
      </c>
      <c r="AL11" s="200">
        <f>SUM(AL9:AL10)</f>
        <v>0</v>
      </c>
      <c r="AM11" s="200">
        <f>SUM(AM9:AM10)</f>
        <v>0</v>
      </c>
      <c r="AN11" s="199" t="e">
        <f t="shared" si="13"/>
        <v>#DIV/0!</v>
      </c>
      <c r="AO11" s="200">
        <f>+SUM(AO9:AO10)</f>
        <v>0</v>
      </c>
      <c r="AP11" s="200">
        <f>+SUM(AP9:AP10)</f>
        <v>0</v>
      </c>
      <c r="AQ11" s="199" t="e">
        <f t="shared" si="14"/>
        <v>#DIV/0!</v>
      </c>
      <c r="AR11" s="200">
        <f>+SUM(AR9:AR10)</f>
        <v>0</v>
      </c>
      <c r="AS11" s="200">
        <f>+SUM(AS9:AS10)</f>
        <v>0</v>
      </c>
      <c r="AT11" s="199" t="e">
        <f t="shared" si="15"/>
        <v>#DIV/0!</v>
      </c>
      <c r="AU11" s="200">
        <f>+SUM(AU9:AU10)</f>
        <v>0</v>
      </c>
      <c r="AV11" s="200">
        <f>+SUM(AV9:AV10)</f>
        <v>0</v>
      </c>
      <c r="AW11" s="199" t="e">
        <f t="shared" si="16"/>
        <v>#DIV/0!</v>
      </c>
      <c r="AX11" s="200">
        <f>SUM(AX9:AX10)</f>
        <v>0</v>
      </c>
      <c r="AY11" s="202" t="e">
        <f t="shared" si="17"/>
        <v>#DIV/0!</v>
      </c>
      <c r="AZ11" s="200">
        <f>SUM(AZ9:AZ10)</f>
        <v>0</v>
      </c>
      <c r="BA11" s="200">
        <f>SUM(BA9:BA10)</f>
        <v>0</v>
      </c>
      <c r="BB11" s="200">
        <f>SUM(BB9:BB10)</f>
        <v>0</v>
      </c>
      <c r="BC11" s="200">
        <f>SUM(BC9:BC10)</f>
        <v>0</v>
      </c>
      <c r="BD11" s="203" t="e">
        <f t="shared" si="18"/>
        <v>#DIV/0!</v>
      </c>
      <c r="BE11" s="200">
        <f>SUM(BE9:BE10)</f>
        <v>0</v>
      </c>
      <c r="BF11" s="203" t="e">
        <f t="shared" si="19"/>
        <v>#DIV/0!</v>
      </c>
      <c r="BG11" s="200">
        <f>SUM(BG9:BG10)</f>
        <v>0</v>
      </c>
      <c r="BH11" s="203" t="e">
        <f t="shared" si="20"/>
        <v>#DIV/0!</v>
      </c>
    </row>
    <row r="12" spans="1:60" s="3" customFormat="1" hidden="1" x14ac:dyDescent="0.25">
      <c r="A12" s="170" t="s">
        <v>30</v>
      </c>
      <c r="B12" s="171" t="s">
        <v>31</v>
      </c>
      <c r="C12" s="172">
        <f>C10+1</f>
        <v>46265</v>
      </c>
      <c r="D12" s="204"/>
      <c r="E12" s="174"/>
      <c r="F12" s="175"/>
      <c r="G12" s="176" t="str">
        <f t="shared" si="24"/>
        <v/>
      </c>
      <c r="H12" s="174"/>
      <c r="I12" s="177" t="str">
        <f t="shared" si="25"/>
        <v/>
      </c>
      <c r="J12" s="177" t="e">
        <f t="shared" ref="J12:J50" si="29">IF(ISERROR(E12/H12),"",(E12/H12))-1</f>
        <v>#VALUE!</v>
      </c>
      <c r="K12" s="178">
        <f>IF(ISERROR(K10+D12),0,K10+D12)</f>
        <v>0</v>
      </c>
      <c r="L12" s="178">
        <f>IF(ISERROR(L10+E12),0,L10+E12)</f>
        <v>0</v>
      </c>
      <c r="M12" s="178">
        <f>IF(ISERROR(M10+H12),0,M10+H12)</f>
        <v>0</v>
      </c>
      <c r="N12" s="177" t="str">
        <f t="shared" ref="N12:N52" si="30">IF(ISERROR(L12/K12),"",L12/K12)</f>
        <v/>
      </c>
      <c r="O12" s="177" t="e">
        <f t="shared" si="6"/>
        <v>#VALUE!</v>
      </c>
      <c r="P12" s="189"/>
      <c r="Q12" s="180"/>
      <c r="R12" s="180"/>
      <c r="S12" s="180"/>
      <c r="T12" s="180"/>
      <c r="U12" s="180"/>
      <c r="V12" s="180"/>
      <c r="W12" s="180"/>
      <c r="X12" s="180"/>
      <c r="Y12" s="205" t="str">
        <f t="shared" si="27"/>
        <v/>
      </c>
      <c r="Z12" s="205" t="str">
        <f t="shared" si="28"/>
        <v/>
      </c>
      <c r="AA12" s="206" t="str">
        <f t="shared" si="21"/>
        <v/>
      </c>
      <c r="AB12" s="207" t="str">
        <f t="shared" si="22"/>
        <v/>
      </c>
      <c r="AC12" s="183" t="str">
        <f t="shared" si="23"/>
        <v/>
      </c>
      <c r="AD12" s="183" t="str">
        <f t="shared" si="7"/>
        <v/>
      </c>
      <c r="AE12" s="183" t="str">
        <f>IF(ISERROR(W12/R12),"",W12/R12)</f>
        <v/>
      </c>
      <c r="AF12" s="183" t="e">
        <f t="shared" si="9"/>
        <v>#DIV/0!</v>
      </c>
      <c r="AG12" s="183" t="e">
        <f>+X12/R12</f>
        <v>#DIV/0!</v>
      </c>
      <c r="AH12" s="180"/>
      <c r="AI12" s="183" t="e">
        <f t="shared" si="11"/>
        <v>#DIV/0!</v>
      </c>
      <c r="AJ12" s="180"/>
      <c r="AK12" s="185" t="e">
        <f t="shared" si="12"/>
        <v>#DIV/0!</v>
      </c>
      <c r="AL12" s="180"/>
      <c r="AM12" s="180"/>
      <c r="AN12" s="183" t="e">
        <f t="shared" si="13"/>
        <v>#DIV/0!</v>
      </c>
      <c r="AO12" s="180"/>
      <c r="AP12" s="180"/>
      <c r="AQ12" s="183" t="e">
        <f t="shared" si="14"/>
        <v>#DIV/0!</v>
      </c>
      <c r="AR12" s="180"/>
      <c r="AS12" s="180"/>
      <c r="AT12" s="183" t="e">
        <f t="shared" si="15"/>
        <v>#DIV/0!</v>
      </c>
      <c r="AU12" s="180"/>
      <c r="AV12" s="180"/>
      <c r="AW12" s="183" t="e">
        <f t="shared" si="16"/>
        <v>#DIV/0!</v>
      </c>
      <c r="AX12" s="180"/>
      <c r="AY12" s="186" t="e">
        <f t="shared" si="17"/>
        <v>#DIV/0!</v>
      </c>
      <c r="AZ12" s="180"/>
      <c r="BA12" s="180"/>
      <c r="BB12" s="180"/>
      <c r="BC12" s="180"/>
      <c r="BD12" s="208" t="e">
        <f t="shared" si="18"/>
        <v>#DIV/0!</v>
      </c>
      <c r="BE12" s="180"/>
      <c r="BF12" s="187" t="e">
        <f t="shared" si="19"/>
        <v>#DIV/0!</v>
      </c>
      <c r="BG12" s="180"/>
      <c r="BH12" s="187" t="e">
        <f t="shared" si="20"/>
        <v>#DIV/0!</v>
      </c>
    </row>
    <row r="13" spans="1:60" s="3" customFormat="1" x14ac:dyDescent="0.25">
      <c r="A13" s="209"/>
      <c r="B13" s="171" t="s">
        <v>39</v>
      </c>
      <c r="C13" s="172">
        <f t="shared" ref="C13:C26" si="31">C12+1</f>
        <v>46266</v>
      </c>
      <c r="D13" s="204">
        <v>73656.885961627981</v>
      </c>
      <c r="E13" s="174">
        <v>64929</v>
      </c>
      <c r="F13" s="175"/>
      <c r="G13" s="176">
        <f t="shared" si="24"/>
        <v>0</v>
      </c>
      <c r="H13" s="262">
        <v>65771</v>
      </c>
      <c r="I13" s="177">
        <f t="shared" si="25"/>
        <v>0.88150617762778039</v>
      </c>
      <c r="J13" s="177">
        <f t="shared" si="29"/>
        <v>-1.2801994800139882E-2</v>
      </c>
      <c r="K13" s="178">
        <f t="shared" ref="K13:L18" si="32">IF(ISERROR(K12+D13),0,K12+D13)</f>
        <v>73656.885961627981</v>
      </c>
      <c r="L13" s="178">
        <f t="shared" si="32"/>
        <v>64929</v>
      </c>
      <c r="M13" s="178">
        <f t="shared" ref="M13:M18" si="33">IF(ISERROR(M12+H13),0,M12+H13)</f>
        <v>65771</v>
      </c>
      <c r="N13" s="177">
        <f t="shared" si="30"/>
        <v>0.88150617762778039</v>
      </c>
      <c r="O13" s="177">
        <f t="shared" si="6"/>
        <v>-1.2801994800139882E-2</v>
      </c>
      <c r="P13" s="179"/>
      <c r="Q13" s="180">
        <v>54</v>
      </c>
      <c r="R13" s="180">
        <v>27</v>
      </c>
      <c r="S13" s="180">
        <v>186</v>
      </c>
      <c r="T13" s="180">
        <v>4</v>
      </c>
      <c r="U13" s="180">
        <v>0</v>
      </c>
      <c r="V13" s="180">
        <v>4</v>
      </c>
      <c r="W13" s="180">
        <v>0</v>
      </c>
      <c r="X13" s="180">
        <v>0</v>
      </c>
      <c r="Y13" s="205">
        <f t="shared" si="27"/>
        <v>1202.3888888888889</v>
      </c>
      <c r="Z13" s="205">
        <f t="shared" si="28"/>
        <v>2404.7777777777778</v>
      </c>
      <c r="AA13" s="206">
        <f t="shared" si="21"/>
        <v>2</v>
      </c>
      <c r="AB13" s="207">
        <f t="shared" si="22"/>
        <v>0.14516129032258066</v>
      </c>
      <c r="AC13" s="183">
        <f t="shared" si="23"/>
        <v>0.14814814814814814</v>
      </c>
      <c r="AD13" s="183">
        <f t="shared" si="7"/>
        <v>0</v>
      </c>
      <c r="AE13" s="183">
        <f t="shared" ref="AE13:AE17" si="34">IF(ISERROR(W13/R13),"",W13/R13)</f>
        <v>0</v>
      </c>
      <c r="AF13" s="183">
        <f t="shared" si="9"/>
        <v>0.14814814814814814</v>
      </c>
      <c r="AG13" s="183">
        <f>+X13/R13</f>
        <v>0</v>
      </c>
      <c r="AH13" s="180">
        <v>0</v>
      </c>
      <c r="AI13" s="183">
        <f t="shared" si="11"/>
        <v>0</v>
      </c>
      <c r="AJ13" s="180">
        <v>440</v>
      </c>
      <c r="AK13" s="185">
        <f t="shared" si="12"/>
        <v>6.7766329375163643E-3</v>
      </c>
      <c r="AL13" s="180">
        <v>0</v>
      </c>
      <c r="AM13" s="180">
        <v>0</v>
      </c>
      <c r="AN13" s="183">
        <f t="shared" si="13"/>
        <v>0</v>
      </c>
      <c r="AO13" s="180">
        <v>3</v>
      </c>
      <c r="AP13" s="180">
        <v>3573</v>
      </c>
      <c r="AQ13" s="183">
        <f t="shared" si="14"/>
        <v>5.5029339740331744E-2</v>
      </c>
      <c r="AR13" s="180">
        <v>1</v>
      </c>
      <c r="AS13" s="180">
        <v>1699</v>
      </c>
      <c r="AT13" s="183">
        <f t="shared" si="15"/>
        <v>2.6167044001909778E-2</v>
      </c>
      <c r="AU13" s="180">
        <v>4</v>
      </c>
      <c r="AV13" s="180">
        <v>7172</v>
      </c>
      <c r="AW13" s="183">
        <f t="shared" si="16"/>
        <v>0.11045911688151673</v>
      </c>
      <c r="AX13" s="180">
        <v>13</v>
      </c>
      <c r="AY13" s="186">
        <f t="shared" si="17"/>
        <v>0.48148148148148145</v>
      </c>
      <c r="AZ13" s="180">
        <v>100</v>
      </c>
      <c r="BA13" s="180">
        <v>80</v>
      </c>
      <c r="BB13" s="180">
        <v>0</v>
      </c>
      <c r="BC13" s="180">
        <v>0</v>
      </c>
      <c r="BD13" s="208">
        <f t="shared" si="18"/>
        <v>0</v>
      </c>
      <c r="BE13" s="180">
        <v>0</v>
      </c>
      <c r="BF13" s="187">
        <f t="shared" si="19"/>
        <v>0</v>
      </c>
      <c r="BG13" s="180">
        <v>0</v>
      </c>
      <c r="BH13" s="187">
        <f t="shared" si="20"/>
        <v>0</v>
      </c>
    </row>
    <row r="14" spans="1:60" s="3" customFormat="1" x14ac:dyDescent="0.25">
      <c r="A14" s="170"/>
      <c r="B14" s="171" t="s">
        <v>33</v>
      </c>
      <c r="C14" s="172">
        <f t="shared" si="31"/>
        <v>46267</v>
      </c>
      <c r="D14" s="204">
        <v>76859.359264307466</v>
      </c>
      <c r="E14" s="174">
        <v>119760</v>
      </c>
      <c r="F14" s="175"/>
      <c r="G14" s="176">
        <f t="shared" si="24"/>
        <v>0</v>
      </c>
      <c r="H14" s="262">
        <v>66849</v>
      </c>
      <c r="I14" s="177">
        <f t="shared" si="25"/>
        <v>1.5581706788390448</v>
      </c>
      <c r="J14" s="177">
        <f t="shared" si="29"/>
        <v>0.7915002468249337</v>
      </c>
      <c r="K14" s="178">
        <f t="shared" si="32"/>
        <v>150516.24522593545</v>
      </c>
      <c r="L14" s="178">
        <f t="shared" si="32"/>
        <v>184689</v>
      </c>
      <c r="M14" s="178">
        <f t="shared" si="33"/>
        <v>132620</v>
      </c>
      <c r="N14" s="177">
        <f t="shared" si="30"/>
        <v>1.2270369867569368</v>
      </c>
      <c r="O14" s="177">
        <f t="shared" si="6"/>
        <v>0.39261800633388622</v>
      </c>
      <c r="P14" s="189"/>
      <c r="Q14" s="180">
        <v>58</v>
      </c>
      <c r="R14" s="180">
        <v>29</v>
      </c>
      <c r="S14" s="180">
        <v>206</v>
      </c>
      <c r="T14" s="180">
        <v>7</v>
      </c>
      <c r="U14" s="180">
        <v>0</v>
      </c>
      <c r="V14" s="180">
        <v>1</v>
      </c>
      <c r="W14" s="180">
        <v>0</v>
      </c>
      <c r="X14" s="180">
        <v>0</v>
      </c>
      <c r="Y14" s="205">
        <f t="shared" si="27"/>
        <v>2064.8275862068967</v>
      </c>
      <c r="Z14" s="205">
        <f t="shared" si="28"/>
        <v>4129.6551724137935</v>
      </c>
      <c r="AA14" s="206">
        <f t="shared" si="21"/>
        <v>2</v>
      </c>
      <c r="AB14" s="207">
        <f t="shared" si="22"/>
        <v>0.14077669902912621</v>
      </c>
      <c r="AC14" s="183">
        <f t="shared" si="23"/>
        <v>0.2413793103448276</v>
      </c>
      <c r="AD14" s="183">
        <f t="shared" si="7"/>
        <v>0</v>
      </c>
      <c r="AE14" s="183">
        <f t="shared" si="34"/>
        <v>0</v>
      </c>
      <c r="AF14" s="183">
        <f t="shared" si="9"/>
        <v>3.4482758620689655E-2</v>
      </c>
      <c r="AG14" s="183">
        <f t="shared" ref="AG14:AG17" si="35">+X14/R14</f>
        <v>0</v>
      </c>
      <c r="AH14" s="180">
        <v>2499</v>
      </c>
      <c r="AI14" s="183">
        <f t="shared" si="11"/>
        <v>2.0866733466933868E-2</v>
      </c>
      <c r="AJ14" s="180">
        <v>760</v>
      </c>
      <c r="AK14" s="185">
        <f t="shared" si="12"/>
        <v>6.3460253841015361E-3</v>
      </c>
      <c r="AL14" s="180">
        <v>1</v>
      </c>
      <c r="AM14" s="180">
        <v>32997</v>
      </c>
      <c r="AN14" s="183">
        <f t="shared" si="13"/>
        <v>0.27552605210420844</v>
      </c>
      <c r="AO14" s="180">
        <v>0</v>
      </c>
      <c r="AP14" s="180">
        <v>0</v>
      </c>
      <c r="AQ14" s="183">
        <f t="shared" si="14"/>
        <v>0</v>
      </c>
      <c r="AR14" s="180">
        <v>1</v>
      </c>
      <c r="AS14" s="180">
        <v>32997</v>
      </c>
      <c r="AT14" s="183">
        <f t="shared" si="15"/>
        <v>0.27552605210420844</v>
      </c>
      <c r="AU14" s="180">
        <v>4</v>
      </c>
      <c r="AV14" s="180">
        <v>7071</v>
      </c>
      <c r="AW14" s="183">
        <f t="shared" si="16"/>
        <v>5.9043086172344689E-2</v>
      </c>
      <c r="AX14" s="180">
        <v>15</v>
      </c>
      <c r="AY14" s="186">
        <f t="shared" si="17"/>
        <v>0.51724137931034486</v>
      </c>
      <c r="AZ14" s="180">
        <v>100</v>
      </c>
      <c r="BA14" s="180">
        <v>100</v>
      </c>
      <c r="BB14" s="180">
        <v>0</v>
      </c>
      <c r="BC14" s="180">
        <v>0</v>
      </c>
      <c r="BD14" s="208">
        <f t="shared" si="18"/>
        <v>0</v>
      </c>
      <c r="BE14" s="180">
        <v>0</v>
      </c>
      <c r="BF14" s="187">
        <f t="shared" si="19"/>
        <v>0</v>
      </c>
      <c r="BG14" s="180">
        <v>0</v>
      </c>
      <c r="BH14" s="187">
        <f t="shared" si="20"/>
        <v>0</v>
      </c>
    </row>
    <row r="15" spans="1:60" s="3" customFormat="1" x14ac:dyDescent="0.25">
      <c r="A15" s="209"/>
      <c r="B15" s="171" t="s">
        <v>40</v>
      </c>
      <c r="C15" s="172">
        <f t="shared" si="31"/>
        <v>46268</v>
      </c>
      <c r="D15" s="204">
        <v>89669.25247502538</v>
      </c>
      <c r="E15" s="174">
        <v>70583</v>
      </c>
      <c r="F15" s="175"/>
      <c r="G15" s="176">
        <f t="shared" si="24"/>
        <v>0</v>
      </c>
      <c r="H15" s="262">
        <v>69939</v>
      </c>
      <c r="I15" s="177">
        <f t="shared" si="25"/>
        <v>0.78714830392568214</v>
      </c>
      <c r="J15" s="177">
        <f t="shared" si="29"/>
        <v>9.2080241353178494E-3</v>
      </c>
      <c r="K15" s="178">
        <f t="shared" si="32"/>
        <v>240185.49770096084</v>
      </c>
      <c r="L15" s="178">
        <f t="shared" si="32"/>
        <v>255272</v>
      </c>
      <c r="M15" s="178">
        <f t="shared" si="33"/>
        <v>202559</v>
      </c>
      <c r="N15" s="177">
        <f t="shared" si="30"/>
        <v>1.062811878499935</v>
      </c>
      <c r="O15" s="177">
        <f t="shared" si="6"/>
        <v>0.26023528947121588</v>
      </c>
      <c r="P15" s="179"/>
      <c r="Q15" s="180">
        <v>75</v>
      </c>
      <c r="R15" s="180">
        <v>37</v>
      </c>
      <c r="S15" s="180">
        <v>231</v>
      </c>
      <c r="T15" s="180">
        <v>6</v>
      </c>
      <c r="U15" s="180">
        <v>0</v>
      </c>
      <c r="V15" s="180">
        <v>4</v>
      </c>
      <c r="W15" s="180">
        <v>0</v>
      </c>
      <c r="X15" s="180">
        <v>0</v>
      </c>
      <c r="Y15" s="205">
        <f t="shared" si="27"/>
        <v>941.10666666666668</v>
      </c>
      <c r="Z15" s="205">
        <f t="shared" si="28"/>
        <v>1907.6486486486488</v>
      </c>
      <c r="AA15" s="206">
        <f t="shared" si="21"/>
        <v>2.0270270270270272</v>
      </c>
      <c r="AB15" s="207">
        <f t="shared" si="22"/>
        <v>0.16017316017316016</v>
      </c>
      <c r="AC15" s="183">
        <f t="shared" si="23"/>
        <v>0.16216216216216217</v>
      </c>
      <c r="AD15" s="183">
        <f t="shared" si="7"/>
        <v>0</v>
      </c>
      <c r="AE15" s="183">
        <f t="shared" si="34"/>
        <v>0</v>
      </c>
      <c r="AF15" s="183">
        <f t="shared" si="9"/>
        <v>0.10810810810810811</v>
      </c>
      <c r="AG15" s="183">
        <f t="shared" si="35"/>
        <v>0</v>
      </c>
      <c r="AH15" s="180">
        <v>0</v>
      </c>
      <c r="AI15" s="183">
        <f t="shared" si="11"/>
        <v>0</v>
      </c>
      <c r="AJ15" s="180">
        <v>630</v>
      </c>
      <c r="AK15" s="185">
        <f t="shared" si="12"/>
        <v>8.9256619865973399E-3</v>
      </c>
      <c r="AL15" s="180">
        <v>0</v>
      </c>
      <c r="AM15" s="180">
        <v>0</v>
      </c>
      <c r="AN15" s="183">
        <f t="shared" si="13"/>
        <v>0</v>
      </c>
      <c r="AO15" s="180">
        <v>1</v>
      </c>
      <c r="AP15" s="180">
        <v>1299</v>
      </c>
      <c r="AQ15" s="183">
        <f t="shared" si="14"/>
        <v>1.8403864953317372E-2</v>
      </c>
      <c r="AR15" s="180">
        <v>0</v>
      </c>
      <c r="AS15" s="180">
        <v>0</v>
      </c>
      <c r="AT15" s="183">
        <f t="shared" si="15"/>
        <v>0</v>
      </c>
      <c r="AU15" s="180">
        <v>2</v>
      </c>
      <c r="AV15" s="180">
        <v>648</v>
      </c>
      <c r="AW15" s="183">
        <f t="shared" si="16"/>
        <v>9.1806809005001207E-3</v>
      </c>
      <c r="AX15" s="180">
        <v>20</v>
      </c>
      <c r="AY15" s="186">
        <f t="shared" si="17"/>
        <v>0.54054054054054057</v>
      </c>
      <c r="AZ15" s="180">
        <v>100</v>
      </c>
      <c r="BA15" s="180">
        <v>110</v>
      </c>
      <c r="BB15" s="180">
        <v>1</v>
      </c>
      <c r="BC15" s="180">
        <v>7794</v>
      </c>
      <c r="BD15" s="208">
        <f t="shared" si="18"/>
        <v>0.11042318971990422</v>
      </c>
      <c r="BE15" s="180">
        <v>0</v>
      </c>
      <c r="BF15" s="187">
        <f t="shared" si="19"/>
        <v>0</v>
      </c>
      <c r="BG15" s="180">
        <v>0</v>
      </c>
      <c r="BH15" s="187">
        <f t="shared" si="20"/>
        <v>0</v>
      </c>
    </row>
    <row r="16" spans="1:60" s="3" customFormat="1" x14ac:dyDescent="0.25">
      <c r="A16" s="209"/>
      <c r="B16" s="171" t="s">
        <v>34</v>
      </c>
      <c r="C16" s="172">
        <f t="shared" si="31"/>
        <v>46269</v>
      </c>
      <c r="D16" s="204">
        <v>128098.93210717911</v>
      </c>
      <c r="E16" s="174">
        <v>51966</v>
      </c>
      <c r="F16" s="175"/>
      <c r="G16" s="176">
        <f t="shared" si="24"/>
        <v>0</v>
      </c>
      <c r="H16" s="262">
        <v>81017</v>
      </c>
      <c r="I16" s="177">
        <f t="shared" si="25"/>
        <v>0.40567082914103114</v>
      </c>
      <c r="J16" s="177">
        <f t="shared" si="29"/>
        <v>-0.35857906365330738</v>
      </c>
      <c r="K16" s="178">
        <f t="shared" si="32"/>
        <v>368284.42980813992</v>
      </c>
      <c r="L16" s="178">
        <f t="shared" si="32"/>
        <v>307238</v>
      </c>
      <c r="M16" s="178">
        <f t="shared" si="33"/>
        <v>283576</v>
      </c>
      <c r="N16" s="177">
        <f t="shared" si="30"/>
        <v>0.83424107872292497</v>
      </c>
      <c r="O16" s="177">
        <f t="shared" si="6"/>
        <v>8.3441476006432147E-2</v>
      </c>
      <c r="P16" s="189"/>
      <c r="Q16" s="180">
        <v>75</v>
      </c>
      <c r="R16" s="180">
        <v>34</v>
      </c>
      <c r="S16" s="180">
        <v>233</v>
      </c>
      <c r="T16" s="180">
        <v>3</v>
      </c>
      <c r="U16" s="180">
        <v>1</v>
      </c>
      <c r="V16" s="180">
        <v>3</v>
      </c>
      <c r="W16" s="180">
        <v>0</v>
      </c>
      <c r="X16" s="180">
        <v>1</v>
      </c>
      <c r="Y16" s="205">
        <f t="shared" si="27"/>
        <v>692.88</v>
      </c>
      <c r="Z16" s="205">
        <f t="shared" si="28"/>
        <v>1528.4117647058824</v>
      </c>
      <c r="AA16" s="206">
        <f t="shared" si="21"/>
        <v>2.2058823529411766</v>
      </c>
      <c r="AB16" s="207">
        <f t="shared" si="22"/>
        <v>0.14592274678111589</v>
      </c>
      <c r="AC16" s="183">
        <f t="shared" si="23"/>
        <v>8.8235294117647065E-2</v>
      </c>
      <c r="AD16" s="183">
        <f t="shared" si="7"/>
        <v>2.9411764705882353E-2</v>
      </c>
      <c r="AE16" s="183">
        <f t="shared" si="34"/>
        <v>0</v>
      </c>
      <c r="AF16" s="183">
        <f t="shared" si="9"/>
        <v>8.8235294117647065E-2</v>
      </c>
      <c r="AG16" s="183">
        <f t="shared" si="35"/>
        <v>2.9411764705882353E-2</v>
      </c>
      <c r="AH16" s="180">
        <v>1499</v>
      </c>
      <c r="AI16" s="183">
        <f t="shared" si="11"/>
        <v>2.8845783781703421E-2</v>
      </c>
      <c r="AJ16" s="180">
        <v>320</v>
      </c>
      <c r="AK16" s="185">
        <f t="shared" si="12"/>
        <v>6.1578724550667742E-3</v>
      </c>
      <c r="AL16" s="180">
        <v>1</v>
      </c>
      <c r="AM16" s="180">
        <v>954</v>
      </c>
      <c r="AN16" s="183">
        <f t="shared" si="13"/>
        <v>1.8358157256667822E-2</v>
      </c>
      <c r="AO16" s="180">
        <v>4</v>
      </c>
      <c r="AP16" s="180">
        <v>5546</v>
      </c>
      <c r="AQ16" s="183">
        <f t="shared" si="14"/>
        <v>0.10672362698687604</v>
      </c>
      <c r="AR16" s="180">
        <v>2</v>
      </c>
      <c r="AS16" s="180">
        <v>2748</v>
      </c>
      <c r="AT16" s="183">
        <f t="shared" si="15"/>
        <v>5.2880729707885925E-2</v>
      </c>
      <c r="AU16" s="180">
        <v>9</v>
      </c>
      <c r="AV16" s="180">
        <v>12702</v>
      </c>
      <c r="AW16" s="183">
        <f t="shared" si="16"/>
        <v>0.24442904976330679</v>
      </c>
      <c r="AX16" s="180">
        <v>17</v>
      </c>
      <c r="AY16" s="186">
        <f t="shared" si="17"/>
        <v>0.5</v>
      </c>
      <c r="AZ16" s="180">
        <v>100</v>
      </c>
      <c r="BA16" s="180">
        <v>50</v>
      </c>
      <c r="BB16" s="180">
        <v>0</v>
      </c>
      <c r="BC16" s="180">
        <v>0</v>
      </c>
      <c r="BD16" s="208">
        <f t="shared" si="18"/>
        <v>0</v>
      </c>
      <c r="BE16" s="180">
        <v>0</v>
      </c>
      <c r="BF16" s="187">
        <f t="shared" si="19"/>
        <v>0</v>
      </c>
      <c r="BG16" s="180">
        <v>0</v>
      </c>
      <c r="BH16" s="187">
        <f t="shared" si="20"/>
        <v>0</v>
      </c>
    </row>
    <row r="17" spans="1:60" s="3" customFormat="1" x14ac:dyDescent="0.25">
      <c r="A17" s="209"/>
      <c r="B17" s="171" t="s">
        <v>35</v>
      </c>
      <c r="C17" s="172">
        <f t="shared" si="31"/>
        <v>46270</v>
      </c>
      <c r="D17" s="204">
        <v>166528.61173933282</v>
      </c>
      <c r="E17" s="210">
        <v>153776</v>
      </c>
      <c r="F17" s="175"/>
      <c r="G17" s="176">
        <f t="shared" si="24"/>
        <v>0</v>
      </c>
      <c r="H17" s="262">
        <v>190445</v>
      </c>
      <c r="I17" s="177">
        <f t="shared" si="25"/>
        <v>0.92342089682886164</v>
      </c>
      <c r="J17" s="177">
        <f t="shared" si="29"/>
        <v>-0.19254377904381847</v>
      </c>
      <c r="K17" s="178">
        <f t="shared" si="32"/>
        <v>534813.04154747271</v>
      </c>
      <c r="L17" s="178">
        <f t="shared" si="32"/>
        <v>461014</v>
      </c>
      <c r="M17" s="178">
        <f t="shared" si="33"/>
        <v>474021</v>
      </c>
      <c r="N17" s="177">
        <f t="shared" si="30"/>
        <v>0.86200964483974363</v>
      </c>
      <c r="O17" s="177">
        <f t="shared" si="6"/>
        <v>-2.7439712586573184E-2</v>
      </c>
      <c r="P17" s="179"/>
      <c r="Q17" s="180">
        <v>178</v>
      </c>
      <c r="R17" s="180">
        <v>66</v>
      </c>
      <c r="S17" s="180">
        <v>437</v>
      </c>
      <c r="T17" s="180">
        <v>3</v>
      </c>
      <c r="U17" s="180">
        <v>1</v>
      </c>
      <c r="V17" s="180">
        <v>9</v>
      </c>
      <c r="W17" s="180">
        <v>0</v>
      </c>
      <c r="X17" s="180">
        <v>0</v>
      </c>
      <c r="Y17" s="205">
        <f t="shared" si="27"/>
        <v>863.91011235955057</v>
      </c>
      <c r="Z17" s="205">
        <f t="shared" si="28"/>
        <v>2329.939393939394</v>
      </c>
      <c r="AA17" s="211">
        <f t="shared" si="21"/>
        <v>2.6969696969696968</v>
      </c>
      <c r="AB17" s="207">
        <f t="shared" si="22"/>
        <v>0.15102974828375287</v>
      </c>
      <c r="AC17" s="183">
        <f t="shared" si="23"/>
        <v>4.5454545454545456E-2</v>
      </c>
      <c r="AD17" s="183">
        <f t="shared" si="7"/>
        <v>1.5151515151515152E-2</v>
      </c>
      <c r="AE17" s="183">
        <f t="shared" si="34"/>
        <v>0</v>
      </c>
      <c r="AF17" s="183">
        <f t="shared" si="9"/>
        <v>0.13636363636363635</v>
      </c>
      <c r="AG17" s="183">
        <f t="shared" si="35"/>
        <v>0</v>
      </c>
      <c r="AH17" s="180">
        <v>1199</v>
      </c>
      <c r="AI17" s="183">
        <f t="shared" si="11"/>
        <v>7.7970554572885237E-3</v>
      </c>
      <c r="AJ17" s="180">
        <v>288</v>
      </c>
      <c r="AK17" s="185">
        <f t="shared" si="12"/>
        <v>1.8728540214337738E-3</v>
      </c>
      <c r="AL17" s="180">
        <v>1</v>
      </c>
      <c r="AM17" s="180">
        <v>799</v>
      </c>
      <c r="AN17" s="183">
        <f t="shared" si="13"/>
        <v>5.195869316408282E-3</v>
      </c>
      <c r="AO17" s="180">
        <v>2</v>
      </c>
      <c r="AP17" s="180">
        <v>949</v>
      </c>
      <c r="AQ17" s="183">
        <f t="shared" si="14"/>
        <v>6.1713141192383724E-3</v>
      </c>
      <c r="AR17" s="180">
        <v>0</v>
      </c>
      <c r="AS17" s="180">
        <v>0</v>
      </c>
      <c r="AT17" s="183">
        <f t="shared" si="15"/>
        <v>0</v>
      </c>
      <c r="AU17" s="180">
        <v>9</v>
      </c>
      <c r="AV17" s="180">
        <v>6043</v>
      </c>
      <c r="AW17" s="183">
        <f t="shared" si="16"/>
        <v>3.9297419623348248E-2</v>
      </c>
      <c r="AX17" s="180">
        <v>31</v>
      </c>
      <c r="AY17" s="186">
        <f t="shared" si="17"/>
        <v>0.46969696969696972</v>
      </c>
      <c r="AZ17" s="180">
        <v>100</v>
      </c>
      <c r="BA17" s="180">
        <v>100</v>
      </c>
      <c r="BB17" s="180">
        <v>0</v>
      </c>
      <c r="BC17" s="180">
        <v>0</v>
      </c>
      <c r="BD17" s="208">
        <f t="shared" si="18"/>
        <v>0</v>
      </c>
      <c r="BE17" s="180">
        <v>0</v>
      </c>
      <c r="BF17" s="187">
        <f t="shared" si="19"/>
        <v>0</v>
      </c>
      <c r="BG17" s="180">
        <v>0</v>
      </c>
      <c r="BH17" s="187">
        <f t="shared" si="20"/>
        <v>0</v>
      </c>
    </row>
    <row r="18" spans="1:60" s="3" customFormat="1" x14ac:dyDescent="0.25">
      <c r="A18" s="209"/>
      <c r="B18" s="171" t="s">
        <v>36</v>
      </c>
      <c r="C18" s="172">
        <f t="shared" si="31"/>
        <v>46271</v>
      </c>
      <c r="D18" s="204"/>
      <c r="E18" s="174"/>
      <c r="F18" s="175"/>
      <c r="G18" s="176" t="str">
        <f t="shared" si="24"/>
        <v/>
      </c>
      <c r="H18" s="263">
        <v>130963</v>
      </c>
      <c r="I18" s="177" t="str">
        <f t="shared" si="25"/>
        <v/>
      </c>
      <c r="J18" s="177">
        <f t="shared" si="29"/>
        <v>-1</v>
      </c>
      <c r="K18" s="178">
        <f t="shared" si="32"/>
        <v>534813.04154747271</v>
      </c>
      <c r="L18" s="178">
        <f t="shared" si="32"/>
        <v>461014</v>
      </c>
      <c r="M18" s="178">
        <f t="shared" si="33"/>
        <v>604984</v>
      </c>
      <c r="N18" s="177">
        <f t="shared" si="30"/>
        <v>0.86200964483974363</v>
      </c>
      <c r="O18" s="177">
        <f t="shared" si="6"/>
        <v>-0.23797323565581896</v>
      </c>
      <c r="P18" s="189"/>
      <c r="Q18" s="180"/>
      <c r="R18" s="180"/>
      <c r="S18" s="180"/>
      <c r="T18" s="180"/>
      <c r="U18" s="180"/>
      <c r="V18" s="180"/>
      <c r="W18" s="180"/>
      <c r="X18" s="180"/>
      <c r="Y18" s="205" t="str">
        <f t="shared" si="27"/>
        <v/>
      </c>
      <c r="Z18" s="205" t="str">
        <f t="shared" si="28"/>
        <v/>
      </c>
      <c r="AA18" s="206" t="str">
        <f t="shared" si="21"/>
        <v/>
      </c>
      <c r="AB18" s="207" t="str">
        <f t="shared" si="22"/>
        <v/>
      </c>
      <c r="AC18" s="183" t="str">
        <f>IF(ISERROR(T18/R18),"",T18/R18)</f>
        <v/>
      </c>
      <c r="AD18" s="183" t="str">
        <f>IF(ISERROR(U18/R18),"",U18/R18)</f>
        <v/>
      </c>
      <c r="AE18" s="183" t="str">
        <f>IF(ISERROR(W18/R18),"",W18/R18)</f>
        <v/>
      </c>
      <c r="AF18" s="183" t="e">
        <f>+V18/R18</f>
        <v>#DIV/0!</v>
      </c>
      <c r="AG18" s="183" t="e">
        <f>+X18/R18</f>
        <v>#DIV/0!</v>
      </c>
      <c r="AH18" s="180"/>
      <c r="AI18" s="183" t="e">
        <f t="shared" si="11"/>
        <v>#DIV/0!</v>
      </c>
      <c r="AJ18" s="180"/>
      <c r="AK18" s="185" t="e">
        <f t="shared" si="12"/>
        <v>#DIV/0!</v>
      </c>
      <c r="AL18" s="180"/>
      <c r="AM18" s="180"/>
      <c r="AN18" s="183" t="e">
        <f t="shared" si="13"/>
        <v>#DIV/0!</v>
      </c>
      <c r="AO18" s="180"/>
      <c r="AP18" s="180"/>
      <c r="AQ18" s="183" t="e">
        <f t="shared" si="14"/>
        <v>#DIV/0!</v>
      </c>
      <c r="AR18" s="180"/>
      <c r="AS18" s="180"/>
      <c r="AT18" s="183" t="e">
        <f t="shared" si="15"/>
        <v>#DIV/0!</v>
      </c>
      <c r="AU18" s="180"/>
      <c r="AV18" s="180"/>
      <c r="AW18" s="183" t="e">
        <f t="shared" si="16"/>
        <v>#DIV/0!</v>
      </c>
      <c r="AX18" s="180"/>
      <c r="AY18" s="186" t="e">
        <f t="shared" si="17"/>
        <v>#DIV/0!</v>
      </c>
      <c r="AZ18" s="180"/>
      <c r="BA18" s="180"/>
      <c r="BB18" s="180"/>
      <c r="BC18" s="180"/>
      <c r="BD18" s="208" t="e">
        <f t="shared" si="18"/>
        <v>#DIV/0!</v>
      </c>
      <c r="BE18" s="180"/>
      <c r="BF18" s="187" t="e">
        <f t="shared" si="19"/>
        <v>#DIV/0!</v>
      </c>
      <c r="BG18" s="180">
        <v>0</v>
      </c>
      <c r="BH18" s="187" t="e">
        <f t="shared" si="20"/>
        <v>#DIV/0!</v>
      </c>
    </row>
    <row r="19" spans="1:60" s="11" customFormat="1" x14ac:dyDescent="0.25">
      <c r="A19" s="190"/>
      <c r="B19" s="191" t="s">
        <v>37</v>
      </c>
      <c r="C19" s="212"/>
      <c r="D19" s="192">
        <f>SUM(D12:D18)</f>
        <v>534813.04154747271</v>
      </c>
      <c r="E19" s="193">
        <f>SUM(E12:E18)</f>
        <v>461014</v>
      </c>
      <c r="F19" s="193">
        <f>SUM(F12:F18)</f>
        <v>0</v>
      </c>
      <c r="G19" s="194">
        <f t="shared" si="24"/>
        <v>0</v>
      </c>
      <c r="H19" s="193">
        <f>SUM(H12:H18)</f>
        <v>604984</v>
      </c>
      <c r="I19" s="195">
        <f t="shared" si="25"/>
        <v>0.86200964483974363</v>
      </c>
      <c r="J19" s="195">
        <f>IF(ISERROR(E19/H19),"",(E19/H19))-1</f>
        <v>-0.23797323565581896</v>
      </c>
      <c r="K19" s="196"/>
      <c r="L19" s="196"/>
      <c r="M19" s="196"/>
      <c r="N19" s="195"/>
      <c r="O19" s="195"/>
      <c r="P19" s="179"/>
      <c r="Q19" s="196">
        <f t="shared" ref="Q19:V19" si="36">SUM(Q12:Q18)</f>
        <v>440</v>
      </c>
      <c r="R19" s="196">
        <f t="shared" si="36"/>
        <v>193</v>
      </c>
      <c r="S19" s="196">
        <f t="shared" si="36"/>
        <v>1293</v>
      </c>
      <c r="T19" s="196">
        <f t="shared" si="36"/>
        <v>23</v>
      </c>
      <c r="U19" s="196">
        <f t="shared" si="36"/>
        <v>2</v>
      </c>
      <c r="V19" s="196">
        <f t="shared" si="36"/>
        <v>21</v>
      </c>
      <c r="W19" s="196">
        <f t="shared" ref="W19:X19" si="37">SUM(W12:W18)</f>
        <v>0</v>
      </c>
      <c r="X19" s="196">
        <f t="shared" si="37"/>
        <v>1</v>
      </c>
      <c r="Y19" s="197">
        <f t="shared" si="27"/>
        <v>1047.7590909090909</v>
      </c>
      <c r="Z19" s="197">
        <f>IF(ISERROR(E19/R19),"",E19/R19)</f>
        <v>2388.6735751295337</v>
      </c>
      <c r="AA19" s="198">
        <f t="shared" si="21"/>
        <v>2.2797927461139897</v>
      </c>
      <c r="AB19" s="199">
        <f t="shared" si="22"/>
        <v>0.14926527455529776</v>
      </c>
      <c r="AC19" s="213">
        <f>IF(ISERROR(T19/R19),"",T19/R19)</f>
        <v>0.11917098445595854</v>
      </c>
      <c r="AD19" s="199">
        <f>IF(ISERROR(U19/R19),"",U19/R19)</f>
        <v>1.0362694300518135E-2</v>
      </c>
      <c r="AE19" s="199">
        <f>IF(ISERROR(W19/R19),"",W19/R19)</f>
        <v>0</v>
      </c>
      <c r="AF19" s="199">
        <f>+V19/R19</f>
        <v>0.10880829015544041</v>
      </c>
      <c r="AG19" s="199">
        <f>+X19/R19</f>
        <v>5.1813471502590676E-3</v>
      </c>
      <c r="AH19" s="200">
        <f>SUM(AH12:AH18)</f>
        <v>5197</v>
      </c>
      <c r="AI19" s="199">
        <f t="shared" si="11"/>
        <v>1.1272976525658656E-2</v>
      </c>
      <c r="AJ19" s="200">
        <f>SUM(AJ12:AJ18)</f>
        <v>2438</v>
      </c>
      <c r="AK19" s="213">
        <f t="shared" si="12"/>
        <v>5.2883426533684441E-3</v>
      </c>
      <c r="AL19" s="200">
        <f>SUM(AL12:AL18)</f>
        <v>3</v>
      </c>
      <c r="AM19" s="200">
        <f>SUM(AM12:AM18)</f>
        <v>34750</v>
      </c>
      <c r="AN19" s="199">
        <f t="shared" si="13"/>
        <v>7.5377320428446859E-2</v>
      </c>
      <c r="AO19" s="200">
        <f>+SUM(AO12:AO18)</f>
        <v>10</v>
      </c>
      <c r="AP19" s="200">
        <f>+SUM(AP12:AP18)</f>
        <v>11367</v>
      </c>
      <c r="AQ19" s="199">
        <f t="shared" si="14"/>
        <v>2.4656518023313825E-2</v>
      </c>
      <c r="AR19" s="200">
        <f>+SUM(AR12:AR18)</f>
        <v>4</v>
      </c>
      <c r="AS19" s="200">
        <f>+SUM(AS12:AS18)</f>
        <v>37444</v>
      </c>
      <c r="AT19" s="199">
        <f t="shared" si="15"/>
        <v>8.1220960751734225E-2</v>
      </c>
      <c r="AU19" s="200">
        <f>+SUM(AU12:AU18)</f>
        <v>28</v>
      </c>
      <c r="AV19" s="200">
        <f>+SUM(AV12:AV18)</f>
        <v>33636</v>
      </c>
      <c r="AW19" s="199">
        <f t="shared" si="16"/>
        <v>7.2960907911690312E-2</v>
      </c>
      <c r="AX19" s="200">
        <f>SUM(AX12:AX18)</f>
        <v>96</v>
      </c>
      <c r="AY19" s="202">
        <f t="shared" si="17"/>
        <v>0.49740932642487046</v>
      </c>
      <c r="AZ19" s="200">
        <f>SUM(AZ12:AZ18)</f>
        <v>500</v>
      </c>
      <c r="BA19" s="200">
        <f>SUM(BA12:BA18)</f>
        <v>440</v>
      </c>
      <c r="BB19" s="200">
        <f>SUM(BB12:BB18)</f>
        <v>1</v>
      </c>
      <c r="BC19" s="200">
        <f>SUM(BC12:BC18)</f>
        <v>7794</v>
      </c>
      <c r="BD19" s="199">
        <f t="shared" si="18"/>
        <v>1.6906211091203303E-2</v>
      </c>
      <c r="BE19" s="200">
        <f>SUM(BE12:BE18)</f>
        <v>0</v>
      </c>
      <c r="BF19" s="203">
        <f t="shared" si="19"/>
        <v>0</v>
      </c>
      <c r="BG19" s="200">
        <f>SUM(BG12:BG18)</f>
        <v>0</v>
      </c>
      <c r="BH19" s="203">
        <f t="shared" si="20"/>
        <v>0</v>
      </c>
    </row>
    <row r="20" spans="1:60" s="2" customFormat="1" x14ac:dyDescent="0.25">
      <c r="A20" s="170" t="s">
        <v>38</v>
      </c>
      <c r="B20" s="171" t="s">
        <v>31</v>
      </c>
      <c r="C20" s="172">
        <f>C18+1</f>
        <v>46272</v>
      </c>
      <c r="D20" s="214">
        <v>73656.885961627981</v>
      </c>
      <c r="E20" s="188">
        <v>38921</v>
      </c>
      <c r="F20" s="175"/>
      <c r="G20" s="176">
        <f t="shared" si="24"/>
        <v>0</v>
      </c>
      <c r="H20" s="262">
        <v>166519</v>
      </c>
      <c r="I20" s="177">
        <f>IF(ISERROR(E20/D20),"",E20/D20)</f>
        <v>0.52840952331702074</v>
      </c>
      <c r="J20" s="177">
        <f t="shared" si="29"/>
        <v>-0.76626691248446122</v>
      </c>
      <c r="K20" s="178">
        <f>IF(ISERROR(K18+D20),0,K18+D20)</f>
        <v>608469.92750910064</v>
      </c>
      <c r="L20" s="178">
        <f>IF(ISERROR(L18+E20),0,L18+E20)</f>
        <v>499935</v>
      </c>
      <c r="M20" s="178">
        <f>IF(ISERROR(M18+H20),0,M18+H20)</f>
        <v>771503</v>
      </c>
      <c r="N20" s="177">
        <f>IF(ISERROR(L20/K20),"",L20/K20)</f>
        <v>0.82162647223436147</v>
      </c>
      <c r="O20" s="177">
        <f>IF(ISERROR(L20/M20),"",L20/M20)-100%</f>
        <v>-0.35199863124317077</v>
      </c>
      <c r="P20" s="189"/>
      <c r="Q20" s="180">
        <v>35</v>
      </c>
      <c r="R20" s="180">
        <v>24</v>
      </c>
      <c r="S20" s="180">
        <v>140</v>
      </c>
      <c r="T20" s="180">
        <v>2</v>
      </c>
      <c r="U20" s="180">
        <v>0</v>
      </c>
      <c r="V20" s="180">
        <v>3</v>
      </c>
      <c r="W20" s="180">
        <v>0</v>
      </c>
      <c r="X20" s="180">
        <v>0</v>
      </c>
      <c r="Y20" s="181">
        <f>IF(ISERROR(E20/Q20),"",E20/Q20)</f>
        <v>1112.0285714285715</v>
      </c>
      <c r="Z20" s="181">
        <f>IF(ISERROR(E20/R20),"",E20/R20)</f>
        <v>1621.7083333333333</v>
      </c>
      <c r="AA20" s="182">
        <f t="shared" ref="AA20" si="38">IF(ISERROR(Q20/R20),"",Q20/R20)</f>
        <v>1.4583333333333333</v>
      </c>
      <c r="AB20" s="183">
        <f t="shared" ref="AB20:AB39" si="39">IF(ISERROR(R20/S20),"",R20/S20)</f>
        <v>0.17142857142857143</v>
      </c>
      <c r="AC20" s="183">
        <f t="shared" si="23"/>
        <v>8.3333333333333329E-2</v>
      </c>
      <c r="AD20" s="183">
        <f t="shared" si="7"/>
        <v>0</v>
      </c>
      <c r="AE20" s="183">
        <f t="shared" ref="AE20:AE27" si="40">IF(ISERROR(V20/S20),"",V20/S20)</f>
        <v>2.1428571428571429E-2</v>
      </c>
      <c r="AF20" s="183">
        <f t="shared" si="9"/>
        <v>0.125</v>
      </c>
      <c r="AG20" s="183">
        <f t="shared" ref="AG20:AG22" si="41">+X20/R20</f>
        <v>0</v>
      </c>
      <c r="AH20" s="180">
        <v>0</v>
      </c>
      <c r="AI20" s="215">
        <f t="shared" si="11"/>
        <v>0</v>
      </c>
      <c r="AJ20" s="180">
        <v>300</v>
      </c>
      <c r="AK20" s="185">
        <f t="shared" si="12"/>
        <v>7.7079211736594639E-3</v>
      </c>
      <c r="AL20" s="180">
        <v>0</v>
      </c>
      <c r="AM20" s="180">
        <v>0</v>
      </c>
      <c r="AN20" s="183">
        <f t="shared" si="13"/>
        <v>0</v>
      </c>
      <c r="AO20" s="180">
        <v>1</v>
      </c>
      <c r="AP20" s="180">
        <v>479</v>
      </c>
      <c r="AQ20" s="183">
        <f t="shared" si="14"/>
        <v>1.2306980807276277E-2</v>
      </c>
      <c r="AR20" s="180">
        <v>0</v>
      </c>
      <c r="AS20" s="180">
        <v>0</v>
      </c>
      <c r="AT20" s="183">
        <f t="shared" si="15"/>
        <v>0</v>
      </c>
      <c r="AU20" s="180">
        <v>3</v>
      </c>
      <c r="AV20" s="180">
        <v>1318</v>
      </c>
      <c r="AW20" s="183">
        <f t="shared" si="16"/>
        <v>3.3863467022943912E-2</v>
      </c>
      <c r="AX20" s="180">
        <v>9</v>
      </c>
      <c r="AY20" s="186">
        <f t="shared" si="17"/>
        <v>0.375</v>
      </c>
      <c r="AZ20" s="180">
        <v>100</v>
      </c>
      <c r="BA20" s="180">
        <v>50</v>
      </c>
      <c r="BB20" s="180">
        <v>0</v>
      </c>
      <c r="BC20" s="180">
        <v>0</v>
      </c>
      <c r="BD20" s="208">
        <f t="shared" si="18"/>
        <v>0</v>
      </c>
      <c r="BE20" s="180">
        <v>0</v>
      </c>
      <c r="BF20" s="187">
        <f t="shared" si="19"/>
        <v>0</v>
      </c>
      <c r="BG20" s="180">
        <v>0</v>
      </c>
      <c r="BH20" s="187">
        <f t="shared" si="20"/>
        <v>0</v>
      </c>
    </row>
    <row r="21" spans="1:60" s="2" customFormat="1" x14ac:dyDescent="0.25">
      <c r="A21" s="209"/>
      <c r="B21" s="171" t="s">
        <v>39</v>
      </c>
      <c r="C21" s="172">
        <f t="shared" si="31"/>
        <v>46273</v>
      </c>
      <c r="D21" s="216">
        <v>76859.359264307466</v>
      </c>
      <c r="E21" s="217">
        <v>46337</v>
      </c>
      <c r="F21" s="175"/>
      <c r="G21" s="176">
        <f>IF(ISERROR(F21/E21),"",F21/E21)</f>
        <v>0</v>
      </c>
      <c r="H21" s="262">
        <v>47302</v>
      </c>
      <c r="I21" s="177">
        <f>IF(ISERROR(E21/D21),"",E21/D21)</f>
        <v>0.60288038364533081</v>
      </c>
      <c r="J21" s="177">
        <f t="shared" si="29"/>
        <v>-2.0400828717601738E-2</v>
      </c>
      <c r="K21" s="178">
        <f>IF(ISERROR(K20+D21),0,K20+D21)</f>
        <v>685329.28677340806</v>
      </c>
      <c r="L21" s="178">
        <f>IF(ISERROR(L20+E21),0,L20+E21)</f>
        <v>546272</v>
      </c>
      <c r="M21" s="178">
        <f t="shared" ref="M21:M26" si="42">IF(ISERROR(M20+H21),0,M20+H21)</f>
        <v>818805</v>
      </c>
      <c r="N21" s="177">
        <f t="shared" si="30"/>
        <v>0.79709420061690017</v>
      </c>
      <c r="O21" s="177">
        <f t="shared" si="6"/>
        <v>-0.33284237394739891</v>
      </c>
      <c r="P21" s="179"/>
      <c r="Q21" s="180">
        <v>36</v>
      </c>
      <c r="R21" s="180">
        <v>22</v>
      </c>
      <c r="S21" s="180">
        <v>142</v>
      </c>
      <c r="T21" s="180">
        <v>0</v>
      </c>
      <c r="U21" s="180">
        <v>1</v>
      </c>
      <c r="V21" s="180">
        <v>1</v>
      </c>
      <c r="W21" s="180">
        <v>0</v>
      </c>
      <c r="X21" s="180">
        <v>0</v>
      </c>
      <c r="Y21" s="181">
        <f>IF(ISERROR(E21/Q21),"",E21/Q21)</f>
        <v>1287.1388888888889</v>
      </c>
      <c r="Z21" s="181">
        <f>IF(ISERROR(E21/R21),"",E21/R21)</f>
        <v>2106.2272727272725</v>
      </c>
      <c r="AA21" s="182">
        <f t="shared" ref="AA21:AA39" si="43">IF(ISERROR(Q21/R21),"",Q21/R21)</f>
        <v>1.6363636363636365</v>
      </c>
      <c r="AB21" s="183">
        <f t="shared" si="39"/>
        <v>0.15492957746478872</v>
      </c>
      <c r="AC21" s="183">
        <f t="shared" si="23"/>
        <v>0</v>
      </c>
      <c r="AD21" s="183">
        <f t="shared" si="7"/>
        <v>4.5454545454545456E-2</v>
      </c>
      <c r="AE21" s="183">
        <f t="shared" si="40"/>
        <v>7.0422535211267607E-3</v>
      </c>
      <c r="AF21" s="183">
        <f t="shared" si="9"/>
        <v>4.5454545454545456E-2</v>
      </c>
      <c r="AG21" s="183">
        <f t="shared" si="41"/>
        <v>0</v>
      </c>
      <c r="AH21" s="180">
        <v>2563</v>
      </c>
      <c r="AI21" s="215">
        <f t="shared" si="11"/>
        <v>5.5312169540539954E-2</v>
      </c>
      <c r="AJ21" s="180">
        <v>0</v>
      </c>
      <c r="AK21" s="185">
        <f t="shared" si="12"/>
        <v>0</v>
      </c>
      <c r="AL21" s="180">
        <v>3</v>
      </c>
      <c r="AM21" s="180">
        <f>9999+3362</f>
        <v>13361</v>
      </c>
      <c r="AN21" s="183">
        <f t="shared" si="13"/>
        <v>0.28834408787793769</v>
      </c>
      <c r="AO21" s="180">
        <v>0</v>
      </c>
      <c r="AP21" s="180">
        <v>0</v>
      </c>
      <c r="AQ21" s="183">
        <f t="shared" si="14"/>
        <v>0</v>
      </c>
      <c r="AR21" s="180">
        <v>0</v>
      </c>
      <c r="AS21" s="180">
        <v>0</v>
      </c>
      <c r="AT21" s="183">
        <f t="shared" si="15"/>
        <v>0</v>
      </c>
      <c r="AU21" s="180">
        <v>3</v>
      </c>
      <c r="AV21" s="180">
        <v>2361</v>
      </c>
      <c r="AW21" s="183">
        <f t="shared" si="16"/>
        <v>5.0952802296221164E-2</v>
      </c>
      <c r="AX21" s="180">
        <v>12</v>
      </c>
      <c r="AY21" s="186">
        <f t="shared" si="17"/>
        <v>0.54545454545454541</v>
      </c>
      <c r="AZ21" s="180">
        <v>100</v>
      </c>
      <c r="BA21" s="180">
        <v>100</v>
      </c>
      <c r="BB21" s="180">
        <v>0</v>
      </c>
      <c r="BC21" s="180">
        <v>0</v>
      </c>
      <c r="BD21" s="208">
        <f t="shared" si="18"/>
        <v>0</v>
      </c>
      <c r="BE21" s="180">
        <v>0</v>
      </c>
      <c r="BF21" s="187">
        <f t="shared" si="19"/>
        <v>0</v>
      </c>
      <c r="BG21" s="180">
        <v>0</v>
      </c>
      <c r="BH21" s="187">
        <f t="shared" si="20"/>
        <v>0</v>
      </c>
    </row>
    <row r="22" spans="1:60" s="2" customFormat="1" x14ac:dyDescent="0.25">
      <c r="A22" s="209"/>
      <c r="B22" s="171" t="s">
        <v>33</v>
      </c>
      <c r="C22" s="172">
        <f t="shared" si="31"/>
        <v>46274</v>
      </c>
      <c r="D22" s="216">
        <v>76859.359264307466</v>
      </c>
      <c r="E22" s="217">
        <v>86046</v>
      </c>
      <c r="F22" s="175"/>
      <c r="G22" s="176">
        <f>IF(ISERROR(F22/E22),"",F22/E22)</f>
        <v>0</v>
      </c>
      <c r="H22" s="264">
        <v>47469</v>
      </c>
      <c r="I22" s="177">
        <f>IF(ISERROR(E22/D22),"",E22/D22)</f>
        <v>1.1195253359334039</v>
      </c>
      <c r="J22" s="177">
        <f t="shared" si="29"/>
        <v>0.81267774758263278</v>
      </c>
      <c r="K22" s="178">
        <f t="shared" ref="K22:L26" si="44">IF(ISERROR(K21+D22),0,K21+D22)</f>
        <v>762188.64603771549</v>
      </c>
      <c r="L22" s="178">
        <f>IF(ISERROR(L21+E22),0,L21+E22)</f>
        <v>632318</v>
      </c>
      <c r="M22" s="178">
        <f t="shared" si="42"/>
        <v>866274</v>
      </c>
      <c r="N22" s="177">
        <f t="shared" si="30"/>
        <v>0.82960826468242999</v>
      </c>
      <c r="O22" s="177">
        <f t="shared" si="6"/>
        <v>-0.27007159397603986</v>
      </c>
      <c r="P22" s="189"/>
      <c r="Q22" s="180">
        <v>57</v>
      </c>
      <c r="R22" s="180">
        <v>29</v>
      </c>
      <c r="S22" s="180">
        <v>192</v>
      </c>
      <c r="T22" s="180">
        <v>1</v>
      </c>
      <c r="U22" s="180">
        <v>1</v>
      </c>
      <c r="V22" s="180">
        <v>3</v>
      </c>
      <c r="W22" s="180">
        <v>0</v>
      </c>
      <c r="X22" s="180">
        <v>0</v>
      </c>
      <c r="Y22" s="181">
        <f>IF(ISERROR(E22/Q22),"",E22/Q22)</f>
        <v>1509.578947368421</v>
      </c>
      <c r="Z22" s="181">
        <f>IF(ISERROR(E22/R22),"",E22/R22)</f>
        <v>2967.1034482758619</v>
      </c>
      <c r="AA22" s="182">
        <f t="shared" si="43"/>
        <v>1.9655172413793103</v>
      </c>
      <c r="AB22" s="183">
        <f t="shared" si="39"/>
        <v>0.15104166666666666</v>
      </c>
      <c r="AC22" s="183">
        <f t="shared" si="23"/>
        <v>3.4482758620689655E-2</v>
      </c>
      <c r="AD22" s="183">
        <f t="shared" si="7"/>
        <v>3.4482758620689655E-2</v>
      </c>
      <c r="AE22" s="183">
        <f t="shared" si="40"/>
        <v>1.5625E-2</v>
      </c>
      <c r="AF22" s="183">
        <f t="shared" si="9"/>
        <v>0.10344827586206896</v>
      </c>
      <c r="AG22" s="183">
        <f t="shared" si="41"/>
        <v>0</v>
      </c>
      <c r="AH22" s="180">
        <v>1499</v>
      </c>
      <c r="AI22" s="215">
        <f t="shared" si="11"/>
        <v>1.742091439462613E-2</v>
      </c>
      <c r="AJ22" s="180">
        <v>100</v>
      </c>
      <c r="AK22" s="185">
        <f t="shared" si="12"/>
        <v>1.1621690723566465E-3</v>
      </c>
      <c r="AL22" s="180">
        <v>2</v>
      </c>
      <c r="AM22" s="180">
        <v>21198</v>
      </c>
      <c r="AN22" s="183">
        <f t="shared" si="13"/>
        <v>0.24635659995816192</v>
      </c>
      <c r="AO22" s="180">
        <v>1</v>
      </c>
      <c r="AP22" s="180">
        <v>1799</v>
      </c>
      <c r="AQ22" s="183">
        <f t="shared" si="14"/>
        <v>2.0907421611696071E-2</v>
      </c>
      <c r="AR22" s="180">
        <v>1</v>
      </c>
      <c r="AS22" s="180">
        <v>1799</v>
      </c>
      <c r="AT22" s="183">
        <f t="shared" si="15"/>
        <v>2.0907421611696071E-2</v>
      </c>
      <c r="AU22" s="180">
        <v>13</v>
      </c>
      <c r="AV22" s="180">
        <v>15779</v>
      </c>
      <c r="AW22" s="183">
        <f t="shared" si="16"/>
        <v>0.18337865792715524</v>
      </c>
      <c r="AX22" s="180">
        <v>12</v>
      </c>
      <c r="AY22" s="186">
        <f t="shared" si="17"/>
        <v>0.41379310344827586</v>
      </c>
      <c r="AZ22" s="180">
        <v>100</v>
      </c>
      <c r="BA22" s="180">
        <v>100</v>
      </c>
      <c r="BB22" s="180">
        <v>1</v>
      </c>
      <c r="BC22" s="180">
        <v>32360</v>
      </c>
      <c r="BD22" s="208">
        <f t="shared" si="18"/>
        <v>0.37607791181461081</v>
      </c>
      <c r="BE22" s="180">
        <v>0</v>
      </c>
      <c r="BF22" s="187">
        <f t="shared" si="19"/>
        <v>0</v>
      </c>
      <c r="BG22" s="180">
        <v>0</v>
      </c>
      <c r="BH22" s="187">
        <f t="shared" si="20"/>
        <v>0</v>
      </c>
    </row>
    <row r="23" spans="1:60" s="2" customFormat="1" x14ac:dyDescent="0.25">
      <c r="A23" s="209"/>
      <c r="B23" s="171" t="s">
        <v>40</v>
      </c>
      <c r="C23" s="172">
        <f t="shared" si="31"/>
        <v>46275</v>
      </c>
      <c r="D23" s="216">
        <v>86466.779172345894</v>
      </c>
      <c r="E23" s="217">
        <v>47076</v>
      </c>
      <c r="F23" s="175"/>
      <c r="G23" s="176">
        <f>IF(ISERROR(F23/E23),"",F23/E23)</f>
        <v>0</v>
      </c>
      <c r="H23" s="264">
        <v>55947</v>
      </c>
      <c r="I23" s="177">
        <f>IF(ISERROR(E23/D23),"",E23/D23)</f>
        <v>0.5444403093373924</v>
      </c>
      <c r="J23" s="177">
        <f t="shared" si="29"/>
        <v>-0.15856078073891366</v>
      </c>
      <c r="K23" s="178">
        <f t="shared" si="44"/>
        <v>848655.42521006137</v>
      </c>
      <c r="L23" s="178">
        <f>IF(ISERROR(L22+E23),0,L22+E23)</f>
        <v>679394</v>
      </c>
      <c r="M23" s="178">
        <f t="shared" si="42"/>
        <v>922221</v>
      </c>
      <c r="N23" s="177">
        <f t="shared" si="30"/>
        <v>0.80055341640199218</v>
      </c>
      <c r="O23" s="177">
        <f t="shared" si="6"/>
        <v>-0.2633067345029011</v>
      </c>
      <c r="P23" s="179"/>
      <c r="Q23" s="180">
        <v>56</v>
      </c>
      <c r="R23" s="180">
        <v>37</v>
      </c>
      <c r="S23" s="180">
        <v>210</v>
      </c>
      <c r="T23" s="180">
        <v>0</v>
      </c>
      <c r="U23" s="180">
        <v>0</v>
      </c>
      <c r="V23" s="180">
        <v>2</v>
      </c>
      <c r="W23" s="180">
        <v>0</v>
      </c>
      <c r="X23" s="180">
        <v>0</v>
      </c>
      <c r="Y23" s="181">
        <f>IF(ISERROR(E23/Q23),"",E23/Q23)</f>
        <v>840.64285714285711</v>
      </c>
      <c r="Z23" s="181">
        <f>IF(ISERROR(E23/R23),"",E23/R23)</f>
        <v>1272.3243243243244</v>
      </c>
      <c r="AA23" s="182">
        <f>IF(ISERROR(Q23/R23),"",Q23/R23)</f>
        <v>1.5135135135135136</v>
      </c>
      <c r="AB23" s="183">
        <f t="shared" si="39"/>
        <v>0.1761904761904762</v>
      </c>
      <c r="AC23" s="183">
        <f t="shared" si="23"/>
        <v>0</v>
      </c>
      <c r="AD23" s="183">
        <f t="shared" si="7"/>
        <v>0</v>
      </c>
      <c r="AE23" s="183">
        <f t="shared" si="40"/>
        <v>9.5238095238095247E-3</v>
      </c>
      <c r="AF23" s="183">
        <f t="shared" si="9"/>
        <v>5.4054054054054057E-2</v>
      </c>
      <c r="AG23" s="183">
        <f>+X23/R23</f>
        <v>0</v>
      </c>
      <c r="AH23" s="180">
        <v>0</v>
      </c>
      <c r="AI23" s="215">
        <f t="shared" si="11"/>
        <v>0</v>
      </c>
      <c r="AJ23" s="180">
        <v>0</v>
      </c>
      <c r="AK23" s="185">
        <f t="shared" si="12"/>
        <v>0</v>
      </c>
      <c r="AL23" s="180">
        <v>0</v>
      </c>
      <c r="AM23" s="180">
        <v>0</v>
      </c>
      <c r="AN23" s="183">
        <f t="shared" si="13"/>
        <v>0</v>
      </c>
      <c r="AO23" s="180">
        <v>1</v>
      </c>
      <c r="AP23" s="180">
        <v>1799</v>
      </c>
      <c r="AQ23" s="183">
        <f t="shared" si="14"/>
        <v>3.8214801597416942E-2</v>
      </c>
      <c r="AR23" s="180">
        <v>1</v>
      </c>
      <c r="AS23" s="180">
        <v>1799</v>
      </c>
      <c r="AT23" s="183">
        <f t="shared" si="15"/>
        <v>3.8214801597416942E-2</v>
      </c>
      <c r="AU23" s="180">
        <v>3</v>
      </c>
      <c r="AV23" s="180">
        <v>458</v>
      </c>
      <c r="AW23" s="183">
        <f t="shared" si="16"/>
        <v>9.7289489336392209E-3</v>
      </c>
      <c r="AX23" s="180">
        <v>20</v>
      </c>
      <c r="AY23" s="186">
        <f t="shared" si="17"/>
        <v>0.54054054054054057</v>
      </c>
      <c r="AZ23" s="180">
        <v>100</v>
      </c>
      <c r="BA23" s="180">
        <v>50</v>
      </c>
      <c r="BB23" s="180">
        <v>0</v>
      </c>
      <c r="BC23" s="180">
        <v>0</v>
      </c>
      <c r="BD23" s="208">
        <f t="shared" si="18"/>
        <v>0</v>
      </c>
      <c r="BE23" s="180">
        <v>2</v>
      </c>
      <c r="BF23" s="187">
        <f t="shared" si="19"/>
        <v>5.4054054054054057E-2</v>
      </c>
      <c r="BG23" s="180">
        <v>0</v>
      </c>
      <c r="BH23" s="187">
        <f t="shared" si="20"/>
        <v>0</v>
      </c>
    </row>
    <row r="24" spans="1:60" s="2" customFormat="1" x14ac:dyDescent="0.25">
      <c r="A24" s="209"/>
      <c r="B24" s="171" t="s">
        <v>34</v>
      </c>
      <c r="C24" s="172">
        <f t="shared" si="31"/>
        <v>46276</v>
      </c>
      <c r="D24" s="216">
        <v>96074.199080384322</v>
      </c>
      <c r="E24" s="218">
        <v>109677</v>
      </c>
      <c r="F24" s="175"/>
      <c r="G24" s="176">
        <f t="shared" si="24"/>
        <v>0</v>
      </c>
      <c r="H24" s="264">
        <v>74095</v>
      </c>
      <c r="I24" s="177">
        <f t="shared" si="25"/>
        <v>1.1415864097730792</v>
      </c>
      <c r="J24" s="177">
        <f t="shared" si="29"/>
        <v>0.48022133747216422</v>
      </c>
      <c r="K24" s="178">
        <f t="shared" si="44"/>
        <v>944729.6242904457</v>
      </c>
      <c r="L24" s="178">
        <f t="shared" si="44"/>
        <v>789071</v>
      </c>
      <c r="M24" s="178">
        <f t="shared" si="42"/>
        <v>996316</v>
      </c>
      <c r="N24" s="177">
        <f t="shared" si="30"/>
        <v>0.83523473776176371</v>
      </c>
      <c r="O24" s="177">
        <f t="shared" si="6"/>
        <v>-0.20801131367959558</v>
      </c>
      <c r="P24" s="189"/>
      <c r="Q24" s="180">
        <v>105</v>
      </c>
      <c r="R24" s="180">
        <v>47</v>
      </c>
      <c r="S24" s="180">
        <v>253</v>
      </c>
      <c r="T24" s="180">
        <v>6</v>
      </c>
      <c r="U24" s="180">
        <v>0</v>
      </c>
      <c r="V24" s="180">
        <v>7</v>
      </c>
      <c r="W24" s="180">
        <v>0</v>
      </c>
      <c r="X24" s="180">
        <v>0</v>
      </c>
      <c r="Y24" s="181">
        <f t="shared" si="27"/>
        <v>1044.5428571428572</v>
      </c>
      <c r="Z24" s="181">
        <f t="shared" si="28"/>
        <v>2333.5531914893618</v>
      </c>
      <c r="AA24" s="182">
        <f t="shared" si="43"/>
        <v>2.2340425531914891</v>
      </c>
      <c r="AB24" s="183">
        <f t="shared" si="39"/>
        <v>0.1857707509881423</v>
      </c>
      <c r="AC24" s="183">
        <f t="shared" si="23"/>
        <v>0.1276595744680851</v>
      </c>
      <c r="AD24" s="183">
        <f t="shared" si="7"/>
        <v>0</v>
      </c>
      <c r="AE24" s="183">
        <f t="shared" si="40"/>
        <v>2.766798418972332E-2</v>
      </c>
      <c r="AF24" s="183">
        <f t="shared" si="9"/>
        <v>0.14893617021276595</v>
      </c>
      <c r="AG24" s="183">
        <f t="shared" ref="AG24:AG25" si="45">+X24/R24</f>
        <v>0</v>
      </c>
      <c r="AH24" s="180">
        <v>0</v>
      </c>
      <c r="AI24" s="215">
        <f t="shared" si="11"/>
        <v>0</v>
      </c>
      <c r="AJ24" s="180">
        <v>780</v>
      </c>
      <c r="AK24" s="185">
        <f t="shared" si="12"/>
        <v>7.1117918980278458E-3</v>
      </c>
      <c r="AL24" s="180">
        <v>0</v>
      </c>
      <c r="AM24" s="180">
        <v>0</v>
      </c>
      <c r="AN24" s="183">
        <f t="shared" si="13"/>
        <v>0</v>
      </c>
      <c r="AO24" s="180">
        <v>1</v>
      </c>
      <c r="AP24" s="180">
        <v>1799</v>
      </c>
      <c r="AQ24" s="183">
        <f t="shared" si="14"/>
        <v>1.6402709775066786E-2</v>
      </c>
      <c r="AR24" s="180">
        <v>2</v>
      </c>
      <c r="AS24" s="180">
        <v>2798</v>
      </c>
      <c r="AT24" s="183">
        <f t="shared" si="15"/>
        <v>2.5511274013694758E-2</v>
      </c>
      <c r="AU24" s="180">
        <v>7</v>
      </c>
      <c r="AV24" s="180">
        <v>6354</v>
      </c>
      <c r="AW24" s="183">
        <f t="shared" si="16"/>
        <v>5.7933750923165293E-2</v>
      </c>
      <c r="AX24" s="180">
        <v>24</v>
      </c>
      <c r="AY24" s="186">
        <f t="shared" si="17"/>
        <v>0.51063829787234039</v>
      </c>
      <c r="AZ24" s="180">
        <v>100</v>
      </c>
      <c r="BA24" s="180">
        <v>100</v>
      </c>
      <c r="BB24" s="180">
        <v>1</v>
      </c>
      <c r="BC24" s="180">
        <v>2341</v>
      </c>
      <c r="BD24" s="208">
        <f t="shared" si="18"/>
        <v>2.1344493376004085E-2</v>
      </c>
      <c r="BE24" s="180">
        <v>1</v>
      </c>
      <c r="BF24" s="187">
        <f t="shared" si="19"/>
        <v>2.1276595744680851E-2</v>
      </c>
      <c r="BG24" s="180">
        <v>0</v>
      </c>
      <c r="BH24" s="187">
        <f t="shared" si="20"/>
        <v>0</v>
      </c>
    </row>
    <row r="25" spans="1:60" s="2" customFormat="1" x14ac:dyDescent="0.25">
      <c r="A25" s="209"/>
      <c r="B25" s="171" t="s">
        <v>35</v>
      </c>
      <c r="C25" s="172">
        <f t="shared" si="31"/>
        <v>46277</v>
      </c>
      <c r="D25" s="216">
        <v>169731.0850420123</v>
      </c>
      <c r="E25" s="218">
        <v>229487</v>
      </c>
      <c r="F25" s="175"/>
      <c r="G25" s="176">
        <f t="shared" si="24"/>
        <v>0</v>
      </c>
      <c r="H25" s="265">
        <v>89983</v>
      </c>
      <c r="I25" s="177">
        <f t="shared" si="25"/>
        <v>1.3520622927921351</v>
      </c>
      <c r="J25" s="177">
        <f t="shared" si="29"/>
        <v>1.550337285931787</v>
      </c>
      <c r="K25" s="178">
        <f t="shared" si="44"/>
        <v>1114460.709332458</v>
      </c>
      <c r="L25" s="178">
        <f t="shared" si="44"/>
        <v>1018558</v>
      </c>
      <c r="M25" s="178">
        <f t="shared" si="42"/>
        <v>1086299</v>
      </c>
      <c r="N25" s="177">
        <f t="shared" si="30"/>
        <v>0.91394698033822841</v>
      </c>
      <c r="O25" s="177">
        <f t="shared" si="6"/>
        <v>-6.2359442473941318E-2</v>
      </c>
      <c r="P25" s="179"/>
      <c r="Q25" s="180">
        <v>220</v>
      </c>
      <c r="R25" s="180">
        <v>82</v>
      </c>
      <c r="S25" s="180">
        <v>512</v>
      </c>
      <c r="T25" s="180">
        <v>4</v>
      </c>
      <c r="U25" s="180">
        <v>1</v>
      </c>
      <c r="V25" s="180">
        <v>10</v>
      </c>
      <c r="W25" s="180">
        <v>0</v>
      </c>
      <c r="X25" s="180">
        <v>0</v>
      </c>
      <c r="Y25" s="181">
        <f t="shared" si="27"/>
        <v>1043.1227272727272</v>
      </c>
      <c r="Z25" s="181">
        <f t="shared" si="28"/>
        <v>2798.6219512195121</v>
      </c>
      <c r="AA25" s="219">
        <f t="shared" si="43"/>
        <v>2.6829268292682928</v>
      </c>
      <c r="AB25" s="183">
        <f t="shared" si="39"/>
        <v>0.16015625</v>
      </c>
      <c r="AC25" s="183">
        <f t="shared" si="23"/>
        <v>4.878048780487805E-2</v>
      </c>
      <c r="AD25" s="183">
        <f t="shared" si="7"/>
        <v>1.2195121951219513E-2</v>
      </c>
      <c r="AE25" s="183">
        <f t="shared" si="40"/>
        <v>1.953125E-2</v>
      </c>
      <c r="AF25" s="183">
        <f t="shared" si="9"/>
        <v>0.12195121951219512</v>
      </c>
      <c r="AG25" s="183">
        <f t="shared" si="45"/>
        <v>0</v>
      </c>
      <c r="AH25" s="180">
        <v>2466</v>
      </c>
      <c r="AI25" s="215">
        <f t="shared" si="11"/>
        <v>1.074570672848571E-2</v>
      </c>
      <c r="AJ25" s="180">
        <v>510</v>
      </c>
      <c r="AK25" s="185">
        <f t="shared" si="12"/>
        <v>2.2223481068644412E-3</v>
      </c>
      <c r="AL25" s="180">
        <v>3</v>
      </c>
      <c r="AM25" s="180">
        <v>4989</v>
      </c>
      <c r="AN25" s="183">
        <f t="shared" si="13"/>
        <v>2.1739793539503328E-2</v>
      </c>
      <c r="AO25" s="180">
        <v>3</v>
      </c>
      <c r="AP25" s="180">
        <v>2337</v>
      </c>
      <c r="AQ25" s="183">
        <f t="shared" si="14"/>
        <v>1.0183583383808233E-2</v>
      </c>
      <c r="AR25" s="180">
        <v>1</v>
      </c>
      <c r="AS25" s="180">
        <v>325</v>
      </c>
      <c r="AT25" s="183">
        <f t="shared" si="15"/>
        <v>1.4162022249626341E-3</v>
      </c>
      <c r="AU25" s="180">
        <v>11</v>
      </c>
      <c r="AV25" s="180">
        <v>12617</v>
      </c>
      <c r="AW25" s="183">
        <f t="shared" si="16"/>
        <v>5.4979149145703239E-2</v>
      </c>
      <c r="AX25" s="180">
        <v>41</v>
      </c>
      <c r="AY25" s="186">
        <f t="shared" si="17"/>
        <v>0.5</v>
      </c>
      <c r="AZ25" s="180">
        <v>100</v>
      </c>
      <c r="BA25" s="180">
        <v>100</v>
      </c>
      <c r="BB25" s="180">
        <v>1</v>
      </c>
      <c r="BC25" s="180">
        <v>2143</v>
      </c>
      <c r="BD25" s="208">
        <f t="shared" si="18"/>
        <v>9.33821959413823E-3</v>
      </c>
      <c r="BE25" s="180">
        <v>0</v>
      </c>
      <c r="BF25" s="187">
        <f t="shared" si="19"/>
        <v>0</v>
      </c>
      <c r="BG25" s="180">
        <v>0</v>
      </c>
      <c r="BH25" s="187">
        <f t="shared" si="20"/>
        <v>0</v>
      </c>
    </row>
    <row r="26" spans="1:60" s="2" customFormat="1" x14ac:dyDescent="0.25">
      <c r="A26" s="209" t="s">
        <v>14692</v>
      </c>
      <c r="B26" s="171" t="s">
        <v>36</v>
      </c>
      <c r="C26" s="172">
        <f t="shared" si="31"/>
        <v>46278</v>
      </c>
      <c r="D26" s="214">
        <v>169731.0850420123</v>
      </c>
      <c r="E26" s="218">
        <v>183475</v>
      </c>
      <c r="F26" s="175"/>
      <c r="G26" s="176">
        <f t="shared" si="24"/>
        <v>0</v>
      </c>
      <c r="H26" s="265">
        <v>139375</v>
      </c>
      <c r="I26" s="177">
        <f t="shared" si="25"/>
        <v>1.0809746485423444</v>
      </c>
      <c r="J26" s="177">
        <f t="shared" si="29"/>
        <v>0.31641255605381158</v>
      </c>
      <c r="K26" s="178">
        <f t="shared" si="44"/>
        <v>1284191.7943744704</v>
      </c>
      <c r="L26" s="178">
        <f t="shared" si="44"/>
        <v>1202033</v>
      </c>
      <c r="M26" s="178">
        <f t="shared" si="42"/>
        <v>1225674</v>
      </c>
      <c r="N26" s="177">
        <f t="shared" si="30"/>
        <v>0.93602295643503164</v>
      </c>
      <c r="O26" s="177">
        <f t="shared" si="6"/>
        <v>-1.9288163084147936E-2</v>
      </c>
      <c r="P26" s="189"/>
      <c r="Q26" s="180">
        <v>187</v>
      </c>
      <c r="R26" s="180">
        <v>75</v>
      </c>
      <c r="S26" s="180">
        <v>500</v>
      </c>
      <c r="T26" s="180">
        <v>17</v>
      </c>
      <c r="U26" s="180">
        <v>0</v>
      </c>
      <c r="V26" s="180">
        <v>7</v>
      </c>
      <c r="W26" s="180">
        <v>0</v>
      </c>
      <c r="X26" s="180">
        <v>0</v>
      </c>
      <c r="Y26" s="181">
        <f t="shared" si="27"/>
        <v>981.14973262032083</v>
      </c>
      <c r="Z26" s="181">
        <f t="shared" si="28"/>
        <v>2446.3333333333335</v>
      </c>
      <c r="AA26" s="220">
        <f t="shared" si="43"/>
        <v>2.4933333333333332</v>
      </c>
      <c r="AB26" s="183">
        <f t="shared" si="39"/>
        <v>0.15</v>
      </c>
      <c r="AC26" s="183">
        <f t="shared" si="23"/>
        <v>0.22666666666666666</v>
      </c>
      <c r="AD26" s="183">
        <f>IF(ISERROR(U26/R26),"",U26/R26)</f>
        <v>0</v>
      </c>
      <c r="AE26" s="183">
        <f t="shared" si="40"/>
        <v>1.4E-2</v>
      </c>
      <c r="AF26" s="183">
        <f>+V26/R26</f>
        <v>9.3333333333333338E-2</v>
      </c>
      <c r="AG26" s="183">
        <f>+X26/R26</f>
        <v>0</v>
      </c>
      <c r="AH26" s="180">
        <v>0</v>
      </c>
      <c r="AI26" s="215">
        <f t="shared" si="11"/>
        <v>0</v>
      </c>
      <c r="AJ26" s="180">
        <v>1924</v>
      </c>
      <c r="AK26" s="185">
        <f t="shared" si="12"/>
        <v>1.0486442294590543E-2</v>
      </c>
      <c r="AL26" s="180">
        <v>1</v>
      </c>
      <c r="AM26" s="180">
        <v>2124</v>
      </c>
      <c r="AN26" s="183">
        <f t="shared" si="13"/>
        <v>1.1576509061179997E-2</v>
      </c>
      <c r="AO26" s="180">
        <v>2</v>
      </c>
      <c r="AP26" s="180">
        <v>2814</v>
      </c>
      <c r="AQ26" s="183">
        <f t="shared" si="14"/>
        <v>1.5337239405913613E-2</v>
      </c>
      <c r="AR26" s="180">
        <v>1</v>
      </c>
      <c r="AS26" s="180">
        <v>2124</v>
      </c>
      <c r="AT26" s="183">
        <f t="shared" si="15"/>
        <v>1.1576509061179997E-2</v>
      </c>
      <c r="AU26" s="180">
        <v>7</v>
      </c>
      <c r="AV26" s="180">
        <v>7924</v>
      </c>
      <c r="AW26" s="183">
        <f t="shared" si="16"/>
        <v>4.3188445292274155E-2</v>
      </c>
      <c r="AX26" s="180">
        <v>35</v>
      </c>
      <c r="AY26" s="186">
        <f t="shared" si="17"/>
        <v>0.46666666666666667</v>
      </c>
      <c r="AZ26" s="180">
        <v>100</v>
      </c>
      <c r="BA26" s="180">
        <v>50</v>
      </c>
      <c r="BB26" s="180">
        <v>0</v>
      </c>
      <c r="BC26" s="180">
        <v>0</v>
      </c>
      <c r="BD26" s="208">
        <f t="shared" si="18"/>
        <v>0</v>
      </c>
      <c r="BE26" s="180">
        <v>0</v>
      </c>
      <c r="BF26" s="187">
        <f t="shared" si="19"/>
        <v>0</v>
      </c>
      <c r="BG26" s="180">
        <v>0</v>
      </c>
      <c r="BH26" s="187">
        <f t="shared" si="20"/>
        <v>0</v>
      </c>
    </row>
    <row r="27" spans="1:60" s="10" customFormat="1" x14ac:dyDescent="0.25">
      <c r="A27" s="190"/>
      <c r="B27" s="191" t="s">
        <v>37</v>
      </c>
      <c r="C27" s="212"/>
      <c r="D27" s="192">
        <f>SUM(D20:D26)</f>
        <v>749378.75282699766</v>
      </c>
      <c r="E27" s="193">
        <f>SUM(E20:E26)</f>
        <v>741019</v>
      </c>
      <c r="F27" s="193">
        <f>SUM(F20:F26)</f>
        <v>0</v>
      </c>
      <c r="G27" s="194">
        <f t="shared" si="24"/>
        <v>0</v>
      </c>
      <c r="H27" s="193">
        <f>SUM(H20:H26)</f>
        <v>620690</v>
      </c>
      <c r="I27" s="195">
        <f t="shared" si="25"/>
        <v>0.98884442240260895</v>
      </c>
      <c r="J27" s="195">
        <f>IF(ISERROR(E27/H27),"",(E27/H27))-1</f>
        <v>0.19386328118706597</v>
      </c>
      <c r="K27" s="196"/>
      <c r="L27" s="196"/>
      <c r="M27" s="196"/>
      <c r="N27" s="195"/>
      <c r="O27" s="195"/>
      <c r="P27" s="179"/>
      <c r="Q27" s="196">
        <f>SUM(Q20:Q26)</f>
        <v>696</v>
      </c>
      <c r="R27" s="196">
        <f>SUM(R20:R26)</f>
        <v>316</v>
      </c>
      <c r="S27" s="196">
        <f>SUM(S20:S26)</f>
        <v>1949</v>
      </c>
      <c r="T27" s="196">
        <f>SUM(T20:T26)</f>
        <v>30</v>
      </c>
      <c r="U27" s="197">
        <f>+SUM(U26,U25,U24,U23,U22,U21,U20)</f>
        <v>3</v>
      </c>
      <c r="V27" s="197">
        <f>+SUM(V26,V25,V24,V23,V22,V21,V20)</f>
        <v>33</v>
      </c>
      <c r="W27" s="197">
        <f t="shared" ref="W27:X27" si="46">+SUM(W26,W25,W24,W23,W22,W21,W20)</f>
        <v>0</v>
      </c>
      <c r="X27" s="197">
        <f t="shared" si="46"/>
        <v>0</v>
      </c>
      <c r="Y27" s="197">
        <f t="shared" si="27"/>
        <v>1064.6824712643679</v>
      </c>
      <c r="Z27" s="197">
        <f t="shared" si="28"/>
        <v>2344.996835443038</v>
      </c>
      <c r="AA27" s="198">
        <f t="shared" si="43"/>
        <v>2.2025316455696204</v>
      </c>
      <c r="AB27" s="199">
        <f t="shared" si="39"/>
        <v>0.16213442791174962</v>
      </c>
      <c r="AC27" s="199">
        <f t="shared" si="23"/>
        <v>9.49367088607595E-2</v>
      </c>
      <c r="AD27" s="199">
        <f t="shared" si="7"/>
        <v>9.4936708860759497E-3</v>
      </c>
      <c r="AE27" s="199">
        <f t="shared" si="40"/>
        <v>1.693175987685993E-2</v>
      </c>
      <c r="AF27" s="199">
        <f t="shared" si="9"/>
        <v>0.10443037974683544</v>
      </c>
      <c r="AG27" s="199">
        <f>+X27/R27</f>
        <v>0</v>
      </c>
      <c r="AH27" s="200">
        <f>SUM(AH20:AH26)</f>
        <v>6528</v>
      </c>
      <c r="AI27" s="221">
        <f t="shared" si="11"/>
        <v>8.8094907148129811E-3</v>
      </c>
      <c r="AJ27" s="200">
        <f>SUM(AJ20:AJ26)</f>
        <v>3614</v>
      </c>
      <c r="AK27" s="201">
        <f t="shared" si="12"/>
        <v>4.8770679294323086E-3</v>
      </c>
      <c r="AL27" s="200">
        <f>SUM(AL20:AL26)</f>
        <v>9</v>
      </c>
      <c r="AM27" s="200">
        <f>SUM(AM20:AM26)</f>
        <v>41672</v>
      </c>
      <c r="AN27" s="199">
        <f t="shared" si="13"/>
        <v>5.6236074918456884E-2</v>
      </c>
      <c r="AO27" s="200">
        <f>SUM(AO20:AO26)</f>
        <v>9</v>
      </c>
      <c r="AP27" s="200">
        <f>SUM(AP20:AP26)</f>
        <v>11027</v>
      </c>
      <c r="AQ27" s="199">
        <f t="shared" si="14"/>
        <v>1.4880860004939144E-2</v>
      </c>
      <c r="AR27" s="200">
        <f>SUM(AR20:AR26)</f>
        <v>6</v>
      </c>
      <c r="AS27" s="200">
        <f>SUM(AS20:AS26)</f>
        <v>8845</v>
      </c>
      <c r="AT27" s="199">
        <f t="shared" si="15"/>
        <v>1.1936266141623899E-2</v>
      </c>
      <c r="AU27" s="200">
        <f>+SUM(AU20:AU26)</f>
        <v>47</v>
      </c>
      <c r="AV27" s="200">
        <f>+SUM(AV20:AV26)</f>
        <v>46811</v>
      </c>
      <c r="AW27" s="199">
        <f t="shared" si="16"/>
        <v>6.3171119768858822E-2</v>
      </c>
      <c r="AX27" s="200">
        <f>SUM(AX20:AX26)</f>
        <v>153</v>
      </c>
      <c r="AY27" s="202">
        <f t="shared" si="17"/>
        <v>0.48417721518987344</v>
      </c>
      <c r="AZ27" s="200">
        <f>SUM(AZ20:AZ26)</f>
        <v>700</v>
      </c>
      <c r="BA27" s="200">
        <f t="shared" ref="BA27:BG27" si="47">SUM(BA20:BA26)</f>
        <v>550</v>
      </c>
      <c r="BB27" s="200">
        <f t="shared" si="47"/>
        <v>3</v>
      </c>
      <c r="BC27" s="200">
        <f t="shared" si="47"/>
        <v>36844</v>
      </c>
      <c r="BD27" s="199">
        <f t="shared" si="18"/>
        <v>4.9720722410626451E-2</v>
      </c>
      <c r="BE27" s="200">
        <f t="shared" si="47"/>
        <v>3</v>
      </c>
      <c r="BF27" s="203">
        <f t="shared" si="19"/>
        <v>9.4936708860759497E-3</v>
      </c>
      <c r="BG27" s="200">
        <f t="shared" si="47"/>
        <v>0</v>
      </c>
      <c r="BH27" s="203">
        <f t="shared" si="20"/>
        <v>0</v>
      </c>
    </row>
    <row r="28" spans="1:60" s="3" customFormat="1" x14ac:dyDescent="0.25">
      <c r="A28" s="170" t="s">
        <v>14709</v>
      </c>
      <c r="B28" s="171" t="s">
        <v>31</v>
      </c>
      <c r="C28" s="172">
        <f>C26+1</f>
        <v>46279</v>
      </c>
      <c r="D28" s="214">
        <v>73656.885961627981</v>
      </c>
      <c r="E28" s="174">
        <v>63336</v>
      </c>
      <c r="F28" s="222"/>
      <c r="G28" s="176">
        <f t="shared" si="24"/>
        <v>0</v>
      </c>
      <c r="H28" s="265">
        <v>153549</v>
      </c>
      <c r="I28" s="177">
        <f t="shared" si="25"/>
        <v>0.8598788717866146</v>
      </c>
      <c r="J28" s="177">
        <f t="shared" si="29"/>
        <v>-0.58751929351542498</v>
      </c>
      <c r="K28" s="178">
        <f>IF(ISERROR(K26+D28),0,K26+D28)</f>
        <v>1357848.6803360984</v>
      </c>
      <c r="L28" s="178">
        <f>IF(ISERROR(L26+E28),0,L26+E28)</f>
        <v>1265369</v>
      </c>
      <c r="M28" s="178">
        <f>IF(ISERROR(M26+H28),0,M26+H28)</f>
        <v>1379223</v>
      </c>
      <c r="N28" s="177">
        <f t="shared" si="30"/>
        <v>0.93189249901306559</v>
      </c>
      <c r="O28" s="177">
        <f t="shared" si="6"/>
        <v>-8.2549377439326332E-2</v>
      </c>
      <c r="P28" s="189"/>
      <c r="Q28" s="180">
        <v>63</v>
      </c>
      <c r="R28" s="180">
        <v>21</v>
      </c>
      <c r="S28" s="180">
        <v>149</v>
      </c>
      <c r="T28" s="180">
        <v>2</v>
      </c>
      <c r="U28" s="180">
        <v>0</v>
      </c>
      <c r="V28" s="180">
        <v>2</v>
      </c>
      <c r="W28" s="180">
        <v>0</v>
      </c>
      <c r="X28" s="180">
        <v>0</v>
      </c>
      <c r="Y28" s="205">
        <f t="shared" si="27"/>
        <v>1005.3333333333334</v>
      </c>
      <c r="Z28" s="205">
        <f t="shared" si="28"/>
        <v>3016</v>
      </c>
      <c r="AA28" s="206">
        <f t="shared" si="43"/>
        <v>3</v>
      </c>
      <c r="AB28" s="207">
        <f t="shared" si="39"/>
        <v>0.14093959731543623</v>
      </c>
      <c r="AC28" s="183">
        <f t="shared" si="23"/>
        <v>9.5238095238095233E-2</v>
      </c>
      <c r="AD28" s="183">
        <f>IF(ISERROR(U28/R28),"",U28/R28)</f>
        <v>0</v>
      </c>
      <c r="AE28" s="183">
        <f>IF(ISERROR(W28/R28),"",W28/R28)</f>
        <v>0</v>
      </c>
      <c r="AF28" s="183">
        <f>+V28/R28</f>
        <v>9.5238095238095233E-2</v>
      </c>
      <c r="AG28" s="183">
        <f>+X28/R28</f>
        <v>0</v>
      </c>
      <c r="AH28" s="180">
        <v>0</v>
      </c>
      <c r="AI28" s="215">
        <f t="shared" si="11"/>
        <v>0</v>
      </c>
      <c r="AJ28" s="180">
        <v>220</v>
      </c>
      <c r="AK28" s="185">
        <f t="shared" si="12"/>
        <v>3.4735379562965771E-3</v>
      </c>
      <c r="AL28" s="180">
        <v>0</v>
      </c>
      <c r="AM28" s="180">
        <v>0</v>
      </c>
      <c r="AN28" s="183">
        <f t="shared" si="13"/>
        <v>0</v>
      </c>
      <c r="AO28" s="180">
        <v>3</v>
      </c>
      <c r="AP28" s="180">
        <v>4080</v>
      </c>
      <c r="AQ28" s="183">
        <f t="shared" si="14"/>
        <v>6.4418340280409242E-2</v>
      </c>
      <c r="AR28" s="180">
        <v>2</v>
      </c>
      <c r="AS28" s="180">
        <v>4687</v>
      </c>
      <c r="AT28" s="183">
        <f t="shared" si="15"/>
        <v>7.4002147278009342E-2</v>
      </c>
      <c r="AU28" s="180">
        <v>7</v>
      </c>
      <c r="AV28" s="180">
        <v>9843</v>
      </c>
      <c r="AW28" s="183">
        <f t="shared" si="16"/>
        <v>0.1554092459264873</v>
      </c>
      <c r="AX28" s="180">
        <v>12</v>
      </c>
      <c r="AY28" s="186">
        <f t="shared" si="17"/>
        <v>0.5714285714285714</v>
      </c>
      <c r="AZ28" s="180">
        <v>100</v>
      </c>
      <c r="BA28" s="180">
        <v>50</v>
      </c>
      <c r="BB28" s="180">
        <v>0</v>
      </c>
      <c r="BC28" s="180">
        <v>0</v>
      </c>
      <c r="BD28" s="208">
        <f t="shared" si="18"/>
        <v>0</v>
      </c>
      <c r="BE28" s="180">
        <v>0</v>
      </c>
      <c r="BF28" s="187">
        <f t="shared" si="19"/>
        <v>0</v>
      </c>
      <c r="BG28" s="180">
        <v>0</v>
      </c>
      <c r="BH28" s="187">
        <f t="shared" si="20"/>
        <v>0</v>
      </c>
    </row>
    <row r="29" spans="1:60" s="3" customFormat="1" x14ac:dyDescent="0.25">
      <c r="A29" s="209"/>
      <c r="B29" s="171" t="s">
        <v>39</v>
      </c>
      <c r="C29" s="172">
        <f>C28+1</f>
        <v>46280</v>
      </c>
      <c r="D29" s="216">
        <v>76859.359264307466</v>
      </c>
      <c r="E29" s="218">
        <v>60616</v>
      </c>
      <c r="F29" s="222"/>
      <c r="G29" s="176">
        <f t="shared" si="24"/>
        <v>0</v>
      </c>
      <c r="H29" s="262">
        <v>55073</v>
      </c>
      <c r="I29" s="177">
        <f t="shared" si="25"/>
        <v>0.78866127144712384</v>
      </c>
      <c r="J29" s="177">
        <f t="shared" si="29"/>
        <v>0.10064823053038685</v>
      </c>
      <c r="K29" s="178">
        <f t="shared" ref="K29:L34" si="48">IF(ISERROR(K28+D29),0,K28+D29)</f>
        <v>1434708.0396004058</v>
      </c>
      <c r="L29" s="178">
        <f t="shared" si="48"/>
        <v>1325985</v>
      </c>
      <c r="M29" s="178">
        <f t="shared" ref="M29:M34" si="49">IF(ISERROR(M28+H29),0,M28+H29)</f>
        <v>1434296</v>
      </c>
      <c r="N29" s="177">
        <f t="shared" si="30"/>
        <v>0.92421939753631877</v>
      </c>
      <c r="O29" s="177">
        <f t="shared" si="6"/>
        <v>-7.5515095907678798E-2</v>
      </c>
      <c r="P29" s="179"/>
      <c r="Q29" s="180">
        <v>47</v>
      </c>
      <c r="R29" s="180">
        <v>20</v>
      </c>
      <c r="S29" s="180">
        <v>159</v>
      </c>
      <c r="T29" s="180">
        <v>5</v>
      </c>
      <c r="U29" s="180">
        <v>0</v>
      </c>
      <c r="V29" s="180">
        <v>3</v>
      </c>
      <c r="W29" s="180">
        <v>0</v>
      </c>
      <c r="X29" s="180">
        <v>0</v>
      </c>
      <c r="Y29" s="205">
        <f t="shared" si="27"/>
        <v>1289.7021276595744</v>
      </c>
      <c r="Z29" s="205">
        <f t="shared" si="28"/>
        <v>3030.8</v>
      </c>
      <c r="AA29" s="206">
        <f t="shared" si="43"/>
        <v>2.35</v>
      </c>
      <c r="AB29" s="207">
        <f t="shared" si="39"/>
        <v>0.12578616352201258</v>
      </c>
      <c r="AC29" s="183">
        <f t="shared" si="23"/>
        <v>0.25</v>
      </c>
      <c r="AD29" s="183">
        <f t="shared" si="7"/>
        <v>0</v>
      </c>
      <c r="AE29" s="183">
        <f t="shared" ref="AE29:AE33" si="50">IF(ISERROR(W29/R29),"",W29/R29)</f>
        <v>0</v>
      </c>
      <c r="AF29" s="183">
        <f t="shared" ref="AF29:AF34" si="51">+V29/R29</f>
        <v>0.15</v>
      </c>
      <c r="AG29" s="183">
        <f t="shared" ref="AG29:AG33" si="52">+X29/R29</f>
        <v>0</v>
      </c>
      <c r="AH29" s="180">
        <v>0</v>
      </c>
      <c r="AI29" s="215">
        <f t="shared" si="11"/>
        <v>0</v>
      </c>
      <c r="AJ29" s="180">
        <v>552</v>
      </c>
      <c r="AK29" s="185">
        <f t="shared" si="12"/>
        <v>9.1065065329285991E-3</v>
      </c>
      <c r="AL29" s="180">
        <v>0</v>
      </c>
      <c r="AM29" s="180">
        <v>0</v>
      </c>
      <c r="AN29" s="183">
        <f t="shared" si="13"/>
        <v>0</v>
      </c>
      <c r="AO29" s="180">
        <v>2</v>
      </c>
      <c r="AP29" s="180">
        <v>6898</v>
      </c>
      <c r="AQ29" s="183">
        <f t="shared" si="14"/>
        <v>0.11379833707272008</v>
      </c>
      <c r="AR29" s="180">
        <v>1</v>
      </c>
      <c r="AS29" s="180">
        <v>3059</v>
      </c>
      <c r="AT29" s="183">
        <f t="shared" si="15"/>
        <v>5.0465223703312655E-2</v>
      </c>
      <c r="AU29" s="180">
        <v>4</v>
      </c>
      <c r="AV29" s="180">
        <v>10437</v>
      </c>
      <c r="AW29" s="183">
        <f t="shared" si="16"/>
        <v>0.17218226210901413</v>
      </c>
      <c r="AX29" s="180">
        <v>15</v>
      </c>
      <c r="AY29" s="186">
        <f t="shared" si="17"/>
        <v>0.75</v>
      </c>
      <c r="AZ29" s="180">
        <v>100</v>
      </c>
      <c r="BA29" s="180">
        <v>50</v>
      </c>
      <c r="BB29" s="180">
        <v>0</v>
      </c>
      <c r="BC29" s="180">
        <v>0</v>
      </c>
      <c r="BD29" s="208">
        <f t="shared" si="18"/>
        <v>0</v>
      </c>
      <c r="BE29" s="180">
        <v>0</v>
      </c>
      <c r="BF29" s="187">
        <f t="shared" si="19"/>
        <v>0</v>
      </c>
      <c r="BG29" s="180">
        <v>0</v>
      </c>
      <c r="BH29" s="187">
        <f t="shared" si="20"/>
        <v>0</v>
      </c>
    </row>
    <row r="30" spans="1:60" s="3" customFormat="1" x14ac:dyDescent="0.25">
      <c r="A30" s="209"/>
      <c r="B30" s="171" t="s">
        <v>33</v>
      </c>
      <c r="C30" s="172">
        <f t="shared" ref="C30:C34" si="53">C29+1</f>
        <v>46281</v>
      </c>
      <c r="D30" s="216">
        <v>76859.359264307466</v>
      </c>
      <c r="E30" s="218">
        <v>45330</v>
      </c>
      <c r="F30" s="222"/>
      <c r="G30" s="176">
        <f t="shared" si="24"/>
        <v>0</v>
      </c>
      <c r="H30" s="265">
        <v>55540</v>
      </c>
      <c r="I30" s="177">
        <f t="shared" si="25"/>
        <v>0.58977853099343613</v>
      </c>
      <c r="J30" s="177">
        <f t="shared" si="29"/>
        <v>-0.18383147281238743</v>
      </c>
      <c r="K30" s="178">
        <f t="shared" si="48"/>
        <v>1511567.3988647133</v>
      </c>
      <c r="L30" s="178">
        <f t="shared" si="48"/>
        <v>1371315</v>
      </c>
      <c r="M30" s="178">
        <f t="shared" si="49"/>
        <v>1489836</v>
      </c>
      <c r="N30" s="177">
        <f t="shared" si="30"/>
        <v>0.90721392974600268</v>
      </c>
      <c r="O30" s="177">
        <f t="shared" si="6"/>
        <v>-7.9553051476806802E-2</v>
      </c>
      <c r="P30" s="189"/>
      <c r="Q30" s="180">
        <v>47</v>
      </c>
      <c r="R30" s="180">
        <v>20</v>
      </c>
      <c r="S30" s="180">
        <v>151</v>
      </c>
      <c r="T30" s="180">
        <v>2</v>
      </c>
      <c r="U30" s="180">
        <v>0</v>
      </c>
      <c r="V30" s="180">
        <v>5</v>
      </c>
      <c r="W30" s="180">
        <v>0</v>
      </c>
      <c r="X30" s="180">
        <v>3</v>
      </c>
      <c r="Y30" s="205">
        <f t="shared" si="27"/>
        <v>964.468085106383</v>
      </c>
      <c r="Z30" s="205">
        <f t="shared" si="28"/>
        <v>2266.5</v>
      </c>
      <c r="AA30" s="206">
        <f t="shared" si="43"/>
        <v>2.35</v>
      </c>
      <c r="AB30" s="207">
        <f t="shared" si="39"/>
        <v>0.13245033112582782</v>
      </c>
      <c r="AC30" s="183">
        <f t="shared" si="23"/>
        <v>0.1</v>
      </c>
      <c r="AD30" s="183">
        <f t="shared" si="7"/>
        <v>0</v>
      </c>
      <c r="AE30" s="183">
        <f t="shared" si="50"/>
        <v>0</v>
      </c>
      <c r="AF30" s="183">
        <f t="shared" si="51"/>
        <v>0.25</v>
      </c>
      <c r="AG30" s="183">
        <f t="shared" si="52"/>
        <v>0.15</v>
      </c>
      <c r="AH30" s="180">
        <v>0</v>
      </c>
      <c r="AI30" s="215">
        <f t="shared" si="11"/>
        <v>0</v>
      </c>
      <c r="AJ30" s="180">
        <v>220</v>
      </c>
      <c r="AK30" s="185">
        <f t="shared" si="12"/>
        <v>4.8532980366203394E-3</v>
      </c>
      <c r="AL30" s="180">
        <v>0</v>
      </c>
      <c r="AM30" s="180">
        <v>0</v>
      </c>
      <c r="AN30" s="183">
        <f t="shared" si="13"/>
        <v>0</v>
      </c>
      <c r="AO30" s="180">
        <v>1</v>
      </c>
      <c r="AP30" s="180">
        <v>2804</v>
      </c>
      <c r="AQ30" s="183">
        <f t="shared" si="14"/>
        <v>6.1857489521288327E-2</v>
      </c>
      <c r="AR30" s="180">
        <v>0</v>
      </c>
      <c r="AS30" s="180">
        <v>0</v>
      </c>
      <c r="AT30" s="183">
        <f t="shared" si="15"/>
        <v>0</v>
      </c>
      <c r="AU30" s="180">
        <v>1</v>
      </c>
      <c r="AV30" s="180">
        <v>2804</v>
      </c>
      <c r="AW30" s="183">
        <f t="shared" si="16"/>
        <v>6.1857489521288327E-2</v>
      </c>
      <c r="AX30" s="180">
        <v>10</v>
      </c>
      <c r="AY30" s="186">
        <f t="shared" si="17"/>
        <v>0.5</v>
      </c>
      <c r="AZ30" s="180">
        <v>100</v>
      </c>
      <c r="BA30" s="180">
        <v>50</v>
      </c>
      <c r="BB30" s="180">
        <v>0</v>
      </c>
      <c r="BC30" s="180">
        <v>0</v>
      </c>
      <c r="BD30" s="208">
        <f t="shared" si="18"/>
        <v>0</v>
      </c>
      <c r="BE30" s="180">
        <v>0</v>
      </c>
      <c r="BF30" s="187">
        <f t="shared" si="19"/>
        <v>0</v>
      </c>
      <c r="BG30" s="180">
        <v>0</v>
      </c>
      <c r="BH30" s="187">
        <f t="shared" si="20"/>
        <v>0</v>
      </c>
    </row>
    <row r="31" spans="1:60" s="3" customFormat="1" x14ac:dyDescent="0.25">
      <c r="A31" s="209"/>
      <c r="B31" s="171" t="s">
        <v>40</v>
      </c>
      <c r="C31" s="172">
        <f t="shared" si="53"/>
        <v>46282</v>
      </c>
      <c r="D31" s="216">
        <v>89669.25247502538</v>
      </c>
      <c r="E31" s="218">
        <v>43767</v>
      </c>
      <c r="F31" s="222"/>
      <c r="G31" s="176">
        <f t="shared" si="24"/>
        <v>0</v>
      </c>
      <c r="H31" s="265">
        <v>46315</v>
      </c>
      <c r="I31" s="177">
        <f t="shared" si="25"/>
        <v>0.48809373103885256</v>
      </c>
      <c r="J31" s="177">
        <f t="shared" si="29"/>
        <v>-5.5014574112058678E-2</v>
      </c>
      <c r="K31" s="178">
        <f t="shared" si="48"/>
        <v>1601236.6513397386</v>
      </c>
      <c r="L31" s="178">
        <f t="shared" si="48"/>
        <v>1415082</v>
      </c>
      <c r="M31" s="178">
        <f t="shared" si="49"/>
        <v>1536151</v>
      </c>
      <c r="N31" s="177">
        <f t="shared" si="30"/>
        <v>0.88374319861840234</v>
      </c>
      <c r="O31" s="177">
        <f t="shared" si="6"/>
        <v>-7.8813215627890787E-2</v>
      </c>
      <c r="P31" s="179"/>
      <c r="Q31" s="180">
        <v>52</v>
      </c>
      <c r="R31" s="180">
        <v>25</v>
      </c>
      <c r="S31" s="180">
        <v>169</v>
      </c>
      <c r="T31" s="180">
        <v>7</v>
      </c>
      <c r="U31" s="180">
        <v>0</v>
      </c>
      <c r="V31" s="180">
        <v>2</v>
      </c>
      <c r="W31" s="180">
        <v>1</v>
      </c>
      <c r="X31" s="180">
        <v>3</v>
      </c>
      <c r="Y31" s="205">
        <f t="shared" si="27"/>
        <v>841.67307692307691</v>
      </c>
      <c r="Z31" s="205">
        <f t="shared" si="28"/>
        <v>1750.68</v>
      </c>
      <c r="AA31" s="206">
        <f t="shared" si="43"/>
        <v>2.08</v>
      </c>
      <c r="AB31" s="207">
        <f t="shared" si="39"/>
        <v>0.14792899408284024</v>
      </c>
      <c r="AC31" s="183">
        <f t="shared" si="23"/>
        <v>0.28000000000000003</v>
      </c>
      <c r="AD31" s="183">
        <f t="shared" si="7"/>
        <v>0</v>
      </c>
      <c r="AE31" s="183">
        <f t="shared" si="50"/>
        <v>0.04</v>
      </c>
      <c r="AF31" s="183">
        <f t="shared" si="51"/>
        <v>0.08</v>
      </c>
      <c r="AG31" s="183">
        <f t="shared" si="52"/>
        <v>0.12</v>
      </c>
      <c r="AH31" s="180">
        <v>0</v>
      </c>
      <c r="AI31" s="215">
        <f t="shared" si="11"/>
        <v>0</v>
      </c>
      <c r="AJ31" s="180">
        <v>848</v>
      </c>
      <c r="AK31" s="185">
        <f t="shared" si="12"/>
        <v>1.9375328443804692E-2</v>
      </c>
      <c r="AL31" s="180">
        <v>0</v>
      </c>
      <c r="AM31" s="180">
        <v>0</v>
      </c>
      <c r="AN31" s="183">
        <f t="shared" si="13"/>
        <v>0</v>
      </c>
      <c r="AO31" s="180">
        <v>1</v>
      </c>
      <c r="AP31" s="180">
        <v>1359</v>
      </c>
      <c r="AQ31" s="183">
        <f t="shared" si="14"/>
        <v>3.1050791692370964E-2</v>
      </c>
      <c r="AR31" s="180">
        <v>1</v>
      </c>
      <c r="AS31" s="180">
        <v>1359</v>
      </c>
      <c r="AT31" s="183">
        <f t="shared" si="15"/>
        <v>3.1050791692370964E-2</v>
      </c>
      <c r="AU31" s="180">
        <v>6</v>
      </c>
      <c r="AV31" s="180">
        <v>6645</v>
      </c>
      <c r="AW31" s="183">
        <f t="shared" si="16"/>
        <v>0.15182671876071013</v>
      </c>
      <c r="AX31" s="180">
        <v>15</v>
      </c>
      <c r="AY31" s="186">
        <f t="shared" si="17"/>
        <v>0.6</v>
      </c>
      <c r="AZ31" s="180">
        <v>100</v>
      </c>
      <c r="BA31" s="180">
        <v>50</v>
      </c>
      <c r="BB31" s="180">
        <v>0</v>
      </c>
      <c r="BC31" s="180">
        <v>0</v>
      </c>
      <c r="BD31" s="208">
        <f t="shared" si="18"/>
        <v>0</v>
      </c>
      <c r="BE31" s="180">
        <v>0</v>
      </c>
      <c r="BF31" s="187">
        <f t="shared" si="19"/>
        <v>0</v>
      </c>
      <c r="BG31" s="180">
        <v>0</v>
      </c>
      <c r="BH31" s="187">
        <f t="shared" si="20"/>
        <v>0</v>
      </c>
    </row>
    <row r="32" spans="1:60" s="3" customFormat="1" x14ac:dyDescent="0.25">
      <c r="A32" s="209"/>
      <c r="B32" s="171" t="s">
        <v>34</v>
      </c>
      <c r="C32" s="172">
        <f t="shared" si="53"/>
        <v>46283</v>
      </c>
      <c r="D32" s="216">
        <v>96074.199080384322</v>
      </c>
      <c r="E32" s="218">
        <v>103358</v>
      </c>
      <c r="F32" s="222"/>
      <c r="G32" s="176">
        <f t="shared" si="24"/>
        <v>0</v>
      </c>
      <c r="H32" s="265">
        <v>76551</v>
      </c>
      <c r="I32" s="177">
        <f t="shared" si="25"/>
        <v>1.0758143288139346</v>
      </c>
      <c r="J32" s="177">
        <f t="shared" si="29"/>
        <v>0.35018484409086748</v>
      </c>
      <c r="K32" s="178">
        <f t="shared" si="48"/>
        <v>1697310.850420123</v>
      </c>
      <c r="L32" s="223">
        <f t="shared" si="48"/>
        <v>1518440</v>
      </c>
      <c r="M32" s="178">
        <f t="shared" si="49"/>
        <v>1612702</v>
      </c>
      <c r="N32" s="177">
        <f t="shared" si="30"/>
        <v>0.89461514938418718</v>
      </c>
      <c r="O32" s="177">
        <f t="shared" si="6"/>
        <v>-5.8449732188587844E-2</v>
      </c>
      <c r="P32" s="189"/>
      <c r="Q32" s="180">
        <v>94</v>
      </c>
      <c r="R32" s="180">
        <v>42</v>
      </c>
      <c r="S32" s="180">
        <v>247</v>
      </c>
      <c r="T32" s="180">
        <v>1</v>
      </c>
      <c r="U32" s="180">
        <v>0</v>
      </c>
      <c r="V32" s="180">
        <v>5</v>
      </c>
      <c r="W32" s="180">
        <v>0</v>
      </c>
      <c r="X32" s="180">
        <v>1</v>
      </c>
      <c r="Y32" s="205">
        <f t="shared" si="27"/>
        <v>1099.5531914893618</v>
      </c>
      <c r="Z32" s="205">
        <f t="shared" si="28"/>
        <v>2460.9047619047619</v>
      </c>
      <c r="AA32" s="206">
        <f t="shared" si="43"/>
        <v>2.2380952380952381</v>
      </c>
      <c r="AB32" s="207">
        <f t="shared" si="39"/>
        <v>0.17004048582995951</v>
      </c>
      <c r="AC32" s="183">
        <f t="shared" si="23"/>
        <v>2.3809523809523808E-2</v>
      </c>
      <c r="AD32" s="183">
        <f t="shared" si="7"/>
        <v>0</v>
      </c>
      <c r="AE32" s="183">
        <f t="shared" si="50"/>
        <v>0</v>
      </c>
      <c r="AF32" s="183">
        <f t="shared" si="51"/>
        <v>0.11904761904761904</v>
      </c>
      <c r="AG32" s="183">
        <f t="shared" si="52"/>
        <v>2.3809523809523808E-2</v>
      </c>
      <c r="AH32" s="180">
        <v>0</v>
      </c>
      <c r="AI32" s="215">
        <f t="shared" si="11"/>
        <v>0</v>
      </c>
      <c r="AJ32" s="180">
        <v>110</v>
      </c>
      <c r="AK32" s="185">
        <f t="shared" si="12"/>
        <v>1.0642620793746009E-3</v>
      </c>
      <c r="AL32" s="180">
        <v>1</v>
      </c>
      <c r="AM32" s="180">
        <v>1199</v>
      </c>
      <c r="AN32" s="183">
        <f t="shared" si="13"/>
        <v>1.160045666518315E-2</v>
      </c>
      <c r="AO32" s="180">
        <v>3</v>
      </c>
      <c r="AP32" s="180">
        <v>8797</v>
      </c>
      <c r="AQ32" s="183">
        <f t="shared" si="14"/>
        <v>8.5111941020530588E-2</v>
      </c>
      <c r="AR32" s="180">
        <v>0</v>
      </c>
      <c r="AS32" s="180">
        <v>0</v>
      </c>
      <c r="AT32" s="183">
        <f t="shared" si="15"/>
        <v>0</v>
      </c>
      <c r="AU32" s="180">
        <v>7</v>
      </c>
      <c r="AV32" s="180">
        <v>12343</v>
      </c>
      <c r="AW32" s="183">
        <f t="shared" si="16"/>
        <v>0.11941988041564272</v>
      </c>
      <c r="AX32" s="180">
        <v>27</v>
      </c>
      <c r="AY32" s="186">
        <f t="shared" si="17"/>
        <v>0.6428571428571429</v>
      </c>
      <c r="AZ32" s="180">
        <v>100</v>
      </c>
      <c r="BA32" s="180">
        <v>60</v>
      </c>
      <c r="BB32" s="180">
        <v>2</v>
      </c>
      <c r="BC32" s="180">
        <v>2196</v>
      </c>
      <c r="BD32" s="208">
        <f t="shared" si="18"/>
        <v>2.1246541148242034E-2</v>
      </c>
      <c r="BE32" s="180">
        <v>0</v>
      </c>
      <c r="BF32" s="187">
        <f t="shared" si="19"/>
        <v>0</v>
      </c>
      <c r="BG32" s="180">
        <v>0</v>
      </c>
      <c r="BH32" s="187">
        <f t="shared" si="20"/>
        <v>0</v>
      </c>
    </row>
    <row r="33" spans="1:60" s="3" customFormat="1" x14ac:dyDescent="0.25">
      <c r="A33" s="209"/>
      <c r="B33" s="171" t="s">
        <v>35</v>
      </c>
      <c r="C33" s="172">
        <f t="shared" si="53"/>
        <v>46284</v>
      </c>
      <c r="D33" s="214">
        <v>169731.0850420123</v>
      </c>
      <c r="E33" s="218">
        <v>192912</v>
      </c>
      <c r="F33" s="222"/>
      <c r="G33" s="176">
        <f t="shared" si="24"/>
        <v>0</v>
      </c>
      <c r="H33" s="265">
        <v>89503</v>
      </c>
      <c r="I33" s="177">
        <f t="shared" si="25"/>
        <v>1.1365743638076071</v>
      </c>
      <c r="J33" s="177">
        <f t="shared" si="29"/>
        <v>1.1553690937733929</v>
      </c>
      <c r="K33" s="178">
        <f t="shared" si="48"/>
        <v>1867041.9354621354</v>
      </c>
      <c r="L33" s="178">
        <f t="shared" si="48"/>
        <v>1711352</v>
      </c>
      <c r="M33" s="178">
        <f t="shared" si="49"/>
        <v>1702205</v>
      </c>
      <c r="N33" s="177">
        <f t="shared" si="30"/>
        <v>0.91661144160449803</v>
      </c>
      <c r="O33" s="177">
        <f t="shared" si="6"/>
        <v>5.3736183362167456E-3</v>
      </c>
      <c r="P33" s="179"/>
      <c r="Q33" s="180">
        <v>180</v>
      </c>
      <c r="R33" s="180">
        <v>81</v>
      </c>
      <c r="S33" s="180">
        <v>500</v>
      </c>
      <c r="T33" s="180">
        <v>6</v>
      </c>
      <c r="U33" s="180">
        <v>1</v>
      </c>
      <c r="V33" s="180">
        <v>15</v>
      </c>
      <c r="W33" s="180">
        <v>0</v>
      </c>
      <c r="X33" s="180">
        <v>0</v>
      </c>
      <c r="Y33" s="205">
        <f t="shared" si="27"/>
        <v>1071.7333333333333</v>
      </c>
      <c r="Z33" s="205">
        <f t="shared" si="28"/>
        <v>2381.6296296296296</v>
      </c>
      <c r="AA33" s="206">
        <f t="shared" si="43"/>
        <v>2.2222222222222223</v>
      </c>
      <c r="AB33" s="207">
        <f t="shared" si="39"/>
        <v>0.16200000000000001</v>
      </c>
      <c r="AC33" s="183">
        <f t="shared" si="23"/>
        <v>7.407407407407407E-2</v>
      </c>
      <c r="AD33" s="183">
        <f t="shared" si="7"/>
        <v>1.2345679012345678E-2</v>
      </c>
      <c r="AE33" s="183">
        <f t="shared" si="50"/>
        <v>0</v>
      </c>
      <c r="AF33" s="183">
        <f t="shared" si="51"/>
        <v>0.18518518518518517</v>
      </c>
      <c r="AG33" s="183">
        <f t="shared" si="52"/>
        <v>0</v>
      </c>
      <c r="AH33" s="180">
        <v>1099</v>
      </c>
      <c r="AI33" s="215">
        <f t="shared" si="11"/>
        <v>5.696898067512648E-3</v>
      </c>
      <c r="AJ33" s="180">
        <v>680</v>
      </c>
      <c r="AK33" s="185">
        <f t="shared" si="12"/>
        <v>3.5249232810815293E-3</v>
      </c>
      <c r="AL33" s="180">
        <v>4</v>
      </c>
      <c r="AM33" s="180">
        <v>9721</v>
      </c>
      <c r="AN33" s="183">
        <f t="shared" si="13"/>
        <v>5.0390851787343455E-2</v>
      </c>
      <c r="AO33" s="180">
        <v>5</v>
      </c>
      <c r="AP33" s="180">
        <v>5495</v>
      </c>
      <c r="AQ33" s="183">
        <f t="shared" si="14"/>
        <v>2.8484490337563242E-2</v>
      </c>
      <c r="AR33" s="180">
        <v>3</v>
      </c>
      <c r="AS33" s="180">
        <v>11082</v>
      </c>
      <c r="AT33" s="183">
        <f t="shared" si="15"/>
        <v>5.7445882060213983E-2</v>
      </c>
      <c r="AU33" s="180">
        <v>14</v>
      </c>
      <c r="AV33" s="180">
        <v>18722</v>
      </c>
      <c r="AW33" s="183">
        <f t="shared" si="16"/>
        <v>9.7049431865306457E-2</v>
      </c>
      <c r="AX33" s="180">
        <v>45</v>
      </c>
      <c r="AY33" s="186">
        <f t="shared" si="17"/>
        <v>0.55555555555555558</v>
      </c>
      <c r="AZ33" s="180">
        <v>100</v>
      </c>
      <c r="BA33" s="180">
        <v>50</v>
      </c>
      <c r="BB33" s="180">
        <v>0</v>
      </c>
      <c r="BC33" s="180">
        <v>0</v>
      </c>
      <c r="BD33" s="208">
        <f t="shared" si="18"/>
        <v>0</v>
      </c>
      <c r="BE33" s="180">
        <v>0</v>
      </c>
      <c r="BF33" s="187">
        <f t="shared" si="19"/>
        <v>0</v>
      </c>
      <c r="BG33" s="180">
        <v>0</v>
      </c>
      <c r="BH33" s="187">
        <f t="shared" si="20"/>
        <v>0</v>
      </c>
    </row>
    <row r="34" spans="1:60" s="3" customFormat="1" x14ac:dyDescent="0.25">
      <c r="A34" s="209"/>
      <c r="B34" s="171" t="s">
        <v>36</v>
      </c>
      <c r="C34" s="172">
        <f t="shared" si="53"/>
        <v>46285</v>
      </c>
      <c r="D34" s="216">
        <v>169731.0850420123</v>
      </c>
      <c r="E34" s="218">
        <v>239136</v>
      </c>
      <c r="F34" s="222"/>
      <c r="G34" s="176">
        <f t="shared" si="24"/>
        <v>0</v>
      </c>
      <c r="H34" s="265">
        <v>122958</v>
      </c>
      <c r="I34" s="177">
        <f t="shared" si="25"/>
        <v>1.4089110426696936</v>
      </c>
      <c r="J34" s="177">
        <f t="shared" si="29"/>
        <v>0.94485922022153912</v>
      </c>
      <c r="K34" s="178">
        <f t="shared" si="48"/>
        <v>2036773.0205041477</v>
      </c>
      <c r="L34" s="178">
        <f t="shared" si="48"/>
        <v>1950488</v>
      </c>
      <c r="M34" s="178">
        <f t="shared" si="49"/>
        <v>1825163</v>
      </c>
      <c r="N34" s="177">
        <f t="shared" si="30"/>
        <v>0.95763640835993091</v>
      </c>
      <c r="O34" s="177">
        <f t="shared" si="6"/>
        <v>6.8665100048598493E-2</v>
      </c>
      <c r="P34" s="189"/>
      <c r="Q34" s="180">
        <v>221</v>
      </c>
      <c r="R34" s="180">
        <v>84</v>
      </c>
      <c r="S34" s="180">
        <v>538</v>
      </c>
      <c r="T34" s="180">
        <v>11</v>
      </c>
      <c r="U34" s="180">
        <v>1</v>
      </c>
      <c r="V34" s="180">
        <v>17</v>
      </c>
      <c r="W34" s="180">
        <v>0</v>
      </c>
      <c r="X34" s="180">
        <v>6</v>
      </c>
      <c r="Y34" s="205">
        <f t="shared" si="27"/>
        <v>1082.0633484162895</v>
      </c>
      <c r="Z34" s="205">
        <f t="shared" si="28"/>
        <v>2846.8571428571427</v>
      </c>
      <c r="AA34" s="206">
        <f t="shared" si="43"/>
        <v>2.6309523809523809</v>
      </c>
      <c r="AB34" s="207">
        <f t="shared" si="39"/>
        <v>0.15613382899628253</v>
      </c>
      <c r="AC34" s="183">
        <f t="shared" si="23"/>
        <v>0.13095238095238096</v>
      </c>
      <c r="AD34" s="183">
        <f t="shared" si="7"/>
        <v>1.1904761904761904E-2</v>
      </c>
      <c r="AE34" s="183">
        <f>IF(ISERROR(W34/R34),"",W34/R34)</f>
        <v>0</v>
      </c>
      <c r="AF34" s="183">
        <f t="shared" si="51"/>
        <v>0.20238095238095238</v>
      </c>
      <c r="AG34" s="183">
        <f>+X34/R34</f>
        <v>7.1428571428571425E-2</v>
      </c>
      <c r="AH34" s="180">
        <v>1440</v>
      </c>
      <c r="AI34" s="215">
        <f t="shared" si="11"/>
        <v>6.0216780409474103E-3</v>
      </c>
      <c r="AJ34" s="180">
        <v>1266</v>
      </c>
      <c r="AK34" s="185">
        <f t="shared" si="12"/>
        <v>5.2940586109995989E-3</v>
      </c>
      <c r="AL34" s="180">
        <v>5</v>
      </c>
      <c r="AM34" s="180">
        <v>5195</v>
      </c>
      <c r="AN34" s="183">
        <f t="shared" si="13"/>
        <v>2.1724039876890137E-2</v>
      </c>
      <c r="AO34" s="180">
        <v>5</v>
      </c>
      <c r="AP34" s="180">
        <v>8357</v>
      </c>
      <c r="AQ34" s="183">
        <f t="shared" si="14"/>
        <v>3.4946641241803827E-2</v>
      </c>
      <c r="AR34" s="180">
        <v>6</v>
      </c>
      <c r="AS34" s="180">
        <v>13464</v>
      </c>
      <c r="AT34" s="183">
        <f t="shared" si="15"/>
        <v>5.6302689682858287E-2</v>
      </c>
      <c r="AU34" s="180">
        <v>20</v>
      </c>
      <c r="AV34" s="180">
        <v>26548</v>
      </c>
      <c r="AW34" s="183">
        <f t="shared" si="16"/>
        <v>0.11101632543824434</v>
      </c>
      <c r="AX34" s="180">
        <v>48</v>
      </c>
      <c r="AY34" s="186">
        <f t="shared" si="17"/>
        <v>0.5714285714285714</v>
      </c>
      <c r="AZ34" s="180">
        <v>100</v>
      </c>
      <c r="BA34" s="180">
        <v>50</v>
      </c>
      <c r="BB34" s="180">
        <v>0</v>
      </c>
      <c r="BC34" s="180">
        <v>0</v>
      </c>
      <c r="BD34" s="208">
        <f t="shared" si="18"/>
        <v>0</v>
      </c>
      <c r="BE34" s="180">
        <v>0</v>
      </c>
      <c r="BF34" s="187">
        <f t="shared" si="19"/>
        <v>0</v>
      </c>
      <c r="BG34" s="180">
        <v>0</v>
      </c>
      <c r="BH34" s="187">
        <f t="shared" si="20"/>
        <v>0</v>
      </c>
    </row>
    <row r="35" spans="1:60" s="11" customFormat="1" x14ac:dyDescent="0.25">
      <c r="A35" s="190"/>
      <c r="B35" s="191" t="s">
        <v>37</v>
      </c>
      <c r="C35" s="190"/>
      <c r="D35" s="192">
        <f>SUM(D28:D34)</f>
        <v>752581.22612967715</v>
      </c>
      <c r="E35" s="193">
        <f>SUM(E28:E34)</f>
        <v>748455</v>
      </c>
      <c r="F35" s="193">
        <f>SUM(F28:F34)</f>
        <v>0</v>
      </c>
      <c r="G35" s="194">
        <f t="shared" si="24"/>
        <v>0</v>
      </c>
      <c r="H35" s="193">
        <f>SUM(H28:H34)</f>
        <v>599489</v>
      </c>
      <c r="I35" s="195">
        <f t="shared" si="25"/>
        <v>0.99451723483603593</v>
      </c>
      <c r="J35" s="195">
        <f>IF(ISERROR(E35/H35),"",(E35/H35))-1</f>
        <v>0.24848829586531185</v>
      </c>
      <c r="K35" s="196"/>
      <c r="L35" s="196"/>
      <c r="M35" s="196"/>
      <c r="N35" s="195"/>
      <c r="O35" s="195"/>
      <c r="P35" s="179"/>
      <c r="Q35" s="196">
        <f t="shared" ref="Q35:V35" si="54">SUM(Q28:Q34)</f>
        <v>704</v>
      </c>
      <c r="R35" s="196">
        <f t="shared" si="54"/>
        <v>293</v>
      </c>
      <c r="S35" s="196">
        <f t="shared" si="54"/>
        <v>1913</v>
      </c>
      <c r="T35" s="196">
        <f t="shared" si="54"/>
        <v>34</v>
      </c>
      <c r="U35" s="196">
        <f t="shared" si="54"/>
        <v>2</v>
      </c>
      <c r="V35" s="196">
        <f t="shared" si="54"/>
        <v>49</v>
      </c>
      <c r="W35" s="196">
        <f t="shared" ref="W35:X35" si="55">SUM(W28:W34)</f>
        <v>1</v>
      </c>
      <c r="X35" s="196">
        <f t="shared" si="55"/>
        <v>13</v>
      </c>
      <c r="Y35" s="197">
        <f>IF(ISERROR(E35/Q35),"",E35/Q35)</f>
        <v>1063.1463068181818</v>
      </c>
      <c r="Z35" s="197">
        <f t="shared" si="28"/>
        <v>2554.4539249146756</v>
      </c>
      <c r="AA35" s="198">
        <f t="shared" si="43"/>
        <v>2.4027303754266214</v>
      </c>
      <c r="AB35" s="199">
        <f t="shared" si="39"/>
        <v>0.15316257187663357</v>
      </c>
      <c r="AC35" s="201">
        <f t="shared" si="23"/>
        <v>0.11604095563139932</v>
      </c>
      <c r="AD35" s="199">
        <f t="shared" si="7"/>
        <v>6.8259385665529011E-3</v>
      </c>
      <c r="AE35" s="199">
        <f>IF(ISERROR(W35/R35),"",W35/R35)</f>
        <v>3.4129692832764505E-3</v>
      </c>
      <c r="AF35" s="199">
        <f>+V35/R35</f>
        <v>0.16723549488054607</v>
      </c>
      <c r="AG35" s="199">
        <f>+X35/R35</f>
        <v>4.4368600682593858E-2</v>
      </c>
      <c r="AH35" s="200">
        <f>SUM(AH28:AH34)</f>
        <v>2539</v>
      </c>
      <c r="AI35" s="221">
        <f t="shared" si="11"/>
        <v>3.392321515655584E-3</v>
      </c>
      <c r="AJ35" s="200">
        <f>SUM(AJ28:AJ34)</f>
        <v>3896</v>
      </c>
      <c r="AK35" s="201">
        <f>SUM(AK28:AK34)</f>
        <v>4.6691914941105944E-2</v>
      </c>
      <c r="AL35" s="200">
        <f>SUM(AL28:AL34)</f>
        <v>10</v>
      </c>
      <c r="AM35" s="200">
        <f>SUM(AM28:AM34)</f>
        <v>16115</v>
      </c>
      <c r="AN35" s="199">
        <f t="shared" si="13"/>
        <v>2.1531020569038887E-2</v>
      </c>
      <c r="AO35" s="200">
        <f>SUM(AO28:AO34)</f>
        <v>20</v>
      </c>
      <c r="AP35" s="200">
        <f>SUM(AP28:AP34)</f>
        <v>37790</v>
      </c>
      <c r="AQ35" s="199">
        <f t="shared" si="14"/>
        <v>5.0490677462238877E-2</v>
      </c>
      <c r="AR35" s="200">
        <f>SUM(AR28:AR34)</f>
        <v>13</v>
      </c>
      <c r="AS35" s="200">
        <f>SUM(AS28:AS34)</f>
        <v>33651</v>
      </c>
      <c r="AT35" s="199">
        <f t="shared" si="15"/>
        <v>4.4960618874882258E-2</v>
      </c>
      <c r="AU35" s="200">
        <f>+SUM(AU28:AU34)</f>
        <v>59</v>
      </c>
      <c r="AV35" s="200">
        <f>+SUM(AV28:AV34)</f>
        <v>87342</v>
      </c>
      <c r="AW35" s="199">
        <f t="shared" si="16"/>
        <v>0.11669639457282001</v>
      </c>
      <c r="AX35" s="200">
        <f>SUM(AX28:AX34)</f>
        <v>172</v>
      </c>
      <c r="AY35" s="200">
        <f>SUM(AY28:AY34)</f>
        <v>4.1912698412698406</v>
      </c>
      <c r="AZ35" s="200">
        <f>SUM(AZ28:AZ34)</f>
        <v>700</v>
      </c>
      <c r="BA35" s="200">
        <f t="shared" ref="BA35:BG35" si="56">SUM(BA28:BA34)</f>
        <v>360</v>
      </c>
      <c r="BB35" s="200">
        <f t="shared" si="56"/>
        <v>2</v>
      </c>
      <c r="BC35" s="200">
        <f t="shared" si="56"/>
        <v>2196</v>
      </c>
      <c r="BD35" s="199">
        <f t="shared" si="18"/>
        <v>2.934044130909674E-3</v>
      </c>
      <c r="BE35" s="200">
        <f t="shared" si="56"/>
        <v>0</v>
      </c>
      <c r="BF35" s="203">
        <f t="shared" si="19"/>
        <v>0</v>
      </c>
      <c r="BG35" s="200">
        <f t="shared" si="56"/>
        <v>0</v>
      </c>
      <c r="BH35" s="203">
        <f t="shared" si="20"/>
        <v>0</v>
      </c>
    </row>
    <row r="36" spans="1:60" s="12" customFormat="1" x14ac:dyDescent="0.25">
      <c r="A36" s="170" t="s">
        <v>41</v>
      </c>
      <c r="B36" s="171" t="s">
        <v>31</v>
      </c>
      <c r="C36" s="172">
        <f>C34+1</f>
        <v>46286</v>
      </c>
      <c r="D36" s="216">
        <v>73656.885961627981</v>
      </c>
      <c r="E36" s="180">
        <v>61212</v>
      </c>
      <c r="F36" s="175"/>
      <c r="G36" s="176">
        <f t="shared" si="24"/>
        <v>0</v>
      </c>
      <c r="H36" s="265">
        <v>151580</v>
      </c>
      <c r="I36" s="177">
        <f t="shared" si="25"/>
        <v>0.83104246399839354</v>
      </c>
      <c r="J36" s="177">
        <f t="shared" si="29"/>
        <v>-0.59617363768307163</v>
      </c>
      <c r="K36" s="178">
        <f>IF($C36="","",IF(ISERROR(K34+D36),0,K34+D36))</f>
        <v>2110429.9064657758</v>
      </c>
      <c r="L36" s="178">
        <f>IF(ISERROR(L34+E36),0,L34+E36)</f>
        <v>2011700</v>
      </c>
      <c r="M36" s="178">
        <f>IF(ISERROR(M34+H36),0,M34+H36)</f>
        <v>1976743</v>
      </c>
      <c r="N36" s="177">
        <f t="shared" si="30"/>
        <v>0.95321810681165264</v>
      </c>
      <c r="O36" s="177">
        <f t="shared" si="6"/>
        <v>1.7684140022248718E-2</v>
      </c>
      <c r="P36" s="189"/>
      <c r="Q36" s="180">
        <v>54</v>
      </c>
      <c r="R36" s="180">
        <v>30</v>
      </c>
      <c r="S36" s="180">
        <v>216</v>
      </c>
      <c r="T36" s="180">
        <v>4</v>
      </c>
      <c r="U36" s="180">
        <v>0</v>
      </c>
      <c r="V36" s="180">
        <v>1</v>
      </c>
      <c r="W36" s="180">
        <v>0</v>
      </c>
      <c r="X36" s="180">
        <v>0</v>
      </c>
      <c r="Y36" s="181">
        <f t="shared" si="27"/>
        <v>1133.5555555555557</v>
      </c>
      <c r="Z36" s="181">
        <f t="shared" si="28"/>
        <v>2040.4</v>
      </c>
      <c r="AA36" s="182">
        <f t="shared" si="43"/>
        <v>1.8</v>
      </c>
      <c r="AB36" s="183">
        <f t="shared" si="39"/>
        <v>0.1388888888888889</v>
      </c>
      <c r="AC36" s="183">
        <f t="shared" si="23"/>
        <v>0.13333333333333333</v>
      </c>
      <c r="AD36" s="183">
        <f>IF(ISERROR(U36/R36),"",U36/R36)</f>
        <v>0</v>
      </c>
      <c r="AE36" s="183">
        <f>IF(ISERROR(W36/R36),"",W36/R36)</f>
        <v>0</v>
      </c>
      <c r="AF36" s="183">
        <f t="shared" si="9"/>
        <v>3.3333333333333333E-2</v>
      </c>
      <c r="AG36" s="183">
        <f>+X36/R36</f>
        <v>0</v>
      </c>
      <c r="AH36" s="180">
        <v>0</v>
      </c>
      <c r="AI36" s="215">
        <f t="shared" si="11"/>
        <v>0</v>
      </c>
      <c r="AJ36" s="180">
        <v>440</v>
      </c>
      <c r="AK36" s="185">
        <f t="shared" ref="AK36:AK42" si="57">+AJ36/E36</f>
        <v>7.1881330458080112E-3</v>
      </c>
      <c r="AL36" s="180">
        <v>1</v>
      </c>
      <c r="AM36" s="180">
        <v>1099</v>
      </c>
      <c r="AN36" s="183">
        <f t="shared" si="13"/>
        <v>1.7953995948506829E-2</v>
      </c>
      <c r="AO36" s="180">
        <v>1</v>
      </c>
      <c r="AP36" s="180">
        <v>999</v>
      </c>
      <c r="AQ36" s="183">
        <f t="shared" si="14"/>
        <v>1.6320329347186826E-2</v>
      </c>
      <c r="AR36" s="180">
        <v>0</v>
      </c>
      <c r="AS36" s="180">
        <v>0</v>
      </c>
      <c r="AT36" s="183">
        <f t="shared" ref="AT36:AT54" si="58">AS36/E36</f>
        <v>0</v>
      </c>
      <c r="AU36" s="180">
        <v>3</v>
      </c>
      <c r="AV36" s="180">
        <v>1947</v>
      </c>
      <c r="AW36" s="183">
        <f t="shared" ref="AW36:AW54" si="59">AV36/E36</f>
        <v>3.180748872770045E-2</v>
      </c>
      <c r="AX36" s="180">
        <v>14</v>
      </c>
      <c r="AY36" s="186">
        <f t="shared" ref="AY36:AY42" si="60">AX36/R36</f>
        <v>0.46666666666666667</v>
      </c>
      <c r="AZ36" s="180">
        <v>100</v>
      </c>
      <c r="BA36" s="180">
        <v>50</v>
      </c>
      <c r="BB36" s="180">
        <v>0</v>
      </c>
      <c r="BC36" s="180">
        <v>0</v>
      </c>
      <c r="BD36" s="208">
        <f t="shared" si="18"/>
        <v>0</v>
      </c>
      <c r="BE36" s="180">
        <v>0</v>
      </c>
      <c r="BF36" s="187">
        <f t="shared" si="19"/>
        <v>0</v>
      </c>
      <c r="BG36" s="180">
        <v>0</v>
      </c>
      <c r="BH36" s="187">
        <f t="shared" si="20"/>
        <v>0</v>
      </c>
    </row>
    <row r="37" spans="1:60" s="12" customFormat="1" x14ac:dyDescent="0.25">
      <c r="A37" s="209"/>
      <c r="B37" s="171" t="s">
        <v>32</v>
      </c>
      <c r="C37" s="172">
        <f>C36+1</f>
        <v>46287</v>
      </c>
      <c r="D37" s="216">
        <v>76859.359264307466</v>
      </c>
      <c r="E37" s="218">
        <v>110446</v>
      </c>
      <c r="F37" s="175"/>
      <c r="G37" s="176">
        <f t="shared" si="24"/>
        <v>0</v>
      </c>
      <c r="H37" s="262">
        <v>64149</v>
      </c>
      <c r="I37" s="177">
        <f t="shared" si="25"/>
        <v>1.4369882998919268</v>
      </c>
      <c r="J37" s="177">
        <f t="shared" si="29"/>
        <v>0.72171039299131712</v>
      </c>
      <c r="K37" s="178">
        <f t="shared" ref="K37:K50" si="61">IF(C37="","",IF(ISERROR(K36+D37),0,K36+D37))</f>
        <v>2187289.2657300835</v>
      </c>
      <c r="L37" s="178">
        <f>IF(ISERROR(L36+E37),0,L36+E37)</f>
        <v>2122146</v>
      </c>
      <c r="M37" s="178">
        <f>IF(ISERROR(M36+H37),0,M36+H37)</f>
        <v>2040892</v>
      </c>
      <c r="N37" s="177">
        <f t="shared" si="30"/>
        <v>0.9702173522493196</v>
      </c>
      <c r="O37" s="177">
        <f t="shared" si="6"/>
        <v>3.9812983734563101E-2</v>
      </c>
      <c r="P37" s="179"/>
      <c r="Q37" s="180">
        <v>102</v>
      </c>
      <c r="R37" s="180">
        <v>42</v>
      </c>
      <c r="S37" s="180">
        <v>281</v>
      </c>
      <c r="T37" s="180">
        <v>16</v>
      </c>
      <c r="U37" s="180">
        <v>1</v>
      </c>
      <c r="V37" s="180">
        <v>2</v>
      </c>
      <c r="W37" s="180">
        <v>0</v>
      </c>
      <c r="X37" s="180">
        <v>0</v>
      </c>
      <c r="Y37" s="181">
        <f t="shared" si="27"/>
        <v>1082.8039215686274</v>
      </c>
      <c r="Z37" s="181">
        <f t="shared" si="28"/>
        <v>2629.6666666666665</v>
      </c>
      <c r="AA37" s="182">
        <f t="shared" si="43"/>
        <v>2.4285714285714284</v>
      </c>
      <c r="AB37" s="183">
        <f t="shared" si="39"/>
        <v>0.1494661921708185</v>
      </c>
      <c r="AC37" s="183">
        <f t="shared" si="23"/>
        <v>0.38095238095238093</v>
      </c>
      <c r="AD37" s="183">
        <f t="shared" si="7"/>
        <v>2.3809523809523808E-2</v>
      </c>
      <c r="AE37" s="183">
        <f t="shared" ref="AE37:AE42" si="62">IF(ISERROR(W37/R37),"",W37/R37)</f>
        <v>0</v>
      </c>
      <c r="AF37" s="183">
        <f t="shared" ref="AF37:AF42" si="63">+V37/R37</f>
        <v>4.7619047619047616E-2</v>
      </c>
      <c r="AG37" s="183">
        <f t="shared" ref="AG37:AG42" si="64">+X37/R37</f>
        <v>0</v>
      </c>
      <c r="AH37" s="180">
        <v>1499</v>
      </c>
      <c r="AI37" s="215">
        <f t="shared" si="11"/>
        <v>1.3572243449287435E-2</v>
      </c>
      <c r="AJ37" s="180">
        <v>1880</v>
      </c>
      <c r="AK37" s="185">
        <f t="shared" si="57"/>
        <v>1.7021893051808124E-2</v>
      </c>
      <c r="AL37" s="180">
        <v>2</v>
      </c>
      <c r="AM37" s="180">
        <v>2398</v>
      </c>
      <c r="AN37" s="183">
        <f t="shared" si="13"/>
        <v>2.1711967839487169E-2</v>
      </c>
      <c r="AO37" s="180">
        <v>2</v>
      </c>
      <c r="AP37" s="180">
        <v>5208</v>
      </c>
      <c r="AQ37" s="183">
        <f t="shared" si="14"/>
        <v>4.7154265432881225E-2</v>
      </c>
      <c r="AR37" s="180">
        <v>0</v>
      </c>
      <c r="AS37" s="180">
        <v>0</v>
      </c>
      <c r="AT37" s="183">
        <f t="shared" si="58"/>
        <v>0</v>
      </c>
      <c r="AU37" s="180">
        <v>7</v>
      </c>
      <c r="AV37" s="180">
        <v>11789</v>
      </c>
      <c r="AW37" s="183">
        <f t="shared" si="59"/>
        <v>0.10673994531264147</v>
      </c>
      <c r="AX37" s="180">
        <v>26</v>
      </c>
      <c r="AY37" s="186">
        <f t="shared" si="60"/>
        <v>0.61904761904761907</v>
      </c>
      <c r="AZ37" s="180">
        <v>100</v>
      </c>
      <c r="BA37" s="180">
        <v>0</v>
      </c>
      <c r="BB37" s="180">
        <v>0</v>
      </c>
      <c r="BC37" s="180">
        <v>0</v>
      </c>
      <c r="BD37" s="208">
        <f t="shared" si="18"/>
        <v>0</v>
      </c>
      <c r="BE37" s="180">
        <v>0</v>
      </c>
      <c r="BF37" s="187">
        <f t="shared" si="19"/>
        <v>0</v>
      </c>
      <c r="BG37" s="180">
        <v>0</v>
      </c>
      <c r="BH37" s="187">
        <f t="shared" si="20"/>
        <v>0</v>
      </c>
    </row>
    <row r="38" spans="1:60" s="12" customFormat="1" x14ac:dyDescent="0.25">
      <c r="A38" s="209"/>
      <c r="B38" s="171" t="s">
        <v>33</v>
      </c>
      <c r="C38" s="172">
        <f t="shared" ref="C38:C50" si="65">C37+1</f>
        <v>46288</v>
      </c>
      <c r="D38" s="216">
        <v>76859.359264307466</v>
      </c>
      <c r="E38" s="218">
        <v>74250</v>
      </c>
      <c r="F38" s="175"/>
      <c r="G38" s="176">
        <f t="shared" si="24"/>
        <v>0</v>
      </c>
      <c r="H38" s="265">
        <v>155133</v>
      </c>
      <c r="I38" s="177">
        <f t="shared" si="25"/>
        <v>0.96605020794755414</v>
      </c>
      <c r="J38" s="177">
        <f t="shared" si="29"/>
        <v>-0.52137843012125074</v>
      </c>
      <c r="K38" s="178">
        <f t="shared" si="61"/>
        <v>2264148.6249943911</v>
      </c>
      <c r="L38" s="178">
        <f>IF($C38="","",IF(ISERROR(L37+E38),0,L37+E38))</f>
        <v>2196396</v>
      </c>
      <c r="M38" s="178">
        <f>IF($C38="","",IF(ISERROR(M37+H38),0,M37+H38))</f>
        <v>2196025</v>
      </c>
      <c r="N38" s="177">
        <f t="shared" si="30"/>
        <v>0.97007589331969801</v>
      </c>
      <c r="O38" s="177">
        <f t="shared" si="6"/>
        <v>1.6894161040981182E-4</v>
      </c>
      <c r="P38" s="189"/>
      <c r="Q38" s="180">
        <v>69</v>
      </c>
      <c r="R38" s="180">
        <v>39</v>
      </c>
      <c r="S38" s="180">
        <v>214</v>
      </c>
      <c r="T38" s="180">
        <v>1</v>
      </c>
      <c r="U38" s="180">
        <v>0</v>
      </c>
      <c r="V38" s="180">
        <v>5</v>
      </c>
      <c r="W38" s="180">
        <v>0</v>
      </c>
      <c r="X38" s="180">
        <v>2</v>
      </c>
      <c r="Y38" s="181">
        <f t="shared" si="27"/>
        <v>1076.0869565217392</v>
      </c>
      <c r="Z38" s="181">
        <f t="shared" si="28"/>
        <v>1903.8461538461538</v>
      </c>
      <c r="AA38" s="182">
        <f t="shared" si="43"/>
        <v>1.7692307692307692</v>
      </c>
      <c r="AB38" s="183">
        <f t="shared" si="39"/>
        <v>0.1822429906542056</v>
      </c>
      <c r="AC38" s="183">
        <f t="shared" si="23"/>
        <v>2.564102564102564E-2</v>
      </c>
      <c r="AD38" s="183">
        <f t="shared" si="7"/>
        <v>0</v>
      </c>
      <c r="AE38" s="183">
        <f t="shared" si="62"/>
        <v>0</v>
      </c>
      <c r="AF38" s="183">
        <f t="shared" si="63"/>
        <v>0.12820512820512819</v>
      </c>
      <c r="AG38" s="183">
        <f t="shared" si="64"/>
        <v>5.128205128205128E-2</v>
      </c>
      <c r="AH38" s="180">
        <v>0</v>
      </c>
      <c r="AI38" s="215">
        <f t="shared" si="11"/>
        <v>0</v>
      </c>
      <c r="AJ38" s="180">
        <v>120</v>
      </c>
      <c r="AK38" s="185">
        <f t="shared" si="57"/>
        <v>1.6161616161616162E-3</v>
      </c>
      <c r="AL38" s="180">
        <v>0</v>
      </c>
      <c r="AM38" s="180">
        <v>0</v>
      </c>
      <c r="AN38" s="183">
        <f t="shared" si="13"/>
        <v>0</v>
      </c>
      <c r="AO38" s="180">
        <v>4</v>
      </c>
      <c r="AP38" s="180">
        <v>11468</v>
      </c>
      <c r="AQ38" s="183">
        <f t="shared" si="14"/>
        <v>0.15445117845117845</v>
      </c>
      <c r="AR38" s="180">
        <v>1</v>
      </c>
      <c r="AS38" s="180">
        <v>5099</v>
      </c>
      <c r="AT38" s="183">
        <f t="shared" si="58"/>
        <v>6.8673400673400678E-2</v>
      </c>
      <c r="AU38" s="180">
        <v>9</v>
      </c>
      <c r="AV38" s="180">
        <v>15178</v>
      </c>
      <c r="AW38" s="183">
        <f t="shared" si="59"/>
        <v>0.20441750841750841</v>
      </c>
      <c r="AX38" s="180">
        <v>20</v>
      </c>
      <c r="AY38" s="186">
        <f t="shared" si="60"/>
        <v>0.51282051282051277</v>
      </c>
      <c r="AZ38" s="180">
        <v>100</v>
      </c>
      <c r="BA38" s="180">
        <v>0</v>
      </c>
      <c r="BB38" s="180">
        <v>0</v>
      </c>
      <c r="BC38" s="180">
        <v>0</v>
      </c>
      <c r="BD38" s="208">
        <f t="shared" si="18"/>
        <v>0</v>
      </c>
      <c r="BE38" s="180">
        <v>0</v>
      </c>
      <c r="BF38" s="187">
        <f t="shared" si="19"/>
        <v>0</v>
      </c>
      <c r="BG38" s="180">
        <v>0</v>
      </c>
      <c r="BH38" s="187">
        <f t="shared" si="20"/>
        <v>0</v>
      </c>
    </row>
    <row r="39" spans="1:60" s="12" customFormat="1" x14ac:dyDescent="0.25">
      <c r="A39" s="209"/>
      <c r="B39" s="171" t="s">
        <v>14711</v>
      </c>
      <c r="C39" s="172">
        <f t="shared" si="65"/>
        <v>46289</v>
      </c>
      <c r="D39" s="216">
        <v>89669.25247502538</v>
      </c>
      <c r="E39" s="180">
        <v>111052</v>
      </c>
      <c r="F39" s="175"/>
      <c r="G39" s="176">
        <f t="shared" si="24"/>
        <v>0</v>
      </c>
      <c r="H39" s="265">
        <v>68405</v>
      </c>
      <c r="I39" s="177">
        <f t="shared" si="25"/>
        <v>1.2384624264703237</v>
      </c>
      <c r="J39" s="177">
        <f t="shared" si="29"/>
        <v>0.62344857832029832</v>
      </c>
      <c r="K39" s="178">
        <f t="shared" si="61"/>
        <v>2353817.8774694167</v>
      </c>
      <c r="L39" s="178">
        <f>IF($C39="","",IF(ISERROR(L38+E39),0,L38+E39))</f>
        <v>2307448</v>
      </c>
      <c r="M39" s="178">
        <f>IF($C39="","",IF(ISERROR(M38+H39),0,M38+H39))</f>
        <v>2264430</v>
      </c>
      <c r="N39" s="177">
        <f t="shared" si="30"/>
        <v>0.98030014220162653</v>
      </c>
      <c r="O39" s="177">
        <f t="shared" si="6"/>
        <v>1.8997275252491841E-2</v>
      </c>
      <c r="P39" s="179"/>
      <c r="Q39" s="180">
        <v>127</v>
      </c>
      <c r="R39" s="180">
        <v>60</v>
      </c>
      <c r="S39" s="180">
        <v>287</v>
      </c>
      <c r="T39" s="180">
        <v>7</v>
      </c>
      <c r="U39" s="180">
        <v>0</v>
      </c>
      <c r="V39" s="180">
        <v>5</v>
      </c>
      <c r="W39" s="180">
        <v>0</v>
      </c>
      <c r="X39" s="180">
        <v>5</v>
      </c>
      <c r="Y39" s="181">
        <f t="shared" si="27"/>
        <v>874.42519685039372</v>
      </c>
      <c r="Z39" s="181">
        <f t="shared" si="28"/>
        <v>1850.8666666666666</v>
      </c>
      <c r="AA39" s="182">
        <f t="shared" si="43"/>
        <v>2.1166666666666667</v>
      </c>
      <c r="AB39" s="183">
        <f t="shared" si="39"/>
        <v>0.20905923344947736</v>
      </c>
      <c r="AC39" s="183">
        <f t="shared" si="23"/>
        <v>0.11666666666666667</v>
      </c>
      <c r="AD39" s="183">
        <f t="shared" si="7"/>
        <v>0</v>
      </c>
      <c r="AE39" s="183">
        <f t="shared" si="62"/>
        <v>0</v>
      </c>
      <c r="AF39" s="183">
        <f t="shared" si="63"/>
        <v>8.3333333333333329E-2</v>
      </c>
      <c r="AG39" s="183">
        <f t="shared" si="64"/>
        <v>8.3333333333333329E-2</v>
      </c>
      <c r="AH39" s="180">
        <v>0</v>
      </c>
      <c r="AI39" s="215">
        <f t="shared" si="11"/>
        <v>0</v>
      </c>
      <c r="AJ39" s="180">
        <v>698</v>
      </c>
      <c r="AK39" s="185">
        <f t="shared" si="57"/>
        <v>6.2853438029031447E-3</v>
      </c>
      <c r="AL39" s="180">
        <v>3</v>
      </c>
      <c r="AM39" s="180">
        <v>4623</v>
      </c>
      <c r="AN39" s="183">
        <f t="shared" si="13"/>
        <v>4.1629146706047615E-2</v>
      </c>
      <c r="AO39" s="180">
        <v>2</v>
      </c>
      <c r="AP39" s="180">
        <v>4139</v>
      </c>
      <c r="AQ39" s="183">
        <f t="shared" si="14"/>
        <v>3.7270828080538845E-2</v>
      </c>
      <c r="AR39" s="180">
        <v>5</v>
      </c>
      <c r="AS39" s="180">
        <v>10936</v>
      </c>
      <c r="AT39" s="183">
        <f t="shared" si="58"/>
        <v>9.8476389439181647E-2</v>
      </c>
      <c r="AU39" s="180">
        <v>8</v>
      </c>
      <c r="AV39" s="180">
        <v>13930</v>
      </c>
      <c r="AW39" s="183">
        <f t="shared" si="59"/>
        <v>0.12543673234160574</v>
      </c>
      <c r="AX39" s="180">
        <v>30</v>
      </c>
      <c r="AY39" s="186">
        <f t="shared" si="60"/>
        <v>0.5</v>
      </c>
      <c r="AZ39" s="180">
        <v>100</v>
      </c>
      <c r="BA39" s="180">
        <v>50</v>
      </c>
      <c r="BB39" s="180">
        <v>0</v>
      </c>
      <c r="BC39" s="180">
        <v>0</v>
      </c>
      <c r="BD39" s="208">
        <f t="shared" si="18"/>
        <v>0</v>
      </c>
      <c r="BE39" s="180">
        <v>2</v>
      </c>
      <c r="BF39" s="187">
        <f t="shared" si="19"/>
        <v>3.3333333333333333E-2</v>
      </c>
      <c r="BG39" s="180">
        <v>0</v>
      </c>
      <c r="BH39" s="187">
        <f t="shared" si="20"/>
        <v>0</v>
      </c>
    </row>
    <row r="40" spans="1:60" s="12" customFormat="1" x14ac:dyDescent="0.25">
      <c r="A40" s="209"/>
      <c r="B40" s="171" t="s">
        <v>34</v>
      </c>
      <c r="C40" s="172">
        <f t="shared" si="65"/>
        <v>46290</v>
      </c>
      <c r="D40" s="216">
        <v>96074.199080384322</v>
      </c>
      <c r="E40" s="218">
        <v>96738</v>
      </c>
      <c r="F40" s="175"/>
      <c r="G40" s="176">
        <f t="shared" si="24"/>
        <v>0</v>
      </c>
      <c r="H40" s="265">
        <v>89900</v>
      </c>
      <c r="I40" s="177">
        <f t="shared" ref="I40:I42" si="66">IF(ISERROR(E40/D40),"",E40/D40)</f>
        <v>1.0069092527022816</v>
      </c>
      <c r="J40" s="177">
        <f t="shared" si="29"/>
        <v>7.6062291434927598E-2</v>
      </c>
      <c r="K40" s="178">
        <f t="shared" ref="K40:K42" si="67">IF(C40="","",IF(ISERROR(K39+D40),0,K39+D40))</f>
        <v>2449892.076549801</v>
      </c>
      <c r="L40" s="178">
        <f t="shared" ref="L40:L42" si="68">IF($C40="","",IF(ISERROR(L39+E40),0,L39+E40))</f>
        <v>2404186</v>
      </c>
      <c r="M40" s="178">
        <f t="shared" ref="M40:M42" si="69">IF($C40="","",IF(ISERROR(M39+H40),0,M39+H40))</f>
        <v>2354330</v>
      </c>
      <c r="N40" s="177">
        <f t="shared" ref="N40:N42" si="70">IF(ISERROR(L40/K40),"",L40/K40)</f>
        <v>0.98134363673106395</v>
      </c>
      <c r="O40" s="177">
        <f t="shared" ref="O40:O42" si="71">IF(ISERROR(L40/M40),"",L40/M40)-100%</f>
        <v>2.1176300688518612E-2</v>
      </c>
      <c r="P40" s="189"/>
      <c r="Q40" s="180">
        <v>100</v>
      </c>
      <c r="R40" s="180">
        <v>48</v>
      </c>
      <c r="S40" s="180">
        <v>265</v>
      </c>
      <c r="T40" s="180">
        <v>11</v>
      </c>
      <c r="U40" s="180">
        <v>0</v>
      </c>
      <c r="V40" s="180">
        <v>5</v>
      </c>
      <c r="W40" s="180">
        <v>0</v>
      </c>
      <c r="X40" s="180">
        <v>0</v>
      </c>
      <c r="Y40" s="181">
        <f t="shared" si="27"/>
        <v>967.38</v>
      </c>
      <c r="Z40" s="181">
        <f>IF(ISERROR(E40/R40),"",E40/R40)</f>
        <v>2015.375</v>
      </c>
      <c r="AA40" s="182">
        <f>IF(ISERROR(Q40/R40),"",Q40/R40)</f>
        <v>2.0833333333333335</v>
      </c>
      <c r="AB40" s="183">
        <f>IF(ISERROR(R40/S40),"",R40/S40)</f>
        <v>0.1811320754716981</v>
      </c>
      <c r="AC40" s="183">
        <f>IF(ISERROR(T40/R40),"",T40/R40)</f>
        <v>0.22916666666666666</v>
      </c>
      <c r="AD40" s="183">
        <f>IF(ISERROR(U40/R40),"",U40/R40)</f>
        <v>0</v>
      </c>
      <c r="AE40" s="183">
        <f>IF(ISERROR(W40/R40),"",W40/R40)</f>
        <v>0</v>
      </c>
      <c r="AF40" s="183">
        <f>+V40/R40</f>
        <v>0.10416666666666667</v>
      </c>
      <c r="AG40" s="183">
        <f>+X40/R40</f>
        <v>0</v>
      </c>
      <c r="AH40" s="180">
        <v>0</v>
      </c>
      <c r="AI40" s="215">
        <f t="shared" si="11"/>
        <v>0</v>
      </c>
      <c r="AJ40" s="180">
        <v>1142</v>
      </c>
      <c r="AK40" s="185">
        <f t="shared" si="57"/>
        <v>1.1805081767247618E-2</v>
      </c>
      <c r="AL40" s="180">
        <v>2</v>
      </c>
      <c r="AM40" s="180">
        <v>1860</v>
      </c>
      <c r="AN40" s="183">
        <f t="shared" si="13"/>
        <v>1.9227190969422565E-2</v>
      </c>
      <c r="AO40" s="180">
        <v>4</v>
      </c>
      <c r="AP40" s="180">
        <v>5309</v>
      </c>
      <c r="AQ40" s="183">
        <f t="shared" si="14"/>
        <v>5.4880191858421717E-2</v>
      </c>
      <c r="AR40" s="180">
        <v>1</v>
      </c>
      <c r="AS40" s="180">
        <v>1799</v>
      </c>
      <c r="AT40" s="183">
        <f t="shared" si="58"/>
        <v>1.859662180322107E-2</v>
      </c>
      <c r="AU40" s="180">
        <v>7</v>
      </c>
      <c r="AV40" s="180">
        <v>8581</v>
      </c>
      <c r="AW40" s="183">
        <f t="shared" si="59"/>
        <v>8.8703508445491949E-2</v>
      </c>
      <c r="AX40" s="180">
        <v>31</v>
      </c>
      <c r="AY40" s="186">
        <f>AX40/R40</f>
        <v>0.64583333333333337</v>
      </c>
      <c r="AZ40" s="180">
        <v>100</v>
      </c>
      <c r="BA40" s="180">
        <v>50</v>
      </c>
      <c r="BB40" s="180">
        <v>0</v>
      </c>
      <c r="BC40" s="180">
        <v>0</v>
      </c>
      <c r="BD40" s="208">
        <f t="shared" si="18"/>
        <v>0</v>
      </c>
      <c r="BE40" s="180">
        <v>0</v>
      </c>
      <c r="BF40" s="187">
        <f t="shared" si="19"/>
        <v>0</v>
      </c>
      <c r="BG40" s="180">
        <v>0</v>
      </c>
      <c r="BH40" s="187">
        <f>BG40/R40</f>
        <v>0</v>
      </c>
    </row>
    <row r="41" spans="1:60" s="12" customFormat="1" ht="15" customHeight="1" x14ac:dyDescent="0.25">
      <c r="A41" s="209"/>
      <c r="B41" s="171" t="s">
        <v>35</v>
      </c>
      <c r="C41" s="172">
        <f t="shared" si="65"/>
        <v>46291</v>
      </c>
      <c r="D41" s="214">
        <v>176136.03164737127</v>
      </c>
      <c r="E41" s="218"/>
      <c r="F41" s="175"/>
      <c r="G41" s="176" t="str">
        <f t="shared" si="24"/>
        <v/>
      </c>
      <c r="H41" s="265">
        <v>71229</v>
      </c>
      <c r="I41" s="177">
        <f t="shared" si="66"/>
        <v>0</v>
      </c>
      <c r="J41" s="177">
        <f t="shared" si="29"/>
        <v>-1</v>
      </c>
      <c r="K41" s="178">
        <f t="shared" si="67"/>
        <v>2626028.1081971722</v>
      </c>
      <c r="L41" s="178">
        <f t="shared" si="68"/>
        <v>2404186</v>
      </c>
      <c r="M41" s="178">
        <f t="shared" si="69"/>
        <v>2425559</v>
      </c>
      <c r="N41" s="177">
        <f t="shared" si="70"/>
        <v>0.91552180743812683</v>
      </c>
      <c r="O41" s="177">
        <f t="shared" si="71"/>
        <v>-8.8115770426528961E-3</v>
      </c>
      <c r="P41" s="179"/>
      <c r="Q41" s="180"/>
      <c r="R41" s="180"/>
      <c r="S41" s="180"/>
      <c r="T41" s="180"/>
      <c r="U41" s="180"/>
      <c r="V41" s="180"/>
      <c r="W41" s="180"/>
      <c r="X41" s="180"/>
      <c r="Y41" s="181" t="str">
        <f t="shared" ref="Y41:Y42" si="72">IF(ISERROR(E41/Q41),"",E41/Q41)</f>
        <v/>
      </c>
      <c r="Z41" s="181" t="str">
        <f>IF(ISERROR(E41/R41),"",E41/R41)</f>
        <v/>
      </c>
      <c r="AA41" s="182" t="str">
        <f>IF(ISERROR(Q41/R41),"",Q41/R41)</f>
        <v/>
      </c>
      <c r="AB41" s="183" t="str">
        <f>IF(ISERROR(R41/S41),"",R41/S41)</f>
        <v/>
      </c>
      <c r="AC41" s="183" t="str">
        <f>IF(ISERROR(T41/R41),"",T41/R41)</f>
        <v/>
      </c>
      <c r="AD41" s="183" t="str">
        <f>IF(ISERROR(U41/R41),"",U41/R41)</f>
        <v/>
      </c>
      <c r="AE41" s="183" t="str">
        <f>IF(ISERROR(W41/R41),"",W41/R41)</f>
        <v/>
      </c>
      <c r="AF41" s="183" t="e">
        <f>+V41/R41</f>
        <v>#DIV/0!</v>
      </c>
      <c r="AG41" s="183" t="e">
        <f>+X41/R41</f>
        <v>#DIV/0!</v>
      </c>
      <c r="AH41" s="180"/>
      <c r="AI41" s="215" t="e">
        <f t="shared" si="11"/>
        <v>#DIV/0!</v>
      </c>
      <c r="AJ41" s="180"/>
      <c r="AK41" s="185">
        <v>0.03</v>
      </c>
      <c r="AL41" s="180"/>
      <c r="AM41" s="180"/>
      <c r="AN41" s="183" t="e">
        <f t="shared" si="13"/>
        <v>#DIV/0!</v>
      </c>
      <c r="AO41" s="180"/>
      <c r="AP41" s="180"/>
      <c r="AQ41" s="183" t="e">
        <f t="shared" si="14"/>
        <v>#DIV/0!</v>
      </c>
      <c r="AR41" s="180"/>
      <c r="AS41" s="180"/>
      <c r="AT41" s="183" t="e">
        <f t="shared" si="58"/>
        <v>#DIV/0!</v>
      </c>
      <c r="AU41" s="180"/>
      <c r="AV41" s="180"/>
      <c r="AW41" s="183" t="e">
        <f t="shared" si="59"/>
        <v>#DIV/0!</v>
      </c>
      <c r="AX41" s="180"/>
      <c r="AY41" s="186" t="e">
        <f>AX41/R41</f>
        <v>#DIV/0!</v>
      </c>
      <c r="AZ41" s="180"/>
      <c r="BA41" s="180"/>
      <c r="BB41" s="180"/>
      <c r="BC41" s="180"/>
      <c r="BD41" s="208" t="e">
        <f t="shared" si="18"/>
        <v>#DIV/0!</v>
      </c>
      <c r="BE41" s="180"/>
      <c r="BF41" s="208" t="e">
        <f>BE41/R41</f>
        <v>#DIV/0!</v>
      </c>
      <c r="BG41" s="180"/>
      <c r="BH41" s="208" t="e">
        <f>BG41/R41</f>
        <v>#DIV/0!</v>
      </c>
    </row>
    <row r="42" spans="1:60" s="12" customFormat="1" ht="15" customHeight="1" x14ac:dyDescent="0.25">
      <c r="A42" s="209"/>
      <c r="B42" s="171" t="s">
        <v>36</v>
      </c>
      <c r="C42" s="172">
        <f t="shared" si="65"/>
        <v>46292</v>
      </c>
      <c r="D42" s="214">
        <v>176136.03164737127</v>
      </c>
      <c r="E42" s="218"/>
      <c r="F42" s="175"/>
      <c r="G42" s="176" t="str">
        <f t="shared" si="24"/>
        <v/>
      </c>
      <c r="H42" s="265">
        <v>162085</v>
      </c>
      <c r="I42" s="177">
        <f t="shared" si="66"/>
        <v>0</v>
      </c>
      <c r="J42" s="177">
        <f t="shared" si="29"/>
        <v>-1</v>
      </c>
      <c r="K42" s="178">
        <f t="shared" si="67"/>
        <v>2802164.1398445433</v>
      </c>
      <c r="L42" s="178">
        <f t="shared" si="68"/>
        <v>2404186</v>
      </c>
      <c r="M42" s="178">
        <f t="shared" si="69"/>
        <v>2587644</v>
      </c>
      <c r="N42" s="177">
        <f t="shared" si="70"/>
        <v>0.85797472239915895</v>
      </c>
      <c r="O42" s="177">
        <f t="shared" si="71"/>
        <v>-7.0897696901119356E-2</v>
      </c>
      <c r="P42" s="179"/>
      <c r="Q42" s="180"/>
      <c r="R42" s="180"/>
      <c r="S42" s="180"/>
      <c r="T42" s="180"/>
      <c r="U42" s="180"/>
      <c r="V42" s="180"/>
      <c r="W42" s="180"/>
      <c r="X42" s="180"/>
      <c r="Y42" s="181" t="str">
        <f t="shared" si="72"/>
        <v/>
      </c>
      <c r="Z42" s="181" t="str">
        <f t="shared" ref="Z42" si="73">IF(ISERROR(E42/R42),"",E42/R42)</f>
        <v/>
      </c>
      <c r="AA42" s="182" t="str">
        <f t="shared" ref="AA42" si="74">IF(ISERROR(Q42/R42),"",Q42/R42)</f>
        <v/>
      </c>
      <c r="AB42" s="183" t="str">
        <f t="shared" ref="AB42" si="75">IF(ISERROR(R42/S42),"",R42/S42)</f>
        <v/>
      </c>
      <c r="AC42" s="183" t="str">
        <f t="shared" si="23"/>
        <v/>
      </c>
      <c r="AD42" s="183" t="str">
        <f t="shared" si="7"/>
        <v/>
      </c>
      <c r="AE42" s="183" t="str">
        <f t="shared" si="62"/>
        <v/>
      </c>
      <c r="AF42" s="183" t="e">
        <f t="shared" si="63"/>
        <v>#DIV/0!</v>
      </c>
      <c r="AG42" s="183" t="e">
        <f t="shared" si="64"/>
        <v>#DIV/0!</v>
      </c>
      <c r="AH42" s="180"/>
      <c r="AI42" s="215" t="e">
        <f t="shared" si="11"/>
        <v>#DIV/0!</v>
      </c>
      <c r="AJ42" s="180"/>
      <c r="AK42" s="185" t="e">
        <f t="shared" si="57"/>
        <v>#DIV/0!</v>
      </c>
      <c r="AL42" s="180"/>
      <c r="AM42" s="180"/>
      <c r="AN42" s="183" t="e">
        <f t="shared" si="13"/>
        <v>#DIV/0!</v>
      </c>
      <c r="AO42" s="180"/>
      <c r="AP42" s="180"/>
      <c r="AQ42" s="183" t="e">
        <f t="shared" si="14"/>
        <v>#DIV/0!</v>
      </c>
      <c r="AR42" s="180"/>
      <c r="AS42" s="180"/>
      <c r="AT42" s="183" t="e">
        <f t="shared" si="58"/>
        <v>#DIV/0!</v>
      </c>
      <c r="AU42" s="180"/>
      <c r="AV42" s="180"/>
      <c r="AW42" s="183" t="e">
        <f t="shared" si="59"/>
        <v>#DIV/0!</v>
      </c>
      <c r="AX42" s="180"/>
      <c r="AY42" s="186" t="e">
        <f t="shared" si="60"/>
        <v>#DIV/0!</v>
      </c>
      <c r="AZ42" s="180"/>
      <c r="BA42" s="180"/>
      <c r="BB42" s="180"/>
      <c r="BC42" s="180"/>
      <c r="BD42" s="208" t="e">
        <f t="shared" si="18"/>
        <v>#DIV/0!</v>
      </c>
      <c r="BE42" s="180"/>
      <c r="BF42" s="208" t="e">
        <f t="shared" si="19"/>
        <v>#DIV/0!</v>
      </c>
      <c r="BG42" s="180"/>
      <c r="BH42" s="208" t="e">
        <f t="shared" si="20"/>
        <v>#DIV/0!</v>
      </c>
    </row>
    <row r="43" spans="1:60" s="11" customFormat="1" ht="14.25" customHeight="1" x14ac:dyDescent="0.25">
      <c r="A43" s="190"/>
      <c r="B43" s="191" t="s">
        <v>37</v>
      </c>
      <c r="C43" s="190"/>
      <c r="D43" s="192">
        <f>SUM(D36:D42)</f>
        <v>765391.11934039509</v>
      </c>
      <c r="E43" s="193">
        <f>SUM(E36:E42)</f>
        <v>453698</v>
      </c>
      <c r="F43" s="193">
        <f>SUM(F36:F42)</f>
        <v>0</v>
      </c>
      <c r="G43" s="194">
        <f>IF(ISERROR(F43/E43),"",F43/E43)</f>
        <v>0</v>
      </c>
      <c r="H43" s="193">
        <f>SUM(H36:H42)</f>
        <v>762481</v>
      </c>
      <c r="I43" s="195">
        <f>IF(ISERROR(E43/D43),"",E43/D43)</f>
        <v>0.59276621917300465</v>
      </c>
      <c r="J43" s="195">
        <f>IF(ISERROR(E43/H43),"",(E43/H43))-1</f>
        <v>-0.40497140256609676</v>
      </c>
      <c r="K43" s="196"/>
      <c r="L43" s="196"/>
      <c r="M43" s="196"/>
      <c r="N43" s="195" t="str">
        <f>IF(ISERROR(I43/L43),"",(I43/L43))</f>
        <v/>
      </c>
      <c r="O43" s="195"/>
      <c r="P43" s="224"/>
      <c r="Q43" s="196">
        <f t="shared" ref="Q43:X43" si="76">SUM(Q36:Q42)</f>
        <v>452</v>
      </c>
      <c r="R43" s="196">
        <f t="shared" si="76"/>
        <v>219</v>
      </c>
      <c r="S43" s="196">
        <f t="shared" si="76"/>
        <v>1263</v>
      </c>
      <c r="T43" s="196">
        <f t="shared" si="76"/>
        <v>39</v>
      </c>
      <c r="U43" s="196">
        <f t="shared" si="76"/>
        <v>1</v>
      </c>
      <c r="V43" s="196">
        <f t="shared" si="76"/>
        <v>18</v>
      </c>
      <c r="W43" s="196">
        <f t="shared" si="76"/>
        <v>0</v>
      </c>
      <c r="X43" s="196">
        <f t="shared" si="76"/>
        <v>7</v>
      </c>
      <c r="Y43" s="197">
        <f>IF(ISERROR(E43/Q43),"",E43/Q43)</f>
        <v>1003.7566371681415</v>
      </c>
      <c r="Z43" s="197">
        <f>IF(ISERROR(E43/R43),"",E43/R43)</f>
        <v>2071.6803652968038</v>
      </c>
      <c r="AA43" s="198">
        <f>IF(ISERROR(Q43/R43),"",Q43/R43)</f>
        <v>2.0639269406392695</v>
      </c>
      <c r="AB43" s="199">
        <f>IF(ISERROR(R43/S43),"",R43/S43)</f>
        <v>0.17339667458432304</v>
      </c>
      <c r="AC43" s="201">
        <f t="shared" si="23"/>
        <v>0.17808219178082191</v>
      </c>
      <c r="AD43" s="199">
        <f t="shared" si="7"/>
        <v>4.5662100456621002E-3</v>
      </c>
      <c r="AE43" s="199">
        <f>IF(ISERROR(W43/R43),"",W43/R43)</f>
        <v>0</v>
      </c>
      <c r="AF43" s="199">
        <f t="shared" si="9"/>
        <v>8.2191780821917804E-2</v>
      </c>
      <c r="AG43" s="199">
        <f>+X43/R43</f>
        <v>3.1963470319634701E-2</v>
      </c>
      <c r="AH43" s="200">
        <f>SUM(AH36:AH42)</f>
        <v>1499</v>
      </c>
      <c r="AI43" s="221">
        <f t="shared" si="11"/>
        <v>3.3039599028428603E-3</v>
      </c>
      <c r="AJ43" s="200">
        <f>SUM(AJ36:AJ42)</f>
        <v>4280</v>
      </c>
      <c r="AK43" s="200" t="e">
        <f>SUM(AK36:AK42)</f>
        <v>#DIV/0!</v>
      </c>
      <c r="AL43" s="200">
        <f>SUM(AL36:AL42)</f>
        <v>8</v>
      </c>
      <c r="AM43" s="200">
        <f>SUM(AM36:AM42)</f>
        <v>9980</v>
      </c>
      <c r="AN43" s="199">
        <f t="shared" si="13"/>
        <v>2.1997011227732986E-2</v>
      </c>
      <c r="AO43" s="200">
        <f>SUM(AO36:AO42)</f>
        <v>13</v>
      </c>
      <c r="AP43" s="200">
        <f>SUM(AP36:AP42)</f>
        <v>27123</v>
      </c>
      <c r="AQ43" s="199">
        <f t="shared" si="14"/>
        <v>5.9782057668316811E-2</v>
      </c>
      <c r="AR43" s="200">
        <f>SUM(AR36:AR42)</f>
        <v>7</v>
      </c>
      <c r="AS43" s="200">
        <f>SUM(AS36:AS42)</f>
        <v>17834</v>
      </c>
      <c r="AT43" s="199">
        <f t="shared" si="58"/>
        <v>3.9308085995530068E-2</v>
      </c>
      <c r="AU43" s="200">
        <f>+SUM(AU36:AU42)</f>
        <v>34</v>
      </c>
      <c r="AV43" s="200">
        <f>+SUM(AV36:AV42)</f>
        <v>51425</v>
      </c>
      <c r="AW43" s="199">
        <f t="shared" si="59"/>
        <v>0.11334632288438565</v>
      </c>
      <c r="AX43" s="200">
        <f t="shared" ref="AX43:BC43" si="77">SUM(AX36:AX42)</f>
        <v>121</v>
      </c>
      <c r="AY43" s="200" t="e">
        <f t="shared" si="77"/>
        <v>#DIV/0!</v>
      </c>
      <c r="AZ43" s="200">
        <f t="shared" si="77"/>
        <v>500</v>
      </c>
      <c r="BA43" s="200">
        <f t="shared" si="77"/>
        <v>150</v>
      </c>
      <c r="BB43" s="200">
        <f t="shared" si="77"/>
        <v>0</v>
      </c>
      <c r="BC43" s="200">
        <f t="shared" si="77"/>
        <v>0</v>
      </c>
      <c r="BD43" s="200">
        <f t="shared" si="18"/>
        <v>0</v>
      </c>
      <c r="BE43" s="200"/>
      <c r="BF43" s="203">
        <f>BE43/R43</f>
        <v>0</v>
      </c>
      <c r="BG43" s="200">
        <f>SUM(BG36:BG42)</f>
        <v>0</v>
      </c>
      <c r="BH43" s="203">
        <f>BG43/R43</f>
        <v>0</v>
      </c>
    </row>
    <row r="44" spans="1:60" s="13" customFormat="1" ht="15" customHeight="1" x14ac:dyDescent="0.25">
      <c r="A44" s="170" t="s">
        <v>42</v>
      </c>
      <c r="B44" s="171" t="s">
        <v>31</v>
      </c>
      <c r="C44" s="172">
        <f>C42+1</f>
        <v>46293</v>
      </c>
      <c r="D44" s="214">
        <v>73656.885961627981</v>
      </c>
      <c r="E44" s="174"/>
      <c r="F44" s="175"/>
      <c r="G44" s="176" t="str">
        <f t="shared" si="24"/>
        <v/>
      </c>
      <c r="H44" s="265">
        <v>136774</v>
      </c>
      <c r="I44" s="177">
        <f t="shared" ref="I44" si="78">IF(ISERROR(E44/D44),"",E44/D44)</f>
        <v>0</v>
      </c>
      <c r="J44" s="177">
        <f t="shared" si="29"/>
        <v>-1</v>
      </c>
      <c r="K44" s="178">
        <f>IF($C44="","",IF(ISERROR(K42+D44),0,K42+D44))</f>
        <v>2875821.0258061714</v>
      </c>
      <c r="L44" s="178">
        <f>IF(ISERROR(L42+E44),0,L42+E44)</f>
        <v>2404186</v>
      </c>
      <c r="M44" s="178">
        <f>IF(ISERROR(M42+H44),0,M42+H44)</f>
        <v>2724418</v>
      </c>
      <c r="N44" s="177">
        <f t="shared" ref="N44" si="79">IF(ISERROR(L44/K44),"",L44/K44)</f>
        <v>0.83599986870742093</v>
      </c>
      <c r="O44" s="177">
        <f t="shared" ref="O44" si="80">IF(ISERROR(L44/M44),"",L44/M44)-100%</f>
        <v>-0.11754143453757826</v>
      </c>
      <c r="P44" s="179"/>
      <c r="Q44" s="180"/>
      <c r="R44" s="180"/>
      <c r="S44" s="180"/>
      <c r="T44" s="180"/>
      <c r="U44" s="180"/>
      <c r="V44" s="180"/>
      <c r="W44" s="180"/>
      <c r="X44" s="180"/>
      <c r="Y44" s="181" t="str">
        <f t="shared" ref="Y44" si="81">IF(ISERROR(E44/Q44),"",E44/Q44)</f>
        <v/>
      </c>
      <c r="Z44" s="181" t="str">
        <f t="shared" ref="Z44" si="82">IF(ISERROR(E44/R44),"",E44/R44)</f>
        <v/>
      </c>
      <c r="AA44" s="182" t="str">
        <f t="shared" ref="AA44" si="83">IF(ISERROR(Q44/R44),"",Q44/R44)</f>
        <v/>
      </c>
      <c r="AB44" s="183" t="str">
        <f t="shared" ref="AB44" si="84">IF(ISERROR(R44/S44),"",R44/S44)</f>
        <v/>
      </c>
      <c r="AC44" s="183" t="str">
        <f t="shared" si="23"/>
        <v/>
      </c>
      <c r="AD44" s="183" t="str">
        <f t="shared" si="7"/>
        <v/>
      </c>
      <c r="AE44" s="183" t="str">
        <f>IF(ISERROR(W44/R44),"",W44/R44)</f>
        <v/>
      </c>
      <c r="AF44" s="183" t="e">
        <f t="shared" si="9"/>
        <v>#DIV/0!</v>
      </c>
      <c r="AG44" s="183" t="e">
        <f>+X44/R44</f>
        <v>#DIV/0!</v>
      </c>
      <c r="AH44" s="180"/>
      <c r="AI44" s="215" t="e">
        <f t="shared" si="11"/>
        <v>#DIV/0!</v>
      </c>
      <c r="AJ44" s="180"/>
      <c r="AK44" s="185" t="e">
        <f t="shared" ref="AK44:AK50" si="85">+AJ44/E44</f>
        <v>#DIV/0!</v>
      </c>
      <c r="AL44" s="180"/>
      <c r="AM44" s="180"/>
      <c r="AN44" s="183" t="e">
        <f t="shared" si="13"/>
        <v>#DIV/0!</v>
      </c>
      <c r="AO44" s="180"/>
      <c r="AP44" s="180"/>
      <c r="AQ44" s="183" t="e">
        <f t="shared" si="14"/>
        <v>#DIV/0!</v>
      </c>
      <c r="AR44" s="180"/>
      <c r="AS44" s="180"/>
      <c r="AT44" s="183" t="e">
        <f t="shared" si="58"/>
        <v>#DIV/0!</v>
      </c>
      <c r="AU44" s="180"/>
      <c r="AV44" s="180"/>
      <c r="AW44" s="183" t="e">
        <f t="shared" si="59"/>
        <v>#DIV/0!</v>
      </c>
      <c r="AX44" s="180"/>
      <c r="AY44" s="186" t="e">
        <f t="shared" ref="AY44:AY50" si="86">AX44/R44</f>
        <v>#DIV/0!</v>
      </c>
      <c r="AZ44" s="180"/>
      <c r="BA44" s="180"/>
      <c r="BB44" s="180"/>
      <c r="BC44" s="180"/>
      <c r="BD44" s="208" t="e">
        <f t="shared" si="18"/>
        <v>#DIV/0!</v>
      </c>
      <c r="BE44" s="180"/>
      <c r="BF44" s="208" t="e">
        <f t="shared" si="19"/>
        <v>#DIV/0!</v>
      </c>
      <c r="BG44" s="180"/>
      <c r="BH44" s="208" t="e">
        <f t="shared" si="20"/>
        <v>#DIV/0!</v>
      </c>
    </row>
    <row r="45" spans="1:60" s="13" customFormat="1" ht="15" customHeight="1" x14ac:dyDescent="0.25">
      <c r="A45" s="209"/>
      <c r="B45" s="171" t="s">
        <v>39</v>
      </c>
      <c r="C45" s="172">
        <f t="shared" si="65"/>
        <v>46294</v>
      </c>
      <c r="D45" s="214">
        <v>76859.359264307466</v>
      </c>
      <c r="E45" s="174"/>
      <c r="F45" s="175"/>
      <c r="G45" s="176" t="str">
        <f t="shared" si="24"/>
        <v/>
      </c>
      <c r="H45" s="265">
        <v>40077</v>
      </c>
      <c r="I45" s="177">
        <f t="shared" si="25"/>
        <v>0</v>
      </c>
      <c r="J45" s="177">
        <f t="shared" si="29"/>
        <v>-1</v>
      </c>
      <c r="K45" s="178">
        <f t="shared" si="61"/>
        <v>2952680.385070479</v>
      </c>
      <c r="L45" s="178">
        <f>IF($C45="","",IF(ISERROR(L44+E45),0,L44+E45))</f>
        <v>2404186</v>
      </c>
      <c r="M45" s="178">
        <f>IF($C45="","",IF(ISERROR(M44+H45),0,M44+H45))</f>
        <v>2764495</v>
      </c>
      <c r="N45" s="177">
        <f t="shared" si="30"/>
        <v>0.81423848383868114</v>
      </c>
      <c r="O45" s="177">
        <f t="shared" si="6"/>
        <v>-0.13033447338483162</v>
      </c>
      <c r="P45" s="179"/>
      <c r="Q45" s="180"/>
      <c r="R45" s="180"/>
      <c r="S45" s="180"/>
      <c r="T45" s="180"/>
      <c r="U45" s="180"/>
      <c r="V45" s="180"/>
      <c r="W45" s="180"/>
      <c r="X45" s="180"/>
      <c r="Y45" s="181" t="str">
        <f t="shared" si="27"/>
        <v/>
      </c>
      <c r="Z45" s="181" t="str">
        <f t="shared" si="28"/>
        <v/>
      </c>
      <c r="AA45" s="182" t="str">
        <f t="shared" ref="AA45:AB48" si="87">IF(ISERROR(Q45/R45),"",Q45/R45)</f>
        <v/>
      </c>
      <c r="AB45" s="183" t="str">
        <f t="shared" si="87"/>
        <v/>
      </c>
      <c r="AC45" s="183" t="str">
        <f t="shared" si="23"/>
        <v/>
      </c>
      <c r="AD45" s="183" t="str">
        <f t="shared" ref="AD45:AD50" si="88">IF(ISERROR(U45/R45),"",U45/R45)</f>
        <v/>
      </c>
      <c r="AE45" s="183" t="str">
        <f t="shared" ref="AE45:AE50" si="89">IF(ISERROR(W45/R45),"",W45/R45)</f>
        <v/>
      </c>
      <c r="AF45" s="183" t="e">
        <f t="shared" ref="AF45:AF50" si="90">+V45/R45</f>
        <v>#DIV/0!</v>
      </c>
      <c r="AG45" s="183" t="e">
        <f t="shared" ref="AG45:AG50" si="91">+X45/R45</f>
        <v>#DIV/0!</v>
      </c>
      <c r="AH45" s="180"/>
      <c r="AI45" s="215" t="e">
        <f t="shared" si="11"/>
        <v>#DIV/0!</v>
      </c>
      <c r="AJ45" s="184"/>
      <c r="AK45" s="225" t="e">
        <f t="shared" si="85"/>
        <v>#DIV/0!</v>
      </c>
      <c r="AL45" s="184"/>
      <c r="AM45" s="184"/>
      <c r="AN45" s="183" t="e">
        <f t="shared" si="13"/>
        <v>#DIV/0!</v>
      </c>
      <c r="AO45" s="184"/>
      <c r="AP45" s="184"/>
      <c r="AQ45" s="183" t="e">
        <f t="shared" si="14"/>
        <v>#DIV/0!</v>
      </c>
      <c r="AR45" s="184"/>
      <c r="AS45" s="184"/>
      <c r="AT45" s="183" t="e">
        <f t="shared" si="58"/>
        <v>#DIV/0!</v>
      </c>
      <c r="AU45" s="184"/>
      <c r="AV45" s="184"/>
      <c r="AW45" s="183" t="e">
        <f t="shared" si="59"/>
        <v>#DIV/0!</v>
      </c>
      <c r="AX45" s="184"/>
      <c r="AY45" s="183" t="e">
        <f t="shared" si="86"/>
        <v>#DIV/0!</v>
      </c>
      <c r="AZ45" s="180"/>
      <c r="BA45" s="180"/>
      <c r="BB45" s="180"/>
      <c r="BC45" s="180"/>
      <c r="BD45" s="208" t="e">
        <f t="shared" si="18"/>
        <v>#DIV/0!</v>
      </c>
      <c r="BE45" s="180"/>
      <c r="BF45" s="208" t="e">
        <f t="shared" si="19"/>
        <v>#DIV/0!</v>
      </c>
      <c r="BG45" s="180"/>
      <c r="BH45" s="208" t="e">
        <f t="shared" si="20"/>
        <v>#DIV/0!</v>
      </c>
    </row>
    <row r="46" spans="1:60" s="13" customFormat="1" ht="15" customHeight="1" x14ac:dyDescent="0.25">
      <c r="A46" s="209"/>
      <c r="B46" s="171" t="s">
        <v>33</v>
      </c>
      <c r="C46" s="172">
        <f t="shared" si="65"/>
        <v>46295</v>
      </c>
      <c r="D46" s="226">
        <v>76859.359264307466</v>
      </c>
      <c r="E46" s="174"/>
      <c r="F46" s="175"/>
      <c r="G46" s="176" t="str">
        <f t="shared" si="24"/>
        <v/>
      </c>
      <c r="H46" s="265">
        <v>95890</v>
      </c>
      <c r="I46" s="177">
        <f t="shared" si="25"/>
        <v>0</v>
      </c>
      <c r="J46" s="177">
        <f t="shared" si="29"/>
        <v>-1</v>
      </c>
      <c r="K46" s="178">
        <f t="shared" si="61"/>
        <v>3029539.7443347867</v>
      </c>
      <c r="L46" s="178">
        <f>IF($C46="","",IF(ISERROR(L45+E46),0,L45+E46))</f>
        <v>2404186</v>
      </c>
      <c r="M46" s="178">
        <f>IF($C46="","",IF(ISERROR(M45+H46),0,M45+H46))</f>
        <v>2860385</v>
      </c>
      <c r="N46" s="177">
        <f t="shared" si="30"/>
        <v>0.79358127071803797</v>
      </c>
      <c r="O46" s="177">
        <f t="shared" si="6"/>
        <v>-0.15948867023145485</v>
      </c>
      <c r="P46" s="179"/>
      <c r="Q46" s="180"/>
      <c r="R46" s="180"/>
      <c r="S46" s="180"/>
      <c r="T46" s="180"/>
      <c r="U46" s="180"/>
      <c r="V46" s="180"/>
      <c r="W46" s="180"/>
      <c r="X46" s="180"/>
      <c r="Y46" s="181" t="str">
        <f t="shared" si="27"/>
        <v/>
      </c>
      <c r="Z46" s="181" t="str">
        <f t="shared" si="28"/>
        <v/>
      </c>
      <c r="AA46" s="182" t="str">
        <f t="shared" si="87"/>
        <v/>
      </c>
      <c r="AB46" s="183" t="str">
        <f t="shared" si="87"/>
        <v/>
      </c>
      <c r="AC46" s="183" t="str">
        <f t="shared" si="23"/>
        <v/>
      </c>
      <c r="AD46" s="183" t="str">
        <f t="shared" si="88"/>
        <v/>
      </c>
      <c r="AE46" s="183" t="str">
        <f t="shared" si="89"/>
        <v/>
      </c>
      <c r="AF46" s="183" t="e">
        <f t="shared" si="90"/>
        <v>#DIV/0!</v>
      </c>
      <c r="AG46" s="183" t="e">
        <f t="shared" si="91"/>
        <v>#DIV/0!</v>
      </c>
      <c r="AH46" s="180"/>
      <c r="AI46" s="215" t="e">
        <f t="shared" si="11"/>
        <v>#DIV/0!</v>
      </c>
      <c r="AJ46" s="184"/>
      <c r="AK46" s="225" t="e">
        <f t="shared" si="85"/>
        <v>#DIV/0!</v>
      </c>
      <c r="AL46" s="184"/>
      <c r="AM46" s="184"/>
      <c r="AN46" s="183" t="e">
        <f t="shared" si="13"/>
        <v>#DIV/0!</v>
      </c>
      <c r="AO46" s="184"/>
      <c r="AP46" s="184"/>
      <c r="AQ46" s="183" t="e">
        <f t="shared" si="14"/>
        <v>#DIV/0!</v>
      </c>
      <c r="AR46" s="184"/>
      <c r="AS46" s="184"/>
      <c r="AT46" s="183" t="e">
        <f t="shared" si="58"/>
        <v>#DIV/0!</v>
      </c>
      <c r="AU46" s="184"/>
      <c r="AV46" s="184"/>
      <c r="AW46" s="183" t="e">
        <f t="shared" si="59"/>
        <v>#DIV/0!</v>
      </c>
      <c r="AX46" s="184"/>
      <c r="AY46" s="183" t="e">
        <f t="shared" si="86"/>
        <v>#DIV/0!</v>
      </c>
      <c r="AZ46" s="180"/>
      <c r="BA46" s="180"/>
      <c r="BB46" s="180"/>
      <c r="BC46" s="180"/>
      <c r="BD46" s="208" t="e">
        <f t="shared" si="18"/>
        <v>#DIV/0!</v>
      </c>
      <c r="BE46" s="180"/>
      <c r="BF46" s="208" t="e">
        <f t="shared" si="19"/>
        <v>#DIV/0!</v>
      </c>
      <c r="BG46" s="180"/>
      <c r="BH46" s="208" t="e">
        <f t="shared" si="20"/>
        <v>#DIV/0!</v>
      </c>
    </row>
    <row r="47" spans="1:60" s="13" customFormat="1" ht="15" customHeight="1" x14ac:dyDescent="0.25">
      <c r="A47" s="209"/>
      <c r="B47" s="171" t="s">
        <v>40</v>
      </c>
      <c r="C47" s="172">
        <f t="shared" si="65"/>
        <v>46296</v>
      </c>
      <c r="D47" s="226"/>
      <c r="E47" s="174"/>
      <c r="F47" s="175"/>
      <c r="G47" s="176" t="str">
        <f t="shared" si="24"/>
        <v/>
      </c>
      <c r="H47" s="188"/>
      <c r="I47" s="177" t="str">
        <f t="shared" si="25"/>
        <v/>
      </c>
      <c r="J47" s="177" t="e">
        <f t="shared" si="29"/>
        <v>#VALUE!</v>
      </c>
      <c r="K47" s="178">
        <f t="shared" si="61"/>
        <v>3029539.7443347867</v>
      </c>
      <c r="L47" s="178">
        <f>IF($C47="","",IF(ISERROR(L46+E47),0,L46+E47))</f>
        <v>2404186</v>
      </c>
      <c r="M47" s="178">
        <f>IF($C47="","",IF(ISERROR(M46+H47),0,M46+H47))</f>
        <v>2860385</v>
      </c>
      <c r="N47" s="177">
        <f t="shared" si="30"/>
        <v>0.79358127071803797</v>
      </c>
      <c r="O47" s="177">
        <f t="shared" si="6"/>
        <v>-0.15948867023145485</v>
      </c>
      <c r="P47" s="179"/>
      <c r="Q47" s="180"/>
      <c r="R47" s="180"/>
      <c r="S47" s="180"/>
      <c r="T47" s="180"/>
      <c r="U47" s="180"/>
      <c r="V47" s="180"/>
      <c r="W47" s="180"/>
      <c r="X47" s="180"/>
      <c r="Y47" s="181" t="str">
        <f t="shared" si="27"/>
        <v/>
      </c>
      <c r="Z47" s="181" t="str">
        <f t="shared" si="28"/>
        <v/>
      </c>
      <c r="AA47" s="182" t="str">
        <f t="shared" si="87"/>
        <v/>
      </c>
      <c r="AB47" s="183" t="str">
        <f t="shared" si="87"/>
        <v/>
      </c>
      <c r="AC47" s="183" t="str">
        <f t="shared" si="23"/>
        <v/>
      </c>
      <c r="AD47" s="183" t="str">
        <f t="shared" si="88"/>
        <v/>
      </c>
      <c r="AE47" s="183" t="str">
        <f t="shared" si="89"/>
        <v/>
      </c>
      <c r="AF47" s="183" t="e">
        <f t="shared" si="90"/>
        <v>#DIV/0!</v>
      </c>
      <c r="AG47" s="183">
        <v>0</v>
      </c>
      <c r="AH47" s="180"/>
      <c r="AI47" s="215" t="e">
        <f t="shared" si="11"/>
        <v>#DIV/0!</v>
      </c>
      <c r="AJ47" s="184"/>
      <c r="AK47" s="225" t="e">
        <f t="shared" si="85"/>
        <v>#DIV/0!</v>
      </c>
      <c r="AL47" s="184"/>
      <c r="AM47" s="184"/>
      <c r="AN47" s="183" t="e">
        <f t="shared" si="13"/>
        <v>#DIV/0!</v>
      </c>
      <c r="AO47" s="184"/>
      <c r="AP47" s="184"/>
      <c r="AQ47" s="183" t="e">
        <f t="shared" si="14"/>
        <v>#DIV/0!</v>
      </c>
      <c r="AR47" s="184"/>
      <c r="AS47" s="184"/>
      <c r="AT47" s="183" t="e">
        <f t="shared" si="58"/>
        <v>#DIV/0!</v>
      </c>
      <c r="AU47" s="184"/>
      <c r="AV47" s="184"/>
      <c r="AW47" s="183" t="e">
        <f t="shared" si="59"/>
        <v>#DIV/0!</v>
      </c>
      <c r="AX47" s="184"/>
      <c r="AY47" s="183" t="e">
        <f t="shared" si="86"/>
        <v>#DIV/0!</v>
      </c>
      <c r="AZ47" s="180"/>
      <c r="BA47" s="180"/>
      <c r="BB47" s="180"/>
      <c r="BC47" s="180"/>
      <c r="BD47" s="208" t="e">
        <f t="shared" si="18"/>
        <v>#DIV/0!</v>
      </c>
      <c r="BE47" s="180"/>
      <c r="BF47" s="208" t="e">
        <f t="shared" si="19"/>
        <v>#DIV/0!</v>
      </c>
      <c r="BG47" s="180"/>
      <c r="BH47" s="208" t="e">
        <f t="shared" si="20"/>
        <v>#DIV/0!</v>
      </c>
    </row>
    <row r="48" spans="1:60" s="13" customFormat="1" ht="15" customHeight="1" x14ac:dyDescent="0.25">
      <c r="A48" s="209"/>
      <c r="B48" s="171" t="s">
        <v>34</v>
      </c>
      <c r="C48" s="172">
        <f t="shared" si="65"/>
        <v>46297</v>
      </c>
      <c r="D48" s="226"/>
      <c r="E48" s="174"/>
      <c r="F48" s="175"/>
      <c r="G48" s="176" t="str">
        <f t="shared" si="24"/>
        <v/>
      </c>
      <c r="H48" s="188"/>
      <c r="I48" s="177" t="str">
        <f t="shared" si="25"/>
        <v/>
      </c>
      <c r="J48" s="177" t="e">
        <f t="shared" si="29"/>
        <v>#VALUE!</v>
      </c>
      <c r="K48" s="178">
        <f t="shared" si="61"/>
        <v>3029539.7443347867</v>
      </c>
      <c r="L48" s="178">
        <f>IF($C48="","",IF(ISERROR(L47+E48),0,L47+E48))</f>
        <v>2404186</v>
      </c>
      <c r="M48" s="178">
        <f>IF($C48="","",IF(ISERROR(M47+H48),0,M47+H48))</f>
        <v>2860385</v>
      </c>
      <c r="N48" s="177">
        <f t="shared" si="30"/>
        <v>0.79358127071803797</v>
      </c>
      <c r="O48" s="227">
        <f>IF(ISERROR(L48/M48),"",L48/M48)-100%</f>
        <v>-0.15948867023145485</v>
      </c>
      <c r="P48" s="179"/>
      <c r="Q48" s="180"/>
      <c r="R48" s="180"/>
      <c r="S48" s="180"/>
      <c r="T48" s="180"/>
      <c r="U48" s="180"/>
      <c r="V48" s="180"/>
      <c r="W48" s="180"/>
      <c r="X48" s="180"/>
      <c r="Y48" s="181" t="str">
        <f t="shared" si="27"/>
        <v/>
      </c>
      <c r="Z48" s="181" t="str">
        <f t="shared" si="28"/>
        <v/>
      </c>
      <c r="AA48" s="182" t="str">
        <f t="shared" si="87"/>
        <v/>
      </c>
      <c r="AB48" s="183" t="str">
        <f t="shared" si="87"/>
        <v/>
      </c>
      <c r="AC48" s="183" t="str">
        <f t="shared" si="23"/>
        <v/>
      </c>
      <c r="AD48" s="183" t="str">
        <f t="shared" si="88"/>
        <v/>
      </c>
      <c r="AE48" s="183" t="str">
        <f t="shared" si="89"/>
        <v/>
      </c>
      <c r="AF48" s="183" t="e">
        <f t="shared" si="90"/>
        <v>#DIV/0!</v>
      </c>
      <c r="AG48" s="183" t="e">
        <f t="shared" si="91"/>
        <v>#DIV/0!</v>
      </c>
      <c r="AH48" s="180"/>
      <c r="AI48" s="215" t="e">
        <f t="shared" si="11"/>
        <v>#DIV/0!</v>
      </c>
      <c r="AJ48" s="184"/>
      <c r="AK48" s="225" t="e">
        <f t="shared" si="85"/>
        <v>#DIV/0!</v>
      </c>
      <c r="AL48" s="184"/>
      <c r="AM48" s="184"/>
      <c r="AN48" s="183" t="e">
        <f t="shared" si="13"/>
        <v>#DIV/0!</v>
      </c>
      <c r="AO48" s="184"/>
      <c r="AP48" s="184"/>
      <c r="AQ48" s="183" t="e">
        <f t="shared" si="14"/>
        <v>#DIV/0!</v>
      </c>
      <c r="AR48" s="184"/>
      <c r="AS48" s="184"/>
      <c r="AT48" s="183" t="e">
        <f t="shared" si="58"/>
        <v>#DIV/0!</v>
      </c>
      <c r="AU48" s="184"/>
      <c r="AV48" s="184"/>
      <c r="AW48" s="183" t="e">
        <f t="shared" si="59"/>
        <v>#DIV/0!</v>
      </c>
      <c r="AX48" s="184"/>
      <c r="AY48" s="183" t="e">
        <f t="shared" si="86"/>
        <v>#DIV/0!</v>
      </c>
      <c r="AZ48" s="180"/>
      <c r="BA48" s="180"/>
      <c r="BB48" s="180"/>
      <c r="BC48" s="180"/>
      <c r="BD48" s="208" t="e">
        <f t="shared" si="18"/>
        <v>#DIV/0!</v>
      </c>
      <c r="BE48" s="180"/>
      <c r="BF48" s="208" t="e">
        <f t="shared" si="19"/>
        <v>#DIV/0!</v>
      </c>
      <c r="BG48" s="180"/>
      <c r="BH48" s="208" t="e">
        <f t="shared" si="20"/>
        <v>#DIV/0!</v>
      </c>
    </row>
    <row r="49" spans="1:60" s="13" customFormat="1" ht="15" customHeight="1" x14ac:dyDescent="0.25">
      <c r="A49" s="209"/>
      <c r="B49" s="171" t="s">
        <v>35</v>
      </c>
      <c r="C49" s="172">
        <f t="shared" si="65"/>
        <v>46298</v>
      </c>
      <c r="D49" s="226"/>
      <c r="E49" s="174"/>
      <c r="F49" s="175"/>
      <c r="G49" s="176" t="str">
        <f t="shared" si="24"/>
        <v/>
      </c>
      <c r="H49" s="174"/>
      <c r="I49" s="177" t="str">
        <f t="shared" si="25"/>
        <v/>
      </c>
      <c r="J49" s="177" t="e">
        <f t="shared" si="29"/>
        <v>#VALUE!</v>
      </c>
      <c r="K49" s="178">
        <f t="shared" si="61"/>
        <v>3029539.7443347867</v>
      </c>
      <c r="L49" s="178">
        <f t="shared" ref="L49:L50" si="92">IF($C49="","",IF(ISERROR(L48+E49),0,L48+E49))</f>
        <v>2404186</v>
      </c>
      <c r="M49" s="178">
        <f t="shared" ref="M49:M50" si="93">IF($C49="","",IF(ISERROR(M48+H49),0,M48+H49))</f>
        <v>2860385</v>
      </c>
      <c r="N49" s="177">
        <f t="shared" si="30"/>
        <v>0.79358127071803797</v>
      </c>
      <c r="O49" s="177">
        <f>IF(ISERROR(L49/M49),"",L49/M49)</f>
        <v>0.84051132976854515</v>
      </c>
      <c r="P49" s="189"/>
      <c r="Q49" s="180"/>
      <c r="R49" s="180"/>
      <c r="S49" s="180"/>
      <c r="T49" s="180"/>
      <c r="U49" s="180"/>
      <c r="V49" s="180"/>
      <c r="W49" s="180"/>
      <c r="X49" s="180"/>
      <c r="Y49" s="181" t="str">
        <f t="shared" si="27"/>
        <v/>
      </c>
      <c r="Z49" s="181" t="str">
        <f t="shared" si="28"/>
        <v/>
      </c>
      <c r="AA49" s="182" t="str">
        <f t="shared" ref="AA49:AB54" si="94">IF(ISERROR(Q49/R49),"",Q49/R49)</f>
        <v/>
      </c>
      <c r="AB49" s="183" t="str">
        <f t="shared" si="94"/>
        <v/>
      </c>
      <c r="AC49" s="183" t="str">
        <f>IF(ISERROR(T49/R49),"",T49/R49)</f>
        <v/>
      </c>
      <c r="AD49" s="183" t="str">
        <f t="shared" si="88"/>
        <v/>
      </c>
      <c r="AE49" s="183" t="str">
        <f t="shared" si="89"/>
        <v/>
      </c>
      <c r="AF49" s="183" t="e">
        <f t="shared" si="90"/>
        <v>#DIV/0!</v>
      </c>
      <c r="AG49" s="183" t="e">
        <f t="shared" si="91"/>
        <v>#DIV/0!</v>
      </c>
      <c r="AH49" s="180"/>
      <c r="AI49" s="215" t="e">
        <f t="shared" si="11"/>
        <v>#DIV/0!</v>
      </c>
      <c r="AJ49" s="184"/>
      <c r="AK49" s="225" t="e">
        <f t="shared" si="85"/>
        <v>#DIV/0!</v>
      </c>
      <c r="AL49" s="184"/>
      <c r="AM49" s="184"/>
      <c r="AN49" s="183" t="e">
        <f t="shared" si="13"/>
        <v>#DIV/0!</v>
      </c>
      <c r="AO49" s="184"/>
      <c r="AP49" s="184"/>
      <c r="AQ49" s="183" t="e">
        <f t="shared" si="14"/>
        <v>#DIV/0!</v>
      </c>
      <c r="AR49" s="184"/>
      <c r="AS49" s="184"/>
      <c r="AT49" s="183" t="e">
        <f t="shared" si="58"/>
        <v>#DIV/0!</v>
      </c>
      <c r="AU49" s="184"/>
      <c r="AV49" s="184"/>
      <c r="AW49" s="183" t="e">
        <f t="shared" si="59"/>
        <v>#DIV/0!</v>
      </c>
      <c r="AX49" s="184"/>
      <c r="AY49" s="183" t="e">
        <f t="shared" si="86"/>
        <v>#DIV/0!</v>
      </c>
      <c r="AZ49" s="180"/>
      <c r="BA49" s="180"/>
      <c r="BB49" s="180"/>
      <c r="BC49" s="180"/>
      <c r="BD49" s="208" t="e">
        <f t="shared" si="18"/>
        <v>#DIV/0!</v>
      </c>
      <c r="BE49" s="180"/>
      <c r="BF49" s="208" t="e">
        <f t="shared" si="19"/>
        <v>#DIV/0!</v>
      </c>
      <c r="BG49" s="180"/>
      <c r="BH49" s="208" t="e">
        <f t="shared" si="20"/>
        <v>#DIV/0!</v>
      </c>
    </row>
    <row r="50" spans="1:60" s="13" customFormat="1" ht="15" customHeight="1" x14ac:dyDescent="0.25">
      <c r="A50" s="209"/>
      <c r="B50" s="171" t="s">
        <v>36</v>
      </c>
      <c r="C50" s="172">
        <f t="shared" si="65"/>
        <v>46299</v>
      </c>
      <c r="D50" s="226"/>
      <c r="E50" s="174"/>
      <c r="F50" s="175"/>
      <c r="G50" s="176" t="str">
        <f>IF(ISERROR(F50/E50),"",F50/E50)</f>
        <v/>
      </c>
      <c r="H50" s="174"/>
      <c r="I50" s="177" t="str">
        <f t="shared" si="25"/>
        <v/>
      </c>
      <c r="J50" s="177" t="e">
        <f t="shared" si="29"/>
        <v>#VALUE!</v>
      </c>
      <c r="K50" s="178">
        <f t="shared" si="61"/>
        <v>3029539.7443347867</v>
      </c>
      <c r="L50" s="178">
        <f t="shared" si="92"/>
        <v>2404186</v>
      </c>
      <c r="M50" s="178">
        <f t="shared" si="93"/>
        <v>2860385</v>
      </c>
      <c r="N50" s="177">
        <f t="shared" si="30"/>
        <v>0.79358127071803797</v>
      </c>
      <c r="O50" s="177">
        <f>IF(ISERROR(L50/M50),"",L50/M50)</f>
        <v>0.84051132976854515</v>
      </c>
      <c r="P50" s="179"/>
      <c r="Q50" s="180"/>
      <c r="R50" s="180"/>
      <c r="S50" s="180"/>
      <c r="T50" s="180"/>
      <c r="U50" s="180"/>
      <c r="V50" s="180"/>
      <c r="W50" s="180"/>
      <c r="X50" s="180"/>
      <c r="Y50" s="181" t="str">
        <f t="shared" si="27"/>
        <v/>
      </c>
      <c r="Z50" s="181" t="str">
        <f t="shared" si="28"/>
        <v/>
      </c>
      <c r="AA50" s="182" t="str">
        <f t="shared" si="94"/>
        <v/>
      </c>
      <c r="AB50" s="183" t="str">
        <f t="shared" si="94"/>
        <v/>
      </c>
      <c r="AC50" s="183" t="str">
        <f>IF(ISERROR(T50/R50),"",T50/R50)</f>
        <v/>
      </c>
      <c r="AD50" s="183" t="str">
        <f t="shared" si="88"/>
        <v/>
      </c>
      <c r="AE50" s="183" t="str">
        <f t="shared" si="89"/>
        <v/>
      </c>
      <c r="AF50" s="183" t="e">
        <f t="shared" si="90"/>
        <v>#DIV/0!</v>
      </c>
      <c r="AG50" s="183" t="e">
        <f t="shared" si="91"/>
        <v>#DIV/0!</v>
      </c>
      <c r="AH50" s="180"/>
      <c r="AI50" s="215" t="e">
        <f t="shared" si="11"/>
        <v>#DIV/0!</v>
      </c>
      <c r="AJ50" s="184"/>
      <c r="AK50" s="225" t="e">
        <f t="shared" si="85"/>
        <v>#DIV/0!</v>
      </c>
      <c r="AL50" s="184"/>
      <c r="AM50" s="184"/>
      <c r="AN50" s="183" t="e">
        <f t="shared" si="13"/>
        <v>#DIV/0!</v>
      </c>
      <c r="AO50" s="184"/>
      <c r="AP50" s="184"/>
      <c r="AQ50" s="183" t="e">
        <f t="shared" si="14"/>
        <v>#DIV/0!</v>
      </c>
      <c r="AR50" s="184"/>
      <c r="AS50" s="184"/>
      <c r="AT50" s="183" t="e">
        <f t="shared" si="58"/>
        <v>#DIV/0!</v>
      </c>
      <c r="AU50" s="184"/>
      <c r="AV50" s="184"/>
      <c r="AW50" s="183" t="e">
        <f t="shared" si="59"/>
        <v>#DIV/0!</v>
      </c>
      <c r="AX50" s="184"/>
      <c r="AY50" s="183" t="e">
        <f t="shared" si="86"/>
        <v>#DIV/0!</v>
      </c>
      <c r="AZ50" s="180"/>
      <c r="BA50" s="180"/>
      <c r="BB50" s="180"/>
      <c r="BC50" s="180"/>
      <c r="BD50" s="208" t="e">
        <f t="shared" si="18"/>
        <v>#DIV/0!</v>
      </c>
      <c r="BE50" s="180"/>
      <c r="BF50" s="208" t="e">
        <f t="shared" si="19"/>
        <v>#DIV/0!</v>
      </c>
      <c r="BG50" s="180"/>
      <c r="BH50" s="208" t="e">
        <f t="shared" si="20"/>
        <v>#DIV/0!</v>
      </c>
    </row>
    <row r="51" spans="1:60" s="13" customFormat="1" x14ac:dyDescent="0.25">
      <c r="A51" s="228"/>
      <c r="B51" s="191" t="s">
        <v>37</v>
      </c>
      <c r="C51" s="172"/>
      <c r="D51" s="192">
        <f>SUM(D44:D50)</f>
        <v>227375.6044902429</v>
      </c>
      <c r="E51" s="193">
        <f>SUM(E44:E50)</f>
        <v>0</v>
      </c>
      <c r="F51" s="193">
        <f>SUM(F44:F50)</f>
        <v>0</v>
      </c>
      <c r="G51" s="194" t="str">
        <f>IF(ISERROR(F51/E51),"",F51/E51)</f>
        <v/>
      </c>
      <c r="H51" s="193">
        <f>SUM(H44:H50)</f>
        <v>272741</v>
      </c>
      <c r="I51" s="195">
        <f>IF(ISERROR(E51/D51),"",E51/D51)</f>
        <v>0</v>
      </c>
      <c r="J51" s="195">
        <f>IF(ISERROR(E51/H51),"",(E51/H51))-1</f>
        <v>-1</v>
      </c>
      <c r="K51" s="229"/>
      <c r="L51" s="229"/>
      <c r="M51" s="229"/>
      <c r="N51" s="195" t="str">
        <f t="shared" si="30"/>
        <v/>
      </c>
      <c r="O51" s="195" t="str">
        <f>IF(ISERROR(L51/M51),"",L51/M51)</f>
        <v/>
      </c>
      <c r="P51" s="179"/>
      <c r="Q51" s="196">
        <f t="shared" ref="Q51:V51" si="95">SUM(Q44:Q50)</f>
        <v>0</v>
      </c>
      <c r="R51" s="196">
        <f t="shared" si="95"/>
        <v>0</v>
      </c>
      <c r="S51" s="196">
        <f t="shared" si="95"/>
        <v>0</v>
      </c>
      <c r="T51" s="196">
        <f t="shared" si="95"/>
        <v>0</v>
      </c>
      <c r="U51" s="196">
        <f t="shared" si="95"/>
        <v>0</v>
      </c>
      <c r="V51" s="196">
        <f t="shared" si="95"/>
        <v>0</v>
      </c>
      <c r="W51" s="196">
        <f t="shared" ref="W51:X51" si="96">SUM(W44:W50)</f>
        <v>0</v>
      </c>
      <c r="X51" s="196">
        <f t="shared" si="96"/>
        <v>0</v>
      </c>
      <c r="Y51" s="197" t="str">
        <f t="shared" si="27"/>
        <v/>
      </c>
      <c r="Z51" s="197" t="str">
        <f t="shared" si="28"/>
        <v/>
      </c>
      <c r="AA51" s="198" t="str">
        <f t="shared" si="94"/>
        <v/>
      </c>
      <c r="AB51" s="199" t="str">
        <f t="shared" si="94"/>
        <v/>
      </c>
      <c r="AC51" s="198" t="str">
        <f>IF(ISERROR(T51/R51),"",T51/R51)</f>
        <v/>
      </c>
      <c r="AD51" s="199" t="str">
        <f t="shared" ref="AD51:AD52" si="97">IF(ISERROR(U51/R51),"",U51/R51)</f>
        <v/>
      </c>
      <c r="AE51" s="199" t="str">
        <f>IF(ISERROR(W51/R51),"",W51/R51)</f>
        <v/>
      </c>
      <c r="AF51" s="230" t="e">
        <f>+V51/R51</f>
        <v>#DIV/0!</v>
      </c>
      <c r="AG51" s="230" t="e">
        <f>+X51/R51</f>
        <v>#DIV/0!</v>
      </c>
      <c r="AH51" s="231">
        <f t="shared" ref="AH51:AN51" si="98">SUM(AH44,AH45,AH46,AH47)</f>
        <v>0</v>
      </c>
      <c r="AI51" s="231" t="e">
        <f t="shared" si="98"/>
        <v>#DIV/0!</v>
      </c>
      <c r="AJ51" s="231">
        <f>SUM(AJ44:AJ50)</f>
        <v>0</v>
      </c>
      <c r="AK51" s="213" t="e">
        <f>SUM(AK44:AK50)</f>
        <v>#DIV/0!</v>
      </c>
      <c r="AL51" s="231"/>
      <c r="AM51" s="231">
        <f>SUM(AM44:AM50)</f>
        <v>0</v>
      </c>
      <c r="AN51" s="231" t="e">
        <f t="shared" si="98"/>
        <v>#DIV/0!</v>
      </c>
      <c r="AO51" s="231"/>
      <c r="AP51" s="231">
        <f>SUM(AP44:AP50)</f>
        <v>0</v>
      </c>
      <c r="AQ51" s="199"/>
      <c r="AR51" s="231"/>
      <c r="AS51" s="231">
        <f>SUM(AS44:AS50)</f>
        <v>0</v>
      </c>
      <c r="AT51" s="199" t="e">
        <f t="shared" si="58"/>
        <v>#DIV/0!</v>
      </c>
      <c r="AU51" s="231"/>
      <c r="AV51" s="231">
        <f>SUM(AV44:AV50)</f>
        <v>0</v>
      </c>
      <c r="AW51" s="199" t="e">
        <f t="shared" si="59"/>
        <v>#DIV/0!</v>
      </c>
      <c r="AX51" s="231">
        <f t="shared" ref="AX51:BD51" si="99">SUM(AX44:AX50)</f>
        <v>0</v>
      </c>
      <c r="AY51" s="199" t="e">
        <f t="shared" si="99"/>
        <v>#DIV/0!</v>
      </c>
      <c r="AZ51" s="231">
        <f t="shared" si="99"/>
        <v>0</v>
      </c>
      <c r="BA51" s="231">
        <f t="shared" si="99"/>
        <v>0</v>
      </c>
      <c r="BB51" s="231">
        <f t="shared" si="99"/>
        <v>0</v>
      </c>
      <c r="BC51" s="231">
        <f t="shared" si="99"/>
        <v>0</v>
      </c>
      <c r="BD51" s="231" t="e">
        <f t="shared" si="99"/>
        <v>#DIV/0!</v>
      </c>
      <c r="BE51" s="231"/>
      <c r="BF51" s="231"/>
      <c r="BG51" s="231"/>
      <c r="BH51" s="231"/>
    </row>
    <row r="52" spans="1:60" s="12" customFormat="1" x14ac:dyDescent="0.25">
      <c r="A52" s="209"/>
      <c r="B52" s="171" t="s">
        <v>31</v>
      </c>
      <c r="C52" s="172"/>
      <c r="D52" s="214"/>
      <c r="E52" s="218"/>
      <c r="F52" s="175"/>
      <c r="G52" s="176"/>
      <c r="H52" s="232"/>
      <c r="I52" s="177" t="str">
        <f t="shared" ref="I52" si="100">IF(ISERROR(E52/D52),"",E52/D52)</f>
        <v/>
      </c>
      <c r="J52" s="177" t="e">
        <f t="shared" ref="J52" si="101">IF(ISERROR(E52/H52),"",(E52/H52))-1</f>
        <v>#VALUE!</v>
      </c>
      <c r="K52" s="178">
        <f>K42+D52</f>
        <v>2802164.1398445433</v>
      </c>
      <c r="L52" s="178">
        <f>L42+E52</f>
        <v>2404186</v>
      </c>
      <c r="M52" s="178">
        <f>M42+H52</f>
        <v>2587644</v>
      </c>
      <c r="N52" s="177">
        <f t="shared" si="30"/>
        <v>0.85797472239915895</v>
      </c>
      <c r="O52" s="177">
        <f t="shared" ref="O52" si="102">IF(ISERROR(L52/M52),"",L52/M52)-100%</f>
        <v>-7.0897696901119356E-2</v>
      </c>
      <c r="P52" s="189"/>
      <c r="Q52" s="180"/>
      <c r="R52" s="180"/>
      <c r="S52" s="180"/>
      <c r="T52" s="180"/>
      <c r="U52" s="180"/>
      <c r="V52" s="180"/>
      <c r="W52" s="180"/>
      <c r="X52" s="180"/>
      <c r="Y52" s="181" t="str">
        <f t="shared" si="27"/>
        <v/>
      </c>
      <c r="Z52" s="181" t="str">
        <f t="shared" si="28"/>
        <v/>
      </c>
      <c r="AA52" s="182" t="str">
        <f t="shared" si="94"/>
        <v/>
      </c>
      <c r="AB52" s="183" t="str">
        <f t="shared" si="94"/>
        <v/>
      </c>
      <c r="AC52" s="183" t="str">
        <f t="shared" ref="AC52" si="103">IF(ISERROR(T52/R52),"",T52/R52)</f>
        <v/>
      </c>
      <c r="AD52" s="183" t="str">
        <f t="shared" si="97"/>
        <v/>
      </c>
      <c r="AE52" s="183" t="str">
        <f t="shared" ref="AE52" si="104">IF(ISERROR(W52/R52),"",W52/R52)</f>
        <v/>
      </c>
      <c r="AF52" s="183" t="e">
        <f t="shared" ref="AF52" si="105">+V52/R52</f>
        <v>#DIV/0!</v>
      </c>
      <c r="AG52" s="183" t="e">
        <f t="shared" ref="AG52" si="106">+X52/R52</f>
        <v>#DIV/0!</v>
      </c>
      <c r="AH52" s="180"/>
      <c r="AI52" s="215" t="e">
        <f t="shared" si="11"/>
        <v>#DIV/0!</v>
      </c>
      <c r="AJ52" s="180"/>
      <c r="AK52" s="185" t="e">
        <f t="shared" ref="AK52" si="107">+AJ52/E52</f>
        <v>#DIV/0!</v>
      </c>
      <c r="AL52" s="180"/>
      <c r="AM52" s="180"/>
      <c r="AN52" s="183" t="e">
        <f t="shared" si="13"/>
        <v>#DIV/0!</v>
      </c>
      <c r="AO52" s="180"/>
      <c r="AP52" s="180"/>
      <c r="AQ52" s="183" t="e">
        <f t="shared" si="14"/>
        <v>#DIV/0!</v>
      </c>
      <c r="AR52" s="180"/>
      <c r="AS52" s="180"/>
      <c r="AT52" s="183" t="e">
        <f t="shared" si="58"/>
        <v>#DIV/0!</v>
      </c>
      <c r="AU52" s="180"/>
      <c r="AV52" s="180"/>
      <c r="AW52" s="183" t="e">
        <f t="shared" si="59"/>
        <v>#DIV/0!</v>
      </c>
      <c r="AX52" s="180"/>
      <c r="AY52" s="186" t="e">
        <f t="shared" ref="AY52" si="108">AX52/R52</f>
        <v>#DIV/0!</v>
      </c>
      <c r="AZ52" s="180"/>
      <c r="BA52" s="180"/>
      <c r="BB52" s="180"/>
      <c r="BC52" s="180"/>
      <c r="BD52" s="208" t="e">
        <f t="shared" si="18"/>
        <v>#DIV/0!</v>
      </c>
      <c r="BE52" s="180"/>
      <c r="BF52" s="187" t="e">
        <f t="shared" ref="BF52" si="109">BE52/R52</f>
        <v>#DIV/0!</v>
      </c>
      <c r="BG52" s="180"/>
      <c r="BH52" s="187" t="e">
        <f t="shared" ref="BH52" si="110">BG52/R52</f>
        <v>#DIV/0!</v>
      </c>
    </row>
    <row r="53" spans="1:60" s="11" customFormat="1" x14ac:dyDescent="0.25">
      <c r="A53" s="190"/>
      <c r="B53" s="191" t="s">
        <v>37</v>
      </c>
      <c r="C53" s="190"/>
      <c r="D53" s="192">
        <f>D52</f>
        <v>0</v>
      </c>
      <c r="E53" s="192">
        <f t="shared" ref="E53:F53" si="111">E52</f>
        <v>0</v>
      </c>
      <c r="F53" s="192">
        <f t="shared" si="111"/>
        <v>0</v>
      </c>
      <c r="G53" s="194"/>
      <c r="H53" s="192">
        <f>H52</f>
        <v>0</v>
      </c>
      <c r="I53" s="195"/>
      <c r="J53" s="195"/>
      <c r="K53" s="196"/>
      <c r="L53" s="196"/>
      <c r="M53" s="196"/>
      <c r="N53" s="195"/>
      <c r="O53" s="195"/>
      <c r="P53" s="224"/>
      <c r="Q53" s="192">
        <f t="shared" ref="Q53:AE53" si="112">Q52</f>
        <v>0</v>
      </c>
      <c r="R53" s="192">
        <f t="shared" si="112"/>
        <v>0</v>
      </c>
      <c r="S53" s="192">
        <f t="shared" si="112"/>
        <v>0</v>
      </c>
      <c r="T53" s="192">
        <f t="shared" si="112"/>
        <v>0</v>
      </c>
      <c r="U53" s="192">
        <f t="shared" si="112"/>
        <v>0</v>
      </c>
      <c r="V53" s="192">
        <f t="shared" si="112"/>
        <v>0</v>
      </c>
      <c r="W53" s="192">
        <f t="shared" si="112"/>
        <v>0</v>
      </c>
      <c r="X53" s="192">
        <f t="shared" si="112"/>
        <v>0</v>
      </c>
      <c r="Y53" s="192" t="str">
        <f t="shared" si="112"/>
        <v/>
      </c>
      <c r="Z53" s="192" t="str">
        <f t="shared" si="112"/>
        <v/>
      </c>
      <c r="AA53" s="192" t="str">
        <f t="shared" si="112"/>
        <v/>
      </c>
      <c r="AB53" s="192" t="str">
        <f t="shared" si="112"/>
        <v/>
      </c>
      <c r="AC53" s="192" t="str">
        <f t="shared" si="112"/>
        <v/>
      </c>
      <c r="AD53" s="192" t="str">
        <f t="shared" si="112"/>
        <v/>
      </c>
      <c r="AE53" s="192" t="str">
        <f t="shared" si="112"/>
        <v/>
      </c>
      <c r="AF53" s="199"/>
      <c r="AG53" s="199"/>
      <c r="AH53" s="192">
        <f>AH52</f>
        <v>0</v>
      </c>
      <c r="AI53" s="221"/>
      <c r="AJ53" s="192">
        <f>AJ52</f>
        <v>0</v>
      </c>
      <c r="AK53" s="200"/>
      <c r="AL53" s="192">
        <f>AL52</f>
        <v>0</v>
      </c>
      <c r="AM53" s="192">
        <f>AM52</f>
        <v>0</v>
      </c>
      <c r="AN53" s="199"/>
      <c r="AO53" s="192">
        <f>AO52</f>
        <v>0</v>
      </c>
      <c r="AP53" s="192">
        <f>AP52</f>
        <v>0</v>
      </c>
      <c r="AQ53" s="199"/>
      <c r="AR53" s="192">
        <f>AR52</f>
        <v>0</v>
      </c>
      <c r="AS53" s="192">
        <f>AS52</f>
        <v>0</v>
      </c>
      <c r="AT53" s="199" t="e">
        <f t="shared" si="58"/>
        <v>#DIV/0!</v>
      </c>
      <c r="AU53" s="192">
        <f>AU52</f>
        <v>0</v>
      </c>
      <c r="AV53" s="192">
        <f>AV52</f>
        <v>0</v>
      </c>
      <c r="AW53" s="199" t="e">
        <f t="shared" si="59"/>
        <v>#DIV/0!</v>
      </c>
      <c r="AX53" s="192">
        <f>AX52</f>
        <v>0</v>
      </c>
      <c r="AY53" s="200" t="e">
        <f>SUM(AY46:AY52)</f>
        <v>#DIV/0!</v>
      </c>
      <c r="AZ53" s="192">
        <f>AZ52</f>
        <v>0</v>
      </c>
      <c r="BA53" s="192">
        <f t="shared" ref="BA53:BC53" si="113">BA52</f>
        <v>0</v>
      </c>
      <c r="BB53" s="192">
        <f t="shared" si="113"/>
        <v>0</v>
      </c>
      <c r="BC53" s="192">
        <f t="shared" si="113"/>
        <v>0</v>
      </c>
      <c r="BD53" s="200" t="e">
        <f t="shared" si="18"/>
        <v>#DIV/0!</v>
      </c>
      <c r="BE53" s="192">
        <f>BE52</f>
        <v>0</v>
      </c>
      <c r="BF53" s="203" t="e">
        <f>BE53/R53</f>
        <v>#DIV/0!</v>
      </c>
      <c r="BG53" s="192">
        <f>BG52</f>
        <v>0</v>
      </c>
      <c r="BH53" s="203" t="e">
        <f>BG53/R53</f>
        <v>#DIV/0!</v>
      </c>
    </row>
    <row r="54" spans="1:60" s="14" customFormat="1" x14ac:dyDescent="0.25">
      <c r="A54" s="233"/>
      <c r="B54" s="234"/>
      <c r="C54" s="235"/>
      <c r="D54" s="236">
        <f>+SUM(D51,D35,D27,D19,D11,D43,D53)</f>
        <v>3029539.7443347853</v>
      </c>
      <c r="E54" s="236">
        <f t="shared" ref="E54:F54" si="114">+SUM(E51,E35,E27,E19,E11,E43,E53)</f>
        <v>2404186</v>
      </c>
      <c r="F54" s="236">
        <f t="shared" si="114"/>
        <v>0</v>
      </c>
      <c r="G54" s="146">
        <f>IF(ISERROR(F54/E54),"",F54/E54)</f>
        <v>0</v>
      </c>
      <c r="H54" s="236">
        <f>+SUM(H51,H35,H27,H19,H11,H43,H53)</f>
        <v>2860385</v>
      </c>
      <c r="I54" s="146">
        <f t="shared" si="25"/>
        <v>0.79358127071803841</v>
      </c>
      <c r="J54" s="237">
        <f>IF(ISERROR(E54/H54),"",(E54/H54))</f>
        <v>0.84051132976854515</v>
      </c>
      <c r="K54" s="237">
        <f>IF(ISERROR(F54/I54),"",(F54/I54))</f>
        <v>0</v>
      </c>
      <c r="L54" s="141"/>
      <c r="M54" s="141"/>
      <c r="N54" s="141"/>
      <c r="O54" s="141"/>
      <c r="P54" s="233"/>
      <c r="Q54" s="236">
        <f t="shared" ref="Q54:X54" si="115">+SUM(Q51,Q35,Q27,Q19,Q11,Q43,Q53)</f>
        <v>2292</v>
      </c>
      <c r="R54" s="236">
        <f t="shared" si="115"/>
        <v>1021</v>
      </c>
      <c r="S54" s="236">
        <f t="shared" si="115"/>
        <v>6418</v>
      </c>
      <c r="T54" s="236">
        <f t="shared" si="115"/>
        <v>126</v>
      </c>
      <c r="U54" s="236">
        <f t="shared" si="115"/>
        <v>8</v>
      </c>
      <c r="V54" s="236">
        <f t="shared" si="115"/>
        <v>121</v>
      </c>
      <c r="W54" s="236">
        <f t="shared" si="115"/>
        <v>1</v>
      </c>
      <c r="X54" s="236">
        <f t="shared" si="115"/>
        <v>21</v>
      </c>
      <c r="Y54" s="238">
        <f>IF(ISERROR(E54/Q54),"",E54/Q54)</f>
        <v>1048.9467713787085</v>
      </c>
      <c r="Z54" s="238">
        <f>IF(ISERROR(E54/R54),"",E54/R54)</f>
        <v>2354.7365328109695</v>
      </c>
      <c r="AA54" s="239">
        <f t="shared" si="94"/>
        <v>2.2448579823702253</v>
      </c>
      <c r="AB54" s="240">
        <f t="shared" si="94"/>
        <v>0.15908382673730134</v>
      </c>
      <c r="AC54" s="146">
        <f>IF(ISERROR(T54/R54),"",T54/R54)</f>
        <v>0.12340842311459353</v>
      </c>
      <c r="AD54" s="146">
        <f>IF(ISERROR(U54/R54),"",U54/R54)</f>
        <v>7.8354554358472089E-3</v>
      </c>
      <c r="AE54" s="240">
        <f>IF(ISERROR(W54/R54),"",W54/R54)</f>
        <v>9.7943192948090111E-4</v>
      </c>
      <c r="AF54" s="146">
        <f>+V54/R54</f>
        <v>0.11851126346718903</v>
      </c>
      <c r="AG54" s="146">
        <f>+X54/R54</f>
        <v>2.0568070519098921E-2</v>
      </c>
      <c r="AH54" s="236">
        <f>+SUM(AH51,AH35,AH27,AH19,AH11,AH43,AH53)</f>
        <v>15763</v>
      </c>
      <c r="AI54" s="241">
        <f>AH54/E54</f>
        <v>6.5564810709321155E-3</v>
      </c>
      <c r="AJ54" s="236">
        <f>+SUM(AJ51,AJ35,AJ27,AJ19,AJ11,AJ43,AJ53)</f>
        <v>14228</v>
      </c>
      <c r="AK54" s="241">
        <f>+AJ54/E54</f>
        <v>5.9180113352294708E-3</v>
      </c>
      <c r="AL54" s="236">
        <f>+SUM(AL51,AL35,AL27,AL19,AL11,AL43,AL53)</f>
        <v>30</v>
      </c>
      <c r="AM54" s="236">
        <f>+SUM(AM51,AM35,AM27,AM19,AM11,AM43,AM53)</f>
        <v>102517</v>
      </c>
      <c r="AN54" s="146">
        <f>AM54/E54</f>
        <v>4.264104357982286E-2</v>
      </c>
      <c r="AO54" s="236">
        <f>+SUM(AO51,AO35,AO27,AO19,AO11,AO43,AO53)</f>
        <v>52</v>
      </c>
      <c r="AP54" s="236">
        <f>+SUM(AP51,AP35,AP27,AP19,AP11,AP43,AP53)</f>
        <v>87307</v>
      </c>
      <c r="AQ54" s="146">
        <f>AP54/E54</f>
        <v>3.6314577990222058E-2</v>
      </c>
      <c r="AR54" s="236">
        <f>+SUM(AR51,AR35,AR27,AR19,AR11,AR43,AR53)</f>
        <v>30</v>
      </c>
      <c r="AS54" s="236">
        <f>+SUM(AS51,AS35,AS27,AS19,AS11,AS43,AS53)</f>
        <v>97774</v>
      </c>
      <c r="AT54" s="146">
        <f t="shared" si="58"/>
        <v>4.0668234487681067E-2</v>
      </c>
      <c r="AU54" s="236">
        <f>+SUM(AU51,AU35,AU27,AU19,AU11,AU43,AU53)</f>
        <v>168</v>
      </c>
      <c r="AV54" s="236">
        <f>+SUM(AV51,AV35,AV27,AV19,AV11,AV43,AV53)</f>
        <v>219214</v>
      </c>
      <c r="AW54" s="241">
        <f t="shared" si="59"/>
        <v>9.1180133317472115E-2</v>
      </c>
      <c r="AX54" s="236">
        <f>+SUM(AX51,AX35,AX27,AX19,AX11,AX43,AX53)</f>
        <v>542</v>
      </c>
      <c r="AY54" s="241">
        <f>AX54/R54</f>
        <v>0.53085210577864839</v>
      </c>
      <c r="AZ54" s="236">
        <f>+SUM(AZ51,AZ35,AZ27,AZ19,AZ11,AZ43,AZ53)</f>
        <v>2400</v>
      </c>
      <c r="BA54" s="236">
        <f t="shared" ref="BA54:BC54" si="116">+SUM(BA51,BA35,BA27,BA19,BA11,BA43,BA53)</f>
        <v>1500</v>
      </c>
      <c r="BB54" s="236">
        <f t="shared" si="116"/>
        <v>6</v>
      </c>
      <c r="BC54" s="236">
        <f t="shared" si="116"/>
        <v>46834</v>
      </c>
      <c r="BD54" s="242">
        <f>+BC54/E54</f>
        <v>1.9480189968662992E-2</v>
      </c>
      <c r="BE54" s="236">
        <f>+SUM(BE51,BE35,BE27,BE19,BE11,BE43,BE53)</f>
        <v>3</v>
      </c>
      <c r="BF54" s="243">
        <f>BE54/R54</f>
        <v>2.9382957884427031E-3</v>
      </c>
      <c r="BG54" s="236">
        <f>+SUM(BG51,BG35,BG27,BG19,BG11,BG43,BG53)</f>
        <v>0</v>
      </c>
      <c r="BH54" s="242">
        <f>BG54/R54</f>
        <v>0</v>
      </c>
    </row>
    <row r="55" spans="1:60" x14ac:dyDescent="0.25">
      <c r="A55" s="244"/>
      <c r="B55" s="244"/>
      <c r="C55" s="245"/>
      <c r="D55" s="261">
        <f>D54-E54</f>
        <v>625353.74433478527</v>
      </c>
      <c r="E55" s="244"/>
      <c r="F55" s="244"/>
      <c r="G55" s="244"/>
      <c r="H55" s="245"/>
      <c r="I55" s="244"/>
      <c r="J55" s="244"/>
      <c r="K55" s="244"/>
      <c r="L55" s="244"/>
      <c r="M55" s="244"/>
      <c r="N55" s="244"/>
      <c r="O55" s="244"/>
      <c r="P55" s="246"/>
      <c r="Q55" s="246"/>
      <c r="R55" s="246"/>
      <c r="S55" s="247">
        <f>R54/S54</f>
        <v>0.15908382673730134</v>
      </c>
      <c r="T55" s="246"/>
      <c r="U55" s="246"/>
      <c r="V55" s="246"/>
      <c r="W55" s="246"/>
      <c r="X55" s="246"/>
      <c r="Y55" s="181"/>
      <c r="Z55" s="181"/>
      <c r="AA55" s="182"/>
      <c r="AB55" s="183"/>
      <c r="AC55" s="183"/>
      <c r="AD55" s="183"/>
      <c r="AE55" s="183"/>
      <c r="AF55" s="246"/>
      <c r="AG55" s="246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4"/>
      <c r="BF55" s="244"/>
      <c r="BG55" s="244"/>
      <c r="BH55" s="244"/>
    </row>
    <row r="56" spans="1:60" x14ac:dyDescent="0.25">
      <c r="A56" s="244"/>
      <c r="B56" s="244"/>
      <c r="C56" s="245"/>
      <c r="D56" s="245"/>
      <c r="E56" s="249"/>
      <c r="F56" s="249"/>
      <c r="G56" s="244"/>
      <c r="H56" s="250"/>
      <c r="I56" s="244"/>
      <c r="J56" s="251"/>
      <c r="K56" s="244"/>
      <c r="L56" s="244"/>
      <c r="M56" s="252"/>
      <c r="N56" s="244"/>
      <c r="O56" s="244"/>
      <c r="P56" s="246"/>
      <c r="Q56" s="246"/>
      <c r="R56" s="246">
        <f>1342+32</f>
        <v>1374</v>
      </c>
      <c r="S56" s="246"/>
      <c r="T56" s="246"/>
      <c r="U56" s="246"/>
      <c r="V56" s="246"/>
      <c r="W56" s="246"/>
      <c r="X56" s="246"/>
      <c r="Y56" s="253"/>
      <c r="Z56" s="253"/>
      <c r="AA56" s="254"/>
      <c r="AB56" s="246"/>
      <c r="AC56" s="246"/>
      <c r="AD56" s="246"/>
      <c r="AE56" s="246"/>
      <c r="AF56" s="246"/>
      <c r="AG56" s="246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  <c r="BC56" s="248"/>
      <c r="BD56" s="248"/>
      <c r="BE56" s="244"/>
      <c r="BF56" s="244"/>
      <c r="BG56" s="244"/>
      <c r="BH56" s="244"/>
    </row>
    <row r="57" spans="1:60" x14ac:dyDescent="0.25">
      <c r="A57" s="244"/>
      <c r="B57" s="244"/>
      <c r="C57" s="245"/>
      <c r="D57" s="245"/>
      <c r="E57" s="244"/>
      <c r="F57" s="244"/>
      <c r="G57" s="244"/>
      <c r="H57" s="245"/>
      <c r="I57" s="244"/>
      <c r="J57" s="252"/>
      <c r="K57" s="244"/>
      <c r="L57" s="244"/>
      <c r="M57" s="244"/>
      <c r="N57" s="244"/>
      <c r="O57" s="244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4"/>
      <c r="AA57" s="254">
        <f>AA56+Z54</f>
        <v>2354.7365328109695</v>
      </c>
      <c r="AB57" s="246"/>
      <c r="AC57" s="246"/>
      <c r="AD57" s="246"/>
      <c r="AE57" s="246"/>
      <c r="AF57" s="246"/>
      <c r="AG57" s="246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4"/>
      <c r="BF57" s="244"/>
      <c r="BG57" s="244"/>
      <c r="BH57" s="244"/>
    </row>
    <row r="58" spans="1:60" x14ac:dyDescent="0.25">
      <c r="A58" s="255" t="s">
        <v>14710</v>
      </c>
      <c r="B58" s="255" t="s">
        <v>425</v>
      </c>
      <c r="C58" s="255" t="s">
        <v>425</v>
      </c>
      <c r="D58" s="256">
        <v>575241.93980118504</v>
      </c>
      <c r="E58" s="255">
        <v>356580</v>
      </c>
      <c r="F58" s="255">
        <v>0</v>
      </c>
      <c r="G58" s="255">
        <v>0</v>
      </c>
      <c r="H58" s="256">
        <v>539541</v>
      </c>
      <c r="I58" s="255">
        <v>0.61987830741833794</v>
      </c>
      <c r="J58" s="255">
        <v>0.66089509416337222</v>
      </c>
      <c r="K58" s="255">
        <v>0</v>
      </c>
      <c r="L58" s="255">
        <v>0</v>
      </c>
      <c r="M58" s="255">
        <v>0</v>
      </c>
      <c r="N58" s="255">
        <v>0</v>
      </c>
      <c r="O58" s="255">
        <v>0</v>
      </c>
      <c r="P58" s="257">
        <v>0</v>
      </c>
      <c r="Q58" s="257">
        <v>341</v>
      </c>
      <c r="R58" s="257">
        <v>161</v>
      </c>
      <c r="S58" s="257">
        <v>1126</v>
      </c>
      <c r="T58" s="257">
        <v>35</v>
      </c>
      <c r="U58" s="257">
        <v>5</v>
      </c>
      <c r="V58" s="257">
        <v>10</v>
      </c>
      <c r="W58" s="257">
        <v>0</v>
      </c>
      <c r="X58" s="257">
        <v>24</v>
      </c>
      <c r="Y58" s="181">
        <f t="shared" ref="Y58:Y63" si="117">IF(ISERROR(E58/Q58),"",E58/Q58)</f>
        <v>1045.6891495601174</v>
      </c>
      <c r="Z58" s="181">
        <f t="shared" ref="Z58:Z63" si="118">IF(ISERROR(E58/R58),"",E58/R58)</f>
        <v>2214.782608695652</v>
      </c>
      <c r="AA58" s="182">
        <f t="shared" ref="AA58:AA63" si="119">IF(ISERROR(Q58/R58),"",Q58/R58)</f>
        <v>2.1180124223602483</v>
      </c>
      <c r="AB58" s="183">
        <f t="shared" ref="AB58:AB63" si="120">IF(ISERROR(R58/S58),"",R58/S58)</f>
        <v>0.14298401420959148</v>
      </c>
      <c r="AC58" s="183">
        <f t="shared" ref="AC58:AC63" si="121">IF(ISERROR(T58/R58),"",T58/R58)</f>
        <v>0.21739130434782608</v>
      </c>
      <c r="AD58" s="183">
        <f t="shared" ref="AD58:AD63" si="122">IF(ISERROR(U58/R58),"",U58/R58)</f>
        <v>3.1055900621118012E-2</v>
      </c>
      <c r="AE58" s="183">
        <f t="shared" ref="AE58:AE63" si="123">IF(ISERROR(W58/R58),"",W58/R58)</f>
        <v>0</v>
      </c>
      <c r="AF58" s="183">
        <f t="shared" ref="AF58:AF63" si="124">+V58/R58</f>
        <v>6.2111801242236024E-2</v>
      </c>
      <c r="AG58" s="183">
        <f t="shared" ref="AG58:AG63" si="125">+X58/R58</f>
        <v>0.14906832298136646</v>
      </c>
      <c r="AH58" s="258">
        <v>6401</v>
      </c>
      <c r="AI58" s="215">
        <f t="shared" ref="AI58:AI63" si="126">AH58/E58</f>
        <v>1.7951090919288801E-2</v>
      </c>
      <c r="AJ58" s="258">
        <v>3468</v>
      </c>
      <c r="AK58" s="185">
        <f t="shared" ref="AK58:AK63" si="127">+AJ58/E58</f>
        <v>9.7257277469291609E-3</v>
      </c>
      <c r="AL58" s="258"/>
      <c r="AM58" s="258">
        <v>25893</v>
      </c>
      <c r="AN58" s="183">
        <f t="shared" ref="AN58:AN63" si="128">AM58/E58</f>
        <v>7.2614840989399299E-2</v>
      </c>
      <c r="AO58" s="258"/>
      <c r="AP58" s="258">
        <v>50448</v>
      </c>
      <c r="AQ58" s="183">
        <f t="shared" ref="AQ58:AQ63" si="129">AP58/E58</f>
        <v>0.141477368332492</v>
      </c>
      <c r="AR58" s="258"/>
      <c r="AS58" s="258">
        <v>47039</v>
      </c>
      <c r="AT58" s="183">
        <f t="shared" ref="AT58:AT63" si="130">AS58/E58</f>
        <v>0.13191710135173032</v>
      </c>
      <c r="AU58" s="258"/>
      <c r="AV58" s="258">
        <v>46609</v>
      </c>
      <c r="AW58" s="183">
        <f t="shared" ref="AW58:AW63" si="131">AV58/E58</f>
        <v>0.13071120085254362</v>
      </c>
      <c r="AX58" s="258">
        <v>81</v>
      </c>
      <c r="AY58" s="186">
        <f t="shared" ref="AY58:AY63" si="132">AX58/R58</f>
        <v>0.50310559006211175</v>
      </c>
      <c r="AZ58" s="258">
        <v>750</v>
      </c>
      <c r="BA58" s="258">
        <v>200</v>
      </c>
      <c r="BB58" s="258">
        <v>2</v>
      </c>
      <c r="BC58" s="258">
        <v>4443</v>
      </c>
      <c r="BD58" s="258" t="e">
        <v>#DIV/0!</v>
      </c>
      <c r="BE58" s="244"/>
      <c r="BF58" s="244"/>
      <c r="BG58" s="244"/>
      <c r="BH58" s="244"/>
    </row>
    <row r="59" spans="1:60" x14ac:dyDescent="0.25">
      <c r="A59" s="255" t="s">
        <v>14703</v>
      </c>
      <c r="B59" s="255" t="s">
        <v>425</v>
      </c>
      <c r="C59" s="255" t="s">
        <v>425</v>
      </c>
      <c r="D59" s="259">
        <f t="shared" ref="D59:X59" si="133">SUM(D9:D10)+D58</f>
        <v>575241.93980118504</v>
      </c>
      <c r="E59" s="259">
        <f t="shared" si="133"/>
        <v>356580</v>
      </c>
      <c r="F59" s="259">
        <f t="shared" si="133"/>
        <v>0</v>
      </c>
      <c r="G59" s="259">
        <f t="shared" si="133"/>
        <v>0</v>
      </c>
      <c r="H59" s="259">
        <f t="shared" si="133"/>
        <v>539541</v>
      </c>
      <c r="I59" s="259">
        <f t="shared" si="133"/>
        <v>0.61987830741833794</v>
      </c>
      <c r="J59" s="259" t="e">
        <f t="shared" si="133"/>
        <v>#VALUE!</v>
      </c>
      <c r="K59" s="259">
        <f t="shared" si="133"/>
        <v>0</v>
      </c>
      <c r="L59" s="259">
        <f t="shared" si="133"/>
        <v>0</v>
      </c>
      <c r="M59" s="259">
        <f t="shared" si="133"/>
        <v>0</v>
      </c>
      <c r="N59" s="259">
        <f t="shared" si="133"/>
        <v>0</v>
      </c>
      <c r="O59" s="259" t="e">
        <f t="shared" si="133"/>
        <v>#VALUE!</v>
      </c>
      <c r="P59" s="259">
        <f t="shared" si="133"/>
        <v>0</v>
      </c>
      <c r="Q59" s="259">
        <f t="shared" si="133"/>
        <v>341</v>
      </c>
      <c r="R59" s="259">
        <f t="shared" si="133"/>
        <v>161</v>
      </c>
      <c r="S59" s="259">
        <f t="shared" si="133"/>
        <v>1126</v>
      </c>
      <c r="T59" s="259">
        <f t="shared" si="133"/>
        <v>35</v>
      </c>
      <c r="U59" s="259">
        <f t="shared" si="133"/>
        <v>5</v>
      </c>
      <c r="V59" s="259">
        <f t="shared" si="133"/>
        <v>10</v>
      </c>
      <c r="W59" s="259">
        <f t="shared" si="133"/>
        <v>0</v>
      </c>
      <c r="X59" s="259">
        <f t="shared" si="133"/>
        <v>24</v>
      </c>
      <c r="Y59" s="181">
        <f t="shared" si="117"/>
        <v>1045.6891495601174</v>
      </c>
      <c r="Z59" s="181">
        <f t="shared" si="118"/>
        <v>2214.782608695652</v>
      </c>
      <c r="AA59" s="182">
        <f t="shared" si="119"/>
        <v>2.1180124223602483</v>
      </c>
      <c r="AB59" s="183">
        <f t="shared" si="120"/>
        <v>0.14298401420959148</v>
      </c>
      <c r="AC59" s="183">
        <f t="shared" si="121"/>
        <v>0.21739130434782608</v>
      </c>
      <c r="AD59" s="183">
        <f t="shared" si="122"/>
        <v>3.1055900621118012E-2</v>
      </c>
      <c r="AE59" s="183">
        <f t="shared" si="123"/>
        <v>0</v>
      </c>
      <c r="AF59" s="183">
        <f t="shared" si="124"/>
        <v>6.2111801242236024E-2</v>
      </c>
      <c r="AG59" s="183">
        <f t="shared" si="125"/>
        <v>0.14906832298136646</v>
      </c>
      <c r="AH59" s="259">
        <f>SUM(AH9:AH10)+AH58</f>
        <v>6401</v>
      </c>
      <c r="AI59" s="215">
        <f t="shared" si="126"/>
        <v>1.7951090919288801E-2</v>
      </c>
      <c r="AJ59" s="259">
        <f>SUM(AJ9:AJ10)+AJ58</f>
        <v>3468</v>
      </c>
      <c r="AK59" s="185">
        <f t="shared" si="127"/>
        <v>9.7257277469291609E-3</v>
      </c>
      <c r="AL59" s="259"/>
      <c r="AM59" s="259">
        <f>SUM(AM9:AM10)+AM58</f>
        <v>25893</v>
      </c>
      <c r="AN59" s="183">
        <f t="shared" si="128"/>
        <v>7.2614840989399299E-2</v>
      </c>
      <c r="AO59" s="259"/>
      <c r="AP59" s="259">
        <f>SUM(AP9:AP10)+AP58</f>
        <v>50448</v>
      </c>
      <c r="AQ59" s="183">
        <f t="shared" si="129"/>
        <v>0.141477368332492</v>
      </c>
      <c r="AR59" s="259"/>
      <c r="AS59" s="259">
        <f>SUM(AS9:AS10)+AS58</f>
        <v>47039</v>
      </c>
      <c r="AT59" s="183">
        <f t="shared" si="130"/>
        <v>0.13191710135173032</v>
      </c>
      <c r="AU59" s="259"/>
      <c r="AV59" s="259">
        <f>SUM(AV9:AV10)+AV58</f>
        <v>46609</v>
      </c>
      <c r="AW59" s="183">
        <f t="shared" si="131"/>
        <v>0.13071120085254362</v>
      </c>
      <c r="AX59" s="259">
        <f>SUM(AX9:AX10)+AX58</f>
        <v>81</v>
      </c>
      <c r="AY59" s="186">
        <f t="shared" si="132"/>
        <v>0.50310559006211175</v>
      </c>
      <c r="AZ59" s="259">
        <f>SUM(AZ9:AZ10)+AZ58</f>
        <v>750</v>
      </c>
      <c r="BA59" s="259">
        <f>SUM(BA9:BA10)+BA58</f>
        <v>200</v>
      </c>
      <c r="BB59" s="259">
        <f>SUM(BB9:BB10)+BB58</f>
        <v>2</v>
      </c>
      <c r="BC59" s="259">
        <f>SUM(BC9:BC10)+BC58</f>
        <v>4443</v>
      </c>
      <c r="BD59" s="259" t="e">
        <f>SUM(BD9:BD10)+BD58</f>
        <v>#DIV/0!</v>
      </c>
      <c r="BE59" s="244"/>
      <c r="BF59" s="244"/>
      <c r="BG59" s="244"/>
      <c r="BH59" s="244"/>
    </row>
    <row r="60" spans="1:60" x14ac:dyDescent="0.25">
      <c r="A60" s="255" t="s">
        <v>14704</v>
      </c>
      <c r="B60" s="255" t="s">
        <v>425</v>
      </c>
      <c r="C60" s="255" t="s">
        <v>425</v>
      </c>
      <c r="D60" s="260">
        <f t="shared" ref="D60:X60" si="134">D19</f>
        <v>534813.04154747271</v>
      </c>
      <c r="E60" s="260">
        <f t="shared" si="134"/>
        <v>461014</v>
      </c>
      <c r="F60" s="260">
        <f t="shared" si="134"/>
        <v>0</v>
      </c>
      <c r="G60" s="260">
        <f t="shared" si="134"/>
        <v>0</v>
      </c>
      <c r="H60" s="260">
        <f t="shared" si="134"/>
        <v>604984</v>
      </c>
      <c r="I60" s="260">
        <f t="shared" si="134"/>
        <v>0.86200964483974363</v>
      </c>
      <c r="J60" s="260">
        <f t="shared" si="134"/>
        <v>-0.23797323565581896</v>
      </c>
      <c r="K60" s="260">
        <f t="shared" si="134"/>
        <v>0</v>
      </c>
      <c r="L60" s="260">
        <f t="shared" si="134"/>
        <v>0</v>
      </c>
      <c r="M60" s="260">
        <f t="shared" si="134"/>
        <v>0</v>
      </c>
      <c r="N60" s="260">
        <f t="shared" si="134"/>
        <v>0</v>
      </c>
      <c r="O60" s="260">
        <f t="shared" si="134"/>
        <v>0</v>
      </c>
      <c r="P60" s="260">
        <f t="shared" si="134"/>
        <v>0</v>
      </c>
      <c r="Q60" s="260">
        <f t="shared" si="134"/>
        <v>440</v>
      </c>
      <c r="R60" s="260">
        <f t="shared" si="134"/>
        <v>193</v>
      </c>
      <c r="S60" s="260">
        <f t="shared" si="134"/>
        <v>1293</v>
      </c>
      <c r="T60" s="260">
        <f t="shared" si="134"/>
        <v>23</v>
      </c>
      <c r="U60" s="260">
        <f t="shared" si="134"/>
        <v>2</v>
      </c>
      <c r="V60" s="260">
        <f t="shared" si="134"/>
        <v>21</v>
      </c>
      <c r="W60" s="260">
        <f t="shared" si="134"/>
        <v>0</v>
      </c>
      <c r="X60" s="260">
        <f t="shared" si="134"/>
        <v>1</v>
      </c>
      <c r="Y60" s="181">
        <f t="shared" si="117"/>
        <v>1047.7590909090909</v>
      </c>
      <c r="Z60" s="181">
        <f t="shared" si="118"/>
        <v>2388.6735751295337</v>
      </c>
      <c r="AA60" s="182">
        <f t="shared" si="119"/>
        <v>2.2797927461139897</v>
      </c>
      <c r="AB60" s="183">
        <f t="shared" si="120"/>
        <v>0.14926527455529776</v>
      </c>
      <c r="AC60" s="183">
        <f t="shared" si="121"/>
        <v>0.11917098445595854</v>
      </c>
      <c r="AD60" s="183">
        <f t="shared" si="122"/>
        <v>1.0362694300518135E-2</v>
      </c>
      <c r="AE60" s="183">
        <f t="shared" si="123"/>
        <v>0</v>
      </c>
      <c r="AF60" s="183">
        <f t="shared" si="124"/>
        <v>0.10880829015544041</v>
      </c>
      <c r="AG60" s="183">
        <f t="shared" si="125"/>
        <v>5.1813471502590676E-3</v>
      </c>
      <c r="AH60" s="260">
        <f>AH19</f>
        <v>5197</v>
      </c>
      <c r="AI60" s="215">
        <f t="shared" si="126"/>
        <v>1.1272976525658656E-2</v>
      </c>
      <c r="AJ60" s="260">
        <f>AJ19</f>
        <v>2438</v>
      </c>
      <c r="AK60" s="185">
        <f t="shared" si="127"/>
        <v>5.2883426533684441E-3</v>
      </c>
      <c r="AL60" s="260"/>
      <c r="AM60" s="260">
        <f>AM19</f>
        <v>34750</v>
      </c>
      <c r="AN60" s="183">
        <f t="shared" si="128"/>
        <v>7.5377320428446859E-2</v>
      </c>
      <c r="AO60" s="260"/>
      <c r="AP60" s="260">
        <f>AP19</f>
        <v>11367</v>
      </c>
      <c r="AQ60" s="183">
        <f t="shared" si="129"/>
        <v>2.4656518023313825E-2</v>
      </c>
      <c r="AR60" s="260"/>
      <c r="AS60" s="260">
        <f>AS19</f>
        <v>37444</v>
      </c>
      <c r="AT60" s="183">
        <f t="shared" si="130"/>
        <v>8.1220960751734225E-2</v>
      </c>
      <c r="AU60" s="260"/>
      <c r="AV60" s="260">
        <f>AV19</f>
        <v>33636</v>
      </c>
      <c r="AW60" s="183">
        <f t="shared" si="131"/>
        <v>7.2960907911690312E-2</v>
      </c>
      <c r="AX60" s="260">
        <f>AX19</f>
        <v>96</v>
      </c>
      <c r="AY60" s="186">
        <f t="shared" si="132"/>
        <v>0.49740932642487046</v>
      </c>
      <c r="AZ60" s="260">
        <f>AZ19</f>
        <v>500</v>
      </c>
      <c r="BA60" s="260">
        <f>BA19</f>
        <v>440</v>
      </c>
      <c r="BB60" s="260">
        <f>BB19</f>
        <v>1</v>
      </c>
      <c r="BC60" s="260">
        <f>BC19</f>
        <v>7794</v>
      </c>
      <c r="BD60" s="260">
        <f>BD19</f>
        <v>1.6906211091203303E-2</v>
      </c>
      <c r="BE60" s="244"/>
      <c r="BF60" s="244"/>
      <c r="BG60" s="244"/>
      <c r="BH60" s="244"/>
    </row>
    <row r="61" spans="1:60" x14ac:dyDescent="0.25">
      <c r="A61" s="255" t="s">
        <v>14705</v>
      </c>
      <c r="B61" s="255" t="s">
        <v>425</v>
      </c>
      <c r="C61" s="255" t="s">
        <v>425</v>
      </c>
      <c r="D61" s="260">
        <f t="shared" ref="D61:X61" si="135">D27</f>
        <v>749378.75282699766</v>
      </c>
      <c r="E61" s="260">
        <f t="shared" si="135"/>
        <v>741019</v>
      </c>
      <c r="F61" s="260">
        <f t="shared" si="135"/>
        <v>0</v>
      </c>
      <c r="G61" s="260">
        <f t="shared" si="135"/>
        <v>0</v>
      </c>
      <c r="H61" s="260">
        <f t="shared" si="135"/>
        <v>620690</v>
      </c>
      <c r="I61" s="260">
        <f t="shared" si="135"/>
        <v>0.98884442240260895</v>
      </c>
      <c r="J61" s="260">
        <f t="shared" si="135"/>
        <v>0.19386328118706597</v>
      </c>
      <c r="K61" s="260">
        <f t="shared" si="135"/>
        <v>0</v>
      </c>
      <c r="L61" s="260">
        <f t="shared" si="135"/>
        <v>0</v>
      </c>
      <c r="M61" s="260">
        <f t="shared" si="135"/>
        <v>0</v>
      </c>
      <c r="N61" s="260">
        <f t="shared" si="135"/>
        <v>0</v>
      </c>
      <c r="O61" s="260">
        <f t="shared" si="135"/>
        <v>0</v>
      </c>
      <c r="P61" s="260">
        <f t="shared" si="135"/>
        <v>0</v>
      </c>
      <c r="Q61" s="260">
        <f t="shared" si="135"/>
        <v>696</v>
      </c>
      <c r="R61" s="260">
        <f t="shared" si="135"/>
        <v>316</v>
      </c>
      <c r="S61" s="260">
        <f t="shared" si="135"/>
        <v>1949</v>
      </c>
      <c r="T61" s="260">
        <f t="shared" si="135"/>
        <v>30</v>
      </c>
      <c r="U61" s="260">
        <f t="shared" si="135"/>
        <v>3</v>
      </c>
      <c r="V61" s="260">
        <f t="shared" si="135"/>
        <v>33</v>
      </c>
      <c r="W61" s="260">
        <f t="shared" si="135"/>
        <v>0</v>
      </c>
      <c r="X61" s="260">
        <f t="shared" si="135"/>
        <v>0</v>
      </c>
      <c r="Y61" s="181">
        <f t="shared" si="117"/>
        <v>1064.6824712643679</v>
      </c>
      <c r="Z61" s="181">
        <f t="shared" si="118"/>
        <v>2344.996835443038</v>
      </c>
      <c r="AA61" s="182">
        <f t="shared" si="119"/>
        <v>2.2025316455696204</v>
      </c>
      <c r="AB61" s="183">
        <f t="shared" si="120"/>
        <v>0.16213442791174962</v>
      </c>
      <c r="AC61" s="183">
        <f t="shared" si="121"/>
        <v>9.49367088607595E-2</v>
      </c>
      <c r="AD61" s="183">
        <f t="shared" si="122"/>
        <v>9.4936708860759497E-3</v>
      </c>
      <c r="AE61" s="183">
        <f t="shared" si="123"/>
        <v>0</v>
      </c>
      <c r="AF61" s="183">
        <f t="shared" si="124"/>
        <v>0.10443037974683544</v>
      </c>
      <c r="AG61" s="183">
        <f t="shared" si="125"/>
        <v>0</v>
      </c>
      <c r="AH61" s="260">
        <f>AH27</f>
        <v>6528</v>
      </c>
      <c r="AI61" s="215">
        <f t="shared" si="126"/>
        <v>8.8094907148129811E-3</v>
      </c>
      <c r="AJ61" s="260">
        <f>AJ27</f>
        <v>3614</v>
      </c>
      <c r="AK61" s="185">
        <f t="shared" si="127"/>
        <v>4.8770679294323086E-3</v>
      </c>
      <c r="AL61" s="260"/>
      <c r="AM61" s="260">
        <f>AM27</f>
        <v>41672</v>
      </c>
      <c r="AN61" s="183">
        <f t="shared" si="128"/>
        <v>5.6236074918456884E-2</v>
      </c>
      <c r="AO61" s="260"/>
      <c r="AP61" s="260">
        <f>AP27</f>
        <v>11027</v>
      </c>
      <c r="AQ61" s="183">
        <f t="shared" si="129"/>
        <v>1.4880860004939144E-2</v>
      </c>
      <c r="AR61" s="260"/>
      <c r="AS61" s="260">
        <f>AS27</f>
        <v>8845</v>
      </c>
      <c r="AT61" s="183">
        <f t="shared" si="130"/>
        <v>1.1936266141623899E-2</v>
      </c>
      <c r="AU61" s="260"/>
      <c r="AV61" s="260">
        <f>AV27</f>
        <v>46811</v>
      </c>
      <c r="AW61" s="183">
        <f t="shared" si="131"/>
        <v>6.3171119768858822E-2</v>
      </c>
      <c r="AX61" s="260">
        <f>AX27</f>
        <v>153</v>
      </c>
      <c r="AY61" s="186">
        <f t="shared" si="132"/>
        <v>0.48417721518987344</v>
      </c>
      <c r="AZ61" s="260">
        <f>AZ27</f>
        <v>700</v>
      </c>
      <c r="BA61" s="260">
        <f>BA27</f>
        <v>550</v>
      </c>
      <c r="BB61" s="260">
        <f>BB27</f>
        <v>3</v>
      </c>
      <c r="BC61" s="260">
        <f>BC27</f>
        <v>36844</v>
      </c>
      <c r="BD61" s="260">
        <f>BD27</f>
        <v>4.9720722410626451E-2</v>
      </c>
      <c r="BE61" s="244"/>
      <c r="BF61" s="244"/>
      <c r="BG61" s="244"/>
      <c r="BH61" s="244"/>
    </row>
    <row r="62" spans="1:60" x14ac:dyDescent="0.25">
      <c r="A62" s="255" t="s">
        <v>14706</v>
      </c>
      <c r="B62" s="255" t="s">
        <v>425</v>
      </c>
      <c r="C62" s="255" t="s">
        <v>425</v>
      </c>
      <c r="D62" s="260">
        <f t="shared" ref="D62:X62" si="136">D35</f>
        <v>752581.22612967715</v>
      </c>
      <c r="E62" s="260">
        <f t="shared" si="136"/>
        <v>748455</v>
      </c>
      <c r="F62" s="260">
        <f t="shared" si="136"/>
        <v>0</v>
      </c>
      <c r="G62" s="260">
        <f t="shared" si="136"/>
        <v>0</v>
      </c>
      <c r="H62" s="260">
        <f t="shared" si="136"/>
        <v>599489</v>
      </c>
      <c r="I62" s="260">
        <f t="shared" si="136"/>
        <v>0.99451723483603593</v>
      </c>
      <c r="J62" s="260">
        <f t="shared" si="136"/>
        <v>0.24848829586531185</v>
      </c>
      <c r="K62" s="260">
        <f t="shared" si="136"/>
        <v>0</v>
      </c>
      <c r="L62" s="260">
        <f t="shared" si="136"/>
        <v>0</v>
      </c>
      <c r="M62" s="260">
        <f t="shared" si="136"/>
        <v>0</v>
      </c>
      <c r="N62" s="260">
        <f t="shared" si="136"/>
        <v>0</v>
      </c>
      <c r="O62" s="260">
        <f t="shared" si="136"/>
        <v>0</v>
      </c>
      <c r="P62" s="260">
        <f t="shared" si="136"/>
        <v>0</v>
      </c>
      <c r="Q62" s="260">
        <f t="shared" si="136"/>
        <v>704</v>
      </c>
      <c r="R62" s="260">
        <f t="shared" si="136"/>
        <v>293</v>
      </c>
      <c r="S62" s="260">
        <f t="shared" si="136"/>
        <v>1913</v>
      </c>
      <c r="T62" s="260">
        <f t="shared" si="136"/>
        <v>34</v>
      </c>
      <c r="U62" s="260">
        <f t="shared" si="136"/>
        <v>2</v>
      </c>
      <c r="V62" s="260">
        <f t="shared" si="136"/>
        <v>49</v>
      </c>
      <c r="W62" s="260">
        <f t="shared" si="136"/>
        <v>1</v>
      </c>
      <c r="X62" s="260">
        <f t="shared" si="136"/>
        <v>13</v>
      </c>
      <c r="Y62" s="181">
        <f t="shared" si="117"/>
        <v>1063.1463068181818</v>
      </c>
      <c r="Z62" s="181">
        <f t="shared" si="118"/>
        <v>2554.4539249146756</v>
      </c>
      <c r="AA62" s="182">
        <f t="shared" si="119"/>
        <v>2.4027303754266214</v>
      </c>
      <c r="AB62" s="183">
        <f t="shared" si="120"/>
        <v>0.15316257187663357</v>
      </c>
      <c r="AC62" s="183">
        <f t="shared" si="121"/>
        <v>0.11604095563139932</v>
      </c>
      <c r="AD62" s="183">
        <f t="shared" si="122"/>
        <v>6.8259385665529011E-3</v>
      </c>
      <c r="AE62" s="183">
        <f t="shared" si="123"/>
        <v>3.4129692832764505E-3</v>
      </c>
      <c r="AF62" s="183">
        <f t="shared" si="124"/>
        <v>0.16723549488054607</v>
      </c>
      <c r="AG62" s="183">
        <f t="shared" si="125"/>
        <v>4.4368600682593858E-2</v>
      </c>
      <c r="AH62" s="260">
        <f>AH35</f>
        <v>2539</v>
      </c>
      <c r="AI62" s="215">
        <f t="shared" si="126"/>
        <v>3.392321515655584E-3</v>
      </c>
      <c r="AJ62" s="260">
        <f>AJ35</f>
        <v>3896</v>
      </c>
      <c r="AK62" s="185">
        <f t="shared" si="127"/>
        <v>5.2053897695920259E-3</v>
      </c>
      <c r="AL62" s="260"/>
      <c r="AM62" s="260">
        <f>AM35</f>
        <v>16115</v>
      </c>
      <c r="AN62" s="183">
        <f t="shared" si="128"/>
        <v>2.1531020569038887E-2</v>
      </c>
      <c r="AO62" s="260"/>
      <c r="AP62" s="260">
        <f>AP35</f>
        <v>37790</v>
      </c>
      <c r="AQ62" s="183">
        <f t="shared" si="129"/>
        <v>5.0490677462238877E-2</v>
      </c>
      <c r="AR62" s="260"/>
      <c r="AS62" s="260">
        <f>AS35</f>
        <v>33651</v>
      </c>
      <c r="AT62" s="183">
        <f t="shared" si="130"/>
        <v>4.4960618874882258E-2</v>
      </c>
      <c r="AU62" s="260"/>
      <c r="AV62" s="260">
        <f>AV35</f>
        <v>87342</v>
      </c>
      <c r="AW62" s="183">
        <f t="shared" si="131"/>
        <v>0.11669639457282001</v>
      </c>
      <c r="AX62" s="260">
        <f>AX35</f>
        <v>172</v>
      </c>
      <c r="AY62" s="186">
        <f t="shared" si="132"/>
        <v>0.58703071672354945</v>
      </c>
      <c r="AZ62" s="260">
        <f>AZ35</f>
        <v>700</v>
      </c>
      <c r="BA62" s="260">
        <f>BA35</f>
        <v>360</v>
      </c>
      <c r="BB62" s="260">
        <f>BB35</f>
        <v>2</v>
      </c>
      <c r="BC62" s="260">
        <f>BC35</f>
        <v>2196</v>
      </c>
      <c r="BD62" s="260">
        <f>BD35</f>
        <v>2.934044130909674E-3</v>
      </c>
      <c r="BE62" s="244"/>
      <c r="BF62" s="244"/>
      <c r="BG62" s="244"/>
      <c r="BH62" s="244"/>
    </row>
    <row r="63" spans="1:60" x14ac:dyDescent="0.25">
      <c r="A63" s="255" t="s">
        <v>14707</v>
      </c>
      <c r="B63" s="255" t="s">
        <v>425</v>
      </c>
      <c r="C63" s="255" t="s">
        <v>425</v>
      </c>
      <c r="D63" s="260">
        <f>D43</f>
        <v>765391.11934039509</v>
      </c>
      <c r="E63" s="260">
        <f t="shared" ref="E63:BD63" si="137">E43</f>
        <v>453698</v>
      </c>
      <c r="F63" s="260">
        <f t="shared" si="137"/>
        <v>0</v>
      </c>
      <c r="G63" s="260">
        <f t="shared" si="137"/>
        <v>0</v>
      </c>
      <c r="H63" s="260">
        <f t="shared" si="137"/>
        <v>762481</v>
      </c>
      <c r="I63" s="260">
        <f t="shared" si="137"/>
        <v>0.59276621917300465</v>
      </c>
      <c r="J63" s="260">
        <f t="shared" si="137"/>
        <v>-0.40497140256609676</v>
      </c>
      <c r="K63" s="260">
        <f t="shared" si="137"/>
        <v>0</v>
      </c>
      <c r="L63" s="260">
        <f t="shared" si="137"/>
        <v>0</v>
      </c>
      <c r="M63" s="260">
        <f t="shared" si="137"/>
        <v>0</v>
      </c>
      <c r="N63" s="260" t="str">
        <f t="shared" si="137"/>
        <v/>
      </c>
      <c r="O63" s="260">
        <f t="shared" si="137"/>
        <v>0</v>
      </c>
      <c r="P63" s="260">
        <f t="shared" si="137"/>
        <v>0</v>
      </c>
      <c r="Q63" s="260">
        <f t="shared" si="137"/>
        <v>452</v>
      </c>
      <c r="R63" s="260">
        <f t="shared" si="137"/>
        <v>219</v>
      </c>
      <c r="S63" s="260">
        <f t="shared" si="137"/>
        <v>1263</v>
      </c>
      <c r="T63" s="260">
        <f t="shared" si="137"/>
        <v>39</v>
      </c>
      <c r="U63" s="260">
        <f t="shared" si="137"/>
        <v>1</v>
      </c>
      <c r="V63" s="260">
        <f t="shared" si="137"/>
        <v>18</v>
      </c>
      <c r="W63" s="260">
        <f t="shared" si="137"/>
        <v>0</v>
      </c>
      <c r="X63" s="260">
        <f t="shared" si="137"/>
        <v>7</v>
      </c>
      <c r="Y63" s="181">
        <f t="shared" si="117"/>
        <v>1003.7566371681415</v>
      </c>
      <c r="Z63" s="181">
        <f t="shared" si="118"/>
        <v>2071.6803652968038</v>
      </c>
      <c r="AA63" s="182">
        <f t="shared" si="119"/>
        <v>2.0639269406392695</v>
      </c>
      <c r="AB63" s="183">
        <f t="shared" si="120"/>
        <v>0.17339667458432304</v>
      </c>
      <c r="AC63" s="183">
        <f t="shared" si="121"/>
        <v>0.17808219178082191</v>
      </c>
      <c r="AD63" s="183">
        <f t="shared" si="122"/>
        <v>4.5662100456621002E-3</v>
      </c>
      <c r="AE63" s="183">
        <f t="shared" si="123"/>
        <v>0</v>
      </c>
      <c r="AF63" s="183">
        <f t="shared" si="124"/>
        <v>8.2191780821917804E-2</v>
      </c>
      <c r="AG63" s="183">
        <f t="shared" si="125"/>
        <v>3.1963470319634701E-2</v>
      </c>
      <c r="AH63" s="260">
        <f t="shared" si="137"/>
        <v>1499</v>
      </c>
      <c r="AI63" s="215">
        <f t="shared" si="126"/>
        <v>3.3039599028428603E-3</v>
      </c>
      <c r="AJ63" s="260">
        <f t="shared" si="137"/>
        <v>4280</v>
      </c>
      <c r="AK63" s="185">
        <f t="shared" si="127"/>
        <v>9.433587981432583E-3</v>
      </c>
      <c r="AL63" s="260"/>
      <c r="AM63" s="260">
        <f t="shared" si="137"/>
        <v>9980</v>
      </c>
      <c r="AN63" s="183">
        <f t="shared" si="128"/>
        <v>2.1997011227732986E-2</v>
      </c>
      <c r="AO63" s="260"/>
      <c r="AP63" s="260">
        <f t="shared" si="137"/>
        <v>27123</v>
      </c>
      <c r="AQ63" s="183">
        <f t="shared" si="129"/>
        <v>5.9782057668316811E-2</v>
      </c>
      <c r="AR63" s="260"/>
      <c r="AS63" s="260">
        <f t="shared" si="137"/>
        <v>17834</v>
      </c>
      <c r="AT63" s="183">
        <f t="shared" si="130"/>
        <v>3.9308085995530068E-2</v>
      </c>
      <c r="AU63" s="260"/>
      <c r="AV63" s="260">
        <f t="shared" si="137"/>
        <v>51425</v>
      </c>
      <c r="AW63" s="183">
        <f t="shared" si="131"/>
        <v>0.11334632288438565</v>
      </c>
      <c r="AX63" s="260">
        <f t="shared" si="137"/>
        <v>121</v>
      </c>
      <c r="AY63" s="186">
        <f t="shared" si="132"/>
        <v>0.55251141552511418</v>
      </c>
      <c r="AZ63" s="260">
        <f t="shared" si="137"/>
        <v>500</v>
      </c>
      <c r="BA63" s="260">
        <f t="shared" si="137"/>
        <v>150</v>
      </c>
      <c r="BB63" s="260">
        <f t="shared" si="137"/>
        <v>0</v>
      </c>
      <c r="BC63" s="260">
        <f t="shared" si="137"/>
        <v>0</v>
      </c>
      <c r="BD63" s="260">
        <f t="shared" si="137"/>
        <v>0</v>
      </c>
      <c r="BE63" s="244"/>
      <c r="BF63" s="244"/>
      <c r="BG63" s="244"/>
      <c r="BH63" s="244"/>
    </row>
    <row r="64" spans="1:60" x14ac:dyDescent="0.25">
      <c r="A64" s="255" t="s">
        <v>14708</v>
      </c>
      <c r="B64" s="255" t="s">
        <v>425</v>
      </c>
      <c r="C64" s="255" t="s">
        <v>425</v>
      </c>
      <c r="D64" s="256"/>
      <c r="E64" s="255"/>
      <c r="F64" s="255"/>
      <c r="G64" s="255"/>
      <c r="H64" s="256"/>
      <c r="I64" s="255"/>
      <c r="J64" s="255"/>
      <c r="K64" s="255"/>
      <c r="L64" s="255"/>
      <c r="M64" s="255"/>
      <c r="N64" s="255"/>
      <c r="O64" s="255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5"/>
      <c r="AA64" s="258"/>
      <c r="AB64" s="257"/>
      <c r="AC64" s="257"/>
      <c r="AD64" s="257"/>
      <c r="AE64" s="257"/>
      <c r="AF64" s="257"/>
      <c r="AG64" s="257"/>
      <c r="AH64" s="258"/>
      <c r="AI64" s="258"/>
      <c r="AJ64" s="258"/>
      <c r="AK64" s="258"/>
      <c r="AL64" s="258"/>
      <c r="AM64" s="258"/>
      <c r="AN64" s="258"/>
      <c r="AO64" s="258"/>
      <c r="AP64" s="258"/>
      <c r="AQ64" s="258"/>
      <c r="AR64" s="258"/>
      <c r="AS64" s="258"/>
      <c r="AT64" s="258"/>
      <c r="AU64" s="258"/>
      <c r="AV64" s="258"/>
      <c r="AW64" s="258"/>
      <c r="AX64" s="258"/>
      <c r="AY64" s="258"/>
      <c r="AZ64" s="258"/>
      <c r="BA64" s="258"/>
      <c r="BB64" s="258"/>
      <c r="BC64" s="258"/>
      <c r="BD64" s="258"/>
      <c r="BE64" s="244"/>
      <c r="BF64" s="244"/>
      <c r="BG64" s="244"/>
      <c r="BH64" s="244"/>
    </row>
    <row r="66" spans="1:28" x14ac:dyDescent="0.25">
      <c r="A66" s="5" t="s">
        <v>14715</v>
      </c>
      <c r="E66" s="116">
        <f>E61/E60-1</f>
        <v>0.60736767213143206</v>
      </c>
      <c r="Q66" s="116">
        <f t="shared" ref="Q66:AB66" si="138">Q62/Q61-1</f>
        <v>1.1494252873563315E-2</v>
      </c>
      <c r="R66" s="116">
        <f t="shared" si="138"/>
        <v>-7.2784810126582333E-2</v>
      </c>
      <c r="S66" s="116">
        <f t="shared" si="138"/>
        <v>-1.8471010774756325E-2</v>
      </c>
      <c r="T66" s="116">
        <f t="shared" si="138"/>
        <v>0.1333333333333333</v>
      </c>
      <c r="U66" s="116">
        <f t="shared" si="138"/>
        <v>-0.33333333333333337</v>
      </c>
      <c r="V66" s="116">
        <f t="shared" si="138"/>
        <v>0.48484848484848486</v>
      </c>
      <c r="W66" s="116" t="e">
        <f t="shared" si="138"/>
        <v>#DIV/0!</v>
      </c>
      <c r="X66" s="116" t="e">
        <f t="shared" si="138"/>
        <v>#DIV/0!</v>
      </c>
      <c r="Y66" s="116">
        <f t="shared" si="138"/>
        <v>-1.4428381114999222E-3</v>
      </c>
      <c r="Z66" s="116">
        <f t="shared" si="138"/>
        <v>8.932084099468085E-2</v>
      </c>
      <c r="AA66" s="116">
        <f t="shared" si="138"/>
        <v>9.0894825624730391E-2</v>
      </c>
      <c r="AB66" s="116">
        <f t="shared" si="138"/>
        <v>-5.5335909533041683E-2</v>
      </c>
    </row>
    <row r="68" spans="1:28" x14ac:dyDescent="0.25">
      <c r="H68" s="121">
        <f>E18/1.1</f>
        <v>0</v>
      </c>
    </row>
  </sheetData>
  <mergeCells count="42">
    <mergeCell ref="BF5:BF7"/>
    <mergeCell ref="BG5:BG7"/>
    <mergeCell ref="BH5:BH7"/>
    <mergeCell ref="BE5:BE7"/>
    <mergeCell ref="A1:C3"/>
    <mergeCell ref="K4:O4"/>
    <mergeCell ref="Q4:AD4"/>
    <mergeCell ref="E5:E7"/>
    <mergeCell ref="F5:F7"/>
    <mergeCell ref="G5:G7"/>
    <mergeCell ref="Q5:Q7"/>
    <mergeCell ref="R5:R7"/>
    <mergeCell ref="S5:S7"/>
    <mergeCell ref="T5:T7"/>
    <mergeCell ref="U5:U7"/>
    <mergeCell ref="V5:V7"/>
    <mergeCell ref="X5:X7"/>
    <mergeCell ref="W5:W7"/>
    <mergeCell ref="BC5:BC7"/>
    <mergeCell ref="AC5:AC7"/>
    <mergeCell ref="AD5:AD7"/>
    <mergeCell ref="AH5:AH7"/>
    <mergeCell ref="AI5:AI7"/>
    <mergeCell ref="AJ5:AJ7"/>
    <mergeCell ref="AE5:AE7"/>
    <mergeCell ref="AF5:AF7"/>
    <mergeCell ref="AG5:AG7"/>
    <mergeCell ref="BB5:BB7"/>
    <mergeCell ref="AK5:AK7"/>
    <mergeCell ref="AZ5:AZ7"/>
    <mergeCell ref="AL5:AM7"/>
    <mergeCell ref="AO5:AP7"/>
    <mergeCell ref="AR5:AS7"/>
    <mergeCell ref="AU5:AV7"/>
    <mergeCell ref="BD5:BD7"/>
    <mergeCell ref="AW5:AW7"/>
    <mergeCell ref="AN5:AN7"/>
    <mergeCell ref="AQ5:AQ7"/>
    <mergeCell ref="AT5:AT7"/>
    <mergeCell ref="AX5:AX7"/>
    <mergeCell ref="AY5:AY7"/>
    <mergeCell ref="BA5:BA7"/>
  </mergeCells>
  <conditionalFormatting sqref="D7:D8">
    <cfRule type="cellIs" dxfId="0" priority="5" stopIfTrue="1" operator="equal">
      <formula>$D$6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5"/>
  <sheetViews>
    <sheetView zoomScaleNormal="100" workbookViewId="0">
      <selection activeCell="A4" sqref="A4"/>
    </sheetView>
  </sheetViews>
  <sheetFormatPr defaultRowHeight="12.75" x14ac:dyDescent="0.2"/>
  <cols>
    <col min="1" max="1" width="23.28515625" style="90" bestFit="1" customWidth="1"/>
    <col min="2" max="2" width="11.140625" style="91" customWidth="1"/>
    <col min="3" max="3" width="10.140625" style="78" bestFit="1" customWidth="1"/>
    <col min="4" max="8" width="9.140625" style="78"/>
    <col min="9" max="9" width="11.28515625" style="78" bestFit="1" customWidth="1"/>
    <col min="10" max="10" width="9" style="113" bestFit="1" customWidth="1"/>
    <col min="11" max="11" width="15.7109375" style="113" bestFit="1" customWidth="1"/>
    <col min="12" max="12" width="7.42578125" style="113" bestFit="1" customWidth="1"/>
    <col min="13" max="13" width="18.140625" style="113" bestFit="1" customWidth="1"/>
    <col min="14" max="16384" width="9.140625" style="78"/>
  </cols>
  <sheetData>
    <row r="1" spans="1:13" ht="15" x14ac:dyDescent="0.25">
      <c r="A1" s="76" t="s">
        <v>14791</v>
      </c>
      <c r="B1" s="77" t="s">
        <v>63</v>
      </c>
      <c r="I1" s="65" t="s">
        <v>57</v>
      </c>
      <c r="J1" s="111" t="s">
        <v>14675</v>
      </c>
      <c r="K1" s="111" t="s">
        <v>14676</v>
      </c>
      <c r="L1" s="112" t="s">
        <v>67</v>
      </c>
      <c r="M1" s="111" t="s">
        <v>14677</v>
      </c>
    </row>
    <row r="2" spans="1:13" ht="15" x14ac:dyDescent="0.25">
      <c r="A2" s="79" t="s">
        <v>14719</v>
      </c>
      <c r="B2" s="80">
        <f ca="1">TODAY()-0</f>
        <v>46291</v>
      </c>
      <c r="C2" s="88">
        <f ca="1">B2+1</f>
        <v>46292</v>
      </c>
      <c r="I2" s="92">
        <v>46266</v>
      </c>
      <c r="J2" s="35">
        <v>73656.885961627981</v>
      </c>
      <c r="K2" s="111">
        <f>J2</f>
        <v>73656.885961627981</v>
      </c>
      <c r="L2" s="266">
        <v>4597.4185466377803</v>
      </c>
      <c r="M2" s="111">
        <f>L2</f>
        <v>4597.4185466377803</v>
      </c>
    </row>
    <row r="3" spans="1:13" ht="15" x14ac:dyDescent="0.25">
      <c r="A3" s="79" t="s">
        <v>14720</v>
      </c>
      <c r="B3" s="81">
        <f>DSR!D54</f>
        <v>3029539.7443347853</v>
      </c>
      <c r="I3" s="92">
        <f>I2+1</f>
        <v>46267</v>
      </c>
      <c r="J3" s="36">
        <v>76859.359264307466</v>
      </c>
      <c r="K3" s="111">
        <f>K2+J3</f>
        <v>150516.24522593545</v>
      </c>
      <c r="L3" s="266">
        <v>4760.6693677710809</v>
      </c>
      <c r="M3" s="111">
        <f>M2+L3</f>
        <v>9358.0879144088613</v>
      </c>
    </row>
    <row r="4" spans="1:13" ht="15" x14ac:dyDescent="0.25">
      <c r="A4" s="76" t="s">
        <v>14721</v>
      </c>
      <c r="B4" s="81">
        <f ca="1">VLOOKUP(B2,DSR!C8:D52,2,0)</f>
        <v>176136.03164737127</v>
      </c>
      <c r="I4" s="92">
        <f t="shared" ref="I4:I32" si="0">I3+1</f>
        <v>46268</v>
      </c>
      <c r="J4" s="36">
        <v>89669.25247502538</v>
      </c>
      <c r="K4" s="111">
        <f t="shared" ref="K4:M32" si="1">K3+J4</f>
        <v>240185.49770096084</v>
      </c>
      <c r="L4" s="266">
        <v>5336.5904872086876</v>
      </c>
      <c r="M4" s="111">
        <f t="shared" si="1"/>
        <v>14694.678401617548</v>
      </c>
    </row>
    <row r="5" spans="1:13" ht="15" x14ac:dyDescent="0.25">
      <c r="A5" s="76" t="s">
        <v>14722</v>
      </c>
      <c r="B5" s="81">
        <f ca="1">IFERROR(VLOOKUP(B2,DSR!C9:E54,3,0),0)</f>
        <v>0</v>
      </c>
      <c r="I5" s="92">
        <f t="shared" si="0"/>
        <v>46269</v>
      </c>
      <c r="J5" s="36">
        <v>128098.93210717911</v>
      </c>
      <c r="K5" s="111">
        <f t="shared" si="1"/>
        <v>368284.42980813992</v>
      </c>
      <c r="L5" s="266">
        <v>8061.5909579576928</v>
      </c>
      <c r="M5" s="111">
        <f t="shared" si="1"/>
        <v>22756.269359575243</v>
      </c>
    </row>
    <row r="6" spans="1:13" ht="15" x14ac:dyDescent="0.25">
      <c r="A6" s="76" t="s">
        <v>14723</v>
      </c>
      <c r="B6" s="77">
        <f ca="1">VLOOKUP(B2,DSR!C8:S52,17,0)</f>
        <v>0</v>
      </c>
      <c r="E6" s="78" t="s">
        <v>14692</v>
      </c>
      <c r="I6" s="92">
        <f t="shared" si="0"/>
        <v>46270</v>
      </c>
      <c r="J6" s="36">
        <v>166528.61173933282</v>
      </c>
      <c r="K6" s="111">
        <f t="shared" si="1"/>
        <v>534813.04154747271</v>
      </c>
      <c r="L6" s="266">
        <v>10551.493890388072</v>
      </c>
      <c r="M6" s="111">
        <f t="shared" si="1"/>
        <v>33307.763249963318</v>
      </c>
    </row>
    <row r="7" spans="1:13" ht="15" x14ac:dyDescent="0.25">
      <c r="A7" s="76" t="s">
        <v>14724</v>
      </c>
      <c r="B7" s="77">
        <f ca="1">VLOOKUP(B2,DSR!C8:R52,16,0)</f>
        <v>0</v>
      </c>
      <c r="I7" s="92">
        <f t="shared" si="0"/>
        <v>46271</v>
      </c>
      <c r="J7" s="36">
        <v>166528.61173933282</v>
      </c>
      <c r="K7" s="111">
        <f t="shared" si="1"/>
        <v>701341.65328680549</v>
      </c>
      <c r="L7" s="266">
        <v>11801.484045590167</v>
      </c>
      <c r="M7" s="111">
        <f t="shared" si="1"/>
        <v>45109.247295553483</v>
      </c>
    </row>
    <row r="8" spans="1:13" ht="15" x14ac:dyDescent="0.25">
      <c r="A8" s="76" t="s">
        <v>14725</v>
      </c>
      <c r="B8" s="77">
        <f ca="1">IFERROR(VLOOKUP(B2,DSR!C9:Q54,15,0),0)</f>
        <v>0</v>
      </c>
      <c r="I8" s="92">
        <f t="shared" si="0"/>
        <v>46272</v>
      </c>
      <c r="J8" s="36">
        <v>73656.885961627981</v>
      </c>
      <c r="K8" s="111">
        <f t="shared" si="1"/>
        <v>774998.53924843343</v>
      </c>
      <c r="L8" s="266">
        <v>4504.1419657506731</v>
      </c>
      <c r="M8" s="111">
        <f t="shared" si="1"/>
        <v>49613.389261304153</v>
      </c>
    </row>
    <row r="9" spans="1:13" ht="15" x14ac:dyDescent="0.25">
      <c r="A9" s="76" t="s">
        <v>14726</v>
      </c>
      <c r="B9" s="82" t="str">
        <f ca="1">VLOOKUP(B2,DSR!C9:AA52,25,0)</f>
        <v/>
      </c>
      <c r="I9" s="92">
        <f>I8+1</f>
        <v>46273</v>
      </c>
      <c r="J9" s="36">
        <v>76859.359264307466</v>
      </c>
      <c r="K9" s="111">
        <f t="shared" si="1"/>
        <v>851857.89851274085</v>
      </c>
      <c r="L9" s="266">
        <v>4713.2700740448545</v>
      </c>
      <c r="M9" s="111">
        <f t="shared" si="1"/>
        <v>54326.65933534901</v>
      </c>
    </row>
    <row r="10" spans="1:13" ht="15" x14ac:dyDescent="0.25">
      <c r="A10" s="76" t="s">
        <v>14727</v>
      </c>
      <c r="B10" s="81" t="str">
        <f ca="1">VLOOKUP(B2,DSR!C9:Z52,24,0)</f>
        <v/>
      </c>
      <c r="I10" s="92">
        <f t="shared" si="0"/>
        <v>46274</v>
      </c>
      <c r="J10" s="123">
        <v>76859.359264307466</v>
      </c>
      <c r="K10" s="111">
        <f t="shared" si="1"/>
        <v>928717.25777704827</v>
      </c>
      <c r="L10" s="266">
        <v>4730.4353735516142</v>
      </c>
      <c r="M10" s="111">
        <f t="shared" si="1"/>
        <v>59057.094708900622</v>
      </c>
    </row>
    <row r="11" spans="1:13" ht="15" x14ac:dyDescent="0.25">
      <c r="A11" s="76" t="s">
        <v>14728</v>
      </c>
      <c r="B11" s="81" t="str">
        <f ca="1">VLOOKUP(B2,DSR!C9:Y52,23,0)</f>
        <v/>
      </c>
      <c r="I11" s="92">
        <f t="shared" si="0"/>
        <v>46275</v>
      </c>
      <c r="J11" s="36">
        <v>86466.779172345894</v>
      </c>
      <c r="K11" s="111">
        <f t="shared" si="1"/>
        <v>1015184.0369493942</v>
      </c>
      <c r="L11" s="266">
        <v>5265.6038781661364</v>
      </c>
      <c r="M11" s="111">
        <f t="shared" si="1"/>
        <v>64322.698587066756</v>
      </c>
    </row>
    <row r="12" spans="1:13" ht="15" x14ac:dyDescent="0.25">
      <c r="A12" s="76" t="s">
        <v>14729</v>
      </c>
      <c r="B12" s="83" t="str">
        <f ca="1">VLOOKUP('MSG '!B2,DSR!C9:AB52,26,0)</f>
        <v/>
      </c>
      <c r="I12" s="92">
        <f t="shared" si="0"/>
        <v>46276</v>
      </c>
      <c r="J12" s="36">
        <v>96074.199080384322</v>
      </c>
      <c r="K12" s="111">
        <f t="shared" si="1"/>
        <v>1111258.2360297784</v>
      </c>
      <c r="L12" s="266">
        <v>6387.6675042892457</v>
      </c>
      <c r="M12" s="111">
        <f t="shared" si="1"/>
        <v>70710.366091356002</v>
      </c>
    </row>
    <row r="13" spans="1:13" ht="15" x14ac:dyDescent="0.25">
      <c r="A13" s="76"/>
      <c r="B13" s="77"/>
      <c r="I13" s="92">
        <f t="shared" si="0"/>
        <v>46277</v>
      </c>
      <c r="J13" s="36">
        <v>169731.0850420123</v>
      </c>
      <c r="K13" s="111">
        <f t="shared" si="1"/>
        <v>1280989.3210717908</v>
      </c>
      <c r="L13" s="266">
        <v>11555.449084288268</v>
      </c>
      <c r="M13" s="111">
        <f t="shared" si="1"/>
        <v>82265.815175644268</v>
      </c>
    </row>
    <row r="14" spans="1:13" ht="15" x14ac:dyDescent="0.25">
      <c r="A14" s="76" t="s">
        <v>14730</v>
      </c>
      <c r="B14" s="81">
        <f ca="1">VLOOKUP(B2,DSR!C9:K52,9,0)</f>
        <v>2626028.1081971722</v>
      </c>
      <c r="I14" s="92">
        <f>I13+1</f>
        <v>46278</v>
      </c>
      <c r="J14" s="36">
        <v>169731.0850420123</v>
      </c>
      <c r="K14" s="111">
        <f>K13+J14</f>
        <v>1450720.4061138032</v>
      </c>
      <c r="L14" s="266">
        <v>11783.4319939751</v>
      </c>
      <c r="M14" s="111">
        <f>M13+L14</f>
        <v>94049.247169619368</v>
      </c>
    </row>
    <row r="15" spans="1:13" ht="15" x14ac:dyDescent="0.25">
      <c r="A15" s="76" t="s">
        <v>14731</v>
      </c>
      <c r="B15" s="81">
        <f>DSR!E54</f>
        <v>2404186</v>
      </c>
      <c r="C15" s="114"/>
      <c r="I15" s="92">
        <f t="shared" si="0"/>
        <v>46279</v>
      </c>
      <c r="J15" s="36">
        <v>73656.885961627981</v>
      </c>
      <c r="K15" s="111">
        <f t="shared" si="1"/>
        <v>1524377.2920754312</v>
      </c>
      <c r="L15" s="266">
        <v>5196.8315632170452</v>
      </c>
      <c r="M15" s="111">
        <f t="shared" si="1"/>
        <v>99246.078732836409</v>
      </c>
    </row>
    <row r="16" spans="1:13" ht="15" x14ac:dyDescent="0.25">
      <c r="A16" s="76" t="s">
        <v>14790</v>
      </c>
      <c r="B16" s="83">
        <f ca="1">B15/B14</f>
        <v>0.91552180743812683</v>
      </c>
      <c r="I16" s="92">
        <f t="shared" si="0"/>
        <v>46280</v>
      </c>
      <c r="J16" s="123">
        <v>76859.359264307466</v>
      </c>
      <c r="K16" s="111">
        <f t="shared" si="1"/>
        <v>1601236.6513397386</v>
      </c>
      <c r="L16" s="266">
        <v>4642.6879565299441</v>
      </c>
      <c r="M16" s="111">
        <f t="shared" si="1"/>
        <v>103888.76668936636</v>
      </c>
    </row>
    <row r="17" spans="1:13" ht="15" x14ac:dyDescent="0.25">
      <c r="A17" s="76" t="s">
        <v>14732</v>
      </c>
      <c r="B17" s="77">
        <f>DSR!S54</f>
        <v>6418</v>
      </c>
      <c r="I17" s="92">
        <f t="shared" si="0"/>
        <v>46281</v>
      </c>
      <c r="J17" s="123">
        <v>76859.359264307466</v>
      </c>
      <c r="K17" s="111">
        <f t="shared" si="1"/>
        <v>1678096.0106040461</v>
      </c>
      <c r="L17" s="266">
        <v>4779.2510124391365</v>
      </c>
      <c r="M17" s="111">
        <f t="shared" si="1"/>
        <v>108668.0177018055</v>
      </c>
    </row>
    <row r="18" spans="1:13" ht="15" x14ac:dyDescent="0.25">
      <c r="A18" s="76" t="s">
        <v>14733</v>
      </c>
      <c r="B18" s="77">
        <f>DSR!R54</f>
        <v>1021</v>
      </c>
      <c r="I18" s="92">
        <f t="shared" si="0"/>
        <v>46282</v>
      </c>
      <c r="J18" s="36">
        <v>89669.25247502538</v>
      </c>
      <c r="K18" s="111">
        <f t="shared" si="1"/>
        <v>1767765.2630790714</v>
      </c>
      <c r="L18" s="266">
        <v>5428.7639476349068</v>
      </c>
      <c r="M18" s="111">
        <f t="shared" si="1"/>
        <v>114096.78164944041</v>
      </c>
    </row>
    <row r="19" spans="1:13" ht="15" x14ac:dyDescent="0.25">
      <c r="A19" s="76" t="s">
        <v>14734</v>
      </c>
      <c r="B19" s="77">
        <f>DSR!Q54</f>
        <v>2292</v>
      </c>
      <c r="I19" s="92">
        <f t="shared" si="0"/>
        <v>46283</v>
      </c>
      <c r="J19" s="36">
        <v>96074.199080384322</v>
      </c>
      <c r="K19" s="111">
        <f t="shared" si="1"/>
        <v>1863839.4621594558</v>
      </c>
      <c r="L19" s="266">
        <v>6239.3847004553527</v>
      </c>
      <c r="M19" s="111">
        <f t="shared" si="1"/>
        <v>120336.16634989576</v>
      </c>
    </row>
    <row r="20" spans="1:13" ht="15" x14ac:dyDescent="0.25">
      <c r="A20" s="76" t="s">
        <v>14735</v>
      </c>
      <c r="B20" s="84">
        <f>DSR!AA54</f>
        <v>2.2448579823702253</v>
      </c>
      <c r="I20" s="92">
        <f t="shared" si="0"/>
        <v>46284</v>
      </c>
      <c r="J20" s="36">
        <v>169731.0850420123</v>
      </c>
      <c r="K20" s="111">
        <f t="shared" si="1"/>
        <v>2033570.5472014681</v>
      </c>
      <c r="L20" s="266">
        <v>12016.310509438492</v>
      </c>
      <c r="M20" s="111">
        <f t="shared" si="1"/>
        <v>132352.47685933425</v>
      </c>
    </row>
    <row r="21" spans="1:13" ht="15" x14ac:dyDescent="0.25">
      <c r="A21" s="76" t="s">
        <v>14736</v>
      </c>
      <c r="B21" s="81">
        <f>DSR!Z54</f>
        <v>2354.7365328109695</v>
      </c>
      <c r="I21" s="92">
        <f t="shared" si="0"/>
        <v>46285</v>
      </c>
      <c r="J21" s="36">
        <v>169731.0850420123</v>
      </c>
      <c r="K21" s="111">
        <f t="shared" si="1"/>
        <v>2203301.6322434805</v>
      </c>
      <c r="L21" s="267">
        <v>11786.876517783496</v>
      </c>
      <c r="M21" s="111">
        <f t="shared" si="1"/>
        <v>144139.35337711775</v>
      </c>
    </row>
    <row r="22" spans="1:13" ht="15" x14ac:dyDescent="0.25">
      <c r="A22" s="76" t="s">
        <v>14737</v>
      </c>
      <c r="B22" s="81">
        <f>DSR!Y54</f>
        <v>1048.9467713787085</v>
      </c>
      <c r="I22" s="92">
        <f t="shared" si="0"/>
        <v>46286</v>
      </c>
      <c r="J22" s="123">
        <v>73656.885961627981</v>
      </c>
      <c r="K22" s="111">
        <f t="shared" si="1"/>
        <v>2276958.5182051086</v>
      </c>
      <c r="L22" s="267">
        <v>4504.1419657506731</v>
      </c>
      <c r="M22" s="111">
        <f t="shared" si="1"/>
        <v>148643.49534286841</v>
      </c>
    </row>
    <row r="23" spans="1:13" ht="15" x14ac:dyDescent="0.25">
      <c r="A23" s="76" t="s">
        <v>14738</v>
      </c>
      <c r="B23" s="83">
        <f>DSR!AB54</f>
        <v>0.15908382673730134</v>
      </c>
      <c r="I23" s="92">
        <f>I22+1</f>
        <v>46287</v>
      </c>
      <c r="J23" s="36">
        <v>76859.359264307466</v>
      </c>
      <c r="K23" s="111">
        <f>K22+J23</f>
        <v>2353817.8774694162</v>
      </c>
      <c r="L23" s="267">
        <v>4713.2700740448545</v>
      </c>
      <c r="M23" s="111">
        <f>M22+L23</f>
        <v>153356.76541691326</v>
      </c>
    </row>
    <row r="24" spans="1:13" ht="15" x14ac:dyDescent="0.25">
      <c r="A24" s="76"/>
      <c r="B24" s="83"/>
      <c r="I24" s="92">
        <f t="shared" si="0"/>
        <v>46288</v>
      </c>
      <c r="J24" s="36">
        <v>76859.359264307466</v>
      </c>
      <c r="K24" s="111">
        <f t="shared" si="1"/>
        <v>2430677.2367337239</v>
      </c>
      <c r="L24" s="267">
        <v>4779.2510124391365</v>
      </c>
      <c r="M24" s="111">
        <f t="shared" si="1"/>
        <v>158136.0164293524</v>
      </c>
    </row>
    <row r="25" spans="1:13" ht="15" x14ac:dyDescent="0.25">
      <c r="A25" s="76" t="s">
        <v>14739</v>
      </c>
      <c r="B25" s="77">
        <f ca="1">VLOOKUP(B2,DSR!C9:AH52,32,0)</f>
        <v>0</v>
      </c>
      <c r="I25" s="92">
        <f t="shared" si="0"/>
        <v>46289</v>
      </c>
      <c r="J25" s="36">
        <v>89669.25247502538</v>
      </c>
      <c r="K25" s="111">
        <f t="shared" si="1"/>
        <v>2520346.4892087495</v>
      </c>
      <c r="L25" s="267">
        <v>5428.7639476349068</v>
      </c>
      <c r="M25" s="111">
        <f t="shared" si="1"/>
        <v>163564.7803769873</v>
      </c>
    </row>
    <row r="26" spans="1:13" ht="15" x14ac:dyDescent="0.25">
      <c r="A26" s="76" t="s">
        <v>14740</v>
      </c>
      <c r="B26" s="77">
        <f ca="1">VLOOKUP(B2,DSR!C9:U52,19,0)</f>
        <v>0</v>
      </c>
      <c r="I26" s="92">
        <f t="shared" si="0"/>
        <v>46290</v>
      </c>
      <c r="J26" s="36">
        <v>96074.199080384322</v>
      </c>
      <c r="K26" s="111">
        <f t="shared" si="1"/>
        <v>2616420.6882891338</v>
      </c>
      <c r="L26" s="267">
        <v>6239.3847004553527</v>
      </c>
      <c r="M26" s="111">
        <f t="shared" si="1"/>
        <v>169804.16507744265</v>
      </c>
    </row>
    <row r="27" spans="1:13" ht="15" x14ac:dyDescent="0.25">
      <c r="A27" s="76" t="s">
        <v>14741</v>
      </c>
      <c r="B27" s="83" t="e">
        <f ca="1">VLOOKUP(B2,DSR!C9:AI52,33,0)</f>
        <v>#DIV/0!</v>
      </c>
      <c r="I27" s="92">
        <f t="shared" si="0"/>
        <v>46291</v>
      </c>
      <c r="J27" s="36">
        <v>176136.03164737127</v>
      </c>
      <c r="K27" s="111">
        <f t="shared" si="1"/>
        <v>2792556.719936505</v>
      </c>
      <c r="L27" s="266">
        <v>11996.078057746645</v>
      </c>
      <c r="M27" s="111">
        <f t="shared" si="1"/>
        <v>181800.24313518929</v>
      </c>
    </row>
    <row r="28" spans="1:13" ht="15" x14ac:dyDescent="0.25">
      <c r="A28" s="76" t="s">
        <v>14742</v>
      </c>
      <c r="B28" s="83">
        <f>DSR!AI54</f>
        <v>6.5564810709321155E-3</v>
      </c>
      <c r="I28" s="92">
        <f>I27+1</f>
        <v>46292</v>
      </c>
      <c r="J28" s="36">
        <v>176136.03164737127</v>
      </c>
      <c r="K28" s="111">
        <f>K27+J28</f>
        <v>2968692.7515838761</v>
      </c>
      <c r="L28" s="266">
        <v>11530.928983932561</v>
      </c>
      <c r="M28" s="111">
        <f>M27+L28</f>
        <v>193331.17211912185</v>
      </c>
    </row>
    <row r="29" spans="1:13" ht="15" x14ac:dyDescent="0.25">
      <c r="A29" s="76"/>
      <c r="B29" s="77"/>
      <c r="I29" s="92">
        <f t="shared" si="0"/>
        <v>46293</v>
      </c>
      <c r="J29" s="123">
        <v>73656.885961627981</v>
      </c>
      <c r="K29" s="111">
        <f t="shared" si="1"/>
        <v>3042349.6375455041</v>
      </c>
      <c r="L29" s="266">
        <v>4504.1419657506731</v>
      </c>
      <c r="M29" s="111">
        <f t="shared" si="1"/>
        <v>197835.31408487252</v>
      </c>
    </row>
    <row r="30" spans="1:13" ht="15" x14ac:dyDescent="0.25">
      <c r="A30" s="76" t="s">
        <v>14743</v>
      </c>
      <c r="B30" s="77">
        <f ca="1">VLOOKUP(B2,DSR!C9:AS52,43,0)</f>
        <v>0</v>
      </c>
      <c r="I30" s="92">
        <f t="shared" si="0"/>
        <v>46294</v>
      </c>
      <c r="J30" s="123">
        <v>76859.359264307466</v>
      </c>
      <c r="K30" s="111">
        <f t="shared" si="1"/>
        <v>3119208.9968098118</v>
      </c>
      <c r="L30" s="266">
        <v>4713.2700740448545</v>
      </c>
      <c r="M30" s="111">
        <f t="shared" si="1"/>
        <v>202548.58415891737</v>
      </c>
    </row>
    <row r="31" spans="1:13" ht="15" x14ac:dyDescent="0.25">
      <c r="A31" s="76" t="s">
        <v>14744</v>
      </c>
      <c r="B31" s="83" t="e">
        <f ca="1">VLOOKUP(B2,DSR!C9:AT52,44,0)</f>
        <v>#DIV/0!</v>
      </c>
      <c r="I31" s="92">
        <f t="shared" si="0"/>
        <v>46295</v>
      </c>
      <c r="J31" s="123">
        <v>76859.359264307466</v>
      </c>
      <c r="K31" s="111">
        <f t="shared" si="1"/>
        <v>3196068.3560741195</v>
      </c>
      <c r="L31" s="266">
        <v>4802.5021603418754</v>
      </c>
      <c r="M31" s="111">
        <f t="shared" si="1"/>
        <v>207351.08631925925</v>
      </c>
    </row>
    <row r="32" spans="1:13" ht="15" x14ac:dyDescent="0.25">
      <c r="A32" s="76" t="s">
        <v>14745</v>
      </c>
      <c r="B32" s="83">
        <f>DSR!AT54</f>
        <v>4.0668234487681067E-2</v>
      </c>
      <c r="I32" s="92">
        <f t="shared" si="0"/>
        <v>46296</v>
      </c>
      <c r="J32" s="37"/>
      <c r="K32" s="111">
        <f t="shared" si="1"/>
        <v>3196068.3560741195</v>
      </c>
      <c r="L32" s="112"/>
      <c r="M32" s="111">
        <f t="shared" si="1"/>
        <v>207351.08631925925</v>
      </c>
    </row>
    <row r="33" spans="1:13" ht="15" x14ac:dyDescent="0.25">
      <c r="A33" s="76"/>
      <c r="B33" s="77"/>
      <c r="I33" s="92"/>
      <c r="J33" s="111">
        <f>SUM(J2:J32)</f>
        <v>3196068.3560741195</v>
      </c>
      <c r="K33" s="111"/>
      <c r="L33" s="112">
        <f>SUM(L2:L32)</f>
        <v>207351.08631925925</v>
      </c>
      <c r="M33" s="112"/>
    </row>
    <row r="34" spans="1:13" x14ac:dyDescent="0.2">
      <c r="A34" s="76" t="s">
        <v>14746</v>
      </c>
      <c r="B34" s="81">
        <f ca="1">VLOOKUP(B2,DSR!C9:AP52,40,0)</f>
        <v>0</v>
      </c>
      <c r="J34" s="113">
        <f>+J33-J7</f>
        <v>3029539.7443347867</v>
      </c>
    </row>
    <row r="35" spans="1:13" x14ac:dyDescent="0.2">
      <c r="A35" s="76" t="s">
        <v>14747</v>
      </c>
      <c r="B35" s="83" t="e">
        <f ca="1">VLOOKUP(B2,DSR!C9:AQ52,41,0)</f>
        <v>#DIV/0!</v>
      </c>
      <c r="J35" s="113">
        <f>+J34-B15</f>
        <v>625353.74433478666</v>
      </c>
    </row>
    <row r="36" spans="1:13" x14ac:dyDescent="0.2">
      <c r="A36" s="76" t="s">
        <v>14748</v>
      </c>
      <c r="B36" s="83">
        <f>DSR!AQ54</f>
        <v>3.6314577990222058E-2</v>
      </c>
    </row>
    <row r="37" spans="1:13" x14ac:dyDescent="0.2">
      <c r="A37" s="76"/>
      <c r="B37" s="77"/>
    </row>
    <row r="38" spans="1:13" x14ac:dyDescent="0.2">
      <c r="A38" s="76" t="s">
        <v>14749</v>
      </c>
      <c r="B38" s="77">
        <f ca="1">VLOOKUP(B2,DSR!C9:AM52,37,0)</f>
        <v>0</v>
      </c>
    </row>
    <row r="39" spans="1:13" x14ac:dyDescent="0.2">
      <c r="A39" s="76" t="s">
        <v>14750</v>
      </c>
      <c r="B39" s="83" t="e">
        <f ca="1">VLOOKUP(B2,DSR!C9:AN52,38,0)</f>
        <v>#DIV/0!</v>
      </c>
    </row>
    <row r="40" spans="1:13" x14ac:dyDescent="0.2">
      <c r="A40" s="76" t="s">
        <v>14751</v>
      </c>
      <c r="B40" s="77">
        <f>DSR!AM54</f>
        <v>102517</v>
      </c>
    </row>
    <row r="41" spans="1:13" x14ac:dyDescent="0.2">
      <c r="A41" s="76" t="s">
        <v>14752</v>
      </c>
      <c r="B41" s="83">
        <f>DSR!AN54</f>
        <v>4.264104357982286E-2</v>
      </c>
    </row>
    <row r="42" spans="1:13" x14ac:dyDescent="0.2">
      <c r="A42" s="76"/>
      <c r="B42" s="77"/>
    </row>
    <row r="43" spans="1:13" x14ac:dyDescent="0.2">
      <c r="A43" s="76" t="s">
        <v>14753</v>
      </c>
      <c r="B43" s="77">
        <f ca="1">VLOOKUP(B2,DSR!C9:AV52,46,0)</f>
        <v>0</v>
      </c>
    </row>
    <row r="44" spans="1:13" x14ac:dyDescent="0.2">
      <c r="A44" s="76" t="s">
        <v>14754</v>
      </c>
      <c r="B44" s="83" t="e">
        <f ca="1">VLOOKUP(B2,DSR!C9:AW52,47,0)</f>
        <v>#DIV/0!</v>
      </c>
    </row>
    <row r="45" spans="1:13" x14ac:dyDescent="0.2">
      <c r="A45" s="76" t="s">
        <v>14755</v>
      </c>
      <c r="B45" s="77">
        <f>DSR!AV54</f>
        <v>219214</v>
      </c>
    </row>
    <row r="46" spans="1:13" x14ac:dyDescent="0.2">
      <c r="A46" s="76" t="s">
        <v>14756</v>
      </c>
      <c r="B46" s="83">
        <f>DSR!AW54</f>
        <v>9.1180133317472115E-2</v>
      </c>
    </row>
    <row r="47" spans="1:13" x14ac:dyDescent="0.2">
      <c r="A47" s="76"/>
      <c r="B47" s="77"/>
    </row>
    <row r="48" spans="1:13" x14ac:dyDescent="0.2">
      <c r="A48" s="76" t="s">
        <v>14757</v>
      </c>
      <c r="B48" s="77">
        <f ca="1">VLOOKUP(B2,DSR!C9:T52,18,0)</f>
        <v>0</v>
      </c>
    </row>
    <row r="49" spans="1:2" x14ac:dyDescent="0.2">
      <c r="A49" s="76" t="s">
        <v>14785</v>
      </c>
      <c r="B49" s="83" t="str">
        <f ca="1">VLOOKUP(B2,DSR!C9:AC52,27,0)</f>
        <v/>
      </c>
    </row>
    <row r="50" spans="1:2" x14ac:dyDescent="0.2">
      <c r="A50" s="76" t="s">
        <v>14786</v>
      </c>
      <c r="B50" s="83">
        <f>DSR!AC54</f>
        <v>0.12340842311459353</v>
      </c>
    </row>
    <row r="51" spans="1:2" x14ac:dyDescent="0.2">
      <c r="A51" s="76"/>
      <c r="B51" s="85"/>
    </row>
    <row r="52" spans="1:2" x14ac:dyDescent="0.2">
      <c r="A52" s="76" t="s">
        <v>14787</v>
      </c>
      <c r="B52" s="81">
        <f ca="1">VLOOKUP(B2,DSR!C9:X52,22,0)</f>
        <v>0</v>
      </c>
    </row>
    <row r="53" spans="1:2" x14ac:dyDescent="0.2">
      <c r="A53" s="76" t="s">
        <v>14788</v>
      </c>
      <c r="B53" s="83" t="e">
        <f ca="1">VLOOKUP(B2,DSR!C9:AG52,31,0)</f>
        <v>#DIV/0!</v>
      </c>
    </row>
    <row r="54" spans="1:2" x14ac:dyDescent="0.2">
      <c r="A54" s="76" t="s">
        <v>14789</v>
      </c>
      <c r="B54" s="83">
        <f>DSR!AG54</f>
        <v>2.0568070519098921E-2</v>
      </c>
    </row>
    <row r="55" spans="1:2" x14ac:dyDescent="0.2">
      <c r="A55" s="76"/>
      <c r="B55" s="85"/>
    </row>
    <row r="56" spans="1:2" x14ac:dyDescent="0.2">
      <c r="A56" s="76" t="s">
        <v>14758</v>
      </c>
      <c r="B56" s="83">
        <v>0.6</v>
      </c>
    </row>
    <row r="57" spans="1:2" x14ac:dyDescent="0.2">
      <c r="A57" s="76" t="s">
        <v>14759</v>
      </c>
      <c r="B57" s="77">
        <f ca="1">VLOOKUP(B2,DSR!C9:AX52,48,0)</f>
        <v>0</v>
      </c>
    </row>
    <row r="58" spans="1:2" x14ac:dyDescent="0.2">
      <c r="A58" s="76" t="s">
        <v>14760</v>
      </c>
      <c r="B58" s="83" t="e">
        <f ca="1">VLOOKUP(B2,DSR!C9:AY52,49,0)</f>
        <v>#DIV/0!</v>
      </c>
    </row>
    <row r="59" spans="1:2" x14ac:dyDescent="0.2">
      <c r="A59" s="76"/>
      <c r="B59" s="77"/>
    </row>
    <row r="60" spans="1:2" x14ac:dyDescent="0.2">
      <c r="A60" s="76" t="s">
        <v>14761</v>
      </c>
      <c r="B60" s="77">
        <f ca="1">VLOOKUP(B2,DSR!C9:V52,20,0)</f>
        <v>0</v>
      </c>
    </row>
    <row r="61" spans="1:2" x14ac:dyDescent="0.2">
      <c r="A61" s="76" t="s">
        <v>14762</v>
      </c>
      <c r="B61" s="86" t="e">
        <f ca="1">VLOOKUP(B2,DSR!C8:AF52,30,0)</f>
        <v>#DIV/0!</v>
      </c>
    </row>
    <row r="62" spans="1:2" x14ac:dyDescent="0.2">
      <c r="A62" s="76" t="s">
        <v>14763</v>
      </c>
      <c r="B62" s="77">
        <f>DSR!V54</f>
        <v>121</v>
      </c>
    </row>
    <row r="63" spans="1:2" x14ac:dyDescent="0.2">
      <c r="A63" s="76" t="s">
        <v>14764</v>
      </c>
      <c r="B63" s="83">
        <f>DSR!AF54</f>
        <v>0.11851126346718903</v>
      </c>
    </row>
    <row r="64" spans="1:2" x14ac:dyDescent="0.2">
      <c r="A64" s="76"/>
      <c r="B64" s="83"/>
    </row>
    <row r="65" spans="1:3" x14ac:dyDescent="0.2">
      <c r="A65" s="76" t="s">
        <v>14765</v>
      </c>
      <c r="B65" s="81">
        <f ca="1">VLOOKUP(B2,DSR!C9:W52,21,0)</f>
        <v>0</v>
      </c>
    </row>
    <row r="66" spans="1:3" x14ac:dyDescent="0.2">
      <c r="A66" s="76" t="s">
        <v>14766</v>
      </c>
      <c r="B66" s="81">
        <f>DSR!W54</f>
        <v>1</v>
      </c>
    </row>
    <row r="67" spans="1:3" x14ac:dyDescent="0.2">
      <c r="A67" s="76"/>
      <c r="B67" s="85"/>
    </row>
    <row r="68" spans="1:3" x14ac:dyDescent="0.2">
      <c r="A68" s="76" t="s">
        <v>14767</v>
      </c>
      <c r="B68" s="81">
        <f ca="1">VLOOKUP(B2,DSR!C9:M52,11,0)</f>
        <v>2425559</v>
      </c>
    </row>
    <row r="69" spans="1:3" x14ac:dyDescent="0.2">
      <c r="A69" s="76" t="s">
        <v>14768</v>
      </c>
      <c r="B69" s="81">
        <f ca="1">VLOOKUP(B2,DSR!C9:H52,6,0)</f>
        <v>71229</v>
      </c>
    </row>
    <row r="70" spans="1:3" x14ac:dyDescent="0.2">
      <c r="A70" s="76" t="s">
        <v>14769</v>
      </c>
      <c r="B70" s="83">
        <f ca="1">VLOOKUP(B2,DSR!C9:O52,13,0)</f>
        <v>-8.8115770426528961E-3</v>
      </c>
    </row>
    <row r="71" spans="1:3" x14ac:dyDescent="0.2">
      <c r="A71" s="76"/>
      <c r="B71" s="77"/>
      <c r="C71" s="88"/>
    </row>
    <row r="72" spans="1:3" x14ac:dyDescent="0.2">
      <c r="A72" s="76" t="s">
        <v>14770</v>
      </c>
      <c r="B72" s="87">
        <f ca="1">VLOOKUP(C2,I2:J34,2,0)</f>
        <v>176136.03164737127</v>
      </c>
      <c r="C72" s="88"/>
    </row>
    <row r="73" spans="1:3" x14ac:dyDescent="0.2">
      <c r="A73" s="76" t="s">
        <v>14771</v>
      </c>
      <c r="B73" s="87">
        <f ca="1">VLOOKUP(C2,I1:L33,4,0)</f>
        <v>11530.928983932561</v>
      </c>
    </row>
    <row r="74" spans="1:3" x14ac:dyDescent="0.2">
      <c r="A74" s="76"/>
      <c r="B74" s="77"/>
    </row>
    <row r="75" spans="1:3" x14ac:dyDescent="0.2">
      <c r="A75" s="76" t="s">
        <v>14772</v>
      </c>
      <c r="B75" s="77">
        <f ca="1">VLOOKUP(B2,DSR!C9:AZ52,50,0)</f>
        <v>0</v>
      </c>
    </row>
    <row r="76" spans="1:3" x14ac:dyDescent="0.2">
      <c r="A76" s="76" t="s">
        <v>14773</v>
      </c>
      <c r="B76" s="77">
        <f ca="1">VLOOKUP(B2,DSR!C9:BA52,51,0)</f>
        <v>0</v>
      </c>
    </row>
    <row r="77" spans="1:3" x14ac:dyDescent="0.2">
      <c r="A77" s="76" t="s">
        <v>14774</v>
      </c>
      <c r="B77" s="77">
        <f ca="1">VLOOKUP(B2,DSR!C9:BC52,53,0)</f>
        <v>0</v>
      </c>
    </row>
    <row r="78" spans="1:3" x14ac:dyDescent="0.2">
      <c r="A78" s="76" t="s">
        <v>14775</v>
      </c>
      <c r="B78" s="77">
        <f ca="1">VLOOKUP(B2,DSR!C9:BB52,52,0)</f>
        <v>0</v>
      </c>
    </row>
    <row r="79" spans="1:3" x14ac:dyDescent="0.2">
      <c r="A79" s="76" t="s">
        <v>14776</v>
      </c>
      <c r="B79" s="77">
        <v>0</v>
      </c>
      <c r="C79" s="89"/>
    </row>
    <row r="80" spans="1:3" x14ac:dyDescent="0.2">
      <c r="A80" s="76" t="s">
        <v>14777</v>
      </c>
      <c r="B80" s="77">
        <v>0</v>
      </c>
    </row>
    <row r="81" spans="1:11" x14ac:dyDescent="0.2">
      <c r="A81" s="76" t="s">
        <v>14778</v>
      </c>
      <c r="B81" s="77">
        <v>0</v>
      </c>
    </row>
    <row r="82" spans="1:11" x14ac:dyDescent="0.2">
      <c r="A82" s="76" t="s">
        <v>14779</v>
      </c>
      <c r="B82" s="77">
        <v>0</v>
      </c>
    </row>
    <row r="83" spans="1:11" x14ac:dyDescent="0.2">
      <c r="A83" s="76" t="s">
        <v>14780</v>
      </c>
      <c r="B83" s="77">
        <f>DSR!BA54</f>
        <v>1500</v>
      </c>
    </row>
    <row r="84" spans="1:11" x14ac:dyDescent="0.2">
      <c r="A84" s="76" t="s">
        <v>14733</v>
      </c>
      <c r="B84" s="77">
        <v>0</v>
      </c>
    </row>
    <row r="85" spans="1:11" x14ac:dyDescent="0.2">
      <c r="A85" s="76" t="s">
        <v>14731</v>
      </c>
      <c r="B85" s="77">
        <f>DSR!BC54</f>
        <v>46834</v>
      </c>
    </row>
    <row r="86" spans="1:11" x14ac:dyDescent="0.2">
      <c r="A86" s="79"/>
      <c r="B86" s="77"/>
    </row>
    <row r="87" spans="1:11" x14ac:dyDescent="0.2">
      <c r="A87" s="76" t="s">
        <v>14781</v>
      </c>
      <c r="B87" s="81">
        <f ca="1">Netplay!Q4</f>
        <v>11996.078057746645</v>
      </c>
    </row>
    <row r="88" spans="1:11" x14ac:dyDescent="0.2">
      <c r="A88" s="76" t="s">
        <v>14782</v>
      </c>
      <c r="B88" s="81">
        <f ca="1">Netplay!R4</f>
        <v>0</v>
      </c>
    </row>
    <row r="89" spans="1:11" x14ac:dyDescent="0.2">
      <c r="A89" s="124" t="s">
        <v>14783</v>
      </c>
      <c r="B89" s="81">
        <v>104639</v>
      </c>
    </row>
    <row r="90" spans="1:11" x14ac:dyDescent="0.2">
      <c r="A90" s="124" t="s">
        <v>14784</v>
      </c>
      <c r="B90" s="125">
        <f ca="1">Netplay!R5</f>
        <v>47200</v>
      </c>
    </row>
    <row r="95" spans="1:11" ht="15" x14ac:dyDescent="0.25">
      <c r="K95" s="140" t="s">
        <v>14811</v>
      </c>
    </row>
  </sheetData>
  <hyperlinks>
    <hyperlink ref="K95" r:id="rId1" xr:uid="{2B109E2B-C3C3-4418-8A78-9CAB24D1A782}"/>
  </hyperlinks>
  <pageMargins left="0.25" right="0.25" top="0.75" bottom="0.75" header="0.3" footer="0.3"/>
  <pageSetup scale="54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241"/>
  <sheetViews>
    <sheetView workbookViewId="0">
      <selection sqref="A1:C1"/>
    </sheetView>
  </sheetViews>
  <sheetFormatPr defaultRowHeight="15" x14ac:dyDescent="0.25"/>
  <cols>
    <col min="1" max="1" width="13.85546875" style="73" bestFit="1" customWidth="1"/>
    <col min="2" max="2" width="13.7109375" style="73" customWidth="1"/>
    <col min="3" max="3" width="16.42578125" style="74" customWidth="1"/>
    <col min="4" max="4" width="48.140625" style="74" bestFit="1" customWidth="1"/>
    <col min="5" max="5" width="15" style="33" bestFit="1" customWidth="1"/>
    <col min="6" max="6" width="11.28515625" style="33" bestFit="1" customWidth="1"/>
    <col min="7" max="16384" width="9.140625" style="33"/>
  </cols>
  <sheetData>
    <row r="1" spans="1:8" ht="15.75" x14ac:dyDescent="0.25">
      <c r="A1" s="309"/>
      <c r="B1" s="309"/>
      <c r="C1" s="309"/>
      <c r="D1" s="40" t="s">
        <v>91</v>
      </c>
      <c r="E1" s="41" t="s">
        <v>92</v>
      </c>
      <c r="F1" s="42" t="s">
        <v>66</v>
      </c>
    </row>
    <row r="2" spans="1:8" ht="18.75" x14ac:dyDescent="0.3">
      <c r="A2" s="310" t="s">
        <v>93</v>
      </c>
      <c r="B2" s="310"/>
      <c r="C2" s="311"/>
      <c r="D2" s="43"/>
      <c r="E2" s="44"/>
      <c r="F2" s="45"/>
    </row>
    <row r="3" spans="1:8" ht="18.75" x14ac:dyDescent="0.3">
      <c r="A3" s="117" t="s">
        <v>94</v>
      </c>
      <c r="B3" s="118" t="s">
        <v>91</v>
      </c>
      <c r="C3" s="119" t="s">
        <v>95</v>
      </c>
      <c r="D3" s="43"/>
      <c r="E3" s="46"/>
      <c r="F3" s="47"/>
    </row>
    <row r="4" spans="1:8" ht="15.75" x14ac:dyDescent="0.25">
      <c r="A4" s="48" t="s">
        <v>14714</v>
      </c>
      <c r="B4" s="49">
        <f>SUMIF($A$17:$A$23001,"BUBBLE ST",$E$17:$E$23001)</f>
        <v>0</v>
      </c>
      <c r="C4" s="49">
        <f>SUMIF($A$17:$A$23001,"BUBBLE ST",$F$17:$F$23001)</f>
        <v>0</v>
      </c>
      <c r="D4" s="50" t="e">
        <f t="shared" ref="D4:D12" si="0">+C4/$D$3</f>
        <v>#DIV/0!</v>
      </c>
      <c r="E4" s="46"/>
      <c r="F4" s="47"/>
      <c r="H4" s="33" t="e">
        <f>C4/B4</f>
        <v>#DIV/0!</v>
      </c>
    </row>
    <row r="5" spans="1:8" x14ac:dyDescent="0.25">
      <c r="A5" s="48" t="s">
        <v>96</v>
      </c>
      <c r="B5" s="49">
        <f>SUMIF($A$17:$A$23001,"ATVD",$E$17:$E$23001)</f>
        <v>0</v>
      </c>
      <c r="C5" s="49">
        <f>SUMIF($A$17:$A$23001,"ATVD",$F$17:$F$23001)</f>
        <v>0</v>
      </c>
      <c r="D5" s="50" t="e">
        <f t="shared" si="0"/>
        <v>#DIV/0!</v>
      </c>
      <c r="E5" s="51" t="s">
        <v>8</v>
      </c>
      <c r="F5" s="52" t="e">
        <f>+D2/F2</f>
        <v>#DIV/0!</v>
      </c>
      <c r="H5" s="33" t="e">
        <f t="shared" ref="H5:H15" si="1">C5/B5</f>
        <v>#DIV/0!</v>
      </c>
    </row>
    <row r="6" spans="1:8" x14ac:dyDescent="0.25">
      <c r="A6" s="48" t="s">
        <v>97</v>
      </c>
      <c r="B6" s="49">
        <f>SUMIF($A$17:$A$23001,"CORE DEMO",$E$17:$E$23001)</f>
        <v>2</v>
      </c>
      <c r="C6" s="49">
        <f>SUMIF($A$17:$A$23001,"CORE DEMO",$F$17:$F$23001)</f>
        <v>1859.81</v>
      </c>
      <c r="D6" s="50" t="e">
        <f t="shared" si="0"/>
        <v>#DIV/0!</v>
      </c>
      <c r="E6" s="53" t="s">
        <v>98</v>
      </c>
      <c r="F6" s="54" t="e">
        <f>+B12/F2</f>
        <v>#DIV/0!</v>
      </c>
      <c r="H6" s="33">
        <f t="shared" si="1"/>
        <v>929.90499999999997</v>
      </c>
    </row>
    <row r="7" spans="1:8" x14ac:dyDescent="0.25">
      <c r="A7" s="48" t="s">
        <v>99</v>
      </c>
      <c r="B7" s="49">
        <f>SUMIF($A$17:$A$23001,"HOTSPOTS",$E$17:$E$23001)</f>
        <v>1</v>
      </c>
      <c r="C7" s="49">
        <f>SUMIF($A$17:$A$23001,"HOTSPOTS",$F$17:$F$23001)</f>
        <v>1799</v>
      </c>
      <c r="D7" s="50" t="e">
        <f t="shared" si="0"/>
        <v>#DIV/0!</v>
      </c>
      <c r="E7" s="51" t="s">
        <v>6</v>
      </c>
      <c r="F7" s="55" t="e">
        <f>+F2/E2</f>
        <v>#DIV/0!</v>
      </c>
      <c r="H7" s="33">
        <f t="shared" si="1"/>
        <v>1799</v>
      </c>
    </row>
    <row r="8" spans="1:8" x14ac:dyDescent="0.25">
      <c r="A8" s="48" t="s">
        <v>100</v>
      </c>
      <c r="B8" s="49">
        <f>SUMIF($A$17:$A$23001,"SELF DEMO",$E$17:$E$23001)</f>
        <v>4</v>
      </c>
      <c r="C8" s="49">
        <f>SUMIF($A$17:$A$23001,"SELF DEMO",$F$17:$F$23001)</f>
        <v>5309.3600000000006</v>
      </c>
      <c r="D8" s="50" t="e">
        <f t="shared" si="0"/>
        <v>#DIV/0!</v>
      </c>
      <c r="E8" s="43"/>
      <c r="F8" s="56"/>
      <c r="H8" s="33">
        <f t="shared" si="1"/>
        <v>1327.3400000000001</v>
      </c>
    </row>
    <row r="9" spans="1:8" x14ac:dyDescent="0.25">
      <c r="A9" s="48" t="s">
        <v>43</v>
      </c>
      <c r="B9" s="49">
        <f>SUMIF($A$17:$A$23001,"LOYALTY",$E$17:$E$23001)</f>
        <v>0</v>
      </c>
      <c r="C9" s="49">
        <f>SUMIF($A$17:$A$23001,"LOYALTY",$F$17:$F$23001)</f>
        <v>0</v>
      </c>
      <c r="D9" s="50" t="e">
        <f t="shared" si="0"/>
        <v>#DIV/0!</v>
      </c>
      <c r="E9" s="57"/>
      <c r="F9" s="58"/>
      <c r="H9" s="33" t="e">
        <f t="shared" si="1"/>
        <v>#DIV/0!</v>
      </c>
    </row>
    <row r="10" spans="1:8" x14ac:dyDescent="0.25">
      <c r="A10" s="48" t="s">
        <v>101</v>
      </c>
      <c r="B10" s="49">
        <f>SUMIF($A$17:$A$23001,"GIFT CARD",$E$17:$E$23001)</f>
        <v>0</v>
      </c>
      <c r="C10" s="49">
        <f>SUMIF($A$17:$A$23001,"GIFT CARD",$F$17:$F$23001)</f>
        <v>0</v>
      </c>
      <c r="D10" s="50" t="e">
        <f t="shared" si="0"/>
        <v>#DIV/0!</v>
      </c>
      <c r="E10" s="43"/>
      <c r="F10" s="59"/>
      <c r="H10" s="33" t="e">
        <f t="shared" si="1"/>
        <v>#DIV/0!</v>
      </c>
    </row>
    <row r="11" spans="1:8" x14ac:dyDescent="0.25">
      <c r="A11" s="48" t="s">
        <v>102</v>
      </c>
      <c r="B11" s="49">
        <f>SUMIF($A$17:$A$23001,"PASSPORT",$E$17:$E$23001)</f>
        <v>0</v>
      </c>
      <c r="C11" s="49">
        <f>SUMIF($A$17:$A$23001,"PASSPORT",$F$17:$F$23001)</f>
        <v>0</v>
      </c>
      <c r="D11" s="50" t="e">
        <f t="shared" si="0"/>
        <v>#DIV/0!</v>
      </c>
      <c r="E11" s="43"/>
      <c r="F11" s="43"/>
      <c r="H11" s="33" t="e">
        <f t="shared" si="1"/>
        <v>#DIV/0!</v>
      </c>
    </row>
    <row r="12" spans="1:8" x14ac:dyDescent="0.25">
      <c r="A12" s="48" t="s">
        <v>65</v>
      </c>
      <c r="B12" s="49">
        <f>SUMIF($A$17:$A$23001,"BATTERY",$E$17:$E$23001)</f>
        <v>11</v>
      </c>
      <c r="C12" s="49">
        <f>SUMIF($A$17:$A$23001,"BATTERY",$F$17:$F$23001)</f>
        <v>1141.93</v>
      </c>
      <c r="D12" s="50" t="e">
        <f t="shared" si="0"/>
        <v>#DIV/0!</v>
      </c>
      <c r="E12" s="43"/>
      <c r="F12" s="43"/>
      <c r="H12" s="33">
        <f t="shared" si="1"/>
        <v>103.81181818181818</v>
      </c>
    </row>
    <row r="13" spans="1:8" x14ac:dyDescent="0.25">
      <c r="A13" s="48" t="s">
        <v>103</v>
      </c>
      <c r="B13" s="49">
        <f>SUMIF($A$17:$A$23001,"NON BIS",$E$17:$E$23001)</f>
        <v>0</v>
      </c>
      <c r="C13" s="49">
        <f>SUMIF($A$17:$A$23001,"NON BIS",$F$17:$F$23001)</f>
        <v>0</v>
      </c>
      <c r="D13" s="50" t="e">
        <f>+C13/$D$3</f>
        <v>#DIV/0!</v>
      </c>
      <c r="E13" s="43"/>
      <c r="F13" s="43"/>
      <c r="H13" s="33" t="e">
        <f t="shared" si="1"/>
        <v>#DIV/0!</v>
      </c>
    </row>
    <row r="14" spans="1:8" x14ac:dyDescent="0.25">
      <c r="A14" s="48" t="s">
        <v>104</v>
      </c>
      <c r="B14" s="49">
        <f>SUMIF($A$17:$A$23001,"TOT BAGS",$E$17:$E$23001)</f>
        <v>0</v>
      </c>
      <c r="C14" s="49">
        <f>SUMIF($A$17:$A$23001,"TOT BAGS",$F$17:$F$23001)</f>
        <v>0</v>
      </c>
      <c r="D14" s="50" t="e">
        <f>+C14/$D$3</f>
        <v>#DIV/0!</v>
      </c>
      <c r="E14" s="43"/>
      <c r="F14" s="43"/>
      <c r="H14" s="33" t="e">
        <f t="shared" si="1"/>
        <v>#DIV/0!</v>
      </c>
    </row>
    <row r="15" spans="1:8" x14ac:dyDescent="0.25">
      <c r="A15" s="48" t="s">
        <v>105</v>
      </c>
      <c r="B15" s="49">
        <f>SUMIF($A$17:$A$23001,"MII",$E$17:$E$23001)</f>
        <v>7</v>
      </c>
      <c r="C15" s="49">
        <f>SUMIF($A$17:$A$23001,"MII",$F$17:$F$23001)</f>
        <v>8580.57</v>
      </c>
      <c r="D15" s="50"/>
      <c r="E15" s="43"/>
      <c r="F15" s="43"/>
      <c r="H15" s="33">
        <f t="shared" si="1"/>
        <v>1225.7957142857142</v>
      </c>
    </row>
    <row r="16" spans="1:8" ht="15.75" x14ac:dyDescent="0.25">
      <c r="A16" s="60" t="s">
        <v>106</v>
      </c>
      <c r="B16" s="61" t="s">
        <v>107</v>
      </c>
      <c r="C16" s="61" t="s">
        <v>108</v>
      </c>
      <c r="D16" s="60" t="s">
        <v>109</v>
      </c>
      <c r="E16" s="62" t="s">
        <v>91</v>
      </c>
      <c r="F16" s="62" t="s">
        <v>110</v>
      </c>
    </row>
    <row r="17" spans="1:6" x14ac:dyDescent="0.25">
      <c r="A17" s="63">
        <v>0</v>
      </c>
      <c r="B17" s="64">
        <v>494230081</v>
      </c>
      <c r="C17" s="64">
        <v>8904406234392</v>
      </c>
      <c r="D17" s="63" t="s">
        <v>111</v>
      </c>
      <c r="E17" s="65">
        <f>IFERROR(VLOOKUP(C17,Pivot!A:B,2,0),0)</f>
        <v>0</v>
      </c>
      <c r="F17" s="65">
        <f>IFERROR(VLOOKUP(C17,Pivot!A:C,3,0),0)</f>
        <v>0</v>
      </c>
    </row>
    <row r="18" spans="1:6" x14ac:dyDescent="0.25">
      <c r="A18" s="63" t="s">
        <v>96</v>
      </c>
      <c r="B18" s="64">
        <v>494229811</v>
      </c>
      <c r="C18" s="64">
        <v>8906006063846</v>
      </c>
      <c r="D18" s="63" t="s">
        <v>112</v>
      </c>
      <c r="E18" s="65">
        <f>IFERROR(VLOOKUP(C18,Pivot!A:B,2,0),0)</f>
        <v>0</v>
      </c>
      <c r="F18" s="65">
        <f>IFERROR(VLOOKUP(C18,Pivot!A:C,3,0),0)</f>
        <v>0</v>
      </c>
    </row>
    <row r="19" spans="1:6" x14ac:dyDescent="0.25">
      <c r="A19" s="63" t="s">
        <v>96</v>
      </c>
      <c r="B19" s="64">
        <v>493174331</v>
      </c>
      <c r="C19" s="64">
        <v>8905450228047</v>
      </c>
      <c r="D19" s="63" t="s">
        <v>113</v>
      </c>
      <c r="E19" s="65">
        <f>IFERROR(VLOOKUP(C19,Pivot!A:B,2,0),0)</f>
        <v>0</v>
      </c>
      <c r="F19" s="65">
        <f>IFERROR(VLOOKUP(C19,Pivot!A:C,3,0),0)</f>
        <v>0</v>
      </c>
    </row>
    <row r="20" spans="1:6" x14ac:dyDescent="0.25">
      <c r="A20" s="63" t="s">
        <v>96</v>
      </c>
      <c r="B20" s="64">
        <v>494229839</v>
      </c>
      <c r="C20" s="64">
        <v>8905450758810</v>
      </c>
      <c r="D20" s="63" t="s">
        <v>114</v>
      </c>
      <c r="E20" s="65">
        <f>IFERROR(VLOOKUP(C20,Pivot!A:B,2,0),0)</f>
        <v>0</v>
      </c>
      <c r="F20" s="65">
        <f>IFERROR(VLOOKUP(C20,Pivot!A:C,3,0),0)</f>
        <v>0</v>
      </c>
    </row>
    <row r="21" spans="1:6" x14ac:dyDescent="0.25">
      <c r="A21" s="63" t="s">
        <v>96</v>
      </c>
      <c r="B21" s="64">
        <v>492409151</v>
      </c>
      <c r="C21" s="64">
        <v>8904391800343</v>
      </c>
      <c r="D21" s="63" t="s">
        <v>115</v>
      </c>
      <c r="E21" s="65">
        <f>IFERROR(VLOOKUP(C21,Pivot!A:B,2,0),0)</f>
        <v>0</v>
      </c>
      <c r="F21" s="65">
        <f>IFERROR(VLOOKUP(C21,Pivot!A:C,3,0),0)</f>
        <v>0</v>
      </c>
    </row>
    <row r="22" spans="1:6" x14ac:dyDescent="0.25">
      <c r="A22" s="63" t="s">
        <v>96</v>
      </c>
      <c r="B22" s="64">
        <v>493663599</v>
      </c>
      <c r="C22" s="64">
        <v>9789353769147</v>
      </c>
      <c r="D22" s="63" t="s">
        <v>116</v>
      </c>
      <c r="E22" s="65">
        <f>IFERROR(VLOOKUP(C22,Pivot!A:B,2,0),0)</f>
        <v>0</v>
      </c>
      <c r="F22" s="65">
        <f>IFERROR(VLOOKUP(C22,Pivot!A:C,3,0),0)</f>
        <v>0</v>
      </c>
    </row>
    <row r="23" spans="1:6" x14ac:dyDescent="0.25">
      <c r="A23" s="63" t="s">
        <v>96</v>
      </c>
      <c r="B23" s="64">
        <v>493663599</v>
      </c>
      <c r="C23" s="64">
        <v>9788119749027</v>
      </c>
      <c r="D23" s="63" t="s">
        <v>116</v>
      </c>
      <c r="E23" s="65">
        <f>IFERROR(VLOOKUP(C23,Pivot!A:B,2,0),0)</f>
        <v>0</v>
      </c>
      <c r="F23" s="65">
        <f>IFERROR(VLOOKUP(C23,Pivot!A:C,3,0),0)</f>
        <v>0</v>
      </c>
    </row>
    <row r="24" spans="1:6" x14ac:dyDescent="0.25">
      <c r="A24" s="63" t="s">
        <v>96</v>
      </c>
      <c r="B24" s="64">
        <v>491603944</v>
      </c>
      <c r="C24" s="64">
        <v>5015353612157</v>
      </c>
      <c r="D24" s="63" t="s">
        <v>117</v>
      </c>
      <c r="E24" s="65">
        <f>IFERROR(VLOOKUP(C24,Pivot!A:B,2,0),0)</f>
        <v>0</v>
      </c>
      <c r="F24" s="65">
        <f>IFERROR(VLOOKUP(C24,Pivot!A:C,3,0),0)</f>
        <v>0</v>
      </c>
    </row>
    <row r="25" spans="1:6" x14ac:dyDescent="0.25">
      <c r="A25" s="63" t="s">
        <v>96</v>
      </c>
      <c r="B25" s="64">
        <v>491603943</v>
      </c>
      <c r="C25" s="64">
        <v>5015353612140</v>
      </c>
      <c r="D25" s="63" t="s">
        <v>118</v>
      </c>
      <c r="E25" s="65">
        <f>IFERROR(VLOOKUP(C25,Pivot!A:B,2,0),0)</f>
        <v>0</v>
      </c>
      <c r="F25" s="65">
        <f>IFERROR(VLOOKUP(C25,Pivot!A:C,3,0),0)</f>
        <v>0</v>
      </c>
    </row>
    <row r="26" spans="1:6" x14ac:dyDescent="0.25">
      <c r="A26" s="63" t="s">
        <v>96</v>
      </c>
      <c r="B26" s="64">
        <v>491603991</v>
      </c>
      <c r="C26" s="64">
        <v>5015353612935</v>
      </c>
      <c r="D26" s="63" t="s">
        <v>119</v>
      </c>
      <c r="E26" s="65">
        <f>IFERROR(VLOOKUP(C26,Pivot!A:B,2,0),0)</f>
        <v>0</v>
      </c>
      <c r="F26" s="65">
        <f>IFERROR(VLOOKUP(C26,Pivot!A:C,3,0),0)</f>
        <v>0</v>
      </c>
    </row>
    <row r="27" spans="1:6" x14ac:dyDescent="0.25">
      <c r="A27" s="63" t="s">
        <v>96</v>
      </c>
      <c r="B27" s="64">
        <v>491603984</v>
      </c>
      <c r="C27" s="64">
        <v>5015353612829</v>
      </c>
      <c r="D27" s="63" t="s">
        <v>120</v>
      </c>
      <c r="E27" s="65">
        <f>IFERROR(VLOOKUP(C27,Pivot!A:B,2,0),0)</f>
        <v>0</v>
      </c>
      <c r="F27" s="65">
        <f>IFERROR(VLOOKUP(C27,Pivot!A:C,3,0),0)</f>
        <v>0</v>
      </c>
    </row>
    <row r="28" spans="1:6" x14ac:dyDescent="0.25">
      <c r="A28" s="63" t="s">
        <v>96</v>
      </c>
      <c r="B28" s="64">
        <v>491603983</v>
      </c>
      <c r="C28" s="64">
        <v>5015353612812</v>
      </c>
      <c r="D28" s="63" t="s">
        <v>121</v>
      </c>
      <c r="E28" s="65">
        <f>IFERROR(VLOOKUP(C28,Pivot!A:B,2,0),0)</f>
        <v>0</v>
      </c>
      <c r="F28" s="65">
        <f>IFERROR(VLOOKUP(C28,Pivot!A:C,3,0),0)</f>
        <v>0</v>
      </c>
    </row>
    <row r="29" spans="1:6" x14ac:dyDescent="0.25">
      <c r="A29" s="63" t="s">
        <v>96</v>
      </c>
      <c r="B29" s="64">
        <v>492409149</v>
      </c>
      <c r="C29" s="64">
        <v>8904391800367</v>
      </c>
      <c r="D29" s="63" t="s">
        <v>122</v>
      </c>
      <c r="E29" s="65">
        <f>IFERROR(VLOOKUP(C29,Pivot!A:B,2,0),0)</f>
        <v>0</v>
      </c>
      <c r="F29" s="65">
        <f>IFERROR(VLOOKUP(C29,Pivot!A:C,3,0),0)</f>
        <v>0</v>
      </c>
    </row>
    <row r="30" spans="1:6" x14ac:dyDescent="0.25">
      <c r="A30" s="63" t="s">
        <v>96</v>
      </c>
      <c r="B30" s="64">
        <v>491568034</v>
      </c>
      <c r="C30" s="64">
        <v>8902491013748</v>
      </c>
      <c r="D30" s="63" t="s">
        <v>123</v>
      </c>
      <c r="E30" s="65">
        <f>IFERROR(VLOOKUP(C30,Pivot!A:B,2,0),0)</f>
        <v>0</v>
      </c>
      <c r="F30" s="65">
        <f>IFERROR(VLOOKUP(C30,Pivot!A:C,3,0),0)</f>
        <v>0</v>
      </c>
    </row>
    <row r="31" spans="1:6" x14ac:dyDescent="0.25">
      <c r="A31" s="63" t="s">
        <v>96</v>
      </c>
      <c r="B31" s="64">
        <v>491568035</v>
      </c>
      <c r="C31" s="64">
        <v>8902491013755</v>
      </c>
      <c r="D31" s="63" t="s">
        <v>124</v>
      </c>
      <c r="E31" s="65">
        <f>IFERROR(VLOOKUP(C31,Pivot!A:B,2,0),0)</f>
        <v>0</v>
      </c>
      <c r="F31" s="65">
        <f>IFERROR(VLOOKUP(C31,Pivot!A:C,3,0),0)</f>
        <v>0</v>
      </c>
    </row>
    <row r="32" spans="1:6" x14ac:dyDescent="0.25">
      <c r="A32" s="63" t="s">
        <v>96</v>
      </c>
      <c r="B32" s="64">
        <v>494230168</v>
      </c>
      <c r="C32" s="64">
        <v>9789390538058</v>
      </c>
      <c r="D32" s="63" t="s">
        <v>125</v>
      </c>
      <c r="E32" s="65">
        <f>IFERROR(VLOOKUP(C32,Pivot!A:B,2,0),0)</f>
        <v>0</v>
      </c>
      <c r="F32" s="65">
        <f>IFERROR(VLOOKUP(C32,Pivot!A:C,3,0),0)</f>
        <v>0</v>
      </c>
    </row>
    <row r="33" spans="1:6" x14ac:dyDescent="0.25">
      <c r="A33" s="63" t="s">
        <v>96</v>
      </c>
      <c r="B33" s="64">
        <v>491318675</v>
      </c>
      <c r="C33" s="64">
        <v>491318675</v>
      </c>
      <c r="D33" s="63" t="s">
        <v>126</v>
      </c>
      <c r="E33" s="65">
        <f>IFERROR(VLOOKUP(C33,Pivot!A:B,2,0),0)</f>
        <v>0</v>
      </c>
      <c r="F33" s="65">
        <f>IFERROR(VLOOKUP(C33,Pivot!A:C,3,0),0)</f>
        <v>0</v>
      </c>
    </row>
    <row r="34" spans="1:6" x14ac:dyDescent="0.25">
      <c r="A34" s="63" t="s">
        <v>96</v>
      </c>
      <c r="B34" s="64">
        <v>491318675</v>
      </c>
      <c r="C34" s="64">
        <v>6923744025310</v>
      </c>
      <c r="D34" s="63" t="s">
        <v>126</v>
      </c>
      <c r="E34" s="65">
        <f>IFERROR(VLOOKUP(C34,Pivot!A:B,2,0),0)</f>
        <v>0</v>
      </c>
      <c r="F34" s="65">
        <f>IFERROR(VLOOKUP(C34,Pivot!A:C,3,0),0)</f>
        <v>0</v>
      </c>
    </row>
    <row r="35" spans="1:6" x14ac:dyDescent="0.25">
      <c r="A35" s="63" t="s">
        <v>96</v>
      </c>
      <c r="B35" s="64">
        <v>491318676</v>
      </c>
      <c r="C35" s="64">
        <v>491318676</v>
      </c>
      <c r="D35" s="63" t="s">
        <v>127</v>
      </c>
      <c r="E35" s="65">
        <f>IFERROR(VLOOKUP(C35,Pivot!A:B,2,0),0)</f>
        <v>0</v>
      </c>
      <c r="F35" s="65">
        <f>IFERROR(VLOOKUP(C35,Pivot!A:C,3,0),0)</f>
        <v>0</v>
      </c>
    </row>
    <row r="36" spans="1:6" x14ac:dyDescent="0.25">
      <c r="A36" s="63" t="s">
        <v>96</v>
      </c>
      <c r="B36" s="64">
        <v>491318676</v>
      </c>
      <c r="C36" s="64">
        <v>6923744024009</v>
      </c>
      <c r="D36" s="63" t="s">
        <v>127</v>
      </c>
      <c r="E36" s="65">
        <f>IFERROR(VLOOKUP(C36,Pivot!A:B,2,0),0)</f>
        <v>0</v>
      </c>
      <c r="F36" s="65">
        <f>IFERROR(VLOOKUP(C36,Pivot!A:C,3,0),0)</f>
        <v>0</v>
      </c>
    </row>
    <row r="37" spans="1:6" x14ac:dyDescent="0.25">
      <c r="A37" s="63" t="s">
        <v>96</v>
      </c>
      <c r="B37" s="64">
        <v>491318673</v>
      </c>
      <c r="C37" s="64">
        <v>6923744024245</v>
      </c>
      <c r="D37" s="63" t="s">
        <v>128</v>
      </c>
      <c r="E37" s="65">
        <f>IFERROR(VLOOKUP(C37,Pivot!A:B,2,0),0)</f>
        <v>0</v>
      </c>
      <c r="F37" s="65">
        <f>IFERROR(VLOOKUP(C37,Pivot!A:C,3,0),0)</f>
        <v>0</v>
      </c>
    </row>
    <row r="38" spans="1:6" x14ac:dyDescent="0.25">
      <c r="A38" s="63" t="s">
        <v>96</v>
      </c>
      <c r="B38" s="64">
        <v>491318674</v>
      </c>
      <c r="C38" s="64">
        <v>6923744009570</v>
      </c>
      <c r="D38" s="63" t="s">
        <v>129</v>
      </c>
      <c r="E38" s="65">
        <f>IFERROR(VLOOKUP(C38,Pivot!A:B,2,0),0)</f>
        <v>0</v>
      </c>
      <c r="F38" s="65">
        <f>IFERROR(VLOOKUP(C38,Pivot!A:C,3,0),0)</f>
        <v>0</v>
      </c>
    </row>
    <row r="39" spans="1:6" x14ac:dyDescent="0.25">
      <c r="A39" s="63" t="s">
        <v>96</v>
      </c>
      <c r="B39" s="64">
        <v>493663600</v>
      </c>
      <c r="C39" s="64">
        <v>9788119083701</v>
      </c>
      <c r="D39" s="63" t="s">
        <v>130</v>
      </c>
      <c r="E39" s="65">
        <f>IFERROR(VLOOKUP(C39,Pivot!A:B,2,0),0)</f>
        <v>0</v>
      </c>
      <c r="F39" s="65">
        <f>IFERROR(VLOOKUP(C39,Pivot!A:C,3,0),0)</f>
        <v>0</v>
      </c>
    </row>
    <row r="40" spans="1:6" x14ac:dyDescent="0.25">
      <c r="A40" s="63" t="s">
        <v>96</v>
      </c>
      <c r="B40" s="64">
        <v>494230161</v>
      </c>
      <c r="C40" s="64">
        <v>8904432211008</v>
      </c>
      <c r="D40" s="63" t="s">
        <v>131</v>
      </c>
      <c r="E40" s="65">
        <f>IFERROR(VLOOKUP(C40,Pivot!A:B,2,0),0)</f>
        <v>0</v>
      </c>
      <c r="F40" s="65">
        <f>IFERROR(VLOOKUP(C40,Pivot!A:C,3,0),0)</f>
        <v>0</v>
      </c>
    </row>
    <row r="41" spans="1:6" x14ac:dyDescent="0.25">
      <c r="A41" s="63" t="s">
        <v>96</v>
      </c>
      <c r="B41" s="64">
        <v>494230163</v>
      </c>
      <c r="C41" s="64">
        <v>8904432211022</v>
      </c>
      <c r="D41" s="63" t="s">
        <v>132</v>
      </c>
      <c r="E41" s="65">
        <f>IFERROR(VLOOKUP(C41,Pivot!A:B,2,0),0)</f>
        <v>0</v>
      </c>
      <c r="F41" s="65">
        <f>IFERROR(VLOOKUP(C41,Pivot!A:C,3,0),0)</f>
        <v>0</v>
      </c>
    </row>
    <row r="42" spans="1:6" x14ac:dyDescent="0.25">
      <c r="A42" s="63" t="s">
        <v>96</v>
      </c>
      <c r="B42" s="64">
        <v>494230165</v>
      </c>
      <c r="C42" s="64">
        <v>8904432211046</v>
      </c>
      <c r="D42" s="63" t="s">
        <v>133</v>
      </c>
      <c r="E42" s="65">
        <f>IFERROR(VLOOKUP(C42,Pivot!A:B,2,0),0)</f>
        <v>0</v>
      </c>
      <c r="F42" s="65">
        <f>IFERROR(VLOOKUP(C42,Pivot!A:C,3,0),0)</f>
        <v>0</v>
      </c>
    </row>
    <row r="43" spans="1:6" x14ac:dyDescent="0.25">
      <c r="A43" s="63" t="s">
        <v>96</v>
      </c>
      <c r="B43" s="64">
        <v>494230166</v>
      </c>
      <c r="C43" s="64">
        <v>8904432211053</v>
      </c>
      <c r="D43" s="63" t="s">
        <v>134</v>
      </c>
      <c r="E43" s="65">
        <f>IFERROR(VLOOKUP(C43,Pivot!A:B,2,0),0)</f>
        <v>0</v>
      </c>
      <c r="F43" s="65">
        <f>IFERROR(VLOOKUP(C43,Pivot!A:C,3,0),0)</f>
        <v>0</v>
      </c>
    </row>
    <row r="44" spans="1:6" x14ac:dyDescent="0.25">
      <c r="A44" s="63" t="s">
        <v>96</v>
      </c>
      <c r="B44" s="64">
        <v>494230164</v>
      </c>
      <c r="C44" s="64">
        <v>8904432211039</v>
      </c>
      <c r="D44" s="63" t="s">
        <v>135</v>
      </c>
      <c r="E44" s="65">
        <f>IFERROR(VLOOKUP(C44,Pivot!A:B,2,0),0)</f>
        <v>0</v>
      </c>
      <c r="F44" s="65">
        <f>IFERROR(VLOOKUP(C44,Pivot!A:C,3,0),0)</f>
        <v>0</v>
      </c>
    </row>
    <row r="45" spans="1:6" x14ac:dyDescent="0.25">
      <c r="A45" s="63" t="s">
        <v>96</v>
      </c>
      <c r="B45" s="64">
        <v>494230167</v>
      </c>
      <c r="C45" s="64">
        <v>8904432211060</v>
      </c>
      <c r="D45" s="63" t="s">
        <v>136</v>
      </c>
      <c r="E45" s="65">
        <f>IFERROR(VLOOKUP(C45,Pivot!A:B,2,0),0)</f>
        <v>0</v>
      </c>
      <c r="F45" s="65">
        <f>IFERROR(VLOOKUP(C45,Pivot!A:C,3,0),0)</f>
        <v>0</v>
      </c>
    </row>
    <row r="46" spans="1:6" x14ac:dyDescent="0.25">
      <c r="A46" s="63" t="s">
        <v>96</v>
      </c>
      <c r="B46" s="64">
        <v>494230162</v>
      </c>
      <c r="C46" s="64">
        <v>8904432211015</v>
      </c>
      <c r="D46" s="63" t="s">
        <v>137</v>
      </c>
      <c r="E46" s="65">
        <f>IFERROR(VLOOKUP(C46,Pivot!A:B,2,0),0)</f>
        <v>0</v>
      </c>
      <c r="F46" s="65">
        <f>IFERROR(VLOOKUP(C46,Pivot!A:C,3,0),0)</f>
        <v>0</v>
      </c>
    </row>
    <row r="47" spans="1:6" x14ac:dyDescent="0.25">
      <c r="A47" s="63" t="s">
        <v>96</v>
      </c>
      <c r="B47" s="64">
        <v>491393463</v>
      </c>
      <c r="C47" s="64">
        <v>8902491012857</v>
      </c>
      <c r="D47" s="63" t="s">
        <v>138</v>
      </c>
      <c r="E47" s="65">
        <f>IFERROR(VLOOKUP(C47,Pivot!A:B,2,0),0)</f>
        <v>0</v>
      </c>
      <c r="F47" s="65">
        <f>IFERROR(VLOOKUP(C47,Pivot!A:C,3,0),0)</f>
        <v>0</v>
      </c>
    </row>
    <row r="48" spans="1:6" x14ac:dyDescent="0.25">
      <c r="A48" s="63" t="s">
        <v>96</v>
      </c>
      <c r="B48" s="64">
        <v>491393462</v>
      </c>
      <c r="C48" s="64">
        <v>8902491012840</v>
      </c>
      <c r="D48" s="63" t="s">
        <v>139</v>
      </c>
      <c r="E48" s="65">
        <f>IFERROR(VLOOKUP(C48,Pivot!A:B,2,0),0)</f>
        <v>0</v>
      </c>
      <c r="F48" s="65">
        <f>IFERROR(VLOOKUP(C48,Pivot!A:C,3,0),0)</f>
        <v>0</v>
      </c>
    </row>
    <row r="49" spans="1:6" x14ac:dyDescent="0.25">
      <c r="A49" s="63" t="s">
        <v>96</v>
      </c>
      <c r="B49" s="64">
        <v>491964478</v>
      </c>
      <c r="C49" s="64">
        <v>9789353761066</v>
      </c>
      <c r="D49" s="63" t="s">
        <v>140</v>
      </c>
      <c r="E49" s="65">
        <f>IFERROR(VLOOKUP(C49,Pivot!A:B,2,0),0)</f>
        <v>0</v>
      </c>
      <c r="F49" s="65">
        <f>IFERROR(VLOOKUP(C49,Pivot!A:C,3,0),0)</f>
        <v>0</v>
      </c>
    </row>
    <row r="50" spans="1:6" x14ac:dyDescent="0.25">
      <c r="A50" s="63" t="s">
        <v>96</v>
      </c>
      <c r="B50" s="64">
        <v>491964478</v>
      </c>
      <c r="C50" s="64">
        <v>9789353769079</v>
      </c>
      <c r="D50" s="63" t="s">
        <v>140</v>
      </c>
      <c r="E50" s="65">
        <f>IFERROR(VLOOKUP(C50,Pivot!A:B,2,0),0)</f>
        <v>0</v>
      </c>
      <c r="F50" s="65">
        <f>IFERROR(VLOOKUP(C50,Pivot!A:C,3,0),0)</f>
        <v>0</v>
      </c>
    </row>
    <row r="51" spans="1:6" x14ac:dyDescent="0.25">
      <c r="A51" s="63" t="s">
        <v>96</v>
      </c>
      <c r="B51" s="64">
        <v>493174343</v>
      </c>
      <c r="C51" s="64">
        <v>8902491017449</v>
      </c>
      <c r="D51" s="63" t="s">
        <v>141</v>
      </c>
      <c r="E51" s="65">
        <f>IFERROR(VLOOKUP(C51,Pivot!A:B,2,0),0)</f>
        <v>0</v>
      </c>
      <c r="F51" s="65">
        <f>IFERROR(VLOOKUP(C51,Pivot!A:C,3,0),0)</f>
        <v>0</v>
      </c>
    </row>
    <row r="52" spans="1:6" x14ac:dyDescent="0.25">
      <c r="A52" s="63" t="s">
        <v>96</v>
      </c>
      <c r="B52" s="64">
        <v>492363465</v>
      </c>
      <c r="C52" s="64">
        <v>8902491016985</v>
      </c>
      <c r="D52" s="63" t="s">
        <v>142</v>
      </c>
      <c r="E52" s="65">
        <f>IFERROR(VLOOKUP(C52,Pivot!A:B,2,0),0)</f>
        <v>0</v>
      </c>
      <c r="F52" s="65">
        <f>IFERROR(VLOOKUP(C52,Pivot!A:C,3,0),0)</f>
        <v>0</v>
      </c>
    </row>
    <row r="53" spans="1:6" x14ac:dyDescent="0.25">
      <c r="A53" s="63" t="s">
        <v>96</v>
      </c>
      <c r="B53" s="64">
        <v>492363466</v>
      </c>
      <c r="C53" s="64">
        <v>8902491016978</v>
      </c>
      <c r="D53" s="63" t="s">
        <v>143</v>
      </c>
      <c r="E53" s="65">
        <f>IFERROR(VLOOKUP(C53,Pivot!A:B,2,0),0)</f>
        <v>0</v>
      </c>
      <c r="F53" s="65">
        <f>IFERROR(VLOOKUP(C53,Pivot!A:C,3,0),0)</f>
        <v>0</v>
      </c>
    </row>
    <row r="54" spans="1:6" x14ac:dyDescent="0.25">
      <c r="A54" s="63" t="s">
        <v>96</v>
      </c>
      <c r="B54" s="64">
        <v>492363464</v>
      </c>
      <c r="C54" s="64">
        <v>8902491017005</v>
      </c>
      <c r="D54" s="63" t="s">
        <v>144</v>
      </c>
      <c r="E54" s="65">
        <f>IFERROR(VLOOKUP(C54,Pivot!A:B,2,0),0)</f>
        <v>0</v>
      </c>
      <c r="F54" s="65">
        <f>IFERROR(VLOOKUP(C54,Pivot!A:C,3,0),0)</f>
        <v>0</v>
      </c>
    </row>
    <row r="55" spans="1:6" x14ac:dyDescent="0.25">
      <c r="A55" s="63" t="s">
        <v>96</v>
      </c>
      <c r="B55" s="64">
        <v>493176049</v>
      </c>
      <c r="C55" s="64">
        <v>8904027124225</v>
      </c>
      <c r="D55" s="63" t="s">
        <v>145</v>
      </c>
      <c r="E55" s="65">
        <f>IFERROR(VLOOKUP(C55,Pivot!A:B,2,0),0)</f>
        <v>0</v>
      </c>
      <c r="F55" s="65">
        <f>IFERROR(VLOOKUP(C55,Pivot!A:C,3,0),0)</f>
        <v>0</v>
      </c>
    </row>
    <row r="56" spans="1:6" x14ac:dyDescent="0.25">
      <c r="A56" s="63" t="s">
        <v>96</v>
      </c>
      <c r="B56" s="64">
        <v>493176050</v>
      </c>
      <c r="C56" s="64">
        <v>8904027124232</v>
      </c>
      <c r="D56" s="63" t="s">
        <v>146</v>
      </c>
      <c r="E56" s="65">
        <f>IFERROR(VLOOKUP(C56,Pivot!A:B,2,0),0)</f>
        <v>0</v>
      </c>
      <c r="F56" s="65">
        <f>IFERROR(VLOOKUP(C56,Pivot!A:C,3,0),0)</f>
        <v>0</v>
      </c>
    </row>
    <row r="57" spans="1:6" x14ac:dyDescent="0.25">
      <c r="A57" s="63" t="s">
        <v>96</v>
      </c>
      <c r="B57" s="64">
        <v>493176048</v>
      </c>
      <c r="C57" s="64">
        <v>8904027124218</v>
      </c>
      <c r="D57" s="63" t="s">
        <v>147</v>
      </c>
      <c r="E57" s="65">
        <f>IFERROR(VLOOKUP(C57,Pivot!A:B,2,0),0)</f>
        <v>0</v>
      </c>
      <c r="F57" s="65">
        <f>IFERROR(VLOOKUP(C57,Pivot!A:C,3,0),0)</f>
        <v>0</v>
      </c>
    </row>
    <row r="58" spans="1:6" x14ac:dyDescent="0.25">
      <c r="A58" s="63" t="s">
        <v>96</v>
      </c>
      <c r="B58" s="64">
        <v>493176051</v>
      </c>
      <c r="C58" s="64">
        <v>8904027124249</v>
      </c>
      <c r="D58" s="63" t="s">
        <v>148</v>
      </c>
      <c r="E58" s="65">
        <f>IFERROR(VLOOKUP(C58,Pivot!A:B,2,0),0)</f>
        <v>0</v>
      </c>
      <c r="F58" s="65">
        <f>IFERROR(VLOOKUP(C58,Pivot!A:C,3,0),0)</f>
        <v>0</v>
      </c>
    </row>
    <row r="59" spans="1:6" x14ac:dyDescent="0.25">
      <c r="A59" s="63" t="s">
        <v>96</v>
      </c>
      <c r="B59" s="64">
        <v>493664275</v>
      </c>
      <c r="C59" s="64">
        <v>619317027046</v>
      </c>
      <c r="D59" s="63" t="s">
        <v>149</v>
      </c>
      <c r="E59" s="65">
        <f>IFERROR(VLOOKUP(C59,Pivot!A:B,2,0),0)</f>
        <v>0</v>
      </c>
      <c r="F59" s="65">
        <f>IFERROR(VLOOKUP(C59,Pivot!A:C,3,0),0)</f>
        <v>0</v>
      </c>
    </row>
    <row r="60" spans="1:6" x14ac:dyDescent="0.25">
      <c r="A60" s="63" t="s">
        <v>96</v>
      </c>
      <c r="B60" s="64">
        <v>493174879</v>
      </c>
      <c r="C60" s="64">
        <v>8907971215360</v>
      </c>
      <c r="D60" s="63" t="s">
        <v>150</v>
      </c>
      <c r="E60" s="65">
        <f>IFERROR(VLOOKUP(C60,Pivot!A:B,2,0),0)</f>
        <v>0</v>
      </c>
      <c r="F60" s="65">
        <f>IFERROR(VLOOKUP(C60,Pivot!A:C,3,0),0)</f>
        <v>0</v>
      </c>
    </row>
    <row r="61" spans="1:6" x14ac:dyDescent="0.25">
      <c r="A61" s="63" t="s">
        <v>96</v>
      </c>
      <c r="B61" s="64">
        <v>494230098</v>
      </c>
      <c r="C61" s="64">
        <v>8905450812062</v>
      </c>
      <c r="D61" s="63" t="s">
        <v>151</v>
      </c>
      <c r="E61" s="65">
        <f>IFERROR(VLOOKUP(C61,Pivot!A:B,2,0),0)</f>
        <v>0</v>
      </c>
      <c r="F61" s="65">
        <f>IFERROR(VLOOKUP(C61,Pivot!A:C,3,0),0)</f>
        <v>0</v>
      </c>
    </row>
    <row r="62" spans="1:6" x14ac:dyDescent="0.25">
      <c r="A62" s="63" t="s">
        <v>96</v>
      </c>
      <c r="B62" s="64">
        <v>493174878</v>
      </c>
      <c r="C62" s="64">
        <v>8907971215353</v>
      </c>
      <c r="D62" s="63" t="s">
        <v>152</v>
      </c>
      <c r="E62" s="65">
        <f>IFERROR(VLOOKUP(C62,Pivot!A:B,2,0),0)</f>
        <v>0</v>
      </c>
      <c r="F62" s="65">
        <f>IFERROR(VLOOKUP(C62,Pivot!A:C,3,0),0)</f>
        <v>0</v>
      </c>
    </row>
    <row r="63" spans="1:6" x14ac:dyDescent="0.25">
      <c r="A63" s="63" t="s">
        <v>96</v>
      </c>
      <c r="B63" s="64">
        <v>493174877</v>
      </c>
      <c r="C63" s="64">
        <v>8907971215346</v>
      </c>
      <c r="D63" s="63" t="s">
        <v>153</v>
      </c>
      <c r="E63" s="65">
        <f>IFERROR(VLOOKUP(C63,Pivot!A:B,2,0),0)</f>
        <v>0</v>
      </c>
      <c r="F63" s="65">
        <f>IFERROR(VLOOKUP(C63,Pivot!A:C,3,0),0)</f>
        <v>0</v>
      </c>
    </row>
    <row r="64" spans="1:6" x14ac:dyDescent="0.25">
      <c r="A64" s="63" t="s">
        <v>96</v>
      </c>
      <c r="B64" s="64">
        <v>494230097</v>
      </c>
      <c r="C64" s="64">
        <v>8905450812055</v>
      </c>
      <c r="D64" s="63" t="s">
        <v>154</v>
      </c>
      <c r="E64" s="65">
        <f>IFERROR(VLOOKUP(C64,Pivot!A:B,2,0),0)</f>
        <v>0</v>
      </c>
      <c r="F64" s="65">
        <f>IFERROR(VLOOKUP(C64,Pivot!A:C,3,0),0)</f>
        <v>0</v>
      </c>
    </row>
    <row r="65" spans="1:6" x14ac:dyDescent="0.25">
      <c r="A65" s="63" t="s">
        <v>96</v>
      </c>
      <c r="B65" s="64">
        <v>493174876</v>
      </c>
      <c r="C65" s="64">
        <v>8907971215339</v>
      </c>
      <c r="D65" s="63" t="s">
        <v>155</v>
      </c>
      <c r="E65" s="65">
        <f>IFERROR(VLOOKUP(C65,Pivot!A:B,2,0),0)</f>
        <v>0</v>
      </c>
      <c r="F65" s="65">
        <f>IFERROR(VLOOKUP(C65,Pivot!A:C,3,0),0)</f>
        <v>0</v>
      </c>
    </row>
    <row r="66" spans="1:6" x14ac:dyDescent="0.25">
      <c r="A66" s="63" t="s">
        <v>96</v>
      </c>
      <c r="B66" s="64">
        <v>494230096</v>
      </c>
      <c r="C66" s="64">
        <v>8905450812048</v>
      </c>
      <c r="D66" s="63" t="s">
        <v>156</v>
      </c>
      <c r="E66" s="65">
        <f>IFERROR(VLOOKUP(C66,Pivot!A:B,2,0),0)</f>
        <v>0</v>
      </c>
      <c r="F66" s="65">
        <f>IFERROR(VLOOKUP(C66,Pivot!A:C,3,0),0)</f>
        <v>0</v>
      </c>
    </row>
    <row r="67" spans="1:6" x14ac:dyDescent="0.25">
      <c r="A67" s="63" t="s">
        <v>96</v>
      </c>
      <c r="B67" s="64">
        <v>494230095</v>
      </c>
      <c r="C67" s="64">
        <v>8905450812031</v>
      </c>
      <c r="D67" s="63" t="s">
        <v>157</v>
      </c>
      <c r="E67" s="65">
        <f>IFERROR(VLOOKUP(C67,Pivot!A:B,2,0),0)</f>
        <v>0</v>
      </c>
      <c r="F67" s="65">
        <f>IFERROR(VLOOKUP(C67,Pivot!A:C,3,0),0)</f>
        <v>0</v>
      </c>
    </row>
    <row r="68" spans="1:6" x14ac:dyDescent="0.25">
      <c r="A68" s="63" t="s">
        <v>96</v>
      </c>
      <c r="B68" s="64">
        <v>493174875</v>
      </c>
      <c r="C68" s="64">
        <v>8907971215322</v>
      </c>
      <c r="D68" s="63" t="s">
        <v>158</v>
      </c>
      <c r="E68" s="65">
        <f>IFERROR(VLOOKUP(C68,Pivot!A:B,2,0),0)</f>
        <v>0</v>
      </c>
      <c r="F68" s="65">
        <f>IFERROR(VLOOKUP(C68,Pivot!A:C,3,0),0)</f>
        <v>0</v>
      </c>
    </row>
    <row r="69" spans="1:6" x14ac:dyDescent="0.25">
      <c r="A69" s="63" t="s">
        <v>96</v>
      </c>
      <c r="B69" s="64">
        <v>494229938</v>
      </c>
      <c r="C69" s="64">
        <v>8906153101804</v>
      </c>
      <c r="D69" s="63" t="s">
        <v>159</v>
      </c>
      <c r="E69" s="65">
        <f>IFERROR(VLOOKUP(C69,Pivot!A:B,2,0),0)</f>
        <v>0</v>
      </c>
      <c r="F69" s="65">
        <f>IFERROR(VLOOKUP(C69,Pivot!A:C,3,0),0)</f>
        <v>0</v>
      </c>
    </row>
    <row r="70" spans="1:6" x14ac:dyDescent="0.25">
      <c r="A70" s="63" t="s">
        <v>96</v>
      </c>
      <c r="B70" s="64">
        <v>494229938</v>
      </c>
      <c r="C70" s="64">
        <v>8906153101835</v>
      </c>
      <c r="D70" s="63" t="s">
        <v>159</v>
      </c>
      <c r="E70" s="65">
        <f>IFERROR(VLOOKUP(C70,Pivot!A:B,2,0),0)</f>
        <v>0</v>
      </c>
      <c r="F70" s="65">
        <f>IFERROR(VLOOKUP(C70,Pivot!A:C,3,0),0)</f>
        <v>0</v>
      </c>
    </row>
    <row r="71" spans="1:6" x14ac:dyDescent="0.25">
      <c r="A71" s="63" t="s">
        <v>96</v>
      </c>
      <c r="B71" s="64">
        <v>494230030</v>
      </c>
      <c r="C71" s="64">
        <v>796554109282</v>
      </c>
      <c r="D71" s="63" t="s">
        <v>160</v>
      </c>
      <c r="E71" s="65">
        <f>IFERROR(VLOOKUP(C71,Pivot!A:B,2,0),0)</f>
        <v>0</v>
      </c>
      <c r="F71" s="65">
        <f>IFERROR(VLOOKUP(C71,Pivot!A:C,3,0),0)</f>
        <v>0</v>
      </c>
    </row>
    <row r="72" spans="1:6" x14ac:dyDescent="0.25">
      <c r="A72" s="63" t="s">
        <v>96</v>
      </c>
      <c r="B72" s="64">
        <v>494230029</v>
      </c>
      <c r="C72" s="64">
        <v>796554109275</v>
      </c>
      <c r="D72" s="63" t="s">
        <v>161</v>
      </c>
      <c r="E72" s="65">
        <f>IFERROR(VLOOKUP(C72,Pivot!A:B,2,0),0)</f>
        <v>0</v>
      </c>
      <c r="F72" s="65">
        <f>IFERROR(VLOOKUP(C72,Pivot!A:C,3,0),0)</f>
        <v>0</v>
      </c>
    </row>
    <row r="73" spans="1:6" x14ac:dyDescent="0.25">
      <c r="A73" s="63" t="s">
        <v>96</v>
      </c>
      <c r="B73" s="64">
        <v>494230028</v>
      </c>
      <c r="C73" s="64">
        <v>796554109268</v>
      </c>
      <c r="D73" s="63" t="s">
        <v>162</v>
      </c>
      <c r="E73" s="65">
        <f>IFERROR(VLOOKUP(C73,Pivot!A:B,2,0),0)</f>
        <v>0</v>
      </c>
      <c r="F73" s="65">
        <f>IFERROR(VLOOKUP(C73,Pivot!A:C,3,0),0)</f>
        <v>0</v>
      </c>
    </row>
    <row r="74" spans="1:6" x14ac:dyDescent="0.25">
      <c r="A74" s="63" t="s">
        <v>96</v>
      </c>
      <c r="B74" s="64">
        <v>492408262</v>
      </c>
      <c r="C74" s="64">
        <v>492408262</v>
      </c>
      <c r="D74" s="63" t="s">
        <v>163</v>
      </c>
      <c r="E74" s="65">
        <f>IFERROR(VLOOKUP(C74,Pivot!A:B,2,0),0)</f>
        <v>0</v>
      </c>
      <c r="F74" s="65">
        <f>IFERROR(VLOOKUP(C74,Pivot!A:C,3,0),0)</f>
        <v>0</v>
      </c>
    </row>
    <row r="75" spans="1:6" x14ac:dyDescent="0.25">
      <c r="A75" s="63" t="s">
        <v>96</v>
      </c>
      <c r="B75" s="64">
        <v>492408262</v>
      </c>
      <c r="C75" s="64">
        <v>8905450033597</v>
      </c>
      <c r="D75" s="63" t="s">
        <v>163</v>
      </c>
      <c r="E75" s="65">
        <f>IFERROR(VLOOKUP(C75,Pivot!A:B,2,0),0)</f>
        <v>0</v>
      </c>
      <c r="F75" s="65">
        <f>IFERROR(VLOOKUP(C75,Pivot!A:C,3,0),0)</f>
        <v>0</v>
      </c>
    </row>
    <row r="76" spans="1:6" x14ac:dyDescent="0.25">
      <c r="A76" s="63" t="s">
        <v>99</v>
      </c>
      <c r="B76" s="64">
        <v>493662857</v>
      </c>
      <c r="C76" s="64">
        <v>8906147810484</v>
      </c>
      <c r="D76" s="64" t="s">
        <v>164</v>
      </c>
      <c r="E76" s="65">
        <f>IFERROR(VLOOKUP(C76,Pivot!A:B,2,0),0)</f>
        <v>0</v>
      </c>
      <c r="F76" s="65">
        <f>IFERROR(VLOOKUP(C76,Pivot!A:C,3,0),0)</f>
        <v>0</v>
      </c>
    </row>
    <row r="77" spans="1:6" x14ac:dyDescent="0.25">
      <c r="A77" s="63" t="s">
        <v>99</v>
      </c>
      <c r="B77" s="64">
        <v>492408241</v>
      </c>
      <c r="C77" s="64">
        <v>8904153509651</v>
      </c>
      <c r="D77" s="64" t="s">
        <v>165</v>
      </c>
      <c r="E77" s="65">
        <f>IFERROR(VLOOKUP(C77,Pivot!A:B,2,0),0)</f>
        <v>0</v>
      </c>
      <c r="F77" s="65">
        <f>IFERROR(VLOOKUP(C77,Pivot!A:C,3,0),0)</f>
        <v>0</v>
      </c>
    </row>
    <row r="78" spans="1:6" x14ac:dyDescent="0.25">
      <c r="A78" s="63" t="s">
        <v>99</v>
      </c>
      <c r="B78" s="64">
        <v>492408242</v>
      </c>
      <c r="C78" s="64">
        <v>8904153509668</v>
      </c>
      <c r="D78" s="64" t="s">
        <v>165</v>
      </c>
      <c r="E78" s="65">
        <f>IFERROR(VLOOKUP(C78,Pivot!A:B,2,0),0)</f>
        <v>0</v>
      </c>
      <c r="F78" s="65">
        <f>IFERROR(VLOOKUP(C78,Pivot!A:C,3,0),0)</f>
        <v>0</v>
      </c>
    </row>
    <row r="79" spans="1:6" x14ac:dyDescent="0.25">
      <c r="A79" s="63" t="s">
        <v>99</v>
      </c>
      <c r="B79" s="64">
        <v>492408242</v>
      </c>
      <c r="C79" s="64">
        <v>492408242</v>
      </c>
      <c r="D79" s="64" t="s">
        <v>166</v>
      </c>
      <c r="E79" s="65">
        <f>IFERROR(VLOOKUP(C79,Pivot!A:B,2,0),0)</f>
        <v>0</v>
      </c>
      <c r="F79" s="65">
        <f>IFERROR(VLOOKUP(C79,Pivot!A:C,3,0),0)</f>
        <v>0</v>
      </c>
    </row>
    <row r="80" spans="1:6" x14ac:dyDescent="0.25">
      <c r="A80" s="63" t="s">
        <v>99</v>
      </c>
      <c r="B80" s="64">
        <v>492408243</v>
      </c>
      <c r="C80" s="64">
        <v>8904153509675</v>
      </c>
      <c r="D80" s="64" t="s">
        <v>167</v>
      </c>
      <c r="E80" s="65">
        <f>IFERROR(VLOOKUP(C80,Pivot!A:B,2,0),0)</f>
        <v>0</v>
      </c>
      <c r="F80" s="65">
        <f>IFERROR(VLOOKUP(C80,Pivot!A:C,3,0),0)</f>
        <v>0</v>
      </c>
    </row>
    <row r="81" spans="1:6" x14ac:dyDescent="0.25">
      <c r="A81" s="63" t="s">
        <v>99</v>
      </c>
      <c r="B81" s="64">
        <v>492408403</v>
      </c>
      <c r="C81" s="64">
        <v>492408403</v>
      </c>
      <c r="D81" s="64" t="s">
        <v>167</v>
      </c>
      <c r="E81" s="65">
        <f>IFERROR(VLOOKUP(C81,Pivot!A:B,2,0),0)</f>
        <v>0</v>
      </c>
      <c r="F81" s="65">
        <f>IFERROR(VLOOKUP(C81,Pivot!A:C,3,0),0)</f>
        <v>0</v>
      </c>
    </row>
    <row r="82" spans="1:6" x14ac:dyDescent="0.25">
      <c r="A82" s="63" t="s">
        <v>99</v>
      </c>
      <c r="B82" s="64">
        <v>492408403</v>
      </c>
      <c r="C82" s="64">
        <v>8905450034297</v>
      </c>
      <c r="D82" s="64" t="s">
        <v>168</v>
      </c>
      <c r="E82" s="65">
        <f>IFERROR(VLOOKUP(C82,Pivot!A:B,2,0),0)</f>
        <v>0</v>
      </c>
      <c r="F82" s="65">
        <f>IFERROR(VLOOKUP(C82,Pivot!A:C,3,0),0)</f>
        <v>0</v>
      </c>
    </row>
    <row r="83" spans="1:6" x14ac:dyDescent="0.25">
      <c r="A83" s="63" t="s">
        <v>99</v>
      </c>
      <c r="B83" s="64">
        <v>492407491</v>
      </c>
      <c r="C83" s="64">
        <v>8908011797303</v>
      </c>
      <c r="D83" s="64" t="s">
        <v>168</v>
      </c>
      <c r="E83" s="65">
        <f>IFERROR(VLOOKUP(C83,Pivot!A:B,2,0),0)</f>
        <v>0</v>
      </c>
      <c r="F83" s="65">
        <f>IFERROR(VLOOKUP(C83,Pivot!A:C,3,0),0)</f>
        <v>0</v>
      </c>
    </row>
    <row r="84" spans="1:6" x14ac:dyDescent="0.25">
      <c r="A84" s="63" t="s">
        <v>99</v>
      </c>
      <c r="B84" s="64">
        <v>492407491</v>
      </c>
      <c r="C84" s="64">
        <v>8908011797396</v>
      </c>
      <c r="D84" s="66" t="s">
        <v>169</v>
      </c>
      <c r="E84" s="65">
        <f>IFERROR(VLOOKUP(C84,Pivot!A:B,2,0),0)</f>
        <v>0</v>
      </c>
      <c r="F84" s="65">
        <f>IFERROR(VLOOKUP(C84,Pivot!A:C,3,0),0)</f>
        <v>0</v>
      </c>
    </row>
    <row r="85" spans="1:6" x14ac:dyDescent="0.25">
      <c r="A85" s="63" t="s">
        <v>99</v>
      </c>
      <c r="B85" s="66">
        <v>492407795</v>
      </c>
      <c r="C85" s="66">
        <v>8906006063686</v>
      </c>
      <c r="D85" s="66" t="s">
        <v>170</v>
      </c>
      <c r="E85" s="65">
        <f>IFERROR(VLOOKUP(C85,Pivot!A:B,2,0),0)</f>
        <v>0</v>
      </c>
      <c r="F85" s="65">
        <f>IFERROR(VLOOKUP(C85,Pivot!A:C,3,0),0)</f>
        <v>0</v>
      </c>
    </row>
    <row r="86" spans="1:6" x14ac:dyDescent="0.25">
      <c r="A86" s="63" t="s">
        <v>99</v>
      </c>
      <c r="B86" s="66">
        <v>491947774</v>
      </c>
      <c r="C86" s="66">
        <v>5015353708744</v>
      </c>
      <c r="D86" s="66" t="s">
        <v>170</v>
      </c>
      <c r="E86" s="65">
        <f>IFERROR(VLOOKUP(C86,Pivot!A:B,2,0),0)</f>
        <v>0</v>
      </c>
      <c r="F86" s="65">
        <f>IFERROR(VLOOKUP(C86,Pivot!A:C,3,0),0)</f>
        <v>0</v>
      </c>
    </row>
    <row r="87" spans="1:6" x14ac:dyDescent="0.25">
      <c r="A87" s="63" t="s">
        <v>99</v>
      </c>
      <c r="B87" s="66">
        <v>491947774</v>
      </c>
      <c r="C87" s="66">
        <v>759245888804</v>
      </c>
      <c r="D87" s="66" t="s">
        <v>171</v>
      </c>
      <c r="E87" s="65">
        <f>IFERROR(VLOOKUP(C87,Pivot!A:B,2,0),0)</f>
        <v>0</v>
      </c>
      <c r="F87" s="65">
        <f>IFERROR(VLOOKUP(C87,Pivot!A:C,3,0),0)</f>
        <v>0</v>
      </c>
    </row>
    <row r="88" spans="1:6" x14ac:dyDescent="0.25">
      <c r="A88" s="63" t="s">
        <v>99</v>
      </c>
      <c r="B88" s="66">
        <v>493174936</v>
      </c>
      <c r="C88" s="66">
        <v>8906103501104</v>
      </c>
      <c r="D88" s="66" t="s">
        <v>172</v>
      </c>
      <c r="E88" s="65">
        <f>IFERROR(VLOOKUP(C88,Pivot!A:B,2,0),0)</f>
        <v>0</v>
      </c>
      <c r="F88" s="65">
        <f>IFERROR(VLOOKUP(C88,Pivot!A:C,3,0),0)</f>
        <v>0</v>
      </c>
    </row>
    <row r="89" spans="1:6" x14ac:dyDescent="0.25">
      <c r="A89" s="63" t="s">
        <v>99</v>
      </c>
      <c r="B89" s="66">
        <v>493174935</v>
      </c>
      <c r="C89" s="66">
        <v>8906103501098</v>
      </c>
      <c r="D89" s="66" t="s">
        <v>173</v>
      </c>
      <c r="E89" s="65">
        <f>IFERROR(VLOOKUP(C89,Pivot!A:B,2,0),0)</f>
        <v>0</v>
      </c>
      <c r="F89" s="65">
        <f>IFERROR(VLOOKUP(C89,Pivot!A:C,3,0),0)</f>
        <v>0</v>
      </c>
    </row>
    <row r="90" spans="1:6" x14ac:dyDescent="0.25">
      <c r="A90" s="63" t="s">
        <v>99</v>
      </c>
      <c r="B90" s="66">
        <v>492909710</v>
      </c>
      <c r="C90" s="66">
        <v>492909710</v>
      </c>
      <c r="D90" s="66" t="s">
        <v>173</v>
      </c>
      <c r="E90" s="65">
        <f>IFERROR(VLOOKUP(C90,Pivot!A:B,2,0),0)</f>
        <v>0</v>
      </c>
      <c r="F90" s="65">
        <f>IFERROR(VLOOKUP(C90,Pivot!A:C,3,0),0)</f>
        <v>0</v>
      </c>
    </row>
    <row r="91" spans="1:6" x14ac:dyDescent="0.25">
      <c r="A91" s="63" t="s">
        <v>99</v>
      </c>
      <c r="B91" s="66">
        <v>492909710</v>
      </c>
      <c r="C91" s="66">
        <v>8905450138612</v>
      </c>
      <c r="D91" s="66" t="s">
        <v>174</v>
      </c>
      <c r="E91" s="65">
        <f>IFERROR(VLOOKUP(C91,Pivot!A:B,2,0),0)</f>
        <v>0</v>
      </c>
      <c r="F91" s="65">
        <f>IFERROR(VLOOKUP(C91,Pivot!A:C,3,0),0)</f>
        <v>0</v>
      </c>
    </row>
    <row r="92" spans="1:6" x14ac:dyDescent="0.25">
      <c r="A92" s="63" t="s">
        <v>99</v>
      </c>
      <c r="B92" s="66">
        <v>492407672</v>
      </c>
      <c r="C92" s="66">
        <v>8905450027374</v>
      </c>
      <c r="D92" s="66" t="s">
        <v>175</v>
      </c>
      <c r="E92" s="65">
        <f>IFERROR(VLOOKUP(C92,Pivot!A:B,2,0),0)</f>
        <v>0</v>
      </c>
      <c r="F92" s="65">
        <f>IFERROR(VLOOKUP(C92,Pivot!A:C,3,0),0)</f>
        <v>0</v>
      </c>
    </row>
    <row r="93" spans="1:6" x14ac:dyDescent="0.25">
      <c r="A93" s="63" t="s">
        <v>99</v>
      </c>
      <c r="B93" s="66">
        <v>493174932</v>
      </c>
      <c r="C93" s="66">
        <v>8906103501067</v>
      </c>
      <c r="D93" s="66" t="s">
        <v>176</v>
      </c>
      <c r="E93" s="65">
        <f>IFERROR(VLOOKUP(C93,Pivot!A:B,2,0),0)</f>
        <v>0</v>
      </c>
      <c r="F93" s="65">
        <f>IFERROR(VLOOKUP(C93,Pivot!A:C,3,0),0)</f>
        <v>0</v>
      </c>
    </row>
    <row r="94" spans="1:6" x14ac:dyDescent="0.25">
      <c r="A94" s="63" t="s">
        <v>99</v>
      </c>
      <c r="B94" s="66">
        <v>493174933</v>
      </c>
      <c r="C94" s="66">
        <v>8906103501074</v>
      </c>
      <c r="D94" s="66" t="s">
        <v>177</v>
      </c>
      <c r="E94" s="65">
        <f>IFERROR(VLOOKUP(C94,Pivot!A:B,2,0),0)</f>
        <v>0</v>
      </c>
      <c r="F94" s="65">
        <f>IFERROR(VLOOKUP(C94,Pivot!A:C,3,0),0)</f>
        <v>0</v>
      </c>
    </row>
    <row r="95" spans="1:6" x14ac:dyDescent="0.25">
      <c r="A95" s="63" t="s">
        <v>99</v>
      </c>
      <c r="B95" s="66">
        <v>493174934</v>
      </c>
      <c r="C95" s="66">
        <v>8906103501081</v>
      </c>
      <c r="D95" s="66" t="s">
        <v>178</v>
      </c>
      <c r="E95" s="65">
        <f>IFERROR(VLOOKUP(C95,Pivot!A:B,2,0),0)</f>
        <v>0</v>
      </c>
      <c r="F95" s="65">
        <f>IFERROR(VLOOKUP(C95,Pivot!A:C,3,0),0)</f>
        <v>0</v>
      </c>
    </row>
    <row r="96" spans="1:6" x14ac:dyDescent="0.25">
      <c r="A96" s="63" t="s">
        <v>99</v>
      </c>
      <c r="B96" s="66">
        <v>492407676</v>
      </c>
      <c r="C96" s="66">
        <v>8905450027411</v>
      </c>
      <c r="D96" s="66" t="s">
        <v>179</v>
      </c>
      <c r="E96" s="65">
        <f>IFERROR(VLOOKUP(C96,Pivot!A:B,2,0),0)</f>
        <v>0</v>
      </c>
      <c r="F96" s="65">
        <f>IFERROR(VLOOKUP(C96,Pivot!A:C,3,0),0)</f>
        <v>0</v>
      </c>
    </row>
    <row r="97" spans="1:6" x14ac:dyDescent="0.25">
      <c r="A97" s="63" t="s">
        <v>99</v>
      </c>
      <c r="B97" s="66">
        <v>492407673</v>
      </c>
      <c r="C97" s="66">
        <v>8905450027381</v>
      </c>
      <c r="D97" s="66" t="s">
        <v>180</v>
      </c>
      <c r="E97" s="65">
        <f>IFERROR(VLOOKUP(C97,Pivot!A:B,2,0),0)</f>
        <v>0</v>
      </c>
      <c r="F97" s="65">
        <f>IFERROR(VLOOKUP(C97,Pivot!A:C,3,0),0)</f>
        <v>0</v>
      </c>
    </row>
    <row r="98" spans="1:6" x14ac:dyDescent="0.25">
      <c r="A98" s="63" t="s">
        <v>99</v>
      </c>
      <c r="B98" s="66">
        <v>492407674</v>
      </c>
      <c r="C98" s="66">
        <v>8905450027398</v>
      </c>
      <c r="D98" s="66" t="s">
        <v>181</v>
      </c>
      <c r="E98" s="65">
        <f>IFERROR(VLOOKUP(C98,Pivot!A:B,2,0),0)</f>
        <v>0</v>
      </c>
      <c r="F98" s="65">
        <f>IFERROR(VLOOKUP(C98,Pivot!A:C,3,0),0)</f>
        <v>0</v>
      </c>
    </row>
    <row r="99" spans="1:6" x14ac:dyDescent="0.25">
      <c r="A99" s="63" t="s">
        <v>99</v>
      </c>
      <c r="B99" s="66">
        <v>492407679</v>
      </c>
      <c r="C99" s="66">
        <v>8905450027442</v>
      </c>
      <c r="D99" s="66" t="s">
        <v>182</v>
      </c>
      <c r="E99" s="65">
        <f>IFERROR(VLOOKUP(C99,Pivot!A:B,2,0),0)</f>
        <v>0</v>
      </c>
      <c r="F99" s="65">
        <f>IFERROR(VLOOKUP(C99,Pivot!A:C,3,0),0)</f>
        <v>0</v>
      </c>
    </row>
    <row r="100" spans="1:6" x14ac:dyDescent="0.25">
      <c r="A100" s="63" t="s">
        <v>99</v>
      </c>
      <c r="B100" s="66">
        <v>492365362</v>
      </c>
      <c r="C100" s="66">
        <v>8905450024045</v>
      </c>
      <c r="D100" s="66" t="s">
        <v>183</v>
      </c>
      <c r="E100" s="65">
        <f>IFERROR(VLOOKUP(C100,Pivot!A:B,2,0),0)</f>
        <v>0</v>
      </c>
      <c r="F100" s="65">
        <f>IFERROR(VLOOKUP(C100,Pivot!A:C,3,0),0)</f>
        <v>0</v>
      </c>
    </row>
    <row r="101" spans="1:6" x14ac:dyDescent="0.25">
      <c r="A101" s="63" t="s">
        <v>99</v>
      </c>
      <c r="B101" s="66">
        <v>492365364</v>
      </c>
      <c r="C101" s="66">
        <v>8905450024069</v>
      </c>
      <c r="D101" s="66" t="s">
        <v>184</v>
      </c>
      <c r="E101" s="65">
        <f>IFERROR(VLOOKUP(C101,Pivot!A:B,2,0),0)</f>
        <v>0</v>
      </c>
      <c r="F101" s="65">
        <f>IFERROR(VLOOKUP(C101,Pivot!A:C,3,0),0)</f>
        <v>0</v>
      </c>
    </row>
    <row r="102" spans="1:6" x14ac:dyDescent="0.25">
      <c r="A102" s="63" t="s">
        <v>99</v>
      </c>
      <c r="B102" s="66">
        <v>492409205</v>
      </c>
      <c r="C102" s="66">
        <v>8906067988775</v>
      </c>
      <c r="D102" s="66" t="s">
        <v>185</v>
      </c>
      <c r="E102" s="65">
        <f>IFERROR(VLOOKUP(C102,Pivot!A:B,2,0),0)</f>
        <v>0</v>
      </c>
      <c r="F102" s="65">
        <f>IFERROR(VLOOKUP(C102,Pivot!A:C,3,0),0)</f>
        <v>0</v>
      </c>
    </row>
    <row r="103" spans="1:6" x14ac:dyDescent="0.25">
      <c r="A103" s="63" t="s">
        <v>99</v>
      </c>
      <c r="B103" s="66">
        <v>492910328</v>
      </c>
      <c r="C103" s="66">
        <v>9019720500180</v>
      </c>
      <c r="D103" s="66" t="s">
        <v>186</v>
      </c>
      <c r="E103" s="65">
        <f>IFERROR(VLOOKUP(C103,Pivot!A:B,2,0),0)</f>
        <v>0</v>
      </c>
      <c r="F103" s="65">
        <f>IFERROR(VLOOKUP(C103,Pivot!A:C,3,0),0)</f>
        <v>0</v>
      </c>
    </row>
    <row r="104" spans="1:6" x14ac:dyDescent="0.25">
      <c r="A104" s="63" t="s">
        <v>99</v>
      </c>
      <c r="B104" s="66">
        <v>492407781</v>
      </c>
      <c r="C104" s="66">
        <v>492407781</v>
      </c>
      <c r="D104" s="66" t="s">
        <v>186</v>
      </c>
      <c r="E104" s="65">
        <f>IFERROR(VLOOKUP(C104,Pivot!A:B,2,0),0)</f>
        <v>0</v>
      </c>
      <c r="F104" s="65">
        <f>IFERROR(VLOOKUP(C104,Pivot!A:C,3,0),0)</f>
        <v>0</v>
      </c>
    </row>
    <row r="105" spans="1:6" x14ac:dyDescent="0.25">
      <c r="A105" s="63" t="s">
        <v>99</v>
      </c>
      <c r="B105" s="66">
        <v>492407781</v>
      </c>
      <c r="C105" s="66">
        <v>8905450026865</v>
      </c>
      <c r="D105" s="66" t="s">
        <v>186</v>
      </c>
      <c r="E105" s="65">
        <f>IFERROR(VLOOKUP(C105,Pivot!A:B,2,0),0)</f>
        <v>0</v>
      </c>
      <c r="F105" s="65">
        <f>IFERROR(VLOOKUP(C105,Pivot!A:C,3,0),0)</f>
        <v>0</v>
      </c>
    </row>
    <row r="106" spans="1:6" x14ac:dyDescent="0.25">
      <c r="A106" s="63" t="s">
        <v>99</v>
      </c>
      <c r="B106" s="66">
        <v>492407781</v>
      </c>
      <c r="C106" s="66">
        <v>5015353837208</v>
      </c>
      <c r="D106" s="66" t="s">
        <v>187</v>
      </c>
      <c r="E106" s="65">
        <f>IFERROR(VLOOKUP(C106,Pivot!A:B,2,0),0)</f>
        <v>0</v>
      </c>
      <c r="F106" s="65">
        <f>IFERROR(VLOOKUP(C106,Pivot!A:C,3,0),0)</f>
        <v>0</v>
      </c>
    </row>
    <row r="107" spans="1:6" x14ac:dyDescent="0.25">
      <c r="A107" s="63" t="s">
        <v>99</v>
      </c>
      <c r="B107" s="66">
        <v>492407790</v>
      </c>
      <c r="C107" s="66">
        <v>492407790</v>
      </c>
      <c r="D107" s="66" t="s">
        <v>187</v>
      </c>
      <c r="E107" s="65">
        <f>IFERROR(VLOOKUP(C107,Pivot!A:B,2,0),0)</f>
        <v>0</v>
      </c>
      <c r="F107" s="65">
        <f>IFERROR(VLOOKUP(C107,Pivot!A:C,3,0),0)</f>
        <v>0</v>
      </c>
    </row>
    <row r="108" spans="1:6" x14ac:dyDescent="0.25">
      <c r="A108" s="63" t="s">
        <v>99</v>
      </c>
      <c r="B108" s="66">
        <v>492407790</v>
      </c>
      <c r="C108" s="66">
        <v>8905450026957</v>
      </c>
      <c r="D108" s="66" t="s">
        <v>188</v>
      </c>
      <c r="E108" s="65">
        <f>IFERROR(VLOOKUP(C108,Pivot!A:B,2,0),0)</f>
        <v>0</v>
      </c>
      <c r="F108" s="65">
        <f>IFERROR(VLOOKUP(C108,Pivot!A:C,3,0),0)</f>
        <v>0</v>
      </c>
    </row>
    <row r="109" spans="1:6" x14ac:dyDescent="0.25">
      <c r="A109" s="63" t="s">
        <v>99</v>
      </c>
      <c r="B109" s="66">
        <v>492408210</v>
      </c>
      <c r="C109" s="66">
        <v>492408210</v>
      </c>
      <c r="D109" s="66" t="s">
        <v>188</v>
      </c>
      <c r="E109" s="65">
        <f>IFERROR(VLOOKUP(C109,Pivot!A:B,2,0),0)</f>
        <v>0</v>
      </c>
      <c r="F109" s="65">
        <f>IFERROR(VLOOKUP(C109,Pivot!A:C,3,0),0)</f>
        <v>0</v>
      </c>
    </row>
    <row r="110" spans="1:6" x14ac:dyDescent="0.25">
      <c r="A110" s="63" t="s">
        <v>99</v>
      </c>
      <c r="B110" s="66">
        <v>492408210</v>
      </c>
      <c r="C110" s="66">
        <v>8905450040519</v>
      </c>
      <c r="D110" s="66" t="s">
        <v>189</v>
      </c>
      <c r="E110" s="65">
        <f>IFERROR(VLOOKUP(C110,Pivot!A:B,2,0),0)</f>
        <v>0</v>
      </c>
      <c r="F110" s="65">
        <f>IFERROR(VLOOKUP(C110,Pivot!A:C,3,0),0)</f>
        <v>0</v>
      </c>
    </row>
    <row r="111" spans="1:6" x14ac:dyDescent="0.25">
      <c r="A111" s="63" t="s">
        <v>99</v>
      </c>
      <c r="B111" s="66">
        <v>492408208</v>
      </c>
      <c r="C111" s="66">
        <v>492408208</v>
      </c>
      <c r="D111" s="66" t="s">
        <v>189</v>
      </c>
      <c r="E111" s="65">
        <f>IFERROR(VLOOKUP(C111,Pivot!A:B,2,0),0)</f>
        <v>0</v>
      </c>
      <c r="F111" s="65">
        <f>IFERROR(VLOOKUP(C111,Pivot!A:C,3,0),0)</f>
        <v>0</v>
      </c>
    </row>
    <row r="112" spans="1:6" x14ac:dyDescent="0.25">
      <c r="A112" s="63" t="s">
        <v>99</v>
      </c>
      <c r="B112" s="66">
        <v>492408208</v>
      </c>
      <c r="C112" s="66">
        <v>8905450040496</v>
      </c>
      <c r="D112" s="66" t="s">
        <v>190</v>
      </c>
      <c r="E112" s="65">
        <f>IFERROR(VLOOKUP(C112,Pivot!A:B,2,0),0)</f>
        <v>0</v>
      </c>
      <c r="F112" s="65">
        <f>IFERROR(VLOOKUP(C112,Pivot!A:C,3,0),0)</f>
        <v>0</v>
      </c>
    </row>
    <row r="113" spans="1:6" x14ac:dyDescent="0.25">
      <c r="A113" s="63" t="s">
        <v>99</v>
      </c>
      <c r="B113" s="66">
        <v>492407575</v>
      </c>
      <c r="C113" s="66">
        <v>8905450027244</v>
      </c>
      <c r="D113" s="66" t="s">
        <v>191</v>
      </c>
      <c r="E113" s="65">
        <f>IFERROR(VLOOKUP(C113,Pivot!A:B,2,0),0)</f>
        <v>0</v>
      </c>
      <c r="F113" s="65">
        <f>IFERROR(VLOOKUP(C113,Pivot!A:C,3,0),0)</f>
        <v>0</v>
      </c>
    </row>
    <row r="114" spans="1:6" x14ac:dyDescent="0.25">
      <c r="A114" s="63" t="s">
        <v>99</v>
      </c>
      <c r="B114" s="66">
        <v>492407576</v>
      </c>
      <c r="C114" s="66">
        <v>8905450027251</v>
      </c>
      <c r="D114" s="66" t="s">
        <v>192</v>
      </c>
      <c r="E114" s="65">
        <f>IFERROR(VLOOKUP(C114,Pivot!A:B,2,0),0)</f>
        <v>0</v>
      </c>
      <c r="F114" s="65">
        <f>IFERROR(VLOOKUP(C114,Pivot!A:C,3,0),0)</f>
        <v>0</v>
      </c>
    </row>
    <row r="115" spans="1:6" x14ac:dyDescent="0.25">
      <c r="A115" s="63" t="s">
        <v>99</v>
      </c>
      <c r="B115" s="66">
        <v>491948350</v>
      </c>
      <c r="C115" s="66">
        <v>8904301759495</v>
      </c>
      <c r="D115" s="66" t="s">
        <v>193</v>
      </c>
      <c r="E115" s="65">
        <f>IFERROR(VLOOKUP(C115,Pivot!A:B,2,0),0)</f>
        <v>0</v>
      </c>
      <c r="F115" s="65">
        <f>IFERROR(VLOOKUP(C115,Pivot!A:C,3,0),0)</f>
        <v>0</v>
      </c>
    </row>
    <row r="116" spans="1:6" x14ac:dyDescent="0.25">
      <c r="A116" s="63" t="s">
        <v>99</v>
      </c>
      <c r="B116" s="66">
        <v>492362797</v>
      </c>
      <c r="C116" s="66">
        <v>8905450002654</v>
      </c>
      <c r="D116" s="66" t="s">
        <v>194</v>
      </c>
      <c r="E116" s="65">
        <f>IFERROR(VLOOKUP(C116,Pivot!A:B,2,0),0)</f>
        <v>0</v>
      </c>
      <c r="F116" s="65">
        <f>IFERROR(VLOOKUP(C116,Pivot!A:C,3,0),0)</f>
        <v>0</v>
      </c>
    </row>
    <row r="117" spans="1:6" x14ac:dyDescent="0.25">
      <c r="A117" s="63" t="s">
        <v>99</v>
      </c>
      <c r="B117" s="66">
        <v>492407494</v>
      </c>
      <c r="C117" s="66">
        <v>8905450024403</v>
      </c>
      <c r="D117" s="66" t="s">
        <v>195</v>
      </c>
      <c r="E117" s="65">
        <f>IFERROR(VLOOKUP(C117,Pivot!A:B,2,0),0)</f>
        <v>0</v>
      </c>
      <c r="F117" s="65">
        <f>IFERROR(VLOOKUP(C117,Pivot!A:C,3,0),0)</f>
        <v>0</v>
      </c>
    </row>
    <row r="118" spans="1:6" x14ac:dyDescent="0.25">
      <c r="A118" s="63" t="s">
        <v>99</v>
      </c>
      <c r="B118" s="66">
        <v>492409213</v>
      </c>
      <c r="C118" s="66">
        <v>8901736257800</v>
      </c>
      <c r="D118" s="66" t="s">
        <v>196</v>
      </c>
      <c r="E118" s="65">
        <f>IFERROR(VLOOKUP(C118,Pivot!A:B,2,0),0)</f>
        <v>0</v>
      </c>
      <c r="F118" s="65">
        <f>IFERROR(VLOOKUP(C118,Pivot!A:C,3,0),0)</f>
        <v>0</v>
      </c>
    </row>
    <row r="119" spans="1:6" x14ac:dyDescent="0.25">
      <c r="A119" s="63" t="s">
        <v>99</v>
      </c>
      <c r="B119" s="66">
        <v>491375096</v>
      </c>
      <c r="C119" s="66">
        <v>8901736130189</v>
      </c>
      <c r="D119" s="66" t="s">
        <v>197</v>
      </c>
      <c r="E119" s="65">
        <f>IFERROR(VLOOKUP(C119,Pivot!A:B,2,0),0)</f>
        <v>0</v>
      </c>
      <c r="F119" s="65">
        <f>IFERROR(VLOOKUP(C119,Pivot!A:C,3,0),0)</f>
        <v>0</v>
      </c>
    </row>
    <row r="120" spans="1:6" x14ac:dyDescent="0.25">
      <c r="A120" s="63" t="s">
        <v>99</v>
      </c>
      <c r="B120" s="66">
        <v>492409203</v>
      </c>
      <c r="C120" s="66">
        <v>8906067988751</v>
      </c>
      <c r="D120" s="66" t="s">
        <v>198</v>
      </c>
      <c r="E120" s="65">
        <f>IFERROR(VLOOKUP(C120,Pivot!A:B,2,0),0)</f>
        <v>0</v>
      </c>
      <c r="F120" s="65">
        <f>IFERROR(VLOOKUP(C120,Pivot!A:C,3,0),0)</f>
        <v>0</v>
      </c>
    </row>
    <row r="121" spans="1:6" x14ac:dyDescent="0.25">
      <c r="A121" s="63" t="s">
        <v>99</v>
      </c>
      <c r="B121" s="66">
        <v>492409204</v>
      </c>
      <c r="C121" s="66">
        <v>8906067988768</v>
      </c>
      <c r="D121" s="66" t="s">
        <v>199</v>
      </c>
      <c r="E121" s="65">
        <f>IFERROR(VLOOKUP(C121,Pivot!A:B,2,0),0)</f>
        <v>0</v>
      </c>
      <c r="F121" s="65">
        <f>IFERROR(VLOOKUP(C121,Pivot!A:C,3,0),0)</f>
        <v>0</v>
      </c>
    </row>
    <row r="122" spans="1:6" x14ac:dyDescent="0.25">
      <c r="A122" s="63" t="s">
        <v>99</v>
      </c>
      <c r="B122" s="66">
        <v>492409202</v>
      </c>
      <c r="C122" s="66">
        <v>8906067988744</v>
      </c>
      <c r="D122" s="66" t="s">
        <v>200</v>
      </c>
      <c r="E122" s="65">
        <f>IFERROR(VLOOKUP(C122,Pivot!A:B,2,0),0)</f>
        <v>0</v>
      </c>
      <c r="F122" s="65">
        <f>IFERROR(VLOOKUP(C122,Pivot!A:C,3,0),0)</f>
        <v>0</v>
      </c>
    </row>
    <row r="123" spans="1:6" x14ac:dyDescent="0.25">
      <c r="A123" s="63" t="s">
        <v>99</v>
      </c>
      <c r="B123" s="66">
        <v>492409201</v>
      </c>
      <c r="C123" s="66">
        <v>8906067988737</v>
      </c>
      <c r="D123" s="66" t="s">
        <v>201</v>
      </c>
      <c r="E123" s="65">
        <f>IFERROR(VLOOKUP(C123,Pivot!A:B,2,0),0)</f>
        <v>0</v>
      </c>
      <c r="F123" s="65">
        <f>IFERROR(VLOOKUP(C123,Pivot!A:C,3,0),0)</f>
        <v>0</v>
      </c>
    </row>
    <row r="124" spans="1:6" x14ac:dyDescent="0.25">
      <c r="A124" s="63" t="s">
        <v>99</v>
      </c>
      <c r="B124" s="66">
        <v>492409208</v>
      </c>
      <c r="C124" s="66">
        <v>8906067988805</v>
      </c>
      <c r="D124" s="66" t="s">
        <v>202</v>
      </c>
      <c r="E124" s="65">
        <f>IFERROR(VLOOKUP(C124,Pivot!A:B,2,0),0)</f>
        <v>0</v>
      </c>
      <c r="F124" s="65">
        <f>IFERROR(VLOOKUP(C124,Pivot!A:C,3,0),0)</f>
        <v>0</v>
      </c>
    </row>
    <row r="125" spans="1:6" x14ac:dyDescent="0.25">
      <c r="A125" s="63" t="s">
        <v>99</v>
      </c>
      <c r="B125" s="66">
        <v>492409150</v>
      </c>
      <c r="C125" s="66">
        <v>8904391800350</v>
      </c>
      <c r="D125" s="66" t="s">
        <v>203</v>
      </c>
      <c r="E125" s="65">
        <f>IFERROR(VLOOKUP(C125,Pivot!A:B,2,0),0)</f>
        <v>0</v>
      </c>
      <c r="F125" s="65">
        <f>IFERROR(VLOOKUP(C125,Pivot!A:C,3,0),0)</f>
        <v>0</v>
      </c>
    </row>
    <row r="126" spans="1:6" x14ac:dyDescent="0.25">
      <c r="A126" s="63" t="s">
        <v>99</v>
      </c>
      <c r="B126" s="66">
        <v>492409375</v>
      </c>
      <c r="C126" s="66">
        <v>8905450042438</v>
      </c>
      <c r="D126" s="66" t="s">
        <v>204</v>
      </c>
      <c r="E126" s="65">
        <f>IFERROR(VLOOKUP(C126,Pivot!A:B,2,0),0)</f>
        <v>0</v>
      </c>
      <c r="F126" s="65">
        <f>IFERROR(VLOOKUP(C126,Pivot!A:C,3,0),0)</f>
        <v>0</v>
      </c>
    </row>
    <row r="127" spans="1:6" x14ac:dyDescent="0.25">
      <c r="A127" s="63" t="s">
        <v>99</v>
      </c>
      <c r="B127" s="66">
        <v>492409373</v>
      </c>
      <c r="C127" s="66">
        <v>8905450042414</v>
      </c>
      <c r="D127" s="66" t="s">
        <v>205</v>
      </c>
      <c r="E127" s="65">
        <f>IFERROR(VLOOKUP(C127,Pivot!A:B,2,0),0)</f>
        <v>0</v>
      </c>
      <c r="F127" s="65">
        <f>IFERROR(VLOOKUP(C127,Pivot!A:C,3,0),0)</f>
        <v>0</v>
      </c>
    </row>
    <row r="128" spans="1:6" x14ac:dyDescent="0.25">
      <c r="A128" s="63" t="s">
        <v>99</v>
      </c>
      <c r="B128" s="66">
        <v>492409374</v>
      </c>
      <c r="C128" s="66">
        <v>8905450042421</v>
      </c>
      <c r="D128" s="66" t="s">
        <v>206</v>
      </c>
      <c r="E128" s="65">
        <f>IFERROR(VLOOKUP(C128,Pivot!A:B,2,0),0)</f>
        <v>0</v>
      </c>
      <c r="F128" s="65">
        <f>IFERROR(VLOOKUP(C128,Pivot!A:C,3,0),0)</f>
        <v>0</v>
      </c>
    </row>
    <row r="129" spans="1:6" x14ac:dyDescent="0.25">
      <c r="A129" s="63" t="s">
        <v>99</v>
      </c>
      <c r="B129" s="66">
        <v>492365373</v>
      </c>
      <c r="C129" s="66">
        <v>3870003575341</v>
      </c>
      <c r="D129" s="66" t="s">
        <v>207</v>
      </c>
      <c r="E129" s="65">
        <f>IFERROR(VLOOKUP(C129,Pivot!A:B,2,0),0)</f>
        <v>0</v>
      </c>
      <c r="F129" s="65">
        <f>IFERROR(VLOOKUP(C129,Pivot!A:C,3,0),0)</f>
        <v>0</v>
      </c>
    </row>
    <row r="130" spans="1:6" x14ac:dyDescent="0.25">
      <c r="A130" s="63" t="s">
        <v>99</v>
      </c>
      <c r="B130" s="66">
        <v>492365372</v>
      </c>
      <c r="C130" s="66">
        <v>3870003575334</v>
      </c>
      <c r="D130" s="66" t="s">
        <v>208</v>
      </c>
      <c r="E130" s="65">
        <f>IFERROR(VLOOKUP(C130,Pivot!A:B,2,0),0)</f>
        <v>0</v>
      </c>
      <c r="F130" s="65">
        <f>IFERROR(VLOOKUP(C130,Pivot!A:C,3,0),0)</f>
        <v>0</v>
      </c>
    </row>
    <row r="131" spans="1:6" x14ac:dyDescent="0.25">
      <c r="A131" s="63" t="s">
        <v>99</v>
      </c>
      <c r="B131" s="66">
        <v>492365371</v>
      </c>
      <c r="C131" s="66">
        <v>3870003575327</v>
      </c>
      <c r="D131" s="66" t="s">
        <v>209</v>
      </c>
      <c r="E131" s="65">
        <f>IFERROR(VLOOKUP(C131,Pivot!A:B,2,0),0)</f>
        <v>0</v>
      </c>
      <c r="F131" s="65">
        <f>IFERROR(VLOOKUP(C131,Pivot!A:C,3,0),0)</f>
        <v>0</v>
      </c>
    </row>
    <row r="132" spans="1:6" x14ac:dyDescent="0.25">
      <c r="A132" s="63" t="s">
        <v>99</v>
      </c>
      <c r="B132" s="66">
        <v>492365370</v>
      </c>
      <c r="C132" s="66">
        <v>3870003575310</v>
      </c>
      <c r="D132" s="66" t="s">
        <v>210</v>
      </c>
      <c r="E132" s="65">
        <f>IFERROR(VLOOKUP(C132,Pivot!A:B,2,0),0)</f>
        <v>0</v>
      </c>
      <c r="F132" s="65">
        <f>IFERROR(VLOOKUP(C132,Pivot!A:C,3,0),0)</f>
        <v>0</v>
      </c>
    </row>
    <row r="133" spans="1:6" x14ac:dyDescent="0.25">
      <c r="A133" s="63" t="s">
        <v>99</v>
      </c>
      <c r="B133" s="66">
        <v>492365367</v>
      </c>
      <c r="C133" s="66">
        <v>3870003575389</v>
      </c>
      <c r="D133" s="66" t="s">
        <v>211</v>
      </c>
      <c r="E133" s="65">
        <f>IFERROR(VLOOKUP(C133,Pivot!A:B,2,0),0)</f>
        <v>0</v>
      </c>
      <c r="F133" s="65">
        <f>IFERROR(VLOOKUP(C133,Pivot!A:C,3,0),0)</f>
        <v>0</v>
      </c>
    </row>
    <row r="134" spans="1:6" x14ac:dyDescent="0.25">
      <c r="A134" s="63" t="s">
        <v>99</v>
      </c>
      <c r="B134" s="66">
        <v>492365368</v>
      </c>
      <c r="C134" s="66">
        <v>3870003575396</v>
      </c>
      <c r="D134" s="66" t="s">
        <v>212</v>
      </c>
      <c r="E134" s="65">
        <f>IFERROR(VLOOKUP(C134,Pivot!A:B,2,0),0)</f>
        <v>0</v>
      </c>
      <c r="F134" s="65">
        <f>IFERROR(VLOOKUP(C134,Pivot!A:C,3,0),0)</f>
        <v>0</v>
      </c>
    </row>
    <row r="135" spans="1:6" x14ac:dyDescent="0.25">
      <c r="A135" s="63" t="s">
        <v>99</v>
      </c>
      <c r="B135" s="66">
        <v>492365369</v>
      </c>
      <c r="C135" s="66">
        <v>3870003575402</v>
      </c>
      <c r="D135" s="66" t="s">
        <v>213</v>
      </c>
      <c r="E135" s="65">
        <f>IFERROR(VLOOKUP(C135,Pivot!A:B,2,0),0)</f>
        <v>0</v>
      </c>
      <c r="F135" s="65">
        <f>IFERROR(VLOOKUP(C135,Pivot!A:C,3,0),0)</f>
        <v>0</v>
      </c>
    </row>
    <row r="136" spans="1:6" x14ac:dyDescent="0.25">
      <c r="A136" s="63" t="s">
        <v>99</v>
      </c>
      <c r="B136" s="66">
        <v>492365366</v>
      </c>
      <c r="C136" s="66">
        <v>3870003575419</v>
      </c>
      <c r="D136" s="66" t="s">
        <v>214</v>
      </c>
      <c r="E136" s="65">
        <f>IFERROR(VLOOKUP(C136,Pivot!A:B,2,0),0)</f>
        <v>0</v>
      </c>
      <c r="F136" s="65">
        <f>IFERROR(VLOOKUP(C136,Pivot!A:C,3,0),0)</f>
        <v>0</v>
      </c>
    </row>
    <row r="137" spans="1:6" x14ac:dyDescent="0.25">
      <c r="A137" s="63" t="s">
        <v>99</v>
      </c>
      <c r="B137" s="66">
        <v>491898673</v>
      </c>
      <c r="C137" s="66">
        <v>8904301751888</v>
      </c>
      <c r="D137" s="66" t="s">
        <v>215</v>
      </c>
      <c r="E137" s="65">
        <f>IFERROR(VLOOKUP(C137,Pivot!A:B,2,0),0)</f>
        <v>0</v>
      </c>
      <c r="F137" s="65">
        <f>IFERROR(VLOOKUP(C137,Pivot!A:C,3,0),0)</f>
        <v>0</v>
      </c>
    </row>
    <row r="138" spans="1:6" x14ac:dyDescent="0.25">
      <c r="A138" s="63" t="s">
        <v>99</v>
      </c>
      <c r="B138" s="66">
        <v>491898674</v>
      </c>
      <c r="C138" s="66">
        <v>8904301751871</v>
      </c>
      <c r="D138" s="66" t="s">
        <v>216</v>
      </c>
      <c r="E138" s="65">
        <f>IFERROR(VLOOKUP(C138,Pivot!A:B,2,0),0)</f>
        <v>0</v>
      </c>
      <c r="F138" s="65">
        <f>IFERROR(VLOOKUP(C138,Pivot!A:C,3,0),0)</f>
        <v>0</v>
      </c>
    </row>
    <row r="139" spans="1:6" x14ac:dyDescent="0.25">
      <c r="A139" s="63" t="s">
        <v>99</v>
      </c>
      <c r="B139" s="66">
        <v>492908913</v>
      </c>
      <c r="C139" s="66">
        <v>8905450114197</v>
      </c>
      <c r="D139" s="66" t="s">
        <v>217</v>
      </c>
      <c r="E139" s="65">
        <f>IFERROR(VLOOKUP(C139,Pivot!A:B,2,0),0)</f>
        <v>0</v>
      </c>
      <c r="F139" s="65">
        <f>IFERROR(VLOOKUP(C139,Pivot!A:C,3,0),0)</f>
        <v>0</v>
      </c>
    </row>
    <row r="140" spans="1:6" x14ac:dyDescent="0.25">
      <c r="A140" s="63" t="s">
        <v>99</v>
      </c>
      <c r="B140" s="66">
        <v>492908912</v>
      </c>
      <c r="C140" s="66">
        <v>8905450114180</v>
      </c>
      <c r="D140" s="66" t="s">
        <v>218</v>
      </c>
      <c r="E140" s="65">
        <f>IFERROR(VLOOKUP(C140,Pivot!A:B,2,0),0)</f>
        <v>0</v>
      </c>
      <c r="F140" s="65">
        <f>IFERROR(VLOOKUP(C140,Pivot!A:C,3,0),0)</f>
        <v>0</v>
      </c>
    </row>
    <row r="141" spans="1:6" x14ac:dyDescent="0.25">
      <c r="A141" s="63" t="s">
        <v>99</v>
      </c>
      <c r="B141" s="66">
        <v>492908911</v>
      </c>
      <c r="C141" s="66">
        <v>8905450114173</v>
      </c>
      <c r="D141" s="66" t="s">
        <v>219</v>
      </c>
      <c r="E141" s="65">
        <f>IFERROR(VLOOKUP(C141,Pivot!A:B,2,0),0)</f>
        <v>0</v>
      </c>
      <c r="F141" s="65">
        <f>IFERROR(VLOOKUP(C141,Pivot!A:C,3,0),0)</f>
        <v>0</v>
      </c>
    </row>
    <row r="142" spans="1:6" x14ac:dyDescent="0.25">
      <c r="A142" s="63" t="s">
        <v>99</v>
      </c>
      <c r="B142" s="66">
        <v>492364309</v>
      </c>
      <c r="C142" s="66">
        <v>8905450008045</v>
      </c>
      <c r="D142" s="66" t="s">
        <v>220</v>
      </c>
      <c r="E142" s="65">
        <f>IFERROR(VLOOKUP(C142,Pivot!A:B,2,0),0)</f>
        <v>0</v>
      </c>
      <c r="F142" s="65">
        <f>IFERROR(VLOOKUP(C142,Pivot!A:C,3,0),0)</f>
        <v>0</v>
      </c>
    </row>
    <row r="143" spans="1:6" x14ac:dyDescent="0.25">
      <c r="A143" s="63" t="s">
        <v>99</v>
      </c>
      <c r="B143" s="66">
        <v>492407502</v>
      </c>
      <c r="C143" s="66">
        <v>8904367900626</v>
      </c>
      <c r="D143" s="66" t="s">
        <v>221</v>
      </c>
      <c r="E143" s="65">
        <f>IFERROR(VLOOKUP(C143,Pivot!A:B,2,0),0)</f>
        <v>0</v>
      </c>
      <c r="F143" s="65">
        <f>IFERROR(VLOOKUP(C143,Pivot!A:C,3,0),0)</f>
        <v>0</v>
      </c>
    </row>
    <row r="144" spans="1:6" x14ac:dyDescent="0.25">
      <c r="A144" s="63" t="s">
        <v>99</v>
      </c>
      <c r="B144" s="66">
        <v>492407501</v>
      </c>
      <c r="C144" s="66">
        <v>8904367900619</v>
      </c>
      <c r="D144" s="66" t="s">
        <v>222</v>
      </c>
      <c r="E144" s="65">
        <f>IFERROR(VLOOKUP(C144,Pivot!A:B,2,0),0)</f>
        <v>0</v>
      </c>
      <c r="F144" s="65">
        <f>IFERROR(VLOOKUP(C144,Pivot!A:C,3,0),0)</f>
        <v>0</v>
      </c>
    </row>
    <row r="145" spans="1:6" x14ac:dyDescent="0.25">
      <c r="A145" s="63" t="s">
        <v>99</v>
      </c>
      <c r="B145" s="66">
        <v>492409662</v>
      </c>
      <c r="C145" s="66">
        <v>8905450076686</v>
      </c>
      <c r="D145" s="66" t="s">
        <v>223</v>
      </c>
      <c r="E145" s="65">
        <f>IFERROR(VLOOKUP(C145,Pivot!A:B,2,0),0)</f>
        <v>0</v>
      </c>
      <c r="F145" s="65">
        <f>IFERROR(VLOOKUP(C145,Pivot!A:C,3,0),0)</f>
        <v>0</v>
      </c>
    </row>
    <row r="146" spans="1:6" x14ac:dyDescent="0.25">
      <c r="A146" s="63" t="s">
        <v>99</v>
      </c>
      <c r="B146" s="66">
        <v>491959762</v>
      </c>
      <c r="C146" s="66">
        <v>491959762</v>
      </c>
      <c r="D146" s="66" t="s">
        <v>223</v>
      </c>
      <c r="E146" s="65">
        <f>IFERROR(VLOOKUP(C146,Pivot!A:B,2,0),0)</f>
        <v>0</v>
      </c>
      <c r="F146" s="65">
        <f>IFERROR(VLOOKUP(C146,Pivot!A:C,3,0),0)</f>
        <v>0</v>
      </c>
    </row>
    <row r="147" spans="1:6" x14ac:dyDescent="0.25">
      <c r="A147" s="63" t="s">
        <v>99</v>
      </c>
      <c r="B147" s="66">
        <v>491959762</v>
      </c>
      <c r="C147" s="66">
        <v>8902491016619</v>
      </c>
      <c r="D147" s="66" t="s">
        <v>224</v>
      </c>
      <c r="E147" s="65">
        <f>IFERROR(VLOOKUP(C147,Pivot!A:B,2,0),0)</f>
        <v>0</v>
      </c>
      <c r="F147" s="65">
        <f>IFERROR(VLOOKUP(C147,Pivot!A:C,3,0),0)</f>
        <v>0</v>
      </c>
    </row>
    <row r="148" spans="1:6" x14ac:dyDescent="0.25">
      <c r="A148" s="63" t="s">
        <v>99</v>
      </c>
      <c r="B148" s="66">
        <v>492410002</v>
      </c>
      <c r="C148" s="66">
        <v>50743174476</v>
      </c>
      <c r="D148" s="66" t="s">
        <v>225</v>
      </c>
      <c r="E148" s="65">
        <f>IFERROR(VLOOKUP(C148,Pivot!A:B,2,0),0)</f>
        <v>0</v>
      </c>
      <c r="F148" s="65">
        <f>IFERROR(VLOOKUP(C148,Pivot!A:C,3,0),0)</f>
        <v>0</v>
      </c>
    </row>
    <row r="149" spans="1:6" x14ac:dyDescent="0.25">
      <c r="A149" s="63" t="s">
        <v>99</v>
      </c>
      <c r="B149" s="66">
        <v>492910369</v>
      </c>
      <c r="C149" s="66">
        <v>8906123061510</v>
      </c>
      <c r="D149" s="66" t="s">
        <v>226</v>
      </c>
      <c r="E149" s="65">
        <f>IFERROR(VLOOKUP(C149,Pivot!A:B,2,0),0)</f>
        <v>0</v>
      </c>
      <c r="F149" s="65">
        <f>IFERROR(VLOOKUP(C149,Pivot!A:C,3,0),0)</f>
        <v>0</v>
      </c>
    </row>
    <row r="150" spans="1:6" x14ac:dyDescent="0.25">
      <c r="A150" s="63" t="s">
        <v>99</v>
      </c>
      <c r="B150" s="66">
        <v>492364310</v>
      </c>
      <c r="C150" s="66">
        <v>8905450008052</v>
      </c>
      <c r="D150" s="66" t="s">
        <v>227</v>
      </c>
      <c r="E150" s="65">
        <f>IFERROR(VLOOKUP(C150,Pivot!A:B,2,0),0)</f>
        <v>0</v>
      </c>
      <c r="F150" s="65">
        <f>IFERROR(VLOOKUP(C150,Pivot!A:C,3,0),0)</f>
        <v>0</v>
      </c>
    </row>
    <row r="151" spans="1:6" x14ac:dyDescent="0.25">
      <c r="A151" s="63" t="s">
        <v>99</v>
      </c>
      <c r="B151" s="66">
        <v>491902533</v>
      </c>
      <c r="C151" s="66">
        <v>8904301754025</v>
      </c>
      <c r="D151" s="66" t="s">
        <v>228</v>
      </c>
      <c r="E151" s="65">
        <f>IFERROR(VLOOKUP(C151,Pivot!A:B,2,0),0)</f>
        <v>0</v>
      </c>
      <c r="F151" s="65">
        <f>IFERROR(VLOOKUP(C151,Pivot!A:C,3,0),0)</f>
        <v>0</v>
      </c>
    </row>
    <row r="152" spans="1:6" x14ac:dyDescent="0.25">
      <c r="A152" s="63" t="s">
        <v>99</v>
      </c>
      <c r="B152" s="66">
        <v>491333769</v>
      </c>
      <c r="C152" s="66">
        <v>8901736130264</v>
      </c>
      <c r="D152" s="66" t="s">
        <v>229</v>
      </c>
      <c r="E152" s="65">
        <f>IFERROR(VLOOKUP(C152,Pivot!A:B,2,0),0)</f>
        <v>0</v>
      </c>
      <c r="F152" s="65">
        <f>IFERROR(VLOOKUP(C152,Pivot!A:C,3,0),0)</f>
        <v>0</v>
      </c>
    </row>
    <row r="153" spans="1:6" x14ac:dyDescent="0.25">
      <c r="A153" s="63" t="s">
        <v>99</v>
      </c>
      <c r="B153" s="66">
        <v>491333771</v>
      </c>
      <c r="C153" s="66">
        <v>8901736130288</v>
      </c>
      <c r="D153" s="66" t="s">
        <v>230</v>
      </c>
      <c r="E153" s="65">
        <f>IFERROR(VLOOKUP(C153,Pivot!A:B,2,0),0)</f>
        <v>0</v>
      </c>
      <c r="F153" s="65">
        <f>IFERROR(VLOOKUP(C153,Pivot!A:C,3,0),0)</f>
        <v>0</v>
      </c>
    </row>
    <row r="154" spans="1:6" x14ac:dyDescent="0.25">
      <c r="A154" s="63" t="s">
        <v>99</v>
      </c>
      <c r="B154" s="66">
        <v>491333770</v>
      </c>
      <c r="C154" s="66">
        <v>8901736130271</v>
      </c>
      <c r="D154" s="66" t="s">
        <v>231</v>
      </c>
      <c r="E154" s="65">
        <f>IFERROR(VLOOKUP(C154,Pivot!A:B,2,0),0)</f>
        <v>0</v>
      </c>
      <c r="F154" s="65">
        <f>IFERROR(VLOOKUP(C154,Pivot!A:C,3,0),0)</f>
        <v>0</v>
      </c>
    </row>
    <row r="155" spans="1:6" x14ac:dyDescent="0.25">
      <c r="A155" s="63" t="s">
        <v>99</v>
      </c>
      <c r="B155" s="66">
        <v>491333768</v>
      </c>
      <c r="C155" s="66">
        <v>8901736130257</v>
      </c>
      <c r="D155" s="66" t="s">
        <v>232</v>
      </c>
      <c r="E155" s="65">
        <f>IFERROR(VLOOKUP(C155,Pivot!A:B,2,0),0)</f>
        <v>0</v>
      </c>
      <c r="F155" s="65">
        <f>IFERROR(VLOOKUP(C155,Pivot!A:C,3,0),0)</f>
        <v>0</v>
      </c>
    </row>
    <row r="156" spans="1:6" x14ac:dyDescent="0.25">
      <c r="A156" s="63" t="s">
        <v>99</v>
      </c>
      <c r="B156" s="66">
        <v>492408406</v>
      </c>
      <c r="C156" s="66">
        <v>492408406</v>
      </c>
      <c r="D156" s="66" t="s">
        <v>232</v>
      </c>
      <c r="E156" s="65">
        <f>IFERROR(VLOOKUP(C156,Pivot!A:B,2,0),0)</f>
        <v>0</v>
      </c>
      <c r="F156" s="65">
        <f>IFERROR(VLOOKUP(C156,Pivot!A:C,3,0),0)</f>
        <v>0</v>
      </c>
    </row>
    <row r="157" spans="1:6" x14ac:dyDescent="0.25">
      <c r="A157" s="63" t="s">
        <v>99</v>
      </c>
      <c r="B157" s="66">
        <v>492408406</v>
      </c>
      <c r="C157" s="66">
        <v>8905450034327</v>
      </c>
      <c r="D157" s="66" t="s">
        <v>233</v>
      </c>
      <c r="E157" s="65">
        <f>IFERROR(VLOOKUP(C157,Pivot!A:B,2,0),0)</f>
        <v>0</v>
      </c>
      <c r="F157" s="65">
        <f>IFERROR(VLOOKUP(C157,Pivot!A:C,3,0),0)</f>
        <v>0</v>
      </c>
    </row>
    <row r="158" spans="1:6" x14ac:dyDescent="0.25">
      <c r="A158" s="63" t="s">
        <v>99</v>
      </c>
      <c r="B158" s="66">
        <v>492408404</v>
      </c>
      <c r="C158" s="66">
        <v>492408404</v>
      </c>
      <c r="D158" s="66" t="s">
        <v>233</v>
      </c>
      <c r="E158" s="65">
        <f>IFERROR(VLOOKUP(C158,Pivot!A:B,2,0),0)</f>
        <v>0</v>
      </c>
      <c r="F158" s="65">
        <f>IFERROR(VLOOKUP(C158,Pivot!A:C,3,0),0)</f>
        <v>0</v>
      </c>
    </row>
    <row r="159" spans="1:6" x14ac:dyDescent="0.25">
      <c r="A159" s="63" t="s">
        <v>99</v>
      </c>
      <c r="B159" s="66">
        <v>492408404</v>
      </c>
      <c r="C159" s="66">
        <v>8905450034303</v>
      </c>
      <c r="D159" s="66" t="s">
        <v>234</v>
      </c>
      <c r="E159" s="65">
        <f>IFERROR(VLOOKUP(C159,Pivot!A:B,2,0),0)</f>
        <v>0</v>
      </c>
      <c r="F159" s="65">
        <f>IFERROR(VLOOKUP(C159,Pivot!A:C,3,0),0)</f>
        <v>0</v>
      </c>
    </row>
    <row r="160" spans="1:6" x14ac:dyDescent="0.25">
      <c r="A160" s="63" t="s">
        <v>99</v>
      </c>
      <c r="B160" s="66">
        <v>492408405</v>
      </c>
      <c r="C160" s="66">
        <v>492408405</v>
      </c>
      <c r="D160" s="66" t="s">
        <v>234</v>
      </c>
      <c r="E160" s="65">
        <f>IFERROR(VLOOKUP(C160,Pivot!A:B,2,0),0)</f>
        <v>0</v>
      </c>
      <c r="F160" s="65">
        <f>IFERROR(VLOOKUP(C160,Pivot!A:C,3,0),0)</f>
        <v>0</v>
      </c>
    </row>
    <row r="161" spans="1:6" x14ac:dyDescent="0.25">
      <c r="A161" s="63" t="s">
        <v>99</v>
      </c>
      <c r="B161" s="66">
        <v>492408405</v>
      </c>
      <c r="C161" s="66">
        <v>8905450034310</v>
      </c>
      <c r="D161" s="66" t="s">
        <v>235</v>
      </c>
      <c r="E161" s="65">
        <f>IFERROR(VLOOKUP(C161,Pivot!A:B,2,0),0)</f>
        <v>0</v>
      </c>
      <c r="F161" s="65">
        <f>IFERROR(VLOOKUP(C161,Pivot!A:C,3,0),0)</f>
        <v>0</v>
      </c>
    </row>
    <row r="162" spans="1:6" x14ac:dyDescent="0.25">
      <c r="A162" s="63" t="s">
        <v>99</v>
      </c>
      <c r="B162" s="66">
        <v>492409309</v>
      </c>
      <c r="C162" s="66">
        <v>8905450039810</v>
      </c>
      <c r="D162" s="66" t="s">
        <v>236</v>
      </c>
      <c r="E162" s="65">
        <f>IFERROR(VLOOKUP(C162,Pivot!A:B,2,0),0)</f>
        <v>0</v>
      </c>
      <c r="F162" s="65">
        <f>IFERROR(VLOOKUP(C162,Pivot!A:C,3,0),0)</f>
        <v>0</v>
      </c>
    </row>
    <row r="163" spans="1:6" x14ac:dyDescent="0.25">
      <c r="A163" s="63" t="s">
        <v>99</v>
      </c>
      <c r="B163" s="66">
        <v>492409310</v>
      </c>
      <c r="C163" s="66">
        <v>8905450039827</v>
      </c>
      <c r="D163" s="66" t="s">
        <v>237</v>
      </c>
      <c r="E163" s="65">
        <f>IFERROR(VLOOKUP(C163,Pivot!A:B,2,0),0)</f>
        <v>0</v>
      </c>
      <c r="F163" s="65">
        <f>IFERROR(VLOOKUP(C163,Pivot!A:C,3,0),0)</f>
        <v>0</v>
      </c>
    </row>
    <row r="164" spans="1:6" x14ac:dyDescent="0.25">
      <c r="A164" s="63" t="s">
        <v>99</v>
      </c>
      <c r="B164" s="66">
        <v>492909714</v>
      </c>
      <c r="C164" s="66">
        <v>492909714</v>
      </c>
      <c r="D164" s="66" t="s">
        <v>237</v>
      </c>
      <c r="E164" s="65">
        <f>IFERROR(VLOOKUP(C164,Pivot!A:B,2,0),0)</f>
        <v>0</v>
      </c>
      <c r="F164" s="65">
        <f>IFERROR(VLOOKUP(C164,Pivot!A:C,3,0),0)</f>
        <v>0</v>
      </c>
    </row>
    <row r="165" spans="1:6" x14ac:dyDescent="0.25">
      <c r="A165" s="63" t="s">
        <v>99</v>
      </c>
      <c r="B165" s="66">
        <v>492909714</v>
      </c>
      <c r="C165" s="66">
        <v>8905450138025</v>
      </c>
      <c r="D165" s="66" t="s">
        <v>238</v>
      </c>
      <c r="E165" s="65">
        <f>IFERROR(VLOOKUP(C165,Pivot!A:B,2,0),0)</f>
        <v>0</v>
      </c>
      <c r="F165" s="65">
        <f>IFERROR(VLOOKUP(C165,Pivot!A:C,3,0),0)</f>
        <v>0</v>
      </c>
    </row>
    <row r="166" spans="1:6" x14ac:dyDescent="0.25">
      <c r="A166" s="63" t="s">
        <v>99</v>
      </c>
      <c r="B166" s="66">
        <v>492909713</v>
      </c>
      <c r="C166" s="66">
        <v>492909713</v>
      </c>
      <c r="D166" s="66" t="s">
        <v>238</v>
      </c>
      <c r="E166" s="65">
        <f>IFERROR(VLOOKUP(C166,Pivot!A:B,2,0),0)</f>
        <v>0</v>
      </c>
      <c r="F166" s="65">
        <f>IFERROR(VLOOKUP(C166,Pivot!A:C,3,0),0)</f>
        <v>0</v>
      </c>
    </row>
    <row r="167" spans="1:6" x14ac:dyDescent="0.25">
      <c r="A167" s="63" t="s">
        <v>99</v>
      </c>
      <c r="B167" s="66">
        <v>492909713</v>
      </c>
      <c r="C167" s="66">
        <v>8905450138018</v>
      </c>
      <c r="D167" s="66" t="s">
        <v>239</v>
      </c>
      <c r="E167" s="65">
        <f>IFERROR(VLOOKUP(C167,Pivot!A:B,2,0),0)</f>
        <v>0</v>
      </c>
      <c r="F167" s="65">
        <f>IFERROR(VLOOKUP(C167,Pivot!A:C,3,0),0)</f>
        <v>0</v>
      </c>
    </row>
    <row r="168" spans="1:6" x14ac:dyDescent="0.25">
      <c r="A168" s="63" t="s">
        <v>99</v>
      </c>
      <c r="B168" s="66">
        <v>492407650</v>
      </c>
      <c r="C168" s="66">
        <v>492407650</v>
      </c>
      <c r="D168" s="66" t="s">
        <v>239</v>
      </c>
      <c r="E168" s="65">
        <f>IFERROR(VLOOKUP(C168,Pivot!A:B,2,0),0)</f>
        <v>0</v>
      </c>
      <c r="F168" s="65">
        <f>IFERROR(VLOOKUP(C168,Pivot!A:C,3,0),0)</f>
        <v>0</v>
      </c>
    </row>
    <row r="169" spans="1:6" x14ac:dyDescent="0.25">
      <c r="A169" s="63" t="s">
        <v>99</v>
      </c>
      <c r="B169" s="66">
        <v>492407650</v>
      </c>
      <c r="C169" s="66">
        <v>8905450027183</v>
      </c>
      <c r="D169" s="66" t="s">
        <v>240</v>
      </c>
      <c r="E169" s="65">
        <f>IFERROR(VLOOKUP(C169,Pivot!A:B,2,0),0)</f>
        <v>0</v>
      </c>
      <c r="F169" s="65">
        <f>IFERROR(VLOOKUP(C169,Pivot!A:C,3,0),0)</f>
        <v>0</v>
      </c>
    </row>
    <row r="170" spans="1:6" x14ac:dyDescent="0.25">
      <c r="A170" s="63" t="s">
        <v>99</v>
      </c>
      <c r="B170" s="66">
        <v>492407652</v>
      </c>
      <c r="C170" s="66">
        <v>492407652</v>
      </c>
      <c r="D170" s="66" t="s">
        <v>240</v>
      </c>
      <c r="E170" s="65">
        <f>IFERROR(VLOOKUP(C170,Pivot!A:B,2,0),0)</f>
        <v>0</v>
      </c>
      <c r="F170" s="65">
        <f>IFERROR(VLOOKUP(C170,Pivot!A:C,3,0),0)</f>
        <v>0</v>
      </c>
    </row>
    <row r="171" spans="1:6" x14ac:dyDescent="0.25">
      <c r="A171" s="63" t="s">
        <v>99</v>
      </c>
      <c r="B171" s="66">
        <v>492407652</v>
      </c>
      <c r="C171" s="66">
        <v>8905450027206</v>
      </c>
      <c r="D171" s="66" t="s">
        <v>241</v>
      </c>
      <c r="E171" s="65">
        <f>IFERROR(VLOOKUP(C171,Pivot!A:B,2,0),0)</f>
        <v>0</v>
      </c>
      <c r="F171" s="65">
        <f>IFERROR(VLOOKUP(C171,Pivot!A:C,3,0),0)</f>
        <v>0</v>
      </c>
    </row>
    <row r="172" spans="1:6" x14ac:dyDescent="0.25">
      <c r="A172" s="63" t="s">
        <v>99</v>
      </c>
      <c r="B172" s="66">
        <v>492407651</v>
      </c>
      <c r="C172" s="66">
        <v>492407651</v>
      </c>
      <c r="D172" s="66" t="s">
        <v>241</v>
      </c>
      <c r="E172" s="65">
        <f>IFERROR(VLOOKUP(C172,Pivot!A:B,2,0),0)</f>
        <v>0</v>
      </c>
      <c r="F172" s="65">
        <f>IFERROR(VLOOKUP(C172,Pivot!A:C,3,0),0)</f>
        <v>0</v>
      </c>
    </row>
    <row r="173" spans="1:6" x14ac:dyDescent="0.25">
      <c r="A173" s="63" t="s">
        <v>99</v>
      </c>
      <c r="B173" s="66">
        <v>492407651</v>
      </c>
      <c r="C173" s="66">
        <v>8905450027190</v>
      </c>
      <c r="D173" s="66" t="s">
        <v>242</v>
      </c>
      <c r="E173" s="65">
        <f>IFERROR(VLOOKUP(C173,Pivot!A:B,2,0),0)</f>
        <v>0</v>
      </c>
      <c r="F173" s="65">
        <f>IFERROR(VLOOKUP(C173,Pivot!A:C,3,0),0)</f>
        <v>0</v>
      </c>
    </row>
    <row r="174" spans="1:6" x14ac:dyDescent="0.25">
      <c r="A174" s="63" t="s">
        <v>99</v>
      </c>
      <c r="B174" s="66">
        <v>492407648</v>
      </c>
      <c r="C174" s="66">
        <v>492407648</v>
      </c>
      <c r="D174" s="66" t="s">
        <v>242</v>
      </c>
      <c r="E174" s="65">
        <f>IFERROR(VLOOKUP(C174,Pivot!A:B,2,0),0)</f>
        <v>0</v>
      </c>
      <c r="F174" s="65">
        <f>IFERROR(VLOOKUP(C174,Pivot!A:C,3,0),0)</f>
        <v>0</v>
      </c>
    </row>
    <row r="175" spans="1:6" x14ac:dyDescent="0.25">
      <c r="A175" s="63" t="s">
        <v>99</v>
      </c>
      <c r="B175" s="66">
        <v>492407648</v>
      </c>
      <c r="C175" s="66">
        <v>8905450027169</v>
      </c>
      <c r="D175" s="66" t="s">
        <v>243</v>
      </c>
      <c r="E175" s="65">
        <f>IFERROR(VLOOKUP(C175,Pivot!A:B,2,0),0)</f>
        <v>0</v>
      </c>
      <c r="F175" s="65">
        <f>IFERROR(VLOOKUP(C175,Pivot!A:C,3,0),0)</f>
        <v>0</v>
      </c>
    </row>
    <row r="176" spans="1:6" x14ac:dyDescent="0.25">
      <c r="A176" s="63" t="s">
        <v>99</v>
      </c>
      <c r="B176" s="66">
        <v>492415084</v>
      </c>
      <c r="C176" s="66">
        <v>8905450035331</v>
      </c>
      <c r="D176" s="66" t="s">
        <v>243</v>
      </c>
      <c r="E176" s="65">
        <f>IFERROR(VLOOKUP(C176,Pivot!A:B,2,0),0)</f>
        <v>0</v>
      </c>
      <c r="F176" s="65">
        <f>IFERROR(VLOOKUP(C176,Pivot!A:C,3,0),0)</f>
        <v>0</v>
      </c>
    </row>
    <row r="177" spans="1:6" x14ac:dyDescent="0.25">
      <c r="A177" s="63" t="s">
        <v>99</v>
      </c>
      <c r="B177" s="66">
        <v>492415084</v>
      </c>
      <c r="C177" s="66">
        <v>8906123061107</v>
      </c>
      <c r="D177" s="66" t="s">
        <v>244</v>
      </c>
      <c r="E177" s="65">
        <f>IFERROR(VLOOKUP(C177,Pivot!A:B,2,0),0)</f>
        <v>0</v>
      </c>
      <c r="F177" s="65">
        <f>IFERROR(VLOOKUP(C177,Pivot!A:C,3,0),0)</f>
        <v>0</v>
      </c>
    </row>
    <row r="178" spans="1:6" x14ac:dyDescent="0.25">
      <c r="A178" s="63" t="s">
        <v>99</v>
      </c>
      <c r="B178" s="66">
        <v>492909716</v>
      </c>
      <c r="C178" s="66">
        <v>492909716</v>
      </c>
      <c r="D178" s="66" t="s">
        <v>244</v>
      </c>
      <c r="E178" s="65">
        <f>IFERROR(VLOOKUP(C178,Pivot!A:B,2,0),0)</f>
        <v>0</v>
      </c>
      <c r="F178" s="65">
        <f>IFERROR(VLOOKUP(C178,Pivot!A:C,3,0),0)</f>
        <v>0</v>
      </c>
    </row>
    <row r="179" spans="1:6" x14ac:dyDescent="0.25">
      <c r="A179" s="63" t="s">
        <v>99</v>
      </c>
      <c r="B179" s="66">
        <v>492909716</v>
      </c>
      <c r="C179" s="66">
        <v>8905450138049</v>
      </c>
      <c r="D179" s="66" t="s">
        <v>245</v>
      </c>
      <c r="E179" s="65">
        <f>IFERROR(VLOOKUP(C179,Pivot!A:B,2,0),0)</f>
        <v>0</v>
      </c>
      <c r="F179" s="65">
        <f>IFERROR(VLOOKUP(C179,Pivot!A:C,3,0),0)</f>
        <v>0</v>
      </c>
    </row>
    <row r="180" spans="1:6" x14ac:dyDescent="0.25">
      <c r="A180" s="63" t="s">
        <v>99</v>
      </c>
      <c r="B180" s="66">
        <v>492909715</v>
      </c>
      <c r="C180" s="66">
        <v>492909715</v>
      </c>
      <c r="D180" s="66" t="s">
        <v>245</v>
      </c>
      <c r="E180" s="65">
        <f>IFERROR(VLOOKUP(C180,Pivot!A:B,2,0),0)</f>
        <v>0</v>
      </c>
      <c r="F180" s="65">
        <f>IFERROR(VLOOKUP(C180,Pivot!A:C,3,0),0)</f>
        <v>0</v>
      </c>
    </row>
    <row r="181" spans="1:6" x14ac:dyDescent="0.25">
      <c r="A181" s="63" t="s">
        <v>99</v>
      </c>
      <c r="B181" s="66">
        <v>492909715</v>
      </c>
      <c r="C181" s="66">
        <v>8905450138032</v>
      </c>
      <c r="D181" s="66" t="s">
        <v>246</v>
      </c>
      <c r="E181" s="65">
        <f>IFERROR(VLOOKUP(C181,Pivot!A:B,2,0),0)</f>
        <v>0</v>
      </c>
      <c r="F181" s="65">
        <f>IFERROR(VLOOKUP(C181,Pivot!A:C,3,0),0)</f>
        <v>0</v>
      </c>
    </row>
    <row r="182" spans="1:6" x14ac:dyDescent="0.25">
      <c r="A182" s="63" t="s">
        <v>99</v>
      </c>
      <c r="B182" s="66">
        <v>493174956</v>
      </c>
      <c r="C182" s="66">
        <v>493174956</v>
      </c>
      <c r="D182" s="66" t="s">
        <v>246</v>
      </c>
      <c r="E182" s="65">
        <f>IFERROR(VLOOKUP(C182,Pivot!A:B,2,0),0)</f>
        <v>0</v>
      </c>
      <c r="F182" s="65">
        <f>IFERROR(VLOOKUP(C182,Pivot!A:C,3,0),0)</f>
        <v>0</v>
      </c>
    </row>
    <row r="183" spans="1:6" x14ac:dyDescent="0.25">
      <c r="A183" s="63" t="s">
        <v>99</v>
      </c>
      <c r="B183" s="66">
        <v>493174956</v>
      </c>
      <c r="C183" s="66">
        <v>8905450238572</v>
      </c>
      <c r="D183" s="66" t="s">
        <v>247</v>
      </c>
      <c r="E183" s="65">
        <f>IFERROR(VLOOKUP(C183,Pivot!A:B,2,0),0)</f>
        <v>0</v>
      </c>
      <c r="F183" s="65">
        <f>IFERROR(VLOOKUP(C183,Pivot!A:C,3,0),0)</f>
        <v>0</v>
      </c>
    </row>
    <row r="184" spans="1:6" x14ac:dyDescent="0.25">
      <c r="A184" s="63" t="s">
        <v>99</v>
      </c>
      <c r="B184" s="66">
        <v>492408555</v>
      </c>
      <c r="C184" s="66">
        <v>8908000249073</v>
      </c>
      <c r="D184" s="66" t="s">
        <v>248</v>
      </c>
      <c r="E184" s="65">
        <f>IFERROR(VLOOKUP(C184,Pivot!A:B,2,0),0)</f>
        <v>0</v>
      </c>
      <c r="F184" s="65">
        <f>IFERROR(VLOOKUP(C184,Pivot!A:C,3,0),0)</f>
        <v>0</v>
      </c>
    </row>
    <row r="185" spans="1:6" x14ac:dyDescent="0.25">
      <c r="A185" s="63" t="s">
        <v>99</v>
      </c>
      <c r="B185" s="66">
        <v>492908082</v>
      </c>
      <c r="C185" s="66">
        <v>8905450113596</v>
      </c>
      <c r="D185" s="66" t="s">
        <v>249</v>
      </c>
      <c r="E185" s="65">
        <f>IFERROR(VLOOKUP(C185,Pivot!A:B,2,0),0)</f>
        <v>0</v>
      </c>
      <c r="F185" s="65">
        <f>IFERROR(VLOOKUP(C185,Pivot!A:C,3,0),0)</f>
        <v>0</v>
      </c>
    </row>
    <row r="186" spans="1:6" x14ac:dyDescent="0.25">
      <c r="A186" s="63" t="s">
        <v>99</v>
      </c>
      <c r="B186" s="66">
        <v>492908081</v>
      </c>
      <c r="C186" s="66">
        <v>8905450113589</v>
      </c>
      <c r="D186" s="66" t="s">
        <v>250</v>
      </c>
      <c r="E186" s="65">
        <f>IFERROR(VLOOKUP(C186,Pivot!A:B,2,0),0)</f>
        <v>0</v>
      </c>
      <c r="F186" s="65">
        <f>IFERROR(VLOOKUP(C186,Pivot!A:C,3,0),0)</f>
        <v>0</v>
      </c>
    </row>
    <row r="187" spans="1:6" x14ac:dyDescent="0.25">
      <c r="A187" s="63" t="s">
        <v>99</v>
      </c>
      <c r="B187" s="66">
        <v>492908078</v>
      </c>
      <c r="C187" s="66">
        <v>8905450113558</v>
      </c>
      <c r="D187" s="66" t="s">
        <v>251</v>
      </c>
      <c r="E187" s="65">
        <f>IFERROR(VLOOKUP(C187,Pivot!A:B,2,0),0)</f>
        <v>0</v>
      </c>
      <c r="F187" s="65">
        <f>IFERROR(VLOOKUP(C187,Pivot!A:C,3,0),0)</f>
        <v>0</v>
      </c>
    </row>
    <row r="188" spans="1:6" x14ac:dyDescent="0.25">
      <c r="A188" s="63" t="s">
        <v>99</v>
      </c>
      <c r="B188" s="66">
        <v>492908077</v>
      </c>
      <c r="C188" s="66">
        <v>8905450113541</v>
      </c>
      <c r="D188" s="66" t="s">
        <v>252</v>
      </c>
      <c r="E188" s="65">
        <f>IFERROR(VLOOKUP(C188,Pivot!A:B,2,0),0)</f>
        <v>0</v>
      </c>
      <c r="F188" s="65">
        <f>IFERROR(VLOOKUP(C188,Pivot!A:C,3,0),0)</f>
        <v>0</v>
      </c>
    </row>
    <row r="189" spans="1:6" x14ac:dyDescent="0.25">
      <c r="A189" s="63" t="s">
        <v>99</v>
      </c>
      <c r="B189" s="66">
        <v>492908076</v>
      </c>
      <c r="C189" s="66">
        <v>8905450113534</v>
      </c>
      <c r="D189" s="66" t="s">
        <v>253</v>
      </c>
      <c r="E189" s="65">
        <f>IFERROR(VLOOKUP(C189,Pivot!A:B,2,0),0)</f>
        <v>0</v>
      </c>
      <c r="F189" s="65">
        <f>IFERROR(VLOOKUP(C189,Pivot!A:C,3,0),0)</f>
        <v>0</v>
      </c>
    </row>
    <row r="190" spans="1:6" x14ac:dyDescent="0.25">
      <c r="A190" s="63" t="s">
        <v>99</v>
      </c>
      <c r="B190" s="66">
        <v>492908079</v>
      </c>
      <c r="C190" s="66">
        <v>8905450113565</v>
      </c>
      <c r="D190" s="66" t="s">
        <v>254</v>
      </c>
      <c r="E190" s="65">
        <f>IFERROR(VLOOKUP(C190,Pivot!A:B,2,0),0)</f>
        <v>0</v>
      </c>
      <c r="F190" s="65">
        <f>IFERROR(VLOOKUP(C190,Pivot!A:C,3,0),0)</f>
        <v>0</v>
      </c>
    </row>
    <row r="191" spans="1:6" x14ac:dyDescent="0.25">
      <c r="A191" s="63" t="s">
        <v>99</v>
      </c>
      <c r="B191" s="66">
        <v>492908080</v>
      </c>
      <c r="C191" s="66">
        <v>8905450113572</v>
      </c>
      <c r="D191" s="66" t="s">
        <v>255</v>
      </c>
      <c r="E191" s="65">
        <f>IFERROR(VLOOKUP(C191,Pivot!A:B,2,0),0)</f>
        <v>0</v>
      </c>
      <c r="F191" s="65">
        <f>IFERROR(VLOOKUP(C191,Pivot!A:C,3,0),0)</f>
        <v>0</v>
      </c>
    </row>
    <row r="192" spans="1:6" x14ac:dyDescent="0.25">
      <c r="A192" s="63" t="s">
        <v>99</v>
      </c>
      <c r="B192" s="66">
        <v>492908083</v>
      </c>
      <c r="C192" s="66">
        <v>8905450113602</v>
      </c>
      <c r="D192" s="66" t="s">
        <v>256</v>
      </c>
      <c r="E192" s="65">
        <f>IFERROR(VLOOKUP(C192,Pivot!A:B,2,0),0)</f>
        <v>0</v>
      </c>
      <c r="F192" s="65">
        <f>IFERROR(VLOOKUP(C192,Pivot!A:C,3,0),0)</f>
        <v>0</v>
      </c>
    </row>
    <row r="193" spans="1:6" x14ac:dyDescent="0.25">
      <c r="A193" s="63" t="s">
        <v>99</v>
      </c>
      <c r="B193" s="66">
        <v>492408119</v>
      </c>
      <c r="C193" s="66">
        <v>8902491016671</v>
      </c>
      <c r="D193" s="66" t="s">
        <v>257</v>
      </c>
      <c r="E193" s="65">
        <f>IFERROR(VLOOKUP(C193,Pivot!A:B,2,0),0)</f>
        <v>0</v>
      </c>
      <c r="F193" s="65">
        <f>IFERROR(VLOOKUP(C193,Pivot!A:C,3,0),0)</f>
        <v>0</v>
      </c>
    </row>
    <row r="194" spans="1:6" x14ac:dyDescent="0.25">
      <c r="A194" s="63" t="s">
        <v>99</v>
      </c>
      <c r="B194" s="66">
        <v>492408120</v>
      </c>
      <c r="C194" s="66">
        <v>8902491017050</v>
      </c>
      <c r="D194" s="66" t="s">
        <v>258</v>
      </c>
      <c r="E194" s="65">
        <f>IFERROR(VLOOKUP(C194,Pivot!A:B,2,0),0)</f>
        <v>0</v>
      </c>
      <c r="F194" s="65">
        <f>IFERROR(VLOOKUP(C194,Pivot!A:C,3,0),0)</f>
        <v>0</v>
      </c>
    </row>
    <row r="195" spans="1:6" x14ac:dyDescent="0.25">
      <c r="A195" s="63" t="s">
        <v>99</v>
      </c>
      <c r="B195" s="66">
        <v>492908090</v>
      </c>
      <c r="C195" s="66">
        <v>8905450113671</v>
      </c>
      <c r="D195" s="66" t="s">
        <v>259</v>
      </c>
      <c r="E195" s="65">
        <f>IFERROR(VLOOKUP(C195,Pivot!A:B,2,0),0)</f>
        <v>0</v>
      </c>
      <c r="F195" s="65">
        <f>IFERROR(VLOOKUP(C195,Pivot!A:C,3,0),0)</f>
        <v>0</v>
      </c>
    </row>
    <row r="196" spans="1:6" x14ac:dyDescent="0.25">
      <c r="A196" s="63" t="s">
        <v>99</v>
      </c>
      <c r="B196" s="66">
        <v>492908091</v>
      </c>
      <c r="C196" s="66">
        <v>8905450113688</v>
      </c>
      <c r="D196" s="66" t="s">
        <v>260</v>
      </c>
      <c r="E196" s="65">
        <f>IFERROR(VLOOKUP(C196,Pivot!A:B,2,0),0)</f>
        <v>0</v>
      </c>
      <c r="F196" s="65">
        <f>IFERROR(VLOOKUP(C196,Pivot!A:C,3,0),0)</f>
        <v>0</v>
      </c>
    </row>
    <row r="197" spans="1:6" x14ac:dyDescent="0.25">
      <c r="A197" s="63" t="s">
        <v>99</v>
      </c>
      <c r="B197" s="66">
        <v>492908088</v>
      </c>
      <c r="C197" s="66">
        <v>8905450113657</v>
      </c>
      <c r="D197" s="66" t="s">
        <v>261</v>
      </c>
      <c r="E197" s="65">
        <f>IFERROR(VLOOKUP(C197,Pivot!A:B,2,0),0)</f>
        <v>0</v>
      </c>
      <c r="F197" s="65">
        <f>IFERROR(VLOOKUP(C197,Pivot!A:C,3,0),0)</f>
        <v>0</v>
      </c>
    </row>
    <row r="198" spans="1:6" x14ac:dyDescent="0.25">
      <c r="A198" s="63" t="s">
        <v>99</v>
      </c>
      <c r="B198" s="66">
        <v>492908089</v>
      </c>
      <c r="C198" s="66">
        <v>8905450113664</v>
      </c>
      <c r="D198" s="66" t="s">
        <v>262</v>
      </c>
      <c r="E198" s="65">
        <f>IFERROR(VLOOKUP(C198,Pivot!A:B,2,0),0)</f>
        <v>0</v>
      </c>
      <c r="F198" s="65">
        <f>IFERROR(VLOOKUP(C198,Pivot!A:C,3,0),0)</f>
        <v>0</v>
      </c>
    </row>
    <row r="199" spans="1:6" x14ac:dyDescent="0.25">
      <c r="A199" s="63" t="s">
        <v>99</v>
      </c>
      <c r="B199" s="66">
        <v>492908087</v>
      </c>
      <c r="C199" s="66">
        <v>8905450113640</v>
      </c>
      <c r="D199" s="66" t="s">
        <v>263</v>
      </c>
      <c r="E199" s="65">
        <f>IFERROR(VLOOKUP(C199,Pivot!A:B,2,0),0)</f>
        <v>0</v>
      </c>
      <c r="F199" s="65">
        <f>IFERROR(VLOOKUP(C199,Pivot!A:C,3,0),0)</f>
        <v>0</v>
      </c>
    </row>
    <row r="200" spans="1:6" x14ac:dyDescent="0.25">
      <c r="A200" s="63" t="s">
        <v>99</v>
      </c>
      <c r="B200" s="66">
        <v>492908084</v>
      </c>
      <c r="C200" s="66">
        <v>8905450113619</v>
      </c>
      <c r="D200" s="66" t="s">
        <v>264</v>
      </c>
      <c r="E200" s="65">
        <f>IFERROR(VLOOKUP(C200,Pivot!A:B,2,0),0)</f>
        <v>0</v>
      </c>
      <c r="F200" s="65">
        <f>IFERROR(VLOOKUP(C200,Pivot!A:C,3,0),0)</f>
        <v>0</v>
      </c>
    </row>
    <row r="201" spans="1:6" x14ac:dyDescent="0.25">
      <c r="A201" s="63" t="s">
        <v>99</v>
      </c>
      <c r="B201" s="66">
        <v>492908086</v>
      </c>
      <c r="C201" s="66">
        <v>8905450113633</v>
      </c>
      <c r="D201" s="66" t="s">
        <v>265</v>
      </c>
      <c r="E201" s="65">
        <f>IFERROR(VLOOKUP(C201,Pivot!A:B,2,0),0)</f>
        <v>0</v>
      </c>
      <c r="F201" s="65">
        <f>IFERROR(VLOOKUP(C201,Pivot!A:C,3,0),0)</f>
        <v>0</v>
      </c>
    </row>
    <row r="202" spans="1:6" x14ac:dyDescent="0.25">
      <c r="A202" s="63" t="s">
        <v>99</v>
      </c>
      <c r="B202" s="66">
        <v>492908085</v>
      </c>
      <c r="C202" s="66">
        <v>8905450113626</v>
      </c>
      <c r="D202" s="66" t="s">
        <v>266</v>
      </c>
      <c r="E202" s="65">
        <f>IFERROR(VLOOKUP(C202,Pivot!A:B,2,0),0)</f>
        <v>0</v>
      </c>
      <c r="F202" s="65">
        <f>IFERROR(VLOOKUP(C202,Pivot!A:C,3,0),0)</f>
        <v>0</v>
      </c>
    </row>
    <row r="203" spans="1:6" x14ac:dyDescent="0.25">
      <c r="A203" s="63" t="s">
        <v>99</v>
      </c>
      <c r="B203" s="66">
        <v>492408399</v>
      </c>
      <c r="C203" s="66">
        <v>492408399</v>
      </c>
      <c r="D203" s="66" t="s">
        <v>266</v>
      </c>
      <c r="E203" s="65">
        <f>IFERROR(VLOOKUP(C203,Pivot!A:B,2,0),0)</f>
        <v>0</v>
      </c>
      <c r="F203" s="65">
        <f>IFERROR(VLOOKUP(C203,Pivot!A:C,3,0),0)</f>
        <v>0</v>
      </c>
    </row>
    <row r="204" spans="1:6" x14ac:dyDescent="0.25">
      <c r="A204" s="63" t="s">
        <v>99</v>
      </c>
      <c r="B204" s="66">
        <v>492408399</v>
      </c>
      <c r="C204" s="66">
        <v>8905450034259</v>
      </c>
      <c r="D204" s="66" t="s">
        <v>267</v>
      </c>
      <c r="E204" s="65">
        <f>IFERROR(VLOOKUP(C204,Pivot!A:B,2,0),0)</f>
        <v>0</v>
      </c>
      <c r="F204" s="65">
        <f>IFERROR(VLOOKUP(C204,Pivot!A:C,3,0),0)</f>
        <v>0</v>
      </c>
    </row>
    <row r="205" spans="1:6" x14ac:dyDescent="0.25">
      <c r="A205" s="63" t="s">
        <v>99</v>
      </c>
      <c r="B205" s="66">
        <v>492409212</v>
      </c>
      <c r="C205" s="66">
        <v>8901736257794</v>
      </c>
      <c r="D205" s="66" t="s">
        <v>268</v>
      </c>
      <c r="E205" s="65">
        <f>IFERROR(VLOOKUP(C205,Pivot!A:B,2,0),0)</f>
        <v>0</v>
      </c>
      <c r="F205" s="65">
        <f>IFERROR(VLOOKUP(C205,Pivot!A:C,3,0),0)</f>
        <v>0</v>
      </c>
    </row>
    <row r="206" spans="1:6" x14ac:dyDescent="0.25">
      <c r="A206" s="63" t="s">
        <v>99</v>
      </c>
      <c r="B206" s="66">
        <v>491375095</v>
      </c>
      <c r="C206" s="66">
        <v>8901736130172</v>
      </c>
      <c r="D206" s="66" t="s">
        <v>269</v>
      </c>
      <c r="E206" s="65">
        <f>IFERROR(VLOOKUP(C206,Pivot!A:B,2,0),0)</f>
        <v>0</v>
      </c>
      <c r="F206" s="65">
        <f>IFERROR(VLOOKUP(C206,Pivot!A:C,3,0),0)</f>
        <v>0</v>
      </c>
    </row>
    <row r="207" spans="1:6" x14ac:dyDescent="0.25">
      <c r="A207" s="63" t="s">
        <v>99</v>
      </c>
      <c r="B207" s="66">
        <v>493173974</v>
      </c>
      <c r="C207" s="66">
        <v>493173974</v>
      </c>
      <c r="D207" s="66" t="s">
        <v>269</v>
      </c>
      <c r="E207" s="65">
        <f>IFERROR(VLOOKUP(C207,Pivot!A:B,2,0),0)</f>
        <v>0</v>
      </c>
      <c r="F207" s="65">
        <f>IFERROR(VLOOKUP(C207,Pivot!A:C,3,0),0)</f>
        <v>0</v>
      </c>
    </row>
    <row r="208" spans="1:6" x14ac:dyDescent="0.25">
      <c r="A208" s="63" t="s">
        <v>99</v>
      </c>
      <c r="B208" s="66">
        <v>493173974</v>
      </c>
      <c r="C208" s="66">
        <v>8906147810798</v>
      </c>
      <c r="D208" s="66" t="s">
        <v>269</v>
      </c>
      <c r="E208" s="65">
        <f>IFERROR(VLOOKUP(C208,Pivot!A:B,2,0),0)</f>
        <v>0</v>
      </c>
      <c r="F208" s="65">
        <f>IFERROR(VLOOKUP(C208,Pivot!A:C,3,0),0)</f>
        <v>0</v>
      </c>
    </row>
    <row r="209" spans="1:6" x14ac:dyDescent="0.25">
      <c r="A209" s="63" t="s">
        <v>99</v>
      </c>
      <c r="B209" s="66">
        <v>493173974</v>
      </c>
      <c r="C209" s="66">
        <v>5015353916002</v>
      </c>
      <c r="D209" s="66" t="s">
        <v>270</v>
      </c>
      <c r="E209" s="65">
        <f>IFERROR(VLOOKUP(C209,Pivot!A:B,2,0),0)</f>
        <v>0</v>
      </c>
      <c r="F209" s="65">
        <f>IFERROR(VLOOKUP(C209,Pivot!A:C,3,0),0)</f>
        <v>0</v>
      </c>
    </row>
    <row r="210" spans="1:6" x14ac:dyDescent="0.25">
      <c r="A210" s="63" t="s">
        <v>99</v>
      </c>
      <c r="B210" s="66">
        <v>492409376</v>
      </c>
      <c r="C210" s="66">
        <v>8906046949933</v>
      </c>
      <c r="D210" s="66" t="s">
        <v>271</v>
      </c>
      <c r="E210" s="65">
        <f>IFERROR(VLOOKUP(C210,Pivot!A:B,2,0),0)</f>
        <v>0</v>
      </c>
      <c r="F210" s="65">
        <f>IFERROR(VLOOKUP(C210,Pivot!A:C,3,0),0)</f>
        <v>0</v>
      </c>
    </row>
    <row r="211" spans="1:6" x14ac:dyDescent="0.25">
      <c r="A211" s="63" t="s">
        <v>99</v>
      </c>
      <c r="B211" s="66">
        <v>492409108</v>
      </c>
      <c r="C211" s="66">
        <v>8905450037625</v>
      </c>
      <c r="D211" s="66" t="s">
        <v>272</v>
      </c>
      <c r="E211" s="65">
        <f>IFERROR(VLOOKUP(C211,Pivot!A:B,2,0),0)</f>
        <v>0</v>
      </c>
      <c r="F211" s="65">
        <f>IFERROR(VLOOKUP(C211,Pivot!A:C,3,0),0)</f>
        <v>0</v>
      </c>
    </row>
    <row r="212" spans="1:6" x14ac:dyDescent="0.25">
      <c r="A212" s="63" t="s">
        <v>99</v>
      </c>
      <c r="B212" s="66">
        <v>493175423</v>
      </c>
      <c r="C212" s="66">
        <v>8905450233355</v>
      </c>
      <c r="D212" s="66" t="s">
        <v>273</v>
      </c>
      <c r="E212" s="65">
        <f>IFERROR(VLOOKUP(C212,Pivot!A:B,2,0),0)</f>
        <v>0</v>
      </c>
      <c r="F212" s="65">
        <f>IFERROR(VLOOKUP(C212,Pivot!A:C,3,0),0)</f>
        <v>0</v>
      </c>
    </row>
    <row r="213" spans="1:6" x14ac:dyDescent="0.25">
      <c r="A213" s="63" t="s">
        <v>99</v>
      </c>
      <c r="B213" s="66">
        <v>492409245</v>
      </c>
      <c r="C213" s="66">
        <v>8905450038622</v>
      </c>
      <c r="D213" s="66" t="s">
        <v>274</v>
      </c>
      <c r="E213" s="65">
        <f>IFERROR(VLOOKUP(C213,Pivot!A:B,2,0),0)</f>
        <v>0</v>
      </c>
      <c r="F213" s="65">
        <f>IFERROR(VLOOKUP(C213,Pivot!A:C,3,0),0)</f>
        <v>0</v>
      </c>
    </row>
    <row r="214" spans="1:6" x14ac:dyDescent="0.25">
      <c r="A214" s="63" t="s">
        <v>99</v>
      </c>
      <c r="B214" s="66">
        <v>493173772</v>
      </c>
      <c r="C214" s="66">
        <v>50743650550</v>
      </c>
      <c r="D214" s="66" t="s">
        <v>275</v>
      </c>
      <c r="E214" s="65">
        <f>IFERROR(VLOOKUP(C214,Pivot!A:B,2,0),0)</f>
        <v>0</v>
      </c>
      <c r="F214" s="65">
        <f>IFERROR(VLOOKUP(C214,Pivot!A:C,3,0),0)</f>
        <v>0</v>
      </c>
    </row>
    <row r="215" spans="1:6" x14ac:dyDescent="0.25">
      <c r="A215" s="63" t="s">
        <v>99</v>
      </c>
      <c r="B215" s="66">
        <v>493173773</v>
      </c>
      <c r="C215" s="66">
        <v>50743650567</v>
      </c>
      <c r="D215" s="66" t="s">
        <v>276</v>
      </c>
      <c r="E215" s="65">
        <f>IFERROR(VLOOKUP(C215,Pivot!A:B,2,0),0)</f>
        <v>0</v>
      </c>
      <c r="F215" s="65">
        <f>IFERROR(VLOOKUP(C215,Pivot!A:C,3,0),0)</f>
        <v>0</v>
      </c>
    </row>
    <row r="216" spans="1:6" x14ac:dyDescent="0.25">
      <c r="A216" s="63" t="s">
        <v>99</v>
      </c>
      <c r="B216" s="66">
        <v>493173771</v>
      </c>
      <c r="C216" s="66">
        <v>50743650543</v>
      </c>
      <c r="D216" s="66" t="s">
        <v>276</v>
      </c>
      <c r="E216" s="65">
        <f>IFERROR(VLOOKUP(C216,Pivot!A:B,2,0),0)</f>
        <v>0</v>
      </c>
      <c r="F216" s="65">
        <f>IFERROR(VLOOKUP(C216,Pivot!A:C,3,0),0)</f>
        <v>0</v>
      </c>
    </row>
    <row r="217" spans="1:6" x14ac:dyDescent="0.25">
      <c r="A217" s="63" t="s">
        <v>99</v>
      </c>
      <c r="B217" s="66">
        <v>493173771</v>
      </c>
      <c r="C217" s="66">
        <v>493173771</v>
      </c>
      <c r="D217" s="66" t="s">
        <v>277</v>
      </c>
      <c r="E217" s="65">
        <f>IFERROR(VLOOKUP(C217,Pivot!A:B,2,0),0)</f>
        <v>0</v>
      </c>
      <c r="F217" s="65">
        <f>IFERROR(VLOOKUP(C217,Pivot!A:C,3,0),0)</f>
        <v>0</v>
      </c>
    </row>
    <row r="218" spans="1:6" x14ac:dyDescent="0.25">
      <c r="A218" s="63" t="s">
        <v>99</v>
      </c>
      <c r="B218" s="66">
        <v>493173774</v>
      </c>
      <c r="C218" s="66">
        <v>50743650574</v>
      </c>
      <c r="D218" s="66" t="s">
        <v>278</v>
      </c>
      <c r="E218" s="65">
        <f>IFERROR(VLOOKUP(C218,Pivot!A:B,2,0),0)</f>
        <v>0</v>
      </c>
      <c r="F218" s="65">
        <f>IFERROR(VLOOKUP(C218,Pivot!A:C,3,0),0)</f>
        <v>0</v>
      </c>
    </row>
    <row r="219" spans="1:6" x14ac:dyDescent="0.25">
      <c r="A219" s="63" t="s">
        <v>99</v>
      </c>
      <c r="B219" s="66">
        <v>491902264</v>
      </c>
      <c r="C219" s="66">
        <v>491902264</v>
      </c>
      <c r="D219" s="66" t="s">
        <v>278</v>
      </c>
      <c r="E219" s="65">
        <f>IFERROR(VLOOKUP(C219,Pivot!A:B,2,0),0)</f>
        <v>0</v>
      </c>
      <c r="F219" s="65">
        <f>IFERROR(VLOOKUP(C219,Pivot!A:C,3,0),0)</f>
        <v>0</v>
      </c>
    </row>
    <row r="220" spans="1:6" x14ac:dyDescent="0.25">
      <c r="A220" s="63" t="s">
        <v>99</v>
      </c>
      <c r="B220" s="66">
        <v>491902264</v>
      </c>
      <c r="C220" s="66">
        <v>8904301753042</v>
      </c>
      <c r="D220" s="66" t="s">
        <v>279</v>
      </c>
      <c r="E220" s="65">
        <f>IFERROR(VLOOKUP(C220,Pivot!A:B,2,0),0)</f>
        <v>0</v>
      </c>
      <c r="F220" s="65">
        <f>IFERROR(VLOOKUP(C220,Pivot!A:C,3,0),0)</f>
        <v>0</v>
      </c>
    </row>
    <row r="221" spans="1:6" x14ac:dyDescent="0.25">
      <c r="A221" s="63" t="s">
        <v>99</v>
      </c>
      <c r="B221" s="66">
        <v>491902266</v>
      </c>
      <c r="C221" s="66">
        <v>491902266</v>
      </c>
      <c r="D221" s="66" t="s">
        <v>279</v>
      </c>
      <c r="E221" s="65">
        <f>IFERROR(VLOOKUP(C221,Pivot!A:B,2,0),0)</f>
        <v>0</v>
      </c>
      <c r="F221" s="65">
        <f>IFERROR(VLOOKUP(C221,Pivot!A:C,3,0),0)</f>
        <v>0</v>
      </c>
    </row>
    <row r="222" spans="1:6" x14ac:dyDescent="0.25">
      <c r="A222" s="63" t="s">
        <v>99</v>
      </c>
      <c r="B222" s="66">
        <v>491902266</v>
      </c>
      <c r="C222" s="66">
        <v>8904301753066</v>
      </c>
      <c r="D222" s="66" t="s">
        <v>280</v>
      </c>
      <c r="E222" s="65">
        <f>IFERROR(VLOOKUP(C222,Pivot!A:B,2,0),0)</f>
        <v>0</v>
      </c>
      <c r="F222" s="65">
        <f>IFERROR(VLOOKUP(C222,Pivot!A:C,3,0),0)</f>
        <v>0</v>
      </c>
    </row>
    <row r="223" spans="1:6" x14ac:dyDescent="0.25">
      <c r="A223" s="63" t="s">
        <v>99</v>
      </c>
      <c r="B223" s="66">
        <v>491902263</v>
      </c>
      <c r="C223" s="66">
        <v>491902263</v>
      </c>
      <c r="D223" s="66" t="s">
        <v>280</v>
      </c>
      <c r="E223" s="65">
        <f>IFERROR(VLOOKUP(C223,Pivot!A:B,2,0),0)</f>
        <v>0</v>
      </c>
      <c r="F223" s="65">
        <f>IFERROR(VLOOKUP(C223,Pivot!A:C,3,0),0)</f>
        <v>0</v>
      </c>
    </row>
    <row r="224" spans="1:6" x14ac:dyDescent="0.25">
      <c r="A224" s="63" t="s">
        <v>99</v>
      </c>
      <c r="B224" s="66">
        <v>491902263</v>
      </c>
      <c r="C224" s="66">
        <v>8904301753035</v>
      </c>
      <c r="D224" s="66" t="s">
        <v>281</v>
      </c>
      <c r="E224" s="65">
        <f>IFERROR(VLOOKUP(C224,Pivot!A:B,2,0),0)</f>
        <v>0</v>
      </c>
      <c r="F224" s="65">
        <f>IFERROR(VLOOKUP(C224,Pivot!A:C,3,0),0)</f>
        <v>0</v>
      </c>
    </row>
    <row r="225" spans="1:6" x14ac:dyDescent="0.25">
      <c r="A225" s="63" t="s">
        <v>99</v>
      </c>
      <c r="B225" s="66">
        <v>491902260</v>
      </c>
      <c r="C225" s="66">
        <v>491902260</v>
      </c>
      <c r="D225" s="66" t="s">
        <v>281</v>
      </c>
      <c r="E225" s="65">
        <f>IFERROR(VLOOKUP(C225,Pivot!A:B,2,0),0)</f>
        <v>0</v>
      </c>
      <c r="F225" s="65">
        <f>IFERROR(VLOOKUP(C225,Pivot!A:C,3,0),0)</f>
        <v>0</v>
      </c>
    </row>
    <row r="226" spans="1:6" x14ac:dyDescent="0.25">
      <c r="A226" s="63" t="s">
        <v>99</v>
      </c>
      <c r="B226" s="66">
        <v>491902260</v>
      </c>
      <c r="C226" s="66">
        <v>8904301753004</v>
      </c>
      <c r="D226" s="66" t="s">
        <v>282</v>
      </c>
      <c r="E226" s="65">
        <f>IFERROR(VLOOKUP(C226,Pivot!A:B,2,0),0)</f>
        <v>0</v>
      </c>
      <c r="F226" s="65">
        <f>IFERROR(VLOOKUP(C226,Pivot!A:C,3,0),0)</f>
        <v>0</v>
      </c>
    </row>
    <row r="227" spans="1:6" x14ac:dyDescent="0.25">
      <c r="A227" s="63" t="s">
        <v>99</v>
      </c>
      <c r="B227" s="66">
        <v>491902265</v>
      </c>
      <c r="C227" s="66">
        <v>491902265</v>
      </c>
      <c r="D227" s="66" t="s">
        <v>282</v>
      </c>
      <c r="E227" s="65">
        <f>IFERROR(VLOOKUP(C227,Pivot!A:B,2,0),0)</f>
        <v>0</v>
      </c>
      <c r="F227" s="65">
        <f>IFERROR(VLOOKUP(C227,Pivot!A:C,3,0),0)</f>
        <v>0</v>
      </c>
    </row>
    <row r="228" spans="1:6" x14ac:dyDescent="0.25">
      <c r="A228" s="63" t="s">
        <v>99</v>
      </c>
      <c r="B228" s="66">
        <v>491902265</v>
      </c>
      <c r="C228" s="66">
        <v>8904301753059</v>
      </c>
      <c r="D228" s="66" t="s">
        <v>282</v>
      </c>
      <c r="E228" s="65">
        <f>IFERROR(VLOOKUP(C228,Pivot!A:B,2,0),0)</f>
        <v>0</v>
      </c>
      <c r="F228" s="65">
        <f>IFERROR(VLOOKUP(C228,Pivot!A:C,3,0),0)</f>
        <v>0</v>
      </c>
    </row>
    <row r="229" spans="1:6" x14ac:dyDescent="0.25">
      <c r="A229" s="63" t="s">
        <v>99</v>
      </c>
      <c r="B229" s="66">
        <v>491902265</v>
      </c>
      <c r="C229" s="66">
        <v>5015353915913</v>
      </c>
      <c r="D229" s="66" t="s">
        <v>283</v>
      </c>
      <c r="E229" s="65">
        <f>IFERROR(VLOOKUP(C229,Pivot!A:B,2,0),0)</f>
        <v>0</v>
      </c>
      <c r="F229" s="65">
        <f>IFERROR(VLOOKUP(C229,Pivot!A:C,3,0),0)</f>
        <v>0</v>
      </c>
    </row>
    <row r="230" spans="1:6" x14ac:dyDescent="0.25">
      <c r="A230" s="63" t="s">
        <v>99</v>
      </c>
      <c r="B230" s="66">
        <v>491902261</v>
      </c>
      <c r="C230" s="66">
        <v>491902261</v>
      </c>
      <c r="D230" s="66" t="s">
        <v>283</v>
      </c>
      <c r="E230" s="65">
        <f>IFERROR(VLOOKUP(C230,Pivot!A:B,2,0),0)</f>
        <v>0</v>
      </c>
      <c r="F230" s="65">
        <f>IFERROR(VLOOKUP(C230,Pivot!A:C,3,0),0)</f>
        <v>0</v>
      </c>
    </row>
    <row r="231" spans="1:6" x14ac:dyDescent="0.25">
      <c r="A231" s="63" t="s">
        <v>99</v>
      </c>
      <c r="B231" s="66">
        <v>491902261</v>
      </c>
      <c r="C231" s="66">
        <v>8904301753011</v>
      </c>
      <c r="D231" s="66" t="s">
        <v>284</v>
      </c>
      <c r="E231" s="65">
        <f>IFERROR(VLOOKUP(C231,Pivot!A:B,2,0),0)</f>
        <v>0</v>
      </c>
      <c r="F231" s="65">
        <f>IFERROR(VLOOKUP(C231,Pivot!A:C,3,0),0)</f>
        <v>0</v>
      </c>
    </row>
    <row r="232" spans="1:6" x14ac:dyDescent="0.25">
      <c r="A232" s="63" t="s">
        <v>99</v>
      </c>
      <c r="B232" s="66">
        <v>492409207</v>
      </c>
      <c r="C232" s="66">
        <v>8906067988799</v>
      </c>
      <c r="D232" s="66" t="s">
        <v>285</v>
      </c>
      <c r="E232" s="65">
        <f>IFERROR(VLOOKUP(C232,Pivot!A:B,2,0),0)</f>
        <v>0</v>
      </c>
      <c r="F232" s="65">
        <f>IFERROR(VLOOKUP(C232,Pivot!A:C,3,0),0)</f>
        <v>0</v>
      </c>
    </row>
    <row r="233" spans="1:6" x14ac:dyDescent="0.25">
      <c r="A233" s="63" t="s">
        <v>99</v>
      </c>
      <c r="B233" s="66">
        <v>492409206</v>
      </c>
      <c r="C233" s="66">
        <v>8906067988782</v>
      </c>
      <c r="D233" s="66" t="s">
        <v>286</v>
      </c>
      <c r="E233" s="65">
        <f>IFERROR(VLOOKUP(C233,Pivot!A:B,2,0),0)</f>
        <v>0</v>
      </c>
      <c r="F233" s="65">
        <f>IFERROR(VLOOKUP(C233,Pivot!A:C,3,0),0)</f>
        <v>0</v>
      </c>
    </row>
    <row r="234" spans="1:6" x14ac:dyDescent="0.25">
      <c r="A234" s="63" t="s">
        <v>99</v>
      </c>
      <c r="B234" s="66">
        <v>492363380</v>
      </c>
      <c r="C234" s="66">
        <v>616985378913</v>
      </c>
      <c r="D234" s="66" t="s">
        <v>287</v>
      </c>
      <c r="E234" s="65">
        <f>IFERROR(VLOOKUP(C234,Pivot!A:B,2,0),0)</f>
        <v>0</v>
      </c>
      <c r="F234" s="65">
        <f>IFERROR(VLOOKUP(C234,Pivot!A:C,3,0),0)</f>
        <v>0</v>
      </c>
    </row>
    <row r="235" spans="1:6" x14ac:dyDescent="0.25">
      <c r="A235" s="63" t="s">
        <v>99</v>
      </c>
      <c r="B235" s="66">
        <v>492363381</v>
      </c>
      <c r="C235" s="66">
        <v>616985378920</v>
      </c>
      <c r="D235" s="66" t="s">
        <v>288</v>
      </c>
      <c r="E235" s="65">
        <f>IFERROR(VLOOKUP(C235,Pivot!A:B,2,0),0)</f>
        <v>0</v>
      </c>
      <c r="F235" s="65">
        <f>IFERROR(VLOOKUP(C235,Pivot!A:C,3,0),0)</f>
        <v>0</v>
      </c>
    </row>
    <row r="236" spans="1:6" x14ac:dyDescent="0.25">
      <c r="A236" s="63" t="s">
        <v>99</v>
      </c>
      <c r="B236" s="66">
        <v>492910683</v>
      </c>
      <c r="C236" s="66">
        <v>8904027123709</v>
      </c>
      <c r="D236" s="66" t="s">
        <v>289</v>
      </c>
      <c r="E236" s="65">
        <f>IFERROR(VLOOKUP(C236,Pivot!A:B,2,0),0)</f>
        <v>0</v>
      </c>
      <c r="F236" s="65">
        <f>IFERROR(VLOOKUP(C236,Pivot!A:C,3,0),0)</f>
        <v>0</v>
      </c>
    </row>
    <row r="237" spans="1:6" x14ac:dyDescent="0.25">
      <c r="A237" s="63" t="s">
        <v>99</v>
      </c>
      <c r="B237" s="66">
        <v>492910684</v>
      </c>
      <c r="C237" s="66">
        <v>8904027123877</v>
      </c>
      <c r="D237" s="66" t="s">
        <v>290</v>
      </c>
      <c r="E237" s="65">
        <f>IFERROR(VLOOKUP(C237,Pivot!A:B,2,0),0)</f>
        <v>0</v>
      </c>
      <c r="F237" s="65">
        <f>IFERROR(VLOOKUP(C237,Pivot!A:C,3,0),0)</f>
        <v>0</v>
      </c>
    </row>
    <row r="238" spans="1:6" x14ac:dyDescent="0.25">
      <c r="A238" s="63" t="s">
        <v>99</v>
      </c>
      <c r="B238" s="66">
        <v>493174330</v>
      </c>
      <c r="C238" s="66">
        <v>8905450228030</v>
      </c>
      <c r="D238" s="66" t="s">
        <v>291</v>
      </c>
      <c r="E238" s="65">
        <f>IFERROR(VLOOKUP(C238,Pivot!A:B,2,0),0)</f>
        <v>0</v>
      </c>
      <c r="F238" s="65">
        <f>IFERROR(VLOOKUP(C238,Pivot!A:C,3,0),0)</f>
        <v>0</v>
      </c>
    </row>
    <row r="239" spans="1:6" x14ac:dyDescent="0.25">
      <c r="A239" s="63" t="s">
        <v>99</v>
      </c>
      <c r="B239" s="66">
        <v>493174321</v>
      </c>
      <c r="C239" s="66">
        <v>8905450220898</v>
      </c>
      <c r="D239" s="66" t="s">
        <v>292</v>
      </c>
      <c r="E239" s="65">
        <f>IFERROR(VLOOKUP(C239,Pivot!A:B,2,0),0)</f>
        <v>0</v>
      </c>
      <c r="F239" s="65">
        <f>IFERROR(VLOOKUP(C239,Pivot!A:C,3,0),0)</f>
        <v>0</v>
      </c>
    </row>
    <row r="240" spans="1:6" x14ac:dyDescent="0.25">
      <c r="A240" s="63" t="s">
        <v>99</v>
      </c>
      <c r="B240" s="66">
        <v>493174322</v>
      </c>
      <c r="C240" s="66">
        <v>8905450220904</v>
      </c>
      <c r="D240" s="66" t="s">
        <v>293</v>
      </c>
      <c r="E240" s="65">
        <f>IFERROR(VLOOKUP(C240,Pivot!A:B,2,0),0)</f>
        <v>0</v>
      </c>
      <c r="F240" s="65">
        <f>IFERROR(VLOOKUP(C240,Pivot!A:C,3,0),0)</f>
        <v>0</v>
      </c>
    </row>
    <row r="241" spans="1:6" x14ac:dyDescent="0.25">
      <c r="A241" s="63" t="s">
        <v>99</v>
      </c>
      <c r="B241" s="66">
        <v>493662856</v>
      </c>
      <c r="C241" s="66">
        <v>8906147810477</v>
      </c>
      <c r="D241" s="66" t="s">
        <v>294</v>
      </c>
      <c r="E241" s="65">
        <f>IFERROR(VLOOKUP(C241,Pivot!A:B,2,0),0)</f>
        <v>0</v>
      </c>
      <c r="F241" s="65">
        <f>IFERROR(VLOOKUP(C241,Pivot!A:C,3,0),0)</f>
        <v>0</v>
      </c>
    </row>
    <row r="242" spans="1:6" x14ac:dyDescent="0.25">
      <c r="A242" s="63" t="s">
        <v>99</v>
      </c>
      <c r="B242" s="66">
        <v>493663462</v>
      </c>
      <c r="C242" s="66">
        <v>8904027124423</v>
      </c>
      <c r="D242" s="66" t="s">
        <v>295</v>
      </c>
      <c r="E242" s="65">
        <f>IFERROR(VLOOKUP(C242,Pivot!A:B,2,0),0)</f>
        <v>0</v>
      </c>
      <c r="F242" s="65">
        <f>IFERROR(VLOOKUP(C242,Pivot!A:C,3,0),0)</f>
        <v>0</v>
      </c>
    </row>
    <row r="243" spans="1:6" x14ac:dyDescent="0.25">
      <c r="A243" s="63" t="s">
        <v>99</v>
      </c>
      <c r="B243" s="66">
        <v>493174333</v>
      </c>
      <c r="C243" s="66">
        <v>3870003585241</v>
      </c>
      <c r="D243" s="66" t="s">
        <v>296</v>
      </c>
      <c r="E243" s="65">
        <f>IFERROR(VLOOKUP(C243,Pivot!A:B,2,0),0)</f>
        <v>0</v>
      </c>
      <c r="F243" s="65">
        <f>IFERROR(VLOOKUP(C243,Pivot!A:C,3,0),0)</f>
        <v>0</v>
      </c>
    </row>
    <row r="244" spans="1:6" x14ac:dyDescent="0.25">
      <c r="A244" s="63" t="s">
        <v>99</v>
      </c>
      <c r="B244" s="66">
        <v>491959807</v>
      </c>
      <c r="C244" s="66">
        <v>7449333275250</v>
      </c>
      <c r="D244" s="66" t="s">
        <v>297</v>
      </c>
      <c r="E244" s="65">
        <f>IFERROR(VLOOKUP(C244,Pivot!A:B,2,0),0)</f>
        <v>0</v>
      </c>
      <c r="F244" s="65">
        <f>IFERROR(VLOOKUP(C244,Pivot!A:C,3,0),0)</f>
        <v>0</v>
      </c>
    </row>
    <row r="245" spans="1:6" x14ac:dyDescent="0.25">
      <c r="A245" s="63" t="s">
        <v>99</v>
      </c>
      <c r="B245" s="66">
        <v>491898740</v>
      </c>
      <c r="C245" s="66">
        <v>7449351490499</v>
      </c>
      <c r="D245" s="66" t="s">
        <v>298</v>
      </c>
      <c r="E245" s="65">
        <f>IFERROR(VLOOKUP(C245,Pivot!A:B,2,0),0)</f>
        <v>0</v>
      </c>
      <c r="F245" s="65">
        <f>IFERROR(VLOOKUP(C245,Pivot!A:C,3,0),0)</f>
        <v>0</v>
      </c>
    </row>
    <row r="246" spans="1:6" x14ac:dyDescent="0.25">
      <c r="A246" s="63" t="s">
        <v>99</v>
      </c>
      <c r="B246" s="66">
        <v>491374895</v>
      </c>
      <c r="C246" s="66">
        <v>702921055281</v>
      </c>
      <c r="D246" s="66" t="s">
        <v>299</v>
      </c>
      <c r="E246" s="65">
        <f>IFERROR(VLOOKUP(C246,Pivot!A:B,2,0),0)</f>
        <v>0</v>
      </c>
      <c r="F246" s="65">
        <f>IFERROR(VLOOKUP(C246,Pivot!A:C,3,0),0)</f>
        <v>0</v>
      </c>
    </row>
    <row r="247" spans="1:6" x14ac:dyDescent="0.25">
      <c r="A247" s="63" t="s">
        <v>99</v>
      </c>
      <c r="B247" s="66">
        <v>491334523</v>
      </c>
      <c r="C247" s="66">
        <v>491334523</v>
      </c>
      <c r="D247" s="66" t="s">
        <v>299</v>
      </c>
      <c r="E247" s="65">
        <f>IFERROR(VLOOKUP(C247,Pivot!A:B,2,0),0)</f>
        <v>0</v>
      </c>
      <c r="F247" s="65">
        <f>IFERROR(VLOOKUP(C247,Pivot!A:C,3,0),0)</f>
        <v>0</v>
      </c>
    </row>
    <row r="248" spans="1:6" x14ac:dyDescent="0.25">
      <c r="A248" s="63" t="s">
        <v>99</v>
      </c>
      <c r="B248" s="66">
        <v>491334523</v>
      </c>
      <c r="C248" s="66">
        <v>702921055267</v>
      </c>
      <c r="D248" s="66" t="s">
        <v>300</v>
      </c>
      <c r="E248" s="65">
        <f>IFERROR(VLOOKUP(C248,Pivot!A:B,2,0),0)</f>
        <v>0</v>
      </c>
      <c r="F248" s="65">
        <f>IFERROR(VLOOKUP(C248,Pivot!A:C,3,0),0)</f>
        <v>0</v>
      </c>
    </row>
    <row r="249" spans="1:6" x14ac:dyDescent="0.25">
      <c r="A249" s="63" t="s">
        <v>99</v>
      </c>
      <c r="B249" s="66">
        <v>492408146</v>
      </c>
      <c r="C249" s="66">
        <v>8908015563140</v>
      </c>
      <c r="D249" s="66" t="s">
        <v>300</v>
      </c>
      <c r="E249" s="65">
        <f>IFERROR(VLOOKUP(C249,Pivot!A:B,2,0),0)</f>
        <v>0</v>
      </c>
      <c r="F249" s="65">
        <f>IFERROR(VLOOKUP(C249,Pivot!A:C,3,0),0)</f>
        <v>0</v>
      </c>
    </row>
    <row r="250" spans="1:6" x14ac:dyDescent="0.25">
      <c r="A250" s="63" t="s">
        <v>99</v>
      </c>
      <c r="B250" s="66">
        <v>492408146</v>
      </c>
      <c r="C250" s="66">
        <v>8908015563256</v>
      </c>
      <c r="D250" s="66" t="s">
        <v>301</v>
      </c>
      <c r="E250" s="65">
        <f>IFERROR(VLOOKUP(C250,Pivot!A:B,2,0),0)</f>
        <v>0</v>
      </c>
      <c r="F250" s="65">
        <f>IFERROR(VLOOKUP(C250,Pivot!A:C,3,0),0)</f>
        <v>0</v>
      </c>
    </row>
    <row r="251" spans="1:6" x14ac:dyDescent="0.25">
      <c r="A251" s="63" t="s">
        <v>99</v>
      </c>
      <c r="B251" s="66">
        <v>492408147</v>
      </c>
      <c r="C251" s="66">
        <v>8908015563133</v>
      </c>
      <c r="D251" s="66" t="s">
        <v>301</v>
      </c>
      <c r="E251" s="65">
        <f>IFERROR(VLOOKUP(C251,Pivot!A:B,2,0),0)</f>
        <v>0</v>
      </c>
      <c r="F251" s="65">
        <f>IFERROR(VLOOKUP(C251,Pivot!A:C,3,0),0)</f>
        <v>0</v>
      </c>
    </row>
    <row r="252" spans="1:6" x14ac:dyDescent="0.25">
      <c r="A252" s="63" t="s">
        <v>99</v>
      </c>
      <c r="B252" s="66">
        <v>492408147</v>
      </c>
      <c r="C252" s="66">
        <v>8908015563249</v>
      </c>
      <c r="D252" s="66" t="s">
        <v>302</v>
      </c>
      <c r="E252" s="65">
        <f>IFERROR(VLOOKUP(C252,Pivot!A:B,2,0),0)</f>
        <v>0</v>
      </c>
      <c r="F252" s="65">
        <f>IFERROR(VLOOKUP(C252,Pivot!A:C,3,0),0)</f>
        <v>0</v>
      </c>
    </row>
    <row r="253" spans="1:6" x14ac:dyDescent="0.25">
      <c r="A253" s="63" t="s">
        <v>99</v>
      </c>
      <c r="B253" s="66">
        <v>494230507</v>
      </c>
      <c r="C253" s="66">
        <v>8908015563386</v>
      </c>
      <c r="D253" s="66" t="s">
        <v>303</v>
      </c>
      <c r="E253" s="65">
        <f>IFERROR(VLOOKUP(C253,Pivot!A:B,2,0),0)</f>
        <v>0</v>
      </c>
      <c r="F253" s="65">
        <f>IFERROR(VLOOKUP(C253,Pivot!A:C,3,0),0)</f>
        <v>0</v>
      </c>
    </row>
    <row r="254" spans="1:6" x14ac:dyDescent="0.25">
      <c r="A254" s="63" t="s">
        <v>99</v>
      </c>
      <c r="B254" s="66">
        <v>494230508</v>
      </c>
      <c r="C254" s="66">
        <v>8908015563393</v>
      </c>
      <c r="D254" s="66" t="s">
        <v>304</v>
      </c>
      <c r="E254" s="65">
        <f>IFERROR(VLOOKUP(C254,Pivot!A:B,2,0),0)</f>
        <v>0</v>
      </c>
      <c r="F254" s="65">
        <f>IFERROR(VLOOKUP(C254,Pivot!A:C,3,0),0)</f>
        <v>0</v>
      </c>
    </row>
    <row r="255" spans="1:6" x14ac:dyDescent="0.25">
      <c r="A255" s="63" t="s">
        <v>99</v>
      </c>
      <c r="B255" s="66">
        <v>493174963</v>
      </c>
      <c r="C255" s="66">
        <v>8908015563300</v>
      </c>
      <c r="D255" s="66" t="s">
        <v>305</v>
      </c>
      <c r="E255" s="65">
        <f>IFERROR(VLOOKUP(C255,Pivot!A:B,2,0),0)</f>
        <v>0</v>
      </c>
      <c r="F255" s="65">
        <f>IFERROR(VLOOKUP(C255,Pivot!A:C,3,0),0)</f>
        <v>0</v>
      </c>
    </row>
    <row r="256" spans="1:6" x14ac:dyDescent="0.25">
      <c r="A256" s="63" t="s">
        <v>99</v>
      </c>
      <c r="B256" s="66">
        <v>493174961</v>
      </c>
      <c r="C256" s="66">
        <v>8908015563263</v>
      </c>
      <c r="D256" s="66" t="s">
        <v>306</v>
      </c>
      <c r="E256" s="65">
        <f>IFERROR(VLOOKUP(C256,Pivot!A:B,2,0),0)</f>
        <v>0</v>
      </c>
      <c r="F256" s="65">
        <f>IFERROR(VLOOKUP(C256,Pivot!A:C,3,0),0)</f>
        <v>0</v>
      </c>
    </row>
    <row r="257" spans="1:6" x14ac:dyDescent="0.25">
      <c r="A257" s="63" t="s">
        <v>99</v>
      </c>
      <c r="B257" s="66">
        <v>493174962</v>
      </c>
      <c r="C257" s="66">
        <v>8908015563294</v>
      </c>
      <c r="D257" s="66" t="s">
        <v>306</v>
      </c>
      <c r="E257" s="65">
        <f>IFERROR(VLOOKUP(C257,Pivot!A:B,2,0),0)</f>
        <v>0</v>
      </c>
      <c r="F257" s="65">
        <f>IFERROR(VLOOKUP(C257,Pivot!A:C,3,0),0)</f>
        <v>0</v>
      </c>
    </row>
    <row r="258" spans="1:6" x14ac:dyDescent="0.25">
      <c r="A258" s="63" t="s">
        <v>99</v>
      </c>
      <c r="B258" s="66">
        <v>493174962</v>
      </c>
      <c r="C258" s="66">
        <v>8908015563270</v>
      </c>
      <c r="D258" s="66" t="s">
        <v>307</v>
      </c>
      <c r="E258" s="65">
        <f>IFERROR(VLOOKUP(C258,Pivot!A:B,2,0),0)</f>
        <v>0</v>
      </c>
      <c r="F258" s="65">
        <f>IFERROR(VLOOKUP(C258,Pivot!A:C,3,0),0)</f>
        <v>0</v>
      </c>
    </row>
    <row r="259" spans="1:6" x14ac:dyDescent="0.25">
      <c r="A259" s="63" t="s">
        <v>99</v>
      </c>
      <c r="B259" s="66">
        <v>493663500</v>
      </c>
      <c r="C259" s="66">
        <v>493663500</v>
      </c>
      <c r="D259" s="66" t="s">
        <v>307</v>
      </c>
      <c r="E259" s="65">
        <f>IFERROR(VLOOKUP(C259,Pivot!A:B,2,0),0)</f>
        <v>0</v>
      </c>
      <c r="F259" s="65">
        <f>IFERROR(VLOOKUP(C259,Pivot!A:C,3,0),0)</f>
        <v>0</v>
      </c>
    </row>
    <row r="260" spans="1:6" x14ac:dyDescent="0.25">
      <c r="A260" s="63" t="s">
        <v>99</v>
      </c>
      <c r="B260" s="66">
        <v>493663500</v>
      </c>
      <c r="C260" s="66">
        <v>8905450698710</v>
      </c>
      <c r="D260" s="66" t="s">
        <v>308</v>
      </c>
      <c r="E260" s="65">
        <f>IFERROR(VLOOKUP(C260,Pivot!A:B,2,0),0)</f>
        <v>0</v>
      </c>
      <c r="F260" s="65">
        <f>IFERROR(VLOOKUP(C260,Pivot!A:C,3,0),0)</f>
        <v>0</v>
      </c>
    </row>
    <row r="261" spans="1:6" x14ac:dyDescent="0.25">
      <c r="A261" s="63" t="s">
        <v>99</v>
      </c>
      <c r="B261" s="66">
        <v>493663499</v>
      </c>
      <c r="C261" s="66">
        <v>493663499</v>
      </c>
      <c r="D261" s="66" t="s">
        <v>308</v>
      </c>
      <c r="E261" s="65">
        <f>IFERROR(VLOOKUP(C261,Pivot!A:B,2,0),0)</f>
        <v>0</v>
      </c>
      <c r="F261" s="65">
        <f>IFERROR(VLOOKUP(C261,Pivot!A:C,3,0),0)</f>
        <v>0</v>
      </c>
    </row>
    <row r="262" spans="1:6" x14ac:dyDescent="0.25">
      <c r="A262" s="63" t="s">
        <v>99</v>
      </c>
      <c r="B262" s="66">
        <v>493663499</v>
      </c>
      <c r="C262" s="66">
        <v>8905450698703</v>
      </c>
      <c r="D262" s="66" t="s">
        <v>309</v>
      </c>
      <c r="E262" s="65">
        <f>IFERROR(VLOOKUP(C262,Pivot!A:B,2,0),0)</f>
        <v>0</v>
      </c>
      <c r="F262" s="65">
        <f>IFERROR(VLOOKUP(C262,Pivot!A:C,3,0),0)</f>
        <v>0</v>
      </c>
    </row>
    <row r="263" spans="1:6" x14ac:dyDescent="0.25">
      <c r="A263" s="63" t="s">
        <v>99</v>
      </c>
      <c r="B263" s="66">
        <v>493663498</v>
      </c>
      <c r="C263" s="66">
        <v>493663498</v>
      </c>
      <c r="D263" s="66" t="s">
        <v>310</v>
      </c>
      <c r="E263" s="65">
        <f>IFERROR(VLOOKUP(C263,Pivot!A:B,2,0),0)</f>
        <v>0</v>
      </c>
      <c r="F263" s="65">
        <f>IFERROR(VLOOKUP(C263,Pivot!A:C,3,0),0)</f>
        <v>0</v>
      </c>
    </row>
    <row r="264" spans="1:6" x14ac:dyDescent="0.25">
      <c r="A264" s="63" t="s">
        <v>99</v>
      </c>
      <c r="B264" s="66">
        <v>492408260</v>
      </c>
      <c r="C264" s="66">
        <v>492408260</v>
      </c>
      <c r="D264" s="66" t="s">
        <v>310</v>
      </c>
      <c r="E264" s="65">
        <f>IFERROR(VLOOKUP(C264,Pivot!A:B,2,0),0)</f>
        <v>0</v>
      </c>
      <c r="F264" s="65">
        <f>IFERROR(VLOOKUP(C264,Pivot!A:C,3,0),0)</f>
        <v>0</v>
      </c>
    </row>
    <row r="265" spans="1:6" x14ac:dyDescent="0.25">
      <c r="A265" s="63" t="s">
        <v>99</v>
      </c>
      <c r="B265" s="66">
        <v>492408260</v>
      </c>
      <c r="C265" s="66">
        <v>8905450033573</v>
      </c>
      <c r="D265" s="66" t="s">
        <v>311</v>
      </c>
      <c r="E265" s="65">
        <f>IFERROR(VLOOKUP(C265,Pivot!A:B,2,0),0)</f>
        <v>0</v>
      </c>
      <c r="F265" s="65">
        <f>IFERROR(VLOOKUP(C265,Pivot!A:C,3,0),0)</f>
        <v>0</v>
      </c>
    </row>
    <row r="266" spans="1:6" x14ac:dyDescent="0.25">
      <c r="A266" s="63" t="s">
        <v>99</v>
      </c>
      <c r="B266" s="66">
        <v>491898739</v>
      </c>
      <c r="C266" s="66">
        <v>7449346075069</v>
      </c>
      <c r="D266" s="66" t="s">
        <v>312</v>
      </c>
      <c r="E266" s="65">
        <f>IFERROR(VLOOKUP(C266,Pivot!A:B,2,0),0)</f>
        <v>0</v>
      </c>
      <c r="F266" s="65">
        <f>IFERROR(VLOOKUP(C266,Pivot!A:C,3,0),0)</f>
        <v>0</v>
      </c>
    </row>
    <row r="267" spans="1:6" x14ac:dyDescent="0.25">
      <c r="A267" s="63" t="s">
        <v>99</v>
      </c>
      <c r="B267" s="66">
        <v>492409219</v>
      </c>
      <c r="C267" s="66">
        <v>9019720453462</v>
      </c>
      <c r="D267" s="66" t="s">
        <v>313</v>
      </c>
      <c r="E267" s="65">
        <f>IFERROR(VLOOKUP(C267,Pivot!A:B,2,0),0)</f>
        <v>0</v>
      </c>
      <c r="F267" s="65">
        <f>IFERROR(VLOOKUP(C267,Pivot!A:C,3,0),0)</f>
        <v>0</v>
      </c>
    </row>
    <row r="268" spans="1:6" x14ac:dyDescent="0.25">
      <c r="A268" s="63" t="s">
        <v>99</v>
      </c>
      <c r="B268" s="66">
        <v>491334520</v>
      </c>
      <c r="C268" s="66">
        <v>491334520</v>
      </c>
      <c r="D268" s="66" t="s">
        <v>313</v>
      </c>
      <c r="E268" s="65">
        <f>IFERROR(VLOOKUP(C268,Pivot!A:B,2,0),0)</f>
        <v>0</v>
      </c>
      <c r="F268" s="65">
        <f>IFERROR(VLOOKUP(C268,Pivot!A:C,3,0),0)</f>
        <v>0</v>
      </c>
    </row>
    <row r="269" spans="1:6" x14ac:dyDescent="0.25">
      <c r="A269" s="63" t="s">
        <v>99</v>
      </c>
      <c r="B269" s="66">
        <v>491334520</v>
      </c>
      <c r="C269" s="66">
        <v>702921055236</v>
      </c>
      <c r="D269" s="66" t="s">
        <v>314</v>
      </c>
      <c r="E269" s="65">
        <f>IFERROR(VLOOKUP(C269,Pivot!A:B,2,0),0)</f>
        <v>0</v>
      </c>
      <c r="F269" s="65">
        <f>IFERROR(VLOOKUP(C269,Pivot!A:C,3,0),0)</f>
        <v>0</v>
      </c>
    </row>
    <row r="270" spans="1:6" x14ac:dyDescent="0.25">
      <c r="A270" s="63" t="s">
        <v>99</v>
      </c>
      <c r="B270" s="66">
        <v>491960484</v>
      </c>
      <c r="C270" s="66">
        <v>3870003575242</v>
      </c>
      <c r="D270" s="66" t="s">
        <v>315</v>
      </c>
      <c r="E270" s="65">
        <f>IFERROR(VLOOKUP(C270,Pivot!A:B,2,0),0)</f>
        <v>0</v>
      </c>
      <c r="F270" s="65">
        <f>IFERROR(VLOOKUP(C270,Pivot!A:C,3,0),0)</f>
        <v>0</v>
      </c>
    </row>
    <row r="271" spans="1:6" x14ac:dyDescent="0.25">
      <c r="A271" s="63" t="s">
        <v>99</v>
      </c>
      <c r="B271" s="66">
        <v>491490132</v>
      </c>
      <c r="C271" s="66">
        <v>702921055304</v>
      </c>
      <c r="D271" s="66" t="s">
        <v>316</v>
      </c>
      <c r="E271" s="65">
        <f>IFERROR(VLOOKUP(C271,Pivot!A:B,2,0),0)</f>
        <v>0</v>
      </c>
      <c r="F271" s="65">
        <f>IFERROR(VLOOKUP(C271,Pivot!A:C,3,0),0)</f>
        <v>0</v>
      </c>
    </row>
    <row r="272" spans="1:6" x14ac:dyDescent="0.25">
      <c r="A272" s="63" t="s">
        <v>99</v>
      </c>
      <c r="B272" s="66">
        <v>491334518</v>
      </c>
      <c r="C272" s="66">
        <v>491334518</v>
      </c>
      <c r="D272" s="66" t="s">
        <v>316</v>
      </c>
      <c r="E272" s="65">
        <f>IFERROR(VLOOKUP(C272,Pivot!A:B,2,0),0)</f>
        <v>0</v>
      </c>
      <c r="F272" s="65">
        <f>IFERROR(VLOOKUP(C272,Pivot!A:C,3,0),0)</f>
        <v>0</v>
      </c>
    </row>
    <row r="273" spans="1:6" x14ac:dyDescent="0.25">
      <c r="A273" s="63" t="s">
        <v>99</v>
      </c>
      <c r="B273" s="66">
        <v>491334518</v>
      </c>
      <c r="C273" s="66">
        <v>702921055212</v>
      </c>
      <c r="D273" s="66" t="s">
        <v>317</v>
      </c>
      <c r="E273" s="65">
        <f>IFERROR(VLOOKUP(C273,Pivot!A:B,2,0),0)</f>
        <v>0</v>
      </c>
      <c r="F273" s="65">
        <f>IFERROR(VLOOKUP(C273,Pivot!A:C,3,0),0)</f>
        <v>0</v>
      </c>
    </row>
    <row r="274" spans="1:6" x14ac:dyDescent="0.25">
      <c r="A274" s="63" t="s">
        <v>99</v>
      </c>
      <c r="B274" s="66">
        <v>492409218</v>
      </c>
      <c r="C274" s="66">
        <v>9019720483377</v>
      </c>
      <c r="D274" s="66" t="s">
        <v>318</v>
      </c>
      <c r="E274" s="65">
        <f>IFERROR(VLOOKUP(C274,Pivot!A:B,2,0),0)</f>
        <v>0</v>
      </c>
      <c r="F274" s="65">
        <f>IFERROR(VLOOKUP(C274,Pivot!A:C,3,0),0)</f>
        <v>0</v>
      </c>
    </row>
    <row r="275" spans="1:6" x14ac:dyDescent="0.25">
      <c r="A275" s="63" t="s">
        <v>99</v>
      </c>
      <c r="B275" s="66">
        <v>493176029</v>
      </c>
      <c r="C275" s="66">
        <v>8905450257696</v>
      </c>
      <c r="D275" s="66" t="s">
        <v>319</v>
      </c>
      <c r="E275" s="65">
        <f>IFERROR(VLOOKUP(C275,Pivot!A:B,2,0),0)</f>
        <v>0</v>
      </c>
      <c r="F275" s="65">
        <f>IFERROR(VLOOKUP(C275,Pivot!A:C,3,0),0)</f>
        <v>0</v>
      </c>
    </row>
    <row r="276" spans="1:6" x14ac:dyDescent="0.25">
      <c r="A276" s="63" t="s">
        <v>99</v>
      </c>
      <c r="B276" s="66">
        <v>493176026</v>
      </c>
      <c r="C276" s="66">
        <v>8905450257665</v>
      </c>
      <c r="D276" s="66" t="s">
        <v>320</v>
      </c>
      <c r="E276" s="65">
        <f>IFERROR(VLOOKUP(C276,Pivot!A:B,2,0),0)</f>
        <v>0</v>
      </c>
      <c r="F276" s="65">
        <f>IFERROR(VLOOKUP(C276,Pivot!A:C,3,0),0)</f>
        <v>0</v>
      </c>
    </row>
    <row r="277" spans="1:6" x14ac:dyDescent="0.25">
      <c r="A277" s="63" t="s">
        <v>99</v>
      </c>
      <c r="B277" s="66">
        <v>493176025</v>
      </c>
      <c r="C277" s="66">
        <v>8905450257658</v>
      </c>
      <c r="D277" s="66" t="s">
        <v>321</v>
      </c>
      <c r="E277" s="65">
        <f>IFERROR(VLOOKUP(C277,Pivot!A:B,2,0),0)</f>
        <v>0</v>
      </c>
      <c r="F277" s="65">
        <f>IFERROR(VLOOKUP(C277,Pivot!A:C,3,0),0)</f>
        <v>0</v>
      </c>
    </row>
    <row r="278" spans="1:6" x14ac:dyDescent="0.25">
      <c r="A278" s="63" t="s">
        <v>99</v>
      </c>
      <c r="B278" s="66">
        <v>493176028</v>
      </c>
      <c r="C278" s="66">
        <v>8905450257689</v>
      </c>
      <c r="D278" s="66" t="s">
        <v>322</v>
      </c>
      <c r="E278" s="65">
        <f>IFERROR(VLOOKUP(C278,Pivot!A:B,2,0),0)</f>
        <v>0</v>
      </c>
      <c r="F278" s="65">
        <f>IFERROR(VLOOKUP(C278,Pivot!A:C,3,0),0)</f>
        <v>0</v>
      </c>
    </row>
    <row r="279" spans="1:6" x14ac:dyDescent="0.25">
      <c r="A279" s="63" t="s">
        <v>99</v>
      </c>
      <c r="B279" s="66">
        <v>492410181</v>
      </c>
      <c r="C279" s="66">
        <v>492410181</v>
      </c>
      <c r="D279" s="66" t="s">
        <v>323</v>
      </c>
      <c r="E279" s="65">
        <f>IFERROR(VLOOKUP(C279,Pivot!A:B,2,0),0)</f>
        <v>0</v>
      </c>
      <c r="F279" s="65">
        <f>IFERROR(VLOOKUP(C279,Pivot!A:C,3,0),0)</f>
        <v>0</v>
      </c>
    </row>
    <row r="280" spans="1:6" x14ac:dyDescent="0.25">
      <c r="A280" s="63" t="s">
        <v>99</v>
      </c>
      <c r="B280" s="66">
        <v>492409569</v>
      </c>
      <c r="C280" s="66">
        <v>5015353836843</v>
      </c>
      <c r="D280" s="66" t="s">
        <v>324</v>
      </c>
      <c r="E280" s="65">
        <f>IFERROR(VLOOKUP(C280,Pivot!A:B,2,0),0)</f>
        <v>0</v>
      </c>
      <c r="F280" s="65">
        <f>IFERROR(VLOOKUP(C280,Pivot!A:C,3,0),0)</f>
        <v>0</v>
      </c>
    </row>
    <row r="281" spans="1:6" x14ac:dyDescent="0.25">
      <c r="A281" s="63" t="s">
        <v>99</v>
      </c>
      <c r="B281" s="66">
        <v>492408539</v>
      </c>
      <c r="C281" s="66">
        <v>9019720499002</v>
      </c>
      <c r="D281" s="66" t="s">
        <v>325</v>
      </c>
      <c r="E281" s="65">
        <f>IFERROR(VLOOKUP(C281,Pivot!A:B,2,0),0)</f>
        <v>0</v>
      </c>
      <c r="F281" s="65">
        <f>IFERROR(VLOOKUP(C281,Pivot!A:C,3,0),0)</f>
        <v>0</v>
      </c>
    </row>
    <row r="282" spans="1:6" x14ac:dyDescent="0.25">
      <c r="A282" s="63" t="s">
        <v>99</v>
      </c>
      <c r="B282" s="66">
        <v>494229806</v>
      </c>
      <c r="C282" s="66">
        <v>494229806</v>
      </c>
      <c r="D282" s="66" t="s">
        <v>325</v>
      </c>
      <c r="E282" s="65">
        <f>IFERROR(VLOOKUP(C282,Pivot!A:B,2,0),0)</f>
        <v>0</v>
      </c>
      <c r="F282" s="65">
        <f>IFERROR(VLOOKUP(C282,Pivot!A:C,3,0),0)</f>
        <v>0</v>
      </c>
    </row>
    <row r="283" spans="1:6" x14ac:dyDescent="0.25">
      <c r="A283" s="63" t="s">
        <v>99</v>
      </c>
      <c r="B283" s="66">
        <v>494229806</v>
      </c>
      <c r="C283" s="66">
        <v>8905450757387</v>
      </c>
      <c r="D283" s="66" t="s">
        <v>326</v>
      </c>
      <c r="E283" s="65">
        <f>IFERROR(VLOOKUP(C283,Pivot!A:B,2,0),0)</f>
        <v>0</v>
      </c>
      <c r="F283" s="65">
        <f>IFERROR(VLOOKUP(C283,Pivot!A:C,3,0),0)</f>
        <v>0</v>
      </c>
    </row>
    <row r="284" spans="1:6" x14ac:dyDescent="0.25">
      <c r="A284" s="63" t="s">
        <v>99</v>
      </c>
      <c r="B284" s="66">
        <v>492337227</v>
      </c>
      <c r="C284" s="66">
        <v>8902491016923</v>
      </c>
      <c r="D284" s="66" t="s">
        <v>327</v>
      </c>
      <c r="E284" s="65">
        <f>IFERROR(VLOOKUP(C284,Pivot!A:B,2,0),0)</f>
        <v>0</v>
      </c>
      <c r="F284" s="65">
        <f>IFERROR(VLOOKUP(C284,Pivot!A:C,3,0),0)</f>
        <v>0</v>
      </c>
    </row>
    <row r="285" spans="1:6" x14ac:dyDescent="0.25">
      <c r="A285" s="63" t="s">
        <v>99</v>
      </c>
      <c r="B285" s="66">
        <v>492337222</v>
      </c>
      <c r="C285" s="66">
        <v>8902491016930</v>
      </c>
      <c r="D285" s="66" t="s">
        <v>328</v>
      </c>
      <c r="E285" s="65">
        <f>IFERROR(VLOOKUP(C285,Pivot!A:B,2,0),0)</f>
        <v>0</v>
      </c>
      <c r="F285" s="65">
        <f>IFERROR(VLOOKUP(C285,Pivot!A:C,3,0),0)</f>
        <v>0</v>
      </c>
    </row>
    <row r="286" spans="1:6" x14ac:dyDescent="0.25">
      <c r="A286" s="63" t="s">
        <v>99</v>
      </c>
      <c r="B286" s="66">
        <v>492910368</v>
      </c>
      <c r="C286" s="66">
        <v>8906123061527</v>
      </c>
      <c r="D286" s="66" t="s">
        <v>329</v>
      </c>
      <c r="E286" s="65">
        <f>IFERROR(VLOOKUP(C286,Pivot!A:B,2,0),0)</f>
        <v>0</v>
      </c>
      <c r="F286" s="65">
        <f>IFERROR(VLOOKUP(C286,Pivot!A:C,3,0),0)</f>
        <v>0</v>
      </c>
    </row>
    <row r="287" spans="1:6" x14ac:dyDescent="0.25">
      <c r="A287" s="63" t="s">
        <v>99</v>
      </c>
      <c r="B287" s="66">
        <v>492409670</v>
      </c>
      <c r="C287" s="66">
        <v>8905450078703</v>
      </c>
      <c r="D287" s="66" t="s">
        <v>330</v>
      </c>
      <c r="E287" s="65">
        <f>IFERROR(VLOOKUP(C287,Pivot!A:B,2,0),0)</f>
        <v>0</v>
      </c>
      <c r="F287" s="65">
        <f>IFERROR(VLOOKUP(C287,Pivot!A:C,3,0),0)</f>
        <v>0</v>
      </c>
    </row>
    <row r="288" spans="1:6" x14ac:dyDescent="0.25">
      <c r="A288" s="63" t="s">
        <v>99</v>
      </c>
      <c r="B288" s="66">
        <v>492910342</v>
      </c>
      <c r="C288" s="66">
        <v>8904027123501</v>
      </c>
      <c r="D288" s="66" t="s">
        <v>331</v>
      </c>
      <c r="E288" s="65">
        <f>IFERROR(VLOOKUP(C288,Pivot!A:B,2,0),0)</f>
        <v>0</v>
      </c>
      <c r="F288" s="65">
        <f>IFERROR(VLOOKUP(C288,Pivot!A:C,3,0),0)</f>
        <v>0</v>
      </c>
    </row>
    <row r="289" spans="1:6" x14ac:dyDescent="0.25">
      <c r="A289" s="63" t="s">
        <v>99</v>
      </c>
      <c r="B289" s="66">
        <v>493175604</v>
      </c>
      <c r="C289" s="66">
        <v>8904027124096</v>
      </c>
      <c r="D289" s="66" t="s">
        <v>332</v>
      </c>
      <c r="E289" s="65">
        <f>IFERROR(VLOOKUP(C289,Pivot!A:B,2,0),0)</f>
        <v>0</v>
      </c>
      <c r="F289" s="65">
        <f>IFERROR(VLOOKUP(C289,Pivot!A:C,3,0),0)</f>
        <v>0</v>
      </c>
    </row>
    <row r="290" spans="1:6" x14ac:dyDescent="0.25">
      <c r="A290" s="63" t="s">
        <v>99</v>
      </c>
      <c r="B290" s="66">
        <v>493175603</v>
      </c>
      <c r="C290" s="66">
        <v>8904027124003</v>
      </c>
      <c r="D290" s="66" t="s">
        <v>333</v>
      </c>
      <c r="E290" s="65">
        <f>IFERROR(VLOOKUP(C290,Pivot!A:B,2,0),0)</f>
        <v>0</v>
      </c>
      <c r="F290" s="65">
        <f>IFERROR(VLOOKUP(C290,Pivot!A:C,3,0),0)</f>
        <v>0</v>
      </c>
    </row>
    <row r="291" spans="1:6" x14ac:dyDescent="0.25">
      <c r="A291" s="63" t="s">
        <v>99</v>
      </c>
      <c r="B291" s="66">
        <v>493174318</v>
      </c>
      <c r="C291" s="66">
        <v>8905450220867</v>
      </c>
      <c r="D291" s="66" t="s">
        <v>334</v>
      </c>
      <c r="E291" s="65">
        <f>IFERROR(VLOOKUP(C291,Pivot!A:B,2,0),0)</f>
        <v>0</v>
      </c>
      <c r="F291" s="65">
        <f>IFERROR(VLOOKUP(C291,Pivot!A:C,3,0),0)</f>
        <v>0</v>
      </c>
    </row>
    <row r="292" spans="1:6" x14ac:dyDescent="0.25">
      <c r="A292" s="63" t="s">
        <v>99</v>
      </c>
      <c r="B292" s="66">
        <v>493174320</v>
      </c>
      <c r="C292" s="66">
        <v>8905450220881</v>
      </c>
      <c r="D292" s="66" t="s">
        <v>335</v>
      </c>
      <c r="E292" s="65">
        <f>IFERROR(VLOOKUP(C292,Pivot!A:B,2,0),0)</f>
        <v>0</v>
      </c>
      <c r="F292" s="65">
        <f>IFERROR(VLOOKUP(C292,Pivot!A:C,3,0),0)</f>
        <v>0</v>
      </c>
    </row>
    <row r="293" spans="1:6" x14ac:dyDescent="0.25">
      <c r="A293" s="63" t="s">
        <v>99</v>
      </c>
      <c r="B293" s="66">
        <v>493174319</v>
      </c>
      <c r="C293" s="66">
        <v>8905450220874</v>
      </c>
      <c r="D293" s="66" t="s">
        <v>336</v>
      </c>
      <c r="E293" s="65">
        <f>IFERROR(VLOOKUP(C293,Pivot!A:B,2,0),0)</f>
        <v>0</v>
      </c>
      <c r="F293" s="65">
        <f>IFERROR(VLOOKUP(C293,Pivot!A:C,3,0),0)</f>
        <v>0</v>
      </c>
    </row>
    <row r="294" spans="1:6" x14ac:dyDescent="0.25">
      <c r="A294" s="63" t="s">
        <v>99</v>
      </c>
      <c r="B294" s="66">
        <v>491960162</v>
      </c>
      <c r="C294" s="66">
        <v>8904301767278</v>
      </c>
      <c r="D294" s="66" t="s">
        <v>337</v>
      </c>
      <c r="E294" s="65">
        <f>IFERROR(VLOOKUP(C294,Pivot!A:B,2,0),0)</f>
        <v>1</v>
      </c>
      <c r="F294" s="65">
        <f>IFERROR(VLOOKUP(C294,Pivot!A:C,3,0),0)</f>
        <v>1799</v>
      </c>
    </row>
    <row r="295" spans="1:6" x14ac:dyDescent="0.25">
      <c r="A295" s="63" t="s">
        <v>99</v>
      </c>
      <c r="B295" s="66">
        <v>491960163</v>
      </c>
      <c r="C295" s="66">
        <v>8904301767285</v>
      </c>
      <c r="D295" s="66" t="s">
        <v>338</v>
      </c>
      <c r="E295" s="65">
        <f>IFERROR(VLOOKUP(C295,Pivot!A:B,2,0),0)</f>
        <v>0</v>
      </c>
      <c r="F295" s="65">
        <f>IFERROR(VLOOKUP(C295,Pivot!A:C,3,0),0)</f>
        <v>0</v>
      </c>
    </row>
    <row r="296" spans="1:6" x14ac:dyDescent="0.25">
      <c r="A296" s="63" t="s">
        <v>99</v>
      </c>
      <c r="B296" s="66">
        <v>492910461</v>
      </c>
      <c r="C296" s="66">
        <v>8905450141025</v>
      </c>
      <c r="D296" s="66" t="s">
        <v>339</v>
      </c>
      <c r="E296" s="65">
        <f>IFERROR(VLOOKUP(C296,Pivot!A:B,2,0),0)</f>
        <v>0</v>
      </c>
      <c r="F296" s="65">
        <f>IFERROR(VLOOKUP(C296,Pivot!A:C,3,0),0)</f>
        <v>0</v>
      </c>
    </row>
    <row r="297" spans="1:6" x14ac:dyDescent="0.25">
      <c r="A297" s="63" t="s">
        <v>99</v>
      </c>
      <c r="B297" s="66">
        <v>492409521</v>
      </c>
      <c r="C297" s="66">
        <v>8905450073920</v>
      </c>
      <c r="D297" s="66" t="s">
        <v>340</v>
      </c>
      <c r="E297" s="65">
        <f>IFERROR(VLOOKUP(C297,Pivot!A:B,2,0),0)</f>
        <v>0</v>
      </c>
      <c r="F297" s="65">
        <f>IFERROR(VLOOKUP(C297,Pivot!A:C,3,0),0)</f>
        <v>0</v>
      </c>
    </row>
    <row r="298" spans="1:6" x14ac:dyDescent="0.25">
      <c r="A298" s="63" t="s">
        <v>99</v>
      </c>
      <c r="B298" s="66">
        <v>492409520</v>
      </c>
      <c r="C298" s="66">
        <v>8905450073913</v>
      </c>
      <c r="D298" s="66" t="s">
        <v>341</v>
      </c>
      <c r="E298" s="65">
        <f>IFERROR(VLOOKUP(C298,Pivot!A:B,2,0),0)</f>
        <v>0</v>
      </c>
      <c r="F298" s="65">
        <f>IFERROR(VLOOKUP(C298,Pivot!A:C,3,0),0)</f>
        <v>0</v>
      </c>
    </row>
    <row r="299" spans="1:6" x14ac:dyDescent="0.25">
      <c r="A299" s="63" t="s">
        <v>99</v>
      </c>
      <c r="B299" s="66">
        <v>492407647</v>
      </c>
      <c r="C299" s="66">
        <v>492407647</v>
      </c>
      <c r="D299" s="66" t="s">
        <v>341</v>
      </c>
      <c r="E299" s="65">
        <f>IFERROR(VLOOKUP(C299,Pivot!A:B,2,0),0)</f>
        <v>0</v>
      </c>
      <c r="F299" s="65">
        <f>IFERROR(VLOOKUP(C299,Pivot!A:C,3,0),0)</f>
        <v>0</v>
      </c>
    </row>
    <row r="300" spans="1:6" x14ac:dyDescent="0.25">
      <c r="A300" s="63" t="s">
        <v>99</v>
      </c>
      <c r="B300" s="66">
        <v>492407647</v>
      </c>
      <c r="C300" s="66">
        <v>8905450027152</v>
      </c>
      <c r="D300" s="66" t="s">
        <v>342</v>
      </c>
      <c r="E300" s="65">
        <f>IFERROR(VLOOKUP(C300,Pivot!A:B,2,0),0)</f>
        <v>0</v>
      </c>
      <c r="F300" s="65">
        <f>IFERROR(VLOOKUP(C300,Pivot!A:C,3,0),0)</f>
        <v>0</v>
      </c>
    </row>
    <row r="301" spans="1:6" x14ac:dyDescent="0.25">
      <c r="A301" s="63" t="s">
        <v>99</v>
      </c>
      <c r="B301" s="66">
        <v>492407649</v>
      </c>
      <c r="C301" s="66">
        <v>492407649</v>
      </c>
      <c r="D301" s="66" t="s">
        <v>342</v>
      </c>
      <c r="E301" s="65">
        <f>IFERROR(VLOOKUP(C301,Pivot!A:B,2,0),0)</f>
        <v>0</v>
      </c>
      <c r="F301" s="65">
        <f>IFERROR(VLOOKUP(C301,Pivot!A:C,3,0),0)</f>
        <v>0</v>
      </c>
    </row>
    <row r="302" spans="1:6" x14ac:dyDescent="0.25">
      <c r="A302" s="63" t="s">
        <v>99</v>
      </c>
      <c r="B302" s="66">
        <v>492407649</v>
      </c>
      <c r="C302" s="66">
        <v>8905450027176</v>
      </c>
      <c r="D302" s="66" t="s">
        <v>343</v>
      </c>
      <c r="E302" s="65">
        <f>IFERROR(VLOOKUP(C302,Pivot!A:B,2,0),0)</f>
        <v>0</v>
      </c>
      <c r="F302" s="65">
        <f>IFERROR(VLOOKUP(C302,Pivot!A:C,3,0),0)</f>
        <v>0</v>
      </c>
    </row>
    <row r="303" spans="1:6" x14ac:dyDescent="0.25">
      <c r="A303" s="63" t="s">
        <v>99</v>
      </c>
      <c r="B303" s="66">
        <v>492909717</v>
      </c>
      <c r="C303" s="66">
        <v>492909717</v>
      </c>
      <c r="D303" s="66" t="s">
        <v>343</v>
      </c>
      <c r="E303" s="65">
        <f>IFERROR(VLOOKUP(C303,Pivot!A:B,2,0),0)</f>
        <v>0</v>
      </c>
      <c r="F303" s="65">
        <f>IFERROR(VLOOKUP(C303,Pivot!A:C,3,0),0)</f>
        <v>0</v>
      </c>
    </row>
    <row r="304" spans="1:6" x14ac:dyDescent="0.25">
      <c r="A304" s="63" t="s">
        <v>99</v>
      </c>
      <c r="B304" s="66">
        <v>492909717</v>
      </c>
      <c r="C304" s="66">
        <v>8905450138056</v>
      </c>
      <c r="D304" s="66" t="s">
        <v>344</v>
      </c>
      <c r="E304" s="65">
        <f>IFERROR(VLOOKUP(C304,Pivot!A:B,2,0),0)</f>
        <v>0</v>
      </c>
      <c r="F304" s="65">
        <f>IFERROR(VLOOKUP(C304,Pivot!A:C,3,0),0)</f>
        <v>0</v>
      </c>
    </row>
    <row r="305" spans="1:6" x14ac:dyDescent="0.25">
      <c r="A305" s="63" t="s">
        <v>99</v>
      </c>
      <c r="B305" s="66">
        <v>493175649</v>
      </c>
      <c r="C305" s="66">
        <v>7419870711139</v>
      </c>
      <c r="D305" s="66" t="s">
        <v>345</v>
      </c>
      <c r="E305" s="65">
        <f>IFERROR(VLOOKUP(C305,Pivot!A:B,2,0),0)</f>
        <v>0</v>
      </c>
      <c r="F305" s="65">
        <f>IFERROR(VLOOKUP(C305,Pivot!A:C,3,0),0)</f>
        <v>0</v>
      </c>
    </row>
    <row r="306" spans="1:6" x14ac:dyDescent="0.25">
      <c r="A306" s="63" t="s">
        <v>99</v>
      </c>
      <c r="B306" s="66">
        <v>492409369</v>
      </c>
      <c r="C306" s="66">
        <v>8905450042391</v>
      </c>
      <c r="D306" s="66" t="s">
        <v>346</v>
      </c>
      <c r="E306" s="65">
        <f>IFERROR(VLOOKUP(C306,Pivot!A:B,2,0),0)</f>
        <v>0</v>
      </c>
      <c r="F306" s="65">
        <f>IFERROR(VLOOKUP(C306,Pivot!A:C,3,0),0)</f>
        <v>0</v>
      </c>
    </row>
    <row r="307" spans="1:6" x14ac:dyDescent="0.25">
      <c r="A307" s="63" t="s">
        <v>99</v>
      </c>
      <c r="B307" s="66">
        <v>492409370</v>
      </c>
      <c r="C307" s="66">
        <v>8905450042407</v>
      </c>
      <c r="D307" s="66" t="s">
        <v>347</v>
      </c>
      <c r="E307" s="65">
        <f>IFERROR(VLOOKUP(C307,Pivot!A:B,2,0),0)</f>
        <v>0</v>
      </c>
      <c r="F307" s="65">
        <f>IFERROR(VLOOKUP(C307,Pivot!A:C,3,0),0)</f>
        <v>0</v>
      </c>
    </row>
    <row r="308" spans="1:6" x14ac:dyDescent="0.25">
      <c r="A308" s="63" t="s">
        <v>99</v>
      </c>
      <c r="B308" s="66">
        <v>492407841</v>
      </c>
      <c r="C308" s="66">
        <v>8905450029361</v>
      </c>
      <c r="D308" s="66" t="s">
        <v>348</v>
      </c>
      <c r="E308" s="65">
        <f>IFERROR(VLOOKUP(C308,Pivot!A:B,2,0),0)</f>
        <v>0</v>
      </c>
      <c r="F308" s="65">
        <f>IFERROR(VLOOKUP(C308,Pivot!A:C,3,0),0)</f>
        <v>0</v>
      </c>
    </row>
    <row r="309" spans="1:6" x14ac:dyDescent="0.25">
      <c r="A309" s="63" t="s">
        <v>99</v>
      </c>
      <c r="B309" s="66">
        <v>492407842</v>
      </c>
      <c r="C309" s="66">
        <v>8905450029378</v>
      </c>
      <c r="D309" s="66" t="s">
        <v>349</v>
      </c>
      <c r="E309" s="65">
        <f>IFERROR(VLOOKUP(C309,Pivot!A:B,2,0),0)</f>
        <v>0</v>
      </c>
      <c r="F309" s="65">
        <f>IFERROR(VLOOKUP(C309,Pivot!A:C,3,0),0)</f>
        <v>0</v>
      </c>
    </row>
    <row r="310" spans="1:6" x14ac:dyDescent="0.25">
      <c r="A310" s="63" t="s">
        <v>99</v>
      </c>
      <c r="B310" s="66">
        <v>492407843</v>
      </c>
      <c r="C310" s="66">
        <v>8905450029385</v>
      </c>
      <c r="D310" s="66" t="s">
        <v>350</v>
      </c>
      <c r="E310" s="65">
        <f>IFERROR(VLOOKUP(C310,Pivot!A:B,2,0),0)</f>
        <v>0</v>
      </c>
      <c r="F310" s="65">
        <f>IFERROR(VLOOKUP(C310,Pivot!A:C,3,0),0)</f>
        <v>0</v>
      </c>
    </row>
    <row r="311" spans="1:6" x14ac:dyDescent="0.25">
      <c r="A311" s="63" t="s">
        <v>99</v>
      </c>
      <c r="B311" s="66">
        <v>492363436</v>
      </c>
      <c r="C311" s="66">
        <v>5015353754031</v>
      </c>
      <c r="D311" s="66" t="s">
        <v>351</v>
      </c>
      <c r="E311" s="65">
        <f>IFERROR(VLOOKUP(C311,Pivot!A:B,2,0),0)</f>
        <v>0</v>
      </c>
      <c r="F311" s="65">
        <f>IFERROR(VLOOKUP(C311,Pivot!A:C,3,0),0)</f>
        <v>0</v>
      </c>
    </row>
    <row r="312" spans="1:6" x14ac:dyDescent="0.25">
      <c r="A312" s="63" t="s">
        <v>99</v>
      </c>
      <c r="B312" s="66">
        <v>492408259</v>
      </c>
      <c r="C312" s="66">
        <v>492408259</v>
      </c>
      <c r="D312" s="66" t="s">
        <v>351</v>
      </c>
      <c r="E312" s="65">
        <f>IFERROR(VLOOKUP(C312,Pivot!A:B,2,0),0)</f>
        <v>0</v>
      </c>
      <c r="F312" s="65">
        <f>IFERROR(VLOOKUP(C312,Pivot!A:C,3,0),0)</f>
        <v>0</v>
      </c>
    </row>
    <row r="313" spans="1:6" x14ac:dyDescent="0.25">
      <c r="A313" s="63" t="s">
        <v>99</v>
      </c>
      <c r="B313" s="66">
        <v>492408259</v>
      </c>
      <c r="C313" s="66">
        <v>8905450033566</v>
      </c>
      <c r="D313" s="66" t="s">
        <v>352</v>
      </c>
      <c r="E313" s="65">
        <f>IFERROR(VLOOKUP(C313,Pivot!A:B,2,0),0)</f>
        <v>0</v>
      </c>
      <c r="F313" s="65">
        <f>IFERROR(VLOOKUP(C313,Pivot!A:C,3,0),0)</f>
        <v>0</v>
      </c>
    </row>
    <row r="314" spans="1:6" x14ac:dyDescent="0.25">
      <c r="A314" s="63" t="s">
        <v>99</v>
      </c>
      <c r="B314" s="66">
        <v>493174802</v>
      </c>
      <c r="C314" s="66">
        <v>493174802</v>
      </c>
      <c r="D314" s="66" t="s">
        <v>352</v>
      </c>
      <c r="E314" s="65">
        <f>IFERROR(VLOOKUP(C314,Pivot!A:B,2,0),0)</f>
        <v>0</v>
      </c>
      <c r="F314" s="65">
        <f>IFERROR(VLOOKUP(C314,Pivot!A:C,3,0),0)</f>
        <v>0</v>
      </c>
    </row>
    <row r="315" spans="1:6" x14ac:dyDescent="0.25">
      <c r="A315" s="63" t="s">
        <v>99</v>
      </c>
      <c r="B315" s="66">
        <v>493174802</v>
      </c>
      <c r="C315" s="66">
        <v>8905450240353</v>
      </c>
      <c r="D315" s="66" t="s">
        <v>353</v>
      </c>
      <c r="E315" s="65">
        <f>IFERROR(VLOOKUP(C315,Pivot!A:B,2,0),0)</f>
        <v>0</v>
      </c>
      <c r="F315" s="65">
        <f>IFERROR(VLOOKUP(C315,Pivot!A:C,3,0),0)</f>
        <v>0</v>
      </c>
    </row>
    <row r="316" spans="1:6" x14ac:dyDescent="0.25">
      <c r="A316" s="63" t="s">
        <v>99</v>
      </c>
      <c r="B316" s="66">
        <v>493174803</v>
      </c>
      <c r="C316" s="66">
        <v>493174803</v>
      </c>
      <c r="D316" s="66" t="s">
        <v>353</v>
      </c>
      <c r="E316" s="65">
        <f>IFERROR(VLOOKUP(C316,Pivot!A:B,2,0),0)</f>
        <v>0</v>
      </c>
      <c r="F316" s="65">
        <f>IFERROR(VLOOKUP(C316,Pivot!A:C,3,0),0)</f>
        <v>0</v>
      </c>
    </row>
    <row r="317" spans="1:6" x14ac:dyDescent="0.25">
      <c r="A317" s="63" t="s">
        <v>99</v>
      </c>
      <c r="B317" s="66">
        <v>493174803</v>
      </c>
      <c r="C317" s="66">
        <v>8905450240360</v>
      </c>
      <c r="D317" s="66" t="s">
        <v>354</v>
      </c>
      <c r="E317" s="65">
        <f>IFERROR(VLOOKUP(C317,Pivot!A:B,2,0),0)</f>
        <v>0</v>
      </c>
      <c r="F317" s="65">
        <f>IFERROR(VLOOKUP(C317,Pivot!A:C,3,0),0)</f>
        <v>0</v>
      </c>
    </row>
    <row r="318" spans="1:6" x14ac:dyDescent="0.25">
      <c r="A318" s="63" t="s">
        <v>99</v>
      </c>
      <c r="B318" s="66">
        <v>492408261</v>
      </c>
      <c r="C318" s="66">
        <v>492408261</v>
      </c>
      <c r="D318" s="66" t="s">
        <v>354</v>
      </c>
      <c r="E318" s="65">
        <f>IFERROR(VLOOKUP(C318,Pivot!A:B,2,0),0)</f>
        <v>0</v>
      </c>
      <c r="F318" s="65">
        <f>IFERROR(VLOOKUP(C318,Pivot!A:C,3,0),0)</f>
        <v>0</v>
      </c>
    </row>
    <row r="319" spans="1:6" x14ac:dyDescent="0.25">
      <c r="A319" s="63" t="s">
        <v>99</v>
      </c>
      <c r="B319" s="66">
        <v>492408261</v>
      </c>
      <c r="C319" s="66">
        <v>8905450033580</v>
      </c>
      <c r="D319" s="66" t="s">
        <v>355</v>
      </c>
      <c r="E319" s="65">
        <f>IFERROR(VLOOKUP(C319,Pivot!A:B,2,0),0)</f>
        <v>0</v>
      </c>
      <c r="F319" s="65">
        <f>IFERROR(VLOOKUP(C319,Pivot!A:C,3,0),0)</f>
        <v>0</v>
      </c>
    </row>
    <row r="320" spans="1:6" x14ac:dyDescent="0.25">
      <c r="A320" s="63" t="s">
        <v>99</v>
      </c>
      <c r="B320" s="66">
        <v>493175424</v>
      </c>
      <c r="C320" s="66">
        <v>8906154880111</v>
      </c>
      <c r="D320" s="66" t="s">
        <v>355</v>
      </c>
      <c r="E320" s="65">
        <f>IFERROR(VLOOKUP(C320,Pivot!A:B,2,0),0)</f>
        <v>0</v>
      </c>
      <c r="F320" s="65">
        <f>IFERROR(VLOOKUP(C320,Pivot!A:C,3,0),0)</f>
        <v>0</v>
      </c>
    </row>
    <row r="321" spans="1:6" x14ac:dyDescent="0.25">
      <c r="A321" s="63" t="s">
        <v>99</v>
      </c>
      <c r="B321" s="66">
        <v>493175424</v>
      </c>
      <c r="C321" s="66">
        <v>8906154880142</v>
      </c>
      <c r="D321" s="66" t="s">
        <v>356</v>
      </c>
      <c r="E321" s="65">
        <f>IFERROR(VLOOKUP(C321,Pivot!A:B,2,0),0)</f>
        <v>0</v>
      </c>
      <c r="F321" s="65">
        <f>IFERROR(VLOOKUP(C321,Pivot!A:C,3,0),0)</f>
        <v>0</v>
      </c>
    </row>
    <row r="322" spans="1:6" x14ac:dyDescent="0.25">
      <c r="A322" s="63" t="s">
        <v>99</v>
      </c>
      <c r="B322" s="66">
        <v>493175425</v>
      </c>
      <c r="C322" s="66">
        <v>8906154880128</v>
      </c>
      <c r="D322" s="66" t="s">
        <v>356</v>
      </c>
      <c r="E322" s="65">
        <f>IFERROR(VLOOKUP(C322,Pivot!A:B,2,0),0)</f>
        <v>0</v>
      </c>
      <c r="F322" s="65">
        <f>IFERROR(VLOOKUP(C322,Pivot!A:C,3,0),0)</f>
        <v>0</v>
      </c>
    </row>
    <row r="323" spans="1:6" x14ac:dyDescent="0.25">
      <c r="A323" s="63" t="s">
        <v>99</v>
      </c>
      <c r="B323" s="66">
        <v>493175425</v>
      </c>
      <c r="C323" s="66">
        <v>8906154880135</v>
      </c>
      <c r="D323" s="66" t="s">
        <v>357</v>
      </c>
      <c r="E323" s="65">
        <f>IFERROR(VLOOKUP(C323,Pivot!A:B,2,0),0)</f>
        <v>0</v>
      </c>
      <c r="F323" s="65">
        <f>IFERROR(VLOOKUP(C323,Pivot!A:C,3,0),0)</f>
        <v>0</v>
      </c>
    </row>
    <row r="324" spans="1:6" x14ac:dyDescent="0.25">
      <c r="A324" s="63" t="s">
        <v>99</v>
      </c>
      <c r="B324" s="66">
        <v>494348364</v>
      </c>
      <c r="C324" s="66">
        <v>8906154880036</v>
      </c>
      <c r="D324" s="66" t="s">
        <v>358</v>
      </c>
      <c r="E324" s="65">
        <f>IFERROR(VLOOKUP(C324,Pivot!A:B,2,0),0)</f>
        <v>0</v>
      </c>
      <c r="F324" s="65">
        <f>IFERROR(VLOOKUP(C324,Pivot!A:C,3,0),0)</f>
        <v>0</v>
      </c>
    </row>
    <row r="325" spans="1:6" x14ac:dyDescent="0.25">
      <c r="A325" s="63" t="s">
        <v>99</v>
      </c>
      <c r="B325" s="66">
        <v>492410003</v>
      </c>
      <c r="C325" s="66">
        <v>8905450094864</v>
      </c>
      <c r="D325" s="66" t="s">
        <v>359</v>
      </c>
      <c r="E325" s="65">
        <f>IFERROR(VLOOKUP(C325,Pivot!A:B,2,0),0)</f>
        <v>0</v>
      </c>
      <c r="F325" s="65">
        <f>IFERROR(VLOOKUP(C325,Pivot!A:C,3,0),0)</f>
        <v>0</v>
      </c>
    </row>
    <row r="326" spans="1:6" x14ac:dyDescent="0.25">
      <c r="A326" s="63" t="s">
        <v>99</v>
      </c>
      <c r="B326" s="66">
        <v>492908820</v>
      </c>
      <c r="C326" s="66">
        <v>9019720527804</v>
      </c>
      <c r="D326" s="66" t="s">
        <v>360</v>
      </c>
      <c r="E326" s="65">
        <f>IFERROR(VLOOKUP(C326,Pivot!A:B,2,0),0)</f>
        <v>0</v>
      </c>
      <c r="F326" s="65">
        <f>IFERROR(VLOOKUP(C326,Pivot!A:C,3,0),0)</f>
        <v>0</v>
      </c>
    </row>
    <row r="327" spans="1:6" x14ac:dyDescent="0.25">
      <c r="A327" s="63" t="s">
        <v>99</v>
      </c>
      <c r="B327" s="66">
        <v>492908822</v>
      </c>
      <c r="C327" s="66">
        <v>4826000578525</v>
      </c>
      <c r="D327" s="66" t="s">
        <v>361</v>
      </c>
      <c r="E327" s="65">
        <f>IFERROR(VLOOKUP(C327,Pivot!A:B,2,0),0)</f>
        <v>0</v>
      </c>
      <c r="F327" s="65">
        <f>IFERROR(VLOOKUP(C327,Pivot!A:C,3,0),0)</f>
        <v>0</v>
      </c>
    </row>
    <row r="328" spans="1:6" x14ac:dyDescent="0.25">
      <c r="A328" s="63" t="s">
        <v>99</v>
      </c>
      <c r="B328" s="66">
        <v>492908821</v>
      </c>
      <c r="C328" s="66">
        <v>4826000575746</v>
      </c>
      <c r="D328" s="66" t="s">
        <v>362</v>
      </c>
      <c r="E328" s="65">
        <f>IFERROR(VLOOKUP(C328,Pivot!A:B,2,0),0)</f>
        <v>0</v>
      </c>
      <c r="F328" s="65">
        <f>IFERROR(VLOOKUP(C328,Pivot!A:C,3,0),0)</f>
        <v>0</v>
      </c>
    </row>
    <row r="329" spans="1:6" x14ac:dyDescent="0.25">
      <c r="A329" s="63" t="s">
        <v>99</v>
      </c>
      <c r="B329" s="66">
        <v>491959787</v>
      </c>
      <c r="C329" s="66">
        <v>619317027480</v>
      </c>
      <c r="D329" s="66" t="s">
        <v>362</v>
      </c>
      <c r="E329" s="65">
        <f>IFERROR(VLOOKUP(C329,Pivot!A:B,2,0),0)</f>
        <v>0</v>
      </c>
      <c r="F329" s="65">
        <f>IFERROR(VLOOKUP(C329,Pivot!A:C,3,0),0)</f>
        <v>0</v>
      </c>
    </row>
    <row r="330" spans="1:6" x14ac:dyDescent="0.25">
      <c r="A330" s="63" t="s">
        <v>99</v>
      </c>
      <c r="B330" s="66">
        <v>491959787</v>
      </c>
      <c r="C330" s="66">
        <v>8905450033559</v>
      </c>
      <c r="D330" s="66" t="s">
        <v>363</v>
      </c>
      <c r="E330" s="65">
        <f>IFERROR(VLOOKUP(C330,Pivot!A:B,2,0),0)</f>
        <v>0</v>
      </c>
      <c r="F330" s="65">
        <f>IFERROR(VLOOKUP(C330,Pivot!A:C,3,0),0)</f>
        <v>0</v>
      </c>
    </row>
    <row r="331" spans="1:6" x14ac:dyDescent="0.25">
      <c r="A331" s="63" t="s">
        <v>99</v>
      </c>
      <c r="B331" s="66">
        <v>493173758</v>
      </c>
      <c r="C331" s="66">
        <v>8905450199521</v>
      </c>
      <c r="D331" s="66" t="s">
        <v>364</v>
      </c>
      <c r="E331" s="65">
        <f>IFERROR(VLOOKUP(C331,Pivot!A:B,2,0),0)</f>
        <v>0</v>
      </c>
      <c r="F331" s="65">
        <f>IFERROR(VLOOKUP(C331,Pivot!A:C,3,0),0)</f>
        <v>0</v>
      </c>
    </row>
    <row r="332" spans="1:6" x14ac:dyDescent="0.25">
      <c r="A332" s="63" t="s">
        <v>99</v>
      </c>
      <c r="B332" s="66">
        <v>493173757</v>
      </c>
      <c r="C332" s="66">
        <v>8905450199514</v>
      </c>
      <c r="D332" s="66" t="s">
        <v>365</v>
      </c>
      <c r="E332" s="65">
        <f>IFERROR(VLOOKUP(C332,Pivot!A:B,2,0),0)</f>
        <v>0</v>
      </c>
      <c r="F332" s="65">
        <f>IFERROR(VLOOKUP(C332,Pivot!A:C,3,0),0)</f>
        <v>0</v>
      </c>
    </row>
    <row r="333" spans="1:6" x14ac:dyDescent="0.25">
      <c r="A333" s="63" t="s">
        <v>99</v>
      </c>
      <c r="B333" s="66">
        <v>492410182</v>
      </c>
      <c r="C333" s="66">
        <v>492410182</v>
      </c>
      <c r="D333" s="66" t="s">
        <v>366</v>
      </c>
      <c r="E333" s="65">
        <f>IFERROR(VLOOKUP(C333,Pivot!A:B,2,0),0)</f>
        <v>0</v>
      </c>
      <c r="F333" s="65">
        <f>IFERROR(VLOOKUP(C333,Pivot!A:C,3,0),0)</f>
        <v>0</v>
      </c>
    </row>
    <row r="334" spans="1:6" x14ac:dyDescent="0.25">
      <c r="A334" s="63" t="s">
        <v>99</v>
      </c>
      <c r="B334" s="66">
        <v>493173761</v>
      </c>
      <c r="C334" s="66">
        <v>493173761</v>
      </c>
      <c r="D334" s="66" t="s">
        <v>367</v>
      </c>
      <c r="E334" s="65">
        <f>IFERROR(VLOOKUP(C334,Pivot!A:B,2,0),0)</f>
        <v>0</v>
      </c>
      <c r="F334" s="65">
        <f>IFERROR(VLOOKUP(C334,Pivot!A:C,3,0),0)</f>
        <v>0</v>
      </c>
    </row>
    <row r="335" spans="1:6" x14ac:dyDescent="0.25">
      <c r="A335" s="63" t="s">
        <v>99</v>
      </c>
      <c r="B335" s="66">
        <v>493173755</v>
      </c>
      <c r="C335" s="66">
        <v>8905450199491</v>
      </c>
      <c r="D335" s="66" t="s">
        <v>368</v>
      </c>
      <c r="E335" s="65">
        <f>IFERROR(VLOOKUP(C335,Pivot!A:B,2,0),0)</f>
        <v>0</v>
      </c>
      <c r="F335" s="65">
        <f>IFERROR(VLOOKUP(C335,Pivot!A:C,3,0),0)</f>
        <v>0</v>
      </c>
    </row>
    <row r="336" spans="1:6" x14ac:dyDescent="0.25">
      <c r="A336" s="63" t="s">
        <v>99</v>
      </c>
      <c r="B336" s="66">
        <v>493173756</v>
      </c>
      <c r="C336" s="66">
        <v>8905450199507</v>
      </c>
      <c r="D336" s="66" t="s">
        <v>369</v>
      </c>
      <c r="E336" s="65">
        <f>IFERROR(VLOOKUP(C336,Pivot!A:B,2,0),0)</f>
        <v>0</v>
      </c>
      <c r="F336" s="65">
        <f>IFERROR(VLOOKUP(C336,Pivot!A:C,3,0),0)</f>
        <v>0</v>
      </c>
    </row>
    <row r="337" spans="1:6" x14ac:dyDescent="0.25">
      <c r="A337" s="63" t="s">
        <v>99</v>
      </c>
      <c r="B337" s="66">
        <v>493173765</v>
      </c>
      <c r="C337" s="66">
        <v>493173765</v>
      </c>
      <c r="D337" s="66" t="s">
        <v>370</v>
      </c>
      <c r="E337" s="65">
        <f>IFERROR(VLOOKUP(C337,Pivot!A:B,2,0),0)</f>
        <v>0</v>
      </c>
      <c r="F337" s="65">
        <f>IFERROR(VLOOKUP(C337,Pivot!A:C,3,0),0)</f>
        <v>0</v>
      </c>
    </row>
    <row r="338" spans="1:6" x14ac:dyDescent="0.25">
      <c r="A338" s="63" t="s">
        <v>99</v>
      </c>
      <c r="B338" s="66">
        <v>492410184</v>
      </c>
      <c r="C338" s="66">
        <v>492410184</v>
      </c>
      <c r="D338" s="66" t="s">
        <v>371</v>
      </c>
      <c r="E338" s="65">
        <f>IFERROR(VLOOKUP(C338,Pivot!A:B,2,0),0)</f>
        <v>0</v>
      </c>
      <c r="F338" s="65">
        <f>IFERROR(VLOOKUP(C338,Pivot!A:C,3,0),0)</f>
        <v>0</v>
      </c>
    </row>
    <row r="339" spans="1:6" x14ac:dyDescent="0.25">
      <c r="A339" s="63" t="s">
        <v>99</v>
      </c>
      <c r="B339" s="66">
        <v>494229837</v>
      </c>
      <c r="C339" s="66">
        <v>8905450758667</v>
      </c>
      <c r="D339" s="66" t="s">
        <v>372</v>
      </c>
      <c r="E339" s="65">
        <f>IFERROR(VLOOKUP(C339,Pivot!A:B,2,0),0)</f>
        <v>0</v>
      </c>
      <c r="F339" s="65">
        <f>IFERROR(VLOOKUP(C339,Pivot!A:C,3,0),0)</f>
        <v>0</v>
      </c>
    </row>
    <row r="340" spans="1:6" x14ac:dyDescent="0.25">
      <c r="A340" s="63" t="s">
        <v>99</v>
      </c>
      <c r="B340" s="66">
        <v>493176288</v>
      </c>
      <c r="C340" s="66">
        <v>8905450309302</v>
      </c>
      <c r="D340" s="66" t="s">
        <v>373</v>
      </c>
      <c r="E340" s="65">
        <f>IFERROR(VLOOKUP(C340,Pivot!A:B,2,0),0)</f>
        <v>0</v>
      </c>
      <c r="F340" s="65">
        <f>IFERROR(VLOOKUP(C340,Pivot!A:C,3,0),0)</f>
        <v>0</v>
      </c>
    </row>
    <row r="341" spans="1:6" x14ac:dyDescent="0.25">
      <c r="A341" s="63" t="s">
        <v>99</v>
      </c>
      <c r="B341" s="66">
        <v>493176284</v>
      </c>
      <c r="C341" s="66">
        <v>8905450309913</v>
      </c>
      <c r="D341" s="66" t="s">
        <v>374</v>
      </c>
      <c r="E341" s="65">
        <f>IFERROR(VLOOKUP(C341,Pivot!A:B,2,0),0)</f>
        <v>0</v>
      </c>
      <c r="F341" s="65">
        <f>IFERROR(VLOOKUP(C341,Pivot!A:C,3,0),0)</f>
        <v>0</v>
      </c>
    </row>
    <row r="342" spans="1:6" x14ac:dyDescent="0.25">
      <c r="A342" s="63" t="s">
        <v>99</v>
      </c>
      <c r="B342" s="66">
        <v>493176285</v>
      </c>
      <c r="C342" s="66">
        <v>8905450309289</v>
      </c>
      <c r="D342" s="66" t="s">
        <v>375</v>
      </c>
      <c r="E342" s="65">
        <f>IFERROR(VLOOKUP(C342,Pivot!A:B,2,0),0)</f>
        <v>0</v>
      </c>
      <c r="F342" s="65">
        <f>IFERROR(VLOOKUP(C342,Pivot!A:C,3,0),0)</f>
        <v>0</v>
      </c>
    </row>
    <row r="343" spans="1:6" x14ac:dyDescent="0.25">
      <c r="A343" s="63" t="s">
        <v>99</v>
      </c>
      <c r="B343" s="66">
        <v>493663487</v>
      </c>
      <c r="C343" s="66">
        <v>493663487</v>
      </c>
      <c r="D343" s="66" t="s">
        <v>375</v>
      </c>
      <c r="E343" s="65">
        <f>IFERROR(VLOOKUP(C343,Pivot!A:B,2,0),0)</f>
        <v>0</v>
      </c>
      <c r="F343" s="65">
        <f>IFERROR(VLOOKUP(C343,Pivot!A:C,3,0),0)</f>
        <v>0</v>
      </c>
    </row>
    <row r="344" spans="1:6" x14ac:dyDescent="0.25">
      <c r="A344" s="63" t="s">
        <v>99</v>
      </c>
      <c r="B344" s="66">
        <v>493663487</v>
      </c>
      <c r="C344" s="66">
        <v>8905450592919</v>
      </c>
      <c r="D344" s="66" t="s">
        <v>376</v>
      </c>
      <c r="E344" s="65">
        <f>IFERROR(VLOOKUP(C344,Pivot!A:B,2,0),0)</f>
        <v>0</v>
      </c>
      <c r="F344" s="65">
        <f>IFERROR(VLOOKUP(C344,Pivot!A:C,3,0),0)</f>
        <v>0</v>
      </c>
    </row>
    <row r="345" spans="1:6" x14ac:dyDescent="0.25">
      <c r="A345" s="63" t="s">
        <v>99</v>
      </c>
      <c r="B345" s="66">
        <v>492410183</v>
      </c>
      <c r="C345" s="66">
        <v>492410183</v>
      </c>
      <c r="D345" s="66" t="s">
        <v>377</v>
      </c>
      <c r="E345" s="65">
        <f>IFERROR(VLOOKUP(C345,Pivot!A:B,2,0),0)</f>
        <v>0</v>
      </c>
      <c r="F345" s="65">
        <f>IFERROR(VLOOKUP(C345,Pivot!A:C,3,0),0)</f>
        <v>0</v>
      </c>
    </row>
    <row r="346" spans="1:6" x14ac:dyDescent="0.25">
      <c r="A346" s="63" t="s">
        <v>99</v>
      </c>
      <c r="B346" s="66">
        <v>493173762</v>
      </c>
      <c r="C346" s="66">
        <v>493173762</v>
      </c>
      <c r="D346" s="66" t="s">
        <v>378</v>
      </c>
      <c r="E346" s="65">
        <f>IFERROR(VLOOKUP(C346,Pivot!A:B,2,0),0)</f>
        <v>0</v>
      </c>
      <c r="F346" s="65">
        <f>IFERROR(VLOOKUP(C346,Pivot!A:C,3,0),0)</f>
        <v>0</v>
      </c>
    </row>
    <row r="347" spans="1:6" x14ac:dyDescent="0.25">
      <c r="A347" s="63" t="s">
        <v>99</v>
      </c>
      <c r="B347" s="66">
        <v>493173763</v>
      </c>
      <c r="C347" s="66">
        <v>493173763</v>
      </c>
      <c r="D347" s="66" t="s">
        <v>379</v>
      </c>
      <c r="E347" s="65">
        <f>IFERROR(VLOOKUP(C347,Pivot!A:B,2,0),0)</f>
        <v>0</v>
      </c>
      <c r="F347" s="65">
        <f>IFERROR(VLOOKUP(C347,Pivot!A:C,3,0),0)</f>
        <v>0</v>
      </c>
    </row>
    <row r="348" spans="1:6" x14ac:dyDescent="0.25">
      <c r="A348" s="63" t="s">
        <v>99</v>
      </c>
      <c r="B348" s="66">
        <v>493173764</v>
      </c>
      <c r="C348" s="66">
        <v>493173764</v>
      </c>
      <c r="D348" s="66" t="s">
        <v>380</v>
      </c>
      <c r="E348" s="65">
        <f>IFERROR(VLOOKUP(C348,Pivot!A:B,2,0),0)</f>
        <v>0</v>
      </c>
      <c r="F348" s="65">
        <f>IFERROR(VLOOKUP(C348,Pivot!A:C,3,0),0)</f>
        <v>0</v>
      </c>
    </row>
    <row r="349" spans="1:6" x14ac:dyDescent="0.25">
      <c r="A349" s="63" t="s">
        <v>99</v>
      </c>
      <c r="B349" s="66">
        <v>493663486</v>
      </c>
      <c r="C349" s="66">
        <v>493663486</v>
      </c>
      <c r="D349" s="66" t="s">
        <v>380</v>
      </c>
      <c r="E349" s="65">
        <f>IFERROR(VLOOKUP(C349,Pivot!A:B,2,0),0)</f>
        <v>0</v>
      </c>
      <c r="F349" s="65">
        <f>IFERROR(VLOOKUP(C349,Pivot!A:C,3,0),0)</f>
        <v>0</v>
      </c>
    </row>
    <row r="350" spans="1:6" x14ac:dyDescent="0.25">
      <c r="A350" s="63" t="s">
        <v>99</v>
      </c>
      <c r="B350" s="66">
        <v>493663486</v>
      </c>
      <c r="C350" s="66">
        <v>8905450592902</v>
      </c>
      <c r="D350" s="66" t="s">
        <v>381</v>
      </c>
      <c r="E350" s="65">
        <f>IFERROR(VLOOKUP(C350,Pivot!A:B,2,0),0)</f>
        <v>0</v>
      </c>
      <c r="F350" s="65">
        <f>IFERROR(VLOOKUP(C350,Pivot!A:C,3,0),0)</f>
        <v>0</v>
      </c>
    </row>
    <row r="351" spans="1:6" x14ac:dyDescent="0.25">
      <c r="A351" s="63" t="s">
        <v>99</v>
      </c>
      <c r="B351" s="66">
        <v>493176290</v>
      </c>
      <c r="C351" s="66">
        <v>8905450309326</v>
      </c>
      <c r="D351" s="66" t="s">
        <v>382</v>
      </c>
      <c r="E351" s="65">
        <f>IFERROR(VLOOKUP(C351,Pivot!A:B,2,0),0)</f>
        <v>0</v>
      </c>
      <c r="F351" s="65">
        <f>IFERROR(VLOOKUP(C351,Pivot!A:C,3,0),0)</f>
        <v>0</v>
      </c>
    </row>
    <row r="352" spans="1:6" x14ac:dyDescent="0.25">
      <c r="A352" s="63" t="s">
        <v>99</v>
      </c>
      <c r="B352" s="66">
        <v>493176287</v>
      </c>
      <c r="C352" s="66">
        <v>8905450309319</v>
      </c>
      <c r="D352" s="66" t="s">
        <v>383</v>
      </c>
      <c r="E352" s="65">
        <f>IFERROR(VLOOKUP(C352,Pivot!A:B,2,0),0)</f>
        <v>0</v>
      </c>
      <c r="F352" s="65">
        <f>IFERROR(VLOOKUP(C352,Pivot!A:C,3,0),0)</f>
        <v>0</v>
      </c>
    </row>
    <row r="353" spans="1:6" x14ac:dyDescent="0.25">
      <c r="A353" s="63" t="s">
        <v>99</v>
      </c>
      <c r="B353" s="66">
        <v>493176286</v>
      </c>
      <c r="C353" s="66">
        <v>8905450309296</v>
      </c>
      <c r="D353" s="66" t="s">
        <v>384</v>
      </c>
      <c r="E353" s="65">
        <f>IFERROR(VLOOKUP(C353,Pivot!A:B,2,0),0)</f>
        <v>0</v>
      </c>
      <c r="F353" s="65">
        <f>IFERROR(VLOOKUP(C353,Pivot!A:C,3,0),0)</f>
        <v>0</v>
      </c>
    </row>
    <row r="354" spans="1:6" x14ac:dyDescent="0.25">
      <c r="A354" s="63" t="s">
        <v>99</v>
      </c>
      <c r="B354" s="66">
        <v>493176289</v>
      </c>
      <c r="C354" s="66">
        <v>8905450309906</v>
      </c>
      <c r="D354" s="66" t="s">
        <v>385</v>
      </c>
      <c r="E354" s="65">
        <f>IFERROR(VLOOKUP(C354,Pivot!A:B,2,0),0)</f>
        <v>0</v>
      </c>
      <c r="F354" s="65">
        <f>IFERROR(VLOOKUP(C354,Pivot!A:C,3,0),0)</f>
        <v>0</v>
      </c>
    </row>
    <row r="355" spans="1:6" x14ac:dyDescent="0.25">
      <c r="A355" s="63" t="s">
        <v>99</v>
      </c>
      <c r="B355" s="66">
        <v>492408135</v>
      </c>
      <c r="C355" s="66">
        <v>492408135</v>
      </c>
      <c r="D355" s="66" t="s">
        <v>385</v>
      </c>
      <c r="E355" s="65">
        <f>IFERROR(VLOOKUP(C355,Pivot!A:B,2,0),0)</f>
        <v>0</v>
      </c>
      <c r="F355" s="65">
        <f>IFERROR(VLOOKUP(C355,Pivot!A:C,3,0),0)</f>
        <v>0</v>
      </c>
    </row>
    <row r="356" spans="1:6" x14ac:dyDescent="0.25">
      <c r="A356" s="63" t="s">
        <v>99</v>
      </c>
      <c r="B356" s="66">
        <v>492408135</v>
      </c>
      <c r="C356" s="66">
        <v>8905450033771</v>
      </c>
      <c r="D356" s="66" t="s">
        <v>386</v>
      </c>
      <c r="E356" s="65">
        <f>IFERROR(VLOOKUP(C356,Pivot!A:B,2,0),0)</f>
        <v>0</v>
      </c>
      <c r="F356" s="65">
        <f>IFERROR(VLOOKUP(C356,Pivot!A:C,3,0),0)</f>
        <v>0</v>
      </c>
    </row>
    <row r="357" spans="1:6" x14ac:dyDescent="0.25">
      <c r="A357" s="63" t="s">
        <v>99</v>
      </c>
      <c r="B357" s="66">
        <v>492408133</v>
      </c>
      <c r="C357" s="66">
        <v>492408133</v>
      </c>
      <c r="D357" s="66" t="s">
        <v>386</v>
      </c>
      <c r="E357" s="65">
        <f>IFERROR(VLOOKUP(C357,Pivot!A:B,2,0),0)</f>
        <v>0</v>
      </c>
      <c r="F357" s="65">
        <f>IFERROR(VLOOKUP(C357,Pivot!A:C,3,0),0)</f>
        <v>0</v>
      </c>
    </row>
    <row r="358" spans="1:6" x14ac:dyDescent="0.25">
      <c r="A358" s="63" t="s">
        <v>99</v>
      </c>
      <c r="B358" s="66">
        <v>492408133</v>
      </c>
      <c r="C358" s="66">
        <v>8905450033498</v>
      </c>
      <c r="D358" s="66" t="s">
        <v>387</v>
      </c>
      <c r="E358" s="65">
        <f>IFERROR(VLOOKUP(C358,Pivot!A:B,2,0),0)</f>
        <v>0</v>
      </c>
      <c r="F358" s="65">
        <f>IFERROR(VLOOKUP(C358,Pivot!A:C,3,0),0)</f>
        <v>0</v>
      </c>
    </row>
    <row r="359" spans="1:6" x14ac:dyDescent="0.25">
      <c r="A359" s="63" t="s">
        <v>99</v>
      </c>
      <c r="B359" s="66">
        <v>492408134</v>
      </c>
      <c r="C359" s="66">
        <v>492408134</v>
      </c>
      <c r="D359" s="66" t="s">
        <v>387</v>
      </c>
      <c r="E359" s="65">
        <f>IFERROR(VLOOKUP(C359,Pivot!A:B,2,0),0)</f>
        <v>0</v>
      </c>
      <c r="F359" s="65">
        <f>IFERROR(VLOOKUP(C359,Pivot!A:C,3,0),0)</f>
        <v>0</v>
      </c>
    </row>
    <row r="360" spans="1:6" x14ac:dyDescent="0.25">
      <c r="A360" s="63" t="s">
        <v>99</v>
      </c>
      <c r="B360" s="66">
        <v>492408134</v>
      </c>
      <c r="C360" s="66">
        <v>8905450033504</v>
      </c>
      <c r="D360" s="66" t="s">
        <v>388</v>
      </c>
      <c r="E360" s="65">
        <f>IFERROR(VLOOKUP(C360,Pivot!A:B,2,0),0)</f>
        <v>0</v>
      </c>
      <c r="F360" s="65">
        <f>IFERROR(VLOOKUP(C360,Pivot!A:C,3,0),0)</f>
        <v>0</v>
      </c>
    </row>
    <row r="361" spans="1:6" x14ac:dyDescent="0.25">
      <c r="A361" s="63" t="s">
        <v>99</v>
      </c>
      <c r="B361" s="66">
        <v>492408136</v>
      </c>
      <c r="C361" s="66">
        <v>492408136</v>
      </c>
      <c r="D361" s="66" t="s">
        <v>388</v>
      </c>
      <c r="E361" s="65">
        <f>IFERROR(VLOOKUP(C361,Pivot!A:B,2,0),0)</f>
        <v>0</v>
      </c>
      <c r="F361" s="65">
        <f>IFERROR(VLOOKUP(C361,Pivot!A:C,3,0),0)</f>
        <v>0</v>
      </c>
    </row>
    <row r="362" spans="1:6" x14ac:dyDescent="0.25">
      <c r="A362" s="63" t="s">
        <v>99</v>
      </c>
      <c r="B362" s="66">
        <v>492408136</v>
      </c>
      <c r="C362" s="66">
        <v>8905450033511</v>
      </c>
      <c r="D362" s="66" t="s">
        <v>389</v>
      </c>
      <c r="E362" s="65">
        <f>IFERROR(VLOOKUP(C362,Pivot!A:B,2,0),0)</f>
        <v>0</v>
      </c>
      <c r="F362" s="65">
        <f>IFERROR(VLOOKUP(C362,Pivot!A:C,3,0),0)</f>
        <v>0</v>
      </c>
    </row>
    <row r="363" spans="1:6" x14ac:dyDescent="0.25">
      <c r="A363" s="63" t="s">
        <v>99</v>
      </c>
      <c r="B363" s="66">
        <v>492408132</v>
      </c>
      <c r="C363" s="66">
        <v>492408132</v>
      </c>
      <c r="D363" s="66" t="s">
        <v>389</v>
      </c>
      <c r="E363" s="65">
        <f>IFERROR(VLOOKUP(C363,Pivot!A:B,2,0),0)</f>
        <v>0</v>
      </c>
      <c r="F363" s="65">
        <f>IFERROR(VLOOKUP(C363,Pivot!A:C,3,0),0)</f>
        <v>0</v>
      </c>
    </row>
    <row r="364" spans="1:6" x14ac:dyDescent="0.25">
      <c r="A364" s="63" t="s">
        <v>99</v>
      </c>
      <c r="B364" s="66">
        <v>492408132</v>
      </c>
      <c r="C364" s="66">
        <v>8905450033764</v>
      </c>
      <c r="D364" s="66" t="s">
        <v>390</v>
      </c>
      <c r="E364" s="65">
        <f>IFERROR(VLOOKUP(C364,Pivot!A:B,2,0),0)</f>
        <v>0</v>
      </c>
      <c r="F364" s="65">
        <f>IFERROR(VLOOKUP(C364,Pivot!A:C,3,0),0)</f>
        <v>0</v>
      </c>
    </row>
    <row r="365" spans="1:6" x14ac:dyDescent="0.25">
      <c r="A365" s="63" t="s">
        <v>99</v>
      </c>
      <c r="B365" s="66">
        <v>492408131</v>
      </c>
      <c r="C365" s="66">
        <v>492408131</v>
      </c>
      <c r="D365" s="66" t="s">
        <v>390</v>
      </c>
      <c r="E365" s="65">
        <f>IFERROR(VLOOKUP(C365,Pivot!A:B,2,0),0)</f>
        <v>0</v>
      </c>
      <c r="F365" s="65">
        <f>IFERROR(VLOOKUP(C365,Pivot!A:C,3,0),0)</f>
        <v>0</v>
      </c>
    </row>
    <row r="366" spans="1:6" x14ac:dyDescent="0.25">
      <c r="A366" s="63" t="s">
        <v>99</v>
      </c>
      <c r="B366" s="66">
        <v>492408131</v>
      </c>
      <c r="C366" s="66">
        <v>8905450033481</v>
      </c>
      <c r="D366" s="66" t="s">
        <v>391</v>
      </c>
      <c r="E366" s="65">
        <f>IFERROR(VLOOKUP(C366,Pivot!A:B,2,0),0)</f>
        <v>0</v>
      </c>
      <c r="F366" s="65">
        <f>IFERROR(VLOOKUP(C366,Pivot!A:C,3,0),0)</f>
        <v>0</v>
      </c>
    </row>
    <row r="367" spans="1:6" x14ac:dyDescent="0.25">
      <c r="A367" s="63" t="s">
        <v>99</v>
      </c>
      <c r="B367" s="66">
        <v>493173759</v>
      </c>
      <c r="C367" s="66">
        <v>8905450199538</v>
      </c>
      <c r="D367" s="66" t="s">
        <v>391</v>
      </c>
      <c r="E367" s="65">
        <f>IFERROR(VLOOKUP(C367,Pivot!A:B,2,0),0)</f>
        <v>0</v>
      </c>
      <c r="F367" s="65">
        <f>IFERROR(VLOOKUP(C367,Pivot!A:C,3,0),0)</f>
        <v>0</v>
      </c>
    </row>
    <row r="368" spans="1:6" x14ac:dyDescent="0.25">
      <c r="A368" s="63" t="s">
        <v>99</v>
      </c>
      <c r="B368" s="66">
        <v>493173759</v>
      </c>
      <c r="C368" s="66">
        <v>5015353752181</v>
      </c>
      <c r="D368" s="66" t="s">
        <v>392</v>
      </c>
      <c r="E368" s="65">
        <f>IFERROR(VLOOKUP(C368,Pivot!A:B,2,0),0)</f>
        <v>0</v>
      </c>
      <c r="F368" s="65">
        <f>IFERROR(VLOOKUP(C368,Pivot!A:C,3,0),0)</f>
        <v>0</v>
      </c>
    </row>
    <row r="369" spans="1:6" x14ac:dyDescent="0.25">
      <c r="A369" s="63" t="s">
        <v>99</v>
      </c>
      <c r="B369" s="66">
        <v>492408123</v>
      </c>
      <c r="C369" s="66">
        <v>492408123</v>
      </c>
      <c r="D369" s="66" t="s">
        <v>392</v>
      </c>
      <c r="E369" s="65">
        <f>IFERROR(VLOOKUP(C369,Pivot!A:B,2,0),0)</f>
        <v>0</v>
      </c>
      <c r="F369" s="65">
        <f>IFERROR(VLOOKUP(C369,Pivot!A:C,3,0),0)</f>
        <v>0</v>
      </c>
    </row>
    <row r="370" spans="1:6" x14ac:dyDescent="0.25">
      <c r="A370" s="63" t="s">
        <v>99</v>
      </c>
      <c r="B370" s="66">
        <v>492408123</v>
      </c>
      <c r="C370" s="66">
        <v>8905450033412</v>
      </c>
      <c r="D370" s="66" t="s">
        <v>393</v>
      </c>
      <c r="E370" s="65">
        <f>IFERROR(VLOOKUP(C370,Pivot!A:B,2,0),0)</f>
        <v>0</v>
      </c>
      <c r="F370" s="65">
        <f>IFERROR(VLOOKUP(C370,Pivot!A:C,3,0),0)</f>
        <v>0</v>
      </c>
    </row>
    <row r="371" spans="1:6" x14ac:dyDescent="0.25">
      <c r="A371" s="63" t="s">
        <v>99</v>
      </c>
      <c r="B371" s="66">
        <v>492408122</v>
      </c>
      <c r="C371" s="66">
        <v>492408122</v>
      </c>
      <c r="D371" s="66" t="s">
        <v>393</v>
      </c>
      <c r="E371" s="65">
        <f>IFERROR(VLOOKUP(C371,Pivot!A:B,2,0),0)</f>
        <v>0</v>
      </c>
      <c r="F371" s="65">
        <f>IFERROR(VLOOKUP(C371,Pivot!A:C,3,0),0)</f>
        <v>0</v>
      </c>
    </row>
    <row r="372" spans="1:6" x14ac:dyDescent="0.25">
      <c r="A372" s="63" t="s">
        <v>99</v>
      </c>
      <c r="B372" s="66">
        <v>492408122</v>
      </c>
      <c r="C372" s="66">
        <v>8905450033405</v>
      </c>
      <c r="D372" s="66" t="s">
        <v>394</v>
      </c>
      <c r="E372" s="65">
        <f>IFERROR(VLOOKUP(C372,Pivot!A:B,2,0),0)</f>
        <v>0</v>
      </c>
      <c r="F372" s="65">
        <f>IFERROR(VLOOKUP(C372,Pivot!A:C,3,0),0)</f>
        <v>0</v>
      </c>
    </row>
    <row r="373" spans="1:6" x14ac:dyDescent="0.25">
      <c r="A373" s="63" t="s">
        <v>99</v>
      </c>
      <c r="B373" s="66">
        <v>492408121</v>
      </c>
      <c r="C373" s="66">
        <v>492408121</v>
      </c>
      <c r="D373" s="66" t="s">
        <v>394</v>
      </c>
      <c r="E373" s="65">
        <f>IFERROR(VLOOKUP(C373,Pivot!A:B,2,0),0)</f>
        <v>0</v>
      </c>
      <c r="F373" s="65">
        <f>IFERROR(VLOOKUP(C373,Pivot!A:C,3,0),0)</f>
        <v>0</v>
      </c>
    </row>
    <row r="374" spans="1:6" x14ac:dyDescent="0.25">
      <c r="A374" s="63" t="s">
        <v>99</v>
      </c>
      <c r="B374" s="66">
        <v>492408121</v>
      </c>
      <c r="C374" s="66">
        <v>8905450033399</v>
      </c>
      <c r="D374" s="66" t="s">
        <v>394</v>
      </c>
      <c r="E374" s="65">
        <f>IFERROR(VLOOKUP(C374,Pivot!A:B,2,0),0)</f>
        <v>0</v>
      </c>
      <c r="F374" s="65">
        <f>IFERROR(VLOOKUP(C374,Pivot!A:C,3,0),0)</f>
        <v>0</v>
      </c>
    </row>
    <row r="375" spans="1:6" x14ac:dyDescent="0.25">
      <c r="A375" s="63" t="s">
        <v>99</v>
      </c>
      <c r="B375" s="66">
        <v>492408121</v>
      </c>
      <c r="C375" s="66">
        <v>5015353752235</v>
      </c>
      <c r="D375" s="66" t="s">
        <v>395</v>
      </c>
      <c r="E375" s="65">
        <f>IFERROR(VLOOKUP(C375,Pivot!A:B,2,0),0)</f>
        <v>0</v>
      </c>
      <c r="F375" s="65">
        <f>IFERROR(VLOOKUP(C375,Pivot!A:C,3,0),0)</f>
        <v>0</v>
      </c>
    </row>
    <row r="376" spans="1:6" x14ac:dyDescent="0.25">
      <c r="A376" s="63" t="s">
        <v>99</v>
      </c>
      <c r="B376" s="66">
        <v>491603929</v>
      </c>
      <c r="C376" s="66">
        <v>5015353609164</v>
      </c>
      <c r="D376" s="66" t="s">
        <v>396</v>
      </c>
      <c r="E376" s="65">
        <f>IFERROR(VLOOKUP(C376,Pivot!A:B,2,0),0)</f>
        <v>0</v>
      </c>
      <c r="F376" s="65">
        <f>IFERROR(VLOOKUP(C376,Pivot!A:C,3,0),0)</f>
        <v>0</v>
      </c>
    </row>
    <row r="377" spans="1:6" x14ac:dyDescent="0.25">
      <c r="A377" s="63" t="s">
        <v>99</v>
      </c>
      <c r="B377" s="66">
        <v>492409176</v>
      </c>
      <c r="C377" s="66">
        <v>8904027122108</v>
      </c>
      <c r="D377" s="66" t="s">
        <v>397</v>
      </c>
      <c r="E377" s="65">
        <f>IFERROR(VLOOKUP(C377,Pivot!A:B,2,0),0)</f>
        <v>0</v>
      </c>
      <c r="F377" s="65">
        <f>IFERROR(VLOOKUP(C377,Pivot!A:C,3,0),0)</f>
        <v>0</v>
      </c>
    </row>
    <row r="378" spans="1:6" x14ac:dyDescent="0.25">
      <c r="A378" s="63" t="s">
        <v>99</v>
      </c>
      <c r="B378" s="66">
        <v>492410177</v>
      </c>
      <c r="C378" s="66">
        <v>492410177</v>
      </c>
      <c r="D378" s="66" t="s">
        <v>397</v>
      </c>
      <c r="E378" s="65">
        <f>IFERROR(VLOOKUP(C378,Pivot!A:B,2,0),0)</f>
        <v>0</v>
      </c>
      <c r="F378" s="65">
        <f>IFERROR(VLOOKUP(C378,Pivot!A:C,3,0),0)</f>
        <v>0</v>
      </c>
    </row>
    <row r="379" spans="1:6" x14ac:dyDescent="0.25">
      <c r="A379" s="63" t="s">
        <v>99</v>
      </c>
      <c r="B379" s="66">
        <v>492410177</v>
      </c>
      <c r="C379" s="66">
        <v>8905450112063</v>
      </c>
      <c r="D379" s="66" t="s">
        <v>398</v>
      </c>
      <c r="E379" s="65">
        <f>IFERROR(VLOOKUP(C379,Pivot!A:B,2,0),0)</f>
        <v>0</v>
      </c>
      <c r="F379" s="65">
        <f>IFERROR(VLOOKUP(C379,Pivot!A:C,3,0),0)</f>
        <v>0</v>
      </c>
    </row>
    <row r="380" spans="1:6" x14ac:dyDescent="0.25">
      <c r="A380" s="63" t="s">
        <v>99</v>
      </c>
      <c r="B380" s="66">
        <v>492410178</v>
      </c>
      <c r="C380" s="66">
        <v>492410178</v>
      </c>
      <c r="D380" s="66" t="s">
        <v>398</v>
      </c>
      <c r="E380" s="65">
        <f>IFERROR(VLOOKUP(C380,Pivot!A:B,2,0),0)</f>
        <v>0</v>
      </c>
      <c r="F380" s="65">
        <f>IFERROR(VLOOKUP(C380,Pivot!A:C,3,0),0)</f>
        <v>0</v>
      </c>
    </row>
    <row r="381" spans="1:6" x14ac:dyDescent="0.25">
      <c r="A381" s="63" t="s">
        <v>99</v>
      </c>
      <c r="B381" s="66">
        <v>492410178</v>
      </c>
      <c r="C381" s="66">
        <v>8905450112056</v>
      </c>
      <c r="D381" s="66" t="s">
        <v>399</v>
      </c>
      <c r="E381" s="65">
        <f>IFERROR(VLOOKUP(C381,Pivot!A:B,2,0),0)</f>
        <v>0</v>
      </c>
      <c r="F381" s="65">
        <f>IFERROR(VLOOKUP(C381,Pivot!A:C,3,0),0)</f>
        <v>0</v>
      </c>
    </row>
    <row r="382" spans="1:6" x14ac:dyDescent="0.25">
      <c r="A382" s="63" t="s">
        <v>99</v>
      </c>
      <c r="B382" s="66">
        <v>492408263</v>
      </c>
      <c r="C382" s="66">
        <v>492408263</v>
      </c>
      <c r="D382" s="66" t="s">
        <v>399</v>
      </c>
      <c r="E382" s="65">
        <f>IFERROR(VLOOKUP(C382,Pivot!A:B,2,0),0)</f>
        <v>0</v>
      </c>
      <c r="F382" s="65">
        <f>IFERROR(VLOOKUP(C382,Pivot!A:C,3,0),0)</f>
        <v>0</v>
      </c>
    </row>
    <row r="383" spans="1:6" x14ac:dyDescent="0.25">
      <c r="A383" s="63" t="s">
        <v>99</v>
      </c>
      <c r="B383" s="66">
        <v>492408263</v>
      </c>
      <c r="C383" s="66">
        <v>8905450033603</v>
      </c>
      <c r="D383" s="66" t="s">
        <v>399</v>
      </c>
      <c r="E383" s="65">
        <f>IFERROR(VLOOKUP(C383,Pivot!A:B,2,0),0)</f>
        <v>0</v>
      </c>
      <c r="F383" s="65">
        <f>IFERROR(VLOOKUP(C383,Pivot!A:C,3,0),0)</f>
        <v>0</v>
      </c>
    </row>
    <row r="384" spans="1:6" x14ac:dyDescent="0.25">
      <c r="A384" s="63" t="s">
        <v>99</v>
      </c>
      <c r="B384" s="66">
        <v>492408263</v>
      </c>
      <c r="C384" s="66">
        <v>8905450112070</v>
      </c>
      <c r="D384" s="66" t="s">
        <v>400</v>
      </c>
      <c r="E384" s="65">
        <f>IFERROR(VLOOKUP(C384,Pivot!A:B,2,0),0)</f>
        <v>0</v>
      </c>
      <c r="F384" s="65">
        <f>IFERROR(VLOOKUP(C384,Pivot!A:C,3,0),0)</f>
        <v>0</v>
      </c>
    </row>
    <row r="385" spans="1:6" x14ac:dyDescent="0.25">
      <c r="A385" s="63" t="s">
        <v>99</v>
      </c>
      <c r="B385" s="66">
        <v>492910349</v>
      </c>
      <c r="C385" s="66">
        <v>8904027123594</v>
      </c>
      <c r="D385" s="66" t="s">
        <v>401</v>
      </c>
      <c r="E385" s="65">
        <f>IFERROR(VLOOKUP(C385,Pivot!A:B,2,0),0)</f>
        <v>0</v>
      </c>
      <c r="F385" s="65">
        <f>IFERROR(VLOOKUP(C385,Pivot!A:C,3,0),0)</f>
        <v>0</v>
      </c>
    </row>
    <row r="386" spans="1:6" x14ac:dyDescent="0.25">
      <c r="A386" s="63" t="s">
        <v>99</v>
      </c>
      <c r="B386" s="66">
        <v>492910350</v>
      </c>
      <c r="C386" s="66">
        <v>8904027123600</v>
      </c>
      <c r="D386" s="66" t="s">
        <v>402</v>
      </c>
      <c r="E386" s="65">
        <f>IFERROR(VLOOKUP(C386,Pivot!A:B,2,0),0)</f>
        <v>0</v>
      </c>
      <c r="F386" s="65">
        <f>IFERROR(VLOOKUP(C386,Pivot!A:C,3,0),0)</f>
        <v>0</v>
      </c>
    </row>
    <row r="387" spans="1:6" x14ac:dyDescent="0.25">
      <c r="A387" s="63" t="s">
        <v>99</v>
      </c>
      <c r="B387" s="66">
        <v>492910347</v>
      </c>
      <c r="C387" s="66">
        <v>8904027123563</v>
      </c>
      <c r="D387" s="66" t="s">
        <v>403</v>
      </c>
      <c r="E387" s="65">
        <f>IFERROR(VLOOKUP(C387,Pivot!A:B,2,0),0)</f>
        <v>0</v>
      </c>
      <c r="F387" s="65">
        <f>IFERROR(VLOOKUP(C387,Pivot!A:C,3,0),0)</f>
        <v>0</v>
      </c>
    </row>
    <row r="388" spans="1:6" x14ac:dyDescent="0.25">
      <c r="A388" s="63" t="s">
        <v>99</v>
      </c>
      <c r="B388" s="66">
        <v>492910348</v>
      </c>
      <c r="C388" s="66">
        <v>8904027123587</v>
      </c>
      <c r="D388" s="66" t="s">
        <v>404</v>
      </c>
      <c r="E388" s="65">
        <f>IFERROR(VLOOKUP(C388,Pivot!A:B,2,0),0)</f>
        <v>0</v>
      </c>
      <c r="F388" s="65">
        <f>IFERROR(VLOOKUP(C388,Pivot!A:C,3,0),0)</f>
        <v>0</v>
      </c>
    </row>
    <row r="389" spans="1:6" x14ac:dyDescent="0.25">
      <c r="A389" s="63" t="s">
        <v>99</v>
      </c>
      <c r="B389" s="66">
        <v>492910351</v>
      </c>
      <c r="C389" s="66">
        <v>8904027123617</v>
      </c>
      <c r="D389" s="66" t="s">
        <v>405</v>
      </c>
      <c r="E389" s="65">
        <f>IFERROR(VLOOKUP(C389,Pivot!A:B,2,0),0)</f>
        <v>0</v>
      </c>
      <c r="F389" s="65">
        <f>IFERROR(VLOOKUP(C389,Pivot!A:C,3,0),0)</f>
        <v>0</v>
      </c>
    </row>
    <row r="390" spans="1:6" x14ac:dyDescent="0.25">
      <c r="A390" s="63" t="s">
        <v>99</v>
      </c>
      <c r="B390" s="66">
        <v>492408245</v>
      </c>
      <c r="C390" s="66">
        <v>8904027121705</v>
      </c>
      <c r="D390" s="66" t="s">
        <v>406</v>
      </c>
      <c r="E390" s="65">
        <f>IFERROR(VLOOKUP(C390,Pivot!A:B,2,0),0)</f>
        <v>0</v>
      </c>
      <c r="F390" s="65">
        <f>IFERROR(VLOOKUP(C390,Pivot!A:C,3,0),0)</f>
        <v>0</v>
      </c>
    </row>
    <row r="391" spans="1:6" x14ac:dyDescent="0.25">
      <c r="A391" s="63" t="s">
        <v>99</v>
      </c>
      <c r="B391" s="66">
        <v>492408247</v>
      </c>
      <c r="C391" s="66">
        <v>8904027121729</v>
      </c>
      <c r="D391" s="66" t="s">
        <v>407</v>
      </c>
      <c r="E391" s="65">
        <f>IFERROR(VLOOKUP(C391,Pivot!A:B,2,0),0)</f>
        <v>0</v>
      </c>
      <c r="F391" s="65">
        <f>IFERROR(VLOOKUP(C391,Pivot!A:C,3,0),0)</f>
        <v>0</v>
      </c>
    </row>
    <row r="392" spans="1:6" x14ac:dyDescent="0.25">
      <c r="A392" s="63" t="s">
        <v>99</v>
      </c>
      <c r="B392" s="66">
        <v>492408246</v>
      </c>
      <c r="C392" s="66">
        <v>8904027121712</v>
      </c>
      <c r="D392" s="66" t="s">
        <v>408</v>
      </c>
      <c r="E392" s="65">
        <f>IFERROR(VLOOKUP(C392,Pivot!A:B,2,0),0)</f>
        <v>0</v>
      </c>
      <c r="F392" s="65">
        <f>IFERROR(VLOOKUP(C392,Pivot!A:C,3,0),0)</f>
        <v>0</v>
      </c>
    </row>
    <row r="393" spans="1:6" x14ac:dyDescent="0.25">
      <c r="A393" s="63" t="s">
        <v>99</v>
      </c>
      <c r="B393" s="66">
        <v>492908718</v>
      </c>
      <c r="C393" s="66">
        <v>8904027122863</v>
      </c>
      <c r="D393" s="66" t="s">
        <v>409</v>
      </c>
      <c r="E393" s="65">
        <f>IFERROR(VLOOKUP(C393,Pivot!A:B,2,0),0)</f>
        <v>0</v>
      </c>
      <c r="F393" s="65">
        <f>IFERROR(VLOOKUP(C393,Pivot!A:C,3,0),0)</f>
        <v>0</v>
      </c>
    </row>
    <row r="394" spans="1:6" x14ac:dyDescent="0.25">
      <c r="A394" s="63" t="s">
        <v>99</v>
      </c>
      <c r="B394" s="66">
        <v>492409183</v>
      </c>
      <c r="C394" s="66">
        <v>8904027122207</v>
      </c>
      <c r="D394" s="66" t="s">
        <v>410</v>
      </c>
      <c r="E394" s="65">
        <f>IFERROR(VLOOKUP(C394,Pivot!A:B,2,0),0)</f>
        <v>0</v>
      </c>
      <c r="F394" s="65">
        <f>IFERROR(VLOOKUP(C394,Pivot!A:C,3,0),0)</f>
        <v>0</v>
      </c>
    </row>
    <row r="395" spans="1:6" x14ac:dyDescent="0.25">
      <c r="A395" s="63" t="s">
        <v>99</v>
      </c>
      <c r="B395" s="66">
        <v>492409184</v>
      </c>
      <c r="C395" s="66">
        <v>8904027122214</v>
      </c>
      <c r="D395" s="66" t="s">
        <v>411</v>
      </c>
      <c r="E395" s="65">
        <f>IFERROR(VLOOKUP(C395,Pivot!A:B,2,0),0)</f>
        <v>0</v>
      </c>
      <c r="F395" s="65">
        <f>IFERROR(VLOOKUP(C395,Pivot!A:C,3,0),0)</f>
        <v>0</v>
      </c>
    </row>
    <row r="396" spans="1:6" x14ac:dyDescent="0.25">
      <c r="A396" s="63" t="s">
        <v>99</v>
      </c>
      <c r="B396" s="66">
        <v>492409185</v>
      </c>
      <c r="C396" s="66">
        <v>8904027122238</v>
      </c>
      <c r="D396" s="66" t="s">
        <v>412</v>
      </c>
      <c r="E396" s="65">
        <f>IFERROR(VLOOKUP(C396,Pivot!A:B,2,0),0)</f>
        <v>0</v>
      </c>
      <c r="F396" s="65">
        <f>IFERROR(VLOOKUP(C396,Pivot!A:C,3,0),0)</f>
        <v>0</v>
      </c>
    </row>
    <row r="397" spans="1:6" x14ac:dyDescent="0.25">
      <c r="A397" s="63" t="s">
        <v>99</v>
      </c>
      <c r="B397" s="66">
        <v>492910355</v>
      </c>
      <c r="C397" s="66">
        <v>8904027123679</v>
      </c>
      <c r="D397" s="66" t="s">
        <v>413</v>
      </c>
      <c r="E397" s="65">
        <f>IFERROR(VLOOKUP(C397,Pivot!A:B,2,0),0)</f>
        <v>0</v>
      </c>
      <c r="F397" s="65">
        <f>IFERROR(VLOOKUP(C397,Pivot!A:C,3,0),0)</f>
        <v>0</v>
      </c>
    </row>
    <row r="398" spans="1:6" x14ac:dyDescent="0.25">
      <c r="A398" s="63" t="s">
        <v>99</v>
      </c>
      <c r="B398" s="66">
        <v>492408248</v>
      </c>
      <c r="C398" s="66">
        <v>8904027121736</v>
      </c>
      <c r="D398" s="66" t="s">
        <v>414</v>
      </c>
      <c r="E398" s="65">
        <f>IFERROR(VLOOKUP(C398,Pivot!A:B,2,0),0)</f>
        <v>0</v>
      </c>
      <c r="F398" s="65">
        <f>IFERROR(VLOOKUP(C398,Pivot!A:C,3,0),0)</f>
        <v>0</v>
      </c>
    </row>
    <row r="399" spans="1:6" x14ac:dyDescent="0.25">
      <c r="A399" s="63" t="s">
        <v>99</v>
      </c>
      <c r="B399" s="66">
        <v>492408249</v>
      </c>
      <c r="C399" s="66">
        <v>8904027121743</v>
      </c>
      <c r="D399" s="66" t="s">
        <v>415</v>
      </c>
      <c r="E399" s="65">
        <f>IFERROR(VLOOKUP(C399,Pivot!A:B,2,0),0)</f>
        <v>0</v>
      </c>
      <c r="F399" s="65">
        <f>IFERROR(VLOOKUP(C399,Pivot!A:C,3,0),0)</f>
        <v>0</v>
      </c>
    </row>
    <row r="400" spans="1:6" x14ac:dyDescent="0.25">
      <c r="A400" s="63" t="s">
        <v>99</v>
      </c>
      <c r="B400" s="66">
        <v>492408250</v>
      </c>
      <c r="C400" s="66">
        <v>8904027121750</v>
      </c>
      <c r="D400" s="66" t="s">
        <v>416</v>
      </c>
      <c r="E400" s="65">
        <f>IFERROR(VLOOKUP(C400,Pivot!A:B,2,0),0)</f>
        <v>0</v>
      </c>
      <c r="F400" s="65">
        <f>IFERROR(VLOOKUP(C400,Pivot!A:C,3,0),0)</f>
        <v>0</v>
      </c>
    </row>
    <row r="401" spans="1:6" x14ac:dyDescent="0.25">
      <c r="A401" s="63" t="s">
        <v>99</v>
      </c>
      <c r="B401" s="66">
        <v>492910353</v>
      </c>
      <c r="C401" s="66">
        <v>8904027123631</v>
      </c>
      <c r="D401" s="66" t="s">
        <v>417</v>
      </c>
      <c r="E401" s="65">
        <f>IFERROR(VLOOKUP(C401,Pivot!A:B,2,0),0)</f>
        <v>0</v>
      </c>
      <c r="F401" s="65">
        <f>IFERROR(VLOOKUP(C401,Pivot!A:C,3,0),0)</f>
        <v>0</v>
      </c>
    </row>
    <row r="402" spans="1:6" x14ac:dyDescent="0.25">
      <c r="A402" s="63" t="s">
        <v>99</v>
      </c>
      <c r="B402" s="66">
        <v>492910354</v>
      </c>
      <c r="C402" s="66">
        <v>8904027123648</v>
      </c>
      <c r="D402" s="66" t="s">
        <v>418</v>
      </c>
      <c r="E402" s="65">
        <f>IFERROR(VLOOKUP(C402,Pivot!A:B,2,0),0)</f>
        <v>0</v>
      </c>
      <c r="F402" s="65">
        <f>IFERROR(VLOOKUP(C402,Pivot!A:C,3,0),0)</f>
        <v>0</v>
      </c>
    </row>
    <row r="403" spans="1:6" x14ac:dyDescent="0.25">
      <c r="A403" s="63" t="s">
        <v>99</v>
      </c>
      <c r="B403" s="66">
        <v>492910343</v>
      </c>
      <c r="C403" s="66">
        <v>8904027123525</v>
      </c>
      <c r="D403" s="66" t="s">
        <v>419</v>
      </c>
      <c r="E403" s="65">
        <f>IFERROR(VLOOKUP(C403,Pivot!A:B,2,0),0)</f>
        <v>0</v>
      </c>
      <c r="F403" s="65">
        <f>IFERROR(VLOOKUP(C403,Pivot!A:C,3,0),0)</f>
        <v>0</v>
      </c>
    </row>
    <row r="404" spans="1:6" x14ac:dyDescent="0.25">
      <c r="A404" s="63" t="s">
        <v>99</v>
      </c>
      <c r="B404" s="66">
        <v>492910344</v>
      </c>
      <c r="C404" s="66">
        <v>8904027123532</v>
      </c>
      <c r="D404" s="66" t="s">
        <v>420</v>
      </c>
      <c r="E404" s="65">
        <f>IFERROR(VLOOKUP(C404,Pivot!A:B,2,0),0)</f>
        <v>0</v>
      </c>
      <c r="F404" s="65">
        <f>IFERROR(VLOOKUP(C404,Pivot!A:C,3,0),0)</f>
        <v>0</v>
      </c>
    </row>
    <row r="405" spans="1:6" x14ac:dyDescent="0.25">
      <c r="A405" s="63" t="s">
        <v>99</v>
      </c>
      <c r="B405" s="66">
        <v>492910352</v>
      </c>
      <c r="C405" s="66">
        <v>8904027123624</v>
      </c>
      <c r="D405" s="66" t="s">
        <v>421</v>
      </c>
      <c r="E405" s="65">
        <f>IFERROR(VLOOKUP(C405,Pivot!A:B,2,0),0)</f>
        <v>0</v>
      </c>
      <c r="F405" s="65">
        <f>IFERROR(VLOOKUP(C405,Pivot!A:C,3,0),0)</f>
        <v>0</v>
      </c>
    </row>
    <row r="406" spans="1:6" x14ac:dyDescent="0.25">
      <c r="A406" s="63" t="s">
        <v>99</v>
      </c>
      <c r="B406" s="66">
        <v>492910345</v>
      </c>
      <c r="C406" s="66">
        <v>8904027123549</v>
      </c>
      <c r="D406" s="66" t="s">
        <v>422</v>
      </c>
      <c r="E406" s="65">
        <f>IFERROR(VLOOKUP(C406,Pivot!A:B,2,0),0)</f>
        <v>0</v>
      </c>
      <c r="F406" s="65">
        <f>IFERROR(VLOOKUP(C406,Pivot!A:C,3,0),0)</f>
        <v>0</v>
      </c>
    </row>
    <row r="407" spans="1:6" x14ac:dyDescent="0.25">
      <c r="A407" s="63" t="s">
        <v>99</v>
      </c>
      <c r="B407" s="66">
        <v>492910346</v>
      </c>
      <c r="C407" s="66">
        <v>8904027123556</v>
      </c>
      <c r="D407" s="66" t="s">
        <v>423</v>
      </c>
      <c r="E407" s="65">
        <f>IFERROR(VLOOKUP(C407,Pivot!A:B,2,0),0)</f>
        <v>0</v>
      </c>
      <c r="F407" s="65">
        <f>IFERROR(VLOOKUP(C407,Pivot!A:C,3,0),0)</f>
        <v>0</v>
      </c>
    </row>
    <row r="408" spans="1:6" x14ac:dyDescent="0.25">
      <c r="A408" s="63" t="s">
        <v>99</v>
      </c>
      <c r="B408" s="66">
        <v>492910341</v>
      </c>
      <c r="C408" s="66">
        <v>8904027123402</v>
      </c>
      <c r="D408" s="66" t="s">
        <v>424</v>
      </c>
      <c r="E408" s="65">
        <f>IFERROR(VLOOKUP(C408,Pivot!A:B,2,0),0)</f>
        <v>0</v>
      </c>
      <c r="F408" s="65">
        <f>IFERROR(VLOOKUP(C408,Pivot!A:C,3,0),0)</f>
        <v>0</v>
      </c>
    </row>
    <row r="409" spans="1:6" x14ac:dyDescent="0.25">
      <c r="A409" s="63" t="s">
        <v>99</v>
      </c>
      <c r="B409" s="66">
        <v>491602656</v>
      </c>
      <c r="C409" s="66">
        <v>8904027118392</v>
      </c>
      <c r="D409" s="67" t="s">
        <v>425</v>
      </c>
      <c r="E409" s="65">
        <f>IFERROR(VLOOKUP(C409,Pivot!A:B,2,0),0)</f>
        <v>0</v>
      </c>
      <c r="F409" s="65">
        <f>IFERROR(VLOOKUP(C409,Pivot!A:C,3,0),0)</f>
        <v>0</v>
      </c>
    </row>
    <row r="410" spans="1:6" x14ac:dyDescent="0.25">
      <c r="A410" s="63" t="s">
        <v>97</v>
      </c>
      <c r="B410" s="64">
        <v>493662857</v>
      </c>
      <c r="C410" s="64">
        <v>8906147810484</v>
      </c>
      <c r="D410" s="63" t="s">
        <v>426</v>
      </c>
      <c r="E410" s="65">
        <f>IFERROR(VLOOKUP(C410,Pivot!A:B,2,0),0)</f>
        <v>0</v>
      </c>
      <c r="F410" s="65">
        <f>IFERROR(VLOOKUP(C410,Pivot!A:C,3,0),0)</f>
        <v>0</v>
      </c>
    </row>
    <row r="411" spans="1:6" x14ac:dyDescent="0.25">
      <c r="A411" s="63" t="s">
        <v>97</v>
      </c>
      <c r="B411" s="64">
        <v>493664401</v>
      </c>
      <c r="C411" s="64">
        <v>193052052209</v>
      </c>
      <c r="D411" s="63" t="s">
        <v>427</v>
      </c>
      <c r="E411" s="65">
        <f>IFERROR(VLOOKUP(C411,Pivot!A:B,2,0),0)</f>
        <v>0</v>
      </c>
      <c r="F411" s="65">
        <f>IFERROR(VLOOKUP(C411,Pivot!A:C,3,0),0)</f>
        <v>0</v>
      </c>
    </row>
    <row r="412" spans="1:6" x14ac:dyDescent="0.25">
      <c r="A412" s="63" t="s">
        <v>97</v>
      </c>
      <c r="B412" s="64">
        <v>492408241</v>
      </c>
      <c r="C412" s="64">
        <v>8904153509651</v>
      </c>
      <c r="D412" s="63" t="s">
        <v>164</v>
      </c>
      <c r="E412" s="65">
        <f>IFERROR(VLOOKUP(C412,Pivot!A:B,2,0),0)</f>
        <v>0</v>
      </c>
      <c r="F412" s="65">
        <f>IFERROR(VLOOKUP(C412,Pivot!A:C,3,0),0)</f>
        <v>0</v>
      </c>
    </row>
    <row r="413" spans="1:6" x14ac:dyDescent="0.25">
      <c r="A413" s="63" t="s">
        <v>97</v>
      </c>
      <c r="B413" s="64">
        <v>492410129</v>
      </c>
      <c r="C413" s="64">
        <v>492410129</v>
      </c>
      <c r="D413" s="63" t="s">
        <v>428</v>
      </c>
      <c r="E413" s="65">
        <f>IFERROR(VLOOKUP(C413,Pivot!A:B,2,0),0)</f>
        <v>0</v>
      </c>
      <c r="F413" s="65">
        <f>IFERROR(VLOOKUP(C413,Pivot!A:C,3,0),0)</f>
        <v>0</v>
      </c>
    </row>
    <row r="414" spans="1:6" x14ac:dyDescent="0.25">
      <c r="A414" s="63" t="s">
        <v>97</v>
      </c>
      <c r="B414" s="64">
        <v>492410129</v>
      </c>
      <c r="C414" s="64">
        <v>8904153509729</v>
      </c>
      <c r="D414" s="63" t="s">
        <v>428</v>
      </c>
      <c r="E414" s="65">
        <f>IFERROR(VLOOKUP(C414,Pivot!A:B,2,0),0)</f>
        <v>0</v>
      </c>
      <c r="F414" s="65">
        <f>IFERROR(VLOOKUP(C414,Pivot!A:C,3,0),0)</f>
        <v>0</v>
      </c>
    </row>
    <row r="415" spans="1:6" x14ac:dyDescent="0.25">
      <c r="A415" s="63" t="s">
        <v>97</v>
      </c>
      <c r="B415" s="64">
        <v>492408244</v>
      </c>
      <c r="C415" s="64">
        <v>8904153509682</v>
      </c>
      <c r="D415" s="63" t="s">
        <v>429</v>
      </c>
      <c r="E415" s="65">
        <f>IFERROR(VLOOKUP(C415,Pivot!A:B,2,0),0)</f>
        <v>0</v>
      </c>
      <c r="F415" s="65">
        <f>IFERROR(VLOOKUP(C415,Pivot!A:C,3,0),0)</f>
        <v>0</v>
      </c>
    </row>
    <row r="416" spans="1:6" x14ac:dyDescent="0.25">
      <c r="A416" s="63" t="s">
        <v>97</v>
      </c>
      <c r="B416" s="64">
        <v>492408242</v>
      </c>
      <c r="C416" s="64">
        <v>8904153509668</v>
      </c>
      <c r="D416" s="63" t="s">
        <v>165</v>
      </c>
      <c r="E416" s="65">
        <f>IFERROR(VLOOKUP(C416,Pivot!A:B,2,0),0)</f>
        <v>0</v>
      </c>
      <c r="F416" s="65">
        <f>IFERROR(VLOOKUP(C416,Pivot!A:C,3,0),0)</f>
        <v>0</v>
      </c>
    </row>
    <row r="417" spans="1:6" x14ac:dyDescent="0.25">
      <c r="A417" s="63" t="s">
        <v>97</v>
      </c>
      <c r="B417" s="64">
        <v>492408242</v>
      </c>
      <c r="C417" s="64">
        <v>492408242</v>
      </c>
      <c r="D417" s="63" t="s">
        <v>165</v>
      </c>
      <c r="E417" s="65">
        <f>IFERROR(VLOOKUP(C417,Pivot!A:B,2,0),0)</f>
        <v>0</v>
      </c>
      <c r="F417" s="65">
        <f>IFERROR(VLOOKUP(C417,Pivot!A:C,3,0),0)</f>
        <v>0</v>
      </c>
    </row>
    <row r="418" spans="1:6" x14ac:dyDescent="0.25">
      <c r="A418" s="63" t="s">
        <v>97</v>
      </c>
      <c r="B418" s="64">
        <v>493174329</v>
      </c>
      <c r="C418" s="64">
        <v>8905450220935</v>
      </c>
      <c r="D418" s="63" t="s">
        <v>430</v>
      </c>
      <c r="E418" s="65">
        <f>IFERROR(VLOOKUP(C418,Pivot!A:B,2,0),0)</f>
        <v>0</v>
      </c>
      <c r="F418" s="65">
        <f>IFERROR(VLOOKUP(C418,Pivot!A:C,3,0),0)</f>
        <v>0</v>
      </c>
    </row>
    <row r="419" spans="1:6" x14ac:dyDescent="0.25">
      <c r="A419" s="63" t="s">
        <v>97</v>
      </c>
      <c r="B419" s="64">
        <v>493174329</v>
      </c>
      <c r="C419" s="64">
        <v>8906080991899</v>
      </c>
      <c r="D419" s="63" t="s">
        <v>430</v>
      </c>
      <c r="E419" s="65">
        <f>IFERROR(VLOOKUP(C419,Pivot!A:B,2,0),0)</f>
        <v>0</v>
      </c>
      <c r="F419" s="65">
        <f>IFERROR(VLOOKUP(C419,Pivot!A:C,3,0),0)</f>
        <v>0</v>
      </c>
    </row>
    <row r="420" spans="1:6" x14ac:dyDescent="0.25">
      <c r="A420" s="63" t="s">
        <v>97</v>
      </c>
      <c r="B420" s="64">
        <v>492910131</v>
      </c>
      <c r="C420" s="64">
        <v>8905450136496</v>
      </c>
      <c r="D420" s="63" t="s">
        <v>431</v>
      </c>
      <c r="E420" s="65">
        <f>IFERROR(VLOOKUP(C420,Pivot!A:B,2,0),0)</f>
        <v>0</v>
      </c>
      <c r="F420" s="65">
        <f>IFERROR(VLOOKUP(C420,Pivot!A:C,3,0),0)</f>
        <v>0</v>
      </c>
    </row>
    <row r="421" spans="1:6" x14ac:dyDescent="0.25">
      <c r="A421" s="63" t="s">
        <v>97</v>
      </c>
      <c r="B421" s="64">
        <v>491947774</v>
      </c>
      <c r="C421" s="64">
        <v>5015353708744</v>
      </c>
      <c r="D421" s="63" t="s">
        <v>170</v>
      </c>
      <c r="E421" s="65">
        <f>IFERROR(VLOOKUP(C421,Pivot!A:B,2,0),0)</f>
        <v>0</v>
      </c>
      <c r="F421" s="65">
        <f>IFERROR(VLOOKUP(C421,Pivot!A:C,3,0),0)</f>
        <v>0</v>
      </c>
    </row>
    <row r="422" spans="1:6" x14ac:dyDescent="0.25">
      <c r="A422" s="63" t="s">
        <v>97</v>
      </c>
      <c r="B422" s="64">
        <v>491947774</v>
      </c>
      <c r="C422" s="64">
        <v>759245888804</v>
      </c>
      <c r="D422" s="63" t="s">
        <v>170</v>
      </c>
      <c r="E422" s="65">
        <f>IFERROR(VLOOKUP(C422,Pivot!A:B,2,0),0)</f>
        <v>0</v>
      </c>
      <c r="F422" s="65">
        <f>IFERROR(VLOOKUP(C422,Pivot!A:C,3,0),0)</f>
        <v>0</v>
      </c>
    </row>
    <row r="423" spans="1:6" x14ac:dyDescent="0.25">
      <c r="A423" s="63" t="s">
        <v>97</v>
      </c>
      <c r="B423" s="64">
        <v>493173799</v>
      </c>
      <c r="C423" s="64">
        <v>5015353918815</v>
      </c>
      <c r="D423" s="63" t="s">
        <v>432</v>
      </c>
      <c r="E423" s="65">
        <f>IFERROR(VLOOKUP(C423,Pivot!A:B,2,0),0)</f>
        <v>0</v>
      </c>
      <c r="F423" s="65">
        <f>IFERROR(VLOOKUP(C423,Pivot!A:C,3,0),0)</f>
        <v>0</v>
      </c>
    </row>
    <row r="424" spans="1:6" x14ac:dyDescent="0.25">
      <c r="A424" s="63" t="s">
        <v>97</v>
      </c>
      <c r="B424" s="64">
        <v>493173856</v>
      </c>
      <c r="C424" s="64">
        <v>5015353918839</v>
      </c>
      <c r="D424" s="63" t="s">
        <v>433</v>
      </c>
      <c r="E424" s="65">
        <f>IFERROR(VLOOKUP(C424,Pivot!A:B,2,0),0)</f>
        <v>0</v>
      </c>
      <c r="F424" s="65">
        <f>IFERROR(VLOOKUP(C424,Pivot!A:C,3,0),0)</f>
        <v>0</v>
      </c>
    </row>
    <row r="425" spans="1:6" x14ac:dyDescent="0.25">
      <c r="A425" s="63" t="s">
        <v>97</v>
      </c>
      <c r="B425" s="64">
        <v>493174936</v>
      </c>
      <c r="C425" s="64">
        <v>8906103501104</v>
      </c>
      <c r="D425" s="63" t="s">
        <v>171</v>
      </c>
      <c r="E425" s="65">
        <f>IFERROR(VLOOKUP(C425,Pivot!A:B,2,0),0)</f>
        <v>0</v>
      </c>
      <c r="F425" s="65">
        <f>IFERROR(VLOOKUP(C425,Pivot!A:C,3,0),0)</f>
        <v>0</v>
      </c>
    </row>
    <row r="426" spans="1:6" x14ac:dyDescent="0.25">
      <c r="A426" s="63" t="s">
        <v>97</v>
      </c>
      <c r="B426" s="64">
        <v>493174935</v>
      </c>
      <c r="C426" s="64">
        <v>8906103501098</v>
      </c>
      <c r="D426" s="63" t="s">
        <v>172</v>
      </c>
      <c r="E426" s="65">
        <f>IFERROR(VLOOKUP(C426,Pivot!A:B,2,0),0)</f>
        <v>0</v>
      </c>
      <c r="F426" s="65">
        <f>IFERROR(VLOOKUP(C426,Pivot!A:C,3,0),0)</f>
        <v>0</v>
      </c>
    </row>
    <row r="427" spans="1:6" x14ac:dyDescent="0.25">
      <c r="A427" s="63" t="s">
        <v>97</v>
      </c>
      <c r="B427" s="64">
        <v>493173800</v>
      </c>
      <c r="C427" s="64">
        <v>5015353918822</v>
      </c>
      <c r="D427" s="63" t="s">
        <v>434</v>
      </c>
      <c r="E427" s="65">
        <f>IFERROR(VLOOKUP(C427,Pivot!A:B,2,0),0)</f>
        <v>0</v>
      </c>
      <c r="F427" s="65">
        <f>IFERROR(VLOOKUP(C427,Pivot!A:C,3,0),0)</f>
        <v>0</v>
      </c>
    </row>
    <row r="428" spans="1:6" x14ac:dyDescent="0.25">
      <c r="A428" s="63" t="s">
        <v>97</v>
      </c>
      <c r="B428" s="64">
        <v>492909710</v>
      </c>
      <c r="C428" s="64">
        <v>492909710</v>
      </c>
      <c r="D428" s="63" t="s">
        <v>173</v>
      </c>
      <c r="E428" s="65">
        <f>IFERROR(VLOOKUP(C428,Pivot!A:B,2,0),0)</f>
        <v>0</v>
      </c>
      <c r="F428" s="65">
        <f>IFERROR(VLOOKUP(C428,Pivot!A:C,3,0),0)</f>
        <v>0</v>
      </c>
    </row>
    <row r="429" spans="1:6" x14ac:dyDescent="0.25">
      <c r="A429" s="63" t="s">
        <v>97</v>
      </c>
      <c r="B429" s="64">
        <v>492909710</v>
      </c>
      <c r="C429" s="64">
        <v>8905450138612</v>
      </c>
      <c r="D429" s="63" t="s">
        <v>173</v>
      </c>
      <c r="E429" s="65">
        <f>IFERROR(VLOOKUP(C429,Pivot!A:B,2,0),0)</f>
        <v>0</v>
      </c>
      <c r="F429" s="65">
        <f>IFERROR(VLOOKUP(C429,Pivot!A:C,3,0),0)</f>
        <v>0</v>
      </c>
    </row>
    <row r="430" spans="1:6" x14ac:dyDescent="0.25">
      <c r="A430" s="63" t="s">
        <v>97</v>
      </c>
      <c r="B430" s="64">
        <v>492407672</v>
      </c>
      <c r="C430" s="64">
        <v>8905450027374</v>
      </c>
      <c r="D430" s="63" t="s">
        <v>174</v>
      </c>
      <c r="E430" s="65">
        <f>IFERROR(VLOOKUP(C430,Pivot!A:B,2,0),0)</f>
        <v>0</v>
      </c>
      <c r="F430" s="65">
        <f>IFERROR(VLOOKUP(C430,Pivot!A:C,3,0),0)</f>
        <v>0</v>
      </c>
    </row>
    <row r="431" spans="1:6" x14ac:dyDescent="0.25">
      <c r="A431" s="63" t="s">
        <v>97</v>
      </c>
      <c r="B431" s="64">
        <v>493174932</v>
      </c>
      <c r="C431" s="64">
        <v>8906103501067</v>
      </c>
      <c r="D431" s="63" t="s">
        <v>175</v>
      </c>
      <c r="E431" s="65">
        <f>IFERROR(VLOOKUP(C431,Pivot!A:B,2,0),0)</f>
        <v>0</v>
      </c>
      <c r="F431" s="65">
        <f>IFERROR(VLOOKUP(C431,Pivot!A:C,3,0),0)</f>
        <v>0</v>
      </c>
    </row>
    <row r="432" spans="1:6" x14ac:dyDescent="0.25">
      <c r="A432" s="63" t="s">
        <v>97</v>
      </c>
      <c r="B432" s="64">
        <v>493174933</v>
      </c>
      <c r="C432" s="64">
        <v>8906103501074</v>
      </c>
      <c r="D432" s="63" t="s">
        <v>176</v>
      </c>
      <c r="E432" s="65">
        <f>IFERROR(VLOOKUP(C432,Pivot!A:B,2,0),0)</f>
        <v>0</v>
      </c>
      <c r="F432" s="65">
        <f>IFERROR(VLOOKUP(C432,Pivot!A:C,3,0),0)</f>
        <v>0</v>
      </c>
    </row>
    <row r="433" spans="1:6" x14ac:dyDescent="0.25">
      <c r="A433" s="63" t="s">
        <v>97</v>
      </c>
      <c r="B433" s="64">
        <v>493174934</v>
      </c>
      <c r="C433" s="64">
        <v>8906103501081</v>
      </c>
      <c r="D433" s="63" t="s">
        <v>177</v>
      </c>
      <c r="E433" s="65">
        <f>IFERROR(VLOOKUP(C433,Pivot!A:B,2,0),0)</f>
        <v>0</v>
      </c>
      <c r="F433" s="65">
        <f>IFERROR(VLOOKUP(C433,Pivot!A:C,3,0),0)</f>
        <v>0</v>
      </c>
    </row>
    <row r="434" spans="1:6" x14ac:dyDescent="0.25">
      <c r="A434" s="63" t="s">
        <v>97</v>
      </c>
      <c r="B434" s="64">
        <v>492407676</v>
      </c>
      <c r="C434" s="64">
        <v>8905450027411</v>
      </c>
      <c r="D434" s="63" t="s">
        <v>178</v>
      </c>
      <c r="E434" s="65">
        <f>IFERROR(VLOOKUP(C434,Pivot!A:B,2,0),0)</f>
        <v>0</v>
      </c>
      <c r="F434" s="65">
        <f>IFERROR(VLOOKUP(C434,Pivot!A:C,3,0),0)</f>
        <v>0</v>
      </c>
    </row>
    <row r="435" spans="1:6" x14ac:dyDescent="0.25">
      <c r="A435" s="63" t="s">
        <v>97</v>
      </c>
      <c r="B435" s="64">
        <v>493173798</v>
      </c>
      <c r="C435" s="64">
        <v>5015353918778</v>
      </c>
      <c r="D435" s="63" t="s">
        <v>435</v>
      </c>
      <c r="E435" s="65">
        <f>IFERROR(VLOOKUP(C435,Pivot!A:B,2,0),0)</f>
        <v>0</v>
      </c>
      <c r="F435" s="65">
        <f>IFERROR(VLOOKUP(C435,Pivot!A:C,3,0),0)</f>
        <v>0</v>
      </c>
    </row>
    <row r="436" spans="1:6" x14ac:dyDescent="0.25">
      <c r="A436" s="63" t="s">
        <v>97</v>
      </c>
      <c r="B436" s="64">
        <v>492407679</v>
      </c>
      <c r="C436" s="64">
        <v>8905450027442</v>
      </c>
      <c r="D436" s="63" t="s">
        <v>181</v>
      </c>
      <c r="E436" s="65">
        <f>IFERROR(VLOOKUP(C436,Pivot!A:B,2,0),0)</f>
        <v>0</v>
      </c>
      <c r="F436" s="65">
        <f>IFERROR(VLOOKUP(C436,Pivot!A:C,3,0),0)</f>
        <v>0</v>
      </c>
    </row>
    <row r="437" spans="1:6" x14ac:dyDescent="0.25">
      <c r="A437" s="63" t="s">
        <v>97</v>
      </c>
      <c r="B437" s="64">
        <v>493661632</v>
      </c>
      <c r="C437" s="64">
        <v>8905450547735</v>
      </c>
      <c r="D437" s="63" t="s">
        <v>436</v>
      </c>
      <c r="E437" s="65">
        <f>IFERROR(VLOOKUP(C437,Pivot!A:B,2,0),0)</f>
        <v>0</v>
      </c>
      <c r="F437" s="65">
        <f>IFERROR(VLOOKUP(C437,Pivot!A:C,3,0),0)</f>
        <v>0</v>
      </c>
    </row>
    <row r="438" spans="1:6" x14ac:dyDescent="0.25">
      <c r="A438" s="63" t="s">
        <v>97</v>
      </c>
      <c r="B438" s="64">
        <v>494229839</v>
      </c>
      <c r="C438" s="64">
        <v>8905450758810</v>
      </c>
      <c r="D438" s="63" t="s">
        <v>114</v>
      </c>
      <c r="E438" s="65">
        <f>IFERROR(VLOOKUP(C438,Pivot!A:B,2,0),0)</f>
        <v>0</v>
      </c>
      <c r="F438" s="65">
        <f>IFERROR(VLOOKUP(C438,Pivot!A:C,3,0),0)</f>
        <v>0</v>
      </c>
    </row>
    <row r="439" spans="1:6" x14ac:dyDescent="0.25">
      <c r="A439" s="63" t="s">
        <v>97</v>
      </c>
      <c r="B439" s="64">
        <v>493173796</v>
      </c>
      <c r="C439" s="64">
        <v>5015353918808</v>
      </c>
      <c r="D439" s="63" t="s">
        <v>437</v>
      </c>
      <c r="E439" s="65">
        <f>IFERROR(VLOOKUP(C439,Pivot!A:B,2,0),0)</f>
        <v>0</v>
      </c>
      <c r="F439" s="65">
        <f>IFERROR(VLOOKUP(C439,Pivot!A:C,3,0),0)</f>
        <v>0</v>
      </c>
    </row>
    <row r="440" spans="1:6" x14ac:dyDescent="0.25">
      <c r="A440" s="63" t="s">
        <v>97</v>
      </c>
      <c r="B440" s="64">
        <v>493173796</v>
      </c>
      <c r="C440" s="64">
        <v>493173796</v>
      </c>
      <c r="D440" s="63" t="s">
        <v>437</v>
      </c>
      <c r="E440" s="65">
        <f>IFERROR(VLOOKUP(C440,Pivot!A:B,2,0),0)</f>
        <v>0</v>
      </c>
      <c r="F440" s="65">
        <f>IFERROR(VLOOKUP(C440,Pivot!A:C,3,0),0)</f>
        <v>0</v>
      </c>
    </row>
    <row r="441" spans="1:6" x14ac:dyDescent="0.25">
      <c r="A441" s="63" t="s">
        <v>97</v>
      </c>
      <c r="B441" s="64">
        <v>493173797</v>
      </c>
      <c r="C441" s="64">
        <v>5015353918785</v>
      </c>
      <c r="D441" s="63" t="s">
        <v>438</v>
      </c>
      <c r="E441" s="65">
        <f>IFERROR(VLOOKUP(C441,Pivot!A:B,2,0),0)</f>
        <v>0</v>
      </c>
      <c r="F441" s="65">
        <f>IFERROR(VLOOKUP(C441,Pivot!A:C,3,0),0)</f>
        <v>0</v>
      </c>
    </row>
    <row r="442" spans="1:6" x14ac:dyDescent="0.25">
      <c r="A442" s="63" t="s">
        <v>97</v>
      </c>
      <c r="B442" s="64">
        <v>494229840</v>
      </c>
      <c r="C442" s="64">
        <v>8905450758827</v>
      </c>
      <c r="D442" s="63" t="s">
        <v>439</v>
      </c>
      <c r="E442" s="65">
        <f>IFERROR(VLOOKUP(C442,Pivot!A:B,2,0),0)</f>
        <v>0</v>
      </c>
      <c r="F442" s="65">
        <f>IFERROR(VLOOKUP(C442,Pivot!A:C,3,0),0)</f>
        <v>0</v>
      </c>
    </row>
    <row r="443" spans="1:6" x14ac:dyDescent="0.25">
      <c r="A443" s="63" t="s">
        <v>97</v>
      </c>
      <c r="B443" s="64">
        <v>493664403</v>
      </c>
      <c r="C443" s="64">
        <v>193052050052</v>
      </c>
      <c r="D443" s="63" t="s">
        <v>440</v>
      </c>
      <c r="E443" s="65">
        <f>IFERROR(VLOOKUP(C443,Pivot!A:B,2,0),0)</f>
        <v>0</v>
      </c>
      <c r="F443" s="65">
        <f>IFERROR(VLOOKUP(C443,Pivot!A:C,3,0),0)</f>
        <v>0</v>
      </c>
    </row>
    <row r="444" spans="1:6" x14ac:dyDescent="0.25">
      <c r="A444" s="63" t="s">
        <v>97</v>
      </c>
      <c r="B444" s="64">
        <v>492409439</v>
      </c>
      <c r="C444" s="64">
        <v>492409439</v>
      </c>
      <c r="D444" s="63" t="s">
        <v>441</v>
      </c>
      <c r="E444" s="65">
        <f>IFERROR(VLOOKUP(C444,Pivot!A:B,2,0),0)</f>
        <v>0</v>
      </c>
      <c r="F444" s="65">
        <f>IFERROR(VLOOKUP(C444,Pivot!A:C,3,0),0)</f>
        <v>0</v>
      </c>
    </row>
    <row r="445" spans="1:6" x14ac:dyDescent="0.25">
      <c r="A445" s="63" t="s">
        <v>97</v>
      </c>
      <c r="B445" s="64">
        <v>492409439</v>
      </c>
      <c r="C445" s="64">
        <v>8905450041653</v>
      </c>
      <c r="D445" s="63" t="s">
        <v>441</v>
      </c>
      <c r="E445" s="65">
        <f>IFERROR(VLOOKUP(C445,Pivot!A:B,2,0),0)</f>
        <v>0</v>
      </c>
      <c r="F445" s="65">
        <f>IFERROR(VLOOKUP(C445,Pivot!A:C,3,0),0)</f>
        <v>0</v>
      </c>
    </row>
    <row r="446" spans="1:6" x14ac:dyDescent="0.25">
      <c r="A446" s="63" t="s">
        <v>97</v>
      </c>
      <c r="B446" s="64">
        <v>491217490</v>
      </c>
      <c r="C446" s="64">
        <v>491217490</v>
      </c>
      <c r="D446" s="63" t="s">
        <v>442</v>
      </c>
      <c r="E446" s="65">
        <f>IFERROR(VLOOKUP(C446,Pivot!A:B,2,0),0)</f>
        <v>0</v>
      </c>
      <c r="F446" s="65">
        <f>IFERROR(VLOOKUP(C446,Pivot!A:C,3,0),0)</f>
        <v>0</v>
      </c>
    </row>
    <row r="447" spans="1:6" x14ac:dyDescent="0.25">
      <c r="A447" s="63" t="s">
        <v>97</v>
      </c>
      <c r="B447" s="64">
        <v>491217490</v>
      </c>
      <c r="C447" s="64">
        <v>5037970006140</v>
      </c>
      <c r="D447" s="63" t="s">
        <v>442</v>
      </c>
      <c r="E447" s="65">
        <f>IFERROR(VLOOKUP(C447,Pivot!A:B,2,0),0)</f>
        <v>0</v>
      </c>
      <c r="F447" s="65">
        <f>IFERROR(VLOOKUP(C447,Pivot!A:C,3,0),0)</f>
        <v>0</v>
      </c>
    </row>
    <row r="448" spans="1:6" x14ac:dyDescent="0.25">
      <c r="A448" s="63" t="s">
        <v>97</v>
      </c>
      <c r="B448" s="64">
        <v>491217490</v>
      </c>
      <c r="C448" s="64">
        <v>5037970014336</v>
      </c>
      <c r="D448" s="63" t="s">
        <v>442</v>
      </c>
      <c r="E448" s="65">
        <f>IFERROR(VLOOKUP(C448,Pivot!A:B,2,0),0)</f>
        <v>0</v>
      </c>
      <c r="F448" s="65">
        <f>IFERROR(VLOOKUP(C448,Pivot!A:C,3,0),0)</f>
        <v>0</v>
      </c>
    </row>
    <row r="449" spans="1:6" x14ac:dyDescent="0.25">
      <c r="A449" s="63" t="s">
        <v>97</v>
      </c>
      <c r="B449" s="64">
        <v>492409104</v>
      </c>
      <c r="C449" s="64">
        <v>8905450037724</v>
      </c>
      <c r="D449" s="63" t="s">
        <v>443</v>
      </c>
      <c r="E449" s="65">
        <f>IFERROR(VLOOKUP(C449,Pivot!A:B,2,0),0)</f>
        <v>0</v>
      </c>
      <c r="F449" s="65">
        <f>IFERROR(VLOOKUP(C449,Pivot!A:C,3,0),0)</f>
        <v>0</v>
      </c>
    </row>
    <row r="450" spans="1:6" x14ac:dyDescent="0.25">
      <c r="A450" s="63" t="s">
        <v>97</v>
      </c>
      <c r="B450" s="64">
        <v>492409106</v>
      </c>
      <c r="C450" s="64">
        <v>8905450037748</v>
      </c>
      <c r="D450" s="63" t="s">
        <v>444</v>
      </c>
      <c r="E450" s="65">
        <f>IFERROR(VLOOKUP(C450,Pivot!A:B,2,0),0)</f>
        <v>0</v>
      </c>
      <c r="F450" s="65">
        <f>IFERROR(VLOOKUP(C450,Pivot!A:C,3,0),0)</f>
        <v>0</v>
      </c>
    </row>
    <row r="451" spans="1:6" x14ac:dyDescent="0.25">
      <c r="A451" s="63" t="s">
        <v>97</v>
      </c>
      <c r="B451" s="64">
        <v>492409107</v>
      </c>
      <c r="C451" s="64">
        <v>8905450037755</v>
      </c>
      <c r="D451" s="63" t="s">
        <v>445</v>
      </c>
      <c r="E451" s="65">
        <f>IFERROR(VLOOKUP(C451,Pivot!A:B,2,0),0)</f>
        <v>0</v>
      </c>
      <c r="F451" s="65">
        <f>IFERROR(VLOOKUP(C451,Pivot!A:C,3,0),0)</f>
        <v>0</v>
      </c>
    </row>
    <row r="452" spans="1:6" x14ac:dyDescent="0.25">
      <c r="A452" s="63" t="s">
        <v>97</v>
      </c>
      <c r="B452" s="64">
        <v>492409105</v>
      </c>
      <c r="C452" s="64">
        <v>8905450037731</v>
      </c>
      <c r="D452" s="63" t="s">
        <v>446</v>
      </c>
      <c r="E452" s="65">
        <f>IFERROR(VLOOKUP(C452,Pivot!A:B,2,0),0)</f>
        <v>0</v>
      </c>
      <c r="F452" s="65">
        <f>IFERROR(VLOOKUP(C452,Pivot!A:C,3,0),0)</f>
        <v>0</v>
      </c>
    </row>
    <row r="453" spans="1:6" x14ac:dyDescent="0.25">
      <c r="A453" s="63" t="s">
        <v>97</v>
      </c>
      <c r="B453" s="64">
        <v>490662767</v>
      </c>
      <c r="C453" s="64">
        <v>4006592765002</v>
      </c>
      <c r="D453" s="63" t="s">
        <v>447</v>
      </c>
      <c r="E453" s="65">
        <f>IFERROR(VLOOKUP(C453,Pivot!A:B,2,0),0)</f>
        <v>0</v>
      </c>
      <c r="F453" s="65">
        <f>IFERROR(VLOOKUP(C453,Pivot!A:C,3,0),0)</f>
        <v>0</v>
      </c>
    </row>
    <row r="454" spans="1:6" x14ac:dyDescent="0.25">
      <c r="A454" s="63" t="s">
        <v>97</v>
      </c>
      <c r="B454" s="64">
        <v>490662767</v>
      </c>
      <c r="C454" s="64">
        <v>6290210019907</v>
      </c>
      <c r="D454" s="63" t="s">
        <v>447</v>
      </c>
      <c r="E454" s="65">
        <f>IFERROR(VLOOKUP(C454,Pivot!A:B,2,0),0)</f>
        <v>0</v>
      </c>
      <c r="F454" s="65">
        <f>IFERROR(VLOOKUP(C454,Pivot!A:C,3,0),0)</f>
        <v>0</v>
      </c>
    </row>
    <row r="455" spans="1:6" x14ac:dyDescent="0.25">
      <c r="A455" s="63" t="s">
        <v>97</v>
      </c>
      <c r="B455" s="64">
        <v>491948620</v>
      </c>
      <c r="C455" s="64">
        <v>491948620</v>
      </c>
      <c r="D455" s="63" t="s">
        <v>448</v>
      </c>
      <c r="E455" s="65">
        <f>IFERROR(VLOOKUP(C455,Pivot!A:B,2,0),0)</f>
        <v>0</v>
      </c>
      <c r="F455" s="65">
        <f>IFERROR(VLOOKUP(C455,Pivot!A:C,3,0),0)</f>
        <v>0</v>
      </c>
    </row>
    <row r="456" spans="1:6" x14ac:dyDescent="0.25">
      <c r="A456" s="63" t="s">
        <v>97</v>
      </c>
      <c r="B456" s="64">
        <v>491948620</v>
      </c>
      <c r="C456" s="64">
        <v>5015353710143</v>
      </c>
      <c r="D456" s="63" t="s">
        <v>448</v>
      </c>
      <c r="E456" s="65">
        <f>IFERROR(VLOOKUP(C456,Pivot!A:B,2,0),0)</f>
        <v>0</v>
      </c>
      <c r="F456" s="65">
        <f>IFERROR(VLOOKUP(C456,Pivot!A:C,3,0),0)</f>
        <v>0</v>
      </c>
    </row>
    <row r="457" spans="1:6" x14ac:dyDescent="0.25">
      <c r="A457" s="63" t="s">
        <v>97</v>
      </c>
      <c r="B457" s="64">
        <v>492910876</v>
      </c>
      <c r="C457" s="64">
        <v>778988263570</v>
      </c>
      <c r="D457" s="63" t="s">
        <v>449</v>
      </c>
      <c r="E457" s="65">
        <f>IFERROR(VLOOKUP(C457,Pivot!A:B,2,0),0)</f>
        <v>0</v>
      </c>
      <c r="F457" s="65">
        <f>IFERROR(VLOOKUP(C457,Pivot!A:C,3,0),0)</f>
        <v>0</v>
      </c>
    </row>
    <row r="458" spans="1:6" x14ac:dyDescent="0.25">
      <c r="A458" s="63" t="s">
        <v>97</v>
      </c>
      <c r="B458" s="64">
        <v>491603821</v>
      </c>
      <c r="C458" s="64">
        <v>778988568361</v>
      </c>
      <c r="D458" s="63" t="s">
        <v>450</v>
      </c>
      <c r="E458" s="65">
        <f>IFERROR(VLOOKUP(C458,Pivot!A:B,2,0),0)</f>
        <v>0</v>
      </c>
      <c r="F458" s="65">
        <f>IFERROR(VLOOKUP(C458,Pivot!A:C,3,0),0)</f>
        <v>0</v>
      </c>
    </row>
    <row r="459" spans="1:6" x14ac:dyDescent="0.25">
      <c r="A459" s="63" t="s">
        <v>97</v>
      </c>
      <c r="B459" s="64">
        <v>492910875</v>
      </c>
      <c r="C459" s="64">
        <v>778988268551</v>
      </c>
      <c r="D459" s="63" t="s">
        <v>451</v>
      </c>
      <c r="E459" s="65">
        <f>IFERROR(VLOOKUP(C459,Pivot!A:B,2,0),0)</f>
        <v>0</v>
      </c>
      <c r="F459" s="65">
        <f>IFERROR(VLOOKUP(C459,Pivot!A:C,3,0),0)</f>
        <v>0</v>
      </c>
    </row>
    <row r="460" spans="1:6" x14ac:dyDescent="0.25">
      <c r="A460" s="63" t="s">
        <v>97</v>
      </c>
      <c r="B460" s="64">
        <v>491603822</v>
      </c>
      <c r="C460" s="64">
        <v>778988268575</v>
      </c>
      <c r="D460" s="63" t="s">
        <v>452</v>
      </c>
      <c r="E460" s="65">
        <f>IFERROR(VLOOKUP(C460,Pivot!A:B,2,0),0)</f>
        <v>0</v>
      </c>
      <c r="F460" s="65">
        <f>IFERROR(VLOOKUP(C460,Pivot!A:C,3,0),0)</f>
        <v>0</v>
      </c>
    </row>
    <row r="461" spans="1:6" x14ac:dyDescent="0.25">
      <c r="A461" s="63" t="s">
        <v>97</v>
      </c>
      <c r="B461" s="64">
        <v>491395902</v>
      </c>
      <c r="C461" s="64">
        <v>4006592017811</v>
      </c>
      <c r="D461" s="63" t="s">
        <v>453</v>
      </c>
      <c r="E461" s="65">
        <f>IFERROR(VLOOKUP(C461,Pivot!A:B,2,0),0)</f>
        <v>0</v>
      </c>
      <c r="F461" s="65">
        <f>IFERROR(VLOOKUP(C461,Pivot!A:C,3,0),0)</f>
        <v>0</v>
      </c>
    </row>
    <row r="462" spans="1:6" x14ac:dyDescent="0.25">
      <c r="A462" s="63" t="s">
        <v>97</v>
      </c>
      <c r="B462" s="64">
        <v>492409326</v>
      </c>
      <c r="C462" s="64">
        <v>8905450039940</v>
      </c>
      <c r="D462" s="63" t="s">
        <v>454</v>
      </c>
      <c r="E462" s="65">
        <f>IFERROR(VLOOKUP(C462,Pivot!A:B,2,0),0)</f>
        <v>0</v>
      </c>
      <c r="F462" s="65">
        <f>IFERROR(VLOOKUP(C462,Pivot!A:C,3,0),0)</f>
        <v>0</v>
      </c>
    </row>
    <row r="463" spans="1:6" x14ac:dyDescent="0.25">
      <c r="A463" s="63" t="s">
        <v>97</v>
      </c>
      <c r="B463" s="64">
        <v>492409325</v>
      </c>
      <c r="C463" s="64">
        <v>8905450039933</v>
      </c>
      <c r="D463" s="63" t="s">
        <v>455</v>
      </c>
      <c r="E463" s="65">
        <f>IFERROR(VLOOKUP(C463,Pivot!A:B,2,0),0)</f>
        <v>0</v>
      </c>
      <c r="F463" s="65">
        <f>IFERROR(VLOOKUP(C463,Pivot!A:C,3,0),0)</f>
        <v>0</v>
      </c>
    </row>
    <row r="464" spans="1:6" x14ac:dyDescent="0.25">
      <c r="A464" s="63" t="s">
        <v>97</v>
      </c>
      <c r="B464" s="64">
        <v>492365367</v>
      </c>
      <c r="C464" s="64">
        <v>3870003575389</v>
      </c>
      <c r="D464" s="63" t="s">
        <v>210</v>
      </c>
      <c r="E464" s="65">
        <f>IFERROR(VLOOKUP(C464,Pivot!A:B,2,0),0)</f>
        <v>0</v>
      </c>
      <c r="F464" s="65">
        <f>IFERROR(VLOOKUP(C464,Pivot!A:C,3,0),0)</f>
        <v>0</v>
      </c>
    </row>
    <row r="465" spans="1:6" x14ac:dyDescent="0.25">
      <c r="A465" s="63" t="s">
        <v>97</v>
      </c>
      <c r="B465" s="64">
        <v>492365368</v>
      </c>
      <c r="C465" s="64">
        <v>3870003575396</v>
      </c>
      <c r="D465" s="63" t="s">
        <v>211</v>
      </c>
      <c r="E465" s="65">
        <f>IFERROR(VLOOKUP(C465,Pivot!A:B,2,0),0)</f>
        <v>0</v>
      </c>
      <c r="F465" s="65">
        <f>IFERROR(VLOOKUP(C465,Pivot!A:C,3,0),0)</f>
        <v>0</v>
      </c>
    </row>
    <row r="466" spans="1:6" x14ac:dyDescent="0.25">
      <c r="A466" s="63" t="s">
        <v>97</v>
      </c>
      <c r="B466" s="64">
        <v>493176347</v>
      </c>
      <c r="C466" s="64">
        <v>3870003575518</v>
      </c>
      <c r="D466" s="63" t="s">
        <v>456</v>
      </c>
      <c r="E466" s="65">
        <f>IFERROR(VLOOKUP(C466,Pivot!A:B,2,0),0)</f>
        <v>0</v>
      </c>
      <c r="F466" s="65">
        <f>IFERROR(VLOOKUP(C466,Pivot!A:C,3,0),0)</f>
        <v>0</v>
      </c>
    </row>
    <row r="467" spans="1:6" x14ac:dyDescent="0.25">
      <c r="A467" s="63" t="s">
        <v>97</v>
      </c>
      <c r="B467" s="64">
        <v>492365369</v>
      </c>
      <c r="C467" s="64">
        <v>3870003575402</v>
      </c>
      <c r="D467" s="63" t="s">
        <v>212</v>
      </c>
      <c r="E467" s="65">
        <f>IFERROR(VLOOKUP(C467,Pivot!A:B,2,0),0)</f>
        <v>0</v>
      </c>
      <c r="F467" s="65">
        <f>IFERROR(VLOOKUP(C467,Pivot!A:C,3,0),0)</f>
        <v>0</v>
      </c>
    </row>
    <row r="468" spans="1:6" x14ac:dyDescent="0.25">
      <c r="A468" s="63" t="s">
        <v>97</v>
      </c>
      <c r="B468" s="64">
        <v>492365366</v>
      </c>
      <c r="C468" s="64">
        <v>3870003575419</v>
      </c>
      <c r="D468" s="63" t="s">
        <v>213</v>
      </c>
      <c r="E468" s="65">
        <f>IFERROR(VLOOKUP(C468,Pivot!A:B,2,0),0)</f>
        <v>0</v>
      </c>
      <c r="F468" s="65">
        <f>IFERROR(VLOOKUP(C468,Pivot!A:C,3,0),0)</f>
        <v>0</v>
      </c>
    </row>
    <row r="469" spans="1:6" x14ac:dyDescent="0.25">
      <c r="A469" s="63" t="s">
        <v>97</v>
      </c>
      <c r="B469" s="64">
        <v>494229873</v>
      </c>
      <c r="C469" s="64">
        <v>8905450809970</v>
      </c>
      <c r="D469" s="63" t="s">
        <v>457</v>
      </c>
      <c r="E469" s="65">
        <f>IFERROR(VLOOKUP(C469,Pivot!A:B,2,0),0)</f>
        <v>0</v>
      </c>
      <c r="F469" s="65">
        <f>IFERROR(VLOOKUP(C469,Pivot!A:C,3,0),0)</f>
        <v>0</v>
      </c>
    </row>
    <row r="470" spans="1:6" x14ac:dyDescent="0.25">
      <c r="A470" s="63" t="s">
        <v>97</v>
      </c>
      <c r="B470" s="64">
        <v>492910505</v>
      </c>
      <c r="C470" s="64">
        <v>8905450160279</v>
      </c>
      <c r="D470" s="63" t="s">
        <v>458</v>
      </c>
      <c r="E470" s="65">
        <f>IFERROR(VLOOKUP(C470,Pivot!A:B,2,0),0)</f>
        <v>0</v>
      </c>
      <c r="F470" s="65">
        <f>IFERROR(VLOOKUP(C470,Pivot!A:C,3,0),0)</f>
        <v>0</v>
      </c>
    </row>
    <row r="471" spans="1:6" x14ac:dyDescent="0.25">
      <c r="A471" s="63" t="s">
        <v>97</v>
      </c>
      <c r="B471" s="64">
        <v>493664285</v>
      </c>
      <c r="C471" s="64">
        <v>493664285</v>
      </c>
      <c r="D471" s="63" t="s">
        <v>459</v>
      </c>
      <c r="E471" s="65">
        <f>IFERROR(VLOOKUP(C471,Pivot!A:B,2,0),0)</f>
        <v>0</v>
      </c>
      <c r="F471" s="65">
        <f>IFERROR(VLOOKUP(C471,Pivot!A:C,3,0),0)</f>
        <v>0</v>
      </c>
    </row>
    <row r="472" spans="1:6" x14ac:dyDescent="0.25">
      <c r="A472" s="63" t="s">
        <v>97</v>
      </c>
      <c r="B472" s="64">
        <v>493664285</v>
      </c>
      <c r="C472" s="64">
        <v>8905450756212</v>
      </c>
      <c r="D472" s="63" t="s">
        <v>459</v>
      </c>
      <c r="E472" s="65">
        <f>IFERROR(VLOOKUP(C472,Pivot!A:B,2,0),0)</f>
        <v>0</v>
      </c>
      <c r="F472" s="65">
        <f>IFERROR(VLOOKUP(C472,Pivot!A:C,3,0),0)</f>
        <v>0</v>
      </c>
    </row>
    <row r="473" spans="1:6" x14ac:dyDescent="0.25">
      <c r="A473" s="63" t="s">
        <v>97</v>
      </c>
      <c r="B473" s="64">
        <v>491173226</v>
      </c>
      <c r="C473" s="64">
        <v>491173226</v>
      </c>
      <c r="D473" s="63" t="s">
        <v>460</v>
      </c>
      <c r="E473" s="65">
        <f>IFERROR(VLOOKUP(C473,Pivot!A:B,2,0),0)</f>
        <v>0</v>
      </c>
      <c r="F473" s="65">
        <f>IFERROR(VLOOKUP(C473,Pivot!A:C,3,0),0)</f>
        <v>0</v>
      </c>
    </row>
    <row r="474" spans="1:6" x14ac:dyDescent="0.25">
      <c r="A474" s="63" t="s">
        <v>97</v>
      </c>
      <c r="B474" s="64">
        <v>491173226</v>
      </c>
      <c r="C474" s="64">
        <v>5015353173832</v>
      </c>
      <c r="D474" s="63" t="s">
        <v>460</v>
      </c>
      <c r="E474" s="65">
        <f>IFERROR(VLOOKUP(C474,Pivot!A:B,2,0),0)</f>
        <v>0</v>
      </c>
      <c r="F474" s="65">
        <f>IFERROR(VLOOKUP(C474,Pivot!A:C,3,0),0)</f>
        <v>0</v>
      </c>
    </row>
    <row r="475" spans="1:6" x14ac:dyDescent="0.25">
      <c r="A475" s="63" t="s">
        <v>97</v>
      </c>
      <c r="B475" s="64">
        <v>491173226</v>
      </c>
      <c r="C475" s="64">
        <v>5015353662923</v>
      </c>
      <c r="D475" s="63" t="s">
        <v>460</v>
      </c>
      <c r="E475" s="65">
        <f>IFERROR(VLOOKUP(C475,Pivot!A:B,2,0),0)</f>
        <v>0</v>
      </c>
      <c r="F475" s="65">
        <f>IFERROR(VLOOKUP(C475,Pivot!A:C,3,0),0)</f>
        <v>0</v>
      </c>
    </row>
    <row r="476" spans="1:6" x14ac:dyDescent="0.25">
      <c r="A476" s="63" t="s">
        <v>97</v>
      </c>
      <c r="B476" s="64">
        <v>491173226</v>
      </c>
      <c r="C476" s="64">
        <v>5015353851914</v>
      </c>
      <c r="D476" s="63" t="s">
        <v>460</v>
      </c>
      <c r="E476" s="65">
        <f>IFERROR(VLOOKUP(C476,Pivot!A:B,2,0),0)</f>
        <v>0</v>
      </c>
      <c r="F476" s="65">
        <f>IFERROR(VLOOKUP(C476,Pivot!A:C,3,0),0)</f>
        <v>0</v>
      </c>
    </row>
    <row r="477" spans="1:6" x14ac:dyDescent="0.25">
      <c r="A477" s="63" t="s">
        <v>97</v>
      </c>
      <c r="B477" s="64">
        <v>491173226</v>
      </c>
      <c r="C477" s="64">
        <v>5060376770131</v>
      </c>
      <c r="D477" s="63" t="s">
        <v>460</v>
      </c>
      <c r="E477" s="65">
        <f>IFERROR(VLOOKUP(C477,Pivot!A:B,2,0),0)</f>
        <v>0</v>
      </c>
      <c r="F477" s="65">
        <f>IFERROR(VLOOKUP(C477,Pivot!A:C,3,0),0)</f>
        <v>0</v>
      </c>
    </row>
    <row r="478" spans="1:6" x14ac:dyDescent="0.25">
      <c r="A478" s="63" t="s">
        <v>97</v>
      </c>
      <c r="B478" s="64">
        <v>491173226</v>
      </c>
      <c r="C478" s="64">
        <v>6923744080883</v>
      </c>
      <c r="D478" s="63" t="s">
        <v>460</v>
      </c>
      <c r="E478" s="65">
        <f>IFERROR(VLOOKUP(C478,Pivot!A:B,2,0),0)</f>
        <v>0</v>
      </c>
      <c r="F478" s="65">
        <f>IFERROR(VLOOKUP(C478,Pivot!A:C,3,0),0)</f>
        <v>0</v>
      </c>
    </row>
    <row r="479" spans="1:6" x14ac:dyDescent="0.25">
      <c r="A479" s="63" t="s">
        <v>97</v>
      </c>
      <c r="B479" s="64">
        <v>491636093</v>
      </c>
      <c r="C479" s="64">
        <v>491636093</v>
      </c>
      <c r="D479" s="63" t="s">
        <v>461</v>
      </c>
      <c r="E479" s="65">
        <f>IFERROR(VLOOKUP(C479,Pivot!A:B,2,0),0)</f>
        <v>0</v>
      </c>
      <c r="F479" s="65">
        <f>IFERROR(VLOOKUP(C479,Pivot!A:C,3,0),0)</f>
        <v>0</v>
      </c>
    </row>
    <row r="480" spans="1:6" x14ac:dyDescent="0.25">
      <c r="A480" s="63" t="s">
        <v>97</v>
      </c>
      <c r="B480" s="64">
        <v>491636093</v>
      </c>
      <c r="C480" s="64">
        <v>5015353665344</v>
      </c>
      <c r="D480" s="63" t="s">
        <v>461</v>
      </c>
      <c r="E480" s="65">
        <f>IFERROR(VLOOKUP(C480,Pivot!A:B,2,0),0)</f>
        <v>0</v>
      </c>
      <c r="F480" s="65">
        <f>IFERROR(VLOOKUP(C480,Pivot!A:C,3,0),0)</f>
        <v>0</v>
      </c>
    </row>
    <row r="481" spans="1:6" x14ac:dyDescent="0.25">
      <c r="A481" s="63" t="s">
        <v>97</v>
      </c>
      <c r="B481" s="64">
        <v>490618846</v>
      </c>
      <c r="C481" s="64">
        <v>5015353564173</v>
      </c>
      <c r="D481" s="63" t="s">
        <v>462</v>
      </c>
      <c r="E481" s="65">
        <f>IFERROR(VLOOKUP(C481,Pivot!A:B,2,0),0)</f>
        <v>0</v>
      </c>
      <c r="F481" s="65">
        <f>IFERROR(VLOOKUP(C481,Pivot!A:C,3,0),0)</f>
        <v>0</v>
      </c>
    </row>
    <row r="482" spans="1:6" x14ac:dyDescent="0.25">
      <c r="A482" s="63" t="s">
        <v>97</v>
      </c>
      <c r="B482" s="64">
        <v>490618857</v>
      </c>
      <c r="C482" s="64">
        <v>5015353500669</v>
      </c>
      <c r="D482" s="63" t="s">
        <v>463</v>
      </c>
      <c r="E482" s="65">
        <f>IFERROR(VLOOKUP(C482,Pivot!A:B,2,0),0)</f>
        <v>0</v>
      </c>
      <c r="F482" s="65">
        <f>IFERROR(VLOOKUP(C482,Pivot!A:C,3,0),0)</f>
        <v>0</v>
      </c>
    </row>
    <row r="483" spans="1:6" x14ac:dyDescent="0.25">
      <c r="A483" s="63" t="s">
        <v>97</v>
      </c>
      <c r="B483" s="64">
        <v>490618857</v>
      </c>
      <c r="C483" s="64">
        <v>5032331031922</v>
      </c>
      <c r="D483" s="63" t="s">
        <v>463</v>
      </c>
      <c r="E483" s="65">
        <f>IFERROR(VLOOKUP(C483,Pivot!A:B,2,0),0)</f>
        <v>0</v>
      </c>
      <c r="F483" s="65">
        <f>IFERROR(VLOOKUP(C483,Pivot!A:C,3,0),0)</f>
        <v>0</v>
      </c>
    </row>
    <row r="484" spans="1:6" x14ac:dyDescent="0.25">
      <c r="A484" s="63" t="s">
        <v>97</v>
      </c>
      <c r="B484" s="64">
        <v>490618857</v>
      </c>
      <c r="C484" s="64">
        <v>808446000154</v>
      </c>
      <c r="D484" s="63" t="s">
        <v>463</v>
      </c>
      <c r="E484" s="65">
        <f>IFERROR(VLOOKUP(C484,Pivot!A:B,2,0),0)</f>
        <v>0</v>
      </c>
      <c r="F484" s="65">
        <f>IFERROR(VLOOKUP(C484,Pivot!A:C,3,0),0)</f>
        <v>0</v>
      </c>
    </row>
    <row r="485" spans="1:6" x14ac:dyDescent="0.25">
      <c r="A485" s="63" t="s">
        <v>97</v>
      </c>
      <c r="B485" s="64">
        <v>490618857</v>
      </c>
      <c r="C485" s="64">
        <v>8084460001540</v>
      </c>
      <c r="D485" s="63" t="s">
        <v>463</v>
      </c>
      <c r="E485" s="65">
        <f>IFERROR(VLOOKUP(C485,Pivot!A:B,2,0),0)</f>
        <v>0</v>
      </c>
      <c r="F485" s="65">
        <f>IFERROR(VLOOKUP(C485,Pivot!A:C,3,0),0)</f>
        <v>0</v>
      </c>
    </row>
    <row r="486" spans="1:6" x14ac:dyDescent="0.25">
      <c r="A486" s="63" t="s">
        <v>97</v>
      </c>
      <c r="B486" s="64">
        <v>490618857</v>
      </c>
      <c r="C486" s="64">
        <v>80884460001540</v>
      </c>
      <c r="D486" s="63" t="s">
        <v>463</v>
      </c>
      <c r="E486" s="65">
        <f>IFERROR(VLOOKUP(C486,Pivot!A:B,2,0),0)</f>
        <v>0</v>
      </c>
      <c r="F486" s="65">
        <f>IFERROR(VLOOKUP(C486,Pivot!A:C,3,0),0)</f>
        <v>0</v>
      </c>
    </row>
    <row r="487" spans="1:6" x14ac:dyDescent="0.25">
      <c r="A487" s="63" t="s">
        <v>97</v>
      </c>
      <c r="B487" s="64">
        <v>490618848</v>
      </c>
      <c r="C487" s="64">
        <v>5015353564159</v>
      </c>
      <c r="D487" s="63" t="s">
        <v>464</v>
      </c>
      <c r="E487" s="65">
        <f>IFERROR(VLOOKUP(C487,Pivot!A:B,2,0),0)</f>
        <v>0</v>
      </c>
      <c r="F487" s="65">
        <f>IFERROR(VLOOKUP(C487,Pivot!A:C,3,0),0)</f>
        <v>0</v>
      </c>
    </row>
    <row r="488" spans="1:6" x14ac:dyDescent="0.25">
      <c r="A488" s="63" t="s">
        <v>97</v>
      </c>
      <c r="B488" s="64">
        <v>490618849</v>
      </c>
      <c r="C488" s="64">
        <v>5015353564166</v>
      </c>
      <c r="D488" s="63" t="s">
        <v>465</v>
      </c>
      <c r="E488" s="65">
        <f>IFERROR(VLOOKUP(C488,Pivot!A:B,2,0),0)</f>
        <v>0</v>
      </c>
      <c r="F488" s="65">
        <f>IFERROR(VLOOKUP(C488,Pivot!A:C,3,0),0)</f>
        <v>0</v>
      </c>
    </row>
    <row r="489" spans="1:6" x14ac:dyDescent="0.25">
      <c r="A489" s="63" t="s">
        <v>97</v>
      </c>
      <c r="B489" s="64">
        <v>490618847</v>
      </c>
      <c r="C489" s="64">
        <v>5015353564197</v>
      </c>
      <c r="D489" s="63" t="s">
        <v>466</v>
      </c>
      <c r="E489" s="65">
        <f>IFERROR(VLOOKUP(C489,Pivot!A:B,2,0),0)</f>
        <v>0</v>
      </c>
      <c r="F489" s="65">
        <f>IFERROR(VLOOKUP(C489,Pivot!A:C,3,0),0)</f>
        <v>0</v>
      </c>
    </row>
    <row r="490" spans="1:6" x14ac:dyDescent="0.25">
      <c r="A490" s="63" t="s">
        <v>97</v>
      </c>
      <c r="B490" s="64">
        <v>493661587</v>
      </c>
      <c r="C490" s="64">
        <v>493661587</v>
      </c>
      <c r="D490" s="63" t="s">
        <v>467</v>
      </c>
      <c r="E490" s="65">
        <f>IFERROR(VLOOKUP(C490,Pivot!A:B,2,0),0)</f>
        <v>0</v>
      </c>
      <c r="F490" s="65">
        <f>IFERROR(VLOOKUP(C490,Pivot!A:C,3,0),0)</f>
        <v>0</v>
      </c>
    </row>
    <row r="491" spans="1:6" x14ac:dyDescent="0.25">
      <c r="A491" s="63" t="s">
        <v>97</v>
      </c>
      <c r="B491" s="64">
        <v>493661587</v>
      </c>
      <c r="C491" s="64">
        <v>8905450862715</v>
      </c>
      <c r="D491" s="63" t="s">
        <v>467</v>
      </c>
      <c r="E491" s="65">
        <f>IFERROR(VLOOKUP(C491,Pivot!A:B,2,0),0)</f>
        <v>2</v>
      </c>
      <c r="F491" s="65">
        <f>IFERROR(VLOOKUP(C491,Pivot!A:C,3,0),0)</f>
        <v>1859.81</v>
      </c>
    </row>
    <row r="492" spans="1:6" x14ac:dyDescent="0.25">
      <c r="A492" s="63" t="s">
        <v>97</v>
      </c>
      <c r="B492" s="64">
        <v>493174337</v>
      </c>
      <c r="C492" s="64">
        <v>493174337</v>
      </c>
      <c r="D492" s="63" t="s">
        <v>468</v>
      </c>
      <c r="E492" s="65">
        <f>IFERROR(VLOOKUP(C492,Pivot!A:B,2,0),0)</f>
        <v>0</v>
      </c>
      <c r="F492" s="65">
        <f>IFERROR(VLOOKUP(C492,Pivot!A:C,3,0),0)</f>
        <v>0</v>
      </c>
    </row>
    <row r="493" spans="1:6" x14ac:dyDescent="0.25">
      <c r="A493" s="63" t="s">
        <v>97</v>
      </c>
      <c r="B493" s="64">
        <v>493174337</v>
      </c>
      <c r="C493" s="64">
        <v>8905450862708</v>
      </c>
      <c r="D493" s="63" t="s">
        <v>468</v>
      </c>
      <c r="E493" s="65">
        <f>IFERROR(VLOOKUP(C493,Pivot!A:B,2,0),0)</f>
        <v>0</v>
      </c>
      <c r="F493" s="65">
        <f>IFERROR(VLOOKUP(C493,Pivot!A:C,3,0),0)</f>
        <v>0</v>
      </c>
    </row>
    <row r="494" spans="1:6" x14ac:dyDescent="0.25">
      <c r="A494" s="63" t="s">
        <v>97</v>
      </c>
      <c r="B494" s="64">
        <v>493174336</v>
      </c>
      <c r="C494" s="64">
        <v>493174336</v>
      </c>
      <c r="D494" s="63" t="s">
        <v>469</v>
      </c>
      <c r="E494" s="65">
        <f>IFERROR(VLOOKUP(C494,Pivot!A:B,2,0),0)</f>
        <v>0</v>
      </c>
      <c r="F494" s="65">
        <f>IFERROR(VLOOKUP(C494,Pivot!A:C,3,0),0)</f>
        <v>0</v>
      </c>
    </row>
    <row r="495" spans="1:6" x14ac:dyDescent="0.25">
      <c r="A495" s="63" t="s">
        <v>97</v>
      </c>
      <c r="B495" s="64">
        <v>493174336</v>
      </c>
      <c r="C495" s="64">
        <v>8905450233027</v>
      </c>
      <c r="D495" s="63" t="s">
        <v>469</v>
      </c>
      <c r="E495" s="65">
        <f>IFERROR(VLOOKUP(C495,Pivot!A:B,2,0),0)</f>
        <v>0</v>
      </c>
      <c r="F495" s="65">
        <f>IFERROR(VLOOKUP(C495,Pivot!A:C,3,0),0)</f>
        <v>0</v>
      </c>
    </row>
    <row r="496" spans="1:6" x14ac:dyDescent="0.25">
      <c r="A496" s="63" t="s">
        <v>97</v>
      </c>
      <c r="B496" s="64">
        <v>491960051</v>
      </c>
      <c r="C496" s="64">
        <v>193052017925</v>
      </c>
      <c r="D496" s="63" t="s">
        <v>470</v>
      </c>
      <c r="E496" s="65">
        <f>IFERROR(VLOOKUP(C496,Pivot!A:B,2,0),0)</f>
        <v>0</v>
      </c>
      <c r="F496" s="65">
        <f>IFERROR(VLOOKUP(C496,Pivot!A:C,3,0),0)</f>
        <v>0</v>
      </c>
    </row>
    <row r="497" spans="1:6" x14ac:dyDescent="0.25">
      <c r="A497" s="63" t="s">
        <v>97</v>
      </c>
      <c r="B497" s="64">
        <v>491960051</v>
      </c>
      <c r="C497" s="64">
        <v>491960051</v>
      </c>
      <c r="D497" s="63" t="s">
        <v>470</v>
      </c>
      <c r="E497" s="65">
        <f>IFERROR(VLOOKUP(C497,Pivot!A:B,2,0),0)</f>
        <v>0</v>
      </c>
      <c r="F497" s="65">
        <f>IFERROR(VLOOKUP(C497,Pivot!A:C,3,0),0)</f>
        <v>0</v>
      </c>
    </row>
    <row r="498" spans="1:6" x14ac:dyDescent="0.25">
      <c r="A498" s="63" t="s">
        <v>97</v>
      </c>
      <c r="B498" s="64">
        <v>491960053</v>
      </c>
      <c r="C498" s="64">
        <v>193052018922</v>
      </c>
      <c r="D498" s="63" t="s">
        <v>471</v>
      </c>
      <c r="E498" s="65">
        <f>IFERROR(VLOOKUP(C498,Pivot!A:B,2,0),0)</f>
        <v>0</v>
      </c>
      <c r="F498" s="65">
        <f>IFERROR(VLOOKUP(C498,Pivot!A:C,3,0),0)</f>
        <v>0</v>
      </c>
    </row>
    <row r="499" spans="1:6" x14ac:dyDescent="0.25">
      <c r="A499" s="63" t="s">
        <v>97</v>
      </c>
      <c r="B499" s="64">
        <v>491960053</v>
      </c>
      <c r="C499" s="64">
        <v>491960053</v>
      </c>
      <c r="D499" s="63" t="s">
        <v>471</v>
      </c>
      <c r="E499" s="65">
        <f>IFERROR(VLOOKUP(C499,Pivot!A:B,2,0),0)</f>
        <v>0</v>
      </c>
      <c r="F499" s="65">
        <f>IFERROR(VLOOKUP(C499,Pivot!A:C,3,0),0)</f>
        <v>0</v>
      </c>
    </row>
    <row r="500" spans="1:6" x14ac:dyDescent="0.25">
      <c r="A500" s="63" t="s">
        <v>97</v>
      </c>
      <c r="B500" s="64">
        <v>491960052</v>
      </c>
      <c r="C500" s="64">
        <v>193052017932</v>
      </c>
      <c r="D500" s="63" t="s">
        <v>472</v>
      </c>
      <c r="E500" s="65">
        <f>IFERROR(VLOOKUP(C500,Pivot!A:B,2,0),0)</f>
        <v>0</v>
      </c>
      <c r="F500" s="65">
        <f>IFERROR(VLOOKUP(C500,Pivot!A:C,3,0),0)</f>
        <v>0</v>
      </c>
    </row>
    <row r="501" spans="1:6" x14ac:dyDescent="0.25">
      <c r="A501" s="63" t="s">
        <v>97</v>
      </c>
      <c r="B501" s="64">
        <v>491960052</v>
      </c>
      <c r="C501" s="64">
        <v>491960052</v>
      </c>
      <c r="D501" s="63" t="s">
        <v>472</v>
      </c>
      <c r="E501" s="65">
        <f>IFERROR(VLOOKUP(C501,Pivot!A:B,2,0),0)</f>
        <v>0</v>
      </c>
      <c r="F501" s="65">
        <f>IFERROR(VLOOKUP(C501,Pivot!A:C,3,0),0)</f>
        <v>0</v>
      </c>
    </row>
    <row r="502" spans="1:6" x14ac:dyDescent="0.25">
      <c r="A502" s="63" t="s">
        <v>97</v>
      </c>
      <c r="B502" s="64">
        <v>491315944</v>
      </c>
      <c r="C502" s="64">
        <v>6923744005961</v>
      </c>
      <c r="D502" s="63" t="s">
        <v>473</v>
      </c>
      <c r="E502" s="65">
        <f>IFERROR(VLOOKUP(C502,Pivot!A:B,2,0),0)</f>
        <v>0</v>
      </c>
      <c r="F502" s="65">
        <f>IFERROR(VLOOKUP(C502,Pivot!A:C,3,0),0)</f>
        <v>0</v>
      </c>
    </row>
    <row r="503" spans="1:6" x14ac:dyDescent="0.25">
      <c r="A503" s="63" t="s">
        <v>97</v>
      </c>
      <c r="B503" s="64">
        <v>491315945</v>
      </c>
      <c r="C503" s="64">
        <v>6923744084775</v>
      </c>
      <c r="D503" s="63" t="s">
        <v>474</v>
      </c>
      <c r="E503" s="65">
        <f>IFERROR(VLOOKUP(C503,Pivot!A:B,2,0),0)</f>
        <v>0</v>
      </c>
      <c r="F503" s="65">
        <f>IFERROR(VLOOKUP(C503,Pivot!A:C,3,0),0)</f>
        <v>0</v>
      </c>
    </row>
    <row r="504" spans="1:6" x14ac:dyDescent="0.25">
      <c r="A504" s="63" t="s">
        <v>97</v>
      </c>
      <c r="B504" s="64">
        <v>491568653</v>
      </c>
      <c r="C504" s="64">
        <v>491568653</v>
      </c>
      <c r="D504" s="63" t="s">
        <v>475</v>
      </c>
      <c r="E504" s="65">
        <f>IFERROR(VLOOKUP(C504,Pivot!A:B,2,0),0)</f>
        <v>0</v>
      </c>
      <c r="F504" s="65">
        <f>IFERROR(VLOOKUP(C504,Pivot!A:C,3,0),0)</f>
        <v>0</v>
      </c>
    </row>
    <row r="505" spans="1:6" x14ac:dyDescent="0.25">
      <c r="A505" s="63" t="s">
        <v>97</v>
      </c>
      <c r="B505" s="64">
        <v>491568653</v>
      </c>
      <c r="C505" s="64">
        <v>6941089816080</v>
      </c>
      <c r="D505" s="63" t="s">
        <v>475</v>
      </c>
      <c r="E505" s="65">
        <f>IFERROR(VLOOKUP(C505,Pivot!A:B,2,0),0)</f>
        <v>0</v>
      </c>
      <c r="F505" s="65">
        <f>IFERROR(VLOOKUP(C505,Pivot!A:C,3,0),0)</f>
        <v>0</v>
      </c>
    </row>
    <row r="506" spans="1:6" x14ac:dyDescent="0.25">
      <c r="A506" s="63" t="s">
        <v>97</v>
      </c>
      <c r="B506" s="64">
        <v>491568654</v>
      </c>
      <c r="C506" s="64">
        <v>491568654</v>
      </c>
      <c r="D506" s="63" t="s">
        <v>476</v>
      </c>
      <c r="E506" s="65">
        <f>IFERROR(VLOOKUP(C506,Pivot!A:B,2,0),0)</f>
        <v>0</v>
      </c>
      <c r="F506" s="65">
        <f>IFERROR(VLOOKUP(C506,Pivot!A:C,3,0),0)</f>
        <v>0</v>
      </c>
    </row>
    <row r="507" spans="1:6" x14ac:dyDescent="0.25">
      <c r="A507" s="63" t="s">
        <v>97</v>
      </c>
      <c r="B507" s="64">
        <v>491568654</v>
      </c>
      <c r="C507" s="64">
        <v>6941089816073</v>
      </c>
      <c r="D507" s="63" t="s">
        <v>476</v>
      </c>
      <c r="E507" s="65">
        <f>IFERROR(VLOOKUP(C507,Pivot!A:B,2,0),0)</f>
        <v>0</v>
      </c>
      <c r="F507" s="65">
        <f>IFERROR(VLOOKUP(C507,Pivot!A:C,3,0),0)</f>
        <v>0</v>
      </c>
    </row>
    <row r="508" spans="1:6" x14ac:dyDescent="0.25">
      <c r="A508" s="63" t="s">
        <v>97</v>
      </c>
      <c r="B508" s="64">
        <v>491315943</v>
      </c>
      <c r="C508" s="64">
        <v>6923744050787</v>
      </c>
      <c r="D508" s="63" t="s">
        <v>477</v>
      </c>
      <c r="E508" s="65">
        <f>IFERROR(VLOOKUP(C508,Pivot!A:B,2,0),0)</f>
        <v>0</v>
      </c>
      <c r="F508" s="65">
        <f>IFERROR(VLOOKUP(C508,Pivot!A:C,3,0),0)</f>
        <v>0</v>
      </c>
    </row>
    <row r="509" spans="1:6" x14ac:dyDescent="0.25">
      <c r="A509" s="63" t="s">
        <v>97</v>
      </c>
      <c r="B509" s="64">
        <v>492409438</v>
      </c>
      <c r="C509" s="64">
        <v>492409438</v>
      </c>
      <c r="D509" s="63" t="s">
        <v>478</v>
      </c>
      <c r="E509" s="65">
        <f>IFERROR(VLOOKUP(C509,Pivot!A:B,2,0),0)</f>
        <v>0</v>
      </c>
      <c r="F509" s="65">
        <f>IFERROR(VLOOKUP(C509,Pivot!A:C,3,0),0)</f>
        <v>0</v>
      </c>
    </row>
    <row r="510" spans="1:6" x14ac:dyDescent="0.25">
      <c r="A510" s="63" t="s">
        <v>97</v>
      </c>
      <c r="B510" s="64">
        <v>492409438</v>
      </c>
      <c r="C510" s="64">
        <v>8905450041646</v>
      </c>
      <c r="D510" s="63" t="s">
        <v>478</v>
      </c>
      <c r="E510" s="65">
        <f>IFERROR(VLOOKUP(C510,Pivot!A:B,2,0),0)</f>
        <v>0</v>
      </c>
      <c r="F510" s="65">
        <f>IFERROR(VLOOKUP(C510,Pivot!A:C,3,0),0)</f>
        <v>0</v>
      </c>
    </row>
    <row r="511" spans="1:6" x14ac:dyDescent="0.25">
      <c r="A511" s="63" t="s">
        <v>97</v>
      </c>
      <c r="B511" s="64">
        <v>492409437</v>
      </c>
      <c r="C511" s="64">
        <v>492409437</v>
      </c>
      <c r="D511" s="63" t="s">
        <v>479</v>
      </c>
      <c r="E511" s="65">
        <f>IFERROR(VLOOKUP(C511,Pivot!A:B,2,0),0)</f>
        <v>0</v>
      </c>
      <c r="F511" s="65">
        <f>IFERROR(VLOOKUP(C511,Pivot!A:C,3,0),0)</f>
        <v>0</v>
      </c>
    </row>
    <row r="512" spans="1:6" x14ac:dyDescent="0.25">
      <c r="A512" s="63" t="s">
        <v>97</v>
      </c>
      <c r="B512" s="64">
        <v>492409437</v>
      </c>
      <c r="C512" s="64">
        <v>8905450041639</v>
      </c>
      <c r="D512" s="63" t="s">
        <v>479</v>
      </c>
      <c r="E512" s="65">
        <f>IFERROR(VLOOKUP(C512,Pivot!A:B,2,0),0)</f>
        <v>0</v>
      </c>
      <c r="F512" s="65">
        <f>IFERROR(VLOOKUP(C512,Pivot!A:C,3,0),0)</f>
        <v>0</v>
      </c>
    </row>
    <row r="513" spans="1:6" x14ac:dyDescent="0.25">
      <c r="A513" s="63" t="s">
        <v>97</v>
      </c>
      <c r="B513" s="64">
        <v>492409435</v>
      </c>
      <c r="C513" s="64">
        <v>492409435</v>
      </c>
      <c r="D513" s="63" t="s">
        <v>480</v>
      </c>
      <c r="E513" s="65">
        <f>IFERROR(VLOOKUP(C513,Pivot!A:B,2,0),0)</f>
        <v>0</v>
      </c>
      <c r="F513" s="65">
        <f>IFERROR(VLOOKUP(C513,Pivot!A:C,3,0),0)</f>
        <v>0</v>
      </c>
    </row>
    <row r="514" spans="1:6" x14ac:dyDescent="0.25">
      <c r="A514" s="63" t="s">
        <v>97</v>
      </c>
      <c r="B514" s="64">
        <v>492409435</v>
      </c>
      <c r="C514" s="64">
        <v>8905450041615</v>
      </c>
      <c r="D514" s="63" t="s">
        <v>480</v>
      </c>
      <c r="E514" s="65">
        <f>IFERROR(VLOOKUP(C514,Pivot!A:B,2,0),0)</f>
        <v>0</v>
      </c>
      <c r="F514" s="65">
        <f>IFERROR(VLOOKUP(C514,Pivot!A:C,3,0),0)</f>
        <v>0</v>
      </c>
    </row>
    <row r="515" spans="1:6" x14ac:dyDescent="0.25">
      <c r="A515" s="63" t="s">
        <v>97</v>
      </c>
      <c r="B515" s="64">
        <v>492409436</v>
      </c>
      <c r="C515" s="64">
        <v>492409436</v>
      </c>
      <c r="D515" s="63" t="s">
        <v>481</v>
      </c>
      <c r="E515" s="65">
        <f>IFERROR(VLOOKUP(C515,Pivot!A:B,2,0),0)</f>
        <v>0</v>
      </c>
      <c r="F515" s="65">
        <f>IFERROR(VLOOKUP(C515,Pivot!A:C,3,0),0)</f>
        <v>0</v>
      </c>
    </row>
    <row r="516" spans="1:6" x14ac:dyDescent="0.25">
      <c r="A516" s="63" t="s">
        <v>97</v>
      </c>
      <c r="B516" s="64">
        <v>492409436</v>
      </c>
      <c r="C516" s="64">
        <v>8905450041622</v>
      </c>
      <c r="D516" s="63" t="s">
        <v>481</v>
      </c>
      <c r="E516" s="65">
        <f>IFERROR(VLOOKUP(C516,Pivot!A:B,2,0),0)</f>
        <v>0</v>
      </c>
      <c r="F516" s="65">
        <f>IFERROR(VLOOKUP(C516,Pivot!A:C,3,0),0)</f>
        <v>0</v>
      </c>
    </row>
    <row r="517" spans="1:6" x14ac:dyDescent="0.25">
      <c r="A517" s="63" t="s">
        <v>97</v>
      </c>
      <c r="B517" s="64">
        <v>493664400</v>
      </c>
      <c r="C517" s="64">
        <v>193052052193</v>
      </c>
      <c r="D517" s="63" t="s">
        <v>482</v>
      </c>
      <c r="E517" s="65">
        <f>IFERROR(VLOOKUP(C517,Pivot!A:B,2,0),0)</f>
        <v>0</v>
      </c>
      <c r="F517" s="65">
        <f>IFERROR(VLOOKUP(C517,Pivot!A:C,3,0),0)</f>
        <v>0</v>
      </c>
    </row>
    <row r="518" spans="1:6" x14ac:dyDescent="0.25">
      <c r="A518" s="63" t="s">
        <v>97</v>
      </c>
      <c r="B518" s="64">
        <v>493662856</v>
      </c>
      <c r="C518" s="64">
        <v>8906147810477</v>
      </c>
      <c r="D518" s="63" t="s">
        <v>293</v>
      </c>
      <c r="E518" s="65">
        <f>IFERROR(VLOOKUP(C518,Pivot!A:B,2,0),0)</f>
        <v>0</v>
      </c>
      <c r="F518" s="65">
        <f>IFERROR(VLOOKUP(C518,Pivot!A:C,3,0),0)</f>
        <v>0</v>
      </c>
    </row>
    <row r="519" spans="1:6" x14ac:dyDescent="0.25">
      <c r="A519" s="63" t="s">
        <v>97</v>
      </c>
      <c r="B519" s="64">
        <v>493174333</v>
      </c>
      <c r="C519" s="64">
        <v>3870003585241</v>
      </c>
      <c r="D519" s="63" t="s">
        <v>295</v>
      </c>
      <c r="E519" s="65">
        <f>IFERROR(VLOOKUP(C519,Pivot!A:B,2,0),0)</f>
        <v>0</v>
      </c>
      <c r="F519" s="65">
        <f>IFERROR(VLOOKUP(C519,Pivot!A:C,3,0),0)</f>
        <v>0</v>
      </c>
    </row>
    <row r="520" spans="1:6" x14ac:dyDescent="0.25">
      <c r="A520" s="63" t="s">
        <v>97</v>
      </c>
      <c r="B520" s="64">
        <v>491374344</v>
      </c>
      <c r="C520" s="64">
        <v>702921055274</v>
      </c>
      <c r="D520" s="63" t="s">
        <v>483</v>
      </c>
      <c r="E520" s="65">
        <f>IFERROR(VLOOKUP(C520,Pivot!A:B,2,0),0)</f>
        <v>0</v>
      </c>
      <c r="F520" s="65">
        <f>IFERROR(VLOOKUP(C520,Pivot!A:C,3,0),0)</f>
        <v>0</v>
      </c>
    </row>
    <row r="521" spans="1:6" x14ac:dyDescent="0.25">
      <c r="A521" s="63" t="s">
        <v>97</v>
      </c>
      <c r="B521" s="64">
        <v>491334523</v>
      </c>
      <c r="C521" s="64">
        <v>491334523</v>
      </c>
      <c r="D521" s="63" t="s">
        <v>299</v>
      </c>
      <c r="E521" s="65">
        <f>IFERROR(VLOOKUP(C521,Pivot!A:B,2,0),0)</f>
        <v>0</v>
      </c>
      <c r="F521" s="65">
        <f>IFERROR(VLOOKUP(C521,Pivot!A:C,3,0),0)</f>
        <v>0</v>
      </c>
    </row>
    <row r="522" spans="1:6" x14ac:dyDescent="0.25">
      <c r="A522" s="63" t="s">
        <v>97</v>
      </c>
      <c r="B522" s="64">
        <v>491334523</v>
      </c>
      <c r="C522" s="64">
        <v>702921055267</v>
      </c>
      <c r="D522" s="63" t="s">
        <v>299</v>
      </c>
      <c r="E522" s="65">
        <f>IFERROR(VLOOKUP(C522,Pivot!A:B,2,0),0)</f>
        <v>0</v>
      </c>
      <c r="F522" s="65">
        <f>IFERROR(VLOOKUP(C522,Pivot!A:C,3,0),0)</f>
        <v>0</v>
      </c>
    </row>
    <row r="523" spans="1:6" x14ac:dyDescent="0.25">
      <c r="A523" s="63" t="s">
        <v>97</v>
      </c>
      <c r="B523" s="64">
        <v>494230507</v>
      </c>
      <c r="C523" s="64">
        <v>8908015563386</v>
      </c>
      <c r="D523" s="63" t="s">
        <v>302</v>
      </c>
      <c r="E523" s="65">
        <f>IFERROR(VLOOKUP(C523,Pivot!A:B,2,0),0)</f>
        <v>0</v>
      </c>
      <c r="F523" s="65">
        <f>IFERROR(VLOOKUP(C523,Pivot!A:C,3,0),0)</f>
        <v>0</v>
      </c>
    </row>
    <row r="524" spans="1:6" x14ac:dyDescent="0.25">
      <c r="A524" s="63" t="s">
        <v>97</v>
      </c>
      <c r="B524" s="64">
        <v>494230508</v>
      </c>
      <c r="C524" s="64">
        <v>8908015563393</v>
      </c>
      <c r="D524" s="63" t="s">
        <v>303</v>
      </c>
      <c r="E524" s="65">
        <f>IFERROR(VLOOKUP(C524,Pivot!A:B,2,0),0)</f>
        <v>0</v>
      </c>
      <c r="F524" s="65">
        <f>IFERROR(VLOOKUP(C524,Pivot!A:C,3,0),0)</f>
        <v>0</v>
      </c>
    </row>
    <row r="525" spans="1:6" x14ac:dyDescent="0.25">
      <c r="A525" s="63" t="s">
        <v>97</v>
      </c>
      <c r="B525" s="64">
        <v>494230050</v>
      </c>
      <c r="C525" s="64">
        <v>8905450811928</v>
      </c>
      <c r="D525" s="63" t="s">
        <v>484</v>
      </c>
      <c r="E525" s="65">
        <f>IFERROR(VLOOKUP(C525,Pivot!A:B,2,0),0)</f>
        <v>0</v>
      </c>
      <c r="F525" s="65">
        <f>IFERROR(VLOOKUP(C525,Pivot!A:C,3,0),0)</f>
        <v>0</v>
      </c>
    </row>
    <row r="526" spans="1:6" x14ac:dyDescent="0.25">
      <c r="A526" s="63" t="s">
        <v>97</v>
      </c>
      <c r="B526" s="64">
        <v>492908914</v>
      </c>
      <c r="C526" s="64">
        <v>8905450129245</v>
      </c>
      <c r="D526" s="63" t="s">
        <v>485</v>
      </c>
      <c r="E526" s="65">
        <f>IFERROR(VLOOKUP(C526,Pivot!A:B,2,0),0)</f>
        <v>0</v>
      </c>
      <c r="F526" s="65">
        <f>IFERROR(VLOOKUP(C526,Pivot!A:C,3,0),0)</f>
        <v>0</v>
      </c>
    </row>
    <row r="527" spans="1:6" x14ac:dyDescent="0.25">
      <c r="A527" s="63" t="s">
        <v>97</v>
      </c>
      <c r="B527" s="64">
        <v>492408260</v>
      </c>
      <c r="C527" s="64">
        <v>492408260</v>
      </c>
      <c r="D527" s="63" t="s">
        <v>310</v>
      </c>
      <c r="E527" s="65">
        <f>IFERROR(VLOOKUP(C527,Pivot!A:B,2,0),0)</f>
        <v>0</v>
      </c>
      <c r="F527" s="65">
        <f>IFERROR(VLOOKUP(C527,Pivot!A:C,3,0),0)</f>
        <v>0</v>
      </c>
    </row>
    <row r="528" spans="1:6" x14ac:dyDescent="0.25">
      <c r="A528" s="63" t="s">
        <v>97</v>
      </c>
      <c r="B528" s="64">
        <v>492408260</v>
      </c>
      <c r="C528" s="64">
        <v>8905450033573</v>
      </c>
      <c r="D528" s="63" t="s">
        <v>310</v>
      </c>
      <c r="E528" s="65">
        <f>IFERROR(VLOOKUP(C528,Pivot!A:B,2,0),0)</f>
        <v>0</v>
      </c>
      <c r="F528" s="65">
        <f>IFERROR(VLOOKUP(C528,Pivot!A:C,3,0),0)</f>
        <v>0</v>
      </c>
    </row>
    <row r="529" spans="1:6" x14ac:dyDescent="0.25">
      <c r="A529" s="63" t="s">
        <v>97</v>
      </c>
      <c r="B529" s="64">
        <v>491898739</v>
      </c>
      <c r="C529" s="64">
        <v>7449346075069</v>
      </c>
      <c r="D529" s="63" t="s">
        <v>311</v>
      </c>
      <c r="E529" s="65">
        <f>IFERROR(VLOOKUP(C529,Pivot!A:B,2,0),0)</f>
        <v>0</v>
      </c>
      <c r="F529" s="65">
        <f>IFERROR(VLOOKUP(C529,Pivot!A:C,3,0),0)</f>
        <v>0</v>
      </c>
    </row>
    <row r="530" spans="1:6" x14ac:dyDescent="0.25">
      <c r="A530" s="63" t="s">
        <v>97</v>
      </c>
      <c r="B530" s="64">
        <v>492409219</v>
      </c>
      <c r="C530" s="64">
        <v>9019720453462</v>
      </c>
      <c r="D530" s="63" t="s">
        <v>312</v>
      </c>
      <c r="E530" s="65">
        <f>IFERROR(VLOOKUP(C530,Pivot!A:B,2,0),0)</f>
        <v>0</v>
      </c>
      <c r="F530" s="65">
        <f>IFERROR(VLOOKUP(C530,Pivot!A:C,3,0),0)</f>
        <v>0</v>
      </c>
    </row>
    <row r="531" spans="1:6" x14ac:dyDescent="0.25">
      <c r="A531" s="63" t="s">
        <v>97</v>
      </c>
      <c r="B531" s="64">
        <v>491334520</v>
      </c>
      <c r="C531" s="64">
        <v>491334520</v>
      </c>
      <c r="D531" s="63" t="s">
        <v>313</v>
      </c>
      <c r="E531" s="65">
        <f>IFERROR(VLOOKUP(C531,Pivot!A:B,2,0),0)</f>
        <v>0</v>
      </c>
      <c r="F531" s="65">
        <f>IFERROR(VLOOKUP(C531,Pivot!A:C,3,0),0)</f>
        <v>0</v>
      </c>
    </row>
    <row r="532" spans="1:6" x14ac:dyDescent="0.25">
      <c r="A532" s="63" t="s">
        <v>97</v>
      </c>
      <c r="B532" s="64">
        <v>491334520</v>
      </c>
      <c r="C532" s="64">
        <v>702921055236</v>
      </c>
      <c r="D532" s="63" t="s">
        <v>313</v>
      </c>
      <c r="E532" s="65">
        <f>IFERROR(VLOOKUP(C532,Pivot!A:B,2,0),0)</f>
        <v>0</v>
      </c>
      <c r="F532" s="65">
        <f>IFERROR(VLOOKUP(C532,Pivot!A:C,3,0),0)</f>
        <v>0</v>
      </c>
    </row>
    <row r="533" spans="1:6" x14ac:dyDescent="0.25">
      <c r="A533" s="63" t="s">
        <v>97</v>
      </c>
      <c r="B533" s="64">
        <v>491490132</v>
      </c>
      <c r="C533" s="64">
        <v>702921055304</v>
      </c>
      <c r="D533" s="63" t="s">
        <v>315</v>
      </c>
      <c r="E533" s="65">
        <f>IFERROR(VLOOKUP(C533,Pivot!A:B,2,0),0)</f>
        <v>0</v>
      </c>
      <c r="F533" s="65">
        <f>IFERROR(VLOOKUP(C533,Pivot!A:C,3,0),0)</f>
        <v>0</v>
      </c>
    </row>
    <row r="534" spans="1:6" x14ac:dyDescent="0.25">
      <c r="A534" s="63" t="s">
        <v>97</v>
      </c>
      <c r="B534" s="64">
        <v>491334518</v>
      </c>
      <c r="C534" s="64">
        <v>491334518</v>
      </c>
      <c r="D534" s="63" t="s">
        <v>316</v>
      </c>
      <c r="E534" s="65">
        <f>IFERROR(VLOOKUP(C534,Pivot!A:B,2,0),0)</f>
        <v>0</v>
      </c>
      <c r="F534" s="65">
        <f>IFERROR(VLOOKUP(C534,Pivot!A:C,3,0),0)</f>
        <v>0</v>
      </c>
    </row>
    <row r="535" spans="1:6" x14ac:dyDescent="0.25">
      <c r="A535" s="63" t="s">
        <v>97</v>
      </c>
      <c r="B535" s="64">
        <v>491334518</v>
      </c>
      <c r="C535" s="64">
        <v>702921055212</v>
      </c>
      <c r="D535" s="63" t="s">
        <v>316</v>
      </c>
      <c r="E535" s="65">
        <f>IFERROR(VLOOKUP(C535,Pivot!A:B,2,0),0)</f>
        <v>0</v>
      </c>
      <c r="F535" s="65">
        <f>IFERROR(VLOOKUP(C535,Pivot!A:C,3,0),0)</f>
        <v>0</v>
      </c>
    </row>
    <row r="536" spans="1:6" x14ac:dyDescent="0.25">
      <c r="A536" s="63" t="s">
        <v>97</v>
      </c>
      <c r="B536" s="64">
        <v>492409218</v>
      </c>
      <c r="C536" s="64">
        <v>9019720483377</v>
      </c>
      <c r="D536" s="63" t="s">
        <v>317</v>
      </c>
      <c r="E536" s="65">
        <f>IFERROR(VLOOKUP(C536,Pivot!A:B,2,0),0)</f>
        <v>0</v>
      </c>
      <c r="F536" s="65">
        <f>IFERROR(VLOOKUP(C536,Pivot!A:C,3,0),0)</f>
        <v>0</v>
      </c>
    </row>
    <row r="537" spans="1:6" x14ac:dyDescent="0.25">
      <c r="A537" s="63" t="s">
        <v>97</v>
      </c>
      <c r="B537" s="64">
        <v>493176029</v>
      </c>
      <c r="C537" s="64">
        <v>8905450257696</v>
      </c>
      <c r="D537" s="63" t="s">
        <v>318</v>
      </c>
      <c r="E537" s="65">
        <f>IFERROR(VLOOKUP(C537,Pivot!A:B,2,0),0)</f>
        <v>0</v>
      </c>
      <c r="F537" s="65">
        <f>IFERROR(VLOOKUP(C537,Pivot!A:C,3,0),0)</f>
        <v>0</v>
      </c>
    </row>
    <row r="538" spans="1:6" x14ac:dyDescent="0.25">
      <c r="A538" s="63" t="s">
        <v>97</v>
      </c>
      <c r="B538" s="64">
        <v>493176026</v>
      </c>
      <c r="C538" s="64">
        <v>8905450257665</v>
      </c>
      <c r="D538" s="63" t="s">
        <v>319</v>
      </c>
      <c r="E538" s="65">
        <f>IFERROR(VLOOKUP(C538,Pivot!A:B,2,0),0)</f>
        <v>0</v>
      </c>
      <c r="F538" s="65">
        <f>IFERROR(VLOOKUP(C538,Pivot!A:C,3,0),0)</f>
        <v>0</v>
      </c>
    </row>
    <row r="539" spans="1:6" x14ac:dyDescent="0.25">
      <c r="A539" s="63" t="s">
        <v>97</v>
      </c>
      <c r="B539" s="64">
        <v>493176025</v>
      </c>
      <c r="C539" s="64">
        <v>8905450257658</v>
      </c>
      <c r="D539" s="63" t="s">
        <v>320</v>
      </c>
      <c r="E539" s="65">
        <f>IFERROR(VLOOKUP(C539,Pivot!A:B,2,0),0)</f>
        <v>0</v>
      </c>
      <c r="F539" s="65">
        <f>IFERROR(VLOOKUP(C539,Pivot!A:C,3,0),0)</f>
        <v>0</v>
      </c>
    </row>
    <row r="540" spans="1:6" x14ac:dyDescent="0.25">
      <c r="A540" s="63" t="s">
        <v>97</v>
      </c>
      <c r="B540" s="64">
        <v>493176028</v>
      </c>
      <c r="C540" s="64">
        <v>8905450257689</v>
      </c>
      <c r="D540" s="63" t="s">
        <v>321</v>
      </c>
      <c r="E540" s="65">
        <f>IFERROR(VLOOKUP(C540,Pivot!A:B,2,0),0)</f>
        <v>0</v>
      </c>
      <c r="F540" s="65">
        <f>IFERROR(VLOOKUP(C540,Pivot!A:C,3,0),0)</f>
        <v>0</v>
      </c>
    </row>
    <row r="541" spans="1:6" x14ac:dyDescent="0.25">
      <c r="A541" s="63" t="s">
        <v>97</v>
      </c>
      <c r="B541" s="64">
        <v>494230136</v>
      </c>
      <c r="C541" s="64">
        <v>8905450862692</v>
      </c>
      <c r="D541" s="63" t="s">
        <v>486</v>
      </c>
      <c r="E541" s="65">
        <f>IFERROR(VLOOKUP(C541,Pivot!A:B,2,0),0)</f>
        <v>0</v>
      </c>
      <c r="F541" s="65">
        <f>IFERROR(VLOOKUP(C541,Pivot!A:C,3,0),0)</f>
        <v>0</v>
      </c>
    </row>
    <row r="542" spans="1:6" x14ac:dyDescent="0.25">
      <c r="A542" s="63" t="s">
        <v>97</v>
      </c>
      <c r="B542" s="64">
        <v>493663506</v>
      </c>
      <c r="C542" s="64">
        <v>8905450700161</v>
      </c>
      <c r="D542" s="63" t="s">
        <v>487</v>
      </c>
      <c r="E542" s="65">
        <f>IFERROR(VLOOKUP(C542,Pivot!A:B,2,0),0)</f>
        <v>0</v>
      </c>
      <c r="F542" s="65">
        <f>IFERROR(VLOOKUP(C542,Pivot!A:C,3,0),0)</f>
        <v>0</v>
      </c>
    </row>
    <row r="543" spans="1:6" x14ac:dyDescent="0.25">
      <c r="A543" s="63" t="s">
        <v>97</v>
      </c>
      <c r="B543" s="64">
        <v>493663506</v>
      </c>
      <c r="C543" s="64">
        <v>493663506</v>
      </c>
      <c r="D543" s="63" t="s">
        <v>487</v>
      </c>
      <c r="E543" s="65">
        <f>IFERROR(VLOOKUP(C543,Pivot!A:B,2,0),0)</f>
        <v>0</v>
      </c>
      <c r="F543" s="65">
        <f>IFERROR(VLOOKUP(C543,Pivot!A:C,3,0),0)</f>
        <v>0</v>
      </c>
    </row>
    <row r="544" spans="1:6" x14ac:dyDescent="0.25">
      <c r="A544" s="63" t="s">
        <v>97</v>
      </c>
      <c r="B544" s="64">
        <v>491396867</v>
      </c>
      <c r="C544" s="64">
        <v>89445132745912</v>
      </c>
      <c r="D544" s="63" t="s">
        <v>488</v>
      </c>
      <c r="E544" s="65">
        <f>IFERROR(VLOOKUP(C544,Pivot!A:B,2,0),0)</f>
        <v>0</v>
      </c>
      <c r="F544" s="65">
        <f>IFERROR(VLOOKUP(C544,Pivot!A:C,3,0),0)</f>
        <v>0</v>
      </c>
    </row>
    <row r="545" spans="1:6" x14ac:dyDescent="0.25">
      <c r="A545" s="63" t="s">
        <v>97</v>
      </c>
      <c r="B545" s="64">
        <v>493663020</v>
      </c>
      <c r="C545" s="64">
        <v>8904027124508</v>
      </c>
      <c r="D545" s="63" t="s">
        <v>489</v>
      </c>
      <c r="E545" s="65">
        <f>IFERROR(VLOOKUP(C545,Pivot!A:B,2,0),0)</f>
        <v>0</v>
      </c>
      <c r="F545" s="65">
        <f>IFERROR(VLOOKUP(C545,Pivot!A:C,3,0),0)</f>
        <v>0</v>
      </c>
    </row>
    <row r="546" spans="1:6" x14ac:dyDescent="0.25">
      <c r="A546" s="63" t="s">
        <v>97</v>
      </c>
      <c r="B546" s="64">
        <v>493176049</v>
      </c>
      <c r="C546" s="64">
        <v>8904027124225</v>
      </c>
      <c r="D546" s="63" t="s">
        <v>145</v>
      </c>
      <c r="E546" s="65">
        <f>IFERROR(VLOOKUP(C546,Pivot!A:B,2,0),0)</f>
        <v>0</v>
      </c>
      <c r="F546" s="65">
        <f>IFERROR(VLOOKUP(C546,Pivot!A:C,3,0),0)</f>
        <v>0</v>
      </c>
    </row>
    <row r="547" spans="1:6" x14ac:dyDescent="0.25">
      <c r="A547" s="63" t="s">
        <v>97</v>
      </c>
      <c r="B547" s="64">
        <v>493176050</v>
      </c>
      <c r="C547" s="64">
        <v>8904027124232</v>
      </c>
      <c r="D547" s="63" t="s">
        <v>146</v>
      </c>
      <c r="E547" s="65">
        <f>IFERROR(VLOOKUP(C547,Pivot!A:B,2,0),0)</f>
        <v>0</v>
      </c>
      <c r="F547" s="65">
        <f>IFERROR(VLOOKUP(C547,Pivot!A:C,3,0),0)</f>
        <v>0</v>
      </c>
    </row>
    <row r="548" spans="1:6" x14ac:dyDescent="0.25">
      <c r="A548" s="63" t="s">
        <v>97</v>
      </c>
      <c r="B548" s="64">
        <v>493176048</v>
      </c>
      <c r="C548" s="64">
        <v>8904027124218</v>
      </c>
      <c r="D548" s="63" t="s">
        <v>147</v>
      </c>
      <c r="E548" s="65">
        <f>IFERROR(VLOOKUP(C548,Pivot!A:B,2,0),0)</f>
        <v>0</v>
      </c>
      <c r="F548" s="65">
        <f>IFERROR(VLOOKUP(C548,Pivot!A:C,3,0),0)</f>
        <v>0</v>
      </c>
    </row>
    <row r="549" spans="1:6" x14ac:dyDescent="0.25">
      <c r="A549" s="63" t="s">
        <v>97</v>
      </c>
      <c r="B549" s="64">
        <v>493176051</v>
      </c>
      <c r="C549" s="64">
        <v>8904027124249</v>
      </c>
      <c r="D549" s="63" t="s">
        <v>148</v>
      </c>
      <c r="E549" s="65">
        <f>IFERROR(VLOOKUP(C549,Pivot!A:B,2,0),0)</f>
        <v>0</v>
      </c>
      <c r="F549" s="65">
        <f>IFERROR(VLOOKUP(C549,Pivot!A:C,3,0),0)</f>
        <v>0</v>
      </c>
    </row>
    <row r="550" spans="1:6" x14ac:dyDescent="0.25">
      <c r="A550" s="63" t="s">
        <v>97</v>
      </c>
      <c r="B550" s="64">
        <v>493663019</v>
      </c>
      <c r="C550" s="64">
        <v>8904027124492</v>
      </c>
      <c r="D550" s="63" t="s">
        <v>490</v>
      </c>
      <c r="E550" s="65">
        <f>IFERROR(VLOOKUP(C550,Pivot!A:B,2,0),0)</f>
        <v>0</v>
      </c>
      <c r="F550" s="65">
        <f>IFERROR(VLOOKUP(C550,Pivot!A:C,3,0),0)</f>
        <v>0</v>
      </c>
    </row>
    <row r="551" spans="1:6" x14ac:dyDescent="0.25">
      <c r="A551" s="63" t="s">
        <v>97</v>
      </c>
      <c r="B551" s="64">
        <v>494229842</v>
      </c>
      <c r="C551" s="64">
        <v>8908014554620</v>
      </c>
      <c r="D551" s="63" t="s">
        <v>491</v>
      </c>
      <c r="E551" s="65">
        <f>IFERROR(VLOOKUP(C551,Pivot!A:B,2,0),0)</f>
        <v>0</v>
      </c>
      <c r="F551" s="65">
        <f>IFERROR(VLOOKUP(C551,Pivot!A:C,3,0),0)</f>
        <v>0</v>
      </c>
    </row>
    <row r="552" spans="1:6" x14ac:dyDescent="0.25">
      <c r="A552" s="63" t="s">
        <v>97</v>
      </c>
      <c r="B552" s="64">
        <v>494229843</v>
      </c>
      <c r="C552" s="64">
        <v>8908014554637</v>
      </c>
      <c r="D552" s="63" t="s">
        <v>492</v>
      </c>
      <c r="E552" s="65">
        <f>IFERROR(VLOOKUP(C552,Pivot!A:B,2,0),0)</f>
        <v>0</v>
      </c>
      <c r="F552" s="65">
        <f>IFERROR(VLOOKUP(C552,Pivot!A:C,3,0),0)</f>
        <v>0</v>
      </c>
    </row>
    <row r="553" spans="1:6" x14ac:dyDescent="0.25">
      <c r="A553" s="63" t="s">
        <v>97</v>
      </c>
      <c r="B553" s="64">
        <v>492409116</v>
      </c>
      <c r="C553" s="64">
        <v>8908014554125</v>
      </c>
      <c r="D553" s="63" t="s">
        <v>493</v>
      </c>
      <c r="E553" s="65">
        <f>IFERROR(VLOOKUP(C553,Pivot!A:B,2,0),0)</f>
        <v>0</v>
      </c>
      <c r="F553" s="65">
        <f>IFERROR(VLOOKUP(C553,Pivot!A:C,3,0),0)</f>
        <v>0</v>
      </c>
    </row>
    <row r="554" spans="1:6" x14ac:dyDescent="0.25">
      <c r="A554" s="63" t="s">
        <v>97</v>
      </c>
      <c r="B554" s="64">
        <v>492409116</v>
      </c>
      <c r="C554" s="64">
        <v>8908014554477</v>
      </c>
      <c r="D554" s="63" t="s">
        <v>493</v>
      </c>
      <c r="E554" s="65">
        <f>IFERROR(VLOOKUP(C554,Pivot!A:B,2,0),0)</f>
        <v>0</v>
      </c>
      <c r="F554" s="65">
        <f>IFERROR(VLOOKUP(C554,Pivot!A:C,3,0),0)</f>
        <v>0</v>
      </c>
    </row>
    <row r="555" spans="1:6" x14ac:dyDescent="0.25">
      <c r="A555" s="63" t="s">
        <v>97</v>
      </c>
      <c r="B555" s="64">
        <v>492409115</v>
      </c>
      <c r="C555" s="64">
        <v>8908014554149</v>
      </c>
      <c r="D555" s="63" t="s">
        <v>494</v>
      </c>
      <c r="E555" s="65">
        <f>IFERROR(VLOOKUP(C555,Pivot!A:B,2,0),0)</f>
        <v>0</v>
      </c>
      <c r="F555" s="65">
        <f>IFERROR(VLOOKUP(C555,Pivot!A:C,3,0),0)</f>
        <v>0</v>
      </c>
    </row>
    <row r="556" spans="1:6" x14ac:dyDescent="0.25">
      <c r="A556" s="63" t="s">
        <v>97</v>
      </c>
      <c r="B556" s="64">
        <v>492409115</v>
      </c>
      <c r="C556" s="64">
        <v>8908014554484</v>
      </c>
      <c r="D556" s="63" t="s">
        <v>494</v>
      </c>
      <c r="E556" s="65">
        <f>IFERROR(VLOOKUP(C556,Pivot!A:B,2,0),0)</f>
        <v>0</v>
      </c>
      <c r="F556" s="65">
        <f>IFERROR(VLOOKUP(C556,Pivot!A:C,3,0),0)</f>
        <v>0</v>
      </c>
    </row>
    <row r="557" spans="1:6" x14ac:dyDescent="0.25">
      <c r="A557" s="63" t="s">
        <v>97</v>
      </c>
      <c r="B557" s="64">
        <v>492909551</v>
      </c>
      <c r="C557" s="64">
        <v>492909551</v>
      </c>
      <c r="D557" s="63" t="s">
        <v>495</v>
      </c>
      <c r="E557" s="65">
        <f>IFERROR(VLOOKUP(C557,Pivot!A:B,2,0),0)</f>
        <v>0</v>
      </c>
      <c r="F557" s="65">
        <f>IFERROR(VLOOKUP(C557,Pivot!A:C,3,0),0)</f>
        <v>0</v>
      </c>
    </row>
    <row r="558" spans="1:6" x14ac:dyDescent="0.25">
      <c r="A558" s="63" t="s">
        <v>97</v>
      </c>
      <c r="B558" s="64">
        <v>492909551</v>
      </c>
      <c r="C558" s="64">
        <v>8905450138650</v>
      </c>
      <c r="D558" s="63" t="s">
        <v>495</v>
      </c>
      <c r="E558" s="65">
        <f>IFERROR(VLOOKUP(C558,Pivot!A:B,2,0),0)</f>
        <v>0</v>
      </c>
      <c r="F558" s="65">
        <f>IFERROR(VLOOKUP(C558,Pivot!A:C,3,0),0)</f>
        <v>0</v>
      </c>
    </row>
    <row r="559" spans="1:6" x14ac:dyDescent="0.25">
      <c r="A559" s="63" t="s">
        <v>97</v>
      </c>
      <c r="B559" s="64">
        <v>492909550</v>
      </c>
      <c r="C559" s="64">
        <v>492909550</v>
      </c>
      <c r="D559" s="63" t="s">
        <v>496</v>
      </c>
      <c r="E559" s="65">
        <f>IFERROR(VLOOKUP(C559,Pivot!A:B,2,0),0)</f>
        <v>0</v>
      </c>
      <c r="F559" s="65">
        <f>IFERROR(VLOOKUP(C559,Pivot!A:C,3,0),0)</f>
        <v>0</v>
      </c>
    </row>
    <row r="560" spans="1:6" x14ac:dyDescent="0.25">
      <c r="A560" s="63" t="s">
        <v>97</v>
      </c>
      <c r="B560" s="64">
        <v>492909550</v>
      </c>
      <c r="C560" s="64">
        <v>8905450138643</v>
      </c>
      <c r="D560" s="63" t="s">
        <v>496</v>
      </c>
      <c r="E560" s="65">
        <f>IFERROR(VLOOKUP(C560,Pivot!A:B,2,0),0)</f>
        <v>0</v>
      </c>
      <c r="F560" s="65">
        <f>IFERROR(VLOOKUP(C560,Pivot!A:C,3,0),0)</f>
        <v>0</v>
      </c>
    </row>
    <row r="561" spans="1:6" x14ac:dyDescent="0.25">
      <c r="A561" s="63" t="s">
        <v>97</v>
      </c>
      <c r="B561" s="64">
        <v>492909549</v>
      </c>
      <c r="C561" s="64">
        <v>492909549</v>
      </c>
      <c r="D561" s="63" t="s">
        <v>497</v>
      </c>
      <c r="E561" s="65">
        <f>IFERROR(VLOOKUP(C561,Pivot!A:B,2,0),0)</f>
        <v>0</v>
      </c>
      <c r="F561" s="65">
        <f>IFERROR(VLOOKUP(C561,Pivot!A:C,3,0),0)</f>
        <v>0</v>
      </c>
    </row>
    <row r="562" spans="1:6" x14ac:dyDescent="0.25">
      <c r="A562" s="63" t="s">
        <v>97</v>
      </c>
      <c r="B562" s="64">
        <v>492909549</v>
      </c>
      <c r="C562" s="64">
        <v>8905450138636</v>
      </c>
      <c r="D562" s="63" t="s">
        <v>497</v>
      </c>
      <c r="E562" s="65">
        <f>IFERROR(VLOOKUP(C562,Pivot!A:B,2,0),0)</f>
        <v>0</v>
      </c>
      <c r="F562" s="65">
        <f>IFERROR(VLOOKUP(C562,Pivot!A:C,3,0),0)</f>
        <v>0</v>
      </c>
    </row>
    <row r="563" spans="1:6" x14ac:dyDescent="0.25">
      <c r="A563" s="63" t="s">
        <v>97</v>
      </c>
      <c r="B563" s="64">
        <v>494230036</v>
      </c>
      <c r="C563" s="64">
        <v>8905450811751</v>
      </c>
      <c r="D563" s="63" t="s">
        <v>498</v>
      </c>
      <c r="E563" s="65">
        <f>IFERROR(VLOOKUP(C563,Pivot!A:B,2,0),0)</f>
        <v>0</v>
      </c>
      <c r="F563" s="65">
        <f>IFERROR(VLOOKUP(C563,Pivot!A:C,3,0),0)</f>
        <v>0</v>
      </c>
    </row>
    <row r="564" spans="1:6" x14ac:dyDescent="0.25">
      <c r="A564" s="63" t="s">
        <v>97</v>
      </c>
      <c r="B564" s="64">
        <v>494230032</v>
      </c>
      <c r="C564" s="64">
        <v>8905450811713</v>
      </c>
      <c r="D564" s="63" t="s">
        <v>499</v>
      </c>
      <c r="E564" s="65">
        <f>IFERROR(VLOOKUP(C564,Pivot!A:B,2,0),0)</f>
        <v>0</v>
      </c>
      <c r="F564" s="65">
        <f>IFERROR(VLOOKUP(C564,Pivot!A:C,3,0),0)</f>
        <v>0</v>
      </c>
    </row>
    <row r="565" spans="1:6" x14ac:dyDescent="0.25">
      <c r="A565" s="63" t="s">
        <v>97</v>
      </c>
      <c r="B565" s="64">
        <v>492909709</v>
      </c>
      <c r="C565" s="64">
        <v>492909709</v>
      </c>
      <c r="D565" s="63" t="s">
        <v>500</v>
      </c>
      <c r="E565" s="65">
        <f>IFERROR(VLOOKUP(C565,Pivot!A:B,2,0),0)</f>
        <v>0</v>
      </c>
      <c r="F565" s="65">
        <f>IFERROR(VLOOKUP(C565,Pivot!A:C,3,0),0)</f>
        <v>0</v>
      </c>
    </row>
    <row r="566" spans="1:6" x14ac:dyDescent="0.25">
      <c r="A566" s="63" t="s">
        <v>97</v>
      </c>
      <c r="B566" s="64">
        <v>492909709</v>
      </c>
      <c r="C566" s="64">
        <v>8905450138681</v>
      </c>
      <c r="D566" s="63" t="s">
        <v>500</v>
      </c>
      <c r="E566" s="65">
        <f>IFERROR(VLOOKUP(C566,Pivot!A:B,2,0),0)</f>
        <v>0</v>
      </c>
      <c r="F566" s="65">
        <f>IFERROR(VLOOKUP(C566,Pivot!A:C,3,0),0)</f>
        <v>0</v>
      </c>
    </row>
    <row r="567" spans="1:6" x14ac:dyDescent="0.25">
      <c r="A567" s="63" t="s">
        <v>97</v>
      </c>
      <c r="B567" s="64">
        <v>492909638</v>
      </c>
      <c r="C567" s="64">
        <v>492909638</v>
      </c>
      <c r="D567" s="63" t="s">
        <v>501</v>
      </c>
      <c r="E567" s="65">
        <f>IFERROR(VLOOKUP(C567,Pivot!A:B,2,0),0)</f>
        <v>0</v>
      </c>
      <c r="F567" s="65">
        <f>IFERROR(VLOOKUP(C567,Pivot!A:C,3,0),0)</f>
        <v>0</v>
      </c>
    </row>
    <row r="568" spans="1:6" x14ac:dyDescent="0.25">
      <c r="A568" s="63" t="s">
        <v>97</v>
      </c>
      <c r="B568" s="64">
        <v>492909638</v>
      </c>
      <c r="C568" s="64">
        <v>8905450138674</v>
      </c>
      <c r="D568" s="63" t="s">
        <v>501</v>
      </c>
      <c r="E568" s="65">
        <f>IFERROR(VLOOKUP(C568,Pivot!A:B,2,0),0)</f>
        <v>0</v>
      </c>
      <c r="F568" s="65">
        <f>IFERROR(VLOOKUP(C568,Pivot!A:C,3,0),0)</f>
        <v>0</v>
      </c>
    </row>
    <row r="569" spans="1:6" x14ac:dyDescent="0.25">
      <c r="A569" s="63" t="s">
        <v>97</v>
      </c>
      <c r="B569" s="64">
        <v>492909637</v>
      </c>
      <c r="C569" s="64">
        <v>492909637</v>
      </c>
      <c r="D569" s="63" t="s">
        <v>502</v>
      </c>
      <c r="E569" s="65">
        <f>IFERROR(VLOOKUP(C569,Pivot!A:B,2,0),0)</f>
        <v>0</v>
      </c>
      <c r="F569" s="65">
        <f>IFERROR(VLOOKUP(C569,Pivot!A:C,3,0),0)</f>
        <v>0</v>
      </c>
    </row>
    <row r="570" spans="1:6" x14ac:dyDescent="0.25">
      <c r="A570" s="63" t="s">
        <v>97</v>
      </c>
      <c r="B570" s="64">
        <v>492909637</v>
      </c>
      <c r="C570" s="64">
        <v>8905450138667</v>
      </c>
      <c r="D570" s="63" t="s">
        <v>502</v>
      </c>
      <c r="E570" s="65">
        <f>IFERROR(VLOOKUP(C570,Pivot!A:B,2,0),0)</f>
        <v>0</v>
      </c>
      <c r="F570" s="65">
        <f>IFERROR(VLOOKUP(C570,Pivot!A:C,3,0),0)</f>
        <v>0</v>
      </c>
    </row>
    <row r="571" spans="1:6" x14ac:dyDescent="0.25">
      <c r="A571" s="63" t="s">
        <v>97</v>
      </c>
      <c r="B571" s="64">
        <v>493663467</v>
      </c>
      <c r="C571" s="64">
        <v>8904027125048</v>
      </c>
      <c r="D571" s="63" t="s">
        <v>503</v>
      </c>
      <c r="E571" s="65">
        <f>IFERROR(VLOOKUP(C571,Pivot!A:B,2,0),0)</f>
        <v>0</v>
      </c>
      <c r="F571" s="65">
        <f>IFERROR(VLOOKUP(C571,Pivot!A:C,3,0),0)</f>
        <v>0</v>
      </c>
    </row>
    <row r="572" spans="1:6" x14ac:dyDescent="0.25">
      <c r="A572" s="63" t="s">
        <v>97</v>
      </c>
      <c r="B572" s="64">
        <v>492910342</v>
      </c>
      <c r="C572" s="64">
        <v>8904027123501</v>
      </c>
      <c r="D572" s="63" t="s">
        <v>330</v>
      </c>
      <c r="E572" s="65">
        <f>IFERROR(VLOOKUP(C572,Pivot!A:B,2,0),0)</f>
        <v>0</v>
      </c>
      <c r="F572" s="65">
        <f>IFERROR(VLOOKUP(C572,Pivot!A:C,3,0),0)</f>
        <v>0</v>
      </c>
    </row>
    <row r="573" spans="1:6" x14ac:dyDescent="0.25">
      <c r="A573" s="63" t="s">
        <v>97</v>
      </c>
      <c r="B573" s="64">
        <v>493664269</v>
      </c>
      <c r="C573" s="64">
        <v>8904027125208</v>
      </c>
      <c r="D573" s="63" t="s">
        <v>504</v>
      </c>
      <c r="E573" s="65">
        <f>IFERROR(VLOOKUP(C573,Pivot!A:B,2,0),0)</f>
        <v>0</v>
      </c>
      <c r="F573" s="65">
        <f>IFERROR(VLOOKUP(C573,Pivot!A:C,3,0),0)</f>
        <v>0</v>
      </c>
    </row>
    <row r="574" spans="1:6" x14ac:dyDescent="0.25">
      <c r="A574" s="63" t="s">
        <v>97</v>
      </c>
      <c r="B574" s="64">
        <v>493664270</v>
      </c>
      <c r="C574" s="64">
        <v>8904027125260</v>
      </c>
      <c r="D574" s="63" t="s">
        <v>505</v>
      </c>
      <c r="E574" s="65">
        <f>IFERROR(VLOOKUP(C574,Pivot!A:B,2,0),0)</f>
        <v>0</v>
      </c>
      <c r="F574" s="65">
        <f>IFERROR(VLOOKUP(C574,Pivot!A:C,3,0),0)</f>
        <v>0</v>
      </c>
    </row>
    <row r="575" spans="1:6" x14ac:dyDescent="0.25">
      <c r="A575" s="63" t="s">
        <v>97</v>
      </c>
      <c r="B575" s="64">
        <v>493662997</v>
      </c>
      <c r="C575" s="64">
        <v>619317026940</v>
      </c>
      <c r="D575" s="63" t="s">
        <v>506</v>
      </c>
      <c r="E575" s="65">
        <f>IFERROR(VLOOKUP(C575,Pivot!A:B,2,0),0)</f>
        <v>0</v>
      </c>
      <c r="F575" s="65">
        <f>IFERROR(VLOOKUP(C575,Pivot!A:C,3,0),0)</f>
        <v>0</v>
      </c>
    </row>
    <row r="576" spans="1:6" x14ac:dyDescent="0.25">
      <c r="A576" s="63" t="s">
        <v>97</v>
      </c>
      <c r="B576" s="64">
        <v>491129350</v>
      </c>
      <c r="C576" s="64">
        <v>5037970014329</v>
      </c>
      <c r="D576" s="63" t="s">
        <v>507</v>
      </c>
      <c r="E576" s="65">
        <f>IFERROR(VLOOKUP(C576,Pivot!A:B,2,0),0)</f>
        <v>0</v>
      </c>
      <c r="F576" s="65">
        <f>IFERROR(VLOOKUP(C576,Pivot!A:C,3,0),0)</f>
        <v>0</v>
      </c>
    </row>
    <row r="577" spans="1:6" x14ac:dyDescent="0.25">
      <c r="A577" s="63" t="s">
        <v>97</v>
      </c>
      <c r="B577" s="64">
        <v>491129350</v>
      </c>
      <c r="C577" s="64">
        <v>50379700143290</v>
      </c>
      <c r="D577" s="63" t="s">
        <v>507</v>
      </c>
      <c r="E577" s="65">
        <f>IFERROR(VLOOKUP(C577,Pivot!A:B,2,0),0)</f>
        <v>0</v>
      </c>
      <c r="F577" s="65">
        <f>IFERROR(VLOOKUP(C577,Pivot!A:C,3,0),0)</f>
        <v>0</v>
      </c>
    </row>
    <row r="578" spans="1:6" x14ac:dyDescent="0.25">
      <c r="A578" s="63" t="s">
        <v>97</v>
      </c>
      <c r="B578" s="64">
        <v>491636091</v>
      </c>
      <c r="C578" s="64">
        <v>491636091</v>
      </c>
      <c r="D578" s="63" t="s">
        <v>508</v>
      </c>
      <c r="E578" s="65">
        <f>IFERROR(VLOOKUP(C578,Pivot!A:B,2,0),0)</f>
        <v>0</v>
      </c>
      <c r="F578" s="65">
        <f>IFERROR(VLOOKUP(C578,Pivot!A:C,3,0),0)</f>
        <v>0</v>
      </c>
    </row>
    <row r="579" spans="1:6" x14ac:dyDescent="0.25">
      <c r="A579" s="63" t="s">
        <v>97</v>
      </c>
      <c r="B579" s="64">
        <v>491636091</v>
      </c>
      <c r="C579" s="64">
        <v>5015353256139</v>
      </c>
      <c r="D579" s="63" t="s">
        <v>508</v>
      </c>
      <c r="E579" s="65">
        <f>IFERROR(VLOOKUP(C579,Pivot!A:B,2,0),0)</f>
        <v>0</v>
      </c>
      <c r="F579" s="65">
        <f>IFERROR(VLOOKUP(C579,Pivot!A:C,3,0),0)</f>
        <v>0</v>
      </c>
    </row>
    <row r="580" spans="1:6" x14ac:dyDescent="0.25">
      <c r="A580" s="63" t="s">
        <v>97</v>
      </c>
      <c r="B580" s="64">
        <v>492407841</v>
      </c>
      <c r="C580" s="64">
        <v>8905450029361</v>
      </c>
      <c r="D580" s="63" t="s">
        <v>347</v>
      </c>
      <c r="E580" s="65">
        <f>IFERROR(VLOOKUP(C580,Pivot!A:B,2,0),0)</f>
        <v>0</v>
      </c>
      <c r="F580" s="65">
        <f>IFERROR(VLOOKUP(C580,Pivot!A:C,3,0),0)</f>
        <v>0</v>
      </c>
    </row>
    <row r="581" spans="1:6" x14ac:dyDescent="0.25">
      <c r="A581" s="63" t="s">
        <v>97</v>
      </c>
      <c r="B581" s="64">
        <v>492407842</v>
      </c>
      <c r="C581" s="64">
        <v>8905450029378</v>
      </c>
      <c r="D581" s="63" t="s">
        <v>348</v>
      </c>
      <c r="E581" s="65">
        <f>IFERROR(VLOOKUP(C581,Pivot!A:B,2,0),0)</f>
        <v>0</v>
      </c>
      <c r="F581" s="65">
        <f>IFERROR(VLOOKUP(C581,Pivot!A:C,3,0),0)</f>
        <v>0</v>
      </c>
    </row>
    <row r="582" spans="1:6" x14ac:dyDescent="0.25">
      <c r="A582" s="63" t="s">
        <v>97</v>
      </c>
      <c r="B582" s="64">
        <v>492407843</v>
      </c>
      <c r="C582" s="64">
        <v>8905450029385</v>
      </c>
      <c r="D582" s="63" t="s">
        <v>349</v>
      </c>
      <c r="E582" s="65">
        <f>IFERROR(VLOOKUP(C582,Pivot!A:B,2,0),0)</f>
        <v>0</v>
      </c>
      <c r="F582" s="65">
        <f>IFERROR(VLOOKUP(C582,Pivot!A:C,3,0),0)</f>
        <v>0</v>
      </c>
    </row>
    <row r="583" spans="1:6" x14ac:dyDescent="0.25">
      <c r="A583" s="63" t="s">
        <v>97</v>
      </c>
      <c r="B583" s="64">
        <v>491129351</v>
      </c>
      <c r="C583" s="64">
        <v>50379700143368</v>
      </c>
      <c r="D583" s="63" t="s">
        <v>509</v>
      </c>
      <c r="E583" s="65">
        <f>IFERROR(VLOOKUP(C583,Pivot!A:B,2,0),0)</f>
        <v>0</v>
      </c>
      <c r="F583" s="65">
        <f>IFERROR(VLOOKUP(C583,Pivot!A:C,3,0),0)</f>
        <v>0</v>
      </c>
    </row>
    <row r="584" spans="1:6" x14ac:dyDescent="0.25">
      <c r="A584" s="63" t="s">
        <v>97</v>
      </c>
      <c r="B584" s="64">
        <v>491129351</v>
      </c>
      <c r="C584" s="64">
        <v>5037970038103</v>
      </c>
      <c r="D584" s="63" t="s">
        <v>509</v>
      </c>
      <c r="E584" s="65">
        <f>IFERROR(VLOOKUP(C584,Pivot!A:B,2,0),0)</f>
        <v>0</v>
      </c>
      <c r="F584" s="65">
        <f>IFERROR(VLOOKUP(C584,Pivot!A:C,3,0),0)</f>
        <v>0</v>
      </c>
    </row>
    <row r="585" spans="1:6" x14ac:dyDescent="0.25">
      <c r="A585" s="63" t="s">
        <v>97</v>
      </c>
      <c r="B585" s="64">
        <v>492363436</v>
      </c>
      <c r="C585" s="64">
        <v>5015353754031</v>
      </c>
      <c r="D585" s="63" t="s">
        <v>350</v>
      </c>
      <c r="E585" s="65">
        <f>IFERROR(VLOOKUP(C585,Pivot!A:B,2,0),0)</f>
        <v>0</v>
      </c>
      <c r="F585" s="65">
        <f>IFERROR(VLOOKUP(C585,Pivot!A:C,3,0),0)</f>
        <v>0</v>
      </c>
    </row>
    <row r="586" spans="1:6" x14ac:dyDescent="0.25">
      <c r="A586" s="63" t="s">
        <v>97</v>
      </c>
      <c r="B586" s="64">
        <v>492408259</v>
      </c>
      <c r="C586" s="64">
        <v>492408259</v>
      </c>
      <c r="D586" s="63" t="s">
        <v>351</v>
      </c>
      <c r="E586" s="65">
        <f>IFERROR(VLOOKUP(C586,Pivot!A:B,2,0),0)</f>
        <v>0</v>
      </c>
      <c r="F586" s="65">
        <f>IFERROR(VLOOKUP(C586,Pivot!A:C,3,0),0)</f>
        <v>0</v>
      </c>
    </row>
    <row r="587" spans="1:6" x14ac:dyDescent="0.25">
      <c r="A587" s="63" t="s">
        <v>97</v>
      </c>
      <c r="B587" s="64">
        <v>492408259</v>
      </c>
      <c r="C587" s="64">
        <v>8905450033566</v>
      </c>
      <c r="D587" s="63" t="s">
        <v>351</v>
      </c>
      <c r="E587" s="65">
        <f>IFERROR(VLOOKUP(C587,Pivot!A:B,2,0),0)</f>
        <v>0</v>
      </c>
      <c r="F587" s="65">
        <f>IFERROR(VLOOKUP(C587,Pivot!A:C,3,0),0)</f>
        <v>0</v>
      </c>
    </row>
    <row r="588" spans="1:6" x14ac:dyDescent="0.25">
      <c r="A588" s="63" t="s">
        <v>97</v>
      </c>
      <c r="B588" s="64">
        <v>491333880</v>
      </c>
      <c r="C588" s="64">
        <v>8904027102292</v>
      </c>
      <c r="D588" s="63" t="s">
        <v>510</v>
      </c>
      <c r="E588" s="65">
        <f>IFERROR(VLOOKUP(C588,Pivot!A:B,2,0),0)</f>
        <v>0</v>
      </c>
      <c r="F588" s="65">
        <f>IFERROR(VLOOKUP(C588,Pivot!A:C,3,0),0)</f>
        <v>0</v>
      </c>
    </row>
    <row r="589" spans="1:6" x14ac:dyDescent="0.25">
      <c r="A589" s="63" t="s">
        <v>97</v>
      </c>
      <c r="B589" s="64">
        <v>493174802</v>
      </c>
      <c r="C589" s="64">
        <v>493174802</v>
      </c>
      <c r="D589" s="63" t="s">
        <v>352</v>
      </c>
      <c r="E589" s="65">
        <f>IFERROR(VLOOKUP(C589,Pivot!A:B,2,0),0)</f>
        <v>0</v>
      </c>
      <c r="F589" s="65">
        <f>IFERROR(VLOOKUP(C589,Pivot!A:C,3,0),0)</f>
        <v>0</v>
      </c>
    </row>
    <row r="590" spans="1:6" x14ac:dyDescent="0.25">
      <c r="A590" s="63" t="s">
        <v>97</v>
      </c>
      <c r="B590" s="64">
        <v>493174802</v>
      </c>
      <c r="C590" s="64">
        <v>8905450240353</v>
      </c>
      <c r="D590" s="63" t="s">
        <v>352</v>
      </c>
      <c r="E590" s="65">
        <f>IFERROR(VLOOKUP(C590,Pivot!A:B,2,0),0)</f>
        <v>0</v>
      </c>
      <c r="F590" s="65">
        <f>IFERROR(VLOOKUP(C590,Pivot!A:C,3,0),0)</f>
        <v>0</v>
      </c>
    </row>
    <row r="591" spans="1:6" x14ac:dyDescent="0.25">
      <c r="A591" s="63" t="s">
        <v>97</v>
      </c>
      <c r="B591" s="64">
        <v>493174803</v>
      </c>
      <c r="C591" s="64">
        <v>493174803</v>
      </c>
      <c r="D591" s="63" t="s">
        <v>353</v>
      </c>
      <c r="E591" s="65">
        <f>IFERROR(VLOOKUP(C591,Pivot!A:B,2,0),0)</f>
        <v>0</v>
      </c>
      <c r="F591" s="65">
        <f>IFERROR(VLOOKUP(C591,Pivot!A:C,3,0),0)</f>
        <v>0</v>
      </c>
    </row>
    <row r="592" spans="1:6" x14ac:dyDescent="0.25">
      <c r="A592" s="63" t="s">
        <v>97</v>
      </c>
      <c r="B592" s="64">
        <v>493174803</v>
      </c>
      <c r="C592" s="64">
        <v>8905450240360</v>
      </c>
      <c r="D592" s="63" t="s">
        <v>353</v>
      </c>
      <c r="E592" s="65">
        <f>IFERROR(VLOOKUP(C592,Pivot!A:B,2,0),0)</f>
        <v>0</v>
      </c>
      <c r="F592" s="65">
        <f>IFERROR(VLOOKUP(C592,Pivot!A:C,3,0),0)</f>
        <v>0</v>
      </c>
    </row>
    <row r="593" spans="1:6" x14ac:dyDescent="0.25">
      <c r="A593" s="63" t="s">
        <v>97</v>
      </c>
      <c r="B593" s="64">
        <v>492408261</v>
      </c>
      <c r="C593" s="64">
        <v>492408261</v>
      </c>
      <c r="D593" s="63" t="s">
        <v>354</v>
      </c>
      <c r="E593" s="65">
        <f>IFERROR(VLOOKUP(C593,Pivot!A:B,2,0),0)</f>
        <v>0</v>
      </c>
      <c r="F593" s="65">
        <f>IFERROR(VLOOKUP(C593,Pivot!A:C,3,0),0)</f>
        <v>0</v>
      </c>
    </row>
    <row r="594" spans="1:6" x14ac:dyDescent="0.25">
      <c r="A594" s="63" t="s">
        <v>97</v>
      </c>
      <c r="B594" s="64">
        <v>492408261</v>
      </c>
      <c r="C594" s="64">
        <v>8905450033580</v>
      </c>
      <c r="D594" s="63" t="s">
        <v>354</v>
      </c>
      <c r="E594" s="65">
        <f>IFERROR(VLOOKUP(C594,Pivot!A:B,2,0),0)</f>
        <v>0</v>
      </c>
      <c r="F594" s="65">
        <f>IFERROR(VLOOKUP(C594,Pivot!A:C,3,0),0)</f>
        <v>0</v>
      </c>
    </row>
    <row r="595" spans="1:6" x14ac:dyDescent="0.25">
      <c r="A595" s="63" t="s">
        <v>97</v>
      </c>
      <c r="B595" s="64">
        <v>493175424</v>
      </c>
      <c r="C595" s="64">
        <v>8906154880111</v>
      </c>
      <c r="D595" s="63" t="s">
        <v>355</v>
      </c>
      <c r="E595" s="65">
        <f>IFERROR(VLOOKUP(C595,Pivot!A:B,2,0),0)</f>
        <v>0</v>
      </c>
      <c r="F595" s="65">
        <f>IFERROR(VLOOKUP(C595,Pivot!A:C,3,0),0)</f>
        <v>0</v>
      </c>
    </row>
    <row r="596" spans="1:6" x14ac:dyDescent="0.25">
      <c r="A596" s="63" t="s">
        <v>97</v>
      </c>
      <c r="B596" s="64">
        <v>493175424</v>
      </c>
      <c r="C596" s="64">
        <v>8906154880142</v>
      </c>
      <c r="D596" s="63" t="s">
        <v>355</v>
      </c>
      <c r="E596" s="65">
        <f>IFERROR(VLOOKUP(C596,Pivot!A:B,2,0),0)</f>
        <v>0</v>
      </c>
      <c r="F596" s="65">
        <f>IFERROR(VLOOKUP(C596,Pivot!A:C,3,0),0)</f>
        <v>0</v>
      </c>
    </row>
    <row r="597" spans="1:6" x14ac:dyDescent="0.25">
      <c r="A597" s="63" t="s">
        <v>97</v>
      </c>
      <c r="B597" s="64">
        <v>493175425</v>
      </c>
      <c r="C597" s="64">
        <v>8906154880128</v>
      </c>
      <c r="D597" s="63" t="s">
        <v>356</v>
      </c>
      <c r="E597" s="65">
        <f>IFERROR(VLOOKUP(C597,Pivot!A:B,2,0),0)</f>
        <v>0</v>
      </c>
      <c r="F597" s="65">
        <f>IFERROR(VLOOKUP(C597,Pivot!A:C,3,0),0)</f>
        <v>0</v>
      </c>
    </row>
    <row r="598" spans="1:6" x14ac:dyDescent="0.25">
      <c r="A598" s="63" t="s">
        <v>97</v>
      </c>
      <c r="B598" s="64">
        <v>493175425</v>
      </c>
      <c r="C598" s="64">
        <v>8906154880135</v>
      </c>
      <c r="D598" s="63" t="s">
        <v>356</v>
      </c>
      <c r="E598" s="65">
        <f>IFERROR(VLOOKUP(C598,Pivot!A:B,2,0),0)</f>
        <v>0</v>
      </c>
      <c r="F598" s="65">
        <f>IFERROR(VLOOKUP(C598,Pivot!A:C,3,0),0)</f>
        <v>0</v>
      </c>
    </row>
    <row r="599" spans="1:6" x14ac:dyDescent="0.25">
      <c r="A599" s="63" t="s">
        <v>97</v>
      </c>
      <c r="B599" s="64">
        <v>494348364</v>
      </c>
      <c r="C599" s="64">
        <v>8906154880036</v>
      </c>
      <c r="D599" s="63" t="s">
        <v>357</v>
      </c>
      <c r="E599" s="65">
        <f>IFERROR(VLOOKUP(C599,Pivot!A:B,2,0),0)</f>
        <v>0</v>
      </c>
      <c r="F599" s="65">
        <f>IFERROR(VLOOKUP(C599,Pivot!A:C,3,0),0)</f>
        <v>0</v>
      </c>
    </row>
    <row r="600" spans="1:6" x14ac:dyDescent="0.25">
      <c r="A600" s="63" t="s">
        <v>97</v>
      </c>
      <c r="B600" s="64">
        <v>492908820</v>
      </c>
      <c r="C600" s="64">
        <v>9019720527804</v>
      </c>
      <c r="D600" s="63" t="s">
        <v>359</v>
      </c>
      <c r="E600" s="65">
        <f>IFERROR(VLOOKUP(C600,Pivot!A:B,2,0),0)</f>
        <v>0</v>
      </c>
      <c r="F600" s="65">
        <f>IFERROR(VLOOKUP(C600,Pivot!A:C,3,0),0)</f>
        <v>0</v>
      </c>
    </row>
    <row r="601" spans="1:6" x14ac:dyDescent="0.25">
      <c r="A601" s="63" t="s">
        <v>97</v>
      </c>
      <c r="B601" s="64">
        <v>493663837</v>
      </c>
      <c r="C601" s="64">
        <v>8906154880159</v>
      </c>
      <c r="D601" s="63" t="s">
        <v>511</v>
      </c>
      <c r="E601" s="65">
        <f>IFERROR(VLOOKUP(C601,Pivot!A:B,2,0),0)</f>
        <v>0</v>
      </c>
      <c r="F601" s="65">
        <f>IFERROR(VLOOKUP(C601,Pivot!A:C,3,0),0)</f>
        <v>0</v>
      </c>
    </row>
    <row r="602" spans="1:6" x14ac:dyDescent="0.25">
      <c r="A602" s="63" t="s">
        <v>97</v>
      </c>
      <c r="B602" s="64">
        <v>491959787</v>
      </c>
      <c r="C602" s="64">
        <v>619317027480</v>
      </c>
      <c r="D602" s="63" t="s">
        <v>362</v>
      </c>
      <c r="E602" s="65">
        <f>IFERROR(VLOOKUP(C602,Pivot!A:B,2,0),0)</f>
        <v>0</v>
      </c>
      <c r="F602" s="65">
        <f>IFERROR(VLOOKUP(C602,Pivot!A:C,3,0),0)</f>
        <v>0</v>
      </c>
    </row>
    <row r="603" spans="1:6" x14ac:dyDescent="0.25">
      <c r="A603" s="63" t="s">
        <v>97</v>
      </c>
      <c r="B603" s="64">
        <v>491959787</v>
      </c>
      <c r="C603" s="64">
        <v>8905450033559</v>
      </c>
      <c r="D603" s="63" t="s">
        <v>362</v>
      </c>
      <c r="E603" s="65">
        <f>IFERROR(VLOOKUP(C603,Pivot!A:B,2,0),0)</f>
        <v>0</v>
      </c>
      <c r="F603" s="65">
        <f>IFERROR(VLOOKUP(C603,Pivot!A:C,3,0),0)</f>
        <v>0</v>
      </c>
    </row>
    <row r="604" spans="1:6" x14ac:dyDescent="0.25">
      <c r="A604" s="63" t="s">
        <v>97</v>
      </c>
      <c r="B604" s="64">
        <v>493173758</v>
      </c>
      <c r="C604" s="64">
        <v>8905450199521</v>
      </c>
      <c r="D604" s="63" t="s">
        <v>363</v>
      </c>
      <c r="E604" s="65">
        <f>IFERROR(VLOOKUP(C604,Pivot!A:B,2,0),0)</f>
        <v>0</v>
      </c>
      <c r="F604" s="65">
        <f>IFERROR(VLOOKUP(C604,Pivot!A:C,3,0),0)</f>
        <v>0</v>
      </c>
    </row>
    <row r="605" spans="1:6" x14ac:dyDescent="0.25">
      <c r="A605" s="63" t="s">
        <v>97</v>
      </c>
      <c r="B605" s="64">
        <v>493173757</v>
      </c>
      <c r="C605" s="64">
        <v>8905450199514</v>
      </c>
      <c r="D605" s="63" t="s">
        <v>364</v>
      </c>
      <c r="E605" s="65">
        <f>IFERROR(VLOOKUP(C605,Pivot!A:B,2,0),0)</f>
        <v>0</v>
      </c>
      <c r="F605" s="65">
        <f>IFERROR(VLOOKUP(C605,Pivot!A:C,3,0),0)</f>
        <v>0</v>
      </c>
    </row>
    <row r="606" spans="1:6" x14ac:dyDescent="0.25">
      <c r="A606" s="63" t="s">
        <v>97</v>
      </c>
      <c r="B606" s="64">
        <v>492410182</v>
      </c>
      <c r="C606" s="64">
        <v>492410182</v>
      </c>
      <c r="D606" s="63" t="s">
        <v>365</v>
      </c>
      <c r="E606" s="65">
        <f>IFERROR(VLOOKUP(C606,Pivot!A:B,2,0),0)</f>
        <v>0</v>
      </c>
      <c r="F606" s="65">
        <f>IFERROR(VLOOKUP(C606,Pivot!A:C,3,0),0)</f>
        <v>0</v>
      </c>
    </row>
    <row r="607" spans="1:6" x14ac:dyDescent="0.25">
      <c r="A607" s="63" t="s">
        <v>97</v>
      </c>
      <c r="B607" s="64">
        <v>493173761</v>
      </c>
      <c r="C607" s="64">
        <v>493173761</v>
      </c>
      <c r="D607" s="63" t="s">
        <v>366</v>
      </c>
      <c r="E607" s="65">
        <f>IFERROR(VLOOKUP(C607,Pivot!A:B,2,0),0)</f>
        <v>0</v>
      </c>
      <c r="F607" s="65">
        <f>IFERROR(VLOOKUP(C607,Pivot!A:C,3,0),0)</f>
        <v>0</v>
      </c>
    </row>
    <row r="608" spans="1:6" x14ac:dyDescent="0.25">
      <c r="A608" s="63" t="s">
        <v>97</v>
      </c>
      <c r="B608" s="64">
        <v>493663459</v>
      </c>
      <c r="C608" s="64">
        <v>8904027124393</v>
      </c>
      <c r="D608" s="63" t="s">
        <v>512</v>
      </c>
      <c r="E608" s="65">
        <f>IFERROR(VLOOKUP(C608,Pivot!A:B,2,0),0)</f>
        <v>0</v>
      </c>
      <c r="F608" s="65">
        <f>IFERROR(VLOOKUP(C608,Pivot!A:C,3,0),0)</f>
        <v>0</v>
      </c>
    </row>
    <row r="609" spans="1:6" x14ac:dyDescent="0.25">
      <c r="A609" s="63" t="s">
        <v>97</v>
      </c>
      <c r="B609" s="64">
        <v>493173755</v>
      </c>
      <c r="C609" s="64">
        <v>8905450199491</v>
      </c>
      <c r="D609" s="63" t="s">
        <v>367</v>
      </c>
      <c r="E609" s="65">
        <f>IFERROR(VLOOKUP(C609,Pivot!A:B,2,0),0)</f>
        <v>0</v>
      </c>
      <c r="F609" s="65">
        <f>IFERROR(VLOOKUP(C609,Pivot!A:C,3,0),0)</f>
        <v>0</v>
      </c>
    </row>
    <row r="610" spans="1:6" x14ac:dyDescent="0.25">
      <c r="A610" s="63" t="s">
        <v>97</v>
      </c>
      <c r="B610" s="64">
        <v>493173756</v>
      </c>
      <c r="C610" s="64">
        <v>8905450199507</v>
      </c>
      <c r="D610" s="63" t="s">
        <v>368</v>
      </c>
      <c r="E610" s="65">
        <f>IFERROR(VLOOKUP(C610,Pivot!A:B,2,0),0)</f>
        <v>0</v>
      </c>
      <c r="F610" s="65">
        <f>IFERROR(VLOOKUP(C610,Pivot!A:C,3,0),0)</f>
        <v>0</v>
      </c>
    </row>
    <row r="611" spans="1:6" x14ac:dyDescent="0.25">
      <c r="A611" s="63" t="s">
        <v>97</v>
      </c>
      <c r="B611" s="64">
        <v>493174332</v>
      </c>
      <c r="C611" s="64">
        <v>8905450237063</v>
      </c>
      <c r="D611" s="63" t="s">
        <v>513</v>
      </c>
      <c r="E611" s="65">
        <f>IFERROR(VLOOKUP(C611,Pivot!A:B,2,0),0)</f>
        <v>0</v>
      </c>
      <c r="F611" s="65">
        <f>IFERROR(VLOOKUP(C611,Pivot!A:C,3,0),0)</f>
        <v>0</v>
      </c>
    </row>
    <row r="612" spans="1:6" x14ac:dyDescent="0.25">
      <c r="A612" s="63" t="s">
        <v>97</v>
      </c>
      <c r="B612" s="64">
        <v>493175977</v>
      </c>
      <c r="C612" s="64">
        <v>8905450250550</v>
      </c>
      <c r="D612" s="63" t="s">
        <v>513</v>
      </c>
      <c r="E612" s="65">
        <f>IFERROR(VLOOKUP(C612,Pivot!A:B,2,0),0)</f>
        <v>0</v>
      </c>
      <c r="F612" s="65">
        <f>IFERROR(VLOOKUP(C612,Pivot!A:C,3,0),0)</f>
        <v>0</v>
      </c>
    </row>
    <row r="613" spans="1:6" x14ac:dyDescent="0.25">
      <c r="A613" s="63" t="s">
        <v>97</v>
      </c>
      <c r="B613" s="64">
        <v>493663465</v>
      </c>
      <c r="C613" s="64">
        <v>8904027125055</v>
      </c>
      <c r="D613" s="63" t="s">
        <v>514</v>
      </c>
      <c r="E613" s="65">
        <f>IFERROR(VLOOKUP(C613,Pivot!A:B,2,0),0)</f>
        <v>0</v>
      </c>
      <c r="F613" s="65">
        <f>IFERROR(VLOOKUP(C613,Pivot!A:C,3,0),0)</f>
        <v>0</v>
      </c>
    </row>
    <row r="614" spans="1:6" x14ac:dyDescent="0.25">
      <c r="A614" s="63" t="s">
        <v>97</v>
      </c>
      <c r="B614" s="64">
        <v>493663466</v>
      </c>
      <c r="C614" s="64">
        <v>8904027125062</v>
      </c>
      <c r="D614" s="63" t="s">
        <v>515</v>
      </c>
      <c r="E614" s="65">
        <f>IFERROR(VLOOKUP(C614,Pivot!A:B,2,0),0)</f>
        <v>0</v>
      </c>
      <c r="F614" s="65">
        <f>IFERROR(VLOOKUP(C614,Pivot!A:C,3,0),0)</f>
        <v>0</v>
      </c>
    </row>
    <row r="615" spans="1:6" x14ac:dyDescent="0.25">
      <c r="A615" s="63" t="s">
        <v>97</v>
      </c>
      <c r="B615" s="64">
        <v>494229837</v>
      </c>
      <c r="C615" s="64">
        <v>8905450758667</v>
      </c>
      <c r="D615" s="63" t="s">
        <v>371</v>
      </c>
      <c r="E615" s="65">
        <f>IFERROR(VLOOKUP(C615,Pivot!A:B,2,0),0)</f>
        <v>0</v>
      </c>
      <c r="F615" s="65">
        <f>IFERROR(VLOOKUP(C615,Pivot!A:C,3,0),0)</f>
        <v>0</v>
      </c>
    </row>
    <row r="616" spans="1:6" x14ac:dyDescent="0.25">
      <c r="A616" s="63" t="s">
        <v>97</v>
      </c>
      <c r="B616" s="64">
        <v>493176284</v>
      </c>
      <c r="C616" s="64">
        <v>8905450309913</v>
      </c>
      <c r="D616" s="63" t="s">
        <v>373</v>
      </c>
      <c r="E616" s="65">
        <f>IFERROR(VLOOKUP(C616,Pivot!A:B,2,0),0)</f>
        <v>0</v>
      </c>
      <c r="F616" s="65">
        <f>IFERROR(VLOOKUP(C616,Pivot!A:C,3,0),0)</f>
        <v>0</v>
      </c>
    </row>
    <row r="617" spans="1:6" x14ac:dyDescent="0.25">
      <c r="A617" s="63" t="s">
        <v>97</v>
      </c>
      <c r="B617" s="64">
        <v>493176285</v>
      </c>
      <c r="C617" s="64">
        <v>8905450309289</v>
      </c>
      <c r="D617" s="63" t="s">
        <v>374</v>
      </c>
      <c r="E617" s="65">
        <f>IFERROR(VLOOKUP(C617,Pivot!A:B,2,0),0)</f>
        <v>0</v>
      </c>
      <c r="F617" s="65">
        <f>IFERROR(VLOOKUP(C617,Pivot!A:C,3,0),0)</f>
        <v>0</v>
      </c>
    </row>
    <row r="618" spans="1:6" x14ac:dyDescent="0.25">
      <c r="A618" s="63" t="s">
        <v>97</v>
      </c>
      <c r="B618" s="64">
        <v>493663460</v>
      </c>
      <c r="C618" s="64">
        <v>8904027124409</v>
      </c>
      <c r="D618" s="63" t="s">
        <v>516</v>
      </c>
      <c r="E618" s="65">
        <f>IFERROR(VLOOKUP(C618,Pivot!A:B,2,0),0)</f>
        <v>0</v>
      </c>
      <c r="F618" s="65">
        <f>IFERROR(VLOOKUP(C618,Pivot!A:C,3,0),0)</f>
        <v>0</v>
      </c>
    </row>
    <row r="619" spans="1:6" x14ac:dyDescent="0.25">
      <c r="A619" s="63" t="s">
        <v>97</v>
      </c>
      <c r="B619" s="64">
        <v>492364446</v>
      </c>
      <c r="C619" s="64">
        <v>619317027725</v>
      </c>
      <c r="D619" s="63" t="s">
        <v>517</v>
      </c>
      <c r="E619" s="65">
        <f>IFERROR(VLOOKUP(C619,Pivot!A:B,2,0),0)</f>
        <v>0</v>
      </c>
      <c r="F619" s="65">
        <f>IFERROR(VLOOKUP(C619,Pivot!A:C,3,0),0)</f>
        <v>0</v>
      </c>
    </row>
    <row r="620" spans="1:6" x14ac:dyDescent="0.25">
      <c r="A620" s="63" t="s">
        <v>97</v>
      </c>
      <c r="B620" s="64">
        <v>492364445</v>
      </c>
      <c r="C620" s="64">
        <v>619317027701</v>
      </c>
      <c r="D620" s="63" t="s">
        <v>518</v>
      </c>
      <c r="E620" s="65">
        <f>IFERROR(VLOOKUP(C620,Pivot!A:B,2,0),0)</f>
        <v>0</v>
      </c>
      <c r="F620" s="65">
        <f>IFERROR(VLOOKUP(C620,Pivot!A:C,3,0),0)</f>
        <v>0</v>
      </c>
    </row>
    <row r="621" spans="1:6" x14ac:dyDescent="0.25">
      <c r="A621" s="63" t="s">
        <v>97</v>
      </c>
      <c r="B621" s="64">
        <v>492364448</v>
      </c>
      <c r="C621" s="64">
        <v>619317027749</v>
      </c>
      <c r="D621" s="63" t="s">
        <v>519</v>
      </c>
      <c r="E621" s="65">
        <f>IFERROR(VLOOKUP(C621,Pivot!A:B,2,0),0)</f>
        <v>0</v>
      </c>
      <c r="F621" s="65">
        <f>IFERROR(VLOOKUP(C621,Pivot!A:C,3,0),0)</f>
        <v>0</v>
      </c>
    </row>
    <row r="622" spans="1:6" x14ac:dyDescent="0.25">
      <c r="A622" s="63" t="s">
        <v>97</v>
      </c>
      <c r="B622" s="64">
        <v>492364447</v>
      </c>
      <c r="C622" s="64">
        <v>619317027732</v>
      </c>
      <c r="D622" s="63" t="s">
        <v>520</v>
      </c>
      <c r="E622" s="65">
        <f>IFERROR(VLOOKUP(C622,Pivot!A:B,2,0),0)</f>
        <v>0</v>
      </c>
      <c r="F622" s="65">
        <f>IFERROR(VLOOKUP(C622,Pivot!A:C,3,0),0)</f>
        <v>0</v>
      </c>
    </row>
    <row r="623" spans="1:6" x14ac:dyDescent="0.25">
      <c r="A623" s="63" t="s">
        <v>97</v>
      </c>
      <c r="B623" s="64">
        <v>493664263</v>
      </c>
      <c r="C623" s="64">
        <v>8904027124980</v>
      </c>
      <c r="D623" s="63" t="s">
        <v>521</v>
      </c>
      <c r="E623" s="65">
        <f>IFERROR(VLOOKUP(C623,Pivot!A:B,2,0),0)</f>
        <v>0</v>
      </c>
      <c r="F623" s="65">
        <f>IFERROR(VLOOKUP(C623,Pivot!A:C,3,0),0)</f>
        <v>0</v>
      </c>
    </row>
    <row r="624" spans="1:6" x14ac:dyDescent="0.25">
      <c r="A624" s="63" t="s">
        <v>97</v>
      </c>
      <c r="B624" s="64">
        <v>493663487</v>
      </c>
      <c r="C624" s="64">
        <v>493663487</v>
      </c>
      <c r="D624" s="63" t="s">
        <v>375</v>
      </c>
      <c r="E624" s="65">
        <f>IFERROR(VLOOKUP(C624,Pivot!A:B,2,0),0)</f>
        <v>0</v>
      </c>
      <c r="F624" s="65">
        <f>IFERROR(VLOOKUP(C624,Pivot!A:C,3,0),0)</f>
        <v>0</v>
      </c>
    </row>
    <row r="625" spans="1:6" x14ac:dyDescent="0.25">
      <c r="A625" s="63" t="s">
        <v>97</v>
      </c>
      <c r="B625" s="64">
        <v>493663487</v>
      </c>
      <c r="C625" s="64">
        <v>8905450592919</v>
      </c>
      <c r="D625" s="63" t="s">
        <v>375</v>
      </c>
      <c r="E625" s="65">
        <f>IFERROR(VLOOKUP(C625,Pivot!A:B,2,0),0)</f>
        <v>0</v>
      </c>
      <c r="F625" s="65">
        <f>IFERROR(VLOOKUP(C625,Pivot!A:C,3,0),0)</f>
        <v>0</v>
      </c>
    </row>
    <row r="626" spans="1:6" x14ac:dyDescent="0.25">
      <c r="A626" s="63" t="s">
        <v>97</v>
      </c>
      <c r="B626" s="64">
        <v>493663486</v>
      </c>
      <c r="C626" s="64">
        <v>493663486</v>
      </c>
      <c r="D626" s="63" t="s">
        <v>380</v>
      </c>
      <c r="E626" s="65">
        <f>IFERROR(VLOOKUP(C626,Pivot!A:B,2,0),0)</f>
        <v>0</v>
      </c>
      <c r="F626" s="65">
        <f>IFERROR(VLOOKUP(C626,Pivot!A:C,3,0),0)</f>
        <v>0</v>
      </c>
    </row>
    <row r="627" spans="1:6" x14ac:dyDescent="0.25">
      <c r="A627" s="63" t="s">
        <v>97</v>
      </c>
      <c r="B627" s="64">
        <v>493663486</v>
      </c>
      <c r="C627" s="64">
        <v>8905450592902</v>
      </c>
      <c r="D627" s="63" t="s">
        <v>380</v>
      </c>
      <c r="E627" s="65">
        <f>IFERROR(VLOOKUP(C627,Pivot!A:B,2,0),0)</f>
        <v>0</v>
      </c>
      <c r="F627" s="65">
        <f>IFERROR(VLOOKUP(C627,Pivot!A:C,3,0),0)</f>
        <v>0</v>
      </c>
    </row>
    <row r="628" spans="1:6" x14ac:dyDescent="0.25">
      <c r="A628" s="63" t="s">
        <v>97</v>
      </c>
      <c r="B628" s="64">
        <v>493176286</v>
      </c>
      <c r="C628" s="64">
        <v>8905450309296</v>
      </c>
      <c r="D628" s="63" t="s">
        <v>383</v>
      </c>
      <c r="E628" s="65">
        <f>IFERROR(VLOOKUP(C628,Pivot!A:B,2,0),0)</f>
        <v>0</v>
      </c>
      <c r="F628" s="65">
        <f>IFERROR(VLOOKUP(C628,Pivot!A:C,3,0),0)</f>
        <v>0</v>
      </c>
    </row>
    <row r="629" spans="1:6" x14ac:dyDescent="0.25">
      <c r="A629" s="63" t="s">
        <v>97</v>
      </c>
      <c r="B629" s="64">
        <v>493176594</v>
      </c>
      <c r="C629" s="64">
        <v>8905450416512</v>
      </c>
      <c r="D629" s="63" t="s">
        <v>522</v>
      </c>
      <c r="E629" s="65">
        <f>IFERROR(VLOOKUP(C629,Pivot!A:B,2,0),0)</f>
        <v>0</v>
      </c>
      <c r="F629" s="65">
        <f>IFERROR(VLOOKUP(C629,Pivot!A:C,3,0),0)</f>
        <v>0</v>
      </c>
    </row>
    <row r="630" spans="1:6" x14ac:dyDescent="0.25">
      <c r="A630" s="63" t="s">
        <v>97</v>
      </c>
      <c r="B630" s="64">
        <v>493176289</v>
      </c>
      <c r="C630" s="64">
        <v>8905450309906</v>
      </c>
      <c r="D630" s="63" t="s">
        <v>384</v>
      </c>
      <c r="E630" s="65">
        <f>IFERROR(VLOOKUP(C630,Pivot!A:B,2,0),0)</f>
        <v>0</v>
      </c>
      <c r="F630" s="65">
        <f>IFERROR(VLOOKUP(C630,Pivot!A:C,3,0),0)</f>
        <v>0</v>
      </c>
    </row>
    <row r="631" spans="1:6" x14ac:dyDescent="0.25">
      <c r="A631" s="63" t="s">
        <v>97</v>
      </c>
      <c r="B631" s="64">
        <v>493176598</v>
      </c>
      <c r="C631" s="64">
        <v>8905450416550</v>
      </c>
      <c r="D631" s="63" t="s">
        <v>523</v>
      </c>
      <c r="E631" s="65">
        <f>IFERROR(VLOOKUP(C631,Pivot!A:B,2,0),0)</f>
        <v>0</v>
      </c>
      <c r="F631" s="65">
        <f>IFERROR(VLOOKUP(C631,Pivot!A:C,3,0),0)</f>
        <v>0</v>
      </c>
    </row>
    <row r="632" spans="1:6" x14ac:dyDescent="0.25">
      <c r="A632" s="63" t="s">
        <v>97</v>
      </c>
      <c r="B632" s="64">
        <v>492408135</v>
      </c>
      <c r="C632" s="64">
        <v>492408135</v>
      </c>
      <c r="D632" s="63" t="s">
        <v>385</v>
      </c>
      <c r="E632" s="65">
        <f>IFERROR(VLOOKUP(C632,Pivot!A:B,2,0),0)</f>
        <v>0</v>
      </c>
      <c r="F632" s="65">
        <f>IFERROR(VLOOKUP(C632,Pivot!A:C,3,0),0)</f>
        <v>0</v>
      </c>
    </row>
    <row r="633" spans="1:6" x14ac:dyDescent="0.25">
      <c r="A633" s="63" t="s">
        <v>97</v>
      </c>
      <c r="B633" s="64">
        <v>492408135</v>
      </c>
      <c r="C633" s="64">
        <v>8905450033771</v>
      </c>
      <c r="D633" s="63" t="s">
        <v>385</v>
      </c>
      <c r="E633" s="65">
        <f>IFERROR(VLOOKUP(C633,Pivot!A:B,2,0),0)</f>
        <v>0</v>
      </c>
      <c r="F633" s="65">
        <f>IFERROR(VLOOKUP(C633,Pivot!A:C,3,0),0)</f>
        <v>0</v>
      </c>
    </row>
    <row r="634" spans="1:6" x14ac:dyDescent="0.25">
      <c r="A634" s="63" t="s">
        <v>97</v>
      </c>
      <c r="B634" s="64">
        <v>492408133</v>
      </c>
      <c r="C634" s="64">
        <v>492408133</v>
      </c>
      <c r="D634" s="63" t="s">
        <v>386</v>
      </c>
      <c r="E634" s="65">
        <f>IFERROR(VLOOKUP(C634,Pivot!A:B,2,0),0)</f>
        <v>0</v>
      </c>
      <c r="F634" s="65">
        <f>IFERROR(VLOOKUP(C634,Pivot!A:C,3,0),0)</f>
        <v>0</v>
      </c>
    </row>
    <row r="635" spans="1:6" x14ac:dyDescent="0.25">
      <c r="A635" s="63" t="s">
        <v>97</v>
      </c>
      <c r="B635" s="64">
        <v>492408133</v>
      </c>
      <c r="C635" s="64">
        <v>8905450033498</v>
      </c>
      <c r="D635" s="63" t="s">
        <v>386</v>
      </c>
      <c r="E635" s="65">
        <f>IFERROR(VLOOKUP(C635,Pivot!A:B,2,0),0)</f>
        <v>0</v>
      </c>
      <c r="F635" s="65">
        <f>IFERROR(VLOOKUP(C635,Pivot!A:C,3,0),0)</f>
        <v>0</v>
      </c>
    </row>
    <row r="636" spans="1:6" x14ac:dyDescent="0.25">
      <c r="A636" s="63" t="s">
        <v>97</v>
      </c>
      <c r="B636" s="64">
        <v>492408134</v>
      </c>
      <c r="C636" s="64">
        <v>492408134</v>
      </c>
      <c r="D636" s="63" t="s">
        <v>387</v>
      </c>
      <c r="E636" s="65">
        <f>IFERROR(VLOOKUP(C636,Pivot!A:B,2,0),0)</f>
        <v>0</v>
      </c>
      <c r="F636" s="65">
        <f>IFERROR(VLOOKUP(C636,Pivot!A:C,3,0),0)</f>
        <v>0</v>
      </c>
    </row>
    <row r="637" spans="1:6" x14ac:dyDescent="0.25">
      <c r="A637" s="63" t="s">
        <v>97</v>
      </c>
      <c r="B637" s="64">
        <v>492408134</v>
      </c>
      <c r="C637" s="64">
        <v>8905450033504</v>
      </c>
      <c r="D637" s="63" t="s">
        <v>387</v>
      </c>
      <c r="E637" s="65">
        <f>IFERROR(VLOOKUP(C637,Pivot!A:B,2,0),0)</f>
        <v>0</v>
      </c>
      <c r="F637" s="65">
        <f>IFERROR(VLOOKUP(C637,Pivot!A:C,3,0),0)</f>
        <v>0</v>
      </c>
    </row>
    <row r="638" spans="1:6" x14ac:dyDescent="0.25">
      <c r="A638" s="63" t="s">
        <v>97</v>
      </c>
      <c r="B638" s="64">
        <v>492408136</v>
      </c>
      <c r="C638" s="64">
        <v>492408136</v>
      </c>
      <c r="D638" s="63" t="s">
        <v>388</v>
      </c>
      <c r="E638" s="65">
        <f>IFERROR(VLOOKUP(C638,Pivot!A:B,2,0),0)</f>
        <v>0</v>
      </c>
      <c r="F638" s="65">
        <f>IFERROR(VLOOKUP(C638,Pivot!A:C,3,0),0)</f>
        <v>0</v>
      </c>
    </row>
    <row r="639" spans="1:6" x14ac:dyDescent="0.25">
      <c r="A639" s="63" t="s">
        <v>97</v>
      </c>
      <c r="B639" s="64">
        <v>492408136</v>
      </c>
      <c r="C639" s="64">
        <v>8905450033511</v>
      </c>
      <c r="D639" s="63" t="s">
        <v>388</v>
      </c>
      <c r="E639" s="65">
        <f>IFERROR(VLOOKUP(C639,Pivot!A:B,2,0),0)</f>
        <v>0</v>
      </c>
      <c r="F639" s="65">
        <f>IFERROR(VLOOKUP(C639,Pivot!A:C,3,0),0)</f>
        <v>0</v>
      </c>
    </row>
    <row r="640" spans="1:6" x14ac:dyDescent="0.25">
      <c r="A640" s="63" t="s">
        <v>97</v>
      </c>
      <c r="B640" s="64">
        <v>492408132</v>
      </c>
      <c r="C640" s="64">
        <v>492408132</v>
      </c>
      <c r="D640" s="63" t="s">
        <v>389</v>
      </c>
      <c r="E640" s="65">
        <f>IFERROR(VLOOKUP(C640,Pivot!A:B,2,0),0)</f>
        <v>0</v>
      </c>
      <c r="F640" s="65">
        <f>IFERROR(VLOOKUP(C640,Pivot!A:C,3,0),0)</f>
        <v>0</v>
      </c>
    </row>
    <row r="641" spans="1:6" x14ac:dyDescent="0.25">
      <c r="A641" s="63" t="s">
        <v>97</v>
      </c>
      <c r="B641" s="64">
        <v>492408132</v>
      </c>
      <c r="C641" s="64">
        <v>8905450033764</v>
      </c>
      <c r="D641" s="63" t="s">
        <v>389</v>
      </c>
      <c r="E641" s="65">
        <f>IFERROR(VLOOKUP(C641,Pivot!A:B,2,0),0)</f>
        <v>0</v>
      </c>
      <c r="F641" s="65">
        <f>IFERROR(VLOOKUP(C641,Pivot!A:C,3,0),0)</f>
        <v>0</v>
      </c>
    </row>
    <row r="642" spans="1:6" x14ac:dyDescent="0.25">
      <c r="A642" s="63" t="s">
        <v>97</v>
      </c>
      <c r="B642" s="64">
        <v>492408131</v>
      </c>
      <c r="C642" s="64">
        <v>492408131</v>
      </c>
      <c r="D642" s="63" t="s">
        <v>390</v>
      </c>
      <c r="E642" s="65">
        <f>IFERROR(VLOOKUP(C642,Pivot!A:B,2,0),0)</f>
        <v>0</v>
      </c>
      <c r="F642" s="65">
        <f>IFERROR(VLOOKUP(C642,Pivot!A:C,3,0),0)</f>
        <v>0</v>
      </c>
    </row>
    <row r="643" spans="1:6" x14ac:dyDescent="0.25">
      <c r="A643" s="63" t="s">
        <v>97</v>
      </c>
      <c r="B643" s="64">
        <v>492408131</v>
      </c>
      <c r="C643" s="64">
        <v>8905450033481</v>
      </c>
      <c r="D643" s="63" t="s">
        <v>390</v>
      </c>
      <c r="E643" s="65">
        <f>IFERROR(VLOOKUP(C643,Pivot!A:B,2,0),0)</f>
        <v>0</v>
      </c>
      <c r="F643" s="65">
        <f>IFERROR(VLOOKUP(C643,Pivot!A:C,3,0),0)</f>
        <v>0</v>
      </c>
    </row>
    <row r="644" spans="1:6" x14ac:dyDescent="0.25">
      <c r="A644" s="63" t="s">
        <v>97</v>
      </c>
      <c r="B644" s="64">
        <v>493173759</v>
      </c>
      <c r="C644" s="64">
        <v>8905450199538</v>
      </c>
      <c r="D644" s="63" t="s">
        <v>391</v>
      </c>
      <c r="E644" s="65">
        <f>IFERROR(VLOOKUP(C644,Pivot!A:B,2,0),0)</f>
        <v>0</v>
      </c>
      <c r="F644" s="65">
        <f>IFERROR(VLOOKUP(C644,Pivot!A:C,3,0),0)</f>
        <v>0</v>
      </c>
    </row>
    <row r="645" spans="1:6" x14ac:dyDescent="0.25">
      <c r="A645" s="63" t="s">
        <v>97</v>
      </c>
      <c r="B645" s="64">
        <v>493173759</v>
      </c>
      <c r="C645" s="64">
        <v>5015353752181</v>
      </c>
      <c r="D645" s="63" t="s">
        <v>391</v>
      </c>
      <c r="E645" s="65">
        <f>IFERROR(VLOOKUP(C645,Pivot!A:B,2,0),0)</f>
        <v>0</v>
      </c>
      <c r="F645" s="65">
        <f>IFERROR(VLOOKUP(C645,Pivot!A:C,3,0),0)</f>
        <v>0</v>
      </c>
    </row>
    <row r="646" spans="1:6" x14ac:dyDescent="0.25">
      <c r="A646" s="63" t="s">
        <v>97</v>
      </c>
      <c r="B646" s="64">
        <v>492408123</v>
      </c>
      <c r="C646" s="64">
        <v>492408123</v>
      </c>
      <c r="D646" s="63" t="s">
        <v>392</v>
      </c>
      <c r="E646" s="65">
        <f>IFERROR(VLOOKUP(C646,Pivot!A:B,2,0),0)</f>
        <v>0</v>
      </c>
      <c r="F646" s="65">
        <f>IFERROR(VLOOKUP(C646,Pivot!A:C,3,0),0)</f>
        <v>0</v>
      </c>
    </row>
    <row r="647" spans="1:6" x14ac:dyDescent="0.25">
      <c r="A647" s="63" t="s">
        <v>97</v>
      </c>
      <c r="B647" s="64">
        <v>492408123</v>
      </c>
      <c r="C647" s="64">
        <v>8905450033412</v>
      </c>
      <c r="D647" s="63" t="s">
        <v>392</v>
      </c>
      <c r="E647" s="65">
        <f>IFERROR(VLOOKUP(C647,Pivot!A:B,2,0),0)</f>
        <v>0</v>
      </c>
      <c r="F647" s="65">
        <f>IFERROR(VLOOKUP(C647,Pivot!A:C,3,0),0)</f>
        <v>0</v>
      </c>
    </row>
    <row r="648" spans="1:6" x14ac:dyDescent="0.25">
      <c r="A648" s="63" t="s">
        <v>97</v>
      </c>
      <c r="B648" s="64">
        <v>493173760</v>
      </c>
      <c r="C648" s="64">
        <v>8905450199545</v>
      </c>
      <c r="D648" s="63" t="s">
        <v>524</v>
      </c>
      <c r="E648" s="65">
        <f>IFERROR(VLOOKUP(C648,Pivot!A:B,2,0),0)</f>
        <v>0</v>
      </c>
      <c r="F648" s="65">
        <f>IFERROR(VLOOKUP(C648,Pivot!A:C,3,0),0)</f>
        <v>0</v>
      </c>
    </row>
    <row r="649" spans="1:6" x14ac:dyDescent="0.25">
      <c r="A649" s="63" t="s">
        <v>97</v>
      </c>
      <c r="B649" s="64">
        <v>493173760</v>
      </c>
      <c r="C649" s="64">
        <v>5015353752228</v>
      </c>
      <c r="D649" s="63" t="s">
        <v>524</v>
      </c>
      <c r="E649" s="65">
        <f>IFERROR(VLOOKUP(C649,Pivot!A:B,2,0),0)</f>
        <v>0</v>
      </c>
      <c r="F649" s="65">
        <f>IFERROR(VLOOKUP(C649,Pivot!A:C,3,0),0)</f>
        <v>0</v>
      </c>
    </row>
    <row r="650" spans="1:6" x14ac:dyDescent="0.25">
      <c r="A650" s="63" t="s">
        <v>97</v>
      </c>
      <c r="B650" s="64">
        <v>492408122</v>
      </c>
      <c r="C650" s="64">
        <v>492408122</v>
      </c>
      <c r="D650" s="63" t="s">
        <v>393</v>
      </c>
      <c r="E650" s="65">
        <f>IFERROR(VLOOKUP(C650,Pivot!A:B,2,0),0)</f>
        <v>0</v>
      </c>
      <c r="F650" s="65">
        <f>IFERROR(VLOOKUP(C650,Pivot!A:C,3,0),0)</f>
        <v>0</v>
      </c>
    </row>
    <row r="651" spans="1:6" x14ac:dyDescent="0.25">
      <c r="A651" s="63" t="s">
        <v>97</v>
      </c>
      <c r="B651" s="64">
        <v>492408122</v>
      </c>
      <c r="C651" s="64">
        <v>8905450033405</v>
      </c>
      <c r="D651" s="63" t="s">
        <v>393</v>
      </c>
      <c r="E651" s="65">
        <f>IFERROR(VLOOKUP(C651,Pivot!A:B,2,0),0)</f>
        <v>0</v>
      </c>
      <c r="F651" s="65">
        <f>IFERROR(VLOOKUP(C651,Pivot!A:C,3,0),0)</f>
        <v>0</v>
      </c>
    </row>
    <row r="652" spans="1:6" x14ac:dyDescent="0.25">
      <c r="A652" s="63" t="s">
        <v>97</v>
      </c>
      <c r="B652" s="64">
        <v>492408121</v>
      </c>
      <c r="C652" s="64">
        <v>492408121</v>
      </c>
      <c r="D652" s="63" t="s">
        <v>394</v>
      </c>
      <c r="E652" s="65">
        <f>IFERROR(VLOOKUP(C652,Pivot!A:B,2,0),0)</f>
        <v>0</v>
      </c>
      <c r="F652" s="65">
        <f>IFERROR(VLOOKUP(C652,Pivot!A:C,3,0),0)</f>
        <v>0</v>
      </c>
    </row>
    <row r="653" spans="1:6" x14ac:dyDescent="0.25">
      <c r="A653" s="63" t="s">
        <v>97</v>
      </c>
      <c r="B653" s="64">
        <v>492408121</v>
      </c>
      <c r="C653" s="64">
        <v>8905450033399</v>
      </c>
      <c r="D653" s="63" t="s">
        <v>394</v>
      </c>
      <c r="E653" s="65">
        <f>IFERROR(VLOOKUP(C653,Pivot!A:B,2,0),0)</f>
        <v>0</v>
      </c>
      <c r="F653" s="65">
        <f>IFERROR(VLOOKUP(C653,Pivot!A:C,3,0),0)</f>
        <v>0</v>
      </c>
    </row>
    <row r="654" spans="1:6" x14ac:dyDescent="0.25">
      <c r="A654" s="63" t="s">
        <v>97</v>
      </c>
      <c r="B654" s="64">
        <v>492408121</v>
      </c>
      <c r="C654" s="64">
        <v>5015353752235</v>
      </c>
      <c r="D654" s="63" t="s">
        <v>394</v>
      </c>
      <c r="E654" s="65">
        <f>IFERROR(VLOOKUP(C654,Pivot!A:B,2,0),0)</f>
        <v>0</v>
      </c>
      <c r="F654" s="65">
        <f>IFERROR(VLOOKUP(C654,Pivot!A:C,3,0),0)</f>
        <v>0</v>
      </c>
    </row>
    <row r="655" spans="1:6" x14ac:dyDescent="0.25">
      <c r="A655" s="63" t="s">
        <v>97</v>
      </c>
      <c r="B655" s="64">
        <v>492408265</v>
      </c>
      <c r="C655" s="64">
        <v>492408265</v>
      </c>
      <c r="D655" s="63" t="s">
        <v>525</v>
      </c>
      <c r="E655" s="65">
        <f>IFERROR(VLOOKUP(C655,Pivot!A:B,2,0),0)</f>
        <v>0</v>
      </c>
      <c r="F655" s="65">
        <f>IFERROR(VLOOKUP(C655,Pivot!A:C,3,0),0)</f>
        <v>0</v>
      </c>
    </row>
    <row r="656" spans="1:6" x14ac:dyDescent="0.25">
      <c r="A656" s="63" t="s">
        <v>97</v>
      </c>
      <c r="B656" s="64">
        <v>492408265</v>
      </c>
      <c r="C656" s="64">
        <v>8905450033627</v>
      </c>
      <c r="D656" s="63" t="s">
        <v>525</v>
      </c>
      <c r="E656" s="65">
        <f>IFERROR(VLOOKUP(C656,Pivot!A:B,2,0),0)</f>
        <v>0</v>
      </c>
      <c r="F656" s="65">
        <f>IFERROR(VLOOKUP(C656,Pivot!A:C,3,0),0)</f>
        <v>0</v>
      </c>
    </row>
    <row r="657" spans="1:6" x14ac:dyDescent="0.25">
      <c r="A657" s="63" t="s">
        <v>97</v>
      </c>
      <c r="B657" s="64">
        <v>492408265</v>
      </c>
      <c r="C657" s="64">
        <v>8905450112094</v>
      </c>
      <c r="D657" s="63" t="s">
        <v>525</v>
      </c>
      <c r="E657" s="65">
        <f>IFERROR(VLOOKUP(C657,Pivot!A:B,2,0),0)</f>
        <v>0</v>
      </c>
      <c r="F657" s="65">
        <f>IFERROR(VLOOKUP(C657,Pivot!A:C,3,0),0)</f>
        <v>0</v>
      </c>
    </row>
    <row r="658" spans="1:6" x14ac:dyDescent="0.25">
      <c r="A658" s="63" t="s">
        <v>97</v>
      </c>
      <c r="B658" s="64">
        <v>492910130</v>
      </c>
      <c r="C658" s="64">
        <v>8905450135680</v>
      </c>
      <c r="D658" s="63" t="s">
        <v>526</v>
      </c>
      <c r="E658" s="65">
        <f>IFERROR(VLOOKUP(C658,Pivot!A:B,2,0),0)</f>
        <v>0</v>
      </c>
      <c r="F658" s="65">
        <f>IFERROR(VLOOKUP(C658,Pivot!A:C,3,0),0)</f>
        <v>0</v>
      </c>
    </row>
    <row r="659" spans="1:6" x14ac:dyDescent="0.25">
      <c r="A659" s="63" t="s">
        <v>97</v>
      </c>
      <c r="B659" s="64">
        <v>492408266</v>
      </c>
      <c r="C659" s="64">
        <v>492408266</v>
      </c>
      <c r="D659" s="63" t="s">
        <v>527</v>
      </c>
      <c r="E659" s="65">
        <f>IFERROR(VLOOKUP(C659,Pivot!A:B,2,0),0)</f>
        <v>0</v>
      </c>
      <c r="F659" s="65">
        <f>IFERROR(VLOOKUP(C659,Pivot!A:C,3,0),0)</f>
        <v>0</v>
      </c>
    </row>
    <row r="660" spans="1:6" x14ac:dyDescent="0.25">
      <c r="A660" s="63" t="s">
        <v>97</v>
      </c>
      <c r="B660" s="64">
        <v>492408266</v>
      </c>
      <c r="C660" s="64">
        <v>8905450033634</v>
      </c>
      <c r="D660" s="63" t="s">
        <v>527</v>
      </c>
      <c r="E660" s="65">
        <f>IFERROR(VLOOKUP(C660,Pivot!A:B,2,0),0)</f>
        <v>0</v>
      </c>
      <c r="F660" s="65">
        <f>IFERROR(VLOOKUP(C660,Pivot!A:C,3,0),0)</f>
        <v>0</v>
      </c>
    </row>
    <row r="661" spans="1:6" x14ac:dyDescent="0.25">
      <c r="A661" s="63" t="s">
        <v>97</v>
      </c>
      <c r="B661" s="64">
        <v>493664268</v>
      </c>
      <c r="C661" s="64">
        <v>8904027125031</v>
      </c>
      <c r="D661" s="63" t="s">
        <v>528</v>
      </c>
      <c r="E661" s="65">
        <f>IFERROR(VLOOKUP(C661,Pivot!A:B,2,0),0)</f>
        <v>0</v>
      </c>
      <c r="F661" s="65">
        <f>IFERROR(VLOOKUP(C661,Pivot!A:C,3,0),0)</f>
        <v>0</v>
      </c>
    </row>
    <row r="662" spans="1:6" x14ac:dyDescent="0.25">
      <c r="A662" s="63" t="s">
        <v>97</v>
      </c>
      <c r="B662" s="64">
        <v>491602662</v>
      </c>
      <c r="C662" s="64">
        <v>8904027118460</v>
      </c>
      <c r="D662" s="63" t="s">
        <v>529</v>
      </c>
      <c r="E662" s="65">
        <f>IFERROR(VLOOKUP(C662,Pivot!A:B,2,0),0)</f>
        <v>0</v>
      </c>
      <c r="F662" s="65">
        <f>IFERROR(VLOOKUP(C662,Pivot!A:C,3,0),0)</f>
        <v>0</v>
      </c>
    </row>
    <row r="663" spans="1:6" x14ac:dyDescent="0.25">
      <c r="A663" s="63" t="s">
        <v>97</v>
      </c>
      <c r="B663" s="64">
        <v>493663457</v>
      </c>
      <c r="C663" s="64">
        <v>8904027124379</v>
      </c>
      <c r="D663" s="63" t="s">
        <v>530</v>
      </c>
      <c r="E663" s="65">
        <f>IFERROR(VLOOKUP(C663,Pivot!A:B,2,0),0)</f>
        <v>0</v>
      </c>
      <c r="F663" s="65">
        <f>IFERROR(VLOOKUP(C663,Pivot!A:C,3,0),0)</f>
        <v>0</v>
      </c>
    </row>
    <row r="664" spans="1:6" x14ac:dyDescent="0.25">
      <c r="A664" s="63" t="s">
        <v>97</v>
      </c>
      <c r="B664" s="64">
        <v>493663456</v>
      </c>
      <c r="C664" s="64">
        <v>8904027124355</v>
      </c>
      <c r="D664" s="63" t="s">
        <v>531</v>
      </c>
      <c r="E664" s="65">
        <f>IFERROR(VLOOKUP(C664,Pivot!A:B,2,0),0)</f>
        <v>0</v>
      </c>
      <c r="F664" s="65">
        <f>IFERROR(VLOOKUP(C664,Pivot!A:C,3,0),0)</f>
        <v>0</v>
      </c>
    </row>
    <row r="665" spans="1:6" x14ac:dyDescent="0.25">
      <c r="A665" s="63" t="s">
        <v>97</v>
      </c>
      <c r="B665" s="64">
        <v>493664250</v>
      </c>
      <c r="C665" s="64">
        <v>8904027125239</v>
      </c>
      <c r="D665" s="63" t="s">
        <v>532</v>
      </c>
      <c r="E665" s="65">
        <f>IFERROR(VLOOKUP(C665,Pivot!A:B,2,0),0)</f>
        <v>0</v>
      </c>
      <c r="F665" s="65">
        <f>IFERROR(VLOOKUP(C665,Pivot!A:C,3,0),0)</f>
        <v>0</v>
      </c>
    </row>
    <row r="666" spans="1:6" x14ac:dyDescent="0.25">
      <c r="A666" s="63" t="s">
        <v>97</v>
      </c>
      <c r="B666" s="64">
        <v>493664276</v>
      </c>
      <c r="C666" s="64">
        <v>6930751322370</v>
      </c>
      <c r="D666" s="63" t="s">
        <v>533</v>
      </c>
      <c r="E666" s="65">
        <f>IFERROR(VLOOKUP(C666,Pivot!A:B,2,0),0)</f>
        <v>0</v>
      </c>
      <c r="F666" s="65">
        <f>IFERROR(VLOOKUP(C666,Pivot!A:C,3,0),0)</f>
        <v>0</v>
      </c>
    </row>
    <row r="667" spans="1:6" x14ac:dyDescent="0.25">
      <c r="A667" s="63" t="s">
        <v>97</v>
      </c>
      <c r="B667" s="64">
        <v>493664249</v>
      </c>
      <c r="C667" s="64">
        <v>8904027125222</v>
      </c>
      <c r="D667" s="63" t="s">
        <v>534</v>
      </c>
      <c r="E667" s="65">
        <f>IFERROR(VLOOKUP(C667,Pivot!A:B,2,0),0)</f>
        <v>0</v>
      </c>
      <c r="F667" s="65">
        <f>IFERROR(VLOOKUP(C667,Pivot!A:C,3,0),0)</f>
        <v>0</v>
      </c>
    </row>
    <row r="668" spans="1:6" x14ac:dyDescent="0.25">
      <c r="A668" s="63" t="s">
        <v>97</v>
      </c>
      <c r="B668" s="64">
        <v>492408245</v>
      </c>
      <c r="C668" s="64">
        <v>8904027121705</v>
      </c>
      <c r="D668" s="63" t="s">
        <v>405</v>
      </c>
      <c r="E668" s="65">
        <f>IFERROR(VLOOKUP(C668,Pivot!A:B,2,0),0)</f>
        <v>0</v>
      </c>
      <c r="F668" s="65">
        <f>IFERROR(VLOOKUP(C668,Pivot!A:C,3,0),0)</f>
        <v>0</v>
      </c>
    </row>
    <row r="669" spans="1:6" x14ac:dyDescent="0.25">
      <c r="A669" s="63" t="s">
        <v>97</v>
      </c>
      <c r="B669" s="64">
        <v>492408247</v>
      </c>
      <c r="C669" s="64">
        <v>8904027121729</v>
      </c>
      <c r="D669" s="63" t="s">
        <v>406</v>
      </c>
      <c r="E669" s="65">
        <f>IFERROR(VLOOKUP(C669,Pivot!A:B,2,0),0)</f>
        <v>0</v>
      </c>
      <c r="F669" s="65">
        <f>IFERROR(VLOOKUP(C669,Pivot!A:C,3,0),0)</f>
        <v>0</v>
      </c>
    </row>
    <row r="670" spans="1:6" x14ac:dyDescent="0.25">
      <c r="A670" s="63" t="s">
        <v>97</v>
      </c>
      <c r="B670" s="64">
        <v>492408246</v>
      </c>
      <c r="C670" s="64">
        <v>8904027121712</v>
      </c>
      <c r="D670" s="63" t="s">
        <v>407</v>
      </c>
      <c r="E670" s="65">
        <f>IFERROR(VLOOKUP(C670,Pivot!A:B,2,0),0)</f>
        <v>0</v>
      </c>
      <c r="F670" s="65">
        <f>IFERROR(VLOOKUP(C670,Pivot!A:C,3,0),0)</f>
        <v>0</v>
      </c>
    </row>
    <row r="671" spans="1:6" x14ac:dyDescent="0.25">
      <c r="A671" s="63" t="s">
        <v>97</v>
      </c>
      <c r="B671" s="64">
        <v>492408264</v>
      </c>
      <c r="C671" s="64">
        <v>492408264</v>
      </c>
      <c r="D671" s="63" t="s">
        <v>535</v>
      </c>
      <c r="E671" s="65">
        <f>IFERROR(VLOOKUP(C671,Pivot!A:B,2,0),0)</f>
        <v>0</v>
      </c>
      <c r="F671" s="65">
        <f>IFERROR(VLOOKUP(C671,Pivot!A:C,3,0),0)</f>
        <v>0</v>
      </c>
    </row>
    <row r="672" spans="1:6" x14ac:dyDescent="0.25">
      <c r="A672" s="63" t="s">
        <v>97</v>
      </c>
      <c r="B672" s="64">
        <v>492408264</v>
      </c>
      <c r="C672" s="64">
        <v>8905450033610</v>
      </c>
      <c r="D672" s="63" t="s">
        <v>535</v>
      </c>
      <c r="E672" s="65">
        <f>IFERROR(VLOOKUP(C672,Pivot!A:B,2,0),0)</f>
        <v>0</v>
      </c>
      <c r="F672" s="65">
        <f>IFERROR(VLOOKUP(C672,Pivot!A:C,3,0),0)</f>
        <v>0</v>
      </c>
    </row>
    <row r="673" spans="1:6" x14ac:dyDescent="0.25">
      <c r="A673" s="63" t="s">
        <v>97</v>
      </c>
      <c r="B673" s="64">
        <v>492408264</v>
      </c>
      <c r="C673" s="64">
        <v>8905450112049</v>
      </c>
      <c r="D673" s="63" t="s">
        <v>535</v>
      </c>
      <c r="E673" s="65">
        <f>IFERROR(VLOOKUP(C673,Pivot!A:B,2,0),0)</f>
        <v>0</v>
      </c>
      <c r="F673" s="65">
        <f>IFERROR(VLOOKUP(C673,Pivot!A:C,3,0),0)</f>
        <v>0</v>
      </c>
    </row>
    <row r="674" spans="1:6" x14ac:dyDescent="0.25">
      <c r="A674" s="63" t="s">
        <v>97</v>
      </c>
      <c r="B674" s="64">
        <v>492409183</v>
      </c>
      <c r="C674" s="64">
        <v>8904027122207</v>
      </c>
      <c r="D674" s="63" t="s">
        <v>409</v>
      </c>
      <c r="E674" s="65">
        <f>IFERROR(VLOOKUP(C674,Pivot!A:B,2,0),0)</f>
        <v>0</v>
      </c>
      <c r="F674" s="65">
        <f>IFERROR(VLOOKUP(C674,Pivot!A:C,3,0),0)</f>
        <v>0</v>
      </c>
    </row>
    <row r="675" spans="1:6" x14ac:dyDescent="0.25">
      <c r="A675" s="63" t="s">
        <v>97</v>
      </c>
      <c r="B675" s="64">
        <v>492409184</v>
      </c>
      <c r="C675" s="64">
        <v>8904027122214</v>
      </c>
      <c r="D675" s="63" t="s">
        <v>410</v>
      </c>
      <c r="E675" s="65">
        <f>IFERROR(VLOOKUP(C675,Pivot!A:B,2,0),0)</f>
        <v>0</v>
      </c>
      <c r="F675" s="65">
        <f>IFERROR(VLOOKUP(C675,Pivot!A:C,3,0),0)</f>
        <v>0</v>
      </c>
    </row>
    <row r="676" spans="1:6" x14ac:dyDescent="0.25">
      <c r="A676" s="63" t="s">
        <v>97</v>
      </c>
      <c r="B676" s="64">
        <v>492409185</v>
      </c>
      <c r="C676" s="64">
        <v>8904027122238</v>
      </c>
      <c r="D676" s="63" t="s">
        <v>411</v>
      </c>
      <c r="E676" s="65">
        <f>IFERROR(VLOOKUP(C676,Pivot!A:B,2,0),0)</f>
        <v>0</v>
      </c>
      <c r="F676" s="65">
        <f>IFERROR(VLOOKUP(C676,Pivot!A:C,3,0),0)</f>
        <v>0</v>
      </c>
    </row>
    <row r="677" spans="1:6" x14ac:dyDescent="0.25">
      <c r="A677" s="63" t="s">
        <v>97</v>
      </c>
      <c r="B677" s="64">
        <v>492408248</v>
      </c>
      <c r="C677" s="64">
        <v>8904027121736</v>
      </c>
      <c r="D677" s="63" t="s">
        <v>413</v>
      </c>
      <c r="E677" s="65">
        <f>IFERROR(VLOOKUP(C677,Pivot!A:B,2,0),0)</f>
        <v>0</v>
      </c>
      <c r="F677" s="65">
        <f>IFERROR(VLOOKUP(C677,Pivot!A:C,3,0),0)</f>
        <v>0</v>
      </c>
    </row>
    <row r="678" spans="1:6" x14ac:dyDescent="0.25">
      <c r="A678" s="63" t="s">
        <v>97</v>
      </c>
      <c r="B678" s="64">
        <v>492408249</v>
      </c>
      <c r="C678" s="64">
        <v>8904027121743</v>
      </c>
      <c r="D678" s="63" t="s">
        <v>414</v>
      </c>
      <c r="E678" s="65">
        <f>IFERROR(VLOOKUP(C678,Pivot!A:B,2,0),0)</f>
        <v>0</v>
      </c>
      <c r="F678" s="65">
        <f>IFERROR(VLOOKUP(C678,Pivot!A:C,3,0),0)</f>
        <v>0</v>
      </c>
    </row>
    <row r="679" spans="1:6" x14ac:dyDescent="0.25">
      <c r="A679" s="63" t="s">
        <v>97</v>
      </c>
      <c r="B679" s="64">
        <v>492408250</v>
      </c>
      <c r="C679" s="64">
        <v>8904027121750</v>
      </c>
      <c r="D679" s="63" t="s">
        <v>415</v>
      </c>
      <c r="E679" s="65">
        <f>IFERROR(VLOOKUP(C679,Pivot!A:B,2,0),0)</f>
        <v>0</v>
      </c>
      <c r="F679" s="65">
        <f>IFERROR(VLOOKUP(C679,Pivot!A:C,3,0),0)</f>
        <v>0</v>
      </c>
    </row>
    <row r="680" spans="1:6" x14ac:dyDescent="0.25">
      <c r="A680" s="63" t="s">
        <v>97</v>
      </c>
      <c r="B680" s="64">
        <v>492910343</v>
      </c>
      <c r="C680" s="64">
        <v>8904027123525</v>
      </c>
      <c r="D680" s="63" t="s">
        <v>418</v>
      </c>
      <c r="E680" s="65">
        <f>IFERROR(VLOOKUP(C680,Pivot!A:B,2,0),0)</f>
        <v>0</v>
      </c>
      <c r="F680" s="65">
        <f>IFERROR(VLOOKUP(C680,Pivot!A:C,3,0),0)</f>
        <v>0</v>
      </c>
    </row>
    <row r="681" spans="1:6" x14ac:dyDescent="0.25">
      <c r="A681" s="63" t="s">
        <v>97</v>
      </c>
      <c r="B681" s="64">
        <v>492910344</v>
      </c>
      <c r="C681" s="64">
        <v>8904027123532</v>
      </c>
      <c r="D681" s="63" t="s">
        <v>419</v>
      </c>
      <c r="E681" s="65">
        <f>IFERROR(VLOOKUP(C681,Pivot!A:B,2,0),0)</f>
        <v>0</v>
      </c>
      <c r="F681" s="65">
        <f>IFERROR(VLOOKUP(C681,Pivot!A:C,3,0),0)</f>
        <v>0</v>
      </c>
    </row>
    <row r="682" spans="1:6" x14ac:dyDescent="0.25">
      <c r="A682" s="63" t="s">
        <v>97</v>
      </c>
      <c r="B682" s="64">
        <v>492910345</v>
      </c>
      <c r="C682" s="64">
        <v>8904027123549</v>
      </c>
      <c r="D682" s="63" t="s">
        <v>421</v>
      </c>
      <c r="E682" s="65">
        <f>IFERROR(VLOOKUP(C682,Pivot!A:B,2,0),0)</f>
        <v>0</v>
      </c>
      <c r="F682" s="65">
        <f>IFERROR(VLOOKUP(C682,Pivot!A:C,3,0),0)</f>
        <v>0</v>
      </c>
    </row>
    <row r="683" spans="1:6" x14ac:dyDescent="0.25">
      <c r="A683" s="63" t="s">
        <v>97</v>
      </c>
      <c r="B683" s="64">
        <v>492910346</v>
      </c>
      <c r="C683" s="64">
        <v>8904027123556</v>
      </c>
      <c r="D683" s="63" t="s">
        <v>422</v>
      </c>
      <c r="E683" s="65">
        <f>IFERROR(VLOOKUP(C683,Pivot!A:B,2,0),0)</f>
        <v>0</v>
      </c>
      <c r="F683" s="65">
        <f>IFERROR(VLOOKUP(C683,Pivot!A:C,3,0),0)</f>
        <v>0</v>
      </c>
    </row>
    <row r="684" spans="1:6" x14ac:dyDescent="0.25">
      <c r="A684" s="63" t="s">
        <v>97</v>
      </c>
      <c r="B684" s="64">
        <v>492910341</v>
      </c>
      <c r="C684" s="64">
        <v>8904027123402</v>
      </c>
      <c r="D684" s="63" t="s">
        <v>423</v>
      </c>
      <c r="E684" s="65">
        <f>IFERROR(VLOOKUP(C684,Pivot!A:B,2,0),0)</f>
        <v>0</v>
      </c>
      <c r="F684" s="65">
        <f>IFERROR(VLOOKUP(C684,Pivot!A:C,3,0),0)</f>
        <v>0</v>
      </c>
    </row>
    <row r="685" spans="1:6" x14ac:dyDescent="0.25">
      <c r="A685" s="63" t="s">
        <v>97</v>
      </c>
      <c r="B685" s="64">
        <v>491602656</v>
      </c>
      <c r="C685" s="64">
        <v>8904027118392</v>
      </c>
      <c r="D685" s="63" t="s">
        <v>424</v>
      </c>
      <c r="E685" s="65">
        <f>IFERROR(VLOOKUP(C685,Pivot!A:B,2,0),0)</f>
        <v>0</v>
      </c>
      <c r="F685" s="65">
        <f>IFERROR(VLOOKUP(C685,Pivot!A:C,3,0),0)</f>
        <v>0</v>
      </c>
    </row>
    <row r="686" spans="1:6" x14ac:dyDescent="0.25">
      <c r="A686" s="63" t="s">
        <v>100</v>
      </c>
      <c r="B686" s="64">
        <v>491160389</v>
      </c>
      <c r="C686" s="64">
        <v>8906045251327</v>
      </c>
      <c r="D686" s="63" t="s">
        <v>536</v>
      </c>
      <c r="E686" s="65">
        <f>IFERROR(VLOOKUP(C686,Pivot!A:B,2,0),0)</f>
        <v>0</v>
      </c>
      <c r="F686" s="65">
        <f>IFERROR(VLOOKUP(C686,Pivot!A:C,3,0),0)</f>
        <v>0</v>
      </c>
    </row>
    <row r="687" spans="1:6" x14ac:dyDescent="0.25">
      <c r="A687" s="63" t="s">
        <v>100</v>
      </c>
      <c r="B687" s="64">
        <v>491160389</v>
      </c>
      <c r="C687" s="64">
        <v>8906045251334</v>
      </c>
      <c r="D687" s="63" t="s">
        <v>536</v>
      </c>
      <c r="E687" s="65">
        <f>IFERROR(VLOOKUP(C687,Pivot!A:B,2,0),0)</f>
        <v>0</v>
      </c>
      <c r="F687" s="65">
        <f>IFERROR(VLOOKUP(C687,Pivot!A:C,3,0),0)</f>
        <v>0</v>
      </c>
    </row>
    <row r="688" spans="1:6" x14ac:dyDescent="0.25">
      <c r="A688" s="63" t="s">
        <v>100</v>
      </c>
      <c r="B688" s="64">
        <v>493175526</v>
      </c>
      <c r="C688" s="64">
        <v>8905450240063</v>
      </c>
      <c r="D688" s="63" t="s">
        <v>537</v>
      </c>
      <c r="E688" s="65">
        <f>IFERROR(VLOOKUP(C688,Pivot!A:B,2,0),0)</f>
        <v>0</v>
      </c>
      <c r="F688" s="65">
        <f>IFERROR(VLOOKUP(C688,Pivot!A:C,3,0),0)</f>
        <v>0</v>
      </c>
    </row>
    <row r="689" spans="1:6" x14ac:dyDescent="0.25">
      <c r="A689" s="63" t="s">
        <v>100</v>
      </c>
      <c r="B689" s="64">
        <v>494230153</v>
      </c>
      <c r="C689" s="64">
        <v>8905450862760</v>
      </c>
      <c r="D689" s="63" t="s">
        <v>538</v>
      </c>
      <c r="E689" s="65">
        <f>IFERROR(VLOOKUP(C689,Pivot!A:B,2,0),0)</f>
        <v>0</v>
      </c>
      <c r="F689" s="65">
        <f>IFERROR(VLOOKUP(C689,Pivot!A:C,3,0),0)</f>
        <v>0</v>
      </c>
    </row>
    <row r="690" spans="1:6" x14ac:dyDescent="0.25">
      <c r="A690" s="63" t="s">
        <v>100</v>
      </c>
      <c r="B690" s="64">
        <v>493664339</v>
      </c>
      <c r="C690" s="64">
        <v>8905450811898</v>
      </c>
      <c r="D690" s="63" t="s">
        <v>539</v>
      </c>
      <c r="E690" s="65">
        <f>IFERROR(VLOOKUP(C690,Pivot!A:B,2,0),0)</f>
        <v>0</v>
      </c>
      <c r="F690" s="65">
        <f>IFERROR(VLOOKUP(C690,Pivot!A:C,3,0),0)</f>
        <v>0</v>
      </c>
    </row>
    <row r="691" spans="1:6" x14ac:dyDescent="0.25">
      <c r="A691" s="63" t="s">
        <v>100</v>
      </c>
      <c r="B691" s="64">
        <v>493174331</v>
      </c>
      <c r="C691" s="64">
        <v>8905450228047</v>
      </c>
      <c r="D691" s="63" t="s">
        <v>113</v>
      </c>
      <c r="E691" s="65">
        <f>IFERROR(VLOOKUP(C691,Pivot!A:B,2,0),0)</f>
        <v>0</v>
      </c>
      <c r="F691" s="65">
        <f>IFERROR(VLOOKUP(C691,Pivot!A:C,3,0),0)</f>
        <v>0</v>
      </c>
    </row>
    <row r="692" spans="1:6" x14ac:dyDescent="0.25">
      <c r="A692" s="63" t="s">
        <v>100</v>
      </c>
      <c r="B692" s="64">
        <v>493663165</v>
      </c>
      <c r="C692" s="64">
        <v>602024253235</v>
      </c>
      <c r="D692" s="63" t="s">
        <v>540</v>
      </c>
      <c r="E692" s="65">
        <f>IFERROR(VLOOKUP(C692,Pivot!A:B,2,0),0)</f>
        <v>0</v>
      </c>
      <c r="F692" s="65">
        <f>IFERROR(VLOOKUP(C692,Pivot!A:C,3,0),0)</f>
        <v>0</v>
      </c>
    </row>
    <row r="693" spans="1:6" x14ac:dyDescent="0.25">
      <c r="A693" s="63" t="s">
        <v>100</v>
      </c>
      <c r="B693" s="64">
        <v>492908823</v>
      </c>
      <c r="C693" s="64">
        <v>609832534365</v>
      </c>
      <c r="D693" s="63" t="s">
        <v>541</v>
      </c>
      <c r="E693" s="65">
        <f>IFERROR(VLOOKUP(C693,Pivot!A:B,2,0),0)</f>
        <v>0</v>
      </c>
      <c r="F693" s="65">
        <f>IFERROR(VLOOKUP(C693,Pivot!A:C,3,0),0)</f>
        <v>0</v>
      </c>
    </row>
    <row r="694" spans="1:6" x14ac:dyDescent="0.25">
      <c r="A694" s="63" t="s">
        <v>100</v>
      </c>
      <c r="B694" s="64">
        <v>492908074</v>
      </c>
      <c r="C694" s="64">
        <v>602024253228</v>
      </c>
      <c r="D694" s="63" t="s">
        <v>542</v>
      </c>
      <c r="E694" s="65">
        <f>IFERROR(VLOOKUP(C694,Pivot!A:B,2,0),0)</f>
        <v>0</v>
      </c>
      <c r="F694" s="65">
        <f>IFERROR(VLOOKUP(C694,Pivot!A:C,3,0),0)</f>
        <v>0</v>
      </c>
    </row>
    <row r="695" spans="1:6" x14ac:dyDescent="0.25">
      <c r="A695" s="63" t="s">
        <v>100</v>
      </c>
      <c r="B695" s="64">
        <v>491374898</v>
      </c>
      <c r="C695" s="64">
        <v>608912297572</v>
      </c>
      <c r="D695" s="63" t="s">
        <v>543</v>
      </c>
      <c r="E695" s="65">
        <f>IFERROR(VLOOKUP(C695,Pivot!A:B,2,0),0)</f>
        <v>0</v>
      </c>
      <c r="F695" s="65">
        <f>IFERROR(VLOOKUP(C695,Pivot!A:C,3,0),0)</f>
        <v>0</v>
      </c>
    </row>
    <row r="696" spans="1:6" x14ac:dyDescent="0.25">
      <c r="A696" s="63" t="s">
        <v>100</v>
      </c>
      <c r="B696" s="64">
        <v>491634634</v>
      </c>
      <c r="C696" s="64">
        <v>609832534334</v>
      </c>
      <c r="D696" s="63" t="s">
        <v>544</v>
      </c>
      <c r="E696" s="65">
        <f>IFERROR(VLOOKUP(C696,Pivot!A:B,2,0),0)</f>
        <v>0</v>
      </c>
      <c r="F696" s="65">
        <f>IFERROR(VLOOKUP(C696,Pivot!A:C,3,0),0)</f>
        <v>0</v>
      </c>
    </row>
    <row r="697" spans="1:6" x14ac:dyDescent="0.25">
      <c r="A697" s="63" t="s">
        <v>100</v>
      </c>
      <c r="B697" s="64">
        <v>491602809</v>
      </c>
      <c r="C697" s="64">
        <v>609832534327</v>
      </c>
      <c r="D697" s="63" t="s">
        <v>545</v>
      </c>
      <c r="E697" s="65">
        <f>IFERROR(VLOOKUP(C697,Pivot!A:B,2,0),0)</f>
        <v>0</v>
      </c>
      <c r="F697" s="65">
        <f>IFERROR(VLOOKUP(C697,Pivot!A:C,3,0),0)</f>
        <v>0</v>
      </c>
    </row>
    <row r="698" spans="1:6" x14ac:dyDescent="0.25">
      <c r="A698" s="63" t="s">
        <v>100</v>
      </c>
      <c r="B698" s="64">
        <v>491634635</v>
      </c>
      <c r="C698" s="64">
        <v>609832534341</v>
      </c>
      <c r="D698" s="63" t="s">
        <v>546</v>
      </c>
      <c r="E698" s="65">
        <f>IFERROR(VLOOKUP(C698,Pivot!A:B,2,0),0)</f>
        <v>0</v>
      </c>
      <c r="F698" s="65">
        <f>IFERROR(VLOOKUP(C698,Pivot!A:C,3,0),0)</f>
        <v>0</v>
      </c>
    </row>
    <row r="699" spans="1:6" x14ac:dyDescent="0.25">
      <c r="A699" s="63" t="s">
        <v>100</v>
      </c>
      <c r="B699" s="64">
        <v>491668420</v>
      </c>
      <c r="C699" s="64">
        <v>609832534358</v>
      </c>
      <c r="D699" s="63" t="s">
        <v>547</v>
      </c>
      <c r="E699" s="65">
        <f>IFERROR(VLOOKUP(C699,Pivot!A:B,2,0),0)</f>
        <v>0</v>
      </c>
      <c r="F699" s="65">
        <f>IFERROR(VLOOKUP(C699,Pivot!A:C,3,0),0)</f>
        <v>0</v>
      </c>
    </row>
    <row r="700" spans="1:6" x14ac:dyDescent="0.25">
      <c r="A700" s="63" t="s">
        <v>100</v>
      </c>
      <c r="B700" s="64">
        <v>491319518</v>
      </c>
      <c r="C700" s="64">
        <v>608912297527</v>
      </c>
      <c r="D700" s="63" t="s">
        <v>548</v>
      </c>
      <c r="E700" s="65">
        <f>IFERROR(VLOOKUP(C700,Pivot!A:B,2,0),0)</f>
        <v>0</v>
      </c>
      <c r="F700" s="65">
        <f>IFERROR(VLOOKUP(C700,Pivot!A:C,3,0),0)</f>
        <v>0</v>
      </c>
    </row>
    <row r="701" spans="1:6" x14ac:dyDescent="0.25">
      <c r="A701" s="63" t="s">
        <v>100</v>
      </c>
      <c r="B701" s="64">
        <v>491319519</v>
      </c>
      <c r="C701" s="64">
        <v>608912297534</v>
      </c>
      <c r="D701" s="63" t="s">
        <v>549</v>
      </c>
      <c r="E701" s="65">
        <f>IFERROR(VLOOKUP(C701,Pivot!A:B,2,0),0)</f>
        <v>0</v>
      </c>
      <c r="F701" s="65">
        <f>IFERROR(VLOOKUP(C701,Pivot!A:C,3,0),0)</f>
        <v>0</v>
      </c>
    </row>
    <row r="702" spans="1:6" x14ac:dyDescent="0.25">
      <c r="A702" s="63" t="s">
        <v>100</v>
      </c>
      <c r="B702" s="64">
        <v>491319519</v>
      </c>
      <c r="C702" s="64">
        <v>608912297589</v>
      </c>
      <c r="D702" s="63" t="s">
        <v>549</v>
      </c>
      <c r="E702" s="65">
        <f>IFERROR(VLOOKUP(C702,Pivot!A:B,2,0),0)</f>
        <v>0</v>
      </c>
      <c r="F702" s="65">
        <f>IFERROR(VLOOKUP(C702,Pivot!A:C,3,0),0)</f>
        <v>0</v>
      </c>
    </row>
    <row r="703" spans="1:6" x14ac:dyDescent="0.25">
      <c r="A703" s="63" t="s">
        <v>100</v>
      </c>
      <c r="B703" s="64">
        <v>493174959</v>
      </c>
      <c r="C703" s="64">
        <v>493174959</v>
      </c>
      <c r="D703" s="63" t="s">
        <v>550</v>
      </c>
      <c r="E703" s="65">
        <f>IFERROR(VLOOKUP(C703,Pivot!A:B,2,0),0)</f>
        <v>0</v>
      </c>
      <c r="F703" s="65">
        <f>IFERROR(VLOOKUP(C703,Pivot!A:C,3,0),0)</f>
        <v>0</v>
      </c>
    </row>
    <row r="704" spans="1:6" x14ac:dyDescent="0.25">
      <c r="A704" s="63" t="s">
        <v>100</v>
      </c>
      <c r="B704" s="64">
        <v>493174959</v>
      </c>
      <c r="C704" s="64">
        <v>8906153341347</v>
      </c>
      <c r="D704" s="63" t="s">
        <v>550</v>
      </c>
      <c r="E704" s="65">
        <f>IFERROR(VLOOKUP(C704,Pivot!A:B,2,0),0)</f>
        <v>0</v>
      </c>
      <c r="F704" s="65">
        <f>IFERROR(VLOOKUP(C704,Pivot!A:C,3,0),0)</f>
        <v>0</v>
      </c>
    </row>
    <row r="705" spans="1:6" x14ac:dyDescent="0.25">
      <c r="A705" s="63" t="s">
        <v>100</v>
      </c>
      <c r="B705" s="64">
        <v>493174953</v>
      </c>
      <c r="C705" s="64">
        <v>493174953</v>
      </c>
      <c r="D705" s="63" t="s">
        <v>551</v>
      </c>
      <c r="E705" s="65">
        <f>IFERROR(VLOOKUP(C705,Pivot!A:B,2,0),0)</f>
        <v>0</v>
      </c>
      <c r="F705" s="65">
        <f>IFERROR(VLOOKUP(C705,Pivot!A:C,3,0),0)</f>
        <v>0</v>
      </c>
    </row>
    <row r="706" spans="1:6" x14ac:dyDescent="0.25">
      <c r="A706" s="63" t="s">
        <v>100</v>
      </c>
      <c r="B706" s="64">
        <v>493174953</v>
      </c>
      <c r="C706" s="64">
        <v>8906153341309</v>
      </c>
      <c r="D706" s="63" t="s">
        <v>551</v>
      </c>
      <c r="E706" s="65">
        <f>IFERROR(VLOOKUP(C706,Pivot!A:B,2,0),0)</f>
        <v>0</v>
      </c>
      <c r="F706" s="65">
        <f>IFERROR(VLOOKUP(C706,Pivot!A:C,3,0),0)</f>
        <v>0</v>
      </c>
    </row>
    <row r="707" spans="1:6" x14ac:dyDescent="0.25">
      <c r="A707" s="63" t="s">
        <v>100</v>
      </c>
      <c r="B707" s="64">
        <v>492910328</v>
      </c>
      <c r="C707" s="64">
        <v>9019720500180</v>
      </c>
      <c r="D707" s="63" t="s">
        <v>185</v>
      </c>
      <c r="E707" s="65">
        <f>IFERROR(VLOOKUP(C707,Pivot!A:B,2,0),0)</f>
        <v>0</v>
      </c>
      <c r="F707" s="65">
        <f>IFERROR(VLOOKUP(C707,Pivot!A:C,3,0),0)</f>
        <v>0</v>
      </c>
    </row>
    <row r="708" spans="1:6" x14ac:dyDescent="0.25">
      <c r="A708" s="63" t="s">
        <v>100</v>
      </c>
      <c r="B708" s="64">
        <v>493663124</v>
      </c>
      <c r="C708" s="64">
        <v>493663124</v>
      </c>
      <c r="D708" s="63" t="s">
        <v>552</v>
      </c>
      <c r="E708" s="65">
        <f>IFERROR(VLOOKUP(C708,Pivot!A:B,2,0),0)</f>
        <v>0</v>
      </c>
      <c r="F708" s="65">
        <f>IFERROR(VLOOKUP(C708,Pivot!A:C,3,0),0)</f>
        <v>0</v>
      </c>
    </row>
    <row r="709" spans="1:6" x14ac:dyDescent="0.25">
      <c r="A709" s="63" t="s">
        <v>100</v>
      </c>
      <c r="B709" s="64">
        <v>493663124</v>
      </c>
      <c r="C709" s="64">
        <v>8905450548640</v>
      </c>
      <c r="D709" s="63" t="s">
        <v>552</v>
      </c>
      <c r="E709" s="65">
        <f>IFERROR(VLOOKUP(C709,Pivot!A:B,2,0),0)</f>
        <v>0</v>
      </c>
      <c r="F709" s="65">
        <f>IFERROR(VLOOKUP(C709,Pivot!A:C,3,0),0)</f>
        <v>0</v>
      </c>
    </row>
    <row r="710" spans="1:6" x14ac:dyDescent="0.25">
      <c r="A710" s="63" t="s">
        <v>100</v>
      </c>
      <c r="B710" s="64">
        <v>493663270</v>
      </c>
      <c r="C710" s="64">
        <v>8904027124744</v>
      </c>
      <c r="D710" s="63" t="s">
        <v>553</v>
      </c>
      <c r="E710" s="65">
        <f>IFERROR(VLOOKUP(C710,Pivot!A:B,2,0),0)</f>
        <v>0</v>
      </c>
      <c r="F710" s="65">
        <f>IFERROR(VLOOKUP(C710,Pivot!A:C,3,0),0)</f>
        <v>0</v>
      </c>
    </row>
    <row r="711" spans="1:6" x14ac:dyDescent="0.25">
      <c r="A711" s="63" t="s">
        <v>100</v>
      </c>
      <c r="B711" s="64">
        <v>492909711</v>
      </c>
      <c r="C711" s="64">
        <v>778988419526</v>
      </c>
      <c r="D711" s="63" t="s">
        <v>554</v>
      </c>
      <c r="E711" s="65">
        <f>IFERROR(VLOOKUP(C711,Pivot!A:B,2,0),0)</f>
        <v>0</v>
      </c>
      <c r="F711" s="65">
        <f>IFERROR(VLOOKUP(C711,Pivot!A:C,3,0),0)</f>
        <v>0</v>
      </c>
    </row>
    <row r="712" spans="1:6" x14ac:dyDescent="0.25">
      <c r="A712" s="63" t="s">
        <v>100</v>
      </c>
      <c r="B712" s="64">
        <v>492909712</v>
      </c>
      <c r="C712" s="64">
        <v>778988419571</v>
      </c>
      <c r="D712" s="63" t="s">
        <v>555</v>
      </c>
      <c r="E712" s="65">
        <f>IFERROR(VLOOKUP(C712,Pivot!A:B,2,0),0)</f>
        <v>0</v>
      </c>
      <c r="F712" s="65">
        <f>IFERROR(VLOOKUP(C712,Pivot!A:C,3,0),0)</f>
        <v>0</v>
      </c>
    </row>
    <row r="713" spans="1:6" x14ac:dyDescent="0.25">
      <c r="A713" s="63" t="s">
        <v>100</v>
      </c>
      <c r="B713" s="64">
        <v>491232270</v>
      </c>
      <c r="C713" s="64">
        <v>491232270</v>
      </c>
      <c r="D713" s="63" t="s">
        <v>556</v>
      </c>
      <c r="E713" s="65">
        <f>IFERROR(VLOOKUP(C713,Pivot!A:B,2,0),0)</f>
        <v>0</v>
      </c>
      <c r="F713" s="65">
        <f>IFERROR(VLOOKUP(C713,Pivot!A:C,3,0),0)</f>
        <v>0</v>
      </c>
    </row>
    <row r="714" spans="1:6" x14ac:dyDescent="0.25">
      <c r="A714" s="63" t="s">
        <v>100</v>
      </c>
      <c r="B714" s="64">
        <v>491232270</v>
      </c>
      <c r="C714" s="64">
        <v>5015353615660</v>
      </c>
      <c r="D714" s="63" t="s">
        <v>556</v>
      </c>
      <c r="E714" s="65">
        <f>IFERROR(VLOOKUP(C714,Pivot!A:B,2,0),0)</f>
        <v>0</v>
      </c>
      <c r="F714" s="65">
        <f>IFERROR(VLOOKUP(C714,Pivot!A:C,3,0),0)</f>
        <v>0</v>
      </c>
    </row>
    <row r="715" spans="1:6" x14ac:dyDescent="0.25">
      <c r="A715" s="63" t="s">
        <v>100</v>
      </c>
      <c r="B715" s="64">
        <v>491232270</v>
      </c>
      <c r="C715" s="64">
        <v>8904027121026</v>
      </c>
      <c r="D715" s="63" t="s">
        <v>556</v>
      </c>
      <c r="E715" s="65">
        <f>IFERROR(VLOOKUP(C715,Pivot!A:B,2,0),0)</f>
        <v>0</v>
      </c>
      <c r="F715" s="65">
        <f>IFERROR(VLOOKUP(C715,Pivot!A:C,3,0),0)</f>
        <v>0</v>
      </c>
    </row>
    <row r="716" spans="1:6" x14ac:dyDescent="0.25">
      <c r="A716" s="63" t="s">
        <v>100</v>
      </c>
      <c r="B716" s="64">
        <v>493176341</v>
      </c>
      <c r="C716" s="64">
        <v>778988436189</v>
      </c>
      <c r="D716" s="63" t="s">
        <v>557</v>
      </c>
      <c r="E716" s="65">
        <f>IFERROR(VLOOKUP(C716,Pivot!A:B,2,0),0)</f>
        <v>0</v>
      </c>
      <c r="F716" s="65">
        <f>IFERROR(VLOOKUP(C716,Pivot!A:C,3,0),0)</f>
        <v>0</v>
      </c>
    </row>
    <row r="717" spans="1:6" x14ac:dyDescent="0.25">
      <c r="A717" s="63" t="s">
        <v>100</v>
      </c>
      <c r="B717" s="64">
        <v>493176339</v>
      </c>
      <c r="C717" s="64">
        <v>778988436172</v>
      </c>
      <c r="D717" s="63" t="s">
        <v>558</v>
      </c>
      <c r="E717" s="65">
        <f>IFERROR(VLOOKUP(C717,Pivot!A:B,2,0),0)</f>
        <v>0</v>
      </c>
      <c r="F717" s="65">
        <f>IFERROR(VLOOKUP(C717,Pivot!A:C,3,0),0)</f>
        <v>0</v>
      </c>
    </row>
    <row r="718" spans="1:6" x14ac:dyDescent="0.25">
      <c r="A718" s="63" t="s">
        <v>100</v>
      </c>
      <c r="B718" s="64">
        <v>493176340</v>
      </c>
      <c r="C718" s="64">
        <v>778988436165</v>
      </c>
      <c r="D718" s="63" t="s">
        <v>559</v>
      </c>
      <c r="E718" s="65">
        <f>IFERROR(VLOOKUP(C718,Pivot!A:B,2,0),0)</f>
        <v>0</v>
      </c>
      <c r="F718" s="65">
        <f>IFERROR(VLOOKUP(C718,Pivot!A:C,3,0),0)</f>
        <v>0</v>
      </c>
    </row>
    <row r="719" spans="1:6" x14ac:dyDescent="0.25">
      <c r="A719" s="63" t="s">
        <v>100</v>
      </c>
      <c r="B719" s="64">
        <v>493176346</v>
      </c>
      <c r="C719" s="64">
        <v>778988412701</v>
      </c>
      <c r="D719" s="63" t="s">
        <v>560</v>
      </c>
      <c r="E719" s="65">
        <f>IFERROR(VLOOKUP(C719,Pivot!A:B,2,0),0)</f>
        <v>0</v>
      </c>
      <c r="F719" s="65">
        <f>IFERROR(VLOOKUP(C719,Pivot!A:C,3,0),0)</f>
        <v>0</v>
      </c>
    </row>
    <row r="720" spans="1:6" x14ac:dyDescent="0.25">
      <c r="A720" s="63" t="s">
        <v>100</v>
      </c>
      <c r="B720" s="64">
        <v>492910617</v>
      </c>
      <c r="C720" s="64">
        <v>778988399811</v>
      </c>
      <c r="D720" s="63" t="s">
        <v>561</v>
      </c>
      <c r="E720" s="65">
        <f>IFERROR(VLOOKUP(C720,Pivot!A:B,2,0),0)</f>
        <v>0</v>
      </c>
      <c r="F720" s="65">
        <f>IFERROR(VLOOKUP(C720,Pivot!A:C,3,0),0)</f>
        <v>0</v>
      </c>
    </row>
    <row r="721" spans="1:6" x14ac:dyDescent="0.25">
      <c r="A721" s="63" t="s">
        <v>100</v>
      </c>
      <c r="B721" s="64">
        <v>491948351</v>
      </c>
      <c r="C721" s="64">
        <v>8904301759501</v>
      </c>
      <c r="D721" s="63" t="s">
        <v>562</v>
      </c>
      <c r="E721" s="65">
        <f>IFERROR(VLOOKUP(C721,Pivot!A:B,2,0),0)</f>
        <v>0</v>
      </c>
      <c r="F721" s="65">
        <f>IFERROR(VLOOKUP(C721,Pivot!A:C,3,0),0)</f>
        <v>0</v>
      </c>
    </row>
    <row r="722" spans="1:6" x14ac:dyDescent="0.25">
      <c r="A722" s="63" t="s">
        <v>100</v>
      </c>
      <c r="B722" s="64">
        <v>491948362</v>
      </c>
      <c r="C722" s="64">
        <v>8904301759617</v>
      </c>
      <c r="D722" s="63" t="s">
        <v>563</v>
      </c>
      <c r="E722" s="65">
        <f>IFERROR(VLOOKUP(C722,Pivot!A:B,2,0),0)</f>
        <v>0</v>
      </c>
      <c r="F722" s="65">
        <f>IFERROR(VLOOKUP(C722,Pivot!A:C,3,0),0)</f>
        <v>0</v>
      </c>
    </row>
    <row r="723" spans="1:6" x14ac:dyDescent="0.25">
      <c r="A723" s="63" t="s">
        <v>100</v>
      </c>
      <c r="B723" s="64">
        <v>491948364</v>
      </c>
      <c r="C723" s="64">
        <v>8904301759631</v>
      </c>
      <c r="D723" s="63" t="s">
        <v>564</v>
      </c>
      <c r="E723" s="65">
        <f>IFERROR(VLOOKUP(C723,Pivot!A:B,2,0),0)</f>
        <v>0</v>
      </c>
      <c r="F723" s="65">
        <f>IFERROR(VLOOKUP(C723,Pivot!A:C,3,0),0)</f>
        <v>0</v>
      </c>
    </row>
    <row r="724" spans="1:6" x14ac:dyDescent="0.25">
      <c r="A724" s="63" t="s">
        <v>100</v>
      </c>
      <c r="B724" s="64">
        <v>491948355</v>
      </c>
      <c r="C724" s="64">
        <v>8904301759549</v>
      </c>
      <c r="D724" s="63" t="s">
        <v>565</v>
      </c>
      <c r="E724" s="65">
        <f>IFERROR(VLOOKUP(C724,Pivot!A:B,2,0),0)</f>
        <v>0</v>
      </c>
      <c r="F724" s="65">
        <f>IFERROR(VLOOKUP(C724,Pivot!A:C,3,0),0)</f>
        <v>0</v>
      </c>
    </row>
    <row r="725" spans="1:6" x14ac:dyDescent="0.25">
      <c r="A725" s="63" t="s">
        <v>100</v>
      </c>
      <c r="B725" s="64">
        <v>491948358</v>
      </c>
      <c r="C725" s="64">
        <v>8904301759570</v>
      </c>
      <c r="D725" s="63" t="s">
        <v>566</v>
      </c>
      <c r="E725" s="65">
        <f>IFERROR(VLOOKUP(C725,Pivot!A:B,2,0),0)</f>
        <v>0</v>
      </c>
      <c r="F725" s="65">
        <f>IFERROR(VLOOKUP(C725,Pivot!A:C,3,0),0)</f>
        <v>0</v>
      </c>
    </row>
    <row r="726" spans="1:6" x14ac:dyDescent="0.25">
      <c r="A726" s="63" t="s">
        <v>100</v>
      </c>
      <c r="B726" s="64">
        <v>492362797</v>
      </c>
      <c r="C726" s="64">
        <v>8905450002654</v>
      </c>
      <c r="D726" s="63" t="s">
        <v>193</v>
      </c>
      <c r="E726" s="65">
        <f>IFERROR(VLOOKUP(C726,Pivot!A:B,2,0),0)</f>
        <v>0</v>
      </c>
      <c r="F726" s="65">
        <f>IFERROR(VLOOKUP(C726,Pivot!A:C,3,0),0)</f>
        <v>0</v>
      </c>
    </row>
    <row r="727" spans="1:6" x14ac:dyDescent="0.25">
      <c r="A727" s="63" t="s">
        <v>100</v>
      </c>
      <c r="B727" s="64">
        <v>493663393</v>
      </c>
      <c r="C727" s="64">
        <v>493663393</v>
      </c>
      <c r="D727" s="63" t="s">
        <v>567</v>
      </c>
      <c r="E727" s="65">
        <f>IFERROR(VLOOKUP(C727,Pivot!A:B,2,0),0)</f>
        <v>0</v>
      </c>
      <c r="F727" s="65">
        <f>IFERROR(VLOOKUP(C727,Pivot!A:C,3,0),0)</f>
        <v>0</v>
      </c>
    </row>
    <row r="728" spans="1:6" x14ac:dyDescent="0.25">
      <c r="A728" s="63" t="s">
        <v>100</v>
      </c>
      <c r="B728" s="64">
        <v>493663393</v>
      </c>
      <c r="C728" s="64">
        <v>778988497548</v>
      </c>
      <c r="D728" s="63" t="s">
        <v>567</v>
      </c>
      <c r="E728" s="65">
        <f>IFERROR(VLOOKUP(C728,Pivot!A:B,2,0),0)</f>
        <v>0</v>
      </c>
      <c r="F728" s="65">
        <f>IFERROR(VLOOKUP(C728,Pivot!A:C,3,0),0)</f>
        <v>0</v>
      </c>
    </row>
    <row r="729" spans="1:6" x14ac:dyDescent="0.25">
      <c r="A729" s="63" t="s">
        <v>100</v>
      </c>
      <c r="B729" s="64">
        <v>493663392</v>
      </c>
      <c r="C729" s="64">
        <v>493663392</v>
      </c>
      <c r="D729" s="63" t="s">
        <v>568</v>
      </c>
      <c r="E729" s="65">
        <f>IFERROR(VLOOKUP(C729,Pivot!A:B,2,0),0)</f>
        <v>0</v>
      </c>
      <c r="F729" s="65">
        <f>IFERROR(VLOOKUP(C729,Pivot!A:C,3,0),0)</f>
        <v>0</v>
      </c>
    </row>
    <row r="730" spans="1:6" x14ac:dyDescent="0.25">
      <c r="A730" s="63" t="s">
        <v>100</v>
      </c>
      <c r="B730" s="64">
        <v>493663392</v>
      </c>
      <c r="C730" s="64">
        <v>778988436264</v>
      </c>
      <c r="D730" s="63" t="s">
        <v>568</v>
      </c>
      <c r="E730" s="65">
        <f>IFERROR(VLOOKUP(C730,Pivot!A:B,2,0),0)</f>
        <v>0</v>
      </c>
      <c r="F730" s="65">
        <f>IFERROR(VLOOKUP(C730,Pivot!A:C,3,0),0)</f>
        <v>0</v>
      </c>
    </row>
    <row r="731" spans="1:6" x14ac:dyDescent="0.25">
      <c r="A731" s="63" t="s">
        <v>100</v>
      </c>
      <c r="B731" s="64">
        <v>493663516</v>
      </c>
      <c r="C731" s="64">
        <v>493663516</v>
      </c>
      <c r="D731" s="63" t="s">
        <v>569</v>
      </c>
      <c r="E731" s="65">
        <f>IFERROR(VLOOKUP(C731,Pivot!A:B,2,0),0)</f>
        <v>0</v>
      </c>
      <c r="F731" s="65">
        <f>IFERROR(VLOOKUP(C731,Pivot!A:C,3,0),0)</f>
        <v>0</v>
      </c>
    </row>
    <row r="732" spans="1:6" x14ac:dyDescent="0.25">
      <c r="A732" s="63" t="s">
        <v>100</v>
      </c>
      <c r="B732" s="64">
        <v>493663516</v>
      </c>
      <c r="C732" s="64">
        <v>8421134908291</v>
      </c>
      <c r="D732" s="63" t="s">
        <v>569</v>
      </c>
      <c r="E732" s="65">
        <f>IFERROR(VLOOKUP(C732,Pivot!A:B,2,0),0)</f>
        <v>0</v>
      </c>
      <c r="F732" s="65">
        <f>IFERROR(VLOOKUP(C732,Pivot!A:C,3,0),0)</f>
        <v>0</v>
      </c>
    </row>
    <row r="733" spans="1:6" x14ac:dyDescent="0.25">
      <c r="A733" s="63" t="s">
        <v>100</v>
      </c>
      <c r="B733" s="64">
        <v>494229924</v>
      </c>
      <c r="C733" s="64">
        <v>8904391804266</v>
      </c>
      <c r="D733" s="63" t="s">
        <v>570</v>
      </c>
      <c r="E733" s="65">
        <f>IFERROR(VLOOKUP(C733,Pivot!A:B,2,0),0)</f>
        <v>0</v>
      </c>
      <c r="F733" s="65">
        <f>IFERROR(VLOOKUP(C733,Pivot!A:C,3,0),0)</f>
        <v>0</v>
      </c>
    </row>
    <row r="734" spans="1:6" x14ac:dyDescent="0.25">
      <c r="A734" s="63" t="s">
        <v>100</v>
      </c>
      <c r="B734" s="64">
        <v>492409373</v>
      </c>
      <c r="C734" s="64">
        <v>8905450042414</v>
      </c>
      <c r="D734" s="63" t="s">
        <v>204</v>
      </c>
      <c r="E734" s="65">
        <f>IFERROR(VLOOKUP(C734,Pivot!A:B,2,0),0)</f>
        <v>0</v>
      </c>
      <c r="F734" s="65">
        <f>IFERROR(VLOOKUP(C734,Pivot!A:C,3,0),0)</f>
        <v>0</v>
      </c>
    </row>
    <row r="735" spans="1:6" x14ac:dyDescent="0.25">
      <c r="A735" s="63" t="s">
        <v>100</v>
      </c>
      <c r="B735" s="64">
        <v>492365373</v>
      </c>
      <c r="C735" s="64">
        <v>3870003575341</v>
      </c>
      <c r="D735" s="63" t="s">
        <v>206</v>
      </c>
      <c r="E735" s="65">
        <f>IFERROR(VLOOKUP(C735,Pivot!A:B,2,0),0)</f>
        <v>0</v>
      </c>
      <c r="F735" s="65">
        <f>IFERROR(VLOOKUP(C735,Pivot!A:C,3,0),0)</f>
        <v>0</v>
      </c>
    </row>
    <row r="736" spans="1:6" x14ac:dyDescent="0.25">
      <c r="A736" s="63" t="s">
        <v>100</v>
      </c>
      <c r="B736" s="64">
        <v>492365372</v>
      </c>
      <c r="C736" s="64">
        <v>3870003575334</v>
      </c>
      <c r="D736" s="63" t="s">
        <v>207</v>
      </c>
      <c r="E736" s="65">
        <f>IFERROR(VLOOKUP(C736,Pivot!A:B,2,0),0)</f>
        <v>0</v>
      </c>
      <c r="F736" s="65">
        <f>IFERROR(VLOOKUP(C736,Pivot!A:C,3,0),0)</f>
        <v>0</v>
      </c>
    </row>
    <row r="737" spans="1:6" x14ac:dyDescent="0.25">
      <c r="A737" s="63" t="s">
        <v>100</v>
      </c>
      <c r="B737" s="64">
        <v>492365371</v>
      </c>
      <c r="C737" s="64">
        <v>3870003575327</v>
      </c>
      <c r="D737" s="63" t="s">
        <v>208</v>
      </c>
      <c r="E737" s="65">
        <f>IFERROR(VLOOKUP(C737,Pivot!A:B,2,0),0)</f>
        <v>0</v>
      </c>
      <c r="F737" s="65">
        <f>IFERROR(VLOOKUP(C737,Pivot!A:C,3,0),0)</f>
        <v>0</v>
      </c>
    </row>
    <row r="738" spans="1:6" x14ac:dyDescent="0.25">
      <c r="A738" s="63" t="s">
        <v>100</v>
      </c>
      <c r="B738" s="64">
        <v>492365370</v>
      </c>
      <c r="C738" s="64">
        <v>3870003575310</v>
      </c>
      <c r="D738" s="63" t="s">
        <v>209</v>
      </c>
      <c r="E738" s="65">
        <f>IFERROR(VLOOKUP(C738,Pivot!A:B,2,0),0)</f>
        <v>0</v>
      </c>
      <c r="F738" s="65">
        <f>IFERROR(VLOOKUP(C738,Pivot!A:C,3,0),0)</f>
        <v>0</v>
      </c>
    </row>
    <row r="739" spans="1:6" x14ac:dyDescent="0.25">
      <c r="A739" s="63" t="s">
        <v>100</v>
      </c>
      <c r="B739" s="64">
        <v>491898673</v>
      </c>
      <c r="C739" s="64">
        <v>8904301751888</v>
      </c>
      <c r="D739" s="63" t="s">
        <v>214</v>
      </c>
      <c r="E739" s="65">
        <f>IFERROR(VLOOKUP(C739,Pivot!A:B,2,0),0)</f>
        <v>0</v>
      </c>
      <c r="F739" s="65">
        <f>IFERROR(VLOOKUP(C739,Pivot!A:C,3,0),0)</f>
        <v>0</v>
      </c>
    </row>
    <row r="740" spans="1:6" x14ac:dyDescent="0.25">
      <c r="A740" s="63" t="s">
        <v>100</v>
      </c>
      <c r="B740" s="64">
        <v>491898674</v>
      </c>
      <c r="C740" s="64">
        <v>8904301751871</v>
      </c>
      <c r="D740" s="63" t="s">
        <v>215</v>
      </c>
      <c r="E740" s="65">
        <f>IFERROR(VLOOKUP(C740,Pivot!A:B,2,0),0)</f>
        <v>0</v>
      </c>
      <c r="F740" s="65">
        <f>IFERROR(VLOOKUP(C740,Pivot!A:C,3,0),0)</f>
        <v>0</v>
      </c>
    </row>
    <row r="741" spans="1:6" x14ac:dyDescent="0.25">
      <c r="A741" s="63" t="s">
        <v>100</v>
      </c>
      <c r="B741" s="64">
        <v>492908913</v>
      </c>
      <c r="C741" s="64">
        <v>8905450114197</v>
      </c>
      <c r="D741" s="63" t="s">
        <v>216</v>
      </c>
      <c r="E741" s="65">
        <f>IFERROR(VLOOKUP(C741,Pivot!A:B,2,0),0)</f>
        <v>0</v>
      </c>
      <c r="F741" s="65">
        <f>IFERROR(VLOOKUP(C741,Pivot!A:C,3,0),0)</f>
        <v>0</v>
      </c>
    </row>
    <row r="742" spans="1:6" x14ac:dyDescent="0.25">
      <c r="A742" s="63" t="s">
        <v>100</v>
      </c>
      <c r="B742" s="64">
        <v>492908912</v>
      </c>
      <c r="C742" s="64">
        <v>8905450114180</v>
      </c>
      <c r="D742" s="63" t="s">
        <v>217</v>
      </c>
      <c r="E742" s="65">
        <f>IFERROR(VLOOKUP(C742,Pivot!A:B,2,0),0)</f>
        <v>0</v>
      </c>
      <c r="F742" s="65">
        <f>IFERROR(VLOOKUP(C742,Pivot!A:C,3,0),0)</f>
        <v>0</v>
      </c>
    </row>
    <row r="743" spans="1:6" x14ac:dyDescent="0.25">
      <c r="A743" s="63" t="s">
        <v>100</v>
      </c>
      <c r="B743" s="64">
        <v>492908911</v>
      </c>
      <c r="C743" s="64">
        <v>8905450114173</v>
      </c>
      <c r="D743" s="63" t="s">
        <v>218</v>
      </c>
      <c r="E743" s="65">
        <f>IFERROR(VLOOKUP(C743,Pivot!A:B,2,0),0)</f>
        <v>0</v>
      </c>
      <c r="F743" s="65">
        <f>IFERROR(VLOOKUP(C743,Pivot!A:C,3,0),0)</f>
        <v>0</v>
      </c>
    </row>
    <row r="744" spans="1:6" x14ac:dyDescent="0.25">
      <c r="A744" s="63" t="s">
        <v>100</v>
      </c>
      <c r="B744" s="64">
        <v>492337017</v>
      </c>
      <c r="C744" s="64">
        <v>8904301784381</v>
      </c>
      <c r="D744" s="63" t="s">
        <v>571</v>
      </c>
      <c r="E744" s="65">
        <f>IFERROR(VLOOKUP(C744,Pivot!A:B,2,0),0)</f>
        <v>0</v>
      </c>
      <c r="F744" s="65">
        <f>IFERROR(VLOOKUP(C744,Pivot!A:C,3,0),0)</f>
        <v>0</v>
      </c>
    </row>
    <row r="745" spans="1:6" x14ac:dyDescent="0.25">
      <c r="A745" s="63" t="s">
        <v>100</v>
      </c>
      <c r="B745" s="64">
        <v>492407502</v>
      </c>
      <c r="C745" s="64">
        <v>8904367900626</v>
      </c>
      <c r="D745" s="63" t="s">
        <v>220</v>
      </c>
      <c r="E745" s="65">
        <f>IFERROR(VLOOKUP(C745,Pivot!A:B,2,0),0)</f>
        <v>0</v>
      </c>
      <c r="F745" s="65">
        <f>IFERROR(VLOOKUP(C745,Pivot!A:C,3,0),0)</f>
        <v>0</v>
      </c>
    </row>
    <row r="746" spans="1:6" x14ac:dyDescent="0.25">
      <c r="A746" s="63" t="s">
        <v>100</v>
      </c>
      <c r="B746" s="64">
        <v>492407501</v>
      </c>
      <c r="C746" s="64">
        <v>8904367900619</v>
      </c>
      <c r="D746" s="63" t="s">
        <v>221</v>
      </c>
      <c r="E746" s="65">
        <f>IFERROR(VLOOKUP(C746,Pivot!A:B,2,0),0)</f>
        <v>0</v>
      </c>
      <c r="F746" s="65">
        <f>IFERROR(VLOOKUP(C746,Pivot!A:C,3,0),0)</f>
        <v>0</v>
      </c>
    </row>
    <row r="747" spans="1:6" x14ac:dyDescent="0.25">
      <c r="A747" s="63" t="s">
        <v>100</v>
      </c>
      <c r="B747" s="64">
        <v>491959762</v>
      </c>
      <c r="C747" s="64">
        <v>491959762</v>
      </c>
      <c r="D747" s="63" t="s">
        <v>223</v>
      </c>
      <c r="E747" s="65">
        <f>IFERROR(VLOOKUP(C747,Pivot!A:B,2,0),0)</f>
        <v>0</v>
      </c>
      <c r="F747" s="65">
        <f>IFERROR(VLOOKUP(C747,Pivot!A:C,3,0),0)</f>
        <v>0</v>
      </c>
    </row>
    <row r="748" spans="1:6" x14ac:dyDescent="0.25">
      <c r="A748" s="63" t="s">
        <v>100</v>
      </c>
      <c r="B748" s="64">
        <v>491959762</v>
      </c>
      <c r="C748" s="64">
        <v>8902491016619</v>
      </c>
      <c r="D748" s="63" t="s">
        <v>223</v>
      </c>
      <c r="E748" s="65">
        <f>IFERROR(VLOOKUP(C748,Pivot!A:B,2,0),0)</f>
        <v>0</v>
      </c>
      <c r="F748" s="65">
        <f>IFERROR(VLOOKUP(C748,Pivot!A:C,3,0),0)</f>
        <v>0</v>
      </c>
    </row>
    <row r="749" spans="1:6" x14ac:dyDescent="0.25">
      <c r="A749" s="63" t="s">
        <v>100</v>
      </c>
      <c r="B749" s="64">
        <v>492410002</v>
      </c>
      <c r="C749" s="64">
        <v>50743174476</v>
      </c>
      <c r="D749" s="63" t="s">
        <v>224</v>
      </c>
      <c r="E749" s="65">
        <f>IFERROR(VLOOKUP(C749,Pivot!A:B,2,0),0)</f>
        <v>0</v>
      </c>
      <c r="F749" s="65">
        <f>IFERROR(VLOOKUP(C749,Pivot!A:C,3,0),0)</f>
        <v>0</v>
      </c>
    </row>
    <row r="750" spans="1:6" x14ac:dyDescent="0.25">
      <c r="A750" s="63" t="s">
        <v>100</v>
      </c>
      <c r="B750" s="64">
        <v>492910369</v>
      </c>
      <c r="C750" s="64">
        <v>8906123061510</v>
      </c>
      <c r="D750" s="63" t="s">
        <v>225</v>
      </c>
      <c r="E750" s="65">
        <f>IFERROR(VLOOKUP(C750,Pivot!A:B,2,0),0)</f>
        <v>0</v>
      </c>
      <c r="F750" s="65">
        <f>IFERROR(VLOOKUP(C750,Pivot!A:C,3,0),0)</f>
        <v>0</v>
      </c>
    </row>
    <row r="751" spans="1:6" x14ac:dyDescent="0.25">
      <c r="A751" s="63" t="s">
        <v>100</v>
      </c>
      <c r="B751" s="64">
        <v>492908783</v>
      </c>
      <c r="C751" s="64">
        <v>492908783</v>
      </c>
      <c r="D751" s="63" t="s">
        <v>572</v>
      </c>
      <c r="E751" s="65">
        <f>IFERROR(VLOOKUP(C751,Pivot!A:B,2,0),0)</f>
        <v>0</v>
      </c>
      <c r="F751" s="65">
        <f>IFERROR(VLOOKUP(C751,Pivot!A:C,3,0),0)</f>
        <v>0</v>
      </c>
    </row>
    <row r="752" spans="1:6" x14ac:dyDescent="0.25">
      <c r="A752" s="63" t="s">
        <v>100</v>
      </c>
      <c r="B752" s="64">
        <v>492908783</v>
      </c>
      <c r="C752" s="64">
        <v>8905450161863</v>
      </c>
      <c r="D752" s="63" t="s">
        <v>572</v>
      </c>
      <c r="E752" s="65">
        <f>IFERROR(VLOOKUP(C752,Pivot!A:B,2,0),0)</f>
        <v>0</v>
      </c>
      <c r="F752" s="65">
        <f>IFERROR(VLOOKUP(C752,Pivot!A:C,3,0),0)</f>
        <v>0</v>
      </c>
    </row>
    <row r="753" spans="1:6" x14ac:dyDescent="0.25">
      <c r="A753" s="63" t="s">
        <v>100</v>
      </c>
      <c r="B753" s="64">
        <v>492908784</v>
      </c>
      <c r="C753" s="64">
        <v>492908784</v>
      </c>
      <c r="D753" s="63" t="s">
        <v>573</v>
      </c>
      <c r="E753" s="65">
        <f>IFERROR(VLOOKUP(C753,Pivot!A:B,2,0),0)</f>
        <v>0</v>
      </c>
      <c r="F753" s="65">
        <f>IFERROR(VLOOKUP(C753,Pivot!A:C,3,0),0)</f>
        <v>0</v>
      </c>
    </row>
    <row r="754" spans="1:6" x14ac:dyDescent="0.25">
      <c r="A754" s="63" t="s">
        <v>100</v>
      </c>
      <c r="B754" s="64">
        <v>492908784</v>
      </c>
      <c r="C754" s="64">
        <v>8905450161870</v>
      </c>
      <c r="D754" s="63" t="s">
        <v>573</v>
      </c>
      <c r="E754" s="65">
        <f>IFERROR(VLOOKUP(C754,Pivot!A:B,2,0),0)</f>
        <v>0</v>
      </c>
      <c r="F754" s="65">
        <f>IFERROR(VLOOKUP(C754,Pivot!A:C,3,0),0)</f>
        <v>0</v>
      </c>
    </row>
    <row r="755" spans="1:6" x14ac:dyDescent="0.25">
      <c r="A755" s="63" t="s">
        <v>100</v>
      </c>
      <c r="B755" s="64">
        <v>492408402</v>
      </c>
      <c r="C755" s="64">
        <v>492408402</v>
      </c>
      <c r="D755" s="63" t="s">
        <v>574</v>
      </c>
      <c r="E755" s="65">
        <f>IFERROR(VLOOKUP(C755,Pivot!A:B,2,0),0)</f>
        <v>0</v>
      </c>
      <c r="F755" s="65">
        <f>IFERROR(VLOOKUP(C755,Pivot!A:C,3,0),0)</f>
        <v>0</v>
      </c>
    </row>
    <row r="756" spans="1:6" x14ac:dyDescent="0.25">
      <c r="A756" s="63" t="s">
        <v>100</v>
      </c>
      <c r="B756" s="64">
        <v>492408402</v>
      </c>
      <c r="C756" s="64">
        <v>8905450034280</v>
      </c>
      <c r="D756" s="63" t="s">
        <v>574</v>
      </c>
      <c r="E756" s="65">
        <f>IFERROR(VLOOKUP(C756,Pivot!A:B,2,0),0)</f>
        <v>0</v>
      </c>
      <c r="F756" s="65">
        <f>IFERROR(VLOOKUP(C756,Pivot!A:C,3,0),0)</f>
        <v>0</v>
      </c>
    </row>
    <row r="757" spans="1:6" x14ac:dyDescent="0.25">
      <c r="A757" s="63" t="s">
        <v>100</v>
      </c>
      <c r="B757" s="64">
        <v>492408400</v>
      </c>
      <c r="C757" s="64">
        <v>492408400</v>
      </c>
      <c r="D757" s="63" t="s">
        <v>575</v>
      </c>
      <c r="E757" s="65">
        <f>IFERROR(VLOOKUP(C757,Pivot!A:B,2,0),0)</f>
        <v>0</v>
      </c>
      <c r="F757" s="65">
        <f>IFERROR(VLOOKUP(C757,Pivot!A:C,3,0),0)</f>
        <v>0</v>
      </c>
    </row>
    <row r="758" spans="1:6" x14ac:dyDescent="0.25">
      <c r="A758" s="63" t="s">
        <v>100</v>
      </c>
      <c r="B758" s="64">
        <v>492408400</v>
      </c>
      <c r="C758" s="64">
        <v>8905450034266</v>
      </c>
      <c r="D758" s="63" t="s">
        <v>575</v>
      </c>
      <c r="E758" s="65">
        <f>IFERROR(VLOOKUP(C758,Pivot!A:B,2,0),0)</f>
        <v>0</v>
      </c>
      <c r="F758" s="65">
        <f>IFERROR(VLOOKUP(C758,Pivot!A:C,3,0),0)</f>
        <v>0</v>
      </c>
    </row>
    <row r="759" spans="1:6" x14ac:dyDescent="0.25">
      <c r="A759" s="63" t="s">
        <v>100</v>
      </c>
      <c r="B759" s="64">
        <v>492408401</v>
      </c>
      <c r="C759" s="64">
        <v>492408401</v>
      </c>
      <c r="D759" s="63" t="s">
        <v>576</v>
      </c>
      <c r="E759" s="65">
        <f>IFERROR(VLOOKUP(C759,Pivot!A:B,2,0),0)</f>
        <v>0</v>
      </c>
      <c r="F759" s="65">
        <f>IFERROR(VLOOKUP(C759,Pivot!A:C,3,0),0)</f>
        <v>0</v>
      </c>
    </row>
    <row r="760" spans="1:6" x14ac:dyDescent="0.25">
      <c r="A760" s="63" t="s">
        <v>100</v>
      </c>
      <c r="B760" s="64">
        <v>492408401</v>
      </c>
      <c r="C760" s="64">
        <v>8905450034273</v>
      </c>
      <c r="D760" s="63" t="s">
        <v>576</v>
      </c>
      <c r="E760" s="65">
        <f>IFERROR(VLOOKUP(C760,Pivot!A:B,2,0),0)</f>
        <v>0</v>
      </c>
      <c r="F760" s="65">
        <f>IFERROR(VLOOKUP(C760,Pivot!A:C,3,0),0)</f>
        <v>0</v>
      </c>
    </row>
    <row r="761" spans="1:6" x14ac:dyDescent="0.25">
      <c r="A761" s="63" t="s">
        <v>100</v>
      </c>
      <c r="B761" s="64">
        <v>492408406</v>
      </c>
      <c r="C761" s="64">
        <v>492408406</v>
      </c>
      <c r="D761" s="63" t="s">
        <v>232</v>
      </c>
      <c r="E761" s="65">
        <f>IFERROR(VLOOKUP(C761,Pivot!A:B,2,0),0)</f>
        <v>0</v>
      </c>
      <c r="F761" s="65">
        <f>IFERROR(VLOOKUP(C761,Pivot!A:C,3,0),0)</f>
        <v>0</v>
      </c>
    </row>
    <row r="762" spans="1:6" x14ac:dyDescent="0.25">
      <c r="A762" s="63" t="s">
        <v>100</v>
      </c>
      <c r="B762" s="64">
        <v>492408406</v>
      </c>
      <c r="C762" s="64">
        <v>8905450034327</v>
      </c>
      <c r="D762" s="63" t="s">
        <v>232</v>
      </c>
      <c r="E762" s="65">
        <f>IFERROR(VLOOKUP(C762,Pivot!A:B,2,0),0)</f>
        <v>0</v>
      </c>
      <c r="F762" s="65">
        <f>IFERROR(VLOOKUP(C762,Pivot!A:C,3,0),0)</f>
        <v>0</v>
      </c>
    </row>
    <row r="763" spans="1:6" x14ac:dyDescent="0.25">
      <c r="A763" s="63" t="s">
        <v>100</v>
      </c>
      <c r="B763" s="64">
        <v>492408404</v>
      </c>
      <c r="C763" s="64">
        <v>492408404</v>
      </c>
      <c r="D763" s="63" t="s">
        <v>233</v>
      </c>
      <c r="E763" s="65">
        <f>IFERROR(VLOOKUP(C763,Pivot!A:B,2,0),0)</f>
        <v>0</v>
      </c>
      <c r="F763" s="65">
        <f>IFERROR(VLOOKUP(C763,Pivot!A:C,3,0),0)</f>
        <v>0</v>
      </c>
    </row>
    <row r="764" spans="1:6" x14ac:dyDescent="0.25">
      <c r="A764" s="63" t="s">
        <v>100</v>
      </c>
      <c r="B764" s="64">
        <v>492408404</v>
      </c>
      <c r="C764" s="64">
        <v>8905450034303</v>
      </c>
      <c r="D764" s="63" t="s">
        <v>233</v>
      </c>
      <c r="E764" s="65">
        <f>IFERROR(VLOOKUP(C764,Pivot!A:B,2,0),0)</f>
        <v>0</v>
      </c>
      <c r="F764" s="65">
        <f>IFERROR(VLOOKUP(C764,Pivot!A:C,3,0),0)</f>
        <v>0</v>
      </c>
    </row>
    <row r="765" spans="1:6" x14ac:dyDescent="0.25">
      <c r="A765" s="63" t="s">
        <v>100</v>
      </c>
      <c r="B765" s="64">
        <v>492408405</v>
      </c>
      <c r="C765" s="64">
        <v>492408405</v>
      </c>
      <c r="D765" s="63" t="s">
        <v>234</v>
      </c>
      <c r="E765" s="65">
        <f>IFERROR(VLOOKUP(C765,Pivot!A:B,2,0),0)</f>
        <v>0</v>
      </c>
      <c r="F765" s="65">
        <f>IFERROR(VLOOKUP(C765,Pivot!A:C,3,0),0)</f>
        <v>0</v>
      </c>
    </row>
    <row r="766" spans="1:6" x14ac:dyDescent="0.25">
      <c r="A766" s="63" t="s">
        <v>100</v>
      </c>
      <c r="B766" s="64">
        <v>492408405</v>
      </c>
      <c r="C766" s="64">
        <v>8905450034310</v>
      </c>
      <c r="D766" s="63" t="s">
        <v>234</v>
      </c>
      <c r="E766" s="65">
        <f>IFERROR(VLOOKUP(C766,Pivot!A:B,2,0),0)</f>
        <v>0</v>
      </c>
      <c r="F766" s="65">
        <f>IFERROR(VLOOKUP(C766,Pivot!A:C,3,0),0)</f>
        <v>0</v>
      </c>
    </row>
    <row r="767" spans="1:6" x14ac:dyDescent="0.25">
      <c r="A767" s="63" t="s">
        <v>100</v>
      </c>
      <c r="B767" s="64">
        <v>491393718</v>
      </c>
      <c r="C767" s="64">
        <v>8904027106412</v>
      </c>
      <c r="D767" s="63" t="s">
        <v>577</v>
      </c>
      <c r="E767" s="65">
        <f>IFERROR(VLOOKUP(C767,Pivot!A:B,2,0),0)</f>
        <v>0</v>
      </c>
      <c r="F767" s="65">
        <f>IFERROR(VLOOKUP(C767,Pivot!A:C,3,0),0)</f>
        <v>0</v>
      </c>
    </row>
    <row r="768" spans="1:6" x14ac:dyDescent="0.25">
      <c r="A768" s="63" t="s">
        <v>100</v>
      </c>
      <c r="B768" s="64">
        <v>491393716</v>
      </c>
      <c r="C768" s="64">
        <v>8904027106337</v>
      </c>
      <c r="D768" s="63" t="s">
        <v>578</v>
      </c>
      <c r="E768" s="65">
        <f>IFERROR(VLOOKUP(C768,Pivot!A:B,2,0),0)</f>
        <v>0</v>
      </c>
      <c r="F768" s="65">
        <f>IFERROR(VLOOKUP(C768,Pivot!A:C,3,0),0)</f>
        <v>0</v>
      </c>
    </row>
    <row r="769" spans="1:6" x14ac:dyDescent="0.25">
      <c r="A769" s="63" t="s">
        <v>100</v>
      </c>
      <c r="B769" s="64">
        <v>491393715</v>
      </c>
      <c r="C769" s="64">
        <v>8904027106313</v>
      </c>
      <c r="D769" s="63" t="s">
        <v>579</v>
      </c>
      <c r="E769" s="65">
        <f>IFERROR(VLOOKUP(C769,Pivot!A:B,2,0),0)</f>
        <v>0</v>
      </c>
      <c r="F769" s="65">
        <f>IFERROR(VLOOKUP(C769,Pivot!A:C,3,0),0)</f>
        <v>0</v>
      </c>
    </row>
    <row r="770" spans="1:6" x14ac:dyDescent="0.25">
      <c r="A770" s="63" t="s">
        <v>100</v>
      </c>
      <c r="B770" s="64">
        <v>491635295</v>
      </c>
      <c r="C770" s="64">
        <v>491635295</v>
      </c>
      <c r="D770" s="63" t="s">
        <v>580</v>
      </c>
      <c r="E770" s="65">
        <f>IFERROR(VLOOKUP(C770,Pivot!A:B,2,0),0)</f>
        <v>0</v>
      </c>
      <c r="F770" s="65">
        <f>IFERROR(VLOOKUP(C770,Pivot!A:C,3,0),0)</f>
        <v>0</v>
      </c>
    </row>
    <row r="771" spans="1:6" x14ac:dyDescent="0.25">
      <c r="A771" s="63" t="s">
        <v>100</v>
      </c>
      <c r="B771" s="64">
        <v>491635295</v>
      </c>
      <c r="C771" s="64">
        <v>5015353613567</v>
      </c>
      <c r="D771" s="63" t="s">
        <v>580</v>
      </c>
      <c r="E771" s="65">
        <f>IFERROR(VLOOKUP(C771,Pivot!A:B,2,0),0)</f>
        <v>0</v>
      </c>
      <c r="F771" s="65">
        <f>IFERROR(VLOOKUP(C771,Pivot!A:C,3,0),0)</f>
        <v>0</v>
      </c>
    </row>
    <row r="772" spans="1:6" x14ac:dyDescent="0.25">
      <c r="A772" s="63" t="s">
        <v>100</v>
      </c>
      <c r="B772" s="64">
        <v>491635296</v>
      </c>
      <c r="C772" s="64">
        <v>491635296</v>
      </c>
      <c r="D772" s="63" t="s">
        <v>581</v>
      </c>
      <c r="E772" s="65">
        <f>IFERROR(VLOOKUP(C772,Pivot!A:B,2,0),0)</f>
        <v>0</v>
      </c>
      <c r="F772" s="65">
        <f>IFERROR(VLOOKUP(C772,Pivot!A:C,3,0),0)</f>
        <v>0</v>
      </c>
    </row>
    <row r="773" spans="1:6" x14ac:dyDescent="0.25">
      <c r="A773" s="63" t="s">
        <v>100</v>
      </c>
      <c r="B773" s="64">
        <v>491635296</v>
      </c>
      <c r="C773" s="64">
        <v>5015353613574</v>
      </c>
      <c r="D773" s="63" t="s">
        <v>581</v>
      </c>
      <c r="E773" s="65">
        <f>IFERROR(VLOOKUP(C773,Pivot!A:B,2,0),0)</f>
        <v>0</v>
      </c>
      <c r="F773" s="65">
        <f>IFERROR(VLOOKUP(C773,Pivot!A:C,3,0),0)</f>
        <v>0</v>
      </c>
    </row>
    <row r="774" spans="1:6" x14ac:dyDescent="0.25">
      <c r="A774" s="63" t="s">
        <v>100</v>
      </c>
      <c r="B774" s="64">
        <v>491635298</v>
      </c>
      <c r="C774" s="64">
        <v>491635298</v>
      </c>
      <c r="D774" s="63" t="s">
        <v>582</v>
      </c>
      <c r="E774" s="65">
        <f>IFERROR(VLOOKUP(C774,Pivot!A:B,2,0),0)</f>
        <v>0</v>
      </c>
      <c r="F774" s="65">
        <f>IFERROR(VLOOKUP(C774,Pivot!A:C,3,0),0)</f>
        <v>0</v>
      </c>
    </row>
    <row r="775" spans="1:6" x14ac:dyDescent="0.25">
      <c r="A775" s="63" t="s">
        <v>100</v>
      </c>
      <c r="B775" s="64">
        <v>491635298</v>
      </c>
      <c r="C775" s="64">
        <v>5015353613543</v>
      </c>
      <c r="D775" s="63" t="s">
        <v>582</v>
      </c>
      <c r="E775" s="65">
        <f>IFERROR(VLOOKUP(C775,Pivot!A:B,2,0),0)</f>
        <v>0</v>
      </c>
      <c r="F775" s="65">
        <f>IFERROR(VLOOKUP(C775,Pivot!A:C,3,0),0)</f>
        <v>0</v>
      </c>
    </row>
    <row r="776" spans="1:6" x14ac:dyDescent="0.25">
      <c r="A776" s="63" t="s">
        <v>100</v>
      </c>
      <c r="B776" s="64">
        <v>494229810</v>
      </c>
      <c r="C776" s="64">
        <v>494229810</v>
      </c>
      <c r="D776" s="63" t="s">
        <v>583</v>
      </c>
      <c r="E776" s="65">
        <f>IFERROR(VLOOKUP(C776,Pivot!A:B,2,0),0)</f>
        <v>0</v>
      </c>
      <c r="F776" s="65">
        <f>IFERROR(VLOOKUP(C776,Pivot!A:C,3,0),0)</f>
        <v>0</v>
      </c>
    </row>
    <row r="777" spans="1:6" x14ac:dyDescent="0.25">
      <c r="A777" s="63" t="s">
        <v>100</v>
      </c>
      <c r="B777" s="64">
        <v>494229810</v>
      </c>
      <c r="C777" s="64">
        <v>8905450757370</v>
      </c>
      <c r="D777" s="63" t="s">
        <v>583</v>
      </c>
      <c r="E777" s="65">
        <f>IFERROR(VLOOKUP(C777,Pivot!A:B,2,0),0)</f>
        <v>0</v>
      </c>
      <c r="F777" s="65">
        <f>IFERROR(VLOOKUP(C777,Pivot!A:C,3,0),0)</f>
        <v>0</v>
      </c>
    </row>
    <row r="778" spans="1:6" x14ac:dyDescent="0.25">
      <c r="A778" s="63" t="s">
        <v>100</v>
      </c>
      <c r="B778" s="64">
        <v>493662998</v>
      </c>
      <c r="C778" s="64">
        <v>493662998</v>
      </c>
      <c r="D778" s="63" t="s">
        <v>584</v>
      </c>
      <c r="E778" s="65">
        <f>IFERROR(VLOOKUP(C778,Pivot!A:B,2,0),0)</f>
        <v>0</v>
      </c>
      <c r="F778" s="65">
        <f>IFERROR(VLOOKUP(C778,Pivot!A:C,3,0),0)</f>
        <v>0</v>
      </c>
    </row>
    <row r="779" spans="1:6" x14ac:dyDescent="0.25">
      <c r="A779" s="63" t="s">
        <v>100</v>
      </c>
      <c r="B779" s="64">
        <v>493662998</v>
      </c>
      <c r="C779" s="64">
        <v>8905450547674</v>
      </c>
      <c r="D779" s="63" t="s">
        <v>584</v>
      </c>
      <c r="E779" s="65">
        <f>IFERROR(VLOOKUP(C779,Pivot!A:B,2,0),0)</f>
        <v>0</v>
      </c>
      <c r="F779" s="65">
        <f>IFERROR(VLOOKUP(C779,Pivot!A:C,3,0),0)</f>
        <v>0</v>
      </c>
    </row>
    <row r="780" spans="1:6" x14ac:dyDescent="0.25">
      <c r="A780" s="63" t="s">
        <v>100</v>
      </c>
      <c r="B780" s="64">
        <v>493663001</v>
      </c>
      <c r="C780" s="64">
        <v>493663001</v>
      </c>
      <c r="D780" s="63" t="s">
        <v>585</v>
      </c>
      <c r="E780" s="65">
        <f>IFERROR(VLOOKUP(C780,Pivot!A:B,2,0),0)</f>
        <v>0</v>
      </c>
      <c r="F780" s="65">
        <f>IFERROR(VLOOKUP(C780,Pivot!A:C,3,0),0)</f>
        <v>0</v>
      </c>
    </row>
    <row r="781" spans="1:6" x14ac:dyDescent="0.25">
      <c r="A781" s="63" t="s">
        <v>100</v>
      </c>
      <c r="B781" s="64">
        <v>493663001</v>
      </c>
      <c r="C781" s="64">
        <v>8905450547704</v>
      </c>
      <c r="D781" s="63" t="s">
        <v>585</v>
      </c>
      <c r="E781" s="65">
        <f>IFERROR(VLOOKUP(C781,Pivot!A:B,2,0),0)</f>
        <v>0</v>
      </c>
      <c r="F781" s="65">
        <f>IFERROR(VLOOKUP(C781,Pivot!A:C,3,0),0)</f>
        <v>0</v>
      </c>
    </row>
    <row r="782" spans="1:6" x14ac:dyDescent="0.25">
      <c r="A782" s="63" t="s">
        <v>100</v>
      </c>
      <c r="B782" s="64">
        <v>493663000</v>
      </c>
      <c r="C782" s="64">
        <v>493663000</v>
      </c>
      <c r="D782" s="63" t="s">
        <v>586</v>
      </c>
      <c r="E782" s="65">
        <f>IFERROR(VLOOKUP(C782,Pivot!A:B,2,0),0)</f>
        <v>0</v>
      </c>
      <c r="F782" s="65">
        <f>IFERROR(VLOOKUP(C782,Pivot!A:C,3,0),0)</f>
        <v>0</v>
      </c>
    </row>
    <row r="783" spans="1:6" x14ac:dyDescent="0.25">
      <c r="A783" s="63" t="s">
        <v>100</v>
      </c>
      <c r="B783" s="64">
        <v>493663000</v>
      </c>
      <c r="C783" s="64">
        <v>8905450547698</v>
      </c>
      <c r="D783" s="63" t="s">
        <v>586</v>
      </c>
      <c r="E783" s="65">
        <f>IFERROR(VLOOKUP(C783,Pivot!A:B,2,0),0)</f>
        <v>0</v>
      </c>
      <c r="F783" s="65">
        <f>IFERROR(VLOOKUP(C783,Pivot!A:C,3,0),0)</f>
        <v>0</v>
      </c>
    </row>
    <row r="784" spans="1:6" x14ac:dyDescent="0.25">
      <c r="A784" s="63" t="s">
        <v>100</v>
      </c>
      <c r="B784" s="64">
        <v>493662999</v>
      </c>
      <c r="C784" s="64">
        <v>493662999</v>
      </c>
      <c r="D784" s="63" t="s">
        <v>587</v>
      </c>
      <c r="E784" s="65">
        <f>IFERROR(VLOOKUP(C784,Pivot!A:B,2,0),0)</f>
        <v>0</v>
      </c>
      <c r="F784" s="65">
        <f>IFERROR(VLOOKUP(C784,Pivot!A:C,3,0),0)</f>
        <v>0</v>
      </c>
    </row>
    <row r="785" spans="1:6" x14ac:dyDescent="0.25">
      <c r="A785" s="63" t="s">
        <v>100</v>
      </c>
      <c r="B785" s="64">
        <v>493662999</v>
      </c>
      <c r="C785" s="64">
        <v>8905450547681</v>
      </c>
      <c r="D785" s="63" t="s">
        <v>587</v>
      </c>
      <c r="E785" s="65">
        <f>IFERROR(VLOOKUP(C785,Pivot!A:B,2,0),0)</f>
        <v>0</v>
      </c>
      <c r="F785" s="65">
        <f>IFERROR(VLOOKUP(C785,Pivot!A:C,3,0),0)</f>
        <v>0</v>
      </c>
    </row>
    <row r="786" spans="1:6" x14ac:dyDescent="0.25">
      <c r="A786" s="63" t="s">
        <v>100</v>
      </c>
      <c r="B786" s="64">
        <v>494348060</v>
      </c>
      <c r="C786" s="64">
        <v>8905450889446</v>
      </c>
      <c r="D786" s="63" t="s">
        <v>588</v>
      </c>
      <c r="E786" s="65">
        <f>IFERROR(VLOOKUP(C786,Pivot!A:B,2,0),0)</f>
        <v>0</v>
      </c>
      <c r="F786" s="65">
        <f>IFERROR(VLOOKUP(C786,Pivot!A:C,3,0),0)</f>
        <v>0</v>
      </c>
    </row>
    <row r="787" spans="1:6" x14ac:dyDescent="0.25">
      <c r="A787" s="63" t="s">
        <v>100</v>
      </c>
      <c r="B787" s="64">
        <v>490619093</v>
      </c>
      <c r="C787" s="64">
        <v>5015353068114</v>
      </c>
      <c r="D787" s="63" t="s">
        <v>589</v>
      </c>
      <c r="E787" s="65">
        <f>IFERROR(VLOOKUP(C787,Pivot!A:B,2,0),0)</f>
        <v>0</v>
      </c>
      <c r="F787" s="65">
        <f>IFERROR(VLOOKUP(C787,Pivot!A:C,3,0),0)</f>
        <v>0</v>
      </c>
    </row>
    <row r="788" spans="1:6" x14ac:dyDescent="0.25">
      <c r="A788" s="63" t="s">
        <v>100</v>
      </c>
      <c r="B788" s="64">
        <v>490619093</v>
      </c>
      <c r="C788" s="64">
        <v>5015353663203</v>
      </c>
      <c r="D788" s="63" t="s">
        <v>589</v>
      </c>
      <c r="E788" s="65">
        <f>IFERROR(VLOOKUP(C788,Pivot!A:B,2,0),0)</f>
        <v>0</v>
      </c>
      <c r="F788" s="65">
        <f>IFERROR(VLOOKUP(C788,Pivot!A:C,3,0),0)</f>
        <v>0</v>
      </c>
    </row>
    <row r="789" spans="1:6" x14ac:dyDescent="0.25">
      <c r="A789" s="63" t="s">
        <v>100</v>
      </c>
      <c r="B789" s="64">
        <v>493175523</v>
      </c>
      <c r="C789" s="64">
        <v>8905450250505</v>
      </c>
      <c r="D789" s="63" t="s">
        <v>590</v>
      </c>
      <c r="E789" s="65">
        <f>IFERROR(VLOOKUP(C789,Pivot!A:B,2,0),0)</f>
        <v>0</v>
      </c>
      <c r="F789" s="65">
        <f>IFERROR(VLOOKUP(C789,Pivot!A:C,3,0),0)</f>
        <v>0</v>
      </c>
    </row>
    <row r="790" spans="1:6" x14ac:dyDescent="0.25">
      <c r="A790" s="63" t="s">
        <v>100</v>
      </c>
      <c r="B790" s="64">
        <v>492408341</v>
      </c>
      <c r="C790" s="64">
        <v>8905414004496</v>
      </c>
      <c r="D790" s="63" t="s">
        <v>591</v>
      </c>
      <c r="E790" s="65">
        <f>IFERROR(VLOOKUP(C790,Pivot!A:B,2,0),0)</f>
        <v>0</v>
      </c>
      <c r="F790" s="65">
        <f>IFERROR(VLOOKUP(C790,Pivot!A:C,3,0),0)</f>
        <v>0</v>
      </c>
    </row>
    <row r="791" spans="1:6" x14ac:dyDescent="0.25">
      <c r="A791" s="63" t="s">
        <v>100</v>
      </c>
      <c r="B791" s="64">
        <v>492408340</v>
      </c>
      <c r="C791" s="64">
        <v>8905414004489</v>
      </c>
      <c r="D791" s="63" t="s">
        <v>592</v>
      </c>
      <c r="E791" s="65">
        <f>IFERROR(VLOOKUP(C791,Pivot!A:B,2,0),0)</f>
        <v>0</v>
      </c>
      <c r="F791" s="65">
        <f>IFERROR(VLOOKUP(C791,Pivot!A:C,3,0),0)</f>
        <v>0</v>
      </c>
    </row>
    <row r="792" spans="1:6" x14ac:dyDescent="0.25">
      <c r="A792" s="63" t="s">
        <v>100</v>
      </c>
      <c r="B792" s="64">
        <v>490619131</v>
      </c>
      <c r="C792" s="64">
        <v>5014631012290</v>
      </c>
      <c r="D792" s="63" t="s">
        <v>593</v>
      </c>
      <c r="E792" s="65">
        <f>IFERROR(VLOOKUP(C792,Pivot!A:B,2,0),0)</f>
        <v>0</v>
      </c>
      <c r="F792" s="65">
        <f>IFERROR(VLOOKUP(C792,Pivot!A:C,3,0),0)</f>
        <v>0</v>
      </c>
    </row>
    <row r="793" spans="1:6" x14ac:dyDescent="0.25">
      <c r="A793" s="63" t="s">
        <v>100</v>
      </c>
      <c r="B793" s="64">
        <v>490619131</v>
      </c>
      <c r="C793" s="64">
        <v>5015353107264</v>
      </c>
      <c r="D793" s="63" t="s">
        <v>593</v>
      </c>
      <c r="E793" s="65">
        <f>IFERROR(VLOOKUP(C793,Pivot!A:B,2,0),0)</f>
        <v>0</v>
      </c>
      <c r="F793" s="65">
        <f>IFERROR(VLOOKUP(C793,Pivot!A:C,3,0),0)</f>
        <v>0</v>
      </c>
    </row>
    <row r="794" spans="1:6" x14ac:dyDescent="0.25">
      <c r="A794" s="63" t="s">
        <v>100</v>
      </c>
      <c r="B794" s="64">
        <v>490619131</v>
      </c>
      <c r="C794" s="64">
        <v>5015353661155</v>
      </c>
      <c r="D794" s="63" t="s">
        <v>593</v>
      </c>
      <c r="E794" s="65">
        <f>IFERROR(VLOOKUP(C794,Pivot!A:B,2,0),0)</f>
        <v>0</v>
      </c>
      <c r="F794" s="65">
        <f>IFERROR(VLOOKUP(C794,Pivot!A:C,3,0),0)</f>
        <v>0</v>
      </c>
    </row>
    <row r="795" spans="1:6" x14ac:dyDescent="0.25">
      <c r="A795" s="63" t="s">
        <v>100</v>
      </c>
      <c r="B795" s="64">
        <v>490619131</v>
      </c>
      <c r="C795" s="64">
        <v>5037832304742</v>
      </c>
      <c r="D795" s="63" t="s">
        <v>593</v>
      </c>
      <c r="E795" s="65">
        <f>IFERROR(VLOOKUP(C795,Pivot!A:B,2,0),0)</f>
        <v>0</v>
      </c>
      <c r="F795" s="65">
        <f>IFERROR(VLOOKUP(C795,Pivot!A:C,3,0),0)</f>
        <v>0</v>
      </c>
    </row>
    <row r="796" spans="1:6" x14ac:dyDescent="0.25">
      <c r="A796" s="63" t="s">
        <v>100</v>
      </c>
      <c r="B796" s="64">
        <v>493175522</v>
      </c>
      <c r="C796" s="64">
        <v>8905450250499</v>
      </c>
      <c r="D796" s="63" t="s">
        <v>594</v>
      </c>
      <c r="E796" s="65">
        <f>IFERROR(VLOOKUP(C796,Pivot!A:B,2,0),0)</f>
        <v>0</v>
      </c>
      <c r="F796" s="65">
        <f>IFERROR(VLOOKUP(C796,Pivot!A:C,3,0),0)</f>
        <v>0</v>
      </c>
    </row>
    <row r="797" spans="1:6" x14ac:dyDescent="0.25">
      <c r="A797" s="63" t="s">
        <v>100</v>
      </c>
      <c r="B797" s="64">
        <v>492408338</v>
      </c>
      <c r="C797" s="64">
        <v>8905414004465</v>
      </c>
      <c r="D797" s="63" t="s">
        <v>595</v>
      </c>
      <c r="E797" s="65">
        <f>IFERROR(VLOOKUP(C797,Pivot!A:B,2,0),0)</f>
        <v>0</v>
      </c>
      <c r="F797" s="65">
        <f>IFERROR(VLOOKUP(C797,Pivot!A:C,3,0),0)</f>
        <v>0</v>
      </c>
    </row>
    <row r="798" spans="1:6" x14ac:dyDescent="0.25">
      <c r="A798" s="63" t="s">
        <v>100</v>
      </c>
      <c r="B798" s="64">
        <v>492408339</v>
      </c>
      <c r="C798" s="64">
        <v>8905414004472</v>
      </c>
      <c r="D798" s="63" t="s">
        <v>596</v>
      </c>
      <c r="E798" s="65">
        <f>IFERROR(VLOOKUP(C798,Pivot!A:B,2,0),0)</f>
        <v>0</v>
      </c>
      <c r="F798" s="65">
        <f>IFERROR(VLOOKUP(C798,Pivot!A:C,3,0),0)</f>
        <v>0</v>
      </c>
    </row>
    <row r="799" spans="1:6" x14ac:dyDescent="0.25">
      <c r="A799" s="63" t="s">
        <v>100</v>
      </c>
      <c r="B799" s="64">
        <v>492408119</v>
      </c>
      <c r="C799" s="64">
        <v>8902491016671</v>
      </c>
      <c r="D799" s="63" t="s">
        <v>256</v>
      </c>
      <c r="E799" s="65">
        <f>IFERROR(VLOOKUP(C799,Pivot!A:B,2,0),0)</f>
        <v>0</v>
      </c>
      <c r="F799" s="65">
        <f>IFERROR(VLOOKUP(C799,Pivot!A:C,3,0),0)</f>
        <v>0</v>
      </c>
    </row>
    <row r="800" spans="1:6" x14ac:dyDescent="0.25">
      <c r="A800" s="63" t="s">
        <v>100</v>
      </c>
      <c r="B800" s="64">
        <v>492408399</v>
      </c>
      <c r="C800" s="64">
        <v>492408399</v>
      </c>
      <c r="D800" s="63" t="s">
        <v>266</v>
      </c>
      <c r="E800" s="65">
        <f>IFERROR(VLOOKUP(C800,Pivot!A:B,2,0),0)</f>
        <v>0</v>
      </c>
      <c r="F800" s="65">
        <f>IFERROR(VLOOKUP(C800,Pivot!A:C,3,0),0)</f>
        <v>0</v>
      </c>
    </row>
    <row r="801" spans="1:6" x14ac:dyDescent="0.25">
      <c r="A801" s="63" t="s">
        <v>100</v>
      </c>
      <c r="B801" s="64">
        <v>492408399</v>
      </c>
      <c r="C801" s="64">
        <v>8905450034259</v>
      </c>
      <c r="D801" s="63" t="s">
        <v>266</v>
      </c>
      <c r="E801" s="65">
        <f>IFERROR(VLOOKUP(C801,Pivot!A:B,2,0),0)</f>
        <v>0</v>
      </c>
      <c r="F801" s="65">
        <f>IFERROR(VLOOKUP(C801,Pivot!A:C,3,0),0)</f>
        <v>0</v>
      </c>
    </row>
    <row r="802" spans="1:6" x14ac:dyDescent="0.25">
      <c r="A802" s="63" t="s">
        <v>100</v>
      </c>
      <c r="B802" s="64">
        <v>493663379</v>
      </c>
      <c r="C802" s="64">
        <v>493663379</v>
      </c>
      <c r="D802" s="63" t="s">
        <v>597</v>
      </c>
      <c r="E802" s="65">
        <f>IFERROR(VLOOKUP(C802,Pivot!A:B,2,0),0)</f>
        <v>0</v>
      </c>
      <c r="F802" s="65">
        <f>IFERROR(VLOOKUP(C802,Pivot!A:C,3,0),0)</f>
        <v>0</v>
      </c>
    </row>
    <row r="803" spans="1:6" x14ac:dyDescent="0.25">
      <c r="A803" s="63" t="s">
        <v>100</v>
      </c>
      <c r="B803" s="64">
        <v>493663379</v>
      </c>
      <c r="C803" s="64">
        <v>778988381014</v>
      </c>
      <c r="D803" s="63" t="s">
        <v>597</v>
      </c>
      <c r="E803" s="65">
        <f>IFERROR(VLOOKUP(C803,Pivot!A:B,2,0),0)</f>
        <v>0</v>
      </c>
      <c r="F803" s="65">
        <f>IFERROR(VLOOKUP(C803,Pivot!A:C,3,0),0)</f>
        <v>0</v>
      </c>
    </row>
    <row r="804" spans="1:6" x14ac:dyDescent="0.25">
      <c r="A804" s="63" t="s">
        <v>100</v>
      </c>
      <c r="B804" s="64">
        <v>492363468</v>
      </c>
      <c r="C804" s="64">
        <v>3870003575365</v>
      </c>
      <c r="D804" s="63" t="s">
        <v>598</v>
      </c>
      <c r="E804" s="65">
        <f>IFERROR(VLOOKUP(C804,Pivot!A:B,2,0),0)</f>
        <v>0</v>
      </c>
      <c r="F804" s="65">
        <f>IFERROR(VLOOKUP(C804,Pivot!A:C,3,0),0)</f>
        <v>0</v>
      </c>
    </row>
    <row r="805" spans="1:6" x14ac:dyDescent="0.25">
      <c r="A805" s="63" t="s">
        <v>100</v>
      </c>
      <c r="B805" s="64">
        <v>492363467</v>
      </c>
      <c r="C805" s="64">
        <v>3870003575358</v>
      </c>
      <c r="D805" s="63" t="s">
        <v>599</v>
      </c>
      <c r="E805" s="65">
        <f>IFERROR(VLOOKUP(C805,Pivot!A:B,2,0),0)</f>
        <v>0</v>
      </c>
      <c r="F805" s="65">
        <f>IFERROR(VLOOKUP(C805,Pivot!A:C,3,0),0)</f>
        <v>0</v>
      </c>
    </row>
    <row r="806" spans="1:6" x14ac:dyDescent="0.25">
      <c r="A806" s="63" t="s">
        <v>100</v>
      </c>
      <c r="B806" s="64">
        <v>492363473</v>
      </c>
      <c r="C806" s="64">
        <v>3870003575372</v>
      </c>
      <c r="D806" s="63" t="s">
        <v>600</v>
      </c>
      <c r="E806" s="65">
        <f>IFERROR(VLOOKUP(C806,Pivot!A:B,2,0),0)</f>
        <v>0</v>
      </c>
      <c r="F806" s="65">
        <f>IFERROR(VLOOKUP(C806,Pivot!A:C,3,0),0)</f>
        <v>0</v>
      </c>
    </row>
    <row r="807" spans="1:6" x14ac:dyDescent="0.25">
      <c r="A807" s="63" t="s">
        <v>100</v>
      </c>
      <c r="B807" s="64">
        <v>493664537</v>
      </c>
      <c r="C807" s="64">
        <v>8904391802163</v>
      </c>
      <c r="D807" s="63" t="s">
        <v>601</v>
      </c>
      <c r="E807" s="65">
        <f>IFERROR(VLOOKUP(C807,Pivot!A:B,2,0),0)</f>
        <v>0</v>
      </c>
      <c r="F807" s="65">
        <f>IFERROR(VLOOKUP(C807,Pivot!A:C,3,0),0)</f>
        <v>0</v>
      </c>
    </row>
    <row r="808" spans="1:6" x14ac:dyDescent="0.25">
      <c r="A808" s="63" t="s">
        <v>100</v>
      </c>
      <c r="B808" s="64">
        <v>493664536</v>
      </c>
      <c r="C808" s="64">
        <v>8904391802156</v>
      </c>
      <c r="D808" s="63" t="s">
        <v>602</v>
      </c>
      <c r="E808" s="65">
        <f>IFERROR(VLOOKUP(C808,Pivot!A:B,2,0),0)</f>
        <v>0</v>
      </c>
      <c r="F808" s="65">
        <f>IFERROR(VLOOKUP(C808,Pivot!A:C,3,0),0)</f>
        <v>0</v>
      </c>
    </row>
    <row r="809" spans="1:6" x14ac:dyDescent="0.25">
      <c r="A809" s="63" t="s">
        <v>100</v>
      </c>
      <c r="B809" s="64">
        <v>493664539</v>
      </c>
      <c r="C809" s="64">
        <v>8904391803757</v>
      </c>
      <c r="D809" s="63" t="s">
        <v>603</v>
      </c>
      <c r="E809" s="65">
        <f>IFERROR(VLOOKUP(C809,Pivot!A:B,2,0),0)</f>
        <v>0</v>
      </c>
      <c r="F809" s="65">
        <f>IFERROR(VLOOKUP(C809,Pivot!A:C,3,0),0)</f>
        <v>0</v>
      </c>
    </row>
    <row r="810" spans="1:6" x14ac:dyDescent="0.25">
      <c r="A810" s="63" t="s">
        <v>100</v>
      </c>
      <c r="B810" s="64">
        <v>492409376</v>
      </c>
      <c r="C810" s="64">
        <v>8906046949933</v>
      </c>
      <c r="D810" s="63" t="s">
        <v>270</v>
      </c>
      <c r="E810" s="65">
        <f>IFERROR(VLOOKUP(C810,Pivot!A:B,2,0),0)</f>
        <v>0</v>
      </c>
      <c r="F810" s="65">
        <f>IFERROR(VLOOKUP(C810,Pivot!A:C,3,0),0)</f>
        <v>0</v>
      </c>
    </row>
    <row r="811" spans="1:6" x14ac:dyDescent="0.25">
      <c r="A811" s="63" t="s">
        <v>100</v>
      </c>
      <c r="B811" s="64">
        <v>492409108</v>
      </c>
      <c r="C811" s="64">
        <v>8905450037625</v>
      </c>
      <c r="D811" s="63" t="s">
        <v>271</v>
      </c>
      <c r="E811" s="65">
        <f>IFERROR(VLOOKUP(C811,Pivot!A:B,2,0),0)</f>
        <v>0</v>
      </c>
      <c r="F811" s="65">
        <f>IFERROR(VLOOKUP(C811,Pivot!A:C,3,0),0)</f>
        <v>0</v>
      </c>
    </row>
    <row r="812" spans="1:6" x14ac:dyDescent="0.25">
      <c r="A812" s="63" t="s">
        <v>100</v>
      </c>
      <c r="B812" s="64">
        <v>493175423</v>
      </c>
      <c r="C812" s="64">
        <v>8905450233355</v>
      </c>
      <c r="D812" s="63" t="s">
        <v>272</v>
      </c>
      <c r="E812" s="65">
        <f>IFERROR(VLOOKUP(C812,Pivot!A:B,2,0),0)</f>
        <v>0</v>
      </c>
      <c r="F812" s="65">
        <f>IFERROR(VLOOKUP(C812,Pivot!A:C,3,0),0)</f>
        <v>0</v>
      </c>
    </row>
    <row r="813" spans="1:6" x14ac:dyDescent="0.25">
      <c r="A813" s="63" t="s">
        <v>100</v>
      </c>
      <c r="B813" s="64">
        <v>494229671</v>
      </c>
      <c r="C813" s="64">
        <v>8904391803894</v>
      </c>
      <c r="D813" s="63" t="s">
        <v>604</v>
      </c>
      <c r="E813" s="65">
        <f>IFERROR(VLOOKUP(C813,Pivot!A:B,2,0),0)</f>
        <v>0</v>
      </c>
      <c r="F813" s="65">
        <f>IFERROR(VLOOKUP(C813,Pivot!A:C,3,0),0)</f>
        <v>0</v>
      </c>
    </row>
    <row r="814" spans="1:6" x14ac:dyDescent="0.25">
      <c r="A814" s="63" t="s">
        <v>100</v>
      </c>
      <c r="B814" s="64">
        <v>493664538</v>
      </c>
      <c r="C814" s="64">
        <v>616985376797</v>
      </c>
      <c r="D814" s="63" t="s">
        <v>605</v>
      </c>
      <c r="E814" s="65">
        <f>IFERROR(VLOOKUP(C814,Pivot!A:B,2,0),0)</f>
        <v>0</v>
      </c>
      <c r="F814" s="65">
        <f>IFERROR(VLOOKUP(C814,Pivot!A:C,3,0),0)</f>
        <v>0</v>
      </c>
    </row>
    <row r="815" spans="1:6" x14ac:dyDescent="0.25">
      <c r="A815" s="63" t="s">
        <v>100</v>
      </c>
      <c r="B815" s="64">
        <v>494229670</v>
      </c>
      <c r="C815" s="64">
        <v>8904391803887</v>
      </c>
      <c r="D815" s="63" t="s">
        <v>606</v>
      </c>
      <c r="E815" s="65">
        <f>IFERROR(VLOOKUP(C815,Pivot!A:B,2,0),0)</f>
        <v>0</v>
      </c>
      <c r="F815" s="65">
        <f>IFERROR(VLOOKUP(C815,Pivot!A:C,3,0),0)</f>
        <v>0</v>
      </c>
    </row>
    <row r="816" spans="1:6" x14ac:dyDescent="0.25">
      <c r="A816" s="63" t="s">
        <v>100</v>
      </c>
      <c r="B816" s="64">
        <v>493664541</v>
      </c>
      <c r="C816" s="64">
        <v>493664541</v>
      </c>
      <c r="D816" s="63" t="s">
        <v>607</v>
      </c>
      <c r="E816" s="65">
        <f>IFERROR(VLOOKUP(C816,Pivot!A:B,2,0),0)</f>
        <v>0</v>
      </c>
      <c r="F816" s="65">
        <f>IFERROR(VLOOKUP(C816,Pivot!A:C,3,0),0)</f>
        <v>0</v>
      </c>
    </row>
    <row r="817" spans="1:6" x14ac:dyDescent="0.25">
      <c r="A817" s="63" t="s">
        <v>100</v>
      </c>
      <c r="B817" s="64">
        <v>493664541</v>
      </c>
      <c r="C817" s="64">
        <v>8904391800008</v>
      </c>
      <c r="D817" s="63" t="s">
        <v>607</v>
      </c>
      <c r="E817" s="65">
        <f>IFERROR(VLOOKUP(C817,Pivot!A:B,2,0),0)</f>
        <v>0</v>
      </c>
      <c r="F817" s="65">
        <f>IFERROR(VLOOKUP(C817,Pivot!A:C,3,0),0)</f>
        <v>0</v>
      </c>
    </row>
    <row r="818" spans="1:6" x14ac:dyDescent="0.25">
      <c r="A818" s="63" t="s">
        <v>100</v>
      </c>
      <c r="B818" s="64">
        <v>494230275</v>
      </c>
      <c r="C818" s="64">
        <v>8904391804617</v>
      </c>
      <c r="D818" s="63" t="s">
        <v>608</v>
      </c>
      <c r="E818" s="65">
        <f>IFERROR(VLOOKUP(C818,Pivot!A:B,2,0),0)</f>
        <v>0</v>
      </c>
      <c r="F818" s="65">
        <f>IFERROR(VLOOKUP(C818,Pivot!A:C,3,0),0)</f>
        <v>0</v>
      </c>
    </row>
    <row r="819" spans="1:6" x14ac:dyDescent="0.25">
      <c r="A819" s="63" t="s">
        <v>100</v>
      </c>
      <c r="B819" s="64">
        <v>494230272</v>
      </c>
      <c r="C819" s="64">
        <v>8904391804587</v>
      </c>
      <c r="D819" s="63" t="s">
        <v>609</v>
      </c>
      <c r="E819" s="65">
        <f>IFERROR(VLOOKUP(C819,Pivot!A:B,2,0),0)</f>
        <v>0</v>
      </c>
      <c r="F819" s="65">
        <f>IFERROR(VLOOKUP(C819,Pivot!A:C,3,0),0)</f>
        <v>0</v>
      </c>
    </row>
    <row r="820" spans="1:6" x14ac:dyDescent="0.25">
      <c r="A820" s="63" t="s">
        <v>100</v>
      </c>
      <c r="B820" s="64">
        <v>494230273</v>
      </c>
      <c r="C820" s="64">
        <v>8904391804594</v>
      </c>
      <c r="D820" s="63" t="s">
        <v>610</v>
      </c>
      <c r="E820" s="65">
        <f>IFERROR(VLOOKUP(C820,Pivot!A:B,2,0),0)</f>
        <v>0</v>
      </c>
      <c r="F820" s="65">
        <f>IFERROR(VLOOKUP(C820,Pivot!A:C,3,0),0)</f>
        <v>0</v>
      </c>
    </row>
    <row r="821" spans="1:6" x14ac:dyDescent="0.25">
      <c r="A821" s="63" t="s">
        <v>100</v>
      </c>
      <c r="B821" s="64">
        <v>494230274</v>
      </c>
      <c r="C821" s="64">
        <v>8904391804600</v>
      </c>
      <c r="D821" s="63" t="s">
        <v>611</v>
      </c>
      <c r="E821" s="65">
        <f>IFERROR(VLOOKUP(C821,Pivot!A:B,2,0),0)</f>
        <v>0</v>
      </c>
      <c r="F821" s="65">
        <f>IFERROR(VLOOKUP(C821,Pivot!A:C,3,0),0)</f>
        <v>0</v>
      </c>
    </row>
    <row r="822" spans="1:6" x14ac:dyDescent="0.25">
      <c r="A822" s="63" t="s">
        <v>100</v>
      </c>
      <c r="B822" s="64">
        <v>492337048</v>
      </c>
      <c r="C822" s="64">
        <v>8904301785036</v>
      </c>
      <c r="D822" s="63" t="s">
        <v>612</v>
      </c>
      <c r="E822" s="65">
        <f>IFERROR(VLOOKUP(C822,Pivot!A:B,2,0),0)</f>
        <v>0</v>
      </c>
      <c r="F822" s="65">
        <f>IFERROR(VLOOKUP(C822,Pivot!A:C,3,0),0)</f>
        <v>0</v>
      </c>
    </row>
    <row r="823" spans="1:6" x14ac:dyDescent="0.25">
      <c r="A823" s="63" t="s">
        <v>100</v>
      </c>
      <c r="B823" s="64">
        <v>492337049</v>
      </c>
      <c r="C823" s="64">
        <v>8904301785043</v>
      </c>
      <c r="D823" s="63" t="s">
        <v>613</v>
      </c>
      <c r="E823" s="65">
        <f>IFERROR(VLOOKUP(C823,Pivot!A:B,2,0),0)</f>
        <v>0</v>
      </c>
      <c r="F823" s="65">
        <f>IFERROR(VLOOKUP(C823,Pivot!A:C,3,0),0)</f>
        <v>0</v>
      </c>
    </row>
    <row r="824" spans="1:6" x14ac:dyDescent="0.25">
      <c r="A824" s="63" t="s">
        <v>100</v>
      </c>
      <c r="B824" s="64">
        <v>492337047</v>
      </c>
      <c r="C824" s="64">
        <v>8904301785029</v>
      </c>
      <c r="D824" s="63" t="s">
        <v>614</v>
      </c>
      <c r="E824" s="65">
        <f>IFERROR(VLOOKUP(C824,Pivot!A:B,2,0),0)</f>
        <v>0</v>
      </c>
      <c r="F824" s="65">
        <f>IFERROR(VLOOKUP(C824,Pivot!A:C,3,0),0)</f>
        <v>0</v>
      </c>
    </row>
    <row r="825" spans="1:6" x14ac:dyDescent="0.25">
      <c r="A825" s="63" t="s">
        <v>100</v>
      </c>
      <c r="B825" s="64">
        <v>492337050</v>
      </c>
      <c r="C825" s="64">
        <v>8904301785050</v>
      </c>
      <c r="D825" s="63" t="s">
        <v>615</v>
      </c>
      <c r="E825" s="65">
        <f>IFERROR(VLOOKUP(C825,Pivot!A:B,2,0),0)</f>
        <v>0</v>
      </c>
      <c r="F825" s="65">
        <f>IFERROR(VLOOKUP(C825,Pivot!A:C,3,0),0)</f>
        <v>0</v>
      </c>
    </row>
    <row r="826" spans="1:6" x14ac:dyDescent="0.25">
      <c r="A826" s="63" t="s">
        <v>100</v>
      </c>
      <c r="B826" s="64">
        <v>492337041</v>
      </c>
      <c r="C826" s="64">
        <v>8904301784961</v>
      </c>
      <c r="D826" s="63" t="s">
        <v>616</v>
      </c>
      <c r="E826" s="65">
        <f>IFERROR(VLOOKUP(C826,Pivot!A:B,2,0),0)</f>
        <v>0</v>
      </c>
      <c r="F826" s="65">
        <f>IFERROR(VLOOKUP(C826,Pivot!A:C,3,0),0)</f>
        <v>0</v>
      </c>
    </row>
    <row r="827" spans="1:6" x14ac:dyDescent="0.25">
      <c r="A827" s="63" t="s">
        <v>100</v>
      </c>
      <c r="B827" s="64">
        <v>492337042</v>
      </c>
      <c r="C827" s="64">
        <v>8904301784978</v>
      </c>
      <c r="D827" s="63" t="s">
        <v>617</v>
      </c>
      <c r="E827" s="65">
        <f>IFERROR(VLOOKUP(C827,Pivot!A:B,2,0),0)</f>
        <v>0</v>
      </c>
      <c r="F827" s="65">
        <f>IFERROR(VLOOKUP(C827,Pivot!A:C,3,0),0)</f>
        <v>0</v>
      </c>
    </row>
    <row r="828" spans="1:6" x14ac:dyDescent="0.25">
      <c r="A828" s="63" t="s">
        <v>100</v>
      </c>
      <c r="B828" s="64">
        <v>492337044</v>
      </c>
      <c r="C828" s="64">
        <v>8904301784992</v>
      </c>
      <c r="D828" s="63" t="s">
        <v>618</v>
      </c>
      <c r="E828" s="65">
        <f>IFERROR(VLOOKUP(C828,Pivot!A:B,2,0),0)</f>
        <v>0</v>
      </c>
      <c r="F828" s="65">
        <f>IFERROR(VLOOKUP(C828,Pivot!A:C,3,0),0)</f>
        <v>0</v>
      </c>
    </row>
    <row r="829" spans="1:6" x14ac:dyDescent="0.25">
      <c r="A829" s="63" t="s">
        <v>100</v>
      </c>
      <c r="B829" s="64">
        <v>492337045</v>
      </c>
      <c r="C829" s="64">
        <v>8904301785005</v>
      </c>
      <c r="D829" s="63" t="s">
        <v>619</v>
      </c>
      <c r="E829" s="65">
        <f>IFERROR(VLOOKUP(C829,Pivot!A:B,2,0),0)</f>
        <v>0</v>
      </c>
      <c r="F829" s="65">
        <f>IFERROR(VLOOKUP(C829,Pivot!A:C,3,0),0)</f>
        <v>0</v>
      </c>
    </row>
    <row r="830" spans="1:6" x14ac:dyDescent="0.25">
      <c r="A830" s="63" t="s">
        <v>100</v>
      </c>
      <c r="B830" s="64">
        <v>492337043</v>
      </c>
      <c r="C830" s="64">
        <v>8904301784985</v>
      </c>
      <c r="D830" s="63" t="s">
        <v>620</v>
      </c>
      <c r="E830" s="65">
        <f>IFERROR(VLOOKUP(C830,Pivot!A:B,2,0),0)</f>
        <v>0</v>
      </c>
      <c r="F830" s="65">
        <f>IFERROR(VLOOKUP(C830,Pivot!A:C,3,0),0)</f>
        <v>0</v>
      </c>
    </row>
    <row r="831" spans="1:6" x14ac:dyDescent="0.25">
      <c r="A831" s="63" t="s">
        <v>100</v>
      </c>
      <c r="B831" s="64">
        <v>492337046</v>
      </c>
      <c r="C831" s="64">
        <v>8904301785012</v>
      </c>
      <c r="D831" s="63" t="s">
        <v>621</v>
      </c>
      <c r="E831" s="65">
        <f>IFERROR(VLOOKUP(C831,Pivot!A:B,2,0),0)</f>
        <v>0</v>
      </c>
      <c r="F831" s="65">
        <f>IFERROR(VLOOKUP(C831,Pivot!A:C,3,0),0)</f>
        <v>0</v>
      </c>
    </row>
    <row r="832" spans="1:6" x14ac:dyDescent="0.25">
      <c r="A832" s="63" t="s">
        <v>100</v>
      </c>
      <c r="B832" s="64">
        <v>492365288</v>
      </c>
      <c r="C832" s="64">
        <v>5050048060943</v>
      </c>
      <c r="D832" s="63" t="s">
        <v>622</v>
      </c>
      <c r="E832" s="65">
        <f>IFERROR(VLOOKUP(C832,Pivot!A:B,2,0),0)</f>
        <v>0</v>
      </c>
      <c r="F832" s="65">
        <f>IFERROR(VLOOKUP(C832,Pivot!A:C,3,0),0)</f>
        <v>0</v>
      </c>
    </row>
    <row r="833" spans="1:6" x14ac:dyDescent="0.25">
      <c r="A833" s="63" t="s">
        <v>100</v>
      </c>
      <c r="B833" s="64">
        <v>492365286</v>
      </c>
      <c r="C833" s="64">
        <v>5050048168885</v>
      </c>
      <c r="D833" s="63" t="s">
        <v>623</v>
      </c>
      <c r="E833" s="65">
        <f>IFERROR(VLOOKUP(C833,Pivot!A:B,2,0),0)</f>
        <v>0</v>
      </c>
      <c r="F833" s="65">
        <f>IFERROR(VLOOKUP(C833,Pivot!A:C,3,0),0)</f>
        <v>0</v>
      </c>
    </row>
    <row r="834" spans="1:6" x14ac:dyDescent="0.25">
      <c r="A834" s="63" t="s">
        <v>100</v>
      </c>
      <c r="B834" s="64">
        <v>493176045</v>
      </c>
      <c r="C834" s="64">
        <v>8905450411500</v>
      </c>
      <c r="D834" s="63" t="s">
        <v>624</v>
      </c>
      <c r="E834" s="65">
        <f>IFERROR(VLOOKUP(C834,Pivot!A:B,2,0),0)</f>
        <v>0</v>
      </c>
      <c r="F834" s="65">
        <f>IFERROR(VLOOKUP(C834,Pivot!A:C,3,0),0)</f>
        <v>0</v>
      </c>
    </row>
    <row r="835" spans="1:6" x14ac:dyDescent="0.25">
      <c r="A835" s="63" t="s">
        <v>100</v>
      </c>
      <c r="B835" s="64">
        <v>493176044</v>
      </c>
      <c r="C835" s="64">
        <v>8905450411494</v>
      </c>
      <c r="D835" s="63" t="s">
        <v>625</v>
      </c>
      <c r="E835" s="65">
        <f>IFERROR(VLOOKUP(C835,Pivot!A:B,2,0),0)</f>
        <v>0</v>
      </c>
      <c r="F835" s="65">
        <f>IFERROR(VLOOKUP(C835,Pivot!A:C,3,0),0)</f>
        <v>0</v>
      </c>
    </row>
    <row r="836" spans="1:6" x14ac:dyDescent="0.25">
      <c r="A836" s="63" t="s">
        <v>100</v>
      </c>
      <c r="B836" s="64">
        <v>493176043</v>
      </c>
      <c r="C836" s="64">
        <v>8905450411487</v>
      </c>
      <c r="D836" s="63" t="s">
        <v>626</v>
      </c>
      <c r="E836" s="65">
        <f>IFERROR(VLOOKUP(C836,Pivot!A:B,2,0),0)</f>
        <v>0</v>
      </c>
      <c r="F836" s="65">
        <f>IFERROR(VLOOKUP(C836,Pivot!A:C,3,0),0)</f>
        <v>0</v>
      </c>
    </row>
    <row r="837" spans="1:6" x14ac:dyDescent="0.25">
      <c r="A837" s="63" t="s">
        <v>100</v>
      </c>
      <c r="B837" s="64">
        <v>493176046</v>
      </c>
      <c r="C837" s="64">
        <v>8905450411517</v>
      </c>
      <c r="D837" s="63" t="s">
        <v>627</v>
      </c>
      <c r="E837" s="65">
        <f>IFERROR(VLOOKUP(C837,Pivot!A:B,2,0),0)</f>
        <v>0</v>
      </c>
      <c r="F837" s="65">
        <f>IFERROR(VLOOKUP(C837,Pivot!A:C,3,0),0)</f>
        <v>0</v>
      </c>
    </row>
    <row r="838" spans="1:6" x14ac:dyDescent="0.25">
      <c r="A838" s="63" t="s">
        <v>100</v>
      </c>
      <c r="B838" s="64">
        <v>493176047</v>
      </c>
      <c r="C838" s="64">
        <v>8905450411524</v>
      </c>
      <c r="D838" s="63" t="s">
        <v>628</v>
      </c>
      <c r="E838" s="65">
        <f>IFERROR(VLOOKUP(C838,Pivot!A:B,2,0),0)</f>
        <v>0</v>
      </c>
      <c r="F838" s="65">
        <f>IFERROR(VLOOKUP(C838,Pivot!A:C,3,0),0)</f>
        <v>0</v>
      </c>
    </row>
    <row r="839" spans="1:6" x14ac:dyDescent="0.25">
      <c r="A839" s="63" t="s">
        <v>100</v>
      </c>
      <c r="B839" s="64">
        <v>491902264</v>
      </c>
      <c r="C839" s="64">
        <v>491902264</v>
      </c>
      <c r="D839" s="63" t="s">
        <v>278</v>
      </c>
      <c r="E839" s="65">
        <f>IFERROR(VLOOKUP(C839,Pivot!A:B,2,0),0)</f>
        <v>0</v>
      </c>
      <c r="F839" s="65">
        <f>IFERROR(VLOOKUP(C839,Pivot!A:C,3,0),0)</f>
        <v>0</v>
      </c>
    </row>
    <row r="840" spans="1:6" x14ac:dyDescent="0.25">
      <c r="A840" s="63" t="s">
        <v>100</v>
      </c>
      <c r="B840" s="64">
        <v>491902264</v>
      </c>
      <c r="C840" s="64">
        <v>8904301753042</v>
      </c>
      <c r="D840" s="63" t="s">
        <v>278</v>
      </c>
      <c r="E840" s="65">
        <f>IFERROR(VLOOKUP(C840,Pivot!A:B,2,0),0)</f>
        <v>0</v>
      </c>
      <c r="F840" s="65">
        <f>IFERROR(VLOOKUP(C840,Pivot!A:C,3,0),0)</f>
        <v>0</v>
      </c>
    </row>
    <row r="841" spans="1:6" x14ac:dyDescent="0.25">
      <c r="A841" s="63" t="s">
        <v>100</v>
      </c>
      <c r="B841" s="64">
        <v>491902266</v>
      </c>
      <c r="C841" s="64">
        <v>491902266</v>
      </c>
      <c r="D841" s="63" t="s">
        <v>279</v>
      </c>
      <c r="E841" s="65">
        <f>IFERROR(VLOOKUP(C841,Pivot!A:B,2,0),0)</f>
        <v>0</v>
      </c>
      <c r="F841" s="65">
        <f>IFERROR(VLOOKUP(C841,Pivot!A:C,3,0),0)</f>
        <v>0</v>
      </c>
    </row>
    <row r="842" spans="1:6" x14ac:dyDescent="0.25">
      <c r="A842" s="63" t="s">
        <v>100</v>
      </c>
      <c r="B842" s="64">
        <v>491902266</v>
      </c>
      <c r="C842" s="64">
        <v>8904301753066</v>
      </c>
      <c r="D842" s="63" t="s">
        <v>279</v>
      </c>
      <c r="E842" s="65">
        <f>IFERROR(VLOOKUP(C842,Pivot!A:B,2,0),0)</f>
        <v>0</v>
      </c>
      <c r="F842" s="65">
        <f>IFERROR(VLOOKUP(C842,Pivot!A:C,3,0),0)</f>
        <v>0</v>
      </c>
    </row>
    <row r="843" spans="1:6" x14ac:dyDescent="0.25">
      <c r="A843" s="63" t="s">
        <v>100</v>
      </c>
      <c r="B843" s="64">
        <v>491902263</v>
      </c>
      <c r="C843" s="64">
        <v>491902263</v>
      </c>
      <c r="D843" s="63" t="s">
        <v>280</v>
      </c>
      <c r="E843" s="65">
        <f>IFERROR(VLOOKUP(C843,Pivot!A:B,2,0),0)</f>
        <v>0</v>
      </c>
      <c r="F843" s="65">
        <f>IFERROR(VLOOKUP(C843,Pivot!A:C,3,0),0)</f>
        <v>0</v>
      </c>
    </row>
    <row r="844" spans="1:6" x14ac:dyDescent="0.25">
      <c r="A844" s="63" t="s">
        <v>100</v>
      </c>
      <c r="B844" s="64">
        <v>491902263</v>
      </c>
      <c r="C844" s="64">
        <v>8904301753035</v>
      </c>
      <c r="D844" s="63" t="s">
        <v>280</v>
      </c>
      <c r="E844" s="65">
        <f>IFERROR(VLOOKUP(C844,Pivot!A:B,2,0),0)</f>
        <v>0</v>
      </c>
      <c r="F844" s="65">
        <f>IFERROR(VLOOKUP(C844,Pivot!A:C,3,0),0)</f>
        <v>0</v>
      </c>
    </row>
    <row r="845" spans="1:6" x14ac:dyDescent="0.25">
      <c r="A845" s="63" t="s">
        <v>100</v>
      </c>
      <c r="B845" s="64">
        <v>491902260</v>
      </c>
      <c r="C845" s="64">
        <v>491902260</v>
      </c>
      <c r="D845" s="63" t="s">
        <v>281</v>
      </c>
      <c r="E845" s="65">
        <f>IFERROR(VLOOKUP(C845,Pivot!A:B,2,0),0)</f>
        <v>0</v>
      </c>
      <c r="F845" s="65">
        <f>IFERROR(VLOOKUP(C845,Pivot!A:C,3,0),0)</f>
        <v>0</v>
      </c>
    </row>
    <row r="846" spans="1:6" x14ac:dyDescent="0.25">
      <c r="A846" s="63" t="s">
        <v>100</v>
      </c>
      <c r="B846" s="64">
        <v>491902260</v>
      </c>
      <c r="C846" s="64">
        <v>8904301753004</v>
      </c>
      <c r="D846" s="63" t="s">
        <v>281</v>
      </c>
      <c r="E846" s="65">
        <f>IFERROR(VLOOKUP(C846,Pivot!A:B,2,0),0)</f>
        <v>0</v>
      </c>
      <c r="F846" s="65">
        <f>IFERROR(VLOOKUP(C846,Pivot!A:C,3,0),0)</f>
        <v>0</v>
      </c>
    </row>
    <row r="847" spans="1:6" x14ac:dyDescent="0.25">
      <c r="A847" s="63" t="s">
        <v>100</v>
      </c>
      <c r="B847" s="64">
        <v>491902265</v>
      </c>
      <c r="C847" s="64">
        <v>491902265</v>
      </c>
      <c r="D847" s="63" t="s">
        <v>282</v>
      </c>
      <c r="E847" s="65">
        <f>IFERROR(VLOOKUP(C847,Pivot!A:B,2,0),0)</f>
        <v>0</v>
      </c>
      <c r="F847" s="65">
        <f>IFERROR(VLOOKUP(C847,Pivot!A:C,3,0),0)</f>
        <v>0</v>
      </c>
    </row>
    <row r="848" spans="1:6" x14ac:dyDescent="0.25">
      <c r="A848" s="63" t="s">
        <v>100</v>
      </c>
      <c r="B848" s="64">
        <v>491902265</v>
      </c>
      <c r="C848" s="64">
        <v>8904301753059</v>
      </c>
      <c r="D848" s="63" t="s">
        <v>282</v>
      </c>
      <c r="E848" s="65">
        <f>IFERROR(VLOOKUP(C848,Pivot!A:B,2,0),0)</f>
        <v>0</v>
      </c>
      <c r="F848" s="65">
        <f>IFERROR(VLOOKUP(C848,Pivot!A:C,3,0),0)</f>
        <v>0</v>
      </c>
    </row>
    <row r="849" spans="1:6" x14ac:dyDescent="0.25">
      <c r="A849" s="63" t="s">
        <v>100</v>
      </c>
      <c r="B849" s="64">
        <v>491902265</v>
      </c>
      <c r="C849" s="64">
        <v>5015353915913</v>
      </c>
      <c r="D849" s="63" t="s">
        <v>282</v>
      </c>
      <c r="E849" s="65">
        <f>IFERROR(VLOOKUP(C849,Pivot!A:B,2,0),0)</f>
        <v>0</v>
      </c>
      <c r="F849" s="65">
        <f>IFERROR(VLOOKUP(C849,Pivot!A:C,3,0),0)</f>
        <v>0</v>
      </c>
    </row>
    <row r="850" spans="1:6" x14ac:dyDescent="0.25">
      <c r="A850" s="63" t="s">
        <v>100</v>
      </c>
      <c r="B850" s="64">
        <v>491902261</v>
      </c>
      <c r="C850" s="64">
        <v>491902261</v>
      </c>
      <c r="D850" s="63" t="s">
        <v>283</v>
      </c>
      <c r="E850" s="65">
        <f>IFERROR(VLOOKUP(C850,Pivot!A:B,2,0),0)</f>
        <v>0</v>
      </c>
      <c r="F850" s="65">
        <f>IFERROR(VLOOKUP(C850,Pivot!A:C,3,0),0)</f>
        <v>0</v>
      </c>
    </row>
    <row r="851" spans="1:6" x14ac:dyDescent="0.25">
      <c r="A851" s="63" t="s">
        <v>100</v>
      </c>
      <c r="B851" s="64">
        <v>491902261</v>
      </c>
      <c r="C851" s="64">
        <v>8904301753011</v>
      </c>
      <c r="D851" s="63" t="s">
        <v>283</v>
      </c>
      <c r="E851" s="65">
        <f>IFERROR(VLOOKUP(C851,Pivot!A:B,2,0),0)</f>
        <v>0</v>
      </c>
      <c r="F851" s="65">
        <f>IFERROR(VLOOKUP(C851,Pivot!A:C,3,0),0)</f>
        <v>0</v>
      </c>
    </row>
    <row r="852" spans="1:6" x14ac:dyDescent="0.25">
      <c r="A852" s="63" t="s">
        <v>100</v>
      </c>
      <c r="B852" s="64">
        <v>494230161</v>
      </c>
      <c r="C852" s="64">
        <v>8904432211008</v>
      </c>
      <c r="D852" s="63" t="s">
        <v>131</v>
      </c>
      <c r="E852" s="65">
        <f>IFERROR(VLOOKUP(C852,Pivot!A:B,2,0),0)</f>
        <v>0</v>
      </c>
      <c r="F852" s="65">
        <f>IFERROR(VLOOKUP(C852,Pivot!A:C,3,0),0)</f>
        <v>0</v>
      </c>
    </row>
    <row r="853" spans="1:6" x14ac:dyDescent="0.25">
      <c r="A853" s="63" t="s">
        <v>100</v>
      </c>
      <c r="B853" s="64">
        <v>494230163</v>
      </c>
      <c r="C853" s="64">
        <v>8904432211022</v>
      </c>
      <c r="D853" s="63" t="s">
        <v>132</v>
      </c>
      <c r="E853" s="65">
        <f>IFERROR(VLOOKUP(C853,Pivot!A:B,2,0),0)</f>
        <v>0</v>
      </c>
      <c r="F853" s="65">
        <f>IFERROR(VLOOKUP(C853,Pivot!A:C,3,0),0)</f>
        <v>0</v>
      </c>
    </row>
    <row r="854" spans="1:6" x14ac:dyDescent="0.25">
      <c r="A854" s="63" t="s">
        <v>100</v>
      </c>
      <c r="B854" s="64">
        <v>494230165</v>
      </c>
      <c r="C854" s="64">
        <v>8904432211046</v>
      </c>
      <c r="D854" s="63" t="s">
        <v>133</v>
      </c>
      <c r="E854" s="65">
        <f>IFERROR(VLOOKUP(C854,Pivot!A:B,2,0),0)</f>
        <v>0</v>
      </c>
      <c r="F854" s="65">
        <f>IFERROR(VLOOKUP(C854,Pivot!A:C,3,0),0)</f>
        <v>0</v>
      </c>
    </row>
    <row r="855" spans="1:6" x14ac:dyDescent="0.25">
      <c r="A855" s="63" t="s">
        <v>100</v>
      </c>
      <c r="B855" s="64">
        <v>494230166</v>
      </c>
      <c r="C855" s="64">
        <v>8904432211053</v>
      </c>
      <c r="D855" s="63" t="s">
        <v>134</v>
      </c>
      <c r="E855" s="65">
        <f>IFERROR(VLOOKUP(C855,Pivot!A:B,2,0),0)</f>
        <v>0</v>
      </c>
      <c r="F855" s="65">
        <f>IFERROR(VLOOKUP(C855,Pivot!A:C,3,0),0)</f>
        <v>0</v>
      </c>
    </row>
    <row r="856" spans="1:6" x14ac:dyDescent="0.25">
      <c r="A856" s="63" t="s">
        <v>100</v>
      </c>
      <c r="B856" s="64">
        <v>494230164</v>
      </c>
      <c r="C856" s="64">
        <v>8904432211039</v>
      </c>
      <c r="D856" s="63" t="s">
        <v>135</v>
      </c>
      <c r="E856" s="65">
        <f>IFERROR(VLOOKUP(C856,Pivot!A:B,2,0),0)</f>
        <v>0</v>
      </c>
      <c r="F856" s="65">
        <f>IFERROR(VLOOKUP(C856,Pivot!A:C,3,0),0)</f>
        <v>0</v>
      </c>
    </row>
    <row r="857" spans="1:6" x14ac:dyDescent="0.25">
      <c r="A857" s="63" t="s">
        <v>100</v>
      </c>
      <c r="B857" s="64">
        <v>494230167</v>
      </c>
      <c r="C857" s="64">
        <v>8904432211060</v>
      </c>
      <c r="D857" s="63" t="s">
        <v>136</v>
      </c>
      <c r="E857" s="65">
        <f>IFERROR(VLOOKUP(C857,Pivot!A:B,2,0),0)</f>
        <v>0</v>
      </c>
      <c r="F857" s="65">
        <f>IFERROR(VLOOKUP(C857,Pivot!A:C,3,0),0)</f>
        <v>0</v>
      </c>
    </row>
    <row r="858" spans="1:6" x14ac:dyDescent="0.25">
      <c r="A858" s="63" t="s">
        <v>100</v>
      </c>
      <c r="B858" s="64">
        <v>494230162</v>
      </c>
      <c r="C858" s="64">
        <v>8904432211015</v>
      </c>
      <c r="D858" s="63" t="s">
        <v>137</v>
      </c>
      <c r="E858" s="65">
        <f>IFERROR(VLOOKUP(C858,Pivot!A:B,2,0),0)</f>
        <v>0</v>
      </c>
      <c r="F858" s="65">
        <f>IFERROR(VLOOKUP(C858,Pivot!A:C,3,0),0)</f>
        <v>0</v>
      </c>
    </row>
    <row r="859" spans="1:6" x14ac:dyDescent="0.25">
      <c r="A859" s="63" t="s">
        <v>100</v>
      </c>
      <c r="B859" s="64">
        <v>491232271</v>
      </c>
      <c r="C859" s="64">
        <v>491232271</v>
      </c>
      <c r="D859" s="63" t="s">
        <v>629</v>
      </c>
      <c r="E859" s="65">
        <f>IFERROR(VLOOKUP(C859,Pivot!A:B,2,0),0)</f>
        <v>0</v>
      </c>
      <c r="F859" s="65">
        <f>IFERROR(VLOOKUP(C859,Pivot!A:C,3,0),0)</f>
        <v>0</v>
      </c>
    </row>
    <row r="860" spans="1:6" x14ac:dyDescent="0.25">
      <c r="A860" s="63" t="s">
        <v>100</v>
      </c>
      <c r="B860" s="64">
        <v>491232271</v>
      </c>
      <c r="C860" s="64">
        <v>5015353615677</v>
      </c>
      <c r="D860" s="63" t="s">
        <v>629</v>
      </c>
      <c r="E860" s="65">
        <f>IFERROR(VLOOKUP(C860,Pivot!A:B,2,0),0)</f>
        <v>0</v>
      </c>
      <c r="F860" s="65">
        <f>IFERROR(VLOOKUP(C860,Pivot!A:C,3,0),0)</f>
        <v>0</v>
      </c>
    </row>
    <row r="861" spans="1:6" x14ac:dyDescent="0.25">
      <c r="A861" s="63" t="s">
        <v>100</v>
      </c>
      <c r="B861" s="64">
        <v>492409253</v>
      </c>
      <c r="C861" s="64">
        <v>8905450042223</v>
      </c>
      <c r="D861" s="63" t="s">
        <v>630</v>
      </c>
      <c r="E861" s="65">
        <f>IFERROR(VLOOKUP(C861,Pivot!A:B,2,0),0)</f>
        <v>0</v>
      </c>
      <c r="F861" s="65">
        <f>IFERROR(VLOOKUP(C861,Pivot!A:C,3,0),0)</f>
        <v>0</v>
      </c>
    </row>
    <row r="862" spans="1:6" x14ac:dyDescent="0.25">
      <c r="A862" s="63" t="s">
        <v>100</v>
      </c>
      <c r="B862" s="64">
        <v>492910204</v>
      </c>
      <c r="C862" s="64">
        <v>8905450136519</v>
      </c>
      <c r="D862" s="63" t="s">
        <v>631</v>
      </c>
      <c r="E862" s="65">
        <f>IFERROR(VLOOKUP(C862,Pivot!A:B,2,0),0)</f>
        <v>0</v>
      </c>
      <c r="F862" s="65">
        <f>IFERROR(VLOOKUP(C862,Pivot!A:C,3,0),0)</f>
        <v>0</v>
      </c>
    </row>
    <row r="863" spans="1:6" x14ac:dyDescent="0.25">
      <c r="A863" s="63" t="s">
        <v>100</v>
      </c>
      <c r="B863" s="64">
        <v>492410373</v>
      </c>
      <c r="C863" s="64">
        <v>8905450112698</v>
      </c>
      <c r="D863" s="63" t="s">
        <v>632</v>
      </c>
      <c r="E863" s="65">
        <f>IFERROR(VLOOKUP(C863,Pivot!A:B,2,0),0)</f>
        <v>0</v>
      </c>
      <c r="F863" s="65">
        <f>IFERROR(VLOOKUP(C863,Pivot!A:C,3,0),0)</f>
        <v>0</v>
      </c>
    </row>
    <row r="864" spans="1:6" x14ac:dyDescent="0.25">
      <c r="A864" s="63" t="s">
        <v>100</v>
      </c>
      <c r="B864" s="64">
        <v>492410008</v>
      </c>
      <c r="C864" s="64">
        <v>8905450100039</v>
      </c>
      <c r="D864" s="63" t="s">
        <v>633</v>
      </c>
      <c r="E864" s="65">
        <f>IFERROR(VLOOKUP(C864,Pivot!A:B,2,0),0)</f>
        <v>0</v>
      </c>
      <c r="F864" s="65">
        <f>IFERROR(VLOOKUP(C864,Pivot!A:C,3,0),0)</f>
        <v>0</v>
      </c>
    </row>
    <row r="865" spans="1:6" x14ac:dyDescent="0.25">
      <c r="A865" s="63" t="s">
        <v>100</v>
      </c>
      <c r="B865" s="64">
        <v>492910206</v>
      </c>
      <c r="C865" s="64">
        <v>8905450136533</v>
      </c>
      <c r="D865" s="63" t="s">
        <v>634</v>
      </c>
      <c r="E865" s="65">
        <f>IFERROR(VLOOKUP(C865,Pivot!A:B,2,0),0)</f>
        <v>0</v>
      </c>
      <c r="F865" s="65">
        <f>IFERROR(VLOOKUP(C865,Pivot!A:C,3,0),0)</f>
        <v>0</v>
      </c>
    </row>
    <row r="866" spans="1:6" x14ac:dyDescent="0.25">
      <c r="A866" s="63" t="s">
        <v>100</v>
      </c>
      <c r="B866" s="64">
        <v>492910205</v>
      </c>
      <c r="C866" s="64">
        <v>8905450136526</v>
      </c>
      <c r="D866" s="63" t="s">
        <v>635</v>
      </c>
      <c r="E866" s="65">
        <f>IFERROR(VLOOKUP(C866,Pivot!A:B,2,0),0)</f>
        <v>0</v>
      </c>
      <c r="F866" s="65">
        <f>IFERROR(VLOOKUP(C866,Pivot!A:C,3,0),0)</f>
        <v>0</v>
      </c>
    </row>
    <row r="867" spans="1:6" x14ac:dyDescent="0.25">
      <c r="A867" s="63" t="s">
        <v>100</v>
      </c>
      <c r="B867" s="64">
        <v>492409252</v>
      </c>
      <c r="C867" s="64">
        <v>8905450042216</v>
      </c>
      <c r="D867" s="63" t="s">
        <v>636</v>
      </c>
      <c r="E867" s="65">
        <f>IFERROR(VLOOKUP(C867,Pivot!A:B,2,0),0)</f>
        <v>0</v>
      </c>
      <c r="F867" s="65">
        <f>IFERROR(VLOOKUP(C867,Pivot!A:C,3,0),0)</f>
        <v>0</v>
      </c>
    </row>
    <row r="868" spans="1:6" x14ac:dyDescent="0.25">
      <c r="A868" s="63" t="s">
        <v>100</v>
      </c>
      <c r="B868" s="64">
        <v>492409251</v>
      </c>
      <c r="C868" s="64">
        <v>8905450042209</v>
      </c>
      <c r="D868" s="63" t="s">
        <v>637</v>
      </c>
      <c r="E868" s="65">
        <f>IFERROR(VLOOKUP(C868,Pivot!A:B,2,0),0)</f>
        <v>0</v>
      </c>
      <c r="F868" s="65">
        <f>IFERROR(VLOOKUP(C868,Pivot!A:C,3,0),0)</f>
        <v>0</v>
      </c>
    </row>
    <row r="869" spans="1:6" x14ac:dyDescent="0.25">
      <c r="A869" s="63" t="s">
        <v>100</v>
      </c>
      <c r="B869" s="64">
        <v>492910203</v>
      </c>
      <c r="C869" s="64">
        <v>8905450136502</v>
      </c>
      <c r="D869" s="63" t="s">
        <v>638</v>
      </c>
      <c r="E869" s="65">
        <f>IFERROR(VLOOKUP(C869,Pivot!A:B,2,0),0)</f>
        <v>0</v>
      </c>
      <c r="F869" s="65">
        <f>IFERROR(VLOOKUP(C869,Pivot!A:C,3,0),0)</f>
        <v>0</v>
      </c>
    </row>
    <row r="870" spans="1:6" x14ac:dyDescent="0.25">
      <c r="A870" s="63" t="s">
        <v>100</v>
      </c>
      <c r="B870" s="64">
        <v>492410371</v>
      </c>
      <c r="C870" s="64">
        <v>8905450112674</v>
      </c>
      <c r="D870" s="63" t="s">
        <v>639</v>
      </c>
      <c r="E870" s="65">
        <f>IFERROR(VLOOKUP(C870,Pivot!A:B,2,0),0)</f>
        <v>0</v>
      </c>
      <c r="F870" s="65">
        <f>IFERROR(VLOOKUP(C870,Pivot!A:C,3,0),0)</f>
        <v>0</v>
      </c>
    </row>
    <row r="871" spans="1:6" x14ac:dyDescent="0.25">
      <c r="A871" s="63" t="s">
        <v>100</v>
      </c>
      <c r="B871" s="64">
        <v>492410006</v>
      </c>
      <c r="C871" s="64">
        <v>8905450100015</v>
      </c>
      <c r="D871" s="63" t="s">
        <v>640</v>
      </c>
      <c r="E871" s="65">
        <f>IFERROR(VLOOKUP(C871,Pivot!A:B,2,0),0)</f>
        <v>0</v>
      </c>
      <c r="F871" s="65">
        <f>IFERROR(VLOOKUP(C871,Pivot!A:C,3,0),0)</f>
        <v>0</v>
      </c>
    </row>
    <row r="872" spans="1:6" x14ac:dyDescent="0.25">
      <c r="A872" s="63" t="s">
        <v>100</v>
      </c>
      <c r="B872" s="64">
        <v>492410007</v>
      </c>
      <c r="C872" s="64">
        <v>8905450100022</v>
      </c>
      <c r="D872" s="63" t="s">
        <v>641</v>
      </c>
      <c r="E872" s="65">
        <f>IFERROR(VLOOKUP(C872,Pivot!A:B,2,0),0)</f>
        <v>0</v>
      </c>
      <c r="F872" s="65">
        <f>IFERROR(VLOOKUP(C872,Pivot!A:C,3,0),0)</f>
        <v>0</v>
      </c>
    </row>
    <row r="873" spans="1:6" x14ac:dyDescent="0.25">
      <c r="A873" s="63" t="s">
        <v>100</v>
      </c>
      <c r="B873" s="64">
        <v>493174280</v>
      </c>
      <c r="C873" s="64">
        <v>8421134904330</v>
      </c>
      <c r="D873" s="63" t="s">
        <v>642</v>
      </c>
      <c r="E873" s="65">
        <f>IFERROR(VLOOKUP(C873,Pivot!A:B,2,0),0)</f>
        <v>0</v>
      </c>
      <c r="F873" s="65">
        <f>IFERROR(VLOOKUP(C873,Pivot!A:C,3,0),0)</f>
        <v>0</v>
      </c>
    </row>
    <row r="874" spans="1:6" x14ac:dyDescent="0.25">
      <c r="A874" s="63" t="s">
        <v>100</v>
      </c>
      <c r="B874" s="64">
        <v>493174279</v>
      </c>
      <c r="C874" s="64">
        <v>8421134904323</v>
      </c>
      <c r="D874" s="63" t="s">
        <v>643</v>
      </c>
      <c r="E874" s="65">
        <f>IFERROR(VLOOKUP(C874,Pivot!A:B,2,0),0)</f>
        <v>0</v>
      </c>
      <c r="F874" s="65">
        <f>IFERROR(VLOOKUP(C874,Pivot!A:C,3,0),0)</f>
        <v>0</v>
      </c>
    </row>
    <row r="875" spans="1:6" x14ac:dyDescent="0.25">
      <c r="A875" s="63" t="s">
        <v>100</v>
      </c>
      <c r="B875" s="64">
        <v>493174281</v>
      </c>
      <c r="C875" s="64">
        <v>8421134904347</v>
      </c>
      <c r="D875" s="63" t="s">
        <v>644</v>
      </c>
      <c r="E875" s="65">
        <f>IFERROR(VLOOKUP(C875,Pivot!A:B,2,0),0)</f>
        <v>0</v>
      </c>
      <c r="F875" s="65">
        <f>IFERROR(VLOOKUP(C875,Pivot!A:C,3,0),0)</f>
        <v>0</v>
      </c>
    </row>
    <row r="876" spans="1:6" x14ac:dyDescent="0.25">
      <c r="A876" s="63" t="s">
        <v>100</v>
      </c>
      <c r="B876" s="64">
        <v>493174278</v>
      </c>
      <c r="C876" s="64">
        <v>8421134904361</v>
      </c>
      <c r="D876" s="63" t="s">
        <v>645</v>
      </c>
      <c r="E876" s="65">
        <f>IFERROR(VLOOKUP(C876,Pivot!A:B,2,0),0)</f>
        <v>0</v>
      </c>
      <c r="F876" s="65">
        <f>IFERROR(VLOOKUP(C876,Pivot!A:C,3,0),0)</f>
        <v>0</v>
      </c>
    </row>
    <row r="877" spans="1:6" x14ac:dyDescent="0.25">
      <c r="A877" s="63" t="s">
        <v>100</v>
      </c>
      <c r="B877" s="64">
        <v>493174277</v>
      </c>
      <c r="C877" s="64">
        <v>8421134904378</v>
      </c>
      <c r="D877" s="63" t="s">
        <v>646</v>
      </c>
      <c r="E877" s="65">
        <f>IFERROR(VLOOKUP(C877,Pivot!A:B,2,0),0)</f>
        <v>0</v>
      </c>
      <c r="F877" s="65">
        <f>IFERROR(VLOOKUP(C877,Pivot!A:C,3,0),0)</f>
        <v>0</v>
      </c>
    </row>
    <row r="878" spans="1:6" x14ac:dyDescent="0.25">
      <c r="A878" s="63" t="s">
        <v>100</v>
      </c>
      <c r="B878" s="64">
        <v>491603882</v>
      </c>
      <c r="C878" s="64">
        <v>5015353613086</v>
      </c>
      <c r="D878" s="63" t="s">
        <v>647</v>
      </c>
      <c r="E878" s="65">
        <f>IFERROR(VLOOKUP(C878,Pivot!A:B,2,0),0)</f>
        <v>0</v>
      </c>
      <c r="F878" s="65">
        <f>IFERROR(VLOOKUP(C878,Pivot!A:C,3,0),0)</f>
        <v>0</v>
      </c>
    </row>
    <row r="879" spans="1:6" x14ac:dyDescent="0.25">
      <c r="A879" s="63" t="s">
        <v>100</v>
      </c>
      <c r="B879" s="64">
        <v>492410377</v>
      </c>
      <c r="C879" s="64">
        <v>9010491732794</v>
      </c>
      <c r="D879" s="63" t="s">
        <v>648</v>
      </c>
      <c r="E879" s="65">
        <f>IFERROR(VLOOKUP(C879,Pivot!A:B,2,0),0)</f>
        <v>0</v>
      </c>
      <c r="F879" s="65">
        <f>IFERROR(VLOOKUP(C879,Pivot!A:C,3,0),0)</f>
        <v>0</v>
      </c>
    </row>
    <row r="880" spans="1:6" x14ac:dyDescent="0.25">
      <c r="A880" s="63" t="s">
        <v>100</v>
      </c>
      <c r="B880" s="64">
        <v>492410376</v>
      </c>
      <c r="C880" s="64">
        <v>791115723372</v>
      </c>
      <c r="D880" s="63" t="s">
        <v>649</v>
      </c>
      <c r="E880" s="65">
        <f>IFERROR(VLOOKUP(C880,Pivot!A:B,2,0),0)</f>
        <v>0</v>
      </c>
      <c r="F880" s="65">
        <f>IFERROR(VLOOKUP(C880,Pivot!A:C,3,0),0)</f>
        <v>0</v>
      </c>
    </row>
    <row r="881" spans="1:6" x14ac:dyDescent="0.25">
      <c r="A881" s="63" t="s">
        <v>100</v>
      </c>
      <c r="B881" s="64">
        <v>492410378</v>
      </c>
      <c r="C881" s="64">
        <v>9010491732770</v>
      </c>
      <c r="D881" s="63" t="s">
        <v>650</v>
      </c>
      <c r="E881" s="65">
        <f>IFERROR(VLOOKUP(C881,Pivot!A:B,2,0),0)</f>
        <v>0</v>
      </c>
      <c r="F881" s="65">
        <f>IFERROR(VLOOKUP(C881,Pivot!A:C,3,0),0)</f>
        <v>0</v>
      </c>
    </row>
    <row r="882" spans="1:6" x14ac:dyDescent="0.25">
      <c r="A882" s="63" t="s">
        <v>100</v>
      </c>
      <c r="B882" s="64">
        <v>492410375</v>
      </c>
      <c r="C882" s="64">
        <v>791115723358</v>
      </c>
      <c r="D882" s="63" t="s">
        <v>651</v>
      </c>
      <c r="E882" s="65">
        <f>IFERROR(VLOOKUP(C882,Pivot!A:B,2,0),0)</f>
        <v>0</v>
      </c>
      <c r="F882" s="65">
        <f>IFERROR(VLOOKUP(C882,Pivot!A:C,3,0),0)</f>
        <v>0</v>
      </c>
    </row>
    <row r="883" spans="1:6" x14ac:dyDescent="0.25">
      <c r="A883" s="63" t="s">
        <v>100</v>
      </c>
      <c r="B883" s="64">
        <v>491959858</v>
      </c>
      <c r="C883" s="64">
        <v>491959858</v>
      </c>
      <c r="D883" s="63" t="s">
        <v>652</v>
      </c>
      <c r="E883" s="65">
        <f>IFERROR(VLOOKUP(C883,Pivot!A:B,2,0),0)</f>
        <v>0</v>
      </c>
      <c r="F883" s="65">
        <f>IFERROR(VLOOKUP(C883,Pivot!A:C,3,0),0)</f>
        <v>0</v>
      </c>
    </row>
    <row r="884" spans="1:6" x14ac:dyDescent="0.25">
      <c r="A884" s="63" t="s">
        <v>100</v>
      </c>
      <c r="B884" s="64">
        <v>491959858</v>
      </c>
      <c r="C884" s="64">
        <v>8904301767247</v>
      </c>
      <c r="D884" s="63" t="s">
        <v>652</v>
      </c>
      <c r="E884" s="65">
        <f>IFERROR(VLOOKUP(C884,Pivot!A:B,2,0),0)</f>
        <v>0</v>
      </c>
      <c r="F884" s="65">
        <f>IFERROR(VLOOKUP(C884,Pivot!A:C,3,0),0)</f>
        <v>0</v>
      </c>
    </row>
    <row r="885" spans="1:6" x14ac:dyDescent="0.25">
      <c r="A885" s="63" t="s">
        <v>100</v>
      </c>
      <c r="B885" s="64">
        <v>491959859</v>
      </c>
      <c r="C885" s="64">
        <v>491959859</v>
      </c>
      <c r="D885" s="63" t="s">
        <v>653</v>
      </c>
      <c r="E885" s="65">
        <f>IFERROR(VLOOKUP(C885,Pivot!A:B,2,0),0)</f>
        <v>0</v>
      </c>
      <c r="F885" s="65">
        <f>IFERROR(VLOOKUP(C885,Pivot!A:C,3,0),0)</f>
        <v>0</v>
      </c>
    </row>
    <row r="886" spans="1:6" x14ac:dyDescent="0.25">
      <c r="A886" s="63" t="s">
        <v>100</v>
      </c>
      <c r="B886" s="64">
        <v>491959859</v>
      </c>
      <c r="C886" s="64">
        <v>8904301767254</v>
      </c>
      <c r="D886" s="63" t="s">
        <v>653</v>
      </c>
      <c r="E886" s="65">
        <f>IFERROR(VLOOKUP(C886,Pivot!A:B,2,0),0)</f>
        <v>0</v>
      </c>
      <c r="F886" s="65">
        <f>IFERROR(VLOOKUP(C886,Pivot!A:C,3,0),0)</f>
        <v>0</v>
      </c>
    </row>
    <row r="887" spans="1:6" x14ac:dyDescent="0.25">
      <c r="A887" s="63" t="s">
        <v>100</v>
      </c>
      <c r="B887" s="64">
        <v>491959860</v>
      </c>
      <c r="C887" s="64">
        <v>491959860</v>
      </c>
      <c r="D887" s="63" t="s">
        <v>654</v>
      </c>
      <c r="E887" s="65">
        <f>IFERROR(VLOOKUP(C887,Pivot!A:B,2,0),0)</f>
        <v>0</v>
      </c>
      <c r="F887" s="65">
        <f>IFERROR(VLOOKUP(C887,Pivot!A:C,3,0),0)</f>
        <v>0</v>
      </c>
    </row>
    <row r="888" spans="1:6" x14ac:dyDescent="0.25">
      <c r="A888" s="63" t="s">
        <v>100</v>
      </c>
      <c r="B888" s="64">
        <v>491959860</v>
      </c>
      <c r="C888" s="64">
        <v>8904301767261</v>
      </c>
      <c r="D888" s="63" t="s">
        <v>654</v>
      </c>
      <c r="E888" s="65">
        <f>IFERROR(VLOOKUP(C888,Pivot!A:B,2,0),0)</f>
        <v>0</v>
      </c>
      <c r="F888" s="65">
        <f>IFERROR(VLOOKUP(C888,Pivot!A:C,3,0),0)</f>
        <v>0</v>
      </c>
    </row>
    <row r="889" spans="1:6" x14ac:dyDescent="0.25">
      <c r="A889" s="63" t="s">
        <v>100</v>
      </c>
      <c r="B889" s="64">
        <v>491959856</v>
      </c>
      <c r="C889" s="64">
        <v>491959856</v>
      </c>
      <c r="D889" s="63" t="s">
        <v>655</v>
      </c>
      <c r="E889" s="65">
        <f>IFERROR(VLOOKUP(C889,Pivot!A:B,2,0),0)</f>
        <v>0</v>
      </c>
      <c r="F889" s="65">
        <f>IFERROR(VLOOKUP(C889,Pivot!A:C,3,0),0)</f>
        <v>0</v>
      </c>
    </row>
    <row r="890" spans="1:6" x14ac:dyDescent="0.25">
      <c r="A890" s="63" t="s">
        <v>100</v>
      </c>
      <c r="B890" s="64">
        <v>491959856</v>
      </c>
      <c r="C890" s="64">
        <v>8904301767223</v>
      </c>
      <c r="D890" s="63" t="s">
        <v>655</v>
      </c>
      <c r="E890" s="65">
        <f>IFERROR(VLOOKUP(C890,Pivot!A:B,2,0),0)</f>
        <v>0</v>
      </c>
      <c r="F890" s="65">
        <f>IFERROR(VLOOKUP(C890,Pivot!A:C,3,0),0)</f>
        <v>0</v>
      </c>
    </row>
    <row r="891" spans="1:6" x14ac:dyDescent="0.25">
      <c r="A891" s="63" t="s">
        <v>100</v>
      </c>
      <c r="B891" s="64">
        <v>491959857</v>
      </c>
      <c r="C891" s="64">
        <v>491959857</v>
      </c>
      <c r="D891" s="63" t="s">
        <v>656</v>
      </c>
      <c r="E891" s="65">
        <f>IFERROR(VLOOKUP(C891,Pivot!A:B,2,0),0)</f>
        <v>0</v>
      </c>
      <c r="F891" s="65">
        <f>IFERROR(VLOOKUP(C891,Pivot!A:C,3,0),0)</f>
        <v>0</v>
      </c>
    </row>
    <row r="892" spans="1:6" x14ac:dyDescent="0.25">
      <c r="A892" s="63" t="s">
        <v>100</v>
      </c>
      <c r="B892" s="64">
        <v>491959857</v>
      </c>
      <c r="C892" s="64">
        <v>8904301767230</v>
      </c>
      <c r="D892" s="63" t="s">
        <v>656</v>
      </c>
      <c r="E892" s="65">
        <f>IFERROR(VLOOKUP(C892,Pivot!A:B,2,0),0)</f>
        <v>0</v>
      </c>
      <c r="F892" s="65">
        <f>IFERROR(VLOOKUP(C892,Pivot!A:C,3,0),0)</f>
        <v>0</v>
      </c>
    </row>
    <row r="893" spans="1:6" x14ac:dyDescent="0.25">
      <c r="A893" s="63" t="s">
        <v>100</v>
      </c>
      <c r="B893" s="64">
        <v>493664556</v>
      </c>
      <c r="C893" s="64">
        <v>6973130372214</v>
      </c>
      <c r="D893" s="63" t="s">
        <v>657</v>
      </c>
      <c r="E893" s="65">
        <f>IFERROR(VLOOKUP(C893,Pivot!A:B,2,0),0)</f>
        <v>0</v>
      </c>
      <c r="F893" s="65">
        <f>IFERROR(VLOOKUP(C893,Pivot!A:C,3,0),0)</f>
        <v>0</v>
      </c>
    </row>
    <row r="894" spans="1:6" x14ac:dyDescent="0.25">
      <c r="A894" s="63" t="s">
        <v>100</v>
      </c>
      <c r="B894" s="64">
        <v>493664550</v>
      </c>
      <c r="C894" s="64">
        <v>6973130372955</v>
      </c>
      <c r="D894" s="63" t="s">
        <v>658</v>
      </c>
      <c r="E894" s="65">
        <f>IFERROR(VLOOKUP(C894,Pivot!A:B,2,0),0)</f>
        <v>0</v>
      </c>
      <c r="F894" s="65">
        <f>IFERROR(VLOOKUP(C894,Pivot!A:C,3,0),0)</f>
        <v>0</v>
      </c>
    </row>
    <row r="895" spans="1:6" x14ac:dyDescent="0.25">
      <c r="A895" s="63" t="s">
        <v>100</v>
      </c>
      <c r="B895" s="64">
        <v>493664549</v>
      </c>
      <c r="C895" s="64">
        <v>6973130372986</v>
      </c>
      <c r="D895" s="63" t="s">
        <v>659</v>
      </c>
      <c r="E895" s="65">
        <f>IFERROR(VLOOKUP(C895,Pivot!A:B,2,0),0)</f>
        <v>0</v>
      </c>
      <c r="F895" s="65">
        <f>IFERROR(VLOOKUP(C895,Pivot!A:C,3,0),0)</f>
        <v>0</v>
      </c>
    </row>
    <row r="896" spans="1:6" x14ac:dyDescent="0.25">
      <c r="A896" s="63" t="s">
        <v>100</v>
      </c>
      <c r="B896" s="64">
        <v>493664552</v>
      </c>
      <c r="C896" s="64">
        <v>6973130371675</v>
      </c>
      <c r="D896" s="63" t="s">
        <v>660</v>
      </c>
      <c r="E896" s="65">
        <f>IFERROR(VLOOKUP(C896,Pivot!A:B,2,0),0)</f>
        <v>0</v>
      </c>
      <c r="F896" s="65">
        <f>IFERROR(VLOOKUP(C896,Pivot!A:C,3,0),0)</f>
        <v>0</v>
      </c>
    </row>
    <row r="897" spans="1:6" x14ac:dyDescent="0.25">
      <c r="A897" s="63" t="s">
        <v>100</v>
      </c>
      <c r="B897" s="64">
        <v>493664551</v>
      </c>
      <c r="C897" s="64">
        <v>6973130371699</v>
      </c>
      <c r="D897" s="63" t="s">
        <v>661</v>
      </c>
      <c r="E897" s="65">
        <f>IFERROR(VLOOKUP(C897,Pivot!A:B,2,0),0)</f>
        <v>0</v>
      </c>
      <c r="F897" s="65">
        <f>IFERROR(VLOOKUP(C897,Pivot!A:C,3,0),0)</f>
        <v>0</v>
      </c>
    </row>
    <row r="898" spans="1:6" x14ac:dyDescent="0.25">
      <c r="A898" s="63" t="s">
        <v>100</v>
      </c>
      <c r="B898" s="64">
        <v>493664558</v>
      </c>
      <c r="C898" s="64">
        <v>6973130371859</v>
      </c>
      <c r="D898" s="63" t="s">
        <v>662</v>
      </c>
      <c r="E898" s="65">
        <f>IFERROR(VLOOKUP(C898,Pivot!A:B,2,0),0)</f>
        <v>0</v>
      </c>
      <c r="F898" s="65">
        <f>IFERROR(VLOOKUP(C898,Pivot!A:C,3,0),0)</f>
        <v>0</v>
      </c>
    </row>
    <row r="899" spans="1:6" x14ac:dyDescent="0.25">
      <c r="A899" s="63" t="s">
        <v>100</v>
      </c>
      <c r="B899" s="64">
        <v>494229637</v>
      </c>
      <c r="C899" s="64">
        <v>6973130371842</v>
      </c>
      <c r="D899" s="63" t="s">
        <v>663</v>
      </c>
      <c r="E899" s="65">
        <f>IFERROR(VLOOKUP(C899,Pivot!A:B,2,0),0)</f>
        <v>0</v>
      </c>
      <c r="F899" s="65">
        <f>IFERROR(VLOOKUP(C899,Pivot!A:C,3,0),0)</f>
        <v>0</v>
      </c>
    </row>
    <row r="900" spans="1:6" x14ac:dyDescent="0.25">
      <c r="A900" s="63" t="s">
        <v>100</v>
      </c>
      <c r="B900" s="64">
        <v>493664557</v>
      </c>
      <c r="C900" s="64">
        <v>6973130372061</v>
      </c>
      <c r="D900" s="63" t="s">
        <v>664</v>
      </c>
      <c r="E900" s="65">
        <f>IFERROR(VLOOKUP(C900,Pivot!A:B,2,0),0)</f>
        <v>0</v>
      </c>
      <c r="F900" s="65">
        <f>IFERROR(VLOOKUP(C900,Pivot!A:C,3,0),0)</f>
        <v>0</v>
      </c>
    </row>
    <row r="901" spans="1:6" x14ac:dyDescent="0.25">
      <c r="A901" s="63" t="s">
        <v>100</v>
      </c>
      <c r="B901" s="64">
        <v>493664553</v>
      </c>
      <c r="C901" s="64">
        <v>6973130373501</v>
      </c>
      <c r="D901" s="63" t="s">
        <v>665</v>
      </c>
      <c r="E901" s="65">
        <f>IFERROR(VLOOKUP(C901,Pivot!A:B,2,0),0)</f>
        <v>0</v>
      </c>
      <c r="F901" s="65">
        <f>IFERROR(VLOOKUP(C901,Pivot!A:C,3,0),0)</f>
        <v>0</v>
      </c>
    </row>
    <row r="902" spans="1:6" x14ac:dyDescent="0.25">
      <c r="A902" s="63" t="s">
        <v>100</v>
      </c>
      <c r="B902" s="64">
        <v>493664554</v>
      </c>
      <c r="C902" s="64">
        <v>6973130373136</v>
      </c>
      <c r="D902" s="63" t="s">
        <v>666</v>
      </c>
      <c r="E902" s="65">
        <f>IFERROR(VLOOKUP(C902,Pivot!A:B,2,0),0)</f>
        <v>0</v>
      </c>
      <c r="F902" s="65">
        <f>IFERROR(VLOOKUP(C902,Pivot!A:C,3,0),0)</f>
        <v>0</v>
      </c>
    </row>
    <row r="903" spans="1:6" x14ac:dyDescent="0.25">
      <c r="A903" s="63" t="s">
        <v>100</v>
      </c>
      <c r="B903" s="64">
        <v>493664555</v>
      </c>
      <c r="C903" s="64">
        <v>6973130373082</v>
      </c>
      <c r="D903" s="63" t="s">
        <v>667</v>
      </c>
      <c r="E903" s="65">
        <f>IFERROR(VLOOKUP(C903,Pivot!A:B,2,0),0)</f>
        <v>0</v>
      </c>
      <c r="F903" s="65">
        <f>IFERROR(VLOOKUP(C903,Pivot!A:C,3,0),0)</f>
        <v>0</v>
      </c>
    </row>
    <row r="904" spans="1:6" x14ac:dyDescent="0.25">
      <c r="A904" s="63" t="s">
        <v>100</v>
      </c>
      <c r="B904" s="64">
        <v>494229638</v>
      </c>
      <c r="C904" s="64">
        <v>6973130372313</v>
      </c>
      <c r="D904" s="63" t="s">
        <v>668</v>
      </c>
      <c r="E904" s="65">
        <f>IFERROR(VLOOKUP(C904,Pivot!A:B,2,0),0)</f>
        <v>0</v>
      </c>
      <c r="F904" s="65">
        <f>IFERROR(VLOOKUP(C904,Pivot!A:C,3,0),0)</f>
        <v>0</v>
      </c>
    </row>
    <row r="905" spans="1:6" x14ac:dyDescent="0.25">
      <c r="A905" s="63" t="s">
        <v>100</v>
      </c>
      <c r="B905" s="64">
        <v>494229639</v>
      </c>
      <c r="C905" s="64">
        <v>6973130372320</v>
      </c>
      <c r="D905" s="63" t="s">
        <v>669</v>
      </c>
      <c r="E905" s="65">
        <f>IFERROR(VLOOKUP(C905,Pivot!A:B,2,0),0)</f>
        <v>0</v>
      </c>
      <c r="F905" s="65">
        <f>IFERROR(VLOOKUP(C905,Pivot!A:C,3,0),0)</f>
        <v>0</v>
      </c>
    </row>
    <row r="906" spans="1:6" x14ac:dyDescent="0.25">
      <c r="A906" s="63" t="s">
        <v>100</v>
      </c>
      <c r="B906" s="64">
        <v>410104120001</v>
      </c>
      <c r="C906" s="64">
        <v>5050048059657</v>
      </c>
      <c r="D906" s="63" t="s">
        <v>670</v>
      </c>
      <c r="E906" s="65">
        <f>IFERROR(VLOOKUP(C906,Pivot!A:B,2,0),0)</f>
        <v>0</v>
      </c>
      <c r="F906" s="65">
        <f>IFERROR(VLOOKUP(C906,Pivot!A:C,3,0),0)</f>
        <v>0</v>
      </c>
    </row>
    <row r="907" spans="1:6" x14ac:dyDescent="0.25">
      <c r="A907" s="63" t="s">
        <v>100</v>
      </c>
      <c r="B907" s="64">
        <v>491180154</v>
      </c>
      <c r="C907" s="64">
        <v>491180154</v>
      </c>
      <c r="D907" s="63" t="s">
        <v>671</v>
      </c>
      <c r="E907" s="65">
        <f>IFERROR(VLOOKUP(C907,Pivot!A:B,2,0),0)</f>
        <v>0</v>
      </c>
      <c r="F907" s="65">
        <f>IFERROR(VLOOKUP(C907,Pivot!A:C,3,0),0)</f>
        <v>0</v>
      </c>
    </row>
    <row r="908" spans="1:6" x14ac:dyDescent="0.25">
      <c r="A908" s="63" t="s">
        <v>100</v>
      </c>
      <c r="B908" s="64">
        <v>491180154</v>
      </c>
      <c r="C908" s="64">
        <v>8902491017289</v>
      </c>
      <c r="D908" s="63" t="s">
        <v>671</v>
      </c>
      <c r="E908" s="65">
        <f>IFERROR(VLOOKUP(C908,Pivot!A:B,2,0),0)</f>
        <v>0</v>
      </c>
      <c r="F908" s="65">
        <f>IFERROR(VLOOKUP(C908,Pivot!A:C,3,0),0)</f>
        <v>0</v>
      </c>
    </row>
    <row r="909" spans="1:6" x14ac:dyDescent="0.25">
      <c r="A909" s="63" t="s">
        <v>100</v>
      </c>
      <c r="B909" s="64">
        <v>491394391</v>
      </c>
      <c r="C909" s="64">
        <v>491394391</v>
      </c>
      <c r="D909" s="63" t="s">
        <v>672</v>
      </c>
      <c r="E909" s="65">
        <f>IFERROR(VLOOKUP(C909,Pivot!A:B,2,0),0)</f>
        <v>0</v>
      </c>
      <c r="F909" s="65">
        <f>IFERROR(VLOOKUP(C909,Pivot!A:C,3,0),0)</f>
        <v>0</v>
      </c>
    </row>
    <row r="910" spans="1:6" x14ac:dyDescent="0.25">
      <c r="A910" s="63" t="s">
        <v>100</v>
      </c>
      <c r="B910" s="64">
        <v>491394391</v>
      </c>
      <c r="C910" s="64">
        <v>8902491017296</v>
      </c>
      <c r="D910" s="63" t="s">
        <v>672</v>
      </c>
      <c r="E910" s="65">
        <f>IFERROR(VLOOKUP(C910,Pivot!A:B,2,0),0)</f>
        <v>0</v>
      </c>
      <c r="F910" s="65">
        <f>IFERROR(VLOOKUP(C910,Pivot!A:C,3,0),0)</f>
        <v>0</v>
      </c>
    </row>
    <row r="911" spans="1:6" x14ac:dyDescent="0.25">
      <c r="A911" s="63" t="s">
        <v>100</v>
      </c>
      <c r="B911" s="64">
        <v>493174330</v>
      </c>
      <c r="C911" s="64">
        <v>8905450228030</v>
      </c>
      <c r="D911" s="63" t="s">
        <v>290</v>
      </c>
      <c r="E911" s="65">
        <f>IFERROR(VLOOKUP(C911,Pivot!A:B,2,0),0)</f>
        <v>0</v>
      </c>
      <c r="F911" s="65">
        <f>IFERROR(VLOOKUP(C911,Pivot!A:C,3,0),0)</f>
        <v>0</v>
      </c>
    </row>
    <row r="912" spans="1:6" x14ac:dyDescent="0.25">
      <c r="A912" s="63" t="s">
        <v>100</v>
      </c>
      <c r="B912" s="64">
        <v>493174787</v>
      </c>
      <c r="C912" s="64">
        <v>8900000000821</v>
      </c>
      <c r="D912" s="63" t="s">
        <v>673</v>
      </c>
      <c r="E912" s="65">
        <f>IFERROR(VLOOKUP(C912,Pivot!A:B,2,0),0)</f>
        <v>0</v>
      </c>
      <c r="F912" s="65">
        <f>IFERROR(VLOOKUP(C912,Pivot!A:C,3,0),0)</f>
        <v>0</v>
      </c>
    </row>
    <row r="913" spans="1:6" x14ac:dyDescent="0.25">
      <c r="A913" s="63" t="s">
        <v>100</v>
      </c>
      <c r="B913" s="64">
        <v>493174788</v>
      </c>
      <c r="C913" s="64">
        <v>8900000000838</v>
      </c>
      <c r="D913" s="63" t="s">
        <v>674</v>
      </c>
      <c r="E913" s="65">
        <f>IFERROR(VLOOKUP(C913,Pivot!A:B,2,0),0)</f>
        <v>0</v>
      </c>
      <c r="F913" s="65">
        <f>IFERROR(VLOOKUP(C913,Pivot!A:C,3,0),0)</f>
        <v>0</v>
      </c>
    </row>
    <row r="914" spans="1:6" x14ac:dyDescent="0.25">
      <c r="A914" s="63" t="s">
        <v>100</v>
      </c>
      <c r="B914" s="64">
        <v>491898740</v>
      </c>
      <c r="C914" s="64">
        <v>7449351490499</v>
      </c>
      <c r="D914" s="63" t="s">
        <v>297</v>
      </c>
      <c r="E914" s="65">
        <f>IFERROR(VLOOKUP(C914,Pivot!A:B,2,0),0)</f>
        <v>0</v>
      </c>
      <c r="F914" s="65">
        <f>IFERROR(VLOOKUP(C914,Pivot!A:C,3,0),0)</f>
        <v>0</v>
      </c>
    </row>
    <row r="915" spans="1:6" x14ac:dyDescent="0.25">
      <c r="A915" s="63" t="s">
        <v>100</v>
      </c>
      <c r="B915" s="64">
        <v>491374895</v>
      </c>
      <c r="C915" s="64">
        <v>702921055281</v>
      </c>
      <c r="D915" s="63" t="s">
        <v>298</v>
      </c>
      <c r="E915" s="65">
        <f>IFERROR(VLOOKUP(C915,Pivot!A:B,2,0),0)</f>
        <v>0</v>
      </c>
      <c r="F915" s="65">
        <f>IFERROR(VLOOKUP(C915,Pivot!A:C,3,0),0)</f>
        <v>0</v>
      </c>
    </row>
    <row r="916" spans="1:6" x14ac:dyDescent="0.25">
      <c r="A916" s="63" t="s">
        <v>100</v>
      </c>
      <c r="B916" s="64">
        <v>492410229</v>
      </c>
      <c r="C916" s="64">
        <v>4894166169550</v>
      </c>
      <c r="D916" s="63" t="s">
        <v>675</v>
      </c>
      <c r="E916" s="65">
        <f>IFERROR(VLOOKUP(C916,Pivot!A:B,2,0),0)</f>
        <v>0</v>
      </c>
      <c r="F916" s="65">
        <f>IFERROR(VLOOKUP(C916,Pivot!A:C,3,0),0)</f>
        <v>0</v>
      </c>
    </row>
    <row r="917" spans="1:6" x14ac:dyDescent="0.25">
      <c r="A917" s="63" t="s">
        <v>100</v>
      </c>
      <c r="B917" s="64">
        <v>492407944</v>
      </c>
      <c r="C917" s="64">
        <v>8904027121453</v>
      </c>
      <c r="D917" s="63" t="s">
        <v>676</v>
      </c>
      <c r="E917" s="65">
        <f>IFERROR(VLOOKUP(C917,Pivot!A:B,2,0),0)</f>
        <v>0</v>
      </c>
      <c r="F917" s="65">
        <f>IFERROR(VLOOKUP(C917,Pivot!A:C,3,0),0)</f>
        <v>0</v>
      </c>
    </row>
    <row r="918" spans="1:6" x14ac:dyDescent="0.25">
      <c r="A918" s="63" t="s">
        <v>100</v>
      </c>
      <c r="B918" s="64">
        <v>492407943</v>
      </c>
      <c r="C918" s="64">
        <v>8904027121446</v>
      </c>
      <c r="D918" s="63" t="s">
        <v>677</v>
      </c>
      <c r="E918" s="65">
        <f>IFERROR(VLOOKUP(C918,Pivot!A:B,2,0),0)</f>
        <v>0</v>
      </c>
      <c r="F918" s="65">
        <f>IFERROR(VLOOKUP(C918,Pivot!A:C,3,0),0)</f>
        <v>0</v>
      </c>
    </row>
    <row r="919" spans="1:6" x14ac:dyDescent="0.25">
      <c r="A919" s="63" t="s">
        <v>100</v>
      </c>
      <c r="B919" s="64">
        <v>492407946</v>
      </c>
      <c r="C919" s="64">
        <v>8904027121477</v>
      </c>
      <c r="D919" s="63" t="s">
        <v>678</v>
      </c>
      <c r="E919" s="65">
        <f>IFERROR(VLOOKUP(C919,Pivot!A:B,2,0),0)</f>
        <v>0</v>
      </c>
      <c r="F919" s="65">
        <f>IFERROR(VLOOKUP(C919,Pivot!A:C,3,0),0)</f>
        <v>0</v>
      </c>
    </row>
    <row r="920" spans="1:6" x14ac:dyDescent="0.25">
      <c r="A920" s="63" t="s">
        <v>100</v>
      </c>
      <c r="B920" s="64">
        <v>492407945</v>
      </c>
      <c r="C920" s="64">
        <v>8904027121460</v>
      </c>
      <c r="D920" s="63" t="s">
        <v>679</v>
      </c>
      <c r="E920" s="65">
        <f>IFERROR(VLOOKUP(C920,Pivot!A:B,2,0),0)</f>
        <v>0</v>
      </c>
      <c r="F920" s="65">
        <f>IFERROR(VLOOKUP(C920,Pivot!A:C,3,0),0)</f>
        <v>0</v>
      </c>
    </row>
    <row r="921" spans="1:6" x14ac:dyDescent="0.25">
      <c r="A921" s="63" t="s">
        <v>100</v>
      </c>
      <c r="B921" s="64">
        <v>492408146</v>
      </c>
      <c r="C921" s="64">
        <v>8908015563140</v>
      </c>
      <c r="D921" s="63" t="s">
        <v>300</v>
      </c>
      <c r="E921" s="65">
        <f>IFERROR(VLOOKUP(C921,Pivot!A:B,2,0),0)</f>
        <v>0</v>
      </c>
      <c r="F921" s="65">
        <f>IFERROR(VLOOKUP(C921,Pivot!A:C,3,0),0)</f>
        <v>0</v>
      </c>
    </row>
    <row r="922" spans="1:6" x14ac:dyDescent="0.25">
      <c r="A922" s="63" t="s">
        <v>100</v>
      </c>
      <c r="B922" s="64">
        <v>492408146</v>
      </c>
      <c r="C922" s="64">
        <v>8908015563256</v>
      </c>
      <c r="D922" s="63" t="s">
        <v>300</v>
      </c>
      <c r="E922" s="65">
        <f>IFERROR(VLOOKUP(C922,Pivot!A:B,2,0),0)</f>
        <v>0</v>
      </c>
      <c r="F922" s="65">
        <f>IFERROR(VLOOKUP(C922,Pivot!A:C,3,0),0)</f>
        <v>0</v>
      </c>
    </row>
    <row r="923" spans="1:6" x14ac:dyDescent="0.25">
      <c r="A923" s="63" t="s">
        <v>100</v>
      </c>
      <c r="B923" s="64">
        <v>492408147</v>
      </c>
      <c r="C923" s="64">
        <v>8908015563133</v>
      </c>
      <c r="D923" s="63" t="s">
        <v>301</v>
      </c>
      <c r="E923" s="65">
        <f>IFERROR(VLOOKUP(C923,Pivot!A:B,2,0),0)</f>
        <v>0</v>
      </c>
      <c r="F923" s="65">
        <f>IFERROR(VLOOKUP(C923,Pivot!A:C,3,0),0)</f>
        <v>0</v>
      </c>
    </row>
    <row r="924" spans="1:6" x14ac:dyDescent="0.25">
      <c r="A924" s="63" t="s">
        <v>100</v>
      </c>
      <c r="B924" s="64">
        <v>492408147</v>
      </c>
      <c r="C924" s="64">
        <v>8908015563249</v>
      </c>
      <c r="D924" s="63" t="s">
        <v>301</v>
      </c>
      <c r="E924" s="65">
        <f>IFERROR(VLOOKUP(C924,Pivot!A:B,2,0),0)</f>
        <v>0</v>
      </c>
      <c r="F924" s="65">
        <f>IFERROR(VLOOKUP(C924,Pivot!A:C,3,0),0)</f>
        <v>0</v>
      </c>
    </row>
    <row r="925" spans="1:6" x14ac:dyDescent="0.25">
      <c r="A925" s="63" t="s">
        <v>100</v>
      </c>
      <c r="B925" s="64">
        <v>493174963</v>
      </c>
      <c r="C925" s="64">
        <v>8908015563300</v>
      </c>
      <c r="D925" s="63" t="s">
        <v>304</v>
      </c>
      <c r="E925" s="65">
        <f>IFERROR(VLOOKUP(C925,Pivot!A:B,2,0),0)</f>
        <v>0</v>
      </c>
      <c r="F925" s="65">
        <f>IFERROR(VLOOKUP(C925,Pivot!A:C,3,0),0)</f>
        <v>0</v>
      </c>
    </row>
    <row r="926" spans="1:6" x14ac:dyDescent="0.25">
      <c r="A926" s="63" t="s">
        <v>100</v>
      </c>
      <c r="B926" s="64">
        <v>493174961</v>
      </c>
      <c r="C926" s="64">
        <v>8908015563263</v>
      </c>
      <c r="D926" s="63" t="s">
        <v>305</v>
      </c>
      <c r="E926" s="65">
        <f>IFERROR(VLOOKUP(C926,Pivot!A:B,2,0),0)</f>
        <v>0</v>
      </c>
      <c r="F926" s="65">
        <f>IFERROR(VLOOKUP(C926,Pivot!A:C,3,0),0)</f>
        <v>0</v>
      </c>
    </row>
    <row r="927" spans="1:6" x14ac:dyDescent="0.25">
      <c r="A927" s="63" t="s">
        <v>100</v>
      </c>
      <c r="B927" s="64">
        <v>493174962</v>
      </c>
      <c r="C927" s="64">
        <v>8908015563294</v>
      </c>
      <c r="D927" s="63" t="s">
        <v>306</v>
      </c>
      <c r="E927" s="65">
        <f>IFERROR(VLOOKUP(C927,Pivot!A:B,2,0),0)</f>
        <v>0</v>
      </c>
      <c r="F927" s="65">
        <f>IFERROR(VLOOKUP(C927,Pivot!A:C,3,0),0)</f>
        <v>0</v>
      </c>
    </row>
    <row r="928" spans="1:6" x14ac:dyDescent="0.25">
      <c r="A928" s="63" t="s">
        <v>100</v>
      </c>
      <c r="B928" s="64">
        <v>493174962</v>
      </c>
      <c r="C928" s="64">
        <v>8908015563270</v>
      </c>
      <c r="D928" s="63" t="s">
        <v>306</v>
      </c>
      <c r="E928" s="65">
        <f>IFERROR(VLOOKUP(C928,Pivot!A:B,2,0),0)</f>
        <v>0</v>
      </c>
      <c r="F928" s="65">
        <f>IFERROR(VLOOKUP(C928,Pivot!A:C,3,0),0)</f>
        <v>0</v>
      </c>
    </row>
    <row r="929" spans="1:6" x14ac:dyDescent="0.25">
      <c r="A929" s="63" t="s">
        <v>100</v>
      </c>
      <c r="B929" s="64">
        <v>493176574</v>
      </c>
      <c r="C929" s="64">
        <v>791115723662</v>
      </c>
      <c r="D929" s="63" t="s">
        <v>680</v>
      </c>
      <c r="E929" s="65">
        <f>IFERROR(VLOOKUP(C929,Pivot!A:B,2,0),0)</f>
        <v>0</v>
      </c>
      <c r="F929" s="65">
        <f>IFERROR(VLOOKUP(C929,Pivot!A:C,3,0),0)</f>
        <v>0</v>
      </c>
    </row>
    <row r="930" spans="1:6" x14ac:dyDescent="0.25">
      <c r="A930" s="63" t="s">
        <v>100</v>
      </c>
      <c r="B930" s="64">
        <v>493663500</v>
      </c>
      <c r="C930" s="64">
        <v>493663500</v>
      </c>
      <c r="D930" s="63" t="s">
        <v>307</v>
      </c>
      <c r="E930" s="65">
        <f>IFERROR(VLOOKUP(C930,Pivot!A:B,2,0),0)</f>
        <v>0</v>
      </c>
      <c r="F930" s="65">
        <f>IFERROR(VLOOKUP(C930,Pivot!A:C,3,0),0)</f>
        <v>0</v>
      </c>
    </row>
    <row r="931" spans="1:6" x14ac:dyDescent="0.25">
      <c r="A931" s="63" t="s">
        <v>100</v>
      </c>
      <c r="B931" s="64">
        <v>493663500</v>
      </c>
      <c r="C931" s="64">
        <v>8905450698710</v>
      </c>
      <c r="D931" s="63" t="s">
        <v>307</v>
      </c>
      <c r="E931" s="65">
        <f>IFERROR(VLOOKUP(C931,Pivot!A:B,2,0),0)</f>
        <v>0</v>
      </c>
      <c r="F931" s="65">
        <f>IFERROR(VLOOKUP(C931,Pivot!A:C,3,0),0)</f>
        <v>0</v>
      </c>
    </row>
    <row r="932" spans="1:6" x14ac:dyDescent="0.25">
      <c r="A932" s="63" t="s">
        <v>100</v>
      </c>
      <c r="B932" s="64">
        <v>493663499</v>
      </c>
      <c r="C932" s="64">
        <v>493663499</v>
      </c>
      <c r="D932" s="63" t="s">
        <v>308</v>
      </c>
      <c r="E932" s="65">
        <f>IFERROR(VLOOKUP(C932,Pivot!A:B,2,0),0)</f>
        <v>0</v>
      </c>
      <c r="F932" s="65">
        <f>IFERROR(VLOOKUP(C932,Pivot!A:C,3,0),0)</f>
        <v>0</v>
      </c>
    </row>
    <row r="933" spans="1:6" x14ac:dyDescent="0.25">
      <c r="A933" s="63" t="s">
        <v>100</v>
      </c>
      <c r="B933" s="64">
        <v>493663499</v>
      </c>
      <c r="C933" s="64">
        <v>8905450698703</v>
      </c>
      <c r="D933" s="63" t="s">
        <v>308</v>
      </c>
      <c r="E933" s="65">
        <f>IFERROR(VLOOKUP(C933,Pivot!A:B,2,0),0)</f>
        <v>0</v>
      </c>
      <c r="F933" s="65">
        <f>IFERROR(VLOOKUP(C933,Pivot!A:C,3,0),0)</f>
        <v>0</v>
      </c>
    </row>
    <row r="934" spans="1:6" x14ac:dyDescent="0.25">
      <c r="A934" s="63" t="s">
        <v>100</v>
      </c>
      <c r="B934" s="64">
        <v>492910458</v>
      </c>
      <c r="C934" s="64">
        <v>8904027123396</v>
      </c>
      <c r="D934" s="63" t="s">
        <v>681</v>
      </c>
      <c r="E934" s="65">
        <f>IFERROR(VLOOKUP(C934,Pivot!A:B,2,0),0)</f>
        <v>0</v>
      </c>
      <c r="F934" s="65">
        <f>IFERROR(VLOOKUP(C934,Pivot!A:C,3,0),0)</f>
        <v>0</v>
      </c>
    </row>
    <row r="935" spans="1:6" x14ac:dyDescent="0.25">
      <c r="A935" s="63" t="s">
        <v>100</v>
      </c>
      <c r="B935" s="64">
        <v>492910220</v>
      </c>
      <c r="C935" s="64">
        <v>8904027123297</v>
      </c>
      <c r="D935" s="63" t="s">
        <v>682</v>
      </c>
      <c r="E935" s="65">
        <f>IFERROR(VLOOKUP(C935,Pivot!A:B,2,0),0)</f>
        <v>0</v>
      </c>
      <c r="F935" s="65">
        <f>IFERROR(VLOOKUP(C935,Pivot!A:C,3,0),0)</f>
        <v>0</v>
      </c>
    </row>
    <row r="936" spans="1:6" x14ac:dyDescent="0.25">
      <c r="A936" s="63" t="s">
        <v>100</v>
      </c>
      <c r="B936" s="64">
        <v>492910213</v>
      </c>
      <c r="C936" s="64">
        <v>8904027123211</v>
      </c>
      <c r="D936" s="63" t="s">
        <v>683</v>
      </c>
      <c r="E936" s="65">
        <f>IFERROR(VLOOKUP(C936,Pivot!A:B,2,0),0)</f>
        <v>0</v>
      </c>
      <c r="F936" s="65">
        <f>IFERROR(VLOOKUP(C936,Pivot!A:C,3,0),0)</f>
        <v>0</v>
      </c>
    </row>
    <row r="937" spans="1:6" x14ac:dyDescent="0.25">
      <c r="A937" s="63" t="s">
        <v>100</v>
      </c>
      <c r="B937" s="64">
        <v>492910214</v>
      </c>
      <c r="C937" s="64">
        <v>8904027123228</v>
      </c>
      <c r="D937" s="63" t="s">
        <v>684</v>
      </c>
      <c r="E937" s="65">
        <f>IFERROR(VLOOKUP(C937,Pivot!A:B,2,0),0)</f>
        <v>0</v>
      </c>
      <c r="F937" s="65">
        <f>IFERROR(VLOOKUP(C937,Pivot!A:C,3,0),0)</f>
        <v>0</v>
      </c>
    </row>
    <row r="938" spans="1:6" x14ac:dyDescent="0.25">
      <c r="A938" s="63" t="s">
        <v>100</v>
      </c>
      <c r="B938" s="64">
        <v>493661581</v>
      </c>
      <c r="C938" s="64">
        <v>8904027124324</v>
      </c>
      <c r="D938" s="63" t="s">
        <v>685</v>
      </c>
      <c r="E938" s="65">
        <f>IFERROR(VLOOKUP(C938,Pivot!A:B,2,0),0)</f>
        <v>0</v>
      </c>
      <c r="F938" s="65">
        <f>IFERROR(VLOOKUP(C938,Pivot!A:C,3,0),0)</f>
        <v>0</v>
      </c>
    </row>
    <row r="939" spans="1:6" x14ac:dyDescent="0.25">
      <c r="A939" s="63" t="s">
        <v>100</v>
      </c>
      <c r="B939" s="64">
        <v>493661580</v>
      </c>
      <c r="C939" s="64">
        <v>8904027124317</v>
      </c>
      <c r="D939" s="63" t="s">
        <v>686</v>
      </c>
      <c r="E939" s="65">
        <f>IFERROR(VLOOKUP(C939,Pivot!A:B,2,0),0)</f>
        <v>0</v>
      </c>
      <c r="F939" s="65">
        <f>IFERROR(VLOOKUP(C939,Pivot!A:C,3,0),0)</f>
        <v>0</v>
      </c>
    </row>
    <row r="940" spans="1:6" x14ac:dyDescent="0.25">
      <c r="A940" s="63" t="s">
        <v>100</v>
      </c>
      <c r="B940" s="64">
        <v>493663257</v>
      </c>
      <c r="C940" s="64">
        <v>8904027124614</v>
      </c>
      <c r="D940" s="63" t="s">
        <v>687</v>
      </c>
      <c r="E940" s="65">
        <f>IFERROR(VLOOKUP(C940,Pivot!A:B,2,0),0)</f>
        <v>0</v>
      </c>
      <c r="F940" s="65">
        <f>IFERROR(VLOOKUP(C940,Pivot!A:C,3,0),0)</f>
        <v>0</v>
      </c>
    </row>
    <row r="941" spans="1:6" x14ac:dyDescent="0.25">
      <c r="A941" s="63" t="s">
        <v>100</v>
      </c>
      <c r="B941" s="64">
        <v>493663498</v>
      </c>
      <c r="C941" s="64">
        <v>493663498</v>
      </c>
      <c r="D941" s="63" t="s">
        <v>309</v>
      </c>
      <c r="E941" s="65">
        <f>IFERROR(VLOOKUP(C941,Pivot!A:B,2,0),0)</f>
        <v>0</v>
      </c>
      <c r="F941" s="65">
        <f>IFERROR(VLOOKUP(C941,Pivot!A:C,3,0),0)</f>
        <v>0</v>
      </c>
    </row>
    <row r="942" spans="1:6" x14ac:dyDescent="0.25">
      <c r="A942" s="63" t="s">
        <v>100</v>
      </c>
      <c r="B942" s="64">
        <v>492910219</v>
      </c>
      <c r="C942" s="64">
        <v>8904027123280</v>
      </c>
      <c r="D942" s="63" t="s">
        <v>688</v>
      </c>
      <c r="E942" s="65">
        <f>IFERROR(VLOOKUP(C942,Pivot!A:B,2,0),0)</f>
        <v>0</v>
      </c>
      <c r="F942" s="65">
        <f>IFERROR(VLOOKUP(C942,Pivot!A:C,3,0),0)</f>
        <v>0</v>
      </c>
    </row>
    <row r="943" spans="1:6" x14ac:dyDescent="0.25">
      <c r="A943" s="63" t="s">
        <v>100</v>
      </c>
      <c r="B943" s="64">
        <v>492910217</v>
      </c>
      <c r="C943" s="64">
        <v>8904027123266</v>
      </c>
      <c r="D943" s="63" t="s">
        <v>689</v>
      </c>
      <c r="E943" s="65">
        <f>IFERROR(VLOOKUP(C943,Pivot!A:B,2,0),0)</f>
        <v>0</v>
      </c>
      <c r="F943" s="65">
        <f>IFERROR(VLOOKUP(C943,Pivot!A:C,3,0),0)</f>
        <v>0</v>
      </c>
    </row>
    <row r="944" spans="1:6" x14ac:dyDescent="0.25">
      <c r="A944" s="63" t="s">
        <v>100</v>
      </c>
      <c r="B944" s="64">
        <v>493663522</v>
      </c>
      <c r="C944" s="64">
        <v>8904027124959</v>
      </c>
      <c r="D944" s="63" t="s">
        <v>690</v>
      </c>
      <c r="E944" s="65">
        <f>IFERROR(VLOOKUP(C944,Pivot!A:B,2,0),0)</f>
        <v>0</v>
      </c>
      <c r="F944" s="65">
        <f>IFERROR(VLOOKUP(C944,Pivot!A:C,3,0),0)</f>
        <v>0</v>
      </c>
    </row>
    <row r="945" spans="1:6" x14ac:dyDescent="0.25">
      <c r="A945" s="63" t="s">
        <v>100</v>
      </c>
      <c r="B945" s="64">
        <v>492910218</v>
      </c>
      <c r="C945" s="64">
        <v>8904027123273</v>
      </c>
      <c r="D945" s="63" t="s">
        <v>691</v>
      </c>
      <c r="E945" s="65">
        <f>IFERROR(VLOOKUP(C945,Pivot!A:B,2,0),0)</f>
        <v>0</v>
      </c>
      <c r="F945" s="65">
        <f>IFERROR(VLOOKUP(C945,Pivot!A:C,3,0),0)</f>
        <v>0</v>
      </c>
    </row>
    <row r="946" spans="1:6" x14ac:dyDescent="0.25">
      <c r="A946" s="63" t="s">
        <v>100</v>
      </c>
      <c r="B946" s="64">
        <v>491603816</v>
      </c>
      <c r="C946" s="64">
        <v>5015353645230</v>
      </c>
      <c r="D946" s="63" t="s">
        <v>692</v>
      </c>
      <c r="E946" s="65">
        <f>IFERROR(VLOOKUP(C946,Pivot!A:B,2,0),0)</f>
        <v>0</v>
      </c>
      <c r="F946" s="65">
        <f>IFERROR(VLOOKUP(C946,Pivot!A:C,3,0),0)</f>
        <v>0</v>
      </c>
    </row>
    <row r="947" spans="1:6" x14ac:dyDescent="0.25">
      <c r="A947" s="63" t="s">
        <v>100</v>
      </c>
      <c r="B947" s="64">
        <v>491960484</v>
      </c>
      <c r="C947" s="64">
        <v>3870003575242</v>
      </c>
      <c r="D947" s="63" t="s">
        <v>314</v>
      </c>
      <c r="E947" s="65">
        <f>IFERROR(VLOOKUP(C947,Pivot!A:B,2,0),0)</f>
        <v>0</v>
      </c>
      <c r="F947" s="65">
        <f>IFERROR(VLOOKUP(C947,Pivot!A:C,3,0),0)</f>
        <v>0</v>
      </c>
    </row>
    <row r="948" spans="1:6" x14ac:dyDescent="0.25">
      <c r="A948" s="63" t="s">
        <v>100</v>
      </c>
      <c r="B948" s="64">
        <v>493176572</v>
      </c>
      <c r="C948" s="64">
        <v>791115723648</v>
      </c>
      <c r="D948" s="63" t="s">
        <v>693</v>
      </c>
      <c r="E948" s="65">
        <f>IFERROR(VLOOKUP(C948,Pivot!A:B,2,0),0)</f>
        <v>0</v>
      </c>
      <c r="F948" s="65">
        <f>IFERROR(VLOOKUP(C948,Pivot!A:C,3,0),0)</f>
        <v>0</v>
      </c>
    </row>
    <row r="949" spans="1:6" x14ac:dyDescent="0.25">
      <c r="A949" s="63" t="s">
        <v>100</v>
      </c>
      <c r="B949" s="64">
        <v>491635294</v>
      </c>
      <c r="C949" s="64">
        <v>8906045256063</v>
      </c>
      <c r="D949" s="63" t="s">
        <v>694</v>
      </c>
      <c r="E949" s="65">
        <f>IFERROR(VLOOKUP(C949,Pivot!A:B,2,0),0)</f>
        <v>0</v>
      </c>
      <c r="F949" s="65">
        <f>IFERROR(VLOOKUP(C949,Pivot!A:C,3,0),0)</f>
        <v>0</v>
      </c>
    </row>
    <row r="950" spans="1:6" x14ac:dyDescent="0.25">
      <c r="A950" s="63" t="s">
        <v>100</v>
      </c>
      <c r="B950" s="64">
        <v>491396374</v>
      </c>
      <c r="C950" s="64">
        <v>8906045254106</v>
      </c>
      <c r="D950" s="63" t="s">
        <v>695</v>
      </c>
      <c r="E950" s="65">
        <f>IFERROR(VLOOKUP(C950,Pivot!A:B,2,0),0)</f>
        <v>0</v>
      </c>
      <c r="F950" s="65">
        <f>IFERROR(VLOOKUP(C950,Pivot!A:C,3,0),0)</f>
        <v>0</v>
      </c>
    </row>
    <row r="951" spans="1:6" x14ac:dyDescent="0.25">
      <c r="A951" s="63" t="s">
        <v>100</v>
      </c>
      <c r="B951" s="64">
        <v>492910613</v>
      </c>
      <c r="C951" s="64">
        <v>778988331453</v>
      </c>
      <c r="D951" s="63" t="s">
        <v>696</v>
      </c>
      <c r="E951" s="65">
        <f>IFERROR(VLOOKUP(C951,Pivot!A:B,2,0),0)</f>
        <v>0</v>
      </c>
      <c r="F951" s="65">
        <f>IFERROR(VLOOKUP(C951,Pivot!A:C,3,0),0)</f>
        <v>0</v>
      </c>
    </row>
    <row r="952" spans="1:6" x14ac:dyDescent="0.25">
      <c r="A952" s="63" t="s">
        <v>100</v>
      </c>
      <c r="B952" s="64">
        <v>492910614</v>
      </c>
      <c r="C952" s="64">
        <v>778988335024</v>
      </c>
      <c r="D952" s="63" t="s">
        <v>697</v>
      </c>
      <c r="E952" s="65">
        <f>IFERROR(VLOOKUP(C952,Pivot!A:B,2,0),0)</f>
        <v>0</v>
      </c>
      <c r="F952" s="65">
        <f>IFERROR(VLOOKUP(C952,Pivot!A:C,3,0),0)</f>
        <v>0</v>
      </c>
    </row>
    <row r="953" spans="1:6" x14ac:dyDescent="0.25">
      <c r="A953" s="63" t="s">
        <v>100</v>
      </c>
      <c r="B953" s="64">
        <v>492410150</v>
      </c>
      <c r="C953" s="64">
        <v>778988679708</v>
      </c>
      <c r="D953" s="63" t="s">
        <v>698</v>
      </c>
      <c r="E953" s="65">
        <f>IFERROR(VLOOKUP(C953,Pivot!A:B,2,0),0)</f>
        <v>0</v>
      </c>
      <c r="F953" s="65">
        <f>IFERROR(VLOOKUP(C953,Pivot!A:C,3,0),0)</f>
        <v>0</v>
      </c>
    </row>
    <row r="954" spans="1:6" x14ac:dyDescent="0.25">
      <c r="A954" s="63" t="s">
        <v>100</v>
      </c>
      <c r="B954" s="64">
        <v>493176345</v>
      </c>
      <c r="C954" s="64">
        <v>778988424063</v>
      </c>
      <c r="D954" s="63" t="s">
        <v>699</v>
      </c>
      <c r="E954" s="65">
        <f>IFERROR(VLOOKUP(C954,Pivot!A:B,2,0),0)</f>
        <v>0</v>
      </c>
      <c r="F954" s="65">
        <f>IFERROR(VLOOKUP(C954,Pivot!A:C,3,0),0)</f>
        <v>0</v>
      </c>
    </row>
    <row r="955" spans="1:6" x14ac:dyDescent="0.25">
      <c r="A955" s="63" t="s">
        <v>100</v>
      </c>
      <c r="B955" s="64">
        <v>492410222</v>
      </c>
      <c r="C955" s="64">
        <v>778988113943</v>
      </c>
      <c r="D955" s="63" t="s">
        <v>700</v>
      </c>
      <c r="E955" s="65">
        <f>IFERROR(VLOOKUP(C955,Pivot!A:B,2,0),0)</f>
        <v>0</v>
      </c>
      <c r="F955" s="65">
        <f>IFERROR(VLOOKUP(C955,Pivot!A:C,3,0),0)</f>
        <v>0</v>
      </c>
    </row>
    <row r="956" spans="1:6" x14ac:dyDescent="0.25">
      <c r="A956" s="63" t="s">
        <v>100</v>
      </c>
      <c r="B956" s="64">
        <v>492410222</v>
      </c>
      <c r="C956" s="64">
        <v>8905450111998</v>
      </c>
      <c r="D956" s="63" t="s">
        <v>700</v>
      </c>
      <c r="E956" s="65">
        <f>IFERROR(VLOOKUP(C956,Pivot!A:B,2,0),0)</f>
        <v>0</v>
      </c>
      <c r="F956" s="65">
        <f>IFERROR(VLOOKUP(C956,Pivot!A:C,3,0),0)</f>
        <v>0</v>
      </c>
    </row>
    <row r="957" spans="1:6" x14ac:dyDescent="0.25">
      <c r="A957" s="63" t="s">
        <v>100</v>
      </c>
      <c r="B957" s="64">
        <v>492410222</v>
      </c>
      <c r="C957" s="64">
        <v>778988331439</v>
      </c>
      <c r="D957" s="63" t="s">
        <v>700</v>
      </c>
      <c r="E957" s="65">
        <f>IFERROR(VLOOKUP(C957,Pivot!A:B,2,0),0)</f>
        <v>0</v>
      </c>
      <c r="F957" s="65">
        <f>IFERROR(VLOOKUP(C957,Pivot!A:C,3,0),0)</f>
        <v>0</v>
      </c>
    </row>
    <row r="958" spans="1:6" x14ac:dyDescent="0.25">
      <c r="A958" s="63" t="s">
        <v>100</v>
      </c>
      <c r="B958" s="64">
        <v>491948341</v>
      </c>
      <c r="C958" s="64">
        <v>8904301759402</v>
      </c>
      <c r="D958" s="63" t="s">
        <v>701</v>
      </c>
      <c r="E958" s="65">
        <f>IFERROR(VLOOKUP(C958,Pivot!A:B,2,0),0)</f>
        <v>0</v>
      </c>
      <c r="F958" s="65">
        <f>IFERROR(VLOOKUP(C958,Pivot!A:C,3,0),0)</f>
        <v>0</v>
      </c>
    </row>
    <row r="959" spans="1:6" x14ac:dyDescent="0.25">
      <c r="A959" s="63" t="s">
        <v>100</v>
      </c>
      <c r="B959" s="64">
        <v>491948340</v>
      </c>
      <c r="C959" s="64">
        <v>8904301759396</v>
      </c>
      <c r="D959" s="63" t="s">
        <v>702</v>
      </c>
      <c r="E959" s="65">
        <f>IFERROR(VLOOKUP(C959,Pivot!A:B,2,0),0)</f>
        <v>0</v>
      </c>
      <c r="F959" s="65">
        <f>IFERROR(VLOOKUP(C959,Pivot!A:C,3,0),0)</f>
        <v>0</v>
      </c>
    </row>
    <row r="960" spans="1:6" x14ac:dyDescent="0.25">
      <c r="A960" s="63" t="s">
        <v>100</v>
      </c>
      <c r="B960" s="64">
        <v>492410151</v>
      </c>
      <c r="C960" s="64">
        <v>778988270264</v>
      </c>
      <c r="D960" s="63" t="s">
        <v>703</v>
      </c>
      <c r="E960" s="65">
        <f>IFERROR(VLOOKUP(C960,Pivot!A:B,2,0),0)</f>
        <v>0</v>
      </c>
      <c r="F960" s="65">
        <f>IFERROR(VLOOKUP(C960,Pivot!A:C,3,0),0)</f>
        <v>0</v>
      </c>
    </row>
    <row r="961" spans="1:6" x14ac:dyDescent="0.25">
      <c r="A961" s="63" t="s">
        <v>100</v>
      </c>
      <c r="B961" s="64">
        <v>492410151</v>
      </c>
      <c r="C961" s="64">
        <v>778988270288</v>
      </c>
      <c r="D961" s="63" t="s">
        <v>703</v>
      </c>
      <c r="E961" s="65">
        <f>IFERROR(VLOOKUP(C961,Pivot!A:B,2,0),0)</f>
        <v>0</v>
      </c>
      <c r="F961" s="65">
        <f>IFERROR(VLOOKUP(C961,Pivot!A:C,3,0),0)</f>
        <v>0</v>
      </c>
    </row>
    <row r="962" spans="1:6" x14ac:dyDescent="0.25">
      <c r="A962" s="63" t="s">
        <v>100</v>
      </c>
      <c r="B962" s="64">
        <v>492410151</v>
      </c>
      <c r="C962" s="64">
        <v>778988270295</v>
      </c>
      <c r="D962" s="63" t="s">
        <v>703</v>
      </c>
      <c r="E962" s="65">
        <f>IFERROR(VLOOKUP(C962,Pivot!A:B,2,0),0)</f>
        <v>0</v>
      </c>
      <c r="F962" s="65">
        <f>IFERROR(VLOOKUP(C962,Pivot!A:C,3,0),0)</f>
        <v>0</v>
      </c>
    </row>
    <row r="963" spans="1:6" x14ac:dyDescent="0.25">
      <c r="A963" s="63" t="s">
        <v>100</v>
      </c>
      <c r="B963" s="64">
        <v>492410223</v>
      </c>
      <c r="C963" s="64">
        <v>778988066515</v>
      </c>
      <c r="D963" s="63" t="s">
        <v>704</v>
      </c>
      <c r="E963" s="65">
        <f>IFERROR(VLOOKUP(C963,Pivot!A:B,2,0),0)</f>
        <v>0</v>
      </c>
      <c r="F963" s="65">
        <f>IFERROR(VLOOKUP(C963,Pivot!A:C,3,0),0)</f>
        <v>0</v>
      </c>
    </row>
    <row r="964" spans="1:6" x14ac:dyDescent="0.25">
      <c r="A964" s="63" t="s">
        <v>100</v>
      </c>
      <c r="B964" s="64">
        <v>492410223</v>
      </c>
      <c r="C964" s="64">
        <v>8905450112001</v>
      </c>
      <c r="D964" s="63" t="s">
        <v>704</v>
      </c>
      <c r="E964" s="65">
        <f>IFERROR(VLOOKUP(C964,Pivot!A:B,2,0),0)</f>
        <v>0</v>
      </c>
      <c r="F964" s="65">
        <f>IFERROR(VLOOKUP(C964,Pivot!A:C,3,0),0)</f>
        <v>0</v>
      </c>
    </row>
    <row r="965" spans="1:6" x14ac:dyDescent="0.25">
      <c r="A965" s="63" t="s">
        <v>100</v>
      </c>
      <c r="B965" s="64">
        <v>492410148</v>
      </c>
      <c r="C965" s="64">
        <v>778988311325</v>
      </c>
      <c r="D965" s="63" t="s">
        <v>705</v>
      </c>
      <c r="E965" s="65">
        <f>IFERROR(VLOOKUP(C965,Pivot!A:B,2,0),0)</f>
        <v>0</v>
      </c>
      <c r="F965" s="65">
        <f>IFERROR(VLOOKUP(C965,Pivot!A:C,3,0),0)</f>
        <v>0</v>
      </c>
    </row>
    <row r="966" spans="1:6" x14ac:dyDescent="0.25">
      <c r="A966" s="63" t="s">
        <v>100</v>
      </c>
      <c r="B966" s="64">
        <v>492410148</v>
      </c>
      <c r="C966" s="64">
        <v>778988311370</v>
      </c>
      <c r="D966" s="63" t="s">
        <v>705</v>
      </c>
      <c r="E966" s="65">
        <f>IFERROR(VLOOKUP(C966,Pivot!A:B,2,0),0)</f>
        <v>0</v>
      </c>
      <c r="F966" s="65">
        <f>IFERROR(VLOOKUP(C966,Pivot!A:C,3,0),0)</f>
        <v>0</v>
      </c>
    </row>
    <row r="967" spans="1:6" x14ac:dyDescent="0.25">
      <c r="A967" s="63" t="s">
        <v>100</v>
      </c>
      <c r="B967" s="64">
        <v>492410149</v>
      </c>
      <c r="C967" s="64">
        <v>778988133231</v>
      </c>
      <c r="D967" s="63" t="s">
        <v>706</v>
      </c>
      <c r="E967" s="65">
        <f>IFERROR(VLOOKUP(C967,Pivot!A:B,2,0),0)</f>
        <v>0</v>
      </c>
      <c r="F967" s="65">
        <f>IFERROR(VLOOKUP(C967,Pivot!A:C,3,0),0)</f>
        <v>0</v>
      </c>
    </row>
    <row r="968" spans="1:6" x14ac:dyDescent="0.25">
      <c r="A968" s="63" t="s">
        <v>100</v>
      </c>
      <c r="B968" s="64">
        <v>493176571</v>
      </c>
      <c r="C968" s="64">
        <v>791115723631</v>
      </c>
      <c r="D968" s="63" t="s">
        <v>707</v>
      </c>
      <c r="E968" s="65">
        <f>IFERROR(VLOOKUP(C968,Pivot!A:B,2,0),0)</f>
        <v>0</v>
      </c>
      <c r="F968" s="65">
        <f>IFERROR(VLOOKUP(C968,Pivot!A:C,3,0),0)</f>
        <v>0</v>
      </c>
    </row>
    <row r="969" spans="1:6" x14ac:dyDescent="0.25">
      <c r="A969" s="63" t="s">
        <v>100</v>
      </c>
      <c r="B969" s="64">
        <v>493663520</v>
      </c>
      <c r="C969" s="64">
        <v>493663520</v>
      </c>
      <c r="D969" s="63" t="s">
        <v>708</v>
      </c>
      <c r="E969" s="65">
        <f>IFERROR(VLOOKUP(C969,Pivot!A:B,2,0),0)</f>
        <v>0</v>
      </c>
      <c r="F969" s="65">
        <f>IFERROR(VLOOKUP(C969,Pivot!A:C,3,0),0)</f>
        <v>0</v>
      </c>
    </row>
    <row r="970" spans="1:6" x14ac:dyDescent="0.25">
      <c r="A970" s="63" t="s">
        <v>100</v>
      </c>
      <c r="B970" s="64">
        <v>493663520</v>
      </c>
      <c r="C970" s="64">
        <v>8421134908321</v>
      </c>
      <c r="D970" s="63" t="s">
        <v>708</v>
      </c>
      <c r="E970" s="65">
        <f>IFERROR(VLOOKUP(C970,Pivot!A:B,2,0),0)</f>
        <v>0</v>
      </c>
      <c r="F970" s="65">
        <f>IFERROR(VLOOKUP(C970,Pivot!A:C,3,0),0)</f>
        <v>0</v>
      </c>
    </row>
    <row r="971" spans="1:6" x14ac:dyDescent="0.25">
      <c r="A971" s="63" t="s">
        <v>100</v>
      </c>
      <c r="B971" s="64">
        <v>493663518</v>
      </c>
      <c r="C971" s="64">
        <v>493663518</v>
      </c>
      <c r="D971" s="63" t="s">
        <v>709</v>
      </c>
      <c r="E971" s="65">
        <f>IFERROR(VLOOKUP(C971,Pivot!A:B,2,0),0)</f>
        <v>0</v>
      </c>
      <c r="F971" s="65">
        <f>IFERROR(VLOOKUP(C971,Pivot!A:C,3,0),0)</f>
        <v>0</v>
      </c>
    </row>
    <row r="972" spans="1:6" x14ac:dyDescent="0.25">
      <c r="A972" s="63" t="s">
        <v>100</v>
      </c>
      <c r="B972" s="64">
        <v>493663518</v>
      </c>
      <c r="C972" s="64">
        <v>8421134908314</v>
      </c>
      <c r="D972" s="63" t="s">
        <v>709</v>
      </c>
      <c r="E972" s="65">
        <f>IFERROR(VLOOKUP(C972,Pivot!A:B,2,0),0)</f>
        <v>0</v>
      </c>
      <c r="F972" s="65">
        <f>IFERROR(VLOOKUP(C972,Pivot!A:C,3,0),0)</f>
        <v>0</v>
      </c>
    </row>
    <row r="973" spans="1:6" x14ac:dyDescent="0.25">
      <c r="A973" s="63" t="s">
        <v>100</v>
      </c>
      <c r="B973" s="64">
        <v>493663517</v>
      </c>
      <c r="C973" s="64">
        <v>493663517</v>
      </c>
      <c r="D973" s="63" t="s">
        <v>710</v>
      </c>
      <c r="E973" s="65">
        <f>IFERROR(VLOOKUP(C973,Pivot!A:B,2,0),0)</f>
        <v>0</v>
      </c>
      <c r="F973" s="65">
        <f>IFERROR(VLOOKUP(C973,Pivot!A:C,3,0),0)</f>
        <v>0</v>
      </c>
    </row>
    <row r="974" spans="1:6" x14ac:dyDescent="0.25">
      <c r="A974" s="63" t="s">
        <v>100</v>
      </c>
      <c r="B974" s="64">
        <v>493663517</v>
      </c>
      <c r="C974" s="64">
        <v>8421134908284</v>
      </c>
      <c r="D974" s="63" t="s">
        <v>710</v>
      </c>
      <c r="E974" s="65">
        <f>IFERROR(VLOOKUP(C974,Pivot!A:B,2,0),0)</f>
        <v>0</v>
      </c>
      <c r="F974" s="65">
        <f>IFERROR(VLOOKUP(C974,Pivot!A:C,3,0),0)</f>
        <v>0</v>
      </c>
    </row>
    <row r="975" spans="1:6" x14ac:dyDescent="0.25">
      <c r="A975" s="63" t="s">
        <v>100</v>
      </c>
      <c r="B975" s="64">
        <v>493663519</v>
      </c>
      <c r="C975" s="64">
        <v>493663519</v>
      </c>
      <c r="D975" s="63" t="s">
        <v>711</v>
      </c>
      <c r="E975" s="65">
        <f>IFERROR(VLOOKUP(C975,Pivot!A:B,2,0),0)</f>
        <v>0</v>
      </c>
      <c r="F975" s="65">
        <f>IFERROR(VLOOKUP(C975,Pivot!A:C,3,0),0)</f>
        <v>0</v>
      </c>
    </row>
    <row r="976" spans="1:6" x14ac:dyDescent="0.25">
      <c r="A976" s="63" t="s">
        <v>100</v>
      </c>
      <c r="B976" s="64">
        <v>493663519</v>
      </c>
      <c r="C976" s="64">
        <v>8421134908888</v>
      </c>
      <c r="D976" s="63" t="s">
        <v>711</v>
      </c>
      <c r="E976" s="65">
        <f>IFERROR(VLOOKUP(C976,Pivot!A:B,2,0),0)</f>
        <v>0</v>
      </c>
      <c r="F976" s="65">
        <f>IFERROR(VLOOKUP(C976,Pivot!A:C,3,0),0)</f>
        <v>0</v>
      </c>
    </row>
    <row r="977" spans="1:6" x14ac:dyDescent="0.25">
      <c r="A977" s="63" t="s">
        <v>100</v>
      </c>
      <c r="B977" s="64">
        <v>491173337</v>
      </c>
      <c r="C977" s="64">
        <v>491173337</v>
      </c>
      <c r="D977" s="63" t="s">
        <v>712</v>
      </c>
      <c r="E977" s="65">
        <f>IFERROR(VLOOKUP(C977,Pivot!A:B,2,0),0)</f>
        <v>0</v>
      </c>
      <c r="F977" s="65">
        <f>IFERROR(VLOOKUP(C977,Pivot!A:C,3,0),0)</f>
        <v>0</v>
      </c>
    </row>
    <row r="978" spans="1:6" x14ac:dyDescent="0.25">
      <c r="A978" s="63" t="s">
        <v>100</v>
      </c>
      <c r="B978" s="64">
        <v>491173337</v>
      </c>
      <c r="C978" s="64">
        <v>5015353476261</v>
      </c>
      <c r="D978" s="63" t="s">
        <v>712</v>
      </c>
      <c r="E978" s="65">
        <f>IFERROR(VLOOKUP(C978,Pivot!A:B,2,0),0)</f>
        <v>0</v>
      </c>
      <c r="F978" s="65">
        <f>IFERROR(VLOOKUP(C978,Pivot!A:C,3,0),0)</f>
        <v>0</v>
      </c>
    </row>
    <row r="979" spans="1:6" x14ac:dyDescent="0.25">
      <c r="A979" s="63" t="s">
        <v>100</v>
      </c>
      <c r="B979" s="64">
        <v>494229806</v>
      </c>
      <c r="C979" s="64">
        <v>494229806</v>
      </c>
      <c r="D979" s="63" t="s">
        <v>325</v>
      </c>
      <c r="E979" s="65">
        <f>IFERROR(VLOOKUP(C979,Pivot!A:B,2,0),0)</f>
        <v>0</v>
      </c>
      <c r="F979" s="65">
        <f>IFERROR(VLOOKUP(C979,Pivot!A:C,3,0),0)</f>
        <v>0</v>
      </c>
    </row>
    <row r="980" spans="1:6" x14ac:dyDescent="0.25">
      <c r="A980" s="63" t="s">
        <v>100</v>
      </c>
      <c r="B980" s="64">
        <v>494229806</v>
      </c>
      <c r="C980" s="64">
        <v>8905450757387</v>
      </c>
      <c r="D980" s="63" t="s">
        <v>325</v>
      </c>
      <c r="E980" s="65">
        <f>IFERROR(VLOOKUP(C980,Pivot!A:B,2,0),0)</f>
        <v>0</v>
      </c>
      <c r="F980" s="65">
        <f>IFERROR(VLOOKUP(C980,Pivot!A:C,3,0),0)</f>
        <v>0</v>
      </c>
    </row>
    <row r="981" spans="1:6" x14ac:dyDescent="0.25">
      <c r="A981" s="63" t="s">
        <v>100</v>
      </c>
      <c r="B981" s="64">
        <v>492337227</v>
      </c>
      <c r="C981" s="64">
        <v>8902491016923</v>
      </c>
      <c r="D981" s="63" t="s">
        <v>326</v>
      </c>
      <c r="E981" s="65">
        <f>IFERROR(VLOOKUP(C981,Pivot!A:B,2,0),0)</f>
        <v>0</v>
      </c>
      <c r="F981" s="65">
        <f>IFERROR(VLOOKUP(C981,Pivot!A:C,3,0),0)</f>
        <v>0</v>
      </c>
    </row>
    <row r="982" spans="1:6" x14ac:dyDescent="0.25">
      <c r="A982" s="63" t="s">
        <v>100</v>
      </c>
      <c r="B982" s="64">
        <v>492337222</v>
      </c>
      <c r="C982" s="64">
        <v>8902491016930</v>
      </c>
      <c r="D982" s="63" t="s">
        <v>327</v>
      </c>
      <c r="E982" s="65">
        <f>IFERROR(VLOOKUP(C982,Pivot!A:B,2,0),0)</f>
        <v>0</v>
      </c>
      <c r="F982" s="65">
        <f>IFERROR(VLOOKUP(C982,Pivot!A:C,3,0),0)</f>
        <v>0</v>
      </c>
    </row>
    <row r="983" spans="1:6" x14ac:dyDescent="0.25">
      <c r="A983" s="63" t="s">
        <v>100</v>
      </c>
      <c r="B983" s="64">
        <v>491902271</v>
      </c>
      <c r="C983" s="64">
        <v>491902271</v>
      </c>
      <c r="D983" s="63" t="s">
        <v>713</v>
      </c>
      <c r="E983" s="65">
        <f>IFERROR(VLOOKUP(C983,Pivot!A:B,2,0),0)</f>
        <v>0</v>
      </c>
      <c r="F983" s="65">
        <f>IFERROR(VLOOKUP(C983,Pivot!A:C,3,0),0)</f>
        <v>0</v>
      </c>
    </row>
    <row r="984" spans="1:6" x14ac:dyDescent="0.25">
      <c r="A984" s="63" t="s">
        <v>100</v>
      </c>
      <c r="B984" s="64">
        <v>491902271</v>
      </c>
      <c r="C984" s="64">
        <v>8904301754018</v>
      </c>
      <c r="D984" s="63" t="s">
        <v>713</v>
      </c>
      <c r="E984" s="65">
        <f>IFERROR(VLOOKUP(C984,Pivot!A:B,2,0),0)</f>
        <v>0</v>
      </c>
      <c r="F984" s="65">
        <f>IFERROR(VLOOKUP(C984,Pivot!A:C,3,0),0)</f>
        <v>0</v>
      </c>
    </row>
    <row r="985" spans="1:6" x14ac:dyDescent="0.25">
      <c r="A985" s="63" t="s">
        <v>100</v>
      </c>
      <c r="B985" s="64">
        <v>491902736</v>
      </c>
      <c r="C985" s="64">
        <v>491902736</v>
      </c>
      <c r="D985" s="63" t="s">
        <v>714</v>
      </c>
      <c r="E985" s="65">
        <f>IFERROR(VLOOKUP(C985,Pivot!A:B,2,0),0)</f>
        <v>0</v>
      </c>
      <c r="F985" s="65">
        <f>IFERROR(VLOOKUP(C985,Pivot!A:C,3,0),0)</f>
        <v>0</v>
      </c>
    </row>
    <row r="986" spans="1:6" x14ac:dyDescent="0.25">
      <c r="A986" s="63" t="s">
        <v>100</v>
      </c>
      <c r="B986" s="64">
        <v>491902736</v>
      </c>
      <c r="C986" s="64">
        <v>8904301754872</v>
      </c>
      <c r="D986" s="63" t="s">
        <v>714</v>
      </c>
      <c r="E986" s="65">
        <f>IFERROR(VLOOKUP(C986,Pivot!A:B,2,0),0)</f>
        <v>0</v>
      </c>
      <c r="F986" s="65">
        <f>IFERROR(VLOOKUP(C986,Pivot!A:C,3,0),0)</f>
        <v>0</v>
      </c>
    </row>
    <row r="987" spans="1:6" x14ac:dyDescent="0.25">
      <c r="A987" s="63" t="s">
        <v>100</v>
      </c>
      <c r="B987" s="64">
        <v>492337051</v>
      </c>
      <c r="C987" s="64">
        <v>5015353814469</v>
      </c>
      <c r="D987" s="63" t="s">
        <v>715</v>
      </c>
      <c r="E987" s="65">
        <f>IFERROR(VLOOKUP(C987,Pivot!A:B,2,0),0)</f>
        <v>0</v>
      </c>
      <c r="F987" s="65">
        <f>IFERROR(VLOOKUP(C987,Pivot!A:C,3,0),0)</f>
        <v>0</v>
      </c>
    </row>
    <row r="988" spans="1:6" x14ac:dyDescent="0.25">
      <c r="A988" s="63" t="s">
        <v>100</v>
      </c>
      <c r="B988" s="64">
        <v>492337051</v>
      </c>
      <c r="C988" s="64">
        <v>8905450000155</v>
      </c>
      <c r="D988" s="63" t="s">
        <v>715</v>
      </c>
      <c r="E988" s="65">
        <f>IFERROR(VLOOKUP(C988,Pivot!A:B,2,0),0)</f>
        <v>0</v>
      </c>
      <c r="F988" s="65">
        <f>IFERROR(VLOOKUP(C988,Pivot!A:C,3,0),0)</f>
        <v>0</v>
      </c>
    </row>
    <row r="989" spans="1:6" x14ac:dyDescent="0.25">
      <c r="A989" s="63" t="s">
        <v>100</v>
      </c>
      <c r="B989" s="64">
        <v>492337051</v>
      </c>
      <c r="C989" s="64">
        <v>8905450035294</v>
      </c>
      <c r="D989" s="63" t="s">
        <v>715</v>
      </c>
      <c r="E989" s="65">
        <f>IFERROR(VLOOKUP(C989,Pivot!A:B,2,0),0)</f>
        <v>0</v>
      </c>
      <c r="F989" s="65">
        <f>IFERROR(VLOOKUP(C989,Pivot!A:C,3,0),0)</f>
        <v>0</v>
      </c>
    </row>
    <row r="990" spans="1:6" x14ac:dyDescent="0.25">
      <c r="A990" s="63" t="s">
        <v>100</v>
      </c>
      <c r="B990" s="64">
        <v>493173964</v>
      </c>
      <c r="C990" s="64">
        <v>8905450419704</v>
      </c>
      <c r="D990" s="63" t="s">
        <v>716</v>
      </c>
      <c r="E990" s="65">
        <f>IFERROR(VLOOKUP(C990,Pivot!A:B,2,0),0)</f>
        <v>0</v>
      </c>
      <c r="F990" s="65">
        <f>IFERROR(VLOOKUP(C990,Pivot!A:C,3,0),0)</f>
        <v>0</v>
      </c>
    </row>
    <row r="991" spans="1:6" x14ac:dyDescent="0.25">
      <c r="A991" s="63" t="s">
        <v>100</v>
      </c>
      <c r="B991" s="64">
        <v>493173965</v>
      </c>
      <c r="C991" s="64">
        <v>8905450419711</v>
      </c>
      <c r="D991" s="63" t="s">
        <v>717</v>
      </c>
      <c r="E991" s="65">
        <f>IFERROR(VLOOKUP(C991,Pivot!A:B,2,0),0)</f>
        <v>0</v>
      </c>
      <c r="F991" s="65">
        <f>IFERROR(VLOOKUP(C991,Pivot!A:C,3,0),0)</f>
        <v>0</v>
      </c>
    </row>
    <row r="992" spans="1:6" x14ac:dyDescent="0.25">
      <c r="A992" s="63" t="s">
        <v>100</v>
      </c>
      <c r="B992" s="64">
        <v>492910368</v>
      </c>
      <c r="C992" s="64">
        <v>8906123061527</v>
      </c>
      <c r="D992" s="63" t="s">
        <v>328</v>
      </c>
      <c r="E992" s="65">
        <f>IFERROR(VLOOKUP(C992,Pivot!A:B,2,0),0)</f>
        <v>0</v>
      </c>
      <c r="F992" s="65">
        <f>IFERROR(VLOOKUP(C992,Pivot!A:C,3,0),0)</f>
        <v>0</v>
      </c>
    </row>
    <row r="993" spans="1:6" x14ac:dyDescent="0.25">
      <c r="A993" s="63" t="s">
        <v>100</v>
      </c>
      <c r="B993" s="64">
        <v>492409670</v>
      </c>
      <c r="C993" s="64">
        <v>8905450078703</v>
      </c>
      <c r="D993" s="63" t="s">
        <v>329</v>
      </c>
      <c r="E993" s="65">
        <f>IFERROR(VLOOKUP(C993,Pivot!A:B,2,0),0)</f>
        <v>0</v>
      </c>
      <c r="F993" s="65">
        <f>IFERROR(VLOOKUP(C993,Pivot!A:C,3,0),0)</f>
        <v>0</v>
      </c>
    </row>
    <row r="994" spans="1:6" x14ac:dyDescent="0.25">
      <c r="A994" s="63" t="s">
        <v>100</v>
      </c>
      <c r="B994" s="64">
        <v>492410227</v>
      </c>
      <c r="C994" s="64">
        <v>4894166169000</v>
      </c>
      <c r="D994" s="63" t="s">
        <v>718</v>
      </c>
      <c r="E994" s="65">
        <f>IFERROR(VLOOKUP(C994,Pivot!A:B,2,0),0)</f>
        <v>0</v>
      </c>
      <c r="F994" s="65">
        <f>IFERROR(VLOOKUP(C994,Pivot!A:C,3,0),0)</f>
        <v>0</v>
      </c>
    </row>
    <row r="995" spans="1:6" x14ac:dyDescent="0.25">
      <c r="A995" s="63" t="s">
        <v>100</v>
      </c>
      <c r="B995" s="64">
        <v>492410225</v>
      </c>
      <c r="C995" s="64">
        <v>4894166168980</v>
      </c>
      <c r="D995" s="63" t="s">
        <v>719</v>
      </c>
      <c r="E995" s="65">
        <f>IFERROR(VLOOKUP(C995,Pivot!A:B,2,0),0)</f>
        <v>0</v>
      </c>
      <c r="F995" s="65">
        <f>IFERROR(VLOOKUP(C995,Pivot!A:C,3,0),0)</f>
        <v>0</v>
      </c>
    </row>
    <row r="996" spans="1:6" x14ac:dyDescent="0.25">
      <c r="A996" s="63" t="s">
        <v>100</v>
      </c>
      <c r="B996" s="64">
        <v>492410226</v>
      </c>
      <c r="C996" s="64">
        <v>4894166168997</v>
      </c>
      <c r="D996" s="63" t="s">
        <v>720</v>
      </c>
      <c r="E996" s="65">
        <f>IFERROR(VLOOKUP(C996,Pivot!A:B,2,0),0)</f>
        <v>0</v>
      </c>
      <c r="F996" s="65">
        <f>IFERROR(VLOOKUP(C996,Pivot!A:C,3,0),0)</f>
        <v>0</v>
      </c>
    </row>
    <row r="997" spans="1:6" x14ac:dyDescent="0.25">
      <c r="A997" s="63" t="s">
        <v>100</v>
      </c>
      <c r="B997" s="64">
        <v>491213313</v>
      </c>
      <c r="C997" s="64">
        <v>4894166800460</v>
      </c>
      <c r="D997" s="63" t="s">
        <v>721</v>
      </c>
      <c r="E997" s="65">
        <f>IFERROR(VLOOKUP(C997,Pivot!A:B,2,0),0)</f>
        <v>0</v>
      </c>
      <c r="F997" s="65">
        <f>IFERROR(VLOOKUP(C997,Pivot!A:C,3,0),0)</f>
        <v>0</v>
      </c>
    </row>
    <row r="998" spans="1:6" x14ac:dyDescent="0.25">
      <c r="A998" s="63" t="s">
        <v>100</v>
      </c>
      <c r="B998" s="64">
        <v>491213313</v>
      </c>
      <c r="C998" s="64">
        <v>491213313</v>
      </c>
      <c r="D998" s="63" t="s">
        <v>721</v>
      </c>
      <c r="E998" s="65">
        <f>IFERROR(VLOOKUP(C998,Pivot!A:B,2,0),0)</f>
        <v>0</v>
      </c>
      <c r="F998" s="65">
        <f>IFERROR(VLOOKUP(C998,Pivot!A:C,3,0),0)</f>
        <v>0</v>
      </c>
    </row>
    <row r="999" spans="1:6" x14ac:dyDescent="0.25">
      <c r="A999" s="63" t="s">
        <v>100</v>
      </c>
      <c r="B999" s="64">
        <v>491213312</v>
      </c>
      <c r="C999" s="64">
        <v>4894166800453</v>
      </c>
      <c r="D999" s="63" t="s">
        <v>722</v>
      </c>
      <c r="E999" s="65">
        <f>IFERROR(VLOOKUP(C999,Pivot!A:B,2,0),0)</f>
        <v>0</v>
      </c>
      <c r="F999" s="65">
        <f>IFERROR(VLOOKUP(C999,Pivot!A:C,3,0),0)</f>
        <v>0</v>
      </c>
    </row>
    <row r="1000" spans="1:6" x14ac:dyDescent="0.25">
      <c r="A1000" s="63" t="s">
        <v>100</v>
      </c>
      <c r="B1000" s="64">
        <v>491213312</v>
      </c>
      <c r="C1000" s="64">
        <v>491213312</v>
      </c>
      <c r="D1000" s="63" t="s">
        <v>722</v>
      </c>
      <c r="E1000" s="65">
        <f>IFERROR(VLOOKUP(C1000,Pivot!A:B,2,0),0)</f>
        <v>0</v>
      </c>
      <c r="F1000" s="65">
        <f>IFERROR(VLOOKUP(C1000,Pivot!A:C,3,0),0)</f>
        <v>0</v>
      </c>
    </row>
    <row r="1001" spans="1:6" x14ac:dyDescent="0.25">
      <c r="A1001" s="63" t="s">
        <v>100</v>
      </c>
      <c r="B1001" s="64">
        <v>493176576</v>
      </c>
      <c r="C1001" s="64">
        <v>791115723563</v>
      </c>
      <c r="D1001" s="63" t="s">
        <v>723</v>
      </c>
      <c r="E1001" s="65">
        <f>IFERROR(VLOOKUP(C1001,Pivot!A:B,2,0),0)</f>
        <v>0</v>
      </c>
      <c r="F1001" s="65">
        <f>IFERROR(VLOOKUP(C1001,Pivot!A:C,3,0),0)</f>
        <v>0</v>
      </c>
    </row>
    <row r="1002" spans="1:6" x14ac:dyDescent="0.25">
      <c r="A1002" s="63" t="s">
        <v>100</v>
      </c>
      <c r="B1002" s="64">
        <v>492410228</v>
      </c>
      <c r="C1002" s="64">
        <v>4894166169604</v>
      </c>
      <c r="D1002" s="63" t="s">
        <v>724</v>
      </c>
      <c r="E1002" s="65">
        <f>IFERROR(VLOOKUP(C1002,Pivot!A:B,2,0),0)</f>
        <v>0</v>
      </c>
      <c r="F1002" s="65">
        <f>IFERROR(VLOOKUP(C1002,Pivot!A:C,3,0),0)</f>
        <v>0</v>
      </c>
    </row>
    <row r="1003" spans="1:6" x14ac:dyDescent="0.25">
      <c r="A1003" s="63" t="s">
        <v>100</v>
      </c>
      <c r="B1003" s="64">
        <v>493176566</v>
      </c>
      <c r="C1003" s="64">
        <v>791115723587</v>
      </c>
      <c r="D1003" s="63" t="s">
        <v>725</v>
      </c>
      <c r="E1003" s="65">
        <f>IFERROR(VLOOKUP(C1003,Pivot!A:B,2,0),0)</f>
        <v>0</v>
      </c>
      <c r="F1003" s="65">
        <f>IFERROR(VLOOKUP(C1003,Pivot!A:C,3,0),0)</f>
        <v>0</v>
      </c>
    </row>
    <row r="1004" spans="1:6" x14ac:dyDescent="0.25">
      <c r="A1004" s="63" t="s">
        <v>100</v>
      </c>
      <c r="B1004" s="64">
        <v>491960162</v>
      </c>
      <c r="C1004" s="64">
        <v>8904301767278</v>
      </c>
      <c r="D1004" s="63" t="s">
        <v>336</v>
      </c>
      <c r="E1004" s="65">
        <f>IFERROR(VLOOKUP(C1004,Pivot!A:B,2,0),0)</f>
        <v>1</v>
      </c>
      <c r="F1004" s="65">
        <f>IFERROR(VLOOKUP(C1004,Pivot!A:C,3,0),0)</f>
        <v>1799</v>
      </c>
    </row>
    <row r="1005" spans="1:6" x14ac:dyDescent="0.25">
      <c r="A1005" s="63" t="s">
        <v>100</v>
      </c>
      <c r="B1005" s="64">
        <v>492363394</v>
      </c>
      <c r="C1005" s="64">
        <v>8904027121354</v>
      </c>
      <c r="D1005" s="63" t="s">
        <v>726</v>
      </c>
      <c r="E1005" s="65">
        <f>IFERROR(VLOOKUP(C1005,Pivot!A:B,2,0),0)</f>
        <v>0</v>
      </c>
      <c r="F1005" s="65">
        <f>IFERROR(VLOOKUP(C1005,Pivot!A:C,3,0),0)</f>
        <v>0</v>
      </c>
    </row>
    <row r="1006" spans="1:6" x14ac:dyDescent="0.25">
      <c r="A1006" s="63" t="s">
        <v>100</v>
      </c>
      <c r="B1006" s="64">
        <v>494230047</v>
      </c>
      <c r="C1006" s="64">
        <v>8904027125567</v>
      </c>
      <c r="D1006" s="63" t="s">
        <v>727</v>
      </c>
      <c r="E1006" s="65">
        <f>IFERROR(VLOOKUP(C1006,Pivot!A:B,2,0),0)</f>
        <v>0</v>
      </c>
      <c r="F1006" s="65">
        <f>IFERROR(VLOOKUP(C1006,Pivot!A:C,3,0),0)</f>
        <v>0</v>
      </c>
    </row>
    <row r="1007" spans="1:6" x14ac:dyDescent="0.25">
      <c r="A1007" s="63" t="s">
        <v>100</v>
      </c>
      <c r="B1007" s="64">
        <v>494230048</v>
      </c>
      <c r="C1007" s="64">
        <v>8904027125574</v>
      </c>
      <c r="D1007" s="63" t="s">
        <v>728</v>
      </c>
      <c r="E1007" s="65">
        <f>IFERROR(VLOOKUP(C1007,Pivot!A:B,2,0),0)</f>
        <v>0</v>
      </c>
      <c r="F1007" s="65">
        <f>IFERROR(VLOOKUP(C1007,Pivot!A:C,3,0),0)</f>
        <v>0</v>
      </c>
    </row>
    <row r="1008" spans="1:6" x14ac:dyDescent="0.25">
      <c r="A1008" s="63" t="s">
        <v>100</v>
      </c>
      <c r="B1008" s="64">
        <v>491960163</v>
      </c>
      <c r="C1008" s="64">
        <v>8904301767285</v>
      </c>
      <c r="D1008" s="63" t="s">
        <v>337</v>
      </c>
      <c r="E1008" s="65">
        <f>IFERROR(VLOOKUP(C1008,Pivot!A:B,2,0),0)</f>
        <v>0</v>
      </c>
      <c r="F1008" s="65">
        <f>IFERROR(VLOOKUP(C1008,Pivot!A:C,3,0),0)</f>
        <v>0</v>
      </c>
    </row>
    <row r="1009" spans="1:6" x14ac:dyDescent="0.25">
      <c r="A1009" s="63" t="s">
        <v>100</v>
      </c>
      <c r="B1009" s="64">
        <v>493663527</v>
      </c>
      <c r="C1009" s="64">
        <v>8904027124935</v>
      </c>
      <c r="D1009" s="63" t="s">
        <v>729</v>
      </c>
      <c r="E1009" s="65">
        <f>IFERROR(VLOOKUP(C1009,Pivot!A:B,2,0),0)</f>
        <v>0</v>
      </c>
      <c r="F1009" s="65">
        <f>IFERROR(VLOOKUP(C1009,Pivot!A:C,3,0),0)</f>
        <v>0</v>
      </c>
    </row>
    <row r="1010" spans="1:6" x14ac:dyDescent="0.25">
      <c r="A1010" s="63" t="s">
        <v>100</v>
      </c>
      <c r="B1010" s="64">
        <v>493663526</v>
      </c>
      <c r="C1010" s="64">
        <v>8904027124928</v>
      </c>
      <c r="D1010" s="63" t="s">
        <v>730</v>
      </c>
      <c r="E1010" s="65">
        <f>IFERROR(VLOOKUP(C1010,Pivot!A:B,2,0),0)</f>
        <v>0</v>
      </c>
      <c r="F1010" s="65">
        <f>IFERROR(VLOOKUP(C1010,Pivot!A:C,3,0),0)</f>
        <v>0</v>
      </c>
    </row>
    <row r="1011" spans="1:6" x14ac:dyDescent="0.25">
      <c r="A1011" s="63" t="s">
        <v>100</v>
      </c>
      <c r="B1011" s="64">
        <v>494229649</v>
      </c>
      <c r="C1011" s="64">
        <v>8904027125246</v>
      </c>
      <c r="D1011" s="63" t="s">
        <v>731</v>
      </c>
      <c r="E1011" s="65">
        <f>IFERROR(VLOOKUP(C1011,Pivot!A:B,2,0),0)</f>
        <v>0</v>
      </c>
      <c r="F1011" s="65">
        <f>IFERROR(VLOOKUP(C1011,Pivot!A:C,3,0),0)</f>
        <v>0</v>
      </c>
    </row>
    <row r="1012" spans="1:6" x14ac:dyDescent="0.25">
      <c r="A1012" s="63" t="s">
        <v>100</v>
      </c>
      <c r="B1012" s="64">
        <v>493663525</v>
      </c>
      <c r="C1012" s="64">
        <v>8904027124911</v>
      </c>
      <c r="D1012" s="63" t="s">
        <v>732</v>
      </c>
      <c r="E1012" s="65">
        <f>IFERROR(VLOOKUP(C1012,Pivot!A:B,2,0),0)</f>
        <v>0</v>
      </c>
      <c r="F1012" s="65">
        <f>IFERROR(VLOOKUP(C1012,Pivot!A:C,3,0),0)</f>
        <v>0</v>
      </c>
    </row>
    <row r="1013" spans="1:6" x14ac:dyDescent="0.25">
      <c r="A1013" s="63" t="s">
        <v>100</v>
      </c>
      <c r="B1013" s="64">
        <v>493663528</v>
      </c>
      <c r="C1013" s="64">
        <v>8904027124942</v>
      </c>
      <c r="D1013" s="63" t="s">
        <v>733</v>
      </c>
      <c r="E1013" s="65">
        <f>IFERROR(VLOOKUP(C1013,Pivot!A:B,2,0),0)</f>
        <v>0</v>
      </c>
      <c r="F1013" s="65">
        <f>IFERROR(VLOOKUP(C1013,Pivot!A:C,3,0),0)</f>
        <v>0</v>
      </c>
    </row>
    <row r="1014" spans="1:6" x14ac:dyDescent="0.25">
      <c r="A1014" s="63" t="s">
        <v>100</v>
      </c>
      <c r="B1014" s="64">
        <v>493663523</v>
      </c>
      <c r="C1014" s="64">
        <v>8904027124898</v>
      </c>
      <c r="D1014" s="63" t="s">
        <v>734</v>
      </c>
      <c r="E1014" s="65">
        <f>IFERROR(VLOOKUP(C1014,Pivot!A:B,2,0),0)</f>
        <v>0</v>
      </c>
      <c r="F1014" s="65">
        <f>IFERROR(VLOOKUP(C1014,Pivot!A:C,3,0),0)</f>
        <v>0</v>
      </c>
    </row>
    <row r="1015" spans="1:6" x14ac:dyDescent="0.25">
      <c r="A1015" s="63" t="s">
        <v>100</v>
      </c>
      <c r="B1015" s="64">
        <v>491318696</v>
      </c>
      <c r="C1015" s="64">
        <v>4894166169192</v>
      </c>
      <c r="D1015" s="63" t="s">
        <v>735</v>
      </c>
      <c r="E1015" s="65">
        <f>IFERROR(VLOOKUP(C1015,Pivot!A:B,2,0),0)</f>
        <v>0</v>
      </c>
      <c r="F1015" s="65">
        <f>IFERROR(VLOOKUP(C1015,Pivot!A:C,3,0),0)</f>
        <v>0</v>
      </c>
    </row>
    <row r="1016" spans="1:6" x14ac:dyDescent="0.25">
      <c r="A1016" s="63" t="s">
        <v>100</v>
      </c>
      <c r="B1016" s="64">
        <v>491318696</v>
      </c>
      <c r="C1016" s="64">
        <v>491318696</v>
      </c>
      <c r="D1016" s="63" t="s">
        <v>735</v>
      </c>
      <c r="E1016" s="65">
        <f>IFERROR(VLOOKUP(C1016,Pivot!A:B,2,0),0)</f>
        <v>0</v>
      </c>
      <c r="F1016" s="65">
        <f>IFERROR(VLOOKUP(C1016,Pivot!A:C,3,0),0)</f>
        <v>0</v>
      </c>
    </row>
    <row r="1017" spans="1:6" x14ac:dyDescent="0.25">
      <c r="A1017" s="63" t="s">
        <v>100</v>
      </c>
      <c r="B1017" s="64">
        <v>491947787</v>
      </c>
      <c r="C1017" s="64">
        <v>491947787</v>
      </c>
      <c r="D1017" s="63" t="s">
        <v>736</v>
      </c>
      <c r="E1017" s="65">
        <f>IFERROR(VLOOKUP(C1017,Pivot!A:B,2,0),0)</f>
        <v>0</v>
      </c>
      <c r="F1017" s="65">
        <f>IFERROR(VLOOKUP(C1017,Pivot!A:C,3,0),0)</f>
        <v>0</v>
      </c>
    </row>
    <row r="1018" spans="1:6" x14ac:dyDescent="0.25">
      <c r="A1018" s="63" t="s">
        <v>100</v>
      </c>
      <c r="B1018" s="64">
        <v>491947787</v>
      </c>
      <c r="C1018" s="64">
        <v>619317027466</v>
      </c>
      <c r="D1018" s="63" t="s">
        <v>736</v>
      </c>
      <c r="E1018" s="65">
        <f>IFERROR(VLOOKUP(C1018,Pivot!A:B,2,0),0)</f>
        <v>0</v>
      </c>
      <c r="F1018" s="65">
        <f>IFERROR(VLOOKUP(C1018,Pivot!A:C,3,0),0)</f>
        <v>0</v>
      </c>
    </row>
    <row r="1019" spans="1:6" x14ac:dyDescent="0.25">
      <c r="A1019" s="63" t="s">
        <v>100</v>
      </c>
      <c r="B1019" s="64">
        <v>492409530</v>
      </c>
      <c r="C1019" s="64">
        <v>791115722900</v>
      </c>
      <c r="D1019" s="63" t="s">
        <v>737</v>
      </c>
      <c r="E1019" s="65">
        <f>IFERROR(VLOOKUP(C1019,Pivot!A:B,2,0),0)</f>
        <v>0</v>
      </c>
      <c r="F1019" s="65">
        <f>IFERROR(VLOOKUP(C1019,Pivot!A:C,3,0),0)</f>
        <v>0</v>
      </c>
    </row>
    <row r="1020" spans="1:6" x14ac:dyDescent="0.25">
      <c r="A1020" s="63" t="s">
        <v>100</v>
      </c>
      <c r="B1020" s="64">
        <v>492409369</v>
      </c>
      <c r="C1020" s="64">
        <v>8905450042391</v>
      </c>
      <c r="D1020" s="63" t="s">
        <v>345</v>
      </c>
      <c r="E1020" s="65">
        <f>IFERROR(VLOOKUP(C1020,Pivot!A:B,2,0),0)</f>
        <v>0</v>
      </c>
      <c r="F1020" s="65">
        <f>IFERROR(VLOOKUP(C1020,Pivot!A:C,3,0),0)</f>
        <v>0</v>
      </c>
    </row>
    <row r="1021" spans="1:6" x14ac:dyDescent="0.25">
      <c r="A1021" s="63" t="s">
        <v>100</v>
      </c>
      <c r="B1021" s="64">
        <v>493174260</v>
      </c>
      <c r="C1021" s="64">
        <v>8905450220614</v>
      </c>
      <c r="D1021" s="63" t="s">
        <v>738</v>
      </c>
      <c r="E1021" s="65">
        <f>IFERROR(VLOOKUP(C1021,Pivot!A:B,2,0),0)</f>
        <v>0</v>
      </c>
      <c r="F1021" s="65">
        <f>IFERROR(VLOOKUP(C1021,Pivot!A:C,3,0),0)</f>
        <v>0</v>
      </c>
    </row>
    <row r="1022" spans="1:6" x14ac:dyDescent="0.25">
      <c r="A1022" s="63" t="s">
        <v>100</v>
      </c>
      <c r="B1022" s="64">
        <v>493664475</v>
      </c>
      <c r="C1022" s="64">
        <v>493664475</v>
      </c>
      <c r="D1022" s="63" t="s">
        <v>739</v>
      </c>
      <c r="E1022" s="65">
        <f>IFERROR(VLOOKUP(C1022,Pivot!A:B,2,0),0)</f>
        <v>0</v>
      </c>
      <c r="F1022" s="65">
        <f>IFERROR(VLOOKUP(C1022,Pivot!A:C,3,0),0)</f>
        <v>0</v>
      </c>
    </row>
    <row r="1023" spans="1:6" x14ac:dyDescent="0.25">
      <c r="A1023" s="63" t="s">
        <v>100</v>
      </c>
      <c r="B1023" s="64">
        <v>493664475</v>
      </c>
      <c r="C1023" s="64">
        <v>8905450756939</v>
      </c>
      <c r="D1023" s="63" t="s">
        <v>739</v>
      </c>
      <c r="E1023" s="65">
        <f>IFERROR(VLOOKUP(C1023,Pivot!A:B,2,0),0)</f>
        <v>0</v>
      </c>
      <c r="F1023" s="65">
        <f>IFERROR(VLOOKUP(C1023,Pivot!A:C,3,0),0)</f>
        <v>0</v>
      </c>
    </row>
    <row r="1024" spans="1:6" x14ac:dyDescent="0.25">
      <c r="A1024" s="63" t="s">
        <v>100</v>
      </c>
      <c r="B1024" s="64">
        <v>492409529</v>
      </c>
      <c r="C1024" s="64">
        <v>791115722894</v>
      </c>
      <c r="D1024" s="63" t="s">
        <v>740</v>
      </c>
      <c r="E1024" s="65">
        <f>IFERROR(VLOOKUP(C1024,Pivot!A:B,2,0),0)</f>
        <v>0</v>
      </c>
      <c r="F1024" s="65">
        <f>IFERROR(VLOOKUP(C1024,Pivot!A:C,3,0),0)</f>
        <v>0</v>
      </c>
    </row>
    <row r="1025" spans="1:6" x14ac:dyDescent="0.25">
      <c r="A1025" s="63" t="s">
        <v>100</v>
      </c>
      <c r="B1025" s="64">
        <v>492409370</v>
      </c>
      <c r="C1025" s="64">
        <v>8905450042407</v>
      </c>
      <c r="D1025" s="63" t="s">
        <v>346</v>
      </c>
      <c r="E1025" s="65">
        <f>IFERROR(VLOOKUP(C1025,Pivot!A:B,2,0),0)</f>
        <v>0</v>
      </c>
      <c r="F1025" s="65">
        <f>IFERROR(VLOOKUP(C1025,Pivot!A:C,3,0),0)</f>
        <v>0</v>
      </c>
    </row>
    <row r="1026" spans="1:6" x14ac:dyDescent="0.25">
      <c r="A1026" s="63" t="s">
        <v>100</v>
      </c>
      <c r="B1026" s="64">
        <v>492409541</v>
      </c>
      <c r="C1026" s="64">
        <v>791115723020</v>
      </c>
      <c r="D1026" s="63" t="s">
        <v>741</v>
      </c>
      <c r="E1026" s="65">
        <f>IFERROR(VLOOKUP(C1026,Pivot!A:B,2,0),0)</f>
        <v>0</v>
      </c>
      <c r="F1026" s="65">
        <f>IFERROR(VLOOKUP(C1026,Pivot!A:C,3,0),0)</f>
        <v>0</v>
      </c>
    </row>
    <row r="1027" spans="1:6" x14ac:dyDescent="0.25">
      <c r="A1027" s="63" t="s">
        <v>100</v>
      </c>
      <c r="B1027" s="64">
        <v>492409542</v>
      </c>
      <c r="C1027" s="64">
        <v>791115723037</v>
      </c>
      <c r="D1027" s="63" t="s">
        <v>742</v>
      </c>
      <c r="E1027" s="65">
        <f>IFERROR(VLOOKUP(C1027,Pivot!A:B,2,0),0)</f>
        <v>0</v>
      </c>
      <c r="F1027" s="65">
        <f>IFERROR(VLOOKUP(C1027,Pivot!A:C,3,0),0)</f>
        <v>0</v>
      </c>
    </row>
    <row r="1028" spans="1:6" x14ac:dyDescent="0.25">
      <c r="A1028" s="63" t="s">
        <v>100</v>
      </c>
      <c r="B1028" s="64">
        <v>492409540</v>
      </c>
      <c r="C1028" s="64">
        <v>791115723013</v>
      </c>
      <c r="D1028" s="63" t="s">
        <v>743</v>
      </c>
      <c r="E1028" s="65">
        <f>IFERROR(VLOOKUP(C1028,Pivot!A:B,2,0),0)</f>
        <v>0</v>
      </c>
      <c r="F1028" s="65">
        <f>IFERROR(VLOOKUP(C1028,Pivot!A:C,3,0),0)</f>
        <v>0</v>
      </c>
    </row>
    <row r="1029" spans="1:6" x14ac:dyDescent="0.25">
      <c r="A1029" s="63" t="s">
        <v>100</v>
      </c>
      <c r="B1029" s="64">
        <v>492409543</v>
      </c>
      <c r="C1029" s="64">
        <v>791115723044</v>
      </c>
      <c r="D1029" s="63" t="s">
        <v>744</v>
      </c>
      <c r="E1029" s="65">
        <f>IFERROR(VLOOKUP(C1029,Pivot!A:B,2,0),0)</f>
        <v>0</v>
      </c>
      <c r="F1029" s="65">
        <f>IFERROR(VLOOKUP(C1029,Pivot!A:C,3,0),0)</f>
        <v>0</v>
      </c>
    </row>
    <row r="1030" spans="1:6" x14ac:dyDescent="0.25">
      <c r="A1030" s="63" t="s">
        <v>100</v>
      </c>
      <c r="B1030" s="64">
        <v>493175926</v>
      </c>
      <c r="C1030" s="64">
        <v>9010491733210</v>
      </c>
      <c r="D1030" s="63" t="s">
        <v>745</v>
      </c>
      <c r="E1030" s="65">
        <f>IFERROR(VLOOKUP(C1030,Pivot!A:B,2,0),0)</f>
        <v>0</v>
      </c>
      <c r="F1030" s="65">
        <f>IFERROR(VLOOKUP(C1030,Pivot!A:C,3,0),0)</f>
        <v>0</v>
      </c>
    </row>
    <row r="1031" spans="1:6" x14ac:dyDescent="0.25">
      <c r="A1031" s="63" t="s">
        <v>100</v>
      </c>
      <c r="B1031" s="64">
        <v>493175925</v>
      </c>
      <c r="C1031" s="64">
        <v>9010491733203</v>
      </c>
      <c r="D1031" s="63" t="s">
        <v>746</v>
      </c>
      <c r="E1031" s="65">
        <f>IFERROR(VLOOKUP(C1031,Pivot!A:B,2,0),0)</f>
        <v>0</v>
      </c>
      <c r="F1031" s="65">
        <f>IFERROR(VLOOKUP(C1031,Pivot!A:C,3,0),0)</f>
        <v>0</v>
      </c>
    </row>
    <row r="1032" spans="1:6" x14ac:dyDescent="0.25">
      <c r="A1032" s="63" t="s">
        <v>100</v>
      </c>
      <c r="B1032" s="64">
        <v>493175924</v>
      </c>
      <c r="C1032" s="64">
        <v>9010491733197</v>
      </c>
      <c r="D1032" s="63" t="s">
        <v>747</v>
      </c>
      <c r="E1032" s="65">
        <f>IFERROR(VLOOKUP(C1032,Pivot!A:B,2,0),0)</f>
        <v>0</v>
      </c>
      <c r="F1032" s="65">
        <f>IFERROR(VLOOKUP(C1032,Pivot!A:C,3,0),0)</f>
        <v>0</v>
      </c>
    </row>
    <row r="1033" spans="1:6" x14ac:dyDescent="0.25">
      <c r="A1033" s="63" t="s">
        <v>100</v>
      </c>
      <c r="B1033" s="64">
        <v>493175927</v>
      </c>
      <c r="C1033" s="64">
        <v>9010491733227</v>
      </c>
      <c r="D1033" s="63" t="s">
        <v>748</v>
      </c>
      <c r="E1033" s="65">
        <f>IFERROR(VLOOKUP(C1033,Pivot!A:B,2,0),0)</f>
        <v>0</v>
      </c>
      <c r="F1033" s="65">
        <f>IFERROR(VLOOKUP(C1033,Pivot!A:C,3,0),0)</f>
        <v>0</v>
      </c>
    </row>
    <row r="1034" spans="1:6" x14ac:dyDescent="0.25">
      <c r="A1034" s="63" t="s">
        <v>100</v>
      </c>
      <c r="B1034" s="64">
        <v>492407686</v>
      </c>
      <c r="C1034" s="64">
        <v>791115724409</v>
      </c>
      <c r="D1034" s="63" t="s">
        <v>749</v>
      </c>
      <c r="E1034" s="65">
        <f>IFERROR(VLOOKUP(C1034,Pivot!A:B,2,0),0)</f>
        <v>0</v>
      </c>
      <c r="F1034" s="65">
        <f>IFERROR(VLOOKUP(C1034,Pivot!A:C,3,0),0)</f>
        <v>0</v>
      </c>
    </row>
    <row r="1035" spans="1:6" x14ac:dyDescent="0.25">
      <c r="A1035" s="63" t="s">
        <v>100</v>
      </c>
      <c r="B1035" s="64">
        <v>492407688</v>
      </c>
      <c r="C1035" s="64">
        <v>791115724423</v>
      </c>
      <c r="D1035" s="63" t="s">
        <v>750</v>
      </c>
      <c r="E1035" s="65">
        <f>IFERROR(VLOOKUP(C1035,Pivot!A:B,2,0),0)</f>
        <v>0</v>
      </c>
      <c r="F1035" s="65">
        <f>IFERROR(VLOOKUP(C1035,Pivot!A:C,3,0),0)</f>
        <v>0</v>
      </c>
    </row>
    <row r="1036" spans="1:6" x14ac:dyDescent="0.25">
      <c r="A1036" s="63" t="s">
        <v>100</v>
      </c>
      <c r="B1036" s="64">
        <v>492407685</v>
      </c>
      <c r="C1036" s="64">
        <v>791115724393</v>
      </c>
      <c r="D1036" s="63" t="s">
        <v>751</v>
      </c>
      <c r="E1036" s="65">
        <f>IFERROR(VLOOKUP(C1036,Pivot!A:B,2,0),0)</f>
        <v>0</v>
      </c>
      <c r="F1036" s="65">
        <f>IFERROR(VLOOKUP(C1036,Pivot!A:C,3,0),0)</f>
        <v>0</v>
      </c>
    </row>
    <row r="1037" spans="1:6" x14ac:dyDescent="0.25">
      <c r="A1037" s="63" t="s">
        <v>100</v>
      </c>
      <c r="B1037" s="64">
        <v>492407687</v>
      </c>
      <c r="C1037" s="64">
        <v>791115724416</v>
      </c>
      <c r="D1037" s="63" t="s">
        <v>752</v>
      </c>
      <c r="E1037" s="65">
        <f>IFERROR(VLOOKUP(C1037,Pivot!A:B,2,0),0)</f>
        <v>0</v>
      </c>
      <c r="F1037" s="65">
        <f>IFERROR(VLOOKUP(C1037,Pivot!A:C,3,0),0)</f>
        <v>0</v>
      </c>
    </row>
    <row r="1038" spans="1:6" x14ac:dyDescent="0.25">
      <c r="A1038" s="63" t="s">
        <v>100</v>
      </c>
      <c r="B1038" s="64">
        <v>492409539</v>
      </c>
      <c r="C1038" s="64">
        <v>791115722979</v>
      </c>
      <c r="D1038" s="63" t="s">
        <v>753</v>
      </c>
      <c r="E1038" s="65">
        <f>IFERROR(VLOOKUP(C1038,Pivot!A:B,2,0),0)</f>
        <v>0</v>
      </c>
      <c r="F1038" s="65">
        <f>IFERROR(VLOOKUP(C1038,Pivot!A:C,3,0),0)</f>
        <v>0</v>
      </c>
    </row>
    <row r="1039" spans="1:6" x14ac:dyDescent="0.25">
      <c r="A1039" s="63" t="s">
        <v>100</v>
      </c>
      <c r="B1039" s="64">
        <v>492409535</v>
      </c>
      <c r="C1039" s="64">
        <v>791115722917</v>
      </c>
      <c r="D1039" s="63" t="s">
        <v>754</v>
      </c>
      <c r="E1039" s="65">
        <f>IFERROR(VLOOKUP(C1039,Pivot!A:B,2,0),0)</f>
        <v>0</v>
      </c>
      <c r="F1039" s="65">
        <f>IFERROR(VLOOKUP(C1039,Pivot!A:C,3,0),0)</f>
        <v>0</v>
      </c>
    </row>
    <row r="1040" spans="1:6" x14ac:dyDescent="0.25">
      <c r="A1040" s="63" t="s">
        <v>100</v>
      </c>
      <c r="B1040" s="64">
        <v>492408540</v>
      </c>
      <c r="C1040" s="64">
        <v>5015353758299</v>
      </c>
      <c r="D1040" s="63" t="s">
        <v>755</v>
      </c>
      <c r="E1040" s="65">
        <f>IFERROR(VLOOKUP(C1040,Pivot!A:B,2,0),0)</f>
        <v>0</v>
      </c>
      <c r="F1040" s="65">
        <f>IFERROR(VLOOKUP(C1040,Pivot!A:C,3,0),0)</f>
        <v>0</v>
      </c>
    </row>
    <row r="1041" spans="1:6" x14ac:dyDescent="0.25">
      <c r="A1041" s="63" t="s">
        <v>100</v>
      </c>
      <c r="B1041" s="64">
        <v>492408540</v>
      </c>
      <c r="C1041" s="64">
        <v>8905450215016</v>
      </c>
      <c r="D1041" s="63" t="s">
        <v>755</v>
      </c>
      <c r="E1041" s="65">
        <f>IFERROR(VLOOKUP(C1041,Pivot!A:B,2,0),0)</f>
        <v>0</v>
      </c>
      <c r="F1041" s="65">
        <f>IFERROR(VLOOKUP(C1041,Pivot!A:C,3,0),0)</f>
        <v>0</v>
      </c>
    </row>
    <row r="1042" spans="1:6" x14ac:dyDescent="0.25">
      <c r="A1042" s="63" t="s">
        <v>100</v>
      </c>
      <c r="B1042" s="64">
        <v>493664474</v>
      </c>
      <c r="C1042" s="64">
        <v>493664474</v>
      </c>
      <c r="D1042" s="63" t="s">
        <v>756</v>
      </c>
      <c r="E1042" s="65">
        <f>IFERROR(VLOOKUP(C1042,Pivot!A:B,2,0),0)</f>
        <v>0</v>
      </c>
      <c r="F1042" s="65">
        <f>IFERROR(VLOOKUP(C1042,Pivot!A:C,3,0),0)</f>
        <v>0</v>
      </c>
    </row>
    <row r="1043" spans="1:6" x14ac:dyDescent="0.25">
      <c r="A1043" s="63" t="s">
        <v>100</v>
      </c>
      <c r="B1043" s="64">
        <v>493664474</v>
      </c>
      <c r="C1043" s="64">
        <v>8905450756922</v>
      </c>
      <c r="D1043" s="63" t="s">
        <v>756</v>
      </c>
      <c r="E1043" s="65">
        <f>IFERROR(VLOOKUP(C1043,Pivot!A:B,2,0),0)</f>
        <v>0</v>
      </c>
      <c r="F1043" s="65">
        <f>IFERROR(VLOOKUP(C1043,Pivot!A:C,3,0),0)</f>
        <v>0</v>
      </c>
    </row>
    <row r="1044" spans="1:6" x14ac:dyDescent="0.25">
      <c r="A1044" s="63" t="s">
        <v>100</v>
      </c>
      <c r="B1044" s="64">
        <v>492409536</v>
      </c>
      <c r="C1044" s="64">
        <v>791115722924</v>
      </c>
      <c r="D1044" s="63" t="s">
        <v>757</v>
      </c>
      <c r="E1044" s="65">
        <f>IFERROR(VLOOKUP(C1044,Pivot!A:B,2,0),0)</f>
        <v>0</v>
      </c>
      <c r="F1044" s="65">
        <f>IFERROR(VLOOKUP(C1044,Pivot!A:C,3,0),0)</f>
        <v>0</v>
      </c>
    </row>
    <row r="1045" spans="1:6" x14ac:dyDescent="0.25">
      <c r="A1045" s="63" t="s">
        <v>100</v>
      </c>
      <c r="B1045" s="64">
        <v>492409527</v>
      </c>
      <c r="C1045" s="64">
        <v>791115722870</v>
      </c>
      <c r="D1045" s="63" t="s">
        <v>758</v>
      </c>
      <c r="E1045" s="65">
        <f>IFERROR(VLOOKUP(C1045,Pivot!A:B,2,0),0)</f>
        <v>2</v>
      </c>
      <c r="F1045" s="65">
        <f>IFERROR(VLOOKUP(C1045,Pivot!A:C,3,0),0)</f>
        <v>2211.36</v>
      </c>
    </row>
    <row r="1046" spans="1:6" x14ac:dyDescent="0.25">
      <c r="A1046" s="63" t="s">
        <v>100</v>
      </c>
      <c r="B1046" s="64">
        <v>492409528</v>
      </c>
      <c r="C1046" s="64">
        <v>791115722887</v>
      </c>
      <c r="D1046" s="63" t="s">
        <v>759</v>
      </c>
      <c r="E1046" s="65">
        <f>IFERROR(VLOOKUP(C1046,Pivot!A:B,2,0),0)</f>
        <v>1</v>
      </c>
      <c r="F1046" s="65">
        <f>IFERROR(VLOOKUP(C1046,Pivot!A:C,3,0),0)</f>
        <v>1299</v>
      </c>
    </row>
    <row r="1047" spans="1:6" x14ac:dyDescent="0.25">
      <c r="A1047" s="63" t="s">
        <v>100</v>
      </c>
      <c r="B1047" s="64">
        <v>491490295</v>
      </c>
      <c r="C1047" s="64">
        <v>491490295</v>
      </c>
      <c r="D1047" s="63" t="s">
        <v>760</v>
      </c>
      <c r="E1047" s="65">
        <f>IFERROR(VLOOKUP(C1047,Pivot!A:B,2,0),0)</f>
        <v>0</v>
      </c>
      <c r="F1047" s="65">
        <f>IFERROR(VLOOKUP(C1047,Pivot!A:C,3,0),0)</f>
        <v>0</v>
      </c>
    </row>
    <row r="1048" spans="1:6" x14ac:dyDescent="0.25">
      <c r="A1048" s="63" t="s">
        <v>100</v>
      </c>
      <c r="B1048" s="64">
        <v>491490295</v>
      </c>
      <c r="C1048" s="64">
        <v>5015353455778</v>
      </c>
      <c r="D1048" s="63" t="s">
        <v>760</v>
      </c>
      <c r="E1048" s="65">
        <f>IFERROR(VLOOKUP(C1048,Pivot!A:B,2,0),0)</f>
        <v>0</v>
      </c>
      <c r="F1048" s="65">
        <f>IFERROR(VLOOKUP(C1048,Pivot!A:C,3,0),0)</f>
        <v>0</v>
      </c>
    </row>
    <row r="1049" spans="1:6" x14ac:dyDescent="0.25">
      <c r="A1049" s="63" t="s">
        <v>100</v>
      </c>
      <c r="B1049" s="64">
        <v>492910463</v>
      </c>
      <c r="C1049" s="64">
        <v>8905450140943</v>
      </c>
      <c r="D1049" s="63" t="s">
        <v>761</v>
      </c>
      <c r="E1049" s="65">
        <f>IFERROR(VLOOKUP(C1049,Pivot!A:B,2,0),0)</f>
        <v>0</v>
      </c>
      <c r="F1049" s="65">
        <f>IFERROR(VLOOKUP(C1049,Pivot!A:C,3,0),0)</f>
        <v>0</v>
      </c>
    </row>
    <row r="1050" spans="1:6" x14ac:dyDescent="0.25">
      <c r="A1050" s="63" t="s">
        <v>100</v>
      </c>
      <c r="B1050" s="64">
        <v>492407581</v>
      </c>
      <c r="C1050" s="64">
        <v>5015353752648</v>
      </c>
      <c r="D1050" s="63" t="s">
        <v>762</v>
      </c>
      <c r="E1050" s="65">
        <f>IFERROR(VLOOKUP(C1050,Pivot!A:B,2,0),0)</f>
        <v>0</v>
      </c>
      <c r="F1050" s="65">
        <f>IFERROR(VLOOKUP(C1050,Pivot!A:C,3,0),0)</f>
        <v>0</v>
      </c>
    </row>
    <row r="1051" spans="1:6" x14ac:dyDescent="0.25">
      <c r="A1051" s="63" t="s">
        <v>100</v>
      </c>
      <c r="B1051" s="64">
        <v>492407581</v>
      </c>
      <c r="C1051" s="64">
        <v>8908018815000</v>
      </c>
      <c r="D1051" s="63" t="s">
        <v>762</v>
      </c>
      <c r="E1051" s="65">
        <f>IFERROR(VLOOKUP(C1051,Pivot!A:B,2,0),0)</f>
        <v>0</v>
      </c>
      <c r="F1051" s="65">
        <f>IFERROR(VLOOKUP(C1051,Pivot!A:C,3,0),0)</f>
        <v>0</v>
      </c>
    </row>
    <row r="1052" spans="1:6" x14ac:dyDescent="0.25">
      <c r="A1052" s="63" t="s">
        <v>100</v>
      </c>
      <c r="B1052" s="64">
        <v>492409153</v>
      </c>
      <c r="C1052" s="64">
        <v>492409153</v>
      </c>
      <c r="D1052" s="63" t="s">
        <v>763</v>
      </c>
      <c r="E1052" s="65">
        <f>IFERROR(VLOOKUP(C1052,Pivot!A:B,2,0),0)</f>
        <v>0</v>
      </c>
      <c r="F1052" s="65">
        <f>IFERROR(VLOOKUP(C1052,Pivot!A:C,3,0),0)</f>
        <v>0</v>
      </c>
    </row>
    <row r="1053" spans="1:6" x14ac:dyDescent="0.25">
      <c r="A1053" s="63" t="s">
        <v>100</v>
      </c>
      <c r="B1053" s="64">
        <v>492409153</v>
      </c>
      <c r="C1053" s="64">
        <v>8905450037700</v>
      </c>
      <c r="D1053" s="63" t="s">
        <v>763</v>
      </c>
      <c r="E1053" s="65">
        <f>IFERROR(VLOOKUP(C1053,Pivot!A:B,2,0),0)</f>
        <v>0</v>
      </c>
      <c r="F1053" s="65">
        <f>IFERROR(VLOOKUP(C1053,Pivot!A:C,3,0),0)</f>
        <v>0</v>
      </c>
    </row>
    <row r="1054" spans="1:6" x14ac:dyDescent="0.25">
      <c r="A1054" s="63" t="s">
        <v>100</v>
      </c>
      <c r="B1054" s="64">
        <v>492409154</v>
      </c>
      <c r="C1054" s="64">
        <v>492409154</v>
      </c>
      <c r="D1054" s="63" t="s">
        <v>764</v>
      </c>
      <c r="E1054" s="65">
        <f>IFERROR(VLOOKUP(C1054,Pivot!A:B,2,0),0)</f>
        <v>0</v>
      </c>
      <c r="F1054" s="65">
        <f>IFERROR(VLOOKUP(C1054,Pivot!A:C,3,0),0)</f>
        <v>0</v>
      </c>
    </row>
    <row r="1055" spans="1:6" x14ac:dyDescent="0.25">
      <c r="A1055" s="63" t="s">
        <v>100</v>
      </c>
      <c r="B1055" s="64">
        <v>492409154</v>
      </c>
      <c r="C1055" s="64">
        <v>8905450037717</v>
      </c>
      <c r="D1055" s="63" t="s">
        <v>764</v>
      </c>
      <c r="E1055" s="65">
        <f>IFERROR(VLOOKUP(C1055,Pivot!A:B,2,0),0)</f>
        <v>0</v>
      </c>
      <c r="F1055" s="65">
        <f>IFERROR(VLOOKUP(C1055,Pivot!A:C,3,0),0)</f>
        <v>0</v>
      </c>
    </row>
    <row r="1056" spans="1:6" x14ac:dyDescent="0.25">
      <c r="A1056" s="63" t="s">
        <v>100</v>
      </c>
      <c r="B1056" s="64">
        <v>493663380</v>
      </c>
      <c r="C1056" s="64">
        <v>493663380</v>
      </c>
      <c r="D1056" s="63" t="s">
        <v>765</v>
      </c>
      <c r="E1056" s="65">
        <f>IFERROR(VLOOKUP(C1056,Pivot!A:B,2,0),0)</f>
        <v>0</v>
      </c>
      <c r="F1056" s="65">
        <f>IFERROR(VLOOKUP(C1056,Pivot!A:C,3,0),0)</f>
        <v>0</v>
      </c>
    </row>
    <row r="1057" spans="1:6" x14ac:dyDescent="0.25">
      <c r="A1057" s="63" t="s">
        <v>100</v>
      </c>
      <c r="B1057" s="64">
        <v>493663380</v>
      </c>
      <c r="C1057" s="64">
        <v>778988364338</v>
      </c>
      <c r="D1057" s="63" t="s">
        <v>765</v>
      </c>
      <c r="E1057" s="65">
        <f>IFERROR(VLOOKUP(C1057,Pivot!A:B,2,0),0)</f>
        <v>0</v>
      </c>
      <c r="F1057" s="65">
        <f>IFERROR(VLOOKUP(C1057,Pivot!A:C,3,0),0)</f>
        <v>0</v>
      </c>
    </row>
    <row r="1058" spans="1:6" x14ac:dyDescent="0.25">
      <c r="A1058" s="63" t="s">
        <v>100</v>
      </c>
      <c r="B1058" s="64">
        <v>493663381</v>
      </c>
      <c r="C1058" s="64">
        <v>493663381</v>
      </c>
      <c r="D1058" s="63" t="s">
        <v>766</v>
      </c>
      <c r="E1058" s="65">
        <f>IFERROR(VLOOKUP(C1058,Pivot!A:B,2,0),0)</f>
        <v>0</v>
      </c>
      <c r="F1058" s="65">
        <f>IFERROR(VLOOKUP(C1058,Pivot!A:C,3,0),0)</f>
        <v>0</v>
      </c>
    </row>
    <row r="1059" spans="1:6" x14ac:dyDescent="0.25">
      <c r="A1059" s="63" t="s">
        <v>100</v>
      </c>
      <c r="B1059" s="64">
        <v>493663381</v>
      </c>
      <c r="C1059" s="64">
        <v>778988345498</v>
      </c>
      <c r="D1059" s="63" t="s">
        <v>766</v>
      </c>
      <c r="E1059" s="65">
        <f>IFERROR(VLOOKUP(C1059,Pivot!A:B,2,0),0)</f>
        <v>0</v>
      </c>
      <c r="F1059" s="65">
        <f>IFERROR(VLOOKUP(C1059,Pivot!A:C,3,0),0)</f>
        <v>0</v>
      </c>
    </row>
    <row r="1060" spans="1:6" x14ac:dyDescent="0.25">
      <c r="A1060" s="63" t="s">
        <v>100</v>
      </c>
      <c r="B1060" s="64">
        <v>493663382</v>
      </c>
      <c r="C1060" s="64">
        <v>493663382</v>
      </c>
      <c r="D1060" s="63" t="s">
        <v>767</v>
      </c>
      <c r="E1060" s="65">
        <f>IFERROR(VLOOKUP(C1060,Pivot!A:B,2,0),0)</f>
        <v>0</v>
      </c>
      <c r="F1060" s="65">
        <f>IFERROR(VLOOKUP(C1060,Pivot!A:C,3,0),0)</f>
        <v>0</v>
      </c>
    </row>
    <row r="1061" spans="1:6" x14ac:dyDescent="0.25">
      <c r="A1061" s="63" t="s">
        <v>100</v>
      </c>
      <c r="B1061" s="64">
        <v>493663382</v>
      </c>
      <c r="C1061" s="64">
        <v>778988509470</v>
      </c>
      <c r="D1061" s="63" t="s">
        <v>767</v>
      </c>
      <c r="E1061" s="65">
        <f>IFERROR(VLOOKUP(C1061,Pivot!A:B,2,0),0)</f>
        <v>0</v>
      </c>
      <c r="F1061" s="65">
        <f>IFERROR(VLOOKUP(C1061,Pivot!A:C,3,0),0)</f>
        <v>0</v>
      </c>
    </row>
    <row r="1062" spans="1:6" x14ac:dyDescent="0.25">
      <c r="A1062" s="63" t="s">
        <v>100</v>
      </c>
      <c r="B1062" s="64">
        <v>493176567</v>
      </c>
      <c r="C1062" s="64">
        <v>791115723600</v>
      </c>
      <c r="D1062" s="63" t="s">
        <v>768</v>
      </c>
      <c r="E1062" s="65">
        <f>IFERROR(VLOOKUP(C1062,Pivot!A:B,2,0),0)</f>
        <v>0</v>
      </c>
      <c r="F1062" s="65">
        <f>IFERROR(VLOOKUP(C1062,Pivot!A:C,3,0),0)</f>
        <v>0</v>
      </c>
    </row>
    <row r="1063" spans="1:6" x14ac:dyDescent="0.25">
      <c r="A1063" s="63" t="s">
        <v>100</v>
      </c>
      <c r="B1063" s="64">
        <v>491603914</v>
      </c>
      <c r="C1063" s="64">
        <v>491603914</v>
      </c>
      <c r="D1063" s="63" t="s">
        <v>769</v>
      </c>
      <c r="E1063" s="65">
        <f>IFERROR(VLOOKUP(C1063,Pivot!A:B,2,0),0)</f>
        <v>0</v>
      </c>
      <c r="F1063" s="65">
        <f>IFERROR(VLOOKUP(C1063,Pivot!A:C,3,0),0)</f>
        <v>0</v>
      </c>
    </row>
    <row r="1064" spans="1:6" x14ac:dyDescent="0.25">
      <c r="A1064" s="63" t="s">
        <v>100</v>
      </c>
      <c r="B1064" s="64">
        <v>491603913</v>
      </c>
      <c r="C1064" s="64">
        <v>491603913</v>
      </c>
      <c r="D1064" s="63" t="s">
        <v>770</v>
      </c>
      <c r="E1064" s="65">
        <f>IFERROR(VLOOKUP(C1064,Pivot!A:B,2,0),0)</f>
        <v>0</v>
      </c>
      <c r="F1064" s="65">
        <f>IFERROR(VLOOKUP(C1064,Pivot!A:C,3,0),0)</f>
        <v>0</v>
      </c>
    </row>
    <row r="1065" spans="1:6" x14ac:dyDescent="0.25">
      <c r="A1065" s="63" t="s">
        <v>100</v>
      </c>
      <c r="B1065" s="64">
        <v>492408541</v>
      </c>
      <c r="C1065" s="64">
        <v>5015353758275</v>
      </c>
      <c r="D1065" s="63" t="s">
        <v>771</v>
      </c>
      <c r="E1065" s="65">
        <f>IFERROR(VLOOKUP(C1065,Pivot!A:B,2,0),0)</f>
        <v>0</v>
      </c>
      <c r="F1065" s="65">
        <f>IFERROR(VLOOKUP(C1065,Pivot!A:C,3,0),0)</f>
        <v>0</v>
      </c>
    </row>
    <row r="1066" spans="1:6" x14ac:dyDescent="0.25">
      <c r="A1066" s="63" t="s">
        <v>100</v>
      </c>
      <c r="B1066" s="64">
        <v>492408541</v>
      </c>
      <c r="C1066" s="64">
        <v>8905450215023</v>
      </c>
      <c r="D1066" s="63" t="s">
        <v>771</v>
      </c>
      <c r="E1066" s="65">
        <f>IFERROR(VLOOKUP(C1066,Pivot!A:B,2,0),0)</f>
        <v>0</v>
      </c>
      <c r="F1066" s="65">
        <f>IFERROR(VLOOKUP(C1066,Pivot!A:C,3,0),0)</f>
        <v>0</v>
      </c>
    </row>
    <row r="1067" spans="1:6" x14ac:dyDescent="0.25">
      <c r="A1067" s="63" t="s">
        <v>100</v>
      </c>
      <c r="B1067" s="64">
        <v>493176573</v>
      </c>
      <c r="C1067" s="64">
        <v>791115723709</v>
      </c>
      <c r="D1067" s="63" t="s">
        <v>772</v>
      </c>
      <c r="E1067" s="65">
        <f>IFERROR(VLOOKUP(C1067,Pivot!A:B,2,0),0)</f>
        <v>0</v>
      </c>
      <c r="F1067" s="65">
        <f>IFERROR(VLOOKUP(C1067,Pivot!A:C,3,0),0)</f>
        <v>0</v>
      </c>
    </row>
    <row r="1068" spans="1:6" x14ac:dyDescent="0.25">
      <c r="A1068" s="63" t="s">
        <v>100</v>
      </c>
      <c r="B1068" s="64">
        <v>492410003</v>
      </c>
      <c r="C1068" s="64">
        <v>8905450094864</v>
      </c>
      <c r="D1068" s="63" t="s">
        <v>358</v>
      </c>
      <c r="E1068" s="65">
        <f>IFERROR(VLOOKUP(C1068,Pivot!A:B,2,0),0)</f>
        <v>0</v>
      </c>
      <c r="F1068" s="65">
        <f>IFERROR(VLOOKUP(C1068,Pivot!A:C,3,0),0)</f>
        <v>0</v>
      </c>
    </row>
    <row r="1069" spans="1:6" x14ac:dyDescent="0.25">
      <c r="A1069" s="63" t="s">
        <v>100</v>
      </c>
      <c r="B1069" s="64">
        <v>493176568</v>
      </c>
      <c r="C1069" s="64">
        <v>791115723617</v>
      </c>
      <c r="D1069" s="63" t="s">
        <v>773</v>
      </c>
      <c r="E1069" s="65">
        <f>IFERROR(VLOOKUP(C1069,Pivot!A:B,2,0),0)</f>
        <v>0</v>
      </c>
      <c r="F1069" s="65">
        <f>IFERROR(VLOOKUP(C1069,Pivot!A:C,3,0),0)</f>
        <v>0</v>
      </c>
    </row>
    <row r="1070" spans="1:6" x14ac:dyDescent="0.25">
      <c r="A1070" s="63" t="s">
        <v>100</v>
      </c>
      <c r="B1070" s="64">
        <v>493176569</v>
      </c>
      <c r="C1070" s="64">
        <v>791115723594</v>
      </c>
      <c r="D1070" s="63" t="s">
        <v>774</v>
      </c>
      <c r="E1070" s="65">
        <f>IFERROR(VLOOKUP(C1070,Pivot!A:B,2,0),0)</f>
        <v>0</v>
      </c>
      <c r="F1070" s="65">
        <f>IFERROR(VLOOKUP(C1070,Pivot!A:C,3,0),0)</f>
        <v>0</v>
      </c>
    </row>
    <row r="1071" spans="1:6" x14ac:dyDescent="0.25">
      <c r="A1071" s="63" t="s">
        <v>100</v>
      </c>
      <c r="B1071" s="64">
        <v>493176570</v>
      </c>
      <c r="C1071" s="64">
        <v>791115723655</v>
      </c>
      <c r="D1071" s="63" t="s">
        <v>775</v>
      </c>
      <c r="E1071" s="65">
        <f>IFERROR(VLOOKUP(C1071,Pivot!A:B,2,0),0)</f>
        <v>0</v>
      </c>
      <c r="F1071" s="65">
        <f>IFERROR(VLOOKUP(C1071,Pivot!A:C,3,0),0)</f>
        <v>0</v>
      </c>
    </row>
    <row r="1072" spans="1:6" x14ac:dyDescent="0.25">
      <c r="A1072" s="63" t="s">
        <v>100</v>
      </c>
      <c r="B1072" s="64">
        <v>493663514</v>
      </c>
      <c r="C1072" s="64">
        <v>493663514</v>
      </c>
      <c r="D1072" s="63" t="s">
        <v>776</v>
      </c>
      <c r="E1072" s="65">
        <f>IFERROR(VLOOKUP(C1072,Pivot!A:B,2,0),0)</f>
        <v>0</v>
      </c>
      <c r="F1072" s="65">
        <f>IFERROR(VLOOKUP(C1072,Pivot!A:C,3,0),0)</f>
        <v>0</v>
      </c>
    </row>
    <row r="1073" spans="1:6" x14ac:dyDescent="0.25">
      <c r="A1073" s="63" t="s">
        <v>100</v>
      </c>
      <c r="B1073" s="64">
        <v>493663514</v>
      </c>
      <c r="C1073" s="64">
        <v>8421134088481</v>
      </c>
      <c r="D1073" s="63" t="s">
        <v>776</v>
      </c>
      <c r="E1073" s="65">
        <f>IFERROR(VLOOKUP(C1073,Pivot!A:B,2,0),0)</f>
        <v>0</v>
      </c>
      <c r="F1073" s="65">
        <f>IFERROR(VLOOKUP(C1073,Pivot!A:C,3,0),0)</f>
        <v>0</v>
      </c>
    </row>
    <row r="1074" spans="1:6" x14ac:dyDescent="0.25">
      <c r="A1074" s="63" t="s">
        <v>100</v>
      </c>
      <c r="B1074" s="64">
        <v>493174271</v>
      </c>
      <c r="C1074" s="64">
        <v>8421134093140</v>
      </c>
      <c r="D1074" s="63" t="s">
        <v>777</v>
      </c>
      <c r="E1074" s="65">
        <f>IFERROR(VLOOKUP(C1074,Pivot!A:B,2,0),0)</f>
        <v>0</v>
      </c>
      <c r="F1074" s="65">
        <f>IFERROR(VLOOKUP(C1074,Pivot!A:C,3,0),0)</f>
        <v>0</v>
      </c>
    </row>
    <row r="1075" spans="1:6" x14ac:dyDescent="0.25">
      <c r="A1075" s="63" t="s">
        <v>100</v>
      </c>
      <c r="B1075" s="64">
        <v>493663513</v>
      </c>
      <c r="C1075" s="64">
        <v>493663513</v>
      </c>
      <c r="D1075" s="63" t="s">
        <v>778</v>
      </c>
      <c r="E1075" s="65">
        <f>IFERROR(VLOOKUP(C1075,Pivot!A:B,2,0),0)</f>
        <v>0</v>
      </c>
      <c r="F1075" s="65">
        <f>IFERROR(VLOOKUP(C1075,Pivot!A:C,3,0),0)</f>
        <v>0</v>
      </c>
    </row>
    <row r="1076" spans="1:6" x14ac:dyDescent="0.25">
      <c r="A1076" s="63" t="s">
        <v>100</v>
      </c>
      <c r="B1076" s="64">
        <v>493663513</v>
      </c>
      <c r="C1076" s="64">
        <v>8421134086357</v>
      </c>
      <c r="D1076" s="63" t="s">
        <v>778</v>
      </c>
      <c r="E1076" s="65">
        <f>IFERROR(VLOOKUP(C1076,Pivot!A:B,2,0),0)</f>
        <v>0</v>
      </c>
      <c r="F1076" s="65">
        <f>IFERROR(VLOOKUP(C1076,Pivot!A:C,3,0),0)</f>
        <v>0</v>
      </c>
    </row>
    <row r="1077" spans="1:6" x14ac:dyDescent="0.25">
      <c r="A1077" s="63" t="s">
        <v>100</v>
      </c>
      <c r="B1077" s="64">
        <v>493174274</v>
      </c>
      <c r="C1077" s="64">
        <v>8421134081468</v>
      </c>
      <c r="D1077" s="63" t="s">
        <v>779</v>
      </c>
      <c r="E1077" s="65">
        <f>IFERROR(VLOOKUP(C1077,Pivot!A:B,2,0),0)</f>
        <v>0</v>
      </c>
      <c r="F1077" s="65">
        <f>IFERROR(VLOOKUP(C1077,Pivot!A:C,3,0),0)</f>
        <v>0</v>
      </c>
    </row>
    <row r="1078" spans="1:6" x14ac:dyDescent="0.25">
      <c r="A1078" s="63" t="s">
        <v>100</v>
      </c>
      <c r="B1078" s="64">
        <v>493174270</v>
      </c>
      <c r="C1078" s="64">
        <v>8421134904125</v>
      </c>
      <c r="D1078" s="63" t="s">
        <v>780</v>
      </c>
      <c r="E1078" s="65">
        <f>IFERROR(VLOOKUP(C1078,Pivot!A:B,2,0),0)</f>
        <v>0</v>
      </c>
      <c r="F1078" s="65">
        <f>IFERROR(VLOOKUP(C1078,Pivot!A:C,3,0),0)</f>
        <v>0</v>
      </c>
    </row>
    <row r="1079" spans="1:6" x14ac:dyDescent="0.25">
      <c r="A1079" s="63" t="s">
        <v>100</v>
      </c>
      <c r="B1079" s="64">
        <v>493174275</v>
      </c>
      <c r="C1079" s="64">
        <v>8421134088429</v>
      </c>
      <c r="D1079" s="63" t="s">
        <v>781</v>
      </c>
      <c r="E1079" s="65">
        <f>IFERROR(VLOOKUP(C1079,Pivot!A:B,2,0),0)</f>
        <v>0</v>
      </c>
      <c r="F1079" s="65">
        <f>IFERROR(VLOOKUP(C1079,Pivot!A:C,3,0),0)</f>
        <v>0</v>
      </c>
    </row>
    <row r="1080" spans="1:6" x14ac:dyDescent="0.25">
      <c r="A1080" s="63" t="s">
        <v>100</v>
      </c>
      <c r="B1080" s="64">
        <v>493174276</v>
      </c>
      <c r="C1080" s="64">
        <v>8421134088436</v>
      </c>
      <c r="D1080" s="63" t="s">
        <v>782</v>
      </c>
      <c r="E1080" s="65">
        <f>IFERROR(VLOOKUP(C1080,Pivot!A:B,2,0),0)</f>
        <v>0</v>
      </c>
      <c r="F1080" s="65">
        <f>IFERROR(VLOOKUP(C1080,Pivot!A:C,3,0),0)</f>
        <v>0</v>
      </c>
    </row>
    <row r="1081" spans="1:6" x14ac:dyDescent="0.25">
      <c r="A1081" s="63" t="s">
        <v>100</v>
      </c>
      <c r="B1081" s="64">
        <v>493174273</v>
      </c>
      <c r="C1081" s="64">
        <v>8421134081451</v>
      </c>
      <c r="D1081" s="63" t="s">
        <v>783</v>
      </c>
      <c r="E1081" s="65">
        <f>IFERROR(VLOOKUP(C1081,Pivot!A:B,2,0),0)</f>
        <v>0</v>
      </c>
      <c r="F1081" s="65">
        <f>IFERROR(VLOOKUP(C1081,Pivot!A:C,3,0),0)</f>
        <v>0</v>
      </c>
    </row>
    <row r="1082" spans="1:6" x14ac:dyDescent="0.25">
      <c r="A1082" s="63" t="s">
        <v>100</v>
      </c>
      <c r="B1082" s="64">
        <v>493174272</v>
      </c>
      <c r="C1082" s="64">
        <v>8421134081444</v>
      </c>
      <c r="D1082" s="63" t="s">
        <v>784</v>
      </c>
      <c r="E1082" s="65">
        <f>IFERROR(VLOOKUP(C1082,Pivot!A:B,2,0),0)</f>
        <v>0</v>
      </c>
      <c r="F1082" s="65">
        <f>IFERROR(VLOOKUP(C1082,Pivot!A:C,3,0),0)</f>
        <v>0</v>
      </c>
    </row>
    <row r="1083" spans="1:6" x14ac:dyDescent="0.25">
      <c r="A1083" s="63" t="s">
        <v>100</v>
      </c>
      <c r="B1083" s="64">
        <v>493176565</v>
      </c>
      <c r="C1083" s="64">
        <v>791115723624</v>
      </c>
      <c r="D1083" s="63" t="s">
        <v>785</v>
      </c>
      <c r="E1083" s="65">
        <f>IFERROR(VLOOKUP(C1083,Pivot!A:B,2,0),0)</f>
        <v>0</v>
      </c>
      <c r="F1083" s="65">
        <f>IFERROR(VLOOKUP(C1083,Pivot!A:C,3,0),0)</f>
        <v>0</v>
      </c>
    </row>
    <row r="1084" spans="1:6" x14ac:dyDescent="0.25">
      <c r="A1084" s="63" t="s">
        <v>100</v>
      </c>
      <c r="B1084" s="64">
        <v>492410230</v>
      </c>
      <c r="C1084" s="64">
        <v>4894166800613</v>
      </c>
      <c r="D1084" s="63" t="s">
        <v>786</v>
      </c>
      <c r="E1084" s="65">
        <f>IFERROR(VLOOKUP(C1084,Pivot!A:B,2,0),0)</f>
        <v>0</v>
      </c>
      <c r="F1084" s="65">
        <f>IFERROR(VLOOKUP(C1084,Pivot!A:C,3,0),0)</f>
        <v>0</v>
      </c>
    </row>
    <row r="1085" spans="1:6" x14ac:dyDescent="0.25">
      <c r="A1085" s="63" t="s">
        <v>100</v>
      </c>
      <c r="B1085" s="64">
        <v>492410231</v>
      </c>
      <c r="C1085" s="64">
        <v>4894166811220</v>
      </c>
      <c r="D1085" s="63" t="s">
        <v>787</v>
      </c>
      <c r="E1085" s="65">
        <f>IFERROR(VLOOKUP(C1085,Pivot!A:B,2,0),0)</f>
        <v>0</v>
      </c>
      <c r="F1085" s="65">
        <f>IFERROR(VLOOKUP(C1085,Pivot!A:C,3,0),0)</f>
        <v>0</v>
      </c>
    </row>
    <row r="1086" spans="1:6" x14ac:dyDescent="0.25">
      <c r="A1086" s="63" t="s">
        <v>100</v>
      </c>
      <c r="B1086" s="64">
        <v>493176213</v>
      </c>
      <c r="C1086" s="64">
        <v>8421134904026</v>
      </c>
      <c r="D1086" s="63" t="s">
        <v>788</v>
      </c>
      <c r="E1086" s="65">
        <f>IFERROR(VLOOKUP(C1086,Pivot!A:B,2,0),0)</f>
        <v>0</v>
      </c>
      <c r="F1086" s="65">
        <f>IFERROR(VLOOKUP(C1086,Pivot!A:C,3,0),0)</f>
        <v>0</v>
      </c>
    </row>
    <row r="1087" spans="1:6" x14ac:dyDescent="0.25">
      <c r="A1087" s="63" t="s">
        <v>100</v>
      </c>
      <c r="B1087" s="64">
        <v>491947815</v>
      </c>
      <c r="C1087" s="64">
        <v>8902057410745</v>
      </c>
      <c r="D1087" s="63" t="s">
        <v>789</v>
      </c>
      <c r="E1087" s="65">
        <f>IFERROR(VLOOKUP(C1087,Pivot!A:B,2,0),0)</f>
        <v>0</v>
      </c>
      <c r="F1087" s="65">
        <f>IFERROR(VLOOKUP(C1087,Pivot!A:C,3,0),0)</f>
        <v>0</v>
      </c>
    </row>
    <row r="1088" spans="1:6" x14ac:dyDescent="0.25">
      <c r="A1088" s="63" t="s">
        <v>100</v>
      </c>
      <c r="B1088" s="64">
        <v>493176575</v>
      </c>
      <c r="C1088" s="64">
        <v>791115723716</v>
      </c>
      <c r="D1088" s="63" t="s">
        <v>790</v>
      </c>
      <c r="E1088" s="65">
        <f>IFERROR(VLOOKUP(C1088,Pivot!A:B,2,0),0)</f>
        <v>0</v>
      </c>
      <c r="F1088" s="65">
        <f>IFERROR(VLOOKUP(C1088,Pivot!A:C,3,0),0)</f>
        <v>0</v>
      </c>
    </row>
    <row r="1089" spans="1:6" x14ac:dyDescent="0.25">
      <c r="A1089" s="63" t="s">
        <v>100</v>
      </c>
      <c r="B1089" s="64">
        <v>493662867</v>
      </c>
      <c r="C1089" s="64">
        <v>8905450809871</v>
      </c>
      <c r="D1089" s="63" t="s">
        <v>791</v>
      </c>
      <c r="E1089" s="65">
        <f>IFERROR(VLOOKUP(C1089,Pivot!A:B,2,0),0)</f>
        <v>0</v>
      </c>
      <c r="F1089" s="65">
        <f>IFERROR(VLOOKUP(C1089,Pivot!A:C,3,0),0)</f>
        <v>0</v>
      </c>
    </row>
    <row r="1090" spans="1:6" x14ac:dyDescent="0.25">
      <c r="A1090" s="63" t="s">
        <v>100</v>
      </c>
      <c r="B1090" s="64">
        <v>491603929</v>
      </c>
      <c r="C1090" s="64">
        <v>5015353609164</v>
      </c>
      <c r="D1090" s="63" t="s">
        <v>395</v>
      </c>
      <c r="E1090" s="65">
        <f>IFERROR(VLOOKUP(C1090,Pivot!A:B,2,0),0)</f>
        <v>0</v>
      </c>
      <c r="F1090" s="65">
        <f>IFERROR(VLOOKUP(C1090,Pivot!A:C,3,0),0)</f>
        <v>0</v>
      </c>
    </row>
    <row r="1091" spans="1:6" x14ac:dyDescent="0.25">
      <c r="A1091" s="63" t="s">
        <v>56</v>
      </c>
      <c r="B1091" s="64">
        <v>600552240</v>
      </c>
      <c r="C1091" s="64">
        <v>600552240</v>
      </c>
      <c r="D1091" s="63" t="s">
        <v>56</v>
      </c>
      <c r="E1091" s="65">
        <f>IFERROR(VLOOKUP(C1091,Pivot!A:B,2,0),0)</f>
        <v>0</v>
      </c>
      <c r="F1091" s="65">
        <f>IFERROR(VLOOKUP(C1091,Pivot!A:C,3,0),0)</f>
        <v>0</v>
      </c>
    </row>
    <row r="1092" spans="1:6" x14ac:dyDescent="0.25">
      <c r="A1092" s="63" t="s">
        <v>792</v>
      </c>
      <c r="B1092" s="64">
        <v>910006240</v>
      </c>
      <c r="C1092" s="64">
        <v>910006240</v>
      </c>
      <c r="D1092" s="63" t="s">
        <v>792</v>
      </c>
      <c r="E1092" s="65">
        <f>IFERROR(VLOOKUP(C1092,Pivot!A:B,2,0),0)</f>
        <v>0</v>
      </c>
      <c r="F1092" s="65">
        <f>IFERROR(VLOOKUP(C1092,Pivot!A:C,3,0),0)</f>
        <v>0</v>
      </c>
    </row>
    <row r="1093" spans="1:6" x14ac:dyDescent="0.25">
      <c r="A1093" s="63" t="s">
        <v>793</v>
      </c>
      <c r="B1093" s="64">
        <v>492407579</v>
      </c>
      <c r="C1093" s="64">
        <v>492407579</v>
      </c>
      <c r="D1093" s="63" t="s">
        <v>793</v>
      </c>
      <c r="E1093" s="65">
        <f>IFERROR(VLOOKUP(C1093,Pivot!A:B,2,0),0)</f>
        <v>0</v>
      </c>
      <c r="F1093" s="65">
        <f>IFERROR(VLOOKUP(C1093,Pivot!A:C,3,0),0)</f>
        <v>0</v>
      </c>
    </row>
    <row r="1094" spans="1:6" x14ac:dyDescent="0.25">
      <c r="A1094" s="63" t="s">
        <v>793</v>
      </c>
      <c r="B1094" s="64">
        <v>492407580</v>
      </c>
      <c r="C1094" s="64">
        <v>492407580</v>
      </c>
      <c r="D1094" s="63" t="s">
        <v>793</v>
      </c>
      <c r="E1094" s="65">
        <f>IFERROR(VLOOKUP(C1094,Pivot!A:B,2,0),0)</f>
        <v>0</v>
      </c>
      <c r="F1094" s="65">
        <f>IFERROR(VLOOKUP(C1094,Pivot!A:C,3,0),0)</f>
        <v>0</v>
      </c>
    </row>
    <row r="1095" spans="1:6" x14ac:dyDescent="0.25">
      <c r="A1095" s="63" t="s">
        <v>103</v>
      </c>
      <c r="B1095" s="64">
        <v>490012291</v>
      </c>
      <c r="C1095" s="64">
        <v>490012291</v>
      </c>
      <c r="D1095" s="63" t="s">
        <v>794</v>
      </c>
      <c r="E1095" s="65">
        <f>IFERROR(VLOOKUP(C1095,Pivot!A:B,2,0),0)</f>
        <v>0</v>
      </c>
      <c r="F1095" s="65">
        <f>IFERROR(VLOOKUP(C1095,Pivot!A:C,3,0),0)</f>
        <v>0</v>
      </c>
    </row>
    <row r="1096" spans="1:6" x14ac:dyDescent="0.25">
      <c r="A1096" s="63" t="s">
        <v>103</v>
      </c>
      <c r="B1096" s="64">
        <v>490012291</v>
      </c>
      <c r="C1096" s="64">
        <v>8901383979636</v>
      </c>
      <c r="D1096" s="63" t="s">
        <v>794</v>
      </c>
      <c r="E1096" s="65">
        <f>IFERROR(VLOOKUP(C1096,Pivot!A:B,2,0),0)</f>
        <v>0</v>
      </c>
      <c r="F1096" s="65">
        <f>IFERROR(VLOOKUP(C1096,Pivot!A:C,3,0),0)</f>
        <v>0</v>
      </c>
    </row>
    <row r="1097" spans="1:6" x14ac:dyDescent="0.25">
      <c r="A1097" s="63" t="s">
        <v>103</v>
      </c>
      <c r="B1097" s="64">
        <v>490062679</v>
      </c>
      <c r="C1097" s="64">
        <v>8902519002051</v>
      </c>
      <c r="D1097" s="63" t="s">
        <v>795</v>
      </c>
      <c r="E1097" s="65">
        <f>IFERROR(VLOOKUP(C1097,Pivot!A:B,2,0),0)</f>
        <v>0</v>
      </c>
      <c r="F1097" s="65">
        <f>IFERROR(VLOOKUP(C1097,Pivot!A:C,3,0),0)</f>
        <v>0</v>
      </c>
    </row>
    <row r="1098" spans="1:6" x14ac:dyDescent="0.25">
      <c r="A1098" s="63" t="s">
        <v>103</v>
      </c>
      <c r="B1098" s="64">
        <v>490071303</v>
      </c>
      <c r="C1098" s="64">
        <v>735282752018</v>
      </c>
      <c r="D1098" s="63" t="s">
        <v>796</v>
      </c>
      <c r="E1098" s="65">
        <f>IFERROR(VLOOKUP(C1098,Pivot!A:B,2,0),0)</f>
        <v>0</v>
      </c>
      <c r="F1098" s="65">
        <f>IFERROR(VLOOKUP(C1098,Pivot!A:C,3,0),0)</f>
        <v>0</v>
      </c>
    </row>
    <row r="1099" spans="1:6" x14ac:dyDescent="0.25">
      <c r="A1099" s="63" t="s">
        <v>103</v>
      </c>
      <c r="B1099" s="64">
        <v>490071309</v>
      </c>
      <c r="C1099" s="64">
        <v>735282322013</v>
      </c>
      <c r="D1099" s="63" t="s">
        <v>797</v>
      </c>
      <c r="E1099" s="65">
        <f>IFERROR(VLOOKUP(C1099,Pivot!A:B,2,0),0)</f>
        <v>0</v>
      </c>
      <c r="F1099" s="65">
        <f>IFERROR(VLOOKUP(C1099,Pivot!A:C,3,0),0)</f>
        <v>0</v>
      </c>
    </row>
    <row r="1100" spans="1:6" x14ac:dyDescent="0.25">
      <c r="A1100" s="63" t="s">
        <v>103</v>
      </c>
      <c r="B1100" s="64">
        <v>490086551</v>
      </c>
      <c r="C1100" s="64">
        <v>490086551</v>
      </c>
      <c r="D1100" s="63" t="s">
        <v>798</v>
      </c>
      <c r="E1100" s="65">
        <f>IFERROR(VLOOKUP(C1100,Pivot!A:B,2,0),0)</f>
        <v>0</v>
      </c>
      <c r="F1100" s="65">
        <f>IFERROR(VLOOKUP(C1100,Pivot!A:C,3,0),0)</f>
        <v>0</v>
      </c>
    </row>
    <row r="1101" spans="1:6" x14ac:dyDescent="0.25">
      <c r="A1101" s="63" t="s">
        <v>103</v>
      </c>
      <c r="B1101" s="64">
        <v>490086551</v>
      </c>
      <c r="C1101" s="64">
        <v>8901137103157</v>
      </c>
      <c r="D1101" s="63" t="s">
        <v>798</v>
      </c>
      <c r="E1101" s="65">
        <f>IFERROR(VLOOKUP(C1101,Pivot!A:B,2,0),0)</f>
        <v>0</v>
      </c>
      <c r="F1101" s="65">
        <f>IFERROR(VLOOKUP(C1101,Pivot!A:C,3,0),0)</f>
        <v>0</v>
      </c>
    </row>
    <row r="1102" spans="1:6" x14ac:dyDescent="0.25">
      <c r="A1102" s="63" t="s">
        <v>103</v>
      </c>
      <c r="B1102" s="64">
        <v>490086551</v>
      </c>
      <c r="C1102" s="64">
        <v>8901137145072</v>
      </c>
      <c r="D1102" s="63" t="s">
        <v>798</v>
      </c>
      <c r="E1102" s="65">
        <f>IFERROR(VLOOKUP(C1102,Pivot!A:B,2,0),0)</f>
        <v>0</v>
      </c>
      <c r="F1102" s="65">
        <f>IFERROR(VLOOKUP(C1102,Pivot!A:C,3,0),0)</f>
        <v>0</v>
      </c>
    </row>
    <row r="1103" spans="1:6" x14ac:dyDescent="0.25">
      <c r="A1103" s="63" t="s">
        <v>103</v>
      </c>
      <c r="B1103" s="64">
        <v>490086569</v>
      </c>
      <c r="C1103" s="64">
        <v>490086569</v>
      </c>
      <c r="D1103" s="63" t="s">
        <v>799</v>
      </c>
      <c r="E1103" s="65">
        <f>IFERROR(VLOOKUP(C1103,Pivot!A:B,2,0),0)</f>
        <v>0</v>
      </c>
      <c r="F1103" s="65">
        <f>IFERROR(VLOOKUP(C1103,Pivot!A:C,3,0),0)</f>
        <v>0</v>
      </c>
    </row>
    <row r="1104" spans="1:6" x14ac:dyDescent="0.25">
      <c r="A1104" s="63" t="s">
        <v>103</v>
      </c>
      <c r="B1104" s="64">
        <v>490086569</v>
      </c>
      <c r="C1104" s="64">
        <v>8901137103362</v>
      </c>
      <c r="D1104" s="63" t="s">
        <v>799</v>
      </c>
      <c r="E1104" s="65">
        <f>IFERROR(VLOOKUP(C1104,Pivot!A:B,2,0),0)</f>
        <v>0</v>
      </c>
      <c r="F1104" s="65">
        <f>IFERROR(VLOOKUP(C1104,Pivot!A:C,3,0),0)</f>
        <v>0</v>
      </c>
    </row>
    <row r="1105" spans="1:6" x14ac:dyDescent="0.25">
      <c r="A1105" s="63" t="s">
        <v>103</v>
      </c>
      <c r="B1105" s="64">
        <v>490086569</v>
      </c>
      <c r="C1105" s="64">
        <v>8901137145119</v>
      </c>
      <c r="D1105" s="63" t="s">
        <v>799</v>
      </c>
      <c r="E1105" s="65">
        <f>IFERROR(VLOOKUP(C1105,Pivot!A:B,2,0),0)</f>
        <v>0</v>
      </c>
      <c r="F1105" s="65">
        <f>IFERROR(VLOOKUP(C1105,Pivot!A:C,3,0),0)</f>
        <v>0</v>
      </c>
    </row>
    <row r="1106" spans="1:6" x14ac:dyDescent="0.25">
      <c r="A1106" s="63" t="s">
        <v>103</v>
      </c>
      <c r="B1106" s="64">
        <v>490086575</v>
      </c>
      <c r="C1106" s="64">
        <v>8901137103423</v>
      </c>
      <c r="D1106" s="63" t="s">
        <v>800</v>
      </c>
      <c r="E1106" s="65">
        <f>IFERROR(VLOOKUP(C1106,Pivot!A:B,2,0),0)</f>
        <v>0</v>
      </c>
      <c r="F1106" s="65">
        <f>IFERROR(VLOOKUP(C1106,Pivot!A:C,3,0),0)</f>
        <v>0</v>
      </c>
    </row>
    <row r="1107" spans="1:6" x14ac:dyDescent="0.25">
      <c r="A1107" s="63" t="s">
        <v>103</v>
      </c>
      <c r="B1107" s="64">
        <v>490086580</v>
      </c>
      <c r="C1107" s="64">
        <v>490086580</v>
      </c>
      <c r="D1107" s="63" t="s">
        <v>801</v>
      </c>
      <c r="E1107" s="65">
        <f>IFERROR(VLOOKUP(C1107,Pivot!A:B,2,0),0)</f>
        <v>0</v>
      </c>
      <c r="F1107" s="65">
        <f>IFERROR(VLOOKUP(C1107,Pivot!A:C,3,0),0)</f>
        <v>0</v>
      </c>
    </row>
    <row r="1108" spans="1:6" x14ac:dyDescent="0.25">
      <c r="A1108" s="63" t="s">
        <v>103</v>
      </c>
      <c r="B1108" s="64">
        <v>490086580</v>
      </c>
      <c r="C1108" s="64">
        <v>8901137103478</v>
      </c>
      <c r="D1108" s="63" t="s">
        <v>801</v>
      </c>
      <c r="E1108" s="65">
        <f>IFERROR(VLOOKUP(C1108,Pivot!A:B,2,0),0)</f>
        <v>0</v>
      </c>
      <c r="F1108" s="65">
        <f>IFERROR(VLOOKUP(C1108,Pivot!A:C,3,0),0)</f>
        <v>0</v>
      </c>
    </row>
    <row r="1109" spans="1:6" x14ac:dyDescent="0.25">
      <c r="A1109" s="63" t="s">
        <v>103</v>
      </c>
      <c r="B1109" s="64">
        <v>490086580</v>
      </c>
      <c r="C1109" s="64">
        <v>8901137145195</v>
      </c>
      <c r="D1109" s="63" t="s">
        <v>801</v>
      </c>
      <c r="E1109" s="65">
        <f>IFERROR(VLOOKUP(C1109,Pivot!A:B,2,0),0)</f>
        <v>0</v>
      </c>
      <c r="F1109" s="65">
        <f>IFERROR(VLOOKUP(C1109,Pivot!A:C,3,0),0)</f>
        <v>0</v>
      </c>
    </row>
    <row r="1110" spans="1:6" x14ac:dyDescent="0.25">
      <c r="A1110" s="63" t="s">
        <v>103</v>
      </c>
      <c r="B1110" s="64">
        <v>490086622</v>
      </c>
      <c r="C1110" s="64">
        <v>8901137102075</v>
      </c>
      <c r="D1110" s="63" t="s">
        <v>802</v>
      </c>
      <c r="E1110" s="65">
        <f>IFERROR(VLOOKUP(C1110,Pivot!A:B,2,0),0)</f>
        <v>0</v>
      </c>
      <c r="F1110" s="65">
        <f>IFERROR(VLOOKUP(C1110,Pivot!A:C,3,0),0)</f>
        <v>0</v>
      </c>
    </row>
    <row r="1111" spans="1:6" x14ac:dyDescent="0.25">
      <c r="A1111" s="63" t="s">
        <v>103</v>
      </c>
      <c r="B1111" s="64">
        <v>490086624</v>
      </c>
      <c r="C1111" s="64">
        <v>8901137102099</v>
      </c>
      <c r="D1111" s="63" t="s">
        <v>803</v>
      </c>
      <c r="E1111" s="65">
        <f>IFERROR(VLOOKUP(C1111,Pivot!A:B,2,0),0)</f>
        <v>0</v>
      </c>
      <c r="F1111" s="65">
        <f>IFERROR(VLOOKUP(C1111,Pivot!A:C,3,0),0)</f>
        <v>0</v>
      </c>
    </row>
    <row r="1112" spans="1:6" x14ac:dyDescent="0.25">
      <c r="A1112" s="63" t="s">
        <v>103</v>
      </c>
      <c r="B1112" s="64">
        <v>490086626</v>
      </c>
      <c r="C1112" s="64">
        <v>8901137102112</v>
      </c>
      <c r="D1112" s="63" t="s">
        <v>804</v>
      </c>
      <c r="E1112" s="65">
        <f>IFERROR(VLOOKUP(C1112,Pivot!A:B,2,0),0)</f>
        <v>0</v>
      </c>
      <c r="F1112" s="65">
        <f>IFERROR(VLOOKUP(C1112,Pivot!A:C,3,0),0)</f>
        <v>0</v>
      </c>
    </row>
    <row r="1113" spans="1:6" x14ac:dyDescent="0.25">
      <c r="A1113" s="63" t="s">
        <v>103</v>
      </c>
      <c r="B1113" s="64">
        <v>490086663</v>
      </c>
      <c r="C1113" s="64">
        <v>8901137330041</v>
      </c>
      <c r="D1113" s="63" t="s">
        <v>805</v>
      </c>
      <c r="E1113" s="65">
        <f>IFERROR(VLOOKUP(C1113,Pivot!A:B,2,0),0)</f>
        <v>0</v>
      </c>
      <c r="F1113" s="65">
        <f>IFERROR(VLOOKUP(C1113,Pivot!A:C,3,0),0)</f>
        <v>0</v>
      </c>
    </row>
    <row r="1114" spans="1:6" x14ac:dyDescent="0.25">
      <c r="A1114" s="63" t="s">
        <v>103</v>
      </c>
      <c r="B1114" s="64">
        <v>490086675</v>
      </c>
      <c r="C1114" s="64">
        <v>8901137103591</v>
      </c>
      <c r="D1114" s="63" t="s">
        <v>806</v>
      </c>
      <c r="E1114" s="65">
        <f>IFERROR(VLOOKUP(C1114,Pivot!A:B,2,0),0)</f>
        <v>0</v>
      </c>
      <c r="F1114" s="65">
        <f>IFERROR(VLOOKUP(C1114,Pivot!A:C,3,0),0)</f>
        <v>0</v>
      </c>
    </row>
    <row r="1115" spans="1:6" x14ac:dyDescent="0.25">
      <c r="A1115" s="63" t="s">
        <v>103</v>
      </c>
      <c r="B1115" s="64">
        <v>490086994</v>
      </c>
      <c r="C1115" s="64">
        <v>8904081600048</v>
      </c>
      <c r="D1115" s="63" t="s">
        <v>807</v>
      </c>
      <c r="E1115" s="65">
        <f>IFERROR(VLOOKUP(C1115,Pivot!A:B,2,0),0)</f>
        <v>0</v>
      </c>
      <c r="F1115" s="65">
        <f>IFERROR(VLOOKUP(C1115,Pivot!A:C,3,0),0)</f>
        <v>0</v>
      </c>
    </row>
    <row r="1116" spans="1:6" x14ac:dyDescent="0.25">
      <c r="A1116" s="63" t="s">
        <v>103</v>
      </c>
      <c r="B1116" s="64">
        <v>490087017</v>
      </c>
      <c r="C1116" s="64">
        <v>8904081600314</v>
      </c>
      <c r="D1116" s="63" t="s">
        <v>808</v>
      </c>
      <c r="E1116" s="65">
        <f>IFERROR(VLOOKUP(C1116,Pivot!A:B,2,0),0)</f>
        <v>0</v>
      </c>
      <c r="F1116" s="65">
        <f>IFERROR(VLOOKUP(C1116,Pivot!A:C,3,0),0)</f>
        <v>0</v>
      </c>
    </row>
    <row r="1117" spans="1:6" x14ac:dyDescent="0.25">
      <c r="A1117" s="63" t="s">
        <v>103</v>
      </c>
      <c r="B1117" s="64">
        <v>490087030</v>
      </c>
      <c r="C1117" s="64">
        <v>8904081600451</v>
      </c>
      <c r="D1117" s="63" t="s">
        <v>809</v>
      </c>
      <c r="E1117" s="65">
        <f>IFERROR(VLOOKUP(C1117,Pivot!A:B,2,0),0)</f>
        <v>0</v>
      </c>
      <c r="F1117" s="65">
        <f>IFERROR(VLOOKUP(C1117,Pivot!A:C,3,0),0)</f>
        <v>0</v>
      </c>
    </row>
    <row r="1118" spans="1:6" x14ac:dyDescent="0.25">
      <c r="A1118" s="63" t="s">
        <v>103</v>
      </c>
      <c r="B1118" s="64">
        <v>490087059</v>
      </c>
      <c r="C1118" s="64">
        <v>8904081600970</v>
      </c>
      <c r="D1118" s="63" t="s">
        <v>810</v>
      </c>
      <c r="E1118" s="65">
        <f>IFERROR(VLOOKUP(C1118,Pivot!A:B,2,0),0)</f>
        <v>0</v>
      </c>
      <c r="F1118" s="65">
        <f>IFERROR(VLOOKUP(C1118,Pivot!A:C,3,0),0)</f>
        <v>0</v>
      </c>
    </row>
    <row r="1119" spans="1:6" x14ac:dyDescent="0.25">
      <c r="A1119" s="63" t="s">
        <v>103</v>
      </c>
      <c r="B1119" s="64">
        <v>490093125</v>
      </c>
      <c r="C1119" s="64">
        <v>8901383979506</v>
      </c>
      <c r="D1119" s="63" t="s">
        <v>811</v>
      </c>
      <c r="E1119" s="65">
        <f>IFERROR(VLOOKUP(C1119,Pivot!A:B,2,0),0)</f>
        <v>0</v>
      </c>
      <c r="F1119" s="65">
        <f>IFERROR(VLOOKUP(C1119,Pivot!A:C,3,0),0)</f>
        <v>0</v>
      </c>
    </row>
    <row r="1120" spans="1:6" x14ac:dyDescent="0.25">
      <c r="A1120" s="63" t="s">
        <v>103</v>
      </c>
      <c r="B1120" s="64">
        <v>490093125</v>
      </c>
      <c r="C1120" s="64">
        <v>8901383979513</v>
      </c>
      <c r="D1120" s="63" t="s">
        <v>811</v>
      </c>
      <c r="E1120" s="65">
        <f>IFERROR(VLOOKUP(C1120,Pivot!A:B,2,0),0)</f>
        <v>0</v>
      </c>
      <c r="F1120" s="65">
        <f>IFERROR(VLOOKUP(C1120,Pivot!A:C,3,0),0)</f>
        <v>0</v>
      </c>
    </row>
    <row r="1121" spans="1:6" x14ac:dyDescent="0.25">
      <c r="A1121" s="63" t="s">
        <v>103</v>
      </c>
      <c r="B1121" s="64">
        <v>490093136</v>
      </c>
      <c r="C1121" s="64">
        <v>8901383463005</v>
      </c>
      <c r="D1121" s="63" t="s">
        <v>812</v>
      </c>
      <c r="E1121" s="65">
        <f>IFERROR(VLOOKUP(C1121,Pivot!A:B,2,0),0)</f>
        <v>0</v>
      </c>
      <c r="F1121" s="65">
        <f>IFERROR(VLOOKUP(C1121,Pivot!A:C,3,0),0)</f>
        <v>0</v>
      </c>
    </row>
    <row r="1122" spans="1:6" x14ac:dyDescent="0.25">
      <c r="A1122" s="63" t="s">
        <v>103</v>
      </c>
      <c r="B1122" s="64">
        <v>490093142</v>
      </c>
      <c r="C1122" s="64">
        <v>8901383196170</v>
      </c>
      <c r="D1122" s="63" t="s">
        <v>813</v>
      </c>
      <c r="E1122" s="65">
        <f>IFERROR(VLOOKUP(C1122,Pivot!A:B,2,0),0)</f>
        <v>0</v>
      </c>
      <c r="F1122" s="65">
        <f>IFERROR(VLOOKUP(C1122,Pivot!A:C,3,0),0)</f>
        <v>0</v>
      </c>
    </row>
    <row r="1123" spans="1:6" x14ac:dyDescent="0.25">
      <c r="A1123" s="63" t="s">
        <v>103</v>
      </c>
      <c r="B1123" s="64">
        <v>490093142</v>
      </c>
      <c r="C1123" s="64">
        <v>8901383956309</v>
      </c>
      <c r="D1123" s="63" t="s">
        <v>813</v>
      </c>
      <c r="E1123" s="65">
        <f>IFERROR(VLOOKUP(C1123,Pivot!A:B,2,0),0)</f>
        <v>0</v>
      </c>
      <c r="F1123" s="65">
        <f>IFERROR(VLOOKUP(C1123,Pivot!A:C,3,0),0)</f>
        <v>0</v>
      </c>
    </row>
    <row r="1124" spans="1:6" x14ac:dyDescent="0.25">
      <c r="A1124" s="63" t="s">
        <v>103</v>
      </c>
      <c r="B1124" s="64">
        <v>490093143</v>
      </c>
      <c r="C1124" s="64">
        <v>8901383432407</v>
      </c>
      <c r="D1124" s="63" t="s">
        <v>814</v>
      </c>
      <c r="E1124" s="65">
        <f>IFERROR(VLOOKUP(C1124,Pivot!A:B,2,0),0)</f>
        <v>0</v>
      </c>
      <c r="F1124" s="65">
        <f>IFERROR(VLOOKUP(C1124,Pivot!A:C,3,0),0)</f>
        <v>0</v>
      </c>
    </row>
    <row r="1125" spans="1:6" x14ac:dyDescent="0.25">
      <c r="A1125" s="63" t="s">
        <v>103</v>
      </c>
      <c r="B1125" s="64">
        <v>490093145</v>
      </c>
      <c r="C1125" s="64">
        <v>8901383496201</v>
      </c>
      <c r="D1125" s="63" t="s">
        <v>815</v>
      </c>
      <c r="E1125" s="65">
        <f>IFERROR(VLOOKUP(C1125,Pivot!A:B,2,0),0)</f>
        <v>0</v>
      </c>
      <c r="F1125" s="65">
        <f>IFERROR(VLOOKUP(C1125,Pivot!A:C,3,0),0)</f>
        <v>0</v>
      </c>
    </row>
    <row r="1126" spans="1:6" x14ac:dyDescent="0.25">
      <c r="A1126" s="63" t="s">
        <v>103</v>
      </c>
      <c r="B1126" s="64">
        <v>490093145</v>
      </c>
      <c r="C1126" s="64">
        <v>8901383496225</v>
      </c>
      <c r="D1126" s="63" t="s">
        <v>815</v>
      </c>
      <c r="E1126" s="65">
        <f>IFERROR(VLOOKUP(C1126,Pivot!A:B,2,0),0)</f>
        <v>0</v>
      </c>
      <c r="F1126" s="65">
        <f>IFERROR(VLOOKUP(C1126,Pivot!A:C,3,0),0)</f>
        <v>0</v>
      </c>
    </row>
    <row r="1127" spans="1:6" x14ac:dyDescent="0.25">
      <c r="A1127" s="63" t="s">
        <v>103</v>
      </c>
      <c r="B1127" s="64">
        <v>490093145</v>
      </c>
      <c r="C1127" s="64">
        <v>8901383496621</v>
      </c>
      <c r="D1127" s="63" t="s">
        <v>815</v>
      </c>
      <c r="E1127" s="65">
        <f>IFERROR(VLOOKUP(C1127,Pivot!A:B,2,0),0)</f>
        <v>0</v>
      </c>
      <c r="F1127" s="65">
        <f>IFERROR(VLOOKUP(C1127,Pivot!A:C,3,0),0)</f>
        <v>0</v>
      </c>
    </row>
    <row r="1128" spans="1:6" x14ac:dyDescent="0.25">
      <c r="A1128" s="63" t="s">
        <v>103</v>
      </c>
      <c r="B1128" s="64">
        <v>490093147</v>
      </c>
      <c r="C1128" s="64">
        <v>8901383472519</v>
      </c>
      <c r="D1128" s="63" t="s">
        <v>816</v>
      </c>
      <c r="E1128" s="65">
        <f>IFERROR(VLOOKUP(C1128,Pivot!A:B,2,0),0)</f>
        <v>0</v>
      </c>
      <c r="F1128" s="65">
        <f>IFERROR(VLOOKUP(C1128,Pivot!A:C,3,0),0)</f>
        <v>0</v>
      </c>
    </row>
    <row r="1129" spans="1:6" x14ac:dyDescent="0.25">
      <c r="A1129" s="63" t="s">
        <v>103</v>
      </c>
      <c r="B1129" s="64">
        <v>490093147</v>
      </c>
      <c r="C1129" s="64">
        <v>8901383472540</v>
      </c>
      <c r="D1129" s="63" t="s">
        <v>816</v>
      </c>
      <c r="E1129" s="65">
        <f>IFERROR(VLOOKUP(C1129,Pivot!A:B,2,0),0)</f>
        <v>0</v>
      </c>
      <c r="F1129" s="65">
        <f>IFERROR(VLOOKUP(C1129,Pivot!A:C,3,0),0)</f>
        <v>0</v>
      </c>
    </row>
    <row r="1130" spans="1:6" x14ac:dyDescent="0.25">
      <c r="A1130" s="63" t="s">
        <v>103</v>
      </c>
      <c r="B1130" s="64">
        <v>490093148</v>
      </c>
      <c r="C1130" s="64">
        <v>8901383972804</v>
      </c>
      <c r="D1130" s="63" t="s">
        <v>817</v>
      </c>
      <c r="E1130" s="65">
        <f>IFERROR(VLOOKUP(C1130,Pivot!A:B,2,0),0)</f>
        <v>0</v>
      </c>
      <c r="F1130" s="65">
        <f>IFERROR(VLOOKUP(C1130,Pivot!A:C,3,0),0)</f>
        <v>0</v>
      </c>
    </row>
    <row r="1131" spans="1:6" x14ac:dyDescent="0.25">
      <c r="A1131" s="63" t="s">
        <v>103</v>
      </c>
      <c r="B1131" s="64">
        <v>490093148</v>
      </c>
      <c r="C1131" s="64">
        <v>8901383972811</v>
      </c>
      <c r="D1131" s="63" t="s">
        <v>817</v>
      </c>
      <c r="E1131" s="65">
        <f>IFERROR(VLOOKUP(C1131,Pivot!A:B,2,0),0)</f>
        <v>0</v>
      </c>
      <c r="F1131" s="65">
        <f>IFERROR(VLOOKUP(C1131,Pivot!A:C,3,0),0)</f>
        <v>0</v>
      </c>
    </row>
    <row r="1132" spans="1:6" x14ac:dyDescent="0.25">
      <c r="A1132" s="63" t="s">
        <v>103</v>
      </c>
      <c r="B1132" s="64">
        <v>490093151</v>
      </c>
      <c r="C1132" s="64">
        <v>490093151</v>
      </c>
      <c r="D1132" s="63" t="s">
        <v>818</v>
      </c>
      <c r="E1132" s="65">
        <f>IFERROR(VLOOKUP(C1132,Pivot!A:B,2,0),0)</f>
        <v>0</v>
      </c>
      <c r="F1132" s="65">
        <f>IFERROR(VLOOKUP(C1132,Pivot!A:C,3,0),0)</f>
        <v>0</v>
      </c>
    </row>
    <row r="1133" spans="1:6" x14ac:dyDescent="0.25">
      <c r="A1133" s="63" t="s">
        <v>103</v>
      </c>
      <c r="B1133" s="64">
        <v>490093151</v>
      </c>
      <c r="C1133" s="64">
        <v>8901383464507</v>
      </c>
      <c r="D1133" s="63" t="s">
        <v>818</v>
      </c>
      <c r="E1133" s="65">
        <f>IFERROR(VLOOKUP(C1133,Pivot!A:B,2,0),0)</f>
        <v>0</v>
      </c>
      <c r="F1133" s="65">
        <f>IFERROR(VLOOKUP(C1133,Pivot!A:C,3,0),0)</f>
        <v>0</v>
      </c>
    </row>
    <row r="1134" spans="1:6" x14ac:dyDescent="0.25">
      <c r="A1134" s="63" t="s">
        <v>103</v>
      </c>
      <c r="B1134" s="64">
        <v>490093151</v>
      </c>
      <c r="C1134" s="64">
        <v>8901383464521</v>
      </c>
      <c r="D1134" s="63" t="s">
        <v>818</v>
      </c>
      <c r="E1134" s="65">
        <f>IFERROR(VLOOKUP(C1134,Pivot!A:B,2,0),0)</f>
        <v>0</v>
      </c>
      <c r="F1134" s="65">
        <f>IFERROR(VLOOKUP(C1134,Pivot!A:C,3,0),0)</f>
        <v>0</v>
      </c>
    </row>
    <row r="1135" spans="1:6" x14ac:dyDescent="0.25">
      <c r="A1135" s="63" t="s">
        <v>103</v>
      </c>
      <c r="B1135" s="64">
        <v>490093154</v>
      </c>
      <c r="C1135" s="64">
        <v>490093154</v>
      </c>
      <c r="D1135" s="63" t="s">
        <v>819</v>
      </c>
      <c r="E1135" s="65">
        <f>IFERROR(VLOOKUP(C1135,Pivot!A:B,2,0),0)</f>
        <v>0</v>
      </c>
      <c r="F1135" s="65">
        <f>IFERROR(VLOOKUP(C1135,Pivot!A:C,3,0),0)</f>
        <v>0</v>
      </c>
    </row>
    <row r="1136" spans="1:6" x14ac:dyDescent="0.25">
      <c r="A1136" s="63" t="s">
        <v>103</v>
      </c>
      <c r="B1136" s="64">
        <v>490093154</v>
      </c>
      <c r="C1136" s="64">
        <v>8901383980311</v>
      </c>
      <c r="D1136" s="63" t="s">
        <v>819</v>
      </c>
      <c r="E1136" s="65">
        <f>IFERROR(VLOOKUP(C1136,Pivot!A:B,2,0),0)</f>
        <v>0</v>
      </c>
      <c r="F1136" s="65">
        <f>IFERROR(VLOOKUP(C1136,Pivot!A:C,3,0),0)</f>
        <v>0</v>
      </c>
    </row>
    <row r="1137" spans="1:6" x14ac:dyDescent="0.25">
      <c r="A1137" s="63" t="s">
        <v>103</v>
      </c>
      <c r="B1137" s="64">
        <v>490093155</v>
      </c>
      <c r="C1137" s="64">
        <v>8901383413000</v>
      </c>
      <c r="D1137" s="63" t="s">
        <v>820</v>
      </c>
      <c r="E1137" s="65">
        <f>IFERROR(VLOOKUP(C1137,Pivot!A:B,2,0),0)</f>
        <v>0</v>
      </c>
      <c r="F1137" s="65">
        <f>IFERROR(VLOOKUP(C1137,Pivot!A:C,3,0),0)</f>
        <v>0</v>
      </c>
    </row>
    <row r="1138" spans="1:6" x14ac:dyDescent="0.25">
      <c r="A1138" s="63" t="s">
        <v>103</v>
      </c>
      <c r="B1138" s="64">
        <v>490093156</v>
      </c>
      <c r="C1138" s="64">
        <v>8901383496706</v>
      </c>
      <c r="D1138" s="63" t="s">
        <v>821</v>
      </c>
      <c r="E1138" s="65">
        <f>IFERROR(VLOOKUP(C1138,Pivot!A:B,2,0),0)</f>
        <v>0</v>
      </c>
      <c r="F1138" s="65">
        <f>IFERROR(VLOOKUP(C1138,Pivot!A:C,3,0),0)</f>
        <v>0</v>
      </c>
    </row>
    <row r="1139" spans="1:6" x14ac:dyDescent="0.25">
      <c r="A1139" s="63" t="s">
        <v>103</v>
      </c>
      <c r="B1139" s="64">
        <v>490093156</v>
      </c>
      <c r="C1139" s="64">
        <v>8901383496713</v>
      </c>
      <c r="D1139" s="63" t="s">
        <v>821</v>
      </c>
      <c r="E1139" s="65">
        <f>IFERROR(VLOOKUP(C1139,Pivot!A:B,2,0),0)</f>
        <v>0</v>
      </c>
      <c r="F1139" s="65">
        <f>IFERROR(VLOOKUP(C1139,Pivot!A:C,3,0),0)</f>
        <v>0</v>
      </c>
    </row>
    <row r="1140" spans="1:6" x14ac:dyDescent="0.25">
      <c r="A1140" s="63" t="s">
        <v>103</v>
      </c>
      <c r="B1140" s="64">
        <v>490093157</v>
      </c>
      <c r="C1140" s="64">
        <v>5010995017872</v>
      </c>
      <c r="D1140" s="63" t="s">
        <v>822</v>
      </c>
      <c r="E1140" s="65">
        <f>IFERROR(VLOOKUP(C1140,Pivot!A:B,2,0),0)</f>
        <v>0</v>
      </c>
      <c r="F1140" s="65">
        <f>IFERROR(VLOOKUP(C1140,Pivot!A:C,3,0),0)</f>
        <v>0</v>
      </c>
    </row>
    <row r="1141" spans="1:6" x14ac:dyDescent="0.25">
      <c r="A1141" s="63" t="s">
        <v>103</v>
      </c>
      <c r="B1141" s="64">
        <v>490093157</v>
      </c>
      <c r="C1141" s="64">
        <v>8901383427410</v>
      </c>
      <c r="D1141" s="63" t="s">
        <v>822</v>
      </c>
      <c r="E1141" s="65">
        <f>IFERROR(VLOOKUP(C1141,Pivot!A:B,2,0),0)</f>
        <v>0</v>
      </c>
      <c r="F1141" s="65">
        <f>IFERROR(VLOOKUP(C1141,Pivot!A:C,3,0),0)</f>
        <v>0</v>
      </c>
    </row>
    <row r="1142" spans="1:6" x14ac:dyDescent="0.25">
      <c r="A1142" s="63" t="s">
        <v>103</v>
      </c>
      <c r="B1142" s="64">
        <v>490093160</v>
      </c>
      <c r="C1142" s="64">
        <v>8901383145369</v>
      </c>
      <c r="D1142" s="63" t="s">
        <v>823</v>
      </c>
      <c r="E1142" s="65">
        <f>IFERROR(VLOOKUP(C1142,Pivot!A:B,2,0),0)</f>
        <v>0</v>
      </c>
      <c r="F1142" s="65">
        <f>IFERROR(VLOOKUP(C1142,Pivot!A:C,3,0),0)</f>
        <v>0</v>
      </c>
    </row>
    <row r="1143" spans="1:6" x14ac:dyDescent="0.25">
      <c r="A1143" s="63" t="s">
        <v>103</v>
      </c>
      <c r="B1143" s="64">
        <v>490093160</v>
      </c>
      <c r="C1143" s="64">
        <v>8901383145383</v>
      </c>
      <c r="D1143" s="63" t="s">
        <v>823</v>
      </c>
      <c r="E1143" s="65">
        <f>IFERROR(VLOOKUP(C1143,Pivot!A:B,2,0),0)</f>
        <v>0</v>
      </c>
      <c r="F1143" s="65">
        <f>IFERROR(VLOOKUP(C1143,Pivot!A:C,3,0),0)</f>
        <v>0</v>
      </c>
    </row>
    <row r="1144" spans="1:6" x14ac:dyDescent="0.25">
      <c r="A1144" s="63" t="s">
        <v>103</v>
      </c>
      <c r="B1144" s="64">
        <v>490093162</v>
      </c>
      <c r="C1144" s="64">
        <v>8901383493101</v>
      </c>
      <c r="D1144" s="63" t="s">
        <v>824</v>
      </c>
      <c r="E1144" s="65">
        <f>IFERROR(VLOOKUP(C1144,Pivot!A:B,2,0),0)</f>
        <v>0</v>
      </c>
      <c r="F1144" s="65">
        <f>IFERROR(VLOOKUP(C1144,Pivot!A:C,3,0),0)</f>
        <v>0</v>
      </c>
    </row>
    <row r="1145" spans="1:6" x14ac:dyDescent="0.25">
      <c r="A1145" s="63" t="s">
        <v>103</v>
      </c>
      <c r="B1145" s="64">
        <v>490093163</v>
      </c>
      <c r="C1145" s="64">
        <v>8901383142481</v>
      </c>
      <c r="D1145" s="63" t="s">
        <v>825</v>
      </c>
      <c r="E1145" s="65">
        <f>IFERROR(VLOOKUP(C1145,Pivot!A:B,2,0),0)</f>
        <v>0</v>
      </c>
      <c r="F1145" s="65">
        <f>IFERROR(VLOOKUP(C1145,Pivot!A:C,3,0),0)</f>
        <v>0</v>
      </c>
    </row>
    <row r="1146" spans="1:6" x14ac:dyDescent="0.25">
      <c r="A1146" s="63" t="s">
        <v>103</v>
      </c>
      <c r="B1146" s="64">
        <v>490093163</v>
      </c>
      <c r="C1146" s="64">
        <v>8901383960009</v>
      </c>
      <c r="D1146" s="63" t="s">
        <v>825</v>
      </c>
      <c r="E1146" s="65">
        <f>IFERROR(VLOOKUP(C1146,Pivot!A:B,2,0),0)</f>
        <v>0</v>
      </c>
      <c r="F1146" s="65">
        <f>IFERROR(VLOOKUP(C1146,Pivot!A:C,3,0),0)</f>
        <v>0</v>
      </c>
    </row>
    <row r="1147" spans="1:6" x14ac:dyDescent="0.25">
      <c r="A1147" s="63" t="s">
        <v>103</v>
      </c>
      <c r="B1147" s="64">
        <v>490093164</v>
      </c>
      <c r="C1147" s="64">
        <v>8901383043160</v>
      </c>
      <c r="D1147" s="63" t="s">
        <v>826</v>
      </c>
      <c r="E1147" s="65">
        <f>IFERROR(VLOOKUP(C1147,Pivot!A:B,2,0),0)</f>
        <v>0</v>
      </c>
      <c r="F1147" s="65">
        <f>IFERROR(VLOOKUP(C1147,Pivot!A:C,3,0),0)</f>
        <v>0</v>
      </c>
    </row>
    <row r="1148" spans="1:6" x14ac:dyDescent="0.25">
      <c r="A1148" s="63" t="s">
        <v>103</v>
      </c>
      <c r="B1148" s="64">
        <v>490093166</v>
      </c>
      <c r="C1148" s="64">
        <v>8901383431202</v>
      </c>
      <c r="D1148" s="63" t="s">
        <v>827</v>
      </c>
      <c r="E1148" s="65">
        <f>IFERROR(VLOOKUP(C1148,Pivot!A:B,2,0),0)</f>
        <v>0</v>
      </c>
      <c r="F1148" s="65">
        <f>IFERROR(VLOOKUP(C1148,Pivot!A:C,3,0),0)</f>
        <v>0</v>
      </c>
    </row>
    <row r="1149" spans="1:6" x14ac:dyDescent="0.25">
      <c r="A1149" s="63" t="s">
        <v>103</v>
      </c>
      <c r="B1149" s="64">
        <v>490093166</v>
      </c>
      <c r="C1149" s="64">
        <v>8901383431233</v>
      </c>
      <c r="D1149" s="63" t="s">
        <v>827</v>
      </c>
      <c r="E1149" s="65">
        <f>IFERROR(VLOOKUP(C1149,Pivot!A:B,2,0),0)</f>
        <v>0</v>
      </c>
      <c r="F1149" s="65">
        <f>IFERROR(VLOOKUP(C1149,Pivot!A:C,3,0),0)</f>
        <v>0</v>
      </c>
    </row>
    <row r="1150" spans="1:6" x14ac:dyDescent="0.25">
      <c r="A1150" s="63" t="s">
        <v>103</v>
      </c>
      <c r="B1150" s="64">
        <v>490093167</v>
      </c>
      <c r="C1150" s="64">
        <v>8901383984302</v>
      </c>
      <c r="D1150" s="63" t="s">
        <v>828</v>
      </c>
      <c r="E1150" s="65">
        <f>IFERROR(VLOOKUP(C1150,Pivot!A:B,2,0),0)</f>
        <v>0</v>
      </c>
      <c r="F1150" s="65">
        <f>IFERROR(VLOOKUP(C1150,Pivot!A:C,3,0),0)</f>
        <v>0</v>
      </c>
    </row>
    <row r="1151" spans="1:6" x14ac:dyDescent="0.25">
      <c r="A1151" s="63" t="s">
        <v>103</v>
      </c>
      <c r="B1151" s="64">
        <v>490093167</v>
      </c>
      <c r="C1151" s="64">
        <v>8901383984340</v>
      </c>
      <c r="D1151" s="63" t="s">
        <v>828</v>
      </c>
      <c r="E1151" s="65">
        <f>IFERROR(VLOOKUP(C1151,Pivot!A:B,2,0),0)</f>
        <v>0</v>
      </c>
      <c r="F1151" s="65">
        <f>IFERROR(VLOOKUP(C1151,Pivot!A:C,3,0),0)</f>
        <v>0</v>
      </c>
    </row>
    <row r="1152" spans="1:6" x14ac:dyDescent="0.25">
      <c r="A1152" s="63" t="s">
        <v>103</v>
      </c>
      <c r="B1152" s="64">
        <v>490093168</v>
      </c>
      <c r="C1152" s="64">
        <v>8901383977427</v>
      </c>
      <c r="D1152" s="63" t="s">
        <v>829</v>
      </c>
      <c r="E1152" s="65">
        <f>IFERROR(VLOOKUP(C1152,Pivot!A:B,2,0),0)</f>
        <v>0</v>
      </c>
      <c r="F1152" s="65">
        <f>IFERROR(VLOOKUP(C1152,Pivot!A:C,3,0),0)</f>
        <v>0</v>
      </c>
    </row>
    <row r="1153" spans="1:6" x14ac:dyDescent="0.25">
      <c r="A1153" s="63" t="s">
        <v>103</v>
      </c>
      <c r="B1153" s="64">
        <v>490093173</v>
      </c>
      <c r="C1153" s="64">
        <v>8901383938954</v>
      </c>
      <c r="D1153" s="63" t="s">
        <v>830</v>
      </c>
      <c r="E1153" s="65">
        <f>IFERROR(VLOOKUP(C1153,Pivot!A:B,2,0),0)</f>
        <v>0</v>
      </c>
      <c r="F1153" s="65">
        <f>IFERROR(VLOOKUP(C1153,Pivot!A:C,3,0),0)</f>
        <v>0</v>
      </c>
    </row>
    <row r="1154" spans="1:6" x14ac:dyDescent="0.25">
      <c r="A1154" s="63" t="s">
        <v>103</v>
      </c>
      <c r="B1154" s="64">
        <v>490093179</v>
      </c>
      <c r="C1154" s="64">
        <v>490093179</v>
      </c>
      <c r="D1154" s="63" t="s">
        <v>831</v>
      </c>
      <c r="E1154" s="65">
        <f>IFERROR(VLOOKUP(C1154,Pivot!A:B,2,0),0)</f>
        <v>0</v>
      </c>
      <c r="F1154" s="65">
        <f>IFERROR(VLOOKUP(C1154,Pivot!A:C,3,0),0)</f>
        <v>0</v>
      </c>
    </row>
    <row r="1155" spans="1:6" x14ac:dyDescent="0.25">
      <c r="A1155" s="63" t="s">
        <v>103</v>
      </c>
      <c r="B1155" s="64">
        <v>490093179</v>
      </c>
      <c r="C1155" s="64">
        <v>5010994725020</v>
      </c>
      <c r="D1155" s="63" t="s">
        <v>831</v>
      </c>
      <c r="E1155" s="65">
        <f>IFERROR(VLOOKUP(C1155,Pivot!A:B,2,0),0)</f>
        <v>0</v>
      </c>
      <c r="F1155" s="65">
        <f>IFERROR(VLOOKUP(C1155,Pivot!A:C,3,0),0)</f>
        <v>0</v>
      </c>
    </row>
    <row r="1156" spans="1:6" x14ac:dyDescent="0.25">
      <c r="A1156" s="63" t="s">
        <v>103</v>
      </c>
      <c r="B1156" s="64">
        <v>490093179</v>
      </c>
      <c r="C1156" s="64">
        <v>8901383472502</v>
      </c>
      <c r="D1156" s="63" t="s">
        <v>831</v>
      </c>
      <c r="E1156" s="65">
        <f>IFERROR(VLOOKUP(C1156,Pivot!A:B,2,0),0)</f>
        <v>0</v>
      </c>
      <c r="F1156" s="65">
        <f>IFERROR(VLOOKUP(C1156,Pivot!A:C,3,0),0)</f>
        <v>0</v>
      </c>
    </row>
    <row r="1157" spans="1:6" x14ac:dyDescent="0.25">
      <c r="A1157" s="63" t="s">
        <v>103</v>
      </c>
      <c r="B1157" s="64">
        <v>490093181</v>
      </c>
      <c r="C1157" s="64">
        <v>8901383417503</v>
      </c>
      <c r="D1157" s="63" t="s">
        <v>832</v>
      </c>
      <c r="E1157" s="65">
        <f>IFERROR(VLOOKUP(C1157,Pivot!A:B,2,0),0)</f>
        <v>0</v>
      </c>
      <c r="F1157" s="65">
        <f>IFERROR(VLOOKUP(C1157,Pivot!A:C,3,0),0)</f>
        <v>0</v>
      </c>
    </row>
    <row r="1158" spans="1:6" x14ac:dyDescent="0.25">
      <c r="A1158" s="63" t="s">
        <v>103</v>
      </c>
      <c r="B1158" s="64">
        <v>490093185</v>
      </c>
      <c r="C1158" s="64">
        <v>8901383499301</v>
      </c>
      <c r="D1158" s="63" t="s">
        <v>833</v>
      </c>
      <c r="E1158" s="65">
        <f>IFERROR(VLOOKUP(C1158,Pivot!A:B,2,0),0)</f>
        <v>0</v>
      </c>
      <c r="F1158" s="65">
        <f>IFERROR(VLOOKUP(C1158,Pivot!A:C,3,0),0)</f>
        <v>0</v>
      </c>
    </row>
    <row r="1159" spans="1:6" x14ac:dyDescent="0.25">
      <c r="A1159" s="63" t="s">
        <v>103</v>
      </c>
      <c r="B1159" s="64">
        <v>490093185</v>
      </c>
      <c r="C1159" s="64">
        <v>8901383499356</v>
      </c>
      <c r="D1159" s="63" t="s">
        <v>833</v>
      </c>
      <c r="E1159" s="65">
        <f>IFERROR(VLOOKUP(C1159,Pivot!A:B,2,0),0)</f>
        <v>0</v>
      </c>
      <c r="F1159" s="65">
        <f>IFERROR(VLOOKUP(C1159,Pivot!A:C,3,0),0)</f>
        <v>0</v>
      </c>
    </row>
    <row r="1160" spans="1:6" x14ac:dyDescent="0.25">
      <c r="A1160" s="63" t="s">
        <v>103</v>
      </c>
      <c r="B1160" s="64">
        <v>490093189</v>
      </c>
      <c r="C1160" s="64">
        <v>8901383400000</v>
      </c>
      <c r="D1160" s="63" t="s">
        <v>834</v>
      </c>
      <c r="E1160" s="65">
        <f>IFERROR(VLOOKUP(C1160,Pivot!A:B,2,0),0)</f>
        <v>0</v>
      </c>
      <c r="F1160" s="65">
        <f>IFERROR(VLOOKUP(C1160,Pivot!A:C,3,0),0)</f>
        <v>0</v>
      </c>
    </row>
    <row r="1161" spans="1:6" x14ac:dyDescent="0.25">
      <c r="A1161" s="63" t="s">
        <v>103</v>
      </c>
      <c r="B1161" s="64">
        <v>490093189</v>
      </c>
      <c r="C1161" s="64">
        <v>8901383400017</v>
      </c>
      <c r="D1161" s="63" t="s">
        <v>834</v>
      </c>
      <c r="E1161" s="65">
        <f>IFERROR(VLOOKUP(C1161,Pivot!A:B,2,0),0)</f>
        <v>0</v>
      </c>
      <c r="F1161" s="65">
        <f>IFERROR(VLOOKUP(C1161,Pivot!A:C,3,0),0)</f>
        <v>0</v>
      </c>
    </row>
    <row r="1162" spans="1:6" x14ac:dyDescent="0.25">
      <c r="A1162" s="63" t="s">
        <v>103</v>
      </c>
      <c r="B1162" s="64">
        <v>490093210</v>
      </c>
      <c r="C1162" s="64">
        <v>8901383980809</v>
      </c>
      <c r="D1162" s="63" t="s">
        <v>835</v>
      </c>
      <c r="E1162" s="65">
        <f>IFERROR(VLOOKUP(C1162,Pivot!A:B,2,0),0)</f>
        <v>0</v>
      </c>
      <c r="F1162" s="65">
        <f>IFERROR(VLOOKUP(C1162,Pivot!A:C,3,0),0)</f>
        <v>0</v>
      </c>
    </row>
    <row r="1163" spans="1:6" x14ac:dyDescent="0.25">
      <c r="A1163" s="63" t="s">
        <v>103</v>
      </c>
      <c r="B1163" s="64">
        <v>490093210</v>
      </c>
      <c r="C1163" s="64">
        <v>8901383980823</v>
      </c>
      <c r="D1163" s="63" t="s">
        <v>835</v>
      </c>
      <c r="E1163" s="65">
        <f>IFERROR(VLOOKUP(C1163,Pivot!A:B,2,0),0)</f>
        <v>0</v>
      </c>
      <c r="F1163" s="65">
        <f>IFERROR(VLOOKUP(C1163,Pivot!A:C,3,0),0)</f>
        <v>0</v>
      </c>
    </row>
    <row r="1164" spans="1:6" x14ac:dyDescent="0.25">
      <c r="A1164" s="63" t="s">
        <v>103</v>
      </c>
      <c r="B1164" s="64">
        <v>490093210</v>
      </c>
      <c r="C1164" s="64">
        <v>8901383980847</v>
      </c>
      <c r="D1164" s="63" t="s">
        <v>835</v>
      </c>
      <c r="E1164" s="65">
        <f>IFERROR(VLOOKUP(C1164,Pivot!A:B,2,0),0)</f>
        <v>0</v>
      </c>
      <c r="F1164" s="65">
        <f>IFERROR(VLOOKUP(C1164,Pivot!A:C,3,0),0)</f>
        <v>0</v>
      </c>
    </row>
    <row r="1165" spans="1:6" x14ac:dyDescent="0.25">
      <c r="A1165" s="63" t="s">
        <v>103</v>
      </c>
      <c r="B1165" s="64">
        <v>490093213</v>
      </c>
      <c r="C1165" s="64">
        <v>8901383978103</v>
      </c>
      <c r="D1165" s="63" t="s">
        <v>836</v>
      </c>
      <c r="E1165" s="65">
        <f>IFERROR(VLOOKUP(C1165,Pivot!A:B,2,0),0)</f>
        <v>0</v>
      </c>
      <c r="F1165" s="65">
        <f>IFERROR(VLOOKUP(C1165,Pivot!A:C,3,0),0)</f>
        <v>0</v>
      </c>
    </row>
    <row r="1166" spans="1:6" x14ac:dyDescent="0.25">
      <c r="A1166" s="63" t="s">
        <v>103</v>
      </c>
      <c r="B1166" s="64">
        <v>490093213</v>
      </c>
      <c r="C1166" s="64">
        <v>8901383978110</v>
      </c>
      <c r="D1166" s="63" t="s">
        <v>836</v>
      </c>
      <c r="E1166" s="65">
        <f>IFERROR(VLOOKUP(C1166,Pivot!A:B,2,0),0)</f>
        <v>0</v>
      </c>
      <c r="F1166" s="65">
        <f>IFERROR(VLOOKUP(C1166,Pivot!A:C,3,0),0)</f>
        <v>0</v>
      </c>
    </row>
    <row r="1167" spans="1:6" x14ac:dyDescent="0.25">
      <c r="A1167" s="63" t="s">
        <v>103</v>
      </c>
      <c r="B1167" s="64">
        <v>490093213</v>
      </c>
      <c r="C1167" s="64">
        <v>8901383978127</v>
      </c>
      <c r="D1167" s="63" t="s">
        <v>836</v>
      </c>
      <c r="E1167" s="65">
        <f>IFERROR(VLOOKUP(C1167,Pivot!A:B,2,0),0)</f>
        <v>0</v>
      </c>
      <c r="F1167" s="65">
        <f>IFERROR(VLOOKUP(C1167,Pivot!A:C,3,0),0)</f>
        <v>0</v>
      </c>
    </row>
    <row r="1168" spans="1:6" x14ac:dyDescent="0.25">
      <c r="A1168" s="63" t="s">
        <v>103</v>
      </c>
      <c r="B1168" s="64">
        <v>490093214</v>
      </c>
      <c r="C1168" s="64">
        <v>8901235000006</v>
      </c>
      <c r="D1168" s="63" t="s">
        <v>837</v>
      </c>
      <c r="E1168" s="65">
        <f>IFERROR(VLOOKUP(C1168,Pivot!A:B,2,0),0)</f>
        <v>0</v>
      </c>
      <c r="F1168" s="65">
        <f>IFERROR(VLOOKUP(C1168,Pivot!A:C,3,0),0)</f>
        <v>0</v>
      </c>
    </row>
    <row r="1169" spans="1:6" x14ac:dyDescent="0.25">
      <c r="A1169" s="63" t="s">
        <v>103</v>
      </c>
      <c r="B1169" s="64">
        <v>490093214</v>
      </c>
      <c r="C1169" s="64">
        <v>8901383235008</v>
      </c>
      <c r="D1169" s="63" t="s">
        <v>837</v>
      </c>
      <c r="E1169" s="65">
        <f>IFERROR(VLOOKUP(C1169,Pivot!A:B,2,0),0)</f>
        <v>0</v>
      </c>
      <c r="F1169" s="65">
        <f>IFERROR(VLOOKUP(C1169,Pivot!A:C,3,0),0)</f>
        <v>0</v>
      </c>
    </row>
    <row r="1170" spans="1:6" x14ac:dyDescent="0.25">
      <c r="A1170" s="63" t="s">
        <v>103</v>
      </c>
      <c r="B1170" s="64">
        <v>490093214</v>
      </c>
      <c r="C1170" s="64">
        <v>8901383235053</v>
      </c>
      <c r="D1170" s="63" t="s">
        <v>837</v>
      </c>
      <c r="E1170" s="65">
        <f>IFERROR(VLOOKUP(C1170,Pivot!A:B,2,0),0)</f>
        <v>0</v>
      </c>
      <c r="F1170" s="65">
        <f>IFERROR(VLOOKUP(C1170,Pivot!A:C,3,0),0)</f>
        <v>0</v>
      </c>
    </row>
    <row r="1171" spans="1:6" x14ac:dyDescent="0.25">
      <c r="A1171" s="63" t="s">
        <v>103</v>
      </c>
      <c r="B1171" s="64">
        <v>490093214</v>
      </c>
      <c r="C1171" s="64">
        <v>8901383235091</v>
      </c>
      <c r="D1171" s="63" t="s">
        <v>837</v>
      </c>
      <c r="E1171" s="65">
        <f>IFERROR(VLOOKUP(C1171,Pivot!A:B,2,0),0)</f>
        <v>0</v>
      </c>
      <c r="F1171" s="65">
        <f>IFERROR(VLOOKUP(C1171,Pivot!A:C,3,0),0)</f>
        <v>0</v>
      </c>
    </row>
    <row r="1172" spans="1:6" x14ac:dyDescent="0.25">
      <c r="A1172" s="63" t="s">
        <v>103</v>
      </c>
      <c r="B1172" s="64">
        <v>490093216</v>
      </c>
      <c r="C1172" s="64">
        <v>8901383170606</v>
      </c>
      <c r="D1172" s="63" t="s">
        <v>838</v>
      </c>
      <c r="E1172" s="65">
        <f>IFERROR(VLOOKUP(C1172,Pivot!A:B,2,0),0)</f>
        <v>0</v>
      </c>
      <c r="F1172" s="65">
        <f>IFERROR(VLOOKUP(C1172,Pivot!A:C,3,0),0)</f>
        <v>0</v>
      </c>
    </row>
    <row r="1173" spans="1:6" x14ac:dyDescent="0.25">
      <c r="A1173" s="63" t="s">
        <v>103</v>
      </c>
      <c r="B1173" s="64">
        <v>490093216</v>
      </c>
      <c r="C1173" s="64">
        <v>8901383170675</v>
      </c>
      <c r="D1173" s="63" t="s">
        <v>838</v>
      </c>
      <c r="E1173" s="65">
        <f>IFERROR(VLOOKUP(C1173,Pivot!A:B,2,0),0)</f>
        <v>0</v>
      </c>
      <c r="F1173" s="65">
        <f>IFERROR(VLOOKUP(C1173,Pivot!A:C,3,0),0)</f>
        <v>0</v>
      </c>
    </row>
    <row r="1174" spans="1:6" x14ac:dyDescent="0.25">
      <c r="A1174" s="63" t="s">
        <v>103</v>
      </c>
      <c r="B1174" s="64">
        <v>490093216</v>
      </c>
      <c r="C1174" s="64">
        <v>8901383170712</v>
      </c>
      <c r="D1174" s="63" t="s">
        <v>838</v>
      </c>
      <c r="E1174" s="65">
        <f>IFERROR(VLOOKUP(C1174,Pivot!A:B,2,0),0)</f>
        <v>0</v>
      </c>
      <c r="F1174" s="65">
        <f>IFERROR(VLOOKUP(C1174,Pivot!A:C,3,0),0)</f>
        <v>0</v>
      </c>
    </row>
    <row r="1175" spans="1:6" x14ac:dyDescent="0.25">
      <c r="A1175" s="63" t="s">
        <v>103</v>
      </c>
      <c r="B1175" s="64">
        <v>490093231</v>
      </c>
      <c r="C1175" s="64">
        <v>8901383522115</v>
      </c>
      <c r="D1175" s="63" t="s">
        <v>839</v>
      </c>
      <c r="E1175" s="65">
        <f>IFERROR(VLOOKUP(C1175,Pivot!A:B,2,0),0)</f>
        <v>0</v>
      </c>
      <c r="F1175" s="65">
        <f>IFERROR(VLOOKUP(C1175,Pivot!A:C,3,0),0)</f>
        <v>0</v>
      </c>
    </row>
    <row r="1176" spans="1:6" x14ac:dyDescent="0.25">
      <c r="A1176" s="63" t="s">
        <v>103</v>
      </c>
      <c r="B1176" s="64">
        <v>490093237</v>
      </c>
      <c r="C1176" s="64">
        <v>8901383971326</v>
      </c>
      <c r="D1176" s="63" t="s">
        <v>840</v>
      </c>
      <c r="E1176" s="65">
        <f>IFERROR(VLOOKUP(C1176,Pivot!A:B,2,0),0)</f>
        <v>0</v>
      </c>
      <c r="F1176" s="65">
        <f>IFERROR(VLOOKUP(C1176,Pivot!A:C,3,0),0)</f>
        <v>0</v>
      </c>
    </row>
    <row r="1177" spans="1:6" x14ac:dyDescent="0.25">
      <c r="A1177" s="63" t="s">
        <v>103</v>
      </c>
      <c r="B1177" s="64">
        <v>490093247</v>
      </c>
      <c r="C1177" s="64">
        <v>8901383971319</v>
      </c>
      <c r="D1177" s="63" t="s">
        <v>841</v>
      </c>
      <c r="E1177" s="65">
        <f>IFERROR(VLOOKUP(C1177,Pivot!A:B,2,0),0)</f>
        <v>0</v>
      </c>
      <c r="F1177" s="65">
        <f>IFERROR(VLOOKUP(C1177,Pivot!A:C,3,0),0)</f>
        <v>0</v>
      </c>
    </row>
    <row r="1178" spans="1:6" x14ac:dyDescent="0.25">
      <c r="A1178" s="63" t="s">
        <v>103</v>
      </c>
      <c r="B1178" s="64">
        <v>490113070</v>
      </c>
      <c r="C1178" s="64">
        <v>490113070</v>
      </c>
      <c r="D1178" s="63" t="s">
        <v>842</v>
      </c>
      <c r="E1178" s="65">
        <f>IFERROR(VLOOKUP(C1178,Pivot!A:B,2,0),0)</f>
        <v>0</v>
      </c>
      <c r="F1178" s="65">
        <f>IFERROR(VLOOKUP(C1178,Pivot!A:C,3,0),0)</f>
        <v>0</v>
      </c>
    </row>
    <row r="1179" spans="1:6" x14ac:dyDescent="0.25">
      <c r="A1179" s="63" t="s">
        <v>103</v>
      </c>
      <c r="B1179" s="64">
        <v>490113070</v>
      </c>
      <c r="C1179" s="64">
        <v>5420019712087</v>
      </c>
      <c r="D1179" s="63" t="s">
        <v>842</v>
      </c>
      <c r="E1179" s="65">
        <f>IFERROR(VLOOKUP(C1179,Pivot!A:B,2,0),0)</f>
        <v>0</v>
      </c>
      <c r="F1179" s="65">
        <f>IFERROR(VLOOKUP(C1179,Pivot!A:C,3,0),0)</f>
        <v>0</v>
      </c>
    </row>
    <row r="1180" spans="1:6" x14ac:dyDescent="0.25">
      <c r="A1180" s="63" t="s">
        <v>103</v>
      </c>
      <c r="B1180" s="64">
        <v>490119579</v>
      </c>
      <c r="C1180" s="64">
        <v>4893156030108</v>
      </c>
      <c r="D1180" s="63" t="s">
        <v>843</v>
      </c>
      <c r="E1180" s="65">
        <f>IFERROR(VLOOKUP(C1180,Pivot!A:B,2,0),0)</f>
        <v>0</v>
      </c>
      <c r="F1180" s="65">
        <f>IFERROR(VLOOKUP(C1180,Pivot!A:C,3,0),0)</f>
        <v>0</v>
      </c>
    </row>
    <row r="1181" spans="1:6" x14ac:dyDescent="0.25">
      <c r="A1181" s="63" t="s">
        <v>103</v>
      </c>
      <c r="B1181" s="64">
        <v>490124904</v>
      </c>
      <c r="C1181" s="64">
        <v>8901383974433</v>
      </c>
      <c r="D1181" s="63" t="s">
        <v>844</v>
      </c>
      <c r="E1181" s="65">
        <f>IFERROR(VLOOKUP(C1181,Pivot!A:B,2,0),0)</f>
        <v>0</v>
      </c>
      <c r="F1181" s="65">
        <f>IFERROR(VLOOKUP(C1181,Pivot!A:C,3,0),0)</f>
        <v>0</v>
      </c>
    </row>
    <row r="1182" spans="1:6" x14ac:dyDescent="0.25">
      <c r="A1182" s="63" t="s">
        <v>103</v>
      </c>
      <c r="B1182" s="64">
        <v>490160792</v>
      </c>
      <c r="C1182" s="64">
        <v>74299548864</v>
      </c>
      <c r="D1182" s="63" t="s">
        <v>845</v>
      </c>
      <c r="E1182" s="65">
        <f>IFERROR(VLOOKUP(C1182,Pivot!A:B,2,0),0)</f>
        <v>0</v>
      </c>
      <c r="F1182" s="65">
        <f>IFERROR(VLOOKUP(C1182,Pivot!A:C,3,0),0)</f>
        <v>0</v>
      </c>
    </row>
    <row r="1183" spans="1:6" x14ac:dyDescent="0.25">
      <c r="A1183" s="63" t="s">
        <v>103</v>
      </c>
      <c r="B1183" s="64">
        <v>490160792</v>
      </c>
      <c r="C1183" s="64">
        <v>887961794861</v>
      </c>
      <c r="D1183" s="63" t="s">
        <v>845</v>
      </c>
      <c r="E1183" s="65">
        <f>IFERROR(VLOOKUP(C1183,Pivot!A:B,2,0),0)</f>
        <v>0</v>
      </c>
      <c r="F1183" s="65">
        <f>IFERROR(VLOOKUP(C1183,Pivot!A:C,3,0),0)</f>
        <v>0</v>
      </c>
    </row>
    <row r="1184" spans="1:6" x14ac:dyDescent="0.25">
      <c r="A1184" s="63" t="s">
        <v>103</v>
      </c>
      <c r="B1184" s="64">
        <v>490160981</v>
      </c>
      <c r="C1184" s="64">
        <v>74299484612</v>
      </c>
      <c r="D1184" s="63" t="s">
        <v>846</v>
      </c>
      <c r="E1184" s="65">
        <f>IFERROR(VLOOKUP(C1184,Pivot!A:B,2,0),0)</f>
        <v>0</v>
      </c>
      <c r="F1184" s="65">
        <f>IFERROR(VLOOKUP(C1184,Pivot!A:C,3,0),0)</f>
        <v>0</v>
      </c>
    </row>
    <row r="1185" spans="1:6" x14ac:dyDescent="0.25">
      <c r="A1185" s="63" t="s">
        <v>103</v>
      </c>
      <c r="B1185" s="64">
        <v>490160985</v>
      </c>
      <c r="C1185" s="64">
        <v>75380056121</v>
      </c>
      <c r="D1185" s="63" t="s">
        <v>847</v>
      </c>
      <c r="E1185" s="65">
        <f>IFERROR(VLOOKUP(C1185,Pivot!A:B,2,0),0)</f>
        <v>0</v>
      </c>
      <c r="F1185" s="65">
        <f>IFERROR(VLOOKUP(C1185,Pivot!A:C,3,0),0)</f>
        <v>0</v>
      </c>
    </row>
    <row r="1186" spans="1:6" x14ac:dyDescent="0.25">
      <c r="A1186" s="63" t="s">
        <v>103</v>
      </c>
      <c r="B1186" s="64">
        <v>490160985</v>
      </c>
      <c r="C1186" s="64">
        <v>75380756120</v>
      </c>
      <c r="D1186" s="63" t="s">
        <v>847</v>
      </c>
      <c r="E1186" s="65">
        <f>IFERROR(VLOOKUP(C1186,Pivot!A:B,2,0),0)</f>
        <v>0</v>
      </c>
      <c r="F1186" s="65">
        <f>IFERROR(VLOOKUP(C1186,Pivot!A:C,3,0),0)</f>
        <v>0</v>
      </c>
    </row>
    <row r="1187" spans="1:6" x14ac:dyDescent="0.25">
      <c r="A1187" s="63" t="s">
        <v>103</v>
      </c>
      <c r="B1187" s="64">
        <v>490160990</v>
      </c>
      <c r="C1187" s="64">
        <v>27084145366</v>
      </c>
      <c r="D1187" s="63" t="s">
        <v>848</v>
      </c>
      <c r="E1187" s="65">
        <f>IFERROR(VLOOKUP(C1187,Pivot!A:B,2,0),0)</f>
        <v>0</v>
      </c>
      <c r="F1187" s="65">
        <f>IFERROR(VLOOKUP(C1187,Pivot!A:C,3,0),0)</f>
        <v>0</v>
      </c>
    </row>
    <row r="1188" spans="1:6" x14ac:dyDescent="0.25">
      <c r="A1188" s="63" t="s">
        <v>103</v>
      </c>
      <c r="B1188" s="64">
        <v>490161000</v>
      </c>
      <c r="C1188" s="64">
        <v>27084372496</v>
      </c>
      <c r="D1188" s="63" t="s">
        <v>849</v>
      </c>
      <c r="E1188" s="65">
        <f>IFERROR(VLOOKUP(C1188,Pivot!A:B,2,0),0)</f>
        <v>0</v>
      </c>
      <c r="F1188" s="65">
        <f>IFERROR(VLOOKUP(C1188,Pivot!A:C,3,0),0)</f>
        <v>0</v>
      </c>
    </row>
    <row r="1189" spans="1:6" x14ac:dyDescent="0.25">
      <c r="A1189" s="63" t="s">
        <v>103</v>
      </c>
      <c r="B1189" s="64">
        <v>490161003</v>
      </c>
      <c r="C1189" s="64">
        <v>27084436754</v>
      </c>
      <c r="D1189" s="63" t="s">
        <v>850</v>
      </c>
      <c r="E1189" s="65">
        <f>IFERROR(VLOOKUP(C1189,Pivot!A:B,2,0),0)</f>
        <v>0</v>
      </c>
      <c r="F1189" s="65">
        <f>IFERROR(VLOOKUP(C1189,Pivot!A:C,3,0),0)</f>
        <v>0</v>
      </c>
    </row>
    <row r="1190" spans="1:6" x14ac:dyDescent="0.25">
      <c r="A1190" s="63" t="s">
        <v>103</v>
      </c>
      <c r="B1190" s="64">
        <v>490163875</v>
      </c>
      <c r="C1190" s="64">
        <v>8901383900401</v>
      </c>
      <c r="D1190" s="63" t="s">
        <v>851</v>
      </c>
      <c r="E1190" s="65">
        <f>IFERROR(VLOOKUP(C1190,Pivot!A:B,2,0),0)</f>
        <v>0</v>
      </c>
      <c r="F1190" s="65">
        <f>IFERROR(VLOOKUP(C1190,Pivot!A:C,3,0),0)</f>
        <v>0</v>
      </c>
    </row>
    <row r="1191" spans="1:6" x14ac:dyDescent="0.25">
      <c r="A1191" s="63" t="s">
        <v>103</v>
      </c>
      <c r="B1191" s="64">
        <v>490163875</v>
      </c>
      <c r="C1191" s="64">
        <v>8901383900425</v>
      </c>
      <c r="D1191" s="63" t="s">
        <v>851</v>
      </c>
      <c r="E1191" s="65">
        <f>IFERROR(VLOOKUP(C1191,Pivot!A:B,2,0),0)</f>
        <v>0</v>
      </c>
      <c r="F1191" s="65">
        <f>IFERROR(VLOOKUP(C1191,Pivot!A:C,3,0),0)</f>
        <v>0</v>
      </c>
    </row>
    <row r="1192" spans="1:6" x14ac:dyDescent="0.25">
      <c r="A1192" s="63" t="s">
        <v>103</v>
      </c>
      <c r="B1192" s="64">
        <v>490163875</v>
      </c>
      <c r="C1192" s="64">
        <v>8901383900432</v>
      </c>
      <c r="D1192" s="63" t="s">
        <v>851</v>
      </c>
      <c r="E1192" s="65">
        <f>IFERROR(VLOOKUP(C1192,Pivot!A:B,2,0),0)</f>
        <v>0</v>
      </c>
      <c r="F1192" s="65">
        <f>IFERROR(VLOOKUP(C1192,Pivot!A:C,3,0),0)</f>
        <v>0</v>
      </c>
    </row>
    <row r="1193" spans="1:6" x14ac:dyDescent="0.25">
      <c r="A1193" s="63" t="s">
        <v>103</v>
      </c>
      <c r="B1193" s="64">
        <v>490163877</v>
      </c>
      <c r="C1193" s="64">
        <v>8901383950901</v>
      </c>
      <c r="D1193" s="63" t="s">
        <v>852</v>
      </c>
      <c r="E1193" s="65">
        <f>IFERROR(VLOOKUP(C1193,Pivot!A:B,2,0),0)</f>
        <v>0</v>
      </c>
      <c r="F1193" s="65">
        <f>IFERROR(VLOOKUP(C1193,Pivot!A:C,3,0),0)</f>
        <v>0</v>
      </c>
    </row>
    <row r="1194" spans="1:6" x14ac:dyDescent="0.25">
      <c r="A1194" s="63" t="s">
        <v>103</v>
      </c>
      <c r="B1194" s="64">
        <v>490170880</v>
      </c>
      <c r="C1194" s="64">
        <v>490170880</v>
      </c>
      <c r="D1194" s="63" t="s">
        <v>853</v>
      </c>
      <c r="E1194" s="65">
        <f>IFERROR(VLOOKUP(C1194,Pivot!A:B,2,0),0)</f>
        <v>0</v>
      </c>
      <c r="F1194" s="65">
        <f>IFERROR(VLOOKUP(C1194,Pivot!A:C,3,0),0)</f>
        <v>0</v>
      </c>
    </row>
    <row r="1195" spans="1:6" x14ac:dyDescent="0.25">
      <c r="A1195" s="63" t="s">
        <v>103</v>
      </c>
      <c r="B1195" s="64">
        <v>490170880</v>
      </c>
      <c r="C1195" s="64">
        <v>5015353400556</v>
      </c>
      <c r="D1195" s="63" t="s">
        <v>853</v>
      </c>
      <c r="E1195" s="65">
        <f>IFERROR(VLOOKUP(C1195,Pivot!A:B,2,0),0)</f>
        <v>0</v>
      </c>
      <c r="F1195" s="65">
        <f>IFERROR(VLOOKUP(C1195,Pivot!A:C,3,0),0)</f>
        <v>0</v>
      </c>
    </row>
    <row r="1196" spans="1:6" x14ac:dyDescent="0.25">
      <c r="A1196" s="63" t="s">
        <v>103</v>
      </c>
      <c r="B1196" s="64">
        <v>490170881</v>
      </c>
      <c r="C1196" s="64">
        <v>490170881</v>
      </c>
      <c r="D1196" s="63" t="s">
        <v>854</v>
      </c>
      <c r="E1196" s="65">
        <f>IFERROR(VLOOKUP(C1196,Pivot!A:B,2,0),0)</f>
        <v>0</v>
      </c>
      <c r="F1196" s="65">
        <f>IFERROR(VLOOKUP(C1196,Pivot!A:C,3,0),0)</f>
        <v>0</v>
      </c>
    </row>
    <row r="1197" spans="1:6" x14ac:dyDescent="0.25">
      <c r="A1197" s="63" t="s">
        <v>103</v>
      </c>
      <c r="B1197" s="64">
        <v>490170881</v>
      </c>
      <c r="C1197" s="64">
        <v>5015353400549</v>
      </c>
      <c r="D1197" s="63" t="s">
        <v>854</v>
      </c>
      <c r="E1197" s="65">
        <f>IFERROR(VLOOKUP(C1197,Pivot!A:B,2,0),0)</f>
        <v>0</v>
      </c>
      <c r="F1197" s="65">
        <f>IFERROR(VLOOKUP(C1197,Pivot!A:C,3,0),0)</f>
        <v>0</v>
      </c>
    </row>
    <row r="1198" spans="1:6" x14ac:dyDescent="0.25">
      <c r="A1198" s="63" t="s">
        <v>103</v>
      </c>
      <c r="B1198" s="64">
        <v>490226200</v>
      </c>
      <c r="C1198" s="64">
        <v>90159210016</v>
      </c>
      <c r="D1198" s="63" t="s">
        <v>855</v>
      </c>
      <c r="E1198" s="65">
        <f>IFERROR(VLOOKUP(C1198,Pivot!A:B,2,0),0)</f>
        <v>0</v>
      </c>
      <c r="F1198" s="65">
        <f>IFERROR(VLOOKUP(C1198,Pivot!A:C,3,0),0)</f>
        <v>0</v>
      </c>
    </row>
    <row r="1199" spans="1:6" x14ac:dyDescent="0.25">
      <c r="A1199" s="63" t="s">
        <v>103</v>
      </c>
      <c r="B1199" s="64">
        <v>490226208</v>
      </c>
      <c r="C1199" s="64">
        <v>90159390305</v>
      </c>
      <c r="D1199" s="63" t="s">
        <v>856</v>
      </c>
      <c r="E1199" s="65">
        <f>IFERROR(VLOOKUP(C1199,Pivot!A:B,2,0),0)</f>
        <v>0</v>
      </c>
      <c r="F1199" s="65">
        <f>IFERROR(VLOOKUP(C1199,Pivot!A:C,3,0),0)</f>
        <v>0</v>
      </c>
    </row>
    <row r="1200" spans="1:6" x14ac:dyDescent="0.25">
      <c r="A1200" s="63" t="s">
        <v>103</v>
      </c>
      <c r="B1200" s="64">
        <v>490226208</v>
      </c>
      <c r="C1200" s="64">
        <v>90159390473</v>
      </c>
      <c r="D1200" s="63" t="s">
        <v>856</v>
      </c>
      <c r="E1200" s="65">
        <f>IFERROR(VLOOKUP(C1200,Pivot!A:B,2,0),0)</f>
        <v>0</v>
      </c>
      <c r="F1200" s="65">
        <f>IFERROR(VLOOKUP(C1200,Pivot!A:C,3,0),0)</f>
        <v>0</v>
      </c>
    </row>
    <row r="1201" spans="1:6" x14ac:dyDescent="0.25">
      <c r="A1201" s="63" t="s">
        <v>103</v>
      </c>
      <c r="B1201" s="64">
        <v>490226208</v>
      </c>
      <c r="C1201" s="64">
        <v>90159393009</v>
      </c>
      <c r="D1201" s="63" t="s">
        <v>856</v>
      </c>
      <c r="E1201" s="65">
        <f>IFERROR(VLOOKUP(C1201,Pivot!A:B,2,0),0)</f>
        <v>0</v>
      </c>
      <c r="F1201" s="65">
        <f>IFERROR(VLOOKUP(C1201,Pivot!A:C,3,0),0)</f>
        <v>0</v>
      </c>
    </row>
    <row r="1202" spans="1:6" x14ac:dyDescent="0.25">
      <c r="A1202" s="63" t="s">
        <v>103</v>
      </c>
      <c r="B1202" s="64">
        <v>490226208</v>
      </c>
      <c r="C1202" s="64">
        <v>90159393030</v>
      </c>
      <c r="D1202" s="63" t="s">
        <v>856</v>
      </c>
      <c r="E1202" s="65">
        <f>IFERROR(VLOOKUP(C1202,Pivot!A:B,2,0),0)</f>
        <v>0</v>
      </c>
      <c r="F1202" s="65">
        <f>IFERROR(VLOOKUP(C1202,Pivot!A:C,3,0),0)</f>
        <v>0</v>
      </c>
    </row>
    <row r="1203" spans="1:6" x14ac:dyDescent="0.25">
      <c r="A1203" s="63" t="s">
        <v>103</v>
      </c>
      <c r="B1203" s="64">
        <v>490226208</v>
      </c>
      <c r="C1203" s="64">
        <v>90159393238</v>
      </c>
      <c r="D1203" s="63" t="s">
        <v>856</v>
      </c>
      <c r="E1203" s="65">
        <f>IFERROR(VLOOKUP(C1203,Pivot!A:B,2,0),0)</f>
        <v>0</v>
      </c>
      <c r="F1203" s="65">
        <f>IFERROR(VLOOKUP(C1203,Pivot!A:C,3,0),0)</f>
        <v>0</v>
      </c>
    </row>
    <row r="1204" spans="1:6" x14ac:dyDescent="0.25">
      <c r="A1204" s="63" t="s">
        <v>103</v>
      </c>
      <c r="B1204" s="64">
        <v>490226211</v>
      </c>
      <c r="C1204" s="64">
        <v>490226211</v>
      </c>
      <c r="D1204" s="63" t="s">
        <v>857</v>
      </c>
      <c r="E1204" s="65">
        <f>IFERROR(VLOOKUP(C1204,Pivot!A:B,2,0),0)</f>
        <v>0</v>
      </c>
      <c r="F1204" s="65">
        <f>IFERROR(VLOOKUP(C1204,Pivot!A:C,3,0),0)</f>
        <v>0</v>
      </c>
    </row>
    <row r="1205" spans="1:6" x14ac:dyDescent="0.25">
      <c r="A1205" s="63" t="s">
        <v>103</v>
      </c>
      <c r="B1205" s="64">
        <v>490226211</v>
      </c>
      <c r="C1205" s="64">
        <v>90159390510</v>
      </c>
      <c r="D1205" s="63" t="s">
        <v>857</v>
      </c>
      <c r="E1205" s="65">
        <f>IFERROR(VLOOKUP(C1205,Pivot!A:B,2,0),0)</f>
        <v>0</v>
      </c>
      <c r="F1205" s="65">
        <f>IFERROR(VLOOKUP(C1205,Pivot!A:C,3,0),0)</f>
        <v>0</v>
      </c>
    </row>
    <row r="1206" spans="1:6" x14ac:dyDescent="0.25">
      <c r="A1206" s="63" t="s">
        <v>103</v>
      </c>
      <c r="B1206" s="64">
        <v>490226212</v>
      </c>
      <c r="C1206" s="64">
        <v>490226212</v>
      </c>
      <c r="D1206" s="63" t="s">
        <v>858</v>
      </c>
      <c r="E1206" s="65">
        <f>IFERROR(VLOOKUP(C1206,Pivot!A:B,2,0),0)</f>
        <v>0</v>
      </c>
      <c r="F1206" s="65">
        <f>IFERROR(VLOOKUP(C1206,Pivot!A:C,3,0),0)</f>
        <v>0</v>
      </c>
    </row>
    <row r="1207" spans="1:6" x14ac:dyDescent="0.25">
      <c r="A1207" s="63" t="s">
        <v>103</v>
      </c>
      <c r="B1207" s="64">
        <v>490226212</v>
      </c>
      <c r="C1207" s="64">
        <v>90159311010</v>
      </c>
      <c r="D1207" s="63" t="s">
        <v>858</v>
      </c>
      <c r="E1207" s="65">
        <f>IFERROR(VLOOKUP(C1207,Pivot!A:B,2,0),0)</f>
        <v>0</v>
      </c>
      <c r="F1207" s="65">
        <f>IFERROR(VLOOKUP(C1207,Pivot!A:C,3,0),0)</f>
        <v>0</v>
      </c>
    </row>
    <row r="1208" spans="1:6" x14ac:dyDescent="0.25">
      <c r="A1208" s="63" t="s">
        <v>103</v>
      </c>
      <c r="B1208" s="64">
        <v>490276992</v>
      </c>
      <c r="C1208" s="64">
        <v>9334254000068</v>
      </c>
      <c r="D1208" s="63" t="s">
        <v>859</v>
      </c>
      <c r="E1208" s="65">
        <f>IFERROR(VLOOKUP(C1208,Pivot!A:B,2,0),0)</f>
        <v>0</v>
      </c>
      <c r="F1208" s="65">
        <f>IFERROR(VLOOKUP(C1208,Pivot!A:C,3,0),0)</f>
        <v>0</v>
      </c>
    </row>
    <row r="1209" spans="1:6" x14ac:dyDescent="0.25">
      <c r="A1209" s="63" t="s">
        <v>103</v>
      </c>
      <c r="B1209" s="64">
        <v>490281141</v>
      </c>
      <c r="C1209" s="64">
        <v>490281141</v>
      </c>
      <c r="D1209" s="63" t="s">
        <v>860</v>
      </c>
      <c r="E1209" s="65">
        <f>IFERROR(VLOOKUP(C1209,Pivot!A:B,2,0),0)</f>
        <v>0</v>
      </c>
      <c r="F1209" s="65">
        <f>IFERROR(VLOOKUP(C1209,Pivot!A:C,3,0),0)</f>
        <v>0</v>
      </c>
    </row>
    <row r="1210" spans="1:6" x14ac:dyDescent="0.25">
      <c r="A1210" s="63" t="s">
        <v>103</v>
      </c>
      <c r="B1210" s="64">
        <v>490281141</v>
      </c>
      <c r="C1210" s="64">
        <v>71662000165</v>
      </c>
      <c r="D1210" s="63" t="s">
        <v>860</v>
      </c>
      <c r="E1210" s="65">
        <f>IFERROR(VLOOKUP(C1210,Pivot!A:B,2,0),0)</f>
        <v>0</v>
      </c>
      <c r="F1210" s="65">
        <f>IFERROR(VLOOKUP(C1210,Pivot!A:C,3,0),0)</f>
        <v>0</v>
      </c>
    </row>
    <row r="1211" spans="1:6" x14ac:dyDescent="0.25">
      <c r="A1211" s="63" t="s">
        <v>103</v>
      </c>
      <c r="B1211" s="64">
        <v>490281157</v>
      </c>
      <c r="C1211" s="64">
        <v>490281157</v>
      </c>
      <c r="D1211" s="63" t="s">
        <v>861</v>
      </c>
      <c r="E1211" s="65">
        <f>IFERROR(VLOOKUP(C1211,Pivot!A:B,2,0),0)</f>
        <v>0</v>
      </c>
      <c r="F1211" s="65">
        <f>IFERROR(VLOOKUP(C1211,Pivot!A:C,3,0),0)</f>
        <v>0</v>
      </c>
    </row>
    <row r="1212" spans="1:6" x14ac:dyDescent="0.25">
      <c r="A1212" s="63" t="s">
        <v>103</v>
      </c>
      <c r="B1212" s="64">
        <v>490281157</v>
      </c>
      <c r="C1212" s="64">
        <v>71662052409</v>
      </c>
      <c r="D1212" s="63" t="s">
        <v>861</v>
      </c>
      <c r="E1212" s="65">
        <f>IFERROR(VLOOKUP(C1212,Pivot!A:B,2,0),0)</f>
        <v>0</v>
      </c>
      <c r="F1212" s="65">
        <f>IFERROR(VLOOKUP(C1212,Pivot!A:C,3,0),0)</f>
        <v>0</v>
      </c>
    </row>
    <row r="1213" spans="1:6" x14ac:dyDescent="0.25">
      <c r="A1213" s="63" t="s">
        <v>103</v>
      </c>
      <c r="B1213" s="64">
        <v>490281179</v>
      </c>
      <c r="C1213" s="64">
        <v>490281179</v>
      </c>
      <c r="D1213" s="63" t="s">
        <v>862</v>
      </c>
      <c r="E1213" s="65">
        <f>IFERROR(VLOOKUP(C1213,Pivot!A:B,2,0),0)</f>
        <v>0</v>
      </c>
      <c r="F1213" s="65">
        <f>IFERROR(VLOOKUP(C1213,Pivot!A:C,3,0),0)</f>
        <v>0</v>
      </c>
    </row>
    <row r="1214" spans="1:6" x14ac:dyDescent="0.25">
      <c r="A1214" s="63" t="s">
        <v>103</v>
      </c>
      <c r="B1214" s="64">
        <v>490281179</v>
      </c>
      <c r="C1214" s="64">
        <v>5015353171876</v>
      </c>
      <c r="D1214" s="63" t="s">
        <v>862</v>
      </c>
      <c r="E1214" s="65">
        <f>IFERROR(VLOOKUP(C1214,Pivot!A:B,2,0),0)</f>
        <v>0</v>
      </c>
      <c r="F1214" s="65">
        <f>IFERROR(VLOOKUP(C1214,Pivot!A:C,3,0),0)</f>
        <v>0</v>
      </c>
    </row>
    <row r="1215" spans="1:6" x14ac:dyDescent="0.25">
      <c r="A1215" s="63" t="s">
        <v>103</v>
      </c>
      <c r="B1215" s="64">
        <v>490284955</v>
      </c>
      <c r="C1215" s="64">
        <v>8904108400439</v>
      </c>
      <c r="D1215" s="63" t="s">
        <v>863</v>
      </c>
      <c r="E1215" s="65">
        <f>IFERROR(VLOOKUP(C1215,Pivot!A:B,2,0),0)</f>
        <v>0</v>
      </c>
      <c r="F1215" s="65">
        <f>IFERROR(VLOOKUP(C1215,Pivot!A:C,3,0),0)</f>
        <v>0</v>
      </c>
    </row>
    <row r="1216" spans="1:6" x14ac:dyDescent="0.25">
      <c r="A1216" s="63" t="s">
        <v>103</v>
      </c>
      <c r="B1216" s="64">
        <v>490284955</v>
      </c>
      <c r="C1216" s="64">
        <v>8904108400736</v>
      </c>
      <c r="D1216" s="63" t="s">
        <v>863</v>
      </c>
      <c r="E1216" s="65">
        <f>IFERROR(VLOOKUP(C1216,Pivot!A:B,2,0),0)</f>
        <v>0</v>
      </c>
      <c r="F1216" s="65">
        <f>IFERROR(VLOOKUP(C1216,Pivot!A:C,3,0),0)</f>
        <v>0</v>
      </c>
    </row>
    <row r="1217" spans="1:6" x14ac:dyDescent="0.25">
      <c r="A1217" s="63" t="s">
        <v>103</v>
      </c>
      <c r="B1217" s="64">
        <v>490284956</v>
      </c>
      <c r="C1217" s="64">
        <v>8904108400569</v>
      </c>
      <c r="D1217" s="63" t="s">
        <v>864</v>
      </c>
      <c r="E1217" s="65">
        <f>IFERROR(VLOOKUP(C1217,Pivot!A:B,2,0),0)</f>
        <v>0</v>
      </c>
      <c r="F1217" s="65">
        <f>IFERROR(VLOOKUP(C1217,Pivot!A:C,3,0),0)</f>
        <v>0</v>
      </c>
    </row>
    <row r="1218" spans="1:6" x14ac:dyDescent="0.25">
      <c r="A1218" s="63" t="s">
        <v>103</v>
      </c>
      <c r="B1218" s="64">
        <v>490284956</v>
      </c>
      <c r="C1218" s="64">
        <v>8904108401511</v>
      </c>
      <c r="D1218" s="63" t="s">
        <v>864</v>
      </c>
      <c r="E1218" s="65">
        <f>IFERROR(VLOOKUP(C1218,Pivot!A:B,2,0),0)</f>
        <v>0</v>
      </c>
      <c r="F1218" s="65">
        <f>IFERROR(VLOOKUP(C1218,Pivot!A:C,3,0),0)</f>
        <v>0</v>
      </c>
    </row>
    <row r="1219" spans="1:6" x14ac:dyDescent="0.25">
      <c r="A1219" s="63" t="s">
        <v>103</v>
      </c>
      <c r="B1219" s="64">
        <v>490306565</v>
      </c>
      <c r="C1219" s="64">
        <v>490306565</v>
      </c>
      <c r="D1219" s="63" t="s">
        <v>865</v>
      </c>
      <c r="E1219" s="65">
        <f>IFERROR(VLOOKUP(C1219,Pivot!A:B,2,0),0)</f>
        <v>0</v>
      </c>
      <c r="F1219" s="65">
        <f>IFERROR(VLOOKUP(C1219,Pivot!A:C,3,0),0)</f>
        <v>0</v>
      </c>
    </row>
    <row r="1220" spans="1:6" x14ac:dyDescent="0.25">
      <c r="A1220" s="63" t="s">
        <v>103</v>
      </c>
      <c r="B1220" s="64">
        <v>490306565</v>
      </c>
      <c r="C1220" s="64">
        <v>90159360551</v>
      </c>
      <c r="D1220" s="63" t="s">
        <v>865</v>
      </c>
      <c r="E1220" s="65">
        <f>IFERROR(VLOOKUP(C1220,Pivot!A:B,2,0),0)</f>
        <v>0</v>
      </c>
      <c r="F1220" s="65">
        <f>IFERROR(VLOOKUP(C1220,Pivot!A:C,3,0),0)</f>
        <v>0</v>
      </c>
    </row>
    <row r="1221" spans="1:6" x14ac:dyDescent="0.25">
      <c r="A1221" s="63" t="s">
        <v>103</v>
      </c>
      <c r="B1221" s="64">
        <v>490341726</v>
      </c>
      <c r="C1221" s="64">
        <v>90159150800</v>
      </c>
      <c r="D1221" s="63" t="s">
        <v>866</v>
      </c>
      <c r="E1221" s="65">
        <f>IFERROR(VLOOKUP(C1221,Pivot!A:B,2,0),0)</f>
        <v>0</v>
      </c>
      <c r="F1221" s="65">
        <f>IFERROR(VLOOKUP(C1221,Pivot!A:C,3,0),0)</f>
        <v>0</v>
      </c>
    </row>
    <row r="1222" spans="1:6" x14ac:dyDescent="0.25">
      <c r="A1222" s="63" t="s">
        <v>103</v>
      </c>
      <c r="B1222" s="64">
        <v>490369294</v>
      </c>
      <c r="C1222" s="64">
        <v>90159113256</v>
      </c>
      <c r="D1222" s="63" t="s">
        <v>867</v>
      </c>
      <c r="E1222" s="65">
        <f>IFERROR(VLOOKUP(C1222,Pivot!A:B,2,0),0)</f>
        <v>0</v>
      </c>
      <c r="F1222" s="65">
        <f>IFERROR(VLOOKUP(C1222,Pivot!A:C,3,0),0)</f>
        <v>0</v>
      </c>
    </row>
    <row r="1223" spans="1:6" x14ac:dyDescent="0.25">
      <c r="A1223" s="63" t="s">
        <v>103</v>
      </c>
      <c r="B1223" s="64">
        <v>490369294</v>
      </c>
      <c r="C1223" s="64">
        <v>90159150176</v>
      </c>
      <c r="D1223" s="63" t="s">
        <v>867</v>
      </c>
      <c r="E1223" s="65">
        <f>IFERROR(VLOOKUP(C1223,Pivot!A:B,2,0),0)</f>
        <v>0</v>
      </c>
      <c r="F1223" s="65">
        <f>IFERROR(VLOOKUP(C1223,Pivot!A:C,3,0),0)</f>
        <v>0</v>
      </c>
    </row>
    <row r="1224" spans="1:6" x14ac:dyDescent="0.25">
      <c r="A1224" s="63" t="s">
        <v>103</v>
      </c>
      <c r="B1224" s="64">
        <v>490408533</v>
      </c>
      <c r="C1224" s="64">
        <v>5011666020085</v>
      </c>
      <c r="D1224" s="63" t="s">
        <v>868</v>
      </c>
      <c r="E1224" s="65">
        <f>IFERROR(VLOOKUP(C1224,Pivot!A:B,2,0),0)</f>
        <v>0</v>
      </c>
      <c r="F1224" s="65">
        <f>IFERROR(VLOOKUP(C1224,Pivot!A:C,3,0),0)</f>
        <v>0</v>
      </c>
    </row>
    <row r="1225" spans="1:6" x14ac:dyDescent="0.25">
      <c r="A1225" s="63" t="s">
        <v>103</v>
      </c>
      <c r="B1225" s="64">
        <v>490408534</v>
      </c>
      <c r="C1225" s="64">
        <v>5011666015814</v>
      </c>
      <c r="D1225" s="63" t="s">
        <v>869</v>
      </c>
      <c r="E1225" s="65">
        <f>IFERROR(VLOOKUP(C1225,Pivot!A:B,2,0),0)</f>
        <v>0</v>
      </c>
      <c r="F1225" s="65">
        <f>IFERROR(VLOOKUP(C1225,Pivot!A:C,3,0),0)</f>
        <v>0</v>
      </c>
    </row>
    <row r="1226" spans="1:6" x14ac:dyDescent="0.25">
      <c r="A1226" s="63" t="s">
        <v>103</v>
      </c>
      <c r="B1226" s="64">
        <v>490408536</v>
      </c>
      <c r="C1226" s="64">
        <v>490408536</v>
      </c>
      <c r="D1226" s="63" t="s">
        <v>870</v>
      </c>
      <c r="E1226" s="65">
        <f>IFERROR(VLOOKUP(C1226,Pivot!A:B,2,0),0)</f>
        <v>0</v>
      </c>
      <c r="F1226" s="65">
        <f>IFERROR(VLOOKUP(C1226,Pivot!A:C,3,0),0)</f>
        <v>0</v>
      </c>
    </row>
    <row r="1227" spans="1:6" x14ac:dyDescent="0.25">
      <c r="A1227" s="63" t="s">
        <v>103</v>
      </c>
      <c r="B1227" s="64">
        <v>490408536</v>
      </c>
      <c r="C1227" s="64">
        <v>5011666066342</v>
      </c>
      <c r="D1227" s="63" t="s">
        <v>870</v>
      </c>
      <c r="E1227" s="65">
        <f>IFERROR(VLOOKUP(C1227,Pivot!A:B,2,0),0)</f>
        <v>0</v>
      </c>
      <c r="F1227" s="65">
        <f>IFERROR(VLOOKUP(C1227,Pivot!A:C,3,0),0)</f>
        <v>0</v>
      </c>
    </row>
    <row r="1228" spans="1:6" x14ac:dyDescent="0.25">
      <c r="A1228" s="63" t="s">
        <v>103</v>
      </c>
      <c r="B1228" s="64">
        <v>490408544</v>
      </c>
      <c r="C1228" s="64">
        <v>653569074663</v>
      </c>
      <c r="D1228" s="63" t="s">
        <v>871</v>
      </c>
      <c r="E1228" s="65">
        <f>IFERROR(VLOOKUP(C1228,Pivot!A:B,2,0),0)</f>
        <v>0</v>
      </c>
      <c r="F1228" s="65">
        <f>IFERROR(VLOOKUP(C1228,Pivot!A:C,3,0),0)</f>
        <v>0</v>
      </c>
    </row>
    <row r="1229" spans="1:6" x14ac:dyDescent="0.25">
      <c r="A1229" s="63" t="s">
        <v>103</v>
      </c>
      <c r="B1229" s="64">
        <v>490408544</v>
      </c>
      <c r="C1229" s="64">
        <v>8901383703514</v>
      </c>
      <c r="D1229" s="63" t="s">
        <v>871</v>
      </c>
      <c r="E1229" s="65">
        <f>IFERROR(VLOOKUP(C1229,Pivot!A:B,2,0),0)</f>
        <v>0</v>
      </c>
      <c r="F1229" s="65">
        <f>IFERROR(VLOOKUP(C1229,Pivot!A:C,3,0),0)</f>
        <v>0</v>
      </c>
    </row>
    <row r="1230" spans="1:6" x14ac:dyDescent="0.25">
      <c r="A1230" s="63" t="s">
        <v>103</v>
      </c>
      <c r="B1230" s="64">
        <v>490408544</v>
      </c>
      <c r="C1230" s="64">
        <v>8901383877604</v>
      </c>
      <c r="D1230" s="63" t="s">
        <v>871</v>
      </c>
      <c r="E1230" s="65">
        <f>IFERROR(VLOOKUP(C1230,Pivot!A:B,2,0),0)</f>
        <v>0</v>
      </c>
      <c r="F1230" s="65">
        <f>IFERROR(VLOOKUP(C1230,Pivot!A:C,3,0),0)</f>
        <v>0</v>
      </c>
    </row>
    <row r="1231" spans="1:6" x14ac:dyDescent="0.25">
      <c r="A1231" s="63" t="s">
        <v>103</v>
      </c>
      <c r="B1231" s="64">
        <v>490408551</v>
      </c>
      <c r="C1231" s="64">
        <v>5011666065550</v>
      </c>
      <c r="D1231" s="63" t="s">
        <v>872</v>
      </c>
      <c r="E1231" s="65">
        <f>IFERROR(VLOOKUP(C1231,Pivot!A:B,2,0),0)</f>
        <v>0</v>
      </c>
      <c r="F1231" s="65">
        <f>IFERROR(VLOOKUP(C1231,Pivot!A:C,3,0),0)</f>
        <v>0</v>
      </c>
    </row>
    <row r="1232" spans="1:6" x14ac:dyDescent="0.25">
      <c r="A1232" s="63" t="s">
        <v>103</v>
      </c>
      <c r="B1232" s="64">
        <v>490408559</v>
      </c>
      <c r="C1232" s="64">
        <v>76930050514</v>
      </c>
      <c r="D1232" s="63" t="s">
        <v>873</v>
      </c>
      <c r="E1232" s="65">
        <f>IFERROR(VLOOKUP(C1232,Pivot!A:B,2,0),0)</f>
        <v>0</v>
      </c>
      <c r="F1232" s="65">
        <f>IFERROR(VLOOKUP(C1232,Pivot!A:C,3,0),0)</f>
        <v>0</v>
      </c>
    </row>
    <row r="1233" spans="1:6" x14ac:dyDescent="0.25">
      <c r="A1233" s="63" t="s">
        <v>103</v>
      </c>
      <c r="B1233" s="64">
        <v>490408559</v>
      </c>
      <c r="C1233" s="64">
        <v>76930050569</v>
      </c>
      <c r="D1233" s="63" t="s">
        <v>873</v>
      </c>
      <c r="E1233" s="65">
        <f>IFERROR(VLOOKUP(C1233,Pivot!A:B,2,0),0)</f>
        <v>0</v>
      </c>
      <c r="F1233" s="65">
        <f>IFERROR(VLOOKUP(C1233,Pivot!A:C,3,0),0)</f>
        <v>0</v>
      </c>
    </row>
    <row r="1234" spans="1:6" x14ac:dyDescent="0.25">
      <c r="A1234" s="63" t="s">
        <v>103</v>
      </c>
      <c r="B1234" s="64">
        <v>490408559</v>
      </c>
      <c r="C1234" s="64">
        <v>76930050576</v>
      </c>
      <c r="D1234" s="63" t="s">
        <v>873</v>
      </c>
      <c r="E1234" s="65">
        <f>IFERROR(VLOOKUP(C1234,Pivot!A:B,2,0),0)</f>
        <v>0</v>
      </c>
      <c r="F1234" s="65">
        <f>IFERROR(VLOOKUP(C1234,Pivot!A:C,3,0),0)</f>
        <v>0</v>
      </c>
    </row>
    <row r="1235" spans="1:6" x14ac:dyDescent="0.25">
      <c r="A1235" s="63" t="s">
        <v>103</v>
      </c>
      <c r="B1235" s="64">
        <v>490408559</v>
      </c>
      <c r="C1235" s="64">
        <v>8901383876591</v>
      </c>
      <c r="D1235" s="63" t="s">
        <v>873</v>
      </c>
      <c r="E1235" s="65">
        <f>IFERROR(VLOOKUP(C1235,Pivot!A:B,2,0),0)</f>
        <v>0</v>
      </c>
      <c r="F1235" s="65">
        <f>IFERROR(VLOOKUP(C1235,Pivot!A:C,3,0),0)</f>
        <v>0</v>
      </c>
    </row>
    <row r="1236" spans="1:6" x14ac:dyDescent="0.25">
      <c r="A1236" s="63" t="s">
        <v>103</v>
      </c>
      <c r="B1236" s="64">
        <v>490408585</v>
      </c>
      <c r="C1236" s="64">
        <v>490408585</v>
      </c>
      <c r="D1236" s="63" t="s">
        <v>874</v>
      </c>
      <c r="E1236" s="65">
        <f>IFERROR(VLOOKUP(C1236,Pivot!A:B,2,0),0)</f>
        <v>0</v>
      </c>
      <c r="F1236" s="65">
        <f>IFERROR(VLOOKUP(C1236,Pivot!A:C,3,0),0)</f>
        <v>0</v>
      </c>
    </row>
    <row r="1237" spans="1:6" x14ac:dyDescent="0.25">
      <c r="A1237" s="63" t="s">
        <v>103</v>
      </c>
      <c r="B1237" s="64">
        <v>490408585</v>
      </c>
      <c r="C1237" s="64">
        <v>8901383952806</v>
      </c>
      <c r="D1237" s="63" t="s">
        <v>874</v>
      </c>
      <c r="E1237" s="65">
        <f>IFERROR(VLOOKUP(C1237,Pivot!A:B,2,0),0)</f>
        <v>0</v>
      </c>
      <c r="F1237" s="65">
        <f>IFERROR(VLOOKUP(C1237,Pivot!A:C,3,0),0)</f>
        <v>0</v>
      </c>
    </row>
    <row r="1238" spans="1:6" x14ac:dyDescent="0.25">
      <c r="A1238" s="63" t="s">
        <v>103</v>
      </c>
      <c r="B1238" s="64">
        <v>490408585</v>
      </c>
      <c r="C1238" s="64">
        <v>8901383952820</v>
      </c>
      <c r="D1238" s="63" t="s">
        <v>874</v>
      </c>
      <c r="E1238" s="65">
        <f>IFERROR(VLOOKUP(C1238,Pivot!A:B,2,0),0)</f>
        <v>0</v>
      </c>
      <c r="F1238" s="65">
        <f>IFERROR(VLOOKUP(C1238,Pivot!A:C,3,0),0)</f>
        <v>0</v>
      </c>
    </row>
    <row r="1239" spans="1:6" x14ac:dyDescent="0.25">
      <c r="A1239" s="63" t="s">
        <v>103</v>
      </c>
      <c r="B1239" s="64">
        <v>490421922</v>
      </c>
      <c r="C1239" s="64">
        <v>490421922</v>
      </c>
      <c r="D1239" s="63" t="s">
        <v>875</v>
      </c>
      <c r="E1239" s="65">
        <f>IFERROR(VLOOKUP(C1239,Pivot!A:B,2,0),0)</f>
        <v>0</v>
      </c>
      <c r="F1239" s="65">
        <f>IFERROR(VLOOKUP(C1239,Pivot!A:C,3,0),0)</f>
        <v>0</v>
      </c>
    </row>
    <row r="1240" spans="1:6" x14ac:dyDescent="0.25">
      <c r="A1240" s="63" t="s">
        <v>103</v>
      </c>
      <c r="B1240" s="64">
        <v>490421922</v>
      </c>
      <c r="C1240" s="64">
        <v>630509556342</v>
      </c>
      <c r="D1240" s="63" t="s">
        <v>875</v>
      </c>
      <c r="E1240" s="65">
        <f>IFERROR(VLOOKUP(C1240,Pivot!A:B,2,0),0)</f>
        <v>0</v>
      </c>
      <c r="F1240" s="65">
        <f>IFERROR(VLOOKUP(C1240,Pivot!A:C,3,0),0)</f>
        <v>0</v>
      </c>
    </row>
    <row r="1241" spans="1:6" x14ac:dyDescent="0.25">
      <c r="A1241" s="63" t="s">
        <v>103</v>
      </c>
      <c r="B1241" s="64">
        <v>490421922</v>
      </c>
      <c r="C1241" s="64">
        <v>630509717248</v>
      </c>
      <c r="D1241" s="63" t="s">
        <v>875</v>
      </c>
      <c r="E1241" s="65">
        <f>IFERROR(VLOOKUP(C1241,Pivot!A:B,2,0),0)</f>
        <v>0</v>
      </c>
      <c r="F1241" s="65">
        <f>IFERROR(VLOOKUP(C1241,Pivot!A:C,3,0),0)</f>
        <v>0</v>
      </c>
    </row>
    <row r="1242" spans="1:6" x14ac:dyDescent="0.25">
      <c r="A1242" s="63" t="s">
        <v>103</v>
      </c>
      <c r="B1242" s="64">
        <v>490421922</v>
      </c>
      <c r="C1242" s="64">
        <v>653569276197</v>
      </c>
      <c r="D1242" s="63" t="s">
        <v>875</v>
      </c>
      <c r="E1242" s="65">
        <f>IFERROR(VLOOKUP(C1242,Pivot!A:B,2,0),0)</f>
        <v>0</v>
      </c>
      <c r="F1242" s="65">
        <f>IFERROR(VLOOKUP(C1242,Pivot!A:C,3,0),0)</f>
        <v>0</v>
      </c>
    </row>
    <row r="1243" spans="1:6" x14ac:dyDescent="0.25">
      <c r="A1243" s="63" t="s">
        <v>103</v>
      </c>
      <c r="B1243" s="64">
        <v>490421922</v>
      </c>
      <c r="C1243" s="64">
        <v>653569904113</v>
      </c>
      <c r="D1243" s="63" t="s">
        <v>875</v>
      </c>
      <c r="E1243" s="65">
        <f>IFERROR(VLOOKUP(C1243,Pivot!A:B,2,0),0)</f>
        <v>0</v>
      </c>
      <c r="F1243" s="65">
        <f>IFERROR(VLOOKUP(C1243,Pivot!A:C,3,0),0)</f>
        <v>0</v>
      </c>
    </row>
    <row r="1244" spans="1:6" x14ac:dyDescent="0.25">
      <c r="A1244" s="63" t="s">
        <v>103</v>
      </c>
      <c r="B1244" s="64">
        <v>490421922</v>
      </c>
      <c r="C1244" s="64">
        <v>73000003906</v>
      </c>
      <c r="D1244" s="63" t="s">
        <v>875</v>
      </c>
      <c r="E1244" s="65">
        <f>IFERROR(VLOOKUP(C1244,Pivot!A:B,2,0),0)</f>
        <v>0</v>
      </c>
      <c r="F1244" s="65">
        <f>IFERROR(VLOOKUP(C1244,Pivot!A:C,3,0),0)</f>
        <v>0</v>
      </c>
    </row>
    <row r="1245" spans="1:6" x14ac:dyDescent="0.25">
      <c r="A1245" s="63" t="s">
        <v>103</v>
      </c>
      <c r="B1245" s="64">
        <v>490421927</v>
      </c>
      <c r="C1245" s="64">
        <v>490421927</v>
      </c>
      <c r="D1245" s="63" t="s">
        <v>876</v>
      </c>
      <c r="E1245" s="65">
        <f>IFERROR(VLOOKUP(C1245,Pivot!A:B,2,0),0)</f>
        <v>0</v>
      </c>
      <c r="F1245" s="65">
        <f>IFERROR(VLOOKUP(C1245,Pivot!A:C,3,0),0)</f>
        <v>0</v>
      </c>
    </row>
    <row r="1246" spans="1:6" x14ac:dyDescent="0.25">
      <c r="A1246" s="63" t="s">
        <v>103</v>
      </c>
      <c r="B1246" s="64">
        <v>490421927</v>
      </c>
      <c r="C1246" s="64">
        <v>8901383878830</v>
      </c>
      <c r="D1246" s="63" t="s">
        <v>876</v>
      </c>
      <c r="E1246" s="65">
        <f>IFERROR(VLOOKUP(C1246,Pivot!A:B,2,0),0)</f>
        <v>0</v>
      </c>
      <c r="F1246" s="65">
        <f>IFERROR(VLOOKUP(C1246,Pivot!A:C,3,0),0)</f>
        <v>0</v>
      </c>
    </row>
    <row r="1247" spans="1:6" x14ac:dyDescent="0.25">
      <c r="A1247" s="63" t="s">
        <v>103</v>
      </c>
      <c r="B1247" s="64">
        <v>490427933</v>
      </c>
      <c r="C1247" s="64">
        <v>33149013358</v>
      </c>
      <c r="D1247" s="63" t="s">
        <v>877</v>
      </c>
      <c r="E1247" s="65">
        <f>IFERROR(VLOOKUP(C1247,Pivot!A:B,2,0),0)</f>
        <v>0</v>
      </c>
      <c r="F1247" s="65">
        <f>IFERROR(VLOOKUP(C1247,Pivot!A:C,3,0),0)</f>
        <v>0</v>
      </c>
    </row>
    <row r="1248" spans="1:6" x14ac:dyDescent="0.25">
      <c r="A1248" s="63" t="s">
        <v>103</v>
      </c>
      <c r="B1248" s="64">
        <v>490427933</v>
      </c>
      <c r="C1248" s="64">
        <v>33149013426</v>
      </c>
      <c r="D1248" s="63" t="s">
        <v>877</v>
      </c>
      <c r="E1248" s="65">
        <f>IFERROR(VLOOKUP(C1248,Pivot!A:B,2,0),0)</f>
        <v>0</v>
      </c>
      <c r="F1248" s="65">
        <f>IFERROR(VLOOKUP(C1248,Pivot!A:C,3,0),0)</f>
        <v>0</v>
      </c>
    </row>
    <row r="1249" spans="1:6" x14ac:dyDescent="0.25">
      <c r="A1249" s="63" t="s">
        <v>103</v>
      </c>
      <c r="B1249" s="64">
        <v>490427933</v>
      </c>
      <c r="C1249" s="64">
        <v>33149049012</v>
      </c>
      <c r="D1249" s="63" t="s">
        <v>877</v>
      </c>
      <c r="E1249" s="65">
        <f>IFERROR(VLOOKUP(C1249,Pivot!A:B,2,0),0)</f>
        <v>0</v>
      </c>
      <c r="F1249" s="65">
        <f>IFERROR(VLOOKUP(C1249,Pivot!A:C,3,0),0)</f>
        <v>0</v>
      </c>
    </row>
    <row r="1250" spans="1:6" x14ac:dyDescent="0.25">
      <c r="A1250" s="63" t="s">
        <v>103</v>
      </c>
      <c r="B1250" s="64">
        <v>490427933</v>
      </c>
      <c r="C1250" s="64">
        <v>33149049098</v>
      </c>
      <c r="D1250" s="63" t="s">
        <v>877</v>
      </c>
      <c r="E1250" s="65">
        <f>IFERROR(VLOOKUP(C1250,Pivot!A:B,2,0),0)</f>
        <v>0</v>
      </c>
      <c r="F1250" s="65">
        <f>IFERROR(VLOOKUP(C1250,Pivot!A:C,3,0),0)</f>
        <v>0</v>
      </c>
    </row>
    <row r="1251" spans="1:6" x14ac:dyDescent="0.25">
      <c r="A1251" s="63" t="s">
        <v>103</v>
      </c>
      <c r="B1251" s="64">
        <v>490427933</v>
      </c>
      <c r="C1251" s="64">
        <v>33149072461</v>
      </c>
      <c r="D1251" s="63" t="s">
        <v>877</v>
      </c>
      <c r="E1251" s="65">
        <f>IFERROR(VLOOKUP(C1251,Pivot!A:B,2,0),0)</f>
        <v>0</v>
      </c>
      <c r="F1251" s="65">
        <f>IFERROR(VLOOKUP(C1251,Pivot!A:C,3,0),0)</f>
        <v>0</v>
      </c>
    </row>
    <row r="1252" spans="1:6" x14ac:dyDescent="0.25">
      <c r="A1252" s="63" t="s">
        <v>103</v>
      </c>
      <c r="B1252" s="64">
        <v>490427933</v>
      </c>
      <c r="C1252" s="64">
        <v>33149094418</v>
      </c>
      <c r="D1252" s="63" t="s">
        <v>877</v>
      </c>
      <c r="E1252" s="65">
        <f>IFERROR(VLOOKUP(C1252,Pivot!A:B,2,0),0)</f>
        <v>0</v>
      </c>
      <c r="F1252" s="65">
        <f>IFERROR(VLOOKUP(C1252,Pivot!A:C,3,0),0)</f>
        <v>0</v>
      </c>
    </row>
    <row r="1253" spans="1:6" x14ac:dyDescent="0.25">
      <c r="A1253" s="63" t="s">
        <v>103</v>
      </c>
      <c r="B1253" s="64">
        <v>490427933</v>
      </c>
      <c r="C1253" s="64">
        <v>33149432050</v>
      </c>
      <c r="D1253" s="63" t="s">
        <v>877</v>
      </c>
      <c r="E1253" s="65">
        <f>IFERROR(VLOOKUP(C1253,Pivot!A:B,2,0),0)</f>
        <v>0</v>
      </c>
      <c r="F1253" s="65">
        <f>IFERROR(VLOOKUP(C1253,Pivot!A:C,3,0),0)</f>
        <v>0</v>
      </c>
    </row>
    <row r="1254" spans="1:6" x14ac:dyDescent="0.25">
      <c r="A1254" s="63" t="s">
        <v>103</v>
      </c>
      <c r="B1254" s="64">
        <v>490427933</v>
      </c>
      <c r="C1254" s="64">
        <v>33149432173</v>
      </c>
      <c r="D1254" s="63" t="s">
        <v>877</v>
      </c>
      <c r="E1254" s="65">
        <f>IFERROR(VLOOKUP(C1254,Pivot!A:B,2,0),0)</f>
        <v>0</v>
      </c>
      <c r="F1254" s="65">
        <f>IFERROR(VLOOKUP(C1254,Pivot!A:C,3,0),0)</f>
        <v>0</v>
      </c>
    </row>
    <row r="1255" spans="1:6" x14ac:dyDescent="0.25">
      <c r="A1255" s="63" t="s">
        <v>103</v>
      </c>
      <c r="B1255" s="64">
        <v>490427933</v>
      </c>
      <c r="C1255" s="64">
        <v>33149486404</v>
      </c>
      <c r="D1255" s="63" t="s">
        <v>877</v>
      </c>
      <c r="E1255" s="65">
        <f>IFERROR(VLOOKUP(C1255,Pivot!A:B,2,0),0)</f>
        <v>0</v>
      </c>
      <c r="F1255" s="65">
        <f>IFERROR(VLOOKUP(C1255,Pivot!A:C,3,0),0)</f>
        <v>0</v>
      </c>
    </row>
    <row r="1256" spans="1:6" x14ac:dyDescent="0.25">
      <c r="A1256" s="63" t="s">
        <v>103</v>
      </c>
      <c r="B1256" s="64">
        <v>490427933</v>
      </c>
      <c r="C1256" s="64">
        <v>4006592384104</v>
      </c>
      <c r="D1256" s="63" t="s">
        <v>877</v>
      </c>
      <c r="E1256" s="65">
        <f>IFERROR(VLOOKUP(C1256,Pivot!A:B,2,0),0)</f>
        <v>0</v>
      </c>
      <c r="F1256" s="65">
        <f>IFERROR(VLOOKUP(C1256,Pivot!A:C,3,0),0)</f>
        <v>0</v>
      </c>
    </row>
    <row r="1257" spans="1:6" x14ac:dyDescent="0.25">
      <c r="A1257" s="63" t="s">
        <v>103</v>
      </c>
      <c r="B1257" s="64">
        <v>490427933</v>
      </c>
      <c r="C1257" s="64">
        <v>490427933</v>
      </c>
      <c r="D1257" s="63" t="s">
        <v>877</v>
      </c>
      <c r="E1257" s="65">
        <f>IFERROR(VLOOKUP(C1257,Pivot!A:B,2,0),0)</f>
        <v>0</v>
      </c>
      <c r="F1257" s="65">
        <f>IFERROR(VLOOKUP(C1257,Pivot!A:C,3,0),0)</f>
        <v>0</v>
      </c>
    </row>
    <row r="1258" spans="1:6" x14ac:dyDescent="0.25">
      <c r="A1258" s="63" t="s">
        <v>103</v>
      </c>
      <c r="B1258" s="64">
        <v>490427933</v>
      </c>
      <c r="C1258" s="64">
        <v>6930640500483</v>
      </c>
      <c r="D1258" s="63" t="s">
        <v>877</v>
      </c>
      <c r="E1258" s="65">
        <f>IFERROR(VLOOKUP(C1258,Pivot!A:B,2,0),0)</f>
        <v>0</v>
      </c>
      <c r="F1258" s="65">
        <f>IFERROR(VLOOKUP(C1258,Pivot!A:C,3,0),0)</f>
        <v>0</v>
      </c>
    </row>
    <row r="1259" spans="1:6" x14ac:dyDescent="0.25">
      <c r="A1259" s="63" t="s">
        <v>103</v>
      </c>
      <c r="B1259" s="64">
        <v>490427933</v>
      </c>
      <c r="C1259" s="64">
        <v>6930640500674</v>
      </c>
      <c r="D1259" s="63" t="s">
        <v>877</v>
      </c>
      <c r="E1259" s="65">
        <f>IFERROR(VLOOKUP(C1259,Pivot!A:B,2,0),0)</f>
        <v>0</v>
      </c>
      <c r="F1259" s="65">
        <f>IFERROR(VLOOKUP(C1259,Pivot!A:C,3,0),0)</f>
        <v>0</v>
      </c>
    </row>
    <row r="1260" spans="1:6" x14ac:dyDescent="0.25">
      <c r="A1260" s="63" t="s">
        <v>103</v>
      </c>
      <c r="B1260" s="64">
        <v>490427933</v>
      </c>
      <c r="C1260" s="64">
        <v>6930640500681</v>
      </c>
      <c r="D1260" s="63" t="s">
        <v>877</v>
      </c>
      <c r="E1260" s="65">
        <f>IFERROR(VLOOKUP(C1260,Pivot!A:B,2,0),0)</f>
        <v>0</v>
      </c>
      <c r="F1260" s="65">
        <f>IFERROR(VLOOKUP(C1260,Pivot!A:C,3,0),0)</f>
        <v>0</v>
      </c>
    </row>
    <row r="1261" spans="1:6" x14ac:dyDescent="0.25">
      <c r="A1261" s="63" t="s">
        <v>103</v>
      </c>
      <c r="B1261" s="64">
        <v>490427933</v>
      </c>
      <c r="C1261" s="64">
        <v>6930640500698</v>
      </c>
      <c r="D1261" s="63" t="s">
        <v>877</v>
      </c>
      <c r="E1261" s="65">
        <f>IFERROR(VLOOKUP(C1261,Pivot!A:B,2,0),0)</f>
        <v>0</v>
      </c>
      <c r="F1261" s="65">
        <f>IFERROR(VLOOKUP(C1261,Pivot!A:C,3,0),0)</f>
        <v>0</v>
      </c>
    </row>
    <row r="1262" spans="1:6" x14ac:dyDescent="0.25">
      <c r="A1262" s="63" t="s">
        <v>103</v>
      </c>
      <c r="B1262" s="64">
        <v>490427933</v>
      </c>
      <c r="C1262" s="64">
        <v>6930640500704</v>
      </c>
      <c r="D1262" s="63" t="s">
        <v>877</v>
      </c>
      <c r="E1262" s="65">
        <f>IFERROR(VLOOKUP(C1262,Pivot!A:B,2,0),0)</f>
        <v>0</v>
      </c>
      <c r="F1262" s="65">
        <f>IFERROR(VLOOKUP(C1262,Pivot!A:C,3,0),0)</f>
        <v>0</v>
      </c>
    </row>
    <row r="1263" spans="1:6" x14ac:dyDescent="0.25">
      <c r="A1263" s="63" t="s">
        <v>103</v>
      </c>
      <c r="B1263" s="64">
        <v>490427933</v>
      </c>
      <c r="C1263" s="64">
        <v>6930640508144</v>
      </c>
      <c r="D1263" s="63" t="s">
        <v>877</v>
      </c>
      <c r="E1263" s="65">
        <f>IFERROR(VLOOKUP(C1263,Pivot!A:B,2,0),0)</f>
        <v>0</v>
      </c>
      <c r="F1263" s="65">
        <f>IFERROR(VLOOKUP(C1263,Pivot!A:C,3,0),0)</f>
        <v>0</v>
      </c>
    </row>
    <row r="1264" spans="1:6" x14ac:dyDescent="0.25">
      <c r="A1264" s="63" t="s">
        <v>103</v>
      </c>
      <c r="B1264" s="64">
        <v>490427933</v>
      </c>
      <c r="C1264" s="64">
        <v>6930640508748</v>
      </c>
      <c r="D1264" s="63" t="s">
        <v>877</v>
      </c>
      <c r="E1264" s="65">
        <f>IFERROR(VLOOKUP(C1264,Pivot!A:B,2,0),0)</f>
        <v>0</v>
      </c>
      <c r="F1264" s="65">
        <f>IFERROR(VLOOKUP(C1264,Pivot!A:C,3,0),0)</f>
        <v>0</v>
      </c>
    </row>
    <row r="1265" spans="1:6" x14ac:dyDescent="0.25">
      <c r="A1265" s="63" t="s">
        <v>103</v>
      </c>
      <c r="B1265" s="64">
        <v>490427933</v>
      </c>
      <c r="C1265" s="64">
        <v>6930640510666</v>
      </c>
      <c r="D1265" s="63" t="s">
        <v>877</v>
      </c>
      <c r="E1265" s="65">
        <f>IFERROR(VLOOKUP(C1265,Pivot!A:B,2,0),0)</f>
        <v>0</v>
      </c>
      <c r="F1265" s="65">
        <f>IFERROR(VLOOKUP(C1265,Pivot!A:C,3,0),0)</f>
        <v>0</v>
      </c>
    </row>
    <row r="1266" spans="1:6" x14ac:dyDescent="0.25">
      <c r="A1266" s="63" t="s">
        <v>103</v>
      </c>
      <c r="B1266" s="64">
        <v>490427933</v>
      </c>
      <c r="C1266" s="64">
        <v>6930640510673</v>
      </c>
      <c r="D1266" s="63" t="s">
        <v>877</v>
      </c>
      <c r="E1266" s="65">
        <f>IFERROR(VLOOKUP(C1266,Pivot!A:B,2,0),0)</f>
        <v>0</v>
      </c>
      <c r="F1266" s="65">
        <f>IFERROR(VLOOKUP(C1266,Pivot!A:C,3,0),0)</f>
        <v>0</v>
      </c>
    </row>
    <row r="1267" spans="1:6" x14ac:dyDescent="0.25">
      <c r="A1267" s="63" t="s">
        <v>103</v>
      </c>
      <c r="B1267" s="64">
        <v>490427933</v>
      </c>
      <c r="C1267" s="64">
        <v>6930640511083</v>
      </c>
      <c r="D1267" s="63" t="s">
        <v>877</v>
      </c>
      <c r="E1267" s="65">
        <f>IFERROR(VLOOKUP(C1267,Pivot!A:B,2,0),0)</f>
        <v>0</v>
      </c>
      <c r="F1267" s="65">
        <f>IFERROR(VLOOKUP(C1267,Pivot!A:C,3,0),0)</f>
        <v>0</v>
      </c>
    </row>
    <row r="1268" spans="1:6" x14ac:dyDescent="0.25">
      <c r="A1268" s="63" t="s">
        <v>103</v>
      </c>
      <c r="B1268" s="64">
        <v>490427933</v>
      </c>
      <c r="C1268" s="64">
        <v>6930640512486</v>
      </c>
      <c r="D1268" s="63" t="s">
        <v>877</v>
      </c>
      <c r="E1268" s="65">
        <f>IFERROR(VLOOKUP(C1268,Pivot!A:B,2,0),0)</f>
        <v>0</v>
      </c>
      <c r="F1268" s="65">
        <f>IFERROR(VLOOKUP(C1268,Pivot!A:C,3,0),0)</f>
        <v>0</v>
      </c>
    </row>
    <row r="1269" spans="1:6" x14ac:dyDescent="0.25">
      <c r="A1269" s="63" t="s">
        <v>103</v>
      </c>
      <c r="B1269" s="64">
        <v>490427933</v>
      </c>
      <c r="C1269" s="64">
        <v>6930640515166</v>
      </c>
      <c r="D1269" s="63" t="s">
        <v>877</v>
      </c>
      <c r="E1269" s="65">
        <f>IFERROR(VLOOKUP(C1269,Pivot!A:B,2,0),0)</f>
        <v>0</v>
      </c>
      <c r="F1269" s="65">
        <f>IFERROR(VLOOKUP(C1269,Pivot!A:C,3,0),0)</f>
        <v>0</v>
      </c>
    </row>
    <row r="1270" spans="1:6" x14ac:dyDescent="0.25">
      <c r="A1270" s="63" t="s">
        <v>103</v>
      </c>
      <c r="B1270" s="64">
        <v>490427933</v>
      </c>
      <c r="C1270" s="64">
        <v>6930640515333</v>
      </c>
      <c r="D1270" s="63" t="s">
        <v>877</v>
      </c>
      <c r="E1270" s="65">
        <f>IFERROR(VLOOKUP(C1270,Pivot!A:B,2,0),0)</f>
        <v>0</v>
      </c>
      <c r="F1270" s="65">
        <f>IFERROR(VLOOKUP(C1270,Pivot!A:C,3,0),0)</f>
        <v>0</v>
      </c>
    </row>
    <row r="1271" spans="1:6" x14ac:dyDescent="0.25">
      <c r="A1271" s="63" t="s">
        <v>103</v>
      </c>
      <c r="B1271" s="64">
        <v>490427933</v>
      </c>
      <c r="C1271" s="64">
        <v>6930640515395</v>
      </c>
      <c r="D1271" s="63" t="s">
        <v>877</v>
      </c>
      <c r="E1271" s="65">
        <f>IFERROR(VLOOKUP(C1271,Pivot!A:B,2,0),0)</f>
        <v>0</v>
      </c>
      <c r="F1271" s="65">
        <f>IFERROR(VLOOKUP(C1271,Pivot!A:C,3,0),0)</f>
        <v>0</v>
      </c>
    </row>
    <row r="1272" spans="1:6" x14ac:dyDescent="0.25">
      <c r="A1272" s="63" t="s">
        <v>103</v>
      </c>
      <c r="B1272" s="64">
        <v>490427933</v>
      </c>
      <c r="C1272" s="64">
        <v>6930640515449</v>
      </c>
      <c r="D1272" s="63" t="s">
        <v>877</v>
      </c>
      <c r="E1272" s="65">
        <f>IFERROR(VLOOKUP(C1272,Pivot!A:B,2,0),0)</f>
        <v>0</v>
      </c>
      <c r="F1272" s="65">
        <f>IFERROR(VLOOKUP(C1272,Pivot!A:C,3,0),0)</f>
        <v>0</v>
      </c>
    </row>
    <row r="1273" spans="1:6" x14ac:dyDescent="0.25">
      <c r="A1273" s="63" t="s">
        <v>103</v>
      </c>
      <c r="B1273" s="64">
        <v>490427933</v>
      </c>
      <c r="C1273" s="64">
        <v>6930640515517</v>
      </c>
      <c r="D1273" s="63" t="s">
        <v>877</v>
      </c>
      <c r="E1273" s="65">
        <f>IFERROR(VLOOKUP(C1273,Pivot!A:B,2,0),0)</f>
        <v>0</v>
      </c>
      <c r="F1273" s="65">
        <f>IFERROR(VLOOKUP(C1273,Pivot!A:C,3,0),0)</f>
        <v>0</v>
      </c>
    </row>
    <row r="1274" spans="1:6" x14ac:dyDescent="0.25">
      <c r="A1274" s="63" t="s">
        <v>103</v>
      </c>
      <c r="B1274" s="64">
        <v>490427933</v>
      </c>
      <c r="C1274" s="64">
        <v>6930640515999</v>
      </c>
      <c r="D1274" s="63" t="s">
        <v>877</v>
      </c>
      <c r="E1274" s="65">
        <f>IFERROR(VLOOKUP(C1274,Pivot!A:B,2,0),0)</f>
        <v>0</v>
      </c>
      <c r="F1274" s="65">
        <f>IFERROR(VLOOKUP(C1274,Pivot!A:C,3,0),0)</f>
        <v>0</v>
      </c>
    </row>
    <row r="1275" spans="1:6" x14ac:dyDescent="0.25">
      <c r="A1275" s="63" t="s">
        <v>103</v>
      </c>
      <c r="B1275" s="64">
        <v>490427933</v>
      </c>
      <c r="C1275" s="64">
        <v>6930640540052</v>
      </c>
      <c r="D1275" s="63" t="s">
        <v>877</v>
      </c>
      <c r="E1275" s="65">
        <f>IFERROR(VLOOKUP(C1275,Pivot!A:B,2,0),0)</f>
        <v>0</v>
      </c>
      <c r="F1275" s="65">
        <f>IFERROR(VLOOKUP(C1275,Pivot!A:C,3,0),0)</f>
        <v>0</v>
      </c>
    </row>
    <row r="1276" spans="1:6" x14ac:dyDescent="0.25">
      <c r="A1276" s="63" t="s">
        <v>103</v>
      </c>
      <c r="B1276" s="64">
        <v>490427933</v>
      </c>
      <c r="C1276" s="64">
        <v>6930640540366</v>
      </c>
      <c r="D1276" s="63" t="s">
        <v>877</v>
      </c>
      <c r="E1276" s="65">
        <f>IFERROR(VLOOKUP(C1276,Pivot!A:B,2,0),0)</f>
        <v>0</v>
      </c>
      <c r="F1276" s="65">
        <f>IFERROR(VLOOKUP(C1276,Pivot!A:C,3,0),0)</f>
        <v>0</v>
      </c>
    </row>
    <row r="1277" spans="1:6" x14ac:dyDescent="0.25">
      <c r="A1277" s="63" t="s">
        <v>103</v>
      </c>
      <c r="B1277" s="64">
        <v>490427933</v>
      </c>
      <c r="C1277" s="64">
        <v>8904027101189</v>
      </c>
      <c r="D1277" s="63" t="s">
        <v>877</v>
      </c>
      <c r="E1277" s="65">
        <f>IFERROR(VLOOKUP(C1277,Pivot!A:B,2,0),0)</f>
        <v>0</v>
      </c>
      <c r="F1277" s="65">
        <f>IFERROR(VLOOKUP(C1277,Pivot!A:C,3,0),0)</f>
        <v>0</v>
      </c>
    </row>
    <row r="1278" spans="1:6" x14ac:dyDescent="0.25">
      <c r="A1278" s="63" t="s">
        <v>103</v>
      </c>
      <c r="B1278" s="64">
        <v>490427933</v>
      </c>
      <c r="C1278" s="64">
        <v>8904027109093</v>
      </c>
      <c r="D1278" s="63" t="s">
        <v>877</v>
      </c>
      <c r="E1278" s="65">
        <f>IFERROR(VLOOKUP(C1278,Pivot!A:B,2,0),0)</f>
        <v>0</v>
      </c>
      <c r="F1278" s="65">
        <f>IFERROR(VLOOKUP(C1278,Pivot!A:C,3,0),0)</f>
        <v>0</v>
      </c>
    </row>
    <row r="1279" spans="1:6" x14ac:dyDescent="0.25">
      <c r="A1279" s="63" t="s">
        <v>103</v>
      </c>
      <c r="B1279" s="64">
        <v>490427933</v>
      </c>
      <c r="C1279" s="64">
        <v>8904027112543</v>
      </c>
      <c r="D1279" s="63" t="s">
        <v>877</v>
      </c>
      <c r="E1279" s="65">
        <f>IFERROR(VLOOKUP(C1279,Pivot!A:B,2,0),0)</f>
        <v>0</v>
      </c>
      <c r="F1279" s="65">
        <f>IFERROR(VLOOKUP(C1279,Pivot!A:C,3,0),0)</f>
        <v>0</v>
      </c>
    </row>
    <row r="1280" spans="1:6" x14ac:dyDescent="0.25">
      <c r="A1280" s="63" t="s">
        <v>103</v>
      </c>
      <c r="B1280" s="64">
        <v>490427933</v>
      </c>
      <c r="C1280" s="64">
        <v>8904027112574</v>
      </c>
      <c r="D1280" s="63" t="s">
        <v>877</v>
      </c>
      <c r="E1280" s="65">
        <f>IFERROR(VLOOKUP(C1280,Pivot!A:B,2,0),0)</f>
        <v>0</v>
      </c>
      <c r="F1280" s="65">
        <f>IFERROR(VLOOKUP(C1280,Pivot!A:C,3,0),0)</f>
        <v>0</v>
      </c>
    </row>
    <row r="1281" spans="1:6" x14ac:dyDescent="0.25">
      <c r="A1281" s="63" t="s">
        <v>103</v>
      </c>
      <c r="B1281" s="64">
        <v>490427933</v>
      </c>
      <c r="C1281" s="64">
        <v>8904027112581</v>
      </c>
      <c r="D1281" s="63" t="s">
        <v>877</v>
      </c>
      <c r="E1281" s="65">
        <f>IFERROR(VLOOKUP(C1281,Pivot!A:B,2,0),0)</f>
        <v>0</v>
      </c>
      <c r="F1281" s="65">
        <f>IFERROR(VLOOKUP(C1281,Pivot!A:C,3,0),0)</f>
        <v>0</v>
      </c>
    </row>
    <row r="1282" spans="1:6" x14ac:dyDescent="0.25">
      <c r="A1282" s="63" t="s">
        <v>103</v>
      </c>
      <c r="B1282" s="64">
        <v>490427933</v>
      </c>
      <c r="C1282" s="64">
        <v>8904027112598</v>
      </c>
      <c r="D1282" s="63" t="s">
        <v>877</v>
      </c>
      <c r="E1282" s="65">
        <f>IFERROR(VLOOKUP(C1282,Pivot!A:B,2,0),0)</f>
        <v>0</v>
      </c>
      <c r="F1282" s="65">
        <f>IFERROR(VLOOKUP(C1282,Pivot!A:C,3,0),0)</f>
        <v>0</v>
      </c>
    </row>
    <row r="1283" spans="1:6" x14ac:dyDescent="0.25">
      <c r="A1283" s="63" t="s">
        <v>103</v>
      </c>
      <c r="B1283" s="64">
        <v>490427933</v>
      </c>
      <c r="C1283" s="64">
        <v>8904027136303</v>
      </c>
      <c r="D1283" s="63" t="s">
        <v>877</v>
      </c>
      <c r="E1283" s="65">
        <f>IFERROR(VLOOKUP(C1283,Pivot!A:B,2,0),0)</f>
        <v>0</v>
      </c>
      <c r="F1283" s="65">
        <f>IFERROR(VLOOKUP(C1283,Pivot!A:C,3,0),0)</f>
        <v>0</v>
      </c>
    </row>
    <row r="1284" spans="1:6" x14ac:dyDescent="0.25">
      <c r="A1284" s="63" t="s">
        <v>103</v>
      </c>
      <c r="B1284" s="64">
        <v>490427933</v>
      </c>
      <c r="C1284" s="64">
        <v>8904027140041</v>
      </c>
      <c r="D1284" s="63" t="s">
        <v>877</v>
      </c>
      <c r="E1284" s="65">
        <f>IFERROR(VLOOKUP(C1284,Pivot!A:B,2,0),0)</f>
        <v>0</v>
      </c>
      <c r="F1284" s="65">
        <f>IFERROR(VLOOKUP(C1284,Pivot!A:C,3,0),0)</f>
        <v>0</v>
      </c>
    </row>
    <row r="1285" spans="1:6" x14ac:dyDescent="0.25">
      <c r="A1285" s="63" t="s">
        <v>103</v>
      </c>
      <c r="B1285" s="64">
        <v>490427933</v>
      </c>
      <c r="C1285" s="64">
        <v>8904027140317</v>
      </c>
      <c r="D1285" s="63" t="s">
        <v>877</v>
      </c>
      <c r="E1285" s="65">
        <f>IFERROR(VLOOKUP(C1285,Pivot!A:B,2,0),0)</f>
        <v>0</v>
      </c>
      <c r="F1285" s="65">
        <f>IFERROR(VLOOKUP(C1285,Pivot!A:C,3,0),0)</f>
        <v>0</v>
      </c>
    </row>
    <row r="1286" spans="1:6" x14ac:dyDescent="0.25">
      <c r="A1286" s="63" t="s">
        <v>103</v>
      </c>
      <c r="B1286" s="64">
        <v>490427933</v>
      </c>
      <c r="C1286" s="64">
        <v>8904027140324</v>
      </c>
      <c r="D1286" s="63" t="s">
        <v>877</v>
      </c>
      <c r="E1286" s="65">
        <f>IFERROR(VLOOKUP(C1286,Pivot!A:B,2,0),0)</f>
        <v>0</v>
      </c>
      <c r="F1286" s="65">
        <f>IFERROR(VLOOKUP(C1286,Pivot!A:C,3,0),0)</f>
        <v>0</v>
      </c>
    </row>
    <row r="1287" spans="1:6" x14ac:dyDescent="0.25">
      <c r="A1287" s="63" t="s">
        <v>103</v>
      </c>
      <c r="B1287" s="64">
        <v>490427933</v>
      </c>
      <c r="C1287" s="64">
        <v>8904027155694</v>
      </c>
      <c r="D1287" s="63" t="s">
        <v>877</v>
      </c>
      <c r="E1287" s="65">
        <f>IFERROR(VLOOKUP(C1287,Pivot!A:B,2,0),0)</f>
        <v>0</v>
      </c>
      <c r="F1287" s="65">
        <f>IFERROR(VLOOKUP(C1287,Pivot!A:C,3,0),0)</f>
        <v>0</v>
      </c>
    </row>
    <row r="1288" spans="1:6" x14ac:dyDescent="0.25">
      <c r="A1288" s="63" t="s">
        <v>103</v>
      </c>
      <c r="B1288" s="64">
        <v>490427933</v>
      </c>
      <c r="C1288" s="64">
        <v>8904027186407</v>
      </c>
      <c r="D1288" s="63" t="s">
        <v>877</v>
      </c>
      <c r="E1288" s="65">
        <f>IFERROR(VLOOKUP(C1288,Pivot!A:B,2,0),0)</f>
        <v>0</v>
      </c>
      <c r="F1288" s="65">
        <f>IFERROR(VLOOKUP(C1288,Pivot!A:C,3,0),0)</f>
        <v>0</v>
      </c>
    </row>
    <row r="1289" spans="1:6" x14ac:dyDescent="0.25">
      <c r="A1289" s="63" t="s">
        <v>103</v>
      </c>
      <c r="B1289" s="64">
        <v>490427933</v>
      </c>
      <c r="C1289" s="64">
        <v>8904027189859</v>
      </c>
      <c r="D1289" s="63" t="s">
        <v>877</v>
      </c>
      <c r="E1289" s="65">
        <f>IFERROR(VLOOKUP(C1289,Pivot!A:B,2,0),0)</f>
        <v>0</v>
      </c>
      <c r="F1289" s="65">
        <f>IFERROR(VLOOKUP(C1289,Pivot!A:C,3,0),0)</f>
        <v>0</v>
      </c>
    </row>
    <row r="1290" spans="1:6" x14ac:dyDescent="0.25">
      <c r="A1290" s="63" t="s">
        <v>103</v>
      </c>
      <c r="B1290" s="64">
        <v>490427933</v>
      </c>
      <c r="C1290" s="64">
        <v>8904027194419</v>
      </c>
      <c r="D1290" s="63" t="s">
        <v>877</v>
      </c>
      <c r="E1290" s="65">
        <f>IFERROR(VLOOKUP(C1290,Pivot!A:B,2,0),0)</f>
        <v>0</v>
      </c>
      <c r="F1290" s="65">
        <f>IFERROR(VLOOKUP(C1290,Pivot!A:C,3,0),0)</f>
        <v>0</v>
      </c>
    </row>
    <row r="1291" spans="1:6" x14ac:dyDescent="0.25">
      <c r="A1291" s="63" t="s">
        <v>103</v>
      </c>
      <c r="B1291" s="64">
        <v>490427933</v>
      </c>
      <c r="C1291" s="64">
        <v>8904027195966</v>
      </c>
      <c r="D1291" s="63" t="s">
        <v>877</v>
      </c>
      <c r="E1291" s="65">
        <f>IFERROR(VLOOKUP(C1291,Pivot!A:B,2,0),0)</f>
        <v>0</v>
      </c>
      <c r="F1291" s="65">
        <f>IFERROR(VLOOKUP(C1291,Pivot!A:C,3,0),0)</f>
        <v>0</v>
      </c>
    </row>
    <row r="1292" spans="1:6" x14ac:dyDescent="0.25">
      <c r="A1292" s="63" t="s">
        <v>103</v>
      </c>
      <c r="B1292" s="64">
        <v>490427933</v>
      </c>
      <c r="C1292" s="64">
        <v>8904027196642</v>
      </c>
      <c r="D1292" s="63" t="s">
        <v>877</v>
      </c>
      <c r="E1292" s="65">
        <f>IFERROR(VLOOKUP(C1292,Pivot!A:B,2,0),0)</f>
        <v>0</v>
      </c>
      <c r="F1292" s="65">
        <f>IFERROR(VLOOKUP(C1292,Pivot!A:C,3,0),0)</f>
        <v>0</v>
      </c>
    </row>
    <row r="1293" spans="1:6" x14ac:dyDescent="0.25">
      <c r="A1293" s="63" t="s">
        <v>103</v>
      </c>
      <c r="B1293" s="64">
        <v>490427933</v>
      </c>
      <c r="C1293" s="64">
        <v>8904027198929</v>
      </c>
      <c r="D1293" s="63" t="s">
        <v>877</v>
      </c>
      <c r="E1293" s="65">
        <f>IFERROR(VLOOKUP(C1293,Pivot!A:B,2,0),0)</f>
        <v>0</v>
      </c>
      <c r="F1293" s="65">
        <f>IFERROR(VLOOKUP(C1293,Pivot!A:C,3,0),0)</f>
        <v>0</v>
      </c>
    </row>
    <row r="1294" spans="1:6" x14ac:dyDescent="0.25">
      <c r="A1294" s="63" t="s">
        <v>103</v>
      </c>
      <c r="B1294" s="64">
        <v>490427933</v>
      </c>
      <c r="C1294" s="64">
        <v>9311876400193</v>
      </c>
      <c r="D1294" s="63" t="s">
        <v>877</v>
      </c>
      <c r="E1294" s="65">
        <f>IFERROR(VLOOKUP(C1294,Pivot!A:B,2,0),0)</f>
        <v>0</v>
      </c>
      <c r="F1294" s="65">
        <f>IFERROR(VLOOKUP(C1294,Pivot!A:C,3,0),0)</f>
        <v>0</v>
      </c>
    </row>
    <row r="1295" spans="1:6" x14ac:dyDescent="0.25">
      <c r="A1295" s="63" t="s">
        <v>103</v>
      </c>
      <c r="B1295" s="64">
        <v>490427933</v>
      </c>
      <c r="C1295" s="64">
        <v>9311876406065</v>
      </c>
      <c r="D1295" s="63" t="s">
        <v>877</v>
      </c>
      <c r="E1295" s="65">
        <f>IFERROR(VLOOKUP(C1295,Pivot!A:B,2,0),0)</f>
        <v>0</v>
      </c>
      <c r="F1295" s="65">
        <f>IFERROR(VLOOKUP(C1295,Pivot!A:C,3,0),0)</f>
        <v>0</v>
      </c>
    </row>
    <row r="1296" spans="1:6" x14ac:dyDescent="0.25">
      <c r="A1296" s="63" t="s">
        <v>103</v>
      </c>
      <c r="B1296" s="64">
        <v>490427934</v>
      </c>
      <c r="C1296" s="64">
        <v>33149063469</v>
      </c>
      <c r="D1296" s="63" t="s">
        <v>878</v>
      </c>
      <c r="E1296" s="65">
        <f>IFERROR(VLOOKUP(C1296,Pivot!A:B,2,0),0)</f>
        <v>0</v>
      </c>
      <c r="F1296" s="65">
        <f>IFERROR(VLOOKUP(C1296,Pivot!A:C,3,0),0)</f>
        <v>0</v>
      </c>
    </row>
    <row r="1297" spans="1:6" x14ac:dyDescent="0.25">
      <c r="A1297" s="63" t="s">
        <v>103</v>
      </c>
      <c r="B1297" s="64">
        <v>490427934</v>
      </c>
      <c r="C1297" s="64">
        <v>33149063681</v>
      </c>
      <c r="D1297" s="63" t="s">
        <v>878</v>
      </c>
      <c r="E1297" s="65">
        <f>IFERROR(VLOOKUP(C1297,Pivot!A:B,2,0),0)</f>
        <v>0</v>
      </c>
      <c r="F1297" s="65">
        <f>IFERROR(VLOOKUP(C1297,Pivot!A:C,3,0),0)</f>
        <v>0</v>
      </c>
    </row>
    <row r="1298" spans="1:6" x14ac:dyDescent="0.25">
      <c r="A1298" s="63" t="s">
        <v>103</v>
      </c>
      <c r="B1298" s="64">
        <v>490427934</v>
      </c>
      <c r="C1298" s="64">
        <v>33149063698</v>
      </c>
      <c r="D1298" s="63" t="s">
        <v>878</v>
      </c>
      <c r="E1298" s="65">
        <f>IFERROR(VLOOKUP(C1298,Pivot!A:B,2,0),0)</f>
        <v>0</v>
      </c>
      <c r="F1298" s="65">
        <f>IFERROR(VLOOKUP(C1298,Pivot!A:C,3,0),0)</f>
        <v>0</v>
      </c>
    </row>
    <row r="1299" spans="1:6" x14ac:dyDescent="0.25">
      <c r="A1299" s="63" t="s">
        <v>103</v>
      </c>
      <c r="B1299" s="64">
        <v>490427934</v>
      </c>
      <c r="C1299" s="64">
        <v>490427934</v>
      </c>
      <c r="D1299" s="63" t="s">
        <v>878</v>
      </c>
      <c r="E1299" s="65">
        <f>IFERROR(VLOOKUP(C1299,Pivot!A:B,2,0),0)</f>
        <v>0</v>
      </c>
      <c r="F1299" s="65">
        <f>IFERROR(VLOOKUP(C1299,Pivot!A:C,3,0),0)</f>
        <v>0</v>
      </c>
    </row>
    <row r="1300" spans="1:6" x14ac:dyDescent="0.25">
      <c r="A1300" s="63" t="s">
        <v>103</v>
      </c>
      <c r="B1300" s="64">
        <v>490427934</v>
      </c>
      <c r="C1300" s="64">
        <v>6930640510239</v>
      </c>
      <c r="D1300" s="63" t="s">
        <v>878</v>
      </c>
      <c r="E1300" s="65">
        <f>IFERROR(VLOOKUP(C1300,Pivot!A:B,2,0),0)</f>
        <v>0</v>
      </c>
      <c r="F1300" s="65">
        <f>IFERROR(VLOOKUP(C1300,Pivot!A:C,3,0),0)</f>
        <v>0</v>
      </c>
    </row>
    <row r="1301" spans="1:6" x14ac:dyDescent="0.25">
      <c r="A1301" s="63" t="s">
        <v>103</v>
      </c>
      <c r="B1301" s="64">
        <v>490427934</v>
      </c>
      <c r="C1301" s="64">
        <v>6930640510246</v>
      </c>
      <c r="D1301" s="63" t="s">
        <v>878</v>
      </c>
      <c r="E1301" s="65">
        <f>IFERROR(VLOOKUP(C1301,Pivot!A:B,2,0),0)</f>
        <v>0</v>
      </c>
      <c r="F1301" s="65">
        <f>IFERROR(VLOOKUP(C1301,Pivot!A:C,3,0),0)</f>
        <v>0</v>
      </c>
    </row>
    <row r="1302" spans="1:6" x14ac:dyDescent="0.25">
      <c r="A1302" s="63" t="s">
        <v>103</v>
      </c>
      <c r="B1302" s="64">
        <v>490427934</v>
      </c>
      <c r="C1302" s="64">
        <v>6930640511335</v>
      </c>
      <c r="D1302" s="63" t="s">
        <v>878</v>
      </c>
      <c r="E1302" s="65">
        <f>IFERROR(VLOOKUP(C1302,Pivot!A:B,2,0),0)</f>
        <v>0</v>
      </c>
      <c r="F1302" s="65">
        <f>IFERROR(VLOOKUP(C1302,Pivot!A:C,3,0),0)</f>
        <v>0</v>
      </c>
    </row>
    <row r="1303" spans="1:6" x14ac:dyDescent="0.25">
      <c r="A1303" s="63" t="s">
        <v>103</v>
      </c>
      <c r="B1303" s="64">
        <v>490427934</v>
      </c>
      <c r="C1303" s="64">
        <v>6930640512547</v>
      </c>
      <c r="D1303" s="63" t="s">
        <v>878</v>
      </c>
      <c r="E1303" s="65">
        <f>IFERROR(VLOOKUP(C1303,Pivot!A:B,2,0),0)</f>
        <v>0</v>
      </c>
      <c r="F1303" s="65">
        <f>IFERROR(VLOOKUP(C1303,Pivot!A:C,3,0),0)</f>
        <v>0</v>
      </c>
    </row>
    <row r="1304" spans="1:6" x14ac:dyDescent="0.25">
      <c r="A1304" s="63" t="s">
        <v>103</v>
      </c>
      <c r="B1304" s="64">
        <v>490427934</v>
      </c>
      <c r="C1304" s="64">
        <v>6930640515579</v>
      </c>
      <c r="D1304" s="63" t="s">
        <v>878</v>
      </c>
      <c r="E1304" s="65">
        <f>IFERROR(VLOOKUP(C1304,Pivot!A:B,2,0),0)</f>
        <v>0</v>
      </c>
      <c r="F1304" s="65">
        <f>IFERROR(VLOOKUP(C1304,Pivot!A:C,3,0),0)</f>
        <v>0</v>
      </c>
    </row>
    <row r="1305" spans="1:6" x14ac:dyDescent="0.25">
      <c r="A1305" s="63" t="s">
        <v>103</v>
      </c>
      <c r="B1305" s="64">
        <v>490427934</v>
      </c>
      <c r="C1305" s="64">
        <v>6930640515586</v>
      </c>
      <c r="D1305" s="63" t="s">
        <v>878</v>
      </c>
      <c r="E1305" s="65">
        <f>IFERROR(VLOOKUP(C1305,Pivot!A:B,2,0),0)</f>
        <v>0</v>
      </c>
      <c r="F1305" s="65">
        <f>IFERROR(VLOOKUP(C1305,Pivot!A:C,3,0),0)</f>
        <v>0</v>
      </c>
    </row>
    <row r="1306" spans="1:6" x14ac:dyDescent="0.25">
      <c r="A1306" s="63" t="s">
        <v>103</v>
      </c>
      <c r="B1306" s="64">
        <v>490427934</v>
      </c>
      <c r="C1306" s="64">
        <v>6930640515593</v>
      </c>
      <c r="D1306" s="63" t="s">
        <v>878</v>
      </c>
      <c r="E1306" s="65">
        <f>IFERROR(VLOOKUP(C1306,Pivot!A:B,2,0),0)</f>
        <v>0</v>
      </c>
      <c r="F1306" s="65">
        <f>IFERROR(VLOOKUP(C1306,Pivot!A:C,3,0),0)</f>
        <v>0</v>
      </c>
    </row>
    <row r="1307" spans="1:6" x14ac:dyDescent="0.25">
      <c r="A1307" s="63" t="s">
        <v>103</v>
      </c>
      <c r="B1307" s="64">
        <v>490427934</v>
      </c>
      <c r="C1307" s="64">
        <v>8904027108003</v>
      </c>
      <c r="D1307" s="63" t="s">
        <v>878</v>
      </c>
      <c r="E1307" s="65">
        <f>IFERROR(VLOOKUP(C1307,Pivot!A:B,2,0),0)</f>
        <v>0</v>
      </c>
      <c r="F1307" s="65">
        <f>IFERROR(VLOOKUP(C1307,Pivot!A:C,3,0),0)</f>
        <v>0</v>
      </c>
    </row>
    <row r="1308" spans="1:6" x14ac:dyDescent="0.25">
      <c r="A1308" s="63" t="s">
        <v>103</v>
      </c>
      <c r="B1308" s="64">
        <v>490427934</v>
      </c>
      <c r="C1308" s="64">
        <v>8904027115568</v>
      </c>
      <c r="D1308" s="63" t="s">
        <v>878</v>
      </c>
      <c r="E1308" s="65">
        <f>IFERROR(VLOOKUP(C1308,Pivot!A:B,2,0),0)</f>
        <v>0</v>
      </c>
      <c r="F1308" s="65">
        <f>IFERROR(VLOOKUP(C1308,Pivot!A:C,3,0),0)</f>
        <v>0</v>
      </c>
    </row>
    <row r="1309" spans="1:6" x14ac:dyDescent="0.25">
      <c r="A1309" s="63" t="s">
        <v>103</v>
      </c>
      <c r="B1309" s="64">
        <v>490427934</v>
      </c>
      <c r="C1309" s="64">
        <v>8904027115575</v>
      </c>
      <c r="D1309" s="63" t="s">
        <v>878</v>
      </c>
      <c r="E1309" s="65">
        <f>IFERROR(VLOOKUP(C1309,Pivot!A:B,2,0),0)</f>
        <v>0</v>
      </c>
      <c r="F1309" s="65">
        <f>IFERROR(VLOOKUP(C1309,Pivot!A:C,3,0),0)</f>
        <v>0</v>
      </c>
    </row>
    <row r="1310" spans="1:6" x14ac:dyDescent="0.25">
      <c r="A1310" s="63" t="s">
        <v>103</v>
      </c>
      <c r="B1310" s="64">
        <v>490427934</v>
      </c>
      <c r="C1310" s="64">
        <v>8904027115933</v>
      </c>
      <c r="D1310" s="63" t="s">
        <v>878</v>
      </c>
      <c r="E1310" s="65">
        <f>IFERROR(VLOOKUP(C1310,Pivot!A:B,2,0),0)</f>
        <v>0</v>
      </c>
      <c r="F1310" s="65">
        <f>IFERROR(VLOOKUP(C1310,Pivot!A:C,3,0),0)</f>
        <v>0</v>
      </c>
    </row>
    <row r="1311" spans="1:6" x14ac:dyDescent="0.25">
      <c r="A1311" s="63" t="s">
        <v>103</v>
      </c>
      <c r="B1311" s="64">
        <v>490427934</v>
      </c>
      <c r="C1311" s="64">
        <v>8904027162852</v>
      </c>
      <c r="D1311" s="63" t="s">
        <v>878</v>
      </c>
      <c r="E1311" s="65">
        <f>IFERROR(VLOOKUP(C1311,Pivot!A:B,2,0),0)</f>
        <v>0</v>
      </c>
      <c r="F1311" s="65">
        <f>IFERROR(VLOOKUP(C1311,Pivot!A:C,3,0),0)</f>
        <v>0</v>
      </c>
    </row>
    <row r="1312" spans="1:6" x14ac:dyDescent="0.25">
      <c r="A1312" s="63" t="s">
        <v>103</v>
      </c>
      <c r="B1312" s="64">
        <v>490427934</v>
      </c>
      <c r="C1312" s="64">
        <v>8904027163668</v>
      </c>
      <c r="D1312" s="63" t="s">
        <v>878</v>
      </c>
      <c r="E1312" s="65">
        <f>IFERROR(VLOOKUP(C1312,Pivot!A:B,2,0),0)</f>
        <v>0</v>
      </c>
      <c r="F1312" s="65">
        <f>IFERROR(VLOOKUP(C1312,Pivot!A:C,3,0),0)</f>
        <v>0</v>
      </c>
    </row>
    <row r="1313" spans="1:6" x14ac:dyDescent="0.25">
      <c r="A1313" s="63" t="s">
        <v>103</v>
      </c>
      <c r="B1313" s="64">
        <v>490427934</v>
      </c>
      <c r="C1313" s="64">
        <v>8904027174565</v>
      </c>
      <c r="D1313" s="63" t="s">
        <v>878</v>
      </c>
      <c r="E1313" s="65">
        <f>IFERROR(VLOOKUP(C1313,Pivot!A:B,2,0),0)</f>
        <v>0</v>
      </c>
      <c r="F1313" s="65">
        <f>IFERROR(VLOOKUP(C1313,Pivot!A:C,3,0),0)</f>
        <v>0</v>
      </c>
    </row>
    <row r="1314" spans="1:6" x14ac:dyDescent="0.25">
      <c r="A1314" s="63" t="s">
        <v>103</v>
      </c>
      <c r="B1314" s="64">
        <v>490427934</v>
      </c>
      <c r="C1314" s="64">
        <v>8904027175517</v>
      </c>
      <c r="D1314" s="63" t="s">
        <v>878</v>
      </c>
      <c r="E1314" s="65">
        <f>IFERROR(VLOOKUP(C1314,Pivot!A:B,2,0),0)</f>
        <v>0</v>
      </c>
      <c r="F1314" s="65">
        <f>IFERROR(VLOOKUP(C1314,Pivot!A:C,3,0),0)</f>
        <v>0</v>
      </c>
    </row>
    <row r="1315" spans="1:6" x14ac:dyDescent="0.25">
      <c r="A1315" s="63" t="s">
        <v>103</v>
      </c>
      <c r="B1315" s="64">
        <v>490427934</v>
      </c>
      <c r="C1315" s="64">
        <v>8904027175944</v>
      </c>
      <c r="D1315" s="63" t="s">
        <v>878</v>
      </c>
      <c r="E1315" s="65">
        <f>IFERROR(VLOOKUP(C1315,Pivot!A:B,2,0),0)</f>
        <v>0</v>
      </c>
      <c r="F1315" s="65">
        <f>IFERROR(VLOOKUP(C1315,Pivot!A:C,3,0),0)</f>
        <v>0</v>
      </c>
    </row>
    <row r="1316" spans="1:6" x14ac:dyDescent="0.25">
      <c r="A1316" s="63" t="s">
        <v>103</v>
      </c>
      <c r="B1316" s="64">
        <v>490427934</v>
      </c>
      <c r="C1316" s="64">
        <v>8904027179874</v>
      </c>
      <c r="D1316" s="63" t="s">
        <v>878</v>
      </c>
      <c r="E1316" s="65">
        <f>IFERROR(VLOOKUP(C1316,Pivot!A:B,2,0),0)</f>
        <v>0</v>
      </c>
      <c r="F1316" s="65">
        <f>IFERROR(VLOOKUP(C1316,Pivot!A:C,3,0),0)</f>
        <v>0</v>
      </c>
    </row>
    <row r="1317" spans="1:6" x14ac:dyDescent="0.25">
      <c r="A1317" s="63" t="s">
        <v>103</v>
      </c>
      <c r="B1317" s="64">
        <v>490427934</v>
      </c>
      <c r="C1317" s="64">
        <v>8904027180504</v>
      </c>
      <c r="D1317" s="63" t="s">
        <v>878</v>
      </c>
      <c r="E1317" s="65">
        <f>IFERROR(VLOOKUP(C1317,Pivot!A:B,2,0),0)</f>
        <v>0</v>
      </c>
      <c r="F1317" s="65">
        <f>IFERROR(VLOOKUP(C1317,Pivot!A:C,3,0),0)</f>
        <v>0</v>
      </c>
    </row>
    <row r="1318" spans="1:6" x14ac:dyDescent="0.25">
      <c r="A1318" s="63" t="s">
        <v>103</v>
      </c>
      <c r="B1318" s="64">
        <v>490427934</v>
      </c>
      <c r="C1318" s="64">
        <v>8904027185202</v>
      </c>
      <c r="D1318" s="63" t="s">
        <v>878</v>
      </c>
      <c r="E1318" s="65">
        <f>IFERROR(VLOOKUP(C1318,Pivot!A:B,2,0),0)</f>
        <v>0</v>
      </c>
      <c r="F1318" s="65">
        <f>IFERROR(VLOOKUP(C1318,Pivot!A:C,3,0),0)</f>
        <v>0</v>
      </c>
    </row>
    <row r="1319" spans="1:6" x14ac:dyDescent="0.25">
      <c r="A1319" s="63" t="s">
        <v>103</v>
      </c>
      <c r="B1319" s="64">
        <v>490427934</v>
      </c>
      <c r="C1319" s="64">
        <v>8904027195171</v>
      </c>
      <c r="D1319" s="63" t="s">
        <v>878</v>
      </c>
      <c r="E1319" s="65">
        <f>IFERROR(VLOOKUP(C1319,Pivot!A:B,2,0),0)</f>
        <v>0</v>
      </c>
      <c r="F1319" s="65">
        <f>IFERROR(VLOOKUP(C1319,Pivot!A:C,3,0),0)</f>
        <v>0</v>
      </c>
    </row>
    <row r="1320" spans="1:6" x14ac:dyDescent="0.25">
      <c r="A1320" s="63" t="s">
        <v>103</v>
      </c>
      <c r="B1320" s="64">
        <v>490427934</v>
      </c>
      <c r="C1320" s="64">
        <v>8904027196321</v>
      </c>
      <c r="D1320" s="63" t="s">
        <v>878</v>
      </c>
      <c r="E1320" s="65">
        <f>IFERROR(VLOOKUP(C1320,Pivot!A:B,2,0),0)</f>
        <v>0</v>
      </c>
      <c r="F1320" s="65">
        <f>IFERROR(VLOOKUP(C1320,Pivot!A:C,3,0),0)</f>
        <v>0</v>
      </c>
    </row>
    <row r="1321" spans="1:6" x14ac:dyDescent="0.25">
      <c r="A1321" s="63" t="s">
        <v>103</v>
      </c>
      <c r="B1321" s="64">
        <v>490440465</v>
      </c>
      <c r="C1321" s="64">
        <v>490440465</v>
      </c>
      <c r="D1321" s="63" t="s">
        <v>879</v>
      </c>
      <c r="E1321" s="65">
        <f>IFERROR(VLOOKUP(C1321,Pivot!A:B,2,0),0)</f>
        <v>0</v>
      </c>
      <c r="F1321" s="65">
        <f>IFERROR(VLOOKUP(C1321,Pivot!A:C,3,0),0)</f>
        <v>0</v>
      </c>
    </row>
    <row r="1322" spans="1:6" x14ac:dyDescent="0.25">
      <c r="A1322" s="63" t="s">
        <v>103</v>
      </c>
      <c r="B1322" s="64">
        <v>490440465</v>
      </c>
      <c r="C1322" s="64">
        <v>8901383975003</v>
      </c>
      <c r="D1322" s="63" t="s">
        <v>879</v>
      </c>
      <c r="E1322" s="65">
        <f>IFERROR(VLOOKUP(C1322,Pivot!A:B,2,0),0)</f>
        <v>0</v>
      </c>
      <c r="F1322" s="65">
        <f>IFERROR(VLOOKUP(C1322,Pivot!A:C,3,0),0)</f>
        <v>0</v>
      </c>
    </row>
    <row r="1323" spans="1:6" x14ac:dyDescent="0.25">
      <c r="A1323" s="63" t="s">
        <v>103</v>
      </c>
      <c r="B1323" s="64">
        <v>490440465</v>
      </c>
      <c r="C1323" s="64">
        <v>8901383975010</v>
      </c>
      <c r="D1323" s="63" t="s">
        <v>879</v>
      </c>
      <c r="E1323" s="65">
        <f>IFERROR(VLOOKUP(C1323,Pivot!A:B,2,0),0)</f>
        <v>0</v>
      </c>
      <c r="F1323" s="65">
        <f>IFERROR(VLOOKUP(C1323,Pivot!A:C,3,0),0)</f>
        <v>0</v>
      </c>
    </row>
    <row r="1324" spans="1:6" x14ac:dyDescent="0.25">
      <c r="A1324" s="63" t="s">
        <v>103</v>
      </c>
      <c r="B1324" s="64">
        <v>490440518</v>
      </c>
      <c r="C1324" s="64">
        <v>8901383952400</v>
      </c>
      <c r="D1324" s="63" t="s">
        <v>880</v>
      </c>
      <c r="E1324" s="65">
        <f>IFERROR(VLOOKUP(C1324,Pivot!A:B,2,0),0)</f>
        <v>0</v>
      </c>
      <c r="F1324" s="65">
        <f>IFERROR(VLOOKUP(C1324,Pivot!A:C,3,0),0)</f>
        <v>0</v>
      </c>
    </row>
    <row r="1325" spans="1:6" x14ac:dyDescent="0.25">
      <c r="A1325" s="63" t="s">
        <v>103</v>
      </c>
      <c r="B1325" s="64">
        <v>490440574</v>
      </c>
      <c r="C1325" s="64">
        <v>8901736017107</v>
      </c>
      <c r="D1325" s="63" t="s">
        <v>881</v>
      </c>
      <c r="E1325" s="65">
        <f>IFERROR(VLOOKUP(C1325,Pivot!A:B,2,0),0)</f>
        <v>0</v>
      </c>
      <c r="F1325" s="65">
        <f>IFERROR(VLOOKUP(C1325,Pivot!A:C,3,0),0)</f>
        <v>0</v>
      </c>
    </row>
    <row r="1326" spans="1:6" x14ac:dyDescent="0.25">
      <c r="A1326" s="63" t="s">
        <v>103</v>
      </c>
      <c r="B1326" s="64">
        <v>490440607</v>
      </c>
      <c r="C1326" s="64">
        <v>8901736017503</v>
      </c>
      <c r="D1326" s="63" t="s">
        <v>882</v>
      </c>
      <c r="E1326" s="65">
        <f>IFERROR(VLOOKUP(C1326,Pivot!A:B,2,0),0)</f>
        <v>0</v>
      </c>
      <c r="F1326" s="65">
        <f>IFERROR(VLOOKUP(C1326,Pivot!A:C,3,0),0)</f>
        <v>0</v>
      </c>
    </row>
    <row r="1327" spans="1:6" x14ac:dyDescent="0.25">
      <c r="A1327" s="63" t="s">
        <v>103</v>
      </c>
      <c r="B1327" s="64">
        <v>490440609</v>
      </c>
      <c r="C1327" s="64">
        <v>8901736017534</v>
      </c>
      <c r="D1327" s="63" t="s">
        <v>883</v>
      </c>
      <c r="E1327" s="65">
        <f>IFERROR(VLOOKUP(C1327,Pivot!A:B,2,0),0)</f>
        <v>0</v>
      </c>
      <c r="F1327" s="65">
        <f>IFERROR(VLOOKUP(C1327,Pivot!A:C,3,0),0)</f>
        <v>0</v>
      </c>
    </row>
    <row r="1328" spans="1:6" x14ac:dyDescent="0.25">
      <c r="A1328" s="63" t="s">
        <v>103</v>
      </c>
      <c r="B1328" s="64">
        <v>490440610</v>
      </c>
      <c r="C1328" s="64">
        <v>8901736017541</v>
      </c>
      <c r="D1328" s="63" t="s">
        <v>884</v>
      </c>
      <c r="E1328" s="65">
        <f>IFERROR(VLOOKUP(C1328,Pivot!A:B,2,0),0)</f>
        <v>0</v>
      </c>
      <c r="F1328" s="65">
        <f>IFERROR(VLOOKUP(C1328,Pivot!A:C,3,0),0)</f>
        <v>0</v>
      </c>
    </row>
    <row r="1329" spans="1:6" x14ac:dyDescent="0.25">
      <c r="A1329" s="63" t="s">
        <v>103</v>
      </c>
      <c r="B1329" s="64">
        <v>490440611</v>
      </c>
      <c r="C1329" s="64">
        <v>8901736017558</v>
      </c>
      <c r="D1329" s="63" t="s">
        <v>885</v>
      </c>
      <c r="E1329" s="65">
        <f>IFERROR(VLOOKUP(C1329,Pivot!A:B,2,0),0)</f>
        <v>0</v>
      </c>
      <c r="F1329" s="65">
        <f>IFERROR(VLOOKUP(C1329,Pivot!A:C,3,0),0)</f>
        <v>0</v>
      </c>
    </row>
    <row r="1330" spans="1:6" x14ac:dyDescent="0.25">
      <c r="A1330" s="63" t="s">
        <v>103</v>
      </c>
      <c r="B1330" s="64">
        <v>490440611</v>
      </c>
      <c r="C1330" s="64">
        <v>8901736071741</v>
      </c>
      <c r="D1330" s="63" t="s">
        <v>885</v>
      </c>
      <c r="E1330" s="65">
        <f>IFERROR(VLOOKUP(C1330,Pivot!A:B,2,0),0)</f>
        <v>0</v>
      </c>
      <c r="F1330" s="65">
        <f>IFERROR(VLOOKUP(C1330,Pivot!A:C,3,0),0)</f>
        <v>0</v>
      </c>
    </row>
    <row r="1331" spans="1:6" x14ac:dyDescent="0.25">
      <c r="A1331" s="63" t="s">
        <v>103</v>
      </c>
      <c r="B1331" s="64">
        <v>490440612</v>
      </c>
      <c r="C1331" s="64">
        <v>8901736017565</v>
      </c>
      <c r="D1331" s="63" t="s">
        <v>886</v>
      </c>
      <c r="E1331" s="65">
        <f>IFERROR(VLOOKUP(C1331,Pivot!A:B,2,0),0)</f>
        <v>0</v>
      </c>
      <c r="F1331" s="65">
        <f>IFERROR(VLOOKUP(C1331,Pivot!A:C,3,0),0)</f>
        <v>0</v>
      </c>
    </row>
    <row r="1332" spans="1:6" x14ac:dyDescent="0.25">
      <c r="A1332" s="63" t="s">
        <v>103</v>
      </c>
      <c r="B1332" s="64">
        <v>490440613</v>
      </c>
      <c r="C1332" s="64">
        <v>8901736017572</v>
      </c>
      <c r="D1332" s="63" t="s">
        <v>887</v>
      </c>
      <c r="E1332" s="65">
        <f>IFERROR(VLOOKUP(C1332,Pivot!A:B,2,0),0)</f>
        <v>0</v>
      </c>
      <c r="F1332" s="65">
        <f>IFERROR(VLOOKUP(C1332,Pivot!A:C,3,0),0)</f>
        <v>0</v>
      </c>
    </row>
    <row r="1333" spans="1:6" x14ac:dyDescent="0.25">
      <c r="A1333" s="63" t="s">
        <v>103</v>
      </c>
      <c r="B1333" s="64">
        <v>490440615</v>
      </c>
      <c r="C1333" s="64">
        <v>8901736017596</v>
      </c>
      <c r="D1333" s="63" t="s">
        <v>888</v>
      </c>
      <c r="E1333" s="65">
        <f>IFERROR(VLOOKUP(C1333,Pivot!A:B,2,0),0)</f>
        <v>0</v>
      </c>
      <c r="F1333" s="65">
        <f>IFERROR(VLOOKUP(C1333,Pivot!A:C,3,0),0)</f>
        <v>0</v>
      </c>
    </row>
    <row r="1334" spans="1:6" x14ac:dyDescent="0.25">
      <c r="A1334" s="63" t="s">
        <v>103</v>
      </c>
      <c r="B1334" s="64">
        <v>490440649</v>
      </c>
      <c r="C1334" s="64">
        <v>8901736017930</v>
      </c>
      <c r="D1334" s="63" t="s">
        <v>889</v>
      </c>
      <c r="E1334" s="65">
        <f>IFERROR(VLOOKUP(C1334,Pivot!A:B,2,0),0)</f>
        <v>0</v>
      </c>
      <c r="F1334" s="65">
        <f>IFERROR(VLOOKUP(C1334,Pivot!A:C,3,0),0)</f>
        <v>0</v>
      </c>
    </row>
    <row r="1335" spans="1:6" x14ac:dyDescent="0.25">
      <c r="A1335" s="63" t="s">
        <v>103</v>
      </c>
      <c r="B1335" s="64">
        <v>490440650</v>
      </c>
      <c r="C1335" s="64">
        <v>8901736017947</v>
      </c>
      <c r="D1335" s="63" t="s">
        <v>890</v>
      </c>
      <c r="E1335" s="65">
        <f>IFERROR(VLOOKUP(C1335,Pivot!A:B,2,0),0)</f>
        <v>0</v>
      </c>
      <c r="F1335" s="65">
        <f>IFERROR(VLOOKUP(C1335,Pivot!A:C,3,0),0)</f>
        <v>0</v>
      </c>
    </row>
    <row r="1336" spans="1:6" x14ac:dyDescent="0.25">
      <c r="A1336" s="63" t="s">
        <v>103</v>
      </c>
      <c r="B1336" s="64">
        <v>490440651</v>
      </c>
      <c r="C1336" s="64">
        <v>8901736017954</v>
      </c>
      <c r="D1336" s="63" t="s">
        <v>891</v>
      </c>
      <c r="E1336" s="65">
        <f>IFERROR(VLOOKUP(C1336,Pivot!A:B,2,0),0)</f>
        <v>0</v>
      </c>
      <c r="F1336" s="65">
        <f>IFERROR(VLOOKUP(C1336,Pivot!A:C,3,0),0)</f>
        <v>0</v>
      </c>
    </row>
    <row r="1337" spans="1:6" x14ac:dyDescent="0.25">
      <c r="A1337" s="63" t="s">
        <v>103</v>
      </c>
      <c r="B1337" s="64">
        <v>490450340</v>
      </c>
      <c r="C1337" s="64">
        <v>83056081100</v>
      </c>
      <c r="D1337" s="63" t="s">
        <v>892</v>
      </c>
      <c r="E1337" s="65">
        <f>IFERROR(VLOOKUP(C1337,Pivot!A:B,2,0),0)</f>
        <v>0</v>
      </c>
      <c r="F1337" s="65">
        <f>IFERROR(VLOOKUP(C1337,Pivot!A:C,3,0),0)</f>
        <v>0</v>
      </c>
    </row>
    <row r="1338" spans="1:6" x14ac:dyDescent="0.25">
      <c r="A1338" s="63" t="s">
        <v>103</v>
      </c>
      <c r="B1338" s="64">
        <v>490450340</v>
      </c>
      <c r="C1338" s="64">
        <v>83056082107</v>
      </c>
      <c r="D1338" s="63" t="s">
        <v>892</v>
      </c>
      <c r="E1338" s="65">
        <f>IFERROR(VLOOKUP(C1338,Pivot!A:B,2,0),0)</f>
        <v>0</v>
      </c>
      <c r="F1338" s="65">
        <f>IFERROR(VLOOKUP(C1338,Pivot!A:C,3,0),0)</f>
        <v>0</v>
      </c>
    </row>
    <row r="1339" spans="1:6" x14ac:dyDescent="0.25">
      <c r="A1339" s="63" t="s">
        <v>103</v>
      </c>
      <c r="B1339" s="64">
        <v>490456951</v>
      </c>
      <c r="C1339" s="64">
        <v>4891813883074</v>
      </c>
      <c r="D1339" s="63" t="s">
        <v>893</v>
      </c>
      <c r="E1339" s="65">
        <f>IFERROR(VLOOKUP(C1339,Pivot!A:B,2,0),0)</f>
        <v>0</v>
      </c>
      <c r="F1339" s="65">
        <f>IFERROR(VLOOKUP(C1339,Pivot!A:C,3,0),0)</f>
        <v>0</v>
      </c>
    </row>
    <row r="1340" spans="1:6" x14ac:dyDescent="0.25">
      <c r="A1340" s="63" t="s">
        <v>103</v>
      </c>
      <c r="B1340" s="64">
        <v>490456951</v>
      </c>
      <c r="C1340" s="64">
        <v>4891813884293</v>
      </c>
      <c r="D1340" s="63" t="s">
        <v>893</v>
      </c>
      <c r="E1340" s="65">
        <f>IFERROR(VLOOKUP(C1340,Pivot!A:B,2,0),0)</f>
        <v>0</v>
      </c>
      <c r="F1340" s="65">
        <f>IFERROR(VLOOKUP(C1340,Pivot!A:C,3,0),0)</f>
        <v>0</v>
      </c>
    </row>
    <row r="1341" spans="1:6" x14ac:dyDescent="0.25">
      <c r="A1341" s="63" t="s">
        <v>103</v>
      </c>
      <c r="B1341" s="64">
        <v>490456951</v>
      </c>
      <c r="C1341" s="64">
        <v>490456951</v>
      </c>
      <c r="D1341" s="63" t="s">
        <v>893</v>
      </c>
      <c r="E1341" s="65">
        <f>IFERROR(VLOOKUP(C1341,Pivot!A:B,2,0),0)</f>
        <v>0</v>
      </c>
      <c r="F1341" s="65">
        <f>IFERROR(VLOOKUP(C1341,Pivot!A:C,3,0),0)</f>
        <v>0</v>
      </c>
    </row>
    <row r="1342" spans="1:6" x14ac:dyDescent="0.25">
      <c r="A1342" s="63" t="s">
        <v>103</v>
      </c>
      <c r="B1342" s="64">
        <v>490456952</v>
      </c>
      <c r="C1342" s="64">
        <v>4891813883081</v>
      </c>
      <c r="D1342" s="63" t="s">
        <v>894</v>
      </c>
      <c r="E1342" s="65">
        <f>IFERROR(VLOOKUP(C1342,Pivot!A:B,2,0),0)</f>
        <v>0</v>
      </c>
      <c r="F1342" s="65">
        <f>IFERROR(VLOOKUP(C1342,Pivot!A:C,3,0),0)</f>
        <v>0</v>
      </c>
    </row>
    <row r="1343" spans="1:6" x14ac:dyDescent="0.25">
      <c r="A1343" s="63" t="s">
        <v>103</v>
      </c>
      <c r="B1343" s="64">
        <v>490456953</v>
      </c>
      <c r="C1343" s="64">
        <v>4891813883098</v>
      </c>
      <c r="D1343" s="63" t="s">
        <v>895</v>
      </c>
      <c r="E1343" s="65">
        <f>IFERROR(VLOOKUP(C1343,Pivot!A:B,2,0),0)</f>
        <v>0</v>
      </c>
      <c r="F1343" s="65">
        <f>IFERROR(VLOOKUP(C1343,Pivot!A:C,3,0),0)</f>
        <v>0</v>
      </c>
    </row>
    <row r="1344" spans="1:6" x14ac:dyDescent="0.25">
      <c r="A1344" s="63" t="s">
        <v>103</v>
      </c>
      <c r="B1344" s="64">
        <v>490456954</v>
      </c>
      <c r="C1344" s="64">
        <v>4891813883104</v>
      </c>
      <c r="D1344" s="63" t="s">
        <v>896</v>
      </c>
      <c r="E1344" s="65">
        <f>IFERROR(VLOOKUP(C1344,Pivot!A:B,2,0),0)</f>
        <v>0</v>
      </c>
      <c r="F1344" s="65">
        <f>IFERROR(VLOOKUP(C1344,Pivot!A:C,3,0),0)</f>
        <v>0</v>
      </c>
    </row>
    <row r="1345" spans="1:6" x14ac:dyDescent="0.25">
      <c r="A1345" s="63" t="s">
        <v>103</v>
      </c>
      <c r="B1345" s="64">
        <v>490457024</v>
      </c>
      <c r="C1345" s="64">
        <v>93577255232</v>
      </c>
      <c r="D1345" s="63" t="s">
        <v>897</v>
      </c>
      <c r="E1345" s="65">
        <f>IFERROR(VLOOKUP(C1345,Pivot!A:B,2,0),0)</f>
        <v>0</v>
      </c>
      <c r="F1345" s="65">
        <f>IFERROR(VLOOKUP(C1345,Pivot!A:C,3,0),0)</f>
        <v>0</v>
      </c>
    </row>
    <row r="1346" spans="1:6" x14ac:dyDescent="0.25">
      <c r="A1346" s="63" t="s">
        <v>103</v>
      </c>
      <c r="B1346" s="64">
        <v>490457026</v>
      </c>
      <c r="C1346" s="64">
        <v>93577255836</v>
      </c>
      <c r="D1346" s="63" t="s">
        <v>898</v>
      </c>
      <c r="E1346" s="65">
        <f>IFERROR(VLOOKUP(C1346,Pivot!A:B,2,0),0)</f>
        <v>0</v>
      </c>
      <c r="F1346" s="65">
        <f>IFERROR(VLOOKUP(C1346,Pivot!A:C,3,0),0)</f>
        <v>0</v>
      </c>
    </row>
    <row r="1347" spans="1:6" x14ac:dyDescent="0.25">
      <c r="A1347" s="63" t="s">
        <v>103</v>
      </c>
      <c r="B1347" s="64">
        <v>490457028</v>
      </c>
      <c r="C1347" s="64">
        <v>93577255638</v>
      </c>
      <c r="D1347" s="63" t="s">
        <v>899</v>
      </c>
      <c r="E1347" s="65">
        <f>IFERROR(VLOOKUP(C1347,Pivot!A:B,2,0),0)</f>
        <v>0</v>
      </c>
      <c r="F1347" s="65">
        <f>IFERROR(VLOOKUP(C1347,Pivot!A:C,3,0),0)</f>
        <v>0</v>
      </c>
    </row>
    <row r="1348" spans="1:6" x14ac:dyDescent="0.25">
      <c r="A1348" s="63" t="s">
        <v>103</v>
      </c>
      <c r="B1348" s="64">
        <v>490457034</v>
      </c>
      <c r="C1348" s="64">
        <v>4893993120147</v>
      </c>
      <c r="D1348" s="63" t="s">
        <v>900</v>
      </c>
      <c r="E1348" s="65">
        <f>IFERROR(VLOOKUP(C1348,Pivot!A:B,2,0),0)</f>
        <v>0</v>
      </c>
      <c r="F1348" s="65">
        <f>IFERROR(VLOOKUP(C1348,Pivot!A:C,3,0),0)</f>
        <v>0</v>
      </c>
    </row>
    <row r="1349" spans="1:6" x14ac:dyDescent="0.25">
      <c r="A1349" s="63" t="s">
        <v>103</v>
      </c>
      <c r="B1349" s="64">
        <v>490457037</v>
      </c>
      <c r="C1349" s="64">
        <v>4893993120192</v>
      </c>
      <c r="D1349" s="63" t="s">
        <v>901</v>
      </c>
      <c r="E1349" s="65">
        <f>IFERROR(VLOOKUP(C1349,Pivot!A:B,2,0),0)</f>
        <v>0</v>
      </c>
      <c r="F1349" s="65">
        <f>IFERROR(VLOOKUP(C1349,Pivot!A:C,3,0),0)</f>
        <v>0</v>
      </c>
    </row>
    <row r="1350" spans="1:6" x14ac:dyDescent="0.25">
      <c r="A1350" s="63" t="s">
        <v>103</v>
      </c>
      <c r="B1350" s="64">
        <v>490457043</v>
      </c>
      <c r="C1350" s="64">
        <v>4893993120291</v>
      </c>
      <c r="D1350" s="63" t="s">
        <v>902</v>
      </c>
      <c r="E1350" s="65">
        <f>IFERROR(VLOOKUP(C1350,Pivot!A:B,2,0),0)</f>
        <v>0</v>
      </c>
      <c r="F1350" s="65">
        <f>IFERROR(VLOOKUP(C1350,Pivot!A:C,3,0),0)</f>
        <v>0</v>
      </c>
    </row>
    <row r="1351" spans="1:6" x14ac:dyDescent="0.25">
      <c r="A1351" s="63" t="s">
        <v>103</v>
      </c>
      <c r="B1351" s="64">
        <v>490457043</v>
      </c>
      <c r="C1351" s="64">
        <v>490457043</v>
      </c>
      <c r="D1351" s="63" t="s">
        <v>902</v>
      </c>
      <c r="E1351" s="65">
        <f>IFERROR(VLOOKUP(C1351,Pivot!A:B,2,0),0)</f>
        <v>0</v>
      </c>
      <c r="F1351" s="65">
        <f>IFERROR(VLOOKUP(C1351,Pivot!A:C,3,0),0)</f>
        <v>0</v>
      </c>
    </row>
    <row r="1352" spans="1:6" x14ac:dyDescent="0.25">
      <c r="A1352" s="63" t="s">
        <v>103</v>
      </c>
      <c r="B1352" s="64">
        <v>490457044</v>
      </c>
      <c r="C1352" s="64">
        <v>4893993120307</v>
      </c>
      <c r="D1352" s="63" t="s">
        <v>903</v>
      </c>
      <c r="E1352" s="65">
        <f>IFERROR(VLOOKUP(C1352,Pivot!A:B,2,0),0)</f>
        <v>0</v>
      </c>
      <c r="F1352" s="65">
        <f>IFERROR(VLOOKUP(C1352,Pivot!A:C,3,0),0)</f>
        <v>0</v>
      </c>
    </row>
    <row r="1353" spans="1:6" x14ac:dyDescent="0.25">
      <c r="A1353" s="63" t="s">
        <v>103</v>
      </c>
      <c r="B1353" s="64">
        <v>490457048</v>
      </c>
      <c r="C1353" s="64">
        <v>4893993120352</v>
      </c>
      <c r="D1353" s="63" t="s">
        <v>904</v>
      </c>
      <c r="E1353" s="65">
        <f>IFERROR(VLOOKUP(C1353,Pivot!A:B,2,0),0)</f>
        <v>0</v>
      </c>
      <c r="F1353" s="65">
        <f>IFERROR(VLOOKUP(C1353,Pivot!A:C,3,0),0)</f>
        <v>0</v>
      </c>
    </row>
    <row r="1354" spans="1:6" x14ac:dyDescent="0.25">
      <c r="A1354" s="63" t="s">
        <v>103</v>
      </c>
      <c r="B1354" s="64">
        <v>490457055</v>
      </c>
      <c r="C1354" s="64">
        <v>4893993120444</v>
      </c>
      <c r="D1354" s="63" t="s">
        <v>905</v>
      </c>
      <c r="E1354" s="65">
        <f>IFERROR(VLOOKUP(C1354,Pivot!A:B,2,0),0)</f>
        <v>0</v>
      </c>
      <c r="F1354" s="65">
        <f>IFERROR(VLOOKUP(C1354,Pivot!A:C,3,0),0)</f>
        <v>0</v>
      </c>
    </row>
    <row r="1355" spans="1:6" x14ac:dyDescent="0.25">
      <c r="A1355" s="63" t="s">
        <v>103</v>
      </c>
      <c r="B1355" s="64">
        <v>490457055</v>
      </c>
      <c r="C1355" s="64">
        <v>490457055</v>
      </c>
      <c r="D1355" s="63" t="s">
        <v>905</v>
      </c>
      <c r="E1355" s="65">
        <f>IFERROR(VLOOKUP(C1355,Pivot!A:B,2,0),0)</f>
        <v>0</v>
      </c>
      <c r="F1355" s="65">
        <f>IFERROR(VLOOKUP(C1355,Pivot!A:C,3,0),0)</f>
        <v>0</v>
      </c>
    </row>
    <row r="1356" spans="1:6" x14ac:dyDescent="0.25">
      <c r="A1356" s="63" t="s">
        <v>103</v>
      </c>
      <c r="B1356" s="64">
        <v>490457056</v>
      </c>
      <c r="C1356" s="64">
        <v>4893993120468</v>
      </c>
      <c r="D1356" s="63" t="s">
        <v>906</v>
      </c>
      <c r="E1356" s="65">
        <f>IFERROR(VLOOKUP(C1356,Pivot!A:B,2,0),0)</f>
        <v>0</v>
      </c>
      <c r="F1356" s="65">
        <f>IFERROR(VLOOKUP(C1356,Pivot!A:C,3,0),0)</f>
        <v>0</v>
      </c>
    </row>
    <row r="1357" spans="1:6" x14ac:dyDescent="0.25">
      <c r="A1357" s="63" t="s">
        <v>103</v>
      </c>
      <c r="B1357" s="64">
        <v>490457056</v>
      </c>
      <c r="C1357" s="64">
        <v>490457056</v>
      </c>
      <c r="D1357" s="63" t="s">
        <v>906</v>
      </c>
      <c r="E1357" s="65">
        <f>IFERROR(VLOOKUP(C1357,Pivot!A:B,2,0),0)</f>
        <v>0</v>
      </c>
      <c r="F1357" s="65">
        <f>IFERROR(VLOOKUP(C1357,Pivot!A:C,3,0),0)</f>
        <v>0</v>
      </c>
    </row>
    <row r="1358" spans="1:6" x14ac:dyDescent="0.25">
      <c r="A1358" s="63" t="s">
        <v>103</v>
      </c>
      <c r="B1358" s="64">
        <v>490479803</v>
      </c>
      <c r="C1358" s="64">
        <v>8901137101023</v>
      </c>
      <c r="D1358" s="63" t="s">
        <v>907</v>
      </c>
      <c r="E1358" s="65">
        <f>IFERROR(VLOOKUP(C1358,Pivot!A:B,2,0),0)</f>
        <v>0</v>
      </c>
      <c r="F1358" s="65">
        <f>IFERROR(VLOOKUP(C1358,Pivot!A:C,3,0),0)</f>
        <v>0</v>
      </c>
    </row>
    <row r="1359" spans="1:6" x14ac:dyDescent="0.25">
      <c r="A1359" s="63" t="s">
        <v>103</v>
      </c>
      <c r="B1359" s="64">
        <v>490479813</v>
      </c>
      <c r="C1359" s="64">
        <v>4893156045607</v>
      </c>
      <c r="D1359" s="63" t="s">
        <v>908</v>
      </c>
      <c r="E1359" s="65">
        <f>IFERROR(VLOOKUP(C1359,Pivot!A:B,2,0),0)</f>
        <v>0</v>
      </c>
      <c r="F1359" s="65">
        <f>IFERROR(VLOOKUP(C1359,Pivot!A:C,3,0),0)</f>
        <v>0</v>
      </c>
    </row>
    <row r="1360" spans="1:6" x14ac:dyDescent="0.25">
      <c r="A1360" s="63" t="s">
        <v>103</v>
      </c>
      <c r="B1360" s="64">
        <v>490490176</v>
      </c>
      <c r="C1360" s="64">
        <v>8904108400675</v>
      </c>
      <c r="D1360" s="63" t="s">
        <v>909</v>
      </c>
      <c r="E1360" s="65">
        <f>IFERROR(VLOOKUP(C1360,Pivot!A:B,2,0),0)</f>
        <v>0</v>
      </c>
      <c r="F1360" s="65">
        <f>IFERROR(VLOOKUP(C1360,Pivot!A:C,3,0),0)</f>
        <v>0</v>
      </c>
    </row>
    <row r="1361" spans="1:6" x14ac:dyDescent="0.25">
      <c r="A1361" s="63" t="s">
        <v>103</v>
      </c>
      <c r="B1361" s="64">
        <v>490490177</v>
      </c>
      <c r="C1361" s="64">
        <v>8904108400699</v>
      </c>
      <c r="D1361" s="63" t="s">
        <v>910</v>
      </c>
      <c r="E1361" s="65">
        <f>IFERROR(VLOOKUP(C1361,Pivot!A:B,2,0),0)</f>
        <v>0</v>
      </c>
      <c r="F1361" s="65">
        <f>IFERROR(VLOOKUP(C1361,Pivot!A:C,3,0),0)</f>
        <v>0</v>
      </c>
    </row>
    <row r="1362" spans="1:6" x14ac:dyDescent="0.25">
      <c r="A1362" s="63" t="s">
        <v>103</v>
      </c>
      <c r="B1362" s="64">
        <v>490490178</v>
      </c>
      <c r="C1362" s="64">
        <v>8904108400712</v>
      </c>
      <c r="D1362" s="63" t="s">
        <v>911</v>
      </c>
      <c r="E1362" s="65">
        <f>IFERROR(VLOOKUP(C1362,Pivot!A:B,2,0),0)</f>
        <v>0</v>
      </c>
      <c r="F1362" s="65">
        <f>IFERROR(VLOOKUP(C1362,Pivot!A:C,3,0),0)</f>
        <v>0</v>
      </c>
    </row>
    <row r="1363" spans="1:6" x14ac:dyDescent="0.25">
      <c r="A1363" s="63" t="s">
        <v>103</v>
      </c>
      <c r="B1363" s="64">
        <v>490496377</v>
      </c>
      <c r="C1363" s="64">
        <v>32244049170</v>
      </c>
      <c r="D1363" s="63" t="s">
        <v>912</v>
      </c>
      <c r="E1363" s="65">
        <f>IFERROR(VLOOKUP(C1363,Pivot!A:B,2,0),0)</f>
        <v>0</v>
      </c>
      <c r="F1363" s="65">
        <f>IFERROR(VLOOKUP(C1363,Pivot!A:C,3,0),0)</f>
        <v>0</v>
      </c>
    </row>
    <row r="1364" spans="1:6" x14ac:dyDescent="0.25">
      <c r="A1364" s="63" t="s">
        <v>103</v>
      </c>
      <c r="B1364" s="64">
        <v>490496377</v>
      </c>
      <c r="C1364" s="64">
        <v>653569887447</v>
      </c>
      <c r="D1364" s="63" t="s">
        <v>912</v>
      </c>
      <c r="E1364" s="65">
        <f>IFERROR(VLOOKUP(C1364,Pivot!A:B,2,0),0)</f>
        <v>0</v>
      </c>
      <c r="F1364" s="65">
        <f>IFERROR(VLOOKUP(C1364,Pivot!A:C,3,0),0)</f>
        <v>0</v>
      </c>
    </row>
    <row r="1365" spans="1:6" x14ac:dyDescent="0.25">
      <c r="A1365" s="63" t="s">
        <v>103</v>
      </c>
      <c r="B1365" s="64">
        <v>490496380</v>
      </c>
      <c r="C1365" s="64">
        <v>5011666070707</v>
      </c>
      <c r="D1365" s="63" t="s">
        <v>913</v>
      </c>
      <c r="E1365" s="65">
        <f>IFERROR(VLOOKUP(C1365,Pivot!A:B,2,0),0)</f>
        <v>0</v>
      </c>
      <c r="F1365" s="65">
        <f>IFERROR(VLOOKUP(C1365,Pivot!A:C,3,0),0)</f>
        <v>0</v>
      </c>
    </row>
    <row r="1366" spans="1:6" x14ac:dyDescent="0.25">
      <c r="A1366" s="63" t="s">
        <v>103</v>
      </c>
      <c r="B1366" s="64">
        <v>490496387</v>
      </c>
      <c r="C1366" s="64">
        <v>8901383960702</v>
      </c>
      <c r="D1366" s="63" t="s">
        <v>914</v>
      </c>
      <c r="E1366" s="65">
        <f>IFERROR(VLOOKUP(C1366,Pivot!A:B,2,0),0)</f>
        <v>0</v>
      </c>
      <c r="F1366" s="65">
        <f>IFERROR(VLOOKUP(C1366,Pivot!A:C,3,0),0)</f>
        <v>0</v>
      </c>
    </row>
    <row r="1367" spans="1:6" x14ac:dyDescent="0.25">
      <c r="A1367" s="63" t="s">
        <v>103</v>
      </c>
      <c r="B1367" s="64">
        <v>490496388</v>
      </c>
      <c r="C1367" s="64">
        <v>5011666070288</v>
      </c>
      <c r="D1367" s="63" t="s">
        <v>915</v>
      </c>
      <c r="E1367" s="65">
        <f>IFERROR(VLOOKUP(C1367,Pivot!A:B,2,0),0)</f>
        <v>0</v>
      </c>
      <c r="F1367" s="65">
        <f>IFERROR(VLOOKUP(C1367,Pivot!A:C,3,0),0)</f>
        <v>0</v>
      </c>
    </row>
    <row r="1368" spans="1:6" x14ac:dyDescent="0.25">
      <c r="A1368" s="63" t="s">
        <v>103</v>
      </c>
      <c r="B1368" s="64">
        <v>490514505</v>
      </c>
      <c r="C1368" s="64">
        <v>50803782030</v>
      </c>
      <c r="D1368" s="63" t="s">
        <v>916</v>
      </c>
      <c r="E1368" s="65">
        <f>IFERROR(VLOOKUP(C1368,Pivot!A:B,2,0),0)</f>
        <v>0</v>
      </c>
      <c r="F1368" s="65">
        <f>IFERROR(VLOOKUP(C1368,Pivot!A:C,3,0),0)</f>
        <v>0</v>
      </c>
    </row>
    <row r="1369" spans="1:6" x14ac:dyDescent="0.25">
      <c r="A1369" s="63" t="s">
        <v>103</v>
      </c>
      <c r="B1369" s="64">
        <v>490514509</v>
      </c>
      <c r="C1369" s="64">
        <v>50803787035</v>
      </c>
      <c r="D1369" s="63" t="s">
        <v>917</v>
      </c>
      <c r="E1369" s="65">
        <f>IFERROR(VLOOKUP(C1369,Pivot!A:B,2,0),0)</f>
        <v>0</v>
      </c>
      <c r="F1369" s="65">
        <f>IFERROR(VLOOKUP(C1369,Pivot!A:C,3,0),0)</f>
        <v>0</v>
      </c>
    </row>
    <row r="1370" spans="1:6" x14ac:dyDescent="0.25">
      <c r="A1370" s="63" t="s">
        <v>103</v>
      </c>
      <c r="B1370" s="64">
        <v>490519112</v>
      </c>
      <c r="C1370" s="64">
        <v>490519112</v>
      </c>
      <c r="D1370" s="63" t="s">
        <v>918</v>
      </c>
      <c r="E1370" s="65">
        <f>IFERROR(VLOOKUP(C1370,Pivot!A:B,2,0),0)</f>
        <v>0</v>
      </c>
      <c r="F1370" s="65">
        <f>IFERROR(VLOOKUP(C1370,Pivot!A:C,3,0),0)</f>
        <v>0</v>
      </c>
    </row>
    <row r="1371" spans="1:6" x14ac:dyDescent="0.25">
      <c r="A1371" s="63" t="s">
        <v>103</v>
      </c>
      <c r="B1371" s="64">
        <v>490519112</v>
      </c>
      <c r="C1371" s="64">
        <v>8809208140516</v>
      </c>
      <c r="D1371" s="63" t="s">
        <v>918</v>
      </c>
      <c r="E1371" s="65">
        <f>IFERROR(VLOOKUP(C1371,Pivot!A:B,2,0),0)</f>
        <v>0</v>
      </c>
      <c r="F1371" s="65">
        <f>IFERROR(VLOOKUP(C1371,Pivot!A:C,3,0),0)</f>
        <v>0</v>
      </c>
    </row>
    <row r="1372" spans="1:6" x14ac:dyDescent="0.25">
      <c r="A1372" s="63" t="s">
        <v>103</v>
      </c>
      <c r="B1372" s="64">
        <v>490520614</v>
      </c>
      <c r="C1372" s="64">
        <v>771171180951</v>
      </c>
      <c r="D1372" s="63" t="s">
        <v>919</v>
      </c>
      <c r="E1372" s="65">
        <f>IFERROR(VLOOKUP(C1372,Pivot!A:B,2,0),0)</f>
        <v>0</v>
      </c>
      <c r="F1372" s="65">
        <f>IFERROR(VLOOKUP(C1372,Pivot!A:C,3,0),0)</f>
        <v>0</v>
      </c>
    </row>
    <row r="1373" spans="1:6" x14ac:dyDescent="0.25">
      <c r="A1373" s="63" t="s">
        <v>103</v>
      </c>
      <c r="B1373" s="64">
        <v>490520614</v>
      </c>
      <c r="C1373" s="64">
        <v>8901736018432</v>
      </c>
      <c r="D1373" s="63" t="s">
        <v>919</v>
      </c>
      <c r="E1373" s="65">
        <f>IFERROR(VLOOKUP(C1373,Pivot!A:B,2,0),0)</f>
        <v>0</v>
      </c>
      <c r="F1373" s="65">
        <f>IFERROR(VLOOKUP(C1373,Pivot!A:C,3,0),0)</f>
        <v>0</v>
      </c>
    </row>
    <row r="1374" spans="1:6" x14ac:dyDescent="0.25">
      <c r="A1374" s="63" t="s">
        <v>103</v>
      </c>
      <c r="B1374" s="64">
        <v>490520616</v>
      </c>
      <c r="C1374" s="64">
        <v>771171180852</v>
      </c>
      <c r="D1374" s="63" t="s">
        <v>920</v>
      </c>
      <c r="E1374" s="65">
        <f>IFERROR(VLOOKUP(C1374,Pivot!A:B,2,0),0)</f>
        <v>0</v>
      </c>
      <c r="F1374" s="65">
        <f>IFERROR(VLOOKUP(C1374,Pivot!A:C,3,0),0)</f>
        <v>0</v>
      </c>
    </row>
    <row r="1375" spans="1:6" x14ac:dyDescent="0.25">
      <c r="A1375" s="63" t="s">
        <v>103</v>
      </c>
      <c r="B1375" s="64">
        <v>490520616</v>
      </c>
      <c r="C1375" s="64">
        <v>8901736018456</v>
      </c>
      <c r="D1375" s="63" t="s">
        <v>920</v>
      </c>
      <c r="E1375" s="65">
        <f>IFERROR(VLOOKUP(C1375,Pivot!A:B,2,0),0)</f>
        <v>0</v>
      </c>
      <c r="F1375" s="65">
        <f>IFERROR(VLOOKUP(C1375,Pivot!A:C,3,0),0)</f>
        <v>0</v>
      </c>
    </row>
    <row r="1376" spans="1:6" x14ac:dyDescent="0.25">
      <c r="A1376" s="63" t="s">
        <v>103</v>
      </c>
      <c r="B1376" s="64">
        <v>490520617</v>
      </c>
      <c r="C1376" s="64">
        <v>771171181392</v>
      </c>
      <c r="D1376" s="63" t="s">
        <v>921</v>
      </c>
      <c r="E1376" s="65">
        <f>IFERROR(VLOOKUP(C1376,Pivot!A:B,2,0),0)</f>
        <v>0</v>
      </c>
      <c r="F1376" s="65">
        <f>IFERROR(VLOOKUP(C1376,Pivot!A:C,3,0),0)</f>
        <v>0</v>
      </c>
    </row>
    <row r="1377" spans="1:6" x14ac:dyDescent="0.25">
      <c r="A1377" s="63" t="s">
        <v>103</v>
      </c>
      <c r="B1377" s="64">
        <v>490520617</v>
      </c>
      <c r="C1377" s="64">
        <v>8901736018494</v>
      </c>
      <c r="D1377" s="63" t="s">
        <v>921</v>
      </c>
      <c r="E1377" s="65">
        <f>IFERROR(VLOOKUP(C1377,Pivot!A:B,2,0),0)</f>
        <v>0</v>
      </c>
      <c r="F1377" s="65">
        <f>IFERROR(VLOOKUP(C1377,Pivot!A:C,3,0),0)</f>
        <v>0</v>
      </c>
    </row>
    <row r="1378" spans="1:6" x14ac:dyDescent="0.25">
      <c r="A1378" s="63" t="s">
        <v>103</v>
      </c>
      <c r="B1378" s="64">
        <v>490520622</v>
      </c>
      <c r="C1378" s="64">
        <v>4892762034685</v>
      </c>
      <c r="D1378" s="63" t="s">
        <v>922</v>
      </c>
      <c r="E1378" s="65">
        <f>IFERROR(VLOOKUP(C1378,Pivot!A:B,2,0),0)</f>
        <v>0</v>
      </c>
      <c r="F1378" s="65">
        <f>IFERROR(VLOOKUP(C1378,Pivot!A:C,3,0),0)</f>
        <v>0</v>
      </c>
    </row>
    <row r="1379" spans="1:6" x14ac:dyDescent="0.25">
      <c r="A1379" s="63" t="s">
        <v>103</v>
      </c>
      <c r="B1379" s="64">
        <v>490520622</v>
      </c>
      <c r="C1379" s="64">
        <v>8901736018555</v>
      </c>
      <c r="D1379" s="63" t="s">
        <v>922</v>
      </c>
      <c r="E1379" s="65">
        <f>IFERROR(VLOOKUP(C1379,Pivot!A:B,2,0),0)</f>
        <v>0</v>
      </c>
      <c r="F1379" s="65">
        <f>IFERROR(VLOOKUP(C1379,Pivot!A:C,3,0),0)</f>
        <v>0</v>
      </c>
    </row>
    <row r="1380" spans="1:6" x14ac:dyDescent="0.25">
      <c r="A1380" s="63" t="s">
        <v>103</v>
      </c>
      <c r="B1380" s="64">
        <v>490528108</v>
      </c>
      <c r="C1380" s="64">
        <v>490528108</v>
      </c>
      <c r="D1380" s="63" t="s">
        <v>923</v>
      </c>
      <c r="E1380" s="65">
        <f>IFERROR(VLOOKUP(C1380,Pivot!A:B,2,0),0)</f>
        <v>0</v>
      </c>
      <c r="F1380" s="65">
        <f>IFERROR(VLOOKUP(C1380,Pivot!A:C,3,0),0)</f>
        <v>0</v>
      </c>
    </row>
    <row r="1381" spans="1:6" x14ac:dyDescent="0.25">
      <c r="A1381" s="63" t="s">
        <v>103</v>
      </c>
      <c r="B1381" s="64">
        <v>490528108</v>
      </c>
      <c r="C1381" s="64">
        <v>8903568123452</v>
      </c>
      <c r="D1381" s="63" t="s">
        <v>923</v>
      </c>
      <c r="E1381" s="65">
        <f>IFERROR(VLOOKUP(C1381,Pivot!A:B,2,0),0)</f>
        <v>0</v>
      </c>
      <c r="F1381" s="65">
        <f>IFERROR(VLOOKUP(C1381,Pivot!A:C,3,0),0)</f>
        <v>0</v>
      </c>
    </row>
    <row r="1382" spans="1:6" x14ac:dyDescent="0.25">
      <c r="A1382" s="63" t="s">
        <v>103</v>
      </c>
      <c r="B1382" s="64">
        <v>490528379</v>
      </c>
      <c r="C1382" s="64">
        <v>490528379</v>
      </c>
      <c r="D1382" s="63" t="s">
        <v>924</v>
      </c>
      <c r="E1382" s="65">
        <f>IFERROR(VLOOKUP(C1382,Pivot!A:B,2,0),0)</f>
        <v>0</v>
      </c>
      <c r="F1382" s="65">
        <f>IFERROR(VLOOKUP(C1382,Pivot!A:C,3,0),0)</f>
        <v>0</v>
      </c>
    </row>
    <row r="1383" spans="1:6" x14ac:dyDescent="0.25">
      <c r="A1383" s="63" t="s">
        <v>103</v>
      </c>
      <c r="B1383" s="64">
        <v>490528379</v>
      </c>
      <c r="C1383" s="64">
        <v>8904108400972</v>
      </c>
      <c r="D1383" s="63" t="s">
        <v>924</v>
      </c>
      <c r="E1383" s="65">
        <f>IFERROR(VLOOKUP(C1383,Pivot!A:B,2,0),0)</f>
        <v>0</v>
      </c>
      <c r="F1383" s="65">
        <f>IFERROR(VLOOKUP(C1383,Pivot!A:C,3,0),0)</f>
        <v>0</v>
      </c>
    </row>
    <row r="1384" spans="1:6" x14ac:dyDescent="0.25">
      <c r="A1384" s="63" t="s">
        <v>103</v>
      </c>
      <c r="B1384" s="64">
        <v>490528403</v>
      </c>
      <c r="C1384" s="64">
        <v>6944588200442</v>
      </c>
      <c r="D1384" s="63" t="s">
        <v>925</v>
      </c>
      <c r="E1384" s="65">
        <f>IFERROR(VLOOKUP(C1384,Pivot!A:B,2,0),0)</f>
        <v>0</v>
      </c>
      <c r="F1384" s="65">
        <f>IFERROR(VLOOKUP(C1384,Pivot!A:C,3,0),0)</f>
        <v>0</v>
      </c>
    </row>
    <row r="1385" spans="1:6" x14ac:dyDescent="0.25">
      <c r="A1385" s="63" t="s">
        <v>103</v>
      </c>
      <c r="B1385" s="64">
        <v>490528404</v>
      </c>
      <c r="C1385" s="64">
        <v>6944588200459</v>
      </c>
      <c r="D1385" s="63" t="s">
        <v>926</v>
      </c>
      <c r="E1385" s="65">
        <f>IFERROR(VLOOKUP(C1385,Pivot!A:B,2,0),0)</f>
        <v>0</v>
      </c>
      <c r="F1385" s="65">
        <f>IFERROR(VLOOKUP(C1385,Pivot!A:C,3,0),0)</f>
        <v>0</v>
      </c>
    </row>
    <row r="1386" spans="1:6" x14ac:dyDescent="0.25">
      <c r="A1386" s="63" t="s">
        <v>103</v>
      </c>
      <c r="B1386" s="64">
        <v>490528413</v>
      </c>
      <c r="C1386" s="64">
        <v>6944588200565</v>
      </c>
      <c r="D1386" s="63" t="s">
        <v>927</v>
      </c>
      <c r="E1386" s="65">
        <f>IFERROR(VLOOKUP(C1386,Pivot!A:B,2,0),0)</f>
        <v>0</v>
      </c>
      <c r="F1386" s="65">
        <f>IFERROR(VLOOKUP(C1386,Pivot!A:C,3,0),0)</f>
        <v>0</v>
      </c>
    </row>
    <row r="1387" spans="1:6" x14ac:dyDescent="0.25">
      <c r="A1387" s="63" t="s">
        <v>103</v>
      </c>
      <c r="B1387" s="64">
        <v>490528414</v>
      </c>
      <c r="C1387" s="64">
        <v>6944588200589</v>
      </c>
      <c r="D1387" s="63" t="s">
        <v>928</v>
      </c>
      <c r="E1387" s="65">
        <f>IFERROR(VLOOKUP(C1387,Pivot!A:B,2,0),0)</f>
        <v>0</v>
      </c>
      <c r="F1387" s="65">
        <f>IFERROR(VLOOKUP(C1387,Pivot!A:C,3,0),0)</f>
        <v>0</v>
      </c>
    </row>
    <row r="1388" spans="1:6" x14ac:dyDescent="0.25">
      <c r="A1388" s="63" t="s">
        <v>103</v>
      </c>
      <c r="B1388" s="64">
        <v>490528416</v>
      </c>
      <c r="C1388" s="64">
        <v>6944588200602</v>
      </c>
      <c r="D1388" s="63" t="s">
        <v>929</v>
      </c>
      <c r="E1388" s="65">
        <f>IFERROR(VLOOKUP(C1388,Pivot!A:B,2,0),0)</f>
        <v>0</v>
      </c>
      <c r="F1388" s="65">
        <f>IFERROR(VLOOKUP(C1388,Pivot!A:C,3,0),0)</f>
        <v>0</v>
      </c>
    </row>
    <row r="1389" spans="1:6" x14ac:dyDescent="0.25">
      <c r="A1389" s="63" t="s">
        <v>103</v>
      </c>
      <c r="B1389" s="64">
        <v>490529506</v>
      </c>
      <c r="C1389" s="64">
        <v>6944588200657</v>
      </c>
      <c r="D1389" s="63" t="s">
        <v>930</v>
      </c>
      <c r="E1389" s="65">
        <f>IFERROR(VLOOKUP(C1389,Pivot!A:B,2,0),0)</f>
        <v>0</v>
      </c>
      <c r="F1389" s="65">
        <f>IFERROR(VLOOKUP(C1389,Pivot!A:C,3,0),0)</f>
        <v>0</v>
      </c>
    </row>
    <row r="1390" spans="1:6" x14ac:dyDescent="0.25">
      <c r="A1390" s="63" t="s">
        <v>103</v>
      </c>
      <c r="B1390" s="64">
        <v>490530016</v>
      </c>
      <c r="C1390" s="64">
        <v>8901383954008</v>
      </c>
      <c r="D1390" s="63" t="s">
        <v>931</v>
      </c>
      <c r="E1390" s="65">
        <f>IFERROR(VLOOKUP(C1390,Pivot!A:B,2,0),0)</f>
        <v>0</v>
      </c>
      <c r="F1390" s="65">
        <f>IFERROR(VLOOKUP(C1390,Pivot!A:C,3,0),0)</f>
        <v>0</v>
      </c>
    </row>
    <row r="1391" spans="1:6" x14ac:dyDescent="0.25">
      <c r="A1391" s="63" t="s">
        <v>103</v>
      </c>
      <c r="B1391" s="64">
        <v>490530031</v>
      </c>
      <c r="C1391" s="64">
        <v>8901383952707</v>
      </c>
      <c r="D1391" s="63" t="s">
        <v>932</v>
      </c>
      <c r="E1391" s="65">
        <f>IFERROR(VLOOKUP(C1391,Pivot!A:B,2,0),0)</f>
        <v>0</v>
      </c>
      <c r="F1391" s="65">
        <f>IFERROR(VLOOKUP(C1391,Pivot!A:C,3,0),0)</f>
        <v>0</v>
      </c>
    </row>
    <row r="1392" spans="1:6" x14ac:dyDescent="0.25">
      <c r="A1392" s="63" t="s">
        <v>103</v>
      </c>
      <c r="B1392" s="64">
        <v>490530031</v>
      </c>
      <c r="C1392" s="64">
        <v>8901383952714</v>
      </c>
      <c r="D1392" s="63" t="s">
        <v>932</v>
      </c>
      <c r="E1392" s="65">
        <f>IFERROR(VLOOKUP(C1392,Pivot!A:B,2,0),0)</f>
        <v>0</v>
      </c>
      <c r="F1392" s="65">
        <f>IFERROR(VLOOKUP(C1392,Pivot!A:C,3,0),0)</f>
        <v>0</v>
      </c>
    </row>
    <row r="1393" spans="1:6" x14ac:dyDescent="0.25">
      <c r="A1393" s="63" t="s">
        <v>103</v>
      </c>
      <c r="B1393" s="64">
        <v>490530034</v>
      </c>
      <c r="C1393" s="64">
        <v>8901383953506</v>
      </c>
      <c r="D1393" s="63" t="s">
        <v>933</v>
      </c>
      <c r="E1393" s="65">
        <f>IFERROR(VLOOKUP(C1393,Pivot!A:B,2,0),0)</f>
        <v>0</v>
      </c>
      <c r="F1393" s="65">
        <f>IFERROR(VLOOKUP(C1393,Pivot!A:C,3,0),0)</f>
        <v>0</v>
      </c>
    </row>
    <row r="1394" spans="1:6" x14ac:dyDescent="0.25">
      <c r="A1394" s="63" t="s">
        <v>103</v>
      </c>
      <c r="B1394" s="64">
        <v>490530034</v>
      </c>
      <c r="C1394" s="64">
        <v>8901383953513</v>
      </c>
      <c r="D1394" s="63" t="s">
        <v>933</v>
      </c>
      <c r="E1394" s="65">
        <f>IFERROR(VLOOKUP(C1394,Pivot!A:B,2,0),0)</f>
        <v>0</v>
      </c>
      <c r="F1394" s="65">
        <f>IFERROR(VLOOKUP(C1394,Pivot!A:C,3,0),0)</f>
        <v>0</v>
      </c>
    </row>
    <row r="1395" spans="1:6" x14ac:dyDescent="0.25">
      <c r="A1395" s="63" t="s">
        <v>103</v>
      </c>
      <c r="B1395" s="64">
        <v>490530118</v>
      </c>
      <c r="C1395" s="64">
        <v>93577875331</v>
      </c>
      <c r="D1395" s="63" t="s">
        <v>934</v>
      </c>
      <c r="E1395" s="65">
        <f>IFERROR(VLOOKUP(C1395,Pivot!A:B,2,0),0)</f>
        <v>0</v>
      </c>
      <c r="F1395" s="65">
        <f>IFERROR(VLOOKUP(C1395,Pivot!A:C,3,0),0)</f>
        <v>0</v>
      </c>
    </row>
    <row r="1396" spans="1:6" x14ac:dyDescent="0.25">
      <c r="A1396" s="63" t="s">
        <v>103</v>
      </c>
      <c r="B1396" s="64">
        <v>490530128</v>
      </c>
      <c r="C1396" s="64">
        <v>490530128</v>
      </c>
      <c r="D1396" s="63" t="s">
        <v>935</v>
      </c>
      <c r="E1396" s="65">
        <f>IFERROR(VLOOKUP(C1396,Pivot!A:B,2,0),0)</f>
        <v>0</v>
      </c>
      <c r="F1396" s="65">
        <f>IFERROR(VLOOKUP(C1396,Pivot!A:C,3,0),0)</f>
        <v>0</v>
      </c>
    </row>
    <row r="1397" spans="1:6" x14ac:dyDescent="0.25">
      <c r="A1397" s="63" t="s">
        <v>103</v>
      </c>
      <c r="B1397" s="64">
        <v>490530128</v>
      </c>
      <c r="C1397" s="64">
        <v>93577421033</v>
      </c>
      <c r="D1397" s="63" t="s">
        <v>935</v>
      </c>
      <c r="E1397" s="65">
        <f>IFERROR(VLOOKUP(C1397,Pivot!A:B,2,0),0)</f>
        <v>0</v>
      </c>
      <c r="F1397" s="65">
        <f>IFERROR(VLOOKUP(C1397,Pivot!A:C,3,0),0)</f>
        <v>0</v>
      </c>
    </row>
    <row r="1398" spans="1:6" x14ac:dyDescent="0.25">
      <c r="A1398" s="63" t="s">
        <v>103</v>
      </c>
      <c r="B1398" s="64">
        <v>490530128</v>
      </c>
      <c r="C1398" s="64">
        <v>93577421132</v>
      </c>
      <c r="D1398" s="63" t="s">
        <v>935</v>
      </c>
      <c r="E1398" s="65">
        <f>IFERROR(VLOOKUP(C1398,Pivot!A:B,2,0),0)</f>
        <v>0</v>
      </c>
      <c r="F1398" s="65">
        <f>IFERROR(VLOOKUP(C1398,Pivot!A:C,3,0),0)</f>
        <v>0</v>
      </c>
    </row>
    <row r="1399" spans="1:6" x14ac:dyDescent="0.25">
      <c r="A1399" s="63" t="s">
        <v>103</v>
      </c>
      <c r="B1399" s="64">
        <v>490530128</v>
      </c>
      <c r="C1399" s="64">
        <v>93577421439</v>
      </c>
      <c r="D1399" s="63" t="s">
        <v>935</v>
      </c>
      <c r="E1399" s="65">
        <f>IFERROR(VLOOKUP(C1399,Pivot!A:B,2,0),0)</f>
        <v>0</v>
      </c>
      <c r="F1399" s="65">
        <f>IFERROR(VLOOKUP(C1399,Pivot!A:C,3,0),0)</f>
        <v>0</v>
      </c>
    </row>
    <row r="1400" spans="1:6" x14ac:dyDescent="0.25">
      <c r="A1400" s="63" t="s">
        <v>103</v>
      </c>
      <c r="B1400" s="64">
        <v>490530128</v>
      </c>
      <c r="C1400" s="64">
        <v>93577421637</v>
      </c>
      <c r="D1400" s="63" t="s">
        <v>935</v>
      </c>
      <c r="E1400" s="65">
        <f>IFERROR(VLOOKUP(C1400,Pivot!A:B,2,0),0)</f>
        <v>0</v>
      </c>
      <c r="F1400" s="65">
        <f>IFERROR(VLOOKUP(C1400,Pivot!A:C,3,0),0)</f>
        <v>0</v>
      </c>
    </row>
    <row r="1401" spans="1:6" x14ac:dyDescent="0.25">
      <c r="A1401" s="63" t="s">
        <v>103</v>
      </c>
      <c r="B1401" s="64">
        <v>490530128</v>
      </c>
      <c r="C1401" s="64">
        <v>93577422832</v>
      </c>
      <c r="D1401" s="63" t="s">
        <v>935</v>
      </c>
      <c r="E1401" s="65">
        <f>IFERROR(VLOOKUP(C1401,Pivot!A:B,2,0),0)</f>
        <v>0</v>
      </c>
      <c r="F1401" s="65">
        <f>IFERROR(VLOOKUP(C1401,Pivot!A:C,3,0),0)</f>
        <v>0</v>
      </c>
    </row>
    <row r="1402" spans="1:6" x14ac:dyDescent="0.25">
      <c r="A1402" s="63" t="s">
        <v>103</v>
      </c>
      <c r="B1402" s="64">
        <v>490530128</v>
      </c>
      <c r="C1402" s="64">
        <v>93577423334</v>
      </c>
      <c r="D1402" s="63" t="s">
        <v>935</v>
      </c>
      <c r="E1402" s="65">
        <f>IFERROR(VLOOKUP(C1402,Pivot!A:B,2,0),0)</f>
        <v>0</v>
      </c>
      <c r="F1402" s="65">
        <f>IFERROR(VLOOKUP(C1402,Pivot!A:C,3,0),0)</f>
        <v>0</v>
      </c>
    </row>
    <row r="1403" spans="1:6" x14ac:dyDescent="0.25">
      <c r="A1403" s="63" t="s">
        <v>103</v>
      </c>
      <c r="B1403" s="64">
        <v>490530128</v>
      </c>
      <c r="C1403" s="64">
        <v>93577424430</v>
      </c>
      <c r="D1403" s="63" t="s">
        <v>935</v>
      </c>
      <c r="E1403" s="65">
        <f>IFERROR(VLOOKUP(C1403,Pivot!A:B,2,0),0)</f>
        <v>0</v>
      </c>
      <c r="F1403" s="65">
        <f>IFERROR(VLOOKUP(C1403,Pivot!A:C,3,0),0)</f>
        <v>0</v>
      </c>
    </row>
    <row r="1404" spans="1:6" x14ac:dyDescent="0.25">
      <c r="A1404" s="63" t="s">
        <v>103</v>
      </c>
      <c r="B1404" s="64">
        <v>490530128</v>
      </c>
      <c r="C1404" s="64">
        <v>93577426038</v>
      </c>
      <c r="D1404" s="63" t="s">
        <v>935</v>
      </c>
      <c r="E1404" s="65">
        <f>IFERROR(VLOOKUP(C1404,Pivot!A:B,2,0),0)</f>
        <v>0</v>
      </c>
      <c r="F1404" s="65">
        <f>IFERROR(VLOOKUP(C1404,Pivot!A:C,3,0),0)</f>
        <v>0</v>
      </c>
    </row>
    <row r="1405" spans="1:6" x14ac:dyDescent="0.25">
      <c r="A1405" s="63" t="s">
        <v>103</v>
      </c>
      <c r="B1405" s="64">
        <v>490530128</v>
      </c>
      <c r="C1405" s="64">
        <v>93577426434</v>
      </c>
      <c r="D1405" s="63" t="s">
        <v>935</v>
      </c>
      <c r="E1405" s="65">
        <f>IFERROR(VLOOKUP(C1405,Pivot!A:B,2,0),0)</f>
        <v>0</v>
      </c>
      <c r="F1405" s="65">
        <f>IFERROR(VLOOKUP(C1405,Pivot!A:C,3,0),0)</f>
        <v>0</v>
      </c>
    </row>
    <row r="1406" spans="1:6" x14ac:dyDescent="0.25">
      <c r="A1406" s="63" t="s">
        <v>103</v>
      </c>
      <c r="B1406" s="64">
        <v>490530128</v>
      </c>
      <c r="C1406" s="64">
        <v>93577426632</v>
      </c>
      <c r="D1406" s="63" t="s">
        <v>935</v>
      </c>
      <c r="E1406" s="65">
        <f>IFERROR(VLOOKUP(C1406,Pivot!A:B,2,0),0)</f>
        <v>0</v>
      </c>
      <c r="F1406" s="65">
        <f>IFERROR(VLOOKUP(C1406,Pivot!A:C,3,0),0)</f>
        <v>0</v>
      </c>
    </row>
    <row r="1407" spans="1:6" x14ac:dyDescent="0.25">
      <c r="A1407" s="63" t="s">
        <v>103</v>
      </c>
      <c r="B1407" s="64">
        <v>490530128</v>
      </c>
      <c r="C1407" s="64">
        <v>93577427233</v>
      </c>
      <c r="D1407" s="63" t="s">
        <v>935</v>
      </c>
      <c r="E1407" s="65">
        <f>IFERROR(VLOOKUP(C1407,Pivot!A:B,2,0),0)</f>
        <v>0</v>
      </c>
      <c r="F1407" s="65">
        <f>IFERROR(VLOOKUP(C1407,Pivot!A:C,3,0),0)</f>
        <v>0</v>
      </c>
    </row>
    <row r="1408" spans="1:6" x14ac:dyDescent="0.25">
      <c r="A1408" s="63" t="s">
        <v>103</v>
      </c>
      <c r="B1408" s="64">
        <v>490530128</v>
      </c>
      <c r="C1408" s="64">
        <v>93577427639</v>
      </c>
      <c r="D1408" s="63" t="s">
        <v>935</v>
      </c>
      <c r="E1408" s="65">
        <f>IFERROR(VLOOKUP(C1408,Pivot!A:B,2,0),0)</f>
        <v>0</v>
      </c>
      <c r="F1408" s="65">
        <f>IFERROR(VLOOKUP(C1408,Pivot!A:C,3,0),0)</f>
        <v>0</v>
      </c>
    </row>
    <row r="1409" spans="1:6" x14ac:dyDescent="0.25">
      <c r="A1409" s="63" t="s">
        <v>103</v>
      </c>
      <c r="B1409" s="64">
        <v>490530128</v>
      </c>
      <c r="C1409" s="64">
        <v>93577431032</v>
      </c>
      <c r="D1409" s="63" t="s">
        <v>935</v>
      </c>
      <c r="E1409" s="65">
        <f>IFERROR(VLOOKUP(C1409,Pivot!A:B,2,0),0)</f>
        <v>0</v>
      </c>
      <c r="F1409" s="65">
        <f>IFERROR(VLOOKUP(C1409,Pivot!A:C,3,0),0)</f>
        <v>0</v>
      </c>
    </row>
    <row r="1410" spans="1:6" x14ac:dyDescent="0.25">
      <c r="A1410" s="63" t="s">
        <v>103</v>
      </c>
      <c r="B1410" s="64">
        <v>490530128</v>
      </c>
      <c r="C1410" s="64">
        <v>93577431438</v>
      </c>
      <c r="D1410" s="63" t="s">
        <v>935</v>
      </c>
      <c r="E1410" s="65">
        <f>IFERROR(VLOOKUP(C1410,Pivot!A:B,2,0),0)</f>
        <v>0</v>
      </c>
      <c r="F1410" s="65">
        <f>IFERROR(VLOOKUP(C1410,Pivot!A:C,3,0),0)</f>
        <v>0</v>
      </c>
    </row>
    <row r="1411" spans="1:6" x14ac:dyDescent="0.25">
      <c r="A1411" s="63" t="s">
        <v>103</v>
      </c>
      <c r="B1411" s="64">
        <v>490530128</v>
      </c>
      <c r="C1411" s="64">
        <v>93577432732</v>
      </c>
      <c r="D1411" s="63" t="s">
        <v>935</v>
      </c>
      <c r="E1411" s="65">
        <f>IFERROR(VLOOKUP(C1411,Pivot!A:B,2,0),0)</f>
        <v>0</v>
      </c>
      <c r="F1411" s="65">
        <f>IFERROR(VLOOKUP(C1411,Pivot!A:C,3,0),0)</f>
        <v>0</v>
      </c>
    </row>
    <row r="1412" spans="1:6" x14ac:dyDescent="0.25">
      <c r="A1412" s="63" t="s">
        <v>103</v>
      </c>
      <c r="B1412" s="64">
        <v>490530128</v>
      </c>
      <c r="C1412" s="64">
        <v>93577436938</v>
      </c>
      <c r="D1412" s="63" t="s">
        <v>935</v>
      </c>
      <c r="E1412" s="65">
        <f>IFERROR(VLOOKUP(C1412,Pivot!A:B,2,0),0)</f>
        <v>0</v>
      </c>
      <c r="F1412" s="65">
        <f>IFERROR(VLOOKUP(C1412,Pivot!A:C,3,0),0)</f>
        <v>0</v>
      </c>
    </row>
    <row r="1413" spans="1:6" x14ac:dyDescent="0.25">
      <c r="A1413" s="63" t="s">
        <v>103</v>
      </c>
      <c r="B1413" s="64">
        <v>490530128</v>
      </c>
      <c r="C1413" s="64">
        <v>93577437539</v>
      </c>
      <c r="D1413" s="63" t="s">
        <v>935</v>
      </c>
      <c r="E1413" s="65">
        <f>IFERROR(VLOOKUP(C1413,Pivot!A:B,2,0),0)</f>
        <v>0</v>
      </c>
      <c r="F1413" s="65">
        <f>IFERROR(VLOOKUP(C1413,Pivot!A:C,3,0),0)</f>
        <v>0</v>
      </c>
    </row>
    <row r="1414" spans="1:6" x14ac:dyDescent="0.25">
      <c r="A1414" s="63" t="s">
        <v>103</v>
      </c>
      <c r="B1414" s="64">
        <v>490530128</v>
      </c>
      <c r="C1414" s="64">
        <v>93577437553</v>
      </c>
      <c r="D1414" s="63" t="s">
        <v>935</v>
      </c>
      <c r="E1414" s="65">
        <f>IFERROR(VLOOKUP(C1414,Pivot!A:B,2,0),0)</f>
        <v>0</v>
      </c>
      <c r="F1414" s="65">
        <f>IFERROR(VLOOKUP(C1414,Pivot!A:C,3,0),0)</f>
        <v>0</v>
      </c>
    </row>
    <row r="1415" spans="1:6" x14ac:dyDescent="0.25">
      <c r="A1415" s="63" t="s">
        <v>103</v>
      </c>
      <c r="B1415" s="64">
        <v>490530128</v>
      </c>
      <c r="C1415" s="64">
        <v>93577438338</v>
      </c>
      <c r="D1415" s="63" t="s">
        <v>935</v>
      </c>
      <c r="E1415" s="65">
        <f>IFERROR(VLOOKUP(C1415,Pivot!A:B,2,0),0)</f>
        <v>0</v>
      </c>
      <c r="F1415" s="65">
        <f>IFERROR(VLOOKUP(C1415,Pivot!A:C,3,0),0)</f>
        <v>0</v>
      </c>
    </row>
    <row r="1416" spans="1:6" x14ac:dyDescent="0.25">
      <c r="A1416" s="63" t="s">
        <v>103</v>
      </c>
      <c r="B1416" s="64">
        <v>490530128</v>
      </c>
      <c r="C1416" s="64">
        <v>93577440232</v>
      </c>
      <c r="D1416" s="63" t="s">
        <v>935</v>
      </c>
      <c r="E1416" s="65">
        <f>IFERROR(VLOOKUP(C1416,Pivot!A:B,2,0),0)</f>
        <v>0</v>
      </c>
      <c r="F1416" s="65">
        <f>IFERROR(VLOOKUP(C1416,Pivot!A:C,3,0),0)</f>
        <v>0</v>
      </c>
    </row>
    <row r="1417" spans="1:6" x14ac:dyDescent="0.25">
      <c r="A1417" s="63" t="s">
        <v>103</v>
      </c>
      <c r="B1417" s="64">
        <v>490530128</v>
      </c>
      <c r="C1417" s="64">
        <v>93577537932</v>
      </c>
      <c r="D1417" s="63" t="s">
        <v>935</v>
      </c>
      <c r="E1417" s="65">
        <f>IFERROR(VLOOKUP(C1417,Pivot!A:B,2,0),0)</f>
        <v>0</v>
      </c>
      <c r="F1417" s="65">
        <f>IFERROR(VLOOKUP(C1417,Pivot!A:C,3,0),0)</f>
        <v>0</v>
      </c>
    </row>
    <row r="1418" spans="1:6" x14ac:dyDescent="0.25">
      <c r="A1418" s="63" t="s">
        <v>103</v>
      </c>
      <c r="B1418" s="64">
        <v>490530128</v>
      </c>
      <c r="C1418" s="64">
        <v>93577538038</v>
      </c>
      <c r="D1418" s="63" t="s">
        <v>935</v>
      </c>
      <c r="E1418" s="65">
        <f>IFERROR(VLOOKUP(C1418,Pivot!A:B,2,0),0)</f>
        <v>0</v>
      </c>
      <c r="F1418" s="65">
        <f>IFERROR(VLOOKUP(C1418,Pivot!A:C,3,0),0)</f>
        <v>0</v>
      </c>
    </row>
    <row r="1419" spans="1:6" x14ac:dyDescent="0.25">
      <c r="A1419" s="63" t="s">
        <v>103</v>
      </c>
      <c r="B1419" s="64">
        <v>490530128</v>
      </c>
      <c r="C1419" s="64">
        <v>93577538236</v>
      </c>
      <c r="D1419" s="63" t="s">
        <v>935</v>
      </c>
      <c r="E1419" s="65">
        <f>IFERROR(VLOOKUP(C1419,Pivot!A:B,2,0),0)</f>
        <v>0</v>
      </c>
      <c r="F1419" s="65">
        <f>IFERROR(VLOOKUP(C1419,Pivot!A:C,3,0),0)</f>
        <v>0</v>
      </c>
    </row>
    <row r="1420" spans="1:6" x14ac:dyDescent="0.25">
      <c r="A1420" s="63" t="s">
        <v>103</v>
      </c>
      <c r="B1420" s="64">
        <v>490530128</v>
      </c>
      <c r="C1420" s="64">
        <v>93577570038</v>
      </c>
      <c r="D1420" s="63" t="s">
        <v>935</v>
      </c>
      <c r="E1420" s="65">
        <f>IFERROR(VLOOKUP(C1420,Pivot!A:B,2,0),0)</f>
        <v>0</v>
      </c>
      <c r="F1420" s="65">
        <f>IFERROR(VLOOKUP(C1420,Pivot!A:C,3,0),0)</f>
        <v>0</v>
      </c>
    </row>
    <row r="1421" spans="1:6" x14ac:dyDescent="0.25">
      <c r="A1421" s="63" t="s">
        <v>103</v>
      </c>
      <c r="B1421" s="64">
        <v>490530128</v>
      </c>
      <c r="C1421" s="64">
        <v>93577574333</v>
      </c>
      <c r="D1421" s="63" t="s">
        <v>935</v>
      </c>
      <c r="E1421" s="65">
        <f>IFERROR(VLOOKUP(C1421,Pivot!A:B,2,0),0)</f>
        <v>0</v>
      </c>
      <c r="F1421" s="65">
        <f>IFERROR(VLOOKUP(C1421,Pivot!A:C,3,0),0)</f>
        <v>0</v>
      </c>
    </row>
    <row r="1422" spans="1:6" x14ac:dyDescent="0.25">
      <c r="A1422" s="63" t="s">
        <v>103</v>
      </c>
      <c r="B1422" s="64">
        <v>490537007</v>
      </c>
      <c r="C1422" s="64">
        <v>27084279276</v>
      </c>
      <c r="D1422" s="63" t="s">
        <v>936</v>
      </c>
      <c r="E1422" s="65">
        <f>IFERROR(VLOOKUP(C1422,Pivot!A:B,2,0),0)</f>
        <v>0</v>
      </c>
      <c r="F1422" s="65">
        <f>IFERROR(VLOOKUP(C1422,Pivot!A:C,3,0),0)</f>
        <v>0</v>
      </c>
    </row>
    <row r="1423" spans="1:6" x14ac:dyDescent="0.25">
      <c r="A1423" s="63" t="s">
        <v>103</v>
      </c>
      <c r="B1423" s="64">
        <v>490537007</v>
      </c>
      <c r="C1423" s="64">
        <v>490537007</v>
      </c>
      <c r="D1423" s="63" t="s">
        <v>936</v>
      </c>
      <c r="E1423" s="65">
        <f>IFERROR(VLOOKUP(C1423,Pivot!A:B,2,0),0)</f>
        <v>0</v>
      </c>
      <c r="F1423" s="65">
        <f>IFERROR(VLOOKUP(C1423,Pivot!A:C,3,0),0)</f>
        <v>0</v>
      </c>
    </row>
    <row r="1424" spans="1:6" x14ac:dyDescent="0.25">
      <c r="A1424" s="63" t="s">
        <v>103</v>
      </c>
      <c r="B1424" s="64">
        <v>490537025</v>
      </c>
      <c r="C1424" s="64">
        <v>74299021251</v>
      </c>
      <c r="D1424" s="63" t="s">
        <v>937</v>
      </c>
      <c r="E1424" s="65">
        <f>IFERROR(VLOOKUP(C1424,Pivot!A:B,2,0),0)</f>
        <v>0</v>
      </c>
      <c r="F1424" s="65">
        <f>IFERROR(VLOOKUP(C1424,Pivot!A:C,3,0),0)</f>
        <v>0</v>
      </c>
    </row>
    <row r="1425" spans="1:6" x14ac:dyDescent="0.25">
      <c r="A1425" s="63" t="s">
        <v>103</v>
      </c>
      <c r="B1425" s="64">
        <v>490537204</v>
      </c>
      <c r="C1425" s="64">
        <v>27084674675</v>
      </c>
      <c r="D1425" s="63" t="s">
        <v>938</v>
      </c>
      <c r="E1425" s="65">
        <f>IFERROR(VLOOKUP(C1425,Pivot!A:B,2,0),0)</f>
        <v>0</v>
      </c>
      <c r="F1425" s="65">
        <f>IFERROR(VLOOKUP(C1425,Pivot!A:C,3,0),0)</f>
        <v>0</v>
      </c>
    </row>
    <row r="1426" spans="1:6" x14ac:dyDescent="0.25">
      <c r="A1426" s="63" t="s">
        <v>103</v>
      </c>
      <c r="B1426" s="64">
        <v>490540817</v>
      </c>
      <c r="C1426" s="64">
        <v>4893156045614</v>
      </c>
      <c r="D1426" s="63" t="s">
        <v>939</v>
      </c>
      <c r="E1426" s="65">
        <f>IFERROR(VLOOKUP(C1426,Pivot!A:B,2,0),0)</f>
        <v>0</v>
      </c>
      <c r="F1426" s="65">
        <f>IFERROR(VLOOKUP(C1426,Pivot!A:C,3,0),0)</f>
        <v>0</v>
      </c>
    </row>
    <row r="1427" spans="1:6" x14ac:dyDescent="0.25">
      <c r="A1427" s="63" t="s">
        <v>103</v>
      </c>
      <c r="B1427" s="64">
        <v>490540817</v>
      </c>
      <c r="C1427" s="64">
        <v>490540817</v>
      </c>
      <c r="D1427" s="63" t="s">
        <v>939</v>
      </c>
      <c r="E1427" s="65">
        <f>IFERROR(VLOOKUP(C1427,Pivot!A:B,2,0),0)</f>
        <v>0</v>
      </c>
      <c r="F1427" s="65">
        <f>IFERROR(VLOOKUP(C1427,Pivot!A:C,3,0),0)</f>
        <v>0</v>
      </c>
    </row>
    <row r="1428" spans="1:6" x14ac:dyDescent="0.25">
      <c r="A1428" s="63" t="s">
        <v>103</v>
      </c>
      <c r="B1428" s="64">
        <v>490540827</v>
      </c>
      <c r="C1428" s="64">
        <v>8901137339051</v>
      </c>
      <c r="D1428" s="63" t="s">
        <v>940</v>
      </c>
      <c r="E1428" s="65">
        <f>IFERROR(VLOOKUP(C1428,Pivot!A:B,2,0),0)</f>
        <v>0</v>
      </c>
      <c r="F1428" s="65">
        <f>IFERROR(VLOOKUP(C1428,Pivot!A:C,3,0),0)</f>
        <v>0</v>
      </c>
    </row>
    <row r="1429" spans="1:6" x14ac:dyDescent="0.25">
      <c r="A1429" s="63" t="s">
        <v>103</v>
      </c>
      <c r="B1429" s="64">
        <v>490540867</v>
      </c>
      <c r="C1429" s="64">
        <v>490540867</v>
      </c>
      <c r="D1429" s="63" t="s">
        <v>941</v>
      </c>
      <c r="E1429" s="65">
        <f>IFERROR(VLOOKUP(C1429,Pivot!A:B,2,0),0)</f>
        <v>0</v>
      </c>
      <c r="F1429" s="65">
        <f>IFERROR(VLOOKUP(C1429,Pivot!A:C,3,0),0)</f>
        <v>0</v>
      </c>
    </row>
    <row r="1430" spans="1:6" x14ac:dyDescent="0.25">
      <c r="A1430" s="63" t="s">
        <v>103</v>
      </c>
      <c r="B1430" s="64">
        <v>490540867</v>
      </c>
      <c r="C1430" s="64">
        <v>8901137103980</v>
      </c>
      <c r="D1430" s="63" t="s">
        <v>941</v>
      </c>
      <c r="E1430" s="65">
        <f>IFERROR(VLOOKUP(C1430,Pivot!A:B,2,0),0)</f>
        <v>0</v>
      </c>
      <c r="F1430" s="65">
        <f>IFERROR(VLOOKUP(C1430,Pivot!A:C,3,0),0)</f>
        <v>0</v>
      </c>
    </row>
    <row r="1431" spans="1:6" x14ac:dyDescent="0.25">
      <c r="A1431" s="63" t="s">
        <v>103</v>
      </c>
      <c r="B1431" s="64">
        <v>490540867</v>
      </c>
      <c r="C1431" s="64">
        <v>8901137145164</v>
      </c>
      <c r="D1431" s="63" t="s">
        <v>941</v>
      </c>
      <c r="E1431" s="65">
        <f>IFERROR(VLOOKUP(C1431,Pivot!A:B,2,0),0)</f>
        <v>0</v>
      </c>
      <c r="F1431" s="65">
        <f>IFERROR(VLOOKUP(C1431,Pivot!A:C,3,0),0)</f>
        <v>0</v>
      </c>
    </row>
    <row r="1432" spans="1:6" x14ac:dyDescent="0.25">
      <c r="A1432" s="63" t="s">
        <v>103</v>
      </c>
      <c r="B1432" s="64">
        <v>490551611</v>
      </c>
      <c r="C1432" s="64">
        <v>27084425611</v>
      </c>
      <c r="D1432" s="63" t="s">
        <v>942</v>
      </c>
      <c r="E1432" s="65">
        <f>IFERROR(VLOOKUP(C1432,Pivot!A:B,2,0),0)</f>
        <v>0</v>
      </c>
      <c r="F1432" s="65">
        <f>IFERROR(VLOOKUP(C1432,Pivot!A:C,3,0),0)</f>
        <v>0</v>
      </c>
    </row>
    <row r="1433" spans="1:6" x14ac:dyDescent="0.25">
      <c r="A1433" s="63" t="s">
        <v>103</v>
      </c>
      <c r="B1433" s="64">
        <v>490551970</v>
      </c>
      <c r="C1433" s="64">
        <v>490551970</v>
      </c>
      <c r="D1433" s="63" t="s">
        <v>943</v>
      </c>
      <c r="E1433" s="65">
        <f>IFERROR(VLOOKUP(C1433,Pivot!A:B,2,0),0)</f>
        <v>0</v>
      </c>
      <c r="F1433" s="65">
        <f>IFERROR(VLOOKUP(C1433,Pivot!A:C,3,0),0)</f>
        <v>0</v>
      </c>
    </row>
    <row r="1434" spans="1:6" x14ac:dyDescent="0.25">
      <c r="A1434" s="63" t="s">
        <v>103</v>
      </c>
      <c r="B1434" s="64">
        <v>490551970</v>
      </c>
      <c r="C1434" s="64">
        <v>603550014017</v>
      </c>
      <c r="D1434" s="63" t="s">
        <v>943</v>
      </c>
      <c r="E1434" s="65">
        <f>IFERROR(VLOOKUP(C1434,Pivot!A:B,2,0),0)</f>
        <v>0</v>
      </c>
      <c r="F1434" s="65">
        <f>IFERROR(VLOOKUP(C1434,Pivot!A:C,3,0),0)</f>
        <v>0</v>
      </c>
    </row>
    <row r="1435" spans="1:6" x14ac:dyDescent="0.25">
      <c r="A1435" s="63" t="s">
        <v>103</v>
      </c>
      <c r="B1435" s="64">
        <v>490551991</v>
      </c>
      <c r="C1435" s="64">
        <v>603550020162</v>
      </c>
      <c r="D1435" s="63" t="s">
        <v>944</v>
      </c>
      <c r="E1435" s="65">
        <f>IFERROR(VLOOKUP(C1435,Pivot!A:B,2,0),0)</f>
        <v>0</v>
      </c>
      <c r="F1435" s="65">
        <f>IFERROR(VLOOKUP(C1435,Pivot!A:C,3,0),0)</f>
        <v>0</v>
      </c>
    </row>
    <row r="1436" spans="1:6" x14ac:dyDescent="0.25">
      <c r="A1436" s="63" t="s">
        <v>103</v>
      </c>
      <c r="B1436" s="64">
        <v>490559976</v>
      </c>
      <c r="C1436" s="64">
        <v>6923744012686</v>
      </c>
      <c r="D1436" s="63" t="s">
        <v>945</v>
      </c>
      <c r="E1436" s="65">
        <f>IFERROR(VLOOKUP(C1436,Pivot!A:B,2,0),0)</f>
        <v>0</v>
      </c>
      <c r="F1436" s="65">
        <f>IFERROR(VLOOKUP(C1436,Pivot!A:C,3,0),0)</f>
        <v>0</v>
      </c>
    </row>
    <row r="1437" spans="1:6" x14ac:dyDescent="0.25">
      <c r="A1437" s="63" t="s">
        <v>103</v>
      </c>
      <c r="B1437" s="64">
        <v>490559976</v>
      </c>
      <c r="C1437" s="64">
        <v>6947045603930</v>
      </c>
      <c r="D1437" s="63" t="s">
        <v>945</v>
      </c>
      <c r="E1437" s="65">
        <f>IFERROR(VLOOKUP(C1437,Pivot!A:B,2,0),0)</f>
        <v>0</v>
      </c>
      <c r="F1437" s="65">
        <f>IFERROR(VLOOKUP(C1437,Pivot!A:C,3,0),0)</f>
        <v>0</v>
      </c>
    </row>
    <row r="1438" spans="1:6" x14ac:dyDescent="0.25">
      <c r="A1438" s="63" t="s">
        <v>103</v>
      </c>
      <c r="B1438" s="64">
        <v>490559980</v>
      </c>
      <c r="C1438" s="64">
        <v>6923744012792</v>
      </c>
      <c r="D1438" s="63" t="s">
        <v>946</v>
      </c>
      <c r="E1438" s="65">
        <f>IFERROR(VLOOKUP(C1438,Pivot!A:B,2,0),0)</f>
        <v>0</v>
      </c>
      <c r="F1438" s="65">
        <f>IFERROR(VLOOKUP(C1438,Pivot!A:C,3,0),0)</f>
        <v>0</v>
      </c>
    </row>
    <row r="1439" spans="1:6" x14ac:dyDescent="0.25">
      <c r="A1439" s="63" t="s">
        <v>103</v>
      </c>
      <c r="B1439" s="64">
        <v>490559984</v>
      </c>
      <c r="C1439" s="64">
        <v>490559984</v>
      </c>
      <c r="D1439" s="63" t="s">
        <v>947</v>
      </c>
      <c r="E1439" s="65">
        <f>IFERROR(VLOOKUP(C1439,Pivot!A:B,2,0),0)</f>
        <v>0</v>
      </c>
      <c r="F1439" s="65">
        <f>IFERROR(VLOOKUP(C1439,Pivot!A:C,3,0),0)</f>
        <v>0</v>
      </c>
    </row>
    <row r="1440" spans="1:6" x14ac:dyDescent="0.25">
      <c r="A1440" s="63" t="s">
        <v>103</v>
      </c>
      <c r="B1440" s="64">
        <v>490559984</v>
      </c>
      <c r="C1440" s="64">
        <v>6923744016295</v>
      </c>
      <c r="D1440" s="63" t="s">
        <v>947</v>
      </c>
      <c r="E1440" s="65">
        <f>IFERROR(VLOOKUP(C1440,Pivot!A:B,2,0),0)</f>
        <v>0</v>
      </c>
      <c r="F1440" s="65">
        <f>IFERROR(VLOOKUP(C1440,Pivot!A:C,3,0),0)</f>
        <v>0</v>
      </c>
    </row>
    <row r="1441" spans="1:6" x14ac:dyDescent="0.25">
      <c r="A1441" s="63" t="s">
        <v>103</v>
      </c>
      <c r="B1441" s="64">
        <v>490559984</v>
      </c>
      <c r="C1441" s="64">
        <v>6947045602254</v>
      </c>
      <c r="D1441" s="63" t="s">
        <v>947</v>
      </c>
      <c r="E1441" s="65">
        <f>IFERROR(VLOOKUP(C1441,Pivot!A:B,2,0),0)</f>
        <v>0</v>
      </c>
      <c r="F1441" s="65">
        <f>IFERROR(VLOOKUP(C1441,Pivot!A:C,3,0),0)</f>
        <v>0</v>
      </c>
    </row>
    <row r="1442" spans="1:6" x14ac:dyDescent="0.25">
      <c r="A1442" s="63" t="s">
        <v>103</v>
      </c>
      <c r="B1442" s="64">
        <v>490563197</v>
      </c>
      <c r="C1442" s="64">
        <v>8901383145284</v>
      </c>
      <c r="D1442" s="63" t="s">
        <v>948</v>
      </c>
      <c r="E1442" s="65">
        <f>IFERROR(VLOOKUP(C1442,Pivot!A:B,2,0),0)</f>
        <v>0</v>
      </c>
      <c r="F1442" s="65">
        <f>IFERROR(VLOOKUP(C1442,Pivot!A:C,3,0),0)</f>
        <v>0</v>
      </c>
    </row>
    <row r="1443" spans="1:6" x14ac:dyDescent="0.25">
      <c r="A1443" s="63" t="s">
        <v>103</v>
      </c>
      <c r="B1443" s="64">
        <v>490563197</v>
      </c>
      <c r="C1443" s="64">
        <v>8901383956408</v>
      </c>
      <c r="D1443" s="63" t="s">
        <v>948</v>
      </c>
      <c r="E1443" s="65">
        <f>IFERROR(VLOOKUP(C1443,Pivot!A:B,2,0),0)</f>
        <v>0</v>
      </c>
      <c r="F1443" s="65">
        <f>IFERROR(VLOOKUP(C1443,Pivot!A:C,3,0),0)</f>
        <v>0</v>
      </c>
    </row>
    <row r="1444" spans="1:6" x14ac:dyDescent="0.25">
      <c r="A1444" s="63" t="s">
        <v>103</v>
      </c>
      <c r="B1444" s="64">
        <v>490563200</v>
      </c>
      <c r="C1444" s="64">
        <v>8901383704412</v>
      </c>
      <c r="D1444" s="63" t="s">
        <v>949</v>
      </c>
      <c r="E1444" s="65">
        <f>IFERROR(VLOOKUP(C1444,Pivot!A:B,2,0),0)</f>
        <v>0</v>
      </c>
      <c r="F1444" s="65">
        <f>IFERROR(VLOOKUP(C1444,Pivot!A:C,3,0),0)</f>
        <v>0</v>
      </c>
    </row>
    <row r="1445" spans="1:6" x14ac:dyDescent="0.25">
      <c r="A1445" s="63" t="s">
        <v>103</v>
      </c>
      <c r="B1445" s="64">
        <v>490563200</v>
      </c>
      <c r="C1445" s="64">
        <v>8901383900531</v>
      </c>
      <c r="D1445" s="63" t="s">
        <v>949</v>
      </c>
      <c r="E1445" s="65">
        <f>IFERROR(VLOOKUP(C1445,Pivot!A:B,2,0),0)</f>
        <v>0</v>
      </c>
      <c r="F1445" s="65">
        <f>IFERROR(VLOOKUP(C1445,Pivot!A:C,3,0),0)</f>
        <v>0</v>
      </c>
    </row>
    <row r="1446" spans="1:6" x14ac:dyDescent="0.25">
      <c r="A1446" s="63" t="s">
        <v>103</v>
      </c>
      <c r="B1446" s="64">
        <v>490563200</v>
      </c>
      <c r="C1446" s="64">
        <v>8901383900548</v>
      </c>
      <c r="D1446" s="63" t="s">
        <v>949</v>
      </c>
      <c r="E1446" s="65">
        <f>IFERROR(VLOOKUP(C1446,Pivot!A:B,2,0),0)</f>
        <v>0</v>
      </c>
      <c r="F1446" s="65">
        <f>IFERROR(VLOOKUP(C1446,Pivot!A:C,3,0),0)</f>
        <v>0</v>
      </c>
    </row>
    <row r="1447" spans="1:6" x14ac:dyDescent="0.25">
      <c r="A1447" s="63" t="s">
        <v>103</v>
      </c>
      <c r="B1447" s="64">
        <v>490563202</v>
      </c>
      <c r="C1447" s="64">
        <v>8901383959003</v>
      </c>
      <c r="D1447" s="63" t="s">
        <v>950</v>
      </c>
      <c r="E1447" s="65">
        <f>IFERROR(VLOOKUP(C1447,Pivot!A:B,2,0),0)</f>
        <v>0</v>
      </c>
      <c r="F1447" s="65">
        <f>IFERROR(VLOOKUP(C1447,Pivot!A:C,3,0),0)</f>
        <v>0</v>
      </c>
    </row>
    <row r="1448" spans="1:6" x14ac:dyDescent="0.25">
      <c r="A1448" s="63" t="s">
        <v>103</v>
      </c>
      <c r="B1448" s="64">
        <v>490566319</v>
      </c>
      <c r="C1448" s="64">
        <v>5011666066335</v>
      </c>
      <c r="D1448" s="63" t="s">
        <v>951</v>
      </c>
      <c r="E1448" s="65">
        <f>IFERROR(VLOOKUP(C1448,Pivot!A:B,2,0),0)</f>
        <v>0</v>
      </c>
      <c r="F1448" s="65">
        <f>IFERROR(VLOOKUP(C1448,Pivot!A:C,3,0),0)</f>
        <v>0</v>
      </c>
    </row>
    <row r="1449" spans="1:6" x14ac:dyDescent="0.25">
      <c r="A1449" s="63" t="s">
        <v>103</v>
      </c>
      <c r="B1449" s="64">
        <v>490567010</v>
      </c>
      <c r="C1449" s="64">
        <v>8902923260146</v>
      </c>
      <c r="D1449" s="63" t="s">
        <v>952</v>
      </c>
      <c r="E1449" s="65">
        <f>IFERROR(VLOOKUP(C1449,Pivot!A:B,2,0),0)</f>
        <v>0</v>
      </c>
      <c r="F1449" s="65">
        <f>IFERROR(VLOOKUP(C1449,Pivot!A:C,3,0),0)</f>
        <v>0</v>
      </c>
    </row>
    <row r="1450" spans="1:6" x14ac:dyDescent="0.25">
      <c r="A1450" s="63" t="s">
        <v>103</v>
      </c>
      <c r="B1450" s="64">
        <v>490567603</v>
      </c>
      <c r="C1450" s="64">
        <v>4005556215898</v>
      </c>
      <c r="D1450" s="63" t="s">
        <v>953</v>
      </c>
      <c r="E1450" s="65">
        <f>IFERROR(VLOOKUP(C1450,Pivot!A:B,2,0),0)</f>
        <v>0</v>
      </c>
      <c r="F1450" s="65">
        <f>IFERROR(VLOOKUP(C1450,Pivot!A:C,3,0),0)</f>
        <v>0</v>
      </c>
    </row>
    <row r="1451" spans="1:6" x14ac:dyDescent="0.25">
      <c r="A1451" s="63" t="s">
        <v>103</v>
      </c>
      <c r="B1451" s="64">
        <v>490567812</v>
      </c>
      <c r="C1451" s="64">
        <v>4001702024338</v>
      </c>
      <c r="D1451" s="63" t="s">
        <v>954</v>
      </c>
      <c r="E1451" s="65">
        <f>IFERROR(VLOOKUP(C1451,Pivot!A:B,2,0),0)</f>
        <v>0</v>
      </c>
      <c r="F1451" s="65">
        <f>IFERROR(VLOOKUP(C1451,Pivot!A:C,3,0),0)</f>
        <v>0</v>
      </c>
    </row>
    <row r="1452" spans="1:6" x14ac:dyDescent="0.25">
      <c r="A1452" s="63" t="s">
        <v>103</v>
      </c>
      <c r="B1452" s="64">
        <v>490567824</v>
      </c>
      <c r="C1452" s="64">
        <v>4001702028015</v>
      </c>
      <c r="D1452" s="63" t="s">
        <v>955</v>
      </c>
      <c r="E1452" s="65">
        <f>IFERROR(VLOOKUP(C1452,Pivot!A:B,2,0),0)</f>
        <v>0</v>
      </c>
      <c r="F1452" s="65">
        <f>IFERROR(VLOOKUP(C1452,Pivot!A:C,3,0),0)</f>
        <v>0</v>
      </c>
    </row>
    <row r="1453" spans="1:6" x14ac:dyDescent="0.25">
      <c r="A1453" s="63" t="s">
        <v>103</v>
      </c>
      <c r="B1453" s="64">
        <v>490567833</v>
      </c>
      <c r="C1453" s="64">
        <v>4001702030506</v>
      </c>
      <c r="D1453" s="63" t="s">
        <v>956</v>
      </c>
      <c r="E1453" s="65">
        <f>IFERROR(VLOOKUP(C1453,Pivot!A:B,2,0),0)</f>
        <v>0</v>
      </c>
      <c r="F1453" s="65">
        <f>IFERROR(VLOOKUP(C1453,Pivot!A:C,3,0),0)</f>
        <v>0</v>
      </c>
    </row>
    <row r="1454" spans="1:6" x14ac:dyDescent="0.25">
      <c r="A1454" s="63" t="s">
        <v>103</v>
      </c>
      <c r="B1454" s="64">
        <v>490571596</v>
      </c>
      <c r="C1454" s="64">
        <v>4893993202133</v>
      </c>
      <c r="D1454" s="63" t="s">
        <v>957</v>
      </c>
      <c r="E1454" s="65">
        <f>IFERROR(VLOOKUP(C1454,Pivot!A:B,2,0),0)</f>
        <v>0</v>
      </c>
      <c r="F1454" s="65">
        <f>IFERROR(VLOOKUP(C1454,Pivot!A:C,3,0),0)</f>
        <v>0</v>
      </c>
    </row>
    <row r="1455" spans="1:6" x14ac:dyDescent="0.25">
      <c r="A1455" s="63" t="s">
        <v>103</v>
      </c>
      <c r="B1455" s="64">
        <v>490571596</v>
      </c>
      <c r="C1455" s="64">
        <v>93577202137</v>
      </c>
      <c r="D1455" s="63" t="s">
        <v>957</v>
      </c>
      <c r="E1455" s="65">
        <f>IFERROR(VLOOKUP(C1455,Pivot!A:B,2,0),0)</f>
        <v>0</v>
      </c>
      <c r="F1455" s="65">
        <f>IFERROR(VLOOKUP(C1455,Pivot!A:C,3,0),0)</f>
        <v>0</v>
      </c>
    </row>
    <row r="1456" spans="1:6" x14ac:dyDescent="0.25">
      <c r="A1456" s="63" t="s">
        <v>103</v>
      </c>
      <c r="B1456" s="64">
        <v>490578440</v>
      </c>
      <c r="C1456" s="64">
        <v>8906029760340</v>
      </c>
      <c r="D1456" s="63" t="s">
        <v>958</v>
      </c>
      <c r="E1456" s="65">
        <f>IFERROR(VLOOKUP(C1456,Pivot!A:B,2,0),0)</f>
        <v>0</v>
      </c>
      <c r="F1456" s="65">
        <f>IFERROR(VLOOKUP(C1456,Pivot!A:C,3,0),0)</f>
        <v>0</v>
      </c>
    </row>
    <row r="1457" spans="1:6" x14ac:dyDescent="0.25">
      <c r="A1457" s="63" t="s">
        <v>103</v>
      </c>
      <c r="B1457" s="64">
        <v>490579255</v>
      </c>
      <c r="C1457" s="64">
        <v>8904114978984</v>
      </c>
      <c r="D1457" s="63" t="s">
        <v>959</v>
      </c>
      <c r="E1457" s="65">
        <f>IFERROR(VLOOKUP(C1457,Pivot!A:B,2,0),0)</f>
        <v>0</v>
      </c>
      <c r="F1457" s="65">
        <f>IFERROR(VLOOKUP(C1457,Pivot!A:C,3,0),0)</f>
        <v>0</v>
      </c>
    </row>
    <row r="1458" spans="1:6" x14ac:dyDescent="0.25">
      <c r="A1458" s="63" t="s">
        <v>103</v>
      </c>
      <c r="B1458" s="64">
        <v>490579255</v>
      </c>
      <c r="C1458" s="64">
        <v>8906080990489</v>
      </c>
      <c r="D1458" s="63" t="s">
        <v>959</v>
      </c>
      <c r="E1458" s="65">
        <f>IFERROR(VLOOKUP(C1458,Pivot!A:B,2,0),0)</f>
        <v>0</v>
      </c>
      <c r="F1458" s="65">
        <f>IFERROR(VLOOKUP(C1458,Pivot!A:C,3,0),0)</f>
        <v>0</v>
      </c>
    </row>
    <row r="1459" spans="1:6" x14ac:dyDescent="0.25">
      <c r="A1459" s="63" t="s">
        <v>103</v>
      </c>
      <c r="B1459" s="64">
        <v>490579285</v>
      </c>
      <c r="C1459" s="64">
        <v>8904114979301</v>
      </c>
      <c r="D1459" s="63" t="s">
        <v>960</v>
      </c>
      <c r="E1459" s="65">
        <f>IFERROR(VLOOKUP(C1459,Pivot!A:B,2,0),0)</f>
        <v>0</v>
      </c>
      <c r="F1459" s="65">
        <f>IFERROR(VLOOKUP(C1459,Pivot!A:C,3,0),0)</f>
        <v>0</v>
      </c>
    </row>
    <row r="1460" spans="1:6" x14ac:dyDescent="0.25">
      <c r="A1460" s="63" t="s">
        <v>103</v>
      </c>
      <c r="B1460" s="64">
        <v>490579293</v>
      </c>
      <c r="C1460" s="64">
        <v>8904114978748</v>
      </c>
      <c r="D1460" s="63" t="s">
        <v>961</v>
      </c>
      <c r="E1460" s="65">
        <f>IFERROR(VLOOKUP(C1460,Pivot!A:B,2,0),0)</f>
        <v>0</v>
      </c>
      <c r="F1460" s="65">
        <f>IFERROR(VLOOKUP(C1460,Pivot!A:C,3,0),0)</f>
        <v>0</v>
      </c>
    </row>
    <row r="1461" spans="1:6" x14ac:dyDescent="0.25">
      <c r="A1461" s="63" t="s">
        <v>103</v>
      </c>
      <c r="B1461" s="64">
        <v>490579294</v>
      </c>
      <c r="C1461" s="64">
        <v>8904114978786</v>
      </c>
      <c r="D1461" s="63" t="s">
        <v>962</v>
      </c>
      <c r="E1461" s="65">
        <f>IFERROR(VLOOKUP(C1461,Pivot!A:B,2,0),0)</f>
        <v>0</v>
      </c>
      <c r="F1461" s="65">
        <f>IFERROR(VLOOKUP(C1461,Pivot!A:C,3,0),0)</f>
        <v>0</v>
      </c>
    </row>
    <row r="1462" spans="1:6" x14ac:dyDescent="0.25">
      <c r="A1462" s="63" t="s">
        <v>103</v>
      </c>
      <c r="B1462" s="64">
        <v>490579298</v>
      </c>
      <c r="C1462" s="64">
        <v>8904114979035</v>
      </c>
      <c r="D1462" s="63" t="s">
        <v>963</v>
      </c>
      <c r="E1462" s="65">
        <f>IFERROR(VLOOKUP(C1462,Pivot!A:B,2,0),0)</f>
        <v>0</v>
      </c>
      <c r="F1462" s="65">
        <f>IFERROR(VLOOKUP(C1462,Pivot!A:C,3,0),0)</f>
        <v>0</v>
      </c>
    </row>
    <row r="1463" spans="1:6" x14ac:dyDescent="0.25">
      <c r="A1463" s="63" t="s">
        <v>103</v>
      </c>
      <c r="B1463" s="64">
        <v>490579298</v>
      </c>
      <c r="C1463" s="64">
        <v>8906080990373</v>
      </c>
      <c r="D1463" s="63" t="s">
        <v>963</v>
      </c>
      <c r="E1463" s="65">
        <f>IFERROR(VLOOKUP(C1463,Pivot!A:B,2,0),0)</f>
        <v>0</v>
      </c>
      <c r="F1463" s="65">
        <f>IFERROR(VLOOKUP(C1463,Pivot!A:C,3,0),0)</f>
        <v>0</v>
      </c>
    </row>
    <row r="1464" spans="1:6" x14ac:dyDescent="0.25">
      <c r="A1464" s="63" t="s">
        <v>103</v>
      </c>
      <c r="B1464" s="64">
        <v>490579303</v>
      </c>
      <c r="C1464" s="64">
        <v>8904114979219</v>
      </c>
      <c r="D1464" s="63" t="s">
        <v>964</v>
      </c>
      <c r="E1464" s="65">
        <f>IFERROR(VLOOKUP(C1464,Pivot!A:B,2,0),0)</f>
        <v>0</v>
      </c>
      <c r="F1464" s="65">
        <f>IFERROR(VLOOKUP(C1464,Pivot!A:C,3,0),0)</f>
        <v>0</v>
      </c>
    </row>
    <row r="1465" spans="1:6" x14ac:dyDescent="0.25">
      <c r="A1465" s="63" t="s">
        <v>103</v>
      </c>
      <c r="B1465" s="64">
        <v>490579303</v>
      </c>
      <c r="C1465" s="64">
        <v>8906080990366</v>
      </c>
      <c r="D1465" s="63" t="s">
        <v>964</v>
      </c>
      <c r="E1465" s="65">
        <f>IFERROR(VLOOKUP(C1465,Pivot!A:B,2,0),0)</f>
        <v>0</v>
      </c>
      <c r="F1465" s="65">
        <f>IFERROR(VLOOKUP(C1465,Pivot!A:C,3,0),0)</f>
        <v>0</v>
      </c>
    </row>
    <row r="1466" spans="1:6" x14ac:dyDescent="0.25">
      <c r="A1466" s="63" t="s">
        <v>103</v>
      </c>
      <c r="B1466" s="64">
        <v>490579877</v>
      </c>
      <c r="C1466" s="64">
        <v>708431191396</v>
      </c>
      <c r="D1466" s="63" t="s">
        <v>965</v>
      </c>
      <c r="E1466" s="65">
        <f>IFERROR(VLOOKUP(C1466,Pivot!A:B,2,0),0)</f>
        <v>0</v>
      </c>
      <c r="F1466" s="65">
        <f>IFERROR(VLOOKUP(C1466,Pivot!A:C,3,0),0)</f>
        <v>0</v>
      </c>
    </row>
    <row r="1467" spans="1:6" x14ac:dyDescent="0.25">
      <c r="A1467" s="63" t="s">
        <v>103</v>
      </c>
      <c r="B1467" s="64">
        <v>490579877</v>
      </c>
      <c r="C1467" s="64">
        <v>8901736022859</v>
      </c>
      <c r="D1467" s="63" t="s">
        <v>965</v>
      </c>
      <c r="E1467" s="65">
        <f>IFERROR(VLOOKUP(C1467,Pivot!A:B,2,0),0)</f>
        <v>0</v>
      </c>
      <c r="F1467" s="65">
        <f>IFERROR(VLOOKUP(C1467,Pivot!A:C,3,0),0)</f>
        <v>0</v>
      </c>
    </row>
    <row r="1468" spans="1:6" x14ac:dyDescent="0.25">
      <c r="A1468" s="63" t="s">
        <v>103</v>
      </c>
      <c r="B1468" s="64">
        <v>490579878</v>
      </c>
      <c r="C1468" s="64">
        <v>708431191563</v>
      </c>
      <c r="D1468" s="63" t="s">
        <v>966</v>
      </c>
      <c r="E1468" s="65">
        <f>IFERROR(VLOOKUP(C1468,Pivot!A:B,2,0),0)</f>
        <v>0</v>
      </c>
      <c r="F1468" s="65">
        <f>IFERROR(VLOOKUP(C1468,Pivot!A:C,3,0),0)</f>
        <v>0</v>
      </c>
    </row>
    <row r="1469" spans="1:6" x14ac:dyDescent="0.25">
      <c r="A1469" s="63" t="s">
        <v>103</v>
      </c>
      <c r="B1469" s="64">
        <v>490579878</v>
      </c>
      <c r="C1469" s="64">
        <v>8901736022866</v>
      </c>
      <c r="D1469" s="63" t="s">
        <v>966</v>
      </c>
      <c r="E1469" s="65">
        <f>IFERROR(VLOOKUP(C1469,Pivot!A:B,2,0),0)</f>
        <v>0</v>
      </c>
      <c r="F1469" s="65">
        <f>IFERROR(VLOOKUP(C1469,Pivot!A:C,3,0),0)</f>
        <v>0</v>
      </c>
    </row>
    <row r="1470" spans="1:6" x14ac:dyDescent="0.25">
      <c r="A1470" s="63" t="s">
        <v>103</v>
      </c>
      <c r="B1470" s="64">
        <v>490579925</v>
      </c>
      <c r="C1470" s="64">
        <v>6944994960626</v>
      </c>
      <c r="D1470" s="63" t="s">
        <v>967</v>
      </c>
      <c r="E1470" s="65">
        <f>IFERROR(VLOOKUP(C1470,Pivot!A:B,2,0),0)</f>
        <v>0</v>
      </c>
      <c r="F1470" s="65">
        <f>IFERROR(VLOOKUP(C1470,Pivot!A:C,3,0),0)</f>
        <v>0</v>
      </c>
    </row>
    <row r="1471" spans="1:6" x14ac:dyDescent="0.25">
      <c r="A1471" s="63" t="s">
        <v>103</v>
      </c>
      <c r="B1471" s="64">
        <v>490579925</v>
      </c>
      <c r="C1471" s="64">
        <v>6947045604074</v>
      </c>
      <c r="D1471" s="63" t="s">
        <v>967</v>
      </c>
      <c r="E1471" s="65">
        <f>IFERROR(VLOOKUP(C1471,Pivot!A:B,2,0),0)</f>
        <v>0</v>
      </c>
      <c r="F1471" s="65">
        <f>IFERROR(VLOOKUP(C1471,Pivot!A:C,3,0),0)</f>
        <v>0</v>
      </c>
    </row>
    <row r="1472" spans="1:6" x14ac:dyDescent="0.25">
      <c r="A1472" s="63" t="s">
        <v>103</v>
      </c>
      <c r="B1472" s="64">
        <v>490579925</v>
      </c>
      <c r="C1472" s="64">
        <v>6950568527027</v>
      </c>
      <c r="D1472" s="63" t="s">
        <v>967</v>
      </c>
      <c r="E1472" s="65">
        <f>IFERROR(VLOOKUP(C1472,Pivot!A:B,2,0),0)</f>
        <v>0</v>
      </c>
      <c r="F1472" s="65">
        <f>IFERROR(VLOOKUP(C1472,Pivot!A:C,3,0),0)</f>
        <v>0</v>
      </c>
    </row>
    <row r="1473" spans="1:6" x14ac:dyDescent="0.25">
      <c r="A1473" s="63" t="s">
        <v>103</v>
      </c>
      <c r="B1473" s="64">
        <v>490585697</v>
      </c>
      <c r="C1473" s="64">
        <v>8901736023450</v>
      </c>
      <c r="D1473" s="63" t="s">
        <v>968</v>
      </c>
      <c r="E1473" s="65">
        <f>IFERROR(VLOOKUP(C1473,Pivot!A:B,2,0),0)</f>
        <v>0</v>
      </c>
      <c r="F1473" s="65">
        <f>IFERROR(VLOOKUP(C1473,Pivot!A:C,3,0),0)</f>
        <v>0</v>
      </c>
    </row>
    <row r="1474" spans="1:6" x14ac:dyDescent="0.25">
      <c r="A1474" s="63" t="s">
        <v>103</v>
      </c>
      <c r="B1474" s="64">
        <v>490585701</v>
      </c>
      <c r="C1474" s="64">
        <v>8901736023498</v>
      </c>
      <c r="D1474" s="63" t="s">
        <v>969</v>
      </c>
      <c r="E1474" s="65">
        <f>IFERROR(VLOOKUP(C1474,Pivot!A:B,2,0),0)</f>
        <v>0</v>
      </c>
      <c r="F1474" s="65">
        <f>IFERROR(VLOOKUP(C1474,Pivot!A:C,3,0),0)</f>
        <v>0</v>
      </c>
    </row>
    <row r="1475" spans="1:6" x14ac:dyDescent="0.25">
      <c r="A1475" s="63" t="s">
        <v>103</v>
      </c>
      <c r="B1475" s="64">
        <v>490585703</v>
      </c>
      <c r="C1475" s="64">
        <v>8901736023511</v>
      </c>
      <c r="D1475" s="63" t="s">
        <v>970</v>
      </c>
      <c r="E1475" s="65">
        <f>IFERROR(VLOOKUP(C1475,Pivot!A:B,2,0),0)</f>
        <v>0</v>
      </c>
      <c r="F1475" s="65">
        <f>IFERROR(VLOOKUP(C1475,Pivot!A:C,3,0),0)</f>
        <v>0</v>
      </c>
    </row>
    <row r="1476" spans="1:6" x14ac:dyDescent="0.25">
      <c r="A1476" s="63" t="s">
        <v>103</v>
      </c>
      <c r="B1476" s="64">
        <v>490585704</v>
      </c>
      <c r="C1476" s="64">
        <v>8901736023528</v>
      </c>
      <c r="D1476" s="63" t="s">
        <v>971</v>
      </c>
      <c r="E1476" s="65">
        <f>IFERROR(VLOOKUP(C1476,Pivot!A:B,2,0),0)</f>
        <v>0</v>
      </c>
      <c r="F1476" s="65">
        <f>IFERROR(VLOOKUP(C1476,Pivot!A:C,3,0),0)</f>
        <v>0</v>
      </c>
    </row>
    <row r="1477" spans="1:6" x14ac:dyDescent="0.25">
      <c r="A1477" s="63" t="s">
        <v>103</v>
      </c>
      <c r="B1477" s="64">
        <v>490585712</v>
      </c>
      <c r="C1477" s="64">
        <v>8901736023368</v>
      </c>
      <c r="D1477" s="63" t="s">
        <v>972</v>
      </c>
      <c r="E1477" s="65">
        <f>IFERROR(VLOOKUP(C1477,Pivot!A:B,2,0),0)</f>
        <v>0</v>
      </c>
      <c r="F1477" s="65">
        <f>IFERROR(VLOOKUP(C1477,Pivot!A:C,3,0),0)</f>
        <v>0</v>
      </c>
    </row>
    <row r="1478" spans="1:6" x14ac:dyDescent="0.25">
      <c r="A1478" s="63" t="s">
        <v>103</v>
      </c>
      <c r="B1478" s="64">
        <v>490585713</v>
      </c>
      <c r="C1478" s="64">
        <v>8901736023375</v>
      </c>
      <c r="D1478" s="63" t="s">
        <v>973</v>
      </c>
      <c r="E1478" s="65">
        <f>IFERROR(VLOOKUP(C1478,Pivot!A:B,2,0),0)</f>
        <v>0</v>
      </c>
      <c r="F1478" s="65">
        <f>IFERROR(VLOOKUP(C1478,Pivot!A:C,3,0),0)</f>
        <v>0</v>
      </c>
    </row>
    <row r="1479" spans="1:6" x14ac:dyDescent="0.25">
      <c r="A1479" s="63" t="s">
        <v>103</v>
      </c>
      <c r="B1479" s="64">
        <v>490588582</v>
      </c>
      <c r="C1479" s="64">
        <v>857853001315</v>
      </c>
      <c r="D1479" s="63" t="s">
        <v>974</v>
      </c>
      <c r="E1479" s="65">
        <f>IFERROR(VLOOKUP(C1479,Pivot!A:B,2,0),0)</f>
        <v>0</v>
      </c>
      <c r="F1479" s="65">
        <f>IFERROR(VLOOKUP(C1479,Pivot!A:C,3,0),0)</f>
        <v>0</v>
      </c>
    </row>
    <row r="1480" spans="1:6" x14ac:dyDescent="0.25">
      <c r="A1480" s="63" t="s">
        <v>103</v>
      </c>
      <c r="B1480" s="64">
        <v>490589226</v>
      </c>
      <c r="C1480" s="64">
        <v>4893156045485</v>
      </c>
      <c r="D1480" s="63" t="s">
        <v>975</v>
      </c>
      <c r="E1480" s="65">
        <f>IFERROR(VLOOKUP(C1480,Pivot!A:B,2,0),0)</f>
        <v>0</v>
      </c>
      <c r="F1480" s="65">
        <f>IFERROR(VLOOKUP(C1480,Pivot!A:C,3,0),0)</f>
        <v>0</v>
      </c>
    </row>
    <row r="1481" spans="1:6" x14ac:dyDescent="0.25">
      <c r="A1481" s="63" t="s">
        <v>103</v>
      </c>
      <c r="B1481" s="64">
        <v>490589452</v>
      </c>
      <c r="C1481" s="64">
        <v>8906022393705</v>
      </c>
      <c r="D1481" s="63" t="s">
        <v>976</v>
      </c>
      <c r="E1481" s="65">
        <f>IFERROR(VLOOKUP(C1481,Pivot!A:B,2,0),0)</f>
        <v>0</v>
      </c>
      <c r="F1481" s="65">
        <f>IFERROR(VLOOKUP(C1481,Pivot!A:C,3,0),0)</f>
        <v>0</v>
      </c>
    </row>
    <row r="1482" spans="1:6" x14ac:dyDescent="0.25">
      <c r="A1482" s="63" t="s">
        <v>103</v>
      </c>
      <c r="B1482" s="64">
        <v>490589515</v>
      </c>
      <c r="C1482" s="64">
        <v>8906022394283</v>
      </c>
      <c r="D1482" s="63" t="s">
        <v>977</v>
      </c>
      <c r="E1482" s="65">
        <f>IFERROR(VLOOKUP(C1482,Pivot!A:B,2,0),0)</f>
        <v>0</v>
      </c>
      <c r="F1482" s="65">
        <f>IFERROR(VLOOKUP(C1482,Pivot!A:C,3,0),0)</f>
        <v>0</v>
      </c>
    </row>
    <row r="1483" spans="1:6" x14ac:dyDescent="0.25">
      <c r="A1483" s="63" t="s">
        <v>103</v>
      </c>
      <c r="B1483" s="64">
        <v>490589516</v>
      </c>
      <c r="C1483" s="64">
        <v>8906022394245</v>
      </c>
      <c r="D1483" s="63" t="s">
        <v>978</v>
      </c>
      <c r="E1483" s="65">
        <f>IFERROR(VLOOKUP(C1483,Pivot!A:B,2,0),0)</f>
        <v>0</v>
      </c>
      <c r="F1483" s="65">
        <f>IFERROR(VLOOKUP(C1483,Pivot!A:C,3,0),0)</f>
        <v>0</v>
      </c>
    </row>
    <row r="1484" spans="1:6" x14ac:dyDescent="0.25">
      <c r="A1484" s="63" t="s">
        <v>103</v>
      </c>
      <c r="B1484" s="64">
        <v>490589800</v>
      </c>
      <c r="C1484" s="64">
        <v>8906022394184</v>
      </c>
      <c r="D1484" s="63" t="s">
        <v>979</v>
      </c>
      <c r="E1484" s="65">
        <f>IFERROR(VLOOKUP(C1484,Pivot!A:B,2,0),0)</f>
        <v>0</v>
      </c>
      <c r="F1484" s="65">
        <f>IFERROR(VLOOKUP(C1484,Pivot!A:C,3,0),0)</f>
        <v>0</v>
      </c>
    </row>
    <row r="1485" spans="1:6" x14ac:dyDescent="0.25">
      <c r="A1485" s="63" t="s">
        <v>103</v>
      </c>
      <c r="B1485" s="64">
        <v>490589883</v>
      </c>
      <c r="C1485" s="64">
        <v>4893338070724</v>
      </c>
      <c r="D1485" s="63" t="s">
        <v>980</v>
      </c>
      <c r="E1485" s="65">
        <f>IFERROR(VLOOKUP(C1485,Pivot!A:B,2,0),0)</f>
        <v>0</v>
      </c>
      <c r="F1485" s="65">
        <f>IFERROR(VLOOKUP(C1485,Pivot!A:C,3,0),0)</f>
        <v>0</v>
      </c>
    </row>
    <row r="1486" spans="1:6" x14ac:dyDescent="0.25">
      <c r="A1486" s="63" t="s">
        <v>103</v>
      </c>
      <c r="B1486" s="64">
        <v>490589884</v>
      </c>
      <c r="C1486" s="64">
        <v>4893338070762</v>
      </c>
      <c r="D1486" s="63" t="s">
        <v>981</v>
      </c>
      <c r="E1486" s="65">
        <f>IFERROR(VLOOKUP(C1486,Pivot!A:B,2,0),0)</f>
        <v>0</v>
      </c>
      <c r="F1486" s="65">
        <f>IFERROR(VLOOKUP(C1486,Pivot!A:C,3,0),0)</f>
        <v>0</v>
      </c>
    </row>
    <row r="1487" spans="1:6" x14ac:dyDescent="0.25">
      <c r="A1487" s="63" t="s">
        <v>103</v>
      </c>
      <c r="B1487" s="64">
        <v>490589888</v>
      </c>
      <c r="C1487" s="64">
        <v>4893338084004</v>
      </c>
      <c r="D1487" s="63" t="s">
        <v>982</v>
      </c>
      <c r="E1487" s="65">
        <f>IFERROR(VLOOKUP(C1487,Pivot!A:B,2,0),0)</f>
        <v>0</v>
      </c>
      <c r="F1487" s="65">
        <f>IFERROR(VLOOKUP(C1487,Pivot!A:C,3,0),0)</f>
        <v>0</v>
      </c>
    </row>
    <row r="1488" spans="1:6" x14ac:dyDescent="0.25">
      <c r="A1488" s="63" t="s">
        <v>103</v>
      </c>
      <c r="B1488" s="64">
        <v>490589892</v>
      </c>
      <c r="C1488" s="64">
        <v>8901137101092</v>
      </c>
      <c r="D1488" s="63" t="s">
        <v>983</v>
      </c>
      <c r="E1488" s="65">
        <f>IFERROR(VLOOKUP(C1488,Pivot!A:B,2,0),0)</f>
        <v>0</v>
      </c>
      <c r="F1488" s="65">
        <f>IFERROR(VLOOKUP(C1488,Pivot!A:C,3,0),0)</f>
        <v>0</v>
      </c>
    </row>
    <row r="1489" spans="1:6" x14ac:dyDescent="0.25">
      <c r="A1489" s="63" t="s">
        <v>103</v>
      </c>
      <c r="B1489" s="64">
        <v>490589892</v>
      </c>
      <c r="C1489" s="64">
        <v>8901137101603</v>
      </c>
      <c r="D1489" s="63" t="s">
        <v>983</v>
      </c>
      <c r="E1489" s="65">
        <f>IFERROR(VLOOKUP(C1489,Pivot!A:B,2,0),0)</f>
        <v>0</v>
      </c>
      <c r="F1489" s="65">
        <f>IFERROR(VLOOKUP(C1489,Pivot!A:C,3,0),0)</f>
        <v>0</v>
      </c>
    </row>
    <row r="1490" spans="1:6" x14ac:dyDescent="0.25">
      <c r="A1490" s="63" t="s">
        <v>103</v>
      </c>
      <c r="B1490" s="64">
        <v>490617552</v>
      </c>
      <c r="C1490" s="64">
        <v>4892900880037</v>
      </c>
      <c r="D1490" s="63" t="s">
        <v>984</v>
      </c>
      <c r="E1490" s="65">
        <f>IFERROR(VLOOKUP(C1490,Pivot!A:B,2,0),0)</f>
        <v>0</v>
      </c>
      <c r="F1490" s="65">
        <f>IFERROR(VLOOKUP(C1490,Pivot!A:C,3,0),0)</f>
        <v>0</v>
      </c>
    </row>
    <row r="1491" spans="1:6" x14ac:dyDescent="0.25">
      <c r="A1491" s="63" t="s">
        <v>103</v>
      </c>
      <c r="B1491" s="64">
        <v>490617554</v>
      </c>
      <c r="C1491" s="64">
        <v>4892900880068</v>
      </c>
      <c r="D1491" s="63" t="s">
        <v>985</v>
      </c>
      <c r="E1491" s="65">
        <f>IFERROR(VLOOKUP(C1491,Pivot!A:B,2,0),0)</f>
        <v>0</v>
      </c>
      <c r="F1491" s="65">
        <f>IFERROR(VLOOKUP(C1491,Pivot!A:C,3,0),0)</f>
        <v>0</v>
      </c>
    </row>
    <row r="1492" spans="1:6" x14ac:dyDescent="0.25">
      <c r="A1492" s="63" t="s">
        <v>103</v>
      </c>
      <c r="B1492" s="64">
        <v>490617562</v>
      </c>
      <c r="C1492" s="64">
        <v>4892900880259</v>
      </c>
      <c r="D1492" s="63" t="s">
        <v>986</v>
      </c>
      <c r="E1492" s="65">
        <f>IFERROR(VLOOKUP(C1492,Pivot!A:B,2,0),0)</f>
        <v>0</v>
      </c>
      <c r="F1492" s="65">
        <f>IFERROR(VLOOKUP(C1492,Pivot!A:C,3,0),0)</f>
        <v>0</v>
      </c>
    </row>
    <row r="1493" spans="1:6" x14ac:dyDescent="0.25">
      <c r="A1493" s="63" t="s">
        <v>103</v>
      </c>
      <c r="B1493" s="64">
        <v>490617566</v>
      </c>
      <c r="C1493" s="64">
        <v>4892900880310</v>
      </c>
      <c r="D1493" s="63" t="s">
        <v>987</v>
      </c>
      <c r="E1493" s="65">
        <f>IFERROR(VLOOKUP(C1493,Pivot!A:B,2,0),0)</f>
        <v>0</v>
      </c>
      <c r="F1493" s="65">
        <f>IFERROR(VLOOKUP(C1493,Pivot!A:C,3,0),0)</f>
        <v>0</v>
      </c>
    </row>
    <row r="1494" spans="1:6" x14ac:dyDescent="0.25">
      <c r="A1494" s="63" t="s">
        <v>103</v>
      </c>
      <c r="B1494" s="64">
        <v>490617569</v>
      </c>
      <c r="C1494" s="64">
        <v>4892900880365</v>
      </c>
      <c r="D1494" s="63" t="s">
        <v>988</v>
      </c>
      <c r="E1494" s="65">
        <f>IFERROR(VLOOKUP(C1494,Pivot!A:B,2,0),0)</f>
        <v>0</v>
      </c>
      <c r="F1494" s="65">
        <f>IFERROR(VLOOKUP(C1494,Pivot!A:C,3,0),0)</f>
        <v>0</v>
      </c>
    </row>
    <row r="1495" spans="1:6" x14ac:dyDescent="0.25">
      <c r="A1495" s="63" t="s">
        <v>103</v>
      </c>
      <c r="B1495" s="64">
        <v>490617570</v>
      </c>
      <c r="C1495" s="64">
        <v>4892900880372</v>
      </c>
      <c r="D1495" s="63" t="s">
        <v>989</v>
      </c>
      <c r="E1495" s="65">
        <f>IFERROR(VLOOKUP(C1495,Pivot!A:B,2,0),0)</f>
        <v>0</v>
      </c>
      <c r="F1495" s="65">
        <f>IFERROR(VLOOKUP(C1495,Pivot!A:C,3,0),0)</f>
        <v>0</v>
      </c>
    </row>
    <row r="1496" spans="1:6" x14ac:dyDescent="0.25">
      <c r="A1496" s="63" t="s">
        <v>103</v>
      </c>
      <c r="B1496" s="64">
        <v>490617573</v>
      </c>
      <c r="C1496" s="64">
        <v>4892900880440</v>
      </c>
      <c r="D1496" s="63" t="s">
        <v>990</v>
      </c>
      <c r="E1496" s="65">
        <f>IFERROR(VLOOKUP(C1496,Pivot!A:B,2,0),0)</f>
        <v>0</v>
      </c>
      <c r="F1496" s="65">
        <f>IFERROR(VLOOKUP(C1496,Pivot!A:C,3,0),0)</f>
        <v>0</v>
      </c>
    </row>
    <row r="1497" spans="1:6" x14ac:dyDescent="0.25">
      <c r="A1497" s="63" t="s">
        <v>103</v>
      </c>
      <c r="B1497" s="64">
        <v>490617574</v>
      </c>
      <c r="C1497" s="64">
        <v>4892900880471</v>
      </c>
      <c r="D1497" s="63" t="s">
        <v>991</v>
      </c>
      <c r="E1497" s="65">
        <f>IFERROR(VLOOKUP(C1497,Pivot!A:B,2,0),0)</f>
        <v>0</v>
      </c>
      <c r="F1497" s="65">
        <f>IFERROR(VLOOKUP(C1497,Pivot!A:C,3,0),0)</f>
        <v>0</v>
      </c>
    </row>
    <row r="1498" spans="1:6" x14ac:dyDescent="0.25">
      <c r="A1498" s="63" t="s">
        <v>103</v>
      </c>
      <c r="B1498" s="64">
        <v>490617574</v>
      </c>
      <c r="C1498" s="64">
        <v>4892900892009</v>
      </c>
      <c r="D1498" s="63" t="s">
        <v>991</v>
      </c>
      <c r="E1498" s="65">
        <f>IFERROR(VLOOKUP(C1498,Pivot!A:B,2,0),0)</f>
        <v>0</v>
      </c>
      <c r="F1498" s="65">
        <f>IFERROR(VLOOKUP(C1498,Pivot!A:C,3,0),0)</f>
        <v>0</v>
      </c>
    </row>
    <row r="1499" spans="1:6" x14ac:dyDescent="0.25">
      <c r="A1499" s="63" t="s">
        <v>103</v>
      </c>
      <c r="B1499" s="64">
        <v>490617574</v>
      </c>
      <c r="C1499" s="64">
        <v>4892900895345</v>
      </c>
      <c r="D1499" s="63" t="s">
        <v>991</v>
      </c>
      <c r="E1499" s="65">
        <f>IFERROR(VLOOKUP(C1499,Pivot!A:B,2,0),0)</f>
        <v>0</v>
      </c>
      <c r="F1499" s="65">
        <f>IFERROR(VLOOKUP(C1499,Pivot!A:C,3,0),0)</f>
        <v>0</v>
      </c>
    </row>
    <row r="1500" spans="1:6" x14ac:dyDescent="0.25">
      <c r="A1500" s="63" t="s">
        <v>103</v>
      </c>
      <c r="B1500" s="64">
        <v>490617575</v>
      </c>
      <c r="C1500" s="64">
        <v>4892900880518</v>
      </c>
      <c r="D1500" s="63" t="s">
        <v>992</v>
      </c>
      <c r="E1500" s="65">
        <f>IFERROR(VLOOKUP(C1500,Pivot!A:B,2,0),0)</f>
        <v>0</v>
      </c>
      <c r="F1500" s="65">
        <f>IFERROR(VLOOKUP(C1500,Pivot!A:C,3,0),0)</f>
        <v>0</v>
      </c>
    </row>
    <row r="1501" spans="1:6" x14ac:dyDescent="0.25">
      <c r="A1501" s="63" t="s">
        <v>103</v>
      </c>
      <c r="B1501" s="64">
        <v>490617575</v>
      </c>
      <c r="C1501" s="64">
        <v>4892900892931</v>
      </c>
      <c r="D1501" s="63" t="s">
        <v>992</v>
      </c>
      <c r="E1501" s="65">
        <f>IFERROR(VLOOKUP(C1501,Pivot!A:B,2,0),0)</f>
        <v>0</v>
      </c>
      <c r="F1501" s="65">
        <f>IFERROR(VLOOKUP(C1501,Pivot!A:C,3,0),0)</f>
        <v>0</v>
      </c>
    </row>
    <row r="1502" spans="1:6" x14ac:dyDescent="0.25">
      <c r="A1502" s="63" t="s">
        <v>103</v>
      </c>
      <c r="B1502" s="64">
        <v>490617575</v>
      </c>
      <c r="C1502" s="64">
        <v>4892900894737</v>
      </c>
      <c r="D1502" s="63" t="s">
        <v>992</v>
      </c>
      <c r="E1502" s="65">
        <f>IFERROR(VLOOKUP(C1502,Pivot!A:B,2,0),0)</f>
        <v>0</v>
      </c>
      <c r="F1502" s="65">
        <f>IFERROR(VLOOKUP(C1502,Pivot!A:C,3,0),0)</f>
        <v>0</v>
      </c>
    </row>
    <row r="1503" spans="1:6" x14ac:dyDescent="0.25">
      <c r="A1503" s="63" t="s">
        <v>103</v>
      </c>
      <c r="B1503" s="64">
        <v>490617575</v>
      </c>
      <c r="C1503" s="64">
        <v>4892900896960</v>
      </c>
      <c r="D1503" s="63" t="s">
        <v>992</v>
      </c>
      <c r="E1503" s="65">
        <f>IFERROR(VLOOKUP(C1503,Pivot!A:B,2,0),0)</f>
        <v>0</v>
      </c>
      <c r="F1503" s="65">
        <f>IFERROR(VLOOKUP(C1503,Pivot!A:C,3,0),0)</f>
        <v>0</v>
      </c>
    </row>
    <row r="1504" spans="1:6" x14ac:dyDescent="0.25">
      <c r="A1504" s="63" t="s">
        <v>103</v>
      </c>
      <c r="B1504" s="64">
        <v>490617584</v>
      </c>
      <c r="C1504" s="64">
        <v>4892900880723</v>
      </c>
      <c r="D1504" s="63" t="s">
        <v>993</v>
      </c>
      <c r="E1504" s="65">
        <f>IFERROR(VLOOKUP(C1504,Pivot!A:B,2,0),0)</f>
        <v>0</v>
      </c>
      <c r="F1504" s="65">
        <f>IFERROR(VLOOKUP(C1504,Pivot!A:C,3,0),0)</f>
        <v>0</v>
      </c>
    </row>
    <row r="1505" spans="1:6" x14ac:dyDescent="0.25">
      <c r="A1505" s="63" t="s">
        <v>103</v>
      </c>
      <c r="B1505" s="64">
        <v>490617588</v>
      </c>
      <c r="C1505" s="64">
        <v>4892900880945</v>
      </c>
      <c r="D1505" s="63" t="s">
        <v>994</v>
      </c>
      <c r="E1505" s="65">
        <f>IFERROR(VLOOKUP(C1505,Pivot!A:B,2,0),0)</f>
        <v>0</v>
      </c>
      <c r="F1505" s="65">
        <f>IFERROR(VLOOKUP(C1505,Pivot!A:C,3,0),0)</f>
        <v>0</v>
      </c>
    </row>
    <row r="1506" spans="1:6" x14ac:dyDescent="0.25">
      <c r="A1506" s="63" t="s">
        <v>103</v>
      </c>
      <c r="B1506" s="64">
        <v>490617599</v>
      </c>
      <c r="C1506" s="64">
        <v>4892900881218</v>
      </c>
      <c r="D1506" s="63" t="s">
        <v>995</v>
      </c>
      <c r="E1506" s="65">
        <f>IFERROR(VLOOKUP(C1506,Pivot!A:B,2,0),0)</f>
        <v>0</v>
      </c>
      <c r="F1506" s="65">
        <f>IFERROR(VLOOKUP(C1506,Pivot!A:C,3,0),0)</f>
        <v>0</v>
      </c>
    </row>
    <row r="1507" spans="1:6" x14ac:dyDescent="0.25">
      <c r="A1507" s="63" t="s">
        <v>103</v>
      </c>
      <c r="B1507" s="64">
        <v>490617607</v>
      </c>
      <c r="C1507" s="64">
        <v>4892900881577</v>
      </c>
      <c r="D1507" s="63" t="s">
        <v>996</v>
      </c>
      <c r="E1507" s="65">
        <f>IFERROR(VLOOKUP(C1507,Pivot!A:B,2,0),0)</f>
        <v>0</v>
      </c>
      <c r="F1507" s="65">
        <f>IFERROR(VLOOKUP(C1507,Pivot!A:C,3,0),0)</f>
        <v>0</v>
      </c>
    </row>
    <row r="1508" spans="1:6" x14ac:dyDescent="0.25">
      <c r="A1508" s="63" t="s">
        <v>103</v>
      </c>
      <c r="B1508" s="64">
        <v>490617607</v>
      </c>
      <c r="C1508" s="64">
        <v>4892900885438</v>
      </c>
      <c r="D1508" s="63" t="s">
        <v>996</v>
      </c>
      <c r="E1508" s="65">
        <f>IFERROR(VLOOKUP(C1508,Pivot!A:B,2,0),0)</f>
        <v>0</v>
      </c>
      <c r="F1508" s="65">
        <f>IFERROR(VLOOKUP(C1508,Pivot!A:C,3,0),0)</f>
        <v>0</v>
      </c>
    </row>
    <row r="1509" spans="1:6" x14ac:dyDescent="0.25">
      <c r="A1509" s="63" t="s">
        <v>103</v>
      </c>
      <c r="B1509" s="64">
        <v>490617616</v>
      </c>
      <c r="C1509" s="64">
        <v>4892900882055</v>
      </c>
      <c r="D1509" s="63" t="s">
        <v>997</v>
      </c>
      <c r="E1509" s="65">
        <f>IFERROR(VLOOKUP(C1509,Pivot!A:B,2,0),0)</f>
        <v>0</v>
      </c>
      <c r="F1509" s="65">
        <f>IFERROR(VLOOKUP(C1509,Pivot!A:C,3,0),0)</f>
        <v>0</v>
      </c>
    </row>
    <row r="1510" spans="1:6" x14ac:dyDescent="0.25">
      <c r="A1510" s="63" t="s">
        <v>103</v>
      </c>
      <c r="B1510" s="64">
        <v>490617618</v>
      </c>
      <c r="C1510" s="64">
        <v>4892900882079</v>
      </c>
      <c r="D1510" s="63" t="s">
        <v>998</v>
      </c>
      <c r="E1510" s="65">
        <f>IFERROR(VLOOKUP(C1510,Pivot!A:B,2,0),0)</f>
        <v>0</v>
      </c>
      <c r="F1510" s="65">
        <f>IFERROR(VLOOKUP(C1510,Pivot!A:C,3,0),0)</f>
        <v>0</v>
      </c>
    </row>
    <row r="1511" spans="1:6" x14ac:dyDescent="0.25">
      <c r="A1511" s="63" t="s">
        <v>103</v>
      </c>
      <c r="B1511" s="64">
        <v>490617619</v>
      </c>
      <c r="C1511" s="64">
        <v>4892900882086</v>
      </c>
      <c r="D1511" s="63" t="s">
        <v>999</v>
      </c>
      <c r="E1511" s="65">
        <f>IFERROR(VLOOKUP(C1511,Pivot!A:B,2,0),0)</f>
        <v>0</v>
      </c>
      <c r="F1511" s="65">
        <f>IFERROR(VLOOKUP(C1511,Pivot!A:C,3,0),0)</f>
        <v>0</v>
      </c>
    </row>
    <row r="1512" spans="1:6" x14ac:dyDescent="0.25">
      <c r="A1512" s="63" t="s">
        <v>103</v>
      </c>
      <c r="B1512" s="64">
        <v>490617620</v>
      </c>
      <c r="C1512" s="64">
        <v>4892900882093</v>
      </c>
      <c r="D1512" s="63" t="s">
        <v>1000</v>
      </c>
      <c r="E1512" s="65">
        <f>IFERROR(VLOOKUP(C1512,Pivot!A:B,2,0),0)</f>
        <v>0</v>
      </c>
      <c r="F1512" s="65">
        <f>IFERROR(VLOOKUP(C1512,Pivot!A:C,3,0),0)</f>
        <v>0</v>
      </c>
    </row>
    <row r="1513" spans="1:6" x14ac:dyDescent="0.25">
      <c r="A1513" s="63" t="s">
        <v>103</v>
      </c>
      <c r="B1513" s="64">
        <v>490617622</v>
      </c>
      <c r="C1513" s="64">
        <v>4892900882116</v>
      </c>
      <c r="D1513" s="63" t="s">
        <v>1001</v>
      </c>
      <c r="E1513" s="65">
        <f>IFERROR(VLOOKUP(C1513,Pivot!A:B,2,0),0)</f>
        <v>0</v>
      </c>
      <c r="F1513" s="65">
        <f>IFERROR(VLOOKUP(C1513,Pivot!A:C,3,0),0)</f>
        <v>0</v>
      </c>
    </row>
    <row r="1514" spans="1:6" x14ac:dyDescent="0.25">
      <c r="A1514" s="63" t="s">
        <v>103</v>
      </c>
      <c r="B1514" s="64">
        <v>490617623</v>
      </c>
      <c r="C1514" s="64">
        <v>4892900882123</v>
      </c>
      <c r="D1514" s="63" t="s">
        <v>1002</v>
      </c>
      <c r="E1514" s="65">
        <f>IFERROR(VLOOKUP(C1514,Pivot!A:B,2,0),0)</f>
        <v>0</v>
      </c>
      <c r="F1514" s="65">
        <f>IFERROR(VLOOKUP(C1514,Pivot!A:C,3,0),0)</f>
        <v>0</v>
      </c>
    </row>
    <row r="1515" spans="1:6" x14ac:dyDescent="0.25">
      <c r="A1515" s="63" t="s">
        <v>103</v>
      </c>
      <c r="B1515" s="64">
        <v>490617625</v>
      </c>
      <c r="C1515" s="64">
        <v>4892900882147</v>
      </c>
      <c r="D1515" s="63" t="s">
        <v>1003</v>
      </c>
      <c r="E1515" s="65">
        <f>IFERROR(VLOOKUP(C1515,Pivot!A:B,2,0),0)</f>
        <v>0</v>
      </c>
      <c r="F1515" s="65">
        <f>IFERROR(VLOOKUP(C1515,Pivot!A:C,3,0),0)</f>
        <v>0</v>
      </c>
    </row>
    <row r="1516" spans="1:6" x14ac:dyDescent="0.25">
      <c r="A1516" s="63" t="s">
        <v>103</v>
      </c>
      <c r="B1516" s="64">
        <v>490617628</v>
      </c>
      <c r="C1516" s="64">
        <v>4892900882284</v>
      </c>
      <c r="D1516" s="63" t="s">
        <v>1004</v>
      </c>
      <c r="E1516" s="65">
        <f>IFERROR(VLOOKUP(C1516,Pivot!A:B,2,0),0)</f>
        <v>0</v>
      </c>
      <c r="F1516" s="65">
        <f>IFERROR(VLOOKUP(C1516,Pivot!A:C,3,0),0)</f>
        <v>0</v>
      </c>
    </row>
    <row r="1517" spans="1:6" x14ac:dyDescent="0.25">
      <c r="A1517" s="63" t="s">
        <v>103</v>
      </c>
      <c r="B1517" s="64">
        <v>490617631</v>
      </c>
      <c r="C1517" s="64">
        <v>4892900882352</v>
      </c>
      <c r="D1517" s="63" t="s">
        <v>1005</v>
      </c>
      <c r="E1517" s="65">
        <f>IFERROR(VLOOKUP(C1517,Pivot!A:B,2,0),0)</f>
        <v>0</v>
      </c>
      <c r="F1517" s="65">
        <f>IFERROR(VLOOKUP(C1517,Pivot!A:C,3,0),0)</f>
        <v>0</v>
      </c>
    </row>
    <row r="1518" spans="1:6" x14ac:dyDescent="0.25">
      <c r="A1518" s="63" t="s">
        <v>103</v>
      </c>
      <c r="B1518" s="64">
        <v>490617633</v>
      </c>
      <c r="C1518" s="64">
        <v>4892900882406</v>
      </c>
      <c r="D1518" s="63" t="s">
        <v>1006</v>
      </c>
      <c r="E1518" s="65">
        <f>IFERROR(VLOOKUP(C1518,Pivot!A:B,2,0),0)</f>
        <v>0</v>
      </c>
      <c r="F1518" s="65">
        <f>IFERROR(VLOOKUP(C1518,Pivot!A:C,3,0),0)</f>
        <v>0</v>
      </c>
    </row>
    <row r="1519" spans="1:6" x14ac:dyDescent="0.25">
      <c r="A1519" s="63" t="s">
        <v>103</v>
      </c>
      <c r="B1519" s="64">
        <v>490617634</v>
      </c>
      <c r="C1519" s="64">
        <v>4892900882468</v>
      </c>
      <c r="D1519" s="63" t="s">
        <v>1007</v>
      </c>
      <c r="E1519" s="65">
        <f>IFERROR(VLOOKUP(C1519,Pivot!A:B,2,0),0)</f>
        <v>0</v>
      </c>
      <c r="F1519" s="65">
        <f>IFERROR(VLOOKUP(C1519,Pivot!A:C,3,0),0)</f>
        <v>0</v>
      </c>
    </row>
    <row r="1520" spans="1:6" x14ac:dyDescent="0.25">
      <c r="A1520" s="63" t="s">
        <v>103</v>
      </c>
      <c r="B1520" s="64">
        <v>490617636</v>
      </c>
      <c r="C1520" s="64">
        <v>4892900882512</v>
      </c>
      <c r="D1520" s="63" t="s">
        <v>1008</v>
      </c>
      <c r="E1520" s="65">
        <f>IFERROR(VLOOKUP(C1520,Pivot!A:B,2,0),0)</f>
        <v>0</v>
      </c>
      <c r="F1520" s="65">
        <f>IFERROR(VLOOKUP(C1520,Pivot!A:C,3,0),0)</f>
        <v>0</v>
      </c>
    </row>
    <row r="1521" spans="1:6" x14ac:dyDescent="0.25">
      <c r="A1521" s="63" t="s">
        <v>103</v>
      </c>
      <c r="B1521" s="64">
        <v>490617641</v>
      </c>
      <c r="C1521" s="64">
        <v>4892900883007</v>
      </c>
      <c r="D1521" s="63" t="s">
        <v>1009</v>
      </c>
      <c r="E1521" s="65">
        <f>IFERROR(VLOOKUP(C1521,Pivot!A:B,2,0),0)</f>
        <v>0</v>
      </c>
      <c r="F1521" s="65">
        <f>IFERROR(VLOOKUP(C1521,Pivot!A:C,3,0),0)</f>
        <v>0</v>
      </c>
    </row>
    <row r="1522" spans="1:6" x14ac:dyDescent="0.25">
      <c r="A1522" s="63" t="s">
        <v>103</v>
      </c>
      <c r="B1522" s="64">
        <v>490617643</v>
      </c>
      <c r="C1522" s="64">
        <v>4892900883090</v>
      </c>
      <c r="D1522" s="63" t="s">
        <v>1010</v>
      </c>
      <c r="E1522" s="65">
        <f>IFERROR(VLOOKUP(C1522,Pivot!A:B,2,0),0)</f>
        <v>0</v>
      </c>
      <c r="F1522" s="65">
        <f>IFERROR(VLOOKUP(C1522,Pivot!A:C,3,0),0)</f>
        <v>0</v>
      </c>
    </row>
    <row r="1523" spans="1:6" x14ac:dyDescent="0.25">
      <c r="A1523" s="63" t="s">
        <v>103</v>
      </c>
      <c r="B1523" s="64">
        <v>490617658</v>
      </c>
      <c r="C1523" s="64">
        <v>4892900883519</v>
      </c>
      <c r="D1523" s="63" t="s">
        <v>1011</v>
      </c>
      <c r="E1523" s="65">
        <f>IFERROR(VLOOKUP(C1523,Pivot!A:B,2,0),0)</f>
        <v>0</v>
      </c>
      <c r="F1523" s="65">
        <f>IFERROR(VLOOKUP(C1523,Pivot!A:C,3,0),0)</f>
        <v>0</v>
      </c>
    </row>
    <row r="1524" spans="1:6" x14ac:dyDescent="0.25">
      <c r="A1524" s="63" t="s">
        <v>103</v>
      </c>
      <c r="B1524" s="64">
        <v>490617669</v>
      </c>
      <c r="C1524" s="64">
        <v>4892900891286</v>
      </c>
      <c r="D1524" s="63" t="s">
        <v>1012</v>
      </c>
      <c r="E1524" s="65">
        <f>IFERROR(VLOOKUP(C1524,Pivot!A:B,2,0),0)</f>
        <v>0</v>
      </c>
      <c r="F1524" s="65">
        <f>IFERROR(VLOOKUP(C1524,Pivot!A:C,3,0),0)</f>
        <v>0</v>
      </c>
    </row>
    <row r="1525" spans="1:6" x14ac:dyDescent="0.25">
      <c r="A1525" s="63" t="s">
        <v>103</v>
      </c>
      <c r="B1525" s="64">
        <v>490617670</v>
      </c>
      <c r="C1525" s="64">
        <v>4892900881300</v>
      </c>
      <c r="D1525" s="63" t="s">
        <v>1013</v>
      </c>
      <c r="E1525" s="65">
        <f>IFERROR(VLOOKUP(C1525,Pivot!A:B,2,0),0)</f>
        <v>0</v>
      </c>
      <c r="F1525" s="65">
        <f>IFERROR(VLOOKUP(C1525,Pivot!A:C,3,0),0)</f>
        <v>0</v>
      </c>
    </row>
    <row r="1526" spans="1:6" x14ac:dyDescent="0.25">
      <c r="A1526" s="63" t="s">
        <v>103</v>
      </c>
      <c r="B1526" s="64">
        <v>490617670</v>
      </c>
      <c r="C1526" s="64">
        <v>4892900891309</v>
      </c>
      <c r="D1526" s="63" t="s">
        <v>1013</v>
      </c>
      <c r="E1526" s="65">
        <f>IFERROR(VLOOKUP(C1526,Pivot!A:B,2,0),0)</f>
        <v>0</v>
      </c>
      <c r="F1526" s="65">
        <f>IFERROR(VLOOKUP(C1526,Pivot!A:C,3,0),0)</f>
        <v>0</v>
      </c>
    </row>
    <row r="1527" spans="1:6" x14ac:dyDescent="0.25">
      <c r="A1527" s="63" t="s">
        <v>103</v>
      </c>
      <c r="B1527" s="64">
        <v>490618731</v>
      </c>
      <c r="C1527" s="64">
        <v>5015353667775</v>
      </c>
      <c r="D1527" s="63" t="s">
        <v>1014</v>
      </c>
      <c r="E1527" s="65">
        <f>IFERROR(VLOOKUP(C1527,Pivot!A:B,2,0),0)</f>
        <v>0</v>
      </c>
      <c r="F1527" s="65">
        <f>IFERROR(VLOOKUP(C1527,Pivot!A:C,3,0),0)</f>
        <v>0</v>
      </c>
    </row>
    <row r="1528" spans="1:6" x14ac:dyDescent="0.25">
      <c r="A1528" s="63" t="s">
        <v>103</v>
      </c>
      <c r="B1528" s="64">
        <v>490618760</v>
      </c>
      <c r="C1528" s="64">
        <v>5015353162973</v>
      </c>
      <c r="D1528" s="63" t="s">
        <v>1015</v>
      </c>
      <c r="E1528" s="65">
        <f>IFERROR(VLOOKUP(C1528,Pivot!A:B,2,0),0)</f>
        <v>0</v>
      </c>
      <c r="F1528" s="65">
        <f>IFERROR(VLOOKUP(C1528,Pivot!A:C,3,0),0)</f>
        <v>0</v>
      </c>
    </row>
    <row r="1529" spans="1:6" x14ac:dyDescent="0.25">
      <c r="A1529" s="63" t="s">
        <v>103</v>
      </c>
      <c r="B1529" s="64">
        <v>490618760</v>
      </c>
      <c r="C1529" s="64">
        <v>5015353297071</v>
      </c>
      <c r="D1529" s="63" t="s">
        <v>1015</v>
      </c>
      <c r="E1529" s="65">
        <f>IFERROR(VLOOKUP(C1529,Pivot!A:B,2,0),0)</f>
        <v>0</v>
      </c>
      <c r="F1529" s="65">
        <f>IFERROR(VLOOKUP(C1529,Pivot!A:C,3,0),0)</f>
        <v>0</v>
      </c>
    </row>
    <row r="1530" spans="1:6" x14ac:dyDescent="0.25">
      <c r="A1530" s="63" t="s">
        <v>103</v>
      </c>
      <c r="B1530" s="64">
        <v>490618810</v>
      </c>
      <c r="C1530" s="64">
        <v>5015353978857</v>
      </c>
      <c r="D1530" s="63" t="s">
        <v>1016</v>
      </c>
      <c r="E1530" s="65">
        <f>IFERROR(VLOOKUP(C1530,Pivot!A:B,2,0),0)</f>
        <v>0</v>
      </c>
      <c r="F1530" s="65">
        <f>IFERROR(VLOOKUP(C1530,Pivot!A:C,3,0),0)</f>
        <v>0</v>
      </c>
    </row>
    <row r="1531" spans="1:6" x14ac:dyDescent="0.25">
      <c r="A1531" s="63" t="s">
        <v>103</v>
      </c>
      <c r="B1531" s="64">
        <v>490618814</v>
      </c>
      <c r="C1531" s="64">
        <v>5015353557892</v>
      </c>
      <c r="D1531" s="63" t="s">
        <v>1017</v>
      </c>
      <c r="E1531" s="65">
        <f>IFERROR(VLOOKUP(C1531,Pivot!A:B,2,0),0)</f>
        <v>0</v>
      </c>
      <c r="F1531" s="65">
        <f>IFERROR(VLOOKUP(C1531,Pivot!A:C,3,0),0)</f>
        <v>0</v>
      </c>
    </row>
    <row r="1532" spans="1:6" x14ac:dyDescent="0.25">
      <c r="A1532" s="63" t="s">
        <v>103</v>
      </c>
      <c r="B1532" s="64">
        <v>490618819</v>
      </c>
      <c r="C1532" s="64">
        <v>5015353557885</v>
      </c>
      <c r="D1532" s="63" t="s">
        <v>1018</v>
      </c>
      <c r="E1532" s="65">
        <f>IFERROR(VLOOKUP(C1532,Pivot!A:B,2,0),0)</f>
        <v>0</v>
      </c>
      <c r="F1532" s="65">
        <f>IFERROR(VLOOKUP(C1532,Pivot!A:C,3,0),0)</f>
        <v>0</v>
      </c>
    </row>
    <row r="1533" spans="1:6" x14ac:dyDescent="0.25">
      <c r="A1533" s="63" t="s">
        <v>103</v>
      </c>
      <c r="B1533" s="64">
        <v>490618823</v>
      </c>
      <c r="C1533" s="64">
        <v>5015353557847</v>
      </c>
      <c r="D1533" s="63" t="s">
        <v>1019</v>
      </c>
      <c r="E1533" s="65">
        <f>IFERROR(VLOOKUP(C1533,Pivot!A:B,2,0),0)</f>
        <v>0</v>
      </c>
      <c r="F1533" s="65">
        <f>IFERROR(VLOOKUP(C1533,Pivot!A:C,3,0),0)</f>
        <v>0</v>
      </c>
    </row>
    <row r="1534" spans="1:6" x14ac:dyDescent="0.25">
      <c r="A1534" s="63" t="s">
        <v>103</v>
      </c>
      <c r="B1534" s="64">
        <v>490618824</v>
      </c>
      <c r="C1534" s="64">
        <v>5015353613246</v>
      </c>
      <c r="D1534" s="63" t="s">
        <v>1020</v>
      </c>
      <c r="E1534" s="65">
        <f>IFERROR(VLOOKUP(C1534,Pivot!A:B,2,0),0)</f>
        <v>0</v>
      </c>
      <c r="F1534" s="65">
        <f>IFERROR(VLOOKUP(C1534,Pivot!A:C,3,0),0)</f>
        <v>0</v>
      </c>
    </row>
    <row r="1535" spans="1:6" x14ac:dyDescent="0.25">
      <c r="A1535" s="63" t="s">
        <v>103</v>
      </c>
      <c r="B1535" s="64">
        <v>490618827</v>
      </c>
      <c r="C1535" s="64">
        <v>5015353174402</v>
      </c>
      <c r="D1535" s="63" t="s">
        <v>1021</v>
      </c>
      <c r="E1535" s="65">
        <f>IFERROR(VLOOKUP(C1535,Pivot!A:B,2,0),0)</f>
        <v>0</v>
      </c>
      <c r="F1535" s="65">
        <f>IFERROR(VLOOKUP(C1535,Pivot!A:C,3,0),0)</f>
        <v>0</v>
      </c>
    </row>
    <row r="1536" spans="1:6" x14ac:dyDescent="0.25">
      <c r="A1536" s="63" t="s">
        <v>103</v>
      </c>
      <c r="B1536" s="64">
        <v>490618827</v>
      </c>
      <c r="C1536" s="64">
        <v>5015353570068</v>
      </c>
      <c r="D1536" s="63" t="s">
        <v>1021</v>
      </c>
      <c r="E1536" s="65">
        <f>IFERROR(VLOOKUP(C1536,Pivot!A:B,2,0),0)</f>
        <v>0</v>
      </c>
      <c r="F1536" s="65">
        <f>IFERROR(VLOOKUP(C1536,Pivot!A:C,3,0),0)</f>
        <v>0</v>
      </c>
    </row>
    <row r="1537" spans="1:6" x14ac:dyDescent="0.25">
      <c r="A1537" s="63" t="s">
        <v>103</v>
      </c>
      <c r="B1537" s="64">
        <v>490618841</v>
      </c>
      <c r="C1537" s="64">
        <v>5015353611082</v>
      </c>
      <c r="D1537" s="63" t="s">
        <v>1022</v>
      </c>
      <c r="E1537" s="65">
        <f>IFERROR(VLOOKUP(C1537,Pivot!A:B,2,0),0)</f>
        <v>0</v>
      </c>
      <c r="F1537" s="65">
        <f>IFERROR(VLOOKUP(C1537,Pivot!A:C,3,0),0)</f>
        <v>0</v>
      </c>
    </row>
    <row r="1538" spans="1:6" x14ac:dyDescent="0.25">
      <c r="A1538" s="63" t="s">
        <v>103</v>
      </c>
      <c r="B1538" s="64">
        <v>490618844</v>
      </c>
      <c r="C1538" s="64">
        <v>5015353611129</v>
      </c>
      <c r="D1538" s="63" t="s">
        <v>1023</v>
      </c>
      <c r="E1538" s="65">
        <f>IFERROR(VLOOKUP(C1538,Pivot!A:B,2,0),0)</f>
        <v>0</v>
      </c>
      <c r="F1538" s="65">
        <f>IFERROR(VLOOKUP(C1538,Pivot!A:C,3,0),0)</f>
        <v>0</v>
      </c>
    </row>
    <row r="1539" spans="1:6" x14ac:dyDescent="0.25">
      <c r="A1539" s="63" t="s">
        <v>103</v>
      </c>
      <c r="B1539" s="64">
        <v>490618846</v>
      </c>
      <c r="C1539" s="64">
        <v>5015353564173</v>
      </c>
      <c r="D1539" s="63" t="s">
        <v>462</v>
      </c>
      <c r="E1539" s="65">
        <f>IFERROR(VLOOKUP(C1539,Pivot!A:B,2,0),0)</f>
        <v>0</v>
      </c>
      <c r="F1539" s="65">
        <f>IFERROR(VLOOKUP(C1539,Pivot!A:C,3,0),0)</f>
        <v>0</v>
      </c>
    </row>
    <row r="1540" spans="1:6" x14ac:dyDescent="0.25">
      <c r="A1540" s="63" t="s">
        <v>103</v>
      </c>
      <c r="B1540" s="64">
        <v>490618847</v>
      </c>
      <c r="C1540" s="64">
        <v>5015353564197</v>
      </c>
      <c r="D1540" s="63" t="s">
        <v>466</v>
      </c>
      <c r="E1540" s="65">
        <f>IFERROR(VLOOKUP(C1540,Pivot!A:B,2,0),0)</f>
        <v>0</v>
      </c>
      <c r="F1540" s="65">
        <f>IFERROR(VLOOKUP(C1540,Pivot!A:C,3,0),0)</f>
        <v>0</v>
      </c>
    </row>
    <row r="1541" spans="1:6" x14ac:dyDescent="0.25">
      <c r="A1541" s="63" t="s">
        <v>103</v>
      </c>
      <c r="B1541" s="64">
        <v>490618848</v>
      </c>
      <c r="C1541" s="64">
        <v>5015353564159</v>
      </c>
      <c r="D1541" s="63" t="s">
        <v>464</v>
      </c>
      <c r="E1541" s="65">
        <f>IFERROR(VLOOKUP(C1541,Pivot!A:B,2,0),0)</f>
        <v>0</v>
      </c>
      <c r="F1541" s="65">
        <f>IFERROR(VLOOKUP(C1541,Pivot!A:C,3,0),0)</f>
        <v>0</v>
      </c>
    </row>
    <row r="1542" spans="1:6" x14ac:dyDescent="0.25">
      <c r="A1542" s="63" t="s">
        <v>103</v>
      </c>
      <c r="B1542" s="64">
        <v>490618849</v>
      </c>
      <c r="C1542" s="64">
        <v>5015353564166</v>
      </c>
      <c r="D1542" s="63" t="s">
        <v>465</v>
      </c>
      <c r="E1542" s="65">
        <f>IFERROR(VLOOKUP(C1542,Pivot!A:B,2,0),0)</f>
        <v>0</v>
      </c>
      <c r="F1542" s="65">
        <f>IFERROR(VLOOKUP(C1542,Pivot!A:C,3,0),0)</f>
        <v>0</v>
      </c>
    </row>
    <row r="1543" spans="1:6" x14ac:dyDescent="0.25">
      <c r="A1543" s="63" t="s">
        <v>103</v>
      </c>
      <c r="B1543" s="64">
        <v>490618857</v>
      </c>
      <c r="C1543" s="64">
        <v>5015353500669</v>
      </c>
      <c r="D1543" s="63" t="s">
        <v>463</v>
      </c>
      <c r="E1543" s="65">
        <f>IFERROR(VLOOKUP(C1543,Pivot!A:B,2,0),0)</f>
        <v>0</v>
      </c>
      <c r="F1543" s="65">
        <f>IFERROR(VLOOKUP(C1543,Pivot!A:C,3,0),0)</f>
        <v>0</v>
      </c>
    </row>
    <row r="1544" spans="1:6" x14ac:dyDescent="0.25">
      <c r="A1544" s="63" t="s">
        <v>103</v>
      </c>
      <c r="B1544" s="64">
        <v>490618857</v>
      </c>
      <c r="C1544" s="64">
        <v>5032331031922</v>
      </c>
      <c r="D1544" s="63" t="s">
        <v>463</v>
      </c>
      <c r="E1544" s="65">
        <f>IFERROR(VLOOKUP(C1544,Pivot!A:B,2,0),0)</f>
        <v>0</v>
      </c>
      <c r="F1544" s="65">
        <f>IFERROR(VLOOKUP(C1544,Pivot!A:C,3,0),0)</f>
        <v>0</v>
      </c>
    </row>
    <row r="1545" spans="1:6" x14ac:dyDescent="0.25">
      <c r="A1545" s="63" t="s">
        <v>103</v>
      </c>
      <c r="B1545" s="64">
        <v>490618857</v>
      </c>
      <c r="C1545" s="64">
        <v>808446000154</v>
      </c>
      <c r="D1545" s="63" t="s">
        <v>463</v>
      </c>
      <c r="E1545" s="65">
        <f>IFERROR(VLOOKUP(C1545,Pivot!A:B,2,0),0)</f>
        <v>0</v>
      </c>
      <c r="F1545" s="65">
        <f>IFERROR(VLOOKUP(C1545,Pivot!A:C,3,0),0)</f>
        <v>0</v>
      </c>
    </row>
    <row r="1546" spans="1:6" x14ac:dyDescent="0.25">
      <c r="A1546" s="63" t="s">
        <v>103</v>
      </c>
      <c r="B1546" s="64">
        <v>490618857</v>
      </c>
      <c r="C1546" s="64">
        <v>8084460001540</v>
      </c>
      <c r="D1546" s="63" t="s">
        <v>463</v>
      </c>
      <c r="E1546" s="65">
        <f>IFERROR(VLOOKUP(C1546,Pivot!A:B,2,0),0)</f>
        <v>0</v>
      </c>
      <c r="F1546" s="65">
        <f>IFERROR(VLOOKUP(C1546,Pivot!A:C,3,0),0)</f>
        <v>0</v>
      </c>
    </row>
    <row r="1547" spans="1:6" x14ac:dyDescent="0.25">
      <c r="A1547" s="63" t="s">
        <v>103</v>
      </c>
      <c r="B1547" s="64">
        <v>490618857</v>
      </c>
      <c r="C1547" s="64">
        <v>80884460001540</v>
      </c>
      <c r="D1547" s="63" t="s">
        <v>463</v>
      </c>
      <c r="E1547" s="65">
        <f>IFERROR(VLOOKUP(C1547,Pivot!A:B,2,0),0)</f>
        <v>0</v>
      </c>
      <c r="F1547" s="65">
        <f>IFERROR(VLOOKUP(C1547,Pivot!A:C,3,0),0)</f>
        <v>0</v>
      </c>
    </row>
    <row r="1548" spans="1:6" x14ac:dyDescent="0.25">
      <c r="A1548" s="63" t="s">
        <v>103</v>
      </c>
      <c r="B1548" s="64">
        <v>490618864</v>
      </c>
      <c r="C1548" s="64">
        <v>5015353650265</v>
      </c>
      <c r="D1548" s="63" t="s">
        <v>1024</v>
      </c>
      <c r="E1548" s="65">
        <f>IFERROR(VLOOKUP(C1548,Pivot!A:B,2,0),0)</f>
        <v>0</v>
      </c>
      <c r="F1548" s="65">
        <f>IFERROR(VLOOKUP(C1548,Pivot!A:C,3,0),0)</f>
        <v>0</v>
      </c>
    </row>
    <row r="1549" spans="1:6" x14ac:dyDescent="0.25">
      <c r="A1549" s="63" t="s">
        <v>103</v>
      </c>
      <c r="B1549" s="64">
        <v>490618864</v>
      </c>
      <c r="C1549" s="64">
        <v>5060170940006</v>
      </c>
      <c r="D1549" s="63" t="s">
        <v>1024</v>
      </c>
      <c r="E1549" s="65">
        <f>IFERROR(VLOOKUP(C1549,Pivot!A:B,2,0),0)</f>
        <v>0</v>
      </c>
      <c r="F1549" s="65">
        <f>IFERROR(VLOOKUP(C1549,Pivot!A:C,3,0),0)</f>
        <v>0</v>
      </c>
    </row>
    <row r="1550" spans="1:6" x14ac:dyDescent="0.25">
      <c r="A1550" s="63" t="s">
        <v>103</v>
      </c>
      <c r="B1550" s="64">
        <v>490618865</v>
      </c>
      <c r="C1550" s="64">
        <v>5015353650272</v>
      </c>
      <c r="D1550" s="63" t="s">
        <v>1025</v>
      </c>
      <c r="E1550" s="65">
        <f>IFERROR(VLOOKUP(C1550,Pivot!A:B,2,0),0)</f>
        <v>0</v>
      </c>
      <c r="F1550" s="65">
        <f>IFERROR(VLOOKUP(C1550,Pivot!A:C,3,0),0)</f>
        <v>0</v>
      </c>
    </row>
    <row r="1551" spans="1:6" x14ac:dyDescent="0.25">
      <c r="A1551" s="63" t="s">
        <v>103</v>
      </c>
      <c r="B1551" s="64">
        <v>490618865</v>
      </c>
      <c r="C1551" s="64">
        <v>5060170940013</v>
      </c>
      <c r="D1551" s="63" t="s">
        <v>1025</v>
      </c>
      <c r="E1551" s="65">
        <f>IFERROR(VLOOKUP(C1551,Pivot!A:B,2,0),0)</f>
        <v>0</v>
      </c>
      <c r="F1551" s="65">
        <f>IFERROR(VLOOKUP(C1551,Pivot!A:C,3,0),0)</f>
        <v>0</v>
      </c>
    </row>
    <row r="1552" spans="1:6" x14ac:dyDescent="0.25">
      <c r="A1552" s="63" t="s">
        <v>103</v>
      </c>
      <c r="B1552" s="64">
        <v>490618866</v>
      </c>
      <c r="C1552" s="64">
        <v>5015353650289</v>
      </c>
      <c r="D1552" s="63" t="s">
        <v>1026</v>
      </c>
      <c r="E1552" s="65">
        <f>IFERROR(VLOOKUP(C1552,Pivot!A:B,2,0),0)</f>
        <v>0</v>
      </c>
      <c r="F1552" s="65">
        <f>IFERROR(VLOOKUP(C1552,Pivot!A:C,3,0),0)</f>
        <v>0</v>
      </c>
    </row>
    <row r="1553" spans="1:6" x14ac:dyDescent="0.25">
      <c r="A1553" s="63" t="s">
        <v>103</v>
      </c>
      <c r="B1553" s="64">
        <v>490618866</v>
      </c>
      <c r="C1553" s="64">
        <v>5060170940020</v>
      </c>
      <c r="D1553" s="63" t="s">
        <v>1026</v>
      </c>
      <c r="E1553" s="65">
        <f>IFERROR(VLOOKUP(C1553,Pivot!A:B,2,0),0)</f>
        <v>0</v>
      </c>
      <c r="F1553" s="65">
        <f>IFERROR(VLOOKUP(C1553,Pivot!A:C,3,0),0)</f>
        <v>0</v>
      </c>
    </row>
    <row r="1554" spans="1:6" x14ac:dyDescent="0.25">
      <c r="A1554" s="63" t="s">
        <v>103</v>
      </c>
      <c r="B1554" s="64">
        <v>490618867</v>
      </c>
      <c r="C1554" s="64">
        <v>15353650291</v>
      </c>
      <c r="D1554" s="63" t="s">
        <v>1027</v>
      </c>
      <c r="E1554" s="65">
        <f>IFERROR(VLOOKUP(C1554,Pivot!A:B,2,0),0)</f>
        <v>0</v>
      </c>
      <c r="F1554" s="65">
        <f>IFERROR(VLOOKUP(C1554,Pivot!A:C,3,0),0)</f>
        <v>0</v>
      </c>
    </row>
    <row r="1555" spans="1:6" x14ac:dyDescent="0.25">
      <c r="A1555" s="63" t="s">
        <v>103</v>
      </c>
      <c r="B1555" s="64">
        <v>490618867</v>
      </c>
      <c r="C1555" s="64">
        <v>46778398734</v>
      </c>
      <c r="D1555" s="63" t="s">
        <v>1027</v>
      </c>
      <c r="E1555" s="65">
        <f>IFERROR(VLOOKUP(C1555,Pivot!A:B,2,0),0)</f>
        <v>0</v>
      </c>
      <c r="F1555" s="65">
        <f>IFERROR(VLOOKUP(C1555,Pivot!A:C,3,0),0)</f>
        <v>0</v>
      </c>
    </row>
    <row r="1556" spans="1:6" x14ac:dyDescent="0.25">
      <c r="A1556" s="63" t="s">
        <v>103</v>
      </c>
      <c r="B1556" s="64">
        <v>490618867</v>
      </c>
      <c r="C1556" s="64">
        <v>5015353650296</v>
      </c>
      <c r="D1556" s="63" t="s">
        <v>1027</v>
      </c>
      <c r="E1556" s="65">
        <f>IFERROR(VLOOKUP(C1556,Pivot!A:B,2,0),0)</f>
        <v>0</v>
      </c>
      <c r="F1556" s="65">
        <f>IFERROR(VLOOKUP(C1556,Pivot!A:C,3,0),0)</f>
        <v>0</v>
      </c>
    </row>
    <row r="1557" spans="1:6" x14ac:dyDescent="0.25">
      <c r="A1557" s="63" t="s">
        <v>103</v>
      </c>
      <c r="B1557" s="64">
        <v>490618868</v>
      </c>
      <c r="C1557" s="64">
        <v>5015353667577</v>
      </c>
      <c r="D1557" s="63" t="s">
        <v>1028</v>
      </c>
      <c r="E1557" s="65">
        <f>IFERROR(VLOOKUP(C1557,Pivot!A:B,2,0),0)</f>
        <v>0</v>
      </c>
      <c r="F1557" s="65">
        <f>IFERROR(VLOOKUP(C1557,Pivot!A:C,3,0),0)</f>
        <v>0</v>
      </c>
    </row>
    <row r="1558" spans="1:6" x14ac:dyDescent="0.25">
      <c r="A1558" s="63" t="s">
        <v>103</v>
      </c>
      <c r="B1558" s="64">
        <v>490618870</v>
      </c>
      <c r="C1558" s="64">
        <v>5015353667621</v>
      </c>
      <c r="D1558" s="63" t="s">
        <v>1029</v>
      </c>
      <c r="E1558" s="65">
        <f>IFERROR(VLOOKUP(C1558,Pivot!A:B,2,0),0)</f>
        <v>0</v>
      </c>
      <c r="F1558" s="65">
        <f>IFERROR(VLOOKUP(C1558,Pivot!A:C,3,0),0)</f>
        <v>0</v>
      </c>
    </row>
    <row r="1559" spans="1:6" x14ac:dyDescent="0.25">
      <c r="A1559" s="63" t="s">
        <v>103</v>
      </c>
      <c r="B1559" s="64">
        <v>490618871</v>
      </c>
      <c r="C1559" s="64">
        <v>5015353667638</v>
      </c>
      <c r="D1559" s="63" t="s">
        <v>1030</v>
      </c>
      <c r="E1559" s="65">
        <f>IFERROR(VLOOKUP(C1559,Pivot!A:B,2,0),0)</f>
        <v>0</v>
      </c>
      <c r="F1559" s="65">
        <f>IFERROR(VLOOKUP(C1559,Pivot!A:C,3,0),0)</f>
        <v>0</v>
      </c>
    </row>
    <row r="1560" spans="1:6" x14ac:dyDescent="0.25">
      <c r="A1560" s="63" t="s">
        <v>103</v>
      </c>
      <c r="B1560" s="64">
        <v>490618884</v>
      </c>
      <c r="C1560" s="64">
        <v>5015353202426</v>
      </c>
      <c r="D1560" s="63" t="s">
        <v>1031</v>
      </c>
      <c r="E1560" s="65">
        <f>IFERROR(VLOOKUP(C1560,Pivot!A:B,2,0),0)</f>
        <v>0</v>
      </c>
      <c r="F1560" s="65">
        <f>IFERROR(VLOOKUP(C1560,Pivot!A:C,3,0),0)</f>
        <v>0</v>
      </c>
    </row>
    <row r="1561" spans="1:6" x14ac:dyDescent="0.25">
      <c r="A1561" s="63" t="s">
        <v>103</v>
      </c>
      <c r="B1561" s="64">
        <v>490618884</v>
      </c>
      <c r="C1561" s="64">
        <v>5015353549927</v>
      </c>
      <c r="D1561" s="63" t="s">
        <v>1031</v>
      </c>
      <c r="E1561" s="65">
        <f>IFERROR(VLOOKUP(C1561,Pivot!A:B,2,0),0)</f>
        <v>0</v>
      </c>
      <c r="F1561" s="65">
        <f>IFERROR(VLOOKUP(C1561,Pivot!A:C,3,0),0)</f>
        <v>0</v>
      </c>
    </row>
    <row r="1562" spans="1:6" x14ac:dyDescent="0.25">
      <c r="A1562" s="63" t="s">
        <v>103</v>
      </c>
      <c r="B1562" s="64">
        <v>490618885</v>
      </c>
      <c r="C1562" s="64">
        <v>5015353608891</v>
      </c>
      <c r="D1562" s="63" t="s">
        <v>1032</v>
      </c>
      <c r="E1562" s="65">
        <f>IFERROR(VLOOKUP(C1562,Pivot!A:B,2,0),0)</f>
        <v>0</v>
      </c>
      <c r="F1562" s="65">
        <f>IFERROR(VLOOKUP(C1562,Pivot!A:C,3,0),0)</f>
        <v>0</v>
      </c>
    </row>
    <row r="1563" spans="1:6" x14ac:dyDescent="0.25">
      <c r="A1563" s="63" t="s">
        <v>103</v>
      </c>
      <c r="B1563" s="64">
        <v>490618890</v>
      </c>
      <c r="C1563" s="64">
        <v>5015353512709</v>
      </c>
      <c r="D1563" s="63" t="s">
        <v>1033</v>
      </c>
      <c r="E1563" s="65">
        <f>IFERROR(VLOOKUP(C1563,Pivot!A:B,2,0),0)</f>
        <v>0</v>
      </c>
      <c r="F1563" s="65">
        <f>IFERROR(VLOOKUP(C1563,Pivot!A:C,3,0),0)</f>
        <v>0</v>
      </c>
    </row>
    <row r="1564" spans="1:6" x14ac:dyDescent="0.25">
      <c r="A1564" s="63" t="s">
        <v>103</v>
      </c>
      <c r="B1564" s="64">
        <v>490618891</v>
      </c>
      <c r="C1564" s="64">
        <v>5015353381817</v>
      </c>
      <c r="D1564" s="63" t="s">
        <v>1034</v>
      </c>
      <c r="E1564" s="65">
        <f>IFERROR(VLOOKUP(C1564,Pivot!A:B,2,0),0)</f>
        <v>0</v>
      </c>
      <c r="F1564" s="65">
        <f>IFERROR(VLOOKUP(C1564,Pivot!A:C,3,0),0)</f>
        <v>0</v>
      </c>
    </row>
    <row r="1565" spans="1:6" x14ac:dyDescent="0.25">
      <c r="A1565" s="63" t="s">
        <v>103</v>
      </c>
      <c r="B1565" s="64">
        <v>490618891</v>
      </c>
      <c r="C1565" s="64">
        <v>5015353711065</v>
      </c>
      <c r="D1565" s="63" t="s">
        <v>1034</v>
      </c>
      <c r="E1565" s="65">
        <f>IFERROR(VLOOKUP(C1565,Pivot!A:B,2,0),0)</f>
        <v>0</v>
      </c>
      <c r="F1565" s="65">
        <f>IFERROR(VLOOKUP(C1565,Pivot!A:C,3,0),0)</f>
        <v>0</v>
      </c>
    </row>
    <row r="1566" spans="1:6" x14ac:dyDescent="0.25">
      <c r="A1566" s="63" t="s">
        <v>103</v>
      </c>
      <c r="B1566" s="64">
        <v>490618891</v>
      </c>
      <c r="C1566" s="64">
        <v>5060092280129</v>
      </c>
      <c r="D1566" s="63" t="s">
        <v>1034</v>
      </c>
      <c r="E1566" s="65">
        <f>IFERROR(VLOOKUP(C1566,Pivot!A:B,2,0),0)</f>
        <v>0</v>
      </c>
      <c r="F1566" s="65">
        <f>IFERROR(VLOOKUP(C1566,Pivot!A:C,3,0),0)</f>
        <v>0</v>
      </c>
    </row>
    <row r="1567" spans="1:6" x14ac:dyDescent="0.25">
      <c r="A1567" s="63" t="s">
        <v>103</v>
      </c>
      <c r="B1567" s="64">
        <v>490618892</v>
      </c>
      <c r="C1567" s="64">
        <v>5015353441672</v>
      </c>
      <c r="D1567" s="63" t="s">
        <v>1035</v>
      </c>
      <c r="E1567" s="65">
        <f>IFERROR(VLOOKUP(C1567,Pivot!A:B,2,0),0)</f>
        <v>0</v>
      </c>
      <c r="F1567" s="65">
        <f>IFERROR(VLOOKUP(C1567,Pivot!A:C,3,0),0)</f>
        <v>0</v>
      </c>
    </row>
    <row r="1568" spans="1:6" x14ac:dyDescent="0.25">
      <c r="A1568" s="63" t="s">
        <v>103</v>
      </c>
      <c r="B1568" s="64">
        <v>490618892</v>
      </c>
      <c r="C1568" s="64">
        <v>5015353731551</v>
      </c>
      <c r="D1568" s="63" t="s">
        <v>1035</v>
      </c>
      <c r="E1568" s="65">
        <f>IFERROR(VLOOKUP(C1568,Pivot!A:B,2,0),0)</f>
        <v>0</v>
      </c>
      <c r="F1568" s="65">
        <f>IFERROR(VLOOKUP(C1568,Pivot!A:C,3,0),0)</f>
        <v>0</v>
      </c>
    </row>
    <row r="1569" spans="1:6" x14ac:dyDescent="0.25">
      <c r="A1569" s="63" t="s">
        <v>103</v>
      </c>
      <c r="B1569" s="64">
        <v>490618912</v>
      </c>
      <c r="C1569" s="64">
        <v>5015353563725</v>
      </c>
      <c r="D1569" s="63" t="s">
        <v>1036</v>
      </c>
      <c r="E1569" s="65">
        <f>IFERROR(VLOOKUP(C1569,Pivot!A:B,2,0),0)</f>
        <v>0</v>
      </c>
      <c r="F1569" s="65">
        <f>IFERROR(VLOOKUP(C1569,Pivot!A:C,3,0),0)</f>
        <v>0</v>
      </c>
    </row>
    <row r="1570" spans="1:6" x14ac:dyDescent="0.25">
      <c r="A1570" s="63" t="s">
        <v>103</v>
      </c>
      <c r="B1570" s="64">
        <v>490618936</v>
      </c>
      <c r="C1570" s="64">
        <v>5011666069954</v>
      </c>
      <c r="D1570" s="63" t="s">
        <v>1037</v>
      </c>
      <c r="E1570" s="65">
        <f>IFERROR(VLOOKUP(C1570,Pivot!A:B,2,0),0)</f>
        <v>0</v>
      </c>
      <c r="F1570" s="65">
        <f>IFERROR(VLOOKUP(C1570,Pivot!A:C,3,0),0)</f>
        <v>0</v>
      </c>
    </row>
    <row r="1571" spans="1:6" x14ac:dyDescent="0.25">
      <c r="A1571" s="63" t="s">
        <v>103</v>
      </c>
      <c r="B1571" s="64">
        <v>490618936</v>
      </c>
      <c r="C1571" s="64">
        <v>5015353537634</v>
      </c>
      <c r="D1571" s="63" t="s">
        <v>1037</v>
      </c>
      <c r="E1571" s="65">
        <f>IFERROR(VLOOKUP(C1571,Pivot!A:B,2,0),0)</f>
        <v>0</v>
      </c>
      <c r="F1571" s="65">
        <f>IFERROR(VLOOKUP(C1571,Pivot!A:C,3,0),0)</f>
        <v>0</v>
      </c>
    </row>
    <row r="1572" spans="1:6" x14ac:dyDescent="0.25">
      <c r="A1572" s="63" t="s">
        <v>103</v>
      </c>
      <c r="B1572" s="64">
        <v>490618949</v>
      </c>
      <c r="C1572" s="64">
        <v>5015353066684</v>
      </c>
      <c r="D1572" s="63" t="s">
        <v>1038</v>
      </c>
      <c r="E1572" s="65">
        <f>IFERROR(VLOOKUP(C1572,Pivot!A:B,2,0),0)</f>
        <v>0</v>
      </c>
      <c r="F1572" s="65">
        <f>IFERROR(VLOOKUP(C1572,Pivot!A:C,3,0),0)</f>
        <v>0</v>
      </c>
    </row>
    <row r="1573" spans="1:6" x14ac:dyDescent="0.25">
      <c r="A1573" s="63" t="s">
        <v>103</v>
      </c>
      <c r="B1573" s="64">
        <v>490618959</v>
      </c>
      <c r="C1573" s="64">
        <v>5015353506739</v>
      </c>
      <c r="D1573" s="63" t="s">
        <v>1039</v>
      </c>
      <c r="E1573" s="65">
        <f>IFERROR(VLOOKUP(C1573,Pivot!A:B,2,0),0)</f>
        <v>0</v>
      </c>
      <c r="F1573" s="65">
        <f>IFERROR(VLOOKUP(C1573,Pivot!A:C,3,0),0)</f>
        <v>0</v>
      </c>
    </row>
    <row r="1574" spans="1:6" x14ac:dyDescent="0.25">
      <c r="A1574" s="63" t="s">
        <v>103</v>
      </c>
      <c r="B1574" s="64">
        <v>490618959</v>
      </c>
      <c r="C1574" s="64">
        <v>5015353617381</v>
      </c>
      <c r="D1574" s="63" t="s">
        <v>1039</v>
      </c>
      <c r="E1574" s="65">
        <f>IFERROR(VLOOKUP(C1574,Pivot!A:B,2,0),0)</f>
        <v>0</v>
      </c>
      <c r="F1574" s="65">
        <f>IFERROR(VLOOKUP(C1574,Pivot!A:C,3,0),0)</f>
        <v>0</v>
      </c>
    </row>
    <row r="1575" spans="1:6" x14ac:dyDescent="0.25">
      <c r="A1575" s="63" t="s">
        <v>103</v>
      </c>
      <c r="B1575" s="64">
        <v>490618960</v>
      </c>
      <c r="C1575" s="64">
        <v>490618960</v>
      </c>
      <c r="D1575" s="63" t="s">
        <v>1040</v>
      </c>
      <c r="E1575" s="65">
        <f>IFERROR(VLOOKUP(C1575,Pivot!A:B,2,0),0)</f>
        <v>0</v>
      </c>
      <c r="F1575" s="65">
        <f>IFERROR(VLOOKUP(C1575,Pivot!A:C,3,0),0)</f>
        <v>0</v>
      </c>
    </row>
    <row r="1576" spans="1:6" x14ac:dyDescent="0.25">
      <c r="A1576" s="63" t="s">
        <v>103</v>
      </c>
      <c r="B1576" s="64">
        <v>490618960</v>
      </c>
      <c r="C1576" s="64">
        <v>5015353617398</v>
      </c>
      <c r="D1576" s="63" t="s">
        <v>1040</v>
      </c>
      <c r="E1576" s="65">
        <f>IFERROR(VLOOKUP(C1576,Pivot!A:B,2,0),0)</f>
        <v>0</v>
      </c>
      <c r="F1576" s="65">
        <f>IFERROR(VLOOKUP(C1576,Pivot!A:C,3,0),0)</f>
        <v>0</v>
      </c>
    </row>
    <row r="1577" spans="1:6" x14ac:dyDescent="0.25">
      <c r="A1577" s="63" t="s">
        <v>103</v>
      </c>
      <c r="B1577" s="64">
        <v>490618960</v>
      </c>
      <c r="C1577" s="64">
        <v>5015353635910</v>
      </c>
      <c r="D1577" s="63" t="s">
        <v>1040</v>
      </c>
      <c r="E1577" s="65">
        <f>IFERROR(VLOOKUP(C1577,Pivot!A:B,2,0),0)</f>
        <v>0</v>
      </c>
      <c r="F1577" s="65">
        <f>IFERROR(VLOOKUP(C1577,Pivot!A:C,3,0),0)</f>
        <v>0</v>
      </c>
    </row>
    <row r="1578" spans="1:6" x14ac:dyDescent="0.25">
      <c r="A1578" s="63" t="s">
        <v>103</v>
      </c>
      <c r="B1578" s="64">
        <v>490618961</v>
      </c>
      <c r="C1578" s="64">
        <v>5015353015729</v>
      </c>
      <c r="D1578" s="63" t="s">
        <v>1041</v>
      </c>
      <c r="E1578" s="65">
        <f>IFERROR(VLOOKUP(C1578,Pivot!A:B,2,0),0)</f>
        <v>0</v>
      </c>
      <c r="F1578" s="65">
        <f>IFERROR(VLOOKUP(C1578,Pivot!A:C,3,0),0)</f>
        <v>0</v>
      </c>
    </row>
    <row r="1579" spans="1:6" x14ac:dyDescent="0.25">
      <c r="A1579" s="63" t="s">
        <v>103</v>
      </c>
      <c r="B1579" s="64">
        <v>490618962</v>
      </c>
      <c r="C1579" s="64">
        <v>5015353829081</v>
      </c>
      <c r="D1579" s="63" t="s">
        <v>1042</v>
      </c>
      <c r="E1579" s="65">
        <f>IFERROR(VLOOKUP(C1579,Pivot!A:B,2,0),0)</f>
        <v>0</v>
      </c>
      <c r="F1579" s="65">
        <f>IFERROR(VLOOKUP(C1579,Pivot!A:C,3,0),0)</f>
        <v>0</v>
      </c>
    </row>
    <row r="1580" spans="1:6" x14ac:dyDescent="0.25">
      <c r="A1580" s="63" t="s">
        <v>103</v>
      </c>
      <c r="B1580" s="64">
        <v>490618978</v>
      </c>
      <c r="C1580" s="64">
        <v>5015353665276</v>
      </c>
      <c r="D1580" s="63" t="s">
        <v>1043</v>
      </c>
      <c r="E1580" s="65">
        <f>IFERROR(VLOOKUP(C1580,Pivot!A:B,2,0),0)</f>
        <v>0</v>
      </c>
      <c r="F1580" s="65">
        <f>IFERROR(VLOOKUP(C1580,Pivot!A:C,3,0),0)</f>
        <v>0</v>
      </c>
    </row>
    <row r="1581" spans="1:6" x14ac:dyDescent="0.25">
      <c r="A1581" s="63" t="s">
        <v>103</v>
      </c>
      <c r="B1581" s="64">
        <v>490619014</v>
      </c>
      <c r="C1581" s="64">
        <v>5015353114538</v>
      </c>
      <c r="D1581" s="63" t="s">
        <v>1044</v>
      </c>
      <c r="E1581" s="65">
        <f>IFERROR(VLOOKUP(C1581,Pivot!A:B,2,0),0)</f>
        <v>0</v>
      </c>
      <c r="F1581" s="65">
        <f>IFERROR(VLOOKUP(C1581,Pivot!A:C,3,0),0)</f>
        <v>0</v>
      </c>
    </row>
    <row r="1582" spans="1:6" x14ac:dyDescent="0.25">
      <c r="A1582" s="63" t="s">
        <v>103</v>
      </c>
      <c r="B1582" s="64">
        <v>490619015</v>
      </c>
      <c r="C1582" s="64">
        <v>5015353114545</v>
      </c>
      <c r="D1582" s="63" t="s">
        <v>1045</v>
      </c>
      <c r="E1582" s="65">
        <f>IFERROR(VLOOKUP(C1582,Pivot!A:B,2,0),0)</f>
        <v>0</v>
      </c>
      <c r="F1582" s="65">
        <f>IFERROR(VLOOKUP(C1582,Pivot!A:C,3,0),0)</f>
        <v>0</v>
      </c>
    </row>
    <row r="1583" spans="1:6" x14ac:dyDescent="0.25">
      <c r="A1583" s="63" t="s">
        <v>103</v>
      </c>
      <c r="B1583" s="64">
        <v>490619016</v>
      </c>
      <c r="C1583" s="64">
        <v>5015353114552</v>
      </c>
      <c r="D1583" s="63" t="s">
        <v>1046</v>
      </c>
      <c r="E1583" s="65">
        <f>IFERROR(VLOOKUP(C1583,Pivot!A:B,2,0),0)</f>
        <v>0</v>
      </c>
      <c r="F1583" s="65">
        <f>IFERROR(VLOOKUP(C1583,Pivot!A:C,3,0),0)</f>
        <v>0</v>
      </c>
    </row>
    <row r="1584" spans="1:6" x14ac:dyDescent="0.25">
      <c r="A1584" s="63" t="s">
        <v>103</v>
      </c>
      <c r="B1584" s="64">
        <v>490619017</v>
      </c>
      <c r="C1584" s="64">
        <v>5015353114583</v>
      </c>
      <c r="D1584" s="63" t="s">
        <v>1047</v>
      </c>
      <c r="E1584" s="65">
        <f>IFERROR(VLOOKUP(C1584,Pivot!A:B,2,0),0)</f>
        <v>0</v>
      </c>
      <c r="F1584" s="65">
        <f>IFERROR(VLOOKUP(C1584,Pivot!A:C,3,0),0)</f>
        <v>0</v>
      </c>
    </row>
    <row r="1585" spans="1:6" x14ac:dyDescent="0.25">
      <c r="A1585" s="63" t="s">
        <v>103</v>
      </c>
      <c r="B1585" s="64">
        <v>490619018</v>
      </c>
      <c r="C1585" s="64">
        <v>5015353114590</v>
      </c>
      <c r="D1585" s="63" t="s">
        <v>1048</v>
      </c>
      <c r="E1585" s="65">
        <f>IFERROR(VLOOKUP(C1585,Pivot!A:B,2,0),0)</f>
        <v>0</v>
      </c>
      <c r="F1585" s="65">
        <f>IFERROR(VLOOKUP(C1585,Pivot!A:C,3,0),0)</f>
        <v>0</v>
      </c>
    </row>
    <row r="1586" spans="1:6" x14ac:dyDescent="0.25">
      <c r="A1586" s="63" t="s">
        <v>103</v>
      </c>
      <c r="B1586" s="64">
        <v>490619056</v>
      </c>
      <c r="C1586" s="64">
        <v>5015353065946</v>
      </c>
      <c r="D1586" s="63" t="s">
        <v>1049</v>
      </c>
      <c r="E1586" s="65">
        <f>IFERROR(VLOOKUP(C1586,Pivot!A:B,2,0),0)</f>
        <v>0</v>
      </c>
      <c r="F1586" s="65">
        <f>IFERROR(VLOOKUP(C1586,Pivot!A:C,3,0),0)</f>
        <v>0</v>
      </c>
    </row>
    <row r="1587" spans="1:6" x14ac:dyDescent="0.25">
      <c r="A1587" s="63" t="s">
        <v>103</v>
      </c>
      <c r="B1587" s="64">
        <v>490619065</v>
      </c>
      <c r="C1587" s="64">
        <v>5015353575759</v>
      </c>
      <c r="D1587" s="63" t="s">
        <v>1050</v>
      </c>
      <c r="E1587" s="65">
        <f>IFERROR(VLOOKUP(C1587,Pivot!A:B,2,0),0)</f>
        <v>0</v>
      </c>
      <c r="F1587" s="65">
        <f>IFERROR(VLOOKUP(C1587,Pivot!A:C,3,0),0)</f>
        <v>0</v>
      </c>
    </row>
    <row r="1588" spans="1:6" x14ac:dyDescent="0.25">
      <c r="A1588" s="63" t="s">
        <v>103</v>
      </c>
      <c r="B1588" s="64">
        <v>490619070</v>
      </c>
      <c r="C1588" s="64">
        <v>5015353239880</v>
      </c>
      <c r="D1588" s="63" t="s">
        <v>1051</v>
      </c>
      <c r="E1588" s="65">
        <f>IFERROR(VLOOKUP(C1588,Pivot!A:B,2,0),0)</f>
        <v>0</v>
      </c>
      <c r="F1588" s="65">
        <f>IFERROR(VLOOKUP(C1588,Pivot!A:C,3,0),0)</f>
        <v>0</v>
      </c>
    </row>
    <row r="1589" spans="1:6" x14ac:dyDescent="0.25">
      <c r="A1589" s="63" t="s">
        <v>103</v>
      </c>
      <c r="B1589" s="64">
        <v>490619070</v>
      </c>
      <c r="C1589" s="64">
        <v>5015353533537</v>
      </c>
      <c r="D1589" s="63" t="s">
        <v>1051</v>
      </c>
      <c r="E1589" s="65">
        <f>IFERROR(VLOOKUP(C1589,Pivot!A:B,2,0),0)</f>
        <v>0</v>
      </c>
      <c r="F1589" s="65">
        <f>IFERROR(VLOOKUP(C1589,Pivot!A:C,3,0),0)</f>
        <v>0</v>
      </c>
    </row>
    <row r="1590" spans="1:6" x14ac:dyDescent="0.25">
      <c r="A1590" s="63" t="s">
        <v>103</v>
      </c>
      <c r="B1590" s="64">
        <v>490619072</v>
      </c>
      <c r="C1590" s="64">
        <v>5015353843827</v>
      </c>
      <c r="D1590" s="63" t="s">
        <v>1052</v>
      </c>
      <c r="E1590" s="65">
        <f>IFERROR(VLOOKUP(C1590,Pivot!A:B,2,0),0)</f>
        <v>0</v>
      </c>
      <c r="F1590" s="65">
        <f>IFERROR(VLOOKUP(C1590,Pivot!A:C,3,0),0)</f>
        <v>0</v>
      </c>
    </row>
    <row r="1591" spans="1:6" x14ac:dyDescent="0.25">
      <c r="A1591" s="63" t="s">
        <v>103</v>
      </c>
      <c r="B1591" s="64">
        <v>490619073</v>
      </c>
      <c r="C1591" s="64">
        <v>5015353843803</v>
      </c>
      <c r="D1591" s="63" t="s">
        <v>1053</v>
      </c>
      <c r="E1591" s="65">
        <f>IFERROR(VLOOKUP(C1591,Pivot!A:B,2,0),0)</f>
        <v>0</v>
      </c>
      <c r="F1591" s="65">
        <f>IFERROR(VLOOKUP(C1591,Pivot!A:C,3,0),0)</f>
        <v>0</v>
      </c>
    </row>
    <row r="1592" spans="1:6" x14ac:dyDescent="0.25">
      <c r="A1592" s="63" t="s">
        <v>103</v>
      </c>
      <c r="B1592" s="64">
        <v>490619074</v>
      </c>
      <c r="C1592" s="64">
        <v>5015353031767</v>
      </c>
      <c r="D1592" s="63" t="s">
        <v>1054</v>
      </c>
      <c r="E1592" s="65">
        <f>IFERROR(VLOOKUP(C1592,Pivot!A:B,2,0),0)</f>
        <v>0</v>
      </c>
      <c r="F1592" s="65">
        <f>IFERROR(VLOOKUP(C1592,Pivot!A:C,3,0),0)</f>
        <v>0</v>
      </c>
    </row>
    <row r="1593" spans="1:6" x14ac:dyDescent="0.25">
      <c r="A1593" s="63" t="s">
        <v>103</v>
      </c>
      <c r="B1593" s="64">
        <v>490619074</v>
      </c>
      <c r="C1593" s="64">
        <v>5015353263809</v>
      </c>
      <c r="D1593" s="63" t="s">
        <v>1054</v>
      </c>
      <c r="E1593" s="65">
        <f>IFERROR(VLOOKUP(C1593,Pivot!A:B,2,0),0)</f>
        <v>0</v>
      </c>
      <c r="F1593" s="65">
        <f>IFERROR(VLOOKUP(C1593,Pivot!A:C,3,0),0)</f>
        <v>0</v>
      </c>
    </row>
    <row r="1594" spans="1:6" x14ac:dyDescent="0.25">
      <c r="A1594" s="63" t="s">
        <v>103</v>
      </c>
      <c r="B1594" s="64">
        <v>490619074</v>
      </c>
      <c r="C1594" s="64">
        <v>5015353562926</v>
      </c>
      <c r="D1594" s="63" t="s">
        <v>1054</v>
      </c>
      <c r="E1594" s="65">
        <f>IFERROR(VLOOKUP(C1594,Pivot!A:B,2,0),0)</f>
        <v>0</v>
      </c>
      <c r="F1594" s="65">
        <f>IFERROR(VLOOKUP(C1594,Pivot!A:C,3,0),0)</f>
        <v>0</v>
      </c>
    </row>
    <row r="1595" spans="1:6" x14ac:dyDescent="0.25">
      <c r="A1595" s="63" t="s">
        <v>103</v>
      </c>
      <c r="B1595" s="64">
        <v>490619074</v>
      </c>
      <c r="C1595" s="64">
        <v>5015353736693</v>
      </c>
      <c r="D1595" s="63" t="s">
        <v>1054</v>
      </c>
      <c r="E1595" s="65">
        <f>IFERROR(VLOOKUP(C1595,Pivot!A:B,2,0),0)</f>
        <v>0</v>
      </c>
      <c r="F1595" s="65">
        <f>IFERROR(VLOOKUP(C1595,Pivot!A:C,3,0),0)</f>
        <v>0</v>
      </c>
    </row>
    <row r="1596" spans="1:6" x14ac:dyDescent="0.25">
      <c r="A1596" s="63" t="s">
        <v>103</v>
      </c>
      <c r="B1596" s="64">
        <v>490619074</v>
      </c>
      <c r="C1596" s="64">
        <v>5060376770254</v>
      </c>
      <c r="D1596" s="63" t="s">
        <v>1054</v>
      </c>
      <c r="E1596" s="65">
        <f>IFERROR(VLOOKUP(C1596,Pivot!A:B,2,0),0)</f>
        <v>0</v>
      </c>
      <c r="F1596" s="65">
        <f>IFERROR(VLOOKUP(C1596,Pivot!A:C,3,0),0)</f>
        <v>0</v>
      </c>
    </row>
    <row r="1597" spans="1:6" x14ac:dyDescent="0.25">
      <c r="A1597" s="63" t="s">
        <v>103</v>
      </c>
      <c r="B1597" s="64">
        <v>490619074</v>
      </c>
      <c r="C1597" s="64">
        <v>91557016156</v>
      </c>
      <c r="D1597" s="63" t="s">
        <v>1054</v>
      </c>
      <c r="E1597" s="65">
        <f>IFERROR(VLOOKUP(C1597,Pivot!A:B,2,0),0)</f>
        <v>0</v>
      </c>
      <c r="F1597" s="65">
        <f>IFERROR(VLOOKUP(C1597,Pivot!A:C,3,0),0)</f>
        <v>0</v>
      </c>
    </row>
    <row r="1598" spans="1:6" x14ac:dyDescent="0.25">
      <c r="A1598" s="63" t="s">
        <v>103</v>
      </c>
      <c r="B1598" s="64">
        <v>490619077</v>
      </c>
      <c r="C1598" s="64">
        <v>5015353662978</v>
      </c>
      <c r="D1598" s="63" t="s">
        <v>1055</v>
      </c>
      <c r="E1598" s="65">
        <f>IFERROR(VLOOKUP(C1598,Pivot!A:B,2,0),0)</f>
        <v>0</v>
      </c>
      <c r="F1598" s="65">
        <f>IFERROR(VLOOKUP(C1598,Pivot!A:C,3,0),0)</f>
        <v>0</v>
      </c>
    </row>
    <row r="1599" spans="1:6" x14ac:dyDescent="0.25">
      <c r="A1599" s="63" t="s">
        <v>103</v>
      </c>
      <c r="B1599" s="64">
        <v>490619078</v>
      </c>
      <c r="C1599" s="64">
        <v>5015353663487</v>
      </c>
      <c r="D1599" s="63" t="s">
        <v>1056</v>
      </c>
      <c r="E1599" s="65">
        <f>IFERROR(VLOOKUP(C1599,Pivot!A:B,2,0),0)</f>
        <v>0</v>
      </c>
      <c r="F1599" s="65">
        <f>IFERROR(VLOOKUP(C1599,Pivot!A:C,3,0),0)</f>
        <v>0</v>
      </c>
    </row>
    <row r="1600" spans="1:6" x14ac:dyDescent="0.25">
      <c r="A1600" s="63" t="s">
        <v>103</v>
      </c>
      <c r="B1600" s="64">
        <v>490619100</v>
      </c>
      <c r="C1600" s="64">
        <v>5015353663067</v>
      </c>
      <c r="D1600" s="63" t="s">
        <v>1057</v>
      </c>
      <c r="E1600" s="65">
        <f>IFERROR(VLOOKUP(C1600,Pivot!A:B,2,0),0)</f>
        <v>0</v>
      </c>
      <c r="F1600" s="65">
        <f>IFERROR(VLOOKUP(C1600,Pivot!A:C,3,0),0)</f>
        <v>0</v>
      </c>
    </row>
    <row r="1601" spans="1:6" x14ac:dyDescent="0.25">
      <c r="A1601" s="63" t="s">
        <v>103</v>
      </c>
      <c r="B1601" s="64">
        <v>490619106</v>
      </c>
      <c r="C1601" s="64">
        <v>5015353663500</v>
      </c>
      <c r="D1601" s="63" t="s">
        <v>1058</v>
      </c>
      <c r="E1601" s="65">
        <f>IFERROR(VLOOKUP(C1601,Pivot!A:B,2,0),0)</f>
        <v>0</v>
      </c>
      <c r="F1601" s="65">
        <f>IFERROR(VLOOKUP(C1601,Pivot!A:C,3,0),0)</f>
        <v>0</v>
      </c>
    </row>
    <row r="1602" spans="1:6" x14ac:dyDescent="0.25">
      <c r="A1602" s="63" t="s">
        <v>103</v>
      </c>
      <c r="B1602" s="64">
        <v>490619110</v>
      </c>
      <c r="C1602" s="64">
        <v>5015353071329</v>
      </c>
      <c r="D1602" s="63" t="s">
        <v>1059</v>
      </c>
      <c r="E1602" s="65">
        <f>IFERROR(VLOOKUP(C1602,Pivot!A:B,2,0),0)</f>
        <v>0</v>
      </c>
      <c r="F1602" s="65">
        <f>IFERROR(VLOOKUP(C1602,Pivot!A:C,3,0),0)</f>
        <v>0</v>
      </c>
    </row>
    <row r="1603" spans="1:6" x14ac:dyDescent="0.25">
      <c r="A1603" s="63" t="s">
        <v>103</v>
      </c>
      <c r="B1603" s="64">
        <v>490619120</v>
      </c>
      <c r="C1603" s="64">
        <v>5015353661100</v>
      </c>
      <c r="D1603" s="63" t="s">
        <v>1060</v>
      </c>
      <c r="E1603" s="65">
        <f>IFERROR(VLOOKUP(C1603,Pivot!A:B,2,0),0)</f>
        <v>0</v>
      </c>
      <c r="F1603" s="65">
        <f>IFERROR(VLOOKUP(C1603,Pivot!A:C,3,0),0)</f>
        <v>0</v>
      </c>
    </row>
    <row r="1604" spans="1:6" x14ac:dyDescent="0.25">
      <c r="A1604" s="63" t="s">
        <v>103</v>
      </c>
      <c r="B1604" s="64">
        <v>490619121</v>
      </c>
      <c r="C1604" s="64">
        <v>5015353661117</v>
      </c>
      <c r="D1604" s="63" t="s">
        <v>1061</v>
      </c>
      <c r="E1604" s="65">
        <f>IFERROR(VLOOKUP(C1604,Pivot!A:B,2,0),0)</f>
        <v>0</v>
      </c>
      <c r="F1604" s="65">
        <f>IFERROR(VLOOKUP(C1604,Pivot!A:C,3,0),0)</f>
        <v>0</v>
      </c>
    </row>
    <row r="1605" spans="1:6" x14ac:dyDescent="0.25">
      <c r="A1605" s="63" t="s">
        <v>103</v>
      </c>
      <c r="B1605" s="64">
        <v>490619125</v>
      </c>
      <c r="C1605" s="64">
        <v>5015353661070</v>
      </c>
      <c r="D1605" s="63" t="s">
        <v>1062</v>
      </c>
      <c r="E1605" s="65">
        <f>IFERROR(VLOOKUP(C1605,Pivot!A:B,2,0),0)</f>
        <v>0</v>
      </c>
      <c r="F1605" s="65">
        <f>IFERROR(VLOOKUP(C1605,Pivot!A:C,3,0),0)</f>
        <v>0</v>
      </c>
    </row>
    <row r="1606" spans="1:6" x14ac:dyDescent="0.25">
      <c r="A1606" s="63" t="s">
        <v>103</v>
      </c>
      <c r="B1606" s="64">
        <v>490619126</v>
      </c>
      <c r="C1606" s="64">
        <v>5015353661094</v>
      </c>
      <c r="D1606" s="63" t="s">
        <v>1063</v>
      </c>
      <c r="E1606" s="65">
        <f>IFERROR(VLOOKUP(C1606,Pivot!A:B,2,0),0)</f>
        <v>0</v>
      </c>
      <c r="F1606" s="65">
        <f>IFERROR(VLOOKUP(C1606,Pivot!A:C,3,0),0)</f>
        <v>0</v>
      </c>
    </row>
    <row r="1607" spans="1:6" x14ac:dyDescent="0.25">
      <c r="A1607" s="63" t="s">
        <v>103</v>
      </c>
      <c r="B1607" s="64">
        <v>490619127</v>
      </c>
      <c r="C1607" s="64">
        <v>5015353661063</v>
      </c>
      <c r="D1607" s="63" t="s">
        <v>1064</v>
      </c>
      <c r="E1607" s="65">
        <f>IFERROR(VLOOKUP(C1607,Pivot!A:B,2,0),0)</f>
        <v>0</v>
      </c>
      <c r="F1607" s="65">
        <f>IFERROR(VLOOKUP(C1607,Pivot!A:C,3,0),0)</f>
        <v>0</v>
      </c>
    </row>
    <row r="1608" spans="1:6" x14ac:dyDescent="0.25">
      <c r="A1608" s="63" t="s">
        <v>103</v>
      </c>
      <c r="B1608" s="64">
        <v>490619131</v>
      </c>
      <c r="C1608" s="64">
        <v>5014631012290</v>
      </c>
      <c r="D1608" s="63" t="s">
        <v>593</v>
      </c>
      <c r="E1608" s="65">
        <f>IFERROR(VLOOKUP(C1608,Pivot!A:B,2,0),0)</f>
        <v>0</v>
      </c>
      <c r="F1608" s="65">
        <f>IFERROR(VLOOKUP(C1608,Pivot!A:C,3,0),0)</f>
        <v>0</v>
      </c>
    </row>
    <row r="1609" spans="1:6" x14ac:dyDescent="0.25">
      <c r="A1609" s="63" t="s">
        <v>103</v>
      </c>
      <c r="B1609" s="64">
        <v>490619131</v>
      </c>
      <c r="C1609" s="64">
        <v>5015353107264</v>
      </c>
      <c r="D1609" s="63" t="s">
        <v>593</v>
      </c>
      <c r="E1609" s="65">
        <f>IFERROR(VLOOKUP(C1609,Pivot!A:B,2,0),0)</f>
        <v>0</v>
      </c>
      <c r="F1609" s="65">
        <f>IFERROR(VLOOKUP(C1609,Pivot!A:C,3,0),0)</f>
        <v>0</v>
      </c>
    </row>
    <row r="1610" spans="1:6" x14ac:dyDescent="0.25">
      <c r="A1610" s="63" t="s">
        <v>103</v>
      </c>
      <c r="B1610" s="64">
        <v>490619131</v>
      </c>
      <c r="C1610" s="64">
        <v>5015353661155</v>
      </c>
      <c r="D1610" s="63" t="s">
        <v>593</v>
      </c>
      <c r="E1610" s="65">
        <f>IFERROR(VLOOKUP(C1610,Pivot!A:B,2,0),0)</f>
        <v>0</v>
      </c>
      <c r="F1610" s="65">
        <f>IFERROR(VLOOKUP(C1610,Pivot!A:C,3,0),0)</f>
        <v>0</v>
      </c>
    </row>
    <row r="1611" spans="1:6" x14ac:dyDescent="0.25">
      <c r="A1611" s="63" t="s">
        <v>103</v>
      </c>
      <c r="B1611" s="64">
        <v>490619131</v>
      </c>
      <c r="C1611" s="64">
        <v>5037832304742</v>
      </c>
      <c r="D1611" s="63" t="s">
        <v>593</v>
      </c>
      <c r="E1611" s="65">
        <f>IFERROR(VLOOKUP(C1611,Pivot!A:B,2,0),0)</f>
        <v>0</v>
      </c>
      <c r="F1611" s="65">
        <f>IFERROR(VLOOKUP(C1611,Pivot!A:C,3,0),0)</f>
        <v>0</v>
      </c>
    </row>
    <row r="1612" spans="1:6" x14ac:dyDescent="0.25">
      <c r="A1612" s="63" t="s">
        <v>103</v>
      </c>
      <c r="B1612" s="64">
        <v>490619141</v>
      </c>
      <c r="C1612" s="64">
        <v>5015353717517</v>
      </c>
      <c r="D1612" s="63" t="s">
        <v>1065</v>
      </c>
      <c r="E1612" s="65">
        <f>IFERROR(VLOOKUP(C1612,Pivot!A:B,2,0),0)</f>
        <v>0</v>
      </c>
      <c r="F1612" s="65">
        <f>IFERROR(VLOOKUP(C1612,Pivot!A:C,3,0),0)</f>
        <v>0</v>
      </c>
    </row>
    <row r="1613" spans="1:6" x14ac:dyDescent="0.25">
      <c r="A1613" s="63" t="s">
        <v>103</v>
      </c>
      <c r="B1613" s="64">
        <v>490619162</v>
      </c>
      <c r="C1613" s="64">
        <v>490619162</v>
      </c>
      <c r="D1613" s="63" t="s">
        <v>1066</v>
      </c>
      <c r="E1613" s="65">
        <f>IFERROR(VLOOKUP(C1613,Pivot!A:B,2,0),0)</f>
        <v>0</v>
      </c>
      <c r="F1613" s="65">
        <f>IFERROR(VLOOKUP(C1613,Pivot!A:C,3,0),0)</f>
        <v>0</v>
      </c>
    </row>
    <row r="1614" spans="1:6" x14ac:dyDescent="0.25">
      <c r="A1614" s="63" t="s">
        <v>103</v>
      </c>
      <c r="B1614" s="64">
        <v>490619162</v>
      </c>
      <c r="C1614" s="64">
        <v>5015353114989</v>
      </c>
      <c r="D1614" s="63" t="s">
        <v>1066</v>
      </c>
      <c r="E1614" s="65">
        <f>IFERROR(VLOOKUP(C1614,Pivot!A:B,2,0),0)</f>
        <v>0</v>
      </c>
      <c r="F1614" s="65">
        <f>IFERROR(VLOOKUP(C1614,Pivot!A:C,3,0),0)</f>
        <v>0</v>
      </c>
    </row>
    <row r="1615" spans="1:6" x14ac:dyDescent="0.25">
      <c r="A1615" s="63" t="s">
        <v>103</v>
      </c>
      <c r="B1615" s="64">
        <v>490619162</v>
      </c>
      <c r="C1615" s="64">
        <v>5015353125039</v>
      </c>
      <c r="D1615" s="63" t="s">
        <v>1066</v>
      </c>
      <c r="E1615" s="65">
        <f>IFERROR(VLOOKUP(C1615,Pivot!A:B,2,0),0)</f>
        <v>0</v>
      </c>
      <c r="F1615" s="65">
        <f>IFERROR(VLOOKUP(C1615,Pivot!A:C,3,0),0)</f>
        <v>0</v>
      </c>
    </row>
    <row r="1616" spans="1:6" x14ac:dyDescent="0.25">
      <c r="A1616" s="63" t="s">
        <v>103</v>
      </c>
      <c r="B1616" s="64">
        <v>490619164</v>
      </c>
      <c r="C1616" s="64">
        <v>5015353294100</v>
      </c>
      <c r="D1616" s="63" t="s">
        <v>1067</v>
      </c>
      <c r="E1616" s="65">
        <f>IFERROR(VLOOKUP(C1616,Pivot!A:B,2,0),0)</f>
        <v>0</v>
      </c>
      <c r="F1616" s="65">
        <f>IFERROR(VLOOKUP(C1616,Pivot!A:C,3,0),0)</f>
        <v>0</v>
      </c>
    </row>
    <row r="1617" spans="1:6" x14ac:dyDescent="0.25">
      <c r="A1617" s="63" t="s">
        <v>103</v>
      </c>
      <c r="B1617" s="64">
        <v>490619164</v>
      </c>
      <c r="C1617" s="64">
        <v>5015353433295</v>
      </c>
      <c r="D1617" s="63" t="s">
        <v>1067</v>
      </c>
      <c r="E1617" s="65">
        <f>IFERROR(VLOOKUP(C1617,Pivot!A:B,2,0),0)</f>
        <v>0</v>
      </c>
      <c r="F1617" s="65">
        <f>IFERROR(VLOOKUP(C1617,Pivot!A:C,3,0),0)</f>
        <v>0</v>
      </c>
    </row>
    <row r="1618" spans="1:6" x14ac:dyDescent="0.25">
      <c r="A1618" s="63" t="s">
        <v>103</v>
      </c>
      <c r="B1618" s="64">
        <v>490619167</v>
      </c>
      <c r="C1618" s="64">
        <v>5015353433301</v>
      </c>
      <c r="D1618" s="63" t="s">
        <v>1068</v>
      </c>
      <c r="E1618" s="65">
        <f>IFERROR(VLOOKUP(C1618,Pivot!A:B,2,0),0)</f>
        <v>0</v>
      </c>
      <c r="F1618" s="65">
        <f>IFERROR(VLOOKUP(C1618,Pivot!A:C,3,0),0)</f>
        <v>0</v>
      </c>
    </row>
    <row r="1619" spans="1:6" x14ac:dyDescent="0.25">
      <c r="A1619" s="63" t="s">
        <v>103</v>
      </c>
      <c r="B1619" s="64">
        <v>490619175</v>
      </c>
      <c r="C1619" s="64">
        <v>5015353792286</v>
      </c>
      <c r="D1619" s="63" t="s">
        <v>1069</v>
      </c>
      <c r="E1619" s="65">
        <f>IFERROR(VLOOKUP(C1619,Pivot!A:B,2,0),0)</f>
        <v>0</v>
      </c>
      <c r="F1619" s="65">
        <f>IFERROR(VLOOKUP(C1619,Pivot!A:C,3,0),0)</f>
        <v>0</v>
      </c>
    </row>
    <row r="1620" spans="1:6" x14ac:dyDescent="0.25">
      <c r="A1620" s="63" t="s">
        <v>103</v>
      </c>
      <c r="B1620" s="64">
        <v>490619190</v>
      </c>
      <c r="C1620" s="64">
        <v>5015353788029</v>
      </c>
      <c r="D1620" s="63" t="s">
        <v>1070</v>
      </c>
      <c r="E1620" s="65">
        <f>IFERROR(VLOOKUP(C1620,Pivot!A:B,2,0),0)</f>
        <v>0</v>
      </c>
      <c r="F1620" s="65">
        <f>IFERROR(VLOOKUP(C1620,Pivot!A:C,3,0),0)</f>
        <v>0</v>
      </c>
    </row>
    <row r="1621" spans="1:6" x14ac:dyDescent="0.25">
      <c r="A1621" s="63" t="s">
        <v>103</v>
      </c>
      <c r="B1621" s="64">
        <v>490619193</v>
      </c>
      <c r="C1621" s="64">
        <v>5015353788357</v>
      </c>
      <c r="D1621" s="63" t="s">
        <v>1071</v>
      </c>
      <c r="E1621" s="65">
        <f>IFERROR(VLOOKUP(C1621,Pivot!A:B,2,0),0)</f>
        <v>0</v>
      </c>
      <c r="F1621" s="65">
        <f>IFERROR(VLOOKUP(C1621,Pivot!A:C,3,0),0)</f>
        <v>0</v>
      </c>
    </row>
    <row r="1622" spans="1:6" x14ac:dyDescent="0.25">
      <c r="A1622" s="63" t="s">
        <v>103</v>
      </c>
      <c r="B1622" s="64">
        <v>490619197</v>
      </c>
      <c r="C1622" s="64">
        <v>490619197</v>
      </c>
      <c r="D1622" s="63" t="s">
        <v>1072</v>
      </c>
      <c r="E1622" s="65">
        <f>IFERROR(VLOOKUP(C1622,Pivot!A:B,2,0),0)</f>
        <v>0</v>
      </c>
      <c r="F1622" s="65">
        <f>IFERROR(VLOOKUP(C1622,Pivot!A:C,3,0),0)</f>
        <v>0</v>
      </c>
    </row>
    <row r="1623" spans="1:6" x14ac:dyDescent="0.25">
      <c r="A1623" s="63" t="s">
        <v>103</v>
      </c>
      <c r="B1623" s="64">
        <v>490619197</v>
      </c>
      <c r="C1623" s="64">
        <v>5015353780108</v>
      </c>
      <c r="D1623" s="63" t="s">
        <v>1072</v>
      </c>
      <c r="E1623" s="65">
        <f>IFERROR(VLOOKUP(C1623,Pivot!A:B,2,0),0)</f>
        <v>0</v>
      </c>
      <c r="F1623" s="65">
        <f>IFERROR(VLOOKUP(C1623,Pivot!A:C,3,0),0)</f>
        <v>0</v>
      </c>
    </row>
    <row r="1624" spans="1:6" x14ac:dyDescent="0.25">
      <c r="A1624" s="63" t="s">
        <v>103</v>
      </c>
      <c r="B1624" s="64">
        <v>490619197</v>
      </c>
      <c r="C1624" s="64">
        <v>5015353853802</v>
      </c>
      <c r="D1624" s="63" t="s">
        <v>1072</v>
      </c>
      <c r="E1624" s="65">
        <f>IFERROR(VLOOKUP(C1624,Pivot!A:B,2,0),0)</f>
        <v>0</v>
      </c>
      <c r="F1624" s="65">
        <f>IFERROR(VLOOKUP(C1624,Pivot!A:C,3,0),0)</f>
        <v>0</v>
      </c>
    </row>
    <row r="1625" spans="1:6" x14ac:dyDescent="0.25">
      <c r="A1625" s="63" t="s">
        <v>103</v>
      </c>
      <c r="B1625" s="64">
        <v>490619202</v>
      </c>
      <c r="C1625" s="64">
        <v>490619202</v>
      </c>
      <c r="D1625" s="63" t="s">
        <v>1073</v>
      </c>
      <c r="E1625" s="65">
        <f>IFERROR(VLOOKUP(C1625,Pivot!A:B,2,0),0)</f>
        <v>0</v>
      </c>
      <c r="F1625" s="65">
        <f>IFERROR(VLOOKUP(C1625,Pivot!A:C,3,0),0)</f>
        <v>0</v>
      </c>
    </row>
    <row r="1626" spans="1:6" x14ac:dyDescent="0.25">
      <c r="A1626" s="63" t="s">
        <v>103</v>
      </c>
      <c r="B1626" s="64">
        <v>490619202</v>
      </c>
      <c r="C1626" s="64">
        <v>5015353780115</v>
      </c>
      <c r="D1626" s="63" t="s">
        <v>1073</v>
      </c>
      <c r="E1626" s="65">
        <f>IFERROR(VLOOKUP(C1626,Pivot!A:B,2,0),0)</f>
        <v>0</v>
      </c>
      <c r="F1626" s="65">
        <f>IFERROR(VLOOKUP(C1626,Pivot!A:C,3,0),0)</f>
        <v>0</v>
      </c>
    </row>
    <row r="1627" spans="1:6" x14ac:dyDescent="0.25">
      <c r="A1627" s="63" t="s">
        <v>103</v>
      </c>
      <c r="B1627" s="64">
        <v>490619202</v>
      </c>
      <c r="C1627" s="64">
        <v>5015353853772</v>
      </c>
      <c r="D1627" s="63" t="s">
        <v>1073</v>
      </c>
      <c r="E1627" s="65">
        <f>IFERROR(VLOOKUP(C1627,Pivot!A:B,2,0),0)</f>
        <v>0</v>
      </c>
      <c r="F1627" s="65">
        <f>IFERROR(VLOOKUP(C1627,Pivot!A:C,3,0),0)</f>
        <v>0</v>
      </c>
    </row>
    <row r="1628" spans="1:6" x14ac:dyDescent="0.25">
      <c r="A1628" s="63" t="s">
        <v>103</v>
      </c>
      <c r="B1628" s="64">
        <v>490619204</v>
      </c>
      <c r="C1628" s="64">
        <v>490619204</v>
      </c>
      <c r="D1628" s="63" t="s">
        <v>1074</v>
      </c>
      <c r="E1628" s="65">
        <f>IFERROR(VLOOKUP(C1628,Pivot!A:B,2,0),0)</f>
        <v>0</v>
      </c>
      <c r="F1628" s="65">
        <f>IFERROR(VLOOKUP(C1628,Pivot!A:C,3,0),0)</f>
        <v>0</v>
      </c>
    </row>
    <row r="1629" spans="1:6" x14ac:dyDescent="0.25">
      <c r="A1629" s="63" t="s">
        <v>103</v>
      </c>
      <c r="B1629" s="64">
        <v>490619204</v>
      </c>
      <c r="C1629" s="64">
        <v>5015353780207</v>
      </c>
      <c r="D1629" s="63" t="s">
        <v>1074</v>
      </c>
      <c r="E1629" s="65">
        <f>IFERROR(VLOOKUP(C1629,Pivot!A:B,2,0),0)</f>
        <v>0</v>
      </c>
      <c r="F1629" s="65">
        <f>IFERROR(VLOOKUP(C1629,Pivot!A:C,3,0),0)</f>
        <v>0</v>
      </c>
    </row>
    <row r="1630" spans="1:6" x14ac:dyDescent="0.25">
      <c r="A1630" s="63" t="s">
        <v>103</v>
      </c>
      <c r="B1630" s="64">
        <v>490619204</v>
      </c>
      <c r="C1630" s="64">
        <v>5015353853796</v>
      </c>
      <c r="D1630" s="63" t="s">
        <v>1074</v>
      </c>
      <c r="E1630" s="65">
        <f>IFERROR(VLOOKUP(C1630,Pivot!A:B,2,0),0)</f>
        <v>0</v>
      </c>
      <c r="F1630" s="65">
        <f>IFERROR(VLOOKUP(C1630,Pivot!A:C,3,0),0)</f>
        <v>0</v>
      </c>
    </row>
    <row r="1631" spans="1:6" x14ac:dyDescent="0.25">
      <c r="A1631" s="63" t="s">
        <v>103</v>
      </c>
      <c r="B1631" s="64">
        <v>490619207</v>
      </c>
      <c r="C1631" s="64">
        <v>5015353780122</v>
      </c>
      <c r="D1631" s="63" t="s">
        <v>1075</v>
      </c>
      <c r="E1631" s="65">
        <f>IFERROR(VLOOKUP(C1631,Pivot!A:B,2,0),0)</f>
        <v>0</v>
      </c>
      <c r="F1631" s="65">
        <f>IFERROR(VLOOKUP(C1631,Pivot!A:C,3,0),0)</f>
        <v>0</v>
      </c>
    </row>
    <row r="1632" spans="1:6" x14ac:dyDescent="0.25">
      <c r="A1632" s="63" t="s">
        <v>103</v>
      </c>
      <c r="B1632" s="64">
        <v>490619207</v>
      </c>
      <c r="C1632" s="64">
        <v>5015353853765</v>
      </c>
      <c r="D1632" s="63" t="s">
        <v>1075</v>
      </c>
      <c r="E1632" s="65">
        <f>IFERROR(VLOOKUP(C1632,Pivot!A:B,2,0),0)</f>
        <v>0</v>
      </c>
      <c r="F1632" s="65">
        <f>IFERROR(VLOOKUP(C1632,Pivot!A:C,3,0),0)</f>
        <v>0</v>
      </c>
    </row>
    <row r="1633" spans="1:6" x14ac:dyDescent="0.25">
      <c r="A1633" s="63" t="s">
        <v>103</v>
      </c>
      <c r="B1633" s="64">
        <v>490619214</v>
      </c>
      <c r="C1633" s="64">
        <v>5015353780276</v>
      </c>
      <c r="D1633" s="63" t="s">
        <v>1076</v>
      </c>
      <c r="E1633" s="65">
        <f>IFERROR(VLOOKUP(C1633,Pivot!A:B,2,0),0)</f>
        <v>0</v>
      </c>
      <c r="F1633" s="65">
        <f>IFERROR(VLOOKUP(C1633,Pivot!A:C,3,0),0)</f>
        <v>0</v>
      </c>
    </row>
    <row r="1634" spans="1:6" x14ac:dyDescent="0.25">
      <c r="A1634" s="63" t="s">
        <v>103</v>
      </c>
      <c r="B1634" s="64">
        <v>490619214</v>
      </c>
      <c r="C1634" s="64">
        <v>5015353853789</v>
      </c>
      <c r="D1634" s="63" t="s">
        <v>1076</v>
      </c>
      <c r="E1634" s="65">
        <f>IFERROR(VLOOKUP(C1634,Pivot!A:B,2,0),0)</f>
        <v>0</v>
      </c>
      <c r="F1634" s="65">
        <f>IFERROR(VLOOKUP(C1634,Pivot!A:C,3,0),0)</f>
        <v>0</v>
      </c>
    </row>
    <row r="1635" spans="1:6" x14ac:dyDescent="0.25">
      <c r="A1635" s="63" t="s">
        <v>103</v>
      </c>
      <c r="B1635" s="64">
        <v>490619223</v>
      </c>
      <c r="C1635" s="64">
        <v>5015353777610</v>
      </c>
      <c r="D1635" s="63" t="s">
        <v>1077</v>
      </c>
      <c r="E1635" s="65">
        <f>IFERROR(VLOOKUP(C1635,Pivot!A:B,2,0),0)</f>
        <v>0</v>
      </c>
      <c r="F1635" s="65">
        <f>IFERROR(VLOOKUP(C1635,Pivot!A:C,3,0),0)</f>
        <v>0</v>
      </c>
    </row>
    <row r="1636" spans="1:6" x14ac:dyDescent="0.25">
      <c r="A1636" s="63" t="s">
        <v>103</v>
      </c>
      <c r="B1636" s="64">
        <v>490619244</v>
      </c>
      <c r="C1636" s="64">
        <v>5015353396859</v>
      </c>
      <c r="D1636" s="63" t="s">
        <v>1078</v>
      </c>
      <c r="E1636" s="65">
        <f>IFERROR(VLOOKUP(C1636,Pivot!A:B,2,0),0)</f>
        <v>0</v>
      </c>
      <c r="F1636" s="65">
        <f>IFERROR(VLOOKUP(C1636,Pivot!A:C,3,0),0)</f>
        <v>0</v>
      </c>
    </row>
    <row r="1637" spans="1:6" x14ac:dyDescent="0.25">
      <c r="A1637" s="63" t="s">
        <v>103</v>
      </c>
      <c r="B1637" s="64">
        <v>490619244</v>
      </c>
      <c r="C1637" s="64">
        <v>5015353613031</v>
      </c>
      <c r="D1637" s="63" t="s">
        <v>1078</v>
      </c>
      <c r="E1637" s="65">
        <f>IFERROR(VLOOKUP(C1637,Pivot!A:B,2,0),0)</f>
        <v>0</v>
      </c>
      <c r="F1637" s="65">
        <f>IFERROR(VLOOKUP(C1637,Pivot!A:C,3,0),0)</f>
        <v>0</v>
      </c>
    </row>
    <row r="1638" spans="1:6" x14ac:dyDescent="0.25">
      <c r="A1638" s="63" t="s">
        <v>103</v>
      </c>
      <c r="B1638" s="64">
        <v>490619245</v>
      </c>
      <c r="C1638" s="64">
        <v>5015353396880</v>
      </c>
      <c r="D1638" s="63" t="s">
        <v>1079</v>
      </c>
      <c r="E1638" s="65">
        <f>IFERROR(VLOOKUP(C1638,Pivot!A:B,2,0),0)</f>
        <v>0</v>
      </c>
      <c r="F1638" s="65">
        <f>IFERROR(VLOOKUP(C1638,Pivot!A:C,3,0),0)</f>
        <v>0</v>
      </c>
    </row>
    <row r="1639" spans="1:6" x14ac:dyDescent="0.25">
      <c r="A1639" s="63" t="s">
        <v>103</v>
      </c>
      <c r="B1639" s="64">
        <v>490619245</v>
      </c>
      <c r="C1639" s="64">
        <v>5015353780030</v>
      </c>
      <c r="D1639" s="63" t="s">
        <v>1079</v>
      </c>
      <c r="E1639" s="65">
        <f>IFERROR(VLOOKUP(C1639,Pivot!A:B,2,0),0)</f>
        <v>0</v>
      </c>
      <c r="F1639" s="65">
        <f>IFERROR(VLOOKUP(C1639,Pivot!A:C,3,0),0)</f>
        <v>0</v>
      </c>
    </row>
    <row r="1640" spans="1:6" x14ac:dyDescent="0.25">
      <c r="A1640" s="63" t="s">
        <v>103</v>
      </c>
      <c r="B1640" s="64">
        <v>490619246</v>
      </c>
      <c r="C1640" s="64">
        <v>490619246</v>
      </c>
      <c r="D1640" s="63" t="s">
        <v>1080</v>
      </c>
      <c r="E1640" s="65">
        <f>IFERROR(VLOOKUP(C1640,Pivot!A:B,2,0),0)</f>
        <v>0</v>
      </c>
      <c r="F1640" s="65">
        <f>IFERROR(VLOOKUP(C1640,Pivot!A:C,3,0),0)</f>
        <v>0</v>
      </c>
    </row>
    <row r="1641" spans="1:6" x14ac:dyDescent="0.25">
      <c r="A1641" s="63" t="s">
        <v>103</v>
      </c>
      <c r="B1641" s="64">
        <v>490619246</v>
      </c>
      <c r="C1641" s="64">
        <v>5015353125138</v>
      </c>
      <c r="D1641" s="63" t="s">
        <v>1080</v>
      </c>
      <c r="E1641" s="65">
        <f>IFERROR(VLOOKUP(C1641,Pivot!A:B,2,0),0)</f>
        <v>0</v>
      </c>
      <c r="F1641" s="65">
        <f>IFERROR(VLOOKUP(C1641,Pivot!A:C,3,0),0)</f>
        <v>0</v>
      </c>
    </row>
    <row r="1642" spans="1:6" x14ac:dyDescent="0.25">
      <c r="A1642" s="63" t="s">
        <v>103</v>
      </c>
      <c r="B1642" s="64">
        <v>490619246</v>
      </c>
      <c r="C1642" s="64">
        <v>5015353780078</v>
      </c>
      <c r="D1642" s="63" t="s">
        <v>1080</v>
      </c>
      <c r="E1642" s="65">
        <f>IFERROR(VLOOKUP(C1642,Pivot!A:B,2,0),0)</f>
        <v>0</v>
      </c>
      <c r="F1642" s="65">
        <f>IFERROR(VLOOKUP(C1642,Pivot!A:C,3,0),0)</f>
        <v>0</v>
      </c>
    </row>
    <row r="1643" spans="1:6" x14ac:dyDescent="0.25">
      <c r="A1643" s="63" t="s">
        <v>103</v>
      </c>
      <c r="B1643" s="64">
        <v>490621378</v>
      </c>
      <c r="C1643" s="64">
        <v>5015353606422</v>
      </c>
      <c r="D1643" s="63" t="s">
        <v>1081</v>
      </c>
      <c r="E1643" s="65">
        <f>IFERROR(VLOOKUP(C1643,Pivot!A:B,2,0),0)</f>
        <v>0</v>
      </c>
      <c r="F1643" s="65">
        <f>IFERROR(VLOOKUP(C1643,Pivot!A:C,3,0),0)</f>
        <v>0</v>
      </c>
    </row>
    <row r="1644" spans="1:6" x14ac:dyDescent="0.25">
      <c r="A1644" s="63" t="s">
        <v>103</v>
      </c>
      <c r="B1644" s="64">
        <v>490621388</v>
      </c>
      <c r="C1644" s="64">
        <v>5015353612485</v>
      </c>
      <c r="D1644" s="63" t="s">
        <v>1082</v>
      </c>
      <c r="E1644" s="65">
        <f>IFERROR(VLOOKUP(C1644,Pivot!A:B,2,0),0)</f>
        <v>0</v>
      </c>
      <c r="F1644" s="65">
        <f>IFERROR(VLOOKUP(C1644,Pivot!A:C,3,0),0)</f>
        <v>0</v>
      </c>
    </row>
    <row r="1645" spans="1:6" x14ac:dyDescent="0.25">
      <c r="A1645" s="63" t="s">
        <v>103</v>
      </c>
      <c r="B1645" s="64">
        <v>490621398</v>
      </c>
      <c r="C1645" s="64">
        <v>5015353681368</v>
      </c>
      <c r="D1645" s="63" t="s">
        <v>1083</v>
      </c>
      <c r="E1645" s="65">
        <f>IFERROR(VLOOKUP(C1645,Pivot!A:B,2,0),0)</f>
        <v>0</v>
      </c>
      <c r="F1645" s="65">
        <f>IFERROR(VLOOKUP(C1645,Pivot!A:C,3,0),0)</f>
        <v>0</v>
      </c>
    </row>
    <row r="1646" spans="1:6" x14ac:dyDescent="0.25">
      <c r="A1646" s="63" t="s">
        <v>103</v>
      </c>
      <c r="B1646" s="64">
        <v>490625494</v>
      </c>
      <c r="C1646" s="64">
        <v>6947045602278</v>
      </c>
      <c r="D1646" s="63" t="s">
        <v>1084</v>
      </c>
      <c r="E1646" s="65">
        <f>IFERROR(VLOOKUP(C1646,Pivot!A:B,2,0),0)</f>
        <v>0</v>
      </c>
      <c r="F1646" s="65">
        <f>IFERROR(VLOOKUP(C1646,Pivot!A:C,3,0),0)</f>
        <v>0</v>
      </c>
    </row>
    <row r="1647" spans="1:6" x14ac:dyDescent="0.25">
      <c r="A1647" s="63" t="s">
        <v>103</v>
      </c>
      <c r="B1647" s="64">
        <v>490625511</v>
      </c>
      <c r="C1647" s="64">
        <v>8906022394320</v>
      </c>
      <c r="D1647" s="63" t="s">
        <v>1085</v>
      </c>
      <c r="E1647" s="65">
        <f>IFERROR(VLOOKUP(C1647,Pivot!A:B,2,0),0)</f>
        <v>0</v>
      </c>
      <c r="F1647" s="65">
        <f>IFERROR(VLOOKUP(C1647,Pivot!A:C,3,0),0)</f>
        <v>0</v>
      </c>
    </row>
    <row r="1648" spans="1:6" x14ac:dyDescent="0.25">
      <c r="A1648" s="63" t="s">
        <v>103</v>
      </c>
      <c r="B1648" s="64">
        <v>490625525</v>
      </c>
      <c r="C1648" s="64">
        <v>8906022394481</v>
      </c>
      <c r="D1648" s="63" t="s">
        <v>1086</v>
      </c>
      <c r="E1648" s="65">
        <f>IFERROR(VLOOKUP(C1648,Pivot!A:B,2,0),0)</f>
        <v>0</v>
      </c>
      <c r="F1648" s="65">
        <f>IFERROR(VLOOKUP(C1648,Pivot!A:C,3,0),0)</f>
        <v>0</v>
      </c>
    </row>
    <row r="1649" spans="1:6" x14ac:dyDescent="0.25">
      <c r="A1649" s="63" t="s">
        <v>103</v>
      </c>
      <c r="B1649" s="64">
        <v>490626221</v>
      </c>
      <c r="C1649" s="64">
        <v>4892900883830</v>
      </c>
      <c r="D1649" s="63" t="s">
        <v>1087</v>
      </c>
      <c r="E1649" s="65">
        <f>IFERROR(VLOOKUP(C1649,Pivot!A:B,2,0),0)</f>
        <v>0</v>
      </c>
      <c r="F1649" s="65">
        <f>IFERROR(VLOOKUP(C1649,Pivot!A:C,3,0),0)</f>
        <v>0</v>
      </c>
    </row>
    <row r="1650" spans="1:6" x14ac:dyDescent="0.25">
      <c r="A1650" s="63" t="s">
        <v>103</v>
      </c>
      <c r="B1650" s="64">
        <v>490626223</v>
      </c>
      <c r="C1650" s="64">
        <v>4892900883984</v>
      </c>
      <c r="D1650" s="63" t="s">
        <v>1088</v>
      </c>
      <c r="E1650" s="65">
        <f>IFERROR(VLOOKUP(C1650,Pivot!A:B,2,0),0)</f>
        <v>0</v>
      </c>
      <c r="F1650" s="65">
        <f>IFERROR(VLOOKUP(C1650,Pivot!A:C,3,0),0)</f>
        <v>0</v>
      </c>
    </row>
    <row r="1651" spans="1:6" x14ac:dyDescent="0.25">
      <c r="A1651" s="63" t="s">
        <v>103</v>
      </c>
      <c r="B1651" s="64">
        <v>490626228</v>
      </c>
      <c r="C1651" s="64">
        <v>4892900880419</v>
      </c>
      <c r="D1651" s="63" t="s">
        <v>1089</v>
      </c>
      <c r="E1651" s="65">
        <f>IFERROR(VLOOKUP(C1651,Pivot!A:B,2,0),0)</f>
        <v>0</v>
      </c>
      <c r="F1651" s="65">
        <f>IFERROR(VLOOKUP(C1651,Pivot!A:C,3,0),0)</f>
        <v>0</v>
      </c>
    </row>
    <row r="1652" spans="1:6" x14ac:dyDescent="0.25">
      <c r="A1652" s="63" t="s">
        <v>103</v>
      </c>
      <c r="B1652" s="64">
        <v>490626228</v>
      </c>
      <c r="C1652" s="64">
        <v>4892900887296</v>
      </c>
      <c r="D1652" s="63" t="s">
        <v>1089</v>
      </c>
      <c r="E1652" s="65">
        <f>IFERROR(VLOOKUP(C1652,Pivot!A:B,2,0),0)</f>
        <v>0</v>
      </c>
      <c r="F1652" s="65">
        <f>IFERROR(VLOOKUP(C1652,Pivot!A:C,3,0),0)</f>
        <v>0</v>
      </c>
    </row>
    <row r="1653" spans="1:6" x14ac:dyDescent="0.25">
      <c r="A1653" s="63" t="s">
        <v>103</v>
      </c>
      <c r="B1653" s="64">
        <v>490626230</v>
      </c>
      <c r="C1653" s="64">
        <v>4892900882307</v>
      </c>
      <c r="D1653" s="63" t="s">
        <v>1090</v>
      </c>
      <c r="E1653" s="65">
        <f>IFERROR(VLOOKUP(C1653,Pivot!A:B,2,0),0)</f>
        <v>0</v>
      </c>
      <c r="F1653" s="65">
        <f>IFERROR(VLOOKUP(C1653,Pivot!A:C,3,0),0)</f>
        <v>0</v>
      </c>
    </row>
    <row r="1654" spans="1:6" x14ac:dyDescent="0.25">
      <c r="A1654" s="63" t="s">
        <v>103</v>
      </c>
      <c r="B1654" s="64">
        <v>490626232</v>
      </c>
      <c r="C1654" s="64">
        <v>4892900883045</v>
      </c>
      <c r="D1654" s="63" t="s">
        <v>1091</v>
      </c>
      <c r="E1654" s="65">
        <f>IFERROR(VLOOKUP(C1654,Pivot!A:B,2,0),0)</f>
        <v>0</v>
      </c>
      <c r="F1654" s="65">
        <f>IFERROR(VLOOKUP(C1654,Pivot!A:C,3,0),0)</f>
        <v>0</v>
      </c>
    </row>
    <row r="1655" spans="1:6" x14ac:dyDescent="0.25">
      <c r="A1655" s="63" t="s">
        <v>103</v>
      </c>
      <c r="B1655" s="64">
        <v>490626232</v>
      </c>
      <c r="C1655" s="64">
        <v>490626232</v>
      </c>
      <c r="D1655" s="63" t="s">
        <v>1091</v>
      </c>
      <c r="E1655" s="65">
        <f>IFERROR(VLOOKUP(C1655,Pivot!A:B,2,0),0)</f>
        <v>0</v>
      </c>
      <c r="F1655" s="65">
        <f>IFERROR(VLOOKUP(C1655,Pivot!A:C,3,0),0)</f>
        <v>0</v>
      </c>
    </row>
    <row r="1656" spans="1:6" x14ac:dyDescent="0.25">
      <c r="A1656" s="63" t="s">
        <v>103</v>
      </c>
      <c r="B1656" s="64">
        <v>490626234</v>
      </c>
      <c r="C1656" s="64">
        <v>4892900883342</v>
      </c>
      <c r="D1656" s="63" t="s">
        <v>1092</v>
      </c>
      <c r="E1656" s="65">
        <f>IFERROR(VLOOKUP(C1656,Pivot!A:B,2,0),0)</f>
        <v>0</v>
      </c>
      <c r="F1656" s="65">
        <f>IFERROR(VLOOKUP(C1656,Pivot!A:C,3,0),0)</f>
        <v>0</v>
      </c>
    </row>
    <row r="1657" spans="1:6" x14ac:dyDescent="0.25">
      <c r="A1657" s="63" t="s">
        <v>103</v>
      </c>
      <c r="B1657" s="64">
        <v>490627296</v>
      </c>
      <c r="C1657" s="64">
        <v>8901137115365</v>
      </c>
      <c r="D1657" s="63" t="s">
        <v>1093</v>
      </c>
      <c r="E1657" s="65">
        <f>IFERROR(VLOOKUP(C1657,Pivot!A:B,2,0),0)</f>
        <v>0</v>
      </c>
      <c r="F1657" s="65">
        <f>IFERROR(VLOOKUP(C1657,Pivot!A:C,3,0),0)</f>
        <v>0</v>
      </c>
    </row>
    <row r="1658" spans="1:6" x14ac:dyDescent="0.25">
      <c r="A1658" s="63" t="s">
        <v>103</v>
      </c>
      <c r="B1658" s="64">
        <v>490628263</v>
      </c>
      <c r="C1658" s="64">
        <v>5702010923045</v>
      </c>
      <c r="D1658" s="63" t="s">
        <v>1094</v>
      </c>
      <c r="E1658" s="65">
        <f>IFERROR(VLOOKUP(C1658,Pivot!A:B,2,0),0)</f>
        <v>0</v>
      </c>
      <c r="F1658" s="65">
        <f>IFERROR(VLOOKUP(C1658,Pivot!A:C,3,0),0)</f>
        <v>0</v>
      </c>
    </row>
    <row r="1659" spans="1:6" x14ac:dyDescent="0.25">
      <c r="A1659" s="63" t="s">
        <v>103</v>
      </c>
      <c r="B1659" s="64">
        <v>490628263</v>
      </c>
      <c r="C1659" s="64">
        <v>5702015400244</v>
      </c>
      <c r="D1659" s="63" t="s">
        <v>1094</v>
      </c>
      <c r="E1659" s="65">
        <f>IFERROR(VLOOKUP(C1659,Pivot!A:B,2,0),0)</f>
        <v>0</v>
      </c>
      <c r="F1659" s="65">
        <f>IFERROR(VLOOKUP(C1659,Pivot!A:C,3,0),0)</f>
        <v>0</v>
      </c>
    </row>
    <row r="1660" spans="1:6" x14ac:dyDescent="0.25">
      <c r="A1660" s="63" t="s">
        <v>103</v>
      </c>
      <c r="B1660" s="64">
        <v>490628263</v>
      </c>
      <c r="C1660" s="64">
        <v>5702015989480</v>
      </c>
      <c r="D1660" s="63" t="s">
        <v>1094</v>
      </c>
      <c r="E1660" s="65">
        <f>IFERROR(VLOOKUP(C1660,Pivot!A:B,2,0),0)</f>
        <v>0</v>
      </c>
      <c r="F1660" s="65">
        <f>IFERROR(VLOOKUP(C1660,Pivot!A:C,3,0),0)</f>
        <v>0</v>
      </c>
    </row>
    <row r="1661" spans="1:6" x14ac:dyDescent="0.25">
      <c r="A1661" s="63" t="s">
        <v>103</v>
      </c>
      <c r="B1661" s="64">
        <v>490628305</v>
      </c>
      <c r="C1661" s="64">
        <v>5702014518254</v>
      </c>
      <c r="D1661" s="63" t="s">
        <v>1095</v>
      </c>
      <c r="E1661" s="65">
        <f>IFERROR(VLOOKUP(C1661,Pivot!A:B,2,0),0)</f>
        <v>0</v>
      </c>
      <c r="F1661" s="65">
        <f>IFERROR(VLOOKUP(C1661,Pivot!A:C,3,0),0)</f>
        <v>0</v>
      </c>
    </row>
    <row r="1662" spans="1:6" x14ac:dyDescent="0.25">
      <c r="A1662" s="63" t="s">
        <v>103</v>
      </c>
      <c r="B1662" s="64">
        <v>490628305</v>
      </c>
      <c r="C1662" s="64">
        <v>5702015146227</v>
      </c>
      <c r="D1662" s="63" t="s">
        <v>1095</v>
      </c>
      <c r="E1662" s="65">
        <f>IFERROR(VLOOKUP(C1662,Pivot!A:B,2,0),0)</f>
        <v>0</v>
      </c>
      <c r="F1662" s="65">
        <f>IFERROR(VLOOKUP(C1662,Pivot!A:C,3,0),0)</f>
        <v>0</v>
      </c>
    </row>
    <row r="1663" spans="1:6" x14ac:dyDescent="0.25">
      <c r="A1663" s="63" t="s">
        <v>103</v>
      </c>
      <c r="B1663" s="64">
        <v>490628324</v>
      </c>
      <c r="C1663" s="64">
        <v>5702014460362</v>
      </c>
      <c r="D1663" s="63" t="s">
        <v>1096</v>
      </c>
      <c r="E1663" s="65">
        <f>IFERROR(VLOOKUP(C1663,Pivot!A:B,2,0),0)</f>
        <v>0</v>
      </c>
      <c r="F1663" s="65">
        <f>IFERROR(VLOOKUP(C1663,Pivot!A:C,3,0),0)</f>
        <v>0</v>
      </c>
    </row>
    <row r="1664" spans="1:6" x14ac:dyDescent="0.25">
      <c r="A1664" s="63" t="s">
        <v>103</v>
      </c>
      <c r="B1664" s="64">
        <v>490628324</v>
      </c>
      <c r="C1664" s="64">
        <v>5702015398749</v>
      </c>
      <c r="D1664" s="63" t="s">
        <v>1096</v>
      </c>
      <c r="E1664" s="65">
        <f>IFERROR(VLOOKUP(C1664,Pivot!A:B,2,0),0)</f>
        <v>0</v>
      </c>
      <c r="F1664" s="65">
        <f>IFERROR(VLOOKUP(C1664,Pivot!A:C,3,0),0)</f>
        <v>0</v>
      </c>
    </row>
    <row r="1665" spans="1:6" x14ac:dyDescent="0.25">
      <c r="A1665" s="63" t="s">
        <v>103</v>
      </c>
      <c r="B1665" s="64">
        <v>490628325</v>
      </c>
      <c r="C1665" s="64">
        <v>5702014460379</v>
      </c>
      <c r="D1665" s="63" t="s">
        <v>1097</v>
      </c>
      <c r="E1665" s="65">
        <f>IFERROR(VLOOKUP(C1665,Pivot!A:B,2,0),0)</f>
        <v>0</v>
      </c>
      <c r="F1665" s="65">
        <f>IFERROR(VLOOKUP(C1665,Pivot!A:C,3,0),0)</f>
        <v>0</v>
      </c>
    </row>
    <row r="1666" spans="1:6" x14ac:dyDescent="0.25">
      <c r="A1666" s="63" t="s">
        <v>103</v>
      </c>
      <c r="B1666" s="64">
        <v>490628325</v>
      </c>
      <c r="C1666" s="64">
        <v>5702015398756</v>
      </c>
      <c r="D1666" s="63" t="s">
        <v>1097</v>
      </c>
      <c r="E1666" s="65">
        <f>IFERROR(VLOOKUP(C1666,Pivot!A:B,2,0),0)</f>
        <v>0</v>
      </c>
      <c r="F1666" s="65">
        <f>IFERROR(VLOOKUP(C1666,Pivot!A:C,3,0),0)</f>
        <v>0</v>
      </c>
    </row>
    <row r="1667" spans="1:6" x14ac:dyDescent="0.25">
      <c r="A1667" s="63" t="s">
        <v>103</v>
      </c>
      <c r="B1667" s="64">
        <v>490628499</v>
      </c>
      <c r="C1667" s="64">
        <v>8901736022415</v>
      </c>
      <c r="D1667" s="63" t="s">
        <v>1098</v>
      </c>
      <c r="E1667" s="65">
        <f>IFERROR(VLOOKUP(C1667,Pivot!A:B,2,0),0)</f>
        <v>0</v>
      </c>
      <c r="F1667" s="65">
        <f>IFERROR(VLOOKUP(C1667,Pivot!A:C,3,0),0)</f>
        <v>0</v>
      </c>
    </row>
    <row r="1668" spans="1:6" x14ac:dyDescent="0.25">
      <c r="A1668" s="63" t="s">
        <v>103</v>
      </c>
      <c r="B1668" s="64">
        <v>490628521</v>
      </c>
      <c r="C1668" s="64">
        <v>8901736022637</v>
      </c>
      <c r="D1668" s="63" t="s">
        <v>1099</v>
      </c>
      <c r="E1668" s="65">
        <f>IFERROR(VLOOKUP(C1668,Pivot!A:B,2,0),0)</f>
        <v>0</v>
      </c>
      <c r="F1668" s="65">
        <f>IFERROR(VLOOKUP(C1668,Pivot!A:C,3,0),0)</f>
        <v>0</v>
      </c>
    </row>
    <row r="1669" spans="1:6" x14ac:dyDescent="0.25">
      <c r="A1669" s="63" t="s">
        <v>103</v>
      </c>
      <c r="B1669" s="64">
        <v>490628548</v>
      </c>
      <c r="C1669" s="64">
        <v>8901736022842</v>
      </c>
      <c r="D1669" s="63" t="s">
        <v>1100</v>
      </c>
      <c r="E1669" s="65">
        <f>IFERROR(VLOOKUP(C1669,Pivot!A:B,2,0),0)</f>
        <v>0</v>
      </c>
      <c r="F1669" s="65">
        <f>IFERROR(VLOOKUP(C1669,Pivot!A:C,3,0),0)</f>
        <v>0</v>
      </c>
    </row>
    <row r="1670" spans="1:6" x14ac:dyDescent="0.25">
      <c r="A1670" s="63" t="s">
        <v>103</v>
      </c>
      <c r="B1670" s="64">
        <v>490628632</v>
      </c>
      <c r="C1670" s="64">
        <v>8906022082692</v>
      </c>
      <c r="D1670" s="63" t="s">
        <v>1101</v>
      </c>
      <c r="E1670" s="65">
        <f>IFERROR(VLOOKUP(C1670,Pivot!A:B,2,0),0)</f>
        <v>0</v>
      </c>
      <c r="F1670" s="65">
        <f>IFERROR(VLOOKUP(C1670,Pivot!A:C,3,0),0)</f>
        <v>0</v>
      </c>
    </row>
    <row r="1671" spans="1:6" x14ac:dyDescent="0.25">
      <c r="A1671" s="63" t="s">
        <v>103</v>
      </c>
      <c r="B1671" s="64">
        <v>490628633</v>
      </c>
      <c r="C1671" s="64">
        <v>8906022082708</v>
      </c>
      <c r="D1671" s="63" t="s">
        <v>1102</v>
      </c>
      <c r="E1671" s="65">
        <f>IFERROR(VLOOKUP(C1671,Pivot!A:B,2,0),0)</f>
        <v>0</v>
      </c>
      <c r="F1671" s="65">
        <f>IFERROR(VLOOKUP(C1671,Pivot!A:C,3,0),0)</f>
        <v>0</v>
      </c>
    </row>
    <row r="1672" spans="1:6" x14ac:dyDescent="0.25">
      <c r="A1672" s="63" t="s">
        <v>103</v>
      </c>
      <c r="B1672" s="64">
        <v>490628634</v>
      </c>
      <c r="C1672" s="64">
        <v>8906022082715</v>
      </c>
      <c r="D1672" s="63" t="s">
        <v>1103</v>
      </c>
      <c r="E1672" s="65">
        <f>IFERROR(VLOOKUP(C1672,Pivot!A:B,2,0),0)</f>
        <v>0</v>
      </c>
      <c r="F1672" s="65">
        <f>IFERROR(VLOOKUP(C1672,Pivot!A:C,3,0),0)</f>
        <v>0</v>
      </c>
    </row>
    <row r="1673" spans="1:6" x14ac:dyDescent="0.25">
      <c r="A1673" s="63" t="s">
        <v>103</v>
      </c>
      <c r="B1673" s="64">
        <v>490628634</v>
      </c>
      <c r="C1673" s="64">
        <v>8906022083804</v>
      </c>
      <c r="D1673" s="63" t="s">
        <v>1103</v>
      </c>
      <c r="E1673" s="65">
        <f>IFERROR(VLOOKUP(C1673,Pivot!A:B,2,0),0)</f>
        <v>0</v>
      </c>
      <c r="F1673" s="65">
        <f>IFERROR(VLOOKUP(C1673,Pivot!A:C,3,0),0)</f>
        <v>0</v>
      </c>
    </row>
    <row r="1674" spans="1:6" x14ac:dyDescent="0.25">
      <c r="A1674" s="63" t="s">
        <v>103</v>
      </c>
      <c r="B1674" s="64">
        <v>490633182</v>
      </c>
      <c r="C1674" s="64">
        <v>4893156045737</v>
      </c>
      <c r="D1674" s="63" t="s">
        <v>1104</v>
      </c>
      <c r="E1674" s="65">
        <f>IFERROR(VLOOKUP(C1674,Pivot!A:B,2,0),0)</f>
        <v>0</v>
      </c>
      <c r="F1674" s="65">
        <f>IFERROR(VLOOKUP(C1674,Pivot!A:C,3,0),0)</f>
        <v>0</v>
      </c>
    </row>
    <row r="1675" spans="1:6" x14ac:dyDescent="0.25">
      <c r="A1675" s="63" t="s">
        <v>103</v>
      </c>
      <c r="B1675" s="64">
        <v>490633190</v>
      </c>
      <c r="C1675" s="64">
        <v>6944588200787</v>
      </c>
      <c r="D1675" s="63" t="s">
        <v>1105</v>
      </c>
      <c r="E1675" s="65">
        <f>IFERROR(VLOOKUP(C1675,Pivot!A:B,2,0),0)</f>
        <v>0</v>
      </c>
      <c r="F1675" s="65">
        <f>IFERROR(VLOOKUP(C1675,Pivot!A:C,3,0),0)</f>
        <v>0</v>
      </c>
    </row>
    <row r="1676" spans="1:6" x14ac:dyDescent="0.25">
      <c r="A1676" s="63" t="s">
        <v>103</v>
      </c>
      <c r="B1676" s="64">
        <v>490633193</v>
      </c>
      <c r="C1676" s="64">
        <v>6944588200800</v>
      </c>
      <c r="D1676" s="63" t="s">
        <v>1106</v>
      </c>
      <c r="E1676" s="65">
        <f>IFERROR(VLOOKUP(C1676,Pivot!A:B,2,0),0)</f>
        <v>0</v>
      </c>
      <c r="F1676" s="65">
        <f>IFERROR(VLOOKUP(C1676,Pivot!A:C,3,0),0)</f>
        <v>0</v>
      </c>
    </row>
    <row r="1677" spans="1:6" x14ac:dyDescent="0.25">
      <c r="A1677" s="63" t="s">
        <v>103</v>
      </c>
      <c r="B1677" s="64">
        <v>490633195</v>
      </c>
      <c r="C1677" s="64">
        <v>6944588200893</v>
      </c>
      <c r="D1677" s="63" t="s">
        <v>1107</v>
      </c>
      <c r="E1677" s="65">
        <f>IFERROR(VLOOKUP(C1677,Pivot!A:B,2,0),0)</f>
        <v>0</v>
      </c>
      <c r="F1677" s="65">
        <f>IFERROR(VLOOKUP(C1677,Pivot!A:C,3,0),0)</f>
        <v>0</v>
      </c>
    </row>
    <row r="1678" spans="1:6" x14ac:dyDescent="0.25">
      <c r="A1678" s="63" t="s">
        <v>103</v>
      </c>
      <c r="B1678" s="64">
        <v>490633196</v>
      </c>
      <c r="C1678" s="64">
        <v>6944588200909</v>
      </c>
      <c r="D1678" s="63" t="s">
        <v>1108</v>
      </c>
      <c r="E1678" s="65">
        <f>IFERROR(VLOOKUP(C1678,Pivot!A:B,2,0),0)</f>
        <v>0</v>
      </c>
      <c r="F1678" s="65">
        <f>IFERROR(VLOOKUP(C1678,Pivot!A:C,3,0),0)</f>
        <v>0</v>
      </c>
    </row>
    <row r="1679" spans="1:6" x14ac:dyDescent="0.25">
      <c r="A1679" s="63" t="s">
        <v>103</v>
      </c>
      <c r="B1679" s="64">
        <v>490633200</v>
      </c>
      <c r="C1679" s="64">
        <v>6944588210816</v>
      </c>
      <c r="D1679" s="63" t="s">
        <v>1109</v>
      </c>
      <c r="E1679" s="65">
        <f>IFERROR(VLOOKUP(C1679,Pivot!A:B,2,0),0)</f>
        <v>0</v>
      </c>
      <c r="F1679" s="65">
        <f>IFERROR(VLOOKUP(C1679,Pivot!A:C,3,0),0)</f>
        <v>0</v>
      </c>
    </row>
    <row r="1680" spans="1:6" x14ac:dyDescent="0.25">
      <c r="A1680" s="63" t="s">
        <v>103</v>
      </c>
      <c r="B1680" s="64">
        <v>490633255</v>
      </c>
      <c r="C1680" s="64">
        <v>6947045604111</v>
      </c>
      <c r="D1680" s="63" t="s">
        <v>1110</v>
      </c>
      <c r="E1680" s="65">
        <f>IFERROR(VLOOKUP(C1680,Pivot!A:B,2,0),0)</f>
        <v>0</v>
      </c>
      <c r="F1680" s="65">
        <f>IFERROR(VLOOKUP(C1680,Pivot!A:C,3,0),0)</f>
        <v>0</v>
      </c>
    </row>
    <row r="1681" spans="1:6" x14ac:dyDescent="0.25">
      <c r="A1681" s="63" t="s">
        <v>103</v>
      </c>
      <c r="B1681" s="64">
        <v>490633255</v>
      </c>
      <c r="C1681" s="64">
        <v>6950568527515</v>
      </c>
      <c r="D1681" s="63" t="s">
        <v>1110</v>
      </c>
      <c r="E1681" s="65">
        <f>IFERROR(VLOOKUP(C1681,Pivot!A:B,2,0),0)</f>
        <v>0</v>
      </c>
      <c r="F1681" s="65">
        <f>IFERROR(VLOOKUP(C1681,Pivot!A:C,3,0),0)</f>
        <v>0</v>
      </c>
    </row>
    <row r="1682" spans="1:6" x14ac:dyDescent="0.25">
      <c r="A1682" s="63" t="s">
        <v>103</v>
      </c>
      <c r="B1682" s="64">
        <v>490633776</v>
      </c>
      <c r="C1682" s="64">
        <v>8854740041166</v>
      </c>
      <c r="D1682" s="63" t="s">
        <v>1111</v>
      </c>
      <c r="E1682" s="65">
        <f>IFERROR(VLOOKUP(C1682,Pivot!A:B,2,0),0)</f>
        <v>0</v>
      </c>
      <c r="F1682" s="65">
        <f>IFERROR(VLOOKUP(C1682,Pivot!A:C,3,0),0)</f>
        <v>0</v>
      </c>
    </row>
    <row r="1683" spans="1:6" x14ac:dyDescent="0.25">
      <c r="A1683" s="63" t="s">
        <v>103</v>
      </c>
      <c r="B1683" s="64">
        <v>490633779</v>
      </c>
      <c r="C1683" s="64">
        <v>8854740051493</v>
      </c>
      <c r="D1683" s="63" t="s">
        <v>1112</v>
      </c>
      <c r="E1683" s="65">
        <f>IFERROR(VLOOKUP(C1683,Pivot!A:B,2,0),0)</f>
        <v>0</v>
      </c>
      <c r="F1683" s="65">
        <f>IFERROR(VLOOKUP(C1683,Pivot!A:C,3,0),0)</f>
        <v>0</v>
      </c>
    </row>
    <row r="1684" spans="1:6" x14ac:dyDescent="0.25">
      <c r="A1684" s="63" t="s">
        <v>103</v>
      </c>
      <c r="B1684" s="64">
        <v>490634060</v>
      </c>
      <c r="C1684" s="64">
        <v>4006592631307</v>
      </c>
      <c r="D1684" s="63" t="s">
        <v>1113</v>
      </c>
      <c r="E1684" s="65">
        <f>IFERROR(VLOOKUP(C1684,Pivot!A:B,2,0),0)</f>
        <v>0</v>
      </c>
      <c r="F1684" s="65">
        <f>IFERROR(VLOOKUP(C1684,Pivot!A:C,3,0),0)</f>
        <v>0</v>
      </c>
    </row>
    <row r="1685" spans="1:6" x14ac:dyDescent="0.25">
      <c r="A1685" s="63" t="s">
        <v>103</v>
      </c>
      <c r="B1685" s="64">
        <v>490634083</v>
      </c>
      <c r="C1685" s="64">
        <v>4006592610296</v>
      </c>
      <c r="D1685" s="63" t="s">
        <v>1114</v>
      </c>
      <c r="E1685" s="65">
        <f>IFERROR(VLOOKUP(C1685,Pivot!A:B,2,0),0)</f>
        <v>0</v>
      </c>
      <c r="F1685" s="65">
        <f>IFERROR(VLOOKUP(C1685,Pivot!A:C,3,0),0)</f>
        <v>0</v>
      </c>
    </row>
    <row r="1686" spans="1:6" x14ac:dyDescent="0.25">
      <c r="A1686" s="63" t="s">
        <v>103</v>
      </c>
      <c r="B1686" s="64">
        <v>490641943</v>
      </c>
      <c r="C1686" s="64">
        <v>3417761006030</v>
      </c>
      <c r="D1686" s="63" t="s">
        <v>1115</v>
      </c>
      <c r="E1686" s="65">
        <f>IFERROR(VLOOKUP(C1686,Pivot!A:B,2,0),0)</f>
        <v>0</v>
      </c>
      <c r="F1686" s="65">
        <f>IFERROR(VLOOKUP(C1686,Pivot!A:C,3,0),0)</f>
        <v>0</v>
      </c>
    </row>
    <row r="1687" spans="1:6" x14ac:dyDescent="0.25">
      <c r="A1687" s="63" t="s">
        <v>103</v>
      </c>
      <c r="B1687" s="64">
        <v>490650363</v>
      </c>
      <c r="C1687" s="64">
        <v>653569351382</v>
      </c>
      <c r="D1687" s="63" t="s">
        <v>1116</v>
      </c>
      <c r="E1687" s="65">
        <f>IFERROR(VLOOKUP(C1687,Pivot!A:B,2,0),0)</f>
        <v>0</v>
      </c>
      <c r="F1687" s="65">
        <f>IFERROR(VLOOKUP(C1687,Pivot!A:C,3,0),0)</f>
        <v>0</v>
      </c>
    </row>
    <row r="1688" spans="1:6" x14ac:dyDescent="0.25">
      <c r="A1688" s="63" t="s">
        <v>103</v>
      </c>
      <c r="B1688" s="64">
        <v>490650531</v>
      </c>
      <c r="C1688" s="64">
        <v>90159811084</v>
      </c>
      <c r="D1688" s="63" t="s">
        <v>1117</v>
      </c>
      <c r="E1688" s="65">
        <f>IFERROR(VLOOKUP(C1688,Pivot!A:B,2,0),0)</f>
        <v>0</v>
      </c>
      <c r="F1688" s="65">
        <f>IFERROR(VLOOKUP(C1688,Pivot!A:C,3,0),0)</f>
        <v>0</v>
      </c>
    </row>
    <row r="1689" spans="1:6" x14ac:dyDescent="0.25">
      <c r="A1689" s="63" t="s">
        <v>103</v>
      </c>
      <c r="B1689" s="64">
        <v>490650533</v>
      </c>
      <c r="C1689" s="64">
        <v>90159393603</v>
      </c>
      <c r="D1689" s="63" t="s">
        <v>1118</v>
      </c>
      <c r="E1689" s="65">
        <f>IFERROR(VLOOKUP(C1689,Pivot!A:B,2,0),0)</f>
        <v>0</v>
      </c>
      <c r="F1689" s="65">
        <f>IFERROR(VLOOKUP(C1689,Pivot!A:C,3,0),0)</f>
        <v>0</v>
      </c>
    </row>
    <row r="1690" spans="1:6" x14ac:dyDescent="0.25">
      <c r="A1690" s="63" t="s">
        <v>103</v>
      </c>
      <c r="B1690" s="64">
        <v>490654641</v>
      </c>
      <c r="C1690" s="64">
        <v>4891761124885</v>
      </c>
      <c r="D1690" s="63" t="s">
        <v>1119</v>
      </c>
      <c r="E1690" s="65">
        <f>IFERROR(VLOOKUP(C1690,Pivot!A:B,2,0),0)</f>
        <v>0</v>
      </c>
      <c r="F1690" s="65">
        <f>IFERROR(VLOOKUP(C1690,Pivot!A:C,3,0),0)</f>
        <v>0</v>
      </c>
    </row>
    <row r="1691" spans="1:6" x14ac:dyDescent="0.25">
      <c r="A1691" s="63" t="s">
        <v>103</v>
      </c>
      <c r="B1691" s="64">
        <v>490654685</v>
      </c>
      <c r="C1691" s="64">
        <v>3032162110317</v>
      </c>
      <c r="D1691" s="63" t="s">
        <v>1120</v>
      </c>
      <c r="E1691" s="65">
        <f>IFERROR(VLOOKUP(C1691,Pivot!A:B,2,0),0)</f>
        <v>0</v>
      </c>
      <c r="F1691" s="65">
        <f>IFERROR(VLOOKUP(C1691,Pivot!A:C,3,0),0)</f>
        <v>0</v>
      </c>
    </row>
    <row r="1692" spans="1:6" x14ac:dyDescent="0.25">
      <c r="A1692" s="63" t="s">
        <v>103</v>
      </c>
      <c r="B1692" s="64">
        <v>490654747</v>
      </c>
      <c r="C1692" s="64">
        <v>4006592597573</v>
      </c>
      <c r="D1692" s="63" t="s">
        <v>1121</v>
      </c>
      <c r="E1692" s="65">
        <f>IFERROR(VLOOKUP(C1692,Pivot!A:B,2,0),0)</f>
        <v>0</v>
      </c>
      <c r="F1692" s="65">
        <f>IFERROR(VLOOKUP(C1692,Pivot!A:C,3,0),0)</f>
        <v>0</v>
      </c>
    </row>
    <row r="1693" spans="1:6" x14ac:dyDescent="0.25">
      <c r="A1693" s="63" t="s">
        <v>103</v>
      </c>
      <c r="B1693" s="64">
        <v>490654750</v>
      </c>
      <c r="C1693" s="64">
        <v>4006592505073</v>
      </c>
      <c r="D1693" s="63" t="s">
        <v>1122</v>
      </c>
      <c r="E1693" s="65">
        <f>IFERROR(VLOOKUP(C1693,Pivot!A:B,2,0),0)</f>
        <v>0</v>
      </c>
      <c r="F1693" s="65">
        <f>IFERROR(VLOOKUP(C1693,Pivot!A:C,3,0),0)</f>
        <v>0</v>
      </c>
    </row>
    <row r="1694" spans="1:6" x14ac:dyDescent="0.25">
      <c r="A1694" s="63" t="s">
        <v>103</v>
      </c>
      <c r="B1694" s="64">
        <v>490654751</v>
      </c>
      <c r="C1694" s="64">
        <v>4006592513948</v>
      </c>
      <c r="D1694" s="63" t="s">
        <v>1123</v>
      </c>
      <c r="E1694" s="65">
        <f>IFERROR(VLOOKUP(C1694,Pivot!A:B,2,0),0)</f>
        <v>0</v>
      </c>
      <c r="F1694" s="65">
        <f>IFERROR(VLOOKUP(C1694,Pivot!A:C,3,0),0)</f>
        <v>0</v>
      </c>
    </row>
    <row r="1695" spans="1:6" x14ac:dyDescent="0.25">
      <c r="A1695" s="63" t="s">
        <v>103</v>
      </c>
      <c r="B1695" s="64">
        <v>490654755</v>
      </c>
      <c r="C1695" s="64">
        <v>4006592554453</v>
      </c>
      <c r="D1695" s="63" t="s">
        <v>1124</v>
      </c>
      <c r="E1695" s="65">
        <f>IFERROR(VLOOKUP(C1695,Pivot!A:B,2,0),0)</f>
        <v>0</v>
      </c>
      <c r="F1695" s="65">
        <f>IFERROR(VLOOKUP(C1695,Pivot!A:C,3,0),0)</f>
        <v>0</v>
      </c>
    </row>
    <row r="1696" spans="1:6" x14ac:dyDescent="0.25">
      <c r="A1696" s="63" t="s">
        <v>103</v>
      </c>
      <c r="B1696" s="64">
        <v>490654760</v>
      </c>
      <c r="C1696" s="64">
        <v>4006592566067</v>
      </c>
      <c r="D1696" s="63" t="s">
        <v>1125</v>
      </c>
      <c r="E1696" s="65">
        <f>IFERROR(VLOOKUP(C1696,Pivot!A:B,2,0),0)</f>
        <v>0</v>
      </c>
      <c r="F1696" s="65">
        <f>IFERROR(VLOOKUP(C1696,Pivot!A:C,3,0),0)</f>
        <v>0</v>
      </c>
    </row>
    <row r="1697" spans="1:6" x14ac:dyDescent="0.25">
      <c r="A1697" s="63" t="s">
        <v>103</v>
      </c>
      <c r="B1697" s="64">
        <v>490654764</v>
      </c>
      <c r="C1697" s="64">
        <v>4006592571986</v>
      </c>
      <c r="D1697" s="63" t="s">
        <v>1126</v>
      </c>
      <c r="E1697" s="65">
        <f>IFERROR(VLOOKUP(C1697,Pivot!A:B,2,0),0)</f>
        <v>0</v>
      </c>
      <c r="F1697" s="65">
        <f>IFERROR(VLOOKUP(C1697,Pivot!A:C,3,0),0)</f>
        <v>0</v>
      </c>
    </row>
    <row r="1698" spans="1:6" x14ac:dyDescent="0.25">
      <c r="A1698" s="63" t="s">
        <v>103</v>
      </c>
      <c r="B1698" s="64">
        <v>490654784</v>
      </c>
      <c r="C1698" s="64">
        <v>4006592629618</v>
      </c>
      <c r="D1698" s="63" t="s">
        <v>1127</v>
      </c>
      <c r="E1698" s="65">
        <f>IFERROR(VLOOKUP(C1698,Pivot!A:B,2,0),0)</f>
        <v>0</v>
      </c>
      <c r="F1698" s="65">
        <f>IFERROR(VLOOKUP(C1698,Pivot!A:C,3,0),0)</f>
        <v>0</v>
      </c>
    </row>
    <row r="1699" spans="1:6" x14ac:dyDescent="0.25">
      <c r="A1699" s="63" t="s">
        <v>103</v>
      </c>
      <c r="B1699" s="64">
        <v>490654802</v>
      </c>
      <c r="C1699" s="64">
        <v>4006592728212</v>
      </c>
      <c r="D1699" s="63" t="s">
        <v>1128</v>
      </c>
      <c r="E1699" s="65">
        <f>IFERROR(VLOOKUP(C1699,Pivot!A:B,2,0),0)</f>
        <v>0</v>
      </c>
      <c r="F1699" s="65">
        <f>IFERROR(VLOOKUP(C1699,Pivot!A:C,3,0),0)</f>
        <v>0</v>
      </c>
    </row>
    <row r="1700" spans="1:6" x14ac:dyDescent="0.25">
      <c r="A1700" s="63" t="s">
        <v>103</v>
      </c>
      <c r="B1700" s="64">
        <v>490654813</v>
      </c>
      <c r="C1700" s="64">
        <v>4006592541309</v>
      </c>
      <c r="D1700" s="63" t="s">
        <v>1129</v>
      </c>
      <c r="E1700" s="65">
        <f>IFERROR(VLOOKUP(C1700,Pivot!A:B,2,0),0)</f>
        <v>0</v>
      </c>
      <c r="F1700" s="65">
        <f>IFERROR(VLOOKUP(C1700,Pivot!A:C,3,0),0)</f>
        <v>0</v>
      </c>
    </row>
    <row r="1701" spans="1:6" x14ac:dyDescent="0.25">
      <c r="A1701" s="63" t="s">
        <v>103</v>
      </c>
      <c r="B1701" s="64">
        <v>490654813</v>
      </c>
      <c r="C1701" s="64">
        <v>4006592641306</v>
      </c>
      <c r="D1701" s="63" t="s">
        <v>1129</v>
      </c>
      <c r="E1701" s="65">
        <f>IFERROR(VLOOKUP(C1701,Pivot!A:B,2,0),0)</f>
        <v>0</v>
      </c>
      <c r="F1701" s="65">
        <f>IFERROR(VLOOKUP(C1701,Pivot!A:C,3,0),0)</f>
        <v>0</v>
      </c>
    </row>
    <row r="1702" spans="1:6" x14ac:dyDescent="0.25">
      <c r="A1702" s="63" t="s">
        <v>103</v>
      </c>
      <c r="B1702" s="64">
        <v>490654826</v>
      </c>
      <c r="C1702" s="64">
        <v>8901736028134</v>
      </c>
      <c r="D1702" s="63" t="s">
        <v>1130</v>
      </c>
      <c r="E1702" s="65">
        <f>IFERROR(VLOOKUP(C1702,Pivot!A:B,2,0),0)</f>
        <v>0</v>
      </c>
      <c r="F1702" s="65">
        <f>IFERROR(VLOOKUP(C1702,Pivot!A:C,3,0),0)</f>
        <v>0</v>
      </c>
    </row>
    <row r="1703" spans="1:6" x14ac:dyDescent="0.25">
      <c r="A1703" s="63" t="s">
        <v>103</v>
      </c>
      <c r="B1703" s="64">
        <v>490654829</v>
      </c>
      <c r="C1703" s="64">
        <v>8901736028165</v>
      </c>
      <c r="D1703" s="63" t="s">
        <v>1131</v>
      </c>
      <c r="E1703" s="65">
        <f>IFERROR(VLOOKUP(C1703,Pivot!A:B,2,0),0)</f>
        <v>0</v>
      </c>
      <c r="F1703" s="65">
        <f>IFERROR(VLOOKUP(C1703,Pivot!A:C,3,0),0)</f>
        <v>0</v>
      </c>
    </row>
    <row r="1704" spans="1:6" x14ac:dyDescent="0.25">
      <c r="A1704" s="63" t="s">
        <v>103</v>
      </c>
      <c r="B1704" s="64">
        <v>490654830</v>
      </c>
      <c r="C1704" s="64">
        <v>8901736028172</v>
      </c>
      <c r="D1704" s="63" t="s">
        <v>1132</v>
      </c>
      <c r="E1704" s="65">
        <f>IFERROR(VLOOKUP(C1704,Pivot!A:B,2,0),0)</f>
        <v>0</v>
      </c>
      <c r="F1704" s="65">
        <f>IFERROR(VLOOKUP(C1704,Pivot!A:C,3,0),0)</f>
        <v>0</v>
      </c>
    </row>
    <row r="1705" spans="1:6" x14ac:dyDescent="0.25">
      <c r="A1705" s="63" t="s">
        <v>103</v>
      </c>
      <c r="B1705" s="64">
        <v>490654831</v>
      </c>
      <c r="C1705" s="64">
        <v>8901736028189</v>
      </c>
      <c r="D1705" s="63" t="s">
        <v>1133</v>
      </c>
      <c r="E1705" s="65">
        <f>IFERROR(VLOOKUP(C1705,Pivot!A:B,2,0),0)</f>
        <v>0</v>
      </c>
      <c r="F1705" s="65">
        <f>IFERROR(VLOOKUP(C1705,Pivot!A:C,3,0),0)</f>
        <v>0</v>
      </c>
    </row>
    <row r="1706" spans="1:6" x14ac:dyDescent="0.25">
      <c r="A1706" s="63" t="s">
        <v>103</v>
      </c>
      <c r="B1706" s="64">
        <v>490654832</v>
      </c>
      <c r="C1706" s="64">
        <v>8901736028196</v>
      </c>
      <c r="D1706" s="63" t="s">
        <v>1134</v>
      </c>
      <c r="E1706" s="65">
        <f>IFERROR(VLOOKUP(C1706,Pivot!A:B,2,0),0)</f>
        <v>0</v>
      </c>
      <c r="F1706" s="65">
        <f>IFERROR(VLOOKUP(C1706,Pivot!A:C,3,0),0)</f>
        <v>0</v>
      </c>
    </row>
    <row r="1707" spans="1:6" x14ac:dyDescent="0.25">
      <c r="A1707" s="63" t="s">
        <v>103</v>
      </c>
      <c r="B1707" s="64">
        <v>490654833</v>
      </c>
      <c r="C1707" s="64">
        <v>8901736028202</v>
      </c>
      <c r="D1707" s="63" t="s">
        <v>1135</v>
      </c>
      <c r="E1707" s="65">
        <f>IFERROR(VLOOKUP(C1707,Pivot!A:B,2,0),0)</f>
        <v>0</v>
      </c>
      <c r="F1707" s="65">
        <f>IFERROR(VLOOKUP(C1707,Pivot!A:C,3,0),0)</f>
        <v>0</v>
      </c>
    </row>
    <row r="1708" spans="1:6" x14ac:dyDescent="0.25">
      <c r="A1708" s="63" t="s">
        <v>103</v>
      </c>
      <c r="B1708" s="64">
        <v>490654834</v>
      </c>
      <c r="C1708" s="64">
        <v>8901736028219</v>
      </c>
      <c r="D1708" s="63" t="s">
        <v>1132</v>
      </c>
      <c r="E1708" s="65">
        <f>IFERROR(VLOOKUP(C1708,Pivot!A:B,2,0),0)</f>
        <v>0</v>
      </c>
      <c r="F1708" s="65">
        <f>IFERROR(VLOOKUP(C1708,Pivot!A:C,3,0),0)</f>
        <v>0</v>
      </c>
    </row>
    <row r="1709" spans="1:6" x14ac:dyDescent="0.25">
      <c r="A1709" s="63" t="s">
        <v>103</v>
      </c>
      <c r="B1709" s="64">
        <v>490654835</v>
      </c>
      <c r="C1709" s="64">
        <v>8901736028226</v>
      </c>
      <c r="D1709" s="63" t="s">
        <v>1133</v>
      </c>
      <c r="E1709" s="65">
        <f>IFERROR(VLOOKUP(C1709,Pivot!A:B,2,0),0)</f>
        <v>0</v>
      </c>
      <c r="F1709" s="65">
        <f>IFERROR(VLOOKUP(C1709,Pivot!A:C,3,0),0)</f>
        <v>0</v>
      </c>
    </row>
    <row r="1710" spans="1:6" x14ac:dyDescent="0.25">
      <c r="A1710" s="63" t="s">
        <v>103</v>
      </c>
      <c r="B1710" s="64">
        <v>490654836</v>
      </c>
      <c r="C1710" s="64">
        <v>8901736028233</v>
      </c>
      <c r="D1710" s="63" t="s">
        <v>1136</v>
      </c>
      <c r="E1710" s="65">
        <f>IFERROR(VLOOKUP(C1710,Pivot!A:B,2,0),0)</f>
        <v>0</v>
      </c>
      <c r="F1710" s="65">
        <f>IFERROR(VLOOKUP(C1710,Pivot!A:C,3,0),0)</f>
        <v>0</v>
      </c>
    </row>
    <row r="1711" spans="1:6" x14ac:dyDescent="0.25">
      <c r="A1711" s="63" t="s">
        <v>103</v>
      </c>
      <c r="B1711" s="64">
        <v>490654838</v>
      </c>
      <c r="C1711" s="64">
        <v>8901736028257</v>
      </c>
      <c r="D1711" s="63" t="s">
        <v>1137</v>
      </c>
      <c r="E1711" s="65">
        <f>IFERROR(VLOOKUP(C1711,Pivot!A:B,2,0),0)</f>
        <v>0</v>
      </c>
      <c r="F1711" s="65">
        <f>IFERROR(VLOOKUP(C1711,Pivot!A:C,3,0),0)</f>
        <v>0</v>
      </c>
    </row>
    <row r="1712" spans="1:6" x14ac:dyDescent="0.25">
      <c r="A1712" s="63" t="s">
        <v>103</v>
      </c>
      <c r="B1712" s="64">
        <v>490654839</v>
      </c>
      <c r="C1712" s="64">
        <v>8901736028264</v>
      </c>
      <c r="D1712" s="63" t="s">
        <v>1138</v>
      </c>
      <c r="E1712" s="65">
        <f>IFERROR(VLOOKUP(C1712,Pivot!A:B,2,0),0)</f>
        <v>0</v>
      </c>
      <c r="F1712" s="65">
        <f>IFERROR(VLOOKUP(C1712,Pivot!A:C,3,0),0)</f>
        <v>0</v>
      </c>
    </row>
    <row r="1713" spans="1:6" x14ac:dyDescent="0.25">
      <c r="A1713" s="63" t="s">
        <v>103</v>
      </c>
      <c r="B1713" s="64">
        <v>490654840</v>
      </c>
      <c r="C1713" s="64">
        <v>8901736028271</v>
      </c>
      <c r="D1713" s="63" t="s">
        <v>1139</v>
      </c>
      <c r="E1713" s="65">
        <f>IFERROR(VLOOKUP(C1713,Pivot!A:B,2,0),0)</f>
        <v>0</v>
      </c>
      <c r="F1713" s="65">
        <f>IFERROR(VLOOKUP(C1713,Pivot!A:C,3,0),0)</f>
        <v>0</v>
      </c>
    </row>
    <row r="1714" spans="1:6" x14ac:dyDescent="0.25">
      <c r="A1714" s="63" t="s">
        <v>103</v>
      </c>
      <c r="B1714" s="64">
        <v>490654843</v>
      </c>
      <c r="C1714" s="64">
        <v>8901736028301</v>
      </c>
      <c r="D1714" s="63" t="s">
        <v>1140</v>
      </c>
      <c r="E1714" s="65">
        <f>IFERROR(VLOOKUP(C1714,Pivot!A:B,2,0),0)</f>
        <v>0</v>
      </c>
      <c r="F1714" s="65">
        <f>IFERROR(VLOOKUP(C1714,Pivot!A:C,3,0),0)</f>
        <v>0</v>
      </c>
    </row>
    <row r="1715" spans="1:6" x14ac:dyDescent="0.25">
      <c r="A1715" s="63" t="s">
        <v>103</v>
      </c>
      <c r="B1715" s="64">
        <v>490655010</v>
      </c>
      <c r="C1715" s="64">
        <v>490655010</v>
      </c>
      <c r="D1715" s="63" t="s">
        <v>1141</v>
      </c>
      <c r="E1715" s="65">
        <f>IFERROR(VLOOKUP(C1715,Pivot!A:B,2,0),0)</f>
        <v>0</v>
      </c>
      <c r="F1715" s="65">
        <f>IFERROR(VLOOKUP(C1715,Pivot!A:C,3,0),0)</f>
        <v>0</v>
      </c>
    </row>
    <row r="1716" spans="1:6" x14ac:dyDescent="0.25">
      <c r="A1716" s="63" t="s">
        <v>103</v>
      </c>
      <c r="B1716" s="64">
        <v>490655010</v>
      </c>
      <c r="C1716" s="64">
        <v>75380719224</v>
      </c>
      <c r="D1716" s="63" t="s">
        <v>1141</v>
      </c>
      <c r="E1716" s="65">
        <f>IFERROR(VLOOKUP(C1716,Pivot!A:B,2,0),0)</f>
        <v>0</v>
      </c>
      <c r="F1716" s="65">
        <f>IFERROR(VLOOKUP(C1716,Pivot!A:C,3,0),0)</f>
        <v>0</v>
      </c>
    </row>
    <row r="1717" spans="1:6" x14ac:dyDescent="0.25">
      <c r="A1717" s="63" t="s">
        <v>103</v>
      </c>
      <c r="B1717" s="64">
        <v>490655015</v>
      </c>
      <c r="C1717" s="64">
        <v>27084069372</v>
      </c>
      <c r="D1717" s="63" t="s">
        <v>1142</v>
      </c>
      <c r="E1717" s="65">
        <f>IFERROR(VLOOKUP(C1717,Pivot!A:B,2,0),0)</f>
        <v>0</v>
      </c>
      <c r="F1717" s="65">
        <f>IFERROR(VLOOKUP(C1717,Pivot!A:C,3,0),0)</f>
        <v>0</v>
      </c>
    </row>
    <row r="1718" spans="1:6" x14ac:dyDescent="0.25">
      <c r="A1718" s="63" t="s">
        <v>103</v>
      </c>
      <c r="B1718" s="64">
        <v>490655022</v>
      </c>
      <c r="C1718" s="64">
        <v>27084788105</v>
      </c>
      <c r="D1718" s="63" t="s">
        <v>1143</v>
      </c>
      <c r="E1718" s="65">
        <f>IFERROR(VLOOKUP(C1718,Pivot!A:B,2,0),0)</f>
        <v>0</v>
      </c>
      <c r="F1718" s="65">
        <f>IFERROR(VLOOKUP(C1718,Pivot!A:C,3,0),0)</f>
        <v>0</v>
      </c>
    </row>
    <row r="1719" spans="1:6" x14ac:dyDescent="0.25">
      <c r="A1719" s="63" t="s">
        <v>103</v>
      </c>
      <c r="B1719" s="64">
        <v>490655022</v>
      </c>
      <c r="C1719" s="64">
        <v>27084788112</v>
      </c>
      <c r="D1719" s="63" t="s">
        <v>1143</v>
      </c>
      <c r="E1719" s="65">
        <f>IFERROR(VLOOKUP(C1719,Pivot!A:B,2,0),0)</f>
        <v>0</v>
      </c>
      <c r="F1719" s="65">
        <f>IFERROR(VLOOKUP(C1719,Pivot!A:C,3,0),0)</f>
        <v>0</v>
      </c>
    </row>
    <row r="1720" spans="1:6" x14ac:dyDescent="0.25">
      <c r="A1720" s="63" t="s">
        <v>103</v>
      </c>
      <c r="B1720" s="64">
        <v>490655022</v>
      </c>
      <c r="C1720" s="64">
        <v>27084788129</v>
      </c>
      <c r="D1720" s="63" t="s">
        <v>1143</v>
      </c>
      <c r="E1720" s="65">
        <f>IFERROR(VLOOKUP(C1720,Pivot!A:B,2,0),0)</f>
        <v>0</v>
      </c>
      <c r="F1720" s="65">
        <f>IFERROR(VLOOKUP(C1720,Pivot!A:C,3,0),0)</f>
        <v>0</v>
      </c>
    </row>
    <row r="1721" spans="1:6" x14ac:dyDescent="0.25">
      <c r="A1721" s="63" t="s">
        <v>103</v>
      </c>
      <c r="B1721" s="64">
        <v>490655022</v>
      </c>
      <c r="C1721" s="64">
        <v>27084918106</v>
      </c>
      <c r="D1721" s="63" t="s">
        <v>1143</v>
      </c>
      <c r="E1721" s="65">
        <f>IFERROR(VLOOKUP(C1721,Pivot!A:B,2,0),0)</f>
        <v>0</v>
      </c>
      <c r="F1721" s="65">
        <f>IFERROR(VLOOKUP(C1721,Pivot!A:C,3,0),0)</f>
        <v>0</v>
      </c>
    </row>
    <row r="1722" spans="1:6" x14ac:dyDescent="0.25">
      <c r="A1722" s="63" t="s">
        <v>103</v>
      </c>
      <c r="B1722" s="64">
        <v>490655022</v>
      </c>
      <c r="C1722" s="64">
        <v>887961482898</v>
      </c>
      <c r="D1722" s="63" t="s">
        <v>1143</v>
      </c>
      <c r="E1722" s="65">
        <f>IFERROR(VLOOKUP(C1722,Pivot!A:B,2,0),0)</f>
        <v>0</v>
      </c>
      <c r="F1722" s="65">
        <f>IFERROR(VLOOKUP(C1722,Pivot!A:C,3,0),0)</f>
        <v>0</v>
      </c>
    </row>
    <row r="1723" spans="1:6" x14ac:dyDescent="0.25">
      <c r="A1723" s="63" t="s">
        <v>103</v>
      </c>
      <c r="B1723" s="64">
        <v>490655443</v>
      </c>
      <c r="C1723" s="64">
        <v>4894091388019</v>
      </c>
      <c r="D1723" s="63" t="s">
        <v>1144</v>
      </c>
      <c r="E1723" s="65">
        <f>IFERROR(VLOOKUP(C1723,Pivot!A:B,2,0),0)</f>
        <v>0</v>
      </c>
      <c r="F1723" s="65">
        <f>IFERROR(VLOOKUP(C1723,Pivot!A:C,3,0),0)</f>
        <v>0</v>
      </c>
    </row>
    <row r="1724" spans="1:6" x14ac:dyDescent="0.25">
      <c r="A1724" s="63" t="s">
        <v>103</v>
      </c>
      <c r="B1724" s="64">
        <v>490655443</v>
      </c>
      <c r="C1724" s="64">
        <v>8904141608410</v>
      </c>
      <c r="D1724" s="63" t="s">
        <v>1144</v>
      </c>
      <c r="E1724" s="65">
        <f>IFERROR(VLOOKUP(C1724,Pivot!A:B,2,0),0)</f>
        <v>0</v>
      </c>
      <c r="F1724" s="65">
        <f>IFERROR(VLOOKUP(C1724,Pivot!A:C,3,0),0)</f>
        <v>0</v>
      </c>
    </row>
    <row r="1725" spans="1:6" x14ac:dyDescent="0.25">
      <c r="A1725" s="63" t="s">
        <v>103</v>
      </c>
      <c r="B1725" s="64">
        <v>490656911</v>
      </c>
      <c r="C1725" s="64">
        <v>50743173042</v>
      </c>
      <c r="D1725" s="63" t="s">
        <v>1145</v>
      </c>
      <c r="E1725" s="65">
        <f>IFERROR(VLOOKUP(C1725,Pivot!A:B,2,0),0)</f>
        <v>0</v>
      </c>
      <c r="F1725" s="65">
        <f>IFERROR(VLOOKUP(C1725,Pivot!A:C,3,0),0)</f>
        <v>0</v>
      </c>
    </row>
    <row r="1726" spans="1:6" x14ac:dyDescent="0.25">
      <c r="A1726" s="63" t="s">
        <v>103</v>
      </c>
      <c r="B1726" s="64">
        <v>490656925</v>
      </c>
      <c r="C1726" s="64">
        <v>50743612329</v>
      </c>
      <c r="D1726" s="63" t="s">
        <v>1146</v>
      </c>
      <c r="E1726" s="65">
        <f>IFERROR(VLOOKUP(C1726,Pivot!A:B,2,0),0)</f>
        <v>0</v>
      </c>
      <c r="F1726" s="65">
        <f>IFERROR(VLOOKUP(C1726,Pivot!A:C,3,0),0)</f>
        <v>0</v>
      </c>
    </row>
    <row r="1727" spans="1:6" x14ac:dyDescent="0.25">
      <c r="A1727" s="63" t="s">
        <v>103</v>
      </c>
      <c r="B1727" s="64">
        <v>490656946</v>
      </c>
      <c r="C1727" s="64">
        <v>50743043727</v>
      </c>
      <c r="D1727" s="63" t="s">
        <v>1147</v>
      </c>
      <c r="E1727" s="65">
        <f>IFERROR(VLOOKUP(C1727,Pivot!A:B,2,0),0)</f>
        <v>0</v>
      </c>
      <c r="F1727" s="65">
        <f>IFERROR(VLOOKUP(C1727,Pivot!A:C,3,0),0)</f>
        <v>0</v>
      </c>
    </row>
    <row r="1728" spans="1:6" x14ac:dyDescent="0.25">
      <c r="A1728" s="63" t="s">
        <v>103</v>
      </c>
      <c r="B1728" s="64">
        <v>490656946</v>
      </c>
      <c r="C1728" s="64">
        <v>50743148798</v>
      </c>
      <c r="D1728" s="63" t="s">
        <v>1147</v>
      </c>
      <c r="E1728" s="65">
        <f>IFERROR(VLOOKUP(C1728,Pivot!A:B,2,0),0)</f>
        <v>0</v>
      </c>
      <c r="F1728" s="65">
        <f>IFERROR(VLOOKUP(C1728,Pivot!A:C,3,0),0)</f>
        <v>0</v>
      </c>
    </row>
    <row r="1729" spans="1:6" x14ac:dyDescent="0.25">
      <c r="A1729" s="63" t="s">
        <v>103</v>
      </c>
      <c r="B1729" s="64">
        <v>490656947</v>
      </c>
      <c r="C1729" s="64">
        <v>50743043734</v>
      </c>
      <c r="D1729" s="63" t="s">
        <v>1148</v>
      </c>
      <c r="E1729" s="65">
        <f>IFERROR(VLOOKUP(C1729,Pivot!A:B,2,0),0)</f>
        <v>0</v>
      </c>
      <c r="F1729" s="65">
        <f>IFERROR(VLOOKUP(C1729,Pivot!A:C,3,0),0)</f>
        <v>0</v>
      </c>
    </row>
    <row r="1730" spans="1:6" x14ac:dyDescent="0.25">
      <c r="A1730" s="63" t="s">
        <v>103</v>
      </c>
      <c r="B1730" s="64">
        <v>490656949</v>
      </c>
      <c r="C1730" s="64">
        <v>4715643010151</v>
      </c>
      <c r="D1730" s="63" t="s">
        <v>1149</v>
      </c>
      <c r="E1730" s="65">
        <f>IFERROR(VLOOKUP(C1730,Pivot!A:B,2,0),0)</f>
        <v>0</v>
      </c>
      <c r="F1730" s="65">
        <f>IFERROR(VLOOKUP(C1730,Pivot!A:C,3,0),0)</f>
        <v>0</v>
      </c>
    </row>
    <row r="1731" spans="1:6" x14ac:dyDescent="0.25">
      <c r="A1731" s="63" t="s">
        <v>103</v>
      </c>
      <c r="B1731" s="64">
        <v>490656949</v>
      </c>
      <c r="C1731" s="64">
        <v>4715643101514</v>
      </c>
      <c r="D1731" s="63" t="s">
        <v>1149</v>
      </c>
      <c r="E1731" s="65">
        <f>IFERROR(VLOOKUP(C1731,Pivot!A:B,2,0),0)</f>
        <v>0</v>
      </c>
      <c r="F1731" s="65">
        <f>IFERROR(VLOOKUP(C1731,Pivot!A:C,3,0),0)</f>
        <v>0</v>
      </c>
    </row>
    <row r="1732" spans="1:6" x14ac:dyDescent="0.25">
      <c r="A1732" s="63" t="s">
        <v>103</v>
      </c>
      <c r="B1732" s="64">
        <v>490657043</v>
      </c>
      <c r="C1732" s="64">
        <v>490657043</v>
      </c>
      <c r="D1732" s="63" t="s">
        <v>1150</v>
      </c>
      <c r="E1732" s="65">
        <f>IFERROR(VLOOKUP(C1732,Pivot!A:B,2,0),0)</f>
        <v>0</v>
      </c>
      <c r="F1732" s="65">
        <f>IFERROR(VLOOKUP(C1732,Pivot!A:C,3,0),0)</f>
        <v>0</v>
      </c>
    </row>
    <row r="1733" spans="1:6" x14ac:dyDescent="0.25">
      <c r="A1733" s="63" t="s">
        <v>103</v>
      </c>
      <c r="B1733" s="64">
        <v>490657043</v>
      </c>
      <c r="C1733" s="64">
        <v>93577203431</v>
      </c>
      <c r="D1733" s="63" t="s">
        <v>1150</v>
      </c>
      <c r="E1733" s="65">
        <f>IFERROR(VLOOKUP(C1733,Pivot!A:B,2,0),0)</f>
        <v>0</v>
      </c>
      <c r="F1733" s="65">
        <f>IFERROR(VLOOKUP(C1733,Pivot!A:C,3,0),0)</f>
        <v>0</v>
      </c>
    </row>
    <row r="1734" spans="1:6" x14ac:dyDescent="0.25">
      <c r="A1734" s="63" t="s">
        <v>103</v>
      </c>
      <c r="B1734" s="64">
        <v>490657056</v>
      </c>
      <c r="C1734" s="64">
        <v>4891813865018</v>
      </c>
      <c r="D1734" s="63" t="s">
        <v>1151</v>
      </c>
      <c r="E1734" s="65">
        <f>IFERROR(VLOOKUP(C1734,Pivot!A:B,2,0),0)</f>
        <v>0</v>
      </c>
      <c r="F1734" s="65">
        <f>IFERROR(VLOOKUP(C1734,Pivot!A:C,3,0),0)</f>
        <v>0</v>
      </c>
    </row>
    <row r="1735" spans="1:6" x14ac:dyDescent="0.25">
      <c r="A1735" s="63" t="s">
        <v>103</v>
      </c>
      <c r="B1735" s="64">
        <v>490658016</v>
      </c>
      <c r="C1735" s="64">
        <v>4893993120000</v>
      </c>
      <c r="D1735" s="63" t="s">
        <v>1152</v>
      </c>
      <c r="E1735" s="65">
        <f>IFERROR(VLOOKUP(C1735,Pivot!A:B,2,0),0)</f>
        <v>0</v>
      </c>
      <c r="F1735" s="65">
        <f>IFERROR(VLOOKUP(C1735,Pivot!A:C,3,0),0)</f>
        <v>0</v>
      </c>
    </row>
    <row r="1736" spans="1:6" x14ac:dyDescent="0.25">
      <c r="A1736" s="63" t="s">
        <v>103</v>
      </c>
      <c r="B1736" s="64">
        <v>490658016</v>
      </c>
      <c r="C1736" s="64">
        <v>4893993120246</v>
      </c>
      <c r="D1736" s="63" t="s">
        <v>1152</v>
      </c>
      <c r="E1736" s="65">
        <f>IFERROR(VLOOKUP(C1736,Pivot!A:B,2,0),0)</f>
        <v>0</v>
      </c>
      <c r="F1736" s="65">
        <f>IFERROR(VLOOKUP(C1736,Pivot!A:C,3,0),0)</f>
        <v>0</v>
      </c>
    </row>
    <row r="1737" spans="1:6" x14ac:dyDescent="0.25">
      <c r="A1737" s="63" t="s">
        <v>103</v>
      </c>
      <c r="B1737" s="64">
        <v>490658017</v>
      </c>
      <c r="C1737" s="64">
        <v>4715643019086</v>
      </c>
      <c r="D1737" s="63" t="s">
        <v>1153</v>
      </c>
      <c r="E1737" s="65">
        <f>IFERROR(VLOOKUP(C1737,Pivot!A:B,2,0),0)</f>
        <v>0</v>
      </c>
      <c r="F1737" s="65">
        <f>IFERROR(VLOOKUP(C1737,Pivot!A:C,3,0),0)</f>
        <v>0</v>
      </c>
    </row>
    <row r="1738" spans="1:6" x14ac:dyDescent="0.25">
      <c r="A1738" s="63" t="s">
        <v>103</v>
      </c>
      <c r="B1738" s="64">
        <v>490658020</v>
      </c>
      <c r="C1738" s="64">
        <v>4715643019031</v>
      </c>
      <c r="D1738" s="63" t="s">
        <v>1154</v>
      </c>
      <c r="E1738" s="65">
        <f>IFERROR(VLOOKUP(C1738,Pivot!A:B,2,0),0)</f>
        <v>0</v>
      </c>
      <c r="F1738" s="65">
        <f>IFERROR(VLOOKUP(C1738,Pivot!A:C,3,0),0)</f>
        <v>0</v>
      </c>
    </row>
    <row r="1739" spans="1:6" x14ac:dyDescent="0.25">
      <c r="A1739" s="63" t="s">
        <v>103</v>
      </c>
      <c r="B1739" s="64">
        <v>490658021</v>
      </c>
      <c r="C1739" s="64">
        <v>4715643021010</v>
      </c>
      <c r="D1739" s="63" t="s">
        <v>1155</v>
      </c>
      <c r="E1739" s="65">
        <f>IFERROR(VLOOKUP(C1739,Pivot!A:B,2,0),0)</f>
        <v>0</v>
      </c>
      <c r="F1739" s="65">
        <f>IFERROR(VLOOKUP(C1739,Pivot!A:C,3,0),0)</f>
        <v>0</v>
      </c>
    </row>
    <row r="1740" spans="1:6" x14ac:dyDescent="0.25">
      <c r="A1740" s="63" t="s">
        <v>103</v>
      </c>
      <c r="B1740" s="64">
        <v>490658025</v>
      </c>
      <c r="C1740" s="64">
        <v>4715643089003</v>
      </c>
      <c r="D1740" s="63" t="s">
        <v>1156</v>
      </c>
      <c r="E1740" s="65">
        <f>IFERROR(VLOOKUP(C1740,Pivot!A:B,2,0),0)</f>
        <v>0</v>
      </c>
      <c r="F1740" s="65">
        <f>IFERROR(VLOOKUP(C1740,Pivot!A:C,3,0),0)</f>
        <v>0</v>
      </c>
    </row>
    <row r="1741" spans="1:6" x14ac:dyDescent="0.25">
      <c r="A1741" s="63" t="s">
        <v>103</v>
      </c>
      <c r="B1741" s="64">
        <v>490658026</v>
      </c>
      <c r="C1741" s="64">
        <v>4715643089010</v>
      </c>
      <c r="D1741" s="63" t="s">
        <v>1157</v>
      </c>
      <c r="E1741" s="65">
        <f>IFERROR(VLOOKUP(C1741,Pivot!A:B,2,0),0)</f>
        <v>0</v>
      </c>
      <c r="F1741" s="65">
        <f>IFERROR(VLOOKUP(C1741,Pivot!A:C,3,0),0)</f>
        <v>0</v>
      </c>
    </row>
    <row r="1742" spans="1:6" x14ac:dyDescent="0.25">
      <c r="A1742" s="63" t="s">
        <v>103</v>
      </c>
      <c r="B1742" s="64">
        <v>490658027</v>
      </c>
      <c r="C1742" s="64">
        <v>4715643089027</v>
      </c>
      <c r="D1742" s="63" t="s">
        <v>1158</v>
      </c>
      <c r="E1742" s="65">
        <f>IFERROR(VLOOKUP(C1742,Pivot!A:B,2,0),0)</f>
        <v>0</v>
      </c>
      <c r="F1742" s="65">
        <f>IFERROR(VLOOKUP(C1742,Pivot!A:C,3,0),0)</f>
        <v>0</v>
      </c>
    </row>
    <row r="1743" spans="1:6" x14ac:dyDescent="0.25">
      <c r="A1743" s="63" t="s">
        <v>103</v>
      </c>
      <c r="B1743" s="64">
        <v>490658031</v>
      </c>
      <c r="C1743" s="64">
        <v>4715643016139</v>
      </c>
      <c r="D1743" s="63" t="s">
        <v>1159</v>
      </c>
      <c r="E1743" s="65">
        <f>IFERROR(VLOOKUP(C1743,Pivot!A:B,2,0),0)</f>
        <v>0</v>
      </c>
      <c r="F1743" s="65">
        <f>IFERROR(VLOOKUP(C1743,Pivot!A:C,3,0),0)</f>
        <v>0</v>
      </c>
    </row>
    <row r="1744" spans="1:6" x14ac:dyDescent="0.25">
      <c r="A1744" s="63" t="s">
        <v>103</v>
      </c>
      <c r="B1744" s="64">
        <v>490658032</v>
      </c>
      <c r="C1744" s="64">
        <v>4715643083018</v>
      </c>
      <c r="D1744" s="63" t="s">
        <v>1160</v>
      </c>
      <c r="E1744" s="65">
        <f>IFERROR(VLOOKUP(C1744,Pivot!A:B,2,0),0)</f>
        <v>0</v>
      </c>
      <c r="F1744" s="65">
        <f>IFERROR(VLOOKUP(C1744,Pivot!A:C,3,0),0)</f>
        <v>0</v>
      </c>
    </row>
    <row r="1745" spans="1:6" x14ac:dyDescent="0.25">
      <c r="A1745" s="63" t="s">
        <v>103</v>
      </c>
      <c r="B1745" s="64">
        <v>490658037</v>
      </c>
      <c r="C1745" s="64">
        <v>4715643036106</v>
      </c>
      <c r="D1745" s="63" t="s">
        <v>1161</v>
      </c>
      <c r="E1745" s="65">
        <f>IFERROR(VLOOKUP(C1745,Pivot!A:B,2,0),0)</f>
        <v>0</v>
      </c>
      <c r="F1745" s="65">
        <f>IFERROR(VLOOKUP(C1745,Pivot!A:C,3,0),0)</f>
        <v>0</v>
      </c>
    </row>
    <row r="1746" spans="1:6" x14ac:dyDescent="0.25">
      <c r="A1746" s="63" t="s">
        <v>103</v>
      </c>
      <c r="B1746" s="64">
        <v>490658038</v>
      </c>
      <c r="C1746" s="64">
        <v>4715643036069</v>
      </c>
      <c r="D1746" s="63" t="s">
        <v>1162</v>
      </c>
      <c r="E1746" s="65">
        <f>IFERROR(VLOOKUP(C1746,Pivot!A:B,2,0),0)</f>
        <v>0</v>
      </c>
      <c r="F1746" s="65">
        <f>IFERROR(VLOOKUP(C1746,Pivot!A:C,3,0),0)</f>
        <v>0</v>
      </c>
    </row>
    <row r="1747" spans="1:6" x14ac:dyDescent="0.25">
      <c r="A1747" s="63" t="s">
        <v>103</v>
      </c>
      <c r="B1747" s="64">
        <v>490658040</v>
      </c>
      <c r="C1747" s="64">
        <v>4715643032863</v>
      </c>
      <c r="D1747" s="63" t="s">
        <v>1163</v>
      </c>
      <c r="E1747" s="65">
        <f>IFERROR(VLOOKUP(C1747,Pivot!A:B,2,0),0)</f>
        <v>0</v>
      </c>
      <c r="F1747" s="65">
        <f>IFERROR(VLOOKUP(C1747,Pivot!A:C,3,0),0)</f>
        <v>0</v>
      </c>
    </row>
    <row r="1748" spans="1:6" x14ac:dyDescent="0.25">
      <c r="A1748" s="63" t="s">
        <v>103</v>
      </c>
      <c r="B1748" s="64">
        <v>490658041</v>
      </c>
      <c r="C1748" s="64">
        <v>4715643032870</v>
      </c>
      <c r="D1748" s="63" t="s">
        <v>1164</v>
      </c>
      <c r="E1748" s="65">
        <f>IFERROR(VLOOKUP(C1748,Pivot!A:B,2,0),0)</f>
        <v>0</v>
      </c>
      <c r="F1748" s="65">
        <f>IFERROR(VLOOKUP(C1748,Pivot!A:C,3,0),0)</f>
        <v>0</v>
      </c>
    </row>
    <row r="1749" spans="1:6" x14ac:dyDescent="0.25">
      <c r="A1749" s="63" t="s">
        <v>103</v>
      </c>
      <c r="B1749" s="64">
        <v>490658055</v>
      </c>
      <c r="C1749" s="64">
        <v>5015353784229</v>
      </c>
      <c r="D1749" s="63" t="s">
        <v>1165</v>
      </c>
      <c r="E1749" s="65">
        <f>IFERROR(VLOOKUP(C1749,Pivot!A:B,2,0),0)</f>
        <v>0</v>
      </c>
      <c r="F1749" s="65">
        <f>IFERROR(VLOOKUP(C1749,Pivot!A:C,3,0),0)</f>
        <v>0</v>
      </c>
    </row>
    <row r="1750" spans="1:6" x14ac:dyDescent="0.25">
      <c r="A1750" s="63" t="s">
        <v>103</v>
      </c>
      <c r="B1750" s="64">
        <v>490658076</v>
      </c>
      <c r="C1750" s="64">
        <v>5015353114514</v>
      </c>
      <c r="D1750" s="63" t="s">
        <v>1166</v>
      </c>
      <c r="E1750" s="65">
        <f>IFERROR(VLOOKUP(C1750,Pivot!A:B,2,0),0)</f>
        <v>0</v>
      </c>
      <c r="F1750" s="65">
        <f>IFERROR(VLOOKUP(C1750,Pivot!A:C,3,0),0)</f>
        <v>0</v>
      </c>
    </row>
    <row r="1751" spans="1:6" x14ac:dyDescent="0.25">
      <c r="A1751" s="63" t="s">
        <v>103</v>
      </c>
      <c r="B1751" s="64">
        <v>490658076</v>
      </c>
      <c r="C1751" s="64">
        <v>5015353238890</v>
      </c>
      <c r="D1751" s="63" t="s">
        <v>1166</v>
      </c>
      <c r="E1751" s="65">
        <f>IFERROR(VLOOKUP(C1751,Pivot!A:B,2,0),0)</f>
        <v>0</v>
      </c>
      <c r="F1751" s="65">
        <f>IFERROR(VLOOKUP(C1751,Pivot!A:C,3,0),0)</f>
        <v>0</v>
      </c>
    </row>
    <row r="1752" spans="1:6" x14ac:dyDescent="0.25">
      <c r="A1752" s="63" t="s">
        <v>103</v>
      </c>
      <c r="B1752" s="64">
        <v>490658077</v>
      </c>
      <c r="C1752" s="64">
        <v>5015353114521</v>
      </c>
      <c r="D1752" s="63" t="s">
        <v>1167</v>
      </c>
      <c r="E1752" s="65">
        <f>IFERROR(VLOOKUP(C1752,Pivot!A:B,2,0),0)</f>
        <v>0</v>
      </c>
      <c r="F1752" s="65">
        <f>IFERROR(VLOOKUP(C1752,Pivot!A:C,3,0),0)</f>
        <v>0</v>
      </c>
    </row>
    <row r="1753" spans="1:6" x14ac:dyDescent="0.25">
      <c r="A1753" s="63" t="s">
        <v>103</v>
      </c>
      <c r="B1753" s="64">
        <v>490658080</v>
      </c>
      <c r="C1753" s="64">
        <v>5015353811437</v>
      </c>
      <c r="D1753" s="63" t="s">
        <v>1168</v>
      </c>
      <c r="E1753" s="65">
        <f>IFERROR(VLOOKUP(C1753,Pivot!A:B,2,0),0)</f>
        <v>0</v>
      </c>
      <c r="F1753" s="65">
        <f>IFERROR(VLOOKUP(C1753,Pivot!A:C,3,0),0)</f>
        <v>0</v>
      </c>
    </row>
    <row r="1754" spans="1:6" x14ac:dyDescent="0.25">
      <c r="A1754" s="63" t="s">
        <v>103</v>
      </c>
      <c r="B1754" s="64">
        <v>490658087</v>
      </c>
      <c r="C1754" s="64">
        <v>5015353788050</v>
      </c>
      <c r="D1754" s="63" t="s">
        <v>1169</v>
      </c>
      <c r="E1754" s="65">
        <f>IFERROR(VLOOKUP(C1754,Pivot!A:B,2,0),0)</f>
        <v>0</v>
      </c>
      <c r="F1754" s="65">
        <f>IFERROR(VLOOKUP(C1754,Pivot!A:C,3,0),0)</f>
        <v>0</v>
      </c>
    </row>
    <row r="1755" spans="1:6" x14ac:dyDescent="0.25">
      <c r="A1755" s="63" t="s">
        <v>103</v>
      </c>
      <c r="B1755" s="64">
        <v>490658091</v>
      </c>
      <c r="C1755" s="64">
        <v>5015353788135</v>
      </c>
      <c r="D1755" s="63" t="s">
        <v>1170</v>
      </c>
      <c r="E1755" s="65">
        <f>IFERROR(VLOOKUP(C1755,Pivot!A:B,2,0),0)</f>
        <v>0</v>
      </c>
      <c r="F1755" s="65">
        <f>IFERROR(VLOOKUP(C1755,Pivot!A:C,3,0),0)</f>
        <v>0</v>
      </c>
    </row>
    <row r="1756" spans="1:6" x14ac:dyDescent="0.25">
      <c r="A1756" s="63" t="s">
        <v>103</v>
      </c>
      <c r="B1756" s="64">
        <v>490658092</v>
      </c>
      <c r="C1756" s="64">
        <v>5015353788234</v>
      </c>
      <c r="D1756" s="63" t="s">
        <v>1171</v>
      </c>
      <c r="E1756" s="65">
        <f>IFERROR(VLOOKUP(C1756,Pivot!A:B,2,0),0)</f>
        <v>0</v>
      </c>
      <c r="F1756" s="65">
        <f>IFERROR(VLOOKUP(C1756,Pivot!A:C,3,0),0)</f>
        <v>0</v>
      </c>
    </row>
    <row r="1757" spans="1:6" x14ac:dyDescent="0.25">
      <c r="A1757" s="63" t="s">
        <v>103</v>
      </c>
      <c r="B1757" s="64">
        <v>490658094</v>
      </c>
      <c r="C1757" s="64">
        <v>5015353613253</v>
      </c>
      <c r="D1757" s="63" t="s">
        <v>1172</v>
      </c>
      <c r="E1757" s="65">
        <f>IFERROR(VLOOKUP(C1757,Pivot!A:B,2,0),0)</f>
        <v>0</v>
      </c>
      <c r="F1757" s="65">
        <f>IFERROR(VLOOKUP(C1757,Pivot!A:C,3,0),0)</f>
        <v>0</v>
      </c>
    </row>
    <row r="1758" spans="1:6" x14ac:dyDescent="0.25">
      <c r="A1758" s="63" t="s">
        <v>103</v>
      </c>
      <c r="B1758" s="64">
        <v>490658096</v>
      </c>
      <c r="C1758" s="64">
        <v>5015353613239</v>
      </c>
      <c r="D1758" s="63" t="s">
        <v>1173</v>
      </c>
      <c r="E1758" s="65">
        <f>IFERROR(VLOOKUP(C1758,Pivot!A:B,2,0),0)</f>
        <v>0</v>
      </c>
      <c r="F1758" s="65">
        <f>IFERROR(VLOOKUP(C1758,Pivot!A:C,3,0),0)</f>
        <v>0</v>
      </c>
    </row>
    <row r="1759" spans="1:6" x14ac:dyDescent="0.25">
      <c r="A1759" s="63" t="s">
        <v>103</v>
      </c>
      <c r="B1759" s="64">
        <v>490658103</v>
      </c>
      <c r="C1759" s="64">
        <v>5015353004723</v>
      </c>
      <c r="D1759" s="63" t="s">
        <v>1174</v>
      </c>
      <c r="E1759" s="65">
        <f>IFERROR(VLOOKUP(C1759,Pivot!A:B,2,0),0)</f>
        <v>0</v>
      </c>
      <c r="F1759" s="65">
        <f>IFERROR(VLOOKUP(C1759,Pivot!A:C,3,0),0)</f>
        <v>0</v>
      </c>
    </row>
    <row r="1760" spans="1:6" x14ac:dyDescent="0.25">
      <c r="A1760" s="63" t="s">
        <v>103</v>
      </c>
      <c r="B1760" s="64">
        <v>490658124</v>
      </c>
      <c r="C1760" s="64">
        <v>5010963580711</v>
      </c>
      <c r="D1760" s="63" t="s">
        <v>1175</v>
      </c>
      <c r="E1760" s="65">
        <f>IFERROR(VLOOKUP(C1760,Pivot!A:B,2,0),0)</f>
        <v>0</v>
      </c>
      <c r="F1760" s="65">
        <f>IFERROR(VLOOKUP(C1760,Pivot!A:C,3,0),0)</f>
        <v>0</v>
      </c>
    </row>
    <row r="1761" spans="1:6" x14ac:dyDescent="0.25">
      <c r="A1761" s="63" t="s">
        <v>103</v>
      </c>
      <c r="B1761" s="64">
        <v>490658125</v>
      </c>
      <c r="C1761" s="64">
        <v>5010963581459</v>
      </c>
      <c r="D1761" s="63" t="s">
        <v>1176</v>
      </c>
      <c r="E1761" s="65">
        <f>IFERROR(VLOOKUP(C1761,Pivot!A:B,2,0),0)</f>
        <v>0</v>
      </c>
      <c r="F1761" s="65">
        <f>IFERROR(VLOOKUP(C1761,Pivot!A:C,3,0),0)</f>
        <v>0</v>
      </c>
    </row>
    <row r="1762" spans="1:6" x14ac:dyDescent="0.25">
      <c r="A1762" s="63" t="s">
        <v>103</v>
      </c>
      <c r="B1762" s="64">
        <v>490658134</v>
      </c>
      <c r="C1762" s="64">
        <v>5010963011697</v>
      </c>
      <c r="D1762" s="63" t="s">
        <v>1177</v>
      </c>
      <c r="E1762" s="65">
        <f>IFERROR(VLOOKUP(C1762,Pivot!A:B,2,0),0)</f>
        <v>0</v>
      </c>
      <c r="F1762" s="65">
        <f>IFERROR(VLOOKUP(C1762,Pivot!A:C,3,0),0)</f>
        <v>0</v>
      </c>
    </row>
    <row r="1763" spans="1:6" x14ac:dyDescent="0.25">
      <c r="A1763" s="63" t="s">
        <v>103</v>
      </c>
      <c r="B1763" s="64">
        <v>490658135</v>
      </c>
      <c r="C1763" s="64">
        <v>5010963019105</v>
      </c>
      <c r="D1763" s="63" t="s">
        <v>1178</v>
      </c>
      <c r="E1763" s="65">
        <f>IFERROR(VLOOKUP(C1763,Pivot!A:B,2,0),0)</f>
        <v>0</v>
      </c>
      <c r="F1763" s="65">
        <f>IFERROR(VLOOKUP(C1763,Pivot!A:C,3,0),0)</f>
        <v>0</v>
      </c>
    </row>
    <row r="1764" spans="1:6" x14ac:dyDescent="0.25">
      <c r="A1764" s="63" t="s">
        <v>103</v>
      </c>
      <c r="B1764" s="64">
        <v>490658154</v>
      </c>
      <c r="C1764" s="64">
        <v>5010963583217</v>
      </c>
      <c r="D1764" s="63" t="s">
        <v>1179</v>
      </c>
      <c r="E1764" s="65">
        <f>IFERROR(VLOOKUP(C1764,Pivot!A:B,2,0),0)</f>
        <v>0</v>
      </c>
      <c r="F1764" s="65">
        <f>IFERROR(VLOOKUP(C1764,Pivot!A:C,3,0),0)</f>
        <v>0</v>
      </c>
    </row>
    <row r="1765" spans="1:6" x14ac:dyDescent="0.25">
      <c r="A1765" s="63" t="s">
        <v>103</v>
      </c>
      <c r="B1765" s="64">
        <v>490658193</v>
      </c>
      <c r="C1765" s="64">
        <v>5010963426743</v>
      </c>
      <c r="D1765" s="63" t="s">
        <v>1180</v>
      </c>
      <c r="E1765" s="65">
        <f>IFERROR(VLOOKUP(C1765,Pivot!A:B,2,0),0)</f>
        <v>0</v>
      </c>
      <c r="F1765" s="65">
        <f>IFERROR(VLOOKUP(C1765,Pivot!A:C,3,0),0)</f>
        <v>0</v>
      </c>
    </row>
    <row r="1766" spans="1:6" x14ac:dyDescent="0.25">
      <c r="A1766" s="63" t="s">
        <v>103</v>
      </c>
      <c r="B1766" s="64">
        <v>490658193</v>
      </c>
      <c r="C1766" s="64">
        <v>5010963583194</v>
      </c>
      <c r="D1766" s="63" t="s">
        <v>1180</v>
      </c>
      <c r="E1766" s="65">
        <f>IFERROR(VLOOKUP(C1766,Pivot!A:B,2,0),0)</f>
        <v>0</v>
      </c>
      <c r="F1766" s="65">
        <f>IFERROR(VLOOKUP(C1766,Pivot!A:C,3,0),0)</f>
        <v>0</v>
      </c>
    </row>
    <row r="1767" spans="1:6" x14ac:dyDescent="0.25">
      <c r="A1767" s="63" t="s">
        <v>103</v>
      </c>
      <c r="B1767" s="64">
        <v>490658193</v>
      </c>
      <c r="C1767" s="64">
        <v>5010963583200</v>
      </c>
      <c r="D1767" s="63" t="s">
        <v>1180</v>
      </c>
      <c r="E1767" s="65">
        <f>IFERROR(VLOOKUP(C1767,Pivot!A:B,2,0),0)</f>
        <v>0</v>
      </c>
      <c r="F1767" s="65">
        <f>IFERROR(VLOOKUP(C1767,Pivot!A:C,3,0),0)</f>
        <v>0</v>
      </c>
    </row>
    <row r="1768" spans="1:6" x14ac:dyDescent="0.25">
      <c r="A1768" s="63" t="s">
        <v>103</v>
      </c>
      <c r="B1768" s="64">
        <v>490658208</v>
      </c>
      <c r="C1768" s="64">
        <v>5010963443122</v>
      </c>
      <c r="D1768" s="63" t="s">
        <v>1181</v>
      </c>
      <c r="E1768" s="65">
        <f>IFERROR(VLOOKUP(C1768,Pivot!A:B,2,0),0)</f>
        <v>0</v>
      </c>
      <c r="F1768" s="65">
        <f>IFERROR(VLOOKUP(C1768,Pivot!A:C,3,0),0)</f>
        <v>0</v>
      </c>
    </row>
    <row r="1769" spans="1:6" x14ac:dyDescent="0.25">
      <c r="A1769" s="63" t="s">
        <v>103</v>
      </c>
      <c r="B1769" s="64">
        <v>490658212</v>
      </c>
      <c r="C1769" s="64">
        <v>5010963464233</v>
      </c>
      <c r="D1769" s="63" t="s">
        <v>1182</v>
      </c>
      <c r="E1769" s="65">
        <f>IFERROR(VLOOKUP(C1769,Pivot!A:B,2,0),0)</f>
        <v>0</v>
      </c>
      <c r="F1769" s="65">
        <f>IFERROR(VLOOKUP(C1769,Pivot!A:C,3,0),0)</f>
        <v>0</v>
      </c>
    </row>
    <row r="1770" spans="1:6" x14ac:dyDescent="0.25">
      <c r="A1770" s="63" t="s">
        <v>103</v>
      </c>
      <c r="B1770" s="64">
        <v>490658230</v>
      </c>
      <c r="C1770" s="64">
        <v>5010963482497</v>
      </c>
      <c r="D1770" s="63" t="s">
        <v>1183</v>
      </c>
      <c r="E1770" s="65">
        <f>IFERROR(VLOOKUP(C1770,Pivot!A:B,2,0),0)</f>
        <v>0</v>
      </c>
      <c r="F1770" s="65">
        <f>IFERROR(VLOOKUP(C1770,Pivot!A:C,3,0),0)</f>
        <v>0</v>
      </c>
    </row>
    <row r="1771" spans="1:6" x14ac:dyDescent="0.25">
      <c r="A1771" s="63" t="s">
        <v>103</v>
      </c>
      <c r="B1771" s="64">
        <v>490658244</v>
      </c>
      <c r="C1771" s="64">
        <v>5010963443320</v>
      </c>
      <c r="D1771" s="63" t="s">
        <v>1184</v>
      </c>
      <c r="E1771" s="65">
        <f>IFERROR(VLOOKUP(C1771,Pivot!A:B,2,0),0)</f>
        <v>0</v>
      </c>
      <c r="F1771" s="65">
        <f>IFERROR(VLOOKUP(C1771,Pivot!A:C,3,0),0)</f>
        <v>0</v>
      </c>
    </row>
    <row r="1772" spans="1:6" x14ac:dyDescent="0.25">
      <c r="A1772" s="63" t="s">
        <v>103</v>
      </c>
      <c r="B1772" s="64">
        <v>490658244</v>
      </c>
      <c r="C1772" s="64">
        <v>5010963443337</v>
      </c>
      <c r="D1772" s="63" t="s">
        <v>1184</v>
      </c>
      <c r="E1772" s="65">
        <f>IFERROR(VLOOKUP(C1772,Pivot!A:B,2,0),0)</f>
        <v>0</v>
      </c>
      <c r="F1772" s="65">
        <f>IFERROR(VLOOKUP(C1772,Pivot!A:C,3,0),0)</f>
        <v>0</v>
      </c>
    </row>
    <row r="1773" spans="1:6" x14ac:dyDescent="0.25">
      <c r="A1773" s="63" t="s">
        <v>103</v>
      </c>
      <c r="B1773" s="64">
        <v>490658256</v>
      </c>
      <c r="C1773" s="64">
        <v>5010963486150</v>
      </c>
      <c r="D1773" s="63" t="s">
        <v>1185</v>
      </c>
      <c r="E1773" s="65">
        <f>IFERROR(VLOOKUP(C1773,Pivot!A:B,2,0),0)</f>
        <v>0</v>
      </c>
      <c r="F1773" s="65">
        <f>IFERROR(VLOOKUP(C1773,Pivot!A:C,3,0),0)</f>
        <v>0</v>
      </c>
    </row>
    <row r="1774" spans="1:6" x14ac:dyDescent="0.25">
      <c r="A1774" s="63" t="s">
        <v>103</v>
      </c>
      <c r="B1774" s="64">
        <v>490658293</v>
      </c>
      <c r="C1774" s="64">
        <v>8901383959027</v>
      </c>
      <c r="D1774" s="63" t="s">
        <v>1186</v>
      </c>
      <c r="E1774" s="65">
        <f>IFERROR(VLOOKUP(C1774,Pivot!A:B,2,0),0)</f>
        <v>0</v>
      </c>
      <c r="F1774" s="65">
        <f>IFERROR(VLOOKUP(C1774,Pivot!A:C,3,0),0)</f>
        <v>0</v>
      </c>
    </row>
    <row r="1775" spans="1:6" x14ac:dyDescent="0.25">
      <c r="A1775" s="63" t="s">
        <v>103</v>
      </c>
      <c r="B1775" s="64">
        <v>490658406</v>
      </c>
      <c r="C1775" s="64">
        <v>8901736028455</v>
      </c>
      <c r="D1775" s="63" t="s">
        <v>1187</v>
      </c>
      <c r="E1775" s="65">
        <f>IFERROR(VLOOKUP(C1775,Pivot!A:B,2,0),0)</f>
        <v>0</v>
      </c>
      <c r="F1775" s="65">
        <f>IFERROR(VLOOKUP(C1775,Pivot!A:C,3,0),0)</f>
        <v>0</v>
      </c>
    </row>
    <row r="1776" spans="1:6" x14ac:dyDescent="0.25">
      <c r="A1776" s="63" t="s">
        <v>103</v>
      </c>
      <c r="B1776" s="64">
        <v>490658407</v>
      </c>
      <c r="C1776" s="64">
        <v>8901736028462</v>
      </c>
      <c r="D1776" s="63" t="s">
        <v>1188</v>
      </c>
      <c r="E1776" s="65">
        <f>IFERROR(VLOOKUP(C1776,Pivot!A:B,2,0),0)</f>
        <v>0</v>
      </c>
      <c r="F1776" s="65">
        <f>IFERROR(VLOOKUP(C1776,Pivot!A:C,3,0),0)</f>
        <v>0</v>
      </c>
    </row>
    <row r="1777" spans="1:6" x14ac:dyDescent="0.25">
      <c r="A1777" s="63" t="s">
        <v>103</v>
      </c>
      <c r="B1777" s="64">
        <v>490658409</v>
      </c>
      <c r="C1777" s="64">
        <v>8901736028493</v>
      </c>
      <c r="D1777" s="63" t="s">
        <v>1189</v>
      </c>
      <c r="E1777" s="65">
        <f>IFERROR(VLOOKUP(C1777,Pivot!A:B,2,0),0)</f>
        <v>0</v>
      </c>
      <c r="F1777" s="65">
        <f>IFERROR(VLOOKUP(C1777,Pivot!A:C,3,0),0)</f>
        <v>0</v>
      </c>
    </row>
    <row r="1778" spans="1:6" x14ac:dyDescent="0.25">
      <c r="A1778" s="63" t="s">
        <v>103</v>
      </c>
      <c r="B1778" s="64">
        <v>490659079</v>
      </c>
      <c r="C1778" s="64">
        <v>50803914837</v>
      </c>
      <c r="D1778" s="63" t="s">
        <v>1190</v>
      </c>
      <c r="E1778" s="65">
        <f>IFERROR(VLOOKUP(C1778,Pivot!A:B,2,0),0)</f>
        <v>0</v>
      </c>
      <c r="F1778" s="65">
        <f>IFERROR(VLOOKUP(C1778,Pivot!A:C,3,0),0)</f>
        <v>0</v>
      </c>
    </row>
    <row r="1779" spans="1:6" x14ac:dyDescent="0.25">
      <c r="A1779" s="63" t="s">
        <v>103</v>
      </c>
      <c r="B1779" s="64">
        <v>490659079</v>
      </c>
      <c r="C1779" s="64">
        <v>50803914936</v>
      </c>
      <c r="D1779" s="63" t="s">
        <v>1190</v>
      </c>
      <c r="E1779" s="65">
        <f>IFERROR(VLOOKUP(C1779,Pivot!A:B,2,0),0)</f>
        <v>0</v>
      </c>
      <c r="F1779" s="65">
        <f>IFERROR(VLOOKUP(C1779,Pivot!A:C,3,0),0)</f>
        <v>0</v>
      </c>
    </row>
    <row r="1780" spans="1:6" x14ac:dyDescent="0.25">
      <c r="A1780" s="63" t="s">
        <v>103</v>
      </c>
      <c r="B1780" s="64">
        <v>490659080</v>
      </c>
      <c r="C1780" s="64">
        <v>50803840235</v>
      </c>
      <c r="D1780" s="63" t="s">
        <v>1191</v>
      </c>
      <c r="E1780" s="65">
        <f>IFERROR(VLOOKUP(C1780,Pivot!A:B,2,0),0)</f>
        <v>0</v>
      </c>
      <c r="F1780" s="65">
        <f>IFERROR(VLOOKUP(C1780,Pivot!A:C,3,0),0)</f>
        <v>0</v>
      </c>
    </row>
    <row r="1781" spans="1:6" x14ac:dyDescent="0.25">
      <c r="A1781" s="63" t="s">
        <v>103</v>
      </c>
      <c r="B1781" s="64">
        <v>490659082</v>
      </c>
      <c r="C1781" s="64">
        <v>50803841430</v>
      </c>
      <c r="D1781" s="63" t="s">
        <v>1192</v>
      </c>
      <c r="E1781" s="65">
        <f>IFERROR(VLOOKUP(C1781,Pivot!A:B,2,0),0)</f>
        <v>0</v>
      </c>
      <c r="F1781" s="65">
        <f>IFERROR(VLOOKUP(C1781,Pivot!A:C,3,0),0)</f>
        <v>0</v>
      </c>
    </row>
    <row r="1782" spans="1:6" x14ac:dyDescent="0.25">
      <c r="A1782" s="63" t="s">
        <v>103</v>
      </c>
      <c r="B1782" s="64">
        <v>490659083</v>
      </c>
      <c r="C1782" s="64">
        <v>50803843038</v>
      </c>
      <c r="D1782" s="63" t="s">
        <v>1193</v>
      </c>
      <c r="E1782" s="65">
        <f>IFERROR(VLOOKUP(C1782,Pivot!A:B,2,0),0)</f>
        <v>0</v>
      </c>
      <c r="F1782" s="65">
        <f>IFERROR(VLOOKUP(C1782,Pivot!A:C,3,0),0)</f>
        <v>0</v>
      </c>
    </row>
    <row r="1783" spans="1:6" x14ac:dyDescent="0.25">
      <c r="A1783" s="63" t="s">
        <v>103</v>
      </c>
      <c r="B1783" s="64">
        <v>490659342</v>
      </c>
      <c r="C1783" s="64">
        <v>661732732418</v>
      </c>
      <c r="D1783" s="63" t="s">
        <v>1194</v>
      </c>
      <c r="E1783" s="65">
        <f>IFERROR(VLOOKUP(C1783,Pivot!A:B,2,0),0)</f>
        <v>0</v>
      </c>
      <c r="F1783" s="65">
        <f>IFERROR(VLOOKUP(C1783,Pivot!A:C,3,0),0)</f>
        <v>0</v>
      </c>
    </row>
    <row r="1784" spans="1:6" x14ac:dyDescent="0.25">
      <c r="A1784" s="63" t="s">
        <v>103</v>
      </c>
      <c r="B1784" s="64">
        <v>490659370</v>
      </c>
      <c r="C1784" s="64">
        <v>661732732326</v>
      </c>
      <c r="D1784" s="63" t="s">
        <v>1195</v>
      </c>
      <c r="E1784" s="65">
        <f>IFERROR(VLOOKUP(C1784,Pivot!A:B,2,0),0)</f>
        <v>0</v>
      </c>
      <c r="F1784" s="65">
        <f>IFERROR(VLOOKUP(C1784,Pivot!A:C,3,0),0)</f>
        <v>0</v>
      </c>
    </row>
    <row r="1785" spans="1:6" x14ac:dyDescent="0.25">
      <c r="A1785" s="63" t="s">
        <v>103</v>
      </c>
      <c r="B1785" s="64">
        <v>490659370</v>
      </c>
      <c r="C1785" s="64">
        <v>661732732432</v>
      </c>
      <c r="D1785" s="63" t="s">
        <v>1195</v>
      </c>
      <c r="E1785" s="65">
        <f>IFERROR(VLOOKUP(C1785,Pivot!A:B,2,0),0)</f>
        <v>0</v>
      </c>
      <c r="F1785" s="65">
        <f>IFERROR(VLOOKUP(C1785,Pivot!A:C,3,0),0)</f>
        <v>0</v>
      </c>
    </row>
    <row r="1786" spans="1:6" x14ac:dyDescent="0.25">
      <c r="A1786" s="63" t="s">
        <v>103</v>
      </c>
      <c r="B1786" s="64">
        <v>490659370</v>
      </c>
      <c r="C1786" s="64">
        <v>661732732906</v>
      </c>
      <c r="D1786" s="63" t="s">
        <v>1195</v>
      </c>
      <c r="E1786" s="65">
        <f>IFERROR(VLOOKUP(C1786,Pivot!A:B,2,0),0)</f>
        <v>0</v>
      </c>
      <c r="F1786" s="65">
        <f>IFERROR(VLOOKUP(C1786,Pivot!A:C,3,0),0)</f>
        <v>0</v>
      </c>
    </row>
    <row r="1787" spans="1:6" x14ac:dyDescent="0.25">
      <c r="A1787" s="63" t="s">
        <v>103</v>
      </c>
      <c r="B1787" s="64">
        <v>490659370</v>
      </c>
      <c r="C1787" s="64">
        <v>661732732937</v>
      </c>
      <c r="D1787" s="63" t="s">
        <v>1195</v>
      </c>
      <c r="E1787" s="65">
        <f>IFERROR(VLOOKUP(C1787,Pivot!A:B,2,0),0)</f>
        <v>0</v>
      </c>
      <c r="F1787" s="65">
        <f>IFERROR(VLOOKUP(C1787,Pivot!A:C,3,0),0)</f>
        <v>0</v>
      </c>
    </row>
    <row r="1788" spans="1:6" x14ac:dyDescent="0.25">
      <c r="A1788" s="63" t="s">
        <v>103</v>
      </c>
      <c r="B1788" s="64">
        <v>490659370</v>
      </c>
      <c r="C1788" s="64">
        <v>661732732951</v>
      </c>
      <c r="D1788" s="63" t="s">
        <v>1195</v>
      </c>
      <c r="E1788" s="65">
        <f>IFERROR(VLOOKUP(C1788,Pivot!A:B,2,0),0)</f>
        <v>0</v>
      </c>
      <c r="F1788" s="65">
        <f>IFERROR(VLOOKUP(C1788,Pivot!A:C,3,0),0)</f>
        <v>0</v>
      </c>
    </row>
    <row r="1789" spans="1:6" x14ac:dyDescent="0.25">
      <c r="A1789" s="63" t="s">
        <v>103</v>
      </c>
      <c r="B1789" s="64">
        <v>490659370</v>
      </c>
      <c r="C1789" s="64">
        <v>661732733156</v>
      </c>
      <c r="D1789" s="63" t="s">
        <v>1195</v>
      </c>
      <c r="E1789" s="65">
        <f>IFERROR(VLOOKUP(C1789,Pivot!A:B,2,0),0)</f>
        <v>0</v>
      </c>
      <c r="F1789" s="65">
        <f>IFERROR(VLOOKUP(C1789,Pivot!A:C,3,0),0)</f>
        <v>0</v>
      </c>
    </row>
    <row r="1790" spans="1:6" x14ac:dyDescent="0.25">
      <c r="A1790" s="63" t="s">
        <v>103</v>
      </c>
      <c r="B1790" s="64">
        <v>490659370</v>
      </c>
      <c r="C1790" s="64">
        <v>661732733194</v>
      </c>
      <c r="D1790" s="63" t="s">
        <v>1195</v>
      </c>
      <c r="E1790" s="65">
        <f>IFERROR(VLOOKUP(C1790,Pivot!A:B,2,0),0)</f>
        <v>0</v>
      </c>
      <c r="F1790" s="65">
        <f>IFERROR(VLOOKUP(C1790,Pivot!A:C,3,0),0)</f>
        <v>0</v>
      </c>
    </row>
    <row r="1791" spans="1:6" x14ac:dyDescent="0.25">
      <c r="A1791" s="63" t="s">
        <v>103</v>
      </c>
      <c r="B1791" s="64">
        <v>490659370</v>
      </c>
      <c r="C1791" s="64">
        <v>661732733316</v>
      </c>
      <c r="D1791" s="63" t="s">
        <v>1195</v>
      </c>
      <c r="E1791" s="65">
        <f>IFERROR(VLOOKUP(C1791,Pivot!A:B,2,0),0)</f>
        <v>0</v>
      </c>
      <c r="F1791" s="65">
        <f>IFERROR(VLOOKUP(C1791,Pivot!A:C,3,0),0)</f>
        <v>0</v>
      </c>
    </row>
    <row r="1792" spans="1:6" x14ac:dyDescent="0.25">
      <c r="A1792" s="63" t="s">
        <v>103</v>
      </c>
      <c r="B1792" s="64">
        <v>490659390</v>
      </c>
      <c r="C1792" s="64">
        <v>661732763344</v>
      </c>
      <c r="D1792" s="63" t="s">
        <v>1196</v>
      </c>
      <c r="E1792" s="65">
        <f>IFERROR(VLOOKUP(C1792,Pivot!A:B,2,0),0)</f>
        <v>0</v>
      </c>
      <c r="F1792" s="65">
        <f>IFERROR(VLOOKUP(C1792,Pivot!A:C,3,0),0)</f>
        <v>0</v>
      </c>
    </row>
    <row r="1793" spans="1:6" x14ac:dyDescent="0.25">
      <c r="A1793" s="63" t="s">
        <v>103</v>
      </c>
      <c r="B1793" s="64">
        <v>490659496</v>
      </c>
      <c r="C1793" s="64">
        <v>90159368137</v>
      </c>
      <c r="D1793" s="63" t="s">
        <v>1197</v>
      </c>
      <c r="E1793" s="65">
        <f>IFERROR(VLOOKUP(C1793,Pivot!A:B,2,0),0)</f>
        <v>0</v>
      </c>
      <c r="F1793" s="65">
        <f>IFERROR(VLOOKUP(C1793,Pivot!A:C,3,0),0)</f>
        <v>0</v>
      </c>
    </row>
    <row r="1794" spans="1:6" x14ac:dyDescent="0.25">
      <c r="A1794" s="63" t="s">
        <v>103</v>
      </c>
      <c r="B1794" s="64">
        <v>490662882</v>
      </c>
      <c r="C1794" s="64">
        <v>490662882</v>
      </c>
      <c r="D1794" s="63" t="s">
        <v>1198</v>
      </c>
      <c r="E1794" s="65">
        <f>IFERROR(VLOOKUP(C1794,Pivot!A:B,2,0),0)</f>
        <v>0</v>
      </c>
      <c r="F1794" s="65">
        <f>IFERROR(VLOOKUP(C1794,Pivot!A:C,3,0),0)</f>
        <v>0</v>
      </c>
    </row>
    <row r="1795" spans="1:6" x14ac:dyDescent="0.25">
      <c r="A1795" s="63" t="s">
        <v>103</v>
      </c>
      <c r="B1795" s="64">
        <v>490662882</v>
      </c>
      <c r="C1795" s="64">
        <v>93577008142</v>
      </c>
      <c r="D1795" s="63" t="s">
        <v>1198</v>
      </c>
      <c r="E1795" s="65">
        <f>IFERROR(VLOOKUP(C1795,Pivot!A:B,2,0),0)</f>
        <v>0</v>
      </c>
      <c r="F1795" s="65">
        <f>IFERROR(VLOOKUP(C1795,Pivot!A:C,3,0),0)</f>
        <v>0</v>
      </c>
    </row>
    <row r="1796" spans="1:6" x14ac:dyDescent="0.25">
      <c r="A1796" s="63" t="s">
        <v>103</v>
      </c>
      <c r="B1796" s="64">
        <v>490662882</v>
      </c>
      <c r="C1796" s="64">
        <v>935770081426</v>
      </c>
      <c r="D1796" s="63" t="s">
        <v>1198</v>
      </c>
      <c r="E1796" s="65">
        <f>IFERROR(VLOOKUP(C1796,Pivot!A:B,2,0),0)</f>
        <v>0</v>
      </c>
      <c r="F1796" s="65">
        <f>IFERROR(VLOOKUP(C1796,Pivot!A:C,3,0),0)</f>
        <v>0</v>
      </c>
    </row>
    <row r="1797" spans="1:6" x14ac:dyDescent="0.25">
      <c r="A1797" s="63" t="s">
        <v>103</v>
      </c>
      <c r="B1797" s="64">
        <v>490662882</v>
      </c>
      <c r="C1797" s="64">
        <v>93577008173</v>
      </c>
      <c r="D1797" s="63" t="s">
        <v>1198</v>
      </c>
      <c r="E1797" s="65">
        <f>IFERROR(VLOOKUP(C1797,Pivot!A:B,2,0),0)</f>
        <v>0</v>
      </c>
      <c r="F1797" s="65">
        <f>IFERROR(VLOOKUP(C1797,Pivot!A:C,3,0),0)</f>
        <v>0</v>
      </c>
    </row>
    <row r="1798" spans="1:6" x14ac:dyDescent="0.25">
      <c r="A1798" s="63" t="s">
        <v>103</v>
      </c>
      <c r="B1798" s="64">
        <v>490662890</v>
      </c>
      <c r="C1798" s="64">
        <v>93577670035</v>
      </c>
      <c r="D1798" s="63" t="s">
        <v>1199</v>
      </c>
      <c r="E1798" s="65">
        <f>IFERROR(VLOOKUP(C1798,Pivot!A:B,2,0),0)</f>
        <v>0</v>
      </c>
      <c r="F1798" s="65">
        <f>IFERROR(VLOOKUP(C1798,Pivot!A:C,3,0),0)</f>
        <v>0</v>
      </c>
    </row>
    <row r="1799" spans="1:6" x14ac:dyDescent="0.25">
      <c r="A1799" s="63" t="s">
        <v>103</v>
      </c>
      <c r="B1799" s="64">
        <v>490662890</v>
      </c>
      <c r="C1799" s="64">
        <v>93577670134</v>
      </c>
      <c r="D1799" s="63" t="s">
        <v>1199</v>
      </c>
      <c r="E1799" s="65">
        <f>IFERROR(VLOOKUP(C1799,Pivot!A:B,2,0),0)</f>
        <v>0</v>
      </c>
      <c r="F1799" s="65">
        <f>IFERROR(VLOOKUP(C1799,Pivot!A:C,3,0),0)</f>
        <v>0</v>
      </c>
    </row>
    <row r="1800" spans="1:6" x14ac:dyDescent="0.25">
      <c r="A1800" s="63" t="s">
        <v>103</v>
      </c>
      <c r="B1800" s="64">
        <v>490662890</v>
      </c>
      <c r="C1800" s="64">
        <v>93577670639</v>
      </c>
      <c r="D1800" s="63" t="s">
        <v>1199</v>
      </c>
      <c r="E1800" s="65">
        <f>IFERROR(VLOOKUP(C1800,Pivot!A:B,2,0),0)</f>
        <v>0</v>
      </c>
      <c r="F1800" s="65">
        <f>IFERROR(VLOOKUP(C1800,Pivot!A:C,3,0),0)</f>
        <v>0</v>
      </c>
    </row>
    <row r="1801" spans="1:6" x14ac:dyDescent="0.25">
      <c r="A1801" s="63" t="s">
        <v>103</v>
      </c>
      <c r="B1801" s="64">
        <v>490662890</v>
      </c>
      <c r="C1801" s="64">
        <v>93577670738</v>
      </c>
      <c r="D1801" s="63" t="s">
        <v>1199</v>
      </c>
      <c r="E1801" s="65">
        <f>IFERROR(VLOOKUP(C1801,Pivot!A:B,2,0),0)</f>
        <v>0</v>
      </c>
      <c r="F1801" s="65">
        <f>IFERROR(VLOOKUP(C1801,Pivot!A:C,3,0),0)</f>
        <v>0</v>
      </c>
    </row>
    <row r="1802" spans="1:6" x14ac:dyDescent="0.25">
      <c r="A1802" s="63" t="s">
        <v>103</v>
      </c>
      <c r="B1802" s="64">
        <v>490662890</v>
      </c>
      <c r="C1802" s="64">
        <v>93577672237</v>
      </c>
      <c r="D1802" s="63" t="s">
        <v>1199</v>
      </c>
      <c r="E1802" s="65">
        <f>IFERROR(VLOOKUP(C1802,Pivot!A:B,2,0),0)</f>
        <v>0</v>
      </c>
      <c r="F1802" s="65">
        <f>IFERROR(VLOOKUP(C1802,Pivot!A:C,3,0),0)</f>
        <v>0</v>
      </c>
    </row>
    <row r="1803" spans="1:6" x14ac:dyDescent="0.25">
      <c r="A1803" s="63" t="s">
        <v>103</v>
      </c>
      <c r="B1803" s="64">
        <v>490662890</v>
      </c>
      <c r="C1803" s="64">
        <v>93577672336</v>
      </c>
      <c r="D1803" s="63" t="s">
        <v>1199</v>
      </c>
      <c r="E1803" s="65">
        <f>IFERROR(VLOOKUP(C1803,Pivot!A:B,2,0),0)</f>
        <v>0</v>
      </c>
      <c r="F1803" s="65">
        <f>IFERROR(VLOOKUP(C1803,Pivot!A:C,3,0),0)</f>
        <v>0</v>
      </c>
    </row>
    <row r="1804" spans="1:6" x14ac:dyDescent="0.25">
      <c r="A1804" s="63" t="s">
        <v>103</v>
      </c>
      <c r="B1804" s="64">
        <v>490662890</v>
      </c>
      <c r="C1804" s="64">
        <v>93577674835</v>
      </c>
      <c r="D1804" s="63" t="s">
        <v>1199</v>
      </c>
      <c r="E1804" s="65">
        <f>IFERROR(VLOOKUP(C1804,Pivot!A:B,2,0),0)</f>
        <v>0</v>
      </c>
      <c r="F1804" s="65">
        <f>IFERROR(VLOOKUP(C1804,Pivot!A:C,3,0),0)</f>
        <v>0</v>
      </c>
    </row>
    <row r="1805" spans="1:6" x14ac:dyDescent="0.25">
      <c r="A1805" s="63" t="s">
        <v>103</v>
      </c>
      <c r="B1805" s="64">
        <v>490662901</v>
      </c>
      <c r="C1805" s="64">
        <v>4715643010229</v>
      </c>
      <c r="D1805" s="63" t="s">
        <v>1200</v>
      </c>
      <c r="E1805" s="65">
        <f>IFERROR(VLOOKUP(C1805,Pivot!A:B,2,0),0)</f>
        <v>0</v>
      </c>
      <c r="F1805" s="65">
        <f>IFERROR(VLOOKUP(C1805,Pivot!A:C,3,0),0)</f>
        <v>0</v>
      </c>
    </row>
    <row r="1806" spans="1:6" x14ac:dyDescent="0.25">
      <c r="A1806" s="63" t="s">
        <v>103</v>
      </c>
      <c r="B1806" s="64">
        <v>490671550</v>
      </c>
      <c r="C1806" s="64">
        <v>653569451037</v>
      </c>
      <c r="D1806" s="63" t="s">
        <v>1201</v>
      </c>
      <c r="E1806" s="65">
        <f>IFERROR(VLOOKUP(C1806,Pivot!A:B,2,0),0)</f>
        <v>0</v>
      </c>
      <c r="F1806" s="65">
        <f>IFERROR(VLOOKUP(C1806,Pivot!A:C,3,0),0)</f>
        <v>0</v>
      </c>
    </row>
    <row r="1807" spans="1:6" x14ac:dyDescent="0.25">
      <c r="A1807" s="63" t="s">
        <v>103</v>
      </c>
      <c r="B1807" s="64">
        <v>490676253</v>
      </c>
      <c r="C1807" s="64">
        <v>490676253</v>
      </c>
      <c r="D1807" s="63" t="s">
        <v>1202</v>
      </c>
      <c r="E1807" s="65">
        <f>IFERROR(VLOOKUP(C1807,Pivot!A:B,2,0),0)</f>
        <v>0</v>
      </c>
      <c r="F1807" s="65">
        <f>IFERROR(VLOOKUP(C1807,Pivot!A:C,3,0),0)</f>
        <v>0</v>
      </c>
    </row>
    <row r="1808" spans="1:6" x14ac:dyDescent="0.25">
      <c r="A1808" s="63" t="s">
        <v>103</v>
      </c>
      <c r="B1808" s="64">
        <v>490690745</v>
      </c>
      <c r="C1808" s="64">
        <v>8901736029179</v>
      </c>
      <c r="D1808" s="63" t="s">
        <v>1203</v>
      </c>
      <c r="E1808" s="65">
        <f>IFERROR(VLOOKUP(C1808,Pivot!A:B,2,0),0)</f>
        <v>0</v>
      </c>
      <c r="F1808" s="65">
        <f>IFERROR(VLOOKUP(C1808,Pivot!A:C,3,0),0)</f>
        <v>0</v>
      </c>
    </row>
    <row r="1809" spans="1:6" x14ac:dyDescent="0.25">
      <c r="A1809" s="63" t="s">
        <v>103</v>
      </c>
      <c r="B1809" s="64">
        <v>490690776</v>
      </c>
      <c r="C1809" s="64">
        <v>8901736022705</v>
      </c>
      <c r="D1809" s="63" t="s">
        <v>1204</v>
      </c>
      <c r="E1809" s="65">
        <f>IFERROR(VLOOKUP(C1809,Pivot!A:B,2,0),0)</f>
        <v>0</v>
      </c>
      <c r="F1809" s="65">
        <f>IFERROR(VLOOKUP(C1809,Pivot!A:C,3,0),0)</f>
        <v>0</v>
      </c>
    </row>
    <row r="1810" spans="1:6" x14ac:dyDescent="0.25">
      <c r="A1810" s="63" t="s">
        <v>103</v>
      </c>
      <c r="B1810" s="64">
        <v>490690779</v>
      </c>
      <c r="C1810" s="64">
        <v>771171181958</v>
      </c>
      <c r="D1810" s="63" t="s">
        <v>1205</v>
      </c>
      <c r="E1810" s="65">
        <f>IFERROR(VLOOKUP(C1810,Pivot!A:B,2,0),0)</f>
        <v>0</v>
      </c>
      <c r="F1810" s="65">
        <f>IFERROR(VLOOKUP(C1810,Pivot!A:C,3,0),0)</f>
        <v>0</v>
      </c>
    </row>
    <row r="1811" spans="1:6" x14ac:dyDescent="0.25">
      <c r="A1811" s="63" t="s">
        <v>103</v>
      </c>
      <c r="B1811" s="64">
        <v>490690779</v>
      </c>
      <c r="C1811" s="64">
        <v>8901736018463</v>
      </c>
      <c r="D1811" s="63" t="s">
        <v>1205</v>
      </c>
      <c r="E1811" s="65">
        <f>IFERROR(VLOOKUP(C1811,Pivot!A:B,2,0),0)</f>
        <v>0</v>
      </c>
      <c r="F1811" s="65">
        <f>IFERROR(VLOOKUP(C1811,Pivot!A:C,3,0),0)</f>
        <v>0</v>
      </c>
    </row>
    <row r="1812" spans="1:6" x14ac:dyDescent="0.25">
      <c r="A1812" s="63" t="s">
        <v>103</v>
      </c>
      <c r="B1812" s="64">
        <v>490690831</v>
      </c>
      <c r="C1812" s="64">
        <v>490690831</v>
      </c>
      <c r="D1812" s="63" t="s">
        <v>1206</v>
      </c>
      <c r="E1812" s="65">
        <f>IFERROR(VLOOKUP(C1812,Pivot!A:B,2,0),0)</f>
        <v>0</v>
      </c>
      <c r="F1812" s="65">
        <f>IFERROR(VLOOKUP(C1812,Pivot!A:C,3,0),0)</f>
        <v>0</v>
      </c>
    </row>
    <row r="1813" spans="1:6" x14ac:dyDescent="0.25">
      <c r="A1813" s="63" t="s">
        <v>103</v>
      </c>
      <c r="B1813" s="64">
        <v>490696832</v>
      </c>
      <c r="C1813" s="64">
        <v>8901736028516</v>
      </c>
      <c r="D1813" s="63" t="s">
        <v>1207</v>
      </c>
      <c r="E1813" s="65">
        <f>IFERROR(VLOOKUP(C1813,Pivot!A:B,2,0),0)</f>
        <v>0</v>
      </c>
      <c r="F1813" s="65">
        <f>IFERROR(VLOOKUP(C1813,Pivot!A:C,3,0),0)</f>
        <v>0</v>
      </c>
    </row>
    <row r="1814" spans="1:6" x14ac:dyDescent="0.25">
      <c r="A1814" s="63" t="s">
        <v>103</v>
      </c>
      <c r="B1814" s="64">
        <v>490696833</v>
      </c>
      <c r="C1814" s="64">
        <v>8901736028523</v>
      </c>
      <c r="D1814" s="63" t="s">
        <v>1208</v>
      </c>
      <c r="E1814" s="65">
        <f>IFERROR(VLOOKUP(C1814,Pivot!A:B,2,0),0)</f>
        <v>0</v>
      </c>
      <c r="F1814" s="65">
        <f>IFERROR(VLOOKUP(C1814,Pivot!A:C,3,0),0)</f>
        <v>0</v>
      </c>
    </row>
    <row r="1815" spans="1:6" x14ac:dyDescent="0.25">
      <c r="A1815" s="63" t="s">
        <v>103</v>
      </c>
      <c r="B1815" s="64">
        <v>490696861</v>
      </c>
      <c r="C1815" s="64">
        <v>27084856019</v>
      </c>
      <c r="D1815" s="63" t="s">
        <v>1209</v>
      </c>
      <c r="E1815" s="65">
        <f>IFERROR(VLOOKUP(C1815,Pivot!A:B,2,0),0)</f>
        <v>0</v>
      </c>
      <c r="F1815" s="65">
        <f>IFERROR(VLOOKUP(C1815,Pivot!A:C,3,0),0)</f>
        <v>0</v>
      </c>
    </row>
    <row r="1816" spans="1:6" x14ac:dyDescent="0.25">
      <c r="A1816" s="63" t="s">
        <v>103</v>
      </c>
      <c r="B1816" s="64">
        <v>490696861</v>
      </c>
      <c r="C1816" s="64">
        <v>490696861</v>
      </c>
      <c r="D1816" s="63" t="s">
        <v>1209</v>
      </c>
      <c r="E1816" s="65">
        <f>IFERROR(VLOOKUP(C1816,Pivot!A:B,2,0),0)</f>
        <v>0</v>
      </c>
      <c r="F1816" s="65">
        <f>IFERROR(VLOOKUP(C1816,Pivot!A:C,3,0),0)</f>
        <v>0</v>
      </c>
    </row>
    <row r="1817" spans="1:6" x14ac:dyDescent="0.25">
      <c r="A1817" s="63" t="s">
        <v>103</v>
      </c>
      <c r="B1817" s="64">
        <v>490696861</v>
      </c>
      <c r="C1817" s="64">
        <v>887961374223</v>
      </c>
      <c r="D1817" s="63" t="s">
        <v>1209</v>
      </c>
      <c r="E1817" s="65">
        <f>IFERROR(VLOOKUP(C1817,Pivot!A:B,2,0),0)</f>
        <v>0</v>
      </c>
      <c r="F1817" s="65">
        <f>IFERROR(VLOOKUP(C1817,Pivot!A:C,3,0),0)</f>
        <v>0</v>
      </c>
    </row>
    <row r="1818" spans="1:6" x14ac:dyDescent="0.25">
      <c r="A1818" s="63" t="s">
        <v>103</v>
      </c>
      <c r="B1818" s="64">
        <v>490696976</v>
      </c>
      <c r="C1818" s="64">
        <v>4006592414559</v>
      </c>
      <c r="D1818" s="63" t="s">
        <v>1210</v>
      </c>
      <c r="E1818" s="65">
        <f>IFERROR(VLOOKUP(C1818,Pivot!A:B,2,0),0)</f>
        <v>0</v>
      </c>
      <c r="F1818" s="65">
        <f>IFERROR(VLOOKUP(C1818,Pivot!A:C,3,0),0)</f>
        <v>0</v>
      </c>
    </row>
    <row r="1819" spans="1:6" x14ac:dyDescent="0.25">
      <c r="A1819" s="63" t="s">
        <v>103</v>
      </c>
      <c r="B1819" s="64">
        <v>490697133</v>
      </c>
      <c r="C1819" s="64">
        <v>708431191457</v>
      </c>
      <c r="D1819" s="63" t="s">
        <v>1211</v>
      </c>
      <c r="E1819" s="65">
        <f>IFERROR(VLOOKUP(C1819,Pivot!A:B,2,0),0)</f>
        <v>0</v>
      </c>
      <c r="F1819" s="65">
        <f>IFERROR(VLOOKUP(C1819,Pivot!A:C,3,0),0)</f>
        <v>0</v>
      </c>
    </row>
    <row r="1820" spans="1:6" x14ac:dyDescent="0.25">
      <c r="A1820" s="63" t="s">
        <v>103</v>
      </c>
      <c r="B1820" s="64">
        <v>490697133</v>
      </c>
      <c r="C1820" s="64">
        <v>8901736029582</v>
      </c>
      <c r="D1820" s="63" t="s">
        <v>1211</v>
      </c>
      <c r="E1820" s="65">
        <f>IFERROR(VLOOKUP(C1820,Pivot!A:B,2,0),0)</f>
        <v>0</v>
      </c>
      <c r="F1820" s="65">
        <f>IFERROR(VLOOKUP(C1820,Pivot!A:C,3,0),0)</f>
        <v>0</v>
      </c>
    </row>
    <row r="1821" spans="1:6" x14ac:dyDescent="0.25">
      <c r="A1821" s="63" t="s">
        <v>103</v>
      </c>
      <c r="B1821" s="64">
        <v>490697134</v>
      </c>
      <c r="C1821" s="64">
        <v>8901736029599</v>
      </c>
      <c r="D1821" s="63" t="s">
        <v>1212</v>
      </c>
      <c r="E1821" s="65">
        <f>IFERROR(VLOOKUP(C1821,Pivot!A:B,2,0),0)</f>
        <v>0</v>
      </c>
      <c r="F1821" s="65">
        <f>IFERROR(VLOOKUP(C1821,Pivot!A:C,3,0),0)</f>
        <v>0</v>
      </c>
    </row>
    <row r="1822" spans="1:6" x14ac:dyDescent="0.25">
      <c r="A1822" s="63" t="s">
        <v>103</v>
      </c>
      <c r="B1822" s="64">
        <v>490702202</v>
      </c>
      <c r="C1822" s="64">
        <v>5014429500909</v>
      </c>
      <c r="D1822" s="63" t="s">
        <v>1213</v>
      </c>
      <c r="E1822" s="65">
        <f>IFERROR(VLOOKUP(C1822,Pivot!A:B,2,0),0)</f>
        <v>0</v>
      </c>
      <c r="F1822" s="65">
        <f>IFERROR(VLOOKUP(C1822,Pivot!A:C,3,0),0)</f>
        <v>0</v>
      </c>
    </row>
    <row r="1823" spans="1:6" x14ac:dyDescent="0.25">
      <c r="A1823" s="63" t="s">
        <v>103</v>
      </c>
      <c r="B1823" s="64">
        <v>490702224</v>
      </c>
      <c r="C1823" s="64">
        <v>6944588200916</v>
      </c>
      <c r="D1823" s="63" t="s">
        <v>1214</v>
      </c>
      <c r="E1823" s="65">
        <f>IFERROR(VLOOKUP(C1823,Pivot!A:B,2,0),0)</f>
        <v>0</v>
      </c>
      <c r="F1823" s="65">
        <f>IFERROR(VLOOKUP(C1823,Pivot!A:C,3,0),0)</f>
        <v>0</v>
      </c>
    </row>
    <row r="1824" spans="1:6" x14ac:dyDescent="0.25">
      <c r="A1824" s="63" t="s">
        <v>103</v>
      </c>
      <c r="B1824" s="64">
        <v>490702226</v>
      </c>
      <c r="C1824" s="64">
        <v>6944588207045</v>
      </c>
      <c r="D1824" s="63" t="s">
        <v>1215</v>
      </c>
      <c r="E1824" s="65">
        <f>IFERROR(VLOOKUP(C1824,Pivot!A:B,2,0),0)</f>
        <v>0</v>
      </c>
      <c r="F1824" s="65">
        <f>IFERROR(VLOOKUP(C1824,Pivot!A:C,3,0),0)</f>
        <v>0</v>
      </c>
    </row>
    <row r="1825" spans="1:6" x14ac:dyDescent="0.25">
      <c r="A1825" s="63" t="s">
        <v>103</v>
      </c>
      <c r="B1825" s="64">
        <v>490702229</v>
      </c>
      <c r="C1825" s="64">
        <v>6944588210533</v>
      </c>
      <c r="D1825" s="63" t="s">
        <v>1216</v>
      </c>
      <c r="E1825" s="65">
        <f>IFERROR(VLOOKUP(C1825,Pivot!A:B,2,0),0)</f>
        <v>0</v>
      </c>
      <c r="F1825" s="65">
        <f>IFERROR(VLOOKUP(C1825,Pivot!A:C,3,0),0)</f>
        <v>0</v>
      </c>
    </row>
    <row r="1826" spans="1:6" x14ac:dyDescent="0.25">
      <c r="A1826" s="63" t="s">
        <v>103</v>
      </c>
      <c r="B1826" s="64">
        <v>490702230</v>
      </c>
      <c r="C1826" s="64">
        <v>6944588210540</v>
      </c>
      <c r="D1826" s="63" t="s">
        <v>1217</v>
      </c>
      <c r="E1826" s="65">
        <f>IFERROR(VLOOKUP(C1826,Pivot!A:B,2,0),0)</f>
        <v>0</v>
      </c>
      <c r="F1826" s="65">
        <f>IFERROR(VLOOKUP(C1826,Pivot!A:C,3,0),0)</f>
        <v>0</v>
      </c>
    </row>
    <row r="1827" spans="1:6" x14ac:dyDescent="0.25">
      <c r="A1827" s="63" t="s">
        <v>103</v>
      </c>
      <c r="B1827" s="64">
        <v>490702232</v>
      </c>
      <c r="C1827" s="64">
        <v>6944588210625</v>
      </c>
      <c r="D1827" s="63" t="s">
        <v>1218</v>
      </c>
      <c r="E1827" s="65">
        <f>IFERROR(VLOOKUP(C1827,Pivot!A:B,2,0),0)</f>
        <v>0</v>
      </c>
      <c r="F1827" s="65">
        <f>IFERROR(VLOOKUP(C1827,Pivot!A:C,3,0),0)</f>
        <v>0</v>
      </c>
    </row>
    <row r="1828" spans="1:6" x14ac:dyDescent="0.25">
      <c r="A1828" s="63" t="s">
        <v>103</v>
      </c>
      <c r="B1828" s="64">
        <v>490702233</v>
      </c>
      <c r="C1828" s="64">
        <v>6944588210663</v>
      </c>
      <c r="D1828" s="63" t="s">
        <v>1219</v>
      </c>
      <c r="E1828" s="65">
        <f>IFERROR(VLOOKUP(C1828,Pivot!A:B,2,0),0)</f>
        <v>0</v>
      </c>
      <c r="F1828" s="65">
        <f>IFERROR(VLOOKUP(C1828,Pivot!A:C,3,0),0)</f>
        <v>0</v>
      </c>
    </row>
    <row r="1829" spans="1:6" x14ac:dyDescent="0.25">
      <c r="A1829" s="63" t="s">
        <v>103</v>
      </c>
      <c r="B1829" s="64">
        <v>490702234</v>
      </c>
      <c r="C1829" s="64">
        <v>6944588210724</v>
      </c>
      <c r="D1829" s="63" t="s">
        <v>1220</v>
      </c>
      <c r="E1829" s="65">
        <f>IFERROR(VLOOKUP(C1829,Pivot!A:B,2,0),0)</f>
        <v>0</v>
      </c>
      <c r="F1829" s="65">
        <f>IFERROR(VLOOKUP(C1829,Pivot!A:C,3,0),0)</f>
        <v>0</v>
      </c>
    </row>
    <row r="1830" spans="1:6" x14ac:dyDescent="0.25">
      <c r="A1830" s="63" t="s">
        <v>103</v>
      </c>
      <c r="B1830" s="64">
        <v>490702240</v>
      </c>
      <c r="C1830" s="64">
        <v>6944588200985</v>
      </c>
      <c r="D1830" s="63" t="s">
        <v>1221</v>
      </c>
      <c r="E1830" s="65">
        <f>IFERROR(VLOOKUP(C1830,Pivot!A:B,2,0),0)</f>
        <v>0</v>
      </c>
      <c r="F1830" s="65">
        <f>IFERROR(VLOOKUP(C1830,Pivot!A:C,3,0),0)</f>
        <v>0</v>
      </c>
    </row>
    <row r="1831" spans="1:6" x14ac:dyDescent="0.25">
      <c r="A1831" s="63" t="s">
        <v>103</v>
      </c>
      <c r="B1831" s="64">
        <v>490702249</v>
      </c>
      <c r="C1831" s="64">
        <v>6944588230012</v>
      </c>
      <c r="D1831" s="63" t="s">
        <v>1222</v>
      </c>
      <c r="E1831" s="65">
        <f>IFERROR(VLOOKUP(C1831,Pivot!A:B,2,0),0)</f>
        <v>0</v>
      </c>
      <c r="F1831" s="65">
        <f>IFERROR(VLOOKUP(C1831,Pivot!A:C,3,0),0)</f>
        <v>0</v>
      </c>
    </row>
    <row r="1832" spans="1:6" x14ac:dyDescent="0.25">
      <c r="A1832" s="63" t="s">
        <v>103</v>
      </c>
      <c r="B1832" s="64">
        <v>490702254</v>
      </c>
      <c r="C1832" s="64">
        <v>6944588230067</v>
      </c>
      <c r="D1832" s="63" t="s">
        <v>1223</v>
      </c>
      <c r="E1832" s="65">
        <f>IFERROR(VLOOKUP(C1832,Pivot!A:B,2,0),0)</f>
        <v>0</v>
      </c>
      <c r="F1832" s="65">
        <f>IFERROR(VLOOKUP(C1832,Pivot!A:C,3,0),0)</f>
        <v>0</v>
      </c>
    </row>
    <row r="1833" spans="1:6" x14ac:dyDescent="0.25">
      <c r="A1833" s="63" t="s">
        <v>103</v>
      </c>
      <c r="B1833" s="64">
        <v>490702255</v>
      </c>
      <c r="C1833" s="64">
        <v>6944588230074</v>
      </c>
      <c r="D1833" s="63" t="s">
        <v>1224</v>
      </c>
      <c r="E1833" s="65">
        <f>IFERROR(VLOOKUP(C1833,Pivot!A:B,2,0),0)</f>
        <v>0</v>
      </c>
      <c r="F1833" s="65">
        <f>IFERROR(VLOOKUP(C1833,Pivot!A:C,3,0),0)</f>
        <v>0</v>
      </c>
    </row>
    <row r="1834" spans="1:6" x14ac:dyDescent="0.25">
      <c r="A1834" s="63" t="s">
        <v>103</v>
      </c>
      <c r="B1834" s="64">
        <v>490702627</v>
      </c>
      <c r="C1834" s="64">
        <v>4005556096800</v>
      </c>
      <c r="D1834" s="63" t="s">
        <v>1225</v>
      </c>
      <c r="E1834" s="65">
        <f>IFERROR(VLOOKUP(C1834,Pivot!A:B,2,0),0)</f>
        <v>0</v>
      </c>
      <c r="F1834" s="65">
        <f>IFERROR(VLOOKUP(C1834,Pivot!A:C,3,0),0)</f>
        <v>0</v>
      </c>
    </row>
    <row r="1835" spans="1:6" x14ac:dyDescent="0.25">
      <c r="A1835" s="63" t="s">
        <v>103</v>
      </c>
      <c r="B1835" s="64">
        <v>490702638</v>
      </c>
      <c r="C1835" s="64">
        <v>4005556114146</v>
      </c>
      <c r="D1835" s="63" t="s">
        <v>1226</v>
      </c>
      <c r="E1835" s="65">
        <f>IFERROR(VLOOKUP(C1835,Pivot!A:B,2,0),0)</f>
        <v>0</v>
      </c>
      <c r="F1835" s="65">
        <f>IFERROR(VLOOKUP(C1835,Pivot!A:C,3,0),0)</f>
        <v>0</v>
      </c>
    </row>
    <row r="1836" spans="1:6" x14ac:dyDescent="0.25">
      <c r="A1836" s="63" t="s">
        <v>103</v>
      </c>
      <c r="B1836" s="64">
        <v>490702638</v>
      </c>
      <c r="C1836" s="64">
        <v>4005556841974</v>
      </c>
      <c r="D1836" s="63" t="s">
        <v>1226</v>
      </c>
      <c r="E1836" s="65">
        <f>IFERROR(VLOOKUP(C1836,Pivot!A:B,2,0),0)</f>
        <v>0</v>
      </c>
      <c r="F1836" s="65">
        <f>IFERROR(VLOOKUP(C1836,Pivot!A:C,3,0),0)</f>
        <v>0</v>
      </c>
    </row>
    <row r="1837" spans="1:6" x14ac:dyDescent="0.25">
      <c r="A1837" s="63" t="s">
        <v>103</v>
      </c>
      <c r="B1837" s="64">
        <v>490702751</v>
      </c>
      <c r="C1837" s="64">
        <v>8901383959034</v>
      </c>
      <c r="D1837" s="63" t="s">
        <v>1227</v>
      </c>
      <c r="E1837" s="65">
        <f>IFERROR(VLOOKUP(C1837,Pivot!A:B,2,0),0)</f>
        <v>0</v>
      </c>
      <c r="F1837" s="65">
        <f>IFERROR(VLOOKUP(C1837,Pivot!A:C,3,0),0)</f>
        <v>0</v>
      </c>
    </row>
    <row r="1838" spans="1:6" x14ac:dyDescent="0.25">
      <c r="A1838" s="63" t="s">
        <v>103</v>
      </c>
      <c r="B1838" s="64">
        <v>490702751</v>
      </c>
      <c r="C1838" s="64">
        <v>8901383959041</v>
      </c>
      <c r="D1838" s="63" t="s">
        <v>1227</v>
      </c>
      <c r="E1838" s="65">
        <f>IFERROR(VLOOKUP(C1838,Pivot!A:B,2,0),0)</f>
        <v>0</v>
      </c>
      <c r="F1838" s="65">
        <f>IFERROR(VLOOKUP(C1838,Pivot!A:C,3,0),0)</f>
        <v>0</v>
      </c>
    </row>
    <row r="1839" spans="1:6" x14ac:dyDescent="0.25">
      <c r="A1839" s="63" t="s">
        <v>103</v>
      </c>
      <c r="B1839" s="64">
        <v>490703432</v>
      </c>
      <c r="C1839" s="64">
        <v>8906022083026</v>
      </c>
      <c r="D1839" s="63" t="s">
        <v>1228</v>
      </c>
      <c r="E1839" s="65">
        <f>IFERROR(VLOOKUP(C1839,Pivot!A:B,2,0),0)</f>
        <v>0</v>
      </c>
      <c r="F1839" s="65">
        <f>IFERROR(VLOOKUP(C1839,Pivot!A:C,3,0),0)</f>
        <v>0</v>
      </c>
    </row>
    <row r="1840" spans="1:6" x14ac:dyDescent="0.25">
      <c r="A1840" s="63" t="s">
        <v>103</v>
      </c>
      <c r="B1840" s="64">
        <v>490719919</v>
      </c>
      <c r="C1840" s="64">
        <v>8901736028592</v>
      </c>
      <c r="D1840" s="63" t="s">
        <v>1229</v>
      </c>
      <c r="E1840" s="65">
        <f>IFERROR(VLOOKUP(C1840,Pivot!A:B,2,0),0)</f>
        <v>0</v>
      </c>
      <c r="F1840" s="65">
        <f>IFERROR(VLOOKUP(C1840,Pivot!A:C,3,0),0)</f>
        <v>0</v>
      </c>
    </row>
    <row r="1841" spans="1:6" x14ac:dyDescent="0.25">
      <c r="A1841" s="63" t="s">
        <v>103</v>
      </c>
      <c r="B1841" s="64">
        <v>490719920</v>
      </c>
      <c r="C1841" s="64">
        <v>8901736028608</v>
      </c>
      <c r="D1841" s="63" t="s">
        <v>1230</v>
      </c>
      <c r="E1841" s="65">
        <f>IFERROR(VLOOKUP(C1841,Pivot!A:B,2,0),0)</f>
        <v>0</v>
      </c>
      <c r="F1841" s="65">
        <f>IFERROR(VLOOKUP(C1841,Pivot!A:C,3,0),0)</f>
        <v>0</v>
      </c>
    </row>
    <row r="1842" spans="1:6" x14ac:dyDescent="0.25">
      <c r="A1842" s="63" t="s">
        <v>103</v>
      </c>
      <c r="B1842" s="64">
        <v>490719981</v>
      </c>
      <c r="C1842" s="64">
        <v>6930751302082</v>
      </c>
      <c r="D1842" s="63" t="s">
        <v>1231</v>
      </c>
      <c r="E1842" s="65">
        <f>IFERROR(VLOOKUP(C1842,Pivot!A:B,2,0),0)</f>
        <v>0</v>
      </c>
      <c r="F1842" s="65">
        <f>IFERROR(VLOOKUP(C1842,Pivot!A:C,3,0),0)</f>
        <v>0</v>
      </c>
    </row>
    <row r="1843" spans="1:6" x14ac:dyDescent="0.25">
      <c r="A1843" s="63" t="s">
        <v>103</v>
      </c>
      <c r="B1843" s="64">
        <v>490734187</v>
      </c>
      <c r="C1843" s="64">
        <v>11543346234</v>
      </c>
      <c r="D1843" s="63" t="s">
        <v>1232</v>
      </c>
      <c r="E1843" s="65">
        <f>IFERROR(VLOOKUP(C1843,Pivot!A:B,2,0),0)</f>
        <v>0</v>
      </c>
      <c r="F1843" s="65">
        <f>IFERROR(VLOOKUP(C1843,Pivot!A:C,3,0),0)</f>
        <v>0</v>
      </c>
    </row>
    <row r="1844" spans="1:6" x14ac:dyDescent="0.25">
      <c r="A1844" s="63" t="s">
        <v>103</v>
      </c>
      <c r="B1844" s="64">
        <v>490734200</v>
      </c>
      <c r="C1844" s="64">
        <v>11543346630</v>
      </c>
      <c r="D1844" s="63" t="s">
        <v>1233</v>
      </c>
      <c r="E1844" s="65">
        <f>IFERROR(VLOOKUP(C1844,Pivot!A:B,2,0),0)</f>
        <v>0</v>
      </c>
      <c r="F1844" s="65">
        <f>IFERROR(VLOOKUP(C1844,Pivot!A:C,3,0),0)</f>
        <v>0</v>
      </c>
    </row>
    <row r="1845" spans="1:6" x14ac:dyDescent="0.25">
      <c r="A1845" s="63" t="s">
        <v>103</v>
      </c>
      <c r="B1845" s="64">
        <v>490734205</v>
      </c>
      <c r="C1845" s="64">
        <v>11543556503</v>
      </c>
      <c r="D1845" s="63" t="s">
        <v>1234</v>
      </c>
      <c r="E1845" s="65">
        <f>IFERROR(VLOOKUP(C1845,Pivot!A:B,2,0),0)</f>
        <v>0</v>
      </c>
      <c r="F1845" s="65">
        <f>IFERROR(VLOOKUP(C1845,Pivot!A:C,3,0),0)</f>
        <v>0</v>
      </c>
    </row>
    <row r="1846" spans="1:6" x14ac:dyDescent="0.25">
      <c r="A1846" s="63" t="s">
        <v>103</v>
      </c>
      <c r="B1846" s="64">
        <v>490737882</v>
      </c>
      <c r="C1846" s="64">
        <v>50743617928</v>
      </c>
      <c r="D1846" s="63" t="s">
        <v>1235</v>
      </c>
      <c r="E1846" s="65">
        <f>IFERROR(VLOOKUP(C1846,Pivot!A:B,2,0),0)</f>
        <v>0</v>
      </c>
      <c r="F1846" s="65">
        <f>IFERROR(VLOOKUP(C1846,Pivot!A:C,3,0),0)</f>
        <v>0</v>
      </c>
    </row>
    <row r="1847" spans="1:6" x14ac:dyDescent="0.25">
      <c r="A1847" s="63" t="s">
        <v>103</v>
      </c>
      <c r="B1847" s="64">
        <v>490737887</v>
      </c>
      <c r="C1847" s="64">
        <v>50743616372</v>
      </c>
      <c r="D1847" s="63" t="s">
        <v>1236</v>
      </c>
      <c r="E1847" s="65">
        <f>IFERROR(VLOOKUP(C1847,Pivot!A:B,2,0),0)</f>
        <v>0</v>
      </c>
      <c r="F1847" s="65">
        <f>IFERROR(VLOOKUP(C1847,Pivot!A:C,3,0),0)</f>
        <v>0</v>
      </c>
    </row>
    <row r="1848" spans="1:6" x14ac:dyDescent="0.25">
      <c r="A1848" s="63" t="s">
        <v>103</v>
      </c>
      <c r="B1848" s="64">
        <v>490737894</v>
      </c>
      <c r="C1848" s="64">
        <v>42499150675</v>
      </c>
      <c r="D1848" s="63" t="s">
        <v>1237</v>
      </c>
      <c r="E1848" s="65">
        <f>IFERROR(VLOOKUP(C1848,Pivot!A:B,2,0),0)</f>
        <v>0</v>
      </c>
      <c r="F1848" s="65">
        <f>IFERROR(VLOOKUP(C1848,Pivot!A:C,3,0),0)</f>
        <v>0</v>
      </c>
    </row>
    <row r="1849" spans="1:6" x14ac:dyDescent="0.25">
      <c r="A1849" s="63" t="s">
        <v>103</v>
      </c>
      <c r="B1849" s="64">
        <v>490738937</v>
      </c>
      <c r="C1849" s="64">
        <v>27084877489</v>
      </c>
      <c r="D1849" s="63" t="s">
        <v>1238</v>
      </c>
      <c r="E1849" s="65">
        <f>IFERROR(VLOOKUP(C1849,Pivot!A:B,2,0),0)</f>
        <v>0</v>
      </c>
      <c r="F1849" s="65">
        <f>IFERROR(VLOOKUP(C1849,Pivot!A:C,3,0),0)</f>
        <v>0</v>
      </c>
    </row>
    <row r="1850" spans="1:6" x14ac:dyDescent="0.25">
      <c r="A1850" s="63" t="s">
        <v>103</v>
      </c>
      <c r="B1850" s="64">
        <v>490748781</v>
      </c>
      <c r="C1850" s="64">
        <v>490748781</v>
      </c>
      <c r="D1850" s="63" t="s">
        <v>1239</v>
      </c>
      <c r="E1850" s="65">
        <f>IFERROR(VLOOKUP(C1850,Pivot!A:B,2,0),0)</f>
        <v>0</v>
      </c>
      <c r="F1850" s="65">
        <f>IFERROR(VLOOKUP(C1850,Pivot!A:C,3,0),0)</f>
        <v>0</v>
      </c>
    </row>
    <row r="1851" spans="1:6" x14ac:dyDescent="0.25">
      <c r="A1851" s="63" t="s">
        <v>103</v>
      </c>
      <c r="B1851" s="64">
        <v>490749115</v>
      </c>
      <c r="C1851" s="64">
        <v>490749115</v>
      </c>
      <c r="D1851" s="63" t="s">
        <v>1240</v>
      </c>
      <c r="E1851" s="65">
        <f>IFERROR(VLOOKUP(C1851,Pivot!A:B,2,0),0)</f>
        <v>0</v>
      </c>
      <c r="F1851" s="65">
        <f>IFERROR(VLOOKUP(C1851,Pivot!A:C,3,0),0)</f>
        <v>0</v>
      </c>
    </row>
    <row r="1852" spans="1:6" x14ac:dyDescent="0.25">
      <c r="A1852" s="63" t="s">
        <v>103</v>
      </c>
      <c r="B1852" s="64">
        <v>490749115</v>
      </c>
      <c r="C1852" s="64">
        <v>5015353239866</v>
      </c>
      <c r="D1852" s="63" t="s">
        <v>1240</v>
      </c>
      <c r="E1852" s="65">
        <f>IFERROR(VLOOKUP(C1852,Pivot!A:B,2,0),0)</f>
        <v>0</v>
      </c>
      <c r="F1852" s="65">
        <f>IFERROR(VLOOKUP(C1852,Pivot!A:C,3,0),0)</f>
        <v>0</v>
      </c>
    </row>
    <row r="1853" spans="1:6" x14ac:dyDescent="0.25">
      <c r="A1853" s="63" t="s">
        <v>103</v>
      </c>
      <c r="B1853" s="64">
        <v>490749260</v>
      </c>
      <c r="C1853" s="64">
        <v>490749260</v>
      </c>
      <c r="D1853" s="63" t="s">
        <v>1241</v>
      </c>
      <c r="E1853" s="65">
        <f>IFERROR(VLOOKUP(C1853,Pivot!A:B,2,0),0)</f>
        <v>0</v>
      </c>
      <c r="F1853" s="65">
        <f>IFERROR(VLOOKUP(C1853,Pivot!A:C,3,0),0)</f>
        <v>0</v>
      </c>
    </row>
    <row r="1854" spans="1:6" x14ac:dyDescent="0.25">
      <c r="A1854" s="63" t="s">
        <v>103</v>
      </c>
      <c r="B1854" s="64">
        <v>490749273</v>
      </c>
      <c r="C1854" s="64">
        <v>490749273</v>
      </c>
      <c r="D1854" s="63" t="s">
        <v>1242</v>
      </c>
      <c r="E1854" s="65">
        <f>IFERROR(VLOOKUP(C1854,Pivot!A:B,2,0),0)</f>
        <v>0</v>
      </c>
      <c r="F1854" s="65">
        <f>IFERROR(VLOOKUP(C1854,Pivot!A:C,3,0),0)</f>
        <v>0</v>
      </c>
    </row>
    <row r="1855" spans="1:6" x14ac:dyDescent="0.25">
      <c r="A1855" s="63" t="s">
        <v>103</v>
      </c>
      <c r="B1855" s="64">
        <v>490749337</v>
      </c>
      <c r="C1855" s="64">
        <v>4006592670832</v>
      </c>
      <c r="D1855" s="63" t="s">
        <v>1243</v>
      </c>
      <c r="E1855" s="65">
        <f>IFERROR(VLOOKUP(C1855,Pivot!A:B,2,0),0)</f>
        <v>0</v>
      </c>
      <c r="F1855" s="65">
        <f>IFERROR(VLOOKUP(C1855,Pivot!A:C,3,0),0)</f>
        <v>0</v>
      </c>
    </row>
    <row r="1856" spans="1:6" x14ac:dyDescent="0.25">
      <c r="A1856" s="63" t="s">
        <v>103</v>
      </c>
      <c r="B1856" s="64">
        <v>490749343</v>
      </c>
      <c r="C1856" s="64">
        <v>4006592570736</v>
      </c>
      <c r="D1856" s="63" t="s">
        <v>1244</v>
      </c>
      <c r="E1856" s="65">
        <f>IFERROR(VLOOKUP(C1856,Pivot!A:B,2,0),0)</f>
        <v>0</v>
      </c>
      <c r="F1856" s="65">
        <f>IFERROR(VLOOKUP(C1856,Pivot!A:C,3,0),0)</f>
        <v>0</v>
      </c>
    </row>
    <row r="1857" spans="1:6" x14ac:dyDescent="0.25">
      <c r="A1857" s="63" t="s">
        <v>103</v>
      </c>
      <c r="B1857" s="64">
        <v>490749344</v>
      </c>
      <c r="C1857" s="64">
        <v>4006592504618</v>
      </c>
      <c r="D1857" s="63" t="s">
        <v>1245</v>
      </c>
      <c r="E1857" s="65">
        <f>IFERROR(VLOOKUP(C1857,Pivot!A:B,2,0),0)</f>
        <v>0</v>
      </c>
      <c r="F1857" s="65">
        <f>IFERROR(VLOOKUP(C1857,Pivot!A:C,3,0),0)</f>
        <v>0</v>
      </c>
    </row>
    <row r="1858" spans="1:6" x14ac:dyDescent="0.25">
      <c r="A1858" s="63" t="s">
        <v>103</v>
      </c>
      <c r="B1858" s="64">
        <v>490749351</v>
      </c>
      <c r="C1858" s="64">
        <v>4006592414566</v>
      </c>
      <c r="D1858" s="63" t="s">
        <v>1246</v>
      </c>
      <c r="E1858" s="65">
        <f>IFERROR(VLOOKUP(C1858,Pivot!A:B,2,0),0)</f>
        <v>0</v>
      </c>
      <c r="F1858" s="65">
        <f>IFERROR(VLOOKUP(C1858,Pivot!A:C,3,0),0)</f>
        <v>0</v>
      </c>
    </row>
    <row r="1859" spans="1:6" x14ac:dyDescent="0.25">
      <c r="A1859" s="63" t="s">
        <v>103</v>
      </c>
      <c r="B1859" s="64">
        <v>490749527</v>
      </c>
      <c r="C1859" s="64">
        <v>90159151524</v>
      </c>
      <c r="D1859" s="63" t="s">
        <v>1247</v>
      </c>
      <c r="E1859" s="65">
        <f>IFERROR(VLOOKUP(C1859,Pivot!A:B,2,0),0)</f>
        <v>0</v>
      </c>
      <c r="F1859" s="65">
        <f>IFERROR(VLOOKUP(C1859,Pivot!A:C,3,0),0)</f>
        <v>0</v>
      </c>
    </row>
    <row r="1860" spans="1:6" x14ac:dyDescent="0.25">
      <c r="A1860" s="63" t="s">
        <v>103</v>
      </c>
      <c r="B1860" s="64">
        <v>490749616</v>
      </c>
      <c r="C1860" s="64">
        <v>8906022394801</v>
      </c>
      <c r="D1860" s="63" t="s">
        <v>1248</v>
      </c>
      <c r="E1860" s="65">
        <f>IFERROR(VLOOKUP(C1860,Pivot!A:B,2,0),0)</f>
        <v>0</v>
      </c>
      <c r="F1860" s="65">
        <f>IFERROR(VLOOKUP(C1860,Pivot!A:C,3,0),0)</f>
        <v>0</v>
      </c>
    </row>
    <row r="1861" spans="1:6" x14ac:dyDescent="0.25">
      <c r="A1861" s="63" t="s">
        <v>103</v>
      </c>
      <c r="B1861" s="64">
        <v>490749652</v>
      </c>
      <c r="C1861" s="64">
        <v>27084595765</v>
      </c>
      <c r="D1861" s="63" t="s">
        <v>1249</v>
      </c>
      <c r="E1861" s="65">
        <f>IFERROR(VLOOKUP(C1861,Pivot!A:B,2,0),0)</f>
        <v>0</v>
      </c>
      <c r="F1861" s="65">
        <f>IFERROR(VLOOKUP(C1861,Pivot!A:C,3,0),0)</f>
        <v>0</v>
      </c>
    </row>
    <row r="1862" spans="1:6" x14ac:dyDescent="0.25">
      <c r="A1862" s="63" t="s">
        <v>103</v>
      </c>
      <c r="B1862" s="64">
        <v>490749652</v>
      </c>
      <c r="C1862" s="64">
        <v>27084595772</v>
      </c>
      <c r="D1862" s="63" t="s">
        <v>1249</v>
      </c>
      <c r="E1862" s="65">
        <f>IFERROR(VLOOKUP(C1862,Pivot!A:B,2,0),0)</f>
        <v>0</v>
      </c>
      <c r="F1862" s="65">
        <f>IFERROR(VLOOKUP(C1862,Pivot!A:C,3,0),0)</f>
        <v>0</v>
      </c>
    </row>
    <row r="1863" spans="1:6" x14ac:dyDescent="0.25">
      <c r="A1863" s="63" t="s">
        <v>103</v>
      </c>
      <c r="B1863" s="64">
        <v>490749652</v>
      </c>
      <c r="C1863" s="64">
        <v>27084595789</v>
      </c>
      <c r="D1863" s="63" t="s">
        <v>1249</v>
      </c>
      <c r="E1863" s="65">
        <f>IFERROR(VLOOKUP(C1863,Pivot!A:B,2,0),0)</f>
        <v>0</v>
      </c>
      <c r="F1863" s="65">
        <f>IFERROR(VLOOKUP(C1863,Pivot!A:C,3,0),0)</f>
        <v>0</v>
      </c>
    </row>
    <row r="1864" spans="1:6" x14ac:dyDescent="0.25">
      <c r="A1864" s="63" t="s">
        <v>103</v>
      </c>
      <c r="B1864" s="64">
        <v>490749652</v>
      </c>
      <c r="C1864" s="64">
        <v>887961836868</v>
      </c>
      <c r="D1864" s="63" t="s">
        <v>1249</v>
      </c>
      <c r="E1864" s="65">
        <f>IFERROR(VLOOKUP(C1864,Pivot!A:B,2,0),0)</f>
        <v>0</v>
      </c>
      <c r="F1864" s="65">
        <f>IFERROR(VLOOKUP(C1864,Pivot!A:C,3,0),0)</f>
        <v>0</v>
      </c>
    </row>
    <row r="1865" spans="1:6" x14ac:dyDescent="0.25">
      <c r="A1865" s="63" t="s">
        <v>103</v>
      </c>
      <c r="B1865" s="64">
        <v>490749652</v>
      </c>
      <c r="C1865" s="64">
        <v>887961836875</v>
      </c>
      <c r="D1865" s="63" t="s">
        <v>1249</v>
      </c>
      <c r="E1865" s="65">
        <f>IFERROR(VLOOKUP(C1865,Pivot!A:B,2,0),0)</f>
        <v>0</v>
      </c>
      <c r="F1865" s="65">
        <f>IFERROR(VLOOKUP(C1865,Pivot!A:C,3,0),0)</f>
        <v>0</v>
      </c>
    </row>
    <row r="1866" spans="1:6" x14ac:dyDescent="0.25">
      <c r="A1866" s="63" t="s">
        <v>103</v>
      </c>
      <c r="B1866" s="64">
        <v>490749652</v>
      </c>
      <c r="C1866" s="64">
        <v>887961850369</v>
      </c>
      <c r="D1866" s="63" t="s">
        <v>1249</v>
      </c>
      <c r="E1866" s="65">
        <f>IFERROR(VLOOKUP(C1866,Pivot!A:B,2,0),0)</f>
        <v>0</v>
      </c>
      <c r="F1866" s="65">
        <f>IFERROR(VLOOKUP(C1866,Pivot!A:C,3,0),0)</f>
        <v>0</v>
      </c>
    </row>
    <row r="1867" spans="1:6" x14ac:dyDescent="0.25">
      <c r="A1867" s="63" t="s">
        <v>103</v>
      </c>
      <c r="B1867" s="64">
        <v>490749660</v>
      </c>
      <c r="C1867" s="64">
        <v>27084859737</v>
      </c>
      <c r="D1867" s="63" t="s">
        <v>1250</v>
      </c>
      <c r="E1867" s="65">
        <f>IFERROR(VLOOKUP(C1867,Pivot!A:B,2,0),0)</f>
        <v>0</v>
      </c>
      <c r="F1867" s="65">
        <f>IFERROR(VLOOKUP(C1867,Pivot!A:C,3,0),0)</f>
        <v>0</v>
      </c>
    </row>
    <row r="1868" spans="1:6" x14ac:dyDescent="0.25">
      <c r="A1868" s="63" t="s">
        <v>103</v>
      </c>
      <c r="B1868" s="64">
        <v>490749660</v>
      </c>
      <c r="C1868" s="64">
        <v>27084859744</v>
      </c>
      <c r="D1868" s="63" t="s">
        <v>1250</v>
      </c>
      <c r="E1868" s="65">
        <f>IFERROR(VLOOKUP(C1868,Pivot!A:B,2,0),0)</f>
        <v>0</v>
      </c>
      <c r="F1868" s="65">
        <f>IFERROR(VLOOKUP(C1868,Pivot!A:C,3,0),0)</f>
        <v>0</v>
      </c>
    </row>
    <row r="1869" spans="1:6" x14ac:dyDescent="0.25">
      <c r="A1869" s="63" t="s">
        <v>103</v>
      </c>
      <c r="B1869" s="64">
        <v>490749660</v>
      </c>
      <c r="C1869" s="64">
        <v>27084859751</v>
      </c>
      <c r="D1869" s="63" t="s">
        <v>1250</v>
      </c>
      <c r="E1869" s="65">
        <f>IFERROR(VLOOKUP(C1869,Pivot!A:B,2,0),0)</f>
        <v>0</v>
      </c>
      <c r="F1869" s="65">
        <f>IFERROR(VLOOKUP(C1869,Pivot!A:C,3,0),0)</f>
        <v>0</v>
      </c>
    </row>
    <row r="1870" spans="1:6" x14ac:dyDescent="0.25">
      <c r="A1870" s="63" t="s">
        <v>103</v>
      </c>
      <c r="B1870" s="64">
        <v>490749660</v>
      </c>
      <c r="C1870" s="64">
        <v>27084859768</v>
      </c>
      <c r="D1870" s="63" t="s">
        <v>1250</v>
      </c>
      <c r="E1870" s="65">
        <f>IFERROR(VLOOKUP(C1870,Pivot!A:B,2,0),0)</f>
        <v>0</v>
      </c>
      <c r="F1870" s="65">
        <f>IFERROR(VLOOKUP(C1870,Pivot!A:C,3,0),0)</f>
        <v>0</v>
      </c>
    </row>
    <row r="1871" spans="1:6" x14ac:dyDescent="0.25">
      <c r="A1871" s="63" t="s">
        <v>103</v>
      </c>
      <c r="B1871" s="64">
        <v>490749667</v>
      </c>
      <c r="C1871" s="64">
        <v>27084806793</v>
      </c>
      <c r="D1871" s="63" t="s">
        <v>1251</v>
      </c>
      <c r="E1871" s="65">
        <f>IFERROR(VLOOKUP(C1871,Pivot!A:B,2,0),0)</f>
        <v>0</v>
      </c>
      <c r="F1871" s="65">
        <f>IFERROR(VLOOKUP(C1871,Pivot!A:C,3,0),0)</f>
        <v>0</v>
      </c>
    </row>
    <row r="1872" spans="1:6" x14ac:dyDescent="0.25">
      <c r="A1872" s="63" t="s">
        <v>103</v>
      </c>
      <c r="B1872" s="64">
        <v>490749667</v>
      </c>
      <c r="C1872" s="64">
        <v>27084907520</v>
      </c>
      <c r="D1872" s="63" t="s">
        <v>1251</v>
      </c>
      <c r="E1872" s="65">
        <f>IFERROR(VLOOKUP(C1872,Pivot!A:B,2,0),0)</f>
        <v>0</v>
      </c>
      <c r="F1872" s="65">
        <f>IFERROR(VLOOKUP(C1872,Pivot!A:C,3,0),0)</f>
        <v>0</v>
      </c>
    </row>
    <row r="1873" spans="1:6" x14ac:dyDescent="0.25">
      <c r="A1873" s="63" t="s">
        <v>103</v>
      </c>
      <c r="B1873" s="64">
        <v>490749667</v>
      </c>
      <c r="C1873" s="64">
        <v>27084907537</v>
      </c>
      <c r="D1873" s="63" t="s">
        <v>1251</v>
      </c>
      <c r="E1873" s="65">
        <f>IFERROR(VLOOKUP(C1873,Pivot!A:B,2,0),0)</f>
        <v>0</v>
      </c>
      <c r="F1873" s="65">
        <f>IFERROR(VLOOKUP(C1873,Pivot!A:C,3,0),0)</f>
        <v>0</v>
      </c>
    </row>
    <row r="1874" spans="1:6" x14ac:dyDescent="0.25">
      <c r="A1874" s="63" t="s">
        <v>103</v>
      </c>
      <c r="B1874" s="64">
        <v>490749667</v>
      </c>
      <c r="C1874" s="64">
        <v>27084907544</v>
      </c>
      <c r="D1874" s="63" t="s">
        <v>1251</v>
      </c>
      <c r="E1874" s="65">
        <f>IFERROR(VLOOKUP(C1874,Pivot!A:B,2,0),0)</f>
        <v>0</v>
      </c>
      <c r="F1874" s="65">
        <f>IFERROR(VLOOKUP(C1874,Pivot!A:C,3,0),0)</f>
        <v>0</v>
      </c>
    </row>
    <row r="1875" spans="1:6" x14ac:dyDescent="0.25">
      <c r="A1875" s="63" t="s">
        <v>103</v>
      </c>
      <c r="B1875" s="64">
        <v>490749667</v>
      </c>
      <c r="C1875" s="64">
        <v>27084907551</v>
      </c>
      <c r="D1875" s="63" t="s">
        <v>1251</v>
      </c>
      <c r="E1875" s="65">
        <f>IFERROR(VLOOKUP(C1875,Pivot!A:B,2,0),0)</f>
        <v>0</v>
      </c>
      <c r="F1875" s="65">
        <f>IFERROR(VLOOKUP(C1875,Pivot!A:C,3,0),0)</f>
        <v>0</v>
      </c>
    </row>
    <row r="1876" spans="1:6" x14ac:dyDescent="0.25">
      <c r="A1876" s="63" t="s">
        <v>103</v>
      </c>
      <c r="B1876" s="64">
        <v>490749667</v>
      </c>
      <c r="C1876" s="64">
        <v>27084958850</v>
      </c>
      <c r="D1876" s="63" t="s">
        <v>1251</v>
      </c>
      <c r="E1876" s="65">
        <f>IFERROR(VLOOKUP(C1876,Pivot!A:B,2,0),0)</f>
        <v>0</v>
      </c>
      <c r="F1876" s="65">
        <f>IFERROR(VLOOKUP(C1876,Pivot!A:C,3,0),0)</f>
        <v>0</v>
      </c>
    </row>
    <row r="1877" spans="1:6" x14ac:dyDescent="0.25">
      <c r="A1877" s="63" t="s">
        <v>103</v>
      </c>
      <c r="B1877" s="64">
        <v>490749667</v>
      </c>
      <c r="C1877" s="64">
        <v>27084958867</v>
      </c>
      <c r="D1877" s="63" t="s">
        <v>1251</v>
      </c>
      <c r="E1877" s="65">
        <f>IFERROR(VLOOKUP(C1877,Pivot!A:B,2,0),0)</f>
        <v>0</v>
      </c>
      <c r="F1877" s="65">
        <f>IFERROR(VLOOKUP(C1877,Pivot!A:C,3,0),0)</f>
        <v>0</v>
      </c>
    </row>
    <row r="1878" spans="1:6" x14ac:dyDescent="0.25">
      <c r="A1878" s="63" t="s">
        <v>103</v>
      </c>
      <c r="B1878" s="64">
        <v>490749667</v>
      </c>
      <c r="C1878" s="64">
        <v>27084959154</v>
      </c>
      <c r="D1878" s="63" t="s">
        <v>1251</v>
      </c>
      <c r="E1878" s="65">
        <f>IFERROR(VLOOKUP(C1878,Pivot!A:B,2,0),0)</f>
        <v>0</v>
      </c>
      <c r="F1878" s="65">
        <f>IFERROR(VLOOKUP(C1878,Pivot!A:C,3,0),0)</f>
        <v>0</v>
      </c>
    </row>
    <row r="1879" spans="1:6" x14ac:dyDescent="0.25">
      <c r="A1879" s="63" t="s">
        <v>103</v>
      </c>
      <c r="B1879" s="64">
        <v>490749667</v>
      </c>
      <c r="C1879" s="64">
        <v>27084959161</v>
      </c>
      <c r="D1879" s="63" t="s">
        <v>1251</v>
      </c>
      <c r="E1879" s="65">
        <f>IFERROR(VLOOKUP(C1879,Pivot!A:B,2,0),0)</f>
        <v>0</v>
      </c>
      <c r="F1879" s="65">
        <f>IFERROR(VLOOKUP(C1879,Pivot!A:C,3,0),0)</f>
        <v>0</v>
      </c>
    </row>
    <row r="1880" spans="1:6" x14ac:dyDescent="0.25">
      <c r="A1880" s="63" t="s">
        <v>103</v>
      </c>
      <c r="B1880" s="64">
        <v>490749667</v>
      </c>
      <c r="C1880" s="64">
        <v>746775050429</v>
      </c>
      <c r="D1880" s="63" t="s">
        <v>1251</v>
      </c>
      <c r="E1880" s="65">
        <f>IFERROR(VLOOKUP(C1880,Pivot!A:B,2,0),0)</f>
        <v>0</v>
      </c>
      <c r="F1880" s="65">
        <f>IFERROR(VLOOKUP(C1880,Pivot!A:C,3,0),0)</f>
        <v>0</v>
      </c>
    </row>
    <row r="1881" spans="1:6" x14ac:dyDescent="0.25">
      <c r="A1881" s="63" t="s">
        <v>103</v>
      </c>
      <c r="B1881" s="64">
        <v>490749667</v>
      </c>
      <c r="C1881" s="64">
        <v>746775177911</v>
      </c>
      <c r="D1881" s="63" t="s">
        <v>1251</v>
      </c>
      <c r="E1881" s="65">
        <f>IFERROR(VLOOKUP(C1881,Pivot!A:B,2,0),0)</f>
        <v>0</v>
      </c>
      <c r="F1881" s="65">
        <f>IFERROR(VLOOKUP(C1881,Pivot!A:C,3,0),0)</f>
        <v>0</v>
      </c>
    </row>
    <row r="1882" spans="1:6" x14ac:dyDescent="0.25">
      <c r="A1882" s="63" t="s">
        <v>103</v>
      </c>
      <c r="B1882" s="64">
        <v>490749667</v>
      </c>
      <c r="C1882" s="64">
        <v>746775185381</v>
      </c>
      <c r="D1882" s="63" t="s">
        <v>1251</v>
      </c>
      <c r="E1882" s="65">
        <f>IFERROR(VLOOKUP(C1882,Pivot!A:B,2,0),0)</f>
        <v>0</v>
      </c>
      <c r="F1882" s="65">
        <f>IFERROR(VLOOKUP(C1882,Pivot!A:C,3,0),0)</f>
        <v>0</v>
      </c>
    </row>
    <row r="1883" spans="1:6" x14ac:dyDescent="0.25">
      <c r="A1883" s="63" t="s">
        <v>103</v>
      </c>
      <c r="B1883" s="64">
        <v>490749667</v>
      </c>
      <c r="C1883" s="64">
        <v>746775193744</v>
      </c>
      <c r="D1883" s="63" t="s">
        <v>1251</v>
      </c>
      <c r="E1883" s="65">
        <f>IFERROR(VLOOKUP(C1883,Pivot!A:B,2,0),0)</f>
        <v>0</v>
      </c>
      <c r="F1883" s="65">
        <f>IFERROR(VLOOKUP(C1883,Pivot!A:C,3,0),0)</f>
        <v>0</v>
      </c>
    </row>
    <row r="1884" spans="1:6" x14ac:dyDescent="0.25">
      <c r="A1884" s="63" t="s">
        <v>103</v>
      </c>
      <c r="B1884" s="64">
        <v>490749667</v>
      </c>
      <c r="C1884" s="64">
        <v>746775193751</v>
      </c>
      <c r="D1884" s="63" t="s">
        <v>1251</v>
      </c>
      <c r="E1884" s="65">
        <f>IFERROR(VLOOKUP(C1884,Pivot!A:B,2,0),0)</f>
        <v>0</v>
      </c>
      <c r="F1884" s="65">
        <f>IFERROR(VLOOKUP(C1884,Pivot!A:C,3,0),0)</f>
        <v>0</v>
      </c>
    </row>
    <row r="1885" spans="1:6" x14ac:dyDescent="0.25">
      <c r="A1885" s="63" t="s">
        <v>103</v>
      </c>
      <c r="B1885" s="64">
        <v>490750210</v>
      </c>
      <c r="C1885" s="64">
        <v>8906022394887</v>
      </c>
      <c r="D1885" s="63" t="s">
        <v>1252</v>
      </c>
      <c r="E1885" s="65">
        <f>IFERROR(VLOOKUP(C1885,Pivot!A:B,2,0),0)</f>
        <v>0</v>
      </c>
      <c r="F1885" s="65">
        <f>IFERROR(VLOOKUP(C1885,Pivot!A:C,3,0),0)</f>
        <v>0</v>
      </c>
    </row>
    <row r="1886" spans="1:6" x14ac:dyDescent="0.25">
      <c r="A1886" s="63" t="s">
        <v>103</v>
      </c>
      <c r="B1886" s="64">
        <v>490750250</v>
      </c>
      <c r="C1886" s="64">
        <v>653569506621</v>
      </c>
      <c r="D1886" s="63" t="s">
        <v>1253</v>
      </c>
      <c r="E1886" s="65">
        <f>IFERROR(VLOOKUP(C1886,Pivot!A:B,2,0),0)</f>
        <v>0</v>
      </c>
      <c r="F1886" s="65">
        <f>IFERROR(VLOOKUP(C1886,Pivot!A:C,3,0),0)</f>
        <v>0</v>
      </c>
    </row>
    <row r="1887" spans="1:6" x14ac:dyDescent="0.25">
      <c r="A1887" s="63" t="s">
        <v>103</v>
      </c>
      <c r="B1887" s="64">
        <v>490750250</v>
      </c>
      <c r="C1887" s="64">
        <v>653569506638</v>
      </c>
      <c r="D1887" s="63" t="s">
        <v>1253</v>
      </c>
      <c r="E1887" s="65">
        <f>IFERROR(VLOOKUP(C1887,Pivot!A:B,2,0),0)</f>
        <v>0</v>
      </c>
      <c r="F1887" s="65">
        <f>IFERROR(VLOOKUP(C1887,Pivot!A:C,3,0),0)</f>
        <v>0</v>
      </c>
    </row>
    <row r="1888" spans="1:6" x14ac:dyDescent="0.25">
      <c r="A1888" s="63" t="s">
        <v>103</v>
      </c>
      <c r="B1888" s="64">
        <v>490750250</v>
      </c>
      <c r="C1888" s="64">
        <v>653569506676</v>
      </c>
      <c r="D1888" s="63" t="s">
        <v>1253</v>
      </c>
      <c r="E1888" s="65">
        <f>IFERROR(VLOOKUP(C1888,Pivot!A:B,2,0),0)</f>
        <v>0</v>
      </c>
      <c r="F1888" s="65">
        <f>IFERROR(VLOOKUP(C1888,Pivot!A:C,3,0),0)</f>
        <v>0</v>
      </c>
    </row>
    <row r="1889" spans="1:6" x14ac:dyDescent="0.25">
      <c r="A1889" s="63" t="s">
        <v>103</v>
      </c>
      <c r="B1889" s="64">
        <v>490750250</v>
      </c>
      <c r="C1889" s="64">
        <v>653569506683</v>
      </c>
      <c r="D1889" s="63" t="s">
        <v>1253</v>
      </c>
      <c r="E1889" s="65">
        <f>IFERROR(VLOOKUP(C1889,Pivot!A:B,2,0),0)</f>
        <v>0</v>
      </c>
      <c r="F1889" s="65">
        <f>IFERROR(VLOOKUP(C1889,Pivot!A:C,3,0),0)</f>
        <v>0</v>
      </c>
    </row>
    <row r="1890" spans="1:6" x14ac:dyDescent="0.25">
      <c r="A1890" s="63" t="s">
        <v>103</v>
      </c>
      <c r="B1890" s="64">
        <v>490750250</v>
      </c>
      <c r="C1890" s="64">
        <v>8901383883568</v>
      </c>
      <c r="D1890" s="63" t="s">
        <v>1253</v>
      </c>
      <c r="E1890" s="65">
        <f>IFERROR(VLOOKUP(C1890,Pivot!A:B,2,0),0)</f>
        <v>0</v>
      </c>
      <c r="F1890" s="65">
        <f>IFERROR(VLOOKUP(C1890,Pivot!A:C,3,0),0)</f>
        <v>0</v>
      </c>
    </row>
    <row r="1891" spans="1:6" x14ac:dyDescent="0.25">
      <c r="A1891" s="63" t="s">
        <v>103</v>
      </c>
      <c r="B1891" s="64">
        <v>490750345</v>
      </c>
      <c r="C1891" s="64">
        <v>8901137113088</v>
      </c>
      <c r="D1891" s="63" t="s">
        <v>1254</v>
      </c>
      <c r="E1891" s="65">
        <f>IFERROR(VLOOKUP(C1891,Pivot!A:B,2,0),0)</f>
        <v>0</v>
      </c>
      <c r="F1891" s="65">
        <f>IFERROR(VLOOKUP(C1891,Pivot!A:C,3,0),0)</f>
        <v>0</v>
      </c>
    </row>
    <row r="1892" spans="1:6" x14ac:dyDescent="0.25">
      <c r="A1892" s="63" t="s">
        <v>103</v>
      </c>
      <c r="B1892" s="64">
        <v>490750460</v>
      </c>
      <c r="C1892" s="64">
        <v>490750460</v>
      </c>
      <c r="D1892" s="63" t="s">
        <v>1255</v>
      </c>
      <c r="E1892" s="65">
        <f>IFERROR(VLOOKUP(C1892,Pivot!A:B,2,0),0)</f>
        <v>0</v>
      </c>
      <c r="F1892" s="65">
        <f>IFERROR(VLOOKUP(C1892,Pivot!A:C,3,0),0)</f>
        <v>0</v>
      </c>
    </row>
    <row r="1893" spans="1:6" x14ac:dyDescent="0.25">
      <c r="A1893" s="63" t="s">
        <v>103</v>
      </c>
      <c r="B1893" s="64">
        <v>490750460</v>
      </c>
      <c r="C1893" s="64">
        <v>893960001428</v>
      </c>
      <c r="D1893" s="63" t="s">
        <v>1255</v>
      </c>
      <c r="E1893" s="65">
        <f>IFERROR(VLOOKUP(C1893,Pivot!A:B,2,0),0)</f>
        <v>0</v>
      </c>
      <c r="F1893" s="65">
        <f>IFERROR(VLOOKUP(C1893,Pivot!A:C,3,0),0)</f>
        <v>0</v>
      </c>
    </row>
    <row r="1894" spans="1:6" x14ac:dyDescent="0.25">
      <c r="A1894" s="63" t="s">
        <v>103</v>
      </c>
      <c r="B1894" s="64">
        <v>490754476</v>
      </c>
      <c r="C1894" s="64">
        <v>5015353664569</v>
      </c>
      <c r="D1894" s="63" t="s">
        <v>1256</v>
      </c>
      <c r="E1894" s="65">
        <f>IFERROR(VLOOKUP(C1894,Pivot!A:B,2,0),0)</f>
        <v>0</v>
      </c>
      <c r="F1894" s="65">
        <f>IFERROR(VLOOKUP(C1894,Pivot!A:C,3,0),0)</f>
        <v>0</v>
      </c>
    </row>
    <row r="1895" spans="1:6" x14ac:dyDescent="0.25">
      <c r="A1895" s="63" t="s">
        <v>103</v>
      </c>
      <c r="B1895" s="64">
        <v>490754493</v>
      </c>
      <c r="C1895" s="64">
        <v>5015353392868</v>
      </c>
      <c r="D1895" s="63" t="s">
        <v>1257</v>
      </c>
      <c r="E1895" s="65">
        <f>IFERROR(VLOOKUP(C1895,Pivot!A:B,2,0),0)</f>
        <v>0</v>
      </c>
      <c r="F1895" s="65">
        <f>IFERROR(VLOOKUP(C1895,Pivot!A:C,3,0),0)</f>
        <v>0</v>
      </c>
    </row>
    <row r="1896" spans="1:6" x14ac:dyDescent="0.25">
      <c r="A1896" s="63" t="s">
        <v>103</v>
      </c>
      <c r="B1896" s="64">
        <v>490754507</v>
      </c>
      <c r="C1896" s="64">
        <v>5015353393247</v>
      </c>
      <c r="D1896" s="63" t="s">
        <v>1258</v>
      </c>
      <c r="E1896" s="65">
        <f>IFERROR(VLOOKUP(C1896,Pivot!A:B,2,0),0)</f>
        <v>0</v>
      </c>
      <c r="F1896" s="65">
        <f>IFERROR(VLOOKUP(C1896,Pivot!A:C,3,0),0)</f>
        <v>0</v>
      </c>
    </row>
    <row r="1897" spans="1:6" x14ac:dyDescent="0.25">
      <c r="A1897" s="63" t="s">
        <v>103</v>
      </c>
      <c r="B1897" s="64">
        <v>490754517</v>
      </c>
      <c r="C1897" s="64">
        <v>5015353393728</v>
      </c>
      <c r="D1897" s="63" t="s">
        <v>1259</v>
      </c>
      <c r="E1897" s="65">
        <f>IFERROR(VLOOKUP(C1897,Pivot!A:B,2,0),0)</f>
        <v>0</v>
      </c>
      <c r="F1897" s="65">
        <f>IFERROR(VLOOKUP(C1897,Pivot!A:C,3,0),0)</f>
        <v>0</v>
      </c>
    </row>
    <row r="1898" spans="1:6" x14ac:dyDescent="0.25">
      <c r="A1898" s="63" t="s">
        <v>103</v>
      </c>
      <c r="B1898" s="64">
        <v>490754520</v>
      </c>
      <c r="C1898" s="64">
        <v>5015353393742</v>
      </c>
      <c r="D1898" s="63" t="s">
        <v>1260</v>
      </c>
      <c r="E1898" s="65">
        <f>IFERROR(VLOOKUP(C1898,Pivot!A:B,2,0),0)</f>
        <v>0</v>
      </c>
      <c r="F1898" s="65">
        <f>IFERROR(VLOOKUP(C1898,Pivot!A:C,3,0),0)</f>
        <v>0</v>
      </c>
    </row>
    <row r="1899" spans="1:6" x14ac:dyDescent="0.25">
      <c r="A1899" s="63" t="s">
        <v>103</v>
      </c>
      <c r="B1899" s="64">
        <v>490754530</v>
      </c>
      <c r="C1899" s="64">
        <v>5015353393711</v>
      </c>
      <c r="D1899" s="63" t="s">
        <v>1261</v>
      </c>
      <c r="E1899" s="65">
        <f>IFERROR(VLOOKUP(C1899,Pivot!A:B,2,0),0)</f>
        <v>0</v>
      </c>
      <c r="F1899" s="65">
        <f>IFERROR(VLOOKUP(C1899,Pivot!A:C,3,0),0)</f>
        <v>0</v>
      </c>
    </row>
    <row r="1900" spans="1:6" x14ac:dyDescent="0.25">
      <c r="A1900" s="63" t="s">
        <v>103</v>
      </c>
      <c r="B1900" s="64">
        <v>490754534</v>
      </c>
      <c r="C1900" s="64">
        <v>5015353393827</v>
      </c>
      <c r="D1900" s="63" t="s">
        <v>1262</v>
      </c>
      <c r="E1900" s="65">
        <f>IFERROR(VLOOKUP(C1900,Pivot!A:B,2,0),0)</f>
        <v>0</v>
      </c>
      <c r="F1900" s="65">
        <f>IFERROR(VLOOKUP(C1900,Pivot!A:C,3,0),0)</f>
        <v>0</v>
      </c>
    </row>
    <row r="1901" spans="1:6" x14ac:dyDescent="0.25">
      <c r="A1901" s="63" t="s">
        <v>103</v>
      </c>
      <c r="B1901" s="64">
        <v>490754536</v>
      </c>
      <c r="C1901" s="64">
        <v>5015353392233</v>
      </c>
      <c r="D1901" s="63" t="s">
        <v>1263</v>
      </c>
      <c r="E1901" s="65">
        <f>IFERROR(VLOOKUP(C1901,Pivot!A:B,2,0),0)</f>
        <v>0</v>
      </c>
      <c r="F1901" s="65">
        <f>IFERROR(VLOOKUP(C1901,Pivot!A:C,3,0),0)</f>
        <v>0</v>
      </c>
    </row>
    <row r="1902" spans="1:6" x14ac:dyDescent="0.25">
      <c r="A1902" s="63" t="s">
        <v>103</v>
      </c>
      <c r="B1902" s="64">
        <v>490754540</v>
      </c>
      <c r="C1902" s="64">
        <v>5015353692296</v>
      </c>
      <c r="D1902" s="63" t="s">
        <v>1264</v>
      </c>
      <c r="E1902" s="65">
        <f>IFERROR(VLOOKUP(C1902,Pivot!A:B,2,0),0)</f>
        <v>0</v>
      </c>
      <c r="F1902" s="65">
        <f>IFERROR(VLOOKUP(C1902,Pivot!A:C,3,0),0)</f>
        <v>0</v>
      </c>
    </row>
    <row r="1903" spans="1:6" x14ac:dyDescent="0.25">
      <c r="A1903" s="63" t="s">
        <v>103</v>
      </c>
      <c r="B1903" s="64">
        <v>490754541</v>
      </c>
      <c r="C1903" s="64">
        <v>5015353392301</v>
      </c>
      <c r="D1903" s="63" t="s">
        <v>1265</v>
      </c>
      <c r="E1903" s="65">
        <f>IFERROR(VLOOKUP(C1903,Pivot!A:B,2,0),0)</f>
        <v>0</v>
      </c>
      <c r="F1903" s="65">
        <f>IFERROR(VLOOKUP(C1903,Pivot!A:C,3,0),0)</f>
        <v>0</v>
      </c>
    </row>
    <row r="1904" spans="1:6" x14ac:dyDescent="0.25">
      <c r="A1904" s="63" t="s">
        <v>103</v>
      </c>
      <c r="B1904" s="64">
        <v>490754545</v>
      </c>
      <c r="C1904" s="64">
        <v>5015353393254</v>
      </c>
      <c r="D1904" s="63" t="s">
        <v>1266</v>
      </c>
      <c r="E1904" s="65">
        <f>IFERROR(VLOOKUP(C1904,Pivot!A:B,2,0),0)</f>
        <v>0</v>
      </c>
      <c r="F1904" s="65">
        <f>IFERROR(VLOOKUP(C1904,Pivot!A:C,3,0),0)</f>
        <v>0</v>
      </c>
    </row>
    <row r="1905" spans="1:6" x14ac:dyDescent="0.25">
      <c r="A1905" s="63" t="s">
        <v>103</v>
      </c>
      <c r="B1905" s="64">
        <v>490754562</v>
      </c>
      <c r="C1905" s="64">
        <v>5015353394350</v>
      </c>
      <c r="D1905" s="63" t="s">
        <v>1267</v>
      </c>
      <c r="E1905" s="65">
        <f>IFERROR(VLOOKUP(C1905,Pivot!A:B,2,0),0)</f>
        <v>0</v>
      </c>
      <c r="F1905" s="65">
        <f>IFERROR(VLOOKUP(C1905,Pivot!A:C,3,0),0)</f>
        <v>0</v>
      </c>
    </row>
    <row r="1906" spans="1:6" x14ac:dyDescent="0.25">
      <c r="A1906" s="63" t="s">
        <v>103</v>
      </c>
      <c r="B1906" s="64">
        <v>490754564</v>
      </c>
      <c r="C1906" s="64">
        <v>5015353394480</v>
      </c>
      <c r="D1906" s="63" t="s">
        <v>1268</v>
      </c>
      <c r="E1906" s="65">
        <f>IFERROR(VLOOKUP(C1906,Pivot!A:B,2,0),0)</f>
        <v>0</v>
      </c>
      <c r="F1906" s="65">
        <f>IFERROR(VLOOKUP(C1906,Pivot!A:C,3,0),0)</f>
        <v>0</v>
      </c>
    </row>
    <row r="1907" spans="1:6" x14ac:dyDescent="0.25">
      <c r="A1907" s="63" t="s">
        <v>103</v>
      </c>
      <c r="B1907" s="64">
        <v>490754572</v>
      </c>
      <c r="C1907" s="64">
        <v>5015353394633</v>
      </c>
      <c r="D1907" s="63" t="s">
        <v>1269</v>
      </c>
      <c r="E1907" s="65">
        <f>IFERROR(VLOOKUP(C1907,Pivot!A:B,2,0),0)</f>
        <v>0</v>
      </c>
      <c r="F1907" s="65">
        <f>IFERROR(VLOOKUP(C1907,Pivot!A:C,3,0),0)</f>
        <v>0</v>
      </c>
    </row>
    <row r="1908" spans="1:6" x14ac:dyDescent="0.25">
      <c r="A1908" s="63" t="s">
        <v>103</v>
      </c>
      <c r="B1908" s="64">
        <v>490754574</v>
      </c>
      <c r="C1908" s="64">
        <v>5015353394671</v>
      </c>
      <c r="D1908" s="63" t="s">
        <v>1270</v>
      </c>
      <c r="E1908" s="65">
        <f>IFERROR(VLOOKUP(C1908,Pivot!A:B,2,0),0)</f>
        <v>0</v>
      </c>
      <c r="F1908" s="65">
        <f>IFERROR(VLOOKUP(C1908,Pivot!A:C,3,0),0)</f>
        <v>0</v>
      </c>
    </row>
    <row r="1909" spans="1:6" x14ac:dyDescent="0.25">
      <c r="A1909" s="63" t="s">
        <v>103</v>
      </c>
      <c r="B1909" s="64">
        <v>490754590</v>
      </c>
      <c r="C1909" s="64">
        <v>490754590</v>
      </c>
      <c r="D1909" s="63" t="s">
        <v>1271</v>
      </c>
      <c r="E1909" s="65">
        <f>IFERROR(VLOOKUP(C1909,Pivot!A:B,2,0),0)</f>
        <v>0</v>
      </c>
      <c r="F1909" s="65">
        <f>IFERROR(VLOOKUP(C1909,Pivot!A:C,3,0),0)</f>
        <v>0</v>
      </c>
    </row>
    <row r="1910" spans="1:6" x14ac:dyDescent="0.25">
      <c r="A1910" s="63" t="s">
        <v>103</v>
      </c>
      <c r="B1910" s="64">
        <v>490754590</v>
      </c>
      <c r="C1910" s="64">
        <v>5015353173962</v>
      </c>
      <c r="D1910" s="63" t="s">
        <v>1271</v>
      </c>
      <c r="E1910" s="65">
        <f>IFERROR(VLOOKUP(C1910,Pivot!A:B,2,0),0)</f>
        <v>0</v>
      </c>
      <c r="F1910" s="65">
        <f>IFERROR(VLOOKUP(C1910,Pivot!A:C,3,0),0)</f>
        <v>0</v>
      </c>
    </row>
    <row r="1911" spans="1:6" x14ac:dyDescent="0.25">
      <c r="A1911" s="63" t="s">
        <v>103</v>
      </c>
      <c r="B1911" s="64">
        <v>490754776</v>
      </c>
      <c r="C1911" s="64">
        <v>4893825014798</v>
      </c>
      <c r="D1911" s="63" t="s">
        <v>1272</v>
      </c>
      <c r="E1911" s="65">
        <f>IFERROR(VLOOKUP(C1911,Pivot!A:B,2,0),0)</f>
        <v>0</v>
      </c>
      <c r="F1911" s="65">
        <f>IFERROR(VLOOKUP(C1911,Pivot!A:C,3,0),0)</f>
        <v>0</v>
      </c>
    </row>
    <row r="1912" spans="1:6" x14ac:dyDescent="0.25">
      <c r="A1912" s="63" t="s">
        <v>103</v>
      </c>
      <c r="B1912" s="64">
        <v>490754798</v>
      </c>
      <c r="C1912" s="64">
        <v>8901736029858</v>
      </c>
      <c r="D1912" s="63" t="s">
        <v>1273</v>
      </c>
      <c r="E1912" s="65">
        <f>IFERROR(VLOOKUP(C1912,Pivot!A:B,2,0),0)</f>
        <v>0</v>
      </c>
      <c r="F1912" s="65">
        <f>IFERROR(VLOOKUP(C1912,Pivot!A:C,3,0),0)</f>
        <v>0</v>
      </c>
    </row>
    <row r="1913" spans="1:6" x14ac:dyDescent="0.25">
      <c r="A1913" s="63" t="s">
        <v>103</v>
      </c>
      <c r="B1913" s="64">
        <v>490754800</v>
      </c>
      <c r="C1913" s="64">
        <v>8901736029872</v>
      </c>
      <c r="D1913" s="63" t="s">
        <v>1274</v>
      </c>
      <c r="E1913" s="65">
        <f>IFERROR(VLOOKUP(C1913,Pivot!A:B,2,0),0)</f>
        <v>0</v>
      </c>
      <c r="F1913" s="65">
        <f>IFERROR(VLOOKUP(C1913,Pivot!A:C,3,0),0)</f>
        <v>0</v>
      </c>
    </row>
    <row r="1914" spans="1:6" x14ac:dyDescent="0.25">
      <c r="A1914" s="63" t="s">
        <v>103</v>
      </c>
      <c r="B1914" s="64">
        <v>490754857</v>
      </c>
      <c r="C1914" s="64">
        <v>8854740064158</v>
      </c>
      <c r="D1914" s="63" t="s">
        <v>1275</v>
      </c>
      <c r="E1914" s="65">
        <f>IFERROR(VLOOKUP(C1914,Pivot!A:B,2,0),0)</f>
        <v>0</v>
      </c>
      <c r="F1914" s="65">
        <f>IFERROR(VLOOKUP(C1914,Pivot!A:C,3,0),0)</f>
        <v>0</v>
      </c>
    </row>
    <row r="1915" spans="1:6" x14ac:dyDescent="0.25">
      <c r="A1915" s="63" t="s">
        <v>103</v>
      </c>
      <c r="B1915" s="64">
        <v>490760645</v>
      </c>
      <c r="C1915" s="64">
        <v>5011666700376</v>
      </c>
      <c r="D1915" s="63" t="s">
        <v>1276</v>
      </c>
      <c r="E1915" s="65">
        <f>IFERROR(VLOOKUP(C1915,Pivot!A:B,2,0),0)</f>
        <v>0</v>
      </c>
      <c r="F1915" s="65">
        <f>IFERROR(VLOOKUP(C1915,Pivot!A:C,3,0),0)</f>
        <v>0</v>
      </c>
    </row>
    <row r="1916" spans="1:6" x14ac:dyDescent="0.25">
      <c r="A1916" s="63" t="s">
        <v>103</v>
      </c>
      <c r="B1916" s="64">
        <v>490760646</v>
      </c>
      <c r="C1916" s="64">
        <v>5011666711617</v>
      </c>
      <c r="D1916" s="63" t="s">
        <v>1277</v>
      </c>
      <c r="E1916" s="65">
        <f>IFERROR(VLOOKUP(C1916,Pivot!A:B,2,0),0)</f>
        <v>0</v>
      </c>
      <c r="F1916" s="65">
        <f>IFERROR(VLOOKUP(C1916,Pivot!A:C,3,0),0)</f>
        <v>0</v>
      </c>
    </row>
    <row r="1917" spans="1:6" x14ac:dyDescent="0.25">
      <c r="A1917" s="63" t="s">
        <v>103</v>
      </c>
      <c r="B1917" s="64">
        <v>490760650</v>
      </c>
      <c r="C1917" s="64">
        <v>490760650</v>
      </c>
      <c r="D1917" s="63" t="s">
        <v>1278</v>
      </c>
      <c r="E1917" s="65">
        <f>IFERROR(VLOOKUP(C1917,Pivot!A:B,2,0),0)</f>
        <v>0</v>
      </c>
      <c r="F1917" s="65">
        <f>IFERROR(VLOOKUP(C1917,Pivot!A:C,3,0),0)</f>
        <v>0</v>
      </c>
    </row>
    <row r="1918" spans="1:6" x14ac:dyDescent="0.25">
      <c r="A1918" s="63" t="s">
        <v>103</v>
      </c>
      <c r="B1918" s="64">
        <v>490760650</v>
      </c>
      <c r="C1918" s="64">
        <v>8901383960306</v>
      </c>
      <c r="D1918" s="63" t="s">
        <v>1278</v>
      </c>
      <c r="E1918" s="65">
        <f>IFERROR(VLOOKUP(C1918,Pivot!A:B,2,0),0)</f>
        <v>0</v>
      </c>
      <c r="F1918" s="65">
        <f>IFERROR(VLOOKUP(C1918,Pivot!A:C,3,0),0)</f>
        <v>0</v>
      </c>
    </row>
    <row r="1919" spans="1:6" x14ac:dyDescent="0.25">
      <c r="A1919" s="63" t="s">
        <v>103</v>
      </c>
      <c r="B1919" s="64">
        <v>490760721</v>
      </c>
      <c r="C1919" s="64">
        <v>653569506454</v>
      </c>
      <c r="D1919" s="63" t="s">
        <v>1279</v>
      </c>
      <c r="E1919" s="65">
        <f>IFERROR(VLOOKUP(C1919,Pivot!A:B,2,0),0)</f>
        <v>0</v>
      </c>
      <c r="F1919" s="65">
        <f>IFERROR(VLOOKUP(C1919,Pivot!A:C,3,0),0)</f>
        <v>0</v>
      </c>
    </row>
    <row r="1920" spans="1:6" x14ac:dyDescent="0.25">
      <c r="A1920" s="63" t="s">
        <v>103</v>
      </c>
      <c r="B1920" s="64">
        <v>490760721</v>
      </c>
      <c r="C1920" s="64">
        <v>653569506478</v>
      </c>
      <c r="D1920" s="63" t="s">
        <v>1279</v>
      </c>
      <c r="E1920" s="65">
        <f>IFERROR(VLOOKUP(C1920,Pivot!A:B,2,0),0)</f>
        <v>0</v>
      </c>
      <c r="F1920" s="65">
        <f>IFERROR(VLOOKUP(C1920,Pivot!A:C,3,0),0)</f>
        <v>0</v>
      </c>
    </row>
    <row r="1921" spans="1:6" x14ac:dyDescent="0.25">
      <c r="A1921" s="63" t="s">
        <v>103</v>
      </c>
      <c r="B1921" s="64">
        <v>490761102</v>
      </c>
      <c r="C1921" s="64">
        <v>8901736033510</v>
      </c>
      <c r="D1921" s="63" t="s">
        <v>1280</v>
      </c>
      <c r="E1921" s="65">
        <f>IFERROR(VLOOKUP(C1921,Pivot!A:B,2,0),0)</f>
        <v>0</v>
      </c>
      <c r="F1921" s="65">
        <f>IFERROR(VLOOKUP(C1921,Pivot!A:C,3,0),0)</f>
        <v>0</v>
      </c>
    </row>
    <row r="1922" spans="1:6" x14ac:dyDescent="0.25">
      <c r="A1922" s="63" t="s">
        <v>103</v>
      </c>
      <c r="B1922" s="64">
        <v>490761103</v>
      </c>
      <c r="C1922" s="64">
        <v>8901736017527</v>
      </c>
      <c r="D1922" s="63" t="s">
        <v>1281</v>
      </c>
      <c r="E1922" s="65">
        <f>IFERROR(VLOOKUP(C1922,Pivot!A:B,2,0),0)</f>
        <v>0</v>
      </c>
      <c r="F1922" s="65">
        <f>IFERROR(VLOOKUP(C1922,Pivot!A:C,3,0),0)</f>
        <v>0</v>
      </c>
    </row>
    <row r="1923" spans="1:6" x14ac:dyDescent="0.25">
      <c r="A1923" s="63" t="s">
        <v>103</v>
      </c>
      <c r="B1923" s="64">
        <v>490761103</v>
      </c>
      <c r="C1923" s="64">
        <v>8901736033527</v>
      </c>
      <c r="D1923" s="63" t="s">
        <v>1281</v>
      </c>
      <c r="E1923" s="65">
        <f>IFERROR(VLOOKUP(C1923,Pivot!A:B,2,0),0)</f>
        <v>0</v>
      </c>
      <c r="F1923" s="65">
        <f>IFERROR(VLOOKUP(C1923,Pivot!A:C,3,0),0)</f>
        <v>0</v>
      </c>
    </row>
    <row r="1924" spans="1:6" x14ac:dyDescent="0.25">
      <c r="A1924" s="63" t="s">
        <v>103</v>
      </c>
      <c r="B1924" s="64">
        <v>490761104</v>
      </c>
      <c r="C1924" s="64">
        <v>8901736033534</v>
      </c>
      <c r="D1924" s="63" t="s">
        <v>1282</v>
      </c>
      <c r="E1924" s="65">
        <f>IFERROR(VLOOKUP(C1924,Pivot!A:B,2,0),0)</f>
        <v>0</v>
      </c>
      <c r="F1924" s="65">
        <f>IFERROR(VLOOKUP(C1924,Pivot!A:C,3,0),0)</f>
        <v>0</v>
      </c>
    </row>
    <row r="1925" spans="1:6" x14ac:dyDescent="0.25">
      <c r="A1925" s="63" t="s">
        <v>103</v>
      </c>
      <c r="B1925" s="64">
        <v>490761105</v>
      </c>
      <c r="C1925" s="64">
        <v>8901736033541</v>
      </c>
      <c r="D1925" s="63" t="s">
        <v>1283</v>
      </c>
      <c r="E1925" s="65">
        <f>IFERROR(VLOOKUP(C1925,Pivot!A:B,2,0),0)</f>
        <v>0</v>
      </c>
      <c r="F1925" s="65">
        <f>IFERROR(VLOOKUP(C1925,Pivot!A:C,3,0),0)</f>
        <v>0</v>
      </c>
    </row>
    <row r="1926" spans="1:6" x14ac:dyDescent="0.25">
      <c r="A1926" s="63" t="s">
        <v>103</v>
      </c>
      <c r="B1926" s="64">
        <v>490763381</v>
      </c>
      <c r="C1926" s="64">
        <v>490763381</v>
      </c>
      <c r="D1926" s="63" t="s">
        <v>1284</v>
      </c>
      <c r="E1926" s="65">
        <f>IFERROR(VLOOKUP(C1926,Pivot!A:B,2,0),0)</f>
        <v>0</v>
      </c>
      <c r="F1926" s="65">
        <f>IFERROR(VLOOKUP(C1926,Pivot!A:C,3,0),0)</f>
        <v>0</v>
      </c>
    </row>
    <row r="1927" spans="1:6" x14ac:dyDescent="0.25">
      <c r="A1927" s="63" t="s">
        <v>103</v>
      </c>
      <c r="B1927" s="64">
        <v>490763420</v>
      </c>
      <c r="C1927" s="64">
        <v>4892900884318</v>
      </c>
      <c r="D1927" s="63" t="s">
        <v>1285</v>
      </c>
      <c r="E1927" s="65">
        <f>IFERROR(VLOOKUP(C1927,Pivot!A:B,2,0),0)</f>
        <v>0</v>
      </c>
      <c r="F1927" s="65">
        <f>IFERROR(VLOOKUP(C1927,Pivot!A:C,3,0),0)</f>
        <v>0</v>
      </c>
    </row>
    <row r="1928" spans="1:6" x14ac:dyDescent="0.25">
      <c r="A1928" s="63" t="s">
        <v>103</v>
      </c>
      <c r="B1928" s="64">
        <v>490763428</v>
      </c>
      <c r="C1928" s="64">
        <v>4892900880341</v>
      </c>
      <c r="D1928" s="63" t="s">
        <v>1286</v>
      </c>
      <c r="E1928" s="65">
        <f>IFERROR(VLOOKUP(C1928,Pivot!A:B,2,0),0)</f>
        <v>0</v>
      </c>
      <c r="F1928" s="65">
        <f>IFERROR(VLOOKUP(C1928,Pivot!A:C,3,0),0)</f>
        <v>0</v>
      </c>
    </row>
    <row r="1929" spans="1:6" x14ac:dyDescent="0.25">
      <c r="A1929" s="63" t="s">
        <v>103</v>
      </c>
      <c r="B1929" s="64">
        <v>490763459</v>
      </c>
      <c r="C1929" s="64">
        <v>50803843830</v>
      </c>
      <c r="D1929" s="63" t="s">
        <v>1287</v>
      </c>
      <c r="E1929" s="65">
        <f>IFERROR(VLOOKUP(C1929,Pivot!A:B,2,0),0)</f>
        <v>0</v>
      </c>
      <c r="F1929" s="65">
        <f>IFERROR(VLOOKUP(C1929,Pivot!A:C,3,0),0)</f>
        <v>0</v>
      </c>
    </row>
    <row r="1930" spans="1:6" x14ac:dyDescent="0.25">
      <c r="A1930" s="63" t="s">
        <v>103</v>
      </c>
      <c r="B1930" s="64">
        <v>490770325</v>
      </c>
      <c r="C1930" s="64">
        <v>27084859683</v>
      </c>
      <c r="D1930" s="63" t="s">
        <v>1288</v>
      </c>
      <c r="E1930" s="65">
        <f>IFERROR(VLOOKUP(C1930,Pivot!A:B,2,0),0)</f>
        <v>0</v>
      </c>
      <c r="F1930" s="65">
        <f>IFERROR(VLOOKUP(C1930,Pivot!A:C,3,0),0)</f>
        <v>0</v>
      </c>
    </row>
    <row r="1931" spans="1:6" x14ac:dyDescent="0.25">
      <c r="A1931" s="63" t="s">
        <v>103</v>
      </c>
      <c r="B1931" s="64">
        <v>490770325</v>
      </c>
      <c r="C1931" s="64">
        <v>887961427905</v>
      </c>
      <c r="D1931" s="63" t="s">
        <v>1288</v>
      </c>
      <c r="E1931" s="65">
        <f>IFERROR(VLOOKUP(C1931,Pivot!A:B,2,0),0)</f>
        <v>0</v>
      </c>
      <c r="F1931" s="65">
        <f>IFERROR(VLOOKUP(C1931,Pivot!A:C,3,0),0)</f>
        <v>0</v>
      </c>
    </row>
    <row r="1932" spans="1:6" x14ac:dyDescent="0.25">
      <c r="A1932" s="63" t="s">
        <v>103</v>
      </c>
      <c r="B1932" s="64">
        <v>490770631</v>
      </c>
      <c r="C1932" s="64">
        <v>35051396635</v>
      </c>
      <c r="D1932" s="63" t="s">
        <v>1289</v>
      </c>
      <c r="E1932" s="65">
        <f>IFERROR(VLOOKUP(C1932,Pivot!A:B,2,0),0)</f>
        <v>0</v>
      </c>
      <c r="F1932" s="65">
        <f>IFERROR(VLOOKUP(C1932,Pivot!A:C,3,0),0)</f>
        <v>0</v>
      </c>
    </row>
    <row r="1933" spans="1:6" x14ac:dyDescent="0.25">
      <c r="A1933" s="63" t="s">
        <v>103</v>
      </c>
      <c r="B1933" s="64">
        <v>490770632</v>
      </c>
      <c r="C1933" s="64">
        <v>35051397588</v>
      </c>
      <c r="D1933" s="63" t="s">
        <v>1290</v>
      </c>
      <c r="E1933" s="65">
        <f>IFERROR(VLOOKUP(C1933,Pivot!A:B,2,0),0)</f>
        <v>0</v>
      </c>
      <c r="F1933" s="65">
        <f>IFERROR(VLOOKUP(C1933,Pivot!A:C,3,0),0)</f>
        <v>0</v>
      </c>
    </row>
    <row r="1934" spans="1:6" x14ac:dyDescent="0.25">
      <c r="A1934" s="63" t="s">
        <v>103</v>
      </c>
      <c r="B1934" s="64">
        <v>490770634</v>
      </c>
      <c r="C1934" s="64">
        <v>35051398585</v>
      </c>
      <c r="D1934" s="63" t="s">
        <v>1291</v>
      </c>
      <c r="E1934" s="65">
        <f>IFERROR(VLOOKUP(C1934,Pivot!A:B,2,0),0)</f>
        <v>0</v>
      </c>
      <c r="F1934" s="65">
        <f>IFERROR(VLOOKUP(C1934,Pivot!A:C,3,0),0)</f>
        <v>0</v>
      </c>
    </row>
    <row r="1935" spans="1:6" x14ac:dyDescent="0.25">
      <c r="A1935" s="63" t="s">
        <v>103</v>
      </c>
      <c r="B1935" s="64">
        <v>490770640</v>
      </c>
      <c r="C1935" s="64">
        <v>6947045601059</v>
      </c>
      <c r="D1935" s="63" t="s">
        <v>1292</v>
      </c>
      <c r="E1935" s="65">
        <f>IFERROR(VLOOKUP(C1935,Pivot!A:B,2,0),0)</f>
        <v>0</v>
      </c>
      <c r="F1935" s="65">
        <f>IFERROR(VLOOKUP(C1935,Pivot!A:C,3,0),0)</f>
        <v>0</v>
      </c>
    </row>
    <row r="1936" spans="1:6" x14ac:dyDescent="0.25">
      <c r="A1936" s="63" t="s">
        <v>103</v>
      </c>
      <c r="B1936" s="64">
        <v>490770640</v>
      </c>
      <c r="C1936" s="64">
        <v>6947045603947</v>
      </c>
      <c r="D1936" s="63" t="s">
        <v>1292</v>
      </c>
      <c r="E1936" s="65">
        <f>IFERROR(VLOOKUP(C1936,Pivot!A:B,2,0),0)</f>
        <v>0</v>
      </c>
      <c r="F1936" s="65">
        <f>IFERROR(VLOOKUP(C1936,Pivot!A:C,3,0),0)</f>
        <v>0</v>
      </c>
    </row>
    <row r="1937" spans="1:6" x14ac:dyDescent="0.25">
      <c r="A1937" s="63" t="s">
        <v>103</v>
      </c>
      <c r="B1937" s="64">
        <v>490778119</v>
      </c>
      <c r="C1937" s="64">
        <v>98266012868</v>
      </c>
      <c r="D1937" s="63" t="s">
        <v>1293</v>
      </c>
      <c r="E1937" s="65">
        <f>IFERROR(VLOOKUP(C1937,Pivot!A:B,2,0),0)</f>
        <v>0</v>
      </c>
      <c r="F1937" s="65">
        <f>IFERROR(VLOOKUP(C1937,Pivot!A:C,3,0),0)</f>
        <v>0</v>
      </c>
    </row>
    <row r="1938" spans="1:6" x14ac:dyDescent="0.25">
      <c r="A1938" s="63" t="s">
        <v>103</v>
      </c>
      <c r="B1938" s="64">
        <v>490784780</v>
      </c>
      <c r="C1938" s="64">
        <v>8906022394962</v>
      </c>
      <c r="D1938" s="63" t="s">
        <v>1294</v>
      </c>
      <c r="E1938" s="65">
        <f>IFERROR(VLOOKUP(C1938,Pivot!A:B,2,0),0)</f>
        <v>0</v>
      </c>
      <c r="F1938" s="65">
        <f>IFERROR(VLOOKUP(C1938,Pivot!A:C,3,0),0)</f>
        <v>0</v>
      </c>
    </row>
    <row r="1939" spans="1:6" x14ac:dyDescent="0.25">
      <c r="A1939" s="63" t="s">
        <v>103</v>
      </c>
      <c r="B1939" s="64">
        <v>490785651</v>
      </c>
      <c r="C1939" s="64">
        <v>8904108403614</v>
      </c>
      <c r="D1939" s="63" t="s">
        <v>1295</v>
      </c>
      <c r="E1939" s="65">
        <f>IFERROR(VLOOKUP(C1939,Pivot!A:B,2,0),0)</f>
        <v>0</v>
      </c>
      <c r="F1939" s="65">
        <f>IFERROR(VLOOKUP(C1939,Pivot!A:C,3,0),0)</f>
        <v>0</v>
      </c>
    </row>
    <row r="1940" spans="1:6" x14ac:dyDescent="0.25">
      <c r="A1940" s="63" t="s">
        <v>103</v>
      </c>
      <c r="B1940" s="64">
        <v>490785767</v>
      </c>
      <c r="C1940" s="64">
        <v>8809258926658</v>
      </c>
      <c r="D1940" s="63" t="s">
        <v>1296</v>
      </c>
      <c r="E1940" s="65">
        <f>IFERROR(VLOOKUP(C1940,Pivot!A:B,2,0),0)</f>
        <v>0</v>
      </c>
      <c r="F1940" s="65">
        <f>IFERROR(VLOOKUP(C1940,Pivot!A:C,3,0),0)</f>
        <v>0</v>
      </c>
    </row>
    <row r="1941" spans="1:6" x14ac:dyDescent="0.25">
      <c r="A1941" s="63" t="s">
        <v>103</v>
      </c>
      <c r="B1941" s="64">
        <v>490785795</v>
      </c>
      <c r="C1941" s="64">
        <v>9336592006016</v>
      </c>
      <c r="D1941" s="63" t="s">
        <v>1297</v>
      </c>
      <c r="E1941" s="65">
        <f>IFERROR(VLOOKUP(C1941,Pivot!A:B,2,0),0)</f>
        <v>0</v>
      </c>
      <c r="F1941" s="65">
        <f>IFERROR(VLOOKUP(C1941,Pivot!A:C,3,0),0)</f>
        <v>0</v>
      </c>
    </row>
    <row r="1942" spans="1:6" x14ac:dyDescent="0.25">
      <c r="A1942" s="63" t="s">
        <v>103</v>
      </c>
      <c r="B1942" s="64">
        <v>490785846</v>
      </c>
      <c r="C1942" s="64">
        <v>490785846</v>
      </c>
      <c r="D1942" s="63" t="s">
        <v>1298</v>
      </c>
      <c r="E1942" s="65">
        <f>IFERROR(VLOOKUP(C1942,Pivot!A:B,2,0),0)</f>
        <v>0</v>
      </c>
      <c r="F1942" s="65">
        <f>IFERROR(VLOOKUP(C1942,Pivot!A:C,3,0),0)</f>
        <v>0</v>
      </c>
    </row>
    <row r="1943" spans="1:6" x14ac:dyDescent="0.25">
      <c r="A1943" s="63" t="s">
        <v>103</v>
      </c>
      <c r="B1943" s="64">
        <v>490787044</v>
      </c>
      <c r="C1943" s="64">
        <v>8901736031929</v>
      </c>
      <c r="D1943" s="63" t="s">
        <v>1299</v>
      </c>
      <c r="E1943" s="65">
        <f>IFERROR(VLOOKUP(C1943,Pivot!A:B,2,0),0)</f>
        <v>0</v>
      </c>
      <c r="F1943" s="65">
        <f>IFERROR(VLOOKUP(C1943,Pivot!A:C,3,0),0)</f>
        <v>0</v>
      </c>
    </row>
    <row r="1944" spans="1:6" x14ac:dyDescent="0.25">
      <c r="A1944" s="63" t="s">
        <v>103</v>
      </c>
      <c r="B1944" s="64">
        <v>490787376</v>
      </c>
      <c r="C1944" s="64">
        <v>8901736034203</v>
      </c>
      <c r="D1944" s="63" t="s">
        <v>1300</v>
      </c>
      <c r="E1944" s="65">
        <f>IFERROR(VLOOKUP(C1944,Pivot!A:B,2,0),0)</f>
        <v>0</v>
      </c>
      <c r="F1944" s="65">
        <f>IFERROR(VLOOKUP(C1944,Pivot!A:C,3,0),0)</f>
        <v>0</v>
      </c>
    </row>
    <row r="1945" spans="1:6" x14ac:dyDescent="0.25">
      <c r="A1945" s="63" t="s">
        <v>103</v>
      </c>
      <c r="B1945" s="64">
        <v>490793055</v>
      </c>
      <c r="C1945" s="64">
        <v>8901736033176</v>
      </c>
      <c r="D1945" s="63" t="s">
        <v>1301</v>
      </c>
      <c r="E1945" s="65">
        <f>IFERROR(VLOOKUP(C1945,Pivot!A:B,2,0),0)</f>
        <v>0</v>
      </c>
      <c r="F1945" s="65">
        <f>IFERROR(VLOOKUP(C1945,Pivot!A:C,3,0),0)</f>
        <v>0</v>
      </c>
    </row>
    <row r="1946" spans="1:6" x14ac:dyDescent="0.25">
      <c r="A1946" s="63" t="s">
        <v>103</v>
      </c>
      <c r="B1946" s="64">
        <v>490793057</v>
      </c>
      <c r="C1946" s="64">
        <v>8901736033190</v>
      </c>
      <c r="D1946" s="63" t="s">
        <v>1302</v>
      </c>
      <c r="E1946" s="65">
        <f>IFERROR(VLOOKUP(C1946,Pivot!A:B,2,0),0)</f>
        <v>0</v>
      </c>
      <c r="F1946" s="65">
        <f>IFERROR(VLOOKUP(C1946,Pivot!A:C,3,0),0)</f>
        <v>0</v>
      </c>
    </row>
    <row r="1947" spans="1:6" x14ac:dyDescent="0.25">
      <c r="A1947" s="63" t="s">
        <v>103</v>
      </c>
      <c r="B1947" s="64">
        <v>490793058</v>
      </c>
      <c r="C1947" s="64">
        <v>8901736033206</v>
      </c>
      <c r="D1947" s="63" t="s">
        <v>1303</v>
      </c>
      <c r="E1947" s="65">
        <f>IFERROR(VLOOKUP(C1947,Pivot!A:B,2,0),0)</f>
        <v>0</v>
      </c>
      <c r="F1947" s="65">
        <f>IFERROR(VLOOKUP(C1947,Pivot!A:C,3,0),0)</f>
        <v>0</v>
      </c>
    </row>
    <row r="1948" spans="1:6" x14ac:dyDescent="0.25">
      <c r="A1948" s="63" t="s">
        <v>103</v>
      </c>
      <c r="B1948" s="64">
        <v>490793060</v>
      </c>
      <c r="C1948" s="64">
        <v>8901736033220</v>
      </c>
      <c r="D1948" s="63" t="s">
        <v>1304</v>
      </c>
      <c r="E1948" s="65">
        <f>IFERROR(VLOOKUP(C1948,Pivot!A:B,2,0),0)</f>
        <v>0</v>
      </c>
      <c r="F1948" s="65">
        <f>IFERROR(VLOOKUP(C1948,Pivot!A:C,3,0),0)</f>
        <v>0</v>
      </c>
    </row>
    <row r="1949" spans="1:6" x14ac:dyDescent="0.25">
      <c r="A1949" s="63" t="s">
        <v>103</v>
      </c>
      <c r="B1949" s="64">
        <v>490793072</v>
      </c>
      <c r="C1949" s="64">
        <v>90159151029</v>
      </c>
      <c r="D1949" s="63" t="s">
        <v>1305</v>
      </c>
      <c r="E1949" s="65">
        <f>IFERROR(VLOOKUP(C1949,Pivot!A:B,2,0),0)</f>
        <v>0</v>
      </c>
      <c r="F1949" s="65">
        <f>IFERROR(VLOOKUP(C1949,Pivot!A:C,3,0),0)</f>
        <v>0</v>
      </c>
    </row>
    <row r="1950" spans="1:6" x14ac:dyDescent="0.25">
      <c r="A1950" s="63" t="s">
        <v>103</v>
      </c>
      <c r="B1950" s="64">
        <v>490793087</v>
      </c>
      <c r="C1950" s="64">
        <v>8901383960719</v>
      </c>
      <c r="D1950" s="63" t="s">
        <v>1306</v>
      </c>
      <c r="E1950" s="65">
        <f>IFERROR(VLOOKUP(C1950,Pivot!A:B,2,0),0)</f>
        <v>0</v>
      </c>
      <c r="F1950" s="65">
        <f>IFERROR(VLOOKUP(C1950,Pivot!A:C,3,0),0)</f>
        <v>0</v>
      </c>
    </row>
    <row r="1951" spans="1:6" x14ac:dyDescent="0.25">
      <c r="A1951" s="63" t="s">
        <v>103</v>
      </c>
      <c r="B1951" s="64">
        <v>490793093</v>
      </c>
      <c r="C1951" s="64">
        <v>8901736031851</v>
      </c>
      <c r="D1951" s="63" t="s">
        <v>1307</v>
      </c>
      <c r="E1951" s="65">
        <f>IFERROR(VLOOKUP(C1951,Pivot!A:B,2,0),0)</f>
        <v>0</v>
      </c>
      <c r="F1951" s="65">
        <f>IFERROR(VLOOKUP(C1951,Pivot!A:C,3,0),0)</f>
        <v>0</v>
      </c>
    </row>
    <row r="1952" spans="1:6" x14ac:dyDescent="0.25">
      <c r="A1952" s="63" t="s">
        <v>103</v>
      </c>
      <c r="B1952" s="64">
        <v>490793295</v>
      </c>
      <c r="C1952" s="64">
        <v>4006592525781</v>
      </c>
      <c r="D1952" s="63" t="s">
        <v>1308</v>
      </c>
      <c r="E1952" s="65">
        <f>IFERROR(VLOOKUP(C1952,Pivot!A:B,2,0),0)</f>
        <v>0</v>
      </c>
      <c r="F1952" s="65">
        <f>IFERROR(VLOOKUP(C1952,Pivot!A:C,3,0),0)</f>
        <v>0</v>
      </c>
    </row>
    <row r="1953" spans="1:6" x14ac:dyDescent="0.25">
      <c r="A1953" s="63" t="s">
        <v>103</v>
      </c>
      <c r="B1953" s="64">
        <v>490793302</v>
      </c>
      <c r="C1953" s="64">
        <v>4006592554354</v>
      </c>
      <c r="D1953" s="63" t="s">
        <v>1309</v>
      </c>
      <c r="E1953" s="65">
        <f>IFERROR(VLOOKUP(C1953,Pivot!A:B,2,0),0)</f>
        <v>0</v>
      </c>
      <c r="F1953" s="65">
        <f>IFERROR(VLOOKUP(C1953,Pivot!A:C,3,0),0)</f>
        <v>0</v>
      </c>
    </row>
    <row r="1954" spans="1:6" x14ac:dyDescent="0.25">
      <c r="A1954" s="63" t="s">
        <v>103</v>
      </c>
      <c r="B1954" s="64">
        <v>490793316</v>
      </c>
      <c r="C1954" s="64">
        <v>4006592414573</v>
      </c>
      <c r="D1954" s="63" t="s">
        <v>1310</v>
      </c>
      <c r="E1954" s="65">
        <f>IFERROR(VLOOKUP(C1954,Pivot!A:B,2,0),0)</f>
        <v>0</v>
      </c>
      <c r="F1954" s="65">
        <f>IFERROR(VLOOKUP(C1954,Pivot!A:C,3,0),0)</f>
        <v>0</v>
      </c>
    </row>
    <row r="1955" spans="1:6" x14ac:dyDescent="0.25">
      <c r="A1955" s="63" t="s">
        <v>103</v>
      </c>
      <c r="B1955" s="64">
        <v>490793318</v>
      </c>
      <c r="C1955" s="64">
        <v>4006592666989</v>
      </c>
      <c r="D1955" s="63" t="s">
        <v>1311</v>
      </c>
      <c r="E1955" s="65">
        <f>IFERROR(VLOOKUP(C1955,Pivot!A:B,2,0),0)</f>
        <v>0</v>
      </c>
      <c r="F1955" s="65">
        <f>IFERROR(VLOOKUP(C1955,Pivot!A:C,3,0),0)</f>
        <v>0</v>
      </c>
    </row>
    <row r="1956" spans="1:6" x14ac:dyDescent="0.25">
      <c r="A1956" s="63" t="s">
        <v>103</v>
      </c>
      <c r="B1956" s="64">
        <v>490793635</v>
      </c>
      <c r="C1956" s="64">
        <v>7350023020510</v>
      </c>
      <c r="D1956" s="63" t="s">
        <v>1312</v>
      </c>
      <c r="E1956" s="65">
        <f>IFERROR(VLOOKUP(C1956,Pivot!A:B,2,0),0)</f>
        <v>0</v>
      </c>
      <c r="F1956" s="65">
        <f>IFERROR(VLOOKUP(C1956,Pivot!A:C,3,0),0)</f>
        <v>0</v>
      </c>
    </row>
    <row r="1957" spans="1:6" x14ac:dyDescent="0.25">
      <c r="A1957" s="63" t="s">
        <v>103</v>
      </c>
      <c r="B1957" s="64">
        <v>490793635</v>
      </c>
      <c r="C1957" s="64">
        <v>7350023020596</v>
      </c>
      <c r="D1957" s="63" t="s">
        <v>1312</v>
      </c>
      <c r="E1957" s="65">
        <f>IFERROR(VLOOKUP(C1957,Pivot!A:B,2,0),0)</f>
        <v>0</v>
      </c>
      <c r="F1957" s="65">
        <f>IFERROR(VLOOKUP(C1957,Pivot!A:C,3,0),0)</f>
        <v>0</v>
      </c>
    </row>
    <row r="1958" spans="1:6" x14ac:dyDescent="0.25">
      <c r="A1958" s="63" t="s">
        <v>103</v>
      </c>
      <c r="B1958" s="64">
        <v>490793643</v>
      </c>
      <c r="C1958" s="64">
        <v>4891475069250</v>
      </c>
      <c r="D1958" s="63" t="s">
        <v>1313</v>
      </c>
      <c r="E1958" s="65">
        <f>IFERROR(VLOOKUP(C1958,Pivot!A:B,2,0),0)</f>
        <v>0</v>
      </c>
      <c r="F1958" s="65">
        <f>IFERROR(VLOOKUP(C1958,Pivot!A:C,3,0),0)</f>
        <v>0</v>
      </c>
    </row>
    <row r="1959" spans="1:6" x14ac:dyDescent="0.25">
      <c r="A1959" s="63" t="s">
        <v>103</v>
      </c>
      <c r="B1959" s="64">
        <v>490800168</v>
      </c>
      <c r="C1959" s="64">
        <v>7793665001217</v>
      </c>
      <c r="D1959" s="63" t="s">
        <v>1314</v>
      </c>
      <c r="E1959" s="65">
        <f>IFERROR(VLOOKUP(C1959,Pivot!A:B,2,0),0)</f>
        <v>0</v>
      </c>
      <c r="F1959" s="65">
        <f>IFERROR(VLOOKUP(C1959,Pivot!A:C,3,0),0)</f>
        <v>0</v>
      </c>
    </row>
    <row r="1960" spans="1:6" x14ac:dyDescent="0.25">
      <c r="A1960" s="63" t="s">
        <v>103</v>
      </c>
      <c r="B1960" s="64">
        <v>490800176</v>
      </c>
      <c r="C1960" s="64">
        <v>8901736034067</v>
      </c>
      <c r="D1960" s="63" t="s">
        <v>1315</v>
      </c>
      <c r="E1960" s="65">
        <f>IFERROR(VLOOKUP(C1960,Pivot!A:B,2,0),0)</f>
        <v>0</v>
      </c>
      <c r="F1960" s="65">
        <f>IFERROR(VLOOKUP(C1960,Pivot!A:C,3,0),0)</f>
        <v>0</v>
      </c>
    </row>
    <row r="1961" spans="1:6" x14ac:dyDescent="0.25">
      <c r="A1961" s="63" t="s">
        <v>103</v>
      </c>
      <c r="B1961" s="64">
        <v>490800177</v>
      </c>
      <c r="C1961" s="64">
        <v>8901736034074</v>
      </c>
      <c r="D1961" s="63" t="s">
        <v>1316</v>
      </c>
      <c r="E1961" s="65">
        <f>IFERROR(VLOOKUP(C1961,Pivot!A:B,2,0),0)</f>
        <v>0</v>
      </c>
      <c r="F1961" s="65">
        <f>IFERROR(VLOOKUP(C1961,Pivot!A:C,3,0),0)</f>
        <v>0</v>
      </c>
    </row>
    <row r="1962" spans="1:6" x14ac:dyDescent="0.25">
      <c r="A1962" s="63" t="s">
        <v>103</v>
      </c>
      <c r="B1962" s="64">
        <v>490800179</v>
      </c>
      <c r="C1962" s="64">
        <v>8901736034098</v>
      </c>
      <c r="D1962" s="63" t="s">
        <v>1317</v>
      </c>
      <c r="E1962" s="65">
        <f>IFERROR(VLOOKUP(C1962,Pivot!A:B,2,0),0)</f>
        <v>0</v>
      </c>
      <c r="F1962" s="65">
        <f>IFERROR(VLOOKUP(C1962,Pivot!A:C,3,0),0)</f>
        <v>0</v>
      </c>
    </row>
    <row r="1963" spans="1:6" x14ac:dyDescent="0.25">
      <c r="A1963" s="63" t="s">
        <v>103</v>
      </c>
      <c r="B1963" s="64">
        <v>490800280</v>
      </c>
      <c r="C1963" s="64">
        <v>8904141609387</v>
      </c>
      <c r="D1963" s="63" t="s">
        <v>1318</v>
      </c>
      <c r="E1963" s="65">
        <f>IFERROR(VLOOKUP(C1963,Pivot!A:B,2,0),0)</f>
        <v>0</v>
      </c>
      <c r="F1963" s="65">
        <f>IFERROR(VLOOKUP(C1963,Pivot!A:C,3,0),0)</f>
        <v>0</v>
      </c>
    </row>
    <row r="1964" spans="1:6" x14ac:dyDescent="0.25">
      <c r="A1964" s="63" t="s">
        <v>103</v>
      </c>
      <c r="B1964" s="64">
        <v>490800485</v>
      </c>
      <c r="C1964" s="64">
        <v>9003150823049</v>
      </c>
      <c r="D1964" s="63" t="s">
        <v>1319</v>
      </c>
      <c r="E1964" s="65">
        <f>IFERROR(VLOOKUP(C1964,Pivot!A:B,2,0),0)</f>
        <v>0</v>
      </c>
      <c r="F1964" s="65">
        <f>IFERROR(VLOOKUP(C1964,Pivot!A:C,3,0),0)</f>
        <v>0</v>
      </c>
    </row>
    <row r="1965" spans="1:6" x14ac:dyDescent="0.25">
      <c r="A1965" s="63" t="s">
        <v>103</v>
      </c>
      <c r="B1965" s="64">
        <v>490800584</v>
      </c>
      <c r="C1965" s="64">
        <v>8854740060310</v>
      </c>
      <c r="D1965" s="63" t="s">
        <v>1320</v>
      </c>
      <c r="E1965" s="65">
        <f>IFERROR(VLOOKUP(C1965,Pivot!A:B,2,0),0)</f>
        <v>0</v>
      </c>
      <c r="F1965" s="65">
        <f>IFERROR(VLOOKUP(C1965,Pivot!A:C,3,0),0)</f>
        <v>0</v>
      </c>
    </row>
    <row r="1966" spans="1:6" x14ac:dyDescent="0.25">
      <c r="A1966" s="63" t="s">
        <v>103</v>
      </c>
      <c r="B1966" s="64">
        <v>490803815</v>
      </c>
      <c r="C1966" s="64">
        <v>27084898446</v>
      </c>
      <c r="D1966" s="63" t="s">
        <v>1321</v>
      </c>
      <c r="E1966" s="65">
        <f>IFERROR(VLOOKUP(C1966,Pivot!A:B,2,0),0)</f>
        <v>0</v>
      </c>
      <c r="F1966" s="65">
        <f>IFERROR(VLOOKUP(C1966,Pivot!A:C,3,0),0)</f>
        <v>0</v>
      </c>
    </row>
    <row r="1967" spans="1:6" x14ac:dyDescent="0.25">
      <c r="A1967" s="63" t="s">
        <v>103</v>
      </c>
      <c r="B1967" s="64">
        <v>490803815</v>
      </c>
      <c r="C1967" s="64">
        <v>27084898453</v>
      </c>
      <c r="D1967" s="63" t="s">
        <v>1321</v>
      </c>
      <c r="E1967" s="65">
        <f>IFERROR(VLOOKUP(C1967,Pivot!A:B,2,0),0)</f>
        <v>0</v>
      </c>
      <c r="F1967" s="65">
        <f>IFERROR(VLOOKUP(C1967,Pivot!A:C,3,0),0)</f>
        <v>0</v>
      </c>
    </row>
    <row r="1968" spans="1:6" x14ac:dyDescent="0.25">
      <c r="A1968" s="63" t="s">
        <v>103</v>
      </c>
      <c r="B1968" s="64">
        <v>490803815</v>
      </c>
      <c r="C1968" s="64">
        <v>27084898460</v>
      </c>
      <c r="D1968" s="63" t="s">
        <v>1321</v>
      </c>
      <c r="E1968" s="65">
        <f>IFERROR(VLOOKUP(C1968,Pivot!A:B,2,0),0)</f>
        <v>0</v>
      </c>
      <c r="F1968" s="65">
        <f>IFERROR(VLOOKUP(C1968,Pivot!A:C,3,0),0)</f>
        <v>0</v>
      </c>
    </row>
    <row r="1969" spans="1:6" x14ac:dyDescent="0.25">
      <c r="A1969" s="63" t="s">
        <v>103</v>
      </c>
      <c r="B1969" s="64">
        <v>490803815</v>
      </c>
      <c r="C1969" s="64">
        <v>746775014803</v>
      </c>
      <c r="D1969" s="63" t="s">
        <v>1321</v>
      </c>
      <c r="E1969" s="65">
        <f>IFERROR(VLOOKUP(C1969,Pivot!A:B,2,0),0)</f>
        <v>0</v>
      </c>
      <c r="F1969" s="65">
        <f>IFERROR(VLOOKUP(C1969,Pivot!A:C,3,0),0)</f>
        <v>0</v>
      </c>
    </row>
    <row r="1970" spans="1:6" x14ac:dyDescent="0.25">
      <c r="A1970" s="63" t="s">
        <v>103</v>
      </c>
      <c r="B1970" s="64">
        <v>490803815</v>
      </c>
      <c r="C1970" s="64">
        <v>887961384666</v>
      </c>
      <c r="D1970" s="63" t="s">
        <v>1321</v>
      </c>
      <c r="E1970" s="65">
        <f>IFERROR(VLOOKUP(C1970,Pivot!A:B,2,0),0)</f>
        <v>0</v>
      </c>
      <c r="F1970" s="65">
        <f>IFERROR(VLOOKUP(C1970,Pivot!A:C,3,0),0)</f>
        <v>0</v>
      </c>
    </row>
    <row r="1971" spans="1:6" x14ac:dyDescent="0.25">
      <c r="A1971" s="63" t="s">
        <v>103</v>
      </c>
      <c r="B1971" s="64">
        <v>490803827</v>
      </c>
      <c r="C1971" s="64">
        <v>27084786286</v>
      </c>
      <c r="D1971" s="63" t="s">
        <v>1322</v>
      </c>
      <c r="E1971" s="65">
        <f>IFERROR(VLOOKUP(C1971,Pivot!A:B,2,0),0)</f>
        <v>0</v>
      </c>
      <c r="F1971" s="65">
        <f>IFERROR(VLOOKUP(C1971,Pivot!A:C,3,0),0)</f>
        <v>0</v>
      </c>
    </row>
    <row r="1972" spans="1:6" x14ac:dyDescent="0.25">
      <c r="A1972" s="63" t="s">
        <v>103</v>
      </c>
      <c r="B1972" s="64">
        <v>490803827</v>
      </c>
      <c r="C1972" s="64">
        <v>27084786309</v>
      </c>
      <c r="D1972" s="63" t="s">
        <v>1322</v>
      </c>
      <c r="E1972" s="65">
        <f>IFERROR(VLOOKUP(C1972,Pivot!A:B,2,0),0)</f>
        <v>0</v>
      </c>
      <c r="F1972" s="65">
        <f>IFERROR(VLOOKUP(C1972,Pivot!A:C,3,0),0)</f>
        <v>0</v>
      </c>
    </row>
    <row r="1973" spans="1:6" x14ac:dyDescent="0.25">
      <c r="A1973" s="63" t="s">
        <v>103</v>
      </c>
      <c r="B1973" s="64">
        <v>490803827</v>
      </c>
      <c r="C1973" s="64">
        <v>27084922141</v>
      </c>
      <c r="D1973" s="63" t="s">
        <v>1322</v>
      </c>
      <c r="E1973" s="65">
        <f>IFERROR(VLOOKUP(C1973,Pivot!A:B,2,0),0)</f>
        <v>0</v>
      </c>
      <c r="F1973" s="65">
        <f>IFERROR(VLOOKUP(C1973,Pivot!A:C,3,0),0)</f>
        <v>0</v>
      </c>
    </row>
    <row r="1974" spans="1:6" x14ac:dyDescent="0.25">
      <c r="A1974" s="63" t="s">
        <v>103</v>
      </c>
      <c r="B1974" s="64">
        <v>490803827</v>
      </c>
      <c r="C1974" s="64">
        <v>746775023942</v>
      </c>
      <c r="D1974" s="63" t="s">
        <v>1322</v>
      </c>
      <c r="E1974" s="65">
        <f>IFERROR(VLOOKUP(C1974,Pivot!A:B,2,0),0)</f>
        <v>0</v>
      </c>
      <c r="F1974" s="65">
        <f>IFERROR(VLOOKUP(C1974,Pivot!A:C,3,0),0)</f>
        <v>0</v>
      </c>
    </row>
    <row r="1975" spans="1:6" x14ac:dyDescent="0.25">
      <c r="A1975" s="63" t="s">
        <v>103</v>
      </c>
      <c r="B1975" s="64">
        <v>490803827</v>
      </c>
      <c r="C1975" s="64">
        <v>746775069810</v>
      </c>
      <c r="D1975" s="63" t="s">
        <v>1322</v>
      </c>
      <c r="E1975" s="65">
        <f>IFERROR(VLOOKUP(C1975,Pivot!A:B,2,0),0)</f>
        <v>0</v>
      </c>
      <c r="F1975" s="65">
        <f>IFERROR(VLOOKUP(C1975,Pivot!A:C,3,0),0)</f>
        <v>0</v>
      </c>
    </row>
    <row r="1976" spans="1:6" x14ac:dyDescent="0.25">
      <c r="A1976" s="63" t="s">
        <v>103</v>
      </c>
      <c r="B1976" s="64">
        <v>490803827</v>
      </c>
      <c r="C1976" s="64">
        <v>746775069834</v>
      </c>
      <c r="D1976" s="63" t="s">
        <v>1322</v>
      </c>
      <c r="E1976" s="65">
        <f>IFERROR(VLOOKUP(C1976,Pivot!A:B,2,0),0)</f>
        <v>0</v>
      </c>
      <c r="F1976" s="65">
        <f>IFERROR(VLOOKUP(C1976,Pivot!A:C,3,0),0)</f>
        <v>0</v>
      </c>
    </row>
    <row r="1977" spans="1:6" x14ac:dyDescent="0.25">
      <c r="A1977" s="63" t="s">
        <v>103</v>
      </c>
      <c r="B1977" s="64">
        <v>490807889</v>
      </c>
      <c r="C1977" s="64">
        <v>27084994308</v>
      </c>
      <c r="D1977" s="63" t="s">
        <v>1323</v>
      </c>
      <c r="E1977" s="65">
        <f>IFERROR(VLOOKUP(C1977,Pivot!A:B,2,0),0)</f>
        <v>0</v>
      </c>
      <c r="F1977" s="65">
        <f>IFERROR(VLOOKUP(C1977,Pivot!A:C,3,0),0)</f>
        <v>0</v>
      </c>
    </row>
    <row r="1978" spans="1:6" x14ac:dyDescent="0.25">
      <c r="A1978" s="63" t="s">
        <v>103</v>
      </c>
      <c r="B1978" s="64">
        <v>490807895</v>
      </c>
      <c r="C1978" s="64">
        <v>27084266740</v>
      </c>
      <c r="D1978" s="63" t="s">
        <v>1324</v>
      </c>
      <c r="E1978" s="65">
        <f>IFERROR(VLOOKUP(C1978,Pivot!A:B,2,0),0)</f>
        <v>0</v>
      </c>
      <c r="F1978" s="65">
        <f>IFERROR(VLOOKUP(C1978,Pivot!A:C,3,0),0)</f>
        <v>0</v>
      </c>
    </row>
    <row r="1979" spans="1:6" x14ac:dyDescent="0.25">
      <c r="A1979" s="63" t="s">
        <v>103</v>
      </c>
      <c r="B1979" s="64">
        <v>490807895</v>
      </c>
      <c r="C1979" s="64">
        <v>490807895</v>
      </c>
      <c r="D1979" s="63" t="s">
        <v>1324</v>
      </c>
      <c r="E1979" s="65">
        <f>IFERROR(VLOOKUP(C1979,Pivot!A:B,2,0),0)</f>
        <v>0</v>
      </c>
      <c r="F1979" s="65">
        <f>IFERROR(VLOOKUP(C1979,Pivot!A:C,3,0),0)</f>
        <v>0</v>
      </c>
    </row>
    <row r="1980" spans="1:6" x14ac:dyDescent="0.25">
      <c r="A1980" s="63" t="s">
        <v>103</v>
      </c>
      <c r="B1980" s="64">
        <v>490807900</v>
      </c>
      <c r="C1980" s="64">
        <v>27084963731</v>
      </c>
      <c r="D1980" s="63" t="s">
        <v>1325</v>
      </c>
      <c r="E1980" s="65">
        <f>IFERROR(VLOOKUP(C1980,Pivot!A:B,2,0),0)</f>
        <v>0</v>
      </c>
      <c r="F1980" s="65">
        <f>IFERROR(VLOOKUP(C1980,Pivot!A:C,3,0),0)</f>
        <v>0</v>
      </c>
    </row>
    <row r="1981" spans="1:6" x14ac:dyDescent="0.25">
      <c r="A1981" s="63" t="s">
        <v>103</v>
      </c>
      <c r="B1981" s="64">
        <v>490807900</v>
      </c>
      <c r="C1981" s="64">
        <v>27084964813</v>
      </c>
      <c r="D1981" s="63" t="s">
        <v>1325</v>
      </c>
      <c r="E1981" s="65">
        <f>IFERROR(VLOOKUP(C1981,Pivot!A:B,2,0),0)</f>
        <v>0</v>
      </c>
      <c r="F1981" s="65">
        <f>IFERROR(VLOOKUP(C1981,Pivot!A:C,3,0),0)</f>
        <v>0</v>
      </c>
    </row>
    <row r="1982" spans="1:6" x14ac:dyDescent="0.25">
      <c r="A1982" s="63" t="s">
        <v>103</v>
      </c>
      <c r="B1982" s="64">
        <v>490807900</v>
      </c>
      <c r="C1982" s="64">
        <v>27084964837</v>
      </c>
      <c r="D1982" s="63" t="s">
        <v>1325</v>
      </c>
      <c r="E1982" s="65">
        <f>IFERROR(VLOOKUP(C1982,Pivot!A:B,2,0),0)</f>
        <v>0</v>
      </c>
      <c r="F1982" s="65">
        <f>IFERROR(VLOOKUP(C1982,Pivot!A:C,3,0),0)</f>
        <v>0</v>
      </c>
    </row>
    <row r="1983" spans="1:6" x14ac:dyDescent="0.25">
      <c r="A1983" s="63" t="s">
        <v>103</v>
      </c>
      <c r="B1983" s="64">
        <v>490807900</v>
      </c>
      <c r="C1983" s="64">
        <v>490807900</v>
      </c>
      <c r="D1983" s="63" t="s">
        <v>1325</v>
      </c>
      <c r="E1983" s="65">
        <f>IFERROR(VLOOKUP(C1983,Pivot!A:B,2,0),0)</f>
        <v>0</v>
      </c>
      <c r="F1983" s="65">
        <f>IFERROR(VLOOKUP(C1983,Pivot!A:C,3,0),0)</f>
        <v>0</v>
      </c>
    </row>
    <row r="1984" spans="1:6" x14ac:dyDescent="0.25">
      <c r="A1984" s="63" t="s">
        <v>103</v>
      </c>
      <c r="B1984" s="64">
        <v>490807900</v>
      </c>
      <c r="C1984" s="64">
        <v>887961487343</v>
      </c>
      <c r="D1984" s="63" t="s">
        <v>1325</v>
      </c>
      <c r="E1984" s="65">
        <f>IFERROR(VLOOKUP(C1984,Pivot!A:B,2,0),0)</f>
        <v>0</v>
      </c>
      <c r="F1984" s="65">
        <f>IFERROR(VLOOKUP(C1984,Pivot!A:C,3,0),0)</f>
        <v>0</v>
      </c>
    </row>
    <row r="1985" spans="1:6" x14ac:dyDescent="0.25">
      <c r="A1985" s="63" t="s">
        <v>103</v>
      </c>
      <c r="B1985" s="64">
        <v>490808748</v>
      </c>
      <c r="C1985" s="64">
        <v>490808748</v>
      </c>
      <c r="D1985" s="63" t="s">
        <v>1326</v>
      </c>
      <c r="E1985" s="65">
        <f>IFERROR(VLOOKUP(C1985,Pivot!A:B,2,0),0)</f>
        <v>0</v>
      </c>
      <c r="F1985" s="65">
        <f>IFERROR(VLOOKUP(C1985,Pivot!A:C,3,0),0)</f>
        <v>0</v>
      </c>
    </row>
    <row r="1986" spans="1:6" x14ac:dyDescent="0.25">
      <c r="A1986" s="63" t="s">
        <v>103</v>
      </c>
      <c r="B1986" s="64">
        <v>490808748</v>
      </c>
      <c r="C1986" s="64">
        <v>5015353171951</v>
      </c>
      <c r="D1986" s="63" t="s">
        <v>1326</v>
      </c>
      <c r="E1986" s="65">
        <f>IFERROR(VLOOKUP(C1986,Pivot!A:B,2,0),0)</f>
        <v>0</v>
      </c>
      <c r="F1986" s="65">
        <f>IFERROR(VLOOKUP(C1986,Pivot!A:C,3,0),0)</f>
        <v>0</v>
      </c>
    </row>
    <row r="1987" spans="1:6" x14ac:dyDescent="0.25">
      <c r="A1987" s="63" t="s">
        <v>103</v>
      </c>
      <c r="B1987" s="64">
        <v>490808750</v>
      </c>
      <c r="C1987" s="64">
        <v>490808750</v>
      </c>
      <c r="D1987" s="63" t="s">
        <v>1327</v>
      </c>
      <c r="E1987" s="65">
        <f>IFERROR(VLOOKUP(C1987,Pivot!A:B,2,0),0)</f>
        <v>0</v>
      </c>
      <c r="F1987" s="65">
        <f>IFERROR(VLOOKUP(C1987,Pivot!A:C,3,0),0)</f>
        <v>0</v>
      </c>
    </row>
    <row r="1988" spans="1:6" x14ac:dyDescent="0.25">
      <c r="A1988" s="63" t="s">
        <v>103</v>
      </c>
      <c r="B1988" s="64">
        <v>490808750</v>
      </c>
      <c r="C1988" s="64">
        <v>5015353164229</v>
      </c>
      <c r="D1988" s="63" t="s">
        <v>1327</v>
      </c>
      <c r="E1988" s="65">
        <f>IFERROR(VLOOKUP(C1988,Pivot!A:B,2,0),0)</f>
        <v>0</v>
      </c>
      <c r="F1988" s="65">
        <f>IFERROR(VLOOKUP(C1988,Pivot!A:C,3,0),0)</f>
        <v>0</v>
      </c>
    </row>
    <row r="1989" spans="1:6" x14ac:dyDescent="0.25">
      <c r="A1989" s="63" t="s">
        <v>103</v>
      </c>
      <c r="B1989" s="64">
        <v>490808753</v>
      </c>
      <c r="C1989" s="64">
        <v>490808753</v>
      </c>
      <c r="D1989" s="63" t="s">
        <v>1328</v>
      </c>
      <c r="E1989" s="65">
        <f>IFERROR(VLOOKUP(C1989,Pivot!A:B,2,0),0)</f>
        <v>0</v>
      </c>
      <c r="F1989" s="65">
        <f>IFERROR(VLOOKUP(C1989,Pivot!A:C,3,0),0)</f>
        <v>0</v>
      </c>
    </row>
    <row r="1990" spans="1:6" x14ac:dyDescent="0.25">
      <c r="A1990" s="63" t="s">
        <v>103</v>
      </c>
      <c r="B1990" s="64">
        <v>490808753</v>
      </c>
      <c r="C1990" s="64">
        <v>5015353164342</v>
      </c>
      <c r="D1990" s="63" t="s">
        <v>1328</v>
      </c>
      <c r="E1990" s="65">
        <f>IFERROR(VLOOKUP(C1990,Pivot!A:B,2,0),0)</f>
        <v>0</v>
      </c>
      <c r="F1990" s="65">
        <f>IFERROR(VLOOKUP(C1990,Pivot!A:C,3,0),0)</f>
        <v>0</v>
      </c>
    </row>
    <row r="1991" spans="1:6" x14ac:dyDescent="0.25">
      <c r="A1991" s="63" t="s">
        <v>103</v>
      </c>
      <c r="B1991" s="64">
        <v>490808754</v>
      </c>
      <c r="C1991" s="64">
        <v>182021001799</v>
      </c>
      <c r="D1991" s="63" t="s">
        <v>1329</v>
      </c>
      <c r="E1991" s="65">
        <f>IFERROR(VLOOKUP(C1991,Pivot!A:B,2,0),0)</f>
        <v>0</v>
      </c>
      <c r="F1991" s="65">
        <f>IFERROR(VLOOKUP(C1991,Pivot!A:C,3,0),0)</f>
        <v>0</v>
      </c>
    </row>
    <row r="1992" spans="1:6" x14ac:dyDescent="0.25">
      <c r="A1992" s="63" t="s">
        <v>103</v>
      </c>
      <c r="B1992" s="64">
        <v>490808754</v>
      </c>
      <c r="C1992" s="64">
        <v>490808754</v>
      </c>
      <c r="D1992" s="63" t="s">
        <v>1329</v>
      </c>
      <c r="E1992" s="65">
        <f>IFERROR(VLOOKUP(C1992,Pivot!A:B,2,0),0)</f>
        <v>0</v>
      </c>
      <c r="F1992" s="65">
        <f>IFERROR(VLOOKUP(C1992,Pivot!A:C,3,0),0)</f>
        <v>0</v>
      </c>
    </row>
    <row r="1993" spans="1:6" x14ac:dyDescent="0.25">
      <c r="A1993" s="63" t="s">
        <v>103</v>
      </c>
      <c r="B1993" s="64">
        <v>490808754</v>
      </c>
      <c r="C1993" s="64">
        <v>5015353164366</v>
      </c>
      <c r="D1993" s="63" t="s">
        <v>1329</v>
      </c>
      <c r="E1993" s="65">
        <f>IFERROR(VLOOKUP(C1993,Pivot!A:B,2,0),0)</f>
        <v>0</v>
      </c>
      <c r="F1993" s="65">
        <f>IFERROR(VLOOKUP(C1993,Pivot!A:C,3,0),0)</f>
        <v>0</v>
      </c>
    </row>
    <row r="1994" spans="1:6" x14ac:dyDescent="0.25">
      <c r="A1994" s="63" t="s">
        <v>103</v>
      </c>
      <c r="B1994" s="64">
        <v>490808755</v>
      </c>
      <c r="C1994" s="64">
        <v>182021001805</v>
      </c>
      <c r="D1994" s="63" t="s">
        <v>1330</v>
      </c>
      <c r="E1994" s="65">
        <f>IFERROR(VLOOKUP(C1994,Pivot!A:B,2,0),0)</f>
        <v>0</v>
      </c>
      <c r="F1994" s="65">
        <f>IFERROR(VLOOKUP(C1994,Pivot!A:C,3,0),0)</f>
        <v>0</v>
      </c>
    </row>
    <row r="1995" spans="1:6" x14ac:dyDescent="0.25">
      <c r="A1995" s="63" t="s">
        <v>103</v>
      </c>
      <c r="B1995" s="64">
        <v>490808755</v>
      </c>
      <c r="C1995" s="64">
        <v>490808755</v>
      </c>
      <c r="D1995" s="63" t="s">
        <v>1330</v>
      </c>
      <c r="E1995" s="65">
        <f>IFERROR(VLOOKUP(C1995,Pivot!A:B,2,0),0)</f>
        <v>0</v>
      </c>
      <c r="F1995" s="65">
        <f>IFERROR(VLOOKUP(C1995,Pivot!A:C,3,0),0)</f>
        <v>0</v>
      </c>
    </row>
    <row r="1996" spans="1:6" x14ac:dyDescent="0.25">
      <c r="A1996" s="63" t="s">
        <v>103</v>
      </c>
      <c r="B1996" s="64">
        <v>490808755</v>
      </c>
      <c r="C1996" s="64">
        <v>5015353040776</v>
      </c>
      <c r="D1996" s="63" t="s">
        <v>1330</v>
      </c>
      <c r="E1996" s="65">
        <f>IFERROR(VLOOKUP(C1996,Pivot!A:B,2,0),0)</f>
        <v>0</v>
      </c>
      <c r="F1996" s="65">
        <f>IFERROR(VLOOKUP(C1996,Pivot!A:C,3,0),0)</f>
        <v>0</v>
      </c>
    </row>
    <row r="1997" spans="1:6" x14ac:dyDescent="0.25">
      <c r="A1997" s="63" t="s">
        <v>103</v>
      </c>
      <c r="B1997" s="64">
        <v>490808755</v>
      </c>
      <c r="C1997" s="64">
        <v>5015353164373</v>
      </c>
      <c r="D1997" s="63" t="s">
        <v>1330</v>
      </c>
      <c r="E1997" s="65">
        <f>IFERROR(VLOOKUP(C1997,Pivot!A:B,2,0),0)</f>
        <v>0</v>
      </c>
      <c r="F1997" s="65">
        <f>IFERROR(VLOOKUP(C1997,Pivot!A:C,3,0),0)</f>
        <v>0</v>
      </c>
    </row>
    <row r="1998" spans="1:6" x14ac:dyDescent="0.25">
      <c r="A1998" s="63" t="s">
        <v>103</v>
      </c>
      <c r="B1998" s="64">
        <v>490808756</v>
      </c>
      <c r="C1998" s="64">
        <v>182021001812</v>
      </c>
      <c r="D1998" s="63" t="s">
        <v>1331</v>
      </c>
      <c r="E1998" s="65">
        <f>IFERROR(VLOOKUP(C1998,Pivot!A:B,2,0),0)</f>
        <v>0</v>
      </c>
      <c r="F1998" s="65">
        <f>IFERROR(VLOOKUP(C1998,Pivot!A:C,3,0),0)</f>
        <v>0</v>
      </c>
    </row>
    <row r="1999" spans="1:6" x14ac:dyDescent="0.25">
      <c r="A1999" s="63" t="s">
        <v>103</v>
      </c>
      <c r="B1999" s="64">
        <v>490808756</v>
      </c>
      <c r="C1999" s="64">
        <v>490808756</v>
      </c>
      <c r="D1999" s="63" t="s">
        <v>1331</v>
      </c>
      <c r="E1999" s="65">
        <f>IFERROR(VLOOKUP(C1999,Pivot!A:B,2,0),0)</f>
        <v>0</v>
      </c>
      <c r="F1999" s="65">
        <f>IFERROR(VLOOKUP(C1999,Pivot!A:C,3,0),0)</f>
        <v>0</v>
      </c>
    </row>
    <row r="2000" spans="1:6" x14ac:dyDescent="0.25">
      <c r="A2000" s="63" t="s">
        <v>103</v>
      </c>
      <c r="B2000" s="64">
        <v>490808756</v>
      </c>
      <c r="C2000" s="64">
        <v>5015353040820</v>
      </c>
      <c r="D2000" s="63" t="s">
        <v>1331</v>
      </c>
      <c r="E2000" s="65">
        <f>IFERROR(VLOOKUP(C2000,Pivot!A:B,2,0),0)</f>
        <v>0</v>
      </c>
      <c r="F2000" s="65">
        <f>IFERROR(VLOOKUP(C2000,Pivot!A:C,3,0),0)</f>
        <v>0</v>
      </c>
    </row>
    <row r="2001" spans="1:6" x14ac:dyDescent="0.25">
      <c r="A2001" s="63" t="s">
        <v>103</v>
      </c>
      <c r="B2001" s="64">
        <v>490808756</v>
      </c>
      <c r="C2001" s="64">
        <v>5015353164397</v>
      </c>
      <c r="D2001" s="63" t="s">
        <v>1331</v>
      </c>
      <c r="E2001" s="65">
        <f>IFERROR(VLOOKUP(C2001,Pivot!A:B,2,0),0)</f>
        <v>0</v>
      </c>
      <c r="F2001" s="65">
        <f>IFERROR(VLOOKUP(C2001,Pivot!A:C,3,0),0)</f>
        <v>0</v>
      </c>
    </row>
    <row r="2002" spans="1:6" x14ac:dyDescent="0.25">
      <c r="A2002" s="63" t="s">
        <v>103</v>
      </c>
      <c r="B2002" s="64">
        <v>490808757</v>
      </c>
      <c r="C2002" s="64">
        <v>490808757</v>
      </c>
      <c r="D2002" s="63" t="s">
        <v>1332</v>
      </c>
      <c r="E2002" s="65">
        <f>IFERROR(VLOOKUP(C2002,Pivot!A:B,2,0),0)</f>
        <v>0</v>
      </c>
      <c r="F2002" s="65">
        <f>IFERROR(VLOOKUP(C2002,Pivot!A:C,3,0),0)</f>
        <v>0</v>
      </c>
    </row>
    <row r="2003" spans="1:6" x14ac:dyDescent="0.25">
      <c r="A2003" s="63" t="s">
        <v>103</v>
      </c>
      <c r="B2003" s="64">
        <v>490808757</v>
      </c>
      <c r="C2003" s="64">
        <v>5015353164403</v>
      </c>
      <c r="D2003" s="63" t="s">
        <v>1332</v>
      </c>
      <c r="E2003" s="65">
        <f>IFERROR(VLOOKUP(C2003,Pivot!A:B,2,0),0)</f>
        <v>0</v>
      </c>
      <c r="F2003" s="65">
        <f>IFERROR(VLOOKUP(C2003,Pivot!A:C,3,0),0)</f>
        <v>0</v>
      </c>
    </row>
    <row r="2004" spans="1:6" x14ac:dyDescent="0.25">
      <c r="A2004" s="63" t="s">
        <v>103</v>
      </c>
      <c r="B2004" s="64">
        <v>490808766</v>
      </c>
      <c r="C2004" s="64">
        <v>490808766</v>
      </c>
      <c r="D2004" s="63" t="s">
        <v>1333</v>
      </c>
      <c r="E2004" s="65">
        <f>IFERROR(VLOOKUP(C2004,Pivot!A:B,2,0),0)</f>
        <v>0</v>
      </c>
      <c r="F2004" s="65">
        <f>IFERROR(VLOOKUP(C2004,Pivot!A:C,3,0),0)</f>
        <v>0</v>
      </c>
    </row>
    <row r="2005" spans="1:6" x14ac:dyDescent="0.25">
      <c r="A2005" s="63" t="s">
        <v>103</v>
      </c>
      <c r="B2005" s="64">
        <v>490808766</v>
      </c>
      <c r="C2005" s="64">
        <v>5015353173979</v>
      </c>
      <c r="D2005" s="63" t="s">
        <v>1333</v>
      </c>
      <c r="E2005" s="65">
        <f>IFERROR(VLOOKUP(C2005,Pivot!A:B,2,0),0)</f>
        <v>0</v>
      </c>
      <c r="F2005" s="65">
        <f>IFERROR(VLOOKUP(C2005,Pivot!A:C,3,0),0)</f>
        <v>0</v>
      </c>
    </row>
    <row r="2006" spans="1:6" x14ac:dyDescent="0.25">
      <c r="A2006" s="63" t="s">
        <v>103</v>
      </c>
      <c r="B2006" s="64">
        <v>490808767</v>
      </c>
      <c r="C2006" s="64">
        <v>490808767</v>
      </c>
      <c r="D2006" s="63" t="s">
        <v>1334</v>
      </c>
      <c r="E2006" s="65">
        <f>IFERROR(VLOOKUP(C2006,Pivot!A:B,2,0),0)</f>
        <v>0</v>
      </c>
      <c r="F2006" s="65">
        <f>IFERROR(VLOOKUP(C2006,Pivot!A:C,3,0),0)</f>
        <v>0</v>
      </c>
    </row>
    <row r="2007" spans="1:6" x14ac:dyDescent="0.25">
      <c r="A2007" s="63" t="s">
        <v>103</v>
      </c>
      <c r="B2007" s="64">
        <v>490808767</v>
      </c>
      <c r="C2007" s="64">
        <v>5015353173986</v>
      </c>
      <c r="D2007" s="63" t="s">
        <v>1334</v>
      </c>
      <c r="E2007" s="65">
        <f>IFERROR(VLOOKUP(C2007,Pivot!A:B,2,0),0)</f>
        <v>0</v>
      </c>
      <c r="F2007" s="65">
        <f>IFERROR(VLOOKUP(C2007,Pivot!A:C,3,0),0)</f>
        <v>0</v>
      </c>
    </row>
    <row r="2008" spans="1:6" x14ac:dyDescent="0.25">
      <c r="A2008" s="63" t="s">
        <v>103</v>
      </c>
      <c r="B2008" s="64">
        <v>490808768</v>
      </c>
      <c r="C2008" s="64">
        <v>490808768</v>
      </c>
      <c r="D2008" s="63" t="s">
        <v>1335</v>
      </c>
      <c r="E2008" s="65">
        <f>IFERROR(VLOOKUP(C2008,Pivot!A:B,2,0),0)</f>
        <v>0</v>
      </c>
      <c r="F2008" s="65">
        <f>IFERROR(VLOOKUP(C2008,Pivot!A:C,3,0),0)</f>
        <v>0</v>
      </c>
    </row>
    <row r="2009" spans="1:6" x14ac:dyDescent="0.25">
      <c r="A2009" s="63" t="s">
        <v>103</v>
      </c>
      <c r="B2009" s="64">
        <v>490808768</v>
      </c>
      <c r="C2009" s="64">
        <v>5015353174013</v>
      </c>
      <c r="D2009" s="63" t="s">
        <v>1335</v>
      </c>
      <c r="E2009" s="65">
        <f>IFERROR(VLOOKUP(C2009,Pivot!A:B,2,0),0)</f>
        <v>0</v>
      </c>
      <c r="F2009" s="65">
        <f>IFERROR(VLOOKUP(C2009,Pivot!A:C,3,0),0)</f>
        <v>0</v>
      </c>
    </row>
    <row r="2010" spans="1:6" x14ac:dyDescent="0.25">
      <c r="A2010" s="63" t="s">
        <v>103</v>
      </c>
      <c r="B2010" s="64">
        <v>490808769</v>
      </c>
      <c r="C2010" s="64">
        <v>490808769</v>
      </c>
      <c r="D2010" s="63" t="s">
        <v>1336</v>
      </c>
      <c r="E2010" s="65">
        <f>IFERROR(VLOOKUP(C2010,Pivot!A:B,2,0),0)</f>
        <v>0</v>
      </c>
      <c r="F2010" s="65">
        <f>IFERROR(VLOOKUP(C2010,Pivot!A:C,3,0),0)</f>
        <v>0</v>
      </c>
    </row>
    <row r="2011" spans="1:6" x14ac:dyDescent="0.25">
      <c r="A2011" s="63" t="s">
        <v>103</v>
      </c>
      <c r="B2011" s="64">
        <v>490808769</v>
      </c>
      <c r="C2011" s="64">
        <v>5015353174037</v>
      </c>
      <c r="D2011" s="63" t="s">
        <v>1336</v>
      </c>
      <c r="E2011" s="65">
        <f>IFERROR(VLOOKUP(C2011,Pivot!A:B,2,0),0)</f>
        <v>0</v>
      </c>
      <c r="F2011" s="65">
        <f>IFERROR(VLOOKUP(C2011,Pivot!A:C,3,0),0)</f>
        <v>0</v>
      </c>
    </row>
    <row r="2012" spans="1:6" x14ac:dyDescent="0.25">
      <c r="A2012" s="63" t="s">
        <v>103</v>
      </c>
      <c r="B2012" s="64">
        <v>490808771</v>
      </c>
      <c r="C2012" s="64">
        <v>490808771</v>
      </c>
      <c r="D2012" s="63" t="s">
        <v>1337</v>
      </c>
      <c r="E2012" s="65">
        <f>IFERROR(VLOOKUP(C2012,Pivot!A:B,2,0),0)</f>
        <v>0</v>
      </c>
      <c r="F2012" s="65">
        <f>IFERROR(VLOOKUP(C2012,Pivot!A:C,3,0),0)</f>
        <v>0</v>
      </c>
    </row>
    <row r="2013" spans="1:6" x14ac:dyDescent="0.25">
      <c r="A2013" s="63" t="s">
        <v>103</v>
      </c>
      <c r="B2013" s="64">
        <v>490808771</v>
      </c>
      <c r="C2013" s="64">
        <v>5015353165738</v>
      </c>
      <c r="D2013" s="63" t="s">
        <v>1337</v>
      </c>
      <c r="E2013" s="65">
        <f>IFERROR(VLOOKUP(C2013,Pivot!A:B,2,0),0)</f>
        <v>0</v>
      </c>
      <c r="F2013" s="65">
        <f>IFERROR(VLOOKUP(C2013,Pivot!A:C,3,0),0)</f>
        <v>0</v>
      </c>
    </row>
    <row r="2014" spans="1:6" x14ac:dyDescent="0.25">
      <c r="A2014" s="63" t="s">
        <v>103</v>
      </c>
      <c r="B2014" s="64">
        <v>490808773</v>
      </c>
      <c r="C2014" s="64">
        <v>490808773</v>
      </c>
      <c r="D2014" s="63" t="s">
        <v>1338</v>
      </c>
      <c r="E2014" s="65">
        <f>IFERROR(VLOOKUP(C2014,Pivot!A:B,2,0),0)</f>
        <v>0</v>
      </c>
      <c r="F2014" s="65">
        <f>IFERROR(VLOOKUP(C2014,Pivot!A:C,3,0),0)</f>
        <v>0</v>
      </c>
    </row>
    <row r="2015" spans="1:6" x14ac:dyDescent="0.25">
      <c r="A2015" s="63" t="s">
        <v>103</v>
      </c>
      <c r="B2015" s="64">
        <v>490808773</v>
      </c>
      <c r="C2015" s="64">
        <v>5015353165813</v>
      </c>
      <c r="D2015" s="63" t="s">
        <v>1338</v>
      </c>
      <c r="E2015" s="65">
        <f>IFERROR(VLOOKUP(C2015,Pivot!A:B,2,0),0)</f>
        <v>0</v>
      </c>
      <c r="F2015" s="65">
        <f>IFERROR(VLOOKUP(C2015,Pivot!A:C,3,0),0)</f>
        <v>0</v>
      </c>
    </row>
    <row r="2016" spans="1:6" x14ac:dyDescent="0.25">
      <c r="A2016" s="63" t="s">
        <v>103</v>
      </c>
      <c r="B2016" s="64">
        <v>490808783</v>
      </c>
      <c r="C2016" s="64">
        <v>490808783</v>
      </c>
      <c r="D2016" s="63" t="s">
        <v>1339</v>
      </c>
      <c r="E2016" s="65">
        <f>IFERROR(VLOOKUP(C2016,Pivot!A:B,2,0),0)</f>
        <v>0</v>
      </c>
      <c r="F2016" s="65">
        <f>IFERROR(VLOOKUP(C2016,Pivot!A:C,3,0),0)</f>
        <v>0</v>
      </c>
    </row>
    <row r="2017" spans="1:6" x14ac:dyDescent="0.25">
      <c r="A2017" s="63" t="s">
        <v>103</v>
      </c>
      <c r="B2017" s="64">
        <v>490808783</v>
      </c>
      <c r="C2017" s="64">
        <v>5015353164038</v>
      </c>
      <c r="D2017" s="63" t="s">
        <v>1339</v>
      </c>
      <c r="E2017" s="65">
        <f>IFERROR(VLOOKUP(C2017,Pivot!A:B,2,0),0)</f>
        <v>0</v>
      </c>
      <c r="F2017" s="65">
        <f>IFERROR(VLOOKUP(C2017,Pivot!A:C,3,0),0)</f>
        <v>0</v>
      </c>
    </row>
    <row r="2018" spans="1:6" x14ac:dyDescent="0.25">
      <c r="A2018" s="63" t="s">
        <v>103</v>
      </c>
      <c r="B2018" s="64">
        <v>490808783</v>
      </c>
      <c r="C2018" s="64">
        <v>5015353853833</v>
      </c>
      <c r="D2018" s="63" t="s">
        <v>1339</v>
      </c>
      <c r="E2018" s="65">
        <f>IFERROR(VLOOKUP(C2018,Pivot!A:B,2,0),0)</f>
        <v>0</v>
      </c>
      <c r="F2018" s="65">
        <f>IFERROR(VLOOKUP(C2018,Pivot!A:C,3,0),0)</f>
        <v>0</v>
      </c>
    </row>
    <row r="2019" spans="1:6" x14ac:dyDescent="0.25">
      <c r="A2019" s="63" t="s">
        <v>103</v>
      </c>
      <c r="B2019" s="64">
        <v>490815609</v>
      </c>
      <c r="C2019" s="64">
        <v>65541107007</v>
      </c>
      <c r="D2019" s="63" t="s">
        <v>1340</v>
      </c>
      <c r="E2019" s="65">
        <f>IFERROR(VLOOKUP(C2019,Pivot!A:B,2,0),0)</f>
        <v>0</v>
      </c>
      <c r="F2019" s="65">
        <f>IFERROR(VLOOKUP(C2019,Pivot!A:C,3,0),0)</f>
        <v>0</v>
      </c>
    </row>
    <row r="2020" spans="1:6" x14ac:dyDescent="0.25">
      <c r="A2020" s="63" t="s">
        <v>103</v>
      </c>
      <c r="B2020" s="64">
        <v>490818593</v>
      </c>
      <c r="C2020" s="64">
        <v>8901736031264</v>
      </c>
      <c r="D2020" s="63" t="s">
        <v>1341</v>
      </c>
      <c r="E2020" s="65">
        <f>IFERROR(VLOOKUP(C2020,Pivot!A:B,2,0),0)</f>
        <v>0</v>
      </c>
      <c r="F2020" s="65">
        <f>IFERROR(VLOOKUP(C2020,Pivot!A:C,3,0),0)</f>
        <v>0</v>
      </c>
    </row>
    <row r="2021" spans="1:6" x14ac:dyDescent="0.25">
      <c r="A2021" s="63" t="s">
        <v>103</v>
      </c>
      <c r="B2021" s="64">
        <v>490818607</v>
      </c>
      <c r="C2021" s="64">
        <v>8901736034302</v>
      </c>
      <c r="D2021" s="63" t="s">
        <v>1342</v>
      </c>
      <c r="E2021" s="65">
        <f>IFERROR(VLOOKUP(C2021,Pivot!A:B,2,0),0)</f>
        <v>0</v>
      </c>
      <c r="F2021" s="65">
        <f>IFERROR(VLOOKUP(C2021,Pivot!A:C,3,0),0)</f>
        <v>0</v>
      </c>
    </row>
    <row r="2022" spans="1:6" x14ac:dyDescent="0.25">
      <c r="A2022" s="63" t="s">
        <v>103</v>
      </c>
      <c r="B2022" s="64">
        <v>490818797</v>
      </c>
      <c r="C2022" s="64">
        <v>8906022083521</v>
      </c>
      <c r="D2022" s="63" t="s">
        <v>1343</v>
      </c>
      <c r="E2022" s="65">
        <f>IFERROR(VLOOKUP(C2022,Pivot!A:B,2,0),0)</f>
        <v>0</v>
      </c>
      <c r="F2022" s="65">
        <f>IFERROR(VLOOKUP(C2022,Pivot!A:C,3,0),0)</f>
        <v>0</v>
      </c>
    </row>
    <row r="2023" spans="1:6" x14ac:dyDescent="0.25">
      <c r="A2023" s="63" t="s">
        <v>103</v>
      </c>
      <c r="B2023" s="64">
        <v>490823577</v>
      </c>
      <c r="C2023" s="64">
        <v>490823577</v>
      </c>
      <c r="D2023" s="63" t="s">
        <v>1344</v>
      </c>
      <c r="E2023" s="65">
        <f>IFERROR(VLOOKUP(C2023,Pivot!A:B,2,0),0)</f>
        <v>0</v>
      </c>
      <c r="F2023" s="65">
        <f>IFERROR(VLOOKUP(C2023,Pivot!A:C,3,0),0)</f>
        <v>0</v>
      </c>
    </row>
    <row r="2024" spans="1:6" x14ac:dyDescent="0.25">
      <c r="A2024" s="63" t="s">
        <v>103</v>
      </c>
      <c r="B2024" s="64">
        <v>490823577</v>
      </c>
      <c r="C2024" s="64">
        <v>8850281005339</v>
      </c>
      <c r="D2024" s="63" t="s">
        <v>1344</v>
      </c>
      <c r="E2024" s="65">
        <f>IFERROR(VLOOKUP(C2024,Pivot!A:B,2,0),0)</f>
        <v>0</v>
      </c>
      <c r="F2024" s="65">
        <f>IFERROR(VLOOKUP(C2024,Pivot!A:C,3,0),0)</f>
        <v>0</v>
      </c>
    </row>
    <row r="2025" spans="1:6" x14ac:dyDescent="0.25">
      <c r="A2025" s="63" t="s">
        <v>103</v>
      </c>
      <c r="B2025" s="64">
        <v>490823578</v>
      </c>
      <c r="C2025" s="64">
        <v>490823578</v>
      </c>
      <c r="D2025" s="63" t="s">
        <v>1345</v>
      </c>
      <c r="E2025" s="65">
        <f>IFERROR(VLOOKUP(C2025,Pivot!A:B,2,0),0)</f>
        <v>0</v>
      </c>
      <c r="F2025" s="65">
        <f>IFERROR(VLOOKUP(C2025,Pivot!A:C,3,0),0)</f>
        <v>0</v>
      </c>
    </row>
    <row r="2026" spans="1:6" x14ac:dyDescent="0.25">
      <c r="A2026" s="63" t="s">
        <v>103</v>
      </c>
      <c r="B2026" s="64">
        <v>490823578</v>
      </c>
      <c r="C2026" s="64">
        <v>8850281003540</v>
      </c>
      <c r="D2026" s="63" t="s">
        <v>1345</v>
      </c>
      <c r="E2026" s="65">
        <f>IFERROR(VLOOKUP(C2026,Pivot!A:B,2,0),0)</f>
        <v>0</v>
      </c>
      <c r="F2026" s="65">
        <f>IFERROR(VLOOKUP(C2026,Pivot!A:C,3,0),0)</f>
        <v>0</v>
      </c>
    </row>
    <row r="2027" spans="1:6" x14ac:dyDescent="0.25">
      <c r="A2027" s="63" t="s">
        <v>103</v>
      </c>
      <c r="B2027" s="64">
        <v>490823579</v>
      </c>
      <c r="C2027" s="64">
        <v>490823579</v>
      </c>
      <c r="D2027" s="63" t="s">
        <v>1346</v>
      </c>
      <c r="E2027" s="65">
        <f>IFERROR(VLOOKUP(C2027,Pivot!A:B,2,0),0)</f>
        <v>0</v>
      </c>
      <c r="F2027" s="65">
        <f>IFERROR(VLOOKUP(C2027,Pivot!A:C,3,0),0)</f>
        <v>0</v>
      </c>
    </row>
    <row r="2028" spans="1:6" x14ac:dyDescent="0.25">
      <c r="A2028" s="63" t="s">
        <v>103</v>
      </c>
      <c r="B2028" s="64">
        <v>490823579</v>
      </c>
      <c r="C2028" s="64">
        <v>8850281000846</v>
      </c>
      <c r="D2028" s="63" t="s">
        <v>1346</v>
      </c>
      <c r="E2028" s="65">
        <f>IFERROR(VLOOKUP(C2028,Pivot!A:B,2,0),0)</f>
        <v>0</v>
      </c>
      <c r="F2028" s="65">
        <f>IFERROR(VLOOKUP(C2028,Pivot!A:C,3,0),0)</f>
        <v>0</v>
      </c>
    </row>
    <row r="2029" spans="1:6" x14ac:dyDescent="0.25">
      <c r="A2029" s="63" t="s">
        <v>103</v>
      </c>
      <c r="B2029" s="64">
        <v>490823582</v>
      </c>
      <c r="C2029" s="64">
        <v>490823582</v>
      </c>
      <c r="D2029" s="63" t="s">
        <v>1347</v>
      </c>
      <c r="E2029" s="65">
        <f>IFERROR(VLOOKUP(C2029,Pivot!A:B,2,0),0)</f>
        <v>0</v>
      </c>
      <c r="F2029" s="65">
        <f>IFERROR(VLOOKUP(C2029,Pivot!A:C,3,0),0)</f>
        <v>0</v>
      </c>
    </row>
    <row r="2030" spans="1:6" x14ac:dyDescent="0.25">
      <c r="A2030" s="63" t="s">
        <v>103</v>
      </c>
      <c r="B2030" s="64">
        <v>490823582</v>
      </c>
      <c r="C2030" s="64">
        <v>8850281005346</v>
      </c>
      <c r="D2030" s="63" t="s">
        <v>1347</v>
      </c>
      <c r="E2030" s="65">
        <f>IFERROR(VLOOKUP(C2030,Pivot!A:B,2,0),0)</f>
        <v>0</v>
      </c>
      <c r="F2030" s="65">
        <f>IFERROR(VLOOKUP(C2030,Pivot!A:C,3,0),0)</f>
        <v>0</v>
      </c>
    </row>
    <row r="2031" spans="1:6" x14ac:dyDescent="0.25">
      <c r="A2031" s="63" t="s">
        <v>103</v>
      </c>
      <c r="B2031" s="64">
        <v>490823583</v>
      </c>
      <c r="C2031" s="64">
        <v>490823583</v>
      </c>
      <c r="D2031" s="63" t="s">
        <v>1348</v>
      </c>
      <c r="E2031" s="65">
        <f>IFERROR(VLOOKUP(C2031,Pivot!A:B,2,0),0)</f>
        <v>0</v>
      </c>
      <c r="F2031" s="65">
        <f>IFERROR(VLOOKUP(C2031,Pivot!A:C,3,0),0)</f>
        <v>0</v>
      </c>
    </row>
    <row r="2032" spans="1:6" x14ac:dyDescent="0.25">
      <c r="A2032" s="63" t="s">
        <v>103</v>
      </c>
      <c r="B2032" s="64">
        <v>490823583</v>
      </c>
      <c r="C2032" s="64">
        <v>8850281004899</v>
      </c>
      <c r="D2032" s="63" t="s">
        <v>1348</v>
      </c>
      <c r="E2032" s="65">
        <f>IFERROR(VLOOKUP(C2032,Pivot!A:B,2,0),0)</f>
        <v>0</v>
      </c>
      <c r="F2032" s="65">
        <f>IFERROR(VLOOKUP(C2032,Pivot!A:C,3,0),0)</f>
        <v>0</v>
      </c>
    </row>
    <row r="2033" spans="1:6" x14ac:dyDescent="0.25">
      <c r="A2033" s="63" t="s">
        <v>103</v>
      </c>
      <c r="B2033" s="64">
        <v>490823584</v>
      </c>
      <c r="C2033" s="64">
        <v>490823584</v>
      </c>
      <c r="D2033" s="63" t="s">
        <v>1349</v>
      </c>
      <c r="E2033" s="65">
        <f>IFERROR(VLOOKUP(C2033,Pivot!A:B,2,0),0)</f>
        <v>0</v>
      </c>
      <c r="F2033" s="65">
        <f>IFERROR(VLOOKUP(C2033,Pivot!A:C,3,0),0)</f>
        <v>0</v>
      </c>
    </row>
    <row r="2034" spans="1:6" x14ac:dyDescent="0.25">
      <c r="A2034" s="63" t="s">
        <v>103</v>
      </c>
      <c r="B2034" s="64">
        <v>490823584</v>
      </c>
      <c r="C2034" s="64">
        <v>8850281000822</v>
      </c>
      <c r="D2034" s="63" t="s">
        <v>1349</v>
      </c>
      <c r="E2034" s="65">
        <f>IFERROR(VLOOKUP(C2034,Pivot!A:B,2,0),0)</f>
        <v>0</v>
      </c>
      <c r="F2034" s="65">
        <f>IFERROR(VLOOKUP(C2034,Pivot!A:C,3,0),0)</f>
        <v>0</v>
      </c>
    </row>
    <row r="2035" spans="1:6" x14ac:dyDescent="0.25">
      <c r="A2035" s="63" t="s">
        <v>103</v>
      </c>
      <c r="B2035" s="64">
        <v>490823584</v>
      </c>
      <c r="C2035" s="64">
        <v>8850281004905</v>
      </c>
      <c r="D2035" s="63" t="s">
        <v>1349</v>
      </c>
      <c r="E2035" s="65">
        <f>IFERROR(VLOOKUP(C2035,Pivot!A:B,2,0),0)</f>
        <v>0</v>
      </c>
      <c r="F2035" s="65">
        <f>IFERROR(VLOOKUP(C2035,Pivot!A:C,3,0),0)</f>
        <v>0</v>
      </c>
    </row>
    <row r="2036" spans="1:6" x14ac:dyDescent="0.25">
      <c r="A2036" s="63" t="s">
        <v>103</v>
      </c>
      <c r="B2036" s="64">
        <v>490823585</v>
      </c>
      <c r="C2036" s="64">
        <v>490823585</v>
      </c>
      <c r="D2036" s="63" t="s">
        <v>1350</v>
      </c>
      <c r="E2036" s="65">
        <f>IFERROR(VLOOKUP(C2036,Pivot!A:B,2,0),0)</f>
        <v>0</v>
      </c>
      <c r="F2036" s="65">
        <f>IFERROR(VLOOKUP(C2036,Pivot!A:C,3,0),0)</f>
        <v>0</v>
      </c>
    </row>
    <row r="2037" spans="1:6" x14ac:dyDescent="0.25">
      <c r="A2037" s="63" t="s">
        <v>103</v>
      </c>
      <c r="B2037" s="64">
        <v>490823585</v>
      </c>
      <c r="C2037" s="64">
        <v>8850281003731</v>
      </c>
      <c r="D2037" s="63" t="s">
        <v>1350</v>
      </c>
      <c r="E2037" s="65">
        <f>IFERROR(VLOOKUP(C2037,Pivot!A:B,2,0),0)</f>
        <v>0</v>
      </c>
      <c r="F2037" s="65">
        <f>IFERROR(VLOOKUP(C2037,Pivot!A:C,3,0),0)</f>
        <v>0</v>
      </c>
    </row>
    <row r="2038" spans="1:6" x14ac:dyDescent="0.25">
      <c r="A2038" s="63" t="s">
        <v>103</v>
      </c>
      <c r="B2038" s="64">
        <v>490823585</v>
      </c>
      <c r="C2038" s="64">
        <v>8850281003755</v>
      </c>
      <c r="D2038" s="63" t="s">
        <v>1350</v>
      </c>
      <c r="E2038" s="65">
        <f>IFERROR(VLOOKUP(C2038,Pivot!A:B,2,0),0)</f>
        <v>0</v>
      </c>
      <c r="F2038" s="65">
        <f>IFERROR(VLOOKUP(C2038,Pivot!A:C,3,0),0)</f>
        <v>0</v>
      </c>
    </row>
    <row r="2039" spans="1:6" x14ac:dyDescent="0.25">
      <c r="A2039" s="63" t="s">
        <v>103</v>
      </c>
      <c r="B2039" s="64">
        <v>490823585</v>
      </c>
      <c r="C2039" s="64">
        <v>8850281004912</v>
      </c>
      <c r="D2039" s="63" t="s">
        <v>1350</v>
      </c>
      <c r="E2039" s="65">
        <f>IFERROR(VLOOKUP(C2039,Pivot!A:B,2,0),0)</f>
        <v>0</v>
      </c>
      <c r="F2039" s="65">
        <f>IFERROR(VLOOKUP(C2039,Pivot!A:C,3,0),0)</f>
        <v>0</v>
      </c>
    </row>
    <row r="2040" spans="1:6" x14ac:dyDescent="0.25">
      <c r="A2040" s="63" t="s">
        <v>103</v>
      </c>
      <c r="B2040" s="64">
        <v>490823586</v>
      </c>
      <c r="C2040" s="64">
        <v>490823586</v>
      </c>
      <c r="D2040" s="63" t="s">
        <v>1351</v>
      </c>
      <c r="E2040" s="65">
        <f>IFERROR(VLOOKUP(C2040,Pivot!A:B,2,0),0)</f>
        <v>0</v>
      </c>
      <c r="F2040" s="65">
        <f>IFERROR(VLOOKUP(C2040,Pivot!A:C,3,0),0)</f>
        <v>0</v>
      </c>
    </row>
    <row r="2041" spans="1:6" x14ac:dyDescent="0.25">
      <c r="A2041" s="63" t="s">
        <v>103</v>
      </c>
      <c r="B2041" s="64">
        <v>490823586</v>
      </c>
      <c r="C2041" s="64">
        <v>8850281000815</v>
      </c>
      <c r="D2041" s="63" t="s">
        <v>1351</v>
      </c>
      <c r="E2041" s="65">
        <f>IFERROR(VLOOKUP(C2041,Pivot!A:B,2,0),0)</f>
        <v>0</v>
      </c>
      <c r="F2041" s="65">
        <f>IFERROR(VLOOKUP(C2041,Pivot!A:C,3,0),0)</f>
        <v>0</v>
      </c>
    </row>
    <row r="2042" spans="1:6" x14ac:dyDescent="0.25">
      <c r="A2042" s="63" t="s">
        <v>103</v>
      </c>
      <c r="B2042" s="64">
        <v>490823586</v>
      </c>
      <c r="C2042" s="64">
        <v>8850281004929</v>
      </c>
      <c r="D2042" s="63" t="s">
        <v>1351</v>
      </c>
      <c r="E2042" s="65">
        <f>IFERROR(VLOOKUP(C2042,Pivot!A:B,2,0),0)</f>
        <v>0</v>
      </c>
      <c r="F2042" s="65">
        <f>IFERROR(VLOOKUP(C2042,Pivot!A:C,3,0),0)</f>
        <v>0</v>
      </c>
    </row>
    <row r="2043" spans="1:6" x14ac:dyDescent="0.25">
      <c r="A2043" s="63" t="s">
        <v>103</v>
      </c>
      <c r="B2043" s="64">
        <v>490823605</v>
      </c>
      <c r="C2043" s="64">
        <v>490823605</v>
      </c>
      <c r="D2043" s="63" t="s">
        <v>1352</v>
      </c>
      <c r="E2043" s="65">
        <f>IFERROR(VLOOKUP(C2043,Pivot!A:B,2,0),0)</f>
        <v>0</v>
      </c>
      <c r="F2043" s="65">
        <f>IFERROR(VLOOKUP(C2043,Pivot!A:C,3,0),0)</f>
        <v>0</v>
      </c>
    </row>
    <row r="2044" spans="1:6" x14ac:dyDescent="0.25">
      <c r="A2044" s="63" t="s">
        <v>103</v>
      </c>
      <c r="B2044" s="64">
        <v>490823605</v>
      </c>
      <c r="C2044" s="64">
        <v>8850281000419</v>
      </c>
      <c r="D2044" s="63" t="s">
        <v>1352</v>
      </c>
      <c r="E2044" s="65">
        <f>IFERROR(VLOOKUP(C2044,Pivot!A:B,2,0),0)</f>
        <v>0</v>
      </c>
      <c r="F2044" s="65">
        <f>IFERROR(VLOOKUP(C2044,Pivot!A:C,3,0),0)</f>
        <v>0</v>
      </c>
    </row>
    <row r="2045" spans="1:6" x14ac:dyDescent="0.25">
      <c r="A2045" s="63" t="s">
        <v>103</v>
      </c>
      <c r="B2045" s="64">
        <v>490824220</v>
      </c>
      <c r="C2045" s="64">
        <v>8906042210075</v>
      </c>
      <c r="D2045" s="63" t="s">
        <v>1353</v>
      </c>
      <c r="E2045" s="65">
        <f>IFERROR(VLOOKUP(C2045,Pivot!A:B,2,0),0)</f>
        <v>0</v>
      </c>
      <c r="F2045" s="65">
        <f>IFERROR(VLOOKUP(C2045,Pivot!A:C,3,0),0)</f>
        <v>0</v>
      </c>
    </row>
    <row r="2046" spans="1:6" x14ac:dyDescent="0.25">
      <c r="A2046" s="63" t="s">
        <v>103</v>
      </c>
      <c r="B2046" s="64">
        <v>490824227</v>
      </c>
      <c r="C2046" s="64">
        <v>4892900880051</v>
      </c>
      <c r="D2046" s="63" t="s">
        <v>1354</v>
      </c>
      <c r="E2046" s="65">
        <f>IFERROR(VLOOKUP(C2046,Pivot!A:B,2,0),0)</f>
        <v>0</v>
      </c>
      <c r="F2046" s="65">
        <f>IFERROR(VLOOKUP(C2046,Pivot!A:C,3,0),0)</f>
        <v>0</v>
      </c>
    </row>
    <row r="2047" spans="1:6" x14ac:dyDescent="0.25">
      <c r="A2047" s="63" t="s">
        <v>103</v>
      </c>
      <c r="B2047" s="64">
        <v>490824227</v>
      </c>
      <c r="C2047" s="64">
        <v>490824227</v>
      </c>
      <c r="D2047" s="63" t="s">
        <v>1354</v>
      </c>
      <c r="E2047" s="65">
        <f>IFERROR(VLOOKUP(C2047,Pivot!A:B,2,0),0)</f>
        <v>0</v>
      </c>
      <c r="F2047" s="65">
        <f>IFERROR(VLOOKUP(C2047,Pivot!A:C,3,0),0)</f>
        <v>0</v>
      </c>
    </row>
    <row r="2048" spans="1:6" x14ac:dyDescent="0.25">
      <c r="A2048" s="63" t="s">
        <v>103</v>
      </c>
      <c r="B2048" s="64">
        <v>490824230</v>
      </c>
      <c r="C2048" s="64">
        <v>4892900880624</v>
      </c>
      <c r="D2048" s="63" t="s">
        <v>1355</v>
      </c>
      <c r="E2048" s="65">
        <f>IFERROR(VLOOKUP(C2048,Pivot!A:B,2,0),0)</f>
        <v>0</v>
      </c>
      <c r="F2048" s="65">
        <f>IFERROR(VLOOKUP(C2048,Pivot!A:C,3,0),0)</f>
        <v>0</v>
      </c>
    </row>
    <row r="2049" spans="1:6" x14ac:dyDescent="0.25">
      <c r="A2049" s="63" t="s">
        <v>103</v>
      </c>
      <c r="B2049" s="64">
        <v>490824230</v>
      </c>
      <c r="C2049" s="64">
        <v>490824230</v>
      </c>
      <c r="D2049" s="63" t="s">
        <v>1355</v>
      </c>
      <c r="E2049" s="65">
        <f>IFERROR(VLOOKUP(C2049,Pivot!A:B,2,0),0)</f>
        <v>0</v>
      </c>
      <c r="F2049" s="65">
        <f>IFERROR(VLOOKUP(C2049,Pivot!A:C,3,0),0)</f>
        <v>0</v>
      </c>
    </row>
    <row r="2050" spans="1:6" x14ac:dyDescent="0.25">
      <c r="A2050" s="63" t="s">
        <v>103</v>
      </c>
      <c r="B2050" s="64">
        <v>490824241</v>
      </c>
      <c r="C2050" s="64">
        <v>4892900882192</v>
      </c>
      <c r="D2050" s="63" t="s">
        <v>1356</v>
      </c>
      <c r="E2050" s="65">
        <f>IFERROR(VLOOKUP(C2050,Pivot!A:B,2,0),0)</f>
        <v>0</v>
      </c>
      <c r="F2050" s="65">
        <f>IFERROR(VLOOKUP(C2050,Pivot!A:C,3,0),0)</f>
        <v>0</v>
      </c>
    </row>
    <row r="2051" spans="1:6" x14ac:dyDescent="0.25">
      <c r="A2051" s="63" t="s">
        <v>103</v>
      </c>
      <c r="B2051" s="64">
        <v>490824241</v>
      </c>
      <c r="C2051" s="64">
        <v>490824241</v>
      </c>
      <c r="D2051" s="63" t="s">
        <v>1356</v>
      </c>
      <c r="E2051" s="65">
        <f>IFERROR(VLOOKUP(C2051,Pivot!A:B,2,0),0)</f>
        <v>0</v>
      </c>
      <c r="F2051" s="65">
        <f>IFERROR(VLOOKUP(C2051,Pivot!A:C,3,0),0)</f>
        <v>0</v>
      </c>
    </row>
    <row r="2052" spans="1:6" x14ac:dyDescent="0.25">
      <c r="A2052" s="63" t="s">
        <v>103</v>
      </c>
      <c r="B2052" s="64">
        <v>490824247</v>
      </c>
      <c r="C2052" s="64">
        <v>4892900883809</v>
      </c>
      <c r="D2052" s="63" t="s">
        <v>1357</v>
      </c>
      <c r="E2052" s="65">
        <f>IFERROR(VLOOKUP(C2052,Pivot!A:B,2,0),0)</f>
        <v>0</v>
      </c>
      <c r="F2052" s="65">
        <f>IFERROR(VLOOKUP(C2052,Pivot!A:C,3,0),0)</f>
        <v>0</v>
      </c>
    </row>
    <row r="2053" spans="1:6" x14ac:dyDescent="0.25">
      <c r="A2053" s="63" t="s">
        <v>103</v>
      </c>
      <c r="B2053" s="64">
        <v>490824247</v>
      </c>
      <c r="C2053" s="64">
        <v>490824247</v>
      </c>
      <c r="D2053" s="63" t="s">
        <v>1357</v>
      </c>
      <c r="E2053" s="65">
        <f>IFERROR(VLOOKUP(C2053,Pivot!A:B,2,0),0)</f>
        <v>0</v>
      </c>
      <c r="F2053" s="65">
        <f>IFERROR(VLOOKUP(C2053,Pivot!A:C,3,0),0)</f>
        <v>0</v>
      </c>
    </row>
    <row r="2054" spans="1:6" x14ac:dyDescent="0.25">
      <c r="A2054" s="63" t="s">
        <v>103</v>
      </c>
      <c r="B2054" s="64">
        <v>490835252</v>
      </c>
      <c r="C2054" s="64">
        <v>42499020633</v>
      </c>
      <c r="D2054" s="63" t="s">
        <v>1358</v>
      </c>
      <c r="E2054" s="65">
        <f>IFERROR(VLOOKUP(C2054,Pivot!A:B,2,0),0)</f>
        <v>0</v>
      </c>
      <c r="F2054" s="65">
        <f>IFERROR(VLOOKUP(C2054,Pivot!A:C,3,0),0)</f>
        <v>0</v>
      </c>
    </row>
    <row r="2055" spans="1:6" x14ac:dyDescent="0.25">
      <c r="A2055" s="63" t="s">
        <v>103</v>
      </c>
      <c r="B2055" s="64">
        <v>490835861</v>
      </c>
      <c r="C2055" s="64">
        <v>490835861</v>
      </c>
      <c r="D2055" s="63" t="s">
        <v>1359</v>
      </c>
      <c r="E2055" s="65">
        <f>IFERROR(VLOOKUP(C2055,Pivot!A:B,2,0),0)</f>
        <v>0</v>
      </c>
      <c r="F2055" s="65">
        <f>IFERROR(VLOOKUP(C2055,Pivot!A:C,3,0),0)</f>
        <v>0</v>
      </c>
    </row>
    <row r="2056" spans="1:6" x14ac:dyDescent="0.25">
      <c r="A2056" s="63" t="s">
        <v>103</v>
      </c>
      <c r="B2056" s="64">
        <v>490836035</v>
      </c>
      <c r="C2056" s="64">
        <v>5010963016203</v>
      </c>
      <c r="D2056" s="63" t="s">
        <v>1360</v>
      </c>
      <c r="E2056" s="65">
        <f>IFERROR(VLOOKUP(C2056,Pivot!A:B,2,0),0)</f>
        <v>0</v>
      </c>
      <c r="F2056" s="65">
        <f>IFERROR(VLOOKUP(C2056,Pivot!A:C,3,0),0)</f>
        <v>0</v>
      </c>
    </row>
    <row r="2057" spans="1:6" x14ac:dyDescent="0.25">
      <c r="A2057" s="63" t="s">
        <v>103</v>
      </c>
      <c r="B2057" s="64">
        <v>490836301</v>
      </c>
      <c r="C2057" s="64">
        <v>4892900884752</v>
      </c>
      <c r="D2057" s="63" t="s">
        <v>1361</v>
      </c>
      <c r="E2057" s="65">
        <f>IFERROR(VLOOKUP(C2057,Pivot!A:B,2,0),0)</f>
        <v>0</v>
      </c>
      <c r="F2057" s="65">
        <f>IFERROR(VLOOKUP(C2057,Pivot!A:C,3,0),0)</f>
        <v>0</v>
      </c>
    </row>
    <row r="2058" spans="1:6" x14ac:dyDescent="0.25">
      <c r="A2058" s="63" t="s">
        <v>103</v>
      </c>
      <c r="B2058" s="64">
        <v>490836301</v>
      </c>
      <c r="C2058" s="64">
        <v>490836301</v>
      </c>
      <c r="D2058" s="63" t="s">
        <v>1361</v>
      </c>
      <c r="E2058" s="65">
        <f>IFERROR(VLOOKUP(C2058,Pivot!A:B,2,0),0)</f>
        <v>0</v>
      </c>
      <c r="F2058" s="65">
        <f>IFERROR(VLOOKUP(C2058,Pivot!A:C,3,0),0)</f>
        <v>0</v>
      </c>
    </row>
    <row r="2059" spans="1:6" x14ac:dyDescent="0.25">
      <c r="A2059" s="63" t="s">
        <v>103</v>
      </c>
      <c r="B2059" s="64">
        <v>490836315</v>
      </c>
      <c r="C2059" s="64">
        <v>5027148086463</v>
      </c>
      <c r="D2059" s="63" t="s">
        <v>1362</v>
      </c>
      <c r="E2059" s="65">
        <f>IFERROR(VLOOKUP(C2059,Pivot!A:B,2,0),0)</f>
        <v>0</v>
      </c>
      <c r="F2059" s="65">
        <f>IFERROR(VLOOKUP(C2059,Pivot!A:C,3,0),0)</f>
        <v>0</v>
      </c>
    </row>
    <row r="2060" spans="1:6" x14ac:dyDescent="0.25">
      <c r="A2060" s="63" t="s">
        <v>103</v>
      </c>
      <c r="B2060" s="64">
        <v>490836854</v>
      </c>
      <c r="C2060" s="64">
        <v>797734097733</v>
      </c>
      <c r="D2060" s="63" t="s">
        <v>1363</v>
      </c>
      <c r="E2060" s="65">
        <f>IFERROR(VLOOKUP(C2060,Pivot!A:B,2,0),0)</f>
        <v>0</v>
      </c>
      <c r="F2060" s="65">
        <f>IFERROR(VLOOKUP(C2060,Pivot!A:C,3,0),0)</f>
        <v>0</v>
      </c>
    </row>
    <row r="2061" spans="1:6" x14ac:dyDescent="0.25">
      <c r="A2061" s="63" t="s">
        <v>103</v>
      </c>
      <c r="B2061" s="64">
        <v>490838079</v>
      </c>
      <c r="C2061" s="64">
        <v>845218001469</v>
      </c>
      <c r="D2061" s="63" t="s">
        <v>1364</v>
      </c>
      <c r="E2061" s="65">
        <f>IFERROR(VLOOKUP(C2061,Pivot!A:B,2,0),0)</f>
        <v>0</v>
      </c>
      <c r="F2061" s="65">
        <f>IFERROR(VLOOKUP(C2061,Pivot!A:C,3,0),0)</f>
        <v>0</v>
      </c>
    </row>
    <row r="2062" spans="1:6" x14ac:dyDescent="0.25">
      <c r="A2062" s="63" t="s">
        <v>103</v>
      </c>
      <c r="B2062" s="64">
        <v>490842831</v>
      </c>
      <c r="C2062" s="64">
        <v>778988784396</v>
      </c>
      <c r="D2062" s="63" t="s">
        <v>1365</v>
      </c>
      <c r="E2062" s="65">
        <f>IFERROR(VLOOKUP(C2062,Pivot!A:B,2,0),0)</f>
        <v>0</v>
      </c>
      <c r="F2062" s="65">
        <f>IFERROR(VLOOKUP(C2062,Pivot!A:C,3,0),0)</f>
        <v>0</v>
      </c>
    </row>
    <row r="2063" spans="1:6" x14ac:dyDescent="0.25">
      <c r="A2063" s="63" t="s">
        <v>103</v>
      </c>
      <c r="B2063" s="64">
        <v>490842832</v>
      </c>
      <c r="C2063" s="64">
        <v>778988072370</v>
      </c>
      <c r="D2063" s="63" t="s">
        <v>1366</v>
      </c>
      <c r="E2063" s="65">
        <f>IFERROR(VLOOKUP(C2063,Pivot!A:B,2,0),0)</f>
        <v>0</v>
      </c>
      <c r="F2063" s="65">
        <f>IFERROR(VLOOKUP(C2063,Pivot!A:C,3,0),0)</f>
        <v>0</v>
      </c>
    </row>
    <row r="2064" spans="1:6" x14ac:dyDescent="0.25">
      <c r="A2064" s="63" t="s">
        <v>103</v>
      </c>
      <c r="B2064" s="64">
        <v>490842832</v>
      </c>
      <c r="C2064" s="64">
        <v>778988741535</v>
      </c>
      <c r="D2064" s="63" t="s">
        <v>1366</v>
      </c>
      <c r="E2064" s="65">
        <f>IFERROR(VLOOKUP(C2064,Pivot!A:B,2,0),0)</f>
        <v>0</v>
      </c>
      <c r="F2064" s="65">
        <f>IFERROR(VLOOKUP(C2064,Pivot!A:C,3,0),0)</f>
        <v>0</v>
      </c>
    </row>
    <row r="2065" spans="1:6" x14ac:dyDescent="0.25">
      <c r="A2065" s="63" t="s">
        <v>103</v>
      </c>
      <c r="B2065" s="64">
        <v>490842902</v>
      </c>
      <c r="C2065" s="64">
        <v>8421360116</v>
      </c>
      <c r="D2065" s="63" t="s">
        <v>1367</v>
      </c>
      <c r="E2065" s="65">
        <f>IFERROR(VLOOKUP(C2065,Pivot!A:B,2,0),0)</f>
        <v>0</v>
      </c>
      <c r="F2065" s="65">
        <f>IFERROR(VLOOKUP(C2065,Pivot!A:C,3,0),0)</f>
        <v>0</v>
      </c>
    </row>
    <row r="2066" spans="1:6" x14ac:dyDescent="0.25">
      <c r="A2066" s="63" t="s">
        <v>103</v>
      </c>
      <c r="B2066" s="64">
        <v>490842933</v>
      </c>
      <c r="C2066" s="64">
        <v>8421369027</v>
      </c>
      <c r="D2066" s="63" t="s">
        <v>1368</v>
      </c>
      <c r="E2066" s="65">
        <f>IFERROR(VLOOKUP(C2066,Pivot!A:B,2,0),0)</f>
        <v>0</v>
      </c>
      <c r="F2066" s="65">
        <f>IFERROR(VLOOKUP(C2066,Pivot!A:C,3,0),0)</f>
        <v>0</v>
      </c>
    </row>
    <row r="2067" spans="1:6" x14ac:dyDescent="0.25">
      <c r="A2067" s="63" t="s">
        <v>103</v>
      </c>
      <c r="B2067" s="64">
        <v>490842944</v>
      </c>
      <c r="C2067" s="64">
        <v>8421900848</v>
      </c>
      <c r="D2067" s="63" t="s">
        <v>1369</v>
      </c>
      <c r="E2067" s="65">
        <f>IFERROR(VLOOKUP(C2067,Pivot!A:B,2,0),0)</f>
        <v>0</v>
      </c>
      <c r="F2067" s="65">
        <f>IFERROR(VLOOKUP(C2067,Pivot!A:C,3,0),0)</f>
        <v>0</v>
      </c>
    </row>
    <row r="2068" spans="1:6" x14ac:dyDescent="0.25">
      <c r="A2068" s="63" t="s">
        <v>103</v>
      </c>
      <c r="B2068" s="64">
        <v>490842946</v>
      </c>
      <c r="C2068" s="64">
        <v>8421200665</v>
      </c>
      <c r="D2068" s="63" t="s">
        <v>1370</v>
      </c>
      <c r="E2068" s="65">
        <f>IFERROR(VLOOKUP(C2068,Pivot!A:B,2,0),0)</f>
        <v>0</v>
      </c>
      <c r="F2068" s="65">
        <f>IFERROR(VLOOKUP(C2068,Pivot!A:C,3,0),0)</f>
        <v>0</v>
      </c>
    </row>
    <row r="2069" spans="1:6" x14ac:dyDescent="0.25">
      <c r="A2069" s="63" t="s">
        <v>103</v>
      </c>
      <c r="B2069" s="64">
        <v>490842954</v>
      </c>
      <c r="C2069" s="64">
        <v>8421097098</v>
      </c>
      <c r="D2069" s="63" t="s">
        <v>1371</v>
      </c>
      <c r="E2069" s="65">
        <f>IFERROR(VLOOKUP(C2069,Pivot!A:B,2,0),0)</f>
        <v>0</v>
      </c>
      <c r="F2069" s="65">
        <f>IFERROR(VLOOKUP(C2069,Pivot!A:C,3,0),0)</f>
        <v>0</v>
      </c>
    </row>
    <row r="2070" spans="1:6" x14ac:dyDescent="0.25">
      <c r="A2070" s="63" t="s">
        <v>103</v>
      </c>
      <c r="B2070" s="64">
        <v>490842968</v>
      </c>
      <c r="C2070" s="64">
        <v>8421320547</v>
      </c>
      <c r="D2070" s="63" t="s">
        <v>1372</v>
      </c>
      <c r="E2070" s="65">
        <f>IFERROR(VLOOKUP(C2070,Pivot!A:B,2,0),0)</f>
        <v>0</v>
      </c>
      <c r="F2070" s="65">
        <f>IFERROR(VLOOKUP(C2070,Pivot!A:C,3,0),0)</f>
        <v>0</v>
      </c>
    </row>
    <row r="2071" spans="1:6" x14ac:dyDescent="0.25">
      <c r="A2071" s="63" t="s">
        <v>103</v>
      </c>
      <c r="B2071" s="64">
        <v>490842970</v>
      </c>
      <c r="C2071" s="64">
        <v>8421320738</v>
      </c>
      <c r="D2071" s="63" t="s">
        <v>1373</v>
      </c>
      <c r="E2071" s="65">
        <f>IFERROR(VLOOKUP(C2071,Pivot!A:B,2,0),0)</f>
        <v>0</v>
      </c>
      <c r="F2071" s="65">
        <f>IFERROR(VLOOKUP(C2071,Pivot!A:C,3,0),0)</f>
        <v>0</v>
      </c>
    </row>
    <row r="2072" spans="1:6" x14ac:dyDescent="0.25">
      <c r="A2072" s="63" t="s">
        <v>103</v>
      </c>
      <c r="B2072" s="64">
        <v>490842980</v>
      </c>
      <c r="C2072" s="64">
        <v>8421365050</v>
      </c>
      <c r="D2072" s="63" t="s">
        <v>1374</v>
      </c>
      <c r="E2072" s="65">
        <f>IFERROR(VLOOKUP(C2072,Pivot!A:B,2,0),0)</f>
        <v>0</v>
      </c>
      <c r="F2072" s="65">
        <f>IFERROR(VLOOKUP(C2072,Pivot!A:C,3,0),0)</f>
        <v>0</v>
      </c>
    </row>
    <row r="2073" spans="1:6" x14ac:dyDescent="0.25">
      <c r="A2073" s="63" t="s">
        <v>103</v>
      </c>
      <c r="B2073" s="64">
        <v>490843681</v>
      </c>
      <c r="C2073" s="64">
        <v>8901286764094</v>
      </c>
      <c r="D2073" s="63" t="s">
        <v>1375</v>
      </c>
      <c r="E2073" s="65">
        <f>IFERROR(VLOOKUP(C2073,Pivot!A:B,2,0),0)</f>
        <v>0</v>
      </c>
      <c r="F2073" s="65">
        <f>IFERROR(VLOOKUP(C2073,Pivot!A:C,3,0),0)</f>
        <v>0</v>
      </c>
    </row>
    <row r="2074" spans="1:6" x14ac:dyDescent="0.25">
      <c r="A2074" s="63" t="s">
        <v>103</v>
      </c>
      <c r="B2074" s="64">
        <v>490843690</v>
      </c>
      <c r="C2074" s="64">
        <v>8901286764124</v>
      </c>
      <c r="D2074" s="63" t="s">
        <v>1376</v>
      </c>
      <c r="E2074" s="65">
        <f>IFERROR(VLOOKUP(C2074,Pivot!A:B,2,0),0)</f>
        <v>0</v>
      </c>
      <c r="F2074" s="65">
        <f>IFERROR(VLOOKUP(C2074,Pivot!A:C,3,0),0)</f>
        <v>0</v>
      </c>
    </row>
    <row r="2075" spans="1:6" x14ac:dyDescent="0.25">
      <c r="A2075" s="63" t="s">
        <v>103</v>
      </c>
      <c r="B2075" s="64">
        <v>490844052</v>
      </c>
      <c r="C2075" s="64">
        <v>490844052</v>
      </c>
      <c r="D2075" s="63" t="s">
        <v>1377</v>
      </c>
      <c r="E2075" s="65">
        <f>IFERROR(VLOOKUP(C2075,Pivot!A:B,2,0),0)</f>
        <v>0</v>
      </c>
      <c r="F2075" s="65">
        <f>IFERROR(VLOOKUP(C2075,Pivot!A:C,3,0),0)</f>
        <v>0</v>
      </c>
    </row>
    <row r="2076" spans="1:6" x14ac:dyDescent="0.25">
      <c r="A2076" s="63" t="s">
        <v>103</v>
      </c>
      <c r="B2076" s="64">
        <v>490844052</v>
      </c>
      <c r="C2076" s="64">
        <v>8406610000317</v>
      </c>
      <c r="D2076" s="63" t="s">
        <v>1377</v>
      </c>
      <c r="E2076" s="65">
        <f>IFERROR(VLOOKUP(C2076,Pivot!A:B,2,0),0)</f>
        <v>0</v>
      </c>
      <c r="F2076" s="65">
        <f>IFERROR(VLOOKUP(C2076,Pivot!A:C,3,0),0)</f>
        <v>0</v>
      </c>
    </row>
    <row r="2077" spans="1:6" x14ac:dyDescent="0.25">
      <c r="A2077" s="63" t="s">
        <v>103</v>
      </c>
      <c r="B2077" s="64">
        <v>490844485</v>
      </c>
      <c r="C2077" s="64">
        <v>4892900884714</v>
      </c>
      <c r="D2077" s="63" t="s">
        <v>1378</v>
      </c>
      <c r="E2077" s="65">
        <f>IFERROR(VLOOKUP(C2077,Pivot!A:B,2,0),0)</f>
        <v>0</v>
      </c>
      <c r="F2077" s="65">
        <f>IFERROR(VLOOKUP(C2077,Pivot!A:C,3,0),0)</f>
        <v>0</v>
      </c>
    </row>
    <row r="2078" spans="1:6" x14ac:dyDescent="0.25">
      <c r="A2078" s="63" t="s">
        <v>103</v>
      </c>
      <c r="B2078" s="64">
        <v>490844485</v>
      </c>
      <c r="C2078" s="64">
        <v>490844485</v>
      </c>
      <c r="D2078" s="63" t="s">
        <v>1378</v>
      </c>
      <c r="E2078" s="65">
        <f>IFERROR(VLOOKUP(C2078,Pivot!A:B,2,0),0)</f>
        <v>0</v>
      </c>
      <c r="F2078" s="65">
        <f>IFERROR(VLOOKUP(C2078,Pivot!A:C,3,0),0)</f>
        <v>0</v>
      </c>
    </row>
    <row r="2079" spans="1:6" x14ac:dyDescent="0.25">
      <c r="A2079" s="63" t="s">
        <v>103</v>
      </c>
      <c r="B2079" s="64">
        <v>490844486</v>
      </c>
      <c r="C2079" s="64">
        <v>4892900884776</v>
      </c>
      <c r="D2079" s="63" t="s">
        <v>1379</v>
      </c>
      <c r="E2079" s="65">
        <f>IFERROR(VLOOKUP(C2079,Pivot!A:B,2,0),0)</f>
        <v>0</v>
      </c>
      <c r="F2079" s="65">
        <f>IFERROR(VLOOKUP(C2079,Pivot!A:C,3,0),0)</f>
        <v>0</v>
      </c>
    </row>
    <row r="2080" spans="1:6" x14ac:dyDescent="0.25">
      <c r="A2080" s="63" t="s">
        <v>103</v>
      </c>
      <c r="B2080" s="64">
        <v>490844486</v>
      </c>
      <c r="C2080" s="64">
        <v>490844486</v>
      </c>
      <c r="D2080" s="63" t="s">
        <v>1379</v>
      </c>
      <c r="E2080" s="65">
        <f>IFERROR(VLOOKUP(C2080,Pivot!A:B,2,0),0)</f>
        <v>0</v>
      </c>
      <c r="F2080" s="65">
        <f>IFERROR(VLOOKUP(C2080,Pivot!A:C,3,0),0)</f>
        <v>0</v>
      </c>
    </row>
    <row r="2081" spans="1:6" x14ac:dyDescent="0.25">
      <c r="A2081" s="63" t="s">
        <v>103</v>
      </c>
      <c r="B2081" s="64">
        <v>490850838</v>
      </c>
      <c r="C2081" s="64">
        <v>5010994550912</v>
      </c>
      <c r="D2081" s="63" t="s">
        <v>1380</v>
      </c>
      <c r="E2081" s="65">
        <f>IFERROR(VLOOKUP(C2081,Pivot!A:B,2,0),0)</f>
        <v>0</v>
      </c>
      <c r="F2081" s="65">
        <f>IFERROR(VLOOKUP(C2081,Pivot!A:C,3,0),0)</f>
        <v>0</v>
      </c>
    </row>
    <row r="2082" spans="1:6" x14ac:dyDescent="0.25">
      <c r="A2082" s="63" t="s">
        <v>103</v>
      </c>
      <c r="B2082" s="64">
        <v>490850838</v>
      </c>
      <c r="C2082" s="64">
        <v>653569539605</v>
      </c>
      <c r="D2082" s="63" t="s">
        <v>1380</v>
      </c>
      <c r="E2082" s="65">
        <f>IFERROR(VLOOKUP(C2082,Pivot!A:B,2,0),0)</f>
        <v>0</v>
      </c>
      <c r="F2082" s="65">
        <f>IFERROR(VLOOKUP(C2082,Pivot!A:C,3,0),0)</f>
        <v>0</v>
      </c>
    </row>
    <row r="2083" spans="1:6" x14ac:dyDescent="0.25">
      <c r="A2083" s="63" t="s">
        <v>103</v>
      </c>
      <c r="B2083" s="64">
        <v>490851370</v>
      </c>
      <c r="C2083" s="64">
        <v>490851370</v>
      </c>
      <c r="D2083" s="63" t="s">
        <v>1381</v>
      </c>
      <c r="E2083" s="65">
        <f>IFERROR(VLOOKUP(C2083,Pivot!A:B,2,0),0)</f>
        <v>0</v>
      </c>
      <c r="F2083" s="65">
        <f>IFERROR(VLOOKUP(C2083,Pivot!A:C,3,0),0)</f>
        <v>0</v>
      </c>
    </row>
    <row r="2084" spans="1:6" x14ac:dyDescent="0.25">
      <c r="A2084" s="63" t="s">
        <v>103</v>
      </c>
      <c r="B2084" s="64">
        <v>490851370</v>
      </c>
      <c r="C2084" s="64">
        <v>90159810575</v>
      </c>
      <c r="D2084" s="63" t="s">
        <v>1381</v>
      </c>
      <c r="E2084" s="65">
        <f>IFERROR(VLOOKUP(C2084,Pivot!A:B,2,0),0)</f>
        <v>0</v>
      </c>
      <c r="F2084" s="65">
        <f>IFERROR(VLOOKUP(C2084,Pivot!A:C,3,0),0)</f>
        <v>0</v>
      </c>
    </row>
    <row r="2085" spans="1:6" x14ac:dyDescent="0.25">
      <c r="A2085" s="63" t="s">
        <v>103</v>
      </c>
      <c r="B2085" s="64">
        <v>490851371</v>
      </c>
      <c r="C2085" s="64">
        <v>490851371</v>
      </c>
      <c r="D2085" s="63" t="s">
        <v>1382</v>
      </c>
      <c r="E2085" s="65">
        <f>IFERROR(VLOOKUP(C2085,Pivot!A:B,2,0),0)</f>
        <v>0</v>
      </c>
      <c r="F2085" s="65">
        <f>IFERROR(VLOOKUP(C2085,Pivot!A:C,3,0),0)</f>
        <v>0</v>
      </c>
    </row>
    <row r="2086" spans="1:6" x14ac:dyDescent="0.25">
      <c r="A2086" s="63" t="s">
        <v>103</v>
      </c>
      <c r="B2086" s="64">
        <v>490851371</v>
      </c>
      <c r="C2086" s="64">
        <v>90159810582</v>
      </c>
      <c r="D2086" s="63" t="s">
        <v>1382</v>
      </c>
      <c r="E2086" s="65">
        <f>IFERROR(VLOOKUP(C2086,Pivot!A:B,2,0),0)</f>
        <v>0</v>
      </c>
      <c r="F2086" s="65">
        <f>IFERROR(VLOOKUP(C2086,Pivot!A:C,3,0),0)</f>
        <v>0</v>
      </c>
    </row>
    <row r="2087" spans="1:6" x14ac:dyDescent="0.25">
      <c r="A2087" s="63" t="s">
        <v>103</v>
      </c>
      <c r="B2087" s="64">
        <v>490851401</v>
      </c>
      <c r="C2087" s="64">
        <v>708431191716</v>
      </c>
      <c r="D2087" s="63" t="s">
        <v>1383</v>
      </c>
      <c r="E2087" s="65">
        <f>IFERROR(VLOOKUP(C2087,Pivot!A:B,2,0),0)</f>
        <v>0</v>
      </c>
      <c r="F2087" s="65">
        <f>IFERROR(VLOOKUP(C2087,Pivot!A:C,3,0),0)</f>
        <v>0</v>
      </c>
    </row>
    <row r="2088" spans="1:6" x14ac:dyDescent="0.25">
      <c r="A2088" s="63" t="s">
        <v>103</v>
      </c>
      <c r="B2088" s="64">
        <v>490851401</v>
      </c>
      <c r="C2088" s="64">
        <v>8901736035521</v>
      </c>
      <c r="D2088" s="63" t="s">
        <v>1383</v>
      </c>
      <c r="E2088" s="65">
        <f>IFERROR(VLOOKUP(C2088,Pivot!A:B,2,0),0)</f>
        <v>0</v>
      </c>
      <c r="F2088" s="65">
        <f>IFERROR(VLOOKUP(C2088,Pivot!A:C,3,0),0)</f>
        <v>0</v>
      </c>
    </row>
    <row r="2089" spans="1:6" x14ac:dyDescent="0.25">
      <c r="A2089" s="63" t="s">
        <v>103</v>
      </c>
      <c r="B2089" s="64">
        <v>490851403</v>
      </c>
      <c r="C2089" s="64">
        <v>8901736035545</v>
      </c>
      <c r="D2089" s="63" t="s">
        <v>1384</v>
      </c>
      <c r="E2089" s="65">
        <f>IFERROR(VLOOKUP(C2089,Pivot!A:B,2,0),0)</f>
        <v>0</v>
      </c>
      <c r="F2089" s="65">
        <f>IFERROR(VLOOKUP(C2089,Pivot!A:C,3,0),0)</f>
        <v>0</v>
      </c>
    </row>
    <row r="2090" spans="1:6" x14ac:dyDescent="0.25">
      <c r="A2090" s="63" t="s">
        <v>103</v>
      </c>
      <c r="B2090" s="64">
        <v>490851482</v>
      </c>
      <c r="C2090" s="64">
        <v>6944588200947</v>
      </c>
      <c r="D2090" s="63" t="s">
        <v>1385</v>
      </c>
      <c r="E2090" s="65">
        <f>IFERROR(VLOOKUP(C2090,Pivot!A:B,2,0),0)</f>
        <v>0</v>
      </c>
      <c r="F2090" s="65">
        <f>IFERROR(VLOOKUP(C2090,Pivot!A:C,3,0),0)</f>
        <v>0</v>
      </c>
    </row>
    <row r="2091" spans="1:6" x14ac:dyDescent="0.25">
      <c r="A2091" s="63" t="s">
        <v>103</v>
      </c>
      <c r="B2091" s="64">
        <v>490852659</v>
      </c>
      <c r="C2091" s="64">
        <v>4891813845195</v>
      </c>
      <c r="D2091" s="63" t="s">
        <v>1386</v>
      </c>
      <c r="E2091" s="65">
        <f>IFERROR(VLOOKUP(C2091,Pivot!A:B,2,0),0)</f>
        <v>0</v>
      </c>
      <c r="F2091" s="65">
        <f>IFERROR(VLOOKUP(C2091,Pivot!A:C,3,0),0)</f>
        <v>0</v>
      </c>
    </row>
    <row r="2092" spans="1:6" x14ac:dyDescent="0.25">
      <c r="A2092" s="63" t="s">
        <v>103</v>
      </c>
      <c r="B2092" s="64">
        <v>490854065</v>
      </c>
      <c r="C2092" s="64">
        <v>8901383962102</v>
      </c>
      <c r="D2092" s="63" t="s">
        <v>1387</v>
      </c>
      <c r="E2092" s="65">
        <f>IFERROR(VLOOKUP(C2092,Pivot!A:B,2,0),0)</f>
        <v>0</v>
      </c>
      <c r="F2092" s="65">
        <f>IFERROR(VLOOKUP(C2092,Pivot!A:C,3,0),0)</f>
        <v>0</v>
      </c>
    </row>
    <row r="2093" spans="1:6" x14ac:dyDescent="0.25">
      <c r="A2093" s="63" t="s">
        <v>103</v>
      </c>
      <c r="B2093" s="64">
        <v>490854065</v>
      </c>
      <c r="C2093" s="64">
        <v>8901383962126</v>
      </c>
      <c r="D2093" s="63" t="s">
        <v>1387</v>
      </c>
      <c r="E2093" s="65">
        <f>IFERROR(VLOOKUP(C2093,Pivot!A:B,2,0),0)</f>
        <v>0</v>
      </c>
      <c r="F2093" s="65">
        <f>IFERROR(VLOOKUP(C2093,Pivot!A:C,3,0),0)</f>
        <v>0</v>
      </c>
    </row>
    <row r="2094" spans="1:6" x14ac:dyDescent="0.25">
      <c r="A2094" s="63" t="s">
        <v>103</v>
      </c>
      <c r="B2094" s="64">
        <v>490854065</v>
      </c>
      <c r="C2094" s="64">
        <v>8901383962133</v>
      </c>
      <c r="D2094" s="63" t="s">
        <v>1387</v>
      </c>
      <c r="E2094" s="65">
        <f>IFERROR(VLOOKUP(C2094,Pivot!A:B,2,0),0)</f>
        <v>0</v>
      </c>
      <c r="F2094" s="65">
        <f>IFERROR(VLOOKUP(C2094,Pivot!A:C,3,0),0)</f>
        <v>0</v>
      </c>
    </row>
    <row r="2095" spans="1:6" x14ac:dyDescent="0.25">
      <c r="A2095" s="63" t="s">
        <v>103</v>
      </c>
      <c r="B2095" s="64">
        <v>490854066</v>
      </c>
      <c r="C2095" s="64">
        <v>8901383900227</v>
      </c>
      <c r="D2095" s="63" t="s">
        <v>1388</v>
      </c>
      <c r="E2095" s="65">
        <f>IFERROR(VLOOKUP(C2095,Pivot!A:B,2,0),0)</f>
        <v>0</v>
      </c>
      <c r="F2095" s="65">
        <f>IFERROR(VLOOKUP(C2095,Pivot!A:C,3,0),0)</f>
        <v>0</v>
      </c>
    </row>
    <row r="2096" spans="1:6" x14ac:dyDescent="0.25">
      <c r="A2096" s="63" t="s">
        <v>103</v>
      </c>
      <c r="B2096" s="64">
        <v>490854066</v>
      </c>
      <c r="C2096" s="64">
        <v>8901383900241</v>
      </c>
      <c r="D2096" s="63" t="s">
        <v>1388</v>
      </c>
      <c r="E2096" s="65">
        <f>IFERROR(VLOOKUP(C2096,Pivot!A:B,2,0),0)</f>
        <v>0</v>
      </c>
      <c r="F2096" s="65">
        <f>IFERROR(VLOOKUP(C2096,Pivot!A:C,3,0),0)</f>
        <v>0</v>
      </c>
    </row>
    <row r="2097" spans="1:6" x14ac:dyDescent="0.25">
      <c r="A2097" s="63" t="s">
        <v>103</v>
      </c>
      <c r="B2097" s="64">
        <v>490854066</v>
      </c>
      <c r="C2097" s="64">
        <v>8901383900265</v>
      </c>
      <c r="D2097" s="63" t="s">
        <v>1388</v>
      </c>
      <c r="E2097" s="65">
        <f>IFERROR(VLOOKUP(C2097,Pivot!A:B,2,0),0)</f>
        <v>0</v>
      </c>
      <c r="F2097" s="65">
        <f>IFERROR(VLOOKUP(C2097,Pivot!A:C,3,0),0)</f>
        <v>0</v>
      </c>
    </row>
    <row r="2098" spans="1:6" x14ac:dyDescent="0.25">
      <c r="A2098" s="63" t="s">
        <v>103</v>
      </c>
      <c r="B2098" s="64">
        <v>490854067</v>
      </c>
      <c r="C2098" s="64">
        <v>8901383962201</v>
      </c>
      <c r="D2098" s="63" t="s">
        <v>1389</v>
      </c>
      <c r="E2098" s="65">
        <f>IFERROR(VLOOKUP(C2098,Pivot!A:B,2,0),0)</f>
        <v>0</v>
      </c>
      <c r="F2098" s="65">
        <f>IFERROR(VLOOKUP(C2098,Pivot!A:C,3,0),0)</f>
        <v>0</v>
      </c>
    </row>
    <row r="2099" spans="1:6" x14ac:dyDescent="0.25">
      <c r="A2099" s="63" t="s">
        <v>103</v>
      </c>
      <c r="B2099" s="64">
        <v>490854067</v>
      </c>
      <c r="C2099" s="64">
        <v>8901383962225</v>
      </c>
      <c r="D2099" s="63" t="s">
        <v>1389</v>
      </c>
      <c r="E2099" s="65">
        <f>IFERROR(VLOOKUP(C2099,Pivot!A:B,2,0),0)</f>
        <v>0</v>
      </c>
      <c r="F2099" s="65">
        <f>IFERROR(VLOOKUP(C2099,Pivot!A:C,3,0),0)</f>
        <v>0</v>
      </c>
    </row>
    <row r="2100" spans="1:6" x14ac:dyDescent="0.25">
      <c r="A2100" s="63" t="s">
        <v>103</v>
      </c>
      <c r="B2100" s="64">
        <v>490854067</v>
      </c>
      <c r="C2100" s="64">
        <v>8901383962232</v>
      </c>
      <c r="D2100" s="63" t="s">
        <v>1389</v>
      </c>
      <c r="E2100" s="65">
        <f>IFERROR(VLOOKUP(C2100,Pivot!A:B,2,0),0)</f>
        <v>0</v>
      </c>
      <c r="F2100" s="65">
        <f>IFERROR(VLOOKUP(C2100,Pivot!A:C,3,0),0)</f>
        <v>0</v>
      </c>
    </row>
    <row r="2101" spans="1:6" x14ac:dyDescent="0.25">
      <c r="A2101" s="63" t="s">
        <v>103</v>
      </c>
      <c r="B2101" s="64">
        <v>490854069</v>
      </c>
      <c r="C2101" s="64">
        <v>8901383450920</v>
      </c>
      <c r="D2101" s="63" t="s">
        <v>1390</v>
      </c>
      <c r="E2101" s="65">
        <f>IFERROR(VLOOKUP(C2101,Pivot!A:B,2,0),0)</f>
        <v>0</v>
      </c>
      <c r="F2101" s="65">
        <f>IFERROR(VLOOKUP(C2101,Pivot!A:C,3,0),0)</f>
        <v>0</v>
      </c>
    </row>
    <row r="2102" spans="1:6" x14ac:dyDescent="0.25">
      <c r="A2102" s="63" t="s">
        <v>103</v>
      </c>
      <c r="B2102" s="64">
        <v>490854577</v>
      </c>
      <c r="C2102" s="64">
        <v>8904081602783</v>
      </c>
      <c r="D2102" s="63" t="s">
        <v>1391</v>
      </c>
      <c r="E2102" s="65">
        <f>IFERROR(VLOOKUP(C2102,Pivot!A:B,2,0),0)</f>
        <v>0</v>
      </c>
      <c r="F2102" s="65">
        <f>IFERROR(VLOOKUP(C2102,Pivot!A:C,3,0),0)</f>
        <v>0</v>
      </c>
    </row>
    <row r="2103" spans="1:6" x14ac:dyDescent="0.25">
      <c r="A2103" s="63" t="s">
        <v>103</v>
      </c>
      <c r="B2103" s="64">
        <v>490855002</v>
      </c>
      <c r="C2103" s="64">
        <v>27084257373</v>
      </c>
      <c r="D2103" s="63" t="s">
        <v>1392</v>
      </c>
      <c r="E2103" s="65">
        <f>IFERROR(VLOOKUP(C2103,Pivot!A:B,2,0),0)</f>
        <v>0</v>
      </c>
      <c r="F2103" s="65">
        <f>IFERROR(VLOOKUP(C2103,Pivot!A:C,3,0),0)</f>
        <v>0</v>
      </c>
    </row>
    <row r="2104" spans="1:6" x14ac:dyDescent="0.25">
      <c r="A2104" s="63" t="s">
        <v>103</v>
      </c>
      <c r="B2104" s="64">
        <v>490855002</v>
      </c>
      <c r="C2104" s="64">
        <v>887961794878</v>
      </c>
      <c r="D2104" s="63" t="s">
        <v>1392</v>
      </c>
      <c r="E2104" s="65">
        <f>IFERROR(VLOOKUP(C2104,Pivot!A:B,2,0),0)</f>
        <v>0</v>
      </c>
      <c r="F2104" s="65">
        <f>IFERROR(VLOOKUP(C2104,Pivot!A:C,3,0),0)</f>
        <v>0</v>
      </c>
    </row>
    <row r="2105" spans="1:6" x14ac:dyDescent="0.25">
      <c r="A2105" s="63" t="s">
        <v>103</v>
      </c>
      <c r="B2105" s="64">
        <v>490855025</v>
      </c>
      <c r="C2105" s="64">
        <v>746775045111</v>
      </c>
      <c r="D2105" s="63" t="s">
        <v>1393</v>
      </c>
      <c r="E2105" s="65">
        <f>IFERROR(VLOOKUP(C2105,Pivot!A:B,2,0),0)</f>
        <v>0</v>
      </c>
      <c r="F2105" s="65">
        <f>IFERROR(VLOOKUP(C2105,Pivot!A:C,3,0),0)</f>
        <v>0</v>
      </c>
    </row>
    <row r="2106" spans="1:6" x14ac:dyDescent="0.25">
      <c r="A2106" s="63" t="s">
        <v>103</v>
      </c>
      <c r="B2106" s="64">
        <v>490855025</v>
      </c>
      <c r="C2106" s="64">
        <v>887961417746</v>
      </c>
      <c r="D2106" s="63" t="s">
        <v>1393</v>
      </c>
      <c r="E2106" s="65">
        <f>IFERROR(VLOOKUP(C2106,Pivot!A:B,2,0),0)</f>
        <v>0</v>
      </c>
      <c r="F2106" s="65">
        <f>IFERROR(VLOOKUP(C2106,Pivot!A:C,3,0),0)</f>
        <v>0</v>
      </c>
    </row>
    <row r="2107" spans="1:6" x14ac:dyDescent="0.25">
      <c r="A2107" s="63" t="s">
        <v>103</v>
      </c>
      <c r="B2107" s="64">
        <v>490855032</v>
      </c>
      <c r="C2107" s="64">
        <v>746775045180</v>
      </c>
      <c r="D2107" s="63" t="s">
        <v>1394</v>
      </c>
      <c r="E2107" s="65">
        <f>IFERROR(VLOOKUP(C2107,Pivot!A:B,2,0),0)</f>
        <v>0</v>
      </c>
      <c r="F2107" s="65">
        <f>IFERROR(VLOOKUP(C2107,Pivot!A:C,3,0),0)</f>
        <v>0</v>
      </c>
    </row>
    <row r="2108" spans="1:6" x14ac:dyDescent="0.25">
      <c r="A2108" s="63" t="s">
        <v>103</v>
      </c>
      <c r="B2108" s="64">
        <v>490855035</v>
      </c>
      <c r="C2108" s="64">
        <v>746775045661</v>
      </c>
      <c r="D2108" s="63" t="s">
        <v>1395</v>
      </c>
      <c r="E2108" s="65">
        <f>IFERROR(VLOOKUP(C2108,Pivot!A:B,2,0),0)</f>
        <v>0</v>
      </c>
      <c r="F2108" s="65">
        <f>IFERROR(VLOOKUP(C2108,Pivot!A:C,3,0),0)</f>
        <v>0</v>
      </c>
    </row>
    <row r="2109" spans="1:6" x14ac:dyDescent="0.25">
      <c r="A2109" s="63" t="s">
        <v>103</v>
      </c>
      <c r="B2109" s="64">
        <v>490855633</v>
      </c>
      <c r="C2109" s="64">
        <v>4901771040881</v>
      </c>
      <c r="D2109" s="63" t="s">
        <v>1396</v>
      </c>
      <c r="E2109" s="65">
        <f>IFERROR(VLOOKUP(C2109,Pivot!A:B,2,0),0)</f>
        <v>0</v>
      </c>
      <c r="F2109" s="65">
        <f>IFERROR(VLOOKUP(C2109,Pivot!A:C,3,0),0)</f>
        <v>0</v>
      </c>
    </row>
    <row r="2110" spans="1:6" x14ac:dyDescent="0.25">
      <c r="A2110" s="63" t="s">
        <v>103</v>
      </c>
      <c r="B2110" s="64">
        <v>490855633</v>
      </c>
      <c r="C2110" s="64">
        <v>71662000646</v>
      </c>
      <c r="D2110" s="63" t="s">
        <v>1396</v>
      </c>
      <c r="E2110" s="65">
        <f>IFERROR(VLOOKUP(C2110,Pivot!A:B,2,0),0)</f>
        <v>0</v>
      </c>
      <c r="F2110" s="65">
        <f>IFERROR(VLOOKUP(C2110,Pivot!A:C,3,0),0)</f>
        <v>0</v>
      </c>
    </row>
    <row r="2111" spans="1:6" x14ac:dyDescent="0.25">
      <c r="A2111" s="63" t="s">
        <v>103</v>
      </c>
      <c r="B2111" s="64">
        <v>490855634</v>
      </c>
      <c r="C2111" s="64">
        <v>71662003890</v>
      </c>
      <c r="D2111" s="63" t="s">
        <v>1397</v>
      </c>
      <c r="E2111" s="65">
        <f>IFERROR(VLOOKUP(C2111,Pivot!A:B,2,0),0)</f>
        <v>0</v>
      </c>
      <c r="F2111" s="65">
        <f>IFERROR(VLOOKUP(C2111,Pivot!A:C,3,0),0)</f>
        <v>0</v>
      </c>
    </row>
    <row r="2112" spans="1:6" x14ac:dyDescent="0.25">
      <c r="A2112" s="63" t="s">
        <v>103</v>
      </c>
      <c r="B2112" s="64">
        <v>490855636</v>
      </c>
      <c r="C2112" s="64">
        <v>71662000240</v>
      </c>
      <c r="D2112" s="63" t="s">
        <v>1398</v>
      </c>
      <c r="E2112" s="65">
        <f>IFERROR(VLOOKUP(C2112,Pivot!A:B,2,0),0)</f>
        <v>0</v>
      </c>
      <c r="F2112" s="65">
        <f>IFERROR(VLOOKUP(C2112,Pivot!A:C,3,0),0)</f>
        <v>0</v>
      </c>
    </row>
    <row r="2113" spans="1:6" x14ac:dyDescent="0.25">
      <c r="A2113" s="63" t="s">
        <v>103</v>
      </c>
      <c r="B2113" s="64">
        <v>490855637</v>
      </c>
      <c r="C2113" s="64">
        <v>71662032807</v>
      </c>
      <c r="D2113" s="63" t="s">
        <v>1399</v>
      </c>
      <c r="E2113" s="65">
        <f>IFERROR(VLOOKUP(C2113,Pivot!A:B,2,0),0)</f>
        <v>0</v>
      </c>
      <c r="F2113" s="65">
        <f>IFERROR(VLOOKUP(C2113,Pivot!A:C,3,0),0)</f>
        <v>0</v>
      </c>
    </row>
    <row r="2114" spans="1:6" x14ac:dyDescent="0.25">
      <c r="A2114" s="63" t="s">
        <v>103</v>
      </c>
      <c r="B2114" s="64">
        <v>490855638</v>
      </c>
      <c r="C2114" s="64">
        <v>71662032814</v>
      </c>
      <c r="D2114" s="63" t="s">
        <v>1400</v>
      </c>
      <c r="E2114" s="65">
        <f>IFERROR(VLOOKUP(C2114,Pivot!A:B,2,0),0)</f>
        <v>0</v>
      </c>
      <c r="F2114" s="65">
        <f>IFERROR(VLOOKUP(C2114,Pivot!A:C,3,0),0)</f>
        <v>0</v>
      </c>
    </row>
    <row r="2115" spans="1:6" x14ac:dyDescent="0.25">
      <c r="A2115" s="63" t="s">
        <v>103</v>
      </c>
      <c r="B2115" s="64">
        <v>490855640</v>
      </c>
      <c r="C2115" s="64">
        <v>71662050085</v>
      </c>
      <c r="D2115" s="63" t="s">
        <v>1401</v>
      </c>
      <c r="E2115" s="65">
        <f>IFERROR(VLOOKUP(C2115,Pivot!A:B,2,0),0)</f>
        <v>0</v>
      </c>
      <c r="F2115" s="65">
        <f>IFERROR(VLOOKUP(C2115,Pivot!A:C,3,0),0)</f>
        <v>0</v>
      </c>
    </row>
    <row r="2116" spans="1:6" x14ac:dyDescent="0.25">
      <c r="A2116" s="63" t="s">
        <v>103</v>
      </c>
      <c r="B2116" s="64">
        <v>490855644</v>
      </c>
      <c r="C2116" s="64">
        <v>71662098247</v>
      </c>
      <c r="D2116" s="63" t="s">
        <v>1402</v>
      </c>
      <c r="E2116" s="65">
        <f>IFERROR(VLOOKUP(C2116,Pivot!A:B,2,0),0)</f>
        <v>0</v>
      </c>
      <c r="F2116" s="65">
        <f>IFERROR(VLOOKUP(C2116,Pivot!A:C,3,0),0)</f>
        <v>0</v>
      </c>
    </row>
    <row r="2117" spans="1:6" x14ac:dyDescent="0.25">
      <c r="A2117" s="63" t="s">
        <v>103</v>
      </c>
      <c r="B2117" s="64">
        <v>490855646</v>
      </c>
      <c r="C2117" s="64">
        <v>71662112042</v>
      </c>
      <c r="D2117" s="63" t="s">
        <v>1403</v>
      </c>
      <c r="E2117" s="65">
        <f>IFERROR(VLOOKUP(C2117,Pivot!A:B,2,0),0)</f>
        <v>0</v>
      </c>
      <c r="F2117" s="65">
        <f>IFERROR(VLOOKUP(C2117,Pivot!A:C,3,0),0)</f>
        <v>0</v>
      </c>
    </row>
    <row r="2118" spans="1:6" x14ac:dyDescent="0.25">
      <c r="A2118" s="63" t="s">
        <v>103</v>
      </c>
      <c r="B2118" s="64">
        <v>490855647</v>
      </c>
      <c r="C2118" s="64">
        <v>71662078089</v>
      </c>
      <c r="D2118" s="63" t="s">
        <v>1404</v>
      </c>
      <c r="E2118" s="65">
        <f>IFERROR(VLOOKUP(C2118,Pivot!A:B,2,0),0)</f>
        <v>0</v>
      </c>
      <c r="F2118" s="65">
        <f>IFERROR(VLOOKUP(C2118,Pivot!A:C,3,0),0)</f>
        <v>0</v>
      </c>
    </row>
    <row r="2119" spans="1:6" x14ac:dyDescent="0.25">
      <c r="A2119" s="63" t="s">
        <v>103</v>
      </c>
      <c r="B2119" s="64">
        <v>490855650</v>
      </c>
      <c r="C2119" s="64">
        <v>71662081652</v>
      </c>
      <c r="D2119" s="63" t="s">
        <v>1405</v>
      </c>
      <c r="E2119" s="65">
        <f>IFERROR(VLOOKUP(C2119,Pivot!A:B,2,0),0)</f>
        <v>0</v>
      </c>
      <c r="F2119" s="65">
        <f>IFERROR(VLOOKUP(C2119,Pivot!A:C,3,0),0)</f>
        <v>0</v>
      </c>
    </row>
    <row r="2120" spans="1:6" x14ac:dyDescent="0.25">
      <c r="A2120" s="63" t="s">
        <v>103</v>
      </c>
      <c r="B2120" s="64">
        <v>490855656</v>
      </c>
      <c r="C2120" s="64">
        <v>71662040123</v>
      </c>
      <c r="D2120" s="63" t="s">
        <v>1406</v>
      </c>
      <c r="E2120" s="65">
        <f>IFERROR(VLOOKUP(C2120,Pivot!A:B,2,0),0)</f>
        <v>0</v>
      </c>
      <c r="F2120" s="65">
        <f>IFERROR(VLOOKUP(C2120,Pivot!A:C,3,0),0)</f>
        <v>0</v>
      </c>
    </row>
    <row r="2121" spans="1:6" x14ac:dyDescent="0.25">
      <c r="A2121" s="63" t="s">
        <v>103</v>
      </c>
      <c r="B2121" s="64">
        <v>490855657</v>
      </c>
      <c r="C2121" s="64">
        <v>71662574086</v>
      </c>
      <c r="D2121" s="63" t="s">
        <v>1407</v>
      </c>
      <c r="E2121" s="65">
        <f>IFERROR(VLOOKUP(C2121,Pivot!A:B,2,0),0)</f>
        <v>0</v>
      </c>
      <c r="F2121" s="65">
        <f>IFERROR(VLOOKUP(C2121,Pivot!A:C,3,0),0)</f>
        <v>0</v>
      </c>
    </row>
    <row r="2122" spans="1:6" x14ac:dyDescent="0.25">
      <c r="A2122" s="63" t="s">
        <v>103</v>
      </c>
      <c r="B2122" s="64">
        <v>490855658</v>
      </c>
      <c r="C2122" s="64">
        <v>71662035273</v>
      </c>
      <c r="D2122" s="63" t="s">
        <v>1408</v>
      </c>
      <c r="E2122" s="65">
        <f>IFERROR(VLOOKUP(C2122,Pivot!A:B,2,0),0)</f>
        <v>0</v>
      </c>
      <c r="F2122" s="65">
        <f>IFERROR(VLOOKUP(C2122,Pivot!A:C,3,0),0)</f>
        <v>0</v>
      </c>
    </row>
    <row r="2123" spans="1:6" x14ac:dyDescent="0.25">
      <c r="A2123" s="63" t="s">
        <v>103</v>
      </c>
      <c r="B2123" s="64">
        <v>490855665</v>
      </c>
      <c r="C2123" s="64">
        <v>71662041458</v>
      </c>
      <c r="D2123" s="63" t="s">
        <v>1409</v>
      </c>
      <c r="E2123" s="65">
        <f>IFERROR(VLOOKUP(C2123,Pivot!A:B,2,0),0)</f>
        <v>0</v>
      </c>
      <c r="F2123" s="65">
        <f>IFERROR(VLOOKUP(C2123,Pivot!A:C,3,0),0)</f>
        <v>0</v>
      </c>
    </row>
    <row r="2124" spans="1:6" x14ac:dyDescent="0.25">
      <c r="A2124" s="63" t="s">
        <v>103</v>
      </c>
      <c r="B2124" s="64">
        <v>490855669</v>
      </c>
      <c r="C2124" s="64">
        <v>71662113018</v>
      </c>
      <c r="D2124" s="63" t="s">
        <v>1410</v>
      </c>
      <c r="E2124" s="65">
        <f>IFERROR(VLOOKUP(C2124,Pivot!A:B,2,0),0)</f>
        <v>0</v>
      </c>
      <c r="F2124" s="65">
        <f>IFERROR(VLOOKUP(C2124,Pivot!A:C,3,0),0)</f>
        <v>0</v>
      </c>
    </row>
    <row r="2125" spans="1:6" x14ac:dyDescent="0.25">
      <c r="A2125" s="63" t="s">
        <v>103</v>
      </c>
      <c r="B2125" s="64">
        <v>490855671</v>
      </c>
      <c r="C2125" s="64">
        <v>71662120474</v>
      </c>
      <c r="D2125" s="63" t="s">
        <v>1411</v>
      </c>
      <c r="E2125" s="65">
        <f>IFERROR(VLOOKUP(C2125,Pivot!A:B,2,0),0)</f>
        <v>0</v>
      </c>
      <c r="F2125" s="65">
        <f>IFERROR(VLOOKUP(C2125,Pivot!A:C,3,0),0)</f>
        <v>0</v>
      </c>
    </row>
    <row r="2126" spans="1:6" x14ac:dyDescent="0.25">
      <c r="A2126" s="63" t="s">
        <v>103</v>
      </c>
      <c r="B2126" s="64">
        <v>490856621</v>
      </c>
      <c r="C2126" s="64">
        <v>8901286790062</v>
      </c>
      <c r="D2126" s="63" t="s">
        <v>1412</v>
      </c>
      <c r="E2126" s="65">
        <f>IFERROR(VLOOKUP(C2126,Pivot!A:B,2,0),0)</f>
        <v>0</v>
      </c>
      <c r="F2126" s="65">
        <f>IFERROR(VLOOKUP(C2126,Pivot!A:C,3,0),0)</f>
        <v>0</v>
      </c>
    </row>
    <row r="2127" spans="1:6" x14ac:dyDescent="0.25">
      <c r="A2127" s="63" t="s">
        <v>103</v>
      </c>
      <c r="B2127" s="64">
        <v>490856625</v>
      </c>
      <c r="C2127" s="64">
        <v>8901286790222</v>
      </c>
      <c r="D2127" s="63" t="s">
        <v>1413</v>
      </c>
      <c r="E2127" s="65">
        <f>IFERROR(VLOOKUP(C2127,Pivot!A:B,2,0),0)</f>
        <v>0</v>
      </c>
      <c r="F2127" s="65">
        <f>IFERROR(VLOOKUP(C2127,Pivot!A:C,3,0),0)</f>
        <v>0</v>
      </c>
    </row>
    <row r="2128" spans="1:6" x14ac:dyDescent="0.25">
      <c r="A2128" s="63" t="s">
        <v>103</v>
      </c>
      <c r="B2128" s="64">
        <v>490856640</v>
      </c>
      <c r="C2128" s="64">
        <v>8901286790086</v>
      </c>
      <c r="D2128" s="63" t="s">
        <v>1414</v>
      </c>
      <c r="E2128" s="65">
        <f>IFERROR(VLOOKUP(C2128,Pivot!A:B,2,0),0)</f>
        <v>0</v>
      </c>
      <c r="F2128" s="65">
        <f>IFERROR(VLOOKUP(C2128,Pivot!A:C,3,0),0)</f>
        <v>0</v>
      </c>
    </row>
    <row r="2129" spans="1:6" x14ac:dyDescent="0.25">
      <c r="A2129" s="63" t="s">
        <v>103</v>
      </c>
      <c r="B2129" s="64">
        <v>490856641</v>
      </c>
      <c r="C2129" s="64">
        <v>8901286790093</v>
      </c>
      <c r="D2129" s="63" t="s">
        <v>1415</v>
      </c>
      <c r="E2129" s="65">
        <f>IFERROR(VLOOKUP(C2129,Pivot!A:B,2,0),0)</f>
        <v>0</v>
      </c>
      <c r="F2129" s="65">
        <f>IFERROR(VLOOKUP(C2129,Pivot!A:C,3,0),0)</f>
        <v>0</v>
      </c>
    </row>
    <row r="2130" spans="1:6" x14ac:dyDescent="0.25">
      <c r="A2130" s="63" t="s">
        <v>103</v>
      </c>
      <c r="B2130" s="64">
        <v>490856650</v>
      </c>
      <c r="C2130" s="64">
        <v>50743627712</v>
      </c>
      <c r="D2130" s="63" t="s">
        <v>1416</v>
      </c>
      <c r="E2130" s="65">
        <f>IFERROR(VLOOKUP(C2130,Pivot!A:B,2,0),0)</f>
        <v>0</v>
      </c>
      <c r="F2130" s="65">
        <f>IFERROR(VLOOKUP(C2130,Pivot!A:C,3,0),0)</f>
        <v>0</v>
      </c>
    </row>
    <row r="2131" spans="1:6" x14ac:dyDescent="0.25">
      <c r="A2131" s="63" t="s">
        <v>103</v>
      </c>
      <c r="B2131" s="64">
        <v>490856656</v>
      </c>
      <c r="C2131" s="64">
        <v>50743627767</v>
      </c>
      <c r="D2131" s="63" t="s">
        <v>1417</v>
      </c>
      <c r="E2131" s="65">
        <f>IFERROR(VLOOKUP(C2131,Pivot!A:B,2,0),0)</f>
        <v>0</v>
      </c>
      <c r="F2131" s="65">
        <f>IFERROR(VLOOKUP(C2131,Pivot!A:C,3,0),0)</f>
        <v>0</v>
      </c>
    </row>
    <row r="2132" spans="1:6" x14ac:dyDescent="0.25">
      <c r="A2132" s="63" t="s">
        <v>103</v>
      </c>
      <c r="B2132" s="64">
        <v>490856658</v>
      </c>
      <c r="C2132" s="64">
        <v>50743617621</v>
      </c>
      <c r="D2132" s="63" t="s">
        <v>1418</v>
      </c>
      <c r="E2132" s="65">
        <f>IFERROR(VLOOKUP(C2132,Pivot!A:B,2,0),0)</f>
        <v>0</v>
      </c>
      <c r="F2132" s="65">
        <f>IFERROR(VLOOKUP(C2132,Pivot!A:C,3,0),0)</f>
        <v>0</v>
      </c>
    </row>
    <row r="2133" spans="1:6" x14ac:dyDescent="0.25">
      <c r="A2133" s="63" t="s">
        <v>103</v>
      </c>
      <c r="B2133" s="64">
        <v>490856660</v>
      </c>
      <c r="C2133" s="64">
        <v>50743600494</v>
      </c>
      <c r="D2133" s="63" t="s">
        <v>1419</v>
      </c>
      <c r="E2133" s="65">
        <f>IFERROR(VLOOKUP(C2133,Pivot!A:B,2,0),0)</f>
        <v>0</v>
      </c>
      <c r="F2133" s="65">
        <f>IFERROR(VLOOKUP(C2133,Pivot!A:C,3,0),0)</f>
        <v>0</v>
      </c>
    </row>
    <row r="2134" spans="1:6" x14ac:dyDescent="0.25">
      <c r="A2134" s="63" t="s">
        <v>103</v>
      </c>
      <c r="B2134" s="64">
        <v>490856661</v>
      </c>
      <c r="C2134" s="64">
        <v>50743605987</v>
      </c>
      <c r="D2134" s="63" t="s">
        <v>1420</v>
      </c>
      <c r="E2134" s="65">
        <f>IFERROR(VLOOKUP(C2134,Pivot!A:B,2,0),0)</f>
        <v>0</v>
      </c>
      <c r="F2134" s="65">
        <f>IFERROR(VLOOKUP(C2134,Pivot!A:C,3,0),0)</f>
        <v>0</v>
      </c>
    </row>
    <row r="2135" spans="1:6" x14ac:dyDescent="0.25">
      <c r="A2135" s="63" t="s">
        <v>103</v>
      </c>
      <c r="B2135" s="64">
        <v>490856689</v>
      </c>
      <c r="C2135" s="64">
        <v>8901736035590</v>
      </c>
      <c r="D2135" s="63" t="s">
        <v>1421</v>
      </c>
      <c r="E2135" s="65">
        <f>IFERROR(VLOOKUP(C2135,Pivot!A:B,2,0),0)</f>
        <v>0</v>
      </c>
      <c r="F2135" s="65">
        <f>IFERROR(VLOOKUP(C2135,Pivot!A:C,3,0),0)</f>
        <v>0</v>
      </c>
    </row>
    <row r="2136" spans="1:6" x14ac:dyDescent="0.25">
      <c r="A2136" s="63" t="s">
        <v>103</v>
      </c>
      <c r="B2136" s="64">
        <v>490856690</v>
      </c>
      <c r="C2136" s="64">
        <v>708431191860</v>
      </c>
      <c r="D2136" s="63" t="s">
        <v>1422</v>
      </c>
      <c r="E2136" s="65">
        <f>IFERROR(VLOOKUP(C2136,Pivot!A:B,2,0),0)</f>
        <v>0</v>
      </c>
      <c r="F2136" s="65">
        <f>IFERROR(VLOOKUP(C2136,Pivot!A:C,3,0),0)</f>
        <v>0</v>
      </c>
    </row>
    <row r="2137" spans="1:6" x14ac:dyDescent="0.25">
      <c r="A2137" s="63" t="s">
        <v>103</v>
      </c>
      <c r="B2137" s="64">
        <v>490856690</v>
      </c>
      <c r="C2137" s="64">
        <v>8901736035644</v>
      </c>
      <c r="D2137" s="63" t="s">
        <v>1422</v>
      </c>
      <c r="E2137" s="65">
        <f>IFERROR(VLOOKUP(C2137,Pivot!A:B,2,0),0)</f>
        <v>0</v>
      </c>
      <c r="F2137" s="65">
        <f>IFERROR(VLOOKUP(C2137,Pivot!A:C,3,0),0)</f>
        <v>0</v>
      </c>
    </row>
    <row r="2138" spans="1:6" x14ac:dyDescent="0.25">
      <c r="A2138" s="63" t="s">
        <v>103</v>
      </c>
      <c r="B2138" s="64">
        <v>490857892</v>
      </c>
      <c r="C2138" s="64">
        <v>39897266671</v>
      </c>
      <c r="D2138" s="63" t="s">
        <v>1423</v>
      </c>
      <c r="E2138" s="65">
        <f>IFERROR(VLOOKUP(C2138,Pivot!A:B,2,0),0)</f>
        <v>0</v>
      </c>
      <c r="F2138" s="65">
        <f>IFERROR(VLOOKUP(C2138,Pivot!A:C,3,0),0)</f>
        <v>0</v>
      </c>
    </row>
    <row r="2139" spans="1:6" x14ac:dyDescent="0.25">
      <c r="A2139" s="63" t="s">
        <v>103</v>
      </c>
      <c r="B2139" s="64">
        <v>490857895</v>
      </c>
      <c r="C2139" s="64">
        <v>39897207506</v>
      </c>
      <c r="D2139" s="63" t="s">
        <v>1424</v>
      </c>
      <c r="E2139" s="65">
        <f>IFERROR(VLOOKUP(C2139,Pivot!A:B,2,0),0)</f>
        <v>0</v>
      </c>
      <c r="F2139" s="65">
        <f>IFERROR(VLOOKUP(C2139,Pivot!A:C,3,0),0)</f>
        <v>0</v>
      </c>
    </row>
    <row r="2140" spans="1:6" x14ac:dyDescent="0.25">
      <c r="A2140" s="63" t="s">
        <v>103</v>
      </c>
      <c r="B2140" s="64">
        <v>490857900</v>
      </c>
      <c r="C2140" s="64">
        <v>39897185811</v>
      </c>
      <c r="D2140" s="63" t="s">
        <v>1425</v>
      </c>
      <c r="E2140" s="65">
        <f>IFERROR(VLOOKUP(C2140,Pivot!A:B,2,0),0)</f>
        <v>0</v>
      </c>
      <c r="F2140" s="65">
        <f>IFERROR(VLOOKUP(C2140,Pivot!A:C,3,0),0)</f>
        <v>0</v>
      </c>
    </row>
    <row r="2141" spans="1:6" x14ac:dyDescent="0.25">
      <c r="A2141" s="63" t="s">
        <v>103</v>
      </c>
      <c r="B2141" s="64">
        <v>490857902</v>
      </c>
      <c r="C2141" s="64">
        <v>39897185835</v>
      </c>
      <c r="D2141" s="63" t="s">
        <v>1426</v>
      </c>
      <c r="E2141" s="65">
        <f>IFERROR(VLOOKUP(C2141,Pivot!A:B,2,0),0)</f>
        <v>0</v>
      </c>
      <c r="F2141" s="65">
        <f>IFERROR(VLOOKUP(C2141,Pivot!A:C,3,0),0)</f>
        <v>0</v>
      </c>
    </row>
    <row r="2142" spans="1:6" x14ac:dyDescent="0.25">
      <c r="A2142" s="63" t="s">
        <v>103</v>
      </c>
      <c r="B2142" s="64">
        <v>490857903</v>
      </c>
      <c r="C2142" s="64">
        <v>39897265162</v>
      </c>
      <c r="D2142" s="63" t="s">
        <v>1427</v>
      </c>
      <c r="E2142" s="65">
        <f>IFERROR(VLOOKUP(C2142,Pivot!A:B,2,0),0)</f>
        <v>0</v>
      </c>
      <c r="F2142" s="65">
        <f>IFERROR(VLOOKUP(C2142,Pivot!A:C,3,0),0)</f>
        <v>0</v>
      </c>
    </row>
    <row r="2143" spans="1:6" x14ac:dyDescent="0.25">
      <c r="A2143" s="63" t="s">
        <v>103</v>
      </c>
      <c r="B2143" s="64">
        <v>490857906</v>
      </c>
      <c r="C2143" s="64">
        <v>39897278681</v>
      </c>
      <c r="D2143" s="63" t="s">
        <v>1428</v>
      </c>
      <c r="E2143" s="65">
        <f>IFERROR(VLOOKUP(C2143,Pivot!A:B,2,0),0)</f>
        <v>0</v>
      </c>
      <c r="F2143" s="65">
        <f>IFERROR(VLOOKUP(C2143,Pivot!A:C,3,0),0)</f>
        <v>0</v>
      </c>
    </row>
    <row r="2144" spans="1:6" x14ac:dyDescent="0.25">
      <c r="A2144" s="63" t="s">
        <v>103</v>
      </c>
      <c r="B2144" s="64">
        <v>490861410</v>
      </c>
      <c r="C2144" s="64">
        <v>8421134210523</v>
      </c>
      <c r="D2144" s="63" t="s">
        <v>1429</v>
      </c>
      <c r="E2144" s="65">
        <f>IFERROR(VLOOKUP(C2144,Pivot!A:B,2,0),0)</f>
        <v>0</v>
      </c>
      <c r="F2144" s="65">
        <f>IFERROR(VLOOKUP(C2144,Pivot!A:C,3,0),0)</f>
        <v>0</v>
      </c>
    </row>
    <row r="2145" spans="1:6" x14ac:dyDescent="0.25">
      <c r="A2145" s="63" t="s">
        <v>103</v>
      </c>
      <c r="B2145" s="64">
        <v>490861411</v>
      </c>
      <c r="C2145" s="64">
        <v>8421134210493</v>
      </c>
      <c r="D2145" s="63" t="s">
        <v>1430</v>
      </c>
      <c r="E2145" s="65">
        <f>IFERROR(VLOOKUP(C2145,Pivot!A:B,2,0),0)</f>
        <v>0</v>
      </c>
      <c r="F2145" s="65">
        <f>IFERROR(VLOOKUP(C2145,Pivot!A:C,3,0),0)</f>
        <v>0</v>
      </c>
    </row>
    <row r="2146" spans="1:6" x14ac:dyDescent="0.25">
      <c r="A2146" s="63" t="s">
        <v>103</v>
      </c>
      <c r="B2146" s="64">
        <v>490861414</v>
      </c>
      <c r="C2146" s="64">
        <v>4897007304325</v>
      </c>
      <c r="D2146" s="63" t="s">
        <v>1431</v>
      </c>
      <c r="E2146" s="65">
        <f>IFERROR(VLOOKUP(C2146,Pivot!A:B,2,0),0)</f>
        <v>0</v>
      </c>
      <c r="F2146" s="65">
        <f>IFERROR(VLOOKUP(C2146,Pivot!A:C,3,0),0)</f>
        <v>0</v>
      </c>
    </row>
    <row r="2147" spans="1:6" x14ac:dyDescent="0.25">
      <c r="A2147" s="63" t="s">
        <v>103</v>
      </c>
      <c r="B2147" s="64">
        <v>490866034</v>
      </c>
      <c r="C2147" s="64">
        <v>37135085800</v>
      </c>
      <c r="D2147" s="63" t="s">
        <v>1432</v>
      </c>
      <c r="E2147" s="65">
        <f>IFERROR(VLOOKUP(C2147,Pivot!A:B,2,0),0)</f>
        <v>0</v>
      </c>
      <c r="F2147" s="65">
        <f>IFERROR(VLOOKUP(C2147,Pivot!A:C,3,0),0)</f>
        <v>0</v>
      </c>
    </row>
    <row r="2148" spans="1:6" x14ac:dyDescent="0.25">
      <c r="A2148" s="63" t="s">
        <v>103</v>
      </c>
      <c r="B2148" s="64">
        <v>490867142</v>
      </c>
      <c r="C2148" s="64">
        <v>4893825018888</v>
      </c>
      <c r="D2148" s="63" t="s">
        <v>1433</v>
      </c>
      <c r="E2148" s="65">
        <f>IFERROR(VLOOKUP(C2148,Pivot!A:B,2,0),0)</f>
        <v>0</v>
      </c>
      <c r="F2148" s="65">
        <f>IFERROR(VLOOKUP(C2148,Pivot!A:C,3,0),0)</f>
        <v>0</v>
      </c>
    </row>
    <row r="2149" spans="1:6" x14ac:dyDescent="0.25">
      <c r="A2149" s="63" t="s">
        <v>103</v>
      </c>
      <c r="B2149" s="64">
        <v>490867145</v>
      </c>
      <c r="C2149" s="64">
        <v>4893825019779</v>
      </c>
      <c r="D2149" s="63" t="s">
        <v>1434</v>
      </c>
      <c r="E2149" s="65">
        <f>IFERROR(VLOOKUP(C2149,Pivot!A:B,2,0),0)</f>
        <v>0</v>
      </c>
      <c r="F2149" s="65">
        <f>IFERROR(VLOOKUP(C2149,Pivot!A:C,3,0),0)</f>
        <v>0</v>
      </c>
    </row>
    <row r="2150" spans="1:6" x14ac:dyDescent="0.25">
      <c r="A2150" s="63" t="s">
        <v>103</v>
      </c>
      <c r="B2150" s="64">
        <v>490871709</v>
      </c>
      <c r="C2150" s="64">
        <v>490871709</v>
      </c>
      <c r="D2150" s="63" t="s">
        <v>1435</v>
      </c>
      <c r="E2150" s="65">
        <f>IFERROR(VLOOKUP(C2150,Pivot!A:B,2,0),0)</f>
        <v>0</v>
      </c>
      <c r="F2150" s="65">
        <f>IFERROR(VLOOKUP(C2150,Pivot!A:C,3,0),0)</f>
        <v>0</v>
      </c>
    </row>
    <row r="2151" spans="1:6" x14ac:dyDescent="0.25">
      <c r="A2151" s="63" t="s">
        <v>103</v>
      </c>
      <c r="B2151" s="64">
        <v>490881868</v>
      </c>
      <c r="C2151" s="64">
        <v>490881868</v>
      </c>
      <c r="D2151" s="63" t="s">
        <v>1436</v>
      </c>
      <c r="E2151" s="65">
        <f>IFERROR(VLOOKUP(C2151,Pivot!A:B,2,0),0)</f>
        <v>0</v>
      </c>
      <c r="F2151" s="65">
        <f>IFERROR(VLOOKUP(C2151,Pivot!A:C,3,0),0)</f>
        <v>0</v>
      </c>
    </row>
    <row r="2152" spans="1:6" x14ac:dyDescent="0.25">
      <c r="A2152" s="63" t="s">
        <v>103</v>
      </c>
      <c r="B2152" s="64">
        <v>490881990</v>
      </c>
      <c r="C2152" s="64">
        <v>8906022395105</v>
      </c>
      <c r="D2152" s="63" t="s">
        <v>1437</v>
      </c>
      <c r="E2152" s="65">
        <f>IFERROR(VLOOKUP(C2152,Pivot!A:B,2,0),0)</f>
        <v>0</v>
      </c>
      <c r="F2152" s="65">
        <f>IFERROR(VLOOKUP(C2152,Pivot!A:C,3,0),0)</f>
        <v>0</v>
      </c>
    </row>
    <row r="2153" spans="1:6" x14ac:dyDescent="0.25">
      <c r="A2153" s="63" t="s">
        <v>103</v>
      </c>
      <c r="B2153" s="64">
        <v>490881994</v>
      </c>
      <c r="C2153" s="64">
        <v>8906022395167</v>
      </c>
      <c r="D2153" s="63" t="s">
        <v>1438</v>
      </c>
      <c r="E2153" s="65">
        <f>IFERROR(VLOOKUP(C2153,Pivot!A:B,2,0),0)</f>
        <v>0</v>
      </c>
      <c r="F2153" s="65">
        <f>IFERROR(VLOOKUP(C2153,Pivot!A:C,3,0),0)</f>
        <v>0</v>
      </c>
    </row>
    <row r="2154" spans="1:6" x14ac:dyDescent="0.25">
      <c r="A2154" s="63" t="s">
        <v>103</v>
      </c>
      <c r="B2154" s="64">
        <v>490881995</v>
      </c>
      <c r="C2154" s="64">
        <v>8906022397208</v>
      </c>
      <c r="D2154" s="63" t="s">
        <v>1439</v>
      </c>
      <c r="E2154" s="65">
        <f>IFERROR(VLOOKUP(C2154,Pivot!A:B,2,0),0)</f>
        <v>0</v>
      </c>
      <c r="F2154" s="65">
        <f>IFERROR(VLOOKUP(C2154,Pivot!A:C,3,0),0)</f>
        <v>0</v>
      </c>
    </row>
    <row r="2155" spans="1:6" x14ac:dyDescent="0.25">
      <c r="A2155" s="63" t="s">
        <v>103</v>
      </c>
      <c r="B2155" s="64">
        <v>490881996</v>
      </c>
      <c r="C2155" s="64">
        <v>8906022397215</v>
      </c>
      <c r="D2155" s="63" t="s">
        <v>1440</v>
      </c>
      <c r="E2155" s="65">
        <f>IFERROR(VLOOKUP(C2155,Pivot!A:B,2,0),0)</f>
        <v>0</v>
      </c>
      <c r="F2155" s="65">
        <f>IFERROR(VLOOKUP(C2155,Pivot!A:C,3,0),0)</f>
        <v>0</v>
      </c>
    </row>
    <row r="2156" spans="1:6" x14ac:dyDescent="0.25">
      <c r="A2156" s="63" t="s">
        <v>103</v>
      </c>
      <c r="B2156" s="64">
        <v>490882829</v>
      </c>
      <c r="C2156" s="64">
        <v>4895038506633</v>
      </c>
      <c r="D2156" s="63" t="s">
        <v>1441</v>
      </c>
      <c r="E2156" s="65">
        <f>IFERROR(VLOOKUP(C2156,Pivot!A:B,2,0),0)</f>
        <v>0</v>
      </c>
      <c r="F2156" s="65">
        <f>IFERROR(VLOOKUP(C2156,Pivot!A:C,3,0),0)</f>
        <v>0</v>
      </c>
    </row>
    <row r="2157" spans="1:6" x14ac:dyDescent="0.25">
      <c r="A2157" s="63" t="s">
        <v>103</v>
      </c>
      <c r="B2157" s="64">
        <v>490882829</v>
      </c>
      <c r="C2157" s="64">
        <v>4895038543065</v>
      </c>
      <c r="D2157" s="63" t="s">
        <v>1441</v>
      </c>
      <c r="E2157" s="65">
        <f>IFERROR(VLOOKUP(C2157,Pivot!A:B,2,0),0)</f>
        <v>0</v>
      </c>
      <c r="F2157" s="65">
        <f>IFERROR(VLOOKUP(C2157,Pivot!A:C,3,0),0)</f>
        <v>0</v>
      </c>
    </row>
    <row r="2158" spans="1:6" x14ac:dyDescent="0.25">
      <c r="A2158" s="63" t="s">
        <v>103</v>
      </c>
      <c r="B2158" s="64">
        <v>490882829</v>
      </c>
      <c r="C2158" s="64">
        <v>4895038543072</v>
      </c>
      <c r="D2158" s="63" t="s">
        <v>1441</v>
      </c>
      <c r="E2158" s="65">
        <f>IFERROR(VLOOKUP(C2158,Pivot!A:B,2,0),0)</f>
        <v>0</v>
      </c>
      <c r="F2158" s="65">
        <f>IFERROR(VLOOKUP(C2158,Pivot!A:C,3,0),0)</f>
        <v>0</v>
      </c>
    </row>
    <row r="2159" spans="1:6" x14ac:dyDescent="0.25">
      <c r="A2159" s="63" t="s">
        <v>103</v>
      </c>
      <c r="B2159" s="64">
        <v>490882832</v>
      </c>
      <c r="C2159" s="64">
        <v>4895038507210</v>
      </c>
      <c r="D2159" s="63" t="s">
        <v>1442</v>
      </c>
      <c r="E2159" s="65">
        <f>IFERROR(VLOOKUP(C2159,Pivot!A:B,2,0),0)</f>
        <v>0</v>
      </c>
      <c r="F2159" s="65">
        <f>IFERROR(VLOOKUP(C2159,Pivot!A:C,3,0),0)</f>
        <v>0</v>
      </c>
    </row>
    <row r="2160" spans="1:6" x14ac:dyDescent="0.25">
      <c r="A2160" s="63" t="s">
        <v>103</v>
      </c>
      <c r="B2160" s="64">
        <v>490882832</v>
      </c>
      <c r="C2160" s="64">
        <v>4895038543454</v>
      </c>
      <c r="D2160" s="63" t="s">
        <v>1442</v>
      </c>
      <c r="E2160" s="65">
        <f>IFERROR(VLOOKUP(C2160,Pivot!A:B,2,0),0)</f>
        <v>0</v>
      </c>
      <c r="F2160" s="65">
        <f>IFERROR(VLOOKUP(C2160,Pivot!A:C,3,0),0)</f>
        <v>0</v>
      </c>
    </row>
    <row r="2161" spans="1:6" x14ac:dyDescent="0.25">
      <c r="A2161" s="63" t="s">
        <v>103</v>
      </c>
      <c r="B2161" s="64">
        <v>490882833</v>
      </c>
      <c r="C2161" s="64">
        <v>4895038507227</v>
      </c>
      <c r="D2161" s="63" t="s">
        <v>1443</v>
      </c>
      <c r="E2161" s="65">
        <f>IFERROR(VLOOKUP(C2161,Pivot!A:B,2,0),0)</f>
        <v>0</v>
      </c>
      <c r="F2161" s="65">
        <f>IFERROR(VLOOKUP(C2161,Pivot!A:C,3,0),0)</f>
        <v>0</v>
      </c>
    </row>
    <row r="2162" spans="1:6" x14ac:dyDescent="0.25">
      <c r="A2162" s="63" t="s">
        <v>103</v>
      </c>
      <c r="B2162" s="64">
        <v>490882834</v>
      </c>
      <c r="C2162" s="64">
        <v>4895038508019</v>
      </c>
      <c r="D2162" s="63" t="s">
        <v>1444</v>
      </c>
      <c r="E2162" s="65">
        <f>IFERROR(VLOOKUP(C2162,Pivot!A:B,2,0),0)</f>
        <v>0</v>
      </c>
      <c r="F2162" s="65">
        <f>IFERROR(VLOOKUP(C2162,Pivot!A:C,3,0),0)</f>
        <v>0</v>
      </c>
    </row>
    <row r="2163" spans="1:6" x14ac:dyDescent="0.25">
      <c r="A2163" s="63" t="s">
        <v>103</v>
      </c>
      <c r="B2163" s="64">
        <v>490882834</v>
      </c>
      <c r="C2163" s="64">
        <v>4895038543621</v>
      </c>
      <c r="D2163" s="63" t="s">
        <v>1444</v>
      </c>
      <c r="E2163" s="65">
        <f>IFERROR(VLOOKUP(C2163,Pivot!A:B,2,0),0)</f>
        <v>0</v>
      </c>
      <c r="F2163" s="65">
        <f>IFERROR(VLOOKUP(C2163,Pivot!A:C,3,0),0)</f>
        <v>0</v>
      </c>
    </row>
    <row r="2164" spans="1:6" x14ac:dyDescent="0.25">
      <c r="A2164" s="63" t="s">
        <v>103</v>
      </c>
      <c r="B2164" s="64">
        <v>490882834</v>
      </c>
      <c r="C2164" s="64">
        <v>4895038543645</v>
      </c>
      <c r="D2164" s="63" t="s">
        <v>1444</v>
      </c>
      <c r="E2164" s="65">
        <f>IFERROR(VLOOKUP(C2164,Pivot!A:B,2,0),0)</f>
        <v>0</v>
      </c>
      <c r="F2164" s="65">
        <f>IFERROR(VLOOKUP(C2164,Pivot!A:C,3,0),0)</f>
        <v>0</v>
      </c>
    </row>
    <row r="2165" spans="1:6" x14ac:dyDescent="0.25">
      <c r="A2165" s="63" t="s">
        <v>103</v>
      </c>
      <c r="B2165" s="64">
        <v>490882834</v>
      </c>
      <c r="C2165" s="64">
        <v>4895038543652</v>
      </c>
      <c r="D2165" s="63" t="s">
        <v>1444</v>
      </c>
      <c r="E2165" s="65">
        <f>IFERROR(VLOOKUP(C2165,Pivot!A:B,2,0),0)</f>
        <v>0</v>
      </c>
      <c r="F2165" s="65">
        <f>IFERROR(VLOOKUP(C2165,Pivot!A:C,3,0),0)</f>
        <v>0</v>
      </c>
    </row>
    <row r="2166" spans="1:6" x14ac:dyDescent="0.25">
      <c r="A2166" s="63" t="s">
        <v>103</v>
      </c>
      <c r="B2166" s="64">
        <v>490882835</v>
      </c>
      <c r="C2166" s="64">
        <v>4895038543683</v>
      </c>
      <c r="D2166" s="63" t="s">
        <v>1445</v>
      </c>
      <c r="E2166" s="65">
        <f>IFERROR(VLOOKUP(C2166,Pivot!A:B,2,0),0)</f>
        <v>0</v>
      </c>
      <c r="F2166" s="65">
        <f>IFERROR(VLOOKUP(C2166,Pivot!A:C,3,0),0)</f>
        <v>0</v>
      </c>
    </row>
    <row r="2167" spans="1:6" x14ac:dyDescent="0.25">
      <c r="A2167" s="63" t="s">
        <v>103</v>
      </c>
      <c r="B2167" s="64">
        <v>490882835</v>
      </c>
      <c r="C2167" s="64">
        <v>4895038543706</v>
      </c>
      <c r="D2167" s="63" t="s">
        <v>1445</v>
      </c>
      <c r="E2167" s="65">
        <f>IFERROR(VLOOKUP(C2167,Pivot!A:B,2,0),0)</f>
        <v>0</v>
      </c>
      <c r="F2167" s="65">
        <f>IFERROR(VLOOKUP(C2167,Pivot!A:C,3,0),0)</f>
        <v>0</v>
      </c>
    </row>
    <row r="2168" spans="1:6" x14ac:dyDescent="0.25">
      <c r="A2168" s="63" t="s">
        <v>103</v>
      </c>
      <c r="B2168" s="64">
        <v>490882835</v>
      </c>
      <c r="C2168" s="64">
        <v>4895038546356</v>
      </c>
      <c r="D2168" s="63" t="s">
        <v>1445</v>
      </c>
      <c r="E2168" s="65">
        <f>IFERROR(VLOOKUP(C2168,Pivot!A:B,2,0),0)</f>
        <v>0</v>
      </c>
      <c r="F2168" s="65">
        <f>IFERROR(VLOOKUP(C2168,Pivot!A:C,3,0),0)</f>
        <v>0</v>
      </c>
    </row>
    <row r="2169" spans="1:6" x14ac:dyDescent="0.25">
      <c r="A2169" s="63" t="s">
        <v>103</v>
      </c>
      <c r="B2169" s="64">
        <v>490882842</v>
      </c>
      <c r="C2169" s="64">
        <v>708431191808</v>
      </c>
      <c r="D2169" s="63" t="s">
        <v>1446</v>
      </c>
      <c r="E2169" s="65">
        <f>IFERROR(VLOOKUP(C2169,Pivot!A:B,2,0),0)</f>
        <v>0</v>
      </c>
      <c r="F2169" s="65">
        <f>IFERROR(VLOOKUP(C2169,Pivot!A:C,3,0),0)</f>
        <v>0</v>
      </c>
    </row>
    <row r="2170" spans="1:6" x14ac:dyDescent="0.25">
      <c r="A2170" s="63" t="s">
        <v>103</v>
      </c>
      <c r="B2170" s="64">
        <v>490882842</v>
      </c>
      <c r="C2170" s="64">
        <v>8901736035620</v>
      </c>
      <c r="D2170" s="63" t="s">
        <v>1446</v>
      </c>
      <c r="E2170" s="65">
        <f>IFERROR(VLOOKUP(C2170,Pivot!A:B,2,0),0)</f>
        <v>0</v>
      </c>
      <c r="F2170" s="65">
        <f>IFERROR(VLOOKUP(C2170,Pivot!A:C,3,0),0)</f>
        <v>0</v>
      </c>
    </row>
    <row r="2171" spans="1:6" x14ac:dyDescent="0.25">
      <c r="A2171" s="63" t="s">
        <v>103</v>
      </c>
      <c r="B2171" s="64">
        <v>490883097</v>
      </c>
      <c r="C2171" s="64">
        <v>4006592560157</v>
      </c>
      <c r="D2171" s="63" t="s">
        <v>1447</v>
      </c>
      <c r="E2171" s="65">
        <f>IFERROR(VLOOKUP(C2171,Pivot!A:B,2,0),0)</f>
        <v>0</v>
      </c>
      <c r="F2171" s="65">
        <f>IFERROR(VLOOKUP(C2171,Pivot!A:C,3,0),0)</f>
        <v>0</v>
      </c>
    </row>
    <row r="2172" spans="1:6" x14ac:dyDescent="0.25">
      <c r="A2172" s="63" t="s">
        <v>103</v>
      </c>
      <c r="B2172" s="64">
        <v>490883097</v>
      </c>
      <c r="C2172" s="64">
        <v>4006592660154</v>
      </c>
      <c r="D2172" s="63" t="s">
        <v>1447</v>
      </c>
      <c r="E2172" s="65">
        <f>IFERROR(VLOOKUP(C2172,Pivot!A:B,2,0),0)</f>
        <v>0</v>
      </c>
      <c r="F2172" s="65">
        <f>IFERROR(VLOOKUP(C2172,Pivot!A:C,3,0),0)</f>
        <v>0</v>
      </c>
    </row>
    <row r="2173" spans="1:6" x14ac:dyDescent="0.25">
      <c r="A2173" s="63" t="s">
        <v>103</v>
      </c>
      <c r="B2173" s="64">
        <v>490883097</v>
      </c>
      <c r="C2173" s="64">
        <v>84495823108</v>
      </c>
      <c r="D2173" s="63" t="s">
        <v>1447</v>
      </c>
      <c r="E2173" s="65">
        <f>IFERROR(VLOOKUP(C2173,Pivot!A:B,2,0),0)</f>
        <v>0</v>
      </c>
      <c r="F2173" s="65">
        <f>IFERROR(VLOOKUP(C2173,Pivot!A:C,3,0),0)</f>
        <v>0</v>
      </c>
    </row>
    <row r="2174" spans="1:6" x14ac:dyDescent="0.25">
      <c r="A2174" s="63" t="s">
        <v>103</v>
      </c>
      <c r="B2174" s="64">
        <v>490883156</v>
      </c>
      <c r="C2174" s="64">
        <v>4006592552251</v>
      </c>
      <c r="D2174" s="63" t="s">
        <v>1448</v>
      </c>
      <c r="E2174" s="65">
        <f>IFERROR(VLOOKUP(C2174,Pivot!A:B,2,0),0)</f>
        <v>0</v>
      </c>
      <c r="F2174" s="65">
        <f>IFERROR(VLOOKUP(C2174,Pivot!A:C,3,0),0)</f>
        <v>0</v>
      </c>
    </row>
    <row r="2175" spans="1:6" x14ac:dyDescent="0.25">
      <c r="A2175" s="63" t="s">
        <v>103</v>
      </c>
      <c r="B2175" s="64">
        <v>490883165</v>
      </c>
      <c r="C2175" s="64">
        <v>4006592882709</v>
      </c>
      <c r="D2175" s="63" t="s">
        <v>1449</v>
      </c>
      <c r="E2175" s="65">
        <f>IFERROR(VLOOKUP(C2175,Pivot!A:B,2,0),0)</f>
        <v>0</v>
      </c>
      <c r="F2175" s="65">
        <f>IFERROR(VLOOKUP(C2175,Pivot!A:C,3,0),0)</f>
        <v>0</v>
      </c>
    </row>
    <row r="2176" spans="1:6" x14ac:dyDescent="0.25">
      <c r="A2176" s="63" t="s">
        <v>103</v>
      </c>
      <c r="B2176" s="64">
        <v>490883182</v>
      </c>
      <c r="C2176" s="64">
        <v>4006149720034</v>
      </c>
      <c r="D2176" s="63" t="s">
        <v>1450</v>
      </c>
      <c r="E2176" s="65">
        <f>IFERROR(VLOOKUP(C2176,Pivot!A:B,2,0),0)</f>
        <v>0</v>
      </c>
      <c r="F2176" s="65">
        <f>IFERROR(VLOOKUP(C2176,Pivot!A:C,3,0),0)</f>
        <v>0</v>
      </c>
    </row>
    <row r="2177" spans="1:6" x14ac:dyDescent="0.25">
      <c r="A2177" s="63" t="s">
        <v>103</v>
      </c>
      <c r="B2177" s="64">
        <v>490883190</v>
      </c>
      <c r="C2177" s="64">
        <v>874367000702</v>
      </c>
      <c r="D2177" s="63" t="s">
        <v>1451</v>
      </c>
      <c r="E2177" s="65">
        <f>IFERROR(VLOOKUP(C2177,Pivot!A:B,2,0),0)</f>
        <v>0</v>
      </c>
      <c r="F2177" s="65">
        <f>IFERROR(VLOOKUP(C2177,Pivot!A:C,3,0),0)</f>
        <v>0</v>
      </c>
    </row>
    <row r="2178" spans="1:6" x14ac:dyDescent="0.25">
      <c r="A2178" s="63" t="s">
        <v>103</v>
      </c>
      <c r="B2178" s="64">
        <v>490883280</v>
      </c>
      <c r="C2178" s="64">
        <v>8904141611915</v>
      </c>
      <c r="D2178" s="63" t="s">
        <v>1452</v>
      </c>
      <c r="E2178" s="65">
        <f>IFERROR(VLOOKUP(C2178,Pivot!A:B,2,0),0)</f>
        <v>0</v>
      </c>
      <c r="F2178" s="65">
        <f>IFERROR(VLOOKUP(C2178,Pivot!A:C,3,0),0)</f>
        <v>0</v>
      </c>
    </row>
    <row r="2179" spans="1:6" x14ac:dyDescent="0.25">
      <c r="A2179" s="63" t="s">
        <v>103</v>
      </c>
      <c r="B2179" s="64">
        <v>490883305</v>
      </c>
      <c r="C2179" s="64">
        <v>731346069610</v>
      </c>
      <c r="D2179" s="63" t="s">
        <v>1453</v>
      </c>
      <c r="E2179" s="65">
        <f>IFERROR(VLOOKUP(C2179,Pivot!A:B,2,0),0)</f>
        <v>0</v>
      </c>
      <c r="F2179" s="65">
        <f>IFERROR(VLOOKUP(C2179,Pivot!A:C,3,0),0)</f>
        <v>0</v>
      </c>
    </row>
    <row r="2180" spans="1:6" x14ac:dyDescent="0.25">
      <c r="A2180" s="63" t="s">
        <v>103</v>
      </c>
      <c r="B2180" s="64">
        <v>490883308</v>
      </c>
      <c r="C2180" s="64">
        <v>731346082619</v>
      </c>
      <c r="D2180" s="63" t="s">
        <v>1454</v>
      </c>
      <c r="E2180" s="65">
        <f>IFERROR(VLOOKUP(C2180,Pivot!A:B,2,0),0)</f>
        <v>0</v>
      </c>
      <c r="F2180" s="65">
        <f>IFERROR(VLOOKUP(C2180,Pivot!A:C,3,0),0)</f>
        <v>0</v>
      </c>
    </row>
    <row r="2181" spans="1:6" x14ac:dyDescent="0.25">
      <c r="A2181" s="63" t="s">
        <v>103</v>
      </c>
      <c r="B2181" s="64">
        <v>490883310</v>
      </c>
      <c r="C2181" s="64">
        <v>731346401007</v>
      </c>
      <c r="D2181" s="63" t="s">
        <v>1455</v>
      </c>
      <c r="E2181" s="65">
        <f>IFERROR(VLOOKUP(C2181,Pivot!A:B,2,0),0)</f>
        <v>0</v>
      </c>
      <c r="F2181" s="65">
        <f>IFERROR(VLOOKUP(C2181,Pivot!A:C,3,0),0)</f>
        <v>0</v>
      </c>
    </row>
    <row r="2182" spans="1:6" x14ac:dyDescent="0.25">
      <c r="A2182" s="63" t="s">
        <v>103</v>
      </c>
      <c r="B2182" s="64">
        <v>490883446</v>
      </c>
      <c r="C2182" s="64">
        <v>490883446</v>
      </c>
      <c r="D2182" s="63" t="s">
        <v>1456</v>
      </c>
      <c r="E2182" s="65">
        <f>IFERROR(VLOOKUP(C2182,Pivot!A:B,2,0),0)</f>
        <v>0</v>
      </c>
      <c r="F2182" s="65">
        <f>IFERROR(VLOOKUP(C2182,Pivot!A:C,3,0),0)</f>
        <v>0</v>
      </c>
    </row>
    <row r="2183" spans="1:6" x14ac:dyDescent="0.25">
      <c r="A2183" s="63" t="s">
        <v>103</v>
      </c>
      <c r="B2183" s="64">
        <v>490885044</v>
      </c>
      <c r="C2183" s="64">
        <v>4005556192571</v>
      </c>
      <c r="D2183" s="63" t="s">
        <v>1457</v>
      </c>
      <c r="E2183" s="65">
        <f>IFERROR(VLOOKUP(C2183,Pivot!A:B,2,0),0)</f>
        <v>0</v>
      </c>
      <c r="F2183" s="65">
        <f>IFERROR(VLOOKUP(C2183,Pivot!A:C,3,0),0)</f>
        <v>0</v>
      </c>
    </row>
    <row r="2184" spans="1:6" x14ac:dyDescent="0.25">
      <c r="A2184" s="63" t="s">
        <v>103</v>
      </c>
      <c r="B2184" s="64">
        <v>490885070</v>
      </c>
      <c r="C2184" s="64">
        <v>4005556151240</v>
      </c>
      <c r="D2184" s="63" t="s">
        <v>1458</v>
      </c>
      <c r="E2184" s="65">
        <f>IFERROR(VLOOKUP(C2184,Pivot!A:B,2,0),0)</f>
        <v>0</v>
      </c>
      <c r="F2184" s="65">
        <f>IFERROR(VLOOKUP(C2184,Pivot!A:C,3,0),0)</f>
        <v>0</v>
      </c>
    </row>
    <row r="2185" spans="1:6" x14ac:dyDescent="0.25">
      <c r="A2185" s="63" t="s">
        <v>103</v>
      </c>
      <c r="B2185" s="64">
        <v>490885071</v>
      </c>
      <c r="C2185" s="64">
        <v>4005556151219</v>
      </c>
      <c r="D2185" s="63" t="s">
        <v>1459</v>
      </c>
      <c r="E2185" s="65">
        <f>IFERROR(VLOOKUP(C2185,Pivot!A:B,2,0),0)</f>
        <v>0</v>
      </c>
      <c r="F2185" s="65">
        <f>IFERROR(VLOOKUP(C2185,Pivot!A:C,3,0),0)</f>
        <v>0</v>
      </c>
    </row>
    <row r="2186" spans="1:6" x14ac:dyDescent="0.25">
      <c r="A2186" s="63" t="s">
        <v>103</v>
      </c>
      <c r="B2186" s="64">
        <v>490885072</v>
      </c>
      <c r="C2186" s="64">
        <v>4005556151226</v>
      </c>
      <c r="D2186" s="63" t="s">
        <v>1460</v>
      </c>
      <c r="E2186" s="65">
        <f>IFERROR(VLOOKUP(C2186,Pivot!A:B,2,0),0)</f>
        <v>0</v>
      </c>
      <c r="F2186" s="65">
        <f>IFERROR(VLOOKUP(C2186,Pivot!A:C,3,0),0)</f>
        <v>0</v>
      </c>
    </row>
    <row r="2187" spans="1:6" x14ac:dyDescent="0.25">
      <c r="A2187" s="63" t="s">
        <v>103</v>
      </c>
      <c r="B2187" s="64">
        <v>490885073</v>
      </c>
      <c r="C2187" s="64">
        <v>4005556151233</v>
      </c>
      <c r="D2187" s="63" t="s">
        <v>1461</v>
      </c>
      <c r="E2187" s="65">
        <f>IFERROR(VLOOKUP(C2187,Pivot!A:B,2,0),0)</f>
        <v>0</v>
      </c>
      <c r="F2187" s="65">
        <f>IFERROR(VLOOKUP(C2187,Pivot!A:C,3,0),0)</f>
        <v>0</v>
      </c>
    </row>
    <row r="2188" spans="1:6" x14ac:dyDescent="0.25">
      <c r="A2188" s="63" t="s">
        <v>103</v>
      </c>
      <c r="B2188" s="64">
        <v>490886125</v>
      </c>
      <c r="C2188" s="64">
        <v>4895038506183</v>
      </c>
      <c r="D2188" s="63" t="s">
        <v>1462</v>
      </c>
      <c r="E2188" s="65">
        <f>IFERROR(VLOOKUP(C2188,Pivot!A:B,2,0),0)</f>
        <v>0</v>
      </c>
      <c r="F2188" s="65">
        <f>IFERROR(VLOOKUP(C2188,Pivot!A:C,3,0),0)</f>
        <v>0</v>
      </c>
    </row>
    <row r="2189" spans="1:6" x14ac:dyDescent="0.25">
      <c r="A2189" s="63" t="s">
        <v>103</v>
      </c>
      <c r="B2189" s="64">
        <v>490886125</v>
      </c>
      <c r="C2189" s="64">
        <v>4895038542716</v>
      </c>
      <c r="D2189" s="63" t="s">
        <v>1462</v>
      </c>
      <c r="E2189" s="65">
        <f>IFERROR(VLOOKUP(C2189,Pivot!A:B,2,0),0)</f>
        <v>0</v>
      </c>
      <c r="F2189" s="65">
        <f>IFERROR(VLOOKUP(C2189,Pivot!A:C,3,0),0)</f>
        <v>0</v>
      </c>
    </row>
    <row r="2190" spans="1:6" x14ac:dyDescent="0.25">
      <c r="A2190" s="63" t="s">
        <v>103</v>
      </c>
      <c r="B2190" s="64">
        <v>490886126</v>
      </c>
      <c r="C2190" s="64">
        <v>4895038506251</v>
      </c>
      <c r="D2190" s="63" t="s">
        <v>1463</v>
      </c>
      <c r="E2190" s="65">
        <f>IFERROR(VLOOKUP(C2190,Pivot!A:B,2,0),0)</f>
        <v>0</v>
      </c>
      <c r="F2190" s="65">
        <f>IFERROR(VLOOKUP(C2190,Pivot!A:C,3,0),0)</f>
        <v>0</v>
      </c>
    </row>
    <row r="2191" spans="1:6" x14ac:dyDescent="0.25">
      <c r="A2191" s="63" t="s">
        <v>103</v>
      </c>
      <c r="B2191" s="64">
        <v>490886126</v>
      </c>
      <c r="C2191" s="64">
        <v>4895038542754</v>
      </c>
      <c r="D2191" s="63" t="s">
        <v>1463</v>
      </c>
      <c r="E2191" s="65">
        <f>IFERROR(VLOOKUP(C2191,Pivot!A:B,2,0),0)</f>
        <v>0</v>
      </c>
      <c r="F2191" s="65">
        <f>IFERROR(VLOOKUP(C2191,Pivot!A:C,3,0),0)</f>
        <v>0</v>
      </c>
    </row>
    <row r="2192" spans="1:6" x14ac:dyDescent="0.25">
      <c r="A2192" s="63" t="s">
        <v>103</v>
      </c>
      <c r="B2192" s="64">
        <v>490886128</v>
      </c>
      <c r="C2192" s="64">
        <v>4895038506275</v>
      </c>
      <c r="D2192" s="63" t="s">
        <v>1464</v>
      </c>
      <c r="E2192" s="65">
        <f>IFERROR(VLOOKUP(C2192,Pivot!A:B,2,0),0)</f>
        <v>0</v>
      </c>
      <c r="F2192" s="65">
        <f>IFERROR(VLOOKUP(C2192,Pivot!A:C,3,0),0)</f>
        <v>0</v>
      </c>
    </row>
    <row r="2193" spans="1:6" x14ac:dyDescent="0.25">
      <c r="A2193" s="63" t="s">
        <v>103</v>
      </c>
      <c r="B2193" s="64">
        <v>490886128</v>
      </c>
      <c r="C2193" s="64">
        <v>4895038547773</v>
      </c>
      <c r="D2193" s="63" t="s">
        <v>1464</v>
      </c>
      <c r="E2193" s="65">
        <f>IFERROR(VLOOKUP(C2193,Pivot!A:B,2,0),0)</f>
        <v>0</v>
      </c>
      <c r="F2193" s="65">
        <f>IFERROR(VLOOKUP(C2193,Pivot!A:C,3,0),0)</f>
        <v>0</v>
      </c>
    </row>
    <row r="2194" spans="1:6" x14ac:dyDescent="0.25">
      <c r="A2194" s="63" t="s">
        <v>103</v>
      </c>
      <c r="B2194" s="64">
        <v>490886133</v>
      </c>
      <c r="C2194" s="64">
        <v>4895038500228</v>
      </c>
      <c r="D2194" s="63" t="s">
        <v>1465</v>
      </c>
      <c r="E2194" s="65">
        <f>IFERROR(VLOOKUP(C2194,Pivot!A:B,2,0),0)</f>
        <v>0</v>
      </c>
      <c r="F2194" s="65">
        <f>IFERROR(VLOOKUP(C2194,Pivot!A:C,3,0),0)</f>
        <v>0</v>
      </c>
    </row>
    <row r="2195" spans="1:6" x14ac:dyDescent="0.25">
      <c r="A2195" s="63" t="s">
        <v>103</v>
      </c>
      <c r="B2195" s="64">
        <v>490886133</v>
      </c>
      <c r="C2195" s="64">
        <v>4895038506602</v>
      </c>
      <c r="D2195" s="63" t="s">
        <v>1465</v>
      </c>
      <c r="E2195" s="65">
        <f>IFERROR(VLOOKUP(C2195,Pivot!A:B,2,0),0)</f>
        <v>0</v>
      </c>
      <c r="F2195" s="65">
        <f>IFERROR(VLOOKUP(C2195,Pivot!A:C,3,0),0)</f>
        <v>0</v>
      </c>
    </row>
    <row r="2196" spans="1:6" x14ac:dyDescent="0.25">
      <c r="A2196" s="63" t="s">
        <v>103</v>
      </c>
      <c r="B2196" s="64">
        <v>490886133</v>
      </c>
      <c r="C2196" s="64">
        <v>4895038543010</v>
      </c>
      <c r="D2196" s="63" t="s">
        <v>1465</v>
      </c>
      <c r="E2196" s="65">
        <f>IFERROR(VLOOKUP(C2196,Pivot!A:B,2,0),0)</f>
        <v>0</v>
      </c>
      <c r="F2196" s="65">
        <f>IFERROR(VLOOKUP(C2196,Pivot!A:C,3,0),0)</f>
        <v>0</v>
      </c>
    </row>
    <row r="2197" spans="1:6" x14ac:dyDescent="0.25">
      <c r="A2197" s="63" t="s">
        <v>103</v>
      </c>
      <c r="B2197" s="64">
        <v>490886142</v>
      </c>
      <c r="C2197" s="64">
        <v>4895038520004</v>
      </c>
      <c r="D2197" s="63" t="s">
        <v>1466</v>
      </c>
      <c r="E2197" s="65">
        <f>IFERROR(VLOOKUP(C2197,Pivot!A:B,2,0),0)</f>
        <v>0</v>
      </c>
      <c r="F2197" s="65">
        <f>IFERROR(VLOOKUP(C2197,Pivot!A:C,3,0),0)</f>
        <v>0</v>
      </c>
    </row>
    <row r="2198" spans="1:6" x14ac:dyDescent="0.25">
      <c r="A2198" s="63" t="s">
        <v>103</v>
      </c>
      <c r="B2198" s="64">
        <v>490886142</v>
      </c>
      <c r="C2198" s="64">
        <v>4895038544062</v>
      </c>
      <c r="D2198" s="63" t="s">
        <v>1466</v>
      </c>
      <c r="E2198" s="65">
        <f>IFERROR(VLOOKUP(C2198,Pivot!A:B,2,0),0)</f>
        <v>0</v>
      </c>
      <c r="F2198" s="65">
        <f>IFERROR(VLOOKUP(C2198,Pivot!A:C,3,0),0)</f>
        <v>0</v>
      </c>
    </row>
    <row r="2199" spans="1:6" x14ac:dyDescent="0.25">
      <c r="A2199" s="63" t="s">
        <v>103</v>
      </c>
      <c r="B2199" s="64">
        <v>490886142</v>
      </c>
      <c r="C2199" s="64">
        <v>4895038544079</v>
      </c>
      <c r="D2199" s="63" t="s">
        <v>1466</v>
      </c>
      <c r="E2199" s="65">
        <f>IFERROR(VLOOKUP(C2199,Pivot!A:B,2,0),0)</f>
        <v>0</v>
      </c>
      <c r="F2199" s="65">
        <f>IFERROR(VLOOKUP(C2199,Pivot!A:C,3,0),0)</f>
        <v>0</v>
      </c>
    </row>
    <row r="2200" spans="1:6" x14ac:dyDescent="0.25">
      <c r="A2200" s="63" t="s">
        <v>103</v>
      </c>
      <c r="B2200" s="64">
        <v>490886187</v>
      </c>
      <c r="C2200" s="64">
        <v>490886187</v>
      </c>
      <c r="D2200" s="63" t="s">
        <v>1467</v>
      </c>
      <c r="E2200" s="65">
        <f>IFERROR(VLOOKUP(C2200,Pivot!A:B,2,0),0)</f>
        <v>0</v>
      </c>
      <c r="F2200" s="65">
        <f>IFERROR(VLOOKUP(C2200,Pivot!A:C,3,0),0)</f>
        <v>0</v>
      </c>
    </row>
    <row r="2201" spans="1:6" x14ac:dyDescent="0.25">
      <c r="A2201" s="63" t="s">
        <v>103</v>
      </c>
      <c r="B2201" s="64">
        <v>490886187</v>
      </c>
      <c r="C2201" s="64">
        <v>5015353861357</v>
      </c>
      <c r="D2201" s="63" t="s">
        <v>1467</v>
      </c>
      <c r="E2201" s="65">
        <f>IFERROR(VLOOKUP(C2201,Pivot!A:B,2,0),0)</f>
        <v>0</v>
      </c>
      <c r="F2201" s="65">
        <f>IFERROR(VLOOKUP(C2201,Pivot!A:C,3,0),0)</f>
        <v>0</v>
      </c>
    </row>
    <row r="2202" spans="1:6" x14ac:dyDescent="0.25">
      <c r="A2202" s="63" t="s">
        <v>103</v>
      </c>
      <c r="B2202" s="64">
        <v>490886187</v>
      </c>
      <c r="C2202" s="64">
        <v>6923436025987</v>
      </c>
      <c r="D2202" s="63" t="s">
        <v>1467</v>
      </c>
      <c r="E2202" s="65">
        <f>IFERROR(VLOOKUP(C2202,Pivot!A:B,2,0),0)</f>
        <v>0</v>
      </c>
      <c r="F2202" s="65">
        <f>IFERROR(VLOOKUP(C2202,Pivot!A:C,3,0),0)</f>
        <v>0</v>
      </c>
    </row>
    <row r="2203" spans="1:6" x14ac:dyDescent="0.25">
      <c r="A2203" s="63" t="s">
        <v>103</v>
      </c>
      <c r="B2203" s="64">
        <v>490886300</v>
      </c>
      <c r="C2203" s="64">
        <v>5010994575571</v>
      </c>
      <c r="D2203" s="63" t="s">
        <v>1468</v>
      </c>
      <c r="E2203" s="65">
        <f>IFERROR(VLOOKUP(C2203,Pivot!A:B,2,0),0)</f>
        <v>0</v>
      </c>
      <c r="F2203" s="65">
        <f>IFERROR(VLOOKUP(C2203,Pivot!A:C,3,0),0)</f>
        <v>0</v>
      </c>
    </row>
    <row r="2204" spans="1:6" x14ac:dyDescent="0.25">
      <c r="A2204" s="63" t="s">
        <v>103</v>
      </c>
      <c r="B2204" s="64">
        <v>490886300</v>
      </c>
      <c r="C2204" s="64">
        <v>653569590187</v>
      </c>
      <c r="D2204" s="63" t="s">
        <v>1468</v>
      </c>
      <c r="E2204" s="65">
        <f>IFERROR(VLOOKUP(C2204,Pivot!A:B,2,0),0)</f>
        <v>0</v>
      </c>
      <c r="F2204" s="65">
        <f>IFERROR(VLOOKUP(C2204,Pivot!A:C,3,0),0)</f>
        <v>0</v>
      </c>
    </row>
    <row r="2205" spans="1:6" x14ac:dyDescent="0.25">
      <c r="A2205" s="63" t="s">
        <v>103</v>
      </c>
      <c r="B2205" s="64">
        <v>490886300</v>
      </c>
      <c r="C2205" s="64">
        <v>653569635178</v>
      </c>
      <c r="D2205" s="63" t="s">
        <v>1468</v>
      </c>
      <c r="E2205" s="65">
        <f>IFERROR(VLOOKUP(C2205,Pivot!A:B,2,0),0)</f>
        <v>0</v>
      </c>
      <c r="F2205" s="65">
        <f>IFERROR(VLOOKUP(C2205,Pivot!A:C,3,0),0)</f>
        <v>0</v>
      </c>
    </row>
    <row r="2206" spans="1:6" x14ac:dyDescent="0.25">
      <c r="A2206" s="63" t="s">
        <v>103</v>
      </c>
      <c r="B2206" s="64">
        <v>490886468</v>
      </c>
      <c r="C2206" s="64">
        <v>3417761176009</v>
      </c>
      <c r="D2206" s="63" t="s">
        <v>1469</v>
      </c>
      <c r="E2206" s="65">
        <f>IFERROR(VLOOKUP(C2206,Pivot!A:B,2,0),0)</f>
        <v>0</v>
      </c>
      <c r="F2206" s="65">
        <f>IFERROR(VLOOKUP(C2206,Pivot!A:C,3,0),0)</f>
        <v>0</v>
      </c>
    </row>
    <row r="2207" spans="1:6" x14ac:dyDescent="0.25">
      <c r="A2207" s="63" t="s">
        <v>103</v>
      </c>
      <c r="B2207" s="64">
        <v>490886468</v>
      </c>
      <c r="C2207" s="64">
        <v>3417761176030</v>
      </c>
      <c r="D2207" s="63" t="s">
        <v>1469</v>
      </c>
      <c r="E2207" s="65">
        <f>IFERROR(VLOOKUP(C2207,Pivot!A:B,2,0),0)</f>
        <v>0</v>
      </c>
      <c r="F2207" s="65">
        <f>IFERROR(VLOOKUP(C2207,Pivot!A:C,3,0),0)</f>
        <v>0</v>
      </c>
    </row>
    <row r="2208" spans="1:6" x14ac:dyDescent="0.25">
      <c r="A2208" s="63" t="s">
        <v>103</v>
      </c>
      <c r="B2208" s="64">
        <v>490886469</v>
      </c>
      <c r="C2208" s="64">
        <v>3417761177037</v>
      </c>
      <c r="D2208" s="63" t="s">
        <v>1470</v>
      </c>
      <c r="E2208" s="65">
        <f>IFERROR(VLOOKUP(C2208,Pivot!A:B,2,0),0)</f>
        <v>0</v>
      </c>
      <c r="F2208" s="65">
        <f>IFERROR(VLOOKUP(C2208,Pivot!A:C,3,0),0)</f>
        <v>0</v>
      </c>
    </row>
    <row r="2209" spans="1:6" x14ac:dyDescent="0.25">
      <c r="A2209" s="63" t="s">
        <v>103</v>
      </c>
      <c r="B2209" s="64">
        <v>490886470</v>
      </c>
      <c r="C2209" s="64">
        <v>3417761183038</v>
      </c>
      <c r="D2209" s="63" t="s">
        <v>1471</v>
      </c>
      <c r="E2209" s="65">
        <f>IFERROR(VLOOKUP(C2209,Pivot!A:B,2,0),0)</f>
        <v>0</v>
      </c>
      <c r="F2209" s="65">
        <f>IFERROR(VLOOKUP(C2209,Pivot!A:C,3,0),0)</f>
        <v>0</v>
      </c>
    </row>
    <row r="2210" spans="1:6" x14ac:dyDescent="0.25">
      <c r="A2210" s="63" t="s">
        <v>103</v>
      </c>
      <c r="B2210" s="64">
        <v>490886512</v>
      </c>
      <c r="C2210" s="64">
        <v>5015353199924</v>
      </c>
      <c r="D2210" s="63" t="s">
        <v>1472</v>
      </c>
      <c r="E2210" s="65">
        <f>IFERROR(VLOOKUP(C2210,Pivot!A:B,2,0),0)</f>
        <v>0</v>
      </c>
      <c r="F2210" s="65">
        <f>IFERROR(VLOOKUP(C2210,Pivot!A:C,3,0),0)</f>
        <v>0</v>
      </c>
    </row>
    <row r="2211" spans="1:6" x14ac:dyDescent="0.25">
      <c r="A2211" s="63" t="s">
        <v>103</v>
      </c>
      <c r="B2211" s="64">
        <v>490886516</v>
      </c>
      <c r="C2211" s="64">
        <v>5015353199955</v>
      </c>
      <c r="D2211" s="63" t="s">
        <v>1473</v>
      </c>
      <c r="E2211" s="65">
        <f>IFERROR(VLOOKUP(C2211,Pivot!A:B,2,0),0)</f>
        <v>0</v>
      </c>
      <c r="F2211" s="65">
        <f>IFERROR(VLOOKUP(C2211,Pivot!A:C,3,0),0)</f>
        <v>0</v>
      </c>
    </row>
    <row r="2212" spans="1:6" x14ac:dyDescent="0.25">
      <c r="A2212" s="63" t="s">
        <v>103</v>
      </c>
      <c r="B2212" s="64">
        <v>490886520</v>
      </c>
      <c r="C2212" s="64">
        <v>5015353199986</v>
      </c>
      <c r="D2212" s="63" t="s">
        <v>1474</v>
      </c>
      <c r="E2212" s="65">
        <f>IFERROR(VLOOKUP(C2212,Pivot!A:B,2,0),0)</f>
        <v>0</v>
      </c>
      <c r="F2212" s="65">
        <f>IFERROR(VLOOKUP(C2212,Pivot!A:C,3,0),0)</f>
        <v>0</v>
      </c>
    </row>
    <row r="2213" spans="1:6" x14ac:dyDescent="0.25">
      <c r="A2213" s="63" t="s">
        <v>103</v>
      </c>
      <c r="B2213" s="64">
        <v>490886521</v>
      </c>
      <c r="C2213" s="64">
        <v>5015353199917</v>
      </c>
      <c r="D2213" s="63" t="s">
        <v>1475</v>
      </c>
      <c r="E2213" s="65">
        <f>IFERROR(VLOOKUP(C2213,Pivot!A:B,2,0),0)</f>
        <v>0</v>
      </c>
      <c r="F2213" s="65">
        <f>IFERROR(VLOOKUP(C2213,Pivot!A:C,3,0),0)</f>
        <v>0</v>
      </c>
    </row>
    <row r="2214" spans="1:6" x14ac:dyDescent="0.25">
      <c r="A2214" s="63" t="s">
        <v>103</v>
      </c>
      <c r="B2214" s="64">
        <v>490886527</v>
      </c>
      <c r="C2214" s="64">
        <v>8901736039239</v>
      </c>
      <c r="D2214" s="63" t="s">
        <v>1476</v>
      </c>
      <c r="E2214" s="65">
        <f>IFERROR(VLOOKUP(C2214,Pivot!A:B,2,0),0)</f>
        <v>0</v>
      </c>
      <c r="F2214" s="65">
        <f>IFERROR(VLOOKUP(C2214,Pivot!A:C,3,0),0)</f>
        <v>0</v>
      </c>
    </row>
    <row r="2215" spans="1:6" x14ac:dyDescent="0.25">
      <c r="A2215" s="63" t="s">
        <v>103</v>
      </c>
      <c r="B2215" s="64">
        <v>490886528</v>
      </c>
      <c r="C2215" s="64">
        <v>8901736039246</v>
      </c>
      <c r="D2215" s="63" t="s">
        <v>1477</v>
      </c>
      <c r="E2215" s="65">
        <f>IFERROR(VLOOKUP(C2215,Pivot!A:B,2,0),0)</f>
        <v>0</v>
      </c>
      <c r="F2215" s="65">
        <f>IFERROR(VLOOKUP(C2215,Pivot!A:C,3,0),0)</f>
        <v>0</v>
      </c>
    </row>
    <row r="2216" spans="1:6" x14ac:dyDescent="0.25">
      <c r="A2216" s="63" t="s">
        <v>103</v>
      </c>
      <c r="B2216" s="64">
        <v>490886530</v>
      </c>
      <c r="C2216" s="64">
        <v>8901736039260</v>
      </c>
      <c r="D2216" s="63" t="s">
        <v>1478</v>
      </c>
      <c r="E2216" s="65">
        <f>IFERROR(VLOOKUP(C2216,Pivot!A:B,2,0),0)</f>
        <v>0</v>
      </c>
      <c r="F2216" s="65">
        <f>IFERROR(VLOOKUP(C2216,Pivot!A:C,3,0),0)</f>
        <v>0</v>
      </c>
    </row>
    <row r="2217" spans="1:6" x14ac:dyDescent="0.25">
      <c r="A2217" s="63" t="s">
        <v>103</v>
      </c>
      <c r="B2217" s="64">
        <v>490886532</v>
      </c>
      <c r="C2217" s="64">
        <v>8901736039284</v>
      </c>
      <c r="D2217" s="63" t="s">
        <v>1479</v>
      </c>
      <c r="E2217" s="65">
        <f>IFERROR(VLOOKUP(C2217,Pivot!A:B,2,0),0)</f>
        <v>0</v>
      </c>
      <c r="F2217" s="65">
        <f>IFERROR(VLOOKUP(C2217,Pivot!A:C,3,0),0)</f>
        <v>0</v>
      </c>
    </row>
    <row r="2218" spans="1:6" x14ac:dyDescent="0.25">
      <c r="A2218" s="63" t="s">
        <v>103</v>
      </c>
      <c r="B2218" s="64">
        <v>490886534</v>
      </c>
      <c r="C2218" s="64">
        <v>8901736039314</v>
      </c>
      <c r="D2218" s="63" t="s">
        <v>1480</v>
      </c>
      <c r="E2218" s="65">
        <f>IFERROR(VLOOKUP(C2218,Pivot!A:B,2,0),0)</f>
        <v>0</v>
      </c>
      <c r="F2218" s="65">
        <f>IFERROR(VLOOKUP(C2218,Pivot!A:C,3,0),0)</f>
        <v>0</v>
      </c>
    </row>
    <row r="2219" spans="1:6" x14ac:dyDescent="0.25">
      <c r="A2219" s="63" t="s">
        <v>103</v>
      </c>
      <c r="B2219" s="64">
        <v>490886535</v>
      </c>
      <c r="C2219" s="64">
        <v>8901736039321</v>
      </c>
      <c r="D2219" s="63" t="s">
        <v>1481</v>
      </c>
      <c r="E2219" s="65">
        <f>IFERROR(VLOOKUP(C2219,Pivot!A:B,2,0),0)</f>
        <v>0</v>
      </c>
      <c r="F2219" s="65">
        <f>IFERROR(VLOOKUP(C2219,Pivot!A:C,3,0),0)</f>
        <v>0</v>
      </c>
    </row>
    <row r="2220" spans="1:6" x14ac:dyDescent="0.25">
      <c r="A2220" s="63" t="s">
        <v>103</v>
      </c>
      <c r="B2220" s="64">
        <v>490886537</v>
      </c>
      <c r="C2220" s="64">
        <v>8901736039338</v>
      </c>
      <c r="D2220" s="63" t="s">
        <v>1482</v>
      </c>
      <c r="E2220" s="65">
        <f>IFERROR(VLOOKUP(C2220,Pivot!A:B,2,0),0)</f>
        <v>0</v>
      </c>
      <c r="F2220" s="65">
        <f>IFERROR(VLOOKUP(C2220,Pivot!A:C,3,0),0)</f>
        <v>0</v>
      </c>
    </row>
    <row r="2221" spans="1:6" x14ac:dyDescent="0.25">
      <c r="A2221" s="63" t="s">
        <v>103</v>
      </c>
      <c r="B2221" s="64">
        <v>490886538</v>
      </c>
      <c r="C2221" s="64">
        <v>8901736039345</v>
      </c>
      <c r="D2221" s="63" t="s">
        <v>1483</v>
      </c>
      <c r="E2221" s="65">
        <f>IFERROR(VLOOKUP(C2221,Pivot!A:B,2,0),0)</f>
        <v>0</v>
      </c>
      <c r="F2221" s="65">
        <f>IFERROR(VLOOKUP(C2221,Pivot!A:C,3,0),0)</f>
        <v>0</v>
      </c>
    </row>
    <row r="2222" spans="1:6" x14ac:dyDescent="0.25">
      <c r="A2222" s="63" t="s">
        <v>103</v>
      </c>
      <c r="B2222" s="64">
        <v>490888589</v>
      </c>
      <c r="C2222" s="64">
        <v>8906042210136</v>
      </c>
      <c r="D2222" s="63" t="s">
        <v>1484</v>
      </c>
      <c r="E2222" s="65">
        <f>IFERROR(VLOOKUP(C2222,Pivot!A:B,2,0),0)</f>
        <v>0</v>
      </c>
      <c r="F2222" s="65">
        <f>IFERROR(VLOOKUP(C2222,Pivot!A:C,3,0),0)</f>
        <v>0</v>
      </c>
    </row>
    <row r="2223" spans="1:6" x14ac:dyDescent="0.25">
      <c r="A2223" s="63" t="s">
        <v>103</v>
      </c>
      <c r="B2223" s="64">
        <v>490892307</v>
      </c>
      <c r="C2223" s="64">
        <v>490892307</v>
      </c>
      <c r="D2223" s="63" t="s">
        <v>1485</v>
      </c>
      <c r="E2223" s="65">
        <f>IFERROR(VLOOKUP(C2223,Pivot!A:B,2,0),0)</f>
        <v>0</v>
      </c>
      <c r="F2223" s="65">
        <f>IFERROR(VLOOKUP(C2223,Pivot!A:C,3,0),0)</f>
        <v>0</v>
      </c>
    </row>
    <row r="2224" spans="1:6" x14ac:dyDescent="0.25">
      <c r="A2224" s="63" t="s">
        <v>103</v>
      </c>
      <c r="B2224" s="64">
        <v>490892323</v>
      </c>
      <c r="C2224" s="64">
        <v>5010963582159</v>
      </c>
      <c r="D2224" s="63" t="s">
        <v>1486</v>
      </c>
      <c r="E2224" s="65">
        <f>IFERROR(VLOOKUP(C2224,Pivot!A:B,2,0),0)</f>
        <v>0</v>
      </c>
      <c r="F2224" s="65">
        <f>IFERROR(VLOOKUP(C2224,Pivot!A:C,3,0),0)</f>
        <v>0</v>
      </c>
    </row>
    <row r="2225" spans="1:6" x14ac:dyDescent="0.25">
      <c r="A2225" s="63" t="s">
        <v>103</v>
      </c>
      <c r="B2225" s="64">
        <v>490892324</v>
      </c>
      <c r="C2225" s="64">
        <v>5010963585105</v>
      </c>
      <c r="D2225" s="63" t="s">
        <v>1487</v>
      </c>
      <c r="E2225" s="65">
        <f>IFERROR(VLOOKUP(C2225,Pivot!A:B,2,0),0)</f>
        <v>0</v>
      </c>
      <c r="F2225" s="65">
        <f>IFERROR(VLOOKUP(C2225,Pivot!A:C,3,0),0)</f>
        <v>0</v>
      </c>
    </row>
    <row r="2226" spans="1:6" x14ac:dyDescent="0.25">
      <c r="A2226" s="63" t="s">
        <v>103</v>
      </c>
      <c r="B2226" s="64">
        <v>490892326</v>
      </c>
      <c r="C2226" s="64">
        <v>5010963585129</v>
      </c>
      <c r="D2226" s="63" t="s">
        <v>1488</v>
      </c>
      <c r="E2226" s="65">
        <f>IFERROR(VLOOKUP(C2226,Pivot!A:B,2,0),0)</f>
        <v>0</v>
      </c>
      <c r="F2226" s="65">
        <f>IFERROR(VLOOKUP(C2226,Pivot!A:C,3,0),0)</f>
        <v>0</v>
      </c>
    </row>
    <row r="2227" spans="1:6" x14ac:dyDescent="0.25">
      <c r="A2227" s="63" t="s">
        <v>103</v>
      </c>
      <c r="B2227" s="64">
        <v>490892327</v>
      </c>
      <c r="C2227" s="64">
        <v>5010963585150</v>
      </c>
      <c r="D2227" s="63" t="s">
        <v>1489</v>
      </c>
      <c r="E2227" s="65">
        <f>IFERROR(VLOOKUP(C2227,Pivot!A:B,2,0),0)</f>
        <v>0</v>
      </c>
      <c r="F2227" s="65">
        <f>IFERROR(VLOOKUP(C2227,Pivot!A:C,3,0),0)</f>
        <v>0</v>
      </c>
    </row>
    <row r="2228" spans="1:6" x14ac:dyDescent="0.25">
      <c r="A2228" s="63" t="s">
        <v>103</v>
      </c>
      <c r="B2228" s="64">
        <v>490894015</v>
      </c>
      <c r="C2228" s="64">
        <v>8906022395174</v>
      </c>
      <c r="D2228" s="63" t="s">
        <v>1490</v>
      </c>
      <c r="E2228" s="65">
        <f>IFERROR(VLOOKUP(C2228,Pivot!A:B,2,0),0)</f>
        <v>0</v>
      </c>
      <c r="F2228" s="65">
        <f>IFERROR(VLOOKUP(C2228,Pivot!A:C,3,0),0)</f>
        <v>0</v>
      </c>
    </row>
    <row r="2229" spans="1:6" x14ac:dyDescent="0.25">
      <c r="A2229" s="63" t="s">
        <v>103</v>
      </c>
      <c r="B2229" s="64">
        <v>490894016</v>
      </c>
      <c r="C2229" s="64">
        <v>8906022395181</v>
      </c>
      <c r="D2229" s="63" t="s">
        <v>1491</v>
      </c>
      <c r="E2229" s="65">
        <f>IFERROR(VLOOKUP(C2229,Pivot!A:B,2,0),0)</f>
        <v>0</v>
      </c>
      <c r="F2229" s="65">
        <f>IFERROR(VLOOKUP(C2229,Pivot!A:C,3,0),0)</f>
        <v>0</v>
      </c>
    </row>
    <row r="2230" spans="1:6" x14ac:dyDescent="0.25">
      <c r="A2230" s="63" t="s">
        <v>103</v>
      </c>
      <c r="B2230" s="64">
        <v>490894021</v>
      </c>
      <c r="C2230" s="64">
        <v>8906022395235</v>
      </c>
      <c r="D2230" s="63" t="s">
        <v>1492</v>
      </c>
      <c r="E2230" s="65">
        <f>IFERROR(VLOOKUP(C2230,Pivot!A:B,2,0),0)</f>
        <v>0</v>
      </c>
      <c r="F2230" s="65">
        <f>IFERROR(VLOOKUP(C2230,Pivot!A:C,3,0),0)</f>
        <v>0</v>
      </c>
    </row>
    <row r="2231" spans="1:6" x14ac:dyDescent="0.25">
      <c r="A2231" s="63" t="s">
        <v>103</v>
      </c>
      <c r="B2231" s="64">
        <v>490894059</v>
      </c>
      <c r="C2231" s="64">
        <v>8904108404161</v>
      </c>
      <c r="D2231" s="63" t="s">
        <v>1493</v>
      </c>
      <c r="E2231" s="65">
        <f>IFERROR(VLOOKUP(C2231,Pivot!A:B,2,0),0)</f>
        <v>0</v>
      </c>
      <c r="F2231" s="65">
        <f>IFERROR(VLOOKUP(C2231,Pivot!A:C,3,0),0)</f>
        <v>0</v>
      </c>
    </row>
    <row r="2232" spans="1:6" x14ac:dyDescent="0.25">
      <c r="A2232" s="63" t="s">
        <v>103</v>
      </c>
      <c r="B2232" s="64">
        <v>490894060</v>
      </c>
      <c r="C2232" s="64">
        <v>8904108404192</v>
      </c>
      <c r="D2232" s="63" t="s">
        <v>1494</v>
      </c>
      <c r="E2232" s="65">
        <f>IFERROR(VLOOKUP(C2232,Pivot!A:B,2,0),0)</f>
        <v>0</v>
      </c>
      <c r="F2232" s="65">
        <f>IFERROR(VLOOKUP(C2232,Pivot!A:C,3,0),0)</f>
        <v>0</v>
      </c>
    </row>
    <row r="2233" spans="1:6" x14ac:dyDescent="0.25">
      <c r="A2233" s="63" t="s">
        <v>103</v>
      </c>
      <c r="B2233" s="64">
        <v>490895631</v>
      </c>
      <c r="C2233" s="64">
        <v>50743615238</v>
      </c>
      <c r="D2233" s="63" t="s">
        <v>1495</v>
      </c>
      <c r="E2233" s="65">
        <f>IFERROR(VLOOKUP(C2233,Pivot!A:B,2,0),0)</f>
        <v>0</v>
      </c>
      <c r="F2233" s="65">
        <f>IFERROR(VLOOKUP(C2233,Pivot!A:C,3,0),0)</f>
        <v>0</v>
      </c>
    </row>
    <row r="2234" spans="1:6" x14ac:dyDescent="0.25">
      <c r="A2234" s="63" t="s">
        <v>103</v>
      </c>
      <c r="B2234" s="64">
        <v>490895631</v>
      </c>
      <c r="C2234" s="64">
        <v>50743633195</v>
      </c>
      <c r="D2234" s="63" t="s">
        <v>1495</v>
      </c>
      <c r="E2234" s="65">
        <f>IFERROR(VLOOKUP(C2234,Pivot!A:B,2,0),0)</f>
        <v>0</v>
      </c>
      <c r="F2234" s="65">
        <f>IFERROR(VLOOKUP(C2234,Pivot!A:C,3,0),0)</f>
        <v>0</v>
      </c>
    </row>
    <row r="2235" spans="1:6" x14ac:dyDescent="0.25">
      <c r="A2235" s="63" t="s">
        <v>103</v>
      </c>
      <c r="B2235" s="64">
        <v>490895632</v>
      </c>
      <c r="C2235" s="64">
        <v>50743627750</v>
      </c>
      <c r="D2235" s="63" t="s">
        <v>1496</v>
      </c>
      <c r="E2235" s="65">
        <f>IFERROR(VLOOKUP(C2235,Pivot!A:B,2,0),0)</f>
        <v>0</v>
      </c>
      <c r="F2235" s="65">
        <f>IFERROR(VLOOKUP(C2235,Pivot!A:C,3,0),0)</f>
        <v>0</v>
      </c>
    </row>
    <row r="2236" spans="1:6" x14ac:dyDescent="0.25">
      <c r="A2236" s="63" t="s">
        <v>103</v>
      </c>
      <c r="B2236" s="64">
        <v>490895636</v>
      </c>
      <c r="C2236" s="64">
        <v>50743621901</v>
      </c>
      <c r="D2236" s="63" t="s">
        <v>1497</v>
      </c>
      <c r="E2236" s="65">
        <f>IFERROR(VLOOKUP(C2236,Pivot!A:B,2,0),0)</f>
        <v>0</v>
      </c>
      <c r="F2236" s="65">
        <f>IFERROR(VLOOKUP(C2236,Pivot!A:C,3,0),0)</f>
        <v>0</v>
      </c>
    </row>
    <row r="2237" spans="1:6" x14ac:dyDescent="0.25">
      <c r="A2237" s="63" t="s">
        <v>103</v>
      </c>
      <c r="B2237" s="64">
        <v>490895636</v>
      </c>
      <c r="C2237" s="64">
        <v>50743626203</v>
      </c>
      <c r="D2237" s="63" t="s">
        <v>1497</v>
      </c>
      <c r="E2237" s="65">
        <f>IFERROR(VLOOKUP(C2237,Pivot!A:B,2,0),0)</f>
        <v>0</v>
      </c>
      <c r="F2237" s="65">
        <f>IFERROR(VLOOKUP(C2237,Pivot!A:C,3,0),0)</f>
        <v>0</v>
      </c>
    </row>
    <row r="2238" spans="1:6" x14ac:dyDescent="0.25">
      <c r="A2238" s="63" t="s">
        <v>103</v>
      </c>
      <c r="B2238" s="64">
        <v>490895638</v>
      </c>
      <c r="C2238" s="64">
        <v>50743620584</v>
      </c>
      <c r="D2238" s="63" t="s">
        <v>1498</v>
      </c>
      <c r="E2238" s="65">
        <f>IFERROR(VLOOKUP(C2238,Pivot!A:B,2,0),0)</f>
        <v>0</v>
      </c>
      <c r="F2238" s="65">
        <f>IFERROR(VLOOKUP(C2238,Pivot!A:C,3,0),0)</f>
        <v>0</v>
      </c>
    </row>
    <row r="2239" spans="1:6" x14ac:dyDescent="0.25">
      <c r="A2239" s="63" t="s">
        <v>103</v>
      </c>
      <c r="B2239" s="64">
        <v>490895640</v>
      </c>
      <c r="C2239" s="64">
        <v>50743621178</v>
      </c>
      <c r="D2239" s="63" t="s">
        <v>1499</v>
      </c>
      <c r="E2239" s="65">
        <f>IFERROR(VLOOKUP(C2239,Pivot!A:B,2,0),0)</f>
        <v>0</v>
      </c>
      <c r="F2239" s="65">
        <f>IFERROR(VLOOKUP(C2239,Pivot!A:C,3,0),0)</f>
        <v>0</v>
      </c>
    </row>
    <row r="2240" spans="1:6" x14ac:dyDescent="0.25">
      <c r="A2240" s="63" t="s">
        <v>103</v>
      </c>
      <c r="B2240" s="64">
        <v>490895641</v>
      </c>
      <c r="C2240" s="64">
        <v>50743621161</v>
      </c>
      <c r="D2240" s="63" t="s">
        <v>1500</v>
      </c>
      <c r="E2240" s="65">
        <f>IFERROR(VLOOKUP(C2240,Pivot!A:B,2,0),0)</f>
        <v>0</v>
      </c>
      <c r="F2240" s="65">
        <f>IFERROR(VLOOKUP(C2240,Pivot!A:C,3,0),0)</f>
        <v>0</v>
      </c>
    </row>
    <row r="2241" spans="1:6" x14ac:dyDescent="0.25">
      <c r="A2241" s="63" t="s">
        <v>103</v>
      </c>
      <c r="B2241" s="64">
        <v>490895643</v>
      </c>
      <c r="C2241" s="64">
        <v>50743621369</v>
      </c>
      <c r="D2241" s="63" t="s">
        <v>1501</v>
      </c>
      <c r="E2241" s="65">
        <f>IFERROR(VLOOKUP(C2241,Pivot!A:B,2,0),0)</f>
        <v>0</v>
      </c>
      <c r="F2241" s="65">
        <f>IFERROR(VLOOKUP(C2241,Pivot!A:C,3,0),0)</f>
        <v>0</v>
      </c>
    </row>
    <row r="2242" spans="1:6" x14ac:dyDescent="0.25">
      <c r="A2242" s="63" t="s">
        <v>103</v>
      </c>
      <c r="B2242" s="64">
        <v>490895655</v>
      </c>
      <c r="C2242" s="64">
        <v>50743618369</v>
      </c>
      <c r="D2242" s="63" t="s">
        <v>1502</v>
      </c>
      <c r="E2242" s="65">
        <f>IFERROR(VLOOKUP(C2242,Pivot!A:B,2,0),0)</f>
        <v>0</v>
      </c>
      <c r="F2242" s="65">
        <f>IFERROR(VLOOKUP(C2242,Pivot!A:C,3,0),0)</f>
        <v>0</v>
      </c>
    </row>
    <row r="2243" spans="1:6" x14ac:dyDescent="0.25">
      <c r="A2243" s="63" t="s">
        <v>103</v>
      </c>
      <c r="B2243" s="64">
        <v>490895659</v>
      </c>
      <c r="C2243" s="64">
        <v>734811802163</v>
      </c>
      <c r="D2243" s="63" t="s">
        <v>1503</v>
      </c>
      <c r="E2243" s="65">
        <f>IFERROR(VLOOKUP(C2243,Pivot!A:B,2,0),0)</f>
        <v>0</v>
      </c>
      <c r="F2243" s="65">
        <f>IFERROR(VLOOKUP(C2243,Pivot!A:C,3,0),0)</f>
        <v>0</v>
      </c>
    </row>
    <row r="2244" spans="1:6" x14ac:dyDescent="0.25">
      <c r="A2244" s="63" t="s">
        <v>103</v>
      </c>
      <c r="B2244" s="64">
        <v>490895659</v>
      </c>
      <c r="C2244" s="64">
        <v>734811803788</v>
      </c>
      <c r="D2244" s="63" t="s">
        <v>1503</v>
      </c>
      <c r="E2244" s="65">
        <f>IFERROR(VLOOKUP(C2244,Pivot!A:B,2,0),0)</f>
        <v>0</v>
      </c>
      <c r="F2244" s="65">
        <f>IFERROR(VLOOKUP(C2244,Pivot!A:C,3,0),0)</f>
        <v>0</v>
      </c>
    </row>
    <row r="2245" spans="1:6" x14ac:dyDescent="0.25">
      <c r="A2245" s="63" t="s">
        <v>103</v>
      </c>
      <c r="B2245" s="64">
        <v>490895661</v>
      </c>
      <c r="C2245" s="64">
        <v>734811803870</v>
      </c>
      <c r="D2245" s="63" t="s">
        <v>1504</v>
      </c>
      <c r="E2245" s="65">
        <f>IFERROR(VLOOKUP(C2245,Pivot!A:B,2,0),0)</f>
        <v>0</v>
      </c>
      <c r="F2245" s="65">
        <f>IFERROR(VLOOKUP(C2245,Pivot!A:C,3,0),0)</f>
        <v>0</v>
      </c>
    </row>
    <row r="2246" spans="1:6" x14ac:dyDescent="0.25">
      <c r="A2246" s="63" t="s">
        <v>103</v>
      </c>
      <c r="B2246" s="64">
        <v>490895833</v>
      </c>
      <c r="C2246" s="64">
        <v>8901383962713</v>
      </c>
      <c r="D2246" s="63" t="s">
        <v>1505</v>
      </c>
      <c r="E2246" s="65">
        <f>IFERROR(VLOOKUP(C2246,Pivot!A:B,2,0),0)</f>
        <v>0</v>
      </c>
      <c r="F2246" s="65">
        <f>IFERROR(VLOOKUP(C2246,Pivot!A:C,3,0),0)</f>
        <v>0</v>
      </c>
    </row>
    <row r="2247" spans="1:6" x14ac:dyDescent="0.25">
      <c r="A2247" s="63" t="s">
        <v>103</v>
      </c>
      <c r="B2247" s="64">
        <v>490895940</v>
      </c>
      <c r="C2247" s="64">
        <v>8904109246616</v>
      </c>
      <c r="D2247" s="63" t="s">
        <v>1506</v>
      </c>
      <c r="E2247" s="65">
        <f>IFERROR(VLOOKUP(C2247,Pivot!A:B,2,0),0)</f>
        <v>0</v>
      </c>
      <c r="F2247" s="65">
        <f>IFERROR(VLOOKUP(C2247,Pivot!A:C,3,0),0)</f>
        <v>0</v>
      </c>
    </row>
    <row r="2248" spans="1:6" x14ac:dyDescent="0.25">
      <c r="A2248" s="63" t="s">
        <v>103</v>
      </c>
      <c r="B2248" s="64">
        <v>490895941</v>
      </c>
      <c r="C2248" s="64">
        <v>8904109246623</v>
      </c>
      <c r="D2248" s="63" t="s">
        <v>1507</v>
      </c>
      <c r="E2248" s="65">
        <f>IFERROR(VLOOKUP(C2248,Pivot!A:B,2,0),0)</f>
        <v>0</v>
      </c>
      <c r="F2248" s="65">
        <f>IFERROR(VLOOKUP(C2248,Pivot!A:C,3,0),0)</f>
        <v>0</v>
      </c>
    </row>
    <row r="2249" spans="1:6" x14ac:dyDescent="0.25">
      <c r="A2249" s="63" t="s">
        <v>103</v>
      </c>
      <c r="B2249" s="64">
        <v>490895942</v>
      </c>
      <c r="C2249" s="64">
        <v>8904109246630</v>
      </c>
      <c r="D2249" s="63" t="s">
        <v>1508</v>
      </c>
      <c r="E2249" s="65">
        <f>IFERROR(VLOOKUP(C2249,Pivot!A:B,2,0),0)</f>
        <v>0</v>
      </c>
      <c r="F2249" s="65">
        <f>IFERROR(VLOOKUP(C2249,Pivot!A:C,3,0),0)</f>
        <v>0</v>
      </c>
    </row>
    <row r="2250" spans="1:6" x14ac:dyDescent="0.25">
      <c r="A2250" s="63" t="s">
        <v>103</v>
      </c>
      <c r="B2250" s="64">
        <v>490895957</v>
      </c>
      <c r="C2250" s="64">
        <v>8904109223013</v>
      </c>
      <c r="D2250" s="63" t="s">
        <v>1509</v>
      </c>
      <c r="E2250" s="65">
        <f>IFERROR(VLOOKUP(C2250,Pivot!A:B,2,0),0)</f>
        <v>0</v>
      </c>
      <c r="F2250" s="65">
        <f>IFERROR(VLOOKUP(C2250,Pivot!A:C,3,0),0)</f>
        <v>0</v>
      </c>
    </row>
    <row r="2251" spans="1:6" x14ac:dyDescent="0.25">
      <c r="A2251" s="63" t="s">
        <v>103</v>
      </c>
      <c r="B2251" s="64">
        <v>490895959</v>
      </c>
      <c r="C2251" s="64">
        <v>8904109223044</v>
      </c>
      <c r="D2251" s="63" t="s">
        <v>1510</v>
      </c>
      <c r="E2251" s="65">
        <f>IFERROR(VLOOKUP(C2251,Pivot!A:B,2,0),0)</f>
        <v>0</v>
      </c>
      <c r="F2251" s="65">
        <f>IFERROR(VLOOKUP(C2251,Pivot!A:C,3,0),0)</f>
        <v>0</v>
      </c>
    </row>
    <row r="2252" spans="1:6" x14ac:dyDescent="0.25">
      <c r="A2252" s="63" t="s">
        <v>103</v>
      </c>
      <c r="B2252" s="64">
        <v>490896992</v>
      </c>
      <c r="C2252" s="64">
        <v>6944588230098</v>
      </c>
      <c r="D2252" s="63" t="s">
        <v>1109</v>
      </c>
      <c r="E2252" s="65">
        <f>IFERROR(VLOOKUP(C2252,Pivot!A:B,2,0),0)</f>
        <v>0</v>
      </c>
      <c r="F2252" s="65">
        <f>IFERROR(VLOOKUP(C2252,Pivot!A:C,3,0),0)</f>
        <v>0</v>
      </c>
    </row>
    <row r="2253" spans="1:6" x14ac:dyDescent="0.25">
      <c r="A2253" s="63" t="s">
        <v>103</v>
      </c>
      <c r="B2253" s="64">
        <v>490896993</v>
      </c>
      <c r="C2253" s="64">
        <v>6944588230104</v>
      </c>
      <c r="D2253" s="63" t="s">
        <v>1511</v>
      </c>
      <c r="E2253" s="65">
        <f>IFERROR(VLOOKUP(C2253,Pivot!A:B,2,0),0)</f>
        <v>0</v>
      </c>
      <c r="F2253" s="65">
        <f>IFERROR(VLOOKUP(C2253,Pivot!A:C,3,0),0)</f>
        <v>0</v>
      </c>
    </row>
    <row r="2254" spans="1:6" x14ac:dyDescent="0.25">
      <c r="A2254" s="63" t="s">
        <v>103</v>
      </c>
      <c r="B2254" s="64">
        <v>490896996</v>
      </c>
      <c r="C2254" s="64">
        <v>6944588201029</v>
      </c>
      <c r="D2254" s="63" t="s">
        <v>1512</v>
      </c>
      <c r="E2254" s="65">
        <f>IFERROR(VLOOKUP(C2254,Pivot!A:B,2,0),0)</f>
        <v>0</v>
      </c>
      <c r="F2254" s="65">
        <f>IFERROR(VLOOKUP(C2254,Pivot!A:C,3,0),0)</f>
        <v>0</v>
      </c>
    </row>
    <row r="2255" spans="1:6" x14ac:dyDescent="0.25">
      <c r="A2255" s="63" t="s">
        <v>103</v>
      </c>
      <c r="B2255" s="64">
        <v>490897004</v>
      </c>
      <c r="C2255" s="64">
        <v>824134021010</v>
      </c>
      <c r="D2255" s="63" t="s">
        <v>1513</v>
      </c>
      <c r="E2255" s="65">
        <f>IFERROR(VLOOKUP(C2255,Pivot!A:B,2,0),0)</f>
        <v>0</v>
      </c>
      <c r="F2255" s="65">
        <f>IFERROR(VLOOKUP(C2255,Pivot!A:C,3,0),0)</f>
        <v>0</v>
      </c>
    </row>
    <row r="2256" spans="1:6" x14ac:dyDescent="0.25">
      <c r="A2256" s="63" t="s">
        <v>103</v>
      </c>
      <c r="B2256" s="64">
        <v>490897004</v>
      </c>
      <c r="C2256" s="64">
        <v>8907030000647</v>
      </c>
      <c r="D2256" s="63" t="s">
        <v>1513</v>
      </c>
      <c r="E2256" s="65">
        <f>IFERROR(VLOOKUP(C2256,Pivot!A:B,2,0),0)</f>
        <v>0</v>
      </c>
      <c r="F2256" s="65">
        <f>IFERROR(VLOOKUP(C2256,Pivot!A:C,3,0),0)</f>
        <v>0</v>
      </c>
    </row>
    <row r="2257" spans="1:6" x14ac:dyDescent="0.25">
      <c r="A2257" s="63" t="s">
        <v>103</v>
      </c>
      <c r="B2257" s="64">
        <v>490897007</v>
      </c>
      <c r="C2257" s="64">
        <v>824134020617</v>
      </c>
      <c r="D2257" s="63" t="s">
        <v>1514</v>
      </c>
      <c r="E2257" s="65">
        <f>IFERROR(VLOOKUP(C2257,Pivot!A:B,2,0),0)</f>
        <v>0</v>
      </c>
      <c r="F2257" s="65">
        <f>IFERROR(VLOOKUP(C2257,Pivot!A:C,3,0),0)</f>
        <v>0</v>
      </c>
    </row>
    <row r="2258" spans="1:6" x14ac:dyDescent="0.25">
      <c r="A2258" s="63" t="s">
        <v>103</v>
      </c>
      <c r="B2258" s="64">
        <v>490897007</v>
      </c>
      <c r="C2258" s="64">
        <v>8907030000098</v>
      </c>
      <c r="D2258" s="63" t="s">
        <v>1514</v>
      </c>
      <c r="E2258" s="65">
        <f>IFERROR(VLOOKUP(C2258,Pivot!A:B,2,0),0)</f>
        <v>0</v>
      </c>
      <c r="F2258" s="65">
        <f>IFERROR(VLOOKUP(C2258,Pivot!A:C,3,0),0)</f>
        <v>0</v>
      </c>
    </row>
    <row r="2259" spans="1:6" x14ac:dyDescent="0.25">
      <c r="A2259" s="63" t="s">
        <v>103</v>
      </c>
      <c r="B2259" s="64">
        <v>490901223</v>
      </c>
      <c r="C2259" s="64">
        <v>771171111450</v>
      </c>
      <c r="D2259" s="63" t="s">
        <v>1515</v>
      </c>
      <c r="E2259" s="65">
        <f>IFERROR(VLOOKUP(C2259,Pivot!A:B,2,0),0)</f>
        <v>0</v>
      </c>
      <c r="F2259" s="65">
        <f>IFERROR(VLOOKUP(C2259,Pivot!A:C,3,0),0)</f>
        <v>0</v>
      </c>
    </row>
    <row r="2260" spans="1:6" x14ac:dyDescent="0.25">
      <c r="A2260" s="63" t="s">
        <v>103</v>
      </c>
      <c r="B2260" s="64">
        <v>490901223</v>
      </c>
      <c r="C2260" s="64">
        <v>8901736034449</v>
      </c>
      <c r="D2260" s="63" t="s">
        <v>1515</v>
      </c>
      <c r="E2260" s="65">
        <f>IFERROR(VLOOKUP(C2260,Pivot!A:B,2,0),0)</f>
        <v>0</v>
      </c>
      <c r="F2260" s="65">
        <f>IFERROR(VLOOKUP(C2260,Pivot!A:C,3,0),0)</f>
        <v>0</v>
      </c>
    </row>
    <row r="2261" spans="1:6" x14ac:dyDescent="0.25">
      <c r="A2261" s="63" t="s">
        <v>103</v>
      </c>
      <c r="B2261" s="64">
        <v>490901229</v>
      </c>
      <c r="C2261" s="64">
        <v>8901736034739</v>
      </c>
      <c r="D2261" s="63" t="s">
        <v>1516</v>
      </c>
      <c r="E2261" s="65">
        <f>IFERROR(VLOOKUP(C2261,Pivot!A:B,2,0),0)</f>
        <v>0</v>
      </c>
      <c r="F2261" s="65">
        <f>IFERROR(VLOOKUP(C2261,Pivot!A:C,3,0),0)</f>
        <v>0</v>
      </c>
    </row>
    <row r="2262" spans="1:6" x14ac:dyDescent="0.25">
      <c r="A2262" s="63" t="s">
        <v>103</v>
      </c>
      <c r="B2262" s="64">
        <v>490901260</v>
      </c>
      <c r="C2262" s="64">
        <v>4893156045850</v>
      </c>
      <c r="D2262" s="63" t="s">
        <v>1517</v>
      </c>
      <c r="E2262" s="65">
        <f>IFERROR(VLOOKUP(C2262,Pivot!A:B,2,0),0)</f>
        <v>0</v>
      </c>
      <c r="F2262" s="65">
        <f>IFERROR(VLOOKUP(C2262,Pivot!A:C,3,0),0)</f>
        <v>0</v>
      </c>
    </row>
    <row r="2263" spans="1:6" x14ac:dyDescent="0.25">
      <c r="A2263" s="63" t="s">
        <v>103</v>
      </c>
      <c r="B2263" s="64">
        <v>490901705</v>
      </c>
      <c r="C2263" s="64">
        <v>5015353199931</v>
      </c>
      <c r="D2263" s="63" t="s">
        <v>1518</v>
      </c>
      <c r="E2263" s="65">
        <f>IFERROR(VLOOKUP(C2263,Pivot!A:B,2,0),0)</f>
        <v>0</v>
      </c>
      <c r="F2263" s="65">
        <f>IFERROR(VLOOKUP(C2263,Pivot!A:C,3,0),0)</f>
        <v>0</v>
      </c>
    </row>
    <row r="2264" spans="1:6" x14ac:dyDescent="0.25">
      <c r="A2264" s="63" t="s">
        <v>103</v>
      </c>
      <c r="B2264" s="64">
        <v>490903973</v>
      </c>
      <c r="C2264" s="64">
        <v>731346066312</v>
      </c>
      <c r="D2264" s="63" t="s">
        <v>1519</v>
      </c>
      <c r="E2264" s="65">
        <f>IFERROR(VLOOKUP(C2264,Pivot!A:B,2,0),0)</f>
        <v>0</v>
      </c>
      <c r="F2264" s="65">
        <f>IFERROR(VLOOKUP(C2264,Pivot!A:C,3,0),0)</f>
        <v>0</v>
      </c>
    </row>
    <row r="2265" spans="1:6" x14ac:dyDescent="0.25">
      <c r="A2265" s="63" t="s">
        <v>103</v>
      </c>
      <c r="B2265" s="64">
        <v>490903975</v>
      </c>
      <c r="C2265" s="64">
        <v>731346007216</v>
      </c>
      <c r="D2265" s="63" t="s">
        <v>1520</v>
      </c>
      <c r="E2265" s="65">
        <f>IFERROR(VLOOKUP(C2265,Pivot!A:B,2,0),0)</f>
        <v>0</v>
      </c>
      <c r="F2265" s="65">
        <f>IFERROR(VLOOKUP(C2265,Pivot!A:C,3,0),0)</f>
        <v>0</v>
      </c>
    </row>
    <row r="2266" spans="1:6" x14ac:dyDescent="0.25">
      <c r="A2266" s="63" t="s">
        <v>103</v>
      </c>
      <c r="B2266" s="64">
        <v>490903976</v>
      </c>
      <c r="C2266" s="64">
        <v>731346141101</v>
      </c>
      <c r="D2266" s="63" t="s">
        <v>1521</v>
      </c>
      <c r="E2266" s="65">
        <f>IFERROR(VLOOKUP(C2266,Pivot!A:B,2,0),0)</f>
        <v>0</v>
      </c>
      <c r="F2266" s="65">
        <f>IFERROR(VLOOKUP(C2266,Pivot!A:C,3,0),0)</f>
        <v>0</v>
      </c>
    </row>
    <row r="2267" spans="1:6" x14ac:dyDescent="0.25">
      <c r="A2267" s="63" t="s">
        <v>103</v>
      </c>
      <c r="B2267" s="64">
        <v>490903980</v>
      </c>
      <c r="C2267" s="64">
        <v>731346019622</v>
      </c>
      <c r="D2267" s="63" t="s">
        <v>1522</v>
      </c>
      <c r="E2267" s="65">
        <f>IFERROR(VLOOKUP(C2267,Pivot!A:B,2,0),0)</f>
        <v>0</v>
      </c>
      <c r="F2267" s="65">
        <f>IFERROR(VLOOKUP(C2267,Pivot!A:C,3,0),0)</f>
        <v>0</v>
      </c>
    </row>
    <row r="2268" spans="1:6" x14ac:dyDescent="0.25">
      <c r="A2268" s="63" t="s">
        <v>103</v>
      </c>
      <c r="B2268" s="64">
        <v>490903982</v>
      </c>
      <c r="C2268" s="64">
        <v>731346006936</v>
      </c>
      <c r="D2268" s="63" t="s">
        <v>1523</v>
      </c>
      <c r="E2268" s="65">
        <f>IFERROR(VLOOKUP(C2268,Pivot!A:B,2,0),0)</f>
        <v>0</v>
      </c>
      <c r="F2268" s="65">
        <f>IFERROR(VLOOKUP(C2268,Pivot!A:C,3,0),0)</f>
        <v>0</v>
      </c>
    </row>
    <row r="2269" spans="1:6" x14ac:dyDescent="0.25">
      <c r="A2269" s="63" t="s">
        <v>103</v>
      </c>
      <c r="B2269" s="64">
        <v>490903983</v>
      </c>
      <c r="C2269" s="64">
        <v>731346006929</v>
      </c>
      <c r="D2269" s="63" t="s">
        <v>1524</v>
      </c>
      <c r="E2269" s="65">
        <f>IFERROR(VLOOKUP(C2269,Pivot!A:B,2,0),0)</f>
        <v>0</v>
      </c>
      <c r="F2269" s="65">
        <f>IFERROR(VLOOKUP(C2269,Pivot!A:C,3,0),0)</f>
        <v>0</v>
      </c>
    </row>
    <row r="2270" spans="1:6" x14ac:dyDescent="0.25">
      <c r="A2270" s="63" t="s">
        <v>103</v>
      </c>
      <c r="B2270" s="64">
        <v>490903984</v>
      </c>
      <c r="C2270" s="64">
        <v>731346015112</v>
      </c>
      <c r="D2270" s="63" t="s">
        <v>1525</v>
      </c>
      <c r="E2270" s="65">
        <f>IFERROR(VLOOKUP(C2270,Pivot!A:B,2,0),0)</f>
        <v>0</v>
      </c>
      <c r="F2270" s="65">
        <f>IFERROR(VLOOKUP(C2270,Pivot!A:C,3,0),0)</f>
        <v>0</v>
      </c>
    </row>
    <row r="2271" spans="1:6" x14ac:dyDescent="0.25">
      <c r="A2271" s="63" t="s">
        <v>103</v>
      </c>
      <c r="B2271" s="64">
        <v>490903985</v>
      </c>
      <c r="C2271" s="64">
        <v>731346007117</v>
      </c>
      <c r="D2271" s="63" t="s">
        <v>1526</v>
      </c>
      <c r="E2271" s="65">
        <f>IFERROR(VLOOKUP(C2271,Pivot!A:B,2,0),0)</f>
        <v>0</v>
      </c>
      <c r="F2271" s="65">
        <f>IFERROR(VLOOKUP(C2271,Pivot!A:C,3,0),0)</f>
        <v>0</v>
      </c>
    </row>
    <row r="2272" spans="1:6" x14ac:dyDescent="0.25">
      <c r="A2272" s="63" t="s">
        <v>103</v>
      </c>
      <c r="B2272" s="64">
        <v>490903990</v>
      </c>
      <c r="C2272" s="64">
        <v>731346906908</v>
      </c>
      <c r="D2272" s="63" t="s">
        <v>1527</v>
      </c>
      <c r="E2272" s="65">
        <f>IFERROR(VLOOKUP(C2272,Pivot!A:B,2,0),0)</f>
        <v>0</v>
      </c>
      <c r="F2272" s="65">
        <f>IFERROR(VLOOKUP(C2272,Pivot!A:C,3,0),0)</f>
        <v>0</v>
      </c>
    </row>
    <row r="2273" spans="1:6" x14ac:dyDescent="0.25">
      <c r="A2273" s="63" t="s">
        <v>103</v>
      </c>
      <c r="B2273" s="64">
        <v>490904000</v>
      </c>
      <c r="C2273" s="64">
        <v>731346019349</v>
      </c>
      <c r="D2273" s="63" t="s">
        <v>1528</v>
      </c>
      <c r="E2273" s="65">
        <f>IFERROR(VLOOKUP(C2273,Pivot!A:B,2,0),0)</f>
        <v>0</v>
      </c>
      <c r="F2273" s="65">
        <f>IFERROR(VLOOKUP(C2273,Pivot!A:C,3,0),0)</f>
        <v>0</v>
      </c>
    </row>
    <row r="2274" spans="1:6" x14ac:dyDescent="0.25">
      <c r="A2274" s="63" t="s">
        <v>103</v>
      </c>
      <c r="B2274" s="64">
        <v>490907719</v>
      </c>
      <c r="C2274" s="64">
        <v>490907719</v>
      </c>
      <c r="D2274" s="63" t="s">
        <v>1529</v>
      </c>
      <c r="E2274" s="65">
        <f>IFERROR(VLOOKUP(C2274,Pivot!A:B,2,0),0)</f>
        <v>0</v>
      </c>
      <c r="F2274" s="65">
        <f>IFERROR(VLOOKUP(C2274,Pivot!A:C,3,0),0)</f>
        <v>0</v>
      </c>
    </row>
    <row r="2275" spans="1:6" x14ac:dyDescent="0.25">
      <c r="A2275" s="63" t="s">
        <v>103</v>
      </c>
      <c r="B2275" s="64">
        <v>490907721</v>
      </c>
      <c r="C2275" s="64">
        <v>490907721</v>
      </c>
      <c r="D2275" s="63" t="s">
        <v>1530</v>
      </c>
      <c r="E2275" s="65">
        <f>IFERROR(VLOOKUP(C2275,Pivot!A:B,2,0),0)</f>
        <v>0</v>
      </c>
      <c r="F2275" s="65">
        <f>IFERROR(VLOOKUP(C2275,Pivot!A:C,3,0),0)</f>
        <v>0</v>
      </c>
    </row>
    <row r="2276" spans="1:6" x14ac:dyDescent="0.25">
      <c r="A2276" s="63" t="s">
        <v>103</v>
      </c>
      <c r="B2276" s="64">
        <v>490907728</v>
      </c>
      <c r="C2276" s="64">
        <v>490907728</v>
      </c>
      <c r="D2276" s="63" t="s">
        <v>1531</v>
      </c>
      <c r="E2276" s="65">
        <f>IFERROR(VLOOKUP(C2276,Pivot!A:B,2,0),0)</f>
        <v>0</v>
      </c>
      <c r="F2276" s="65">
        <f>IFERROR(VLOOKUP(C2276,Pivot!A:C,3,0),0)</f>
        <v>0</v>
      </c>
    </row>
    <row r="2277" spans="1:6" x14ac:dyDescent="0.25">
      <c r="A2277" s="63" t="s">
        <v>103</v>
      </c>
      <c r="B2277" s="64">
        <v>490907750</v>
      </c>
      <c r="C2277" s="64">
        <v>490907750</v>
      </c>
      <c r="D2277" s="63" t="s">
        <v>1532</v>
      </c>
      <c r="E2277" s="65">
        <f>IFERROR(VLOOKUP(C2277,Pivot!A:B,2,0),0)</f>
        <v>0</v>
      </c>
      <c r="F2277" s="65">
        <f>IFERROR(VLOOKUP(C2277,Pivot!A:C,3,0),0)</f>
        <v>0</v>
      </c>
    </row>
    <row r="2278" spans="1:6" x14ac:dyDescent="0.25">
      <c r="A2278" s="63" t="s">
        <v>103</v>
      </c>
      <c r="B2278" s="64">
        <v>490907757</v>
      </c>
      <c r="C2278" s="64">
        <v>490907757</v>
      </c>
      <c r="D2278" s="63" t="s">
        <v>1533</v>
      </c>
      <c r="E2278" s="65">
        <f>IFERROR(VLOOKUP(C2278,Pivot!A:B,2,0),0)</f>
        <v>0</v>
      </c>
      <c r="F2278" s="65">
        <f>IFERROR(VLOOKUP(C2278,Pivot!A:C,3,0),0)</f>
        <v>0</v>
      </c>
    </row>
    <row r="2279" spans="1:6" x14ac:dyDescent="0.25">
      <c r="A2279" s="63" t="s">
        <v>103</v>
      </c>
      <c r="B2279" s="64">
        <v>490907765</v>
      </c>
      <c r="C2279" s="64">
        <v>490907765</v>
      </c>
      <c r="D2279" s="63" t="s">
        <v>1534</v>
      </c>
      <c r="E2279" s="65">
        <f>IFERROR(VLOOKUP(C2279,Pivot!A:B,2,0),0)</f>
        <v>0</v>
      </c>
      <c r="F2279" s="65">
        <f>IFERROR(VLOOKUP(C2279,Pivot!A:C,3,0),0)</f>
        <v>0</v>
      </c>
    </row>
    <row r="2280" spans="1:6" x14ac:dyDescent="0.25">
      <c r="A2280" s="63" t="s">
        <v>103</v>
      </c>
      <c r="B2280" s="64">
        <v>490907795</v>
      </c>
      <c r="C2280" s="64">
        <v>490907795</v>
      </c>
      <c r="D2280" s="63" t="s">
        <v>1535</v>
      </c>
      <c r="E2280" s="65">
        <f>IFERROR(VLOOKUP(C2280,Pivot!A:B,2,0),0)</f>
        <v>0</v>
      </c>
      <c r="F2280" s="65">
        <f>IFERROR(VLOOKUP(C2280,Pivot!A:C,3,0),0)</f>
        <v>0</v>
      </c>
    </row>
    <row r="2281" spans="1:6" x14ac:dyDescent="0.25">
      <c r="A2281" s="63" t="s">
        <v>103</v>
      </c>
      <c r="B2281" s="64">
        <v>490907799</v>
      </c>
      <c r="C2281" s="64">
        <v>490907799</v>
      </c>
      <c r="D2281" s="63" t="s">
        <v>1536</v>
      </c>
      <c r="E2281" s="65">
        <f>IFERROR(VLOOKUP(C2281,Pivot!A:B,2,0),0)</f>
        <v>0</v>
      </c>
      <c r="F2281" s="65">
        <f>IFERROR(VLOOKUP(C2281,Pivot!A:C,3,0),0)</f>
        <v>0</v>
      </c>
    </row>
    <row r="2282" spans="1:6" x14ac:dyDescent="0.25">
      <c r="A2282" s="63" t="s">
        <v>103</v>
      </c>
      <c r="B2282" s="64">
        <v>490909051</v>
      </c>
      <c r="C2282" s="64">
        <v>4891813610038</v>
      </c>
      <c r="D2282" s="63" t="s">
        <v>1537</v>
      </c>
      <c r="E2282" s="65">
        <f>IFERROR(VLOOKUP(C2282,Pivot!A:B,2,0),0)</f>
        <v>0</v>
      </c>
      <c r="F2282" s="65">
        <f>IFERROR(VLOOKUP(C2282,Pivot!A:C,3,0),0)</f>
        <v>0</v>
      </c>
    </row>
    <row r="2283" spans="1:6" x14ac:dyDescent="0.25">
      <c r="A2283" s="63" t="s">
        <v>103</v>
      </c>
      <c r="B2283" s="64">
        <v>490909059</v>
      </c>
      <c r="C2283" s="64">
        <v>8901736039680</v>
      </c>
      <c r="D2283" s="63" t="s">
        <v>1538</v>
      </c>
      <c r="E2283" s="65">
        <f>IFERROR(VLOOKUP(C2283,Pivot!A:B,2,0),0)</f>
        <v>0</v>
      </c>
      <c r="F2283" s="65">
        <f>IFERROR(VLOOKUP(C2283,Pivot!A:C,3,0),0)</f>
        <v>0</v>
      </c>
    </row>
    <row r="2284" spans="1:6" x14ac:dyDescent="0.25">
      <c r="A2284" s="63" t="s">
        <v>103</v>
      </c>
      <c r="B2284" s="64">
        <v>490909066</v>
      </c>
      <c r="C2284" s="64">
        <v>708431390485</v>
      </c>
      <c r="D2284" s="63" t="s">
        <v>1539</v>
      </c>
      <c r="E2284" s="65">
        <f>IFERROR(VLOOKUP(C2284,Pivot!A:B,2,0),0)</f>
        <v>0</v>
      </c>
      <c r="F2284" s="65">
        <f>IFERROR(VLOOKUP(C2284,Pivot!A:C,3,0),0)</f>
        <v>0</v>
      </c>
    </row>
    <row r="2285" spans="1:6" x14ac:dyDescent="0.25">
      <c r="A2285" s="63" t="s">
        <v>103</v>
      </c>
      <c r="B2285" s="64">
        <v>490909066</v>
      </c>
      <c r="C2285" s="64">
        <v>8901736039758</v>
      </c>
      <c r="D2285" s="63" t="s">
        <v>1539</v>
      </c>
      <c r="E2285" s="65">
        <f>IFERROR(VLOOKUP(C2285,Pivot!A:B,2,0),0)</f>
        <v>0</v>
      </c>
      <c r="F2285" s="65">
        <f>IFERROR(VLOOKUP(C2285,Pivot!A:C,3,0),0)</f>
        <v>0</v>
      </c>
    </row>
    <row r="2286" spans="1:6" x14ac:dyDescent="0.25">
      <c r="A2286" s="63" t="s">
        <v>103</v>
      </c>
      <c r="B2286" s="64">
        <v>490909084</v>
      </c>
      <c r="C2286" s="64">
        <v>8901383886422</v>
      </c>
      <c r="D2286" s="63" t="s">
        <v>1540</v>
      </c>
      <c r="E2286" s="65">
        <f>IFERROR(VLOOKUP(C2286,Pivot!A:B,2,0),0)</f>
        <v>0</v>
      </c>
      <c r="F2286" s="65">
        <f>IFERROR(VLOOKUP(C2286,Pivot!A:C,3,0),0)</f>
        <v>0</v>
      </c>
    </row>
    <row r="2287" spans="1:6" x14ac:dyDescent="0.25">
      <c r="A2287" s="63" t="s">
        <v>103</v>
      </c>
      <c r="B2287" s="64">
        <v>490909085</v>
      </c>
      <c r="C2287" s="64">
        <v>8901383886439</v>
      </c>
      <c r="D2287" s="63" t="s">
        <v>1541</v>
      </c>
      <c r="E2287" s="65">
        <f>IFERROR(VLOOKUP(C2287,Pivot!A:B,2,0),0)</f>
        <v>0</v>
      </c>
      <c r="F2287" s="65">
        <f>IFERROR(VLOOKUP(C2287,Pivot!A:C,3,0),0)</f>
        <v>0</v>
      </c>
    </row>
    <row r="2288" spans="1:6" x14ac:dyDescent="0.25">
      <c r="A2288" s="63" t="s">
        <v>103</v>
      </c>
      <c r="B2288" s="64">
        <v>490909348</v>
      </c>
      <c r="C2288" s="64">
        <v>8906042210143</v>
      </c>
      <c r="D2288" s="63" t="s">
        <v>1542</v>
      </c>
      <c r="E2288" s="65">
        <f>IFERROR(VLOOKUP(C2288,Pivot!A:B,2,0),0)</f>
        <v>0</v>
      </c>
      <c r="F2288" s="65">
        <f>IFERROR(VLOOKUP(C2288,Pivot!A:C,3,0),0)</f>
        <v>0</v>
      </c>
    </row>
    <row r="2289" spans="1:6" x14ac:dyDescent="0.25">
      <c r="A2289" s="63" t="s">
        <v>103</v>
      </c>
      <c r="B2289" s="64">
        <v>490909349</v>
      </c>
      <c r="C2289" s="64">
        <v>8906042210150</v>
      </c>
      <c r="D2289" s="63" t="s">
        <v>1543</v>
      </c>
      <c r="E2289" s="65">
        <f>IFERROR(VLOOKUP(C2289,Pivot!A:B,2,0),0)</f>
        <v>0</v>
      </c>
      <c r="F2289" s="65">
        <f>IFERROR(VLOOKUP(C2289,Pivot!A:C,3,0),0)</f>
        <v>0</v>
      </c>
    </row>
    <row r="2290" spans="1:6" x14ac:dyDescent="0.25">
      <c r="A2290" s="63" t="s">
        <v>103</v>
      </c>
      <c r="B2290" s="64">
        <v>490909350</v>
      </c>
      <c r="C2290" s="64">
        <v>8906042210167</v>
      </c>
      <c r="D2290" s="63" t="s">
        <v>1544</v>
      </c>
      <c r="E2290" s="65">
        <f>IFERROR(VLOOKUP(C2290,Pivot!A:B,2,0),0)</f>
        <v>0</v>
      </c>
      <c r="F2290" s="65">
        <f>IFERROR(VLOOKUP(C2290,Pivot!A:C,3,0),0)</f>
        <v>0</v>
      </c>
    </row>
    <row r="2291" spans="1:6" x14ac:dyDescent="0.25">
      <c r="A2291" s="63" t="s">
        <v>103</v>
      </c>
      <c r="B2291" s="64">
        <v>490909359</v>
      </c>
      <c r="C2291" s="64">
        <v>6290210006341</v>
      </c>
      <c r="D2291" s="63" t="s">
        <v>1545</v>
      </c>
      <c r="E2291" s="65">
        <f>IFERROR(VLOOKUP(C2291,Pivot!A:B,2,0),0)</f>
        <v>0</v>
      </c>
      <c r="F2291" s="65">
        <f>IFERROR(VLOOKUP(C2291,Pivot!A:C,3,0),0)</f>
        <v>0</v>
      </c>
    </row>
    <row r="2292" spans="1:6" x14ac:dyDescent="0.25">
      <c r="A2292" s="63" t="s">
        <v>103</v>
      </c>
      <c r="B2292" s="64">
        <v>490909360</v>
      </c>
      <c r="C2292" s="64">
        <v>6290210006334</v>
      </c>
      <c r="D2292" s="63" t="s">
        <v>1546</v>
      </c>
      <c r="E2292" s="65">
        <f>IFERROR(VLOOKUP(C2292,Pivot!A:B,2,0),0)</f>
        <v>0</v>
      </c>
      <c r="F2292" s="65">
        <f>IFERROR(VLOOKUP(C2292,Pivot!A:C,3,0),0)</f>
        <v>0</v>
      </c>
    </row>
    <row r="2293" spans="1:6" x14ac:dyDescent="0.25">
      <c r="A2293" s="63" t="s">
        <v>103</v>
      </c>
      <c r="B2293" s="64">
        <v>490909361</v>
      </c>
      <c r="C2293" s="64">
        <v>6290210006327</v>
      </c>
      <c r="D2293" s="63" t="s">
        <v>1547</v>
      </c>
      <c r="E2293" s="65">
        <f>IFERROR(VLOOKUP(C2293,Pivot!A:B,2,0),0)</f>
        <v>0</v>
      </c>
      <c r="F2293" s="65">
        <f>IFERROR(VLOOKUP(C2293,Pivot!A:C,3,0),0)</f>
        <v>0</v>
      </c>
    </row>
    <row r="2294" spans="1:6" x14ac:dyDescent="0.25">
      <c r="A2294" s="63" t="s">
        <v>103</v>
      </c>
      <c r="B2294" s="64">
        <v>490909364</v>
      </c>
      <c r="C2294" s="64">
        <v>6290210006365</v>
      </c>
      <c r="D2294" s="63" t="s">
        <v>1548</v>
      </c>
      <c r="E2294" s="65">
        <f>IFERROR(VLOOKUP(C2294,Pivot!A:B,2,0),0)</f>
        <v>0</v>
      </c>
      <c r="F2294" s="65">
        <f>IFERROR(VLOOKUP(C2294,Pivot!A:C,3,0),0)</f>
        <v>0</v>
      </c>
    </row>
    <row r="2295" spans="1:6" x14ac:dyDescent="0.25">
      <c r="A2295" s="68" t="s">
        <v>103</v>
      </c>
      <c r="B2295" s="69">
        <v>490909365</v>
      </c>
      <c r="C2295" s="68">
        <v>6290210006358</v>
      </c>
      <c r="D2295" s="69" t="s">
        <v>1549</v>
      </c>
      <c r="E2295" s="65">
        <f>IFERROR(VLOOKUP(C2295,Pivot!A:B,2,0),0)</f>
        <v>0</v>
      </c>
      <c r="F2295" s="65">
        <f>IFERROR(VLOOKUP(C2295,Pivot!A:C,3,0),0)</f>
        <v>0</v>
      </c>
    </row>
    <row r="2296" spans="1:6" x14ac:dyDescent="0.25">
      <c r="A2296" s="68" t="s">
        <v>103</v>
      </c>
      <c r="B2296" s="69">
        <v>490909368</v>
      </c>
      <c r="C2296" s="68">
        <v>6290210006426</v>
      </c>
      <c r="D2296" s="69" t="s">
        <v>1550</v>
      </c>
      <c r="E2296" s="65">
        <f>IFERROR(VLOOKUP(C2296,Pivot!A:B,2,0),0)</f>
        <v>0</v>
      </c>
      <c r="F2296" s="65">
        <f>IFERROR(VLOOKUP(C2296,Pivot!A:C,3,0),0)</f>
        <v>0</v>
      </c>
    </row>
    <row r="2297" spans="1:6" x14ac:dyDescent="0.25">
      <c r="A2297" s="68" t="s">
        <v>103</v>
      </c>
      <c r="B2297" s="69">
        <v>490909375</v>
      </c>
      <c r="C2297" s="68">
        <v>6290210006402</v>
      </c>
      <c r="D2297" s="69" t="s">
        <v>1551</v>
      </c>
      <c r="E2297" s="65">
        <f>IFERROR(VLOOKUP(C2297,Pivot!A:B,2,0),0)</f>
        <v>0</v>
      </c>
      <c r="F2297" s="65">
        <f>IFERROR(VLOOKUP(C2297,Pivot!A:C,3,0),0)</f>
        <v>0</v>
      </c>
    </row>
    <row r="2298" spans="1:6" x14ac:dyDescent="0.25">
      <c r="A2298" s="68" t="s">
        <v>103</v>
      </c>
      <c r="B2298" s="69">
        <v>490909376</v>
      </c>
      <c r="C2298" s="68">
        <v>6290210006396</v>
      </c>
      <c r="D2298" s="69" t="s">
        <v>1552</v>
      </c>
      <c r="E2298" s="65">
        <f>IFERROR(VLOOKUP(C2298,Pivot!A:B,2,0),0)</f>
        <v>0</v>
      </c>
      <c r="F2298" s="65">
        <f>IFERROR(VLOOKUP(C2298,Pivot!A:C,3,0),0)</f>
        <v>0</v>
      </c>
    </row>
    <row r="2299" spans="1:6" x14ac:dyDescent="0.25">
      <c r="A2299" s="68" t="s">
        <v>103</v>
      </c>
      <c r="B2299" s="69">
        <v>490909377</v>
      </c>
      <c r="C2299" s="68">
        <v>6290210006389</v>
      </c>
      <c r="D2299" s="69" t="s">
        <v>1553</v>
      </c>
      <c r="E2299" s="65">
        <f>IFERROR(VLOOKUP(C2299,Pivot!A:B,2,0),0)</f>
        <v>0</v>
      </c>
      <c r="F2299" s="65">
        <f>IFERROR(VLOOKUP(C2299,Pivot!A:C,3,0),0)</f>
        <v>0</v>
      </c>
    </row>
    <row r="2300" spans="1:6" x14ac:dyDescent="0.25">
      <c r="A2300" s="68" t="s">
        <v>103</v>
      </c>
      <c r="B2300" s="69">
        <v>490909380</v>
      </c>
      <c r="C2300" s="68">
        <v>6290210006303</v>
      </c>
      <c r="D2300" s="69" t="s">
        <v>1554</v>
      </c>
      <c r="E2300" s="65">
        <f>IFERROR(VLOOKUP(C2300,Pivot!A:B,2,0),0)</f>
        <v>0</v>
      </c>
      <c r="F2300" s="65">
        <f>IFERROR(VLOOKUP(C2300,Pivot!A:C,3,0),0)</f>
        <v>0</v>
      </c>
    </row>
    <row r="2301" spans="1:6" x14ac:dyDescent="0.25">
      <c r="A2301" s="68" t="s">
        <v>103</v>
      </c>
      <c r="B2301" s="69">
        <v>490909381</v>
      </c>
      <c r="C2301" s="68">
        <v>6290210006297</v>
      </c>
      <c r="D2301" s="69" t="s">
        <v>1555</v>
      </c>
      <c r="E2301" s="65">
        <f>IFERROR(VLOOKUP(C2301,Pivot!A:B,2,0),0)</f>
        <v>0</v>
      </c>
      <c r="F2301" s="65">
        <f>IFERROR(VLOOKUP(C2301,Pivot!A:C,3,0),0)</f>
        <v>0</v>
      </c>
    </row>
    <row r="2302" spans="1:6" x14ac:dyDescent="0.25">
      <c r="A2302" s="68" t="s">
        <v>103</v>
      </c>
      <c r="B2302" s="69">
        <v>490909914</v>
      </c>
      <c r="C2302" s="68">
        <v>3417761192030</v>
      </c>
      <c r="D2302" s="69" t="s">
        <v>1556</v>
      </c>
      <c r="E2302" s="65">
        <f>IFERROR(VLOOKUP(C2302,Pivot!A:B,2,0),0)</f>
        <v>0</v>
      </c>
      <c r="F2302" s="65">
        <f>IFERROR(VLOOKUP(C2302,Pivot!A:C,3,0),0)</f>
        <v>0</v>
      </c>
    </row>
    <row r="2303" spans="1:6" x14ac:dyDescent="0.25">
      <c r="A2303" s="68" t="s">
        <v>103</v>
      </c>
      <c r="B2303" s="69">
        <v>490909922</v>
      </c>
      <c r="C2303" s="68">
        <v>3417761187036</v>
      </c>
      <c r="D2303" s="69" t="s">
        <v>1557</v>
      </c>
      <c r="E2303" s="65">
        <f>IFERROR(VLOOKUP(C2303,Pivot!A:B,2,0),0)</f>
        <v>0</v>
      </c>
      <c r="F2303" s="65">
        <f>IFERROR(VLOOKUP(C2303,Pivot!A:C,3,0),0)</f>
        <v>0</v>
      </c>
    </row>
    <row r="2304" spans="1:6" x14ac:dyDescent="0.25">
      <c r="A2304" s="68" t="s">
        <v>103</v>
      </c>
      <c r="B2304" s="69">
        <v>490909926</v>
      </c>
      <c r="C2304" s="68">
        <v>653569680185</v>
      </c>
      <c r="D2304" s="69" t="s">
        <v>1558</v>
      </c>
      <c r="E2304" s="65">
        <f>IFERROR(VLOOKUP(C2304,Pivot!A:B,2,0),0)</f>
        <v>0</v>
      </c>
      <c r="F2304" s="65">
        <f>IFERROR(VLOOKUP(C2304,Pivot!A:C,3,0),0)</f>
        <v>0</v>
      </c>
    </row>
    <row r="2305" spans="1:6" x14ac:dyDescent="0.25">
      <c r="A2305" s="68" t="s">
        <v>103</v>
      </c>
      <c r="B2305" s="69">
        <v>490909926</v>
      </c>
      <c r="C2305" s="68">
        <v>653569701590</v>
      </c>
      <c r="D2305" s="69" t="s">
        <v>1558</v>
      </c>
      <c r="E2305" s="65">
        <f>IFERROR(VLOOKUP(C2305,Pivot!A:B,2,0),0)</f>
        <v>0</v>
      </c>
      <c r="F2305" s="65">
        <f>IFERROR(VLOOKUP(C2305,Pivot!A:C,3,0),0)</f>
        <v>0</v>
      </c>
    </row>
    <row r="2306" spans="1:6" x14ac:dyDescent="0.25">
      <c r="A2306" s="68" t="s">
        <v>103</v>
      </c>
      <c r="B2306" s="69">
        <v>490909926</v>
      </c>
      <c r="C2306" s="68">
        <v>653569941934</v>
      </c>
      <c r="D2306" s="69" t="s">
        <v>1558</v>
      </c>
      <c r="E2306" s="65">
        <f>IFERROR(VLOOKUP(C2306,Pivot!A:B,2,0),0)</f>
        <v>0</v>
      </c>
      <c r="F2306" s="65">
        <f>IFERROR(VLOOKUP(C2306,Pivot!A:C,3,0),0)</f>
        <v>0</v>
      </c>
    </row>
    <row r="2307" spans="1:6" x14ac:dyDescent="0.25">
      <c r="A2307" s="68" t="s">
        <v>103</v>
      </c>
      <c r="B2307" s="69">
        <v>490910464</v>
      </c>
      <c r="C2307" s="68">
        <v>4893993220236</v>
      </c>
      <c r="D2307" s="69" t="s">
        <v>1559</v>
      </c>
      <c r="E2307" s="65">
        <f>IFERROR(VLOOKUP(C2307,Pivot!A:B,2,0),0)</f>
        <v>0</v>
      </c>
      <c r="F2307" s="65">
        <f>IFERROR(VLOOKUP(C2307,Pivot!A:C,3,0),0)</f>
        <v>0</v>
      </c>
    </row>
    <row r="2308" spans="1:6" x14ac:dyDescent="0.25">
      <c r="A2308" s="68" t="s">
        <v>103</v>
      </c>
      <c r="B2308" s="69">
        <v>490910464</v>
      </c>
      <c r="C2308" s="68">
        <v>490910464</v>
      </c>
      <c r="D2308" s="69" t="s">
        <v>1559</v>
      </c>
      <c r="E2308" s="65">
        <f>IFERROR(VLOOKUP(C2308,Pivot!A:B,2,0),0)</f>
        <v>0</v>
      </c>
      <c r="F2308" s="65">
        <f>IFERROR(VLOOKUP(C2308,Pivot!A:C,3,0),0)</f>
        <v>0</v>
      </c>
    </row>
    <row r="2309" spans="1:6" x14ac:dyDescent="0.25">
      <c r="A2309" s="68" t="s">
        <v>103</v>
      </c>
      <c r="B2309" s="69">
        <v>490910466</v>
      </c>
      <c r="C2309" s="68">
        <v>4893993220298</v>
      </c>
      <c r="D2309" s="69" t="s">
        <v>1560</v>
      </c>
      <c r="E2309" s="65">
        <f>IFERROR(VLOOKUP(C2309,Pivot!A:B,2,0),0)</f>
        <v>0</v>
      </c>
      <c r="F2309" s="65">
        <f>IFERROR(VLOOKUP(C2309,Pivot!A:C,3,0),0)</f>
        <v>0</v>
      </c>
    </row>
    <row r="2310" spans="1:6" x14ac:dyDescent="0.25">
      <c r="A2310" s="68" t="s">
        <v>103</v>
      </c>
      <c r="B2310" s="69">
        <v>490910466</v>
      </c>
      <c r="C2310" s="68">
        <v>490910466</v>
      </c>
      <c r="D2310" s="69" t="s">
        <v>1560</v>
      </c>
      <c r="E2310" s="65">
        <f>IFERROR(VLOOKUP(C2310,Pivot!A:B,2,0),0)</f>
        <v>0</v>
      </c>
      <c r="F2310" s="65">
        <f>IFERROR(VLOOKUP(C2310,Pivot!A:C,3,0),0)</f>
        <v>0</v>
      </c>
    </row>
    <row r="2311" spans="1:6" x14ac:dyDescent="0.25">
      <c r="A2311" s="68" t="s">
        <v>103</v>
      </c>
      <c r="B2311" s="69">
        <v>490912151</v>
      </c>
      <c r="C2311" s="68">
        <v>4006592556259</v>
      </c>
      <c r="D2311" s="69" t="s">
        <v>1561</v>
      </c>
      <c r="E2311" s="65">
        <f>IFERROR(VLOOKUP(C2311,Pivot!A:B,2,0),0)</f>
        <v>0</v>
      </c>
      <c r="F2311" s="65">
        <f>IFERROR(VLOOKUP(C2311,Pivot!A:C,3,0),0)</f>
        <v>0</v>
      </c>
    </row>
    <row r="2312" spans="1:6" x14ac:dyDescent="0.25">
      <c r="A2312" s="68" t="s">
        <v>103</v>
      </c>
      <c r="B2312" s="69">
        <v>490912159</v>
      </c>
      <c r="C2312" s="68">
        <v>4006592531348</v>
      </c>
      <c r="D2312" s="69" t="s">
        <v>1562</v>
      </c>
      <c r="E2312" s="65">
        <f>IFERROR(VLOOKUP(C2312,Pivot!A:B,2,0),0)</f>
        <v>0</v>
      </c>
      <c r="F2312" s="65">
        <f>IFERROR(VLOOKUP(C2312,Pivot!A:C,3,0),0)</f>
        <v>0</v>
      </c>
    </row>
    <row r="2313" spans="1:6" x14ac:dyDescent="0.25">
      <c r="A2313" s="68" t="s">
        <v>103</v>
      </c>
      <c r="B2313" s="69">
        <v>490912161</v>
      </c>
      <c r="C2313" s="68">
        <v>4006592540005</v>
      </c>
      <c r="D2313" s="69" t="s">
        <v>1563</v>
      </c>
      <c r="E2313" s="65">
        <f>IFERROR(VLOOKUP(C2313,Pivot!A:B,2,0),0)</f>
        <v>0</v>
      </c>
      <c r="F2313" s="65">
        <f>IFERROR(VLOOKUP(C2313,Pivot!A:C,3,0),0)</f>
        <v>0</v>
      </c>
    </row>
    <row r="2314" spans="1:6" x14ac:dyDescent="0.25">
      <c r="A2314" s="68" t="s">
        <v>103</v>
      </c>
      <c r="B2314" s="69">
        <v>490912164</v>
      </c>
      <c r="C2314" s="68">
        <v>4006592578183</v>
      </c>
      <c r="D2314" s="69" t="s">
        <v>1564</v>
      </c>
      <c r="E2314" s="65">
        <f>IFERROR(VLOOKUP(C2314,Pivot!A:B,2,0),0)</f>
        <v>0</v>
      </c>
      <c r="F2314" s="65">
        <f>IFERROR(VLOOKUP(C2314,Pivot!A:C,3,0),0)</f>
        <v>0</v>
      </c>
    </row>
    <row r="2315" spans="1:6" x14ac:dyDescent="0.25">
      <c r="A2315" s="68" t="s">
        <v>103</v>
      </c>
      <c r="B2315" s="69">
        <v>490912187</v>
      </c>
      <c r="C2315" s="68">
        <v>4006592578473</v>
      </c>
      <c r="D2315" s="69" t="s">
        <v>1565</v>
      </c>
      <c r="E2315" s="65">
        <f>IFERROR(VLOOKUP(C2315,Pivot!A:B,2,0),0)</f>
        <v>0</v>
      </c>
      <c r="F2315" s="65">
        <f>IFERROR(VLOOKUP(C2315,Pivot!A:C,3,0),0)</f>
        <v>0</v>
      </c>
    </row>
    <row r="2316" spans="1:6" x14ac:dyDescent="0.25">
      <c r="A2316" s="68" t="s">
        <v>103</v>
      </c>
      <c r="B2316" s="69">
        <v>490912196</v>
      </c>
      <c r="C2316" s="68">
        <v>4006592656393</v>
      </c>
      <c r="D2316" s="69" t="s">
        <v>1566</v>
      </c>
      <c r="E2316" s="65">
        <f>IFERROR(VLOOKUP(C2316,Pivot!A:B,2,0),0)</f>
        <v>0</v>
      </c>
      <c r="F2316" s="65">
        <f>IFERROR(VLOOKUP(C2316,Pivot!A:C,3,0),0)</f>
        <v>0</v>
      </c>
    </row>
    <row r="2317" spans="1:6" x14ac:dyDescent="0.25">
      <c r="A2317" s="68" t="s">
        <v>103</v>
      </c>
      <c r="B2317" s="69">
        <v>490912216</v>
      </c>
      <c r="C2317" s="68">
        <v>4006149710110</v>
      </c>
      <c r="D2317" s="69" t="s">
        <v>1567</v>
      </c>
      <c r="E2317" s="65">
        <f>IFERROR(VLOOKUP(C2317,Pivot!A:B,2,0),0)</f>
        <v>0</v>
      </c>
      <c r="F2317" s="65">
        <f>IFERROR(VLOOKUP(C2317,Pivot!A:C,3,0),0)</f>
        <v>0</v>
      </c>
    </row>
    <row r="2318" spans="1:6" x14ac:dyDescent="0.25">
      <c r="A2318" s="68" t="s">
        <v>103</v>
      </c>
      <c r="B2318" s="69">
        <v>490912221</v>
      </c>
      <c r="C2318" s="68">
        <v>3032163101598</v>
      </c>
      <c r="D2318" s="69" t="s">
        <v>1568</v>
      </c>
      <c r="E2318" s="65">
        <f>IFERROR(VLOOKUP(C2318,Pivot!A:B,2,0),0)</f>
        <v>0</v>
      </c>
      <c r="F2318" s="65">
        <f>IFERROR(VLOOKUP(C2318,Pivot!A:C,3,0),0)</f>
        <v>0</v>
      </c>
    </row>
    <row r="2319" spans="1:6" x14ac:dyDescent="0.25">
      <c r="A2319" s="68" t="s">
        <v>103</v>
      </c>
      <c r="B2319" s="69">
        <v>490916608</v>
      </c>
      <c r="C2319" s="68">
        <v>90159811626</v>
      </c>
      <c r="D2319" s="69" t="s">
        <v>1569</v>
      </c>
      <c r="E2319" s="65">
        <f>IFERROR(VLOOKUP(C2319,Pivot!A:B,2,0),0)</f>
        <v>0</v>
      </c>
      <c r="F2319" s="65">
        <f>IFERROR(VLOOKUP(C2319,Pivot!A:C,3,0),0)</f>
        <v>0</v>
      </c>
    </row>
    <row r="2320" spans="1:6" x14ac:dyDescent="0.25">
      <c r="A2320" s="68" t="s">
        <v>103</v>
      </c>
      <c r="B2320" s="69">
        <v>490916620</v>
      </c>
      <c r="C2320" s="68">
        <v>4893993571437</v>
      </c>
      <c r="D2320" s="69" t="s">
        <v>1570</v>
      </c>
      <c r="E2320" s="65">
        <f>IFERROR(VLOOKUP(C2320,Pivot!A:B,2,0),0)</f>
        <v>0</v>
      </c>
      <c r="F2320" s="65">
        <f>IFERROR(VLOOKUP(C2320,Pivot!A:C,3,0),0)</f>
        <v>0</v>
      </c>
    </row>
    <row r="2321" spans="1:6" x14ac:dyDescent="0.25">
      <c r="A2321" s="68" t="s">
        <v>103</v>
      </c>
      <c r="B2321" s="69">
        <v>490916620</v>
      </c>
      <c r="C2321" s="68">
        <v>93577571431</v>
      </c>
      <c r="D2321" s="69" t="s">
        <v>1570</v>
      </c>
      <c r="E2321" s="65">
        <f>IFERROR(VLOOKUP(C2321,Pivot!A:B,2,0),0)</f>
        <v>0</v>
      </c>
      <c r="F2321" s="65">
        <f>IFERROR(VLOOKUP(C2321,Pivot!A:C,3,0),0)</f>
        <v>0</v>
      </c>
    </row>
    <row r="2322" spans="1:6" x14ac:dyDescent="0.25">
      <c r="A2322" s="68" t="s">
        <v>103</v>
      </c>
      <c r="B2322" s="69">
        <v>490916625</v>
      </c>
      <c r="C2322" s="68">
        <v>4893993572434</v>
      </c>
      <c r="D2322" s="69" t="s">
        <v>1571</v>
      </c>
      <c r="E2322" s="65">
        <f>IFERROR(VLOOKUP(C2322,Pivot!A:B,2,0),0)</f>
        <v>0</v>
      </c>
      <c r="F2322" s="65">
        <f>IFERROR(VLOOKUP(C2322,Pivot!A:C,3,0),0)</f>
        <v>0</v>
      </c>
    </row>
    <row r="2323" spans="1:6" x14ac:dyDescent="0.25">
      <c r="A2323" s="68" t="s">
        <v>103</v>
      </c>
      <c r="B2323" s="69">
        <v>490916625</v>
      </c>
      <c r="C2323" s="68">
        <v>490916625</v>
      </c>
      <c r="D2323" s="69" t="s">
        <v>1571</v>
      </c>
      <c r="E2323" s="65">
        <f>IFERROR(VLOOKUP(C2323,Pivot!A:B,2,0),0)</f>
        <v>0</v>
      </c>
      <c r="F2323" s="65">
        <f>IFERROR(VLOOKUP(C2323,Pivot!A:C,3,0),0)</f>
        <v>0</v>
      </c>
    </row>
    <row r="2324" spans="1:6" x14ac:dyDescent="0.25">
      <c r="A2324" s="68" t="s">
        <v>103</v>
      </c>
      <c r="B2324" s="69">
        <v>490916625</v>
      </c>
      <c r="C2324" s="68">
        <v>93577572438</v>
      </c>
      <c r="D2324" s="69" t="s">
        <v>1571</v>
      </c>
      <c r="E2324" s="65">
        <f>IFERROR(VLOOKUP(C2324,Pivot!A:B,2,0),0)</f>
        <v>0</v>
      </c>
      <c r="F2324" s="65">
        <f>IFERROR(VLOOKUP(C2324,Pivot!A:C,3,0),0)</f>
        <v>0</v>
      </c>
    </row>
    <row r="2325" spans="1:6" x14ac:dyDescent="0.25">
      <c r="A2325" s="68" t="s">
        <v>103</v>
      </c>
      <c r="B2325" s="69">
        <v>490916626</v>
      </c>
      <c r="C2325" s="68">
        <v>93577204056</v>
      </c>
      <c r="D2325" s="69" t="s">
        <v>1572</v>
      </c>
      <c r="E2325" s="65">
        <f>IFERROR(VLOOKUP(C2325,Pivot!A:B,2,0),0)</f>
        <v>0</v>
      </c>
      <c r="F2325" s="65">
        <f>IFERROR(VLOOKUP(C2325,Pivot!A:C,3,0),0)</f>
        <v>0</v>
      </c>
    </row>
    <row r="2326" spans="1:6" x14ac:dyDescent="0.25">
      <c r="A2326" s="68" t="s">
        <v>103</v>
      </c>
      <c r="B2326" s="69">
        <v>490916626</v>
      </c>
      <c r="C2326" s="68">
        <v>93577204070</v>
      </c>
      <c r="D2326" s="69" t="s">
        <v>1572</v>
      </c>
      <c r="E2326" s="65">
        <f>IFERROR(VLOOKUP(C2326,Pivot!A:B,2,0),0)</f>
        <v>0</v>
      </c>
      <c r="F2326" s="65">
        <f>IFERROR(VLOOKUP(C2326,Pivot!A:C,3,0),0)</f>
        <v>0</v>
      </c>
    </row>
    <row r="2327" spans="1:6" x14ac:dyDescent="0.25">
      <c r="A2327" s="68" t="s">
        <v>103</v>
      </c>
      <c r="B2327" s="69">
        <v>490916626</v>
      </c>
      <c r="C2327" s="68">
        <v>97577204078</v>
      </c>
      <c r="D2327" s="69" t="s">
        <v>1572</v>
      </c>
      <c r="E2327" s="65">
        <f>IFERROR(VLOOKUP(C2327,Pivot!A:B,2,0),0)</f>
        <v>0</v>
      </c>
      <c r="F2327" s="65">
        <f>IFERROR(VLOOKUP(C2327,Pivot!A:C,3,0),0)</f>
        <v>0</v>
      </c>
    </row>
    <row r="2328" spans="1:6" x14ac:dyDescent="0.25">
      <c r="A2328" s="68" t="s">
        <v>103</v>
      </c>
      <c r="B2328" s="69">
        <v>490916627</v>
      </c>
      <c r="C2328" s="68">
        <v>93577073256</v>
      </c>
      <c r="D2328" s="69" t="s">
        <v>1573</v>
      </c>
      <c r="E2328" s="65">
        <f>IFERROR(VLOOKUP(C2328,Pivot!A:B,2,0),0)</f>
        <v>0</v>
      </c>
      <c r="F2328" s="65">
        <f>IFERROR(VLOOKUP(C2328,Pivot!A:C,3,0),0)</f>
        <v>0</v>
      </c>
    </row>
    <row r="2329" spans="1:6" x14ac:dyDescent="0.25">
      <c r="A2329" s="68" t="s">
        <v>103</v>
      </c>
      <c r="B2329" s="69">
        <v>490916627</v>
      </c>
      <c r="C2329" s="68">
        <v>93577073355</v>
      </c>
      <c r="D2329" s="69" t="s">
        <v>1573</v>
      </c>
      <c r="E2329" s="65">
        <f>IFERROR(VLOOKUP(C2329,Pivot!A:B,2,0),0)</f>
        <v>0</v>
      </c>
      <c r="F2329" s="65">
        <f>IFERROR(VLOOKUP(C2329,Pivot!A:C,3,0),0)</f>
        <v>0</v>
      </c>
    </row>
    <row r="2330" spans="1:6" x14ac:dyDescent="0.25">
      <c r="A2330" s="68" t="s">
        <v>103</v>
      </c>
      <c r="B2330" s="69">
        <v>490916654</v>
      </c>
      <c r="C2330" s="68">
        <v>4893156044020</v>
      </c>
      <c r="D2330" s="69" t="s">
        <v>1574</v>
      </c>
      <c r="E2330" s="65">
        <f>IFERROR(VLOOKUP(C2330,Pivot!A:B,2,0),0)</f>
        <v>0</v>
      </c>
      <c r="F2330" s="65">
        <f>IFERROR(VLOOKUP(C2330,Pivot!A:C,3,0),0)</f>
        <v>0</v>
      </c>
    </row>
    <row r="2331" spans="1:6" x14ac:dyDescent="0.25">
      <c r="A2331" s="68" t="s">
        <v>103</v>
      </c>
      <c r="B2331" s="69">
        <v>490916656</v>
      </c>
      <c r="C2331" s="68">
        <v>4893156045867</v>
      </c>
      <c r="D2331" s="69" t="s">
        <v>1575</v>
      </c>
      <c r="E2331" s="65">
        <f>IFERROR(VLOOKUP(C2331,Pivot!A:B,2,0),0)</f>
        <v>0</v>
      </c>
      <c r="F2331" s="65">
        <f>IFERROR(VLOOKUP(C2331,Pivot!A:C,3,0),0)</f>
        <v>0</v>
      </c>
    </row>
    <row r="2332" spans="1:6" x14ac:dyDescent="0.25">
      <c r="A2332" s="68" t="s">
        <v>103</v>
      </c>
      <c r="B2332" s="69">
        <v>490916665</v>
      </c>
      <c r="C2332" s="68">
        <v>4893156060037</v>
      </c>
      <c r="D2332" s="69" t="s">
        <v>1576</v>
      </c>
      <c r="E2332" s="65">
        <f>IFERROR(VLOOKUP(C2332,Pivot!A:B,2,0),0)</f>
        <v>0</v>
      </c>
      <c r="F2332" s="65">
        <f>IFERROR(VLOOKUP(C2332,Pivot!A:C,3,0),0)</f>
        <v>0</v>
      </c>
    </row>
    <row r="2333" spans="1:6" x14ac:dyDescent="0.25">
      <c r="A2333" s="68" t="s">
        <v>103</v>
      </c>
      <c r="B2333" s="69">
        <v>490916668</v>
      </c>
      <c r="C2333" s="68">
        <v>4893156032898</v>
      </c>
      <c r="D2333" s="69" t="s">
        <v>1577</v>
      </c>
      <c r="E2333" s="65">
        <f>IFERROR(VLOOKUP(C2333,Pivot!A:B,2,0),0)</f>
        <v>0</v>
      </c>
      <c r="F2333" s="65">
        <f>IFERROR(VLOOKUP(C2333,Pivot!A:C,3,0),0)</f>
        <v>0</v>
      </c>
    </row>
    <row r="2334" spans="1:6" x14ac:dyDescent="0.25">
      <c r="A2334" s="68" t="s">
        <v>103</v>
      </c>
      <c r="B2334" s="69">
        <v>490916669</v>
      </c>
      <c r="C2334" s="68">
        <v>4893156032935</v>
      </c>
      <c r="D2334" s="69" t="s">
        <v>1578</v>
      </c>
      <c r="E2334" s="65">
        <f>IFERROR(VLOOKUP(C2334,Pivot!A:B,2,0),0)</f>
        <v>0</v>
      </c>
      <c r="F2334" s="65">
        <f>IFERROR(VLOOKUP(C2334,Pivot!A:C,3,0),0)</f>
        <v>0</v>
      </c>
    </row>
    <row r="2335" spans="1:6" x14ac:dyDescent="0.25">
      <c r="A2335" s="68" t="s">
        <v>103</v>
      </c>
      <c r="B2335" s="69">
        <v>490919391</v>
      </c>
      <c r="C2335" s="68">
        <v>3417761169032</v>
      </c>
      <c r="D2335" s="69" t="s">
        <v>1579</v>
      </c>
      <c r="E2335" s="65">
        <f>IFERROR(VLOOKUP(C2335,Pivot!A:B,2,0),0)</f>
        <v>0</v>
      </c>
      <c r="F2335" s="65">
        <f>IFERROR(VLOOKUP(C2335,Pivot!A:C,3,0),0)</f>
        <v>0</v>
      </c>
    </row>
    <row r="2336" spans="1:6" x14ac:dyDescent="0.25">
      <c r="A2336" s="68" t="s">
        <v>103</v>
      </c>
      <c r="B2336" s="69">
        <v>490919394</v>
      </c>
      <c r="C2336" s="68">
        <v>4893993100156</v>
      </c>
      <c r="D2336" s="69" t="s">
        <v>1580</v>
      </c>
      <c r="E2336" s="65">
        <f>IFERROR(VLOOKUP(C2336,Pivot!A:B,2,0),0)</f>
        <v>0</v>
      </c>
      <c r="F2336" s="65">
        <f>IFERROR(VLOOKUP(C2336,Pivot!A:C,3,0),0)</f>
        <v>0</v>
      </c>
    </row>
    <row r="2337" spans="1:6" x14ac:dyDescent="0.25">
      <c r="A2337" s="68" t="s">
        <v>103</v>
      </c>
      <c r="B2337" s="69">
        <v>490919979</v>
      </c>
      <c r="C2337" s="68">
        <v>8421408740</v>
      </c>
      <c r="D2337" s="69" t="s">
        <v>1581</v>
      </c>
      <c r="E2337" s="65">
        <f>IFERROR(VLOOKUP(C2337,Pivot!A:B,2,0),0)</f>
        <v>0</v>
      </c>
      <c r="F2337" s="65">
        <f>IFERROR(VLOOKUP(C2337,Pivot!A:C,3,0),0)</f>
        <v>0</v>
      </c>
    </row>
    <row r="2338" spans="1:6" x14ac:dyDescent="0.25">
      <c r="A2338" s="68" t="s">
        <v>103</v>
      </c>
      <c r="B2338" s="69">
        <v>490920033</v>
      </c>
      <c r="C2338" s="68">
        <v>490920033</v>
      </c>
      <c r="D2338" s="69" t="s">
        <v>1582</v>
      </c>
      <c r="E2338" s="65">
        <f>IFERROR(VLOOKUP(C2338,Pivot!A:B,2,0),0)</f>
        <v>0</v>
      </c>
      <c r="F2338" s="65">
        <f>IFERROR(VLOOKUP(C2338,Pivot!A:C,3,0),0)</f>
        <v>0</v>
      </c>
    </row>
    <row r="2339" spans="1:6" x14ac:dyDescent="0.25">
      <c r="A2339" s="68" t="s">
        <v>103</v>
      </c>
      <c r="B2339" s="69">
        <v>490920033</v>
      </c>
      <c r="C2339" s="68">
        <v>683480097267</v>
      </c>
      <c r="D2339" s="69" t="s">
        <v>1582</v>
      </c>
      <c r="E2339" s="65">
        <f>IFERROR(VLOOKUP(C2339,Pivot!A:B,2,0),0)</f>
        <v>0</v>
      </c>
      <c r="F2339" s="65">
        <f>IFERROR(VLOOKUP(C2339,Pivot!A:C,3,0),0)</f>
        <v>0</v>
      </c>
    </row>
    <row r="2340" spans="1:6" x14ac:dyDescent="0.25">
      <c r="A2340" s="68" t="s">
        <v>103</v>
      </c>
      <c r="B2340" s="69">
        <v>490920037</v>
      </c>
      <c r="C2340" s="68">
        <v>490920037</v>
      </c>
      <c r="D2340" s="69" t="s">
        <v>1583</v>
      </c>
      <c r="E2340" s="65">
        <f>IFERROR(VLOOKUP(C2340,Pivot!A:B,2,0),0)</f>
        <v>0</v>
      </c>
      <c r="F2340" s="65">
        <f>IFERROR(VLOOKUP(C2340,Pivot!A:C,3,0),0)</f>
        <v>0</v>
      </c>
    </row>
    <row r="2341" spans="1:6" x14ac:dyDescent="0.25">
      <c r="A2341" s="68" t="s">
        <v>103</v>
      </c>
      <c r="B2341" s="69">
        <v>490920037</v>
      </c>
      <c r="C2341" s="68">
        <v>683480009284</v>
      </c>
      <c r="D2341" s="69" t="s">
        <v>1583</v>
      </c>
      <c r="E2341" s="65">
        <f>IFERROR(VLOOKUP(C2341,Pivot!A:B,2,0),0)</f>
        <v>0</v>
      </c>
      <c r="F2341" s="65">
        <f>IFERROR(VLOOKUP(C2341,Pivot!A:C,3,0),0)</f>
        <v>0</v>
      </c>
    </row>
    <row r="2342" spans="1:6" x14ac:dyDescent="0.25">
      <c r="A2342" s="68" t="s">
        <v>103</v>
      </c>
      <c r="B2342" s="69">
        <v>490920039</v>
      </c>
      <c r="C2342" s="68">
        <v>490920039</v>
      </c>
      <c r="D2342" s="69" t="s">
        <v>1584</v>
      </c>
      <c r="E2342" s="65">
        <f>IFERROR(VLOOKUP(C2342,Pivot!A:B,2,0),0)</f>
        <v>0</v>
      </c>
      <c r="F2342" s="65">
        <f>IFERROR(VLOOKUP(C2342,Pivot!A:C,3,0),0)</f>
        <v>0</v>
      </c>
    </row>
    <row r="2343" spans="1:6" x14ac:dyDescent="0.25">
      <c r="A2343" s="68" t="s">
        <v>103</v>
      </c>
      <c r="B2343" s="69">
        <v>490920041</v>
      </c>
      <c r="C2343" s="68">
        <v>490920041</v>
      </c>
      <c r="D2343" s="69" t="s">
        <v>1585</v>
      </c>
      <c r="E2343" s="65">
        <f>IFERROR(VLOOKUP(C2343,Pivot!A:B,2,0),0)</f>
        <v>0</v>
      </c>
      <c r="F2343" s="65">
        <f>IFERROR(VLOOKUP(C2343,Pivot!A:C,3,0),0)</f>
        <v>0</v>
      </c>
    </row>
    <row r="2344" spans="1:6" x14ac:dyDescent="0.25">
      <c r="A2344" s="68" t="s">
        <v>103</v>
      </c>
      <c r="B2344" s="69">
        <v>490920122</v>
      </c>
      <c r="C2344" s="68">
        <v>746775081676</v>
      </c>
      <c r="D2344" s="69" t="s">
        <v>1586</v>
      </c>
      <c r="E2344" s="65">
        <f>IFERROR(VLOOKUP(C2344,Pivot!A:B,2,0),0)</f>
        <v>0</v>
      </c>
      <c r="F2344" s="65">
        <f>IFERROR(VLOOKUP(C2344,Pivot!A:C,3,0),0)</f>
        <v>0</v>
      </c>
    </row>
    <row r="2345" spans="1:6" x14ac:dyDescent="0.25">
      <c r="A2345" s="68" t="s">
        <v>103</v>
      </c>
      <c r="B2345" s="69">
        <v>490927458</v>
      </c>
      <c r="C2345" s="68">
        <v>8421365012</v>
      </c>
      <c r="D2345" s="69" t="s">
        <v>1587</v>
      </c>
      <c r="E2345" s="65">
        <f>IFERROR(VLOOKUP(C2345,Pivot!A:B,2,0),0)</f>
        <v>0</v>
      </c>
      <c r="F2345" s="65">
        <f>IFERROR(VLOOKUP(C2345,Pivot!A:C,3,0),0)</f>
        <v>0</v>
      </c>
    </row>
    <row r="2346" spans="1:6" x14ac:dyDescent="0.25">
      <c r="A2346" s="68" t="s">
        <v>103</v>
      </c>
      <c r="B2346" s="69">
        <v>490927848</v>
      </c>
      <c r="C2346" s="68">
        <v>746775095345</v>
      </c>
      <c r="D2346" s="69" t="s">
        <v>1588</v>
      </c>
      <c r="E2346" s="65">
        <f>IFERROR(VLOOKUP(C2346,Pivot!A:B,2,0),0)</f>
        <v>0</v>
      </c>
      <c r="F2346" s="65">
        <f>IFERROR(VLOOKUP(C2346,Pivot!A:C,3,0),0)</f>
        <v>0</v>
      </c>
    </row>
    <row r="2347" spans="1:6" x14ac:dyDescent="0.25">
      <c r="A2347" s="68" t="s">
        <v>103</v>
      </c>
      <c r="B2347" s="69">
        <v>490927848</v>
      </c>
      <c r="C2347" s="68">
        <v>887961424096</v>
      </c>
      <c r="D2347" s="69" t="s">
        <v>1588</v>
      </c>
      <c r="E2347" s="65">
        <f>IFERROR(VLOOKUP(C2347,Pivot!A:B,2,0),0)</f>
        <v>0</v>
      </c>
      <c r="F2347" s="65">
        <f>IFERROR(VLOOKUP(C2347,Pivot!A:C,3,0),0)</f>
        <v>0</v>
      </c>
    </row>
    <row r="2348" spans="1:6" x14ac:dyDescent="0.25">
      <c r="A2348" s="68" t="s">
        <v>103</v>
      </c>
      <c r="B2348" s="69">
        <v>490927854</v>
      </c>
      <c r="C2348" s="68">
        <v>746775119256</v>
      </c>
      <c r="D2348" s="69" t="s">
        <v>1589</v>
      </c>
      <c r="E2348" s="65">
        <f>IFERROR(VLOOKUP(C2348,Pivot!A:B,2,0),0)</f>
        <v>0</v>
      </c>
      <c r="F2348" s="65">
        <f>IFERROR(VLOOKUP(C2348,Pivot!A:C,3,0),0)</f>
        <v>0</v>
      </c>
    </row>
    <row r="2349" spans="1:6" x14ac:dyDescent="0.25">
      <c r="A2349" s="68" t="s">
        <v>103</v>
      </c>
      <c r="B2349" s="69">
        <v>490927878</v>
      </c>
      <c r="C2349" s="68">
        <v>746775105716</v>
      </c>
      <c r="D2349" s="69" t="s">
        <v>1590</v>
      </c>
      <c r="E2349" s="65">
        <f>IFERROR(VLOOKUP(C2349,Pivot!A:B,2,0),0)</f>
        <v>0</v>
      </c>
      <c r="F2349" s="65">
        <f>IFERROR(VLOOKUP(C2349,Pivot!A:C,3,0),0)</f>
        <v>0</v>
      </c>
    </row>
    <row r="2350" spans="1:6" x14ac:dyDescent="0.25">
      <c r="A2350" s="68" t="s">
        <v>103</v>
      </c>
      <c r="B2350" s="69">
        <v>490927878</v>
      </c>
      <c r="C2350" s="68">
        <v>887961939453</v>
      </c>
      <c r="D2350" s="69" t="s">
        <v>1590</v>
      </c>
      <c r="E2350" s="65">
        <f>IFERROR(VLOOKUP(C2350,Pivot!A:B,2,0),0)</f>
        <v>0</v>
      </c>
      <c r="F2350" s="65">
        <f>IFERROR(VLOOKUP(C2350,Pivot!A:C,3,0),0)</f>
        <v>0</v>
      </c>
    </row>
    <row r="2351" spans="1:6" x14ac:dyDescent="0.25">
      <c r="A2351" s="68" t="s">
        <v>103</v>
      </c>
      <c r="B2351" s="69">
        <v>490927909</v>
      </c>
      <c r="C2351" s="68">
        <v>746775158767</v>
      </c>
      <c r="D2351" s="69" t="s">
        <v>1591</v>
      </c>
      <c r="E2351" s="65">
        <f>IFERROR(VLOOKUP(C2351,Pivot!A:B,2,0),0)</f>
        <v>0</v>
      </c>
      <c r="F2351" s="65">
        <f>IFERROR(VLOOKUP(C2351,Pivot!A:C,3,0),0)</f>
        <v>0</v>
      </c>
    </row>
    <row r="2352" spans="1:6" x14ac:dyDescent="0.25">
      <c r="A2352" s="68" t="s">
        <v>103</v>
      </c>
      <c r="B2352" s="69">
        <v>490927918</v>
      </c>
      <c r="C2352" s="68">
        <v>746775106386</v>
      </c>
      <c r="D2352" s="69" t="s">
        <v>1592</v>
      </c>
      <c r="E2352" s="65">
        <f>IFERROR(VLOOKUP(C2352,Pivot!A:B,2,0),0)</f>
        <v>0</v>
      </c>
      <c r="F2352" s="65">
        <f>IFERROR(VLOOKUP(C2352,Pivot!A:C,3,0),0)</f>
        <v>0</v>
      </c>
    </row>
    <row r="2353" spans="1:6" x14ac:dyDescent="0.25">
      <c r="A2353" s="68" t="s">
        <v>103</v>
      </c>
      <c r="B2353" s="69">
        <v>490927918</v>
      </c>
      <c r="C2353" s="68">
        <v>746775129187</v>
      </c>
      <c r="D2353" s="69" t="s">
        <v>1592</v>
      </c>
      <c r="E2353" s="65">
        <f>IFERROR(VLOOKUP(C2353,Pivot!A:B,2,0),0)</f>
        <v>0</v>
      </c>
      <c r="F2353" s="65">
        <f>IFERROR(VLOOKUP(C2353,Pivot!A:C,3,0),0)</f>
        <v>0</v>
      </c>
    </row>
    <row r="2354" spans="1:6" x14ac:dyDescent="0.25">
      <c r="A2354" s="68" t="s">
        <v>103</v>
      </c>
      <c r="B2354" s="69">
        <v>490927918</v>
      </c>
      <c r="C2354" s="68">
        <v>746775129194</v>
      </c>
      <c r="D2354" s="69" t="s">
        <v>1592</v>
      </c>
      <c r="E2354" s="65">
        <f>IFERROR(VLOOKUP(C2354,Pivot!A:B,2,0),0)</f>
        <v>0</v>
      </c>
      <c r="F2354" s="65">
        <f>IFERROR(VLOOKUP(C2354,Pivot!A:C,3,0),0)</f>
        <v>0</v>
      </c>
    </row>
    <row r="2355" spans="1:6" x14ac:dyDescent="0.25">
      <c r="A2355" s="68" t="s">
        <v>103</v>
      </c>
      <c r="B2355" s="69">
        <v>490927918</v>
      </c>
      <c r="C2355" s="68">
        <v>746775129200</v>
      </c>
      <c r="D2355" s="69" t="s">
        <v>1592</v>
      </c>
      <c r="E2355" s="65">
        <f>IFERROR(VLOOKUP(C2355,Pivot!A:B,2,0),0)</f>
        <v>0</v>
      </c>
      <c r="F2355" s="65">
        <f>IFERROR(VLOOKUP(C2355,Pivot!A:C,3,0),0)</f>
        <v>0</v>
      </c>
    </row>
    <row r="2356" spans="1:6" x14ac:dyDescent="0.25">
      <c r="A2356" s="68" t="s">
        <v>103</v>
      </c>
      <c r="B2356" s="69">
        <v>490927918</v>
      </c>
      <c r="C2356" s="68">
        <v>746775129217</v>
      </c>
      <c r="D2356" s="69" t="s">
        <v>1592</v>
      </c>
      <c r="E2356" s="65">
        <f>IFERROR(VLOOKUP(C2356,Pivot!A:B,2,0),0)</f>
        <v>0</v>
      </c>
      <c r="F2356" s="65">
        <f>IFERROR(VLOOKUP(C2356,Pivot!A:C,3,0),0)</f>
        <v>0</v>
      </c>
    </row>
    <row r="2357" spans="1:6" x14ac:dyDescent="0.25">
      <c r="A2357" s="68" t="s">
        <v>103</v>
      </c>
      <c r="B2357" s="69">
        <v>490927918</v>
      </c>
      <c r="C2357" s="68">
        <v>746775129224</v>
      </c>
      <c r="D2357" s="69" t="s">
        <v>1592</v>
      </c>
      <c r="E2357" s="65">
        <f>IFERROR(VLOOKUP(C2357,Pivot!A:B,2,0),0)</f>
        <v>0</v>
      </c>
      <c r="F2357" s="65">
        <f>IFERROR(VLOOKUP(C2357,Pivot!A:C,3,0),0)</f>
        <v>0</v>
      </c>
    </row>
    <row r="2358" spans="1:6" x14ac:dyDescent="0.25">
      <c r="A2358" s="68" t="s">
        <v>103</v>
      </c>
      <c r="B2358" s="69">
        <v>490927918</v>
      </c>
      <c r="C2358" s="68">
        <v>746775220921</v>
      </c>
      <c r="D2358" s="69" t="s">
        <v>1592</v>
      </c>
      <c r="E2358" s="65">
        <f>IFERROR(VLOOKUP(C2358,Pivot!A:B,2,0),0)</f>
        <v>0</v>
      </c>
      <c r="F2358" s="65">
        <f>IFERROR(VLOOKUP(C2358,Pivot!A:C,3,0),0)</f>
        <v>0</v>
      </c>
    </row>
    <row r="2359" spans="1:6" x14ac:dyDescent="0.25">
      <c r="A2359" s="68" t="s">
        <v>103</v>
      </c>
      <c r="B2359" s="69">
        <v>490927918</v>
      </c>
      <c r="C2359" s="68">
        <v>746775238315</v>
      </c>
      <c r="D2359" s="69" t="s">
        <v>1592</v>
      </c>
      <c r="E2359" s="65">
        <f>IFERROR(VLOOKUP(C2359,Pivot!A:B,2,0),0)</f>
        <v>0</v>
      </c>
      <c r="F2359" s="65">
        <f>IFERROR(VLOOKUP(C2359,Pivot!A:C,3,0),0)</f>
        <v>0</v>
      </c>
    </row>
    <row r="2360" spans="1:6" x14ac:dyDescent="0.25">
      <c r="A2360" s="68" t="s">
        <v>103</v>
      </c>
      <c r="B2360" s="69">
        <v>490927918</v>
      </c>
      <c r="C2360" s="68">
        <v>887961553871</v>
      </c>
      <c r="D2360" s="69" t="s">
        <v>1592</v>
      </c>
      <c r="E2360" s="65">
        <f>IFERROR(VLOOKUP(C2360,Pivot!A:B,2,0),0)</f>
        <v>0</v>
      </c>
      <c r="F2360" s="65">
        <f>IFERROR(VLOOKUP(C2360,Pivot!A:C,3,0),0)</f>
        <v>0</v>
      </c>
    </row>
    <row r="2361" spans="1:6" x14ac:dyDescent="0.25">
      <c r="A2361" s="68" t="s">
        <v>103</v>
      </c>
      <c r="B2361" s="69">
        <v>490927924</v>
      </c>
      <c r="C2361" s="68">
        <v>746775053383</v>
      </c>
      <c r="D2361" s="69" t="s">
        <v>1593</v>
      </c>
      <c r="E2361" s="65">
        <f>IFERROR(VLOOKUP(C2361,Pivot!A:B,2,0),0)</f>
        <v>0</v>
      </c>
      <c r="F2361" s="65">
        <f>IFERROR(VLOOKUP(C2361,Pivot!A:C,3,0),0)</f>
        <v>0</v>
      </c>
    </row>
    <row r="2362" spans="1:6" x14ac:dyDescent="0.25">
      <c r="A2362" s="68" t="s">
        <v>103</v>
      </c>
      <c r="B2362" s="69">
        <v>490927940</v>
      </c>
      <c r="C2362" s="68">
        <v>746775095956</v>
      </c>
      <c r="D2362" s="69" t="s">
        <v>1594</v>
      </c>
      <c r="E2362" s="65">
        <f>IFERROR(VLOOKUP(C2362,Pivot!A:B,2,0),0)</f>
        <v>0</v>
      </c>
      <c r="F2362" s="65">
        <f>IFERROR(VLOOKUP(C2362,Pivot!A:C,3,0),0)</f>
        <v>0</v>
      </c>
    </row>
    <row r="2363" spans="1:6" x14ac:dyDescent="0.25">
      <c r="A2363" s="68" t="s">
        <v>103</v>
      </c>
      <c r="B2363" s="69">
        <v>490927940</v>
      </c>
      <c r="C2363" s="68">
        <v>746775095963</v>
      </c>
      <c r="D2363" s="69" t="s">
        <v>1594</v>
      </c>
      <c r="E2363" s="65">
        <f>IFERROR(VLOOKUP(C2363,Pivot!A:B,2,0),0)</f>
        <v>0</v>
      </c>
      <c r="F2363" s="65">
        <f>IFERROR(VLOOKUP(C2363,Pivot!A:C,3,0),0)</f>
        <v>0</v>
      </c>
    </row>
    <row r="2364" spans="1:6" x14ac:dyDescent="0.25">
      <c r="A2364" s="68" t="s">
        <v>103</v>
      </c>
      <c r="B2364" s="69">
        <v>490927940</v>
      </c>
      <c r="C2364" s="68">
        <v>746775095970</v>
      </c>
      <c r="D2364" s="69" t="s">
        <v>1594</v>
      </c>
      <c r="E2364" s="65">
        <f>IFERROR(VLOOKUP(C2364,Pivot!A:B,2,0),0)</f>
        <v>0</v>
      </c>
      <c r="F2364" s="65">
        <f>IFERROR(VLOOKUP(C2364,Pivot!A:C,3,0),0)</f>
        <v>0</v>
      </c>
    </row>
    <row r="2365" spans="1:6" x14ac:dyDescent="0.25">
      <c r="A2365" s="68" t="s">
        <v>103</v>
      </c>
      <c r="B2365" s="69">
        <v>490927940</v>
      </c>
      <c r="C2365" s="68">
        <v>746775119379</v>
      </c>
      <c r="D2365" s="69" t="s">
        <v>1594</v>
      </c>
      <c r="E2365" s="65">
        <f>IFERROR(VLOOKUP(C2365,Pivot!A:B,2,0),0)</f>
        <v>0</v>
      </c>
      <c r="F2365" s="65">
        <f>IFERROR(VLOOKUP(C2365,Pivot!A:C,3,0),0)</f>
        <v>0</v>
      </c>
    </row>
    <row r="2366" spans="1:6" x14ac:dyDescent="0.25">
      <c r="A2366" s="68" t="s">
        <v>103</v>
      </c>
      <c r="B2366" s="69">
        <v>490927947</v>
      </c>
      <c r="C2366" s="68">
        <v>27084663235</v>
      </c>
      <c r="D2366" s="69" t="s">
        <v>1595</v>
      </c>
      <c r="E2366" s="65">
        <f>IFERROR(VLOOKUP(C2366,Pivot!A:B,2,0),0)</f>
        <v>0</v>
      </c>
      <c r="F2366" s="65">
        <f>IFERROR(VLOOKUP(C2366,Pivot!A:C,3,0),0)</f>
        <v>0</v>
      </c>
    </row>
    <row r="2367" spans="1:6" x14ac:dyDescent="0.25">
      <c r="A2367" s="68" t="s">
        <v>103</v>
      </c>
      <c r="B2367" s="69">
        <v>490928736</v>
      </c>
      <c r="C2367" s="68">
        <v>4006592601744</v>
      </c>
      <c r="D2367" s="69" t="s">
        <v>1596</v>
      </c>
      <c r="E2367" s="65">
        <f>IFERROR(VLOOKUP(C2367,Pivot!A:B,2,0),0)</f>
        <v>0</v>
      </c>
      <c r="F2367" s="65">
        <f>IFERROR(VLOOKUP(C2367,Pivot!A:C,3,0),0)</f>
        <v>0</v>
      </c>
    </row>
    <row r="2368" spans="1:6" x14ac:dyDescent="0.25">
      <c r="A2368" s="68" t="s">
        <v>103</v>
      </c>
      <c r="B2368" s="69">
        <v>490928738</v>
      </c>
      <c r="C2368" s="68">
        <v>4006592601867</v>
      </c>
      <c r="D2368" s="69" t="s">
        <v>1597</v>
      </c>
      <c r="E2368" s="65">
        <f>IFERROR(VLOOKUP(C2368,Pivot!A:B,2,0),0)</f>
        <v>0</v>
      </c>
      <c r="F2368" s="65">
        <f>IFERROR(VLOOKUP(C2368,Pivot!A:C,3,0),0)</f>
        <v>0</v>
      </c>
    </row>
    <row r="2369" spans="1:6" x14ac:dyDescent="0.25">
      <c r="A2369" s="68" t="s">
        <v>103</v>
      </c>
      <c r="B2369" s="69">
        <v>490928753</v>
      </c>
      <c r="C2369" s="68">
        <v>4006149725039</v>
      </c>
      <c r="D2369" s="69" t="s">
        <v>1598</v>
      </c>
      <c r="E2369" s="65">
        <f>IFERROR(VLOOKUP(C2369,Pivot!A:B,2,0),0)</f>
        <v>0</v>
      </c>
      <c r="F2369" s="65">
        <f>IFERROR(VLOOKUP(C2369,Pivot!A:C,3,0),0)</f>
        <v>0</v>
      </c>
    </row>
    <row r="2370" spans="1:6" x14ac:dyDescent="0.25">
      <c r="A2370" s="68" t="s">
        <v>103</v>
      </c>
      <c r="B2370" s="69">
        <v>490928765</v>
      </c>
      <c r="C2370" s="68">
        <v>4006592601706</v>
      </c>
      <c r="D2370" s="69" t="s">
        <v>1599</v>
      </c>
      <c r="E2370" s="65">
        <f>IFERROR(VLOOKUP(C2370,Pivot!A:B,2,0),0)</f>
        <v>0</v>
      </c>
      <c r="F2370" s="65">
        <f>IFERROR(VLOOKUP(C2370,Pivot!A:C,3,0),0)</f>
        <v>0</v>
      </c>
    </row>
    <row r="2371" spans="1:6" x14ac:dyDescent="0.25">
      <c r="A2371" s="68" t="s">
        <v>103</v>
      </c>
      <c r="B2371" s="69">
        <v>490931226</v>
      </c>
      <c r="C2371" s="68">
        <v>746775204617</v>
      </c>
      <c r="D2371" s="69" t="s">
        <v>1600</v>
      </c>
      <c r="E2371" s="65">
        <f>IFERROR(VLOOKUP(C2371,Pivot!A:B,2,0),0)</f>
        <v>0</v>
      </c>
      <c r="F2371" s="65">
        <f>IFERROR(VLOOKUP(C2371,Pivot!A:C,3,0),0)</f>
        <v>0</v>
      </c>
    </row>
    <row r="2372" spans="1:6" x14ac:dyDescent="0.25">
      <c r="A2372" s="68" t="s">
        <v>103</v>
      </c>
      <c r="B2372" s="69">
        <v>490931326</v>
      </c>
      <c r="C2372" s="68">
        <v>746775204624</v>
      </c>
      <c r="D2372" s="69" t="s">
        <v>1601</v>
      </c>
      <c r="E2372" s="65">
        <f>IFERROR(VLOOKUP(C2372,Pivot!A:B,2,0),0)</f>
        <v>0</v>
      </c>
      <c r="F2372" s="65">
        <f>IFERROR(VLOOKUP(C2372,Pivot!A:C,3,0),0)</f>
        <v>0</v>
      </c>
    </row>
    <row r="2373" spans="1:6" x14ac:dyDescent="0.25">
      <c r="A2373" s="68" t="s">
        <v>103</v>
      </c>
      <c r="B2373" s="69">
        <v>490931327</v>
      </c>
      <c r="C2373" s="68">
        <v>746775204648</v>
      </c>
      <c r="D2373" s="69" t="s">
        <v>1602</v>
      </c>
      <c r="E2373" s="65">
        <f>IFERROR(VLOOKUP(C2373,Pivot!A:B,2,0),0)</f>
        <v>0</v>
      </c>
      <c r="F2373" s="65">
        <f>IFERROR(VLOOKUP(C2373,Pivot!A:C,3,0),0)</f>
        <v>0</v>
      </c>
    </row>
    <row r="2374" spans="1:6" x14ac:dyDescent="0.25">
      <c r="A2374" s="68" t="s">
        <v>103</v>
      </c>
      <c r="B2374" s="69">
        <v>490931328</v>
      </c>
      <c r="C2374" s="68">
        <v>746775204631</v>
      </c>
      <c r="D2374" s="69" t="s">
        <v>1603</v>
      </c>
      <c r="E2374" s="65">
        <f>IFERROR(VLOOKUP(C2374,Pivot!A:B,2,0),0)</f>
        <v>0</v>
      </c>
      <c r="F2374" s="65">
        <f>IFERROR(VLOOKUP(C2374,Pivot!A:C,3,0),0)</f>
        <v>0</v>
      </c>
    </row>
    <row r="2375" spans="1:6" x14ac:dyDescent="0.25">
      <c r="A2375" s="68" t="s">
        <v>103</v>
      </c>
      <c r="B2375" s="69">
        <v>490933138</v>
      </c>
      <c r="C2375" s="68">
        <v>93577879131</v>
      </c>
      <c r="D2375" s="69" t="s">
        <v>1604</v>
      </c>
      <c r="E2375" s="65">
        <f>IFERROR(VLOOKUP(C2375,Pivot!A:B,2,0),0)</f>
        <v>0</v>
      </c>
      <c r="F2375" s="65">
        <f>IFERROR(VLOOKUP(C2375,Pivot!A:C,3,0),0)</f>
        <v>0</v>
      </c>
    </row>
    <row r="2376" spans="1:6" x14ac:dyDescent="0.25">
      <c r="A2376" s="68" t="s">
        <v>103</v>
      </c>
      <c r="B2376" s="69">
        <v>490933145</v>
      </c>
      <c r="C2376" s="68">
        <v>93577434934</v>
      </c>
      <c r="D2376" s="69" t="s">
        <v>1605</v>
      </c>
      <c r="E2376" s="65">
        <f>IFERROR(VLOOKUP(C2376,Pivot!A:B,2,0),0)</f>
        <v>0</v>
      </c>
      <c r="F2376" s="65">
        <f>IFERROR(VLOOKUP(C2376,Pivot!A:C,3,0),0)</f>
        <v>0</v>
      </c>
    </row>
    <row r="2377" spans="1:6" x14ac:dyDescent="0.25">
      <c r="A2377" s="68" t="s">
        <v>103</v>
      </c>
      <c r="B2377" s="69">
        <v>490933153</v>
      </c>
      <c r="C2377" s="68">
        <v>4715643020006</v>
      </c>
      <c r="D2377" s="69" t="s">
        <v>1606</v>
      </c>
      <c r="E2377" s="65">
        <f>IFERROR(VLOOKUP(C2377,Pivot!A:B,2,0),0)</f>
        <v>0</v>
      </c>
      <c r="F2377" s="65">
        <f>IFERROR(VLOOKUP(C2377,Pivot!A:C,3,0),0)</f>
        <v>0</v>
      </c>
    </row>
    <row r="2378" spans="1:6" x14ac:dyDescent="0.25">
      <c r="A2378" s="68" t="s">
        <v>103</v>
      </c>
      <c r="B2378" s="69">
        <v>490933156</v>
      </c>
      <c r="C2378" s="68">
        <v>4893993110339</v>
      </c>
      <c r="D2378" s="69" t="s">
        <v>1607</v>
      </c>
      <c r="E2378" s="65">
        <f>IFERROR(VLOOKUP(C2378,Pivot!A:B,2,0),0)</f>
        <v>0</v>
      </c>
      <c r="F2378" s="65">
        <f>IFERROR(VLOOKUP(C2378,Pivot!A:C,3,0),0)</f>
        <v>0</v>
      </c>
    </row>
    <row r="2379" spans="1:6" x14ac:dyDescent="0.25">
      <c r="A2379" s="68" t="s">
        <v>103</v>
      </c>
      <c r="B2379" s="69">
        <v>490933156</v>
      </c>
      <c r="C2379" s="68">
        <v>490933156</v>
      </c>
      <c r="D2379" s="69" t="s">
        <v>1607</v>
      </c>
      <c r="E2379" s="65">
        <f>IFERROR(VLOOKUP(C2379,Pivot!A:B,2,0),0)</f>
        <v>0</v>
      </c>
      <c r="F2379" s="65">
        <f>IFERROR(VLOOKUP(C2379,Pivot!A:C,3,0),0)</f>
        <v>0</v>
      </c>
    </row>
    <row r="2380" spans="1:6" x14ac:dyDescent="0.25">
      <c r="A2380" s="68" t="s">
        <v>103</v>
      </c>
      <c r="B2380" s="69">
        <v>490933159</v>
      </c>
      <c r="C2380" s="68">
        <v>4893993120635</v>
      </c>
      <c r="D2380" s="69" t="s">
        <v>1608</v>
      </c>
      <c r="E2380" s="65">
        <f>IFERROR(VLOOKUP(C2380,Pivot!A:B,2,0),0)</f>
        <v>0</v>
      </c>
      <c r="F2380" s="65">
        <f>IFERROR(VLOOKUP(C2380,Pivot!A:C,3,0),0)</f>
        <v>0</v>
      </c>
    </row>
    <row r="2381" spans="1:6" x14ac:dyDescent="0.25">
      <c r="A2381" s="68" t="s">
        <v>103</v>
      </c>
      <c r="B2381" s="69">
        <v>490933159</v>
      </c>
      <c r="C2381" s="68">
        <v>490933159</v>
      </c>
      <c r="D2381" s="69" t="s">
        <v>1608</v>
      </c>
      <c r="E2381" s="65">
        <f>IFERROR(VLOOKUP(C2381,Pivot!A:B,2,0),0)</f>
        <v>0</v>
      </c>
      <c r="F2381" s="65">
        <f>IFERROR(VLOOKUP(C2381,Pivot!A:C,3,0),0)</f>
        <v>0</v>
      </c>
    </row>
    <row r="2382" spans="1:6" x14ac:dyDescent="0.25">
      <c r="A2382" s="68" t="s">
        <v>103</v>
      </c>
      <c r="B2382" s="69">
        <v>490933162</v>
      </c>
      <c r="C2382" s="68">
        <v>4893993300778</v>
      </c>
      <c r="D2382" s="69" t="s">
        <v>1609</v>
      </c>
      <c r="E2382" s="65">
        <f>IFERROR(VLOOKUP(C2382,Pivot!A:B,2,0),0)</f>
        <v>0</v>
      </c>
      <c r="F2382" s="65">
        <f>IFERROR(VLOOKUP(C2382,Pivot!A:C,3,0),0)</f>
        <v>0</v>
      </c>
    </row>
    <row r="2383" spans="1:6" x14ac:dyDescent="0.25">
      <c r="A2383" s="68" t="s">
        <v>103</v>
      </c>
      <c r="B2383" s="69">
        <v>490933179</v>
      </c>
      <c r="C2383" s="68">
        <v>4892900884851</v>
      </c>
      <c r="D2383" s="69" t="s">
        <v>1610</v>
      </c>
      <c r="E2383" s="65">
        <f>IFERROR(VLOOKUP(C2383,Pivot!A:B,2,0),0)</f>
        <v>0</v>
      </c>
      <c r="F2383" s="65">
        <f>IFERROR(VLOOKUP(C2383,Pivot!A:C,3,0),0)</f>
        <v>0</v>
      </c>
    </row>
    <row r="2384" spans="1:6" x14ac:dyDescent="0.25">
      <c r="A2384" s="68" t="s">
        <v>103</v>
      </c>
      <c r="B2384" s="69">
        <v>490933185</v>
      </c>
      <c r="C2384" s="68">
        <v>4892900884578</v>
      </c>
      <c r="D2384" s="69" t="s">
        <v>1611</v>
      </c>
      <c r="E2384" s="65">
        <f>IFERROR(VLOOKUP(C2384,Pivot!A:B,2,0),0)</f>
        <v>0</v>
      </c>
      <c r="F2384" s="65">
        <f>IFERROR(VLOOKUP(C2384,Pivot!A:C,3,0),0)</f>
        <v>0</v>
      </c>
    </row>
    <row r="2385" spans="1:6" x14ac:dyDescent="0.25">
      <c r="A2385" s="68" t="s">
        <v>103</v>
      </c>
      <c r="B2385" s="69">
        <v>490933187</v>
      </c>
      <c r="C2385" s="68">
        <v>4892900881836</v>
      </c>
      <c r="D2385" s="69" t="s">
        <v>1612</v>
      </c>
      <c r="E2385" s="65">
        <f>IFERROR(VLOOKUP(C2385,Pivot!A:B,2,0),0)</f>
        <v>0</v>
      </c>
      <c r="F2385" s="65">
        <f>IFERROR(VLOOKUP(C2385,Pivot!A:C,3,0),0)</f>
        <v>0</v>
      </c>
    </row>
    <row r="2386" spans="1:6" x14ac:dyDescent="0.25">
      <c r="A2386" s="68" t="s">
        <v>103</v>
      </c>
      <c r="B2386" s="69">
        <v>490933188</v>
      </c>
      <c r="C2386" s="68">
        <v>4892900884592</v>
      </c>
      <c r="D2386" s="69" t="s">
        <v>1613</v>
      </c>
      <c r="E2386" s="65">
        <f>IFERROR(VLOOKUP(C2386,Pivot!A:B,2,0),0)</f>
        <v>0</v>
      </c>
      <c r="F2386" s="65">
        <f>IFERROR(VLOOKUP(C2386,Pivot!A:C,3,0),0)</f>
        <v>0</v>
      </c>
    </row>
    <row r="2387" spans="1:6" x14ac:dyDescent="0.25">
      <c r="A2387" s="68" t="s">
        <v>103</v>
      </c>
      <c r="B2387" s="69">
        <v>490933189</v>
      </c>
      <c r="C2387" s="68">
        <v>4892900884554</v>
      </c>
      <c r="D2387" s="69" t="s">
        <v>1614</v>
      </c>
      <c r="E2387" s="65">
        <f>IFERROR(VLOOKUP(C2387,Pivot!A:B,2,0),0)</f>
        <v>0</v>
      </c>
      <c r="F2387" s="65">
        <f>IFERROR(VLOOKUP(C2387,Pivot!A:C,3,0),0)</f>
        <v>0</v>
      </c>
    </row>
    <row r="2388" spans="1:6" x14ac:dyDescent="0.25">
      <c r="A2388" s="68" t="s">
        <v>103</v>
      </c>
      <c r="B2388" s="69">
        <v>490933190</v>
      </c>
      <c r="C2388" s="68">
        <v>4892900885315</v>
      </c>
      <c r="D2388" s="69" t="s">
        <v>1615</v>
      </c>
      <c r="E2388" s="65">
        <f>IFERROR(VLOOKUP(C2388,Pivot!A:B,2,0),0)</f>
        <v>0</v>
      </c>
      <c r="F2388" s="65">
        <f>IFERROR(VLOOKUP(C2388,Pivot!A:C,3,0),0)</f>
        <v>0</v>
      </c>
    </row>
    <row r="2389" spans="1:6" x14ac:dyDescent="0.25">
      <c r="A2389" s="68" t="s">
        <v>103</v>
      </c>
      <c r="B2389" s="69">
        <v>490933196</v>
      </c>
      <c r="C2389" s="68">
        <v>4892900884813</v>
      </c>
      <c r="D2389" s="69" t="s">
        <v>1616</v>
      </c>
      <c r="E2389" s="65">
        <f>IFERROR(VLOOKUP(C2389,Pivot!A:B,2,0),0)</f>
        <v>0</v>
      </c>
      <c r="F2389" s="65">
        <f>IFERROR(VLOOKUP(C2389,Pivot!A:C,3,0),0)</f>
        <v>0</v>
      </c>
    </row>
    <row r="2390" spans="1:6" x14ac:dyDescent="0.25">
      <c r="A2390" s="68" t="s">
        <v>103</v>
      </c>
      <c r="B2390" s="69">
        <v>490933201</v>
      </c>
      <c r="C2390" s="68">
        <v>4892900884868</v>
      </c>
      <c r="D2390" s="69" t="s">
        <v>1617</v>
      </c>
      <c r="E2390" s="65">
        <f>IFERROR(VLOOKUP(C2390,Pivot!A:B,2,0),0)</f>
        <v>0</v>
      </c>
      <c r="F2390" s="65">
        <f>IFERROR(VLOOKUP(C2390,Pivot!A:C,3,0),0)</f>
        <v>0</v>
      </c>
    </row>
    <row r="2391" spans="1:6" x14ac:dyDescent="0.25">
      <c r="A2391" s="68" t="s">
        <v>103</v>
      </c>
      <c r="B2391" s="69">
        <v>490933202</v>
      </c>
      <c r="C2391" s="68">
        <v>4892900885063</v>
      </c>
      <c r="D2391" s="69" t="s">
        <v>1618</v>
      </c>
      <c r="E2391" s="65">
        <f>IFERROR(VLOOKUP(C2391,Pivot!A:B,2,0),0)</f>
        <v>0</v>
      </c>
      <c r="F2391" s="65">
        <f>IFERROR(VLOOKUP(C2391,Pivot!A:C,3,0),0)</f>
        <v>0</v>
      </c>
    </row>
    <row r="2392" spans="1:6" x14ac:dyDescent="0.25">
      <c r="A2392" s="68" t="s">
        <v>103</v>
      </c>
      <c r="B2392" s="69">
        <v>490933203</v>
      </c>
      <c r="C2392" s="68">
        <v>4892900885230</v>
      </c>
      <c r="D2392" s="69" t="s">
        <v>1619</v>
      </c>
      <c r="E2392" s="65">
        <f>IFERROR(VLOOKUP(C2392,Pivot!A:B,2,0),0)</f>
        <v>0</v>
      </c>
      <c r="F2392" s="65">
        <f>IFERROR(VLOOKUP(C2392,Pivot!A:C,3,0),0)</f>
        <v>0</v>
      </c>
    </row>
    <row r="2393" spans="1:6" x14ac:dyDescent="0.25">
      <c r="A2393" s="68" t="s">
        <v>103</v>
      </c>
      <c r="B2393" s="69">
        <v>490933216</v>
      </c>
      <c r="C2393" s="68">
        <v>4892900885629</v>
      </c>
      <c r="D2393" s="69" t="s">
        <v>1620</v>
      </c>
      <c r="E2393" s="65">
        <f>IFERROR(VLOOKUP(C2393,Pivot!A:B,2,0),0)</f>
        <v>0</v>
      </c>
      <c r="F2393" s="65">
        <f>IFERROR(VLOOKUP(C2393,Pivot!A:C,3,0),0)</f>
        <v>0</v>
      </c>
    </row>
    <row r="2394" spans="1:6" x14ac:dyDescent="0.25">
      <c r="A2394" s="68" t="s">
        <v>103</v>
      </c>
      <c r="B2394" s="69">
        <v>490933217</v>
      </c>
      <c r="C2394" s="68">
        <v>4892900885674</v>
      </c>
      <c r="D2394" s="69" t="s">
        <v>1621</v>
      </c>
      <c r="E2394" s="65">
        <f>IFERROR(VLOOKUP(C2394,Pivot!A:B,2,0),0)</f>
        <v>0</v>
      </c>
      <c r="F2394" s="65">
        <f>IFERROR(VLOOKUP(C2394,Pivot!A:C,3,0),0)</f>
        <v>0</v>
      </c>
    </row>
    <row r="2395" spans="1:6" x14ac:dyDescent="0.25">
      <c r="A2395" s="68" t="s">
        <v>103</v>
      </c>
      <c r="B2395" s="69">
        <v>490933218</v>
      </c>
      <c r="C2395" s="68">
        <v>4892900885681</v>
      </c>
      <c r="D2395" s="69" t="s">
        <v>1622</v>
      </c>
      <c r="E2395" s="65">
        <f>IFERROR(VLOOKUP(C2395,Pivot!A:B,2,0),0)</f>
        <v>0</v>
      </c>
      <c r="F2395" s="65">
        <f>IFERROR(VLOOKUP(C2395,Pivot!A:C,3,0),0)</f>
        <v>0</v>
      </c>
    </row>
    <row r="2396" spans="1:6" x14ac:dyDescent="0.25">
      <c r="A2396" s="68" t="s">
        <v>103</v>
      </c>
      <c r="B2396" s="69">
        <v>490933219</v>
      </c>
      <c r="C2396" s="68">
        <v>4892900885766</v>
      </c>
      <c r="D2396" s="69" t="s">
        <v>1623</v>
      </c>
      <c r="E2396" s="65">
        <f>IFERROR(VLOOKUP(C2396,Pivot!A:B,2,0),0)</f>
        <v>0</v>
      </c>
      <c r="F2396" s="65">
        <f>IFERROR(VLOOKUP(C2396,Pivot!A:C,3,0),0)</f>
        <v>0</v>
      </c>
    </row>
    <row r="2397" spans="1:6" x14ac:dyDescent="0.25">
      <c r="A2397" s="68" t="s">
        <v>103</v>
      </c>
      <c r="B2397" s="69">
        <v>490933227</v>
      </c>
      <c r="C2397" s="68">
        <v>4892900885186</v>
      </c>
      <c r="D2397" s="69" t="s">
        <v>1624</v>
      </c>
      <c r="E2397" s="65">
        <f>IFERROR(VLOOKUP(C2397,Pivot!A:B,2,0),0)</f>
        <v>0</v>
      </c>
      <c r="F2397" s="65">
        <f>IFERROR(VLOOKUP(C2397,Pivot!A:C,3,0),0)</f>
        <v>0</v>
      </c>
    </row>
    <row r="2398" spans="1:6" x14ac:dyDescent="0.25">
      <c r="A2398" s="68" t="s">
        <v>103</v>
      </c>
      <c r="B2398" s="69">
        <v>490933227</v>
      </c>
      <c r="C2398" s="68">
        <v>5015353088518</v>
      </c>
      <c r="D2398" s="69" t="s">
        <v>1624</v>
      </c>
      <c r="E2398" s="65">
        <f>IFERROR(VLOOKUP(C2398,Pivot!A:B,2,0),0)</f>
        <v>0</v>
      </c>
      <c r="F2398" s="65">
        <f>IFERROR(VLOOKUP(C2398,Pivot!A:C,3,0),0)</f>
        <v>0</v>
      </c>
    </row>
    <row r="2399" spans="1:6" x14ac:dyDescent="0.25">
      <c r="A2399" s="68" t="s">
        <v>103</v>
      </c>
      <c r="B2399" s="69">
        <v>490933228</v>
      </c>
      <c r="C2399" s="68">
        <v>4892900885346</v>
      </c>
      <c r="D2399" s="69" t="s">
        <v>1625</v>
      </c>
      <c r="E2399" s="65">
        <f>IFERROR(VLOOKUP(C2399,Pivot!A:B,2,0),0)</f>
        <v>0</v>
      </c>
      <c r="F2399" s="65">
        <f>IFERROR(VLOOKUP(C2399,Pivot!A:C,3,0),0)</f>
        <v>0</v>
      </c>
    </row>
    <row r="2400" spans="1:6" x14ac:dyDescent="0.25">
      <c r="A2400" s="68" t="s">
        <v>103</v>
      </c>
      <c r="B2400" s="69">
        <v>490933229</v>
      </c>
      <c r="C2400" s="68">
        <v>4892900885476</v>
      </c>
      <c r="D2400" s="69" t="s">
        <v>1626</v>
      </c>
      <c r="E2400" s="65">
        <f>IFERROR(VLOOKUP(C2400,Pivot!A:B,2,0),0)</f>
        <v>0</v>
      </c>
      <c r="F2400" s="65">
        <f>IFERROR(VLOOKUP(C2400,Pivot!A:C,3,0),0)</f>
        <v>0</v>
      </c>
    </row>
    <row r="2401" spans="1:6" x14ac:dyDescent="0.25">
      <c r="A2401" s="68" t="s">
        <v>103</v>
      </c>
      <c r="B2401" s="69">
        <v>490933230</v>
      </c>
      <c r="C2401" s="68">
        <v>4892900885520</v>
      </c>
      <c r="D2401" s="69" t="s">
        <v>1627</v>
      </c>
      <c r="E2401" s="65">
        <f>IFERROR(VLOOKUP(C2401,Pivot!A:B,2,0),0)</f>
        <v>0</v>
      </c>
      <c r="F2401" s="65">
        <f>IFERROR(VLOOKUP(C2401,Pivot!A:C,3,0),0)</f>
        <v>0</v>
      </c>
    </row>
    <row r="2402" spans="1:6" x14ac:dyDescent="0.25">
      <c r="A2402" s="68" t="s">
        <v>103</v>
      </c>
      <c r="B2402" s="69">
        <v>490933235</v>
      </c>
      <c r="C2402" s="68">
        <v>4892900885162</v>
      </c>
      <c r="D2402" s="69" t="s">
        <v>1628</v>
      </c>
      <c r="E2402" s="65">
        <f>IFERROR(VLOOKUP(C2402,Pivot!A:B,2,0),0)</f>
        <v>0</v>
      </c>
      <c r="F2402" s="65">
        <f>IFERROR(VLOOKUP(C2402,Pivot!A:C,3,0),0)</f>
        <v>0</v>
      </c>
    </row>
    <row r="2403" spans="1:6" x14ac:dyDescent="0.25">
      <c r="A2403" s="68" t="s">
        <v>103</v>
      </c>
      <c r="B2403" s="69">
        <v>490933246</v>
      </c>
      <c r="C2403" s="68">
        <v>4892900894003</v>
      </c>
      <c r="D2403" s="69" t="s">
        <v>1629</v>
      </c>
      <c r="E2403" s="65">
        <f>IFERROR(VLOOKUP(C2403,Pivot!A:B,2,0),0)</f>
        <v>0</v>
      </c>
      <c r="F2403" s="65">
        <f>IFERROR(VLOOKUP(C2403,Pivot!A:C,3,0),0)</f>
        <v>0</v>
      </c>
    </row>
    <row r="2404" spans="1:6" x14ac:dyDescent="0.25">
      <c r="A2404" s="68" t="s">
        <v>103</v>
      </c>
      <c r="B2404" s="69">
        <v>490933267</v>
      </c>
      <c r="C2404" s="68">
        <v>893960001794</v>
      </c>
      <c r="D2404" s="69" t="s">
        <v>1630</v>
      </c>
      <c r="E2404" s="65">
        <f>IFERROR(VLOOKUP(C2404,Pivot!A:B,2,0),0)</f>
        <v>0</v>
      </c>
      <c r="F2404" s="65">
        <f>IFERROR(VLOOKUP(C2404,Pivot!A:C,3,0),0)</f>
        <v>0</v>
      </c>
    </row>
    <row r="2405" spans="1:6" x14ac:dyDescent="0.25">
      <c r="A2405" s="68" t="s">
        <v>103</v>
      </c>
      <c r="B2405" s="69">
        <v>490933268</v>
      </c>
      <c r="C2405" s="68">
        <v>893960001848</v>
      </c>
      <c r="D2405" s="69" t="s">
        <v>1631</v>
      </c>
      <c r="E2405" s="65">
        <f>IFERROR(VLOOKUP(C2405,Pivot!A:B,2,0),0)</f>
        <v>0</v>
      </c>
      <c r="F2405" s="65">
        <f>IFERROR(VLOOKUP(C2405,Pivot!A:C,3,0),0)</f>
        <v>0</v>
      </c>
    </row>
    <row r="2406" spans="1:6" x14ac:dyDescent="0.25">
      <c r="A2406" s="68" t="s">
        <v>103</v>
      </c>
      <c r="B2406" s="69">
        <v>490934278</v>
      </c>
      <c r="C2406" s="68">
        <v>490934278</v>
      </c>
      <c r="D2406" s="69" t="s">
        <v>1632</v>
      </c>
      <c r="E2406" s="65">
        <f>IFERROR(VLOOKUP(C2406,Pivot!A:B,2,0),0)</f>
        <v>0</v>
      </c>
      <c r="F2406" s="65">
        <f>IFERROR(VLOOKUP(C2406,Pivot!A:C,3,0),0)</f>
        <v>0</v>
      </c>
    </row>
    <row r="2407" spans="1:6" x14ac:dyDescent="0.25">
      <c r="A2407" s="68" t="s">
        <v>103</v>
      </c>
      <c r="B2407" s="69">
        <v>490934278</v>
      </c>
      <c r="C2407" s="68">
        <v>5015353122335</v>
      </c>
      <c r="D2407" s="69" t="s">
        <v>1632</v>
      </c>
      <c r="E2407" s="65">
        <f>IFERROR(VLOOKUP(C2407,Pivot!A:B,2,0),0)</f>
        <v>0</v>
      </c>
      <c r="F2407" s="65">
        <f>IFERROR(VLOOKUP(C2407,Pivot!A:C,3,0),0)</f>
        <v>0</v>
      </c>
    </row>
    <row r="2408" spans="1:6" x14ac:dyDescent="0.25">
      <c r="A2408" s="68" t="s">
        <v>103</v>
      </c>
      <c r="B2408" s="69">
        <v>490934278</v>
      </c>
      <c r="C2408" s="68">
        <v>5015353238982</v>
      </c>
      <c r="D2408" s="69" t="s">
        <v>1632</v>
      </c>
      <c r="E2408" s="65">
        <f>IFERROR(VLOOKUP(C2408,Pivot!A:B,2,0),0)</f>
        <v>0</v>
      </c>
      <c r="F2408" s="65">
        <f>IFERROR(VLOOKUP(C2408,Pivot!A:C,3,0),0)</f>
        <v>0</v>
      </c>
    </row>
    <row r="2409" spans="1:6" x14ac:dyDescent="0.25">
      <c r="A2409" s="68" t="s">
        <v>103</v>
      </c>
      <c r="B2409" s="69">
        <v>490934282</v>
      </c>
      <c r="C2409" s="68">
        <v>490934282</v>
      </c>
      <c r="D2409" s="69" t="s">
        <v>1633</v>
      </c>
      <c r="E2409" s="65">
        <f>IFERROR(VLOOKUP(C2409,Pivot!A:B,2,0),0)</f>
        <v>0</v>
      </c>
      <c r="F2409" s="65">
        <f>IFERROR(VLOOKUP(C2409,Pivot!A:C,3,0),0)</f>
        <v>0</v>
      </c>
    </row>
    <row r="2410" spans="1:6" x14ac:dyDescent="0.25">
      <c r="A2410" s="68" t="s">
        <v>103</v>
      </c>
      <c r="B2410" s="69">
        <v>490934282</v>
      </c>
      <c r="C2410" s="68">
        <v>5015353239293</v>
      </c>
      <c r="D2410" s="69" t="s">
        <v>1633</v>
      </c>
      <c r="E2410" s="65">
        <f>IFERROR(VLOOKUP(C2410,Pivot!A:B,2,0),0)</f>
        <v>0</v>
      </c>
      <c r="F2410" s="65">
        <f>IFERROR(VLOOKUP(C2410,Pivot!A:C,3,0),0)</f>
        <v>0</v>
      </c>
    </row>
    <row r="2411" spans="1:6" x14ac:dyDescent="0.25">
      <c r="A2411" s="68" t="s">
        <v>103</v>
      </c>
      <c r="B2411" s="69">
        <v>490934290</v>
      </c>
      <c r="C2411" s="68">
        <v>490934290</v>
      </c>
      <c r="D2411" s="69" t="s">
        <v>1634</v>
      </c>
      <c r="E2411" s="65">
        <f>IFERROR(VLOOKUP(C2411,Pivot!A:B,2,0),0)</f>
        <v>0</v>
      </c>
      <c r="F2411" s="65">
        <f>IFERROR(VLOOKUP(C2411,Pivot!A:C,3,0),0)</f>
        <v>0</v>
      </c>
    </row>
    <row r="2412" spans="1:6" x14ac:dyDescent="0.25">
      <c r="A2412" s="68" t="s">
        <v>103</v>
      </c>
      <c r="B2412" s="69">
        <v>490934290</v>
      </c>
      <c r="C2412" s="68">
        <v>5015353238876</v>
      </c>
      <c r="D2412" s="69" t="s">
        <v>1634</v>
      </c>
      <c r="E2412" s="65">
        <f>IFERROR(VLOOKUP(C2412,Pivot!A:B,2,0),0)</f>
        <v>0</v>
      </c>
      <c r="F2412" s="65">
        <f>IFERROR(VLOOKUP(C2412,Pivot!A:C,3,0),0)</f>
        <v>0</v>
      </c>
    </row>
    <row r="2413" spans="1:6" x14ac:dyDescent="0.25">
      <c r="A2413" s="68" t="s">
        <v>103</v>
      </c>
      <c r="B2413" s="69">
        <v>490934292</v>
      </c>
      <c r="C2413" s="68">
        <v>490934292</v>
      </c>
      <c r="D2413" s="69" t="s">
        <v>1635</v>
      </c>
      <c r="E2413" s="65">
        <f>IFERROR(VLOOKUP(C2413,Pivot!A:B,2,0),0)</f>
        <v>0</v>
      </c>
      <c r="F2413" s="65">
        <f>IFERROR(VLOOKUP(C2413,Pivot!A:C,3,0),0)</f>
        <v>0</v>
      </c>
    </row>
    <row r="2414" spans="1:6" x14ac:dyDescent="0.25">
      <c r="A2414" s="68" t="s">
        <v>103</v>
      </c>
      <c r="B2414" s="69">
        <v>490934292</v>
      </c>
      <c r="C2414" s="68">
        <v>5015353238913</v>
      </c>
      <c r="D2414" s="69" t="s">
        <v>1635</v>
      </c>
      <c r="E2414" s="65">
        <f>IFERROR(VLOOKUP(C2414,Pivot!A:B,2,0),0)</f>
        <v>0</v>
      </c>
      <c r="F2414" s="65">
        <f>IFERROR(VLOOKUP(C2414,Pivot!A:C,3,0),0)</f>
        <v>0</v>
      </c>
    </row>
    <row r="2415" spans="1:6" x14ac:dyDescent="0.25">
      <c r="A2415" s="68" t="s">
        <v>103</v>
      </c>
      <c r="B2415" s="69">
        <v>490934422</v>
      </c>
      <c r="C2415" s="68">
        <v>5011666718623</v>
      </c>
      <c r="D2415" s="69" t="s">
        <v>1636</v>
      </c>
      <c r="E2415" s="65">
        <f>IFERROR(VLOOKUP(C2415,Pivot!A:B,2,0),0)</f>
        <v>0</v>
      </c>
      <c r="F2415" s="65">
        <f>IFERROR(VLOOKUP(C2415,Pivot!A:C,3,0),0)</f>
        <v>0</v>
      </c>
    </row>
    <row r="2416" spans="1:6" x14ac:dyDescent="0.25">
      <c r="A2416" s="68" t="s">
        <v>103</v>
      </c>
      <c r="B2416" s="69">
        <v>490934423</v>
      </c>
      <c r="C2416" s="68">
        <v>5011666718654</v>
      </c>
      <c r="D2416" s="69" t="s">
        <v>1637</v>
      </c>
      <c r="E2416" s="65">
        <f>IFERROR(VLOOKUP(C2416,Pivot!A:B,2,0),0)</f>
        <v>0</v>
      </c>
      <c r="F2416" s="65">
        <f>IFERROR(VLOOKUP(C2416,Pivot!A:C,3,0),0)</f>
        <v>0</v>
      </c>
    </row>
    <row r="2417" spans="1:6" x14ac:dyDescent="0.25">
      <c r="A2417" s="68" t="s">
        <v>103</v>
      </c>
      <c r="B2417" s="69">
        <v>490934423</v>
      </c>
      <c r="C2417" s="68">
        <v>5011666718661</v>
      </c>
      <c r="D2417" s="69" t="s">
        <v>1637</v>
      </c>
      <c r="E2417" s="65">
        <f>IFERROR(VLOOKUP(C2417,Pivot!A:B,2,0),0)</f>
        <v>0</v>
      </c>
      <c r="F2417" s="65">
        <f>IFERROR(VLOOKUP(C2417,Pivot!A:C,3,0),0)</f>
        <v>0</v>
      </c>
    </row>
    <row r="2418" spans="1:6" x14ac:dyDescent="0.25">
      <c r="A2418" s="68" t="s">
        <v>103</v>
      </c>
      <c r="B2418" s="69">
        <v>490934423</v>
      </c>
      <c r="C2418" s="68">
        <v>5011666718678</v>
      </c>
      <c r="D2418" s="69" t="s">
        <v>1637</v>
      </c>
      <c r="E2418" s="65">
        <f>IFERROR(VLOOKUP(C2418,Pivot!A:B,2,0),0)</f>
        <v>0</v>
      </c>
      <c r="F2418" s="65">
        <f>IFERROR(VLOOKUP(C2418,Pivot!A:C,3,0),0)</f>
        <v>0</v>
      </c>
    </row>
    <row r="2419" spans="1:6" x14ac:dyDescent="0.25">
      <c r="A2419" s="68" t="s">
        <v>103</v>
      </c>
      <c r="B2419" s="69">
        <v>490934423</v>
      </c>
      <c r="C2419" s="68">
        <v>8901383887511</v>
      </c>
      <c r="D2419" s="69" t="s">
        <v>1637</v>
      </c>
      <c r="E2419" s="65">
        <f>IFERROR(VLOOKUP(C2419,Pivot!A:B,2,0),0)</f>
        <v>0</v>
      </c>
      <c r="F2419" s="65">
        <f>IFERROR(VLOOKUP(C2419,Pivot!A:C,3,0),0)</f>
        <v>0</v>
      </c>
    </row>
    <row r="2420" spans="1:6" x14ac:dyDescent="0.25">
      <c r="A2420" s="68" t="s">
        <v>103</v>
      </c>
      <c r="B2420" s="69">
        <v>490934424</v>
      </c>
      <c r="C2420" s="68">
        <v>8901383887528</v>
      </c>
      <c r="D2420" s="69" t="s">
        <v>1638</v>
      </c>
      <c r="E2420" s="65">
        <f>IFERROR(VLOOKUP(C2420,Pivot!A:B,2,0),0)</f>
        <v>0</v>
      </c>
      <c r="F2420" s="65">
        <f>IFERROR(VLOOKUP(C2420,Pivot!A:C,3,0),0)</f>
        <v>0</v>
      </c>
    </row>
    <row r="2421" spans="1:6" x14ac:dyDescent="0.25">
      <c r="A2421" s="68" t="s">
        <v>103</v>
      </c>
      <c r="B2421" s="69">
        <v>490934426</v>
      </c>
      <c r="C2421" s="68">
        <v>5011666718746</v>
      </c>
      <c r="D2421" s="69" t="s">
        <v>1639</v>
      </c>
      <c r="E2421" s="65">
        <f>IFERROR(VLOOKUP(C2421,Pivot!A:B,2,0),0)</f>
        <v>0</v>
      </c>
      <c r="F2421" s="65">
        <f>IFERROR(VLOOKUP(C2421,Pivot!A:C,3,0),0)</f>
        <v>0</v>
      </c>
    </row>
    <row r="2422" spans="1:6" x14ac:dyDescent="0.25">
      <c r="A2422" s="68" t="s">
        <v>103</v>
      </c>
      <c r="B2422" s="69">
        <v>490934426</v>
      </c>
      <c r="C2422" s="68">
        <v>5011666718753</v>
      </c>
      <c r="D2422" s="69" t="s">
        <v>1639</v>
      </c>
      <c r="E2422" s="65">
        <f>IFERROR(VLOOKUP(C2422,Pivot!A:B,2,0),0)</f>
        <v>0</v>
      </c>
      <c r="F2422" s="65">
        <f>IFERROR(VLOOKUP(C2422,Pivot!A:C,3,0),0)</f>
        <v>0</v>
      </c>
    </row>
    <row r="2423" spans="1:6" x14ac:dyDescent="0.25">
      <c r="A2423" s="68" t="s">
        <v>103</v>
      </c>
      <c r="B2423" s="69">
        <v>490934426</v>
      </c>
      <c r="C2423" s="68">
        <v>8901383887542</v>
      </c>
      <c r="D2423" s="69" t="s">
        <v>1639</v>
      </c>
      <c r="E2423" s="65">
        <f>IFERROR(VLOOKUP(C2423,Pivot!A:B,2,0),0)</f>
        <v>0</v>
      </c>
      <c r="F2423" s="65">
        <f>IFERROR(VLOOKUP(C2423,Pivot!A:C,3,0),0)</f>
        <v>0</v>
      </c>
    </row>
    <row r="2424" spans="1:6" x14ac:dyDescent="0.25">
      <c r="A2424" s="68" t="s">
        <v>103</v>
      </c>
      <c r="B2424" s="69">
        <v>490934447</v>
      </c>
      <c r="C2424" s="68">
        <v>8421408849</v>
      </c>
      <c r="D2424" s="69" t="s">
        <v>1640</v>
      </c>
      <c r="E2424" s="65">
        <f>IFERROR(VLOOKUP(C2424,Pivot!A:B,2,0),0)</f>
        <v>0</v>
      </c>
      <c r="F2424" s="65">
        <f>IFERROR(VLOOKUP(C2424,Pivot!A:C,3,0),0)</f>
        <v>0</v>
      </c>
    </row>
    <row r="2425" spans="1:6" x14ac:dyDescent="0.25">
      <c r="A2425" s="68" t="s">
        <v>103</v>
      </c>
      <c r="B2425" s="69">
        <v>490934800</v>
      </c>
      <c r="C2425" s="68">
        <v>8906022395334</v>
      </c>
      <c r="D2425" s="69" t="s">
        <v>1641</v>
      </c>
      <c r="E2425" s="65">
        <f>IFERROR(VLOOKUP(C2425,Pivot!A:B,2,0),0)</f>
        <v>0</v>
      </c>
      <c r="F2425" s="65">
        <f>IFERROR(VLOOKUP(C2425,Pivot!A:C,3,0),0)</f>
        <v>0</v>
      </c>
    </row>
    <row r="2426" spans="1:6" x14ac:dyDescent="0.25">
      <c r="A2426" s="68" t="s">
        <v>103</v>
      </c>
      <c r="B2426" s="69">
        <v>490936341</v>
      </c>
      <c r="C2426" s="68">
        <v>8906022394870</v>
      </c>
      <c r="D2426" s="69" t="s">
        <v>1642</v>
      </c>
      <c r="E2426" s="65">
        <f>IFERROR(VLOOKUP(C2426,Pivot!A:B,2,0),0)</f>
        <v>0</v>
      </c>
      <c r="F2426" s="65">
        <f>IFERROR(VLOOKUP(C2426,Pivot!A:C,3,0),0)</f>
        <v>0</v>
      </c>
    </row>
    <row r="2427" spans="1:6" x14ac:dyDescent="0.25">
      <c r="A2427" s="68" t="s">
        <v>103</v>
      </c>
      <c r="B2427" s="69">
        <v>490936342</v>
      </c>
      <c r="C2427" s="68">
        <v>8906022395280</v>
      </c>
      <c r="D2427" s="69" t="s">
        <v>1643</v>
      </c>
      <c r="E2427" s="65">
        <f>IFERROR(VLOOKUP(C2427,Pivot!A:B,2,0),0)</f>
        <v>0</v>
      </c>
      <c r="F2427" s="65">
        <f>IFERROR(VLOOKUP(C2427,Pivot!A:C,3,0),0)</f>
        <v>0</v>
      </c>
    </row>
    <row r="2428" spans="1:6" x14ac:dyDescent="0.25">
      <c r="A2428" s="68" t="s">
        <v>103</v>
      </c>
      <c r="B2428" s="69">
        <v>490936343</v>
      </c>
      <c r="C2428" s="68">
        <v>8906022392463</v>
      </c>
      <c r="D2428" s="69" t="s">
        <v>1644</v>
      </c>
      <c r="E2428" s="65">
        <f>IFERROR(VLOOKUP(C2428,Pivot!A:B,2,0),0)</f>
        <v>0</v>
      </c>
      <c r="F2428" s="65">
        <f>IFERROR(VLOOKUP(C2428,Pivot!A:C,3,0),0)</f>
        <v>0</v>
      </c>
    </row>
    <row r="2429" spans="1:6" x14ac:dyDescent="0.25">
      <c r="A2429" s="68" t="s">
        <v>103</v>
      </c>
      <c r="B2429" s="69">
        <v>490936584</v>
      </c>
      <c r="C2429" s="68">
        <v>6942138930443</v>
      </c>
      <c r="D2429" s="69" t="s">
        <v>1645</v>
      </c>
      <c r="E2429" s="65">
        <f>IFERROR(VLOOKUP(C2429,Pivot!A:B,2,0),0)</f>
        <v>0</v>
      </c>
      <c r="F2429" s="65">
        <f>IFERROR(VLOOKUP(C2429,Pivot!A:C,3,0),0)</f>
        <v>0</v>
      </c>
    </row>
    <row r="2430" spans="1:6" x14ac:dyDescent="0.25">
      <c r="A2430" s="68" t="s">
        <v>103</v>
      </c>
      <c r="B2430" s="69">
        <v>490936585</v>
      </c>
      <c r="C2430" s="68">
        <v>6942138930450</v>
      </c>
      <c r="D2430" s="69" t="s">
        <v>1646</v>
      </c>
      <c r="E2430" s="65">
        <f>IFERROR(VLOOKUP(C2430,Pivot!A:B,2,0),0)</f>
        <v>0</v>
      </c>
      <c r="F2430" s="65">
        <f>IFERROR(VLOOKUP(C2430,Pivot!A:C,3,0),0)</f>
        <v>0</v>
      </c>
    </row>
    <row r="2431" spans="1:6" x14ac:dyDescent="0.25">
      <c r="A2431" s="68" t="s">
        <v>103</v>
      </c>
      <c r="B2431" s="69">
        <v>490936586</v>
      </c>
      <c r="C2431" s="68">
        <v>6942138930511</v>
      </c>
      <c r="D2431" s="69" t="s">
        <v>1647</v>
      </c>
      <c r="E2431" s="65">
        <f>IFERROR(VLOOKUP(C2431,Pivot!A:B,2,0),0)</f>
        <v>0</v>
      </c>
      <c r="F2431" s="65">
        <f>IFERROR(VLOOKUP(C2431,Pivot!A:C,3,0),0)</f>
        <v>0</v>
      </c>
    </row>
    <row r="2432" spans="1:6" x14ac:dyDescent="0.25">
      <c r="A2432" s="68" t="s">
        <v>103</v>
      </c>
      <c r="B2432" s="69">
        <v>490936591</v>
      </c>
      <c r="C2432" s="68">
        <v>6942138917840</v>
      </c>
      <c r="D2432" s="69" t="s">
        <v>1648</v>
      </c>
      <c r="E2432" s="65">
        <f>IFERROR(VLOOKUP(C2432,Pivot!A:B,2,0),0)</f>
        <v>0</v>
      </c>
      <c r="F2432" s="65">
        <f>IFERROR(VLOOKUP(C2432,Pivot!A:C,3,0),0)</f>
        <v>0</v>
      </c>
    </row>
    <row r="2433" spans="1:6" x14ac:dyDescent="0.25">
      <c r="A2433" s="68" t="s">
        <v>103</v>
      </c>
      <c r="B2433" s="69">
        <v>490936591</v>
      </c>
      <c r="C2433" s="68">
        <v>6942138960259</v>
      </c>
      <c r="D2433" s="69" t="s">
        <v>1648</v>
      </c>
      <c r="E2433" s="65">
        <f>IFERROR(VLOOKUP(C2433,Pivot!A:B,2,0),0)</f>
        <v>0</v>
      </c>
      <c r="F2433" s="65">
        <f>IFERROR(VLOOKUP(C2433,Pivot!A:C,3,0),0)</f>
        <v>0</v>
      </c>
    </row>
    <row r="2434" spans="1:6" x14ac:dyDescent="0.25">
      <c r="A2434" s="68" t="s">
        <v>103</v>
      </c>
      <c r="B2434" s="69">
        <v>490936592</v>
      </c>
      <c r="C2434" s="68">
        <v>6942138900354</v>
      </c>
      <c r="D2434" s="69" t="s">
        <v>1649</v>
      </c>
      <c r="E2434" s="65">
        <f>IFERROR(VLOOKUP(C2434,Pivot!A:B,2,0),0)</f>
        <v>0</v>
      </c>
      <c r="F2434" s="65">
        <f>IFERROR(VLOOKUP(C2434,Pivot!A:C,3,0),0)</f>
        <v>0</v>
      </c>
    </row>
    <row r="2435" spans="1:6" x14ac:dyDescent="0.25">
      <c r="A2435" s="68" t="s">
        <v>103</v>
      </c>
      <c r="B2435" s="69">
        <v>490937013</v>
      </c>
      <c r="C2435" s="68">
        <v>4893338070502</v>
      </c>
      <c r="D2435" s="69" t="s">
        <v>1650</v>
      </c>
      <c r="E2435" s="65">
        <f>IFERROR(VLOOKUP(C2435,Pivot!A:B,2,0),0)</f>
        <v>0</v>
      </c>
      <c r="F2435" s="65">
        <f>IFERROR(VLOOKUP(C2435,Pivot!A:C,3,0),0)</f>
        <v>0</v>
      </c>
    </row>
    <row r="2436" spans="1:6" x14ac:dyDescent="0.25">
      <c r="A2436" s="68" t="s">
        <v>103</v>
      </c>
      <c r="B2436" s="69">
        <v>490937014</v>
      </c>
      <c r="C2436" s="68">
        <v>4893338070601</v>
      </c>
      <c r="D2436" s="69" t="s">
        <v>1651</v>
      </c>
      <c r="E2436" s="65">
        <f>IFERROR(VLOOKUP(C2436,Pivot!A:B,2,0),0)</f>
        <v>0</v>
      </c>
      <c r="F2436" s="65">
        <f>IFERROR(VLOOKUP(C2436,Pivot!A:C,3,0),0)</f>
        <v>0</v>
      </c>
    </row>
    <row r="2437" spans="1:6" x14ac:dyDescent="0.25">
      <c r="A2437" s="68" t="s">
        <v>103</v>
      </c>
      <c r="B2437" s="69">
        <v>490937015</v>
      </c>
      <c r="C2437" s="68">
        <v>4893338083502</v>
      </c>
      <c r="D2437" s="69" t="s">
        <v>1652</v>
      </c>
      <c r="E2437" s="65">
        <f>IFERROR(VLOOKUP(C2437,Pivot!A:B,2,0),0)</f>
        <v>0</v>
      </c>
      <c r="F2437" s="65">
        <f>IFERROR(VLOOKUP(C2437,Pivot!A:C,3,0),0)</f>
        <v>0</v>
      </c>
    </row>
    <row r="2438" spans="1:6" x14ac:dyDescent="0.25">
      <c r="A2438" s="68" t="s">
        <v>103</v>
      </c>
      <c r="B2438" s="69">
        <v>490937017</v>
      </c>
      <c r="C2438" s="68">
        <v>4893338490010</v>
      </c>
      <c r="D2438" s="69" t="s">
        <v>1653</v>
      </c>
      <c r="E2438" s="65">
        <f>IFERROR(VLOOKUP(C2438,Pivot!A:B,2,0),0)</f>
        <v>0</v>
      </c>
      <c r="F2438" s="65">
        <f>IFERROR(VLOOKUP(C2438,Pivot!A:C,3,0),0)</f>
        <v>0</v>
      </c>
    </row>
    <row r="2439" spans="1:6" x14ac:dyDescent="0.25">
      <c r="A2439" s="68" t="s">
        <v>103</v>
      </c>
      <c r="B2439" s="69">
        <v>490937018</v>
      </c>
      <c r="C2439" s="68">
        <v>4893338490034</v>
      </c>
      <c r="D2439" s="69" t="s">
        <v>1654</v>
      </c>
      <c r="E2439" s="65">
        <f>IFERROR(VLOOKUP(C2439,Pivot!A:B,2,0),0)</f>
        <v>0</v>
      </c>
      <c r="F2439" s="65">
        <f>IFERROR(VLOOKUP(C2439,Pivot!A:C,3,0),0)</f>
        <v>0</v>
      </c>
    </row>
    <row r="2440" spans="1:6" x14ac:dyDescent="0.25">
      <c r="A2440" s="68" t="s">
        <v>103</v>
      </c>
      <c r="B2440" s="69">
        <v>490937019</v>
      </c>
      <c r="C2440" s="68">
        <v>4893338490058</v>
      </c>
      <c r="D2440" s="69" t="s">
        <v>1655</v>
      </c>
      <c r="E2440" s="65">
        <f>IFERROR(VLOOKUP(C2440,Pivot!A:B,2,0),0)</f>
        <v>0</v>
      </c>
      <c r="F2440" s="65">
        <f>IFERROR(VLOOKUP(C2440,Pivot!A:C,3,0),0)</f>
        <v>0</v>
      </c>
    </row>
    <row r="2441" spans="1:6" x14ac:dyDescent="0.25">
      <c r="A2441" s="68" t="s">
        <v>103</v>
      </c>
      <c r="B2441" s="69">
        <v>490941015</v>
      </c>
      <c r="C2441" s="68">
        <v>21105033434</v>
      </c>
      <c r="D2441" s="69" t="s">
        <v>1656</v>
      </c>
      <c r="E2441" s="65">
        <f>IFERROR(VLOOKUP(C2441,Pivot!A:B,2,0),0)</f>
        <v>0</v>
      </c>
      <c r="F2441" s="65">
        <f>IFERROR(VLOOKUP(C2441,Pivot!A:C,3,0),0)</f>
        <v>0</v>
      </c>
    </row>
    <row r="2442" spans="1:6" x14ac:dyDescent="0.25">
      <c r="A2442" s="68" t="s">
        <v>103</v>
      </c>
      <c r="B2442" s="69">
        <v>490941050</v>
      </c>
      <c r="C2442" s="68">
        <v>738339736405</v>
      </c>
      <c r="D2442" s="69" t="s">
        <v>1657</v>
      </c>
      <c r="E2442" s="65">
        <f>IFERROR(VLOOKUP(C2442,Pivot!A:B,2,0),0)</f>
        <v>0</v>
      </c>
      <c r="F2442" s="65">
        <f>IFERROR(VLOOKUP(C2442,Pivot!A:C,3,0),0)</f>
        <v>0</v>
      </c>
    </row>
    <row r="2443" spans="1:6" x14ac:dyDescent="0.25">
      <c r="A2443" s="68" t="s">
        <v>103</v>
      </c>
      <c r="B2443" s="69">
        <v>490941058</v>
      </c>
      <c r="C2443" s="68">
        <v>8007905023327</v>
      </c>
      <c r="D2443" s="69" t="s">
        <v>1658</v>
      </c>
      <c r="E2443" s="65">
        <f>IFERROR(VLOOKUP(C2443,Pivot!A:B,2,0),0)</f>
        <v>0</v>
      </c>
      <c r="F2443" s="65">
        <f>IFERROR(VLOOKUP(C2443,Pivot!A:C,3,0),0)</f>
        <v>0</v>
      </c>
    </row>
    <row r="2444" spans="1:6" x14ac:dyDescent="0.25">
      <c r="A2444" s="68" t="s">
        <v>103</v>
      </c>
      <c r="B2444" s="69">
        <v>490941066</v>
      </c>
      <c r="C2444" s="68">
        <v>8007905052440</v>
      </c>
      <c r="D2444" s="69" t="s">
        <v>1659</v>
      </c>
      <c r="E2444" s="65">
        <f>IFERROR(VLOOKUP(C2444,Pivot!A:B,2,0),0)</f>
        <v>0</v>
      </c>
      <c r="F2444" s="65">
        <f>IFERROR(VLOOKUP(C2444,Pivot!A:C,3,0),0)</f>
        <v>0</v>
      </c>
    </row>
    <row r="2445" spans="1:6" x14ac:dyDescent="0.25">
      <c r="A2445" s="68" t="s">
        <v>103</v>
      </c>
      <c r="B2445" s="69">
        <v>490941078</v>
      </c>
      <c r="C2445" s="68">
        <v>4006592451363</v>
      </c>
      <c r="D2445" s="69" t="s">
        <v>1660</v>
      </c>
      <c r="E2445" s="65">
        <f>IFERROR(VLOOKUP(C2445,Pivot!A:B,2,0),0)</f>
        <v>0</v>
      </c>
      <c r="F2445" s="65">
        <f>IFERROR(VLOOKUP(C2445,Pivot!A:C,3,0),0)</f>
        <v>0</v>
      </c>
    </row>
    <row r="2446" spans="1:6" x14ac:dyDescent="0.25">
      <c r="A2446" s="68" t="s">
        <v>103</v>
      </c>
      <c r="B2446" s="69">
        <v>490941409</v>
      </c>
      <c r="C2446" s="68">
        <v>8421134160262</v>
      </c>
      <c r="D2446" s="69" t="s">
        <v>1661</v>
      </c>
      <c r="E2446" s="65">
        <f>IFERROR(VLOOKUP(C2446,Pivot!A:B,2,0),0)</f>
        <v>0</v>
      </c>
      <c r="F2446" s="65">
        <f>IFERROR(VLOOKUP(C2446,Pivot!A:C,3,0),0)</f>
        <v>0</v>
      </c>
    </row>
    <row r="2447" spans="1:6" x14ac:dyDescent="0.25">
      <c r="A2447" s="68" t="s">
        <v>103</v>
      </c>
      <c r="B2447" s="69">
        <v>490941448</v>
      </c>
      <c r="C2447" s="68">
        <v>4893993120475</v>
      </c>
      <c r="D2447" s="69" t="s">
        <v>1662</v>
      </c>
      <c r="E2447" s="65">
        <f>IFERROR(VLOOKUP(C2447,Pivot!A:B,2,0),0)</f>
        <v>0</v>
      </c>
      <c r="F2447" s="65">
        <f>IFERROR(VLOOKUP(C2447,Pivot!A:C,3,0),0)</f>
        <v>0</v>
      </c>
    </row>
    <row r="2448" spans="1:6" x14ac:dyDescent="0.25">
      <c r="A2448" s="68" t="s">
        <v>103</v>
      </c>
      <c r="B2448" s="69">
        <v>490941448</v>
      </c>
      <c r="C2448" s="68">
        <v>490941448</v>
      </c>
      <c r="D2448" s="69" t="s">
        <v>1662</v>
      </c>
      <c r="E2448" s="65">
        <f>IFERROR(VLOOKUP(C2448,Pivot!A:B,2,0),0)</f>
        <v>0</v>
      </c>
      <c r="F2448" s="65">
        <f>IFERROR(VLOOKUP(C2448,Pivot!A:C,3,0),0)</f>
        <v>0</v>
      </c>
    </row>
    <row r="2449" spans="1:6" x14ac:dyDescent="0.25">
      <c r="A2449" s="68" t="s">
        <v>103</v>
      </c>
      <c r="B2449" s="69">
        <v>490941449</v>
      </c>
      <c r="C2449" s="68">
        <v>4893993120482</v>
      </c>
      <c r="D2449" s="69" t="s">
        <v>1663</v>
      </c>
      <c r="E2449" s="65">
        <f>IFERROR(VLOOKUP(C2449,Pivot!A:B,2,0),0)</f>
        <v>0</v>
      </c>
      <c r="F2449" s="65">
        <f>IFERROR(VLOOKUP(C2449,Pivot!A:C,3,0),0)</f>
        <v>0</v>
      </c>
    </row>
    <row r="2450" spans="1:6" x14ac:dyDescent="0.25">
      <c r="A2450" s="68" t="s">
        <v>103</v>
      </c>
      <c r="B2450" s="69">
        <v>490942708</v>
      </c>
      <c r="C2450" s="68">
        <v>8901286858519</v>
      </c>
      <c r="D2450" s="69" t="s">
        <v>1664</v>
      </c>
      <c r="E2450" s="65">
        <f>IFERROR(VLOOKUP(C2450,Pivot!A:B,2,0),0)</f>
        <v>0</v>
      </c>
      <c r="F2450" s="65">
        <f>IFERROR(VLOOKUP(C2450,Pivot!A:C,3,0),0)</f>
        <v>0</v>
      </c>
    </row>
    <row r="2451" spans="1:6" x14ac:dyDescent="0.25">
      <c r="A2451" s="68" t="s">
        <v>103</v>
      </c>
      <c r="B2451" s="69">
        <v>490949828</v>
      </c>
      <c r="C2451" s="68">
        <v>4005556125531</v>
      </c>
      <c r="D2451" s="69" t="s">
        <v>1665</v>
      </c>
      <c r="E2451" s="65">
        <f>IFERROR(VLOOKUP(C2451,Pivot!A:B,2,0),0)</f>
        <v>0</v>
      </c>
      <c r="F2451" s="65">
        <f>IFERROR(VLOOKUP(C2451,Pivot!A:C,3,0),0)</f>
        <v>0</v>
      </c>
    </row>
    <row r="2452" spans="1:6" x14ac:dyDescent="0.25">
      <c r="A2452" s="68" t="s">
        <v>103</v>
      </c>
      <c r="B2452" s="69">
        <v>490949860</v>
      </c>
      <c r="C2452" s="68">
        <v>4006874008025</v>
      </c>
      <c r="D2452" s="69" t="s">
        <v>1666</v>
      </c>
      <c r="E2452" s="65">
        <f>IFERROR(VLOOKUP(C2452,Pivot!A:B,2,0),0)</f>
        <v>0</v>
      </c>
      <c r="F2452" s="65">
        <f>IFERROR(VLOOKUP(C2452,Pivot!A:C,3,0),0)</f>
        <v>0</v>
      </c>
    </row>
    <row r="2453" spans="1:6" x14ac:dyDescent="0.25">
      <c r="A2453" s="68" t="s">
        <v>103</v>
      </c>
      <c r="B2453" s="69">
        <v>490949867</v>
      </c>
      <c r="C2453" s="68">
        <v>4006874008704</v>
      </c>
      <c r="D2453" s="69" t="s">
        <v>1667</v>
      </c>
      <c r="E2453" s="65">
        <f>IFERROR(VLOOKUP(C2453,Pivot!A:B,2,0),0)</f>
        <v>0</v>
      </c>
      <c r="F2453" s="65">
        <f>IFERROR(VLOOKUP(C2453,Pivot!A:C,3,0),0)</f>
        <v>0</v>
      </c>
    </row>
    <row r="2454" spans="1:6" x14ac:dyDescent="0.25">
      <c r="A2454" s="68" t="s">
        <v>103</v>
      </c>
      <c r="B2454" s="69">
        <v>490949870</v>
      </c>
      <c r="C2454" s="68">
        <v>4006874008735</v>
      </c>
      <c r="D2454" s="69" t="s">
        <v>1668</v>
      </c>
      <c r="E2454" s="65">
        <f>IFERROR(VLOOKUP(C2454,Pivot!A:B,2,0),0)</f>
        <v>0</v>
      </c>
      <c r="F2454" s="65">
        <f>IFERROR(VLOOKUP(C2454,Pivot!A:C,3,0),0)</f>
        <v>0</v>
      </c>
    </row>
    <row r="2455" spans="1:6" x14ac:dyDescent="0.25">
      <c r="A2455" s="68" t="s">
        <v>103</v>
      </c>
      <c r="B2455" s="69">
        <v>490949876</v>
      </c>
      <c r="C2455" s="68">
        <v>4006874010158</v>
      </c>
      <c r="D2455" s="69" t="s">
        <v>1669</v>
      </c>
      <c r="E2455" s="65">
        <f>IFERROR(VLOOKUP(C2455,Pivot!A:B,2,0),0)</f>
        <v>0</v>
      </c>
      <c r="F2455" s="65">
        <f>IFERROR(VLOOKUP(C2455,Pivot!A:C,3,0),0)</f>
        <v>0</v>
      </c>
    </row>
    <row r="2456" spans="1:6" x14ac:dyDescent="0.25">
      <c r="A2456" s="68" t="s">
        <v>103</v>
      </c>
      <c r="B2456" s="69">
        <v>490949884</v>
      </c>
      <c r="C2456" s="68">
        <v>4006874010714</v>
      </c>
      <c r="D2456" s="69" t="s">
        <v>1670</v>
      </c>
      <c r="E2456" s="65">
        <f>IFERROR(VLOOKUP(C2456,Pivot!A:B,2,0),0)</f>
        <v>0</v>
      </c>
      <c r="F2456" s="65">
        <f>IFERROR(VLOOKUP(C2456,Pivot!A:C,3,0),0)</f>
        <v>0</v>
      </c>
    </row>
    <row r="2457" spans="1:6" x14ac:dyDescent="0.25">
      <c r="A2457" s="68" t="s">
        <v>103</v>
      </c>
      <c r="B2457" s="69">
        <v>490949890</v>
      </c>
      <c r="C2457" s="68">
        <v>4006874013166</v>
      </c>
      <c r="D2457" s="69" t="s">
        <v>1671</v>
      </c>
      <c r="E2457" s="65">
        <f>IFERROR(VLOOKUP(C2457,Pivot!A:B,2,0),0)</f>
        <v>0</v>
      </c>
      <c r="F2457" s="65">
        <f>IFERROR(VLOOKUP(C2457,Pivot!A:C,3,0),0)</f>
        <v>0</v>
      </c>
    </row>
    <row r="2458" spans="1:6" x14ac:dyDescent="0.25">
      <c r="A2458" s="68" t="s">
        <v>103</v>
      </c>
      <c r="B2458" s="69">
        <v>490949894</v>
      </c>
      <c r="C2458" s="68">
        <v>4006874013227</v>
      </c>
      <c r="D2458" s="69" t="s">
        <v>1672</v>
      </c>
      <c r="E2458" s="65">
        <f>IFERROR(VLOOKUP(C2458,Pivot!A:B,2,0),0)</f>
        <v>0</v>
      </c>
      <c r="F2458" s="65">
        <f>IFERROR(VLOOKUP(C2458,Pivot!A:C,3,0),0)</f>
        <v>0</v>
      </c>
    </row>
    <row r="2459" spans="1:6" x14ac:dyDescent="0.25">
      <c r="A2459" s="68" t="s">
        <v>103</v>
      </c>
      <c r="B2459" s="69">
        <v>490949916</v>
      </c>
      <c r="C2459" s="68">
        <v>4006874014422</v>
      </c>
      <c r="D2459" s="69" t="s">
        <v>1673</v>
      </c>
      <c r="E2459" s="65">
        <f>IFERROR(VLOOKUP(C2459,Pivot!A:B,2,0),0)</f>
        <v>0</v>
      </c>
      <c r="F2459" s="65">
        <f>IFERROR(VLOOKUP(C2459,Pivot!A:C,3,0),0)</f>
        <v>0</v>
      </c>
    </row>
    <row r="2460" spans="1:6" x14ac:dyDescent="0.25">
      <c r="A2460" s="68" t="s">
        <v>103</v>
      </c>
      <c r="B2460" s="69">
        <v>490949928</v>
      </c>
      <c r="C2460" s="68">
        <v>4006874016112</v>
      </c>
      <c r="D2460" s="69" t="s">
        <v>1674</v>
      </c>
      <c r="E2460" s="65">
        <f>IFERROR(VLOOKUP(C2460,Pivot!A:B,2,0),0)</f>
        <v>0</v>
      </c>
      <c r="F2460" s="65">
        <f>IFERROR(VLOOKUP(C2460,Pivot!A:C,3,0),0)</f>
        <v>0</v>
      </c>
    </row>
    <row r="2461" spans="1:6" x14ac:dyDescent="0.25">
      <c r="A2461" s="68" t="s">
        <v>103</v>
      </c>
      <c r="B2461" s="69">
        <v>490949929</v>
      </c>
      <c r="C2461" s="68">
        <v>4006874016136</v>
      </c>
      <c r="D2461" s="69" t="s">
        <v>1675</v>
      </c>
      <c r="E2461" s="65">
        <f>IFERROR(VLOOKUP(C2461,Pivot!A:B,2,0),0)</f>
        <v>0</v>
      </c>
      <c r="F2461" s="65">
        <f>IFERROR(VLOOKUP(C2461,Pivot!A:C,3,0),0)</f>
        <v>0</v>
      </c>
    </row>
    <row r="2462" spans="1:6" x14ac:dyDescent="0.25">
      <c r="A2462" s="68" t="s">
        <v>103</v>
      </c>
      <c r="B2462" s="69">
        <v>490949938</v>
      </c>
      <c r="C2462" s="68">
        <v>4006874016570</v>
      </c>
      <c r="D2462" s="69" t="s">
        <v>1676</v>
      </c>
      <c r="E2462" s="65">
        <f>IFERROR(VLOOKUP(C2462,Pivot!A:B,2,0),0)</f>
        <v>0</v>
      </c>
      <c r="F2462" s="65">
        <f>IFERROR(VLOOKUP(C2462,Pivot!A:C,3,0),0)</f>
        <v>0</v>
      </c>
    </row>
    <row r="2463" spans="1:6" x14ac:dyDescent="0.25">
      <c r="A2463" s="68" t="s">
        <v>103</v>
      </c>
      <c r="B2463" s="69">
        <v>490949942</v>
      </c>
      <c r="C2463" s="68">
        <v>4006874016617</v>
      </c>
      <c r="D2463" s="69" t="s">
        <v>1677</v>
      </c>
      <c r="E2463" s="65">
        <f>IFERROR(VLOOKUP(C2463,Pivot!A:B,2,0),0)</f>
        <v>0</v>
      </c>
      <c r="F2463" s="65">
        <f>IFERROR(VLOOKUP(C2463,Pivot!A:C,3,0),0)</f>
        <v>0</v>
      </c>
    </row>
    <row r="2464" spans="1:6" x14ac:dyDescent="0.25">
      <c r="A2464" s="68" t="s">
        <v>103</v>
      </c>
      <c r="B2464" s="69">
        <v>490949990</v>
      </c>
      <c r="C2464" s="68">
        <v>5702014836129</v>
      </c>
      <c r="D2464" s="69" t="s">
        <v>1678</v>
      </c>
      <c r="E2464" s="65">
        <f>IFERROR(VLOOKUP(C2464,Pivot!A:B,2,0),0)</f>
        <v>0</v>
      </c>
      <c r="F2464" s="65">
        <f>IFERROR(VLOOKUP(C2464,Pivot!A:C,3,0),0)</f>
        <v>0</v>
      </c>
    </row>
    <row r="2465" spans="1:6" x14ac:dyDescent="0.25">
      <c r="A2465" s="68" t="s">
        <v>103</v>
      </c>
      <c r="B2465" s="69">
        <v>490950636</v>
      </c>
      <c r="C2465" s="68">
        <v>731346142108</v>
      </c>
      <c r="D2465" s="69" t="s">
        <v>1679</v>
      </c>
      <c r="E2465" s="65">
        <f>IFERROR(VLOOKUP(C2465,Pivot!A:B,2,0),0)</f>
        <v>0</v>
      </c>
      <c r="F2465" s="65">
        <f>IFERROR(VLOOKUP(C2465,Pivot!A:C,3,0),0)</f>
        <v>0</v>
      </c>
    </row>
    <row r="2466" spans="1:6" x14ac:dyDescent="0.25">
      <c r="A2466" s="68" t="s">
        <v>103</v>
      </c>
      <c r="B2466" s="69">
        <v>490950650</v>
      </c>
      <c r="C2466" s="68">
        <v>8901383887320</v>
      </c>
      <c r="D2466" s="69" t="s">
        <v>1680</v>
      </c>
      <c r="E2466" s="65">
        <f>IFERROR(VLOOKUP(C2466,Pivot!A:B,2,0),0)</f>
        <v>0</v>
      </c>
      <c r="F2466" s="65">
        <f>IFERROR(VLOOKUP(C2466,Pivot!A:C,3,0),0)</f>
        <v>0</v>
      </c>
    </row>
    <row r="2467" spans="1:6" x14ac:dyDescent="0.25">
      <c r="A2467" s="68" t="s">
        <v>103</v>
      </c>
      <c r="B2467" s="69">
        <v>490950658</v>
      </c>
      <c r="C2467" s="68">
        <v>71662046163</v>
      </c>
      <c r="D2467" s="69" t="s">
        <v>1681</v>
      </c>
      <c r="E2467" s="65">
        <f>IFERROR(VLOOKUP(C2467,Pivot!A:B,2,0),0)</f>
        <v>0</v>
      </c>
      <c r="F2467" s="65">
        <f>IFERROR(VLOOKUP(C2467,Pivot!A:C,3,0),0)</f>
        <v>0</v>
      </c>
    </row>
    <row r="2468" spans="1:6" x14ac:dyDescent="0.25">
      <c r="A2468" s="68" t="s">
        <v>103</v>
      </c>
      <c r="B2468" s="69">
        <v>490950659</v>
      </c>
      <c r="C2468" s="68">
        <v>71662046286</v>
      </c>
      <c r="D2468" s="69" t="s">
        <v>1682</v>
      </c>
      <c r="E2468" s="65">
        <f>IFERROR(VLOOKUP(C2468,Pivot!A:B,2,0),0)</f>
        <v>0</v>
      </c>
      <c r="F2468" s="65">
        <f>IFERROR(VLOOKUP(C2468,Pivot!A:C,3,0),0)</f>
        <v>0</v>
      </c>
    </row>
    <row r="2469" spans="1:6" x14ac:dyDescent="0.25">
      <c r="A2469" s="68" t="s">
        <v>103</v>
      </c>
      <c r="B2469" s="69">
        <v>490950663</v>
      </c>
      <c r="C2469" s="68">
        <v>71662505042</v>
      </c>
      <c r="D2469" s="69" t="s">
        <v>1683</v>
      </c>
      <c r="E2469" s="65">
        <f>IFERROR(VLOOKUP(C2469,Pivot!A:B,2,0),0)</f>
        <v>0</v>
      </c>
      <c r="F2469" s="65">
        <f>IFERROR(VLOOKUP(C2469,Pivot!A:C,3,0),0)</f>
        <v>0</v>
      </c>
    </row>
    <row r="2470" spans="1:6" x14ac:dyDescent="0.25">
      <c r="A2470" s="68" t="s">
        <v>103</v>
      </c>
      <c r="B2470" s="69">
        <v>490950664</v>
      </c>
      <c r="C2470" s="68">
        <v>71662874094</v>
      </c>
      <c r="D2470" s="69" t="s">
        <v>1684</v>
      </c>
      <c r="E2470" s="65">
        <f>IFERROR(VLOOKUP(C2470,Pivot!A:B,2,0),0)</f>
        <v>0</v>
      </c>
      <c r="F2470" s="65">
        <f>IFERROR(VLOOKUP(C2470,Pivot!A:C,3,0),0)</f>
        <v>0</v>
      </c>
    </row>
    <row r="2471" spans="1:6" x14ac:dyDescent="0.25">
      <c r="A2471" s="68" t="s">
        <v>103</v>
      </c>
      <c r="B2471" s="69">
        <v>490950665</v>
      </c>
      <c r="C2471" s="68">
        <v>71662095055</v>
      </c>
      <c r="D2471" s="69" t="s">
        <v>1685</v>
      </c>
      <c r="E2471" s="65">
        <f>IFERROR(VLOOKUP(C2471,Pivot!A:B,2,0),0)</f>
        <v>0</v>
      </c>
      <c r="F2471" s="65">
        <f>IFERROR(VLOOKUP(C2471,Pivot!A:C,3,0),0)</f>
        <v>0</v>
      </c>
    </row>
    <row r="2472" spans="1:6" x14ac:dyDescent="0.25">
      <c r="A2472" s="68" t="s">
        <v>103</v>
      </c>
      <c r="B2472" s="69">
        <v>490950667</v>
      </c>
      <c r="C2472" s="68">
        <v>71662111298</v>
      </c>
      <c r="D2472" s="69" t="s">
        <v>1686</v>
      </c>
      <c r="E2472" s="65">
        <f>IFERROR(VLOOKUP(C2472,Pivot!A:B,2,0),0)</f>
        <v>0</v>
      </c>
      <c r="F2472" s="65">
        <f>IFERROR(VLOOKUP(C2472,Pivot!A:C,3,0),0)</f>
        <v>0</v>
      </c>
    </row>
    <row r="2473" spans="1:6" x14ac:dyDescent="0.25">
      <c r="A2473" s="68" t="s">
        <v>103</v>
      </c>
      <c r="B2473" s="69">
        <v>490950699</v>
      </c>
      <c r="C2473" s="68">
        <v>737412936510</v>
      </c>
      <c r="D2473" s="69" t="s">
        <v>1687</v>
      </c>
      <c r="E2473" s="65">
        <f>IFERROR(VLOOKUP(C2473,Pivot!A:B,2,0),0)</f>
        <v>0</v>
      </c>
      <c r="F2473" s="65">
        <f>IFERROR(VLOOKUP(C2473,Pivot!A:C,3,0),0)</f>
        <v>0</v>
      </c>
    </row>
    <row r="2474" spans="1:6" x14ac:dyDescent="0.25">
      <c r="A2474" s="68" t="s">
        <v>103</v>
      </c>
      <c r="B2474" s="69">
        <v>490950699</v>
      </c>
      <c r="C2474" s="68">
        <v>737412992639</v>
      </c>
      <c r="D2474" s="69" t="s">
        <v>1687</v>
      </c>
      <c r="E2474" s="65">
        <f>IFERROR(VLOOKUP(C2474,Pivot!A:B,2,0),0)</f>
        <v>0</v>
      </c>
      <c r="F2474" s="65">
        <f>IFERROR(VLOOKUP(C2474,Pivot!A:C,3,0),0)</f>
        <v>0</v>
      </c>
    </row>
    <row r="2475" spans="1:6" x14ac:dyDescent="0.25">
      <c r="A2475" s="68" t="s">
        <v>103</v>
      </c>
      <c r="B2475" s="69">
        <v>490954132</v>
      </c>
      <c r="C2475" s="68">
        <v>490954132</v>
      </c>
      <c r="D2475" s="69" t="s">
        <v>1688</v>
      </c>
      <c r="E2475" s="65">
        <f>IFERROR(VLOOKUP(C2475,Pivot!A:B,2,0),0)</f>
        <v>0</v>
      </c>
      <c r="F2475" s="65">
        <f>IFERROR(VLOOKUP(C2475,Pivot!A:C,3,0),0)</f>
        <v>0</v>
      </c>
    </row>
    <row r="2476" spans="1:6" x14ac:dyDescent="0.25">
      <c r="A2476" s="68" t="s">
        <v>103</v>
      </c>
      <c r="B2476" s="69">
        <v>490954140</v>
      </c>
      <c r="C2476" s="68">
        <v>8901736041003</v>
      </c>
      <c r="D2476" s="69" t="s">
        <v>1689</v>
      </c>
      <c r="E2476" s="65">
        <f>IFERROR(VLOOKUP(C2476,Pivot!A:B,2,0),0)</f>
        <v>0</v>
      </c>
      <c r="F2476" s="65">
        <f>IFERROR(VLOOKUP(C2476,Pivot!A:C,3,0),0)</f>
        <v>0</v>
      </c>
    </row>
    <row r="2477" spans="1:6" x14ac:dyDescent="0.25">
      <c r="A2477" s="68" t="s">
        <v>103</v>
      </c>
      <c r="B2477" s="69">
        <v>490954145</v>
      </c>
      <c r="C2477" s="68">
        <v>8901736041058</v>
      </c>
      <c r="D2477" s="69" t="s">
        <v>1690</v>
      </c>
      <c r="E2477" s="65">
        <f>IFERROR(VLOOKUP(C2477,Pivot!A:B,2,0),0)</f>
        <v>0</v>
      </c>
      <c r="F2477" s="65">
        <f>IFERROR(VLOOKUP(C2477,Pivot!A:C,3,0),0)</f>
        <v>0</v>
      </c>
    </row>
    <row r="2478" spans="1:6" x14ac:dyDescent="0.25">
      <c r="A2478" s="68" t="s">
        <v>103</v>
      </c>
      <c r="B2478" s="69">
        <v>490954150</v>
      </c>
      <c r="C2478" s="68">
        <v>731346066619</v>
      </c>
      <c r="D2478" s="69" t="s">
        <v>1691</v>
      </c>
      <c r="E2478" s="65">
        <f>IFERROR(VLOOKUP(C2478,Pivot!A:B,2,0),0)</f>
        <v>0</v>
      </c>
      <c r="F2478" s="65">
        <f>IFERROR(VLOOKUP(C2478,Pivot!A:C,3,0),0)</f>
        <v>0</v>
      </c>
    </row>
    <row r="2479" spans="1:6" x14ac:dyDescent="0.25">
      <c r="A2479" s="68" t="s">
        <v>103</v>
      </c>
      <c r="B2479" s="69">
        <v>490954152</v>
      </c>
      <c r="C2479" s="68">
        <v>731346141903</v>
      </c>
      <c r="D2479" s="69" t="s">
        <v>1692</v>
      </c>
      <c r="E2479" s="65">
        <f>IFERROR(VLOOKUP(C2479,Pivot!A:B,2,0),0)</f>
        <v>0</v>
      </c>
      <c r="F2479" s="65">
        <f>IFERROR(VLOOKUP(C2479,Pivot!A:C,3,0),0)</f>
        <v>0</v>
      </c>
    </row>
    <row r="2480" spans="1:6" x14ac:dyDescent="0.25">
      <c r="A2480" s="68" t="s">
        <v>103</v>
      </c>
      <c r="B2480" s="69">
        <v>490954156</v>
      </c>
      <c r="C2480" s="68">
        <v>731346117120</v>
      </c>
      <c r="D2480" s="69" t="s">
        <v>1693</v>
      </c>
      <c r="E2480" s="65">
        <f>IFERROR(VLOOKUP(C2480,Pivot!A:B,2,0),0)</f>
        <v>0</v>
      </c>
      <c r="F2480" s="65">
        <f>IFERROR(VLOOKUP(C2480,Pivot!A:C,3,0),0)</f>
        <v>0</v>
      </c>
    </row>
    <row r="2481" spans="1:6" x14ac:dyDescent="0.25">
      <c r="A2481" s="68" t="s">
        <v>103</v>
      </c>
      <c r="B2481" s="69">
        <v>490954169</v>
      </c>
      <c r="C2481" s="68">
        <v>731346038319</v>
      </c>
      <c r="D2481" s="69" t="s">
        <v>1694</v>
      </c>
      <c r="E2481" s="65">
        <f>IFERROR(VLOOKUP(C2481,Pivot!A:B,2,0),0)</f>
        <v>0</v>
      </c>
      <c r="F2481" s="65">
        <f>IFERROR(VLOOKUP(C2481,Pivot!A:C,3,0),0)</f>
        <v>0</v>
      </c>
    </row>
    <row r="2482" spans="1:6" x14ac:dyDescent="0.25">
      <c r="A2482" s="68" t="s">
        <v>103</v>
      </c>
      <c r="B2482" s="69">
        <v>490954173</v>
      </c>
      <c r="C2482" s="68">
        <v>731346140906</v>
      </c>
      <c r="D2482" s="69" t="s">
        <v>1695</v>
      </c>
      <c r="E2482" s="65">
        <f>IFERROR(VLOOKUP(C2482,Pivot!A:B,2,0),0)</f>
        <v>0</v>
      </c>
      <c r="F2482" s="65">
        <f>IFERROR(VLOOKUP(C2482,Pivot!A:C,3,0),0)</f>
        <v>0</v>
      </c>
    </row>
    <row r="2483" spans="1:6" x14ac:dyDescent="0.25">
      <c r="A2483" s="68" t="s">
        <v>103</v>
      </c>
      <c r="B2483" s="69">
        <v>490954177</v>
      </c>
      <c r="C2483" s="68">
        <v>731346006943</v>
      </c>
      <c r="D2483" s="69" t="s">
        <v>1696</v>
      </c>
      <c r="E2483" s="65">
        <f>IFERROR(VLOOKUP(C2483,Pivot!A:B,2,0),0)</f>
        <v>0</v>
      </c>
      <c r="F2483" s="65">
        <f>IFERROR(VLOOKUP(C2483,Pivot!A:C,3,0),0)</f>
        <v>0</v>
      </c>
    </row>
    <row r="2484" spans="1:6" x14ac:dyDescent="0.25">
      <c r="A2484" s="68" t="s">
        <v>103</v>
      </c>
      <c r="B2484" s="69">
        <v>490954205</v>
      </c>
      <c r="C2484" s="68">
        <v>3467452010860</v>
      </c>
      <c r="D2484" s="69" t="s">
        <v>1697</v>
      </c>
      <c r="E2484" s="65">
        <f>IFERROR(VLOOKUP(C2484,Pivot!A:B,2,0),0)</f>
        <v>0</v>
      </c>
      <c r="F2484" s="65">
        <f>IFERROR(VLOOKUP(C2484,Pivot!A:C,3,0),0)</f>
        <v>0</v>
      </c>
    </row>
    <row r="2485" spans="1:6" x14ac:dyDescent="0.25">
      <c r="A2485" s="68" t="s">
        <v>103</v>
      </c>
      <c r="B2485" s="69">
        <v>490957351</v>
      </c>
      <c r="C2485" s="68">
        <v>8901137339082</v>
      </c>
      <c r="D2485" s="69" t="s">
        <v>1698</v>
      </c>
      <c r="E2485" s="65">
        <f>IFERROR(VLOOKUP(C2485,Pivot!A:B,2,0),0)</f>
        <v>0</v>
      </c>
      <c r="F2485" s="65">
        <f>IFERROR(VLOOKUP(C2485,Pivot!A:C,3,0),0)</f>
        <v>0</v>
      </c>
    </row>
    <row r="2486" spans="1:6" x14ac:dyDescent="0.25">
      <c r="A2486" s="68" t="s">
        <v>103</v>
      </c>
      <c r="B2486" s="69">
        <v>490957358</v>
      </c>
      <c r="C2486" s="68">
        <v>8901137340033</v>
      </c>
      <c r="D2486" s="69" t="s">
        <v>1699</v>
      </c>
      <c r="E2486" s="65">
        <f>IFERROR(VLOOKUP(C2486,Pivot!A:B,2,0),0)</f>
        <v>0</v>
      </c>
      <c r="F2486" s="65">
        <f>IFERROR(VLOOKUP(C2486,Pivot!A:C,3,0),0)</f>
        <v>0</v>
      </c>
    </row>
    <row r="2487" spans="1:6" x14ac:dyDescent="0.25">
      <c r="A2487" s="68" t="s">
        <v>103</v>
      </c>
      <c r="B2487" s="69">
        <v>490957359</v>
      </c>
      <c r="C2487" s="68">
        <v>8901137340040</v>
      </c>
      <c r="D2487" s="69" t="s">
        <v>1700</v>
      </c>
      <c r="E2487" s="65">
        <f>IFERROR(VLOOKUP(C2487,Pivot!A:B,2,0),0)</f>
        <v>0</v>
      </c>
      <c r="F2487" s="65">
        <f>IFERROR(VLOOKUP(C2487,Pivot!A:C,3,0),0)</f>
        <v>0</v>
      </c>
    </row>
    <row r="2488" spans="1:6" x14ac:dyDescent="0.25">
      <c r="A2488" s="68" t="s">
        <v>103</v>
      </c>
      <c r="B2488" s="69">
        <v>490957364</v>
      </c>
      <c r="C2488" s="68">
        <v>8693830017939</v>
      </c>
      <c r="D2488" s="69" t="s">
        <v>1701</v>
      </c>
      <c r="E2488" s="65">
        <f>IFERROR(VLOOKUP(C2488,Pivot!A:B,2,0),0)</f>
        <v>0</v>
      </c>
      <c r="F2488" s="65">
        <f>IFERROR(VLOOKUP(C2488,Pivot!A:C,3,0),0)</f>
        <v>0</v>
      </c>
    </row>
    <row r="2489" spans="1:6" x14ac:dyDescent="0.25">
      <c r="A2489" s="68" t="s">
        <v>103</v>
      </c>
      <c r="B2489" s="69">
        <v>490957384</v>
      </c>
      <c r="C2489" s="68">
        <v>4893993220632</v>
      </c>
      <c r="D2489" s="69" t="s">
        <v>1702</v>
      </c>
      <c r="E2489" s="65">
        <f>IFERROR(VLOOKUP(C2489,Pivot!A:B,2,0),0)</f>
        <v>0</v>
      </c>
      <c r="F2489" s="65">
        <f>IFERROR(VLOOKUP(C2489,Pivot!A:C,3,0),0)</f>
        <v>0</v>
      </c>
    </row>
    <row r="2490" spans="1:6" x14ac:dyDescent="0.25">
      <c r="A2490" s="68" t="s">
        <v>103</v>
      </c>
      <c r="B2490" s="69">
        <v>490957384</v>
      </c>
      <c r="C2490" s="68">
        <v>490957384</v>
      </c>
      <c r="D2490" s="69" t="s">
        <v>1702</v>
      </c>
      <c r="E2490" s="65">
        <f>IFERROR(VLOOKUP(C2490,Pivot!A:B,2,0),0)</f>
        <v>0</v>
      </c>
      <c r="F2490" s="65">
        <f>IFERROR(VLOOKUP(C2490,Pivot!A:C,3,0),0)</f>
        <v>0</v>
      </c>
    </row>
    <row r="2491" spans="1:6" x14ac:dyDescent="0.25">
      <c r="A2491" s="68" t="s">
        <v>103</v>
      </c>
      <c r="B2491" s="69">
        <v>490957401</v>
      </c>
      <c r="C2491" s="68">
        <v>27084984248</v>
      </c>
      <c r="D2491" s="69" t="s">
        <v>1703</v>
      </c>
      <c r="E2491" s="65">
        <f>IFERROR(VLOOKUP(C2491,Pivot!A:B,2,0),0)</f>
        <v>0</v>
      </c>
      <c r="F2491" s="65">
        <f>IFERROR(VLOOKUP(C2491,Pivot!A:C,3,0),0)</f>
        <v>0</v>
      </c>
    </row>
    <row r="2492" spans="1:6" x14ac:dyDescent="0.25">
      <c r="A2492" s="68" t="s">
        <v>103</v>
      </c>
      <c r="B2492" s="69">
        <v>490958311</v>
      </c>
      <c r="C2492" s="68">
        <v>8901383964304</v>
      </c>
      <c r="D2492" s="69" t="s">
        <v>1704</v>
      </c>
      <c r="E2492" s="65">
        <f>IFERROR(VLOOKUP(C2492,Pivot!A:B,2,0),0)</f>
        <v>0</v>
      </c>
      <c r="F2492" s="65">
        <f>IFERROR(VLOOKUP(C2492,Pivot!A:C,3,0),0)</f>
        <v>0</v>
      </c>
    </row>
    <row r="2493" spans="1:6" x14ac:dyDescent="0.25">
      <c r="A2493" s="68" t="s">
        <v>103</v>
      </c>
      <c r="B2493" s="69">
        <v>490958313</v>
      </c>
      <c r="C2493" s="68">
        <v>8901383964601</v>
      </c>
      <c r="D2493" s="69" t="s">
        <v>1705</v>
      </c>
      <c r="E2493" s="65">
        <f>IFERROR(VLOOKUP(C2493,Pivot!A:B,2,0),0)</f>
        <v>0</v>
      </c>
      <c r="F2493" s="65">
        <f>IFERROR(VLOOKUP(C2493,Pivot!A:C,3,0),0)</f>
        <v>0</v>
      </c>
    </row>
    <row r="2494" spans="1:6" x14ac:dyDescent="0.25">
      <c r="A2494" s="68" t="s">
        <v>103</v>
      </c>
      <c r="B2494" s="69">
        <v>490958318</v>
      </c>
      <c r="C2494" s="68">
        <v>8901383521729</v>
      </c>
      <c r="D2494" s="69" t="s">
        <v>1706</v>
      </c>
      <c r="E2494" s="65">
        <f>IFERROR(VLOOKUP(C2494,Pivot!A:B,2,0),0)</f>
        <v>0</v>
      </c>
      <c r="F2494" s="65">
        <f>IFERROR(VLOOKUP(C2494,Pivot!A:C,3,0),0)</f>
        <v>0</v>
      </c>
    </row>
    <row r="2495" spans="1:6" x14ac:dyDescent="0.25">
      <c r="A2495" s="68" t="s">
        <v>103</v>
      </c>
      <c r="B2495" s="69">
        <v>490958319</v>
      </c>
      <c r="C2495" s="68">
        <v>8901383992154</v>
      </c>
      <c r="D2495" s="69" t="s">
        <v>1707</v>
      </c>
      <c r="E2495" s="65">
        <f>IFERROR(VLOOKUP(C2495,Pivot!A:B,2,0),0)</f>
        <v>0</v>
      </c>
      <c r="F2495" s="65">
        <f>IFERROR(VLOOKUP(C2495,Pivot!A:C,3,0),0)</f>
        <v>0</v>
      </c>
    </row>
    <row r="2496" spans="1:6" x14ac:dyDescent="0.25">
      <c r="A2496" s="68" t="s">
        <v>103</v>
      </c>
      <c r="B2496" s="69">
        <v>490958320</v>
      </c>
      <c r="C2496" s="68">
        <v>8901383988133</v>
      </c>
      <c r="D2496" s="69" t="s">
        <v>1708</v>
      </c>
      <c r="E2496" s="65">
        <f>IFERROR(VLOOKUP(C2496,Pivot!A:B,2,0),0)</f>
        <v>0</v>
      </c>
      <c r="F2496" s="65">
        <f>IFERROR(VLOOKUP(C2496,Pivot!A:C,3,0),0)</f>
        <v>0</v>
      </c>
    </row>
    <row r="2497" spans="1:6" x14ac:dyDescent="0.25">
      <c r="A2497" s="68" t="s">
        <v>103</v>
      </c>
      <c r="B2497" s="69">
        <v>490958323</v>
      </c>
      <c r="C2497" s="68">
        <v>8901383988027</v>
      </c>
      <c r="D2497" s="69" t="s">
        <v>1709</v>
      </c>
      <c r="E2497" s="65">
        <f>IFERROR(VLOOKUP(C2497,Pivot!A:B,2,0),0)</f>
        <v>0</v>
      </c>
      <c r="F2497" s="65">
        <f>IFERROR(VLOOKUP(C2497,Pivot!A:C,3,0),0)</f>
        <v>0</v>
      </c>
    </row>
    <row r="2498" spans="1:6" x14ac:dyDescent="0.25">
      <c r="A2498" s="68" t="s">
        <v>103</v>
      </c>
      <c r="B2498" s="69">
        <v>490958324</v>
      </c>
      <c r="C2498" s="68">
        <v>8901383964809</v>
      </c>
      <c r="D2498" s="69" t="s">
        <v>1710</v>
      </c>
      <c r="E2498" s="65">
        <f>IFERROR(VLOOKUP(C2498,Pivot!A:B,2,0),0)</f>
        <v>0</v>
      </c>
      <c r="F2498" s="65">
        <f>IFERROR(VLOOKUP(C2498,Pivot!A:C,3,0),0)</f>
        <v>0</v>
      </c>
    </row>
    <row r="2499" spans="1:6" x14ac:dyDescent="0.25">
      <c r="A2499" s="68" t="s">
        <v>103</v>
      </c>
      <c r="B2499" s="69">
        <v>490958329</v>
      </c>
      <c r="C2499" s="68">
        <v>8901383007124</v>
      </c>
      <c r="D2499" s="69" t="s">
        <v>1711</v>
      </c>
      <c r="E2499" s="65">
        <f>IFERROR(VLOOKUP(C2499,Pivot!A:B,2,0),0)</f>
        <v>0</v>
      </c>
      <c r="F2499" s="65">
        <f>IFERROR(VLOOKUP(C2499,Pivot!A:C,3,0),0)</f>
        <v>0</v>
      </c>
    </row>
    <row r="2500" spans="1:6" x14ac:dyDescent="0.25">
      <c r="A2500" s="68" t="s">
        <v>103</v>
      </c>
      <c r="B2500" s="69">
        <v>490958330</v>
      </c>
      <c r="C2500" s="68">
        <v>8901383007025</v>
      </c>
      <c r="D2500" s="69" t="s">
        <v>1712</v>
      </c>
      <c r="E2500" s="65">
        <f>IFERROR(VLOOKUP(C2500,Pivot!A:B,2,0),0)</f>
        <v>0</v>
      </c>
      <c r="F2500" s="65">
        <f>IFERROR(VLOOKUP(C2500,Pivot!A:C,3,0),0)</f>
        <v>0</v>
      </c>
    </row>
    <row r="2501" spans="1:6" x14ac:dyDescent="0.25">
      <c r="A2501" s="68" t="s">
        <v>103</v>
      </c>
      <c r="B2501" s="69">
        <v>490958341</v>
      </c>
      <c r="C2501" s="68">
        <v>490958341</v>
      </c>
      <c r="D2501" s="69" t="s">
        <v>1713</v>
      </c>
      <c r="E2501" s="65">
        <f>IFERROR(VLOOKUP(C2501,Pivot!A:B,2,0),0)</f>
        <v>0</v>
      </c>
      <c r="F2501" s="65">
        <f>IFERROR(VLOOKUP(C2501,Pivot!A:C,3,0),0)</f>
        <v>0</v>
      </c>
    </row>
    <row r="2502" spans="1:6" x14ac:dyDescent="0.25">
      <c r="A2502" s="68" t="s">
        <v>103</v>
      </c>
      <c r="B2502" s="69">
        <v>490958341</v>
      </c>
      <c r="C2502" s="68">
        <v>8901383473028</v>
      </c>
      <c r="D2502" s="69" t="s">
        <v>1713</v>
      </c>
      <c r="E2502" s="65">
        <f>IFERROR(VLOOKUP(C2502,Pivot!A:B,2,0),0)</f>
        <v>0</v>
      </c>
      <c r="F2502" s="65">
        <f>IFERROR(VLOOKUP(C2502,Pivot!A:C,3,0),0)</f>
        <v>0</v>
      </c>
    </row>
    <row r="2503" spans="1:6" x14ac:dyDescent="0.25">
      <c r="A2503" s="68" t="s">
        <v>103</v>
      </c>
      <c r="B2503" s="69">
        <v>490958370</v>
      </c>
      <c r="C2503" s="68">
        <v>4897025791497</v>
      </c>
      <c r="D2503" s="69" t="s">
        <v>1714</v>
      </c>
      <c r="E2503" s="65">
        <f>IFERROR(VLOOKUP(C2503,Pivot!A:B,2,0),0)</f>
        <v>0</v>
      </c>
      <c r="F2503" s="65">
        <f>IFERROR(VLOOKUP(C2503,Pivot!A:C,3,0),0)</f>
        <v>0</v>
      </c>
    </row>
    <row r="2504" spans="1:6" x14ac:dyDescent="0.25">
      <c r="A2504" s="68" t="s">
        <v>103</v>
      </c>
      <c r="B2504" s="69">
        <v>490958389</v>
      </c>
      <c r="C2504" s="68">
        <v>21105037821</v>
      </c>
      <c r="D2504" s="69" t="s">
        <v>1715</v>
      </c>
      <c r="E2504" s="65">
        <f>IFERROR(VLOOKUP(C2504,Pivot!A:B,2,0),0)</f>
        <v>0</v>
      </c>
      <c r="F2504" s="65">
        <f>IFERROR(VLOOKUP(C2504,Pivot!A:C,3,0),0)</f>
        <v>0</v>
      </c>
    </row>
    <row r="2505" spans="1:6" x14ac:dyDescent="0.25">
      <c r="A2505" s="68" t="s">
        <v>103</v>
      </c>
      <c r="B2505" s="69">
        <v>490958963</v>
      </c>
      <c r="C2505" s="68">
        <v>4895038507289</v>
      </c>
      <c r="D2505" s="69" t="s">
        <v>1716</v>
      </c>
      <c r="E2505" s="65">
        <f>IFERROR(VLOOKUP(C2505,Pivot!A:B,2,0),0)</f>
        <v>0</v>
      </c>
      <c r="F2505" s="65">
        <f>IFERROR(VLOOKUP(C2505,Pivot!A:C,3,0),0)</f>
        <v>0</v>
      </c>
    </row>
    <row r="2506" spans="1:6" x14ac:dyDescent="0.25">
      <c r="A2506" s="68" t="s">
        <v>103</v>
      </c>
      <c r="B2506" s="69">
        <v>490958963</v>
      </c>
      <c r="C2506" s="68">
        <v>4895038543577</v>
      </c>
      <c r="D2506" s="69" t="s">
        <v>1716</v>
      </c>
      <c r="E2506" s="65">
        <f>IFERROR(VLOOKUP(C2506,Pivot!A:B,2,0),0)</f>
        <v>0</v>
      </c>
      <c r="F2506" s="65">
        <f>IFERROR(VLOOKUP(C2506,Pivot!A:C,3,0),0)</f>
        <v>0</v>
      </c>
    </row>
    <row r="2507" spans="1:6" x14ac:dyDescent="0.25">
      <c r="A2507" s="68" t="s">
        <v>103</v>
      </c>
      <c r="B2507" s="69">
        <v>490958964</v>
      </c>
      <c r="C2507" s="68">
        <v>4895038508064</v>
      </c>
      <c r="D2507" s="69" t="s">
        <v>1717</v>
      </c>
      <c r="E2507" s="65">
        <f>IFERROR(VLOOKUP(C2507,Pivot!A:B,2,0),0)</f>
        <v>0</v>
      </c>
      <c r="F2507" s="65">
        <f>IFERROR(VLOOKUP(C2507,Pivot!A:C,3,0),0)</f>
        <v>0</v>
      </c>
    </row>
    <row r="2508" spans="1:6" x14ac:dyDescent="0.25">
      <c r="A2508" s="68" t="s">
        <v>103</v>
      </c>
      <c r="B2508" s="69">
        <v>490958964</v>
      </c>
      <c r="C2508" s="68">
        <v>4895038543768</v>
      </c>
      <c r="D2508" s="69" t="s">
        <v>1717</v>
      </c>
      <c r="E2508" s="65">
        <f>IFERROR(VLOOKUP(C2508,Pivot!A:B,2,0),0)</f>
        <v>0</v>
      </c>
      <c r="F2508" s="65">
        <f>IFERROR(VLOOKUP(C2508,Pivot!A:C,3,0),0)</f>
        <v>0</v>
      </c>
    </row>
    <row r="2509" spans="1:6" x14ac:dyDescent="0.25">
      <c r="A2509" s="68" t="s">
        <v>103</v>
      </c>
      <c r="B2509" s="69">
        <v>490958964</v>
      </c>
      <c r="C2509" s="68">
        <v>4895038543775</v>
      </c>
      <c r="D2509" s="69" t="s">
        <v>1717</v>
      </c>
      <c r="E2509" s="65">
        <f>IFERROR(VLOOKUP(C2509,Pivot!A:B,2,0),0)</f>
        <v>0</v>
      </c>
      <c r="F2509" s="65">
        <f>IFERROR(VLOOKUP(C2509,Pivot!A:C,3,0),0)</f>
        <v>0</v>
      </c>
    </row>
    <row r="2510" spans="1:6" x14ac:dyDescent="0.25">
      <c r="A2510" s="68" t="s">
        <v>103</v>
      </c>
      <c r="B2510" s="69">
        <v>490958964</v>
      </c>
      <c r="C2510" s="68">
        <v>4895038551947</v>
      </c>
      <c r="D2510" s="69" t="s">
        <v>1717</v>
      </c>
      <c r="E2510" s="65">
        <f>IFERROR(VLOOKUP(C2510,Pivot!A:B,2,0),0)</f>
        <v>0</v>
      </c>
      <c r="F2510" s="65">
        <f>IFERROR(VLOOKUP(C2510,Pivot!A:C,3,0),0)</f>
        <v>0</v>
      </c>
    </row>
    <row r="2511" spans="1:6" x14ac:dyDescent="0.25">
      <c r="A2511" s="68" t="s">
        <v>103</v>
      </c>
      <c r="B2511" s="69">
        <v>490958969</v>
      </c>
      <c r="C2511" s="68">
        <v>4895038508057</v>
      </c>
      <c r="D2511" s="69" t="s">
        <v>1718</v>
      </c>
      <c r="E2511" s="65">
        <f>IFERROR(VLOOKUP(C2511,Pivot!A:B,2,0),0)</f>
        <v>0</v>
      </c>
      <c r="F2511" s="65">
        <f>IFERROR(VLOOKUP(C2511,Pivot!A:C,3,0),0)</f>
        <v>0</v>
      </c>
    </row>
    <row r="2512" spans="1:6" x14ac:dyDescent="0.25">
      <c r="A2512" s="68" t="s">
        <v>103</v>
      </c>
      <c r="B2512" s="69">
        <v>490958970</v>
      </c>
      <c r="C2512" s="68">
        <v>4895038508040</v>
      </c>
      <c r="D2512" s="69" t="s">
        <v>1719</v>
      </c>
      <c r="E2512" s="65">
        <f>IFERROR(VLOOKUP(C2512,Pivot!A:B,2,0),0)</f>
        <v>0</v>
      </c>
      <c r="F2512" s="65">
        <f>IFERROR(VLOOKUP(C2512,Pivot!A:C,3,0),0)</f>
        <v>0</v>
      </c>
    </row>
    <row r="2513" spans="1:6" x14ac:dyDescent="0.25">
      <c r="A2513" s="68" t="s">
        <v>103</v>
      </c>
      <c r="B2513" s="69">
        <v>490958970</v>
      </c>
      <c r="C2513" s="68">
        <v>4895038543720</v>
      </c>
      <c r="D2513" s="69" t="s">
        <v>1719</v>
      </c>
      <c r="E2513" s="65">
        <f>IFERROR(VLOOKUP(C2513,Pivot!A:B,2,0),0)</f>
        <v>0</v>
      </c>
      <c r="F2513" s="65">
        <f>IFERROR(VLOOKUP(C2513,Pivot!A:C,3,0),0)</f>
        <v>0</v>
      </c>
    </row>
    <row r="2514" spans="1:6" x14ac:dyDescent="0.25">
      <c r="A2514" s="68" t="s">
        <v>103</v>
      </c>
      <c r="B2514" s="69">
        <v>490958970</v>
      </c>
      <c r="C2514" s="68">
        <v>4895038543737</v>
      </c>
      <c r="D2514" s="69" t="s">
        <v>1719</v>
      </c>
      <c r="E2514" s="65">
        <f>IFERROR(VLOOKUP(C2514,Pivot!A:B,2,0),0)</f>
        <v>0</v>
      </c>
      <c r="F2514" s="65">
        <f>IFERROR(VLOOKUP(C2514,Pivot!A:C,3,0),0)</f>
        <v>0</v>
      </c>
    </row>
    <row r="2515" spans="1:6" x14ac:dyDescent="0.25">
      <c r="A2515" s="68" t="s">
        <v>103</v>
      </c>
      <c r="B2515" s="69">
        <v>490958973</v>
      </c>
      <c r="C2515" s="68">
        <v>4895038545663</v>
      </c>
      <c r="D2515" s="69" t="s">
        <v>1720</v>
      </c>
      <c r="E2515" s="65">
        <f>IFERROR(VLOOKUP(C2515,Pivot!A:B,2,0),0)</f>
        <v>0</v>
      </c>
      <c r="F2515" s="65">
        <f>IFERROR(VLOOKUP(C2515,Pivot!A:C,3,0),0)</f>
        <v>0</v>
      </c>
    </row>
    <row r="2516" spans="1:6" x14ac:dyDescent="0.25">
      <c r="A2516" s="68" t="s">
        <v>103</v>
      </c>
      <c r="B2516" s="69">
        <v>490958973</v>
      </c>
      <c r="C2516" s="68">
        <v>4895038581654</v>
      </c>
      <c r="D2516" s="69" t="s">
        <v>1720</v>
      </c>
      <c r="E2516" s="65">
        <f>IFERROR(VLOOKUP(C2516,Pivot!A:B,2,0),0)</f>
        <v>0</v>
      </c>
      <c r="F2516" s="65">
        <f>IFERROR(VLOOKUP(C2516,Pivot!A:C,3,0),0)</f>
        <v>0</v>
      </c>
    </row>
    <row r="2517" spans="1:6" x14ac:dyDescent="0.25">
      <c r="A2517" s="68" t="s">
        <v>103</v>
      </c>
      <c r="B2517" s="69">
        <v>490958973</v>
      </c>
      <c r="C2517" s="68">
        <v>4895038581685</v>
      </c>
      <c r="D2517" s="69" t="s">
        <v>1720</v>
      </c>
      <c r="E2517" s="65">
        <f>IFERROR(VLOOKUP(C2517,Pivot!A:B,2,0),0)</f>
        <v>0</v>
      </c>
      <c r="F2517" s="65">
        <f>IFERROR(VLOOKUP(C2517,Pivot!A:C,3,0),0)</f>
        <v>0</v>
      </c>
    </row>
    <row r="2518" spans="1:6" x14ac:dyDescent="0.25">
      <c r="A2518" s="68" t="s">
        <v>103</v>
      </c>
      <c r="B2518" s="69">
        <v>490958973</v>
      </c>
      <c r="C2518" s="68">
        <v>490958973</v>
      </c>
      <c r="D2518" s="69" t="s">
        <v>1720</v>
      </c>
      <c r="E2518" s="65">
        <f>IFERROR(VLOOKUP(C2518,Pivot!A:B,2,0),0)</f>
        <v>0</v>
      </c>
      <c r="F2518" s="65">
        <f>IFERROR(VLOOKUP(C2518,Pivot!A:C,3,0),0)</f>
        <v>0</v>
      </c>
    </row>
    <row r="2519" spans="1:6" x14ac:dyDescent="0.25">
      <c r="A2519" s="68" t="s">
        <v>103</v>
      </c>
      <c r="B2519" s="69">
        <v>490958974</v>
      </c>
      <c r="C2519" s="68">
        <v>4895038522671</v>
      </c>
      <c r="D2519" s="69" t="s">
        <v>1721</v>
      </c>
      <c r="E2519" s="65">
        <f>IFERROR(VLOOKUP(C2519,Pivot!A:B,2,0),0)</f>
        <v>0</v>
      </c>
      <c r="F2519" s="65">
        <f>IFERROR(VLOOKUP(C2519,Pivot!A:C,3,0),0)</f>
        <v>0</v>
      </c>
    </row>
    <row r="2520" spans="1:6" x14ac:dyDescent="0.25">
      <c r="A2520" s="68" t="s">
        <v>103</v>
      </c>
      <c r="B2520" s="69">
        <v>490958974</v>
      </c>
      <c r="C2520" s="68">
        <v>4895038544949</v>
      </c>
      <c r="D2520" s="69" t="s">
        <v>1721</v>
      </c>
      <c r="E2520" s="65">
        <f>IFERROR(VLOOKUP(C2520,Pivot!A:B,2,0),0)</f>
        <v>0</v>
      </c>
      <c r="F2520" s="65">
        <f>IFERROR(VLOOKUP(C2520,Pivot!A:C,3,0),0)</f>
        <v>0</v>
      </c>
    </row>
    <row r="2521" spans="1:6" x14ac:dyDescent="0.25">
      <c r="A2521" s="68" t="s">
        <v>103</v>
      </c>
      <c r="B2521" s="69">
        <v>490958974</v>
      </c>
      <c r="C2521" s="68">
        <v>4895038544956</v>
      </c>
      <c r="D2521" s="69" t="s">
        <v>1721</v>
      </c>
      <c r="E2521" s="65">
        <f>IFERROR(VLOOKUP(C2521,Pivot!A:B,2,0),0)</f>
        <v>0</v>
      </c>
      <c r="F2521" s="65">
        <f>IFERROR(VLOOKUP(C2521,Pivot!A:C,3,0),0)</f>
        <v>0</v>
      </c>
    </row>
    <row r="2522" spans="1:6" x14ac:dyDescent="0.25">
      <c r="A2522" s="68" t="s">
        <v>103</v>
      </c>
      <c r="B2522" s="69">
        <v>490958979</v>
      </c>
      <c r="C2522" s="68">
        <v>5027148087316</v>
      </c>
      <c r="D2522" s="69" t="s">
        <v>1722</v>
      </c>
      <c r="E2522" s="65">
        <f>IFERROR(VLOOKUP(C2522,Pivot!A:B,2,0),0)</f>
        <v>0</v>
      </c>
      <c r="F2522" s="65">
        <f>IFERROR(VLOOKUP(C2522,Pivot!A:C,3,0),0)</f>
        <v>0</v>
      </c>
    </row>
    <row r="2523" spans="1:6" x14ac:dyDescent="0.25">
      <c r="A2523" s="68" t="s">
        <v>103</v>
      </c>
      <c r="B2523" s="69">
        <v>490958979</v>
      </c>
      <c r="C2523" s="68">
        <v>8901286826099</v>
      </c>
      <c r="D2523" s="69" t="s">
        <v>1722</v>
      </c>
      <c r="E2523" s="65">
        <f>IFERROR(VLOOKUP(C2523,Pivot!A:B,2,0),0)</f>
        <v>0</v>
      </c>
      <c r="F2523" s="65">
        <f>IFERROR(VLOOKUP(C2523,Pivot!A:C,3,0),0)</f>
        <v>0</v>
      </c>
    </row>
    <row r="2524" spans="1:6" x14ac:dyDescent="0.25">
      <c r="A2524" s="68" t="s">
        <v>103</v>
      </c>
      <c r="B2524" s="69">
        <v>490960260</v>
      </c>
      <c r="C2524" s="68">
        <v>4893993312757</v>
      </c>
      <c r="D2524" s="69" t="s">
        <v>1723</v>
      </c>
      <c r="E2524" s="65">
        <f>IFERROR(VLOOKUP(C2524,Pivot!A:B,2,0),0)</f>
        <v>0</v>
      </c>
      <c r="F2524" s="65">
        <f>IFERROR(VLOOKUP(C2524,Pivot!A:C,3,0),0)</f>
        <v>0</v>
      </c>
    </row>
    <row r="2525" spans="1:6" x14ac:dyDescent="0.25">
      <c r="A2525" s="68" t="s">
        <v>103</v>
      </c>
      <c r="B2525" s="69">
        <v>490960273</v>
      </c>
      <c r="C2525" s="68">
        <v>8901736040457</v>
      </c>
      <c r="D2525" s="69" t="s">
        <v>1724</v>
      </c>
      <c r="E2525" s="65">
        <f>IFERROR(VLOOKUP(C2525,Pivot!A:B,2,0),0)</f>
        <v>0</v>
      </c>
      <c r="F2525" s="65">
        <f>IFERROR(VLOOKUP(C2525,Pivot!A:C,3,0),0)</f>
        <v>0</v>
      </c>
    </row>
    <row r="2526" spans="1:6" x14ac:dyDescent="0.25">
      <c r="A2526" s="68" t="s">
        <v>103</v>
      </c>
      <c r="B2526" s="69">
        <v>490960273</v>
      </c>
      <c r="C2526" s="68">
        <v>8901736083188</v>
      </c>
      <c r="D2526" s="69" t="s">
        <v>1724</v>
      </c>
      <c r="E2526" s="65">
        <f>IFERROR(VLOOKUP(C2526,Pivot!A:B,2,0),0)</f>
        <v>0</v>
      </c>
      <c r="F2526" s="65">
        <f>IFERROR(VLOOKUP(C2526,Pivot!A:C,3,0),0)</f>
        <v>0</v>
      </c>
    </row>
    <row r="2527" spans="1:6" x14ac:dyDescent="0.25">
      <c r="A2527" s="68" t="s">
        <v>103</v>
      </c>
      <c r="B2527" s="69">
        <v>490960274</v>
      </c>
      <c r="C2527" s="68">
        <v>8901736040464</v>
      </c>
      <c r="D2527" s="69" t="s">
        <v>1725</v>
      </c>
      <c r="E2527" s="65">
        <f>IFERROR(VLOOKUP(C2527,Pivot!A:B,2,0),0)</f>
        <v>0</v>
      </c>
      <c r="F2527" s="65">
        <f>IFERROR(VLOOKUP(C2527,Pivot!A:C,3,0),0)</f>
        <v>0</v>
      </c>
    </row>
    <row r="2528" spans="1:6" x14ac:dyDescent="0.25">
      <c r="A2528" s="68" t="s">
        <v>103</v>
      </c>
      <c r="B2528" s="69">
        <v>490960274</v>
      </c>
      <c r="C2528" s="68">
        <v>8901736137720</v>
      </c>
      <c r="D2528" s="69" t="s">
        <v>1725</v>
      </c>
      <c r="E2528" s="65">
        <f>IFERROR(VLOOKUP(C2528,Pivot!A:B,2,0),0)</f>
        <v>0</v>
      </c>
      <c r="F2528" s="65">
        <f>IFERROR(VLOOKUP(C2528,Pivot!A:C,3,0),0)</f>
        <v>0</v>
      </c>
    </row>
    <row r="2529" spans="1:6" x14ac:dyDescent="0.25">
      <c r="A2529" s="68" t="s">
        <v>103</v>
      </c>
      <c r="B2529" s="69">
        <v>490960275</v>
      </c>
      <c r="C2529" s="68">
        <v>8901736040471</v>
      </c>
      <c r="D2529" s="69" t="s">
        <v>1726</v>
      </c>
      <c r="E2529" s="65">
        <f>IFERROR(VLOOKUP(C2529,Pivot!A:B,2,0),0)</f>
        <v>0</v>
      </c>
      <c r="F2529" s="65">
        <f>IFERROR(VLOOKUP(C2529,Pivot!A:C,3,0),0)</f>
        <v>0</v>
      </c>
    </row>
    <row r="2530" spans="1:6" x14ac:dyDescent="0.25">
      <c r="A2530" s="68" t="s">
        <v>103</v>
      </c>
      <c r="B2530" s="69">
        <v>490960278</v>
      </c>
      <c r="C2530" s="68">
        <v>8901736040501</v>
      </c>
      <c r="D2530" s="69" t="s">
        <v>1727</v>
      </c>
      <c r="E2530" s="65">
        <f>IFERROR(VLOOKUP(C2530,Pivot!A:B,2,0),0)</f>
        <v>0</v>
      </c>
      <c r="F2530" s="65">
        <f>IFERROR(VLOOKUP(C2530,Pivot!A:C,3,0),0)</f>
        <v>0</v>
      </c>
    </row>
    <row r="2531" spans="1:6" x14ac:dyDescent="0.25">
      <c r="A2531" s="68" t="s">
        <v>103</v>
      </c>
      <c r="B2531" s="69">
        <v>490960280</v>
      </c>
      <c r="C2531" s="68">
        <v>8901736040525</v>
      </c>
      <c r="D2531" s="69" t="s">
        <v>1728</v>
      </c>
      <c r="E2531" s="65">
        <f>IFERROR(VLOOKUP(C2531,Pivot!A:B,2,0),0)</f>
        <v>0</v>
      </c>
      <c r="F2531" s="65">
        <f>IFERROR(VLOOKUP(C2531,Pivot!A:C,3,0),0)</f>
        <v>0</v>
      </c>
    </row>
    <row r="2532" spans="1:6" x14ac:dyDescent="0.25">
      <c r="A2532" s="68" t="s">
        <v>103</v>
      </c>
      <c r="B2532" s="69">
        <v>490960281</v>
      </c>
      <c r="C2532" s="68">
        <v>8901736040532</v>
      </c>
      <c r="D2532" s="69" t="s">
        <v>1729</v>
      </c>
      <c r="E2532" s="65">
        <f>IFERROR(VLOOKUP(C2532,Pivot!A:B,2,0),0)</f>
        <v>0</v>
      </c>
      <c r="F2532" s="65">
        <f>IFERROR(VLOOKUP(C2532,Pivot!A:C,3,0),0)</f>
        <v>0</v>
      </c>
    </row>
    <row r="2533" spans="1:6" x14ac:dyDescent="0.25">
      <c r="A2533" s="68" t="s">
        <v>103</v>
      </c>
      <c r="B2533" s="69">
        <v>490961685</v>
      </c>
      <c r="C2533" s="68">
        <v>5011666027558</v>
      </c>
      <c r="D2533" s="69" t="s">
        <v>1730</v>
      </c>
      <c r="E2533" s="65">
        <f>IFERROR(VLOOKUP(C2533,Pivot!A:B,2,0),0)</f>
        <v>0</v>
      </c>
      <c r="F2533" s="65">
        <f>IFERROR(VLOOKUP(C2533,Pivot!A:C,3,0),0)</f>
        <v>0</v>
      </c>
    </row>
    <row r="2534" spans="1:6" x14ac:dyDescent="0.25">
      <c r="A2534" s="68" t="s">
        <v>103</v>
      </c>
      <c r="B2534" s="69">
        <v>490961685</v>
      </c>
      <c r="C2534" s="68">
        <v>5011666701007</v>
      </c>
      <c r="D2534" s="69" t="s">
        <v>1730</v>
      </c>
      <c r="E2534" s="65">
        <f>IFERROR(VLOOKUP(C2534,Pivot!A:B,2,0),0)</f>
        <v>0</v>
      </c>
      <c r="F2534" s="65">
        <f>IFERROR(VLOOKUP(C2534,Pivot!A:C,3,0),0)</f>
        <v>0</v>
      </c>
    </row>
    <row r="2535" spans="1:6" x14ac:dyDescent="0.25">
      <c r="A2535" s="68" t="s">
        <v>103</v>
      </c>
      <c r="B2535" s="69">
        <v>490961686</v>
      </c>
      <c r="C2535" s="68">
        <v>5011666021617</v>
      </c>
      <c r="D2535" s="69" t="s">
        <v>1731</v>
      </c>
      <c r="E2535" s="65">
        <f>IFERROR(VLOOKUP(C2535,Pivot!A:B,2,0),0)</f>
        <v>0</v>
      </c>
      <c r="F2535" s="65">
        <f>IFERROR(VLOOKUP(C2535,Pivot!A:C,3,0),0)</f>
        <v>0</v>
      </c>
    </row>
    <row r="2536" spans="1:6" x14ac:dyDescent="0.25">
      <c r="A2536" s="68" t="s">
        <v>103</v>
      </c>
      <c r="B2536" s="69">
        <v>490961691</v>
      </c>
      <c r="C2536" s="68">
        <v>5011666715110</v>
      </c>
      <c r="D2536" s="69" t="s">
        <v>1732</v>
      </c>
      <c r="E2536" s="65">
        <f>IFERROR(VLOOKUP(C2536,Pivot!A:B,2,0),0)</f>
        <v>0</v>
      </c>
      <c r="F2536" s="65">
        <f>IFERROR(VLOOKUP(C2536,Pivot!A:C,3,0),0)</f>
        <v>0</v>
      </c>
    </row>
    <row r="2537" spans="1:6" x14ac:dyDescent="0.25">
      <c r="A2537" s="68" t="s">
        <v>103</v>
      </c>
      <c r="B2537" s="69">
        <v>490961692</v>
      </c>
      <c r="C2537" s="68">
        <v>8901383889041</v>
      </c>
      <c r="D2537" s="69" t="s">
        <v>1733</v>
      </c>
      <c r="E2537" s="65">
        <f>IFERROR(VLOOKUP(C2537,Pivot!A:B,2,0),0)</f>
        <v>0</v>
      </c>
      <c r="F2537" s="65">
        <f>IFERROR(VLOOKUP(C2537,Pivot!A:C,3,0),0)</f>
        <v>0</v>
      </c>
    </row>
    <row r="2538" spans="1:6" x14ac:dyDescent="0.25">
      <c r="A2538" s="68" t="s">
        <v>103</v>
      </c>
      <c r="B2538" s="69">
        <v>490961710</v>
      </c>
      <c r="C2538" s="68">
        <v>8904108404734</v>
      </c>
      <c r="D2538" s="69" t="s">
        <v>1734</v>
      </c>
      <c r="E2538" s="65">
        <f>IFERROR(VLOOKUP(C2538,Pivot!A:B,2,0),0)</f>
        <v>0</v>
      </c>
      <c r="F2538" s="65">
        <f>IFERROR(VLOOKUP(C2538,Pivot!A:C,3,0),0)</f>
        <v>0</v>
      </c>
    </row>
    <row r="2539" spans="1:6" x14ac:dyDescent="0.25">
      <c r="A2539" s="68" t="s">
        <v>103</v>
      </c>
      <c r="B2539" s="69">
        <v>490961710</v>
      </c>
      <c r="C2539" s="68">
        <v>8904108405328</v>
      </c>
      <c r="D2539" s="69" t="s">
        <v>1734</v>
      </c>
      <c r="E2539" s="65">
        <f>IFERROR(VLOOKUP(C2539,Pivot!A:B,2,0),0)</f>
        <v>0</v>
      </c>
      <c r="F2539" s="65">
        <f>IFERROR(VLOOKUP(C2539,Pivot!A:C,3,0),0)</f>
        <v>0</v>
      </c>
    </row>
    <row r="2540" spans="1:6" x14ac:dyDescent="0.25">
      <c r="A2540" s="68" t="s">
        <v>103</v>
      </c>
      <c r="B2540" s="69">
        <v>490961716</v>
      </c>
      <c r="C2540" s="68">
        <v>737412937081</v>
      </c>
      <c r="D2540" s="69" t="s">
        <v>1735</v>
      </c>
      <c r="E2540" s="65">
        <f>IFERROR(VLOOKUP(C2540,Pivot!A:B,2,0),0)</f>
        <v>0</v>
      </c>
      <c r="F2540" s="65">
        <f>IFERROR(VLOOKUP(C2540,Pivot!A:C,3,0),0)</f>
        <v>0</v>
      </c>
    </row>
    <row r="2541" spans="1:6" x14ac:dyDescent="0.25">
      <c r="A2541" s="68" t="s">
        <v>103</v>
      </c>
      <c r="B2541" s="69">
        <v>490961724</v>
      </c>
      <c r="C2541" s="68">
        <v>6943478002326</v>
      </c>
      <c r="D2541" s="69" t="s">
        <v>1736</v>
      </c>
      <c r="E2541" s="65">
        <f>IFERROR(VLOOKUP(C2541,Pivot!A:B,2,0),0)</f>
        <v>0</v>
      </c>
      <c r="F2541" s="65">
        <f>IFERROR(VLOOKUP(C2541,Pivot!A:C,3,0),0)</f>
        <v>0</v>
      </c>
    </row>
    <row r="2542" spans="1:6" x14ac:dyDescent="0.25">
      <c r="A2542" s="68" t="s">
        <v>103</v>
      </c>
      <c r="B2542" s="69">
        <v>490961726</v>
      </c>
      <c r="C2542" s="68">
        <v>6943478002340</v>
      </c>
      <c r="D2542" s="69" t="s">
        <v>1737</v>
      </c>
      <c r="E2542" s="65">
        <f>IFERROR(VLOOKUP(C2542,Pivot!A:B,2,0),0)</f>
        <v>0</v>
      </c>
      <c r="F2542" s="65">
        <f>IFERROR(VLOOKUP(C2542,Pivot!A:C,3,0),0)</f>
        <v>0</v>
      </c>
    </row>
    <row r="2543" spans="1:6" x14ac:dyDescent="0.25">
      <c r="A2543" s="68" t="s">
        <v>103</v>
      </c>
      <c r="B2543" s="69">
        <v>490961731</v>
      </c>
      <c r="C2543" s="68">
        <v>6943478003880</v>
      </c>
      <c r="D2543" s="69" t="s">
        <v>1738</v>
      </c>
      <c r="E2543" s="65">
        <f>IFERROR(VLOOKUP(C2543,Pivot!A:B,2,0),0)</f>
        <v>0</v>
      </c>
      <c r="F2543" s="65">
        <f>IFERROR(VLOOKUP(C2543,Pivot!A:C,3,0),0)</f>
        <v>0</v>
      </c>
    </row>
    <row r="2544" spans="1:6" x14ac:dyDescent="0.25">
      <c r="A2544" s="68" t="s">
        <v>103</v>
      </c>
      <c r="B2544" s="69">
        <v>490961754</v>
      </c>
      <c r="C2544" s="68">
        <v>6943478002609</v>
      </c>
      <c r="D2544" s="69" t="s">
        <v>1739</v>
      </c>
      <c r="E2544" s="65">
        <f>IFERROR(VLOOKUP(C2544,Pivot!A:B,2,0),0)</f>
        <v>0</v>
      </c>
      <c r="F2544" s="65">
        <f>IFERROR(VLOOKUP(C2544,Pivot!A:C,3,0),0)</f>
        <v>0</v>
      </c>
    </row>
    <row r="2545" spans="1:6" x14ac:dyDescent="0.25">
      <c r="A2545" s="68" t="s">
        <v>103</v>
      </c>
      <c r="B2545" s="69">
        <v>490961760</v>
      </c>
      <c r="C2545" s="68">
        <v>6943478003347</v>
      </c>
      <c r="D2545" s="69" t="s">
        <v>1740</v>
      </c>
      <c r="E2545" s="65">
        <f>IFERROR(VLOOKUP(C2545,Pivot!A:B,2,0),0)</f>
        <v>0</v>
      </c>
      <c r="F2545" s="65">
        <f>IFERROR(VLOOKUP(C2545,Pivot!A:C,3,0),0)</f>
        <v>0</v>
      </c>
    </row>
    <row r="2546" spans="1:6" x14ac:dyDescent="0.25">
      <c r="A2546" s="68" t="s">
        <v>103</v>
      </c>
      <c r="B2546" s="69">
        <v>490961761</v>
      </c>
      <c r="C2546" s="68">
        <v>6943478003354</v>
      </c>
      <c r="D2546" s="69" t="s">
        <v>1741</v>
      </c>
      <c r="E2546" s="65">
        <f>IFERROR(VLOOKUP(C2546,Pivot!A:B,2,0),0)</f>
        <v>0</v>
      </c>
      <c r="F2546" s="65">
        <f>IFERROR(VLOOKUP(C2546,Pivot!A:C,3,0),0)</f>
        <v>0</v>
      </c>
    </row>
    <row r="2547" spans="1:6" x14ac:dyDescent="0.25">
      <c r="A2547" s="68" t="s">
        <v>103</v>
      </c>
      <c r="B2547" s="69">
        <v>490961761</v>
      </c>
      <c r="C2547" s="68">
        <v>6943478003361</v>
      </c>
      <c r="D2547" s="69" t="s">
        <v>1741</v>
      </c>
      <c r="E2547" s="65">
        <f>IFERROR(VLOOKUP(C2547,Pivot!A:B,2,0),0)</f>
        <v>0</v>
      </c>
      <c r="F2547" s="65">
        <f>IFERROR(VLOOKUP(C2547,Pivot!A:C,3,0),0)</f>
        <v>0</v>
      </c>
    </row>
    <row r="2548" spans="1:6" x14ac:dyDescent="0.25">
      <c r="A2548" s="68" t="s">
        <v>103</v>
      </c>
      <c r="B2548" s="69">
        <v>490961761</v>
      </c>
      <c r="C2548" s="68">
        <v>6943478003378</v>
      </c>
      <c r="D2548" s="69" t="s">
        <v>1741</v>
      </c>
      <c r="E2548" s="65">
        <f>IFERROR(VLOOKUP(C2548,Pivot!A:B,2,0),0)</f>
        <v>0</v>
      </c>
      <c r="F2548" s="65">
        <f>IFERROR(VLOOKUP(C2548,Pivot!A:C,3,0),0)</f>
        <v>0</v>
      </c>
    </row>
    <row r="2549" spans="1:6" x14ac:dyDescent="0.25">
      <c r="A2549" s="68" t="s">
        <v>103</v>
      </c>
      <c r="B2549" s="69">
        <v>490961761</v>
      </c>
      <c r="C2549" s="68">
        <v>6943478003385</v>
      </c>
      <c r="D2549" s="69" t="s">
        <v>1741</v>
      </c>
      <c r="E2549" s="65">
        <f>IFERROR(VLOOKUP(C2549,Pivot!A:B,2,0),0)</f>
        <v>0</v>
      </c>
      <c r="F2549" s="65">
        <f>IFERROR(VLOOKUP(C2549,Pivot!A:C,3,0),0)</f>
        <v>0</v>
      </c>
    </row>
    <row r="2550" spans="1:6" x14ac:dyDescent="0.25">
      <c r="A2550" s="68" t="s">
        <v>103</v>
      </c>
      <c r="B2550" s="69">
        <v>490961761</v>
      </c>
      <c r="C2550" s="68">
        <v>6943478003392</v>
      </c>
      <c r="D2550" s="69" t="s">
        <v>1741</v>
      </c>
      <c r="E2550" s="65">
        <f>IFERROR(VLOOKUP(C2550,Pivot!A:B,2,0),0)</f>
        <v>0</v>
      </c>
      <c r="F2550" s="65">
        <f>IFERROR(VLOOKUP(C2550,Pivot!A:C,3,0),0)</f>
        <v>0</v>
      </c>
    </row>
    <row r="2551" spans="1:6" x14ac:dyDescent="0.25">
      <c r="A2551" s="68" t="s">
        <v>103</v>
      </c>
      <c r="B2551" s="69">
        <v>490961766</v>
      </c>
      <c r="C2551" s="68">
        <v>6943478002661</v>
      </c>
      <c r="D2551" s="69" t="s">
        <v>1742</v>
      </c>
      <c r="E2551" s="65">
        <f>IFERROR(VLOOKUP(C2551,Pivot!A:B,2,0),0)</f>
        <v>0</v>
      </c>
      <c r="F2551" s="65">
        <f>IFERROR(VLOOKUP(C2551,Pivot!A:C,3,0),0)</f>
        <v>0</v>
      </c>
    </row>
    <row r="2552" spans="1:6" x14ac:dyDescent="0.25">
      <c r="A2552" s="68" t="s">
        <v>103</v>
      </c>
      <c r="B2552" s="69">
        <v>490961767</v>
      </c>
      <c r="C2552" s="68">
        <v>6943478002678</v>
      </c>
      <c r="D2552" s="69" t="s">
        <v>1743</v>
      </c>
      <c r="E2552" s="65">
        <f>IFERROR(VLOOKUP(C2552,Pivot!A:B,2,0),0)</f>
        <v>0</v>
      </c>
      <c r="F2552" s="65">
        <f>IFERROR(VLOOKUP(C2552,Pivot!A:C,3,0),0)</f>
        <v>0</v>
      </c>
    </row>
    <row r="2553" spans="1:6" x14ac:dyDescent="0.25">
      <c r="A2553" s="68" t="s">
        <v>103</v>
      </c>
      <c r="B2553" s="69">
        <v>490961771</v>
      </c>
      <c r="C2553" s="68">
        <v>6943478004375</v>
      </c>
      <c r="D2553" s="69" t="s">
        <v>1744</v>
      </c>
      <c r="E2553" s="65">
        <f>IFERROR(VLOOKUP(C2553,Pivot!A:B,2,0),0)</f>
        <v>0</v>
      </c>
      <c r="F2553" s="65">
        <f>IFERROR(VLOOKUP(C2553,Pivot!A:C,3,0),0)</f>
        <v>0</v>
      </c>
    </row>
    <row r="2554" spans="1:6" x14ac:dyDescent="0.25">
      <c r="A2554" s="68" t="s">
        <v>103</v>
      </c>
      <c r="B2554" s="69">
        <v>490966520</v>
      </c>
      <c r="C2554" s="68">
        <v>35051502180</v>
      </c>
      <c r="D2554" s="69" t="s">
        <v>1745</v>
      </c>
      <c r="E2554" s="65">
        <f>IFERROR(VLOOKUP(C2554,Pivot!A:B,2,0),0)</f>
        <v>0</v>
      </c>
      <c r="F2554" s="65">
        <f>IFERROR(VLOOKUP(C2554,Pivot!A:C,3,0),0)</f>
        <v>0</v>
      </c>
    </row>
    <row r="2555" spans="1:6" x14ac:dyDescent="0.25">
      <c r="A2555" s="68" t="s">
        <v>103</v>
      </c>
      <c r="B2555" s="69">
        <v>490966526</v>
      </c>
      <c r="C2555" s="68">
        <v>90159810599</v>
      </c>
      <c r="D2555" s="69" t="s">
        <v>1746</v>
      </c>
      <c r="E2555" s="65">
        <f>IFERROR(VLOOKUP(C2555,Pivot!A:B,2,0),0)</f>
        <v>0</v>
      </c>
      <c r="F2555" s="65">
        <f>IFERROR(VLOOKUP(C2555,Pivot!A:C,3,0),0)</f>
        <v>0</v>
      </c>
    </row>
    <row r="2556" spans="1:6" x14ac:dyDescent="0.25">
      <c r="A2556" s="68" t="s">
        <v>103</v>
      </c>
      <c r="B2556" s="69">
        <v>490966527</v>
      </c>
      <c r="C2556" s="68">
        <v>8904114990634</v>
      </c>
      <c r="D2556" s="69" t="s">
        <v>1747</v>
      </c>
      <c r="E2556" s="65">
        <f>IFERROR(VLOOKUP(C2556,Pivot!A:B,2,0),0)</f>
        <v>0</v>
      </c>
      <c r="F2556" s="65">
        <f>IFERROR(VLOOKUP(C2556,Pivot!A:C,3,0),0)</f>
        <v>0</v>
      </c>
    </row>
    <row r="2557" spans="1:6" x14ac:dyDescent="0.25">
      <c r="A2557" s="68" t="s">
        <v>103</v>
      </c>
      <c r="B2557" s="69">
        <v>490966547</v>
      </c>
      <c r="C2557" s="68">
        <v>8006529293376</v>
      </c>
      <c r="D2557" s="69" t="s">
        <v>1748</v>
      </c>
      <c r="E2557" s="65">
        <f>IFERROR(VLOOKUP(C2557,Pivot!A:B,2,0),0)</f>
        <v>0</v>
      </c>
      <c r="F2557" s="65">
        <f>IFERROR(VLOOKUP(C2557,Pivot!A:C,3,0),0)</f>
        <v>0</v>
      </c>
    </row>
    <row r="2558" spans="1:6" x14ac:dyDescent="0.25">
      <c r="A2558" s="68" t="s">
        <v>103</v>
      </c>
      <c r="B2558" s="69">
        <v>490966549</v>
      </c>
      <c r="C2558" s="68">
        <v>8006529297220</v>
      </c>
      <c r="D2558" s="69" t="s">
        <v>1749</v>
      </c>
      <c r="E2558" s="65">
        <f>IFERROR(VLOOKUP(C2558,Pivot!A:B,2,0),0)</f>
        <v>0</v>
      </c>
      <c r="F2558" s="65">
        <f>IFERROR(VLOOKUP(C2558,Pivot!A:C,3,0),0)</f>
        <v>0</v>
      </c>
    </row>
    <row r="2559" spans="1:6" x14ac:dyDescent="0.25">
      <c r="A2559" s="68" t="s">
        <v>103</v>
      </c>
      <c r="B2559" s="69">
        <v>490966567</v>
      </c>
      <c r="C2559" s="68">
        <v>8006529520274</v>
      </c>
      <c r="D2559" s="69" t="s">
        <v>1750</v>
      </c>
      <c r="E2559" s="65">
        <f>IFERROR(VLOOKUP(C2559,Pivot!A:B,2,0),0)</f>
        <v>0</v>
      </c>
      <c r="F2559" s="65">
        <f>IFERROR(VLOOKUP(C2559,Pivot!A:C,3,0),0)</f>
        <v>0</v>
      </c>
    </row>
    <row r="2560" spans="1:6" x14ac:dyDescent="0.25">
      <c r="A2560" s="68" t="s">
        <v>103</v>
      </c>
      <c r="B2560" s="69">
        <v>490966581</v>
      </c>
      <c r="C2560" s="68">
        <v>8006529640941</v>
      </c>
      <c r="D2560" s="69" t="s">
        <v>1751</v>
      </c>
      <c r="E2560" s="65">
        <f>IFERROR(VLOOKUP(C2560,Pivot!A:B,2,0),0)</f>
        <v>0</v>
      </c>
      <c r="F2560" s="65">
        <f>IFERROR(VLOOKUP(C2560,Pivot!A:C,3,0),0)</f>
        <v>0</v>
      </c>
    </row>
    <row r="2561" spans="1:6" x14ac:dyDescent="0.25">
      <c r="A2561" s="68" t="s">
        <v>103</v>
      </c>
      <c r="B2561" s="69">
        <v>490966693</v>
      </c>
      <c r="C2561" s="68">
        <v>8003670768234</v>
      </c>
      <c r="D2561" s="69" t="s">
        <v>1752</v>
      </c>
      <c r="E2561" s="65">
        <f>IFERROR(VLOOKUP(C2561,Pivot!A:B,2,0),0)</f>
        <v>0</v>
      </c>
      <c r="F2561" s="65">
        <f>IFERROR(VLOOKUP(C2561,Pivot!A:C,3,0),0)</f>
        <v>0</v>
      </c>
    </row>
    <row r="2562" spans="1:6" x14ac:dyDescent="0.25">
      <c r="A2562" s="68" t="s">
        <v>103</v>
      </c>
      <c r="B2562" s="69">
        <v>490966694</v>
      </c>
      <c r="C2562" s="68">
        <v>8003670768241</v>
      </c>
      <c r="D2562" s="69" t="s">
        <v>1753</v>
      </c>
      <c r="E2562" s="65">
        <f>IFERROR(VLOOKUP(C2562,Pivot!A:B,2,0),0)</f>
        <v>0</v>
      </c>
      <c r="F2562" s="65">
        <f>IFERROR(VLOOKUP(C2562,Pivot!A:C,3,0),0)</f>
        <v>0</v>
      </c>
    </row>
    <row r="2563" spans="1:6" x14ac:dyDescent="0.25">
      <c r="A2563" s="68" t="s">
        <v>103</v>
      </c>
      <c r="B2563" s="69">
        <v>490966698</v>
      </c>
      <c r="C2563" s="68">
        <v>8003670667926</v>
      </c>
      <c r="D2563" s="69" t="s">
        <v>1754</v>
      </c>
      <c r="E2563" s="65">
        <f>IFERROR(VLOOKUP(C2563,Pivot!A:B,2,0),0)</f>
        <v>0</v>
      </c>
      <c r="F2563" s="65">
        <f>IFERROR(VLOOKUP(C2563,Pivot!A:C,3,0),0)</f>
        <v>0</v>
      </c>
    </row>
    <row r="2564" spans="1:6" x14ac:dyDescent="0.25">
      <c r="A2564" s="68" t="s">
        <v>103</v>
      </c>
      <c r="B2564" s="69">
        <v>490966699</v>
      </c>
      <c r="C2564" s="68">
        <v>8003670667933</v>
      </c>
      <c r="D2564" s="69" t="s">
        <v>1755</v>
      </c>
      <c r="E2564" s="65">
        <f>IFERROR(VLOOKUP(C2564,Pivot!A:B,2,0),0)</f>
        <v>0</v>
      </c>
      <c r="F2564" s="65">
        <f>IFERROR(VLOOKUP(C2564,Pivot!A:C,3,0),0)</f>
        <v>0</v>
      </c>
    </row>
    <row r="2565" spans="1:6" x14ac:dyDescent="0.25">
      <c r="A2565" s="68" t="s">
        <v>103</v>
      </c>
      <c r="B2565" s="69">
        <v>490966703</v>
      </c>
      <c r="C2565" s="68">
        <v>8059147059855</v>
      </c>
      <c r="D2565" s="69" t="s">
        <v>1756</v>
      </c>
      <c r="E2565" s="65">
        <f>IFERROR(VLOOKUP(C2565,Pivot!A:B,2,0),0)</f>
        <v>0</v>
      </c>
      <c r="F2565" s="65">
        <f>IFERROR(VLOOKUP(C2565,Pivot!A:C,3,0),0)</f>
        <v>0</v>
      </c>
    </row>
    <row r="2566" spans="1:6" x14ac:dyDescent="0.25">
      <c r="A2566" s="68" t="s">
        <v>103</v>
      </c>
      <c r="B2566" s="69">
        <v>490966712</v>
      </c>
      <c r="C2566" s="68">
        <v>8003670912484</v>
      </c>
      <c r="D2566" s="69" t="s">
        <v>1757</v>
      </c>
      <c r="E2566" s="65">
        <f>IFERROR(VLOOKUP(C2566,Pivot!A:B,2,0),0)</f>
        <v>0</v>
      </c>
      <c r="F2566" s="65">
        <f>IFERROR(VLOOKUP(C2566,Pivot!A:C,3,0),0)</f>
        <v>0</v>
      </c>
    </row>
    <row r="2567" spans="1:6" x14ac:dyDescent="0.25">
      <c r="A2567" s="68" t="s">
        <v>103</v>
      </c>
      <c r="B2567" s="69">
        <v>490966727</v>
      </c>
      <c r="C2567" s="68">
        <v>8003670969853</v>
      </c>
      <c r="D2567" s="69" t="s">
        <v>1758</v>
      </c>
      <c r="E2567" s="65">
        <f>IFERROR(VLOOKUP(C2567,Pivot!A:B,2,0),0)</f>
        <v>0</v>
      </c>
      <c r="F2567" s="65">
        <f>IFERROR(VLOOKUP(C2567,Pivot!A:C,3,0),0)</f>
        <v>0</v>
      </c>
    </row>
    <row r="2568" spans="1:6" x14ac:dyDescent="0.25">
      <c r="A2568" s="68" t="s">
        <v>103</v>
      </c>
      <c r="B2568" s="69">
        <v>490966732</v>
      </c>
      <c r="C2568" s="68">
        <v>8003670768494</v>
      </c>
      <c r="D2568" s="69" t="s">
        <v>1759</v>
      </c>
      <c r="E2568" s="65">
        <f>IFERROR(VLOOKUP(C2568,Pivot!A:B,2,0),0)</f>
        <v>0</v>
      </c>
      <c r="F2568" s="65">
        <f>IFERROR(VLOOKUP(C2568,Pivot!A:C,3,0),0)</f>
        <v>0</v>
      </c>
    </row>
    <row r="2569" spans="1:6" x14ac:dyDescent="0.25">
      <c r="A2569" s="68" t="s">
        <v>103</v>
      </c>
      <c r="B2569" s="69">
        <v>490966733</v>
      </c>
      <c r="C2569" s="68">
        <v>8003670668329</v>
      </c>
      <c r="D2569" s="69" t="s">
        <v>1760</v>
      </c>
      <c r="E2569" s="65">
        <f>IFERROR(VLOOKUP(C2569,Pivot!A:B,2,0),0)</f>
        <v>0</v>
      </c>
      <c r="F2569" s="65">
        <f>IFERROR(VLOOKUP(C2569,Pivot!A:C,3,0),0)</f>
        <v>0</v>
      </c>
    </row>
    <row r="2570" spans="1:6" x14ac:dyDescent="0.25">
      <c r="A2570" s="68" t="s">
        <v>103</v>
      </c>
      <c r="B2570" s="69">
        <v>490966735</v>
      </c>
      <c r="C2570" s="68">
        <v>8003670746409</v>
      </c>
      <c r="D2570" s="69" t="s">
        <v>1761</v>
      </c>
      <c r="E2570" s="65">
        <f>IFERROR(VLOOKUP(C2570,Pivot!A:B,2,0),0)</f>
        <v>0</v>
      </c>
      <c r="F2570" s="65">
        <f>IFERROR(VLOOKUP(C2570,Pivot!A:C,3,0),0)</f>
        <v>0</v>
      </c>
    </row>
    <row r="2571" spans="1:6" x14ac:dyDescent="0.25">
      <c r="A2571" s="68" t="s">
        <v>103</v>
      </c>
      <c r="B2571" s="69">
        <v>490966735</v>
      </c>
      <c r="C2571" s="68">
        <v>8003670913337</v>
      </c>
      <c r="D2571" s="69" t="s">
        <v>1761</v>
      </c>
      <c r="E2571" s="65">
        <f>IFERROR(VLOOKUP(C2571,Pivot!A:B,2,0),0)</f>
        <v>0</v>
      </c>
      <c r="F2571" s="65">
        <f>IFERROR(VLOOKUP(C2571,Pivot!A:C,3,0),0)</f>
        <v>0</v>
      </c>
    </row>
    <row r="2572" spans="1:6" x14ac:dyDescent="0.25">
      <c r="A2572" s="68" t="s">
        <v>103</v>
      </c>
      <c r="B2572" s="69">
        <v>490967252</v>
      </c>
      <c r="C2572" s="68">
        <v>8901736040648</v>
      </c>
      <c r="D2572" s="69" t="s">
        <v>1762</v>
      </c>
      <c r="E2572" s="65">
        <f>IFERROR(VLOOKUP(C2572,Pivot!A:B,2,0),0)</f>
        <v>0</v>
      </c>
      <c r="F2572" s="65">
        <f>IFERROR(VLOOKUP(C2572,Pivot!A:C,3,0),0)</f>
        <v>0</v>
      </c>
    </row>
    <row r="2573" spans="1:6" x14ac:dyDescent="0.25">
      <c r="A2573" s="68" t="s">
        <v>103</v>
      </c>
      <c r="B2573" s="69">
        <v>490967253</v>
      </c>
      <c r="C2573" s="68">
        <v>8901736040662</v>
      </c>
      <c r="D2573" s="69" t="s">
        <v>1763</v>
      </c>
      <c r="E2573" s="65">
        <f>IFERROR(VLOOKUP(C2573,Pivot!A:B,2,0),0)</f>
        <v>0</v>
      </c>
      <c r="F2573" s="65">
        <f>IFERROR(VLOOKUP(C2573,Pivot!A:C,3,0),0)</f>
        <v>0</v>
      </c>
    </row>
    <row r="2574" spans="1:6" x14ac:dyDescent="0.25">
      <c r="A2574" s="68" t="s">
        <v>103</v>
      </c>
      <c r="B2574" s="69">
        <v>490967254</v>
      </c>
      <c r="C2574" s="68">
        <v>8901736040631</v>
      </c>
      <c r="D2574" s="69" t="s">
        <v>1764</v>
      </c>
      <c r="E2574" s="65">
        <f>IFERROR(VLOOKUP(C2574,Pivot!A:B,2,0),0)</f>
        <v>0</v>
      </c>
      <c r="F2574" s="65">
        <f>IFERROR(VLOOKUP(C2574,Pivot!A:C,3,0),0)</f>
        <v>0</v>
      </c>
    </row>
    <row r="2575" spans="1:6" x14ac:dyDescent="0.25">
      <c r="A2575" s="68" t="s">
        <v>103</v>
      </c>
      <c r="B2575" s="69">
        <v>490967255</v>
      </c>
      <c r="C2575" s="68">
        <v>8901736040693</v>
      </c>
      <c r="D2575" s="69" t="s">
        <v>1765</v>
      </c>
      <c r="E2575" s="65">
        <f>IFERROR(VLOOKUP(C2575,Pivot!A:B,2,0),0)</f>
        <v>0</v>
      </c>
      <c r="F2575" s="65">
        <f>IFERROR(VLOOKUP(C2575,Pivot!A:C,3,0),0)</f>
        <v>0</v>
      </c>
    </row>
    <row r="2576" spans="1:6" x14ac:dyDescent="0.25">
      <c r="A2576" s="68" t="s">
        <v>103</v>
      </c>
      <c r="B2576" s="69">
        <v>490967256</v>
      </c>
      <c r="C2576" s="68">
        <v>8901736040709</v>
      </c>
      <c r="D2576" s="69" t="s">
        <v>1766</v>
      </c>
      <c r="E2576" s="65">
        <f>IFERROR(VLOOKUP(C2576,Pivot!A:B,2,0),0)</f>
        <v>0</v>
      </c>
      <c r="F2576" s="65">
        <f>IFERROR(VLOOKUP(C2576,Pivot!A:C,3,0),0)</f>
        <v>0</v>
      </c>
    </row>
    <row r="2577" spans="1:6" x14ac:dyDescent="0.25">
      <c r="A2577" s="68" t="s">
        <v>103</v>
      </c>
      <c r="B2577" s="69">
        <v>490967257</v>
      </c>
      <c r="C2577" s="68">
        <v>8901736040655</v>
      </c>
      <c r="D2577" s="69" t="s">
        <v>1767</v>
      </c>
      <c r="E2577" s="65">
        <f>IFERROR(VLOOKUP(C2577,Pivot!A:B,2,0),0)</f>
        <v>0</v>
      </c>
      <c r="F2577" s="65">
        <f>IFERROR(VLOOKUP(C2577,Pivot!A:C,3,0),0)</f>
        <v>0</v>
      </c>
    </row>
    <row r="2578" spans="1:6" x14ac:dyDescent="0.25">
      <c r="A2578" s="68" t="s">
        <v>103</v>
      </c>
      <c r="B2578" s="69">
        <v>490967304</v>
      </c>
      <c r="C2578" s="68">
        <v>8901736041188</v>
      </c>
      <c r="D2578" s="69" t="s">
        <v>1768</v>
      </c>
      <c r="E2578" s="65">
        <f>IFERROR(VLOOKUP(C2578,Pivot!A:B,2,0),0)</f>
        <v>0</v>
      </c>
      <c r="F2578" s="65">
        <f>IFERROR(VLOOKUP(C2578,Pivot!A:C,3,0),0)</f>
        <v>0</v>
      </c>
    </row>
    <row r="2579" spans="1:6" x14ac:dyDescent="0.25">
      <c r="A2579" s="68" t="s">
        <v>103</v>
      </c>
      <c r="B2579" s="69">
        <v>490967307</v>
      </c>
      <c r="C2579" s="68">
        <v>8901736041218</v>
      </c>
      <c r="D2579" s="69" t="s">
        <v>1769</v>
      </c>
      <c r="E2579" s="65">
        <f>IFERROR(VLOOKUP(C2579,Pivot!A:B,2,0),0)</f>
        <v>0</v>
      </c>
      <c r="F2579" s="65">
        <f>IFERROR(VLOOKUP(C2579,Pivot!A:C,3,0),0)</f>
        <v>0</v>
      </c>
    </row>
    <row r="2580" spans="1:6" x14ac:dyDescent="0.25">
      <c r="A2580" s="68" t="s">
        <v>103</v>
      </c>
      <c r="B2580" s="69">
        <v>490967308</v>
      </c>
      <c r="C2580" s="68">
        <v>8901736041225</v>
      </c>
      <c r="D2580" s="69" t="s">
        <v>1770</v>
      </c>
      <c r="E2580" s="65">
        <f>IFERROR(VLOOKUP(C2580,Pivot!A:B,2,0),0)</f>
        <v>0</v>
      </c>
      <c r="F2580" s="65">
        <f>IFERROR(VLOOKUP(C2580,Pivot!A:C,3,0),0)</f>
        <v>0</v>
      </c>
    </row>
    <row r="2581" spans="1:6" x14ac:dyDescent="0.25">
      <c r="A2581" s="68" t="s">
        <v>103</v>
      </c>
      <c r="B2581" s="69">
        <v>490967316</v>
      </c>
      <c r="C2581" s="68">
        <v>8901736041409</v>
      </c>
      <c r="D2581" s="69" t="s">
        <v>1771</v>
      </c>
      <c r="E2581" s="65">
        <f>IFERROR(VLOOKUP(C2581,Pivot!A:B,2,0),0)</f>
        <v>0</v>
      </c>
      <c r="F2581" s="65">
        <f>IFERROR(VLOOKUP(C2581,Pivot!A:C,3,0),0)</f>
        <v>0</v>
      </c>
    </row>
    <row r="2582" spans="1:6" x14ac:dyDescent="0.25">
      <c r="A2582" s="68" t="s">
        <v>103</v>
      </c>
      <c r="B2582" s="69">
        <v>490967317</v>
      </c>
      <c r="C2582" s="68">
        <v>8901736041423</v>
      </c>
      <c r="D2582" s="69" t="s">
        <v>1772</v>
      </c>
      <c r="E2582" s="65">
        <f>IFERROR(VLOOKUP(C2582,Pivot!A:B,2,0),0)</f>
        <v>0</v>
      </c>
      <c r="F2582" s="65">
        <f>IFERROR(VLOOKUP(C2582,Pivot!A:C,3,0),0)</f>
        <v>0</v>
      </c>
    </row>
    <row r="2583" spans="1:6" x14ac:dyDescent="0.25">
      <c r="A2583" s="68" t="s">
        <v>103</v>
      </c>
      <c r="B2583" s="69">
        <v>490968329</v>
      </c>
      <c r="C2583" s="68">
        <v>22286909037</v>
      </c>
      <c r="D2583" s="69" t="s">
        <v>1773</v>
      </c>
      <c r="E2583" s="65">
        <f>IFERROR(VLOOKUP(C2583,Pivot!A:B,2,0),0)</f>
        <v>0</v>
      </c>
      <c r="F2583" s="65">
        <f>IFERROR(VLOOKUP(C2583,Pivot!A:C,3,0),0)</f>
        <v>0</v>
      </c>
    </row>
    <row r="2584" spans="1:6" x14ac:dyDescent="0.25">
      <c r="A2584" s="68" t="s">
        <v>103</v>
      </c>
      <c r="B2584" s="69">
        <v>490968330</v>
      </c>
      <c r="C2584" s="68">
        <v>22286909006</v>
      </c>
      <c r="D2584" s="69" t="s">
        <v>1774</v>
      </c>
      <c r="E2584" s="65">
        <f>IFERROR(VLOOKUP(C2584,Pivot!A:B,2,0),0)</f>
        <v>0</v>
      </c>
      <c r="F2584" s="65">
        <f>IFERROR(VLOOKUP(C2584,Pivot!A:C,3,0),0)</f>
        <v>0</v>
      </c>
    </row>
    <row r="2585" spans="1:6" x14ac:dyDescent="0.25">
      <c r="A2585" s="68" t="s">
        <v>103</v>
      </c>
      <c r="B2585" s="69">
        <v>490968333</v>
      </c>
      <c r="C2585" s="68">
        <v>22286911337</v>
      </c>
      <c r="D2585" s="69" t="s">
        <v>1775</v>
      </c>
      <c r="E2585" s="65">
        <f>IFERROR(VLOOKUP(C2585,Pivot!A:B,2,0),0)</f>
        <v>0</v>
      </c>
      <c r="F2585" s="65">
        <f>IFERROR(VLOOKUP(C2585,Pivot!A:C,3,0),0)</f>
        <v>0</v>
      </c>
    </row>
    <row r="2586" spans="1:6" x14ac:dyDescent="0.25">
      <c r="A2586" s="68" t="s">
        <v>103</v>
      </c>
      <c r="B2586" s="69">
        <v>490968341</v>
      </c>
      <c r="C2586" s="68">
        <v>22286908917</v>
      </c>
      <c r="D2586" s="69" t="s">
        <v>1776</v>
      </c>
      <c r="E2586" s="65">
        <f>IFERROR(VLOOKUP(C2586,Pivot!A:B,2,0),0)</f>
        <v>0</v>
      </c>
      <c r="F2586" s="65">
        <f>IFERROR(VLOOKUP(C2586,Pivot!A:C,3,0),0)</f>
        <v>0</v>
      </c>
    </row>
    <row r="2587" spans="1:6" x14ac:dyDescent="0.25">
      <c r="A2587" s="68" t="s">
        <v>103</v>
      </c>
      <c r="B2587" s="69">
        <v>490968376</v>
      </c>
      <c r="C2587" s="68">
        <v>8901383453334</v>
      </c>
      <c r="D2587" s="69" t="s">
        <v>1777</v>
      </c>
      <c r="E2587" s="65">
        <f>IFERROR(VLOOKUP(C2587,Pivot!A:B,2,0),0)</f>
        <v>0</v>
      </c>
      <c r="F2587" s="65">
        <f>IFERROR(VLOOKUP(C2587,Pivot!A:C,3,0),0)</f>
        <v>0</v>
      </c>
    </row>
    <row r="2588" spans="1:6" x14ac:dyDescent="0.25">
      <c r="A2588" s="68" t="s">
        <v>103</v>
      </c>
      <c r="B2588" s="69">
        <v>490968384</v>
      </c>
      <c r="C2588" s="68">
        <v>490968384</v>
      </c>
      <c r="D2588" s="69" t="s">
        <v>1778</v>
      </c>
      <c r="E2588" s="65">
        <f>IFERROR(VLOOKUP(C2588,Pivot!A:B,2,0),0)</f>
        <v>0</v>
      </c>
      <c r="F2588" s="65">
        <f>IFERROR(VLOOKUP(C2588,Pivot!A:C,3,0),0)</f>
        <v>0</v>
      </c>
    </row>
    <row r="2589" spans="1:6" x14ac:dyDescent="0.25">
      <c r="A2589" s="68" t="s">
        <v>103</v>
      </c>
      <c r="B2589" s="69">
        <v>490968384</v>
      </c>
      <c r="C2589" s="68">
        <v>8901383472557</v>
      </c>
      <c r="D2589" s="69" t="s">
        <v>1778</v>
      </c>
      <c r="E2589" s="65">
        <f>IFERROR(VLOOKUP(C2589,Pivot!A:B,2,0),0)</f>
        <v>0</v>
      </c>
      <c r="F2589" s="65">
        <f>IFERROR(VLOOKUP(C2589,Pivot!A:C,3,0),0)</f>
        <v>0</v>
      </c>
    </row>
    <row r="2590" spans="1:6" x14ac:dyDescent="0.25">
      <c r="A2590" s="68" t="s">
        <v>103</v>
      </c>
      <c r="B2590" s="69">
        <v>490968391</v>
      </c>
      <c r="C2590" s="68">
        <v>653569188407</v>
      </c>
      <c r="D2590" s="69" t="s">
        <v>1779</v>
      </c>
      <c r="E2590" s="65">
        <f>IFERROR(VLOOKUP(C2590,Pivot!A:B,2,0),0)</f>
        <v>0</v>
      </c>
      <c r="F2590" s="65">
        <f>IFERROR(VLOOKUP(C2590,Pivot!A:C,3,0),0)</f>
        <v>0</v>
      </c>
    </row>
    <row r="2591" spans="1:6" x14ac:dyDescent="0.25">
      <c r="A2591" s="68" t="s">
        <v>103</v>
      </c>
      <c r="B2591" s="69">
        <v>490968391</v>
      </c>
      <c r="C2591" s="68">
        <v>8901383984333</v>
      </c>
      <c r="D2591" s="69" t="s">
        <v>1779</v>
      </c>
      <c r="E2591" s="65">
        <f>IFERROR(VLOOKUP(C2591,Pivot!A:B,2,0),0)</f>
        <v>0</v>
      </c>
      <c r="F2591" s="65">
        <f>IFERROR(VLOOKUP(C2591,Pivot!A:C,3,0),0)</f>
        <v>0</v>
      </c>
    </row>
    <row r="2592" spans="1:6" x14ac:dyDescent="0.25">
      <c r="A2592" s="68" t="s">
        <v>103</v>
      </c>
      <c r="B2592" s="69">
        <v>490968893</v>
      </c>
      <c r="C2592" s="68">
        <v>4715643010298</v>
      </c>
      <c r="D2592" s="69" t="s">
        <v>1780</v>
      </c>
      <c r="E2592" s="65">
        <f>IFERROR(VLOOKUP(C2592,Pivot!A:B,2,0),0)</f>
        <v>0</v>
      </c>
      <c r="F2592" s="65">
        <f>IFERROR(VLOOKUP(C2592,Pivot!A:C,3,0),0)</f>
        <v>0</v>
      </c>
    </row>
    <row r="2593" spans="1:6" x14ac:dyDescent="0.25">
      <c r="A2593" s="68" t="s">
        <v>103</v>
      </c>
      <c r="B2593" s="69">
        <v>490968896</v>
      </c>
      <c r="C2593" s="68">
        <v>65541913226</v>
      </c>
      <c r="D2593" s="69" t="s">
        <v>1781</v>
      </c>
      <c r="E2593" s="65">
        <f>IFERROR(VLOOKUP(C2593,Pivot!A:B,2,0),0)</f>
        <v>0</v>
      </c>
      <c r="F2593" s="65">
        <f>IFERROR(VLOOKUP(C2593,Pivot!A:C,3,0),0)</f>
        <v>0</v>
      </c>
    </row>
    <row r="2594" spans="1:6" x14ac:dyDescent="0.25">
      <c r="A2594" s="68" t="s">
        <v>103</v>
      </c>
      <c r="B2594" s="69">
        <v>490968897</v>
      </c>
      <c r="C2594" s="68">
        <v>65541913295</v>
      </c>
      <c r="D2594" s="69" t="s">
        <v>1782</v>
      </c>
      <c r="E2594" s="65">
        <f>IFERROR(VLOOKUP(C2594,Pivot!A:B,2,0),0)</f>
        <v>0</v>
      </c>
      <c r="F2594" s="65">
        <f>IFERROR(VLOOKUP(C2594,Pivot!A:C,3,0),0)</f>
        <v>0</v>
      </c>
    </row>
    <row r="2595" spans="1:6" x14ac:dyDescent="0.25">
      <c r="A2595" s="68" t="s">
        <v>103</v>
      </c>
      <c r="B2595" s="69">
        <v>490968898</v>
      </c>
      <c r="C2595" s="68">
        <v>72348506667</v>
      </c>
      <c r="D2595" s="69" t="s">
        <v>1783</v>
      </c>
      <c r="E2595" s="65">
        <f>IFERROR(VLOOKUP(C2595,Pivot!A:B,2,0),0)</f>
        <v>0</v>
      </c>
      <c r="F2595" s="65">
        <f>IFERROR(VLOOKUP(C2595,Pivot!A:C,3,0),0)</f>
        <v>0</v>
      </c>
    </row>
    <row r="2596" spans="1:6" x14ac:dyDescent="0.25">
      <c r="A2596" s="68" t="s">
        <v>103</v>
      </c>
      <c r="B2596" s="69">
        <v>490968899</v>
      </c>
      <c r="C2596" s="68">
        <v>72348506742</v>
      </c>
      <c r="D2596" s="69" t="s">
        <v>1784</v>
      </c>
      <c r="E2596" s="65">
        <f>IFERROR(VLOOKUP(C2596,Pivot!A:B,2,0),0)</f>
        <v>0</v>
      </c>
      <c r="F2596" s="65">
        <f>IFERROR(VLOOKUP(C2596,Pivot!A:C,3,0),0)</f>
        <v>0</v>
      </c>
    </row>
    <row r="2597" spans="1:6" x14ac:dyDescent="0.25">
      <c r="A2597" s="68" t="s">
        <v>103</v>
      </c>
      <c r="B2597" s="69">
        <v>490968900</v>
      </c>
      <c r="C2597" s="68">
        <v>72348506698</v>
      </c>
      <c r="D2597" s="69" t="s">
        <v>1785</v>
      </c>
      <c r="E2597" s="65">
        <f>IFERROR(VLOOKUP(C2597,Pivot!A:B,2,0),0)</f>
        <v>0</v>
      </c>
      <c r="F2597" s="65">
        <f>IFERROR(VLOOKUP(C2597,Pivot!A:C,3,0),0)</f>
        <v>0</v>
      </c>
    </row>
    <row r="2598" spans="1:6" x14ac:dyDescent="0.25">
      <c r="A2598" s="68" t="s">
        <v>103</v>
      </c>
      <c r="B2598" s="69">
        <v>490968902</v>
      </c>
      <c r="C2598" s="68">
        <v>72348506926</v>
      </c>
      <c r="D2598" s="69" t="s">
        <v>1786</v>
      </c>
      <c r="E2598" s="65">
        <f>IFERROR(VLOOKUP(C2598,Pivot!A:B,2,0),0)</f>
        <v>0</v>
      </c>
      <c r="F2598" s="65">
        <f>IFERROR(VLOOKUP(C2598,Pivot!A:C,3,0),0)</f>
        <v>0</v>
      </c>
    </row>
    <row r="2599" spans="1:6" x14ac:dyDescent="0.25">
      <c r="A2599" s="68" t="s">
        <v>103</v>
      </c>
      <c r="B2599" s="69">
        <v>490968905</v>
      </c>
      <c r="C2599" s="68">
        <v>72348506919</v>
      </c>
      <c r="D2599" s="69" t="s">
        <v>1787</v>
      </c>
      <c r="E2599" s="65">
        <f>IFERROR(VLOOKUP(C2599,Pivot!A:B,2,0),0)</f>
        <v>0</v>
      </c>
      <c r="F2599" s="65">
        <f>IFERROR(VLOOKUP(C2599,Pivot!A:C,3,0),0)</f>
        <v>0</v>
      </c>
    </row>
    <row r="2600" spans="1:6" x14ac:dyDescent="0.25">
      <c r="A2600" s="68" t="s">
        <v>103</v>
      </c>
      <c r="B2600" s="69">
        <v>490969005</v>
      </c>
      <c r="C2600" s="68">
        <v>5060243290090</v>
      </c>
      <c r="D2600" s="69" t="s">
        <v>1788</v>
      </c>
      <c r="E2600" s="65">
        <f>IFERROR(VLOOKUP(C2600,Pivot!A:B,2,0),0)</f>
        <v>0</v>
      </c>
      <c r="F2600" s="65">
        <f>IFERROR(VLOOKUP(C2600,Pivot!A:C,3,0),0)</f>
        <v>0</v>
      </c>
    </row>
    <row r="2601" spans="1:6" x14ac:dyDescent="0.25">
      <c r="A2601" s="68" t="s">
        <v>103</v>
      </c>
      <c r="B2601" s="69">
        <v>490969022</v>
      </c>
      <c r="C2601" s="68">
        <v>5010963281793</v>
      </c>
      <c r="D2601" s="69" t="s">
        <v>1789</v>
      </c>
      <c r="E2601" s="65">
        <f>IFERROR(VLOOKUP(C2601,Pivot!A:B,2,0),0)</f>
        <v>0</v>
      </c>
      <c r="F2601" s="65">
        <f>IFERROR(VLOOKUP(C2601,Pivot!A:C,3,0),0)</f>
        <v>0</v>
      </c>
    </row>
    <row r="2602" spans="1:6" x14ac:dyDescent="0.25">
      <c r="A2602" s="68" t="s">
        <v>103</v>
      </c>
      <c r="B2602" s="69">
        <v>490969073</v>
      </c>
      <c r="C2602" s="68">
        <v>5010963011895</v>
      </c>
      <c r="D2602" s="69" t="s">
        <v>1790</v>
      </c>
      <c r="E2602" s="65">
        <f>IFERROR(VLOOKUP(C2602,Pivot!A:B,2,0),0)</f>
        <v>0</v>
      </c>
      <c r="F2602" s="65">
        <f>IFERROR(VLOOKUP(C2602,Pivot!A:C,3,0),0)</f>
        <v>0</v>
      </c>
    </row>
    <row r="2603" spans="1:6" x14ac:dyDescent="0.25">
      <c r="A2603" s="68" t="s">
        <v>103</v>
      </c>
      <c r="B2603" s="69">
        <v>490969077</v>
      </c>
      <c r="C2603" s="68">
        <v>490969077</v>
      </c>
      <c r="D2603" s="69" t="s">
        <v>1791</v>
      </c>
      <c r="E2603" s="65">
        <f>IFERROR(VLOOKUP(C2603,Pivot!A:B,2,0),0)</f>
        <v>0</v>
      </c>
      <c r="F2603" s="65">
        <f>IFERROR(VLOOKUP(C2603,Pivot!A:C,3,0),0)</f>
        <v>0</v>
      </c>
    </row>
    <row r="2604" spans="1:6" x14ac:dyDescent="0.25">
      <c r="A2604" s="68" t="s">
        <v>103</v>
      </c>
      <c r="B2604" s="69">
        <v>490969077</v>
      </c>
      <c r="C2604" s="68">
        <v>5414301715344</v>
      </c>
      <c r="D2604" s="69" t="s">
        <v>1791</v>
      </c>
      <c r="E2604" s="65">
        <f>IFERROR(VLOOKUP(C2604,Pivot!A:B,2,0),0)</f>
        <v>0</v>
      </c>
      <c r="F2604" s="65">
        <f>IFERROR(VLOOKUP(C2604,Pivot!A:C,3,0),0)</f>
        <v>0</v>
      </c>
    </row>
    <row r="2605" spans="1:6" x14ac:dyDescent="0.25">
      <c r="A2605" s="68" t="s">
        <v>103</v>
      </c>
      <c r="B2605" s="69">
        <v>490969088</v>
      </c>
      <c r="C2605" s="68">
        <v>92389118087</v>
      </c>
      <c r="D2605" s="69" t="s">
        <v>1792</v>
      </c>
      <c r="E2605" s="65">
        <f>IFERROR(VLOOKUP(C2605,Pivot!A:B,2,0),0)</f>
        <v>0</v>
      </c>
      <c r="F2605" s="65">
        <f>IFERROR(VLOOKUP(C2605,Pivot!A:C,3,0),0)</f>
        <v>0</v>
      </c>
    </row>
    <row r="2606" spans="1:6" x14ac:dyDescent="0.25">
      <c r="A2606" s="68" t="s">
        <v>103</v>
      </c>
      <c r="B2606" s="69">
        <v>490969091</v>
      </c>
      <c r="C2606" s="68">
        <v>92389117578</v>
      </c>
      <c r="D2606" s="69" t="s">
        <v>1793</v>
      </c>
      <c r="E2606" s="65">
        <f>IFERROR(VLOOKUP(C2606,Pivot!A:B,2,0),0)</f>
        <v>0</v>
      </c>
      <c r="F2606" s="65">
        <f>IFERROR(VLOOKUP(C2606,Pivot!A:C,3,0),0)</f>
        <v>0</v>
      </c>
    </row>
    <row r="2607" spans="1:6" x14ac:dyDescent="0.25">
      <c r="A2607" s="68" t="s">
        <v>103</v>
      </c>
      <c r="B2607" s="69">
        <v>490969094</v>
      </c>
      <c r="C2607" s="68">
        <v>92389117530</v>
      </c>
      <c r="D2607" s="69" t="s">
        <v>1794</v>
      </c>
      <c r="E2607" s="65">
        <f>IFERROR(VLOOKUP(C2607,Pivot!A:B,2,0),0)</f>
        <v>0</v>
      </c>
      <c r="F2607" s="65">
        <f>IFERROR(VLOOKUP(C2607,Pivot!A:C,3,0),0)</f>
        <v>0</v>
      </c>
    </row>
    <row r="2608" spans="1:6" x14ac:dyDescent="0.25">
      <c r="A2608" s="68" t="s">
        <v>103</v>
      </c>
      <c r="B2608" s="69">
        <v>490970821</v>
      </c>
      <c r="C2608" s="68">
        <v>8850281003632</v>
      </c>
      <c r="D2608" s="69" t="s">
        <v>1795</v>
      </c>
      <c r="E2608" s="65">
        <f>IFERROR(VLOOKUP(C2608,Pivot!A:B,2,0),0)</f>
        <v>0</v>
      </c>
      <c r="F2608" s="65">
        <f>IFERROR(VLOOKUP(C2608,Pivot!A:C,3,0),0)</f>
        <v>0</v>
      </c>
    </row>
    <row r="2609" spans="1:6" x14ac:dyDescent="0.25">
      <c r="A2609" s="68" t="s">
        <v>103</v>
      </c>
      <c r="B2609" s="69">
        <v>490970822</v>
      </c>
      <c r="C2609" s="68">
        <v>8850281003595</v>
      </c>
      <c r="D2609" s="69" t="s">
        <v>1796</v>
      </c>
      <c r="E2609" s="65">
        <f>IFERROR(VLOOKUP(C2609,Pivot!A:B,2,0),0)</f>
        <v>0</v>
      </c>
      <c r="F2609" s="65">
        <f>IFERROR(VLOOKUP(C2609,Pivot!A:C,3,0),0)</f>
        <v>0</v>
      </c>
    </row>
    <row r="2610" spans="1:6" x14ac:dyDescent="0.25">
      <c r="A2610" s="68" t="s">
        <v>103</v>
      </c>
      <c r="B2610" s="69">
        <v>490970825</v>
      </c>
      <c r="C2610" s="68">
        <v>8850281001324</v>
      </c>
      <c r="D2610" s="69" t="s">
        <v>1797</v>
      </c>
      <c r="E2610" s="65">
        <f>IFERROR(VLOOKUP(C2610,Pivot!A:B,2,0),0)</f>
        <v>0</v>
      </c>
      <c r="F2610" s="65">
        <f>IFERROR(VLOOKUP(C2610,Pivot!A:C,3,0),0)</f>
        <v>0</v>
      </c>
    </row>
    <row r="2611" spans="1:6" x14ac:dyDescent="0.25">
      <c r="A2611" s="68" t="s">
        <v>103</v>
      </c>
      <c r="B2611" s="69">
        <v>490970827</v>
      </c>
      <c r="C2611" s="68">
        <v>8850281004615</v>
      </c>
      <c r="D2611" s="69" t="s">
        <v>1798</v>
      </c>
      <c r="E2611" s="65">
        <f>IFERROR(VLOOKUP(C2611,Pivot!A:B,2,0),0)</f>
        <v>0</v>
      </c>
      <c r="F2611" s="65">
        <f>IFERROR(VLOOKUP(C2611,Pivot!A:C,3,0),0)</f>
        <v>0</v>
      </c>
    </row>
    <row r="2612" spans="1:6" x14ac:dyDescent="0.25">
      <c r="A2612" s="68" t="s">
        <v>103</v>
      </c>
      <c r="B2612" s="69">
        <v>490970828</v>
      </c>
      <c r="C2612" s="68">
        <v>8850281004790</v>
      </c>
      <c r="D2612" s="69" t="s">
        <v>1799</v>
      </c>
      <c r="E2612" s="65">
        <f>IFERROR(VLOOKUP(C2612,Pivot!A:B,2,0),0)</f>
        <v>0</v>
      </c>
      <c r="F2612" s="65">
        <f>IFERROR(VLOOKUP(C2612,Pivot!A:C,3,0),0)</f>
        <v>0</v>
      </c>
    </row>
    <row r="2613" spans="1:6" x14ac:dyDescent="0.25">
      <c r="A2613" s="68" t="s">
        <v>103</v>
      </c>
      <c r="B2613" s="69">
        <v>490970829</v>
      </c>
      <c r="C2613" s="68">
        <v>8850281004844</v>
      </c>
      <c r="D2613" s="69" t="s">
        <v>1800</v>
      </c>
      <c r="E2613" s="65">
        <f>IFERROR(VLOOKUP(C2613,Pivot!A:B,2,0),0)</f>
        <v>0</v>
      </c>
      <c r="F2613" s="65">
        <f>IFERROR(VLOOKUP(C2613,Pivot!A:C,3,0),0)</f>
        <v>0</v>
      </c>
    </row>
    <row r="2614" spans="1:6" x14ac:dyDescent="0.25">
      <c r="A2614" s="68" t="s">
        <v>103</v>
      </c>
      <c r="B2614" s="69">
        <v>490970831</v>
      </c>
      <c r="C2614" s="68">
        <v>8850281004066</v>
      </c>
      <c r="D2614" s="69" t="s">
        <v>1801</v>
      </c>
      <c r="E2614" s="65">
        <f>IFERROR(VLOOKUP(C2614,Pivot!A:B,2,0),0)</f>
        <v>0</v>
      </c>
      <c r="F2614" s="65">
        <f>IFERROR(VLOOKUP(C2614,Pivot!A:C,3,0),0)</f>
        <v>0</v>
      </c>
    </row>
    <row r="2615" spans="1:6" x14ac:dyDescent="0.25">
      <c r="A2615" s="68" t="s">
        <v>103</v>
      </c>
      <c r="B2615" s="69">
        <v>490970832</v>
      </c>
      <c r="C2615" s="68">
        <v>8850281003472</v>
      </c>
      <c r="D2615" s="69" t="s">
        <v>1802</v>
      </c>
      <c r="E2615" s="65">
        <f>IFERROR(VLOOKUP(C2615,Pivot!A:B,2,0),0)</f>
        <v>0</v>
      </c>
      <c r="F2615" s="65">
        <f>IFERROR(VLOOKUP(C2615,Pivot!A:C,3,0),0)</f>
        <v>0</v>
      </c>
    </row>
    <row r="2616" spans="1:6" x14ac:dyDescent="0.25">
      <c r="A2616" s="68" t="s">
        <v>103</v>
      </c>
      <c r="B2616" s="69">
        <v>490970833</v>
      </c>
      <c r="C2616" s="68">
        <v>8850281001799</v>
      </c>
      <c r="D2616" s="69" t="s">
        <v>1803</v>
      </c>
      <c r="E2616" s="65">
        <f>IFERROR(VLOOKUP(C2616,Pivot!A:B,2,0),0)</f>
        <v>0</v>
      </c>
      <c r="F2616" s="65">
        <f>IFERROR(VLOOKUP(C2616,Pivot!A:C,3,0),0)</f>
        <v>0</v>
      </c>
    </row>
    <row r="2617" spans="1:6" x14ac:dyDescent="0.25">
      <c r="A2617" s="68" t="s">
        <v>103</v>
      </c>
      <c r="B2617" s="69">
        <v>490970889</v>
      </c>
      <c r="C2617" s="68">
        <v>746775045340</v>
      </c>
      <c r="D2617" s="69" t="s">
        <v>1804</v>
      </c>
      <c r="E2617" s="65">
        <f>IFERROR(VLOOKUP(C2617,Pivot!A:B,2,0),0)</f>
        <v>0</v>
      </c>
      <c r="F2617" s="65">
        <f>IFERROR(VLOOKUP(C2617,Pivot!A:C,3,0),0)</f>
        <v>0</v>
      </c>
    </row>
    <row r="2618" spans="1:6" x14ac:dyDescent="0.25">
      <c r="A2618" s="68" t="s">
        <v>103</v>
      </c>
      <c r="B2618" s="69">
        <v>490970890</v>
      </c>
      <c r="C2618" s="68">
        <v>746775107321</v>
      </c>
      <c r="D2618" s="69" t="s">
        <v>1805</v>
      </c>
      <c r="E2618" s="65">
        <f>IFERROR(VLOOKUP(C2618,Pivot!A:B,2,0),0)</f>
        <v>0</v>
      </c>
      <c r="F2618" s="65">
        <f>IFERROR(VLOOKUP(C2618,Pivot!A:C,3,0),0)</f>
        <v>0</v>
      </c>
    </row>
    <row r="2619" spans="1:6" x14ac:dyDescent="0.25">
      <c r="A2619" s="68" t="s">
        <v>103</v>
      </c>
      <c r="B2619" s="69">
        <v>490970894</v>
      </c>
      <c r="C2619" s="68">
        <v>746775090593</v>
      </c>
      <c r="D2619" s="69" t="s">
        <v>1806</v>
      </c>
      <c r="E2619" s="65">
        <f>IFERROR(VLOOKUP(C2619,Pivot!A:B,2,0),0)</f>
        <v>0</v>
      </c>
      <c r="F2619" s="65">
        <f>IFERROR(VLOOKUP(C2619,Pivot!A:C,3,0),0)</f>
        <v>0</v>
      </c>
    </row>
    <row r="2620" spans="1:6" x14ac:dyDescent="0.25">
      <c r="A2620" s="68" t="s">
        <v>103</v>
      </c>
      <c r="B2620" s="69">
        <v>490970894</v>
      </c>
      <c r="C2620" s="68">
        <v>746775090609</v>
      </c>
      <c r="D2620" s="69" t="s">
        <v>1806</v>
      </c>
      <c r="E2620" s="65">
        <f>IFERROR(VLOOKUP(C2620,Pivot!A:B,2,0),0)</f>
        <v>0</v>
      </c>
      <c r="F2620" s="65">
        <f>IFERROR(VLOOKUP(C2620,Pivot!A:C,3,0),0)</f>
        <v>0</v>
      </c>
    </row>
    <row r="2621" spans="1:6" x14ac:dyDescent="0.25">
      <c r="A2621" s="68" t="s">
        <v>103</v>
      </c>
      <c r="B2621" s="69">
        <v>490970894</v>
      </c>
      <c r="C2621" s="68">
        <v>746775090616</v>
      </c>
      <c r="D2621" s="69" t="s">
        <v>1806</v>
      </c>
      <c r="E2621" s="65">
        <f>IFERROR(VLOOKUP(C2621,Pivot!A:B,2,0),0)</f>
        <v>0</v>
      </c>
      <c r="F2621" s="65">
        <f>IFERROR(VLOOKUP(C2621,Pivot!A:C,3,0),0)</f>
        <v>0</v>
      </c>
    </row>
    <row r="2622" spans="1:6" x14ac:dyDescent="0.25">
      <c r="A2622" s="68" t="s">
        <v>103</v>
      </c>
      <c r="B2622" s="69">
        <v>490970894</v>
      </c>
      <c r="C2622" s="68">
        <v>746775090623</v>
      </c>
      <c r="D2622" s="69" t="s">
        <v>1806</v>
      </c>
      <c r="E2622" s="65">
        <f>IFERROR(VLOOKUP(C2622,Pivot!A:B,2,0),0)</f>
        <v>0</v>
      </c>
      <c r="F2622" s="65">
        <f>IFERROR(VLOOKUP(C2622,Pivot!A:C,3,0),0)</f>
        <v>0</v>
      </c>
    </row>
    <row r="2623" spans="1:6" x14ac:dyDescent="0.25">
      <c r="A2623" s="68" t="s">
        <v>103</v>
      </c>
      <c r="B2623" s="69">
        <v>490970894</v>
      </c>
      <c r="C2623" s="68">
        <v>746775118822</v>
      </c>
      <c r="D2623" s="69" t="s">
        <v>1806</v>
      </c>
      <c r="E2623" s="65">
        <f>IFERROR(VLOOKUP(C2623,Pivot!A:B,2,0),0)</f>
        <v>0</v>
      </c>
      <c r="F2623" s="65">
        <f>IFERROR(VLOOKUP(C2623,Pivot!A:C,3,0),0)</f>
        <v>0</v>
      </c>
    </row>
    <row r="2624" spans="1:6" x14ac:dyDescent="0.25">
      <c r="A2624" s="68" t="s">
        <v>103</v>
      </c>
      <c r="B2624" s="69">
        <v>490970947</v>
      </c>
      <c r="C2624" s="68">
        <v>4006149792116</v>
      </c>
      <c r="D2624" s="69" t="s">
        <v>1807</v>
      </c>
      <c r="E2624" s="65">
        <f>IFERROR(VLOOKUP(C2624,Pivot!A:B,2,0),0)</f>
        <v>0</v>
      </c>
      <c r="F2624" s="65">
        <f>IFERROR(VLOOKUP(C2624,Pivot!A:C,3,0),0)</f>
        <v>0</v>
      </c>
    </row>
    <row r="2625" spans="1:6" x14ac:dyDescent="0.25">
      <c r="A2625" s="68" t="s">
        <v>103</v>
      </c>
      <c r="B2625" s="69">
        <v>490971108</v>
      </c>
      <c r="C2625" s="68">
        <v>5055114231067</v>
      </c>
      <c r="D2625" s="69" t="s">
        <v>1808</v>
      </c>
      <c r="E2625" s="65">
        <f>IFERROR(VLOOKUP(C2625,Pivot!A:B,2,0),0)</f>
        <v>0</v>
      </c>
      <c r="F2625" s="65">
        <f>IFERROR(VLOOKUP(C2625,Pivot!A:C,3,0),0)</f>
        <v>0</v>
      </c>
    </row>
    <row r="2626" spans="1:6" x14ac:dyDescent="0.25">
      <c r="A2626" s="68" t="s">
        <v>103</v>
      </c>
      <c r="B2626" s="69">
        <v>490974769</v>
      </c>
      <c r="C2626" s="68">
        <v>9781445482798</v>
      </c>
      <c r="D2626" s="69" t="s">
        <v>1809</v>
      </c>
      <c r="E2626" s="65">
        <f>IFERROR(VLOOKUP(C2626,Pivot!A:B,2,0),0)</f>
        <v>0</v>
      </c>
      <c r="F2626" s="65">
        <f>IFERROR(VLOOKUP(C2626,Pivot!A:C,3,0),0)</f>
        <v>0</v>
      </c>
    </row>
    <row r="2627" spans="1:6" x14ac:dyDescent="0.25">
      <c r="A2627" s="68" t="s">
        <v>103</v>
      </c>
      <c r="B2627" s="69">
        <v>490975153</v>
      </c>
      <c r="C2627" s="68">
        <v>490975153</v>
      </c>
      <c r="D2627" s="69" t="s">
        <v>1810</v>
      </c>
      <c r="E2627" s="65">
        <f>IFERROR(VLOOKUP(C2627,Pivot!A:B,2,0),0)</f>
        <v>0</v>
      </c>
      <c r="F2627" s="65">
        <f>IFERROR(VLOOKUP(C2627,Pivot!A:C,3,0),0)</f>
        <v>0</v>
      </c>
    </row>
    <row r="2628" spans="1:6" x14ac:dyDescent="0.25">
      <c r="A2628" s="68" t="s">
        <v>103</v>
      </c>
      <c r="B2628" s="69">
        <v>490975153</v>
      </c>
      <c r="C2628" s="68">
        <v>8902923111615</v>
      </c>
      <c r="D2628" s="69" t="s">
        <v>1810</v>
      </c>
      <c r="E2628" s="65">
        <f>IFERROR(VLOOKUP(C2628,Pivot!A:B,2,0),0)</f>
        <v>0</v>
      </c>
      <c r="F2628" s="65">
        <f>IFERROR(VLOOKUP(C2628,Pivot!A:C,3,0),0)</f>
        <v>0</v>
      </c>
    </row>
    <row r="2629" spans="1:6" x14ac:dyDescent="0.25">
      <c r="A2629" s="68" t="s">
        <v>103</v>
      </c>
      <c r="B2629" s="69">
        <v>490975157</v>
      </c>
      <c r="C2629" s="68">
        <v>490975157</v>
      </c>
      <c r="D2629" s="69" t="s">
        <v>1811</v>
      </c>
      <c r="E2629" s="65">
        <f>IFERROR(VLOOKUP(C2629,Pivot!A:B,2,0),0)</f>
        <v>0</v>
      </c>
      <c r="F2629" s="65">
        <f>IFERROR(VLOOKUP(C2629,Pivot!A:C,3,0),0)</f>
        <v>0</v>
      </c>
    </row>
    <row r="2630" spans="1:6" x14ac:dyDescent="0.25">
      <c r="A2630" s="68" t="s">
        <v>103</v>
      </c>
      <c r="B2630" s="69">
        <v>490975157</v>
      </c>
      <c r="C2630" s="68">
        <v>8902923111639</v>
      </c>
      <c r="D2630" s="69" t="s">
        <v>1811</v>
      </c>
      <c r="E2630" s="65">
        <f>IFERROR(VLOOKUP(C2630,Pivot!A:B,2,0),0)</f>
        <v>0</v>
      </c>
      <c r="F2630" s="65">
        <f>IFERROR(VLOOKUP(C2630,Pivot!A:C,3,0),0)</f>
        <v>0</v>
      </c>
    </row>
    <row r="2631" spans="1:6" x14ac:dyDescent="0.25">
      <c r="A2631" s="68" t="s">
        <v>103</v>
      </c>
      <c r="B2631" s="69">
        <v>490979003</v>
      </c>
      <c r="C2631" s="68">
        <v>490979003</v>
      </c>
      <c r="D2631" s="69" t="s">
        <v>1812</v>
      </c>
      <c r="E2631" s="65">
        <f>IFERROR(VLOOKUP(C2631,Pivot!A:B,2,0),0)</f>
        <v>0</v>
      </c>
      <c r="F2631" s="65">
        <f>IFERROR(VLOOKUP(C2631,Pivot!A:C,3,0),0)</f>
        <v>0</v>
      </c>
    </row>
    <row r="2632" spans="1:6" x14ac:dyDescent="0.25">
      <c r="A2632" s="68" t="s">
        <v>103</v>
      </c>
      <c r="B2632" s="69">
        <v>490979048</v>
      </c>
      <c r="C2632" s="68">
        <v>92389401714</v>
      </c>
      <c r="D2632" s="69" t="s">
        <v>1813</v>
      </c>
      <c r="E2632" s="65">
        <f>IFERROR(VLOOKUP(C2632,Pivot!A:B,2,0),0)</f>
        <v>0</v>
      </c>
      <c r="F2632" s="65">
        <f>IFERROR(VLOOKUP(C2632,Pivot!A:C,3,0),0)</f>
        <v>0</v>
      </c>
    </row>
    <row r="2633" spans="1:6" x14ac:dyDescent="0.25">
      <c r="A2633" s="68" t="s">
        <v>103</v>
      </c>
      <c r="B2633" s="69">
        <v>490979048</v>
      </c>
      <c r="C2633" s="68">
        <v>923899187020</v>
      </c>
      <c r="D2633" s="69" t="s">
        <v>1813</v>
      </c>
      <c r="E2633" s="65">
        <f>IFERROR(VLOOKUP(C2633,Pivot!A:B,2,0),0)</f>
        <v>0</v>
      </c>
      <c r="F2633" s="65">
        <f>IFERROR(VLOOKUP(C2633,Pivot!A:C,3,0),0)</f>
        <v>0</v>
      </c>
    </row>
    <row r="2634" spans="1:6" x14ac:dyDescent="0.25">
      <c r="A2634" s="68" t="s">
        <v>103</v>
      </c>
      <c r="B2634" s="69">
        <v>490979065</v>
      </c>
      <c r="C2634" s="68">
        <v>6943478002647</v>
      </c>
      <c r="D2634" s="69" t="s">
        <v>1814</v>
      </c>
      <c r="E2634" s="65">
        <f>IFERROR(VLOOKUP(C2634,Pivot!A:B,2,0),0)</f>
        <v>0</v>
      </c>
      <c r="F2634" s="65">
        <f>IFERROR(VLOOKUP(C2634,Pivot!A:C,3,0),0)</f>
        <v>0</v>
      </c>
    </row>
    <row r="2635" spans="1:6" x14ac:dyDescent="0.25">
      <c r="A2635" s="68" t="s">
        <v>103</v>
      </c>
      <c r="B2635" s="69">
        <v>490979065</v>
      </c>
      <c r="C2635" s="68">
        <v>6943478002654</v>
      </c>
      <c r="D2635" s="69" t="s">
        <v>1814</v>
      </c>
      <c r="E2635" s="65">
        <f>IFERROR(VLOOKUP(C2635,Pivot!A:B,2,0),0)</f>
        <v>0</v>
      </c>
      <c r="F2635" s="65">
        <f>IFERROR(VLOOKUP(C2635,Pivot!A:C,3,0),0)</f>
        <v>0</v>
      </c>
    </row>
    <row r="2636" spans="1:6" x14ac:dyDescent="0.25">
      <c r="A2636" s="68" t="s">
        <v>103</v>
      </c>
      <c r="B2636" s="69">
        <v>490979065</v>
      </c>
      <c r="C2636" s="68">
        <v>8850281000280</v>
      </c>
      <c r="D2636" s="69" t="s">
        <v>1814</v>
      </c>
      <c r="E2636" s="65">
        <f>IFERROR(VLOOKUP(C2636,Pivot!A:B,2,0),0)</f>
        <v>0</v>
      </c>
      <c r="F2636" s="65">
        <f>IFERROR(VLOOKUP(C2636,Pivot!A:C,3,0),0)</f>
        <v>0</v>
      </c>
    </row>
    <row r="2637" spans="1:6" x14ac:dyDescent="0.25">
      <c r="A2637" s="68" t="s">
        <v>103</v>
      </c>
      <c r="B2637" s="69">
        <v>490980825</v>
      </c>
      <c r="C2637" s="68">
        <v>4891761196639</v>
      </c>
      <c r="D2637" s="69" t="s">
        <v>1815</v>
      </c>
      <c r="E2637" s="65">
        <f>IFERROR(VLOOKUP(C2637,Pivot!A:B,2,0),0)</f>
        <v>0</v>
      </c>
      <c r="F2637" s="65">
        <f>IFERROR(VLOOKUP(C2637,Pivot!A:C,3,0),0)</f>
        <v>0</v>
      </c>
    </row>
    <row r="2638" spans="1:6" x14ac:dyDescent="0.25">
      <c r="A2638" s="68" t="s">
        <v>103</v>
      </c>
      <c r="B2638" s="69">
        <v>490980825</v>
      </c>
      <c r="C2638" s="68">
        <v>4901761196635</v>
      </c>
      <c r="D2638" s="69" t="s">
        <v>1815</v>
      </c>
      <c r="E2638" s="65">
        <f>IFERROR(VLOOKUP(C2638,Pivot!A:B,2,0),0)</f>
        <v>0</v>
      </c>
      <c r="F2638" s="65">
        <f>IFERROR(VLOOKUP(C2638,Pivot!A:C,3,0),0)</f>
        <v>0</v>
      </c>
    </row>
    <row r="2639" spans="1:6" x14ac:dyDescent="0.25">
      <c r="A2639" s="68" t="s">
        <v>103</v>
      </c>
      <c r="B2639" s="69">
        <v>490980825</v>
      </c>
      <c r="C2639" s="68">
        <v>4911761196634</v>
      </c>
      <c r="D2639" s="69" t="s">
        <v>1815</v>
      </c>
      <c r="E2639" s="65">
        <f>IFERROR(VLOOKUP(C2639,Pivot!A:B,2,0),0)</f>
        <v>0</v>
      </c>
      <c r="F2639" s="65">
        <f>IFERROR(VLOOKUP(C2639,Pivot!A:C,3,0),0)</f>
        <v>0</v>
      </c>
    </row>
    <row r="2640" spans="1:6" x14ac:dyDescent="0.25">
      <c r="A2640" s="68" t="s">
        <v>103</v>
      </c>
      <c r="B2640" s="69">
        <v>490980825</v>
      </c>
      <c r="C2640" s="68">
        <v>4921761196633</v>
      </c>
      <c r="D2640" s="69" t="s">
        <v>1815</v>
      </c>
      <c r="E2640" s="65">
        <f>IFERROR(VLOOKUP(C2640,Pivot!A:B,2,0),0)</f>
        <v>0</v>
      </c>
      <c r="F2640" s="65">
        <f>IFERROR(VLOOKUP(C2640,Pivot!A:C,3,0),0)</f>
        <v>0</v>
      </c>
    </row>
    <row r="2641" spans="1:6" x14ac:dyDescent="0.25">
      <c r="A2641" s="68" t="s">
        <v>103</v>
      </c>
      <c r="B2641" s="69">
        <v>490980825</v>
      </c>
      <c r="C2641" s="68">
        <v>4931761196632</v>
      </c>
      <c r="D2641" s="69" t="s">
        <v>1815</v>
      </c>
      <c r="E2641" s="65">
        <f>IFERROR(VLOOKUP(C2641,Pivot!A:B,2,0),0)</f>
        <v>0</v>
      </c>
      <c r="F2641" s="65">
        <f>IFERROR(VLOOKUP(C2641,Pivot!A:C,3,0),0)</f>
        <v>0</v>
      </c>
    </row>
    <row r="2642" spans="1:6" x14ac:dyDescent="0.25">
      <c r="A2642" s="68" t="s">
        <v>103</v>
      </c>
      <c r="B2642" s="69">
        <v>490980825</v>
      </c>
      <c r="C2642" s="68">
        <v>4941761196631</v>
      </c>
      <c r="D2642" s="69" t="s">
        <v>1815</v>
      </c>
      <c r="E2642" s="65">
        <f>IFERROR(VLOOKUP(C2642,Pivot!A:B,2,0),0)</f>
        <v>0</v>
      </c>
      <c r="F2642" s="65">
        <f>IFERROR(VLOOKUP(C2642,Pivot!A:C,3,0),0)</f>
        <v>0</v>
      </c>
    </row>
    <row r="2643" spans="1:6" x14ac:dyDescent="0.25">
      <c r="A2643" s="68" t="s">
        <v>103</v>
      </c>
      <c r="B2643" s="69">
        <v>490980825</v>
      </c>
      <c r="C2643" s="68">
        <v>4951761196630</v>
      </c>
      <c r="D2643" s="69" t="s">
        <v>1815</v>
      </c>
      <c r="E2643" s="65">
        <f>IFERROR(VLOOKUP(C2643,Pivot!A:B,2,0),0)</f>
        <v>0</v>
      </c>
      <c r="F2643" s="65">
        <f>IFERROR(VLOOKUP(C2643,Pivot!A:C,3,0),0)</f>
        <v>0</v>
      </c>
    </row>
    <row r="2644" spans="1:6" x14ac:dyDescent="0.25">
      <c r="A2644" s="68" t="s">
        <v>103</v>
      </c>
      <c r="B2644" s="69">
        <v>490980825</v>
      </c>
      <c r="C2644" s="68">
        <v>4971761196638</v>
      </c>
      <c r="D2644" s="69" t="s">
        <v>1815</v>
      </c>
      <c r="E2644" s="65">
        <f>IFERROR(VLOOKUP(C2644,Pivot!A:B,2,0),0)</f>
        <v>0</v>
      </c>
      <c r="F2644" s="65">
        <f>IFERROR(VLOOKUP(C2644,Pivot!A:C,3,0),0)</f>
        <v>0</v>
      </c>
    </row>
    <row r="2645" spans="1:6" x14ac:dyDescent="0.25">
      <c r="A2645" s="68" t="s">
        <v>103</v>
      </c>
      <c r="B2645" s="69">
        <v>490980825</v>
      </c>
      <c r="C2645" s="68">
        <v>4981761196637</v>
      </c>
      <c r="D2645" s="69" t="s">
        <v>1815</v>
      </c>
      <c r="E2645" s="65">
        <f>IFERROR(VLOOKUP(C2645,Pivot!A:B,2,0),0)</f>
        <v>0</v>
      </c>
      <c r="F2645" s="65">
        <f>IFERROR(VLOOKUP(C2645,Pivot!A:C,3,0),0)</f>
        <v>0</v>
      </c>
    </row>
    <row r="2646" spans="1:6" x14ac:dyDescent="0.25">
      <c r="A2646" s="68" t="s">
        <v>103</v>
      </c>
      <c r="B2646" s="69">
        <v>490980825</v>
      </c>
      <c r="C2646" s="68">
        <v>4991761196636</v>
      </c>
      <c r="D2646" s="69" t="s">
        <v>1815</v>
      </c>
      <c r="E2646" s="65">
        <f>IFERROR(VLOOKUP(C2646,Pivot!A:B,2,0),0)</f>
        <v>0</v>
      </c>
      <c r="F2646" s="65">
        <f>IFERROR(VLOOKUP(C2646,Pivot!A:C,3,0),0)</f>
        <v>0</v>
      </c>
    </row>
    <row r="2647" spans="1:6" x14ac:dyDescent="0.25">
      <c r="A2647" s="68" t="s">
        <v>103</v>
      </c>
      <c r="B2647" s="69">
        <v>490980831</v>
      </c>
      <c r="C2647" s="68">
        <v>8901383964700</v>
      </c>
      <c r="D2647" s="69" t="s">
        <v>1816</v>
      </c>
      <c r="E2647" s="65">
        <f>IFERROR(VLOOKUP(C2647,Pivot!A:B,2,0),0)</f>
        <v>0</v>
      </c>
      <c r="F2647" s="65">
        <f>IFERROR(VLOOKUP(C2647,Pivot!A:C,3,0),0)</f>
        <v>0</v>
      </c>
    </row>
    <row r="2648" spans="1:6" x14ac:dyDescent="0.25">
      <c r="A2648" s="68" t="s">
        <v>103</v>
      </c>
      <c r="B2648" s="69">
        <v>490980961</v>
      </c>
      <c r="C2648" s="68">
        <v>4894166806035</v>
      </c>
      <c r="D2648" s="69" t="s">
        <v>1817</v>
      </c>
      <c r="E2648" s="65">
        <f>IFERROR(VLOOKUP(C2648,Pivot!A:B,2,0),0)</f>
        <v>0</v>
      </c>
      <c r="F2648" s="65">
        <f>IFERROR(VLOOKUP(C2648,Pivot!A:C,3,0),0)</f>
        <v>0</v>
      </c>
    </row>
    <row r="2649" spans="1:6" x14ac:dyDescent="0.25">
      <c r="A2649" s="68" t="s">
        <v>103</v>
      </c>
      <c r="B2649" s="69">
        <v>490980961</v>
      </c>
      <c r="C2649" s="68">
        <v>8901383889324</v>
      </c>
      <c r="D2649" s="69" t="s">
        <v>1817</v>
      </c>
      <c r="E2649" s="65">
        <f>IFERROR(VLOOKUP(C2649,Pivot!A:B,2,0),0)</f>
        <v>0</v>
      </c>
      <c r="F2649" s="65">
        <f>IFERROR(VLOOKUP(C2649,Pivot!A:C,3,0),0)</f>
        <v>0</v>
      </c>
    </row>
    <row r="2650" spans="1:6" x14ac:dyDescent="0.25">
      <c r="A2650" s="68" t="s">
        <v>103</v>
      </c>
      <c r="B2650" s="69">
        <v>490980966</v>
      </c>
      <c r="C2650" s="68">
        <v>6942138903614</v>
      </c>
      <c r="D2650" s="69" t="s">
        <v>1818</v>
      </c>
      <c r="E2650" s="65">
        <f>IFERROR(VLOOKUP(C2650,Pivot!A:B,2,0),0)</f>
        <v>0</v>
      </c>
      <c r="F2650" s="65">
        <f>IFERROR(VLOOKUP(C2650,Pivot!A:C,3,0),0)</f>
        <v>0</v>
      </c>
    </row>
    <row r="2651" spans="1:6" x14ac:dyDescent="0.25">
      <c r="A2651" s="68" t="s">
        <v>103</v>
      </c>
      <c r="B2651" s="69">
        <v>490980967</v>
      </c>
      <c r="C2651" s="68">
        <v>6942138940015</v>
      </c>
      <c r="D2651" s="69" t="s">
        <v>1819</v>
      </c>
      <c r="E2651" s="65">
        <f>IFERROR(VLOOKUP(C2651,Pivot!A:B,2,0),0)</f>
        <v>0</v>
      </c>
      <c r="F2651" s="65">
        <f>IFERROR(VLOOKUP(C2651,Pivot!A:C,3,0),0)</f>
        <v>0</v>
      </c>
    </row>
    <row r="2652" spans="1:6" x14ac:dyDescent="0.25">
      <c r="A2652" s="68" t="s">
        <v>103</v>
      </c>
      <c r="B2652" s="69">
        <v>490980970</v>
      </c>
      <c r="C2652" s="68">
        <v>6942138900118</v>
      </c>
      <c r="D2652" s="69" t="s">
        <v>1820</v>
      </c>
      <c r="E2652" s="65">
        <f>IFERROR(VLOOKUP(C2652,Pivot!A:B,2,0),0)</f>
        <v>0</v>
      </c>
      <c r="F2652" s="65">
        <f>IFERROR(VLOOKUP(C2652,Pivot!A:C,3,0),0)</f>
        <v>0</v>
      </c>
    </row>
    <row r="2653" spans="1:6" x14ac:dyDescent="0.25">
      <c r="A2653" s="68" t="s">
        <v>103</v>
      </c>
      <c r="B2653" s="69">
        <v>490980971</v>
      </c>
      <c r="C2653" s="68">
        <v>6942138915693</v>
      </c>
      <c r="D2653" s="69" t="s">
        <v>1821</v>
      </c>
      <c r="E2653" s="65">
        <f>IFERROR(VLOOKUP(C2653,Pivot!A:B,2,0),0)</f>
        <v>0</v>
      </c>
      <c r="F2653" s="65">
        <f>IFERROR(VLOOKUP(C2653,Pivot!A:C,3,0),0)</f>
        <v>0</v>
      </c>
    </row>
    <row r="2654" spans="1:6" x14ac:dyDescent="0.25">
      <c r="A2654" s="68" t="s">
        <v>103</v>
      </c>
      <c r="B2654" s="69">
        <v>490980971</v>
      </c>
      <c r="C2654" s="68">
        <v>6942138950113</v>
      </c>
      <c r="D2654" s="69" t="s">
        <v>1821</v>
      </c>
      <c r="E2654" s="65">
        <f>IFERROR(VLOOKUP(C2654,Pivot!A:B,2,0),0)</f>
        <v>0</v>
      </c>
      <c r="F2654" s="65">
        <f>IFERROR(VLOOKUP(C2654,Pivot!A:C,3,0),0)</f>
        <v>0</v>
      </c>
    </row>
    <row r="2655" spans="1:6" x14ac:dyDescent="0.25">
      <c r="A2655" s="68" t="s">
        <v>103</v>
      </c>
      <c r="B2655" s="69">
        <v>490980975</v>
      </c>
      <c r="C2655" s="68">
        <v>6942138970098</v>
      </c>
      <c r="D2655" s="69" t="s">
        <v>1822</v>
      </c>
      <c r="E2655" s="65">
        <f>IFERROR(VLOOKUP(C2655,Pivot!A:B,2,0),0)</f>
        <v>0</v>
      </c>
      <c r="F2655" s="65">
        <f>IFERROR(VLOOKUP(C2655,Pivot!A:C,3,0),0)</f>
        <v>0</v>
      </c>
    </row>
    <row r="2656" spans="1:6" x14ac:dyDescent="0.25">
      <c r="A2656" s="68" t="s">
        <v>103</v>
      </c>
      <c r="B2656" s="69">
        <v>490980984</v>
      </c>
      <c r="C2656" s="68">
        <v>6942138908855</v>
      </c>
      <c r="D2656" s="69" t="s">
        <v>1823</v>
      </c>
      <c r="E2656" s="65">
        <f>IFERROR(VLOOKUP(C2656,Pivot!A:B,2,0),0)</f>
        <v>0</v>
      </c>
      <c r="F2656" s="65">
        <f>IFERROR(VLOOKUP(C2656,Pivot!A:C,3,0),0)</f>
        <v>0</v>
      </c>
    </row>
    <row r="2657" spans="1:6" x14ac:dyDescent="0.25">
      <c r="A2657" s="68" t="s">
        <v>103</v>
      </c>
      <c r="B2657" s="69">
        <v>490980995</v>
      </c>
      <c r="C2657" s="68">
        <v>6942138900255</v>
      </c>
      <c r="D2657" s="69" t="s">
        <v>1824</v>
      </c>
      <c r="E2657" s="65">
        <f>IFERROR(VLOOKUP(C2657,Pivot!A:B,2,0),0)</f>
        <v>0</v>
      </c>
      <c r="F2657" s="65">
        <f>IFERROR(VLOOKUP(C2657,Pivot!A:C,3,0),0)</f>
        <v>0</v>
      </c>
    </row>
    <row r="2658" spans="1:6" x14ac:dyDescent="0.25">
      <c r="A2658" s="68" t="s">
        <v>103</v>
      </c>
      <c r="B2658" s="69">
        <v>490980998</v>
      </c>
      <c r="C2658" s="68">
        <v>6942138917857</v>
      </c>
      <c r="D2658" s="69" t="s">
        <v>1825</v>
      </c>
      <c r="E2658" s="65">
        <f>IFERROR(VLOOKUP(C2658,Pivot!A:B,2,0),0)</f>
        <v>0</v>
      </c>
      <c r="F2658" s="65">
        <f>IFERROR(VLOOKUP(C2658,Pivot!A:C,3,0),0)</f>
        <v>0</v>
      </c>
    </row>
    <row r="2659" spans="1:6" x14ac:dyDescent="0.25">
      <c r="A2659" s="68" t="s">
        <v>103</v>
      </c>
      <c r="B2659" s="69">
        <v>490980998</v>
      </c>
      <c r="C2659" s="68">
        <v>6942138960266</v>
      </c>
      <c r="D2659" s="69" t="s">
        <v>1825</v>
      </c>
      <c r="E2659" s="65">
        <f>IFERROR(VLOOKUP(C2659,Pivot!A:B,2,0),0)</f>
        <v>0</v>
      </c>
      <c r="F2659" s="65">
        <f>IFERROR(VLOOKUP(C2659,Pivot!A:C,3,0),0)</f>
        <v>0</v>
      </c>
    </row>
    <row r="2660" spans="1:6" x14ac:dyDescent="0.25">
      <c r="A2660" s="68" t="s">
        <v>103</v>
      </c>
      <c r="B2660" s="69">
        <v>490980999</v>
      </c>
      <c r="C2660" s="68">
        <v>6942138970029</v>
      </c>
      <c r="D2660" s="69" t="s">
        <v>1826</v>
      </c>
      <c r="E2660" s="65">
        <f>IFERROR(VLOOKUP(C2660,Pivot!A:B,2,0),0)</f>
        <v>0</v>
      </c>
      <c r="F2660" s="65">
        <f>IFERROR(VLOOKUP(C2660,Pivot!A:C,3,0),0)</f>
        <v>0</v>
      </c>
    </row>
    <row r="2661" spans="1:6" x14ac:dyDescent="0.25">
      <c r="A2661" s="68" t="s">
        <v>103</v>
      </c>
      <c r="B2661" s="69">
        <v>490981001</v>
      </c>
      <c r="C2661" s="68">
        <v>6942138900637</v>
      </c>
      <c r="D2661" s="69" t="s">
        <v>1827</v>
      </c>
      <c r="E2661" s="65">
        <f>IFERROR(VLOOKUP(C2661,Pivot!A:B,2,0),0)</f>
        <v>0</v>
      </c>
      <c r="F2661" s="65">
        <f>IFERROR(VLOOKUP(C2661,Pivot!A:C,3,0),0)</f>
        <v>0</v>
      </c>
    </row>
    <row r="2662" spans="1:6" x14ac:dyDescent="0.25">
      <c r="A2662" s="68" t="s">
        <v>103</v>
      </c>
      <c r="B2662" s="69">
        <v>490981002</v>
      </c>
      <c r="C2662" s="68">
        <v>6942138940480</v>
      </c>
      <c r="D2662" s="69" t="s">
        <v>1828</v>
      </c>
      <c r="E2662" s="65">
        <f>IFERROR(VLOOKUP(C2662,Pivot!A:B,2,0),0)</f>
        <v>0</v>
      </c>
      <c r="F2662" s="65">
        <f>IFERROR(VLOOKUP(C2662,Pivot!A:C,3,0),0)</f>
        <v>0</v>
      </c>
    </row>
    <row r="2663" spans="1:6" x14ac:dyDescent="0.25">
      <c r="A2663" s="68" t="s">
        <v>103</v>
      </c>
      <c r="B2663" s="69">
        <v>490983152</v>
      </c>
      <c r="C2663" s="68">
        <v>653569702870</v>
      </c>
      <c r="D2663" s="69" t="s">
        <v>1829</v>
      </c>
      <c r="E2663" s="65">
        <f>IFERROR(VLOOKUP(C2663,Pivot!A:B,2,0),0)</f>
        <v>0</v>
      </c>
      <c r="F2663" s="65">
        <f>IFERROR(VLOOKUP(C2663,Pivot!A:C,3,0),0)</f>
        <v>0</v>
      </c>
    </row>
    <row r="2664" spans="1:6" x14ac:dyDescent="0.25">
      <c r="A2664" s="68" t="s">
        <v>103</v>
      </c>
      <c r="B2664" s="69">
        <v>490983162</v>
      </c>
      <c r="C2664" s="68">
        <v>92389806588</v>
      </c>
      <c r="D2664" s="69" t="s">
        <v>1830</v>
      </c>
      <c r="E2664" s="65">
        <f>IFERROR(VLOOKUP(C2664,Pivot!A:B,2,0),0)</f>
        <v>0</v>
      </c>
      <c r="F2664" s="65">
        <f>IFERROR(VLOOKUP(C2664,Pivot!A:C,3,0),0)</f>
        <v>0</v>
      </c>
    </row>
    <row r="2665" spans="1:6" x14ac:dyDescent="0.25">
      <c r="A2665" s="68" t="s">
        <v>103</v>
      </c>
      <c r="B2665" s="69">
        <v>490983187</v>
      </c>
      <c r="C2665" s="68">
        <v>11543356417</v>
      </c>
      <c r="D2665" s="69" t="s">
        <v>1831</v>
      </c>
      <c r="E2665" s="65">
        <f>IFERROR(VLOOKUP(C2665,Pivot!A:B,2,0),0)</f>
        <v>0</v>
      </c>
      <c r="F2665" s="65">
        <f>IFERROR(VLOOKUP(C2665,Pivot!A:C,3,0),0)</f>
        <v>0</v>
      </c>
    </row>
    <row r="2666" spans="1:6" x14ac:dyDescent="0.25">
      <c r="A2666" s="68" t="s">
        <v>103</v>
      </c>
      <c r="B2666" s="69">
        <v>490983190</v>
      </c>
      <c r="C2666" s="68">
        <v>11543356424</v>
      </c>
      <c r="D2666" s="69" t="s">
        <v>1832</v>
      </c>
      <c r="E2666" s="65">
        <f>IFERROR(VLOOKUP(C2666,Pivot!A:B,2,0),0)</f>
        <v>0</v>
      </c>
      <c r="F2666" s="65">
        <f>IFERROR(VLOOKUP(C2666,Pivot!A:C,3,0),0)</f>
        <v>0</v>
      </c>
    </row>
    <row r="2667" spans="1:6" x14ac:dyDescent="0.25">
      <c r="A2667" s="68" t="s">
        <v>103</v>
      </c>
      <c r="B2667" s="69">
        <v>490984349</v>
      </c>
      <c r="C2667" s="68">
        <v>6943478002388</v>
      </c>
      <c r="D2667" s="69" t="s">
        <v>1833</v>
      </c>
      <c r="E2667" s="65">
        <f>IFERROR(VLOOKUP(C2667,Pivot!A:B,2,0),0)</f>
        <v>0</v>
      </c>
      <c r="F2667" s="65">
        <f>IFERROR(VLOOKUP(C2667,Pivot!A:C,3,0),0)</f>
        <v>0</v>
      </c>
    </row>
    <row r="2668" spans="1:6" x14ac:dyDescent="0.25">
      <c r="A2668" s="68" t="s">
        <v>103</v>
      </c>
      <c r="B2668" s="69">
        <v>490984350</v>
      </c>
      <c r="C2668" s="68">
        <v>6943478002395</v>
      </c>
      <c r="D2668" s="69" t="s">
        <v>1834</v>
      </c>
      <c r="E2668" s="65">
        <f>IFERROR(VLOOKUP(C2668,Pivot!A:B,2,0),0)</f>
        <v>0</v>
      </c>
      <c r="F2668" s="65">
        <f>IFERROR(VLOOKUP(C2668,Pivot!A:C,3,0),0)</f>
        <v>0</v>
      </c>
    </row>
    <row r="2669" spans="1:6" x14ac:dyDescent="0.25">
      <c r="A2669" s="68" t="s">
        <v>103</v>
      </c>
      <c r="B2669" s="69">
        <v>490984358</v>
      </c>
      <c r="C2669" s="68">
        <v>6943478004467</v>
      </c>
      <c r="D2669" s="69" t="s">
        <v>1835</v>
      </c>
      <c r="E2669" s="65">
        <f>IFERROR(VLOOKUP(C2669,Pivot!A:B,2,0),0)</f>
        <v>0</v>
      </c>
      <c r="F2669" s="65">
        <f>IFERROR(VLOOKUP(C2669,Pivot!A:C,3,0),0)</f>
        <v>0</v>
      </c>
    </row>
    <row r="2670" spans="1:6" x14ac:dyDescent="0.25">
      <c r="A2670" s="68" t="s">
        <v>103</v>
      </c>
      <c r="B2670" s="69">
        <v>490984362</v>
      </c>
      <c r="C2670" s="68">
        <v>6943478004412</v>
      </c>
      <c r="D2670" s="69" t="s">
        <v>1836</v>
      </c>
      <c r="E2670" s="65">
        <f>IFERROR(VLOOKUP(C2670,Pivot!A:B,2,0),0)</f>
        <v>0</v>
      </c>
      <c r="F2670" s="65">
        <f>IFERROR(VLOOKUP(C2670,Pivot!A:C,3,0),0)</f>
        <v>0</v>
      </c>
    </row>
    <row r="2671" spans="1:6" x14ac:dyDescent="0.25">
      <c r="A2671" s="68" t="s">
        <v>103</v>
      </c>
      <c r="B2671" s="69">
        <v>490984363</v>
      </c>
      <c r="C2671" s="68">
        <v>6943478004429</v>
      </c>
      <c r="D2671" s="69" t="s">
        <v>1837</v>
      </c>
      <c r="E2671" s="65">
        <f>IFERROR(VLOOKUP(C2671,Pivot!A:B,2,0),0)</f>
        <v>0</v>
      </c>
      <c r="F2671" s="65">
        <f>IFERROR(VLOOKUP(C2671,Pivot!A:C,3,0),0)</f>
        <v>0</v>
      </c>
    </row>
    <row r="2672" spans="1:6" x14ac:dyDescent="0.25">
      <c r="A2672" s="68" t="s">
        <v>103</v>
      </c>
      <c r="B2672" s="69">
        <v>490984364</v>
      </c>
      <c r="C2672" s="68">
        <v>6943478004436</v>
      </c>
      <c r="D2672" s="69" t="s">
        <v>1838</v>
      </c>
      <c r="E2672" s="65">
        <f>IFERROR(VLOOKUP(C2672,Pivot!A:B,2,0),0)</f>
        <v>0</v>
      </c>
      <c r="F2672" s="65">
        <f>IFERROR(VLOOKUP(C2672,Pivot!A:C,3,0),0)</f>
        <v>0</v>
      </c>
    </row>
    <row r="2673" spans="1:6" x14ac:dyDescent="0.25">
      <c r="A2673" s="68" t="s">
        <v>103</v>
      </c>
      <c r="B2673" s="69">
        <v>490984372</v>
      </c>
      <c r="C2673" s="68">
        <v>6943478004559</v>
      </c>
      <c r="D2673" s="69" t="s">
        <v>1839</v>
      </c>
      <c r="E2673" s="65">
        <f>IFERROR(VLOOKUP(C2673,Pivot!A:B,2,0),0)</f>
        <v>0</v>
      </c>
      <c r="F2673" s="65">
        <f>IFERROR(VLOOKUP(C2673,Pivot!A:C,3,0),0)</f>
        <v>0</v>
      </c>
    </row>
    <row r="2674" spans="1:6" x14ac:dyDescent="0.25">
      <c r="A2674" s="68" t="s">
        <v>103</v>
      </c>
      <c r="B2674" s="69">
        <v>490984387</v>
      </c>
      <c r="C2674" s="68">
        <v>6943478005129</v>
      </c>
      <c r="D2674" s="69" t="s">
        <v>1840</v>
      </c>
      <c r="E2674" s="65">
        <f>IFERROR(VLOOKUP(C2674,Pivot!A:B,2,0),0)</f>
        <v>0</v>
      </c>
      <c r="F2674" s="65">
        <f>IFERROR(VLOOKUP(C2674,Pivot!A:C,3,0),0)</f>
        <v>0</v>
      </c>
    </row>
    <row r="2675" spans="1:6" x14ac:dyDescent="0.25">
      <c r="A2675" s="68" t="s">
        <v>103</v>
      </c>
      <c r="B2675" s="69">
        <v>490984560</v>
      </c>
      <c r="C2675" s="68">
        <v>490984560</v>
      </c>
      <c r="D2675" s="69" t="s">
        <v>1841</v>
      </c>
      <c r="E2675" s="65">
        <f>IFERROR(VLOOKUP(C2675,Pivot!A:B,2,0),0)</f>
        <v>0</v>
      </c>
      <c r="F2675" s="65">
        <f>IFERROR(VLOOKUP(C2675,Pivot!A:C,3,0),0)</f>
        <v>0</v>
      </c>
    </row>
    <row r="2676" spans="1:6" x14ac:dyDescent="0.25">
      <c r="A2676" s="68" t="s">
        <v>103</v>
      </c>
      <c r="B2676" s="69">
        <v>490984561</v>
      </c>
      <c r="C2676" s="68">
        <v>490984561</v>
      </c>
      <c r="D2676" s="69" t="s">
        <v>1842</v>
      </c>
      <c r="E2676" s="65">
        <f>IFERROR(VLOOKUP(C2676,Pivot!A:B,2,0),0)</f>
        <v>0</v>
      </c>
      <c r="F2676" s="65">
        <f>IFERROR(VLOOKUP(C2676,Pivot!A:C,3,0),0)</f>
        <v>0</v>
      </c>
    </row>
    <row r="2677" spans="1:6" x14ac:dyDescent="0.25">
      <c r="A2677" s="68" t="s">
        <v>103</v>
      </c>
      <c r="B2677" s="69">
        <v>490984562</v>
      </c>
      <c r="C2677" s="68">
        <v>490984562</v>
      </c>
      <c r="D2677" s="69" t="s">
        <v>1843</v>
      </c>
      <c r="E2677" s="65">
        <f>IFERROR(VLOOKUP(C2677,Pivot!A:B,2,0),0)</f>
        <v>0</v>
      </c>
      <c r="F2677" s="65">
        <f>IFERROR(VLOOKUP(C2677,Pivot!A:C,3,0),0)</f>
        <v>0</v>
      </c>
    </row>
    <row r="2678" spans="1:6" x14ac:dyDescent="0.25">
      <c r="A2678" s="68" t="s">
        <v>103</v>
      </c>
      <c r="B2678" s="69">
        <v>490984563</v>
      </c>
      <c r="C2678" s="68">
        <v>490984563</v>
      </c>
      <c r="D2678" s="69" t="s">
        <v>1844</v>
      </c>
      <c r="E2678" s="65">
        <f>IFERROR(VLOOKUP(C2678,Pivot!A:B,2,0),0)</f>
        <v>0</v>
      </c>
      <c r="F2678" s="65">
        <f>IFERROR(VLOOKUP(C2678,Pivot!A:C,3,0),0)</f>
        <v>0</v>
      </c>
    </row>
    <row r="2679" spans="1:6" x14ac:dyDescent="0.25">
      <c r="A2679" s="68" t="s">
        <v>103</v>
      </c>
      <c r="B2679" s="69">
        <v>490984564</v>
      </c>
      <c r="C2679" s="68">
        <v>490984564</v>
      </c>
      <c r="D2679" s="69" t="s">
        <v>1845</v>
      </c>
      <c r="E2679" s="65">
        <f>IFERROR(VLOOKUP(C2679,Pivot!A:B,2,0),0)</f>
        <v>0</v>
      </c>
      <c r="F2679" s="65">
        <f>IFERROR(VLOOKUP(C2679,Pivot!A:C,3,0),0)</f>
        <v>0</v>
      </c>
    </row>
    <row r="2680" spans="1:6" x14ac:dyDescent="0.25">
      <c r="A2680" s="68" t="s">
        <v>103</v>
      </c>
      <c r="B2680" s="69">
        <v>490984571</v>
      </c>
      <c r="C2680" s="68">
        <v>490984571</v>
      </c>
      <c r="D2680" s="69" t="s">
        <v>1846</v>
      </c>
      <c r="E2680" s="65">
        <f>IFERROR(VLOOKUP(C2680,Pivot!A:B,2,0),0)</f>
        <v>0</v>
      </c>
      <c r="F2680" s="65">
        <f>IFERROR(VLOOKUP(C2680,Pivot!A:C,3,0),0)</f>
        <v>0</v>
      </c>
    </row>
    <row r="2681" spans="1:6" x14ac:dyDescent="0.25">
      <c r="A2681" s="68" t="s">
        <v>103</v>
      </c>
      <c r="B2681" s="69">
        <v>490984572</v>
      </c>
      <c r="C2681" s="68">
        <v>490984572</v>
      </c>
      <c r="D2681" s="69" t="s">
        <v>1847</v>
      </c>
      <c r="E2681" s="65">
        <f>IFERROR(VLOOKUP(C2681,Pivot!A:B,2,0),0)</f>
        <v>0</v>
      </c>
      <c r="F2681" s="65">
        <f>IFERROR(VLOOKUP(C2681,Pivot!A:C,3,0),0)</f>
        <v>0</v>
      </c>
    </row>
    <row r="2682" spans="1:6" x14ac:dyDescent="0.25">
      <c r="A2682" s="68" t="s">
        <v>103</v>
      </c>
      <c r="B2682" s="69">
        <v>490984574</v>
      </c>
      <c r="C2682" s="68">
        <v>490984574</v>
      </c>
      <c r="D2682" s="69" t="s">
        <v>1848</v>
      </c>
      <c r="E2682" s="65">
        <f>IFERROR(VLOOKUP(C2682,Pivot!A:B,2,0),0)</f>
        <v>0</v>
      </c>
      <c r="F2682" s="65">
        <f>IFERROR(VLOOKUP(C2682,Pivot!A:C,3,0),0)</f>
        <v>0</v>
      </c>
    </row>
    <row r="2683" spans="1:6" x14ac:dyDescent="0.25">
      <c r="A2683" s="68" t="s">
        <v>103</v>
      </c>
      <c r="B2683" s="69">
        <v>490984585</v>
      </c>
      <c r="C2683" s="68">
        <v>8903416100420</v>
      </c>
      <c r="D2683" s="69" t="s">
        <v>1849</v>
      </c>
      <c r="E2683" s="65">
        <f>IFERROR(VLOOKUP(C2683,Pivot!A:B,2,0),0)</f>
        <v>0</v>
      </c>
      <c r="F2683" s="65">
        <f>IFERROR(VLOOKUP(C2683,Pivot!A:C,3,0),0)</f>
        <v>0</v>
      </c>
    </row>
    <row r="2684" spans="1:6" x14ac:dyDescent="0.25">
      <c r="A2684" s="68" t="s">
        <v>103</v>
      </c>
      <c r="B2684" s="69">
        <v>490984593</v>
      </c>
      <c r="C2684" s="68">
        <v>65541057722</v>
      </c>
      <c r="D2684" s="69" t="s">
        <v>1850</v>
      </c>
      <c r="E2684" s="65">
        <f>IFERROR(VLOOKUP(C2684,Pivot!A:B,2,0),0)</f>
        <v>0</v>
      </c>
      <c r="F2684" s="65">
        <f>IFERROR(VLOOKUP(C2684,Pivot!A:C,3,0),0)</f>
        <v>0</v>
      </c>
    </row>
    <row r="2685" spans="1:6" x14ac:dyDescent="0.25">
      <c r="A2685" s="68" t="s">
        <v>103</v>
      </c>
      <c r="B2685" s="69">
        <v>490984875</v>
      </c>
      <c r="C2685" s="68">
        <v>71662170257</v>
      </c>
      <c r="D2685" s="69" t="s">
        <v>1851</v>
      </c>
      <c r="E2685" s="65">
        <f>IFERROR(VLOOKUP(C2685,Pivot!A:B,2,0),0)</f>
        <v>0</v>
      </c>
      <c r="F2685" s="65">
        <f>IFERROR(VLOOKUP(C2685,Pivot!A:C,3,0),0)</f>
        <v>0</v>
      </c>
    </row>
    <row r="2686" spans="1:6" x14ac:dyDescent="0.25">
      <c r="A2686" s="68" t="s">
        <v>103</v>
      </c>
      <c r="B2686" s="69">
        <v>490984876</v>
      </c>
      <c r="C2686" s="68">
        <v>71662210069</v>
      </c>
      <c r="D2686" s="69" t="s">
        <v>1852</v>
      </c>
      <c r="E2686" s="65">
        <f>IFERROR(VLOOKUP(C2686,Pivot!A:B,2,0),0)</f>
        <v>0</v>
      </c>
      <c r="F2686" s="65">
        <f>IFERROR(VLOOKUP(C2686,Pivot!A:C,3,0),0)</f>
        <v>0</v>
      </c>
    </row>
    <row r="2687" spans="1:6" x14ac:dyDescent="0.25">
      <c r="A2687" s="68" t="s">
        <v>103</v>
      </c>
      <c r="B2687" s="69">
        <v>490984877</v>
      </c>
      <c r="C2687" s="68">
        <v>71662050634</v>
      </c>
      <c r="D2687" s="69" t="s">
        <v>1853</v>
      </c>
      <c r="E2687" s="65">
        <f>IFERROR(VLOOKUP(C2687,Pivot!A:B,2,0),0)</f>
        <v>0</v>
      </c>
      <c r="F2687" s="65">
        <f>IFERROR(VLOOKUP(C2687,Pivot!A:C,3,0),0)</f>
        <v>0</v>
      </c>
    </row>
    <row r="2688" spans="1:6" x14ac:dyDescent="0.25">
      <c r="A2688" s="68" t="s">
        <v>103</v>
      </c>
      <c r="B2688" s="69">
        <v>490984879</v>
      </c>
      <c r="C2688" s="68">
        <v>71662301002</v>
      </c>
      <c r="D2688" s="69" t="s">
        <v>1854</v>
      </c>
      <c r="E2688" s="65">
        <f>IFERROR(VLOOKUP(C2688,Pivot!A:B,2,0),0)</f>
        <v>0</v>
      </c>
      <c r="F2688" s="65">
        <f>IFERROR(VLOOKUP(C2688,Pivot!A:C,3,0),0)</f>
        <v>0</v>
      </c>
    </row>
    <row r="2689" spans="1:6" x14ac:dyDescent="0.25">
      <c r="A2689" s="68" t="s">
        <v>103</v>
      </c>
      <c r="B2689" s="69">
        <v>490984883</v>
      </c>
      <c r="C2689" s="68">
        <v>71662118266</v>
      </c>
      <c r="D2689" s="69" t="s">
        <v>1855</v>
      </c>
      <c r="E2689" s="65">
        <f>IFERROR(VLOOKUP(C2689,Pivot!A:B,2,0),0)</f>
        <v>0</v>
      </c>
      <c r="F2689" s="65">
        <f>IFERROR(VLOOKUP(C2689,Pivot!A:C,3,0),0)</f>
        <v>0</v>
      </c>
    </row>
    <row r="2690" spans="1:6" x14ac:dyDescent="0.25">
      <c r="A2690" s="68" t="s">
        <v>103</v>
      </c>
      <c r="B2690" s="69">
        <v>490984884</v>
      </c>
      <c r="C2690" s="68">
        <v>71662123284</v>
      </c>
      <c r="D2690" s="69" t="s">
        <v>1856</v>
      </c>
      <c r="E2690" s="65">
        <f>IFERROR(VLOOKUP(C2690,Pivot!A:B,2,0),0)</f>
        <v>0</v>
      </c>
      <c r="F2690" s="65">
        <f>IFERROR(VLOOKUP(C2690,Pivot!A:C,3,0),0)</f>
        <v>0</v>
      </c>
    </row>
    <row r="2691" spans="1:6" x14ac:dyDescent="0.25">
      <c r="A2691" s="68" t="s">
        <v>103</v>
      </c>
      <c r="B2691" s="69">
        <v>490984993</v>
      </c>
      <c r="C2691" s="68">
        <v>5015353215945</v>
      </c>
      <c r="D2691" s="69" t="s">
        <v>1857</v>
      </c>
      <c r="E2691" s="65">
        <f>IFERROR(VLOOKUP(C2691,Pivot!A:B,2,0),0)</f>
        <v>0</v>
      </c>
      <c r="F2691" s="65">
        <f>IFERROR(VLOOKUP(C2691,Pivot!A:C,3,0),0)</f>
        <v>0</v>
      </c>
    </row>
    <row r="2692" spans="1:6" x14ac:dyDescent="0.25">
      <c r="A2692" s="68" t="s">
        <v>103</v>
      </c>
      <c r="B2692" s="69">
        <v>490984998</v>
      </c>
      <c r="C2692" s="68">
        <v>5015353294308</v>
      </c>
      <c r="D2692" s="69" t="s">
        <v>1858</v>
      </c>
      <c r="E2692" s="65">
        <f>IFERROR(VLOOKUP(C2692,Pivot!A:B,2,0),0)</f>
        <v>0</v>
      </c>
      <c r="F2692" s="65">
        <f>IFERROR(VLOOKUP(C2692,Pivot!A:C,3,0),0)</f>
        <v>0</v>
      </c>
    </row>
    <row r="2693" spans="1:6" x14ac:dyDescent="0.25">
      <c r="A2693" s="68" t="s">
        <v>103</v>
      </c>
      <c r="B2693" s="69">
        <v>490985002</v>
      </c>
      <c r="C2693" s="68">
        <v>5015353294285</v>
      </c>
      <c r="D2693" s="69" t="s">
        <v>1859</v>
      </c>
      <c r="E2693" s="65">
        <f>IFERROR(VLOOKUP(C2693,Pivot!A:B,2,0),0)</f>
        <v>0</v>
      </c>
      <c r="F2693" s="65">
        <f>IFERROR(VLOOKUP(C2693,Pivot!A:C,3,0),0)</f>
        <v>0</v>
      </c>
    </row>
    <row r="2694" spans="1:6" x14ac:dyDescent="0.25">
      <c r="A2694" s="68" t="s">
        <v>103</v>
      </c>
      <c r="B2694" s="69">
        <v>490985007</v>
      </c>
      <c r="C2694" s="68">
        <v>5015353296579</v>
      </c>
      <c r="D2694" s="69" t="s">
        <v>1860</v>
      </c>
      <c r="E2694" s="65">
        <f>IFERROR(VLOOKUP(C2694,Pivot!A:B,2,0),0)</f>
        <v>0</v>
      </c>
      <c r="F2694" s="65">
        <f>IFERROR(VLOOKUP(C2694,Pivot!A:C,3,0),0)</f>
        <v>0</v>
      </c>
    </row>
    <row r="2695" spans="1:6" x14ac:dyDescent="0.25">
      <c r="A2695" s="68" t="s">
        <v>103</v>
      </c>
      <c r="B2695" s="69">
        <v>490985008</v>
      </c>
      <c r="C2695" s="68">
        <v>5015353296586</v>
      </c>
      <c r="D2695" s="69" t="s">
        <v>1861</v>
      </c>
      <c r="E2695" s="65">
        <f>IFERROR(VLOOKUP(C2695,Pivot!A:B,2,0),0)</f>
        <v>0</v>
      </c>
      <c r="F2695" s="65">
        <f>IFERROR(VLOOKUP(C2695,Pivot!A:C,3,0),0)</f>
        <v>0</v>
      </c>
    </row>
    <row r="2696" spans="1:6" x14ac:dyDescent="0.25">
      <c r="A2696" s="68" t="s">
        <v>103</v>
      </c>
      <c r="B2696" s="69">
        <v>490985009</v>
      </c>
      <c r="C2696" s="68">
        <v>5015353296616</v>
      </c>
      <c r="D2696" s="69" t="s">
        <v>1862</v>
      </c>
      <c r="E2696" s="65">
        <f>IFERROR(VLOOKUP(C2696,Pivot!A:B,2,0),0)</f>
        <v>0</v>
      </c>
      <c r="F2696" s="65">
        <f>IFERROR(VLOOKUP(C2696,Pivot!A:C,3,0),0)</f>
        <v>0</v>
      </c>
    </row>
    <row r="2697" spans="1:6" x14ac:dyDescent="0.25">
      <c r="A2697" s="68" t="s">
        <v>103</v>
      </c>
      <c r="B2697" s="69">
        <v>490985010</v>
      </c>
      <c r="C2697" s="68">
        <v>5015353296623</v>
      </c>
      <c r="D2697" s="69" t="s">
        <v>1863</v>
      </c>
      <c r="E2697" s="65">
        <f>IFERROR(VLOOKUP(C2697,Pivot!A:B,2,0),0)</f>
        <v>0</v>
      </c>
      <c r="F2697" s="65">
        <f>IFERROR(VLOOKUP(C2697,Pivot!A:C,3,0),0)</f>
        <v>0</v>
      </c>
    </row>
    <row r="2698" spans="1:6" x14ac:dyDescent="0.25">
      <c r="A2698" s="68" t="s">
        <v>103</v>
      </c>
      <c r="B2698" s="69">
        <v>490985012</v>
      </c>
      <c r="C2698" s="68">
        <v>490985012</v>
      </c>
      <c r="D2698" s="69" t="s">
        <v>1864</v>
      </c>
      <c r="E2698" s="65">
        <f>IFERROR(VLOOKUP(C2698,Pivot!A:B,2,0),0)</f>
        <v>0</v>
      </c>
      <c r="F2698" s="65">
        <f>IFERROR(VLOOKUP(C2698,Pivot!A:C,3,0),0)</f>
        <v>0</v>
      </c>
    </row>
    <row r="2699" spans="1:6" x14ac:dyDescent="0.25">
      <c r="A2699" s="68" t="s">
        <v>103</v>
      </c>
      <c r="B2699" s="69">
        <v>490985012</v>
      </c>
      <c r="C2699" s="68">
        <v>5015313290647</v>
      </c>
      <c r="D2699" s="69" t="s">
        <v>1864</v>
      </c>
      <c r="E2699" s="65">
        <f>IFERROR(VLOOKUP(C2699,Pivot!A:B,2,0),0)</f>
        <v>0</v>
      </c>
      <c r="F2699" s="65">
        <f>IFERROR(VLOOKUP(C2699,Pivot!A:C,3,0),0)</f>
        <v>0</v>
      </c>
    </row>
    <row r="2700" spans="1:6" x14ac:dyDescent="0.25">
      <c r="A2700" s="68" t="s">
        <v>103</v>
      </c>
      <c r="B2700" s="69">
        <v>490985013</v>
      </c>
      <c r="C2700" s="68">
        <v>5015353296630</v>
      </c>
      <c r="D2700" s="69" t="s">
        <v>1865</v>
      </c>
      <c r="E2700" s="65">
        <f>IFERROR(VLOOKUP(C2700,Pivot!A:B,2,0),0)</f>
        <v>0</v>
      </c>
      <c r="F2700" s="65">
        <f>IFERROR(VLOOKUP(C2700,Pivot!A:C,3,0),0)</f>
        <v>0</v>
      </c>
    </row>
    <row r="2701" spans="1:6" x14ac:dyDescent="0.25">
      <c r="A2701" s="68" t="s">
        <v>103</v>
      </c>
      <c r="B2701" s="69">
        <v>490985014</v>
      </c>
      <c r="C2701" s="68">
        <v>5015353297026</v>
      </c>
      <c r="D2701" s="69" t="s">
        <v>1866</v>
      </c>
      <c r="E2701" s="65">
        <f>IFERROR(VLOOKUP(C2701,Pivot!A:B,2,0),0)</f>
        <v>0</v>
      </c>
      <c r="F2701" s="65">
        <f>IFERROR(VLOOKUP(C2701,Pivot!A:C,3,0),0)</f>
        <v>0</v>
      </c>
    </row>
    <row r="2702" spans="1:6" x14ac:dyDescent="0.25">
      <c r="A2702" s="68" t="s">
        <v>103</v>
      </c>
      <c r="B2702" s="69">
        <v>490985019</v>
      </c>
      <c r="C2702" s="68">
        <v>5015353298290</v>
      </c>
      <c r="D2702" s="69" t="s">
        <v>1867</v>
      </c>
      <c r="E2702" s="65">
        <f>IFERROR(VLOOKUP(C2702,Pivot!A:B,2,0),0)</f>
        <v>0</v>
      </c>
      <c r="F2702" s="65">
        <f>IFERROR(VLOOKUP(C2702,Pivot!A:C,3,0),0)</f>
        <v>0</v>
      </c>
    </row>
    <row r="2703" spans="1:6" x14ac:dyDescent="0.25">
      <c r="A2703" s="68" t="s">
        <v>103</v>
      </c>
      <c r="B2703" s="69">
        <v>490985020</v>
      </c>
      <c r="C2703" s="68">
        <v>5015353298313</v>
      </c>
      <c r="D2703" s="69" t="s">
        <v>1868</v>
      </c>
      <c r="E2703" s="65">
        <f>IFERROR(VLOOKUP(C2703,Pivot!A:B,2,0),0)</f>
        <v>0</v>
      </c>
      <c r="F2703" s="65">
        <f>IFERROR(VLOOKUP(C2703,Pivot!A:C,3,0),0)</f>
        <v>0</v>
      </c>
    </row>
    <row r="2704" spans="1:6" x14ac:dyDescent="0.25">
      <c r="A2704" s="68" t="s">
        <v>103</v>
      </c>
      <c r="B2704" s="69">
        <v>490985021</v>
      </c>
      <c r="C2704" s="68">
        <v>5015353298320</v>
      </c>
      <c r="D2704" s="69" t="s">
        <v>1869</v>
      </c>
      <c r="E2704" s="65">
        <f>IFERROR(VLOOKUP(C2704,Pivot!A:B,2,0),0)</f>
        <v>0</v>
      </c>
      <c r="F2704" s="65">
        <f>IFERROR(VLOOKUP(C2704,Pivot!A:C,3,0),0)</f>
        <v>0</v>
      </c>
    </row>
    <row r="2705" spans="1:6" x14ac:dyDescent="0.25">
      <c r="A2705" s="68" t="s">
        <v>103</v>
      </c>
      <c r="B2705" s="69">
        <v>490985022</v>
      </c>
      <c r="C2705" s="68">
        <v>5015353296647</v>
      </c>
      <c r="D2705" s="69" t="s">
        <v>1870</v>
      </c>
      <c r="E2705" s="65">
        <f>IFERROR(VLOOKUP(C2705,Pivot!A:B,2,0),0)</f>
        <v>0</v>
      </c>
      <c r="F2705" s="65">
        <f>IFERROR(VLOOKUP(C2705,Pivot!A:C,3,0),0)</f>
        <v>0</v>
      </c>
    </row>
    <row r="2706" spans="1:6" x14ac:dyDescent="0.25">
      <c r="A2706" s="68" t="s">
        <v>103</v>
      </c>
      <c r="B2706" s="69">
        <v>490985022</v>
      </c>
      <c r="C2706" s="68">
        <v>5015353310268</v>
      </c>
      <c r="D2706" s="69" t="s">
        <v>1870</v>
      </c>
      <c r="E2706" s="65">
        <f>IFERROR(VLOOKUP(C2706,Pivot!A:B,2,0),0)</f>
        <v>0</v>
      </c>
      <c r="F2706" s="65">
        <f>IFERROR(VLOOKUP(C2706,Pivot!A:C,3,0),0)</f>
        <v>0</v>
      </c>
    </row>
    <row r="2707" spans="1:6" x14ac:dyDescent="0.25">
      <c r="A2707" s="68" t="s">
        <v>103</v>
      </c>
      <c r="B2707" s="69">
        <v>490985023</v>
      </c>
      <c r="C2707" s="68">
        <v>5015353298399</v>
      </c>
      <c r="D2707" s="69" t="s">
        <v>1871</v>
      </c>
      <c r="E2707" s="65">
        <f>IFERROR(VLOOKUP(C2707,Pivot!A:B,2,0),0)</f>
        <v>0</v>
      </c>
      <c r="F2707" s="65">
        <f>IFERROR(VLOOKUP(C2707,Pivot!A:C,3,0),0)</f>
        <v>0</v>
      </c>
    </row>
    <row r="2708" spans="1:6" x14ac:dyDescent="0.25">
      <c r="A2708" s="68" t="s">
        <v>103</v>
      </c>
      <c r="B2708" s="69">
        <v>490985025</v>
      </c>
      <c r="C2708" s="68">
        <v>5015353294070</v>
      </c>
      <c r="D2708" s="69" t="s">
        <v>1872</v>
      </c>
      <c r="E2708" s="65">
        <f>IFERROR(VLOOKUP(C2708,Pivot!A:B,2,0),0)</f>
        <v>0</v>
      </c>
      <c r="F2708" s="65">
        <f>IFERROR(VLOOKUP(C2708,Pivot!A:C,3,0),0)</f>
        <v>0</v>
      </c>
    </row>
    <row r="2709" spans="1:6" x14ac:dyDescent="0.25">
      <c r="A2709" s="68" t="s">
        <v>103</v>
      </c>
      <c r="B2709" s="69">
        <v>490985026</v>
      </c>
      <c r="C2709" s="68">
        <v>5015353294063</v>
      </c>
      <c r="D2709" s="69" t="s">
        <v>1873</v>
      </c>
      <c r="E2709" s="65">
        <f>IFERROR(VLOOKUP(C2709,Pivot!A:B,2,0),0)</f>
        <v>0</v>
      </c>
      <c r="F2709" s="65">
        <f>IFERROR(VLOOKUP(C2709,Pivot!A:C,3,0),0)</f>
        <v>0</v>
      </c>
    </row>
    <row r="2710" spans="1:6" x14ac:dyDescent="0.25">
      <c r="A2710" s="68" t="s">
        <v>103</v>
      </c>
      <c r="B2710" s="69">
        <v>490985028</v>
      </c>
      <c r="C2710" s="68">
        <v>5015353298467</v>
      </c>
      <c r="D2710" s="69" t="s">
        <v>1874</v>
      </c>
      <c r="E2710" s="65">
        <f>IFERROR(VLOOKUP(C2710,Pivot!A:B,2,0),0)</f>
        <v>0</v>
      </c>
      <c r="F2710" s="65">
        <f>IFERROR(VLOOKUP(C2710,Pivot!A:C,3,0),0)</f>
        <v>0</v>
      </c>
    </row>
    <row r="2711" spans="1:6" x14ac:dyDescent="0.25">
      <c r="A2711" s="68" t="s">
        <v>103</v>
      </c>
      <c r="B2711" s="69">
        <v>490985028</v>
      </c>
      <c r="C2711" s="68">
        <v>5015353853840</v>
      </c>
      <c r="D2711" s="69" t="s">
        <v>1874</v>
      </c>
      <c r="E2711" s="65">
        <f>IFERROR(VLOOKUP(C2711,Pivot!A:B,2,0),0)</f>
        <v>0</v>
      </c>
      <c r="F2711" s="65">
        <f>IFERROR(VLOOKUP(C2711,Pivot!A:C,3,0),0)</f>
        <v>0</v>
      </c>
    </row>
    <row r="2712" spans="1:6" x14ac:dyDescent="0.25">
      <c r="A2712" s="68" t="s">
        <v>103</v>
      </c>
      <c r="B2712" s="69">
        <v>490985036</v>
      </c>
      <c r="C2712" s="68">
        <v>5015353298658</v>
      </c>
      <c r="D2712" s="69" t="s">
        <v>1875</v>
      </c>
      <c r="E2712" s="65">
        <f>IFERROR(VLOOKUP(C2712,Pivot!A:B,2,0),0)</f>
        <v>0</v>
      </c>
      <c r="F2712" s="65">
        <f>IFERROR(VLOOKUP(C2712,Pivot!A:C,3,0),0)</f>
        <v>0</v>
      </c>
    </row>
    <row r="2713" spans="1:6" x14ac:dyDescent="0.25">
      <c r="A2713" s="68" t="s">
        <v>103</v>
      </c>
      <c r="B2713" s="69">
        <v>490985042</v>
      </c>
      <c r="C2713" s="68">
        <v>5015353294032</v>
      </c>
      <c r="D2713" s="69" t="s">
        <v>1876</v>
      </c>
      <c r="E2713" s="65">
        <f>IFERROR(VLOOKUP(C2713,Pivot!A:B,2,0),0)</f>
        <v>0</v>
      </c>
      <c r="F2713" s="65">
        <f>IFERROR(VLOOKUP(C2713,Pivot!A:C,3,0),0)</f>
        <v>0</v>
      </c>
    </row>
    <row r="2714" spans="1:6" x14ac:dyDescent="0.25">
      <c r="A2714" s="68" t="s">
        <v>103</v>
      </c>
      <c r="B2714" s="69">
        <v>490985048</v>
      </c>
      <c r="C2714" s="68">
        <v>5015353296470</v>
      </c>
      <c r="D2714" s="69" t="s">
        <v>1877</v>
      </c>
      <c r="E2714" s="65">
        <f>IFERROR(VLOOKUP(C2714,Pivot!A:B,2,0),0)</f>
        <v>0</v>
      </c>
      <c r="F2714" s="65">
        <f>IFERROR(VLOOKUP(C2714,Pivot!A:C,3,0),0)</f>
        <v>0</v>
      </c>
    </row>
    <row r="2715" spans="1:6" x14ac:dyDescent="0.25">
      <c r="A2715" s="68" t="s">
        <v>103</v>
      </c>
      <c r="B2715" s="69">
        <v>490985060</v>
      </c>
      <c r="C2715" s="68">
        <v>5015353314686</v>
      </c>
      <c r="D2715" s="69" t="s">
        <v>1878</v>
      </c>
      <c r="E2715" s="65">
        <f>IFERROR(VLOOKUP(C2715,Pivot!A:B,2,0),0)</f>
        <v>0</v>
      </c>
      <c r="F2715" s="65">
        <f>IFERROR(VLOOKUP(C2715,Pivot!A:C,3,0),0)</f>
        <v>0</v>
      </c>
    </row>
    <row r="2716" spans="1:6" x14ac:dyDescent="0.25">
      <c r="A2716" s="68" t="s">
        <v>103</v>
      </c>
      <c r="B2716" s="69">
        <v>490985061</v>
      </c>
      <c r="C2716" s="68">
        <v>5015353314693</v>
      </c>
      <c r="D2716" s="69" t="s">
        <v>1879</v>
      </c>
      <c r="E2716" s="65">
        <f>IFERROR(VLOOKUP(C2716,Pivot!A:B,2,0),0)</f>
        <v>0</v>
      </c>
      <c r="F2716" s="65">
        <f>IFERROR(VLOOKUP(C2716,Pivot!A:C,3,0),0)</f>
        <v>0</v>
      </c>
    </row>
    <row r="2717" spans="1:6" x14ac:dyDescent="0.25">
      <c r="A2717" s="68" t="s">
        <v>103</v>
      </c>
      <c r="B2717" s="69">
        <v>490985062</v>
      </c>
      <c r="C2717" s="68">
        <v>5015353314709</v>
      </c>
      <c r="D2717" s="69" t="s">
        <v>1880</v>
      </c>
      <c r="E2717" s="65">
        <f>IFERROR(VLOOKUP(C2717,Pivot!A:B,2,0),0)</f>
        <v>0</v>
      </c>
      <c r="F2717" s="65">
        <f>IFERROR(VLOOKUP(C2717,Pivot!A:C,3,0),0)</f>
        <v>0</v>
      </c>
    </row>
    <row r="2718" spans="1:6" x14ac:dyDescent="0.25">
      <c r="A2718" s="68" t="s">
        <v>103</v>
      </c>
      <c r="B2718" s="69">
        <v>490985064</v>
      </c>
      <c r="C2718" s="68">
        <v>490985064</v>
      </c>
      <c r="D2718" s="69" t="s">
        <v>1881</v>
      </c>
      <c r="E2718" s="65">
        <f>IFERROR(VLOOKUP(C2718,Pivot!A:B,2,0),0)</f>
        <v>0</v>
      </c>
      <c r="F2718" s="65">
        <f>IFERROR(VLOOKUP(C2718,Pivot!A:C,3,0),0)</f>
        <v>0</v>
      </c>
    </row>
    <row r="2719" spans="1:6" x14ac:dyDescent="0.25">
      <c r="A2719" s="68" t="s">
        <v>103</v>
      </c>
      <c r="B2719" s="69">
        <v>490985064</v>
      </c>
      <c r="C2719" s="68">
        <v>5015353296425</v>
      </c>
      <c r="D2719" s="69" t="s">
        <v>1881</v>
      </c>
      <c r="E2719" s="65">
        <f>IFERROR(VLOOKUP(C2719,Pivot!A:B,2,0),0)</f>
        <v>0</v>
      </c>
      <c r="F2719" s="65">
        <f>IFERROR(VLOOKUP(C2719,Pivot!A:C,3,0),0)</f>
        <v>0</v>
      </c>
    </row>
    <row r="2720" spans="1:6" x14ac:dyDescent="0.25">
      <c r="A2720" s="68" t="s">
        <v>103</v>
      </c>
      <c r="B2720" s="69">
        <v>490985727</v>
      </c>
      <c r="C2720" s="68">
        <v>490985727</v>
      </c>
      <c r="D2720" s="69" t="s">
        <v>1882</v>
      </c>
      <c r="E2720" s="65">
        <f>IFERROR(VLOOKUP(C2720,Pivot!A:B,2,0),0)</f>
        <v>0</v>
      </c>
      <c r="F2720" s="65">
        <f>IFERROR(VLOOKUP(C2720,Pivot!A:C,3,0),0)</f>
        <v>0</v>
      </c>
    </row>
    <row r="2721" spans="1:6" x14ac:dyDescent="0.25">
      <c r="A2721" s="68" t="s">
        <v>103</v>
      </c>
      <c r="B2721" s="69">
        <v>490985807</v>
      </c>
      <c r="C2721" s="68">
        <v>490985807</v>
      </c>
      <c r="D2721" s="69" t="s">
        <v>1883</v>
      </c>
      <c r="E2721" s="65">
        <f>IFERROR(VLOOKUP(C2721,Pivot!A:B,2,0),0)</f>
        <v>0</v>
      </c>
      <c r="F2721" s="65">
        <f>IFERROR(VLOOKUP(C2721,Pivot!A:C,3,0),0)</f>
        <v>0</v>
      </c>
    </row>
    <row r="2722" spans="1:6" x14ac:dyDescent="0.25">
      <c r="A2722" s="68" t="s">
        <v>103</v>
      </c>
      <c r="B2722" s="69">
        <v>490985812</v>
      </c>
      <c r="C2722" s="68">
        <v>490985812</v>
      </c>
      <c r="D2722" s="69" t="s">
        <v>1884</v>
      </c>
      <c r="E2722" s="65">
        <f>IFERROR(VLOOKUP(C2722,Pivot!A:B,2,0),0)</f>
        <v>0</v>
      </c>
      <c r="F2722" s="65">
        <f>IFERROR(VLOOKUP(C2722,Pivot!A:C,3,0),0)</f>
        <v>0</v>
      </c>
    </row>
    <row r="2723" spans="1:6" x14ac:dyDescent="0.25">
      <c r="A2723" s="68" t="s">
        <v>103</v>
      </c>
      <c r="B2723" s="69">
        <v>490985812</v>
      </c>
      <c r="C2723" s="68">
        <v>683480098813</v>
      </c>
      <c r="D2723" s="69" t="s">
        <v>1884</v>
      </c>
      <c r="E2723" s="65">
        <f>IFERROR(VLOOKUP(C2723,Pivot!A:B,2,0),0)</f>
        <v>0</v>
      </c>
      <c r="F2723" s="65">
        <f>IFERROR(VLOOKUP(C2723,Pivot!A:C,3,0),0)</f>
        <v>0</v>
      </c>
    </row>
    <row r="2724" spans="1:6" x14ac:dyDescent="0.25">
      <c r="A2724" s="68" t="s">
        <v>103</v>
      </c>
      <c r="B2724" s="69">
        <v>490985812</v>
      </c>
      <c r="C2724" s="68">
        <v>683480099810</v>
      </c>
      <c r="D2724" s="69" t="s">
        <v>1884</v>
      </c>
      <c r="E2724" s="65">
        <f>IFERROR(VLOOKUP(C2724,Pivot!A:B,2,0),0)</f>
        <v>0</v>
      </c>
      <c r="F2724" s="65">
        <f>IFERROR(VLOOKUP(C2724,Pivot!A:C,3,0),0)</f>
        <v>0</v>
      </c>
    </row>
    <row r="2725" spans="1:6" x14ac:dyDescent="0.25">
      <c r="A2725" s="68" t="s">
        <v>103</v>
      </c>
      <c r="B2725" s="69">
        <v>490985817</v>
      </c>
      <c r="C2725" s="68">
        <v>490985817</v>
      </c>
      <c r="D2725" s="69" t="s">
        <v>1885</v>
      </c>
      <c r="E2725" s="65">
        <f>IFERROR(VLOOKUP(C2725,Pivot!A:B,2,0),0)</f>
        <v>0</v>
      </c>
      <c r="F2725" s="65">
        <f>IFERROR(VLOOKUP(C2725,Pivot!A:C,3,0),0)</f>
        <v>0</v>
      </c>
    </row>
    <row r="2726" spans="1:6" x14ac:dyDescent="0.25">
      <c r="A2726" s="68" t="s">
        <v>103</v>
      </c>
      <c r="B2726" s="69">
        <v>490985818</v>
      </c>
      <c r="C2726" s="68">
        <v>490985818</v>
      </c>
      <c r="D2726" s="69" t="s">
        <v>1886</v>
      </c>
      <c r="E2726" s="65">
        <f>IFERROR(VLOOKUP(C2726,Pivot!A:B,2,0),0)</f>
        <v>0</v>
      </c>
      <c r="F2726" s="65">
        <f>IFERROR(VLOOKUP(C2726,Pivot!A:C,3,0),0)</f>
        <v>0</v>
      </c>
    </row>
    <row r="2727" spans="1:6" x14ac:dyDescent="0.25">
      <c r="A2727" s="68" t="s">
        <v>103</v>
      </c>
      <c r="B2727" s="69">
        <v>490985821</v>
      </c>
      <c r="C2727" s="68">
        <v>490985821</v>
      </c>
      <c r="D2727" s="69" t="s">
        <v>1887</v>
      </c>
      <c r="E2727" s="65">
        <f>IFERROR(VLOOKUP(C2727,Pivot!A:B,2,0),0)</f>
        <v>0</v>
      </c>
      <c r="F2727" s="65">
        <f>IFERROR(VLOOKUP(C2727,Pivot!A:C,3,0),0)</f>
        <v>0</v>
      </c>
    </row>
    <row r="2728" spans="1:6" x14ac:dyDescent="0.25">
      <c r="A2728" s="68" t="s">
        <v>103</v>
      </c>
      <c r="B2728" s="69">
        <v>490985830</v>
      </c>
      <c r="C2728" s="68">
        <v>490985830</v>
      </c>
      <c r="D2728" s="69" t="s">
        <v>1888</v>
      </c>
      <c r="E2728" s="65">
        <f>IFERROR(VLOOKUP(C2728,Pivot!A:B,2,0),0)</f>
        <v>0</v>
      </c>
      <c r="F2728" s="65">
        <f>IFERROR(VLOOKUP(C2728,Pivot!A:C,3,0),0)</f>
        <v>0</v>
      </c>
    </row>
    <row r="2729" spans="1:6" x14ac:dyDescent="0.25">
      <c r="A2729" s="68" t="s">
        <v>103</v>
      </c>
      <c r="B2729" s="69">
        <v>490986216</v>
      </c>
      <c r="C2729" s="68">
        <v>4005556194421</v>
      </c>
      <c r="D2729" s="69" t="s">
        <v>1889</v>
      </c>
      <c r="E2729" s="65">
        <f>IFERROR(VLOOKUP(C2729,Pivot!A:B,2,0),0)</f>
        <v>0</v>
      </c>
      <c r="F2729" s="65">
        <f>IFERROR(VLOOKUP(C2729,Pivot!A:C,3,0),0)</f>
        <v>0</v>
      </c>
    </row>
    <row r="2730" spans="1:6" x14ac:dyDescent="0.25">
      <c r="A2730" s="68" t="s">
        <v>103</v>
      </c>
      <c r="B2730" s="69">
        <v>490986219</v>
      </c>
      <c r="C2730" s="68">
        <v>4005556221288</v>
      </c>
      <c r="D2730" s="69" t="s">
        <v>1890</v>
      </c>
      <c r="E2730" s="65">
        <f>IFERROR(VLOOKUP(C2730,Pivot!A:B,2,0),0)</f>
        <v>0</v>
      </c>
      <c r="F2730" s="65">
        <f>IFERROR(VLOOKUP(C2730,Pivot!A:C,3,0),0)</f>
        <v>0</v>
      </c>
    </row>
    <row r="2731" spans="1:6" x14ac:dyDescent="0.25">
      <c r="A2731" s="68" t="s">
        <v>103</v>
      </c>
      <c r="B2731" s="69">
        <v>490986226</v>
      </c>
      <c r="C2731" s="68">
        <v>4005556220557</v>
      </c>
      <c r="D2731" s="69" t="s">
        <v>1891</v>
      </c>
      <c r="E2731" s="65">
        <f>IFERROR(VLOOKUP(C2731,Pivot!A:B,2,0),0)</f>
        <v>0</v>
      </c>
      <c r="F2731" s="65">
        <f>IFERROR(VLOOKUP(C2731,Pivot!A:C,3,0),0)</f>
        <v>0</v>
      </c>
    </row>
    <row r="2732" spans="1:6" x14ac:dyDescent="0.25">
      <c r="A2732" s="68" t="s">
        <v>103</v>
      </c>
      <c r="B2732" s="69">
        <v>490986233</v>
      </c>
      <c r="C2732" s="68">
        <v>4005556243822</v>
      </c>
      <c r="D2732" s="69" t="s">
        <v>1892</v>
      </c>
      <c r="E2732" s="65">
        <f>IFERROR(VLOOKUP(C2732,Pivot!A:B,2,0),0)</f>
        <v>0</v>
      </c>
      <c r="F2732" s="65">
        <f>IFERROR(VLOOKUP(C2732,Pivot!A:C,3,0),0)</f>
        <v>0</v>
      </c>
    </row>
    <row r="2733" spans="1:6" x14ac:dyDescent="0.25">
      <c r="A2733" s="68" t="s">
        <v>103</v>
      </c>
      <c r="B2733" s="69">
        <v>490986236</v>
      </c>
      <c r="C2733" s="68">
        <v>4005556011483</v>
      </c>
      <c r="D2733" s="69" t="s">
        <v>1893</v>
      </c>
      <c r="E2733" s="65">
        <f>IFERROR(VLOOKUP(C2733,Pivot!A:B,2,0),0)</f>
        <v>0</v>
      </c>
      <c r="F2733" s="65">
        <f>IFERROR(VLOOKUP(C2733,Pivot!A:C,3,0),0)</f>
        <v>0</v>
      </c>
    </row>
    <row r="2734" spans="1:6" x14ac:dyDescent="0.25">
      <c r="A2734" s="68" t="s">
        <v>103</v>
      </c>
      <c r="B2734" s="69">
        <v>490986242</v>
      </c>
      <c r="C2734" s="68">
        <v>4005556265640</v>
      </c>
      <c r="D2734" s="69" t="s">
        <v>1894</v>
      </c>
      <c r="E2734" s="65">
        <f>IFERROR(VLOOKUP(C2734,Pivot!A:B,2,0),0)</f>
        <v>0</v>
      </c>
      <c r="F2734" s="65">
        <f>IFERROR(VLOOKUP(C2734,Pivot!A:C,3,0),0)</f>
        <v>0</v>
      </c>
    </row>
    <row r="2735" spans="1:6" x14ac:dyDescent="0.25">
      <c r="A2735" s="68" t="s">
        <v>103</v>
      </c>
      <c r="B2735" s="69">
        <v>490986243</v>
      </c>
      <c r="C2735" s="68">
        <v>4005556265657</v>
      </c>
      <c r="D2735" s="69" t="s">
        <v>1895</v>
      </c>
      <c r="E2735" s="65">
        <f>IFERROR(VLOOKUP(C2735,Pivot!A:B,2,0),0)</f>
        <v>0</v>
      </c>
      <c r="F2735" s="65">
        <f>IFERROR(VLOOKUP(C2735,Pivot!A:C,3,0),0)</f>
        <v>0</v>
      </c>
    </row>
    <row r="2736" spans="1:6" x14ac:dyDescent="0.25">
      <c r="A2736" s="68" t="s">
        <v>103</v>
      </c>
      <c r="B2736" s="69">
        <v>490986270</v>
      </c>
      <c r="C2736" s="68">
        <v>4006592644291</v>
      </c>
      <c r="D2736" s="69" t="s">
        <v>1896</v>
      </c>
      <c r="E2736" s="65">
        <f>IFERROR(VLOOKUP(C2736,Pivot!A:B,2,0),0)</f>
        <v>0</v>
      </c>
      <c r="F2736" s="65">
        <f>IFERROR(VLOOKUP(C2736,Pivot!A:C,3,0),0)</f>
        <v>0</v>
      </c>
    </row>
    <row r="2737" spans="1:6" x14ac:dyDescent="0.25">
      <c r="A2737" s="68" t="s">
        <v>103</v>
      </c>
      <c r="B2737" s="69">
        <v>490986272</v>
      </c>
      <c r="C2737" s="68">
        <v>4006592601935</v>
      </c>
      <c r="D2737" s="69" t="s">
        <v>1897</v>
      </c>
      <c r="E2737" s="65">
        <f>IFERROR(VLOOKUP(C2737,Pivot!A:B,2,0),0)</f>
        <v>0</v>
      </c>
      <c r="F2737" s="65">
        <f>IFERROR(VLOOKUP(C2737,Pivot!A:C,3,0),0)</f>
        <v>0</v>
      </c>
    </row>
    <row r="2738" spans="1:6" x14ac:dyDescent="0.25">
      <c r="A2738" s="68" t="s">
        <v>103</v>
      </c>
      <c r="B2738" s="69">
        <v>490986279</v>
      </c>
      <c r="C2738" s="68">
        <v>4006592674403</v>
      </c>
      <c r="D2738" s="69" t="s">
        <v>1898</v>
      </c>
      <c r="E2738" s="65">
        <f>IFERROR(VLOOKUP(C2738,Pivot!A:B,2,0),0)</f>
        <v>0</v>
      </c>
      <c r="F2738" s="65">
        <f>IFERROR(VLOOKUP(C2738,Pivot!A:C,3,0),0)</f>
        <v>0</v>
      </c>
    </row>
    <row r="2739" spans="1:6" x14ac:dyDescent="0.25">
      <c r="A2739" s="68" t="s">
        <v>103</v>
      </c>
      <c r="B2739" s="69">
        <v>490986285</v>
      </c>
      <c r="C2739" s="68">
        <v>4006592826659</v>
      </c>
      <c r="D2739" s="69" t="s">
        <v>1899</v>
      </c>
      <c r="E2739" s="65">
        <f>IFERROR(VLOOKUP(C2739,Pivot!A:B,2,0),0)</f>
        <v>0</v>
      </c>
      <c r="F2739" s="65">
        <f>IFERROR(VLOOKUP(C2739,Pivot!A:C,3,0),0)</f>
        <v>0</v>
      </c>
    </row>
    <row r="2740" spans="1:6" x14ac:dyDescent="0.25">
      <c r="A2740" s="68" t="s">
        <v>103</v>
      </c>
      <c r="B2740" s="69">
        <v>490986286</v>
      </c>
      <c r="C2740" s="68">
        <v>4006592885250</v>
      </c>
      <c r="D2740" s="69" t="s">
        <v>1900</v>
      </c>
      <c r="E2740" s="65">
        <f>IFERROR(VLOOKUP(C2740,Pivot!A:B,2,0),0)</f>
        <v>0</v>
      </c>
      <c r="F2740" s="65">
        <f>IFERROR(VLOOKUP(C2740,Pivot!A:C,3,0),0)</f>
        <v>0</v>
      </c>
    </row>
    <row r="2741" spans="1:6" x14ac:dyDescent="0.25">
      <c r="A2741" s="68" t="s">
        <v>103</v>
      </c>
      <c r="B2741" s="69">
        <v>490986297</v>
      </c>
      <c r="C2741" s="68">
        <v>4006592510640</v>
      </c>
      <c r="D2741" s="69" t="s">
        <v>1901</v>
      </c>
      <c r="E2741" s="65">
        <f>IFERROR(VLOOKUP(C2741,Pivot!A:B,2,0),0)</f>
        <v>0</v>
      </c>
      <c r="F2741" s="65">
        <f>IFERROR(VLOOKUP(C2741,Pivot!A:C,3,0),0)</f>
        <v>0</v>
      </c>
    </row>
    <row r="2742" spans="1:6" x14ac:dyDescent="0.25">
      <c r="A2742" s="68" t="s">
        <v>103</v>
      </c>
      <c r="B2742" s="69">
        <v>490986298</v>
      </c>
      <c r="C2742" s="68">
        <v>4006592587550</v>
      </c>
      <c r="D2742" s="69" t="s">
        <v>1902</v>
      </c>
      <c r="E2742" s="65">
        <f>IFERROR(VLOOKUP(C2742,Pivot!A:B,2,0),0)</f>
        <v>0</v>
      </c>
      <c r="F2742" s="65">
        <f>IFERROR(VLOOKUP(C2742,Pivot!A:C,3,0),0)</f>
        <v>0</v>
      </c>
    </row>
    <row r="2743" spans="1:6" x14ac:dyDescent="0.25">
      <c r="A2743" s="68" t="s">
        <v>103</v>
      </c>
      <c r="B2743" s="69">
        <v>490986302</v>
      </c>
      <c r="C2743" s="68">
        <v>4006592525507</v>
      </c>
      <c r="D2743" s="69" t="s">
        <v>1903</v>
      </c>
      <c r="E2743" s="65">
        <f>IFERROR(VLOOKUP(C2743,Pivot!A:B,2,0),0)</f>
        <v>0</v>
      </c>
      <c r="F2743" s="65">
        <f>IFERROR(VLOOKUP(C2743,Pivot!A:C,3,0),0)</f>
        <v>0</v>
      </c>
    </row>
    <row r="2744" spans="1:6" x14ac:dyDescent="0.25">
      <c r="A2744" s="68" t="s">
        <v>103</v>
      </c>
      <c r="B2744" s="69">
        <v>490986303</v>
      </c>
      <c r="C2744" s="68">
        <v>4006592575915</v>
      </c>
      <c r="D2744" s="69" t="s">
        <v>1904</v>
      </c>
      <c r="E2744" s="65">
        <f>IFERROR(VLOOKUP(C2744,Pivot!A:B,2,0),0)</f>
        <v>0</v>
      </c>
      <c r="F2744" s="65">
        <f>IFERROR(VLOOKUP(C2744,Pivot!A:C,3,0),0)</f>
        <v>0</v>
      </c>
    </row>
    <row r="2745" spans="1:6" x14ac:dyDescent="0.25">
      <c r="A2745" s="68" t="s">
        <v>103</v>
      </c>
      <c r="B2745" s="69">
        <v>490986306</v>
      </c>
      <c r="C2745" s="68">
        <v>4006592573935</v>
      </c>
      <c r="D2745" s="69" t="s">
        <v>1905</v>
      </c>
      <c r="E2745" s="65">
        <f>IFERROR(VLOOKUP(C2745,Pivot!A:B,2,0),0)</f>
        <v>0</v>
      </c>
      <c r="F2745" s="65">
        <f>IFERROR(VLOOKUP(C2745,Pivot!A:C,3,0),0)</f>
        <v>0</v>
      </c>
    </row>
    <row r="2746" spans="1:6" x14ac:dyDescent="0.25">
      <c r="A2746" s="68" t="s">
        <v>103</v>
      </c>
      <c r="B2746" s="69">
        <v>490986306</v>
      </c>
      <c r="C2746" s="68">
        <v>4006592673932</v>
      </c>
      <c r="D2746" s="69" t="s">
        <v>1905</v>
      </c>
      <c r="E2746" s="65">
        <f>IFERROR(VLOOKUP(C2746,Pivot!A:B,2,0),0)</f>
        <v>0</v>
      </c>
      <c r="F2746" s="65">
        <f>IFERROR(VLOOKUP(C2746,Pivot!A:C,3,0),0)</f>
        <v>0</v>
      </c>
    </row>
    <row r="2747" spans="1:6" x14ac:dyDescent="0.25">
      <c r="A2747" s="68" t="s">
        <v>103</v>
      </c>
      <c r="B2747" s="69">
        <v>490986307</v>
      </c>
      <c r="C2747" s="68">
        <v>4006592534011</v>
      </c>
      <c r="D2747" s="69" t="s">
        <v>1906</v>
      </c>
      <c r="E2747" s="65">
        <f>IFERROR(VLOOKUP(C2747,Pivot!A:B,2,0),0)</f>
        <v>0</v>
      </c>
      <c r="F2747" s="65">
        <f>IFERROR(VLOOKUP(C2747,Pivot!A:C,3,0),0)</f>
        <v>0</v>
      </c>
    </row>
    <row r="2748" spans="1:6" x14ac:dyDescent="0.25">
      <c r="A2748" s="68" t="s">
        <v>103</v>
      </c>
      <c r="B2748" s="69">
        <v>490986307</v>
      </c>
      <c r="C2748" s="68">
        <v>4006592634018</v>
      </c>
      <c r="D2748" s="69" t="s">
        <v>1906</v>
      </c>
      <c r="E2748" s="65">
        <f>IFERROR(VLOOKUP(C2748,Pivot!A:B,2,0),0)</f>
        <v>0</v>
      </c>
      <c r="F2748" s="65">
        <f>IFERROR(VLOOKUP(C2748,Pivot!A:C,3,0),0)</f>
        <v>0</v>
      </c>
    </row>
    <row r="2749" spans="1:6" x14ac:dyDescent="0.25">
      <c r="A2749" s="68" t="s">
        <v>103</v>
      </c>
      <c r="B2749" s="69">
        <v>490986314</v>
      </c>
      <c r="C2749" s="68">
        <v>4006592533991</v>
      </c>
      <c r="D2749" s="69" t="s">
        <v>1907</v>
      </c>
      <c r="E2749" s="65">
        <f>IFERROR(VLOOKUP(C2749,Pivot!A:B,2,0),0)</f>
        <v>0</v>
      </c>
      <c r="F2749" s="65">
        <f>IFERROR(VLOOKUP(C2749,Pivot!A:C,3,0),0)</f>
        <v>0</v>
      </c>
    </row>
    <row r="2750" spans="1:6" x14ac:dyDescent="0.25">
      <c r="A2750" s="68" t="s">
        <v>103</v>
      </c>
      <c r="B2750" s="69">
        <v>490986314</v>
      </c>
      <c r="C2750" s="68">
        <v>4006592633998</v>
      </c>
      <c r="D2750" s="69" t="s">
        <v>1907</v>
      </c>
      <c r="E2750" s="65">
        <f>IFERROR(VLOOKUP(C2750,Pivot!A:B,2,0),0)</f>
        <v>0</v>
      </c>
      <c r="F2750" s="65">
        <f>IFERROR(VLOOKUP(C2750,Pivot!A:C,3,0),0)</f>
        <v>0</v>
      </c>
    </row>
    <row r="2751" spans="1:6" x14ac:dyDescent="0.25">
      <c r="A2751" s="68" t="s">
        <v>103</v>
      </c>
      <c r="B2751" s="69">
        <v>490986322</v>
      </c>
      <c r="C2751" s="68">
        <v>3280250002499</v>
      </c>
      <c r="D2751" s="69" t="s">
        <v>1908</v>
      </c>
      <c r="E2751" s="65">
        <f>IFERROR(VLOOKUP(C2751,Pivot!A:B,2,0),0)</f>
        <v>0</v>
      </c>
      <c r="F2751" s="65">
        <f>IFERROR(VLOOKUP(C2751,Pivot!A:C,3,0),0)</f>
        <v>0</v>
      </c>
    </row>
    <row r="2752" spans="1:6" x14ac:dyDescent="0.25">
      <c r="A2752" s="68" t="s">
        <v>103</v>
      </c>
      <c r="B2752" s="69">
        <v>490986352</v>
      </c>
      <c r="C2752" s="68">
        <v>3280250026198</v>
      </c>
      <c r="D2752" s="69" t="s">
        <v>1909</v>
      </c>
      <c r="E2752" s="65">
        <f>IFERROR(VLOOKUP(C2752,Pivot!A:B,2,0),0)</f>
        <v>0</v>
      </c>
      <c r="F2752" s="65">
        <f>IFERROR(VLOOKUP(C2752,Pivot!A:C,3,0),0)</f>
        <v>0</v>
      </c>
    </row>
    <row r="2753" spans="1:6" x14ac:dyDescent="0.25">
      <c r="A2753" s="68" t="s">
        <v>103</v>
      </c>
      <c r="B2753" s="69">
        <v>490986387</v>
      </c>
      <c r="C2753" s="68">
        <v>92389103120</v>
      </c>
      <c r="D2753" s="69" t="s">
        <v>1910</v>
      </c>
      <c r="E2753" s="65">
        <f>IFERROR(VLOOKUP(C2753,Pivot!A:B,2,0),0)</f>
        <v>0</v>
      </c>
      <c r="F2753" s="65">
        <f>IFERROR(VLOOKUP(C2753,Pivot!A:C,3,0),0)</f>
        <v>0</v>
      </c>
    </row>
    <row r="2754" spans="1:6" x14ac:dyDescent="0.25">
      <c r="A2754" s="68" t="s">
        <v>103</v>
      </c>
      <c r="B2754" s="69">
        <v>490986400</v>
      </c>
      <c r="C2754" s="68">
        <v>92389111286</v>
      </c>
      <c r="D2754" s="69" t="s">
        <v>1911</v>
      </c>
      <c r="E2754" s="65">
        <f>IFERROR(VLOOKUP(C2754,Pivot!A:B,2,0),0)</f>
        <v>0</v>
      </c>
      <c r="F2754" s="65">
        <f>IFERROR(VLOOKUP(C2754,Pivot!A:C,3,0),0)</f>
        <v>0</v>
      </c>
    </row>
    <row r="2755" spans="1:6" x14ac:dyDescent="0.25">
      <c r="A2755" s="68" t="s">
        <v>103</v>
      </c>
      <c r="B2755" s="69">
        <v>490986402</v>
      </c>
      <c r="C2755" s="68">
        <v>92389111408</v>
      </c>
      <c r="D2755" s="69" t="s">
        <v>1912</v>
      </c>
      <c r="E2755" s="65">
        <f>IFERROR(VLOOKUP(C2755,Pivot!A:B,2,0),0)</f>
        <v>0</v>
      </c>
      <c r="F2755" s="65">
        <f>IFERROR(VLOOKUP(C2755,Pivot!A:C,3,0),0)</f>
        <v>0</v>
      </c>
    </row>
    <row r="2756" spans="1:6" x14ac:dyDescent="0.25">
      <c r="A2756" s="68" t="s">
        <v>103</v>
      </c>
      <c r="B2756" s="69">
        <v>490986403</v>
      </c>
      <c r="C2756" s="68">
        <v>92389111439</v>
      </c>
      <c r="D2756" s="69" t="s">
        <v>1913</v>
      </c>
      <c r="E2756" s="65">
        <f>IFERROR(VLOOKUP(C2756,Pivot!A:B,2,0),0)</f>
        <v>0</v>
      </c>
      <c r="F2756" s="65">
        <f>IFERROR(VLOOKUP(C2756,Pivot!A:C,3,0),0)</f>
        <v>0</v>
      </c>
    </row>
    <row r="2757" spans="1:6" x14ac:dyDescent="0.25">
      <c r="A2757" s="68" t="s">
        <v>103</v>
      </c>
      <c r="B2757" s="69">
        <v>490986404</v>
      </c>
      <c r="C2757" s="68">
        <v>92389111507</v>
      </c>
      <c r="D2757" s="69" t="s">
        <v>1914</v>
      </c>
      <c r="E2757" s="65">
        <f>IFERROR(VLOOKUP(C2757,Pivot!A:B,2,0),0)</f>
        <v>0</v>
      </c>
      <c r="F2757" s="65">
        <f>IFERROR(VLOOKUP(C2757,Pivot!A:C,3,0),0)</f>
        <v>0</v>
      </c>
    </row>
    <row r="2758" spans="1:6" x14ac:dyDescent="0.25">
      <c r="A2758" s="68" t="s">
        <v>103</v>
      </c>
      <c r="B2758" s="69">
        <v>490986405</v>
      </c>
      <c r="C2758" s="68">
        <v>92389111262</v>
      </c>
      <c r="D2758" s="69" t="s">
        <v>1915</v>
      </c>
      <c r="E2758" s="65">
        <f>IFERROR(VLOOKUP(C2758,Pivot!A:B,2,0),0)</f>
        <v>0</v>
      </c>
      <c r="F2758" s="65">
        <f>IFERROR(VLOOKUP(C2758,Pivot!A:C,3,0),0)</f>
        <v>0</v>
      </c>
    </row>
    <row r="2759" spans="1:6" x14ac:dyDescent="0.25">
      <c r="A2759" s="68" t="s">
        <v>103</v>
      </c>
      <c r="B2759" s="69">
        <v>490992125</v>
      </c>
      <c r="C2759" s="68">
        <v>807648014167</v>
      </c>
      <c r="D2759" s="69" t="s">
        <v>1916</v>
      </c>
      <c r="E2759" s="65">
        <f>IFERROR(VLOOKUP(C2759,Pivot!A:B,2,0),0)</f>
        <v>0</v>
      </c>
      <c r="F2759" s="65">
        <f>IFERROR(VLOOKUP(C2759,Pivot!A:C,3,0),0)</f>
        <v>0</v>
      </c>
    </row>
    <row r="2760" spans="1:6" x14ac:dyDescent="0.25">
      <c r="A2760" s="68" t="s">
        <v>103</v>
      </c>
      <c r="B2760" s="69">
        <v>490992125</v>
      </c>
      <c r="C2760" s="68">
        <v>807648024098</v>
      </c>
      <c r="D2760" s="69" t="s">
        <v>1916</v>
      </c>
      <c r="E2760" s="65">
        <f>IFERROR(VLOOKUP(C2760,Pivot!A:B,2,0),0)</f>
        <v>0</v>
      </c>
      <c r="F2760" s="65">
        <f>IFERROR(VLOOKUP(C2760,Pivot!A:C,3,0),0)</f>
        <v>0</v>
      </c>
    </row>
    <row r="2761" spans="1:6" x14ac:dyDescent="0.25">
      <c r="A2761" s="68" t="s">
        <v>103</v>
      </c>
      <c r="B2761" s="69">
        <v>490992126</v>
      </c>
      <c r="C2761" s="68">
        <v>807648014396</v>
      </c>
      <c r="D2761" s="69" t="s">
        <v>1917</v>
      </c>
      <c r="E2761" s="65">
        <f>IFERROR(VLOOKUP(C2761,Pivot!A:B,2,0),0)</f>
        <v>0</v>
      </c>
      <c r="F2761" s="65">
        <f>IFERROR(VLOOKUP(C2761,Pivot!A:C,3,0),0)</f>
        <v>0</v>
      </c>
    </row>
    <row r="2762" spans="1:6" x14ac:dyDescent="0.25">
      <c r="A2762" s="68" t="s">
        <v>103</v>
      </c>
      <c r="B2762" s="69">
        <v>490992130</v>
      </c>
      <c r="C2762" s="68">
        <v>807648020908</v>
      </c>
      <c r="D2762" s="69" t="s">
        <v>1918</v>
      </c>
      <c r="E2762" s="65">
        <f>IFERROR(VLOOKUP(C2762,Pivot!A:B,2,0),0)</f>
        <v>0</v>
      </c>
      <c r="F2762" s="65">
        <f>IFERROR(VLOOKUP(C2762,Pivot!A:C,3,0),0)</f>
        <v>0</v>
      </c>
    </row>
    <row r="2763" spans="1:6" x14ac:dyDescent="0.25">
      <c r="A2763" s="68" t="s">
        <v>103</v>
      </c>
      <c r="B2763" s="69">
        <v>490992131</v>
      </c>
      <c r="C2763" s="68">
        <v>807648016529</v>
      </c>
      <c r="D2763" s="69" t="s">
        <v>1919</v>
      </c>
      <c r="E2763" s="65">
        <f>IFERROR(VLOOKUP(C2763,Pivot!A:B,2,0),0)</f>
        <v>0</v>
      </c>
      <c r="F2763" s="65">
        <f>IFERROR(VLOOKUP(C2763,Pivot!A:C,3,0),0)</f>
        <v>0</v>
      </c>
    </row>
    <row r="2764" spans="1:6" x14ac:dyDescent="0.25">
      <c r="A2764" s="68" t="s">
        <v>103</v>
      </c>
      <c r="B2764" s="69">
        <v>490992141</v>
      </c>
      <c r="C2764" s="68">
        <v>5020674944900</v>
      </c>
      <c r="D2764" s="69" t="s">
        <v>1920</v>
      </c>
      <c r="E2764" s="65">
        <f>IFERROR(VLOOKUP(C2764,Pivot!A:B,2,0),0)</f>
        <v>0</v>
      </c>
      <c r="F2764" s="65">
        <f>IFERROR(VLOOKUP(C2764,Pivot!A:C,3,0),0)</f>
        <v>0</v>
      </c>
    </row>
    <row r="2765" spans="1:6" x14ac:dyDescent="0.25">
      <c r="A2765" s="68" t="s">
        <v>103</v>
      </c>
      <c r="B2765" s="69">
        <v>490992141</v>
      </c>
      <c r="C2765" s="68">
        <v>653569676102</v>
      </c>
      <c r="D2765" s="69" t="s">
        <v>1920</v>
      </c>
      <c r="E2765" s="65">
        <f>IFERROR(VLOOKUP(C2765,Pivot!A:B,2,0),0)</f>
        <v>0</v>
      </c>
      <c r="F2765" s="65">
        <f>IFERROR(VLOOKUP(C2765,Pivot!A:C,3,0),0)</f>
        <v>0</v>
      </c>
    </row>
    <row r="2766" spans="1:6" x14ac:dyDescent="0.25">
      <c r="A2766" s="68" t="s">
        <v>103</v>
      </c>
      <c r="B2766" s="69">
        <v>490992144</v>
      </c>
      <c r="C2766" s="68">
        <v>45557330033</v>
      </c>
      <c r="D2766" s="69" t="s">
        <v>1921</v>
      </c>
      <c r="E2766" s="65">
        <f>IFERROR(VLOOKUP(C2766,Pivot!A:B,2,0),0)</f>
        <v>0</v>
      </c>
      <c r="F2766" s="65">
        <f>IFERROR(VLOOKUP(C2766,Pivot!A:C,3,0),0)</f>
        <v>0</v>
      </c>
    </row>
    <row r="2767" spans="1:6" x14ac:dyDescent="0.25">
      <c r="A2767" s="68" t="s">
        <v>103</v>
      </c>
      <c r="B2767" s="69">
        <v>490992153</v>
      </c>
      <c r="C2767" s="68">
        <v>45557330613</v>
      </c>
      <c r="D2767" s="69" t="s">
        <v>1922</v>
      </c>
      <c r="E2767" s="65">
        <f>IFERROR(VLOOKUP(C2767,Pivot!A:B,2,0),0)</f>
        <v>0</v>
      </c>
      <c r="F2767" s="65">
        <f>IFERROR(VLOOKUP(C2767,Pivot!A:C,3,0),0)</f>
        <v>0</v>
      </c>
    </row>
    <row r="2768" spans="1:6" x14ac:dyDescent="0.25">
      <c r="A2768" s="68" t="s">
        <v>103</v>
      </c>
      <c r="B2768" s="69">
        <v>490992154</v>
      </c>
      <c r="C2768" s="68">
        <v>45557330620</v>
      </c>
      <c r="D2768" s="69" t="s">
        <v>1923</v>
      </c>
      <c r="E2768" s="65">
        <f>IFERROR(VLOOKUP(C2768,Pivot!A:B,2,0),0)</f>
        <v>0</v>
      </c>
      <c r="F2768" s="65">
        <f>IFERROR(VLOOKUP(C2768,Pivot!A:C,3,0),0)</f>
        <v>0</v>
      </c>
    </row>
    <row r="2769" spans="1:6" x14ac:dyDescent="0.25">
      <c r="A2769" s="68" t="s">
        <v>103</v>
      </c>
      <c r="B2769" s="69">
        <v>490992155</v>
      </c>
      <c r="C2769" s="68">
        <v>45557330637</v>
      </c>
      <c r="D2769" s="69" t="s">
        <v>1924</v>
      </c>
      <c r="E2769" s="65">
        <f>IFERROR(VLOOKUP(C2769,Pivot!A:B,2,0),0)</f>
        <v>0</v>
      </c>
      <c r="F2769" s="65">
        <f>IFERROR(VLOOKUP(C2769,Pivot!A:C,3,0),0)</f>
        <v>0</v>
      </c>
    </row>
    <row r="2770" spans="1:6" x14ac:dyDescent="0.25">
      <c r="A2770" s="68" t="s">
        <v>103</v>
      </c>
      <c r="B2770" s="69">
        <v>490992160</v>
      </c>
      <c r="C2770" s="68">
        <v>45557331023</v>
      </c>
      <c r="D2770" s="69" t="s">
        <v>1925</v>
      </c>
      <c r="E2770" s="65">
        <f>IFERROR(VLOOKUP(C2770,Pivot!A:B,2,0),0)</f>
        <v>0</v>
      </c>
      <c r="F2770" s="65">
        <f>IFERROR(VLOOKUP(C2770,Pivot!A:C,3,0),0)</f>
        <v>0</v>
      </c>
    </row>
    <row r="2771" spans="1:6" x14ac:dyDescent="0.25">
      <c r="A2771" s="68" t="s">
        <v>103</v>
      </c>
      <c r="B2771" s="69">
        <v>490993110</v>
      </c>
      <c r="C2771" s="68">
        <v>39897476834</v>
      </c>
      <c r="D2771" s="69" t="s">
        <v>1926</v>
      </c>
      <c r="E2771" s="65">
        <f>IFERROR(VLOOKUP(C2771,Pivot!A:B,2,0),0)</f>
        <v>0</v>
      </c>
      <c r="F2771" s="65">
        <f>IFERROR(VLOOKUP(C2771,Pivot!A:C,3,0),0)</f>
        <v>0</v>
      </c>
    </row>
    <row r="2772" spans="1:6" x14ac:dyDescent="0.25">
      <c r="A2772" s="68" t="s">
        <v>103</v>
      </c>
      <c r="B2772" s="69">
        <v>490996922</v>
      </c>
      <c r="C2772" s="68">
        <v>746775269579</v>
      </c>
      <c r="D2772" s="69" t="s">
        <v>1927</v>
      </c>
      <c r="E2772" s="65">
        <f>IFERROR(VLOOKUP(C2772,Pivot!A:B,2,0),0)</f>
        <v>0</v>
      </c>
      <c r="F2772" s="65">
        <f>IFERROR(VLOOKUP(C2772,Pivot!A:C,3,0),0)</f>
        <v>0</v>
      </c>
    </row>
    <row r="2773" spans="1:6" x14ac:dyDescent="0.25">
      <c r="A2773" s="68" t="s">
        <v>103</v>
      </c>
      <c r="B2773" s="69">
        <v>490997155</v>
      </c>
      <c r="C2773" s="68">
        <v>45557317737</v>
      </c>
      <c r="D2773" s="69" t="s">
        <v>1928</v>
      </c>
      <c r="E2773" s="65">
        <f>IFERROR(VLOOKUP(C2773,Pivot!A:B,2,0),0)</f>
        <v>0</v>
      </c>
      <c r="F2773" s="65">
        <f>IFERROR(VLOOKUP(C2773,Pivot!A:C,3,0),0)</f>
        <v>0</v>
      </c>
    </row>
    <row r="2774" spans="1:6" x14ac:dyDescent="0.25">
      <c r="A2774" s="68" t="s">
        <v>103</v>
      </c>
      <c r="B2774" s="69">
        <v>490997348</v>
      </c>
      <c r="C2774" s="68">
        <v>708431191976</v>
      </c>
      <c r="D2774" s="69" t="s">
        <v>1929</v>
      </c>
      <c r="E2774" s="65">
        <f>IFERROR(VLOOKUP(C2774,Pivot!A:B,2,0),0)</f>
        <v>0</v>
      </c>
      <c r="F2774" s="65">
        <f>IFERROR(VLOOKUP(C2774,Pivot!A:C,3,0),0)</f>
        <v>0</v>
      </c>
    </row>
    <row r="2775" spans="1:6" x14ac:dyDescent="0.25">
      <c r="A2775" s="68" t="s">
        <v>103</v>
      </c>
      <c r="B2775" s="69">
        <v>490997348</v>
      </c>
      <c r="C2775" s="68">
        <v>8901736041874</v>
      </c>
      <c r="D2775" s="69" t="s">
        <v>1929</v>
      </c>
      <c r="E2775" s="65">
        <f>IFERROR(VLOOKUP(C2775,Pivot!A:B,2,0),0)</f>
        <v>0</v>
      </c>
      <c r="F2775" s="65">
        <f>IFERROR(VLOOKUP(C2775,Pivot!A:C,3,0),0)</f>
        <v>0</v>
      </c>
    </row>
    <row r="2776" spans="1:6" x14ac:dyDescent="0.25">
      <c r="A2776" s="68" t="s">
        <v>103</v>
      </c>
      <c r="B2776" s="69">
        <v>490997349</v>
      </c>
      <c r="C2776" s="68">
        <v>708431191983</v>
      </c>
      <c r="D2776" s="69" t="s">
        <v>1930</v>
      </c>
      <c r="E2776" s="65">
        <f>IFERROR(VLOOKUP(C2776,Pivot!A:B,2,0),0)</f>
        <v>0</v>
      </c>
      <c r="F2776" s="65">
        <f>IFERROR(VLOOKUP(C2776,Pivot!A:C,3,0),0)</f>
        <v>0</v>
      </c>
    </row>
    <row r="2777" spans="1:6" x14ac:dyDescent="0.25">
      <c r="A2777" s="68" t="s">
        <v>103</v>
      </c>
      <c r="B2777" s="69">
        <v>490997349</v>
      </c>
      <c r="C2777" s="68">
        <v>8901736041881</v>
      </c>
      <c r="D2777" s="69" t="s">
        <v>1930</v>
      </c>
      <c r="E2777" s="65">
        <f>IFERROR(VLOOKUP(C2777,Pivot!A:B,2,0),0)</f>
        <v>0</v>
      </c>
      <c r="F2777" s="65">
        <f>IFERROR(VLOOKUP(C2777,Pivot!A:C,3,0),0)</f>
        <v>0</v>
      </c>
    </row>
    <row r="2778" spans="1:6" x14ac:dyDescent="0.25">
      <c r="A2778" s="68" t="s">
        <v>103</v>
      </c>
      <c r="B2778" s="69">
        <v>490997351</v>
      </c>
      <c r="C2778" s="68">
        <v>708431192041</v>
      </c>
      <c r="D2778" s="69" t="s">
        <v>1931</v>
      </c>
      <c r="E2778" s="65">
        <f>IFERROR(VLOOKUP(C2778,Pivot!A:B,2,0),0)</f>
        <v>0</v>
      </c>
      <c r="F2778" s="65">
        <f>IFERROR(VLOOKUP(C2778,Pivot!A:C,3,0),0)</f>
        <v>0</v>
      </c>
    </row>
    <row r="2779" spans="1:6" x14ac:dyDescent="0.25">
      <c r="A2779" s="68" t="s">
        <v>103</v>
      </c>
      <c r="B2779" s="69">
        <v>490997351</v>
      </c>
      <c r="C2779" s="68">
        <v>8901736041904</v>
      </c>
      <c r="D2779" s="69" t="s">
        <v>1931</v>
      </c>
      <c r="E2779" s="65">
        <f>IFERROR(VLOOKUP(C2779,Pivot!A:B,2,0),0)</f>
        <v>0</v>
      </c>
      <c r="F2779" s="65">
        <f>IFERROR(VLOOKUP(C2779,Pivot!A:C,3,0),0)</f>
        <v>0</v>
      </c>
    </row>
    <row r="2780" spans="1:6" x14ac:dyDescent="0.25">
      <c r="A2780" s="68" t="s">
        <v>103</v>
      </c>
      <c r="B2780" s="69">
        <v>490997352</v>
      </c>
      <c r="C2780" s="68">
        <v>708431192034</v>
      </c>
      <c r="D2780" s="69" t="s">
        <v>1932</v>
      </c>
      <c r="E2780" s="65">
        <f>IFERROR(VLOOKUP(C2780,Pivot!A:B,2,0),0)</f>
        <v>0</v>
      </c>
      <c r="F2780" s="65">
        <f>IFERROR(VLOOKUP(C2780,Pivot!A:C,3,0),0)</f>
        <v>0</v>
      </c>
    </row>
    <row r="2781" spans="1:6" x14ac:dyDescent="0.25">
      <c r="A2781" s="68" t="s">
        <v>103</v>
      </c>
      <c r="B2781" s="69">
        <v>490997352</v>
      </c>
      <c r="C2781" s="68">
        <v>8901736041911</v>
      </c>
      <c r="D2781" s="69" t="s">
        <v>1932</v>
      </c>
      <c r="E2781" s="65">
        <f>IFERROR(VLOOKUP(C2781,Pivot!A:B,2,0),0)</f>
        <v>0</v>
      </c>
      <c r="F2781" s="65">
        <f>IFERROR(VLOOKUP(C2781,Pivot!A:C,3,0),0)</f>
        <v>0</v>
      </c>
    </row>
    <row r="2782" spans="1:6" x14ac:dyDescent="0.25">
      <c r="A2782" s="68" t="s">
        <v>103</v>
      </c>
      <c r="B2782" s="69">
        <v>490997352</v>
      </c>
      <c r="C2782" s="68">
        <v>8901736050814</v>
      </c>
      <c r="D2782" s="69" t="s">
        <v>1932</v>
      </c>
      <c r="E2782" s="65">
        <f>IFERROR(VLOOKUP(C2782,Pivot!A:B,2,0),0)</f>
        <v>0</v>
      </c>
      <c r="F2782" s="65">
        <f>IFERROR(VLOOKUP(C2782,Pivot!A:C,3,0),0)</f>
        <v>0</v>
      </c>
    </row>
    <row r="2783" spans="1:6" x14ac:dyDescent="0.25">
      <c r="A2783" s="68" t="s">
        <v>103</v>
      </c>
      <c r="B2783" s="69">
        <v>490997358</v>
      </c>
      <c r="C2783" s="68">
        <v>8901736049085</v>
      </c>
      <c r="D2783" s="69" t="s">
        <v>1933</v>
      </c>
      <c r="E2783" s="65">
        <f>IFERROR(VLOOKUP(C2783,Pivot!A:B,2,0),0)</f>
        <v>0</v>
      </c>
      <c r="F2783" s="65">
        <f>IFERROR(VLOOKUP(C2783,Pivot!A:C,3,0),0)</f>
        <v>0</v>
      </c>
    </row>
    <row r="2784" spans="1:6" x14ac:dyDescent="0.25">
      <c r="A2784" s="68" t="s">
        <v>103</v>
      </c>
      <c r="B2784" s="69">
        <v>490997360</v>
      </c>
      <c r="C2784" s="68">
        <v>8901736041294</v>
      </c>
      <c r="D2784" s="69" t="s">
        <v>1934</v>
      </c>
      <c r="E2784" s="65">
        <f>IFERROR(VLOOKUP(C2784,Pivot!A:B,2,0),0)</f>
        <v>0</v>
      </c>
      <c r="F2784" s="65">
        <f>IFERROR(VLOOKUP(C2784,Pivot!A:C,3,0),0)</f>
        <v>0</v>
      </c>
    </row>
    <row r="2785" spans="1:6" x14ac:dyDescent="0.25">
      <c r="A2785" s="68" t="s">
        <v>103</v>
      </c>
      <c r="B2785" s="69">
        <v>490997361</v>
      </c>
      <c r="C2785" s="68">
        <v>8901736041300</v>
      </c>
      <c r="D2785" s="69" t="s">
        <v>1935</v>
      </c>
      <c r="E2785" s="65">
        <f>IFERROR(VLOOKUP(C2785,Pivot!A:B,2,0),0)</f>
        <v>0</v>
      </c>
      <c r="F2785" s="65">
        <f>IFERROR(VLOOKUP(C2785,Pivot!A:C,3,0),0)</f>
        <v>0</v>
      </c>
    </row>
    <row r="2786" spans="1:6" x14ac:dyDescent="0.25">
      <c r="A2786" s="68" t="s">
        <v>103</v>
      </c>
      <c r="B2786" s="69">
        <v>490997363</v>
      </c>
      <c r="C2786" s="68">
        <v>8901736041324</v>
      </c>
      <c r="D2786" s="69" t="s">
        <v>1936</v>
      </c>
      <c r="E2786" s="65">
        <f>IFERROR(VLOOKUP(C2786,Pivot!A:B,2,0),0)</f>
        <v>0</v>
      </c>
      <c r="F2786" s="65">
        <f>IFERROR(VLOOKUP(C2786,Pivot!A:C,3,0),0)</f>
        <v>0</v>
      </c>
    </row>
    <row r="2787" spans="1:6" x14ac:dyDescent="0.25">
      <c r="A2787" s="68" t="s">
        <v>103</v>
      </c>
      <c r="B2787" s="69">
        <v>490997364</v>
      </c>
      <c r="C2787" s="68">
        <v>8901736041331</v>
      </c>
      <c r="D2787" s="69" t="s">
        <v>1937</v>
      </c>
      <c r="E2787" s="65">
        <f>IFERROR(VLOOKUP(C2787,Pivot!A:B,2,0),0)</f>
        <v>0</v>
      </c>
      <c r="F2787" s="65">
        <f>IFERROR(VLOOKUP(C2787,Pivot!A:C,3,0),0)</f>
        <v>0</v>
      </c>
    </row>
    <row r="2788" spans="1:6" x14ac:dyDescent="0.25">
      <c r="A2788" s="68" t="s">
        <v>103</v>
      </c>
      <c r="B2788" s="69">
        <v>490997365</v>
      </c>
      <c r="C2788" s="68">
        <v>8901736041348</v>
      </c>
      <c r="D2788" s="69" t="s">
        <v>1938</v>
      </c>
      <c r="E2788" s="65">
        <f>IFERROR(VLOOKUP(C2788,Pivot!A:B,2,0),0)</f>
        <v>0</v>
      </c>
      <c r="F2788" s="65">
        <f>IFERROR(VLOOKUP(C2788,Pivot!A:C,3,0),0)</f>
        <v>0</v>
      </c>
    </row>
    <row r="2789" spans="1:6" x14ac:dyDescent="0.25">
      <c r="A2789" s="68" t="s">
        <v>103</v>
      </c>
      <c r="B2789" s="69">
        <v>490997366</v>
      </c>
      <c r="C2789" s="68">
        <v>8901736041355</v>
      </c>
      <c r="D2789" s="69" t="s">
        <v>1939</v>
      </c>
      <c r="E2789" s="65">
        <f>IFERROR(VLOOKUP(C2789,Pivot!A:B,2,0),0)</f>
        <v>0</v>
      </c>
      <c r="F2789" s="65">
        <f>IFERROR(VLOOKUP(C2789,Pivot!A:C,3,0),0)</f>
        <v>0</v>
      </c>
    </row>
    <row r="2790" spans="1:6" x14ac:dyDescent="0.25">
      <c r="A2790" s="68" t="s">
        <v>103</v>
      </c>
      <c r="B2790" s="69">
        <v>490997381</v>
      </c>
      <c r="C2790" s="68">
        <v>5010963610722</v>
      </c>
      <c r="D2790" s="69" t="s">
        <v>1940</v>
      </c>
      <c r="E2790" s="65">
        <f>IFERROR(VLOOKUP(C2790,Pivot!A:B,2,0),0)</f>
        <v>0</v>
      </c>
      <c r="F2790" s="65">
        <f>IFERROR(VLOOKUP(C2790,Pivot!A:C,3,0),0)</f>
        <v>0</v>
      </c>
    </row>
    <row r="2791" spans="1:6" x14ac:dyDescent="0.25">
      <c r="A2791" s="68" t="s">
        <v>103</v>
      </c>
      <c r="B2791" s="69">
        <v>490997382</v>
      </c>
      <c r="C2791" s="68">
        <v>5010963580759</v>
      </c>
      <c r="D2791" s="69" t="s">
        <v>1941</v>
      </c>
      <c r="E2791" s="65">
        <f>IFERROR(VLOOKUP(C2791,Pivot!A:B,2,0),0)</f>
        <v>0</v>
      </c>
      <c r="F2791" s="65">
        <f>IFERROR(VLOOKUP(C2791,Pivot!A:C,3,0),0)</f>
        <v>0</v>
      </c>
    </row>
    <row r="2792" spans="1:6" x14ac:dyDescent="0.25">
      <c r="A2792" s="68" t="s">
        <v>103</v>
      </c>
      <c r="B2792" s="69">
        <v>490997384</v>
      </c>
      <c r="C2792" s="68">
        <v>5010963585273</v>
      </c>
      <c r="D2792" s="69" t="s">
        <v>1942</v>
      </c>
      <c r="E2792" s="65">
        <f>IFERROR(VLOOKUP(C2792,Pivot!A:B,2,0),0)</f>
        <v>0</v>
      </c>
      <c r="F2792" s="65">
        <f>IFERROR(VLOOKUP(C2792,Pivot!A:C,3,0),0)</f>
        <v>0</v>
      </c>
    </row>
    <row r="2793" spans="1:6" x14ac:dyDescent="0.25">
      <c r="A2793" s="68" t="s">
        <v>103</v>
      </c>
      <c r="B2793" s="69">
        <v>490997407</v>
      </c>
      <c r="C2793" s="68">
        <v>82228235129</v>
      </c>
      <c r="D2793" s="69" t="s">
        <v>1943</v>
      </c>
      <c r="E2793" s="65">
        <f>IFERROR(VLOOKUP(C2793,Pivot!A:B,2,0),0)</f>
        <v>0</v>
      </c>
      <c r="F2793" s="65">
        <f>IFERROR(VLOOKUP(C2793,Pivot!A:C,3,0),0)</f>
        <v>0</v>
      </c>
    </row>
    <row r="2794" spans="1:6" x14ac:dyDescent="0.25">
      <c r="A2794" s="68" t="s">
        <v>103</v>
      </c>
      <c r="B2794" s="69">
        <v>490997422</v>
      </c>
      <c r="C2794" s="68">
        <v>82228281768</v>
      </c>
      <c r="D2794" s="69" t="s">
        <v>1944</v>
      </c>
      <c r="E2794" s="65">
        <f>IFERROR(VLOOKUP(C2794,Pivot!A:B,2,0),0)</f>
        <v>0</v>
      </c>
      <c r="F2794" s="65">
        <f>IFERROR(VLOOKUP(C2794,Pivot!A:C,3,0),0)</f>
        <v>0</v>
      </c>
    </row>
    <row r="2795" spans="1:6" x14ac:dyDescent="0.25">
      <c r="A2795" s="68" t="s">
        <v>103</v>
      </c>
      <c r="B2795" s="69">
        <v>490997424</v>
      </c>
      <c r="C2795" s="68">
        <v>90159110477</v>
      </c>
      <c r="D2795" s="69" t="s">
        <v>1945</v>
      </c>
      <c r="E2795" s="65">
        <f>IFERROR(VLOOKUP(C2795,Pivot!A:B,2,0),0)</f>
        <v>0</v>
      </c>
      <c r="F2795" s="65">
        <f>IFERROR(VLOOKUP(C2795,Pivot!A:C,3,0),0)</f>
        <v>0</v>
      </c>
    </row>
    <row r="2796" spans="1:6" x14ac:dyDescent="0.25">
      <c r="A2796" s="68" t="s">
        <v>103</v>
      </c>
      <c r="B2796" s="69">
        <v>490999665</v>
      </c>
      <c r="C2796" s="68">
        <v>8901286837927</v>
      </c>
      <c r="D2796" s="69" t="s">
        <v>1946</v>
      </c>
      <c r="E2796" s="65">
        <f>IFERROR(VLOOKUP(C2796,Pivot!A:B,2,0),0)</f>
        <v>0</v>
      </c>
      <c r="F2796" s="65">
        <f>IFERROR(VLOOKUP(C2796,Pivot!A:C,3,0),0)</f>
        <v>0</v>
      </c>
    </row>
    <row r="2797" spans="1:6" x14ac:dyDescent="0.25">
      <c r="A2797" s="68" t="s">
        <v>103</v>
      </c>
      <c r="B2797" s="69">
        <v>490999666</v>
      </c>
      <c r="C2797" s="68">
        <v>8901286837934</v>
      </c>
      <c r="D2797" s="69" t="s">
        <v>1947</v>
      </c>
      <c r="E2797" s="65">
        <f>IFERROR(VLOOKUP(C2797,Pivot!A:B,2,0),0)</f>
        <v>0</v>
      </c>
      <c r="F2797" s="65">
        <f>IFERROR(VLOOKUP(C2797,Pivot!A:C,3,0),0)</f>
        <v>0</v>
      </c>
    </row>
    <row r="2798" spans="1:6" x14ac:dyDescent="0.25">
      <c r="A2798" s="68" t="s">
        <v>103</v>
      </c>
      <c r="B2798" s="69">
        <v>490999677</v>
      </c>
      <c r="C2798" s="68">
        <v>8850281001140</v>
      </c>
      <c r="D2798" s="69" t="s">
        <v>1948</v>
      </c>
      <c r="E2798" s="65">
        <f>IFERROR(VLOOKUP(C2798,Pivot!A:B,2,0),0)</f>
        <v>0</v>
      </c>
      <c r="F2798" s="65">
        <f>IFERROR(VLOOKUP(C2798,Pivot!A:C,3,0),0)</f>
        <v>0</v>
      </c>
    </row>
    <row r="2799" spans="1:6" x14ac:dyDescent="0.25">
      <c r="A2799" s="68" t="s">
        <v>103</v>
      </c>
      <c r="B2799" s="69">
        <v>490999780</v>
      </c>
      <c r="C2799" s="68">
        <v>746775093785</v>
      </c>
      <c r="D2799" s="69" t="s">
        <v>1949</v>
      </c>
      <c r="E2799" s="65">
        <f>IFERROR(VLOOKUP(C2799,Pivot!A:B,2,0),0)</f>
        <v>0</v>
      </c>
      <c r="F2799" s="65">
        <f>IFERROR(VLOOKUP(C2799,Pivot!A:C,3,0),0)</f>
        <v>0</v>
      </c>
    </row>
    <row r="2800" spans="1:6" x14ac:dyDescent="0.25">
      <c r="A2800" s="68" t="s">
        <v>103</v>
      </c>
      <c r="B2800" s="69">
        <v>491003070</v>
      </c>
      <c r="C2800" s="68">
        <v>8904108404956</v>
      </c>
      <c r="D2800" s="69" t="s">
        <v>1950</v>
      </c>
      <c r="E2800" s="65">
        <f>IFERROR(VLOOKUP(C2800,Pivot!A:B,2,0),0)</f>
        <v>0</v>
      </c>
      <c r="F2800" s="65">
        <f>IFERROR(VLOOKUP(C2800,Pivot!A:C,3,0),0)</f>
        <v>0</v>
      </c>
    </row>
    <row r="2801" spans="1:6" x14ac:dyDescent="0.25">
      <c r="A2801" s="68" t="s">
        <v>103</v>
      </c>
      <c r="B2801" s="69">
        <v>491005212</v>
      </c>
      <c r="C2801" s="68">
        <v>8003670739463</v>
      </c>
      <c r="D2801" s="69" t="s">
        <v>1951</v>
      </c>
      <c r="E2801" s="65">
        <f>IFERROR(VLOOKUP(C2801,Pivot!A:B,2,0),0)</f>
        <v>0</v>
      </c>
      <c r="F2801" s="65">
        <f>IFERROR(VLOOKUP(C2801,Pivot!A:C,3,0),0)</f>
        <v>0</v>
      </c>
    </row>
    <row r="2802" spans="1:6" x14ac:dyDescent="0.25">
      <c r="A2802" s="68" t="s">
        <v>103</v>
      </c>
      <c r="B2802" s="69">
        <v>491005213</v>
      </c>
      <c r="C2802" s="68">
        <v>8059147059848</v>
      </c>
      <c r="D2802" s="69" t="s">
        <v>1952</v>
      </c>
      <c r="E2802" s="65">
        <f>IFERROR(VLOOKUP(C2802,Pivot!A:B,2,0),0)</f>
        <v>0</v>
      </c>
      <c r="F2802" s="65">
        <f>IFERROR(VLOOKUP(C2802,Pivot!A:C,3,0),0)</f>
        <v>0</v>
      </c>
    </row>
    <row r="2803" spans="1:6" x14ac:dyDescent="0.25">
      <c r="A2803" s="68" t="s">
        <v>103</v>
      </c>
      <c r="B2803" s="69">
        <v>491005214</v>
      </c>
      <c r="C2803" s="68">
        <v>8059147059862</v>
      </c>
      <c r="D2803" s="69" t="s">
        <v>1953</v>
      </c>
      <c r="E2803" s="65">
        <f>IFERROR(VLOOKUP(C2803,Pivot!A:B,2,0),0)</f>
        <v>0</v>
      </c>
      <c r="F2803" s="65">
        <f>IFERROR(VLOOKUP(C2803,Pivot!A:C,3,0),0)</f>
        <v>0</v>
      </c>
    </row>
    <row r="2804" spans="1:6" x14ac:dyDescent="0.25">
      <c r="A2804" s="68" t="s">
        <v>103</v>
      </c>
      <c r="B2804" s="69">
        <v>491005234</v>
      </c>
      <c r="C2804" s="68">
        <v>653569690283</v>
      </c>
      <c r="D2804" s="69" t="s">
        <v>1954</v>
      </c>
      <c r="E2804" s="65">
        <f>IFERROR(VLOOKUP(C2804,Pivot!A:B,2,0),0)</f>
        <v>0</v>
      </c>
      <c r="F2804" s="65">
        <f>IFERROR(VLOOKUP(C2804,Pivot!A:C,3,0),0)</f>
        <v>0</v>
      </c>
    </row>
    <row r="2805" spans="1:6" x14ac:dyDescent="0.25">
      <c r="A2805" s="68" t="s">
        <v>103</v>
      </c>
      <c r="B2805" s="69">
        <v>491005235</v>
      </c>
      <c r="C2805" s="68">
        <v>5011666719675</v>
      </c>
      <c r="D2805" s="69" t="s">
        <v>1955</v>
      </c>
      <c r="E2805" s="65">
        <f>IFERROR(VLOOKUP(C2805,Pivot!A:B,2,0),0)</f>
        <v>0</v>
      </c>
      <c r="F2805" s="65">
        <f>IFERROR(VLOOKUP(C2805,Pivot!A:C,3,0),0)</f>
        <v>0</v>
      </c>
    </row>
    <row r="2806" spans="1:6" x14ac:dyDescent="0.25">
      <c r="A2806" s="68" t="s">
        <v>103</v>
      </c>
      <c r="B2806" s="69">
        <v>491005238</v>
      </c>
      <c r="C2806" s="68">
        <v>5011666719477</v>
      </c>
      <c r="D2806" s="69" t="s">
        <v>1956</v>
      </c>
      <c r="E2806" s="65">
        <f>IFERROR(VLOOKUP(C2806,Pivot!A:B,2,0),0)</f>
        <v>0</v>
      </c>
      <c r="F2806" s="65">
        <f>IFERROR(VLOOKUP(C2806,Pivot!A:C,3,0),0)</f>
        <v>0</v>
      </c>
    </row>
    <row r="2807" spans="1:6" x14ac:dyDescent="0.25">
      <c r="A2807" s="68" t="s">
        <v>103</v>
      </c>
      <c r="B2807" s="69">
        <v>491005239</v>
      </c>
      <c r="C2807" s="68">
        <v>5011666719644</v>
      </c>
      <c r="D2807" s="69" t="s">
        <v>1957</v>
      </c>
      <c r="E2807" s="65">
        <f>IFERROR(VLOOKUP(C2807,Pivot!A:B,2,0),0)</f>
        <v>0</v>
      </c>
      <c r="F2807" s="65">
        <f>IFERROR(VLOOKUP(C2807,Pivot!A:C,3,0),0)</f>
        <v>0</v>
      </c>
    </row>
    <row r="2808" spans="1:6" x14ac:dyDescent="0.25">
      <c r="A2808" s="68" t="s">
        <v>103</v>
      </c>
      <c r="B2808" s="69">
        <v>491006148</v>
      </c>
      <c r="C2808" s="68">
        <v>4893993110353</v>
      </c>
      <c r="D2808" s="69" t="s">
        <v>1958</v>
      </c>
      <c r="E2808" s="65">
        <f>IFERROR(VLOOKUP(C2808,Pivot!A:B,2,0),0)</f>
        <v>0</v>
      </c>
      <c r="F2808" s="65">
        <f>IFERROR(VLOOKUP(C2808,Pivot!A:C,3,0),0)</f>
        <v>0</v>
      </c>
    </row>
    <row r="2809" spans="1:6" x14ac:dyDescent="0.25">
      <c r="A2809" s="68" t="s">
        <v>103</v>
      </c>
      <c r="B2809" s="69">
        <v>491006148</v>
      </c>
      <c r="C2809" s="68">
        <v>491006148</v>
      </c>
      <c r="D2809" s="69" t="s">
        <v>1958</v>
      </c>
      <c r="E2809" s="65">
        <f>IFERROR(VLOOKUP(C2809,Pivot!A:B,2,0),0)</f>
        <v>0</v>
      </c>
      <c r="F2809" s="65">
        <f>IFERROR(VLOOKUP(C2809,Pivot!A:C,3,0),0)</f>
        <v>0</v>
      </c>
    </row>
    <row r="2810" spans="1:6" x14ac:dyDescent="0.25">
      <c r="A2810" s="68" t="s">
        <v>103</v>
      </c>
      <c r="B2810" s="69">
        <v>491006150</v>
      </c>
      <c r="C2810" s="68">
        <v>71662098520</v>
      </c>
      <c r="D2810" s="69" t="s">
        <v>1959</v>
      </c>
      <c r="E2810" s="65">
        <f>IFERROR(VLOOKUP(C2810,Pivot!A:B,2,0),0)</f>
        <v>0</v>
      </c>
      <c r="F2810" s="65">
        <f>IFERROR(VLOOKUP(C2810,Pivot!A:C,3,0),0)</f>
        <v>0</v>
      </c>
    </row>
    <row r="2811" spans="1:6" x14ac:dyDescent="0.25">
      <c r="A2811" s="68" t="s">
        <v>103</v>
      </c>
      <c r="B2811" s="69">
        <v>491006152</v>
      </c>
      <c r="C2811" s="68">
        <v>71662086299</v>
      </c>
      <c r="D2811" s="69" t="s">
        <v>1960</v>
      </c>
      <c r="E2811" s="65">
        <f>IFERROR(VLOOKUP(C2811,Pivot!A:B,2,0),0)</f>
        <v>0</v>
      </c>
      <c r="F2811" s="65">
        <f>IFERROR(VLOOKUP(C2811,Pivot!A:C,3,0),0)</f>
        <v>0</v>
      </c>
    </row>
    <row r="2812" spans="1:6" x14ac:dyDescent="0.25">
      <c r="A2812" s="68" t="s">
        <v>103</v>
      </c>
      <c r="B2812" s="69">
        <v>491006157</v>
      </c>
      <c r="C2812" s="68">
        <v>71662195151</v>
      </c>
      <c r="D2812" s="69" t="s">
        <v>1961</v>
      </c>
      <c r="E2812" s="65">
        <f>IFERROR(VLOOKUP(C2812,Pivot!A:B,2,0),0)</f>
        <v>0</v>
      </c>
      <c r="F2812" s="65">
        <f>IFERROR(VLOOKUP(C2812,Pivot!A:C,3,0),0)</f>
        <v>0</v>
      </c>
    </row>
    <row r="2813" spans="1:6" x14ac:dyDescent="0.25">
      <c r="A2813" s="68" t="s">
        <v>103</v>
      </c>
      <c r="B2813" s="69">
        <v>491006190</v>
      </c>
      <c r="C2813" s="68">
        <v>808446002950</v>
      </c>
      <c r="D2813" s="69" t="s">
        <v>1962</v>
      </c>
      <c r="E2813" s="65">
        <f>IFERROR(VLOOKUP(C2813,Pivot!A:B,2,0),0)</f>
        <v>0</v>
      </c>
      <c r="F2813" s="65">
        <f>IFERROR(VLOOKUP(C2813,Pivot!A:C,3,0),0)</f>
        <v>0</v>
      </c>
    </row>
    <row r="2814" spans="1:6" x14ac:dyDescent="0.25">
      <c r="A2814" s="68" t="s">
        <v>103</v>
      </c>
      <c r="B2814" s="69">
        <v>491006190</v>
      </c>
      <c r="C2814" s="68">
        <v>808446004350</v>
      </c>
      <c r="D2814" s="69" t="s">
        <v>1962</v>
      </c>
      <c r="E2814" s="65">
        <f>IFERROR(VLOOKUP(C2814,Pivot!A:B,2,0),0)</f>
        <v>0</v>
      </c>
      <c r="F2814" s="65">
        <f>IFERROR(VLOOKUP(C2814,Pivot!A:C,3,0),0)</f>
        <v>0</v>
      </c>
    </row>
    <row r="2815" spans="1:6" x14ac:dyDescent="0.25">
      <c r="A2815" s="68" t="s">
        <v>103</v>
      </c>
      <c r="B2815" s="69">
        <v>491006190</v>
      </c>
      <c r="C2815" s="68">
        <v>808446004367</v>
      </c>
      <c r="D2815" s="69" t="s">
        <v>1962</v>
      </c>
      <c r="E2815" s="65">
        <f>IFERROR(VLOOKUP(C2815,Pivot!A:B,2,0),0)</f>
        <v>0</v>
      </c>
      <c r="F2815" s="65">
        <f>IFERROR(VLOOKUP(C2815,Pivot!A:C,3,0),0)</f>
        <v>0</v>
      </c>
    </row>
    <row r="2816" spans="1:6" x14ac:dyDescent="0.25">
      <c r="A2816" s="68" t="s">
        <v>103</v>
      </c>
      <c r="B2816" s="69">
        <v>491006190</v>
      </c>
      <c r="C2816" s="68">
        <v>808446004374</v>
      </c>
      <c r="D2816" s="69" t="s">
        <v>1962</v>
      </c>
      <c r="E2816" s="65">
        <f>IFERROR(VLOOKUP(C2816,Pivot!A:B,2,0),0)</f>
        <v>0</v>
      </c>
      <c r="F2816" s="65">
        <f>IFERROR(VLOOKUP(C2816,Pivot!A:C,3,0),0)</f>
        <v>0</v>
      </c>
    </row>
    <row r="2817" spans="1:6" x14ac:dyDescent="0.25">
      <c r="A2817" s="68" t="s">
        <v>103</v>
      </c>
      <c r="B2817" s="69">
        <v>491006190</v>
      </c>
      <c r="C2817" s="68">
        <v>808446011686</v>
      </c>
      <c r="D2817" s="69" t="s">
        <v>1962</v>
      </c>
      <c r="E2817" s="65">
        <f>IFERROR(VLOOKUP(C2817,Pivot!A:B,2,0),0)</f>
        <v>0</v>
      </c>
      <c r="F2817" s="65">
        <f>IFERROR(VLOOKUP(C2817,Pivot!A:C,3,0),0)</f>
        <v>0</v>
      </c>
    </row>
    <row r="2818" spans="1:6" x14ac:dyDescent="0.25">
      <c r="A2818" s="68" t="s">
        <v>103</v>
      </c>
      <c r="B2818" s="69">
        <v>491006190</v>
      </c>
      <c r="C2818" s="68">
        <v>808446011693</v>
      </c>
      <c r="D2818" s="69" t="s">
        <v>1962</v>
      </c>
      <c r="E2818" s="65">
        <f>IFERROR(VLOOKUP(C2818,Pivot!A:B,2,0),0)</f>
        <v>0</v>
      </c>
      <c r="F2818" s="65">
        <f>IFERROR(VLOOKUP(C2818,Pivot!A:C,3,0),0)</f>
        <v>0</v>
      </c>
    </row>
    <row r="2819" spans="1:6" x14ac:dyDescent="0.25">
      <c r="A2819" s="68" t="s">
        <v>103</v>
      </c>
      <c r="B2819" s="69">
        <v>491006190</v>
      </c>
      <c r="C2819" s="68">
        <v>808446011709</v>
      </c>
      <c r="D2819" s="69" t="s">
        <v>1962</v>
      </c>
      <c r="E2819" s="65">
        <f>IFERROR(VLOOKUP(C2819,Pivot!A:B,2,0),0)</f>
        <v>0</v>
      </c>
      <c r="F2819" s="65">
        <f>IFERROR(VLOOKUP(C2819,Pivot!A:C,3,0),0)</f>
        <v>0</v>
      </c>
    </row>
    <row r="2820" spans="1:6" x14ac:dyDescent="0.25">
      <c r="A2820" s="68" t="s">
        <v>103</v>
      </c>
      <c r="B2820" s="69">
        <v>491006190</v>
      </c>
      <c r="C2820" s="68">
        <v>808446702959</v>
      </c>
      <c r="D2820" s="69" t="s">
        <v>1962</v>
      </c>
      <c r="E2820" s="65">
        <f>IFERROR(VLOOKUP(C2820,Pivot!A:B,2,0),0)</f>
        <v>0</v>
      </c>
      <c r="F2820" s="65">
        <f>IFERROR(VLOOKUP(C2820,Pivot!A:C,3,0),0)</f>
        <v>0</v>
      </c>
    </row>
    <row r="2821" spans="1:6" x14ac:dyDescent="0.25">
      <c r="A2821" s="68" t="s">
        <v>103</v>
      </c>
      <c r="B2821" s="69">
        <v>491006193</v>
      </c>
      <c r="C2821" s="68">
        <v>808446004527</v>
      </c>
      <c r="D2821" s="69" t="s">
        <v>1963</v>
      </c>
      <c r="E2821" s="65">
        <f>IFERROR(VLOOKUP(C2821,Pivot!A:B,2,0),0)</f>
        <v>0</v>
      </c>
      <c r="F2821" s="65">
        <f>IFERROR(VLOOKUP(C2821,Pivot!A:C,3,0),0)</f>
        <v>0</v>
      </c>
    </row>
    <row r="2822" spans="1:6" x14ac:dyDescent="0.25">
      <c r="A2822" s="68" t="s">
        <v>103</v>
      </c>
      <c r="B2822" s="69">
        <v>491006193</v>
      </c>
      <c r="C2822" s="68">
        <v>808446004534</v>
      </c>
      <c r="D2822" s="69" t="s">
        <v>1963</v>
      </c>
      <c r="E2822" s="65">
        <f>IFERROR(VLOOKUP(C2822,Pivot!A:B,2,0),0)</f>
        <v>0</v>
      </c>
      <c r="F2822" s="65">
        <f>IFERROR(VLOOKUP(C2822,Pivot!A:C,3,0),0)</f>
        <v>0</v>
      </c>
    </row>
    <row r="2823" spans="1:6" x14ac:dyDescent="0.25">
      <c r="A2823" s="68" t="s">
        <v>103</v>
      </c>
      <c r="B2823" s="69">
        <v>491006193</v>
      </c>
      <c r="C2823" s="68">
        <v>808446004541</v>
      </c>
      <c r="D2823" s="69" t="s">
        <v>1963</v>
      </c>
      <c r="E2823" s="65">
        <f>IFERROR(VLOOKUP(C2823,Pivot!A:B,2,0),0)</f>
        <v>0</v>
      </c>
      <c r="F2823" s="65">
        <f>IFERROR(VLOOKUP(C2823,Pivot!A:C,3,0),0)</f>
        <v>0</v>
      </c>
    </row>
    <row r="2824" spans="1:6" x14ac:dyDescent="0.25">
      <c r="A2824" s="68" t="s">
        <v>103</v>
      </c>
      <c r="B2824" s="69">
        <v>491006199</v>
      </c>
      <c r="C2824" s="68">
        <v>808446010351</v>
      </c>
      <c r="D2824" s="69" t="s">
        <v>1964</v>
      </c>
      <c r="E2824" s="65">
        <f>IFERROR(VLOOKUP(C2824,Pivot!A:B,2,0),0)</f>
        <v>0</v>
      </c>
      <c r="F2824" s="65">
        <f>IFERROR(VLOOKUP(C2824,Pivot!A:C,3,0),0)</f>
        <v>0</v>
      </c>
    </row>
    <row r="2825" spans="1:6" x14ac:dyDescent="0.25">
      <c r="A2825" s="68" t="s">
        <v>103</v>
      </c>
      <c r="B2825" s="69">
        <v>491006199</v>
      </c>
      <c r="C2825" s="68">
        <v>808446010368</v>
      </c>
      <c r="D2825" s="69" t="s">
        <v>1964</v>
      </c>
      <c r="E2825" s="65">
        <f>IFERROR(VLOOKUP(C2825,Pivot!A:B,2,0),0)</f>
        <v>0</v>
      </c>
      <c r="F2825" s="65">
        <f>IFERROR(VLOOKUP(C2825,Pivot!A:C,3,0),0)</f>
        <v>0</v>
      </c>
    </row>
    <row r="2826" spans="1:6" x14ac:dyDescent="0.25">
      <c r="A2826" s="68" t="s">
        <v>103</v>
      </c>
      <c r="B2826" s="69">
        <v>491006439</v>
      </c>
      <c r="C2826" s="68">
        <v>8904140760393</v>
      </c>
      <c r="D2826" s="69" t="s">
        <v>1965</v>
      </c>
      <c r="E2826" s="65">
        <f>IFERROR(VLOOKUP(C2826,Pivot!A:B,2,0),0)</f>
        <v>0</v>
      </c>
      <c r="F2826" s="65">
        <f>IFERROR(VLOOKUP(C2826,Pivot!A:C,3,0),0)</f>
        <v>0</v>
      </c>
    </row>
    <row r="2827" spans="1:6" x14ac:dyDescent="0.25">
      <c r="A2827" s="68" t="s">
        <v>103</v>
      </c>
      <c r="B2827" s="69">
        <v>491009695</v>
      </c>
      <c r="C2827" s="68">
        <v>74451081727</v>
      </c>
      <c r="D2827" s="69" t="s">
        <v>1966</v>
      </c>
      <c r="E2827" s="65">
        <f>IFERROR(VLOOKUP(C2827,Pivot!A:B,2,0),0)</f>
        <v>0</v>
      </c>
      <c r="F2827" s="65">
        <f>IFERROR(VLOOKUP(C2827,Pivot!A:C,3,0),0)</f>
        <v>0</v>
      </c>
    </row>
    <row r="2828" spans="1:6" x14ac:dyDescent="0.25">
      <c r="A2828" s="68" t="s">
        <v>103</v>
      </c>
      <c r="B2828" s="69">
        <v>491009696</v>
      </c>
      <c r="C2828" s="68">
        <v>74451081888</v>
      </c>
      <c r="D2828" s="69" t="s">
        <v>1967</v>
      </c>
      <c r="E2828" s="65">
        <f>IFERROR(VLOOKUP(C2828,Pivot!A:B,2,0),0)</f>
        <v>0</v>
      </c>
      <c r="F2828" s="65">
        <f>IFERROR(VLOOKUP(C2828,Pivot!A:C,3,0),0)</f>
        <v>0</v>
      </c>
    </row>
    <row r="2829" spans="1:6" x14ac:dyDescent="0.25">
      <c r="A2829" s="68" t="s">
        <v>103</v>
      </c>
      <c r="B2829" s="69">
        <v>491009697</v>
      </c>
      <c r="C2829" s="68">
        <v>74451081956</v>
      </c>
      <c r="D2829" s="69" t="s">
        <v>1968</v>
      </c>
      <c r="E2829" s="65">
        <f>IFERROR(VLOOKUP(C2829,Pivot!A:B,2,0),0)</f>
        <v>0</v>
      </c>
      <c r="F2829" s="65">
        <f>IFERROR(VLOOKUP(C2829,Pivot!A:C,3,0),0)</f>
        <v>0</v>
      </c>
    </row>
    <row r="2830" spans="1:6" x14ac:dyDescent="0.25">
      <c r="A2830" s="68" t="s">
        <v>103</v>
      </c>
      <c r="B2830" s="69">
        <v>491009700</v>
      </c>
      <c r="C2830" s="68">
        <v>74451086647</v>
      </c>
      <c r="D2830" s="69" t="s">
        <v>1969</v>
      </c>
      <c r="E2830" s="65">
        <f>IFERROR(VLOOKUP(C2830,Pivot!A:B,2,0),0)</f>
        <v>0</v>
      </c>
      <c r="F2830" s="65">
        <f>IFERROR(VLOOKUP(C2830,Pivot!A:C,3,0),0)</f>
        <v>0</v>
      </c>
    </row>
    <row r="2831" spans="1:6" x14ac:dyDescent="0.25">
      <c r="A2831" s="68" t="s">
        <v>103</v>
      </c>
      <c r="B2831" s="69">
        <v>491009702</v>
      </c>
      <c r="C2831" s="68">
        <v>74451088634</v>
      </c>
      <c r="D2831" s="69" t="s">
        <v>1970</v>
      </c>
      <c r="E2831" s="65">
        <f>IFERROR(VLOOKUP(C2831,Pivot!A:B,2,0),0)</f>
        <v>0</v>
      </c>
      <c r="F2831" s="65">
        <f>IFERROR(VLOOKUP(C2831,Pivot!A:C,3,0),0)</f>
        <v>0</v>
      </c>
    </row>
    <row r="2832" spans="1:6" x14ac:dyDescent="0.25">
      <c r="A2832" s="68" t="s">
        <v>103</v>
      </c>
      <c r="B2832" s="69">
        <v>491009903</v>
      </c>
      <c r="C2832" s="68">
        <v>8714274029316</v>
      </c>
      <c r="D2832" s="69" t="s">
        <v>1971</v>
      </c>
      <c r="E2832" s="65">
        <f>IFERROR(VLOOKUP(C2832,Pivot!A:B,2,0),0)</f>
        <v>0</v>
      </c>
      <c r="F2832" s="65">
        <f>IFERROR(VLOOKUP(C2832,Pivot!A:C,3,0),0)</f>
        <v>0</v>
      </c>
    </row>
    <row r="2833" spans="1:6" x14ac:dyDescent="0.25">
      <c r="A2833" s="68" t="s">
        <v>103</v>
      </c>
      <c r="B2833" s="69">
        <v>491010166</v>
      </c>
      <c r="C2833" s="68">
        <v>3467452012888</v>
      </c>
      <c r="D2833" s="69" t="s">
        <v>1972</v>
      </c>
      <c r="E2833" s="65">
        <f>IFERROR(VLOOKUP(C2833,Pivot!A:B,2,0),0)</f>
        <v>0</v>
      </c>
      <c r="F2833" s="65">
        <f>IFERROR(VLOOKUP(C2833,Pivot!A:C,3,0),0)</f>
        <v>0</v>
      </c>
    </row>
    <row r="2834" spans="1:6" x14ac:dyDescent="0.25">
      <c r="A2834" s="68" t="s">
        <v>103</v>
      </c>
      <c r="B2834" s="69">
        <v>491010167</v>
      </c>
      <c r="C2834" s="68">
        <v>3467452012901</v>
      </c>
      <c r="D2834" s="69" t="s">
        <v>1973</v>
      </c>
      <c r="E2834" s="65">
        <f>IFERROR(VLOOKUP(C2834,Pivot!A:B,2,0),0)</f>
        <v>0</v>
      </c>
      <c r="F2834" s="65">
        <f>IFERROR(VLOOKUP(C2834,Pivot!A:C,3,0),0)</f>
        <v>0</v>
      </c>
    </row>
    <row r="2835" spans="1:6" x14ac:dyDescent="0.25">
      <c r="A2835" s="68" t="s">
        <v>103</v>
      </c>
      <c r="B2835" s="69">
        <v>491010199</v>
      </c>
      <c r="C2835" s="68">
        <v>45557323622</v>
      </c>
      <c r="D2835" s="69" t="s">
        <v>1974</v>
      </c>
      <c r="E2835" s="65">
        <f>IFERROR(VLOOKUP(C2835,Pivot!A:B,2,0),0)</f>
        <v>0</v>
      </c>
      <c r="F2835" s="65">
        <f>IFERROR(VLOOKUP(C2835,Pivot!A:C,3,0),0)</f>
        <v>0</v>
      </c>
    </row>
    <row r="2836" spans="1:6" x14ac:dyDescent="0.25">
      <c r="A2836" s="68" t="s">
        <v>103</v>
      </c>
      <c r="B2836" s="69">
        <v>491010201</v>
      </c>
      <c r="C2836" s="68">
        <v>45557324018</v>
      </c>
      <c r="D2836" s="69" t="s">
        <v>1975</v>
      </c>
      <c r="E2836" s="65">
        <f>IFERROR(VLOOKUP(C2836,Pivot!A:B,2,0),0)</f>
        <v>0</v>
      </c>
      <c r="F2836" s="65">
        <f>IFERROR(VLOOKUP(C2836,Pivot!A:C,3,0),0)</f>
        <v>0</v>
      </c>
    </row>
    <row r="2837" spans="1:6" x14ac:dyDescent="0.25">
      <c r="A2837" s="68" t="s">
        <v>103</v>
      </c>
      <c r="B2837" s="69">
        <v>491010202</v>
      </c>
      <c r="C2837" s="68">
        <v>5018819904742</v>
      </c>
      <c r="D2837" s="69" t="s">
        <v>1976</v>
      </c>
      <c r="E2837" s="65">
        <f>IFERROR(VLOOKUP(C2837,Pivot!A:B,2,0),0)</f>
        <v>0</v>
      </c>
      <c r="F2837" s="65">
        <f>IFERROR(VLOOKUP(C2837,Pivot!A:C,3,0),0)</f>
        <v>0</v>
      </c>
    </row>
    <row r="2838" spans="1:6" x14ac:dyDescent="0.25">
      <c r="A2838" s="68" t="s">
        <v>103</v>
      </c>
      <c r="B2838" s="69">
        <v>491010208</v>
      </c>
      <c r="C2838" s="68">
        <v>5018819904773</v>
      </c>
      <c r="D2838" s="69" t="s">
        <v>1977</v>
      </c>
      <c r="E2838" s="65">
        <f>IFERROR(VLOOKUP(C2838,Pivot!A:B,2,0),0)</f>
        <v>0</v>
      </c>
      <c r="F2838" s="65">
        <f>IFERROR(VLOOKUP(C2838,Pivot!A:C,3,0),0)</f>
        <v>0</v>
      </c>
    </row>
    <row r="2839" spans="1:6" x14ac:dyDescent="0.25">
      <c r="A2839" s="68" t="s">
        <v>103</v>
      </c>
      <c r="B2839" s="69">
        <v>491010280</v>
      </c>
      <c r="C2839" s="68">
        <v>796714272306</v>
      </c>
      <c r="D2839" s="69" t="s">
        <v>1978</v>
      </c>
      <c r="E2839" s="65">
        <f>IFERROR(VLOOKUP(C2839,Pivot!A:B,2,0),0)</f>
        <v>0</v>
      </c>
      <c r="F2839" s="65">
        <f>IFERROR(VLOOKUP(C2839,Pivot!A:C,3,0),0)</f>
        <v>0</v>
      </c>
    </row>
    <row r="2840" spans="1:6" x14ac:dyDescent="0.25">
      <c r="A2840" s="68" t="s">
        <v>103</v>
      </c>
      <c r="B2840" s="69">
        <v>491010281</v>
      </c>
      <c r="C2840" s="68">
        <v>796714272313</v>
      </c>
      <c r="D2840" s="69" t="s">
        <v>1979</v>
      </c>
      <c r="E2840" s="65">
        <f>IFERROR(VLOOKUP(C2840,Pivot!A:B,2,0),0)</f>
        <v>0</v>
      </c>
      <c r="F2840" s="65">
        <f>IFERROR(VLOOKUP(C2840,Pivot!A:C,3,0),0)</f>
        <v>0</v>
      </c>
    </row>
    <row r="2841" spans="1:6" x14ac:dyDescent="0.25">
      <c r="A2841" s="68" t="s">
        <v>103</v>
      </c>
      <c r="B2841" s="69">
        <v>491010294</v>
      </c>
      <c r="C2841" s="68">
        <v>796714272047</v>
      </c>
      <c r="D2841" s="69" t="s">
        <v>1980</v>
      </c>
      <c r="E2841" s="65">
        <f>IFERROR(VLOOKUP(C2841,Pivot!A:B,2,0),0)</f>
        <v>0</v>
      </c>
      <c r="F2841" s="65">
        <f>IFERROR(VLOOKUP(C2841,Pivot!A:C,3,0),0)</f>
        <v>0</v>
      </c>
    </row>
    <row r="2842" spans="1:6" x14ac:dyDescent="0.25">
      <c r="A2842" s="68" t="s">
        <v>103</v>
      </c>
      <c r="B2842" s="69">
        <v>491010295</v>
      </c>
      <c r="C2842" s="68">
        <v>796714272061</v>
      </c>
      <c r="D2842" s="69" t="s">
        <v>1981</v>
      </c>
      <c r="E2842" s="65">
        <f>IFERROR(VLOOKUP(C2842,Pivot!A:B,2,0),0)</f>
        <v>0</v>
      </c>
      <c r="F2842" s="65">
        <f>IFERROR(VLOOKUP(C2842,Pivot!A:C,3,0),0)</f>
        <v>0</v>
      </c>
    </row>
    <row r="2843" spans="1:6" x14ac:dyDescent="0.25">
      <c r="A2843" s="68" t="s">
        <v>103</v>
      </c>
      <c r="B2843" s="69">
        <v>491010301</v>
      </c>
      <c r="C2843" s="68">
        <v>796714270784</v>
      </c>
      <c r="D2843" s="69" t="s">
        <v>1982</v>
      </c>
      <c r="E2843" s="65">
        <f>IFERROR(VLOOKUP(C2843,Pivot!A:B,2,0),0)</f>
        <v>0</v>
      </c>
      <c r="F2843" s="65">
        <f>IFERROR(VLOOKUP(C2843,Pivot!A:C,3,0),0)</f>
        <v>0</v>
      </c>
    </row>
    <row r="2844" spans="1:6" x14ac:dyDescent="0.25">
      <c r="A2844" s="68" t="s">
        <v>103</v>
      </c>
      <c r="B2844" s="69">
        <v>491010302</v>
      </c>
      <c r="C2844" s="68">
        <v>796714270838</v>
      </c>
      <c r="D2844" s="69" t="s">
        <v>1983</v>
      </c>
      <c r="E2844" s="65">
        <f>IFERROR(VLOOKUP(C2844,Pivot!A:B,2,0),0)</f>
        <v>0</v>
      </c>
      <c r="F2844" s="65">
        <f>IFERROR(VLOOKUP(C2844,Pivot!A:C,3,0),0)</f>
        <v>0</v>
      </c>
    </row>
    <row r="2845" spans="1:6" x14ac:dyDescent="0.25">
      <c r="A2845" s="68" t="s">
        <v>103</v>
      </c>
      <c r="B2845" s="69">
        <v>491010304</v>
      </c>
      <c r="C2845" s="68">
        <v>796714270883</v>
      </c>
      <c r="D2845" s="69" t="s">
        <v>1984</v>
      </c>
      <c r="E2845" s="65">
        <f>IFERROR(VLOOKUP(C2845,Pivot!A:B,2,0),0)</f>
        <v>0</v>
      </c>
      <c r="F2845" s="65">
        <f>IFERROR(VLOOKUP(C2845,Pivot!A:C,3,0),0)</f>
        <v>0</v>
      </c>
    </row>
    <row r="2846" spans="1:6" x14ac:dyDescent="0.25">
      <c r="A2846" s="68" t="s">
        <v>103</v>
      </c>
      <c r="B2846" s="69">
        <v>491010321</v>
      </c>
      <c r="C2846" s="68">
        <v>5014429551093</v>
      </c>
      <c r="D2846" s="69" t="s">
        <v>1985</v>
      </c>
      <c r="E2846" s="65">
        <f>IFERROR(VLOOKUP(C2846,Pivot!A:B,2,0),0)</f>
        <v>0</v>
      </c>
      <c r="F2846" s="65">
        <f>IFERROR(VLOOKUP(C2846,Pivot!A:C,3,0),0)</f>
        <v>0</v>
      </c>
    </row>
    <row r="2847" spans="1:6" x14ac:dyDescent="0.25">
      <c r="A2847" s="68" t="s">
        <v>103</v>
      </c>
      <c r="B2847" s="69">
        <v>491010321</v>
      </c>
      <c r="C2847" s="68">
        <v>8901383395207</v>
      </c>
      <c r="D2847" s="69" t="s">
        <v>1985</v>
      </c>
      <c r="E2847" s="65">
        <f>IFERROR(VLOOKUP(C2847,Pivot!A:B,2,0),0)</f>
        <v>0</v>
      </c>
      <c r="F2847" s="65">
        <f>IFERROR(VLOOKUP(C2847,Pivot!A:C,3,0),0)</f>
        <v>0</v>
      </c>
    </row>
    <row r="2848" spans="1:6" x14ac:dyDescent="0.25">
      <c r="A2848" s="68" t="s">
        <v>103</v>
      </c>
      <c r="B2848" s="69">
        <v>491010346</v>
      </c>
      <c r="C2848" s="68">
        <v>8901736049627</v>
      </c>
      <c r="D2848" s="69" t="s">
        <v>1986</v>
      </c>
      <c r="E2848" s="65">
        <f>IFERROR(VLOOKUP(C2848,Pivot!A:B,2,0),0)</f>
        <v>0</v>
      </c>
      <c r="F2848" s="65">
        <f>IFERROR(VLOOKUP(C2848,Pivot!A:C,3,0),0)</f>
        <v>0</v>
      </c>
    </row>
    <row r="2849" spans="1:6" x14ac:dyDescent="0.25">
      <c r="A2849" s="68" t="s">
        <v>103</v>
      </c>
      <c r="B2849" s="69">
        <v>491010348</v>
      </c>
      <c r="C2849" s="68">
        <v>8901736049641</v>
      </c>
      <c r="D2849" s="69" t="s">
        <v>1987</v>
      </c>
      <c r="E2849" s="65">
        <f>IFERROR(VLOOKUP(C2849,Pivot!A:B,2,0),0)</f>
        <v>0</v>
      </c>
      <c r="F2849" s="65">
        <f>IFERROR(VLOOKUP(C2849,Pivot!A:C,3,0),0)</f>
        <v>0</v>
      </c>
    </row>
    <row r="2850" spans="1:6" x14ac:dyDescent="0.25">
      <c r="A2850" s="68" t="s">
        <v>103</v>
      </c>
      <c r="B2850" s="69">
        <v>491010352</v>
      </c>
      <c r="C2850" s="68">
        <v>8901736049689</v>
      </c>
      <c r="D2850" s="69" t="s">
        <v>1988</v>
      </c>
      <c r="E2850" s="65">
        <f>IFERROR(VLOOKUP(C2850,Pivot!A:B,2,0),0)</f>
        <v>0</v>
      </c>
      <c r="F2850" s="65">
        <f>IFERROR(VLOOKUP(C2850,Pivot!A:C,3,0),0)</f>
        <v>0</v>
      </c>
    </row>
    <row r="2851" spans="1:6" x14ac:dyDescent="0.25">
      <c r="A2851" s="68" t="s">
        <v>103</v>
      </c>
      <c r="B2851" s="69">
        <v>491010356</v>
      </c>
      <c r="C2851" s="68">
        <v>8901736049726</v>
      </c>
      <c r="D2851" s="69" t="s">
        <v>1989</v>
      </c>
      <c r="E2851" s="65">
        <f>IFERROR(VLOOKUP(C2851,Pivot!A:B,2,0),0)</f>
        <v>0</v>
      </c>
      <c r="F2851" s="65">
        <f>IFERROR(VLOOKUP(C2851,Pivot!A:C,3,0),0)</f>
        <v>0</v>
      </c>
    </row>
    <row r="2852" spans="1:6" x14ac:dyDescent="0.25">
      <c r="A2852" s="68" t="s">
        <v>103</v>
      </c>
      <c r="B2852" s="69">
        <v>491010358</v>
      </c>
      <c r="C2852" s="68">
        <v>8901736049740</v>
      </c>
      <c r="D2852" s="69" t="s">
        <v>1990</v>
      </c>
      <c r="E2852" s="65">
        <f>IFERROR(VLOOKUP(C2852,Pivot!A:B,2,0),0)</f>
        <v>0</v>
      </c>
      <c r="F2852" s="65">
        <f>IFERROR(VLOOKUP(C2852,Pivot!A:C,3,0),0)</f>
        <v>0</v>
      </c>
    </row>
    <row r="2853" spans="1:6" x14ac:dyDescent="0.25">
      <c r="A2853" s="68" t="s">
        <v>103</v>
      </c>
      <c r="B2853" s="69">
        <v>491010526</v>
      </c>
      <c r="C2853" s="68">
        <v>8421134180697</v>
      </c>
      <c r="D2853" s="69" t="s">
        <v>1991</v>
      </c>
      <c r="E2853" s="65">
        <f>IFERROR(VLOOKUP(C2853,Pivot!A:B,2,0),0)</f>
        <v>0</v>
      </c>
      <c r="F2853" s="65">
        <f>IFERROR(VLOOKUP(C2853,Pivot!A:C,3,0),0)</f>
        <v>0</v>
      </c>
    </row>
    <row r="2854" spans="1:6" x14ac:dyDescent="0.25">
      <c r="A2854" s="68" t="s">
        <v>103</v>
      </c>
      <c r="B2854" s="69">
        <v>491010527</v>
      </c>
      <c r="C2854" s="68">
        <v>8421134180130</v>
      </c>
      <c r="D2854" s="69" t="s">
        <v>1992</v>
      </c>
      <c r="E2854" s="65">
        <f>IFERROR(VLOOKUP(C2854,Pivot!A:B,2,0),0)</f>
        <v>0</v>
      </c>
      <c r="F2854" s="65">
        <f>IFERROR(VLOOKUP(C2854,Pivot!A:C,3,0),0)</f>
        <v>0</v>
      </c>
    </row>
    <row r="2855" spans="1:6" x14ac:dyDescent="0.25">
      <c r="A2855" s="68" t="s">
        <v>103</v>
      </c>
      <c r="B2855" s="69">
        <v>491010595</v>
      </c>
      <c r="C2855" s="68">
        <v>8904157820851</v>
      </c>
      <c r="D2855" s="69" t="s">
        <v>1993</v>
      </c>
      <c r="E2855" s="65">
        <f>IFERROR(VLOOKUP(C2855,Pivot!A:B,2,0),0)</f>
        <v>0</v>
      </c>
      <c r="F2855" s="65">
        <f>IFERROR(VLOOKUP(C2855,Pivot!A:C,3,0),0)</f>
        <v>0</v>
      </c>
    </row>
    <row r="2856" spans="1:6" x14ac:dyDescent="0.25">
      <c r="A2856" s="68" t="s">
        <v>103</v>
      </c>
      <c r="B2856" s="69">
        <v>491010595</v>
      </c>
      <c r="C2856" s="68">
        <v>8904157828543</v>
      </c>
      <c r="D2856" s="69" t="s">
        <v>1993</v>
      </c>
      <c r="E2856" s="65">
        <f>IFERROR(VLOOKUP(C2856,Pivot!A:B,2,0),0)</f>
        <v>0</v>
      </c>
      <c r="F2856" s="65">
        <f>IFERROR(VLOOKUP(C2856,Pivot!A:C,3,0),0)</f>
        <v>0</v>
      </c>
    </row>
    <row r="2857" spans="1:6" x14ac:dyDescent="0.25">
      <c r="A2857" s="68" t="s">
        <v>103</v>
      </c>
      <c r="B2857" s="69">
        <v>491010595</v>
      </c>
      <c r="C2857" s="68">
        <v>8904157867184</v>
      </c>
      <c r="D2857" s="69" t="s">
        <v>1993</v>
      </c>
      <c r="E2857" s="65">
        <f>IFERROR(VLOOKUP(C2857,Pivot!A:B,2,0),0)</f>
        <v>0</v>
      </c>
      <c r="F2857" s="65">
        <f>IFERROR(VLOOKUP(C2857,Pivot!A:C,3,0),0)</f>
        <v>0</v>
      </c>
    </row>
    <row r="2858" spans="1:6" x14ac:dyDescent="0.25">
      <c r="A2858" s="68" t="s">
        <v>103</v>
      </c>
      <c r="B2858" s="69">
        <v>491010596</v>
      </c>
      <c r="C2858" s="68">
        <v>8904157820868</v>
      </c>
      <c r="D2858" s="69" t="s">
        <v>1994</v>
      </c>
      <c r="E2858" s="65">
        <f>IFERROR(VLOOKUP(C2858,Pivot!A:B,2,0),0)</f>
        <v>0</v>
      </c>
      <c r="F2858" s="65">
        <f>IFERROR(VLOOKUP(C2858,Pivot!A:C,3,0),0)</f>
        <v>0</v>
      </c>
    </row>
    <row r="2859" spans="1:6" x14ac:dyDescent="0.25">
      <c r="A2859" s="68" t="s">
        <v>103</v>
      </c>
      <c r="B2859" s="69">
        <v>491010597</v>
      </c>
      <c r="C2859" s="68">
        <v>8904157820882</v>
      </c>
      <c r="D2859" s="69" t="s">
        <v>1995</v>
      </c>
      <c r="E2859" s="65">
        <f>IFERROR(VLOOKUP(C2859,Pivot!A:B,2,0),0)</f>
        <v>0</v>
      </c>
      <c r="F2859" s="65">
        <f>IFERROR(VLOOKUP(C2859,Pivot!A:C,3,0),0)</f>
        <v>0</v>
      </c>
    </row>
    <row r="2860" spans="1:6" x14ac:dyDescent="0.25">
      <c r="A2860" s="68" t="s">
        <v>103</v>
      </c>
      <c r="B2860" s="69">
        <v>491010598</v>
      </c>
      <c r="C2860" s="68">
        <v>8904157820875</v>
      </c>
      <c r="D2860" s="69" t="s">
        <v>1996</v>
      </c>
      <c r="E2860" s="65">
        <f>IFERROR(VLOOKUP(C2860,Pivot!A:B,2,0),0)</f>
        <v>0</v>
      </c>
      <c r="F2860" s="65">
        <f>IFERROR(VLOOKUP(C2860,Pivot!A:C,3,0),0)</f>
        <v>0</v>
      </c>
    </row>
    <row r="2861" spans="1:6" x14ac:dyDescent="0.25">
      <c r="A2861" s="68" t="s">
        <v>103</v>
      </c>
      <c r="B2861" s="69">
        <v>491010598</v>
      </c>
      <c r="C2861" s="68">
        <v>8904157828550</v>
      </c>
      <c r="D2861" s="69" t="s">
        <v>1996</v>
      </c>
      <c r="E2861" s="65">
        <f>IFERROR(VLOOKUP(C2861,Pivot!A:B,2,0),0)</f>
        <v>0</v>
      </c>
      <c r="F2861" s="65">
        <f>IFERROR(VLOOKUP(C2861,Pivot!A:C,3,0),0)</f>
        <v>0</v>
      </c>
    </row>
    <row r="2862" spans="1:6" x14ac:dyDescent="0.25">
      <c r="A2862" s="68" t="s">
        <v>103</v>
      </c>
      <c r="B2862" s="69">
        <v>491010598</v>
      </c>
      <c r="C2862" s="68">
        <v>8904157867191</v>
      </c>
      <c r="D2862" s="69" t="s">
        <v>1996</v>
      </c>
      <c r="E2862" s="65">
        <f>IFERROR(VLOOKUP(C2862,Pivot!A:B,2,0),0)</f>
        <v>0</v>
      </c>
      <c r="F2862" s="65">
        <f>IFERROR(VLOOKUP(C2862,Pivot!A:C,3,0),0)</f>
        <v>0</v>
      </c>
    </row>
    <row r="2863" spans="1:6" x14ac:dyDescent="0.25">
      <c r="A2863" s="68" t="s">
        <v>103</v>
      </c>
      <c r="B2863" s="69">
        <v>491010608</v>
      </c>
      <c r="C2863" s="68">
        <v>6944588201333</v>
      </c>
      <c r="D2863" s="69" t="s">
        <v>1997</v>
      </c>
      <c r="E2863" s="65">
        <f>IFERROR(VLOOKUP(C2863,Pivot!A:B,2,0),0)</f>
        <v>0</v>
      </c>
      <c r="F2863" s="65">
        <f>IFERROR(VLOOKUP(C2863,Pivot!A:C,3,0),0)</f>
        <v>0</v>
      </c>
    </row>
    <row r="2864" spans="1:6" x14ac:dyDescent="0.25">
      <c r="A2864" s="68" t="s">
        <v>103</v>
      </c>
      <c r="B2864" s="69">
        <v>491010636</v>
      </c>
      <c r="C2864" s="68">
        <v>4895059312374</v>
      </c>
      <c r="D2864" s="69" t="s">
        <v>1998</v>
      </c>
      <c r="E2864" s="65">
        <f>IFERROR(VLOOKUP(C2864,Pivot!A:B,2,0),0)</f>
        <v>0</v>
      </c>
      <c r="F2864" s="65">
        <f>IFERROR(VLOOKUP(C2864,Pivot!A:C,3,0),0)</f>
        <v>0</v>
      </c>
    </row>
    <row r="2865" spans="1:6" x14ac:dyDescent="0.25">
      <c r="A2865" s="68" t="s">
        <v>103</v>
      </c>
      <c r="B2865" s="69">
        <v>491010877</v>
      </c>
      <c r="C2865" s="68">
        <v>8901286869416</v>
      </c>
      <c r="D2865" s="69" t="s">
        <v>1999</v>
      </c>
      <c r="E2865" s="65">
        <f>IFERROR(VLOOKUP(C2865,Pivot!A:B,2,0),0)</f>
        <v>0</v>
      </c>
      <c r="F2865" s="65">
        <f>IFERROR(VLOOKUP(C2865,Pivot!A:C,3,0),0)</f>
        <v>0</v>
      </c>
    </row>
    <row r="2866" spans="1:6" x14ac:dyDescent="0.25">
      <c r="A2866" s="68" t="s">
        <v>103</v>
      </c>
      <c r="B2866" s="69">
        <v>491010878</v>
      </c>
      <c r="C2866" s="68">
        <v>8901286869423</v>
      </c>
      <c r="D2866" s="69" t="s">
        <v>2000</v>
      </c>
      <c r="E2866" s="65">
        <f>IFERROR(VLOOKUP(C2866,Pivot!A:B,2,0),0)</f>
        <v>0</v>
      </c>
      <c r="F2866" s="65">
        <f>IFERROR(VLOOKUP(C2866,Pivot!A:C,3,0),0)</f>
        <v>0</v>
      </c>
    </row>
    <row r="2867" spans="1:6" x14ac:dyDescent="0.25">
      <c r="A2867" s="68" t="s">
        <v>103</v>
      </c>
      <c r="B2867" s="69">
        <v>491010903</v>
      </c>
      <c r="C2867" s="68">
        <v>8906051080959</v>
      </c>
      <c r="D2867" s="69" t="s">
        <v>2001</v>
      </c>
      <c r="E2867" s="65">
        <f>IFERROR(VLOOKUP(C2867,Pivot!A:B,2,0),0)</f>
        <v>0</v>
      </c>
      <c r="F2867" s="65">
        <f>IFERROR(VLOOKUP(C2867,Pivot!A:C,3,0),0)</f>
        <v>0</v>
      </c>
    </row>
    <row r="2868" spans="1:6" x14ac:dyDescent="0.25">
      <c r="A2868" s="68" t="s">
        <v>103</v>
      </c>
      <c r="B2868" s="69">
        <v>491010927</v>
      </c>
      <c r="C2868" s="68">
        <v>8901736050173</v>
      </c>
      <c r="D2868" s="69" t="s">
        <v>2002</v>
      </c>
      <c r="E2868" s="65">
        <f>IFERROR(VLOOKUP(C2868,Pivot!A:B,2,0),0)</f>
        <v>0</v>
      </c>
      <c r="F2868" s="65">
        <f>IFERROR(VLOOKUP(C2868,Pivot!A:C,3,0),0)</f>
        <v>0</v>
      </c>
    </row>
    <row r="2869" spans="1:6" x14ac:dyDescent="0.25">
      <c r="A2869" s="68" t="s">
        <v>103</v>
      </c>
      <c r="B2869" s="69">
        <v>491010934</v>
      </c>
      <c r="C2869" s="68">
        <v>8901736050241</v>
      </c>
      <c r="D2869" s="69" t="s">
        <v>2003</v>
      </c>
      <c r="E2869" s="65">
        <f>IFERROR(VLOOKUP(C2869,Pivot!A:B,2,0),0)</f>
        <v>0</v>
      </c>
      <c r="F2869" s="65">
        <f>IFERROR(VLOOKUP(C2869,Pivot!A:C,3,0),0)</f>
        <v>0</v>
      </c>
    </row>
    <row r="2870" spans="1:6" x14ac:dyDescent="0.25">
      <c r="A2870" s="68" t="s">
        <v>103</v>
      </c>
      <c r="B2870" s="69">
        <v>491010946</v>
      </c>
      <c r="C2870" s="68">
        <v>4955439075296</v>
      </c>
      <c r="D2870" s="69" t="s">
        <v>2004</v>
      </c>
      <c r="E2870" s="65">
        <f>IFERROR(VLOOKUP(C2870,Pivot!A:B,2,0),0)</f>
        <v>0</v>
      </c>
      <c r="F2870" s="65">
        <f>IFERROR(VLOOKUP(C2870,Pivot!A:C,3,0),0)</f>
        <v>0</v>
      </c>
    </row>
    <row r="2871" spans="1:6" x14ac:dyDescent="0.25">
      <c r="A2871" s="68" t="s">
        <v>103</v>
      </c>
      <c r="B2871" s="69">
        <v>491010953</v>
      </c>
      <c r="C2871" s="68">
        <v>807648011500</v>
      </c>
      <c r="D2871" s="69" t="s">
        <v>2005</v>
      </c>
      <c r="E2871" s="65">
        <f>IFERROR(VLOOKUP(C2871,Pivot!A:B,2,0),0)</f>
        <v>0</v>
      </c>
      <c r="F2871" s="65">
        <f>IFERROR(VLOOKUP(C2871,Pivot!A:C,3,0),0)</f>
        <v>0</v>
      </c>
    </row>
    <row r="2872" spans="1:6" x14ac:dyDescent="0.25">
      <c r="A2872" s="68" t="s">
        <v>103</v>
      </c>
      <c r="B2872" s="69">
        <v>491016477</v>
      </c>
      <c r="C2872" s="68">
        <v>661732731459</v>
      </c>
      <c r="D2872" s="69" t="s">
        <v>2006</v>
      </c>
      <c r="E2872" s="65">
        <f>IFERROR(VLOOKUP(C2872,Pivot!A:B,2,0),0)</f>
        <v>0</v>
      </c>
      <c r="F2872" s="65">
        <f>IFERROR(VLOOKUP(C2872,Pivot!A:C,3,0),0)</f>
        <v>0</v>
      </c>
    </row>
    <row r="2873" spans="1:6" x14ac:dyDescent="0.25">
      <c r="A2873" s="68" t="s">
        <v>103</v>
      </c>
      <c r="B2873" s="69">
        <v>491016491</v>
      </c>
      <c r="C2873" s="68">
        <v>5060096383017</v>
      </c>
      <c r="D2873" s="69" t="s">
        <v>2007</v>
      </c>
      <c r="E2873" s="65">
        <f>IFERROR(VLOOKUP(C2873,Pivot!A:B,2,0),0)</f>
        <v>0</v>
      </c>
      <c r="F2873" s="65">
        <f>IFERROR(VLOOKUP(C2873,Pivot!A:C,3,0),0)</f>
        <v>0</v>
      </c>
    </row>
    <row r="2874" spans="1:6" x14ac:dyDescent="0.25">
      <c r="A2874" s="68" t="s">
        <v>103</v>
      </c>
      <c r="B2874" s="69">
        <v>491016491</v>
      </c>
      <c r="C2874" s="68">
        <v>759786100038</v>
      </c>
      <c r="D2874" s="69" t="s">
        <v>2007</v>
      </c>
      <c r="E2874" s="65">
        <f>IFERROR(VLOOKUP(C2874,Pivot!A:B,2,0),0)</f>
        <v>0</v>
      </c>
      <c r="F2874" s="65">
        <f>IFERROR(VLOOKUP(C2874,Pivot!A:C,3,0),0)</f>
        <v>0</v>
      </c>
    </row>
    <row r="2875" spans="1:6" x14ac:dyDescent="0.25">
      <c r="A2875" s="68" t="s">
        <v>103</v>
      </c>
      <c r="B2875" s="69">
        <v>491016517</v>
      </c>
      <c r="C2875" s="68">
        <v>491016517</v>
      </c>
      <c r="D2875" s="69" t="s">
        <v>2008</v>
      </c>
      <c r="E2875" s="65">
        <f>IFERROR(VLOOKUP(C2875,Pivot!A:B,2,0),0)</f>
        <v>0</v>
      </c>
      <c r="F2875" s="65">
        <f>IFERROR(VLOOKUP(C2875,Pivot!A:C,3,0),0)</f>
        <v>0</v>
      </c>
    </row>
    <row r="2876" spans="1:6" x14ac:dyDescent="0.25">
      <c r="A2876" s="68" t="s">
        <v>103</v>
      </c>
      <c r="B2876" s="69">
        <v>491018128</v>
      </c>
      <c r="C2876" s="68">
        <v>9313920037102</v>
      </c>
      <c r="D2876" s="69" t="s">
        <v>2009</v>
      </c>
      <c r="E2876" s="65">
        <f>IFERROR(VLOOKUP(C2876,Pivot!A:B,2,0),0)</f>
        <v>0</v>
      </c>
      <c r="F2876" s="65">
        <f>IFERROR(VLOOKUP(C2876,Pivot!A:C,3,0),0)</f>
        <v>0</v>
      </c>
    </row>
    <row r="2877" spans="1:6" x14ac:dyDescent="0.25">
      <c r="A2877" s="68" t="s">
        <v>103</v>
      </c>
      <c r="B2877" s="69">
        <v>491018129</v>
      </c>
      <c r="C2877" s="68">
        <v>9313920037775</v>
      </c>
      <c r="D2877" s="69" t="s">
        <v>2010</v>
      </c>
      <c r="E2877" s="65">
        <f>IFERROR(VLOOKUP(C2877,Pivot!A:B,2,0),0)</f>
        <v>0</v>
      </c>
      <c r="F2877" s="65">
        <f>IFERROR(VLOOKUP(C2877,Pivot!A:C,3,0),0)</f>
        <v>0</v>
      </c>
    </row>
    <row r="2878" spans="1:6" x14ac:dyDescent="0.25">
      <c r="A2878" s="68" t="s">
        <v>103</v>
      </c>
      <c r="B2878" s="69">
        <v>491018138</v>
      </c>
      <c r="C2878" s="68">
        <v>731346077004</v>
      </c>
      <c r="D2878" s="69" t="s">
        <v>2011</v>
      </c>
      <c r="E2878" s="65">
        <f>IFERROR(VLOOKUP(C2878,Pivot!A:B,2,0),0)</f>
        <v>0</v>
      </c>
      <c r="F2878" s="65">
        <f>IFERROR(VLOOKUP(C2878,Pivot!A:C,3,0),0)</f>
        <v>0</v>
      </c>
    </row>
    <row r="2879" spans="1:6" x14ac:dyDescent="0.25">
      <c r="A2879" s="68" t="s">
        <v>103</v>
      </c>
      <c r="B2879" s="69">
        <v>491018143</v>
      </c>
      <c r="C2879" s="68">
        <v>731346000453</v>
      </c>
      <c r="D2879" s="69" t="s">
        <v>2012</v>
      </c>
      <c r="E2879" s="65">
        <f>IFERROR(VLOOKUP(C2879,Pivot!A:B,2,0),0)</f>
        <v>0</v>
      </c>
      <c r="F2879" s="65">
        <f>IFERROR(VLOOKUP(C2879,Pivot!A:C,3,0),0)</f>
        <v>0</v>
      </c>
    </row>
    <row r="2880" spans="1:6" x14ac:dyDescent="0.25">
      <c r="A2880" s="68" t="s">
        <v>103</v>
      </c>
      <c r="B2880" s="69">
        <v>491018150</v>
      </c>
      <c r="C2880" s="68">
        <v>50743628047</v>
      </c>
      <c r="D2880" s="69" t="s">
        <v>2013</v>
      </c>
      <c r="E2880" s="65">
        <f>IFERROR(VLOOKUP(C2880,Pivot!A:B,2,0),0)</f>
        <v>0</v>
      </c>
      <c r="F2880" s="65">
        <f>IFERROR(VLOOKUP(C2880,Pivot!A:C,3,0),0)</f>
        <v>0</v>
      </c>
    </row>
    <row r="2881" spans="1:6" x14ac:dyDescent="0.25">
      <c r="A2881" s="68" t="s">
        <v>103</v>
      </c>
      <c r="B2881" s="69">
        <v>491018157</v>
      </c>
      <c r="C2881" s="68">
        <v>8901736049931</v>
      </c>
      <c r="D2881" s="69" t="s">
        <v>2014</v>
      </c>
      <c r="E2881" s="65">
        <f>IFERROR(VLOOKUP(C2881,Pivot!A:B,2,0),0)</f>
        <v>0</v>
      </c>
      <c r="F2881" s="65">
        <f>IFERROR(VLOOKUP(C2881,Pivot!A:C,3,0),0)</f>
        <v>0</v>
      </c>
    </row>
    <row r="2882" spans="1:6" x14ac:dyDescent="0.25">
      <c r="A2882" s="68" t="s">
        <v>103</v>
      </c>
      <c r="B2882" s="69">
        <v>491018158</v>
      </c>
      <c r="C2882" s="68">
        <v>8901736049924</v>
      </c>
      <c r="D2882" s="69" t="s">
        <v>2015</v>
      </c>
      <c r="E2882" s="65">
        <f>IFERROR(VLOOKUP(C2882,Pivot!A:B,2,0),0)</f>
        <v>0</v>
      </c>
      <c r="F2882" s="65">
        <f>IFERROR(VLOOKUP(C2882,Pivot!A:C,3,0),0)</f>
        <v>0</v>
      </c>
    </row>
    <row r="2883" spans="1:6" x14ac:dyDescent="0.25">
      <c r="A2883" s="68" t="s">
        <v>103</v>
      </c>
      <c r="B2883" s="69">
        <v>491018159</v>
      </c>
      <c r="C2883" s="68">
        <v>8901736049948</v>
      </c>
      <c r="D2883" s="69" t="s">
        <v>2016</v>
      </c>
      <c r="E2883" s="65">
        <f>IFERROR(VLOOKUP(C2883,Pivot!A:B,2,0),0)</f>
        <v>0</v>
      </c>
      <c r="F2883" s="65">
        <f>IFERROR(VLOOKUP(C2883,Pivot!A:C,3,0),0)</f>
        <v>0</v>
      </c>
    </row>
    <row r="2884" spans="1:6" x14ac:dyDescent="0.25">
      <c r="A2884" s="68" t="s">
        <v>103</v>
      </c>
      <c r="B2884" s="69">
        <v>491018161</v>
      </c>
      <c r="C2884" s="68">
        <v>708431390911</v>
      </c>
      <c r="D2884" s="69" t="s">
        <v>2017</v>
      </c>
      <c r="E2884" s="65">
        <f>IFERROR(VLOOKUP(C2884,Pivot!A:B,2,0),0)</f>
        <v>0</v>
      </c>
      <c r="F2884" s="65">
        <f>IFERROR(VLOOKUP(C2884,Pivot!A:C,3,0),0)</f>
        <v>0</v>
      </c>
    </row>
    <row r="2885" spans="1:6" x14ac:dyDescent="0.25">
      <c r="A2885" s="68" t="s">
        <v>103</v>
      </c>
      <c r="B2885" s="69">
        <v>491018161</v>
      </c>
      <c r="C2885" s="68">
        <v>8901736049962</v>
      </c>
      <c r="D2885" s="69" t="s">
        <v>2017</v>
      </c>
      <c r="E2885" s="65">
        <f>IFERROR(VLOOKUP(C2885,Pivot!A:B,2,0),0)</f>
        <v>0</v>
      </c>
      <c r="F2885" s="65">
        <f>IFERROR(VLOOKUP(C2885,Pivot!A:C,3,0),0)</f>
        <v>0</v>
      </c>
    </row>
    <row r="2886" spans="1:6" x14ac:dyDescent="0.25">
      <c r="A2886" s="68" t="s">
        <v>103</v>
      </c>
      <c r="B2886" s="69">
        <v>491018163</v>
      </c>
      <c r="C2886" s="68">
        <v>708431391024</v>
      </c>
      <c r="D2886" s="69" t="s">
        <v>2018</v>
      </c>
      <c r="E2886" s="65">
        <f>IFERROR(VLOOKUP(C2886,Pivot!A:B,2,0),0)</f>
        <v>0</v>
      </c>
      <c r="F2886" s="65">
        <f>IFERROR(VLOOKUP(C2886,Pivot!A:C,3,0),0)</f>
        <v>0</v>
      </c>
    </row>
    <row r="2887" spans="1:6" x14ac:dyDescent="0.25">
      <c r="A2887" s="68" t="s">
        <v>103</v>
      </c>
      <c r="B2887" s="69">
        <v>491018163</v>
      </c>
      <c r="C2887" s="68">
        <v>8901736049986</v>
      </c>
      <c r="D2887" s="69" t="s">
        <v>2018</v>
      </c>
      <c r="E2887" s="65">
        <f>IFERROR(VLOOKUP(C2887,Pivot!A:B,2,0),0)</f>
        <v>0</v>
      </c>
      <c r="F2887" s="65">
        <f>IFERROR(VLOOKUP(C2887,Pivot!A:C,3,0),0)</f>
        <v>0</v>
      </c>
    </row>
    <row r="2888" spans="1:6" x14ac:dyDescent="0.25">
      <c r="A2888" s="68" t="s">
        <v>103</v>
      </c>
      <c r="B2888" s="69">
        <v>491018166</v>
      </c>
      <c r="C2888" s="68">
        <v>708431391246</v>
      </c>
      <c r="D2888" s="69" t="s">
        <v>2019</v>
      </c>
      <c r="E2888" s="65">
        <f>IFERROR(VLOOKUP(C2888,Pivot!A:B,2,0),0)</f>
        <v>0</v>
      </c>
      <c r="F2888" s="65">
        <f>IFERROR(VLOOKUP(C2888,Pivot!A:C,3,0),0)</f>
        <v>0</v>
      </c>
    </row>
    <row r="2889" spans="1:6" x14ac:dyDescent="0.25">
      <c r="A2889" s="68" t="s">
        <v>103</v>
      </c>
      <c r="B2889" s="69">
        <v>491018166</v>
      </c>
      <c r="C2889" s="68">
        <v>8901736050012</v>
      </c>
      <c r="D2889" s="69" t="s">
        <v>2019</v>
      </c>
      <c r="E2889" s="65">
        <f>IFERROR(VLOOKUP(C2889,Pivot!A:B,2,0),0)</f>
        <v>0</v>
      </c>
      <c r="F2889" s="65">
        <f>IFERROR(VLOOKUP(C2889,Pivot!A:C,3,0),0)</f>
        <v>0</v>
      </c>
    </row>
    <row r="2890" spans="1:6" x14ac:dyDescent="0.25">
      <c r="A2890" s="68" t="s">
        <v>103</v>
      </c>
      <c r="B2890" s="69">
        <v>491018169</v>
      </c>
      <c r="C2890" s="68">
        <v>708431390874</v>
      </c>
      <c r="D2890" s="69" t="s">
        <v>2020</v>
      </c>
      <c r="E2890" s="65">
        <f>IFERROR(VLOOKUP(C2890,Pivot!A:B,2,0),0)</f>
        <v>0</v>
      </c>
      <c r="F2890" s="65">
        <f>IFERROR(VLOOKUP(C2890,Pivot!A:C,3,0),0)</f>
        <v>0</v>
      </c>
    </row>
    <row r="2891" spans="1:6" x14ac:dyDescent="0.25">
      <c r="A2891" s="68" t="s">
        <v>103</v>
      </c>
      <c r="B2891" s="69">
        <v>491018169</v>
      </c>
      <c r="C2891" s="68">
        <v>8901736050050</v>
      </c>
      <c r="D2891" s="69" t="s">
        <v>2020</v>
      </c>
      <c r="E2891" s="65">
        <f>IFERROR(VLOOKUP(C2891,Pivot!A:B,2,0),0)</f>
        <v>0</v>
      </c>
      <c r="F2891" s="65">
        <f>IFERROR(VLOOKUP(C2891,Pivot!A:C,3,0),0)</f>
        <v>0</v>
      </c>
    </row>
    <row r="2892" spans="1:6" x14ac:dyDescent="0.25">
      <c r="A2892" s="68" t="s">
        <v>103</v>
      </c>
      <c r="B2892" s="69">
        <v>491018174</v>
      </c>
      <c r="C2892" s="68">
        <v>8901736050098</v>
      </c>
      <c r="D2892" s="69" t="s">
        <v>2021</v>
      </c>
      <c r="E2892" s="65">
        <f>IFERROR(VLOOKUP(C2892,Pivot!A:B,2,0),0)</f>
        <v>0</v>
      </c>
      <c r="F2892" s="65">
        <f>IFERROR(VLOOKUP(C2892,Pivot!A:C,3,0),0)</f>
        <v>0</v>
      </c>
    </row>
    <row r="2893" spans="1:6" x14ac:dyDescent="0.25">
      <c r="A2893" s="68" t="s">
        <v>103</v>
      </c>
      <c r="B2893" s="69">
        <v>491019397</v>
      </c>
      <c r="C2893" s="68">
        <v>8904133810036</v>
      </c>
      <c r="D2893" s="69" t="s">
        <v>2022</v>
      </c>
      <c r="E2893" s="65">
        <f>IFERROR(VLOOKUP(C2893,Pivot!A:B,2,0),0)</f>
        <v>0</v>
      </c>
      <c r="F2893" s="65">
        <f>IFERROR(VLOOKUP(C2893,Pivot!A:C,3,0),0)</f>
        <v>0</v>
      </c>
    </row>
    <row r="2894" spans="1:6" x14ac:dyDescent="0.25">
      <c r="A2894" s="68" t="s">
        <v>103</v>
      </c>
      <c r="B2894" s="69">
        <v>491019397</v>
      </c>
      <c r="C2894" s="68">
        <v>8904133810098</v>
      </c>
      <c r="D2894" s="69" t="s">
        <v>2022</v>
      </c>
      <c r="E2894" s="65">
        <f>IFERROR(VLOOKUP(C2894,Pivot!A:B,2,0),0)</f>
        <v>0</v>
      </c>
      <c r="F2894" s="65">
        <f>IFERROR(VLOOKUP(C2894,Pivot!A:C,3,0),0)</f>
        <v>0</v>
      </c>
    </row>
    <row r="2895" spans="1:6" x14ac:dyDescent="0.25">
      <c r="A2895" s="68" t="s">
        <v>103</v>
      </c>
      <c r="B2895" s="69">
        <v>491020206</v>
      </c>
      <c r="C2895" s="68">
        <v>8809258926955</v>
      </c>
      <c r="D2895" s="69" t="s">
        <v>2023</v>
      </c>
      <c r="E2895" s="65">
        <f>IFERROR(VLOOKUP(C2895,Pivot!A:B,2,0),0)</f>
        <v>0</v>
      </c>
      <c r="F2895" s="65">
        <f>IFERROR(VLOOKUP(C2895,Pivot!A:C,3,0),0)</f>
        <v>0</v>
      </c>
    </row>
    <row r="2896" spans="1:6" x14ac:dyDescent="0.25">
      <c r="A2896" s="68" t="s">
        <v>103</v>
      </c>
      <c r="B2896" s="69">
        <v>491020261</v>
      </c>
      <c r="C2896" s="68">
        <v>65541078819</v>
      </c>
      <c r="D2896" s="69" t="s">
        <v>2024</v>
      </c>
      <c r="E2896" s="65">
        <f>IFERROR(VLOOKUP(C2896,Pivot!A:B,2,0),0)</f>
        <v>0</v>
      </c>
      <c r="F2896" s="65">
        <f>IFERROR(VLOOKUP(C2896,Pivot!A:C,3,0),0)</f>
        <v>0</v>
      </c>
    </row>
    <row r="2897" spans="1:6" x14ac:dyDescent="0.25">
      <c r="A2897" s="68" t="s">
        <v>103</v>
      </c>
      <c r="B2897" s="69">
        <v>491020268</v>
      </c>
      <c r="C2897" s="68">
        <v>8901736049504</v>
      </c>
      <c r="D2897" s="69" t="s">
        <v>2025</v>
      </c>
      <c r="E2897" s="65">
        <f>IFERROR(VLOOKUP(C2897,Pivot!A:B,2,0),0)</f>
        <v>0</v>
      </c>
      <c r="F2897" s="65">
        <f>IFERROR(VLOOKUP(C2897,Pivot!A:C,3,0),0)</f>
        <v>0</v>
      </c>
    </row>
    <row r="2898" spans="1:6" x14ac:dyDescent="0.25">
      <c r="A2898" s="68" t="s">
        <v>103</v>
      </c>
      <c r="B2898" s="69">
        <v>491020270</v>
      </c>
      <c r="C2898" s="68">
        <v>8901736049528</v>
      </c>
      <c r="D2898" s="69" t="s">
        <v>2026</v>
      </c>
      <c r="E2898" s="65">
        <f>IFERROR(VLOOKUP(C2898,Pivot!A:B,2,0),0)</f>
        <v>0</v>
      </c>
      <c r="F2898" s="65">
        <f>IFERROR(VLOOKUP(C2898,Pivot!A:C,3,0),0)</f>
        <v>0</v>
      </c>
    </row>
    <row r="2899" spans="1:6" x14ac:dyDescent="0.25">
      <c r="A2899" s="68" t="s">
        <v>103</v>
      </c>
      <c r="B2899" s="69">
        <v>491020271</v>
      </c>
      <c r="C2899" s="68">
        <v>8901736049535</v>
      </c>
      <c r="D2899" s="69" t="s">
        <v>2027</v>
      </c>
      <c r="E2899" s="65">
        <f>IFERROR(VLOOKUP(C2899,Pivot!A:B,2,0),0)</f>
        <v>0</v>
      </c>
      <c r="F2899" s="65">
        <f>IFERROR(VLOOKUP(C2899,Pivot!A:C,3,0),0)</f>
        <v>0</v>
      </c>
    </row>
    <row r="2900" spans="1:6" x14ac:dyDescent="0.25">
      <c r="A2900" s="68" t="s">
        <v>103</v>
      </c>
      <c r="B2900" s="69">
        <v>491020273</v>
      </c>
      <c r="C2900" s="68">
        <v>8901736049559</v>
      </c>
      <c r="D2900" s="69" t="s">
        <v>2028</v>
      </c>
      <c r="E2900" s="65">
        <f>IFERROR(VLOOKUP(C2900,Pivot!A:B,2,0),0)</f>
        <v>0</v>
      </c>
      <c r="F2900" s="65">
        <f>IFERROR(VLOOKUP(C2900,Pivot!A:C,3,0),0)</f>
        <v>0</v>
      </c>
    </row>
    <row r="2901" spans="1:6" x14ac:dyDescent="0.25">
      <c r="A2901" s="68" t="s">
        <v>103</v>
      </c>
      <c r="B2901" s="69">
        <v>491020275</v>
      </c>
      <c r="C2901" s="68">
        <v>8901736049573</v>
      </c>
      <c r="D2901" s="69" t="s">
        <v>2029</v>
      </c>
      <c r="E2901" s="65">
        <f>IFERROR(VLOOKUP(C2901,Pivot!A:B,2,0),0)</f>
        <v>0</v>
      </c>
      <c r="F2901" s="65">
        <f>IFERROR(VLOOKUP(C2901,Pivot!A:C,3,0),0)</f>
        <v>0</v>
      </c>
    </row>
    <row r="2902" spans="1:6" x14ac:dyDescent="0.25">
      <c r="A2902" s="68" t="s">
        <v>103</v>
      </c>
      <c r="B2902" s="69">
        <v>491020277</v>
      </c>
      <c r="C2902" s="68">
        <v>8901736049597</v>
      </c>
      <c r="D2902" s="69" t="s">
        <v>2030</v>
      </c>
      <c r="E2902" s="65">
        <f>IFERROR(VLOOKUP(C2902,Pivot!A:B,2,0),0)</f>
        <v>0</v>
      </c>
      <c r="F2902" s="65">
        <f>IFERROR(VLOOKUP(C2902,Pivot!A:C,3,0),0)</f>
        <v>0</v>
      </c>
    </row>
    <row r="2903" spans="1:6" x14ac:dyDescent="0.25">
      <c r="A2903" s="68" t="s">
        <v>103</v>
      </c>
      <c r="B2903" s="69">
        <v>491020284</v>
      </c>
      <c r="C2903" s="68">
        <v>90159811978</v>
      </c>
      <c r="D2903" s="69" t="s">
        <v>2031</v>
      </c>
      <c r="E2903" s="65">
        <f>IFERROR(VLOOKUP(C2903,Pivot!A:B,2,0),0)</f>
        <v>0</v>
      </c>
      <c r="F2903" s="65">
        <f>IFERROR(VLOOKUP(C2903,Pivot!A:C,3,0),0)</f>
        <v>0</v>
      </c>
    </row>
    <row r="2904" spans="1:6" x14ac:dyDescent="0.25">
      <c r="A2904" s="68" t="s">
        <v>103</v>
      </c>
      <c r="B2904" s="69">
        <v>491020289</v>
      </c>
      <c r="C2904" s="68">
        <v>71195060216</v>
      </c>
      <c r="D2904" s="69" t="s">
        <v>2032</v>
      </c>
      <c r="E2904" s="65">
        <f>IFERROR(VLOOKUP(C2904,Pivot!A:B,2,0),0)</f>
        <v>0</v>
      </c>
      <c r="F2904" s="65">
        <f>IFERROR(VLOOKUP(C2904,Pivot!A:C,3,0),0)</f>
        <v>0</v>
      </c>
    </row>
    <row r="2905" spans="1:6" x14ac:dyDescent="0.25">
      <c r="A2905" s="68" t="s">
        <v>103</v>
      </c>
      <c r="B2905" s="69">
        <v>491020291</v>
      </c>
      <c r="C2905" s="68">
        <v>71195060230</v>
      </c>
      <c r="D2905" s="69" t="s">
        <v>2033</v>
      </c>
      <c r="E2905" s="65">
        <f>IFERROR(VLOOKUP(C2905,Pivot!A:B,2,0),0)</f>
        <v>0</v>
      </c>
      <c r="F2905" s="65">
        <f>IFERROR(VLOOKUP(C2905,Pivot!A:C,3,0),0)</f>
        <v>0</v>
      </c>
    </row>
    <row r="2906" spans="1:6" x14ac:dyDescent="0.25">
      <c r="A2906" s="68" t="s">
        <v>103</v>
      </c>
      <c r="B2906" s="69">
        <v>491020295</v>
      </c>
      <c r="C2906" s="68">
        <v>491020295</v>
      </c>
      <c r="D2906" s="69" t="s">
        <v>2034</v>
      </c>
      <c r="E2906" s="65">
        <f>IFERROR(VLOOKUP(C2906,Pivot!A:B,2,0),0)</f>
        <v>0</v>
      </c>
      <c r="F2906" s="65">
        <f>IFERROR(VLOOKUP(C2906,Pivot!A:C,3,0),0)</f>
        <v>0</v>
      </c>
    </row>
    <row r="2907" spans="1:6" x14ac:dyDescent="0.25">
      <c r="A2907" s="68" t="s">
        <v>103</v>
      </c>
      <c r="B2907" s="69">
        <v>491020295</v>
      </c>
      <c r="C2907" s="68">
        <v>6930751304130</v>
      </c>
      <c r="D2907" s="69" t="s">
        <v>2034</v>
      </c>
      <c r="E2907" s="65">
        <f>IFERROR(VLOOKUP(C2907,Pivot!A:B,2,0),0)</f>
        <v>0</v>
      </c>
      <c r="F2907" s="65">
        <f>IFERROR(VLOOKUP(C2907,Pivot!A:C,3,0),0)</f>
        <v>0</v>
      </c>
    </row>
    <row r="2908" spans="1:6" x14ac:dyDescent="0.25">
      <c r="A2908" s="68" t="s">
        <v>103</v>
      </c>
      <c r="B2908" s="69">
        <v>491020578</v>
      </c>
      <c r="C2908" s="68">
        <v>8906046872057</v>
      </c>
      <c r="D2908" s="69" t="s">
        <v>2035</v>
      </c>
      <c r="E2908" s="65">
        <f>IFERROR(VLOOKUP(C2908,Pivot!A:B,2,0),0)</f>
        <v>0</v>
      </c>
      <c r="F2908" s="65">
        <f>IFERROR(VLOOKUP(C2908,Pivot!A:C,3,0),0)</f>
        <v>0</v>
      </c>
    </row>
    <row r="2909" spans="1:6" x14ac:dyDescent="0.25">
      <c r="A2909" s="68" t="s">
        <v>103</v>
      </c>
      <c r="B2909" s="69">
        <v>491020656</v>
      </c>
      <c r="C2909" s="68">
        <v>8901383991928</v>
      </c>
      <c r="D2909" s="69" t="s">
        <v>2036</v>
      </c>
      <c r="E2909" s="65">
        <f>IFERROR(VLOOKUP(C2909,Pivot!A:B,2,0),0)</f>
        <v>0</v>
      </c>
      <c r="F2909" s="65">
        <f>IFERROR(VLOOKUP(C2909,Pivot!A:C,3,0),0)</f>
        <v>0</v>
      </c>
    </row>
    <row r="2910" spans="1:6" x14ac:dyDescent="0.25">
      <c r="A2910" s="68" t="s">
        <v>103</v>
      </c>
      <c r="B2910" s="69">
        <v>491020680</v>
      </c>
      <c r="C2910" s="68">
        <v>8901049077591</v>
      </c>
      <c r="D2910" s="69" t="s">
        <v>2037</v>
      </c>
      <c r="E2910" s="65">
        <f>IFERROR(VLOOKUP(C2910,Pivot!A:B,2,0),0)</f>
        <v>0</v>
      </c>
      <c r="F2910" s="65">
        <f>IFERROR(VLOOKUP(C2910,Pivot!A:C,3,0),0)</f>
        <v>0</v>
      </c>
    </row>
    <row r="2911" spans="1:6" x14ac:dyDescent="0.25">
      <c r="A2911" s="68" t="s">
        <v>103</v>
      </c>
      <c r="B2911" s="69">
        <v>491020680</v>
      </c>
      <c r="C2911" s="68">
        <v>8901383235015</v>
      </c>
      <c r="D2911" s="69" t="s">
        <v>2037</v>
      </c>
      <c r="E2911" s="65">
        <f>IFERROR(VLOOKUP(C2911,Pivot!A:B,2,0),0)</f>
        <v>0</v>
      </c>
      <c r="F2911" s="65">
        <f>IFERROR(VLOOKUP(C2911,Pivot!A:C,3,0),0)</f>
        <v>0</v>
      </c>
    </row>
    <row r="2912" spans="1:6" x14ac:dyDescent="0.25">
      <c r="A2912" s="68" t="s">
        <v>103</v>
      </c>
      <c r="B2912" s="69">
        <v>491020680</v>
      </c>
      <c r="C2912" s="68">
        <v>8901383235060</v>
      </c>
      <c r="D2912" s="69" t="s">
        <v>2037</v>
      </c>
      <c r="E2912" s="65">
        <f>IFERROR(VLOOKUP(C2912,Pivot!A:B,2,0),0)</f>
        <v>0</v>
      </c>
      <c r="F2912" s="65">
        <f>IFERROR(VLOOKUP(C2912,Pivot!A:C,3,0),0)</f>
        <v>0</v>
      </c>
    </row>
    <row r="2913" spans="1:6" x14ac:dyDescent="0.25">
      <c r="A2913" s="68" t="s">
        <v>103</v>
      </c>
      <c r="B2913" s="69">
        <v>491021647</v>
      </c>
      <c r="C2913" s="68">
        <v>8901736050302</v>
      </c>
      <c r="D2913" s="69" t="s">
        <v>2038</v>
      </c>
      <c r="E2913" s="65">
        <f>IFERROR(VLOOKUP(C2913,Pivot!A:B,2,0),0)</f>
        <v>0</v>
      </c>
      <c r="F2913" s="65">
        <f>IFERROR(VLOOKUP(C2913,Pivot!A:C,3,0),0)</f>
        <v>0</v>
      </c>
    </row>
    <row r="2914" spans="1:6" x14ac:dyDescent="0.25">
      <c r="A2914" s="68" t="s">
        <v>103</v>
      </c>
      <c r="B2914" s="69">
        <v>491021648</v>
      </c>
      <c r="C2914" s="68">
        <v>8901736050319</v>
      </c>
      <c r="D2914" s="69" t="s">
        <v>2039</v>
      </c>
      <c r="E2914" s="65">
        <f>IFERROR(VLOOKUP(C2914,Pivot!A:B,2,0),0)</f>
        <v>0</v>
      </c>
      <c r="F2914" s="65">
        <f>IFERROR(VLOOKUP(C2914,Pivot!A:C,3,0),0)</f>
        <v>0</v>
      </c>
    </row>
    <row r="2915" spans="1:6" x14ac:dyDescent="0.25">
      <c r="A2915" s="68" t="s">
        <v>103</v>
      </c>
      <c r="B2915" s="69">
        <v>491021649</v>
      </c>
      <c r="C2915" s="68">
        <v>8901736050326</v>
      </c>
      <c r="D2915" s="69" t="s">
        <v>2040</v>
      </c>
      <c r="E2915" s="65">
        <f>IFERROR(VLOOKUP(C2915,Pivot!A:B,2,0),0)</f>
        <v>0</v>
      </c>
      <c r="F2915" s="65">
        <f>IFERROR(VLOOKUP(C2915,Pivot!A:C,3,0),0)</f>
        <v>0</v>
      </c>
    </row>
    <row r="2916" spans="1:6" x14ac:dyDescent="0.25">
      <c r="A2916" s="68" t="s">
        <v>103</v>
      </c>
      <c r="B2916" s="69">
        <v>491021670</v>
      </c>
      <c r="C2916" s="68">
        <v>5050868045014</v>
      </c>
      <c r="D2916" s="69" t="s">
        <v>2041</v>
      </c>
      <c r="E2916" s="65">
        <f>IFERROR(VLOOKUP(C2916,Pivot!A:B,2,0),0)</f>
        <v>0</v>
      </c>
      <c r="F2916" s="65">
        <f>IFERROR(VLOOKUP(C2916,Pivot!A:C,3,0),0)</f>
        <v>0</v>
      </c>
    </row>
    <row r="2917" spans="1:6" x14ac:dyDescent="0.25">
      <c r="A2917" s="68" t="s">
        <v>103</v>
      </c>
      <c r="B2917" s="69">
        <v>491021676</v>
      </c>
      <c r="C2917" s="68">
        <v>71662311063</v>
      </c>
      <c r="D2917" s="69" t="s">
        <v>2042</v>
      </c>
      <c r="E2917" s="65">
        <f>IFERROR(VLOOKUP(C2917,Pivot!A:B,2,0),0)</f>
        <v>0</v>
      </c>
      <c r="F2917" s="65">
        <f>IFERROR(VLOOKUP(C2917,Pivot!A:C,3,0),0)</f>
        <v>0</v>
      </c>
    </row>
    <row r="2918" spans="1:6" x14ac:dyDescent="0.25">
      <c r="A2918" s="68" t="s">
        <v>103</v>
      </c>
      <c r="B2918" s="69">
        <v>491021678</v>
      </c>
      <c r="C2918" s="68">
        <v>71662111120</v>
      </c>
      <c r="D2918" s="69" t="s">
        <v>2043</v>
      </c>
      <c r="E2918" s="65">
        <f>IFERROR(VLOOKUP(C2918,Pivot!A:B,2,0),0)</f>
        <v>0</v>
      </c>
      <c r="F2918" s="65">
        <f>IFERROR(VLOOKUP(C2918,Pivot!A:C,3,0),0)</f>
        <v>0</v>
      </c>
    </row>
    <row r="2919" spans="1:6" x14ac:dyDescent="0.25">
      <c r="A2919" s="68" t="s">
        <v>103</v>
      </c>
      <c r="B2919" s="69">
        <v>491021679</v>
      </c>
      <c r="C2919" s="68">
        <v>4895038506404</v>
      </c>
      <c r="D2919" s="69" t="s">
        <v>2044</v>
      </c>
      <c r="E2919" s="65">
        <f>IFERROR(VLOOKUP(C2919,Pivot!A:B,2,0),0)</f>
        <v>0</v>
      </c>
      <c r="F2919" s="65">
        <f>IFERROR(VLOOKUP(C2919,Pivot!A:C,3,0),0)</f>
        <v>0</v>
      </c>
    </row>
    <row r="2920" spans="1:6" x14ac:dyDescent="0.25">
      <c r="A2920" s="68" t="s">
        <v>103</v>
      </c>
      <c r="B2920" s="69">
        <v>491021679</v>
      </c>
      <c r="C2920" s="68">
        <v>4895038542822</v>
      </c>
      <c r="D2920" s="69" t="s">
        <v>2044</v>
      </c>
      <c r="E2920" s="65">
        <f>IFERROR(VLOOKUP(C2920,Pivot!A:B,2,0),0)</f>
        <v>0</v>
      </c>
      <c r="F2920" s="65">
        <f>IFERROR(VLOOKUP(C2920,Pivot!A:C,3,0),0)</f>
        <v>0</v>
      </c>
    </row>
    <row r="2921" spans="1:6" x14ac:dyDescent="0.25">
      <c r="A2921" s="68" t="s">
        <v>103</v>
      </c>
      <c r="B2921" s="69">
        <v>491021680</v>
      </c>
      <c r="C2921" s="68">
        <v>4895038506428</v>
      </c>
      <c r="D2921" s="69" t="s">
        <v>2045</v>
      </c>
      <c r="E2921" s="65">
        <f>IFERROR(VLOOKUP(C2921,Pivot!A:B,2,0),0)</f>
        <v>0</v>
      </c>
      <c r="F2921" s="65">
        <f>IFERROR(VLOOKUP(C2921,Pivot!A:C,3,0),0)</f>
        <v>0</v>
      </c>
    </row>
    <row r="2922" spans="1:6" x14ac:dyDescent="0.25">
      <c r="A2922" s="68" t="s">
        <v>103</v>
      </c>
      <c r="B2922" s="69">
        <v>491021680</v>
      </c>
      <c r="C2922" s="68">
        <v>4895038548411</v>
      </c>
      <c r="D2922" s="69" t="s">
        <v>2045</v>
      </c>
      <c r="E2922" s="65">
        <f>IFERROR(VLOOKUP(C2922,Pivot!A:B,2,0),0)</f>
        <v>0</v>
      </c>
      <c r="F2922" s="65">
        <f>IFERROR(VLOOKUP(C2922,Pivot!A:C,3,0),0)</f>
        <v>0</v>
      </c>
    </row>
    <row r="2923" spans="1:6" x14ac:dyDescent="0.25">
      <c r="A2923" s="68" t="s">
        <v>103</v>
      </c>
      <c r="B2923" s="69">
        <v>491021682</v>
      </c>
      <c r="C2923" s="68">
        <v>4895038508071</v>
      </c>
      <c r="D2923" s="69" t="s">
        <v>2046</v>
      </c>
      <c r="E2923" s="65">
        <f>IFERROR(VLOOKUP(C2923,Pivot!A:B,2,0),0)</f>
        <v>0</v>
      </c>
      <c r="F2923" s="65">
        <f>IFERROR(VLOOKUP(C2923,Pivot!A:C,3,0),0)</f>
        <v>0</v>
      </c>
    </row>
    <row r="2924" spans="1:6" x14ac:dyDescent="0.25">
      <c r="A2924" s="68" t="s">
        <v>103</v>
      </c>
      <c r="B2924" s="69">
        <v>491021683</v>
      </c>
      <c r="C2924" s="68">
        <v>4895038540026</v>
      </c>
      <c r="D2924" s="69" t="s">
        <v>2047</v>
      </c>
      <c r="E2924" s="65">
        <f>IFERROR(VLOOKUP(C2924,Pivot!A:B,2,0),0)</f>
        <v>0</v>
      </c>
      <c r="F2924" s="65">
        <f>IFERROR(VLOOKUP(C2924,Pivot!A:C,3,0),0)</f>
        <v>0</v>
      </c>
    </row>
    <row r="2925" spans="1:6" x14ac:dyDescent="0.25">
      <c r="A2925" s="68" t="s">
        <v>103</v>
      </c>
      <c r="B2925" s="69">
        <v>491021683</v>
      </c>
      <c r="C2925" s="68">
        <v>4895038543959</v>
      </c>
      <c r="D2925" s="69" t="s">
        <v>2047</v>
      </c>
      <c r="E2925" s="65">
        <f>IFERROR(VLOOKUP(C2925,Pivot!A:B,2,0),0)</f>
        <v>0</v>
      </c>
      <c r="F2925" s="65">
        <f>IFERROR(VLOOKUP(C2925,Pivot!A:C,3,0),0)</f>
        <v>0</v>
      </c>
    </row>
    <row r="2926" spans="1:6" x14ac:dyDescent="0.25">
      <c r="A2926" s="68" t="s">
        <v>103</v>
      </c>
      <c r="B2926" s="69">
        <v>491021684</v>
      </c>
      <c r="C2926" s="68">
        <v>4895038501454</v>
      </c>
      <c r="D2926" s="69" t="s">
        <v>2048</v>
      </c>
      <c r="E2926" s="65">
        <f>IFERROR(VLOOKUP(C2926,Pivot!A:B,2,0),0)</f>
        <v>0</v>
      </c>
      <c r="F2926" s="65">
        <f>IFERROR(VLOOKUP(C2926,Pivot!A:C,3,0),0)</f>
        <v>0</v>
      </c>
    </row>
    <row r="2927" spans="1:6" x14ac:dyDescent="0.25">
      <c r="A2927" s="68" t="s">
        <v>103</v>
      </c>
      <c r="B2927" s="69">
        <v>491021685</v>
      </c>
      <c r="C2927" s="68">
        <v>4895038543164</v>
      </c>
      <c r="D2927" s="69" t="s">
        <v>2049</v>
      </c>
      <c r="E2927" s="65">
        <f>IFERROR(VLOOKUP(C2927,Pivot!A:B,2,0),0)</f>
        <v>0</v>
      </c>
      <c r="F2927" s="65">
        <f>IFERROR(VLOOKUP(C2927,Pivot!A:C,3,0),0)</f>
        <v>0</v>
      </c>
    </row>
    <row r="2928" spans="1:6" x14ac:dyDescent="0.25">
      <c r="A2928" s="68" t="s">
        <v>103</v>
      </c>
      <c r="B2928" s="69">
        <v>491021685</v>
      </c>
      <c r="C2928" s="68">
        <v>4895038543188</v>
      </c>
      <c r="D2928" s="69" t="s">
        <v>2049</v>
      </c>
      <c r="E2928" s="65">
        <f>IFERROR(VLOOKUP(C2928,Pivot!A:B,2,0),0)</f>
        <v>0</v>
      </c>
      <c r="F2928" s="65">
        <f>IFERROR(VLOOKUP(C2928,Pivot!A:C,3,0),0)</f>
        <v>0</v>
      </c>
    </row>
    <row r="2929" spans="1:6" x14ac:dyDescent="0.25">
      <c r="A2929" s="68" t="s">
        <v>103</v>
      </c>
      <c r="B2929" s="69">
        <v>491021732</v>
      </c>
      <c r="C2929" s="68">
        <v>92389109276</v>
      </c>
      <c r="D2929" s="69" t="s">
        <v>2050</v>
      </c>
      <c r="E2929" s="65">
        <f>IFERROR(VLOOKUP(C2929,Pivot!A:B,2,0),0)</f>
        <v>0</v>
      </c>
      <c r="F2929" s="65">
        <f>IFERROR(VLOOKUP(C2929,Pivot!A:C,3,0),0)</f>
        <v>0</v>
      </c>
    </row>
    <row r="2930" spans="1:6" x14ac:dyDescent="0.25">
      <c r="A2930" s="68" t="s">
        <v>103</v>
      </c>
      <c r="B2930" s="69">
        <v>491021733</v>
      </c>
      <c r="C2930" s="68">
        <v>92389109146</v>
      </c>
      <c r="D2930" s="69" t="s">
        <v>2051</v>
      </c>
      <c r="E2930" s="65">
        <f>IFERROR(VLOOKUP(C2930,Pivot!A:B,2,0),0)</f>
        <v>0</v>
      </c>
      <c r="F2930" s="65">
        <f>IFERROR(VLOOKUP(C2930,Pivot!A:C,3,0),0)</f>
        <v>0</v>
      </c>
    </row>
    <row r="2931" spans="1:6" x14ac:dyDescent="0.25">
      <c r="A2931" s="68" t="s">
        <v>103</v>
      </c>
      <c r="B2931" s="69">
        <v>491021734</v>
      </c>
      <c r="C2931" s="68">
        <v>92389109160</v>
      </c>
      <c r="D2931" s="69" t="s">
        <v>2052</v>
      </c>
      <c r="E2931" s="65">
        <f>IFERROR(VLOOKUP(C2931,Pivot!A:B,2,0),0)</f>
        <v>0</v>
      </c>
      <c r="F2931" s="65">
        <f>IFERROR(VLOOKUP(C2931,Pivot!A:C,3,0),0)</f>
        <v>0</v>
      </c>
    </row>
    <row r="2932" spans="1:6" x14ac:dyDescent="0.25">
      <c r="A2932" s="68" t="s">
        <v>103</v>
      </c>
      <c r="B2932" s="69">
        <v>491021789</v>
      </c>
      <c r="C2932" s="68">
        <v>76666226443</v>
      </c>
      <c r="D2932" s="69" t="s">
        <v>2053</v>
      </c>
      <c r="E2932" s="65">
        <f>IFERROR(VLOOKUP(C2932,Pivot!A:B,2,0),0)</f>
        <v>0</v>
      </c>
      <c r="F2932" s="65">
        <f>IFERROR(VLOOKUP(C2932,Pivot!A:C,3,0),0)</f>
        <v>0</v>
      </c>
    </row>
    <row r="2933" spans="1:6" x14ac:dyDescent="0.25">
      <c r="A2933" s="68" t="s">
        <v>103</v>
      </c>
      <c r="B2933" s="69">
        <v>491021790</v>
      </c>
      <c r="C2933" s="68">
        <v>76666226450</v>
      </c>
      <c r="D2933" s="69" t="s">
        <v>2054</v>
      </c>
      <c r="E2933" s="65">
        <f>IFERROR(VLOOKUP(C2933,Pivot!A:B,2,0),0)</f>
        <v>0</v>
      </c>
      <c r="F2933" s="65">
        <f>IFERROR(VLOOKUP(C2933,Pivot!A:C,3,0),0)</f>
        <v>0</v>
      </c>
    </row>
    <row r="2934" spans="1:6" x14ac:dyDescent="0.25">
      <c r="A2934" s="68" t="s">
        <v>103</v>
      </c>
      <c r="B2934" s="69">
        <v>491021823</v>
      </c>
      <c r="C2934" s="68">
        <v>53941706739</v>
      </c>
      <c r="D2934" s="69" t="s">
        <v>2055</v>
      </c>
      <c r="E2934" s="65">
        <f>IFERROR(VLOOKUP(C2934,Pivot!A:B,2,0),0)</f>
        <v>0</v>
      </c>
      <c r="F2934" s="65">
        <f>IFERROR(VLOOKUP(C2934,Pivot!A:C,3,0),0)</f>
        <v>0</v>
      </c>
    </row>
    <row r="2935" spans="1:6" x14ac:dyDescent="0.25">
      <c r="A2935" s="68" t="s">
        <v>103</v>
      </c>
      <c r="B2935" s="69">
        <v>491023114</v>
      </c>
      <c r="C2935" s="68">
        <v>746775061470</v>
      </c>
      <c r="D2935" s="69" t="s">
        <v>2056</v>
      </c>
      <c r="E2935" s="65">
        <f>IFERROR(VLOOKUP(C2935,Pivot!A:B,2,0),0)</f>
        <v>0</v>
      </c>
      <c r="F2935" s="65">
        <f>IFERROR(VLOOKUP(C2935,Pivot!A:C,3,0),0)</f>
        <v>0</v>
      </c>
    </row>
    <row r="2936" spans="1:6" x14ac:dyDescent="0.25">
      <c r="A2936" s="68" t="s">
        <v>103</v>
      </c>
      <c r="B2936" s="69">
        <v>491023115</v>
      </c>
      <c r="C2936" s="68">
        <v>71195060254</v>
      </c>
      <c r="D2936" s="69" t="s">
        <v>2057</v>
      </c>
      <c r="E2936" s="65">
        <f>IFERROR(VLOOKUP(C2936,Pivot!A:B,2,0),0)</f>
        <v>0</v>
      </c>
      <c r="F2936" s="65">
        <f>IFERROR(VLOOKUP(C2936,Pivot!A:C,3,0),0)</f>
        <v>0</v>
      </c>
    </row>
    <row r="2937" spans="1:6" x14ac:dyDescent="0.25">
      <c r="A2937" s="68" t="s">
        <v>103</v>
      </c>
      <c r="B2937" s="69">
        <v>491023119</v>
      </c>
      <c r="C2937" s="68">
        <v>92389894387</v>
      </c>
      <c r="D2937" s="69" t="s">
        <v>2058</v>
      </c>
      <c r="E2937" s="65">
        <f>IFERROR(VLOOKUP(C2937,Pivot!A:B,2,0),0)</f>
        <v>0</v>
      </c>
      <c r="F2937" s="65">
        <f>IFERROR(VLOOKUP(C2937,Pivot!A:C,3,0),0)</f>
        <v>0</v>
      </c>
    </row>
    <row r="2938" spans="1:6" x14ac:dyDescent="0.25">
      <c r="A2938" s="68" t="s">
        <v>103</v>
      </c>
      <c r="B2938" s="69">
        <v>491023127</v>
      </c>
      <c r="C2938" s="68">
        <v>6943478006164</v>
      </c>
      <c r="D2938" s="69" t="s">
        <v>2059</v>
      </c>
      <c r="E2938" s="65">
        <f>IFERROR(VLOOKUP(C2938,Pivot!A:B,2,0),0)</f>
        <v>0</v>
      </c>
      <c r="F2938" s="65">
        <f>IFERROR(VLOOKUP(C2938,Pivot!A:C,3,0),0)</f>
        <v>0</v>
      </c>
    </row>
    <row r="2939" spans="1:6" x14ac:dyDescent="0.25">
      <c r="A2939" s="68" t="s">
        <v>103</v>
      </c>
      <c r="B2939" s="69">
        <v>491023131</v>
      </c>
      <c r="C2939" s="68">
        <v>6943478006300</v>
      </c>
      <c r="D2939" s="69" t="s">
        <v>2060</v>
      </c>
      <c r="E2939" s="65">
        <f>IFERROR(VLOOKUP(C2939,Pivot!A:B,2,0),0)</f>
        <v>0</v>
      </c>
      <c r="F2939" s="65">
        <f>IFERROR(VLOOKUP(C2939,Pivot!A:C,3,0),0)</f>
        <v>0</v>
      </c>
    </row>
    <row r="2940" spans="1:6" x14ac:dyDescent="0.25">
      <c r="A2940" s="68" t="s">
        <v>103</v>
      </c>
      <c r="B2940" s="69">
        <v>491023131</v>
      </c>
      <c r="C2940" s="68">
        <v>6943478026421</v>
      </c>
      <c r="D2940" s="69" t="s">
        <v>2060</v>
      </c>
      <c r="E2940" s="65">
        <f>IFERROR(VLOOKUP(C2940,Pivot!A:B,2,0),0)</f>
        <v>0</v>
      </c>
      <c r="F2940" s="65">
        <f>IFERROR(VLOOKUP(C2940,Pivot!A:C,3,0),0)</f>
        <v>0</v>
      </c>
    </row>
    <row r="2941" spans="1:6" x14ac:dyDescent="0.25">
      <c r="A2941" s="68" t="s">
        <v>103</v>
      </c>
      <c r="B2941" s="69">
        <v>491023142</v>
      </c>
      <c r="C2941" s="68">
        <v>8901736050371</v>
      </c>
      <c r="D2941" s="69" t="s">
        <v>2061</v>
      </c>
      <c r="E2941" s="65">
        <f>IFERROR(VLOOKUP(C2941,Pivot!A:B,2,0),0)</f>
        <v>0</v>
      </c>
      <c r="F2941" s="65">
        <f>IFERROR(VLOOKUP(C2941,Pivot!A:C,3,0),0)</f>
        <v>0</v>
      </c>
    </row>
    <row r="2942" spans="1:6" x14ac:dyDescent="0.25">
      <c r="A2942" s="68" t="s">
        <v>103</v>
      </c>
      <c r="B2942" s="69">
        <v>491023144</v>
      </c>
      <c r="C2942" s="68">
        <v>8901736050401</v>
      </c>
      <c r="D2942" s="69" t="s">
        <v>2062</v>
      </c>
      <c r="E2942" s="65">
        <f>IFERROR(VLOOKUP(C2942,Pivot!A:B,2,0),0)</f>
        <v>0</v>
      </c>
      <c r="F2942" s="65">
        <f>IFERROR(VLOOKUP(C2942,Pivot!A:C,3,0),0)</f>
        <v>0</v>
      </c>
    </row>
    <row r="2943" spans="1:6" x14ac:dyDescent="0.25">
      <c r="A2943" s="68" t="s">
        <v>103</v>
      </c>
      <c r="B2943" s="69">
        <v>491023153</v>
      </c>
      <c r="C2943" s="68">
        <v>8901736050494</v>
      </c>
      <c r="D2943" s="69" t="s">
        <v>2063</v>
      </c>
      <c r="E2943" s="65">
        <f>IFERROR(VLOOKUP(C2943,Pivot!A:B,2,0),0)</f>
        <v>0</v>
      </c>
      <c r="F2943" s="65">
        <f>IFERROR(VLOOKUP(C2943,Pivot!A:C,3,0),0)</f>
        <v>0</v>
      </c>
    </row>
    <row r="2944" spans="1:6" x14ac:dyDescent="0.25">
      <c r="A2944" s="68" t="s">
        <v>103</v>
      </c>
      <c r="B2944" s="69">
        <v>491023154</v>
      </c>
      <c r="C2944" s="68">
        <v>8901736050500</v>
      </c>
      <c r="D2944" s="69" t="s">
        <v>2064</v>
      </c>
      <c r="E2944" s="65">
        <f>IFERROR(VLOOKUP(C2944,Pivot!A:B,2,0),0)</f>
        <v>0</v>
      </c>
      <c r="F2944" s="65">
        <f>IFERROR(VLOOKUP(C2944,Pivot!A:C,3,0),0)</f>
        <v>0</v>
      </c>
    </row>
    <row r="2945" spans="1:6" x14ac:dyDescent="0.25">
      <c r="A2945" s="68" t="s">
        <v>103</v>
      </c>
      <c r="B2945" s="69">
        <v>491023155</v>
      </c>
      <c r="C2945" s="68">
        <v>8901736050517</v>
      </c>
      <c r="D2945" s="69" t="s">
        <v>2065</v>
      </c>
      <c r="E2945" s="65">
        <f>IFERROR(VLOOKUP(C2945,Pivot!A:B,2,0),0)</f>
        <v>0</v>
      </c>
      <c r="F2945" s="65">
        <f>IFERROR(VLOOKUP(C2945,Pivot!A:C,3,0),0)</f>
        <v>0</v>
      </c>
    </row>
    <row r="2946" spans="1:6" x14ac:dyDescent="0.25">
      <c r="A2946" s="68" t="s">
        <v>103</v>
      </c>
      <c r="B2946" s="69">
        <v>491023156</v>
      </c>
      <c r="C2946" s="68">
        <v>8901736050524</v>
      </c>
      <c r="D2946" s="69" t="s">
        <v>2066</v>
      </c>
      <c r="E2946" s="65">
        <f>IFERROR(VLOOKUP(C2946,Pivot!A:B,2,0),0)</f>
        <v>0</v>
      </c>
      <c r="F2946" s="65">
        <f>IFERROR(VLOOKUP(C2946,Pivot!A:C,3,0),0)</f>
        <v>0</v>
      </c>
    </row>
    <row r="2947" spans="1:6" x14ac:dyDescent="0.25">
      <c r="A2947" s="68" t="s">
        <v>103</v>
      </c>
      <c r="B2947" s="69">
        <v>491023158</v>
      </c>
      <c r="C2947" s="68">
        <v>8901736050548</v>
      </c>
      <c r="D2947" s="69" t="s">
        <v>2067</v>
      </c>
      <c r="E2947" s="65">
        <f>IFERROR(VLOOKUP(C2947,Pivot!A:B,2,0),0)</f>
        <v>0</v>
      </c>
      <c r="F2947" s="65">
        <f>IFERROR(VLOOKUP(C2947,Pivot!A:C,3,0),0)</f>
        <v>0</v>
      </c>
    </row>
    <row r="2948" spans="1:6" x14ac:dyDescent="0.25">
      <c r="A2948" s="68" t="s">
        <v>103</v>
      </c>
      <c r="B2948" s="69">
        <v>491023164</v>
      </c>
      <c r="C2948" s="68">
        <v>8901736050609</v>
      </c>
      <c r="D2948" s="69" t="s">
        <v>2068</v>
      </c>
      <c r="E2948" s="65">
        <f>IFERROR(VLOOKUP(C2948,Pivot!A:B,2,0),0)</f>
        <v>0</v>
      </c>
      <c r="F2948" s="65">
        <f>IFERROR(VLOOKUP(C2948,Pivot!A:C,3,0),0)</f>
        <v>0</v>
      </c>
    </row>
    <row r="2949" spans="1:6" x14ac:dyDescent="0.25">
      <c r="A2949" s="68" t="s">
        <v>103</v>
      </c>
      <c r="B2949" s="69">
        <v>491023167</v>
      </c>
      <c r="C2949" s="68">
        <v>8901736050630</v>
      </c>
      <c r="D2949" s="69" t="s">
        <v>2069</v>
      </c>
      <c r="E2949" s="65">
        <f>IFERROR(VLOOKUP(C2949,Pivot!A:B,2,0),0)</f>
        <v>0</v>
      </c>
      <c r="F2949" s="65">
        <f>IFERROR(VLOOKUP(C2949,Pivot!A:C,3,0),0)</f>
        <v>0</v>
      </c>
    </row>
    <row r="2950" spans="1:6" x14ac:dyDescent="0.25">
      <c r="A2950" s="68" t="s">
        <v>103</v>
      </c>
      <c r="B2950" s="69">
        <v>491023177</v>
      </c>
      <c r="C2950" s="68">
        <v>491023177</v>
      </c>
      <c r="D2950" s="69" t="s">
        <v>2070</v>
      </c>
      <c r="E2950" s="65">
        <f>IFERROR(VLOOKUP(C2950,Pivot!A:B,2,0),0)</f>
        <v>0</v>
      </c>
      <c r="F2950" s="65">
        <f>IFERROR(VLOOKUP(C2950,Pivot!A:C,3,0),0)</f>
        <v>0</v>
      </c>
    </row>
    <row r="2951" spans="1:6" x14ac:dyDescent="0.25">
      <c r="A2951" s="68" t="s">
        <v>103</v>
      </c>
      <c r="B2951" s="69">
        <v>491023226</v>
      </c>
      <c r="C2951" s="68">
        <v>92389137859</v>
      </c>
      <c r="D2951" s="69" t="s">
        <v>2071</v>
      </c>
      <c r="E2951" s="65">
        <f>IFERROR(VLOOKUP(C2951,Pivot!A:B,2,0),0)</f>
        <v>0</v>
      </c>
      <c r="F2951" s="65">
        <f>IFERROR(VLOOKUP(C2951,Pivot!A:C,3,0),0)</f>
        <v>0</v>
      </c>
    </row>
    <row r="2952" spans="1:6" x14ac:dyDescent="0.25">
      <c r="A2952" s="68" t="s">
        <v>103</v>
      </c>
      <c r="B2952" s="69">
        <v>491023226</v>
      </c>
      <c r="C2952" s="68">
        <v>92389138559</v>
      </c>
      <c r="D2952" s="69" t="s">
        <v>2071</v>
      </c>
      <c r="E2952" s="65">
        <f>IFERROR(VLOOKUP(C2952,Pivot!A:B,2,0),0)</f>
        <v>0</v>
      </c>
      <c r="F2952" s="65">
        <f>IFERROR(VLOOKUP(C2952,Pivot!A:C,3,0),0)</f>
        <v>0</v>
      </c>
    </row>
    <row r="2953" spans="1:6" x14ac:dyDescent="0.25">
      <c r="A2953" s="68" t="s">
        <v>103</v>
      </c>
      <c r="B2953" s="69">
        <v>491023229</v>
      </c>
      <c r="C2953" s="68">
        <v>8901286956116</v>
      </c>
      <c r="D2953" s="69" t="s">
        <v>2072</v>
      </c>
      <c r="E2953" s="65">
        <f>IFERROR(VLOOKUP(C2953,Pivot!A:B,2,0),0)</f>
        <v>0</v>
      </c>
      <c r="F2953" s="65">
        <f>IFERROR(VLOOKUP(C2953,Pivot!A:C,3,0),0)</f>
        <v>0</v>
      </c>
    </row>
    <row r="2954" spans="1:6" x14ac:dyDescent="0.25">
      <c r="A2954" s="68" t="s">
        <v>103</v>
      </c>
      <c r="B2954" s="69">
        <v>491023230</v>
      </c>
      <c r="C2954" s="68">
        <v>8901286956123</v>
      </c>
      <c r="D2954" s="69" t="s">
        <v>2073</v>
      </c>
      <c r="E2954" s="65">
        <f>IFERROR(VLOOKUP(C2954,Pivot!A:B,2,0),0)</f>
        <v>0</v>
      </c>
      <c r="F2954" s="65">
        <f>IFERROR(VLOOKUP(C2954,Pivot!A:C,3,0),0)</f>
        <v>0</v>
      </c>
    </row>
    <row r="2955" spans="1:6" x14ac:dyDescent="0.25">
      <c r="A2955" s="68" t="s">
        <v>103</v>
      </c>
      <c r="B2955" s="69">
        <v>491028232</v>
      </c>
      <c r="C2955" s="68">
        <v>8421365036</v>
      </c>
      <c r="D2955" s="69" t="s">
        <v>2074</v>
      </c>
      <c r="E2955" s="65">
        <f>IFERROR(VLOOKUP(C2955,Pivot!A:B,2,0),0)</f>
        <v>0</v>
      </c>
      <c r="F2955" s="65">
        <f>IFERROR(VLOOKUP(C2955,Pivot!A:C,3,0),0)</f>
        <v>0</v>
      </c>
    </row>
    <row r="2956" spans="1:6" x14ac:dyDescent="0.25">
      <c r="A2956" s="68" t="s">
        <v>103</v>
      </c>
      <c r="B2956" s="69">
        <v>491039807</v>
      </c>
      <c r="C2956" s="68">
        <v>834282000300</v>
      </c>
      <c r="D2956" s="69" t="s">
        <v>2075</v>
      </c>
      <c r="E2956" s="65">
        <f>IFERROR(VLOOKUP(C2956,Pivot!A:B,2,0),0)</f>
        <v>0</v>
      </c>
      <c r="F2956" s="65">
        <f>IFERROR(VLOOKUP(C2956,Pivot!A:C,3,0),0)</f>
        <v>0</v>
      </c>
    </row>
    <row r="2957" spans="1:6" x14ac:dyDescent="0.25">
      <c r="A2957" s="68" t="s">
        <v>103</v>
      </c>
      <c r="B2957" s="69">
        <v>491039814</v>
      </c>
      <c r="C2957" s="68">
        <v>74451087422</v>
      </c>
      <c r="D2957" s="69" t="s">
        <v>2076</v>
      </c>
      <c r="E2957" s="65">
        <f>IFERROR(VLOOKUP(C2957,Pivot!A:B,2,0),0)</f>
        <v>0</v>
      </c>
      <c r="F2957" s="65">
        <f>IFERROR(VLOOKUP(C2957,Pivot!A:C,3,0),0)</f>
        <v>0</v>
      </c>
    </row>
    <row r="2958" spans="1:6" x14ac:dyDescent="0.25">
      <c r="A2958" s="68" t="s">
        <v>103</v>
      </c>
      <c r="B2958" s="69">
        <v>491039825</v>
      </c>
      <c r="C2958" s="68">
        <v>74451091795</v>
      </c>
      <c r="D2958" s="69" t="s">
        <v>2077</v>
      </c>
      <c r="E2958" s="65">
        <f>IFERROR(VLOOKUP(C2958,Pivot!A:B,2,0),0)</f>
        <v>0</v>
      </c>
      <c r="F2958" s="65">
        <f>IFERROR(VLOOKUP(C2958,Pivot!A:C,3,0),0)</f>
        <v>0</v>
      </c>
    </row>
    <row r="2959" spans="1:6" x14ac:dyDescent="0.25">
      <c r="A2959" s="68" t="s">
        <v>103</v>
      </c>
      <c r="B2959" s="69">
        <v>491039827</v>
      </c>
      <c r="C2959" s="68">
        <v>74451086722</v>
      </c>
      <c r="D2959" s="69" t="s">
        <v>2078</v>
      </c>
      <c r="E2959" s="65">
        <f>IFERROR(VLOOKUP(C2959,Pivot!A:B,2,0),0)</f>
        <v>0</v>
      </c>
      <c r="F2959" s="65">
        <f>IFERROR(VLOOKUP(C2959,Pivot!A:C,3,0),0)</f>
        <v>0</v>
      </c>
    </row>
    <row r="2960" spans="1:6" x14ac:dyDescent="0.25">
      <c r="A2960" s="68" t="s">
        <v>103</v>
      </c>
      <c r="B2960" s="69">
        <v>491039832</v>
      </c>
      <c r="C2960" s="68">
        <v>74451090774</v>
      </c>
      <c r="D2960" s="69" t="s">
        <v>2079</v>
      </c>
      <c r="E2960" s="65">
        <f>IFERROR(VLOOKUP(C2960,Pivot!A:B,2,0),0)</f>
        <v>0</v>
      </c>
      <c r="F2960" s="65">
        <f>IFERROR(VLOOKUP(C2960,Pivot!A:C,3,0),0)</f>
        <v>0</v>
      </c>
    </row>
    <row r="2961" spans="1:6" x14ac:dyDescent="0.25">
      <c r="A2961" s="68" t="s">
        <v>103</v>
      </c>
      <c r="B2961" s="69">
        <v>491040027</v>
      </c>
      <c r="C2961" s="68">
        <v>8006529208042</v>
      </c>
      <c r="D2961" s="69" t="s">
        <v>2080</v>
      </c>
      <c r="E2961" s="65">
        <f>IFERROR(VLOOKUP(C2961,Pivot!A:B,2,0),0)</f>
        <v>0</v>
      </c>
      <c r="F2961" s="65">
        <f>IFERROR(VLOOKUP(C2961,Pivot!A:C,3,0),0)</f>
        <v>0</v>
      </c>
    </row>
    <row r="2962" spans="1:6" x14ac:dyDescent="0.25">
      <c r="A2962" s="68" t="s">
        <v>103</v>
      </c>
      <c r="B2962" s="69">
        <v>491040052</v>
      </c>
      <c r="C2962" s="68">
        <v>8006529252748</v>
      </c>
      <c r="D2962" s="69" t="s">
        <v>2081</v>
      </c>
      <c r="E2962" s="65">
        <f>IFERROR(VLOOKUP(C2962,Pivot!A:B,2,0),0)</f>
        <v>0</v>
      </c>
      <c r="F2962" s="65">
        <f>IFERROR(VLOOKUP(C2962,Pivot!A:C,3,0),0)</f>
        <v>0</v>
      </c>
    </row>
    <row r="2963" spans="1:6" x14ac:dyDescent="0.25">
      <c r="A2963" s="68" t="s">
        <v>103</v>
      </c>
      <c r="B2963" s="69">
        <v>491040053</v>
      </c>
      <c r="C2963" s="68">
        <v>8006529252755</v>
      </c>
      <c r="D2963" s="69" t="s">
        <v>2082</v>
      </c>
      <c r="E2963" s="65">
        <f>IFERROR(VLOOKUP(C2963,Pivot!A:B,2,0),0)</f>
        <v>0</v>
      </c>
      <c r="F2963" s="65">
        <f>IFERROR(VLOOKUP(C2963,Pivot!A:C,3,0),0)</f>
        <v>0</v>
      </c>
    </row>
    <row r="2964" spans="1:6" x14ac:dyDescent="0.25">
      <c r="A2964" s="68" t="s">
        <v>103</v>
      </c>
      <c r="B2964" s="69">
        <v>491040061</v>
      </c>
      <c r="C2964" s="68">
        <v>8006529236625</v>
      </c>
      <c r="D2964" s="69" t="s">
        <v>2083</v>
      </c>
      <c r="E2964" s="65">
        <f>IFERROR(VLOOKUP(C2964,Pivot!A:B,2,0),0)</f>
        <v>0</v>
      </c>
      <c r="F2964" s="65">
        <f>IFERROR(VLOOKUP(C2964,Pivot!A:C,3,0),0)</f>
        <v>0</v>
      </c>
    </row>
    <row r="2965" spans="1:6" x14ac:dyDescent="0.25">
      <c r="A2965" s="68" t="s">
        <v>103</v>
      </c>
      <c r="B2965" s="69">
        <v>491040065</v>
      </c>
      <c r="C2965" s="68">
        <v>8006529266745</v>
      </c>
      <c r="D2965" s="69" t="s">
        <v>2084</v>
      </c>
      <c r="E2965" s="65">
        <f>IFERROR(VLOOKUP(C2965,Pivot!A:B,2,0),0)</f>
        <v>0</v>
      </c>
      <c r="F2965" s="65">
        <f>IFERROR(VLOOKUP(C2965,Pivot!A:C,3,0),0)</f>
        <v>0</v>
      </c>
    </row>
    <row r="2966" spans="1:6" x14ac:dyDescent="0.25">
      <c r="A2966" s="68" t="s">
        <v>103</v>
      </c>
      <c r="B2966" s="69">
        <v>491040079</v>
      </c>
      <c r="C2966" s="68">
        <v>8006529273712</v>
      </c>
      <c r="D2966" s="69" t="s">
        <v>2085</v>
      </c>
      <c r="E2966" s="65">
        <f>IFERROR(VLOOKUP(C2966,Pivot!A:B,2,0),0)</f>
        <v>0</v>
      </c>
      <c r="F2966" s="65">
        <f>IFERROR(VLOOKUP(C2966,Pivot!A:C,3,0),0)</f>
        <v>0</v>
      </c>
    </row>
    <row r="2967" spans="1:6" x14ac:dyDescent="0.25">
      <c r="A2967" s="68" t="s">
        <v>103</v>
      </c>
      <c r="B2967" s="69">
        <v>491040083</v>
      </c>
      <c r="C2967" s="68">
        <v>8006529275617</v>
      </c>
      <c r="D2967" s="69" t="s">
        <v>2086</v>
      </c>
      <c r="E2967" s="65">
        <f>IFERROR(VLOOKUP(C2967,Pivot!A:B,2,0),0)</f>
        <v>0</v>
      </c>
      <c r="F2967" s="65">
        <f>IFERROR(VLOOKUP(C2967,Pivot!A:C,3,0),0)</f>
        <v>0</v>
      </c>
    </row>
    <row r="2968" spans="1:6" x14ac:dyDescent="0.25">
      <c r="A2968" s="68" t="s">
        <v>103</v>
      </c>
      <c r="B2968" s="69">
        <v>491040095</v>
      </c>
      <c r="C2968" s="68">
        <v>8006529297565</v>
      </c>
      <c r="D2968" s="69" t="s">
        <v>2087</v>
      </c>
      <c r="E2968" s="65">
        <f>IFERROR(VLOOKUP(C2968,Pivot!A:B,2,0),0)</f>
        <v>0</v>
      </c>
      <c r="F2968" s="65">
        <f>IFERROR(VLOOKUP(C2968,Pivot!A:C,3,0),0)</f>
        <v>0</v>
      </c>
    </row>
    <row r="2969" spans="1:6" x14ac:dyDescent="0.25">
      <c r="A2969" s="68" t="s">
        <v>103</v>
      </c>
      <c r="B2969" s="69">
        <v>491040097</v>
      </c>
      <c r="C2969" s="68">
        <v>8006529299712</v>
      </c>
      <c r="D2969" s="69" t="s">
        <v>2088</v>
      </c>
      <c r="E2969" s="65">
        <f>IFERROR(VLOOKUP(C2969,Pivot!A:B,2,0),0)</f>
        <v>0</v>
      </c>
      <c r="F2969" s="65">
        <f>IFERROR(VLOOKUP(C2969,Pivot!A:C,3,0),0)</f>
        <v>0</v>
      </c>
    </row>
    <row r="2970" spans="1:6" x14ac:dyDescent="0.25">
      <c r="A2970" s="68" t="s">
        <v>103</v>
      </c>
      <c r="B2970" s="69">
        <v>491040098</v>
      </c>
      <c r="C2970" s="68">
        <v>8006529299729</v>
      </c>
      <c r="D2970" s="69" t="s">
        <v>2089</v>
      </c>
      <c r="E2970" s="65">
        <f>IFERROR(VLOOKUP(C2970,Pivot!A:B,2,0),0)</f>
        <v>0</v>
      </c>
      <c r="F2970" s="65">
        <f>IFERROR(VLOOKUP(C2970,Pivot!A:C,3,0),0)</f>
        <v>0</v>
      </c>
    </row>
    <row r="2971" spans="1:6" x14ac:dyDescent="0.25">
      <c r="A2971" s="68" t="s">
        <v>103</v>
      </c>
      <c r="B2971" s="69">
        <v>491040100</v>
      </c>
      <c r="C2971" s="68">
        <v>8006529299750</v>
      </c>
      <c r="D2971" s="69" t="s">
        <v>2090</v>
      </c>
      <c r="E2971" s="65">
        <f>IFERROR(VLOOKUP(C2971,Pivot!A:B,2,0),0)</f>
        <v>0</v>
      </c>
      <c r="F2971" s="65">
        <f>IFERROR(VLOOKUP(C2971,Pivot!A:C,3,0),0)</f>
        <v>0</v>
      </c>
    </row>
    <row r="2972" spans="1:6" x14ac:dyDescent="0.25">
      <c r="A2972" s="68" t="s">
        <v>103</v>
      </c>
      <c r="B2972" s="69">
        <v>491040101</v>
      </c>
      <c r="C2972" s="68">
        <v>8006529299767</v>
      </c>
      <c r="D2972" s="69" t="s">
        <v>2091</v>
      </c>
      <c r="E2972" s="65">
        <f>IFERROR(VLOOKUP(C2972,Pivot!A:B,2,0),0)</f>
        <v>0</v>
      </c>
      <c r="F2972" s="65">
        <f>IFERROR(VLOOKUP(C2972,Pivot!A:C,3,0),0)</f>
        <v>0</v>
      </c>
    </row>
    <row r="2973" spans="1:6" x14ac:dyDescent="0.25">
      <c r="A2973" s="68" t="s">
        <v>103</v>
      </c>
      <c r="B2973" s="69">
        <v>491040102</v>
      </c>
      <c r="C2973" s="68">
        <v>8006529299774</v>
      </c>
      <c r="D2973" s="69" t="s">
        <v>2092</v>
      </c>
      <c r="E2973" s="65">
        <f>IFERROR(VLOOKUP(C2973,Pivot!A:B,2,0),0)</f>
        <v>0</v>
      </c>
      <c r="F2973" s="65">
        <f>IFERROR(VLOOKUP(C2973,Pivot!A:C,3,0),0)</f>
        <v>0</v>
      </c>
    </row>
    <row r="2974" spans="1:6" x14ac:dyDescent="0.25">
      <c r="A2974" s="68" t="s">
        <v>103</v>
      </c>
      <c r="B2974" s="69">
        <v>491040103</v>
      </c>
      <c r="C2974" s="68">
        <v>8006529287511</v>
      </c>
      <c r="D2974" s="69" t="s">
        <v>2093</v>
      </c>
      <c r="E2974" s="65">
        <f>IFERROR(VLOOKUP(C2974,Pivot!A:B,2,0),0)</f>
        <v>0</v>
      </c>
      <c r="F2974" s="65">
        <f>IFERROR(VLOOKUP(C2974,Pivot!A:C,3,0),0)</f>
        <v>0</v>
      </c>
    </row>
    <row r="2975" spans="1:6" x14ac:dyDescent="0.25">
      <c r="A2975" s="68" t="s">
        <v>103</v>
      </c>
      <c r="B2975" s="69">
        <v>491040104</v>
      </c>
      <c r="C2975" s="68">
        <v>8006529287115</v>
      </c>
      <c r="D2975" s="69" t="s">
        <v>2094</v>
      </c>
      <c r="E2975" s="65">
        <f>IFERROR(VLOOKUP(C2975,Pivot!A:B,2,0),0)</f>
        <v>0</v>
      </c>
      <c r="F2975" s="65">
        <f>IFERROR(VLOOKUP(C2975,Pivot!A:C,3,0),0)</f>
        <v>0</v>
      </c>
    </row>
    <row r="2976" spans="1:6" x14ac:dyDescent="0.25">
      <c r="A2976" s="68" t="s">
        <v>103</v>
      </c>
      <c r="B2976" s="69">
        <v>491040117</v>
      </c>
      <c r="C2976" s="68">
        <v>8006529291174</v>
      </c>
      <c r="D2976" s="69" t="s">
        <v>2095</v>
      </c>
      <c r="E2976" s="65">
        <f>IFERROR(VLOOKUP(C2976,Pivot!A:B,2,0),0)</f>
        <v>0</v>
      </c>
      <c r="F2976" s="65">
        <f>IFERROR(VLOOKUP(C2976,Pivot!A:C,3,0),0)</f>
        <v>0</v>
      </c>
    </row>
    <row r="2977" spans="1:6" x14ac:dyDescent="0.25">
      <c r="A2977" s="68" t="s">
        <v>103</v>
      </c>
      <c r="B2977" s="69">
        <v>491040129</v>
      </c>
      <c r="C2977" s="68">
        <v>8006529521592</v>
      </c>
      <c r="D2977" s="69" t="s">
        <v>2096</v>
      </c>
      <c r="E2977" s="65">
        <f>IFERROR(VLOOKUP(C2977,Pivot!A:B,2,0),0)</f>
        <v>0</v>
      </c>
      <c r="F2977" s="65">
        <f>IFERROR(VLOOKUP(C2977,Pivot!A:C,3,0),0)</f>
        <v>0</v>
      </c>
    </row>
    <row r="2978" spans="1:6" x14ac:dyDescent="0.25">
      <c r="A2978" s="68" t="s">
        <v>103</v>
      </c>
      <c r="B2978" s="69">
        <v>491040134</v>
      </c>
      <c r="C2978" s="68">
        <v>8006529521646</v>
      </c>
      <c r="D2978" s="69" t="s">
        <v>2097</v>
      </c>
      <c r="E2978" s="65">
        <f>IFERROR(VLOOKUP(C2978,Pivot!A:B,2,0),0)</f>
        <v>0</v>
      </c>
      <c r="F2978" s="65">
        <f>IFERROR(VLOOKUP(C2978,Pivot!A:C,3,0),0)</f>
        <v>0</v>
      </c>
    </row>
    <row r="2979" spans="1:6" x14ac:dyDescent="0.25">
      <c r="A2979" s="68" t="s">
        <v>103</v>
      </c>
      <c r="B2979" s="69">
        <v>491040141</v>
      </c>
      <c r="C2979" s="68">
        <v>8006529511449</v>
      </c>
      <c r="D2979" s="69" t="s">
        <v>2098</v>
      </c>
      <c r="E2979" s="65">
        <f>IFERROR(VLOOKUP(C2979,Pivot!A:B,2,0),0)</f>
        <v>0</v>
      </c>
      <c r="F2979" s="65">
        <f>IFERROR(VLOOKUP(C2979,Pivot!A:C,3,0),0)</f>
        <v>0</v>
      </c>
    </row>
    <row r="2980" spans="1:6" x14ac:dyDescent="0.25">
      <c r="A2980" s="68" t="s">
        <v>103</v>
      </c>
      <c r="B2980" s="69">
        <v>491040146</v>
      </c>
      <c r="C2980" s="68">
        <v>8006529520267</v>
      </c>
      <c r="D2980" s="69" t="s">
        <v>2099</v>
      </c>
      <c r="E2980" s="65">
        <f>IFERROR(VLOOKUP(C2980,Pivot!A:B,2,0),0)</f>
        <v>0</v>
      </c>
      <c r="F2980" s="65">
        <f>IFERROR(VLOOKUP(C2980,Pivot!A:C,3,0),0)</f>
        <v>0</v>
      </c>
    </row>
    <row r="2981" spans="1:6" x14ac:dyDescent="0.25">
      <c r="A2981" s="68" t="s">
        <v>103</v>
      </c>
      <c r="B2981" s="69">
        <v>491041469</v>
      </c>
      <c r="C2981" s="68">
        <v>8901286916158</v>
      </c>
      <c r="D2981" s="69" t="s">
        <v>2100</v>
      </c>
      <c r="E2981" s="65">
        <f>IFERROR(VLOOKUP(C2981,Pivot!A:B,2,0),0)</f>
        <v>0</v>
      </c>
      <c r="F2981" s="65">
        <f>IFERROR(VLOOKUP(C2981,Pivot!A:C,3,0),0)</f>
        <v>0</v>
      </c>
    </row>
    <row r="2982" spans="1:6" x14ac:dyDescent="0.25">
      <c r="A2982" s="68" t="s">
        <v>103</v>
      </c>
      <c r="B2982" s="69">
        <v>491041478</v>
      </c>
      <c r="C2982" s="68">
        <v>8901286945431</v>
      </c>
      <c r="D2982" s="69" t="s">
        <v>2101</v>
      </c>
      <c r="E2982" s="65">
        <f>IFERROR(VLOOKUP(C2982,Pivot!A:B,2,0),0)</f>
        <v>0</v>
      </c>
      <c r="F2982" s="65">
        <f>IFERROR(VLOOKUP(C2982,Pivot!A:C,3,0),0)</f>
        <v>0</v>
      </c>
    </row>
    <row r="2983" spans="1:6" x14ac:dyDescent="0.25">
      <c r="A2983" s="68" t="s">
        <v>103</v>
      </c>
      <c r="B2983" s="69">
        <v>491041479</v>
      </c>
      <c r="C2983" s="68">
        <v>8901286956017</v>
      </c>
      <c r="D2983" s="69" t="s">
        <v>2102</v>
      </c>
      <c r="E2983" s="65">
        <f>IFERROR(VLOOKUP(C2983,Pivot!A:B,2,0),0)</f>
        <v>0</v>
      </c>
      <c r="F2983" s="65">
        <f>IFERROR(VLOOKUP(C2983,Pivot!A:C,3,0),0)</f>
        <v>0</v>
      </c>
    </row>
    <row r="2984" spans="1:6" x14ac:dyDescent="0.25">
      <c r="A2984" s="68" t="s">
        <v>103</v>
      </c>
      <c r="B2984" s="69">
        <v>491041485</v>
      </c>
      <c r="C2984" s="68">
        <v>8901286790406</v>
      </c>
      <c r="D2984" s="69" t="s">
        <v>2103</v>
      </c>
      <c r="E2984" s="65">
        <f>IFERROR(VLOOKUP(C2984,Pivot!A:B,2,0),0)</f>
        <v>0</v>
      </c>
      <c r="F2984" s="65">
        <f>IFERROR(VLOOKUP(C2984,Pivot!A:C,3,0),0)</f>
        <v>0</v>
      </c>
    </row>
    <row r="2985" spans="1:6" x14ac:dyDescent="0.25">
      <c r="A2985" s="68" t="s">
        <v>103</v>
      </c>
      <c r="B2985" s="69">
        <v>491041489</v>
      </c>
      <c r="C2985" s="68">
        <v>8901286801041</v>
      </c>
      <c r="D2985" s="69" t="s">
        <v>2104</v>
      </c>
      <c r="E2985" s="65">
        <f>IFERROR(VLOOKUP(C2985,Pivot!A:B,2,0),0)</f>
        <v>0</v>
      </c>
      <c r="F2985" s="65">
        <f>IFERROR(VLOOKUP(C2985,Pivot!A:C,3,0),0)</f>
        <v>0</v>
      </c>
    </row>
    <row r="2986" spans="1:6" x14ac:dyDescent="0.25">
      <c r="A2986" s="68" t="s">
        <v>103</v>
      </c>
      <c r="B2986" s="69">
        <v>491041493</v>
      </c>
      <c r="C2986" s="68">
        <v>8901286801089</v>
      </c>
      <c r="D2986" s="69" t="s">
        <v>2105</v>
      </c>
      <c r="E2986" s="65">
        <f>IFERROR(VLOOKUP(C2986,Pivot!A:B,2,0),0)</f>
        <v>0</v>
      </c>
      <c r="F2986" s="65">
        <f>IFERROR(VLOOKUP(C2986,Pivot!A:C,3,0),0)</f>
        <v>0</v>
      </c>
    </row>
    <row r="2987" spans="1:6" x14ac:dyDescent="0.25">
      <c r="A2987" s="68" t="s">
        <v>103</v>
      </c>
      <c r="B2987" s="69">
        <v>491041494</v>
      </c>
      <c r="C2987" s="68">
        <v>8901286801096</v>
      </c>
      <c r="D2987" s="69" t="s">
        <v>2106</v>
      </c>
      <c r="E2987" s="65">
        <f>IFERROR(VLOOKUP(C2987,Pivot!A:B,2,0),0)</f>
        <v>0</v>
      </c>
      <c r="F2987" s="65">
        <f>IFERROR(VLOOKUP(C2987,Pivot!A:C,3,0),0)</f>
        <v>0</v>
      </c>
    </row>
    <row r="2988" spans="1:6" x14ac:dyDescent="0.25">
      <c r="A2988" s="68" t="s">
        <v>103</v>
      </c>
      <c r="B2988" s="69">
        <v>491041517</v>
      </c>
      <c r="C2988" s="68">
        <v>8901736049412</v>
      </c>
      <c r="D2988" s="69" t="s">
        <v>2107</v>
      </c>
      <c r="E2988" s="65">
        <f>IFERROR(VLOOKUP(C2988,Pivot!A:B,2,0),0)</f>
        <v>0</v>
      </c>
      <c r="F2988" s="65">
        <f>IFERROR(VLOOKUP(C2988,Pivot!A:C,3,0),0)</f>
        <v>0</v>
      </c>
    </row>
    <row r="2989" spans="1:6" x14ac:dyDescent="0.25">
      <c r="A2989" s="68" t="s">
        <v>103</v>
      </c>
      <c r="B2989" s="69">
        <v>491041526</v>
      </c>
      <c r="C2989" s="68">
        <v>50743624971</v>
      </c>
      <c r="D2989" s="69" t="s">
        <v>2108</v>
      </c>
      <c r="E2989" s="65">
        <f>IFERROR(VLOOKUP(C2989,Pivot!A:B,2,0),0)</f>
        <v>0</v>
      </c>
      <c r="F2989" s="65">
        <f>IFERROR(VLOOKUP(C2989,Pivot!A:C,3,0),0)</f>
        <v>0</v>
      </c>
    </row>
    <row r="2990" spans="1:6" x14ac:dyDescent="0.25">
      <c r="A2990" s="68" t="s">
        <v>103</v>
      </c>
      <c r="B2990" s="69">
        <v>491041526</v>
      </c>
      <c r="C2990" s="68">
        <v>50743624988</v>
      </c>
      <c r="D2990" s="69" t="s">
        <v>2108</v>
      </c>
      <c r="E2990" s="65">
        <f>IFERROR(VLOOKUP(C2990,Pivot!A:B,2,0),0)</f>
        <v>0</v>
      </c>
      <c r="F2990" s="65">
        <f>IFERROR(VLOOKUP(C2990,Pivot!A:C,3,0),0)</f>
        <v>0</v>
      </c>
    </row>
    <row r="2991" spans="1:6" x14ac:dyDescent="0.25">
      <c r="A2991" s="68" t="s">
        <v>103</v>
      </c>
      <c r="B2991" s="69">
        <v>491041526</v>
      </c>
      <c r="C2991" s="68">
        <v>50743624995</v>
      </c>
      <c r="D2991" s="69" t="s">
        <v>2108</v>
      </c>
      <c r="E2991" s="65">
        <f>IFERROR(VLOOKUP(C2991,Pivot!A:B,2,0),0)</f>
        <v>0</v>
      </c>
      <c r="F2991" s="65">
        <f>IFERROR(VLOOKUP(C2991,Pivot!A:C,3,0),0)</f>
        <v>0</v>
      </c>
    </row>
    <row r="2992" spans="1:6" x14ac:dyDescent="0.25">
      <c r="A2992" s="68" t="s">
        <v>103</v>
      </c>
      <c r="B2992" s="69">
        <v>491041526</v>
      </c>
      <c r="C2992" s="68">
        <v>50743627040</v>
      </c>
      <c r="D2992" s="69" t="s">
        <v>2108</v>
      </c>
      <c r="E2992" s="65">
        <f>IFERROR(VLOOKUP(C2992,Pivot!A:B,2,0),0)</f>
        <v>0</v>
      </c>
      <c r="F2992" s="65">
        <f>IFERROR(VLOOKUP(C2992,Pivot!A:C,3,0),0)</f>
        <v>0</v>
      </c>
    </row>
    <row r="2993" spans="1:6" x14ac:dyDescent="0.25">
      <c r="A2993" s="68" t="s">
        <v>103</v>
      </c>
      <c r="B2993" s="69">
        <v>491041527</v>
      </c>
      <c r="C2993" s="68">
        <v>50743621598</v>
      </c>
      <c r="D2993" s="69" t="s">
        <v>2109</v>
      </c>
      <c r="E2993" s="65">
        <f>IFERROR(VLOOKUP(C2993,Pivot!A:B,2,0),0)</f>
        <v>0</v>
      </c>
      <c r="F2993" s="65">
        <f>IFERROR(VLOOKUP(C2993,Pivot!A:C,3,0),0)</f>
        <v>0</v>
      </c>
    </row>
    <row r="2994" spans="1:6" x14ac:dyDescent="0.25">
      <c r="A2994" s="68" t="s">
        <v>103</v>
      </c>
      <c r="B2994" s="69">
        <v>491041651</v>
      </c>
      <c r="C2994" s="68">
        <v>746775182212</v>
      </c>
      <c r="D2994" s="69" t="s">
        <v>2110</v>
      </c>
      <c r="E2994" s="65">
        <f>IFERROR(VLOOKUP(C2994,Pivot!A:B,2,0),0)</f>
        <v>0</v>
      </c>
      <c r="F2994" s="65">
        <f>IFERROR(VLOOKUP(C2994,Pivot!A:C,3,0),0)</f>
        <v>0</v>
      </c>
    </row>
    <row r="2995" spans="1:6" x14ac:dyDescent="0.25">
      <c r="A2995" s="68" t="s">
        <v>103</v>
      </c>
      <c r="B2995" s="69">
        <v>491041652</v>
      </c>
      <c r="C2995" s="68">
        <v>746775184346</v>
      </c>
      <c r="D2995" s="69" t="s">
        <v>2111</v>
      </c>
      <c r="E2995" s="65">
        <f>IFERROR(VLOOKUP(C2995,Pivot!A:B,2,0),0)</f>
        <v>0</v>
      </c>
      <c r="F2995" s="65">
        <f>IFERROR(VLOOKUP(C2995,Pivot!A:C,3,0),0)</f>
        <v>0</v>
      </c>
    </row>
    <row r="2996" spans="1:6" x14ac:dyDescent="0.25">
      <c r="A2996" s="68" t="s">
        <v>103</v>
      </c>
      <c r="B2996" s="69">
        <v>491041652</v>
      </c>
      <c r="C2996" s="68">
        <v>746775184353</v>
      </c>
      <c r="D2996" s="69" t="s">
        <v>2111</v>
      </c>
      <c r="E2996" s="65">
        <f>IFERROR(VLOOKUP(C2996,Pivot!A:B,2,0),0)</f>
        <v>0</v>
      </c>
      <c r="F2996" s="65">
        <f>IFERROR(VLOOKUP(C2996,Pivot!A:C,3,0),0)</f>
        <v>0</v>
      </c>
    </row>
    <row r="2997" spans="1:6" x14ac:dyDescent="0.25">
      <c r="A2997" s="68" t="s">
        <v>103</v>
      </c>
      <c r="B2997" s="69">
        <v>491041652</v>
      </c>
      <c r="C2997" s="68">
        <v>746775184360</v>
      </c>
      <c r="D2997" s="69" t="s">
        <v>2111</v>
      </c>
      <c r="E2997" s="65">
        <f>IFERROR(VLOOKUP(C2997,Pivot!A:B,2,0),0)</f>
        <v>0</v>
      </c>
      <c r="F2997" s="65">
        <f>IFERROR(VLOOKUP(C2997,Pivot!A:C,3,0),0)</f>
        <v>0</v>
      </c>
    </row>
    <row r="2998" spans="1:6" x14ac:dyDescent="0.25">
      <c r="A2998" s="68" t="s">
        <v>103</v>
      </c>
      <c r="B2998" s="69">
        <v>491041652</v>
      </c>
      <c r="C2998" s="68">
        <v>746775184384</v>
      </c>
      <c r="D2998" s="69" t="s">
        <v>2111</v>
      </c>
      <c r="E2998" s="65">
        <f>IFERROR(VLOOKUP(C2998,Pivot!A:B,2,0),0)</f>
        <v>0</v>
      </c>
      <c r="F2998" s="65">
        <f>IFERROR(VLOOKUP(C2998,Pivot!A:C,3,0),0)</f>
        <v>0</v>
      </c>
    </row>
    <row r="2999" spans="1:6" x14ac:dyDescent="0.25">
      <c r="A2999" s="68" t="s">
        <v>103</v>
      </c>
      <c r="B2999" s="69">
        <v>491041652</v>
      </c>
      <c r="C2999" s="68">
        <v>746775184391</v>
      </c>
      <c r="D2999" s="69" t="s">
        <v>2111</v>
      </c>
      <c r="E2999" s="65">
        <f>IFERROR(VLOOKUP(C2999,Pivot!A:B,2,0),0)</f>
        <v>0</v>
      </c>
      <c r="F2999" s="65">
        <f>IFERROR(VLOOKUP(C2999,Pivot!A:C,3,0),0)</f>
        <v>0</v>
      </c>
    </row>
    <row r="3000" spans="1:6" x14ac:dyDescent="0.25">
      <c r="A3000" s="68" t="s">
        <v>103</v>
      </c>
      <c r="B3000" s="69">
        <v>491041652</v>
      </c>
      <c r="C3000" s="68">
        <v>746775184407</v>
      </c>
      <c r="D3000" s="69" t="s">
        <v>2111</v>
      </c>
      <c r="E3000" s="65">
        <f>IFERROR(VLOOKUP(C3000,Pivot!A:B,2,0),0)</f>
        <v>0</v>
      </c>
      <c r="F3000" s="65">
        <f>IFERROR(VLOOKUP(C3000,Pivot!A:C,3,0),0)</f>
        <v>0</v>
      </c>
    </row>
    <row r="3001" spans="1:6" x14ac:dyDescent="0.25">
      <c r="A3001" s="68" t="s">
        <v>103</v>
      </c>
      <c r="B3001" s="69">
        <v>491041652</v>
      </c>
      <c r="C3001" s="68">
        <v>746775184551</v>
      </c>
      <c r="D3001" s="69" t="s">
        <v>2111</v>
      </c>
      <c r="E3001" s="65">
        <f>IFERROR(VLOOKUP(C3001,Pivot!A:B,2,0),0)</f>
        <v>0</v>
      </c>
      <c r="F3001" s="65">
        <f>IFERROR(VLOOKUP(C3001,Pivot!A:C,3,0),0)</f>
        <v>0</v>
      </c>
    </row>
    <row r="3002" spans="1:6" x14ac:dyDescent="0.25">
      <c r="A3002" s="68" t="s">
        <v>103</v>
      </c>
      <c r="B3002" s="69">
        <v>491041657</v>
      </c>
      <c r="C3002" s="68">
        <v>746775183509</v>
      </c>
      <c r="D3002" s="69" t="s">
        <v>2112</v>
      </c>
      <c r="E3002" s="65">
        <f>IFERROR(VLOOKUP(C3002,Pivot!A:B,2,0),0)</f>
        <v>0</v>
      </c>
      <c r="F3002" s="65">
        <f>IFERROR(VLOOKUP(C3002,Pivot!A:C,3,0),0)</f>
        <v>0</v>
      </c>
    </row>
    <row r="3003" spans="1:6" x14ac:dyDescent="0.25">
      <c r="A3003" s="68" t="s">
        <v>103</v>
      </c>
      <c r="B3003" s="69">
        <v>491041661</v>
      </c>
      <c r="C3003" s="68">
        <v>746775183547</v>
      </c>
      <c r="D3003" s="69" t="s">
        <v>2113</v>
      </c>
      <c r="E3003" s="65">
        <f>IFERROR(VLOOKUP(C3003,Pivot!A:B,2,0),0)</f>
        <v>0</v>
      </c>
      <c r="F3003" s="65">
        <f>IFERROR(VLOOKUP(C3003,Pivot!A:C,3,0),0)</f>
        <v>0</v>
      </c>
    </row>
    <row r="3004" spans="1:6" x14ac:dyDescent="0.25">
      <c r="A3004" s="68" t="s">
        <v>103</v>
      </c>
      <c r="B3004" s="69">
        <v>491041661</v>
      </c>
      <c r="C3004" s="68">
        <v>746775183554</v>
      </c>
      <c r="D3004" s="69" t="s">
        <v>2113</v>
      </c>
      <c r="E3004" s="65">
        <f>IFERROR(VLOOKUP(C3004,Pivot!A:B,2,0),0)</f>
        <v>0</v>
      </c>
      <c r="F3004" s="65">
        <f>IFERROR(VLOOKUP(C3004,Pivot!A:C,3,0),0)</f>
        <v>0</v>
      </c>
    </row>
    <row r="3005" spans="1:6" x14ac:dyDescent="0.25">
      <c r="A3005" s="68" t="s">
        <v>103</v>
      </c>
      <c r="B3005" s="69">
        <v>491041661</v>
      </c>
      <c r="C3005" s="68">
        <v>746775183561</v>
      </c>
      <c r="D3005" s="69" t="s">
        <v>2113</v>
      </c>
      <c r="E3005" s="65">
        <f>IFERROR(VLOOKUP(C3005,Pivot!A:B,2,0),0)</f>
        <v>0</v>
      </c>
      <c r="F3005" s="65">
        <f>IFERROR(VLOOKUP(C3005,Pivot!A:C,3,0),0)</f>
        <v>0</v>
      </c>
    </row>
    <row r="3006" spans="1:6" x14ac:dyDescent="0.25">
      <c r="A3006" s="68" t="s">
        <v>103</v>
      </c>
      <c r="B3006" s="69">
        <v>491041661</v>
      </c>
      <c r="C3006" s="68">
        <v>746775183578</v>
      </c>
      <c r="D3006" s="69" t="s">
        <v>2113</v>
      </c>
      <c r="E3006" s="65">
        <f>IFERROR(VLOOKUP(C3006,Pivot!A:B,2,0),0)</f>
        <v>0</v>
      </c>
      <c r="F3006" s="65">
        <f>IFERROR(VLOOKUP(C3006,Pivot!A:C,3,0),0)</f>
        <v>0</v>
      </c>
    </row>
    <row r="3007" spans="1:6" x14ac:dyDescent="0.25">
      <c r="A3007" s="68" t="s">
        <v>103</v>
      </c>
      <c r="B3007" s="69">
        <v>491041661</v>
      </c>
      <c r="C3007" s="68">
        <v>746775347413</v>
      </c>
      <c r="D3007" s="69" t="s">
        <v>2113</v>
      </c>
      <c r="E3007" s="65">
        <f>IFERROR(VLOOKUP(C3007,Pivot!A:B,2,0),0)</f>
        <v>0</v>
      </c>
      <c r="F3007" s="65">
        <f>IFERROR(VLOOKUP(C3007,Pivot!A:C,3,0),0)</f>
        <v>0</v>
      </c>
    </row>
    <row r="3008" spans="1:6" x14ac:dyDescent="0.25">
      <c r="A3008" s="68" t="s">
        <v>103</v>
      </c>
      <c r="B3008" s="69">
        <v>491041661</v>
      </c>
      <c r="C3008" s="68">
        <v>746775347420</v>
      </c>
      <c r="D3008" s="69" t="s">
        <v>2113</v>
      </c>
      <c r="E3008" s="65">
        <f>IFERROR(VLOOKUP(C3008,Pivot!A:B,2,0),0)</f>
        <v>0</v>
      </c>
      <c r="F3008" s="65">
        <f>IFERROR(VLOOKUP(C3008,Pivot!A:C,3,0),0)</f>
        <v>0</v>
      </c>
    </row>
    <row r="3009" spans="1:6" x14ac:dyDescent="0.25">
      <c r="A3009" s="68" t="s">
        <v>103</v>
      </c>
      <c r="B3009" s="69">
        <v>491041661</v>
      </c>
      <c r="C3009" s="68">
        <v>746775347437</v>
      </c>
      <c r="D3009" s="69" t="s">
        <v>2113</v>
      </c>
      <c r="E3009" s="65">
        <f>IFERROR(VLOOKUP(C3009,Pivot!A:B,2,0),0)</f>
        <v>0</v>
      </c>
      <c r="F3009" s="65">
        <f>IFERROR(VLOOKUP(C3009,Pivot!A:C,3,0),0)</f>
        <v>0</v>
      </c>
    </row>
    <row r="3010" spans="1:6" x14ac:dyDescent="0.25">
      <c r="A3010" s="68" t="s">
        <v>103</v>
      </c>
      <c r="B3010" s="69">
        <v>491041661</v>
      </c>
      <c r="C3010" s="68">
        <v>887961174120</v>
      </c>
      <c r="D3010" s="69" t="s">
        <v>2113</v>
      </c>
      <c r="E3010" s="65">
        <f>IFERROR(VLOOKUP(C3010,Pivot!A:B,2,0),0)</f>
        <v>0</v>
      </c>
      <c r="F3010" s="65">
        <f>IFERROR(VLOOKUP(C3010,Pivot!A:C,3,0),0)</f>
        <v>0</v>
      </c>
    </row>
    <row r="3011" spans="1:6" x14ac:dyDescent="0.25">
      <c r="A3011" s="68" t="s">
        <v>103</v>
      </c>
      <c r="B3011" s="69">
        <v>491041661</v>
      </c>
      <c r="C3011" s="68">
        <v>887961230390</v>
      </c>
      <c r="D3011" s="69" t="s">
        <v>2113</v>
      </c>
      <c r="E3011" s="65">
        <f>IFERROR(VLOOKUP(C3011,Pivot!A:B,2,0),0)</f>
        <v>0</v>
      </c>
      <c r="F3011" s="65">
        <f>IFERROR(VLOOKUP(C3011,Pivot!A:C,3,0),0)</f>
        <v>0</v>
      </c>
    </row>
    <row r="3012" spans="1:6" x14ac:dyDescent="0.25">
      <c r="A3012" s="68" t="s">
        <v>103</v>
      </c>
      <c r="B3012" s="69">
        <v>491041661</v>
      </c>
      <c r="C3012" s="68">
        <v>887961230406</v>
      </c>
      <c r="D3012" s="69" t="s">
        <v>2113</v>
      </c>
      <c r="E3012" s="65">
        <f>IFERROR(VLOOKUP(C3012,Pivot!A:B,2,0),0)</f>
        <v>0</v>
      </c>
      <c r="F3012" s="65">
        <f>IFERROR(VLOOKUP(C3012,Pivot!A:C,3,0),0)</f>
        <v>0</v>
      </c>
    </row>
    <row r="3013" spans="1:6" x14ac:dyDescent="0.25">
      <c r="A3013" s="68" t="s">
        <v>103</v>
      </c>
      <c r="B3013" s="69">
        <v>491041661</v>
      </c>
      <c r="C3013" s="68">
        <v>887961574234</v>
      </c>
      <c r="D3013" s="69" t="s">
        <v>2113</v>
      </c>
      <c r="E3013" s="65">
        <f>IFERROR(VLOOKUP(C3013,Pivot!A:B,2,0),0)</f>
        <v>0</v>
      </c>
      <c r="F3013" s="65">
        <f>IFERROR(VLOOKUP(C3013,Pivot!A:C,3,0),0)</f>
        <v>0</v>
      </c>
    </row>
    <row r="3014" spans="1:6" x14ac:dyDescent="0.25">
      <c r="A3014" s="68" t="s">
        <v>103</v>
      </c>
      <c r="B3014" s="69">
        <v>491041661</v>
      </c>
      <c r="C3014" s="68">
        <v>887961574241</v>
      </c>
      <c r="D3014" s="69" t="s">
        <v>2113</v>
      </c>
      <c r="E3014" s="65">
        <f>IFERROR(VLOOKUP(C3014,Pivot!A:B,2,0),0)</f>
        <v>0</v>
      </c>
      <c r="F3014" s="65">
        <f>IFERROR(VLOOKUP(C3014,Pivot!A:C,3,0),0)</f>
        <v>0</v>
      </c>
    </row>
    <row r="3015" spans="1:6" x14ac:dyDescent="0.25">
      <c r="A3015" s="68" t="s">
        <v>103</v>
      </c>
      <c r="B3015" s="69">
        <v>491041661</v>
      </c>
      <c r="C3015" s="68">
        <v>887961574258</v>
      </c>
      <c r="D3015" s="69" t="s">
        <v>2113</v>
      </c>
      <c r="E3015" s="65">
        <f>IFERROR(VLOOKUP(C3015,Pivot!A:B,2,0),0)</f>
        <v>0</v>
      </c>
      <c r="F3015" s="65">
        <f>IFERROR(VLOOKUP(C3015,Pivot!A:C,3,0),0)</f>
        <v>0</v>
      </c>
    </row>
    <row r="3016" spans="1:6" x14ac:dyDescent="0.25">
      <c r="A3016" s="68" t="s">
        <v>103</v>
      </c>
      <c r="B3016" s="69">
        <v>491041665</v>
      </c>
      <c r="C3016" s="68">
        <v>746775200060</v>
      </c>
      <c r="D3016" s="69" t="s">
        <v>2114</v>
      </c>
      <c r="E3016" s="65">
        <f>IFERROR(VLOOKUP(C3016,Pivot!A:B,2,0),0)</f>
        <v>0</v>
      </c>
      <c r="F3016" s="65">
        <f>IFERROR(VLOOKUP(C3016,Pivot!A:C,3,0),0)</f>
        <v>0</v>
      </c>
    </row>
    <row r="3017" spans="1:6" x14ac:dyDescent="0.25">
      <c r="A3017" s="68" t="s">
        <v>103</v>
      </c>
      <c r="B3017" s="69">
        <v>491041666</v>
      </c>
      <c r="C3017" s="68">
        <v>746775202316</v>
      </c>
      <c r="D3017" s="69" t="s">
        <v>2115</v>
      </c>
      <c r="E3017" s="65">
        <f>IFERROR(VLOOKUP(C3017,Pivot!A:B,2,0),0)</f>
        <v>0</v>
      </c>
      <c r="F3017" s="65">
        <f>IFERROR(VLOOKUP(C3017,Pivot!A:C,3,0),0)</f>
        <v>0</v>
      </c>
    </row>
    <row r="3018" spans="1:6" x14ac:dyDescent="0.25">
      <c r="A3018" s="68" t="s">
        <v>103</v>
      </c>
      <c r="B3018" s="69">
        <v>491041670</v>
      </c>
      <c r="C3018" s="68">
        <v>746775210878</v>
      </c>
      <c r="D3018" s="69" t="s">
        <v>2116</v>
      </c>
      <c r="E3018" s="65">
        <f>IFERROR(VLOOKUP(C3018,Pivot!A:B,2,0),0)</f>
        <v>0</v>
      </c>
      <c r="F3018" s="65">
        <f>IFERROR(VLOOKUP(C3018,Pivot!A:C,3,0),0)</f>
        <v>0</v>
      </c>
    </row>
    <row r="3019" spans="1:6" x14ac:dyDescent="0.25">
      <c r="A3019" s="68" t="s">
        <v>103</v>
      </c>
      <c r="B3019" s="69">
        <v>491041700</v>
      </c>
      <c r="C3019" s="68">
        <v>964270148742</v>
      </c>
      <c r="D3019" s="69" t="s">
        <v>2117</v>
      </c>
      <c r="E3019" s="65">
        <f>IFERROR(VLOOKUP(C3019,Pivot!A:B,2,0),0)</f>
        <v>0</v>
      </c>
      <c r="F3019" s="65">
        <f>IFERROR(VLOOKUP(C3019,Pivot!A:C,3,0),0)</f>
        <v>0</v>
      </c>
    </row>
    <row r="3020" spans="1:6" x14ac:dyDescent="0.25">
      <c r="A3020" s="68" t="s">
        <v>103</v>
      </c>
      <c r="B3020" s="69">
        <v>491041750</v>
      </c>
      <c r="C3020" s="68">
        <v>8906022391343</v>
      </c>
      <c r="D3020" s="69" t="s">
        <v>2118</v>
      </c>
      <c r="E3020" s="65">
        <f>IFERROR(VLOOKUP(C3020,Pivot!A:B,2,0),0)</f>
        <v>0</v>
      </c>
      <c r="F3020" s="65">
        <f>IFERROR(VLOOKUP(C3020,Pivot!A:C,3,0),0)</f>
        <v>0</v>
      </c>
    </row>
    <row r="3021" spans="1:6" x14ac:dyDescent="0.25">
      <c r="A3021" s="68" t="s">
        <v>103</v>
      </c>
      <c r="B3021" s="69">
        <v>491041756</v>
      </c>
      <c r="C3021" s="68">
        <v>678643551007</v>
      </c>
      <c r="D3021" s="69" t="s">
        <v>2119</v>
      </c>
      <c r="E3021" s="65">
        <f>IFERROR(VLOOKUP(C3021,Pivot!A:B,2,0),0)</f>
        <v>0</v>
      </c>
      <c r="F3021" s="65">
        <f>IFERROR(VLOOKUP(C3021,Pivot!A:C,3,0),0)</f>
        <v>0</v>
      </c>
    </row>
    <row r="3022" spans="1:6" x14ac:dyDescent="0.25">
      <c r="A3022" s="68" t="s">
        <v>103</v>
      </c>
      <c r="B3022" s="69">
        <v>491041757</v>
      </c>
      <c r="C3022" s="68">
        <v>678643551021</v>
      </c>
      <c r="D3022" s="69" t="s">
        <v>2120</v>
      </c>
      <c r="E3022" s="65">
        <f>IFERROR(VLOOKUP(C3022,Pivot!A:B,2,0),0)</f>
        <v>0</v>
      </c>
      <c r="F3022" s="65">
        <f>IFERROR(VLOOKUP(C3022,Pivot!A:C,3,0),0)</f>
        <v>0</v>
      </c>
    </row>
    <row r="3023" spans="1:6" x14ac:dyDescent="0.25">
      <c r="A3023" s="68" t="s">
        <v>103</v>
      </c>
      <c r="B3023" s="69">
        <v>491041759</v>
      </c>
      <c r="C3023" s="68">
        <v>678643551045</v>
      </c>
      <c r="D3023" s="69" t="s">
        <v>2121</v>
      </c>
      <c r="E3023" s="65">
        <f>IFERROR(VLOOKUP(C3023,Pivot!A:B,2,0),0)</f>
        <v>0</v>
      </c>
      <c r="F3023" s="65">
        <f>IFERROR(VLOOKUP(C3023,Pivot!A:C,3,0),0)</f>
        <v>0</v>
      </c>
    </row>
    <row r="3024" spans="1:6" x14ac:dyDescent="0.25">
      <c r="A3024" s="68" t="s">
        <v>103</v>
      </c>
      <c r="B3024" s="69">
        <v>491041762</v>
      </c>
      <c r="C3024" s="68">
        <v>678643551076</v>
      </c>
      <c r="D3024" s="69" t="s">
        <v>2122</v>
      </c>
      <c r="E3024" s="65">
        <f>IFERROR(VLOOKUP(C3024,Pivot!A:B,2,0),0)</f>
        <v>0</v>
      </c>
      <c r="F3024" s="65">
        <f>IFERROR(VLOOKUP(C3024,Pivot!A:C,3,0),0)</f>
        <v>0</v>
      </c>
    </row>
    <row r="3025" spans="1:6" x14ac:dyDescent="0.25">
      <c r="A3025" s="68" t="s">
        <v>103</v>
      </c>
      <c r="B3025" s="69">
        <v>491041764</v>
      </c>
      <c r="C3025" s="68">
        <v>678643551090</v>
      </c>
      <c r="D3025" s="69" t="s">
        <v>2123</v>
      </c>
      <c r="E3025" s="65">
        <f>IFERROR(VLOOKUP(C3025,Pivot!A:B,2,0),0)</f>
        <v>0</v>
      </c>
      <c r="F3025" s="65">
        <f>IFERROR(VLOOKUP(C3025,Pivot!A:C,3,0),0)</f>
        <v>0</v>
      </c>
    </row>
    <row r="3026" spans="1:6" x14ac:dyDescent="0.25">
      <c r="A3026" s="68" t="s">
        <v>103</v>
      </c>
      <c r="B3026" s="69">
        <v>491041767</v>
      </c>
      <c r="C3026" s="68">
        <v>678643551120</v>
      </c>
      <c r="D3026" s="69" t="s">
        <v>2124</v>
      </c>
      <c r="E3026" s="65">
        <f>IFERROR(VLOOKUP(C3026,Pivot!A:B,2,0),0)</f>
        <v>0</v>
      </c>
      <c r="F3026" s="65">
        <f>IFERROR(VLOOKUP(C3026,Pivot!A:C,3,0),0)</f>
        <v>0</v>
      </c>
    </row>
    <row r="3027" spans="1:6" x14ac:dyDescent="0.25">
      <c r="A3027" s="68" t="s">
        <v>103</v>
      </c>
      <c r="B3027" s="69">
        <v>491041768</v>
      </c>
      <c r="C3027" s="68">
        <v>678643200530</v>
      </c>
      <c r="D3027" s="69" t="s">
        <v>2125</v>
      </c>
      <c r="E3027" s="65">
        <f>IFERROR(VLOOKUP(C3027,Pivot!A:B,2,0),0)</f>
        <v>0</v>
      </c>
      <c r="F3027" s="65">
        <f>IFERROR(VLOOKUP(C3027,Pivot!A:C,3,0),0)</f>
        <v>0</v>
      </c>
    </row>
    <row r="3028" spans="1:6" x14ac:dyDescent="0.25">
      <c r="A3028" s="68" t="s">
        <v>103</v>
      </c>
      <c r="B3028" s="69">
        <v>491041769</v>
      </c>
      <c r="C3028" s="68">
        <v>678643201025</v>
      </c>
      <c r="D3028" s="69" t="s">
        <v>2126</v>
      </c>
      <c r="E3028" s="65">
        <f>IFERROR(VLOOKUP(C3028,Pivot!A:B,2,0),0)</f>
        <v>0</v>
      </c>
      <c r="F3028" s="65">
        <f>IFERROR(VLOOKUP(C3028,Pivot!A:C,3,0),0)</f>
        <v>0</v>
      </c>
    </row>
    <row r="3029" spans="1:6" x14ac:dyDescent="0.25">
      <c r="A3029" s="68" t="s">
        <v>103</v>
      </c>
      <c r="B3029" s="69">
        <v>491041771</v>
      </c>
      <c r="C3029" s="68">
        <v>678643201520</v>
      </c>
      <c r="D3029" s="69" t="s">
        <v>2127</v>
      </c>
      <c r="E3029" s="65">
        <f>IFERROR(VLOOKUP(C3029,Pivot!A:B,2,0),0)</f>
        <v>0</v>
      </c>
      <c r="F3029" s="65">
        <f>IFERROR(VLOOKUP(C3029,Pivot!A:C,3,0),0)</f>
        <v>0</v>
      </c>
    </row>
    <row r="3030" spans="1:6" x14ac:dyDescent="0.25">
      <c r="A3030" s="68" t="s">
        <v>103</v>
      </c>
      <c r="B3030" s="69">
        <v>491041772</v>
      </c>
      <c r="C3030" s="68">
        <v>678643202039</v>
      </c>
      <c r="D3030" s="69" t="s">
        <v>2128</v>
      </c>
      <c r="E3030" s="65">
        <f>IFERROR(VLOOKUP(C3030,Pivot!A:B,2,0),0)</f>
        <v>0</v>
      </c>
      <c r="F3030" s="65">
        <f>IFERROR(VLOOKUP(C3030,Pivot!A:C,3,0),0)</f>
        <v>0</v>
      </c>
    </row>
    <row r="3031" spans="1:6" x14ac:dyDescent="0.25">
      <c r="A3031" s="68" t="s">
        <v>103</v>
      </c>
      <c r="B3031" s="69">
        <v>491041773</v>
      </c>
      <c r="C3031" s="68">
        <v>678643202046</v>
      </c>
      <c r="D3031" s="69" t="s">
        <v>2129</v>
      </c>
      <c r="E3031" s="65">
        <f>IFERROR(VLOOKUP(C3031,Pivot!A:B,2,0),0)</f>
        <v>0</v>
      </c>
      <c r="F3031" s="65">
        <f>IFERROR(VLOOKUP(C3031,Pivot!A:C,3,0),0)</f>
        <v>0</v>
      </c>
    </row>
    <row r="3032" spans="1:6" x14ac:dyDescent="0.25">
      <c r="A3032" s="68" t="s">
        <v>103</v>
      </c>
      <c r="B3032" s="69">
        <v>491041774</v>
      </c>
      <c r="C3032" s="68">
        <v>678643202510</v>
      </c>
      <c r="D3032" s="69" t="s">
        <v>2130</v>
      </c>
      <c r="E3032" s="65">
        <f>IFERROR(VLOOKUP(C3032,Pivot!A:B,2,0),0)</f>
        <v>0</v>
      </c>
      <c r="F3032" s="65">
        <f>IFERROR(VLOOKUP(C3032,Pivot!A:C,3,0),0)</f>
        <v>0</v>
      </c>
    </row>
    <row r="3033" spans="1:6" x14ac:dyDescent="0.25">
      <c r="A3033" s="68" t="s">
        <v>103</v>
      </c>
      <c r="B3033" s="69">
        <v>491041775</v>
      </c>
      <c r="C3033" s="68">
        <v>678643202534</v>
      </c>
      <c r="D3033" s="69" t="s">
        <v>2131</v>
      </c>
      <c r="E3033" s="65">
        <f>IFERROR(VLOOKUP(C3033,Pivot!A:B,2,0),0)</f>
        <v>0</v>
      </c>
      <c r="F3033" s="65">
        <f>IFERROR(VLOOKUP(C3033,Pivot!A:C,3,0),0)</f>
        <v>0</v>
      </c>
    </row>
    <row r="3034" spans="1:6" x14ac:dyDescent="0.25">
      <c r="A3034" s="68" t="s">
        <v>103</v>
      </c>
      <c r="B3034" s="69">
        <v>491041778</v>
      </c>
      <c r="C3034" s="68">
        <v>678643203517</v>
      </c>
      <c r="D3034" s="69" t="s">
        <v>2132</v>
      </c>
      <c r="E3034" s="65">
        <f>IFERROR(VLOOKUP(C3034,Pivot!A:B,2,0),0)</f>
        <v>0</v>
      </c>
      <c r="F3034" s="65">
        <f>IFERROR(VLOOKUP(C3034,Pivot!A:C,3,0),0)</f>
        <v>0</v>
      </c>
    </row>
    <row r="3035" spans="1:6" x14ac:dyDescent="0.25">
      <c r="A3035" s="68" t="s">
        <v>103</v>
      </c>
      <c r="B3035" s="69">
        <v>491041779</v>
      </c>
      <c r="C3035" s="68">
        <v>678643204019</v>
      </c>
      <c r="D3035" s="69" t="s">
        <v>2133</v>
      </c>
      <c r="E3035" s="65">
        <f>IFERROR(VLOOKUP(C3035,Pivot!A:B,2,0),0)</f>
        <v>0</v>
      </c>
      <c r="F3035" s="65">
        <f>IFERROR(VLOOKUP(C3035,Pivot!A:C,3,0),0)</f>
        <v>0</v>
      </c>
    </row>
    <row r="3036" spans="1:6" x14ac:dyDescent="0.25">
      <c r="A3036" s="68" t="s">
        <v>103</v>
      </c>
      <c r="B3036" s="69">
        <v>491041783</v>
      </c>
      <c r="C3036" s="68">
        <v>678643205016</v>
      </c>
      <c r="D3036" s="69" t="s">
        <v>2134</v>
      </c>
      <c r="E3036" s="65">
        <f>IFERROR(VLOOKUP(C3036,Pivot!A:B,2,0),0)</f>
        <v>0</v>
      </c>
      <c r="F3036" s="65">
        <f>IFERROR(VLOOKUP(C3036,Pivot!A:C,3,0),0)</f>
        <v>0</v>
      </c>
    </row>
    <row r="3037" spans="1:6" x14ac:dyDescent="0.25">
      <c r="A3037" s="68" t="s">
        <v>103</v>
      </c>
      <c r="B3037" s="69">
        <v>491041785</v>
      </c>
      <c r="C3037" s="68">
        <v>678643205030</v>
      </c>
      <c r="D3037" s="69" t="s">
        <v>2135</v>
      </c>
      <c r="E3037" s="65">
        <f>IFERROR(VLOOKUP(C3037,Pivot!A:B,2,0),0)</f>
        <v>0</v>
      </c>
      <c r="F3037" s="65">
        <f>IFERROR(VLOOKUP(C3037,Pivot!A:C,3,0),0)</f>
        <v>0</v>
      </c>
    </row>
    <row r="3038" spans="1:6" x14ac:dyDescent="0.25">
      <c r="A3038" s="68" t="s">
        <v>103</v>
      </c>
      <c r="B3038" s="69">
        <v>491041790</v>
      </c>
      <c r="C3038" s="68">
        <v>678643206020</v>
      </c>
      <c r="D3038" s="69" t="s">
        <v>2136</v>
      </c>
      <c r="E3038" s="65">
        <f>IFERROR(VLOOKUP(C3038,Pivot!A:B,2,0),0)</f>
        <v>0</v>
      </c>
      <c r="F3038" s="65">
        <f>IFERROR(VLOOKUP(C3038,Pivot!A:C,3,0),0)</f>
        <v>0</v>
      </c>
    </row>
    <row r="3039" spans="1:6" x14ac:dyDescent="0.25">
      <c r="A3039" s="68" t="s">
        <v>103</v>
      </c>
      <c r="B3039" s="69">
        <v>491041793</v>
      </c>
      <c r="C3039" s="68">
        <v>678643401258</v>
      </c>
      <c r="D3039" s="69" t="s">
        <v>2137</v>
      </c>
      <c r="E3039" s="65">
        <f>IFERROR(VLOOKUP(C3039,Pivot!A:B,2,0),0)</f>
        <v>0</v>
      </c>
      <c r="F3039" s="65">
        <f>IFERROR(VLOOKUP(C3039,Pivot!A:C,3,0),0)</f>
        <v>0</v>
      </c>
    </row>
    <row r="3040" spans="1:6" x14ac:dyDescent="0.25">
      <c r="A3040" s="68" t="s">
        <v>103</v>
      </c>
      <c r="B3040" s="69">
        <v>491041794</v>
      </c>
      <c r="C3040" s="68">
        <v>678643401265</v>
      </c>
      <c r="D3040" s="69" t="s">
        <v>2138</v>
      </c>
      <c r="E3040" s="65">
        <f>IFERROR(VLOOKUP(C3040,Pivot!A:B,2,0),0)</f>
        <v>0</v>
      </c>
      <c r="F3040" s="65">
        <f>IFERROR(VLOOKUP(C3040,Pivot!A:C,3,0),0)</f>
        <v>0</v>
      </c>
    </row>
    <row r="3041" spans="1:6" x14ac:dyDescent="0.25">
      <c r="A3041" s="68" t="s">
        <v>103</v>
      </c>
      <c r="B3041" s="69">
        <v>491041796</v>
      </c>
      <c r="C3041" s="68">
        <v>678643402521</v>
      </c>
      <c r="D3041" s="69" t="s">
        <v>2139</v>
      </c>
      <c r="E3041" s="65">
        <f>IFERROR(VLOOKUP(C3041,Pivot!A:B,2,0),0)</f>
        <v>0</v>
      </c>
      <c r="F3041" s="65">
        <f>IFERROR(VLOOKUP(C3041,Pivot!A:C,3,0),0)</f>
        <v>0</v>
      </c>
    </row>
    <row r="3042" spans="1:6" x14ac:dyDescent="0.25">
      <c r="A3042" s="68" t="s">
        <v>103</v>
      </c>
      <c r="B3042" s="69">
        <v>491041797</v>
      </c>
      <c r="C3042" s="68">
        <v>678643402606</v>
      </c>
      <c r="D3042" s="69" t="s">
        <v>2140</v>
      </c>
      <c r="E3042" s="65">
        <f>IFERROR(VLOOKUP(C3042,Pivot!A:B,2,0),0)</f>
        <v>0</v>
      </c>
      <c r="F3042" s="65">
        <f>IFERROR(VLOOKUP(C3042,Pivot!A:C,3,0),0)</f>
        <v>0</v>
      </c>
    </row>
    <row r="3043" spans="1:6" x14ac:dyDescent="0.25">
      <c r="A3043" s="68" t="s">
        <v>103</v>
      </c>
      <c r="B3043" s="69">
        <v>491041798</v>
      </c>
      <c r="C3043" s="68">
        <v>678643402774</v>
      </c>
      <c r="D3043" s="69" t="s">
        <v>2141</v>
      </c>
      <c r="E3043" s="65">
        <f>IFERROR(VLOOKUP(C3043,Pivot!A:B,2,0),0)</f>
        <v>0</v>
      </c>
      <c r="F3043" s="65">
        <f>IFERROR(VLOOKUP(C3043,Pivot!A:C,3,0),0)</f>
        <v>0</v>
      </c>
    </row>
    <row r="3044" spans="1:6" x14ac:dyDescent="0.25">
      <c r="A3044" s="68" t="s">
        <v>103</v>
      </c>
      <c r="B3044" s="69">
        <v>491041799</v>
      </c>
      <c r="C3044" s="68">
        <v>678643403023</v>
      </c>
      <c r="D3044" s="69" t="s">
        <v>2142</v>
      </c>
      <c r="E3044" s="65">
        <f>IFERROR(VLOOKUP(C3044,Pivot!A:B,2,0),0)</f>
        <v>0</v>
      </c>
      <c r="F3044" s="65">
        <f>IFERROR(VLOOKUP(C3044,Pivot!A:C,3,0),0)</f>
        <v>0</v>
      </c>
    </row>
    <row r="3045" spans="1:6" x14ac:dyDescent="0.25">
      <c r="A3045" s="68" t="s">
        <v>103</v>
      </c>
      <c r="B3045" s="69">
        <v>491041803</v>
      </c>
      <c r="C3045" s="68">
        <v>678643404020</v>
      </c>
      <c r="D3045" s="69" t="s">
        <v>2143</v>
      </c>
      <c r="E3045" s="65">
        <f>IFERROR(VLOOKUP(C3045,Pivot!A:B,2,0),0)</f>
        <v>0</v>
      </c>
      <c r="F3045" s="65">
        <f>IFERROR(VLOOKUP(C3045,Pivot!A:C,3,0),0)</f>
        <v>0</v>
      </c>
    </row>
    <row r="3046" spans="1:6" x14ac:dyDescent="0.25">
      <c r="A3046" s="68" t="s">
        <v>103</v>
      </c>
      <c r="B3046" s="69">
        <v>491041809</v>
      </c>
      <c r="C3046" s="68">
        <v>678643805261</v>
      </c>
      <c r="D3046" s="69" t="s">
        <v>2144</v>
      </c>
      <c r="E3046" s="65">
        <f>IFERROR(VLOOKUP(C3046,Pivot!A:B,2,0),0)</f>
        <v>0</v>
      </c>
      <c r="F3046" s="65">
        <f>IFERROR(VLOOKUP(C3046,Pivot!A:C,3,0),0)</f>
        <v>0</v>
      </c>
    </row>
    <row r="3047" spans="1:6" x14ac:dyDescent="0.25">
      <c r="A3047" s="68" t="s">
        <v>103</v>
      </c>
      <c r="B3047" s="69">
        <v>491041814</v>
      </c>
      <c r="C3047" s="68">
        <v>678643701761</v>
      </c>
      <c r="D3047" s="69" t="s">
        <v>2145</v>
      </c>
      <c r="E3047" s="65">
        <f>IFERROR(VLOOKUP(C3047,Pivot!A:B,2,0),0)</f>
        <v>0</v>
      </c>
      <c r="F3047" s="65">
        <f>IFERROR(VLOOKUP(C3047,Pivot!A:C,3,0),0)</f>
        <v>0</v>
      </c>
    </row>
    <row r="3048" spans="1:6" x14ac:dyDescent="0.25">
      <c r="A3048" s="68" t="s">
        <v>103</v>
      </c>
      <c r="B3048" s="69">
        <v>491041815</v>
      </c>
      <c r="C3048" s="68">
        <v>678643702003</v>
      </c>
      <c r="D3048" s="69" t="s">
        <v>2146</v>
      </c>
      <c r="E3048" s="65">
        <f>IFERROR(VLOOKUP(C3048,Pivot!A:B,2,0),0)</f>
        <v>0</v>
      </c>
      <c r="F3048" s="65">
        <f>IFERROR(VLOOKUP(C3048,Pivot!A:C,3,0),0)</f>
        <v>0</v>
      </c>
    </row>
    <row r="3049" spans="1:6" x14ac:dyDescent="0.25">
      <c r="A3049" s="68" t="s">
        <v>103</v>
      </c>
      <c r="B3049" s="69">
        <v>491041816</v>
      </c>
      <c r="C3049" s="68">
        <v>678643702300</v>
      </c>
      <c r="D3049" s="69" t="s">
        <v>2147</v>
      </c>
      <c r="E3049" s="65">
        <f>IFERROR(VLOOKUP(C3049,Pivot!A:B,2,0),0)</f>
        <v>0</v>
      </c>
      <c r="F3049" s="65">
        <f>IFERROR(VLOOKUP(C3049,Pivot!A:C,3,0),0)</f>
        <v>0</v>
      </c>
    </row>
    <row r="3050" spans="1:6" x14ac:dyDescent="0.25">
      <c r="A3050" s="68" t="s">
        <v>103</v>
      </c>
      <c r="B3050" s="69">
        <v>491041819</v>
      </c>
      <c r="C3050" s="68">
        <v>678643720083</v>
      </c>
      <c r="D3050" s="69" t="s">
        <v>2148</v>
      </c>
      <c r="E3050" s="65">
        <f>IFERROR(VLOOKUP(C3050,Pivot!A:B,2,0),0)</f>
        <v>0</v>
      </c>
      <c r="F3050" s="65">
        <f>IFERROR(VLOOKUP(C3050,Pivot!A:C,3,0),0)</f>
        <v>0</v>
      </c>
    </row>
    <row r="3051" spans="1:6" x14ac:dyDescent="0.25">
      <c r="A3051" s="68" t="s">
        <v>103</v>
      </c>
      <c r="B3051" s="69">
        <v>491041820</v>
      </c>
      <c r="C3051" s="68">
        <v>678643730501</v>
      </c>
      <c r="D3051" s="69" t="s">
        <v>2149</v>
      </c>
      <c r="E3051" s="65">
        <f>IFERROR(VLOOKUP(C3051,Pivot!A:B,2,0),0)</f>
        <v>0</v>
      </c>
      <c r="F3051" s="65">
        <f>IFERROR(VLOOKUP(C3051,Pivot!A:C,3,0),0)</f>
        <v>0</v>
      </c>
    </row>
    <row r="3052" spans="1:6" x14ac:dyDescent="0.25">
      <c r="A3052" s="68" t="s">
        <v>103</v>
      </c>
      <c r="B3052" s="69">
        <v>491041822</v>
      </c>
      <c r="C3052" s="68">
        <v>678643751025</v>
      </c>
      <c r="D3052" s="69" t="s">
        <v>2150</v>
      </c>
      <c r="E3052" s="65">
        <f>IFERROR(VLOOKUP(C3052,Pivot!A:B,2,0),0)</f>
        <v>0</v>
      </c>
      <c r="F3052" s="65">
        <f>IFERROR(VLOOKUP(C3052,Pivot!A:C,3,0),0)</f>
        <v>0</v>
      </c>
    </row>
    <row r="3053" spans="1:6" x14ac:dyDescent="0.25">
      <c r="A3053" s="68" t="s">
        <v>103</v>
      </c>
      <c r="B3053" s="69">
        <v>491041823</v>
      </c>
      <c r="C3053" s="68">
        <v>678643751506</v>
      </c>
      <c r="D3053" s="69" t="s">
        <v>2151</v>
      </c>
      <c r="E3053" s="65">
        <f>IFERROR(VLOOKUP(C3053,Pivot!A:B,2,0),0)</f>
        <v>0</v>
      </c>
      <c r="F3053" s="65">
        <f>IFERROR(VLOOKUP(C3053,Pivot!A:C,3,0),0)</f>
        <v>0</v>
      </c>
    </row>
    <row r="3054" spans="1:6" x14ac:dyDescent="0.25">
      <c r="A3054" s="68" t="s">
        <v>103</v>
      </c>
      <c r="B3054" s="69">
        <v>491041826</v>
      </c>
      <c r="C3054" s="68">
        <v>678643751629</v>
      </c>
      <c r="D3054" s="69" t="s">
        <v>2152</v>
      </c>
      <c r="E3054" s="65">
        <f>IFERROR(VLOOKUP(C3054,Pivot!A:B,2,0),0)</f>
        <v>0</v>
      </c>
      <c r="F3054" s="65">
        <f>IFERROR(VLOOKUP(C3054,Pivot!A:C,3,0),0)</f>
        <v>0</v>
      </c>
    </row>
    <row r="3055" spans="1:6" x14ac:dyDescent="0.25">
      <c r="A3055" s="68" t="s">
        <v>103</v>
      </c>
      <c r="B3055" s="69">
        <v>491041828</v>
      </c>
      <c r="C3055" s="68">
        <v>678643752046</v>
      </c>
      <c r="D3055" s="69" t="s">
        <v>2153</v>
      </c>
      <c r="E3055" s="65">
        <f>IFERROR(VLOOKUP(C3055,Pivot!A:B,2,0),0)</f>
        <v>0</v>
      </c>
      <c r="F3055" s="65">
        <f>IFERROR(VLOOKUP(C3055,Pivot!A:C,3,0),0)</f>
        <v>0</v>
      </c>
    </row>
    <row r="3056" spans="1:6" x14ac:dyDescent="0.25">
      <c r="A3056" s="68" t="s">
        <v>103</v>
      </c>
      <c r="B3056" s="69">
        <v>491041830</v>
      </c>
      <c r="C3056" s="68">
        <v>678643780025</v>
      </c>
      <c r="D3056" s="69" t="s">
        <v>2154</v>
      </c>
      <c r="E3056" s="65">
        <f>IFERROR(VLOOKUP(C3056,Pivot!A:B,2,0),0)</f>
        <v>0</v>
      </c>
      <c r="F3056" s="65">
        <f>IFERROR(VLOOKUP(C3056,Pivot!A:C,3,0),0)</f>
        <v>0</v>
      </c>
    </row>
    <row r="3057" spans="1:6" x14ac:dyDescent="0.25">
      <c r="A3057" s="68" t="s">
        <v>103</v>
      </c>
      <c r="B3057" s="69">
        <v>491041831</v>
      </c>
      <c r="C3057" s="68">
        <v>678643780032</v>
      </c>
      <c r="D3057" s="69" t="s">
        <v>2155</v>
      </c>
      <c r="E3057" s="65">
        <f>IFERROR(VLOOKUP(C3057,Pivot!A:B,2,0),0)</f>
        <v>0</v>
      </c>
      <c r="F3057" s="65">
        <f>IFERROR(VLOOKUP(C3057,Pivot!A:C,3,0),0)</f>
        <v>0</v>
      </c>
    </row>
    <row r="3058" spans="1:6" x14ac:dyDescent="0.25">
      <c r="A3058" s="68" t="s">
        <v>103</v>
      </c>
      <c r="B3058" s="69">
        <v>491041832</v>
      </c>
      <c r="C3058" s="68">
        <v>678643780049</v>
      </c>
      <c r="D3058" s="69" t="s">
        <v>2156</v>
      </c>
      <c r="E3058" s="65">
        <f>IFERROR(VLOOKUP(C3058,Pivot!A:B,2,0),0)</f>
        <v>0</v>
      </c>
      <c r="F3058" s="65">
        <f>IFERROR(VLOOKUP(C3058,Pivot!A:C,3,0),0)</f>
        <v>0</v>
      </c>
    </row>
    <row r="3059" spans="1:6" x14ac:dyDescent="0.25">
      <c r="A3059" s="68" t="s">
        <v>103</v>
      </c>
      <c r="B3059" s="69">
        <v>491041833</v>
      </c>
      <c r="C3059" s="68">
        <v>678643780056</v>
      </c>
      <c r="D3059" s="69" t="s">
        <v>2157</v>
      </c>
      <c r="E3059" s="65">
        <f>IFERROR(VLOOKUP(C3059,Pivot!A:B,2,0),0)</f>
        <v>0</v>
      </c>
      <c r="F3059" s="65">
        <f>IFERROR(VLOOKUP(C3059,Pivot!A:C,3,0),0)</f>
        <v>0</v>
      </c>
    </row>
    <row r="3060" spans="1:6" x14ac:dyDescent="0.25">
      <c r="A3060" s="68" t="s">
        <v>103</v>
      </c>
      <c r="B3060" s="69">
        <v>491041835</v>
      </c>
      <c r="C3060" s="68">
        <v>678643803014</v>
      </c>
      <c r="D3060" s="69" t="s">
        <v>2158</v>
      </c>
      <c r="E3060" s="65">
        <f>IFERROR(VLOOKUP(C3060,Pivot!A:B,2,0),0)</f>
        <v>0</v>
      </c>
      <c r="F3060" s="65">
        <f>IFERROR(VLOOKUP(C3060,Pivot!A:C,3,0),0)</f>
        <v>0</v>
      </c>
    </row>
    <row r="3061" spans="1:6" x14ac:dyDescent="0.25">
      <c r="A3061" s="68" t="s">
        <v>103</v>
      </c>
      <c r="B3061" s="69">
        <v>491041836</v>
      </c>
      <c r="C3061" s="68">
        <v>678643808002</v>
      </c>
      <c r="D3061" s="69" t="s">
        <v>2159</v>
      </c>
      <c r="E3061" s="65">
        <f>IFERROR(VLOOKUP(C3061,Pivot!A:B,2,0),0)</f>
        <v>0</v>
      </c>
      <c r="F3061" s="65">
        <f>IFERROR(VLOOKUP(C3061,Pivot!A:C,3,0),0)</f>
        <v>0</v>
      </c>
    </row>
    <row r="3062" spans="1:6" x14ac:dyDescent="0.25">
      <c r="A3062" s="68" t="s">
        <v>103</v>
      </c>
      <c r="B3062" s="69">
        <v>491041837</v>
      </c>
      <c r="C3062" s="68">
        <v>678643809306</v>
      </c>
      <c r="D3062" s="69" t="s">
        <v>2160</v>
      </c>
      <c r="E3062" s="65">
        <f>IFERROR(VLOOKUP(C3062,Pivot!A:B,2,0),0)</f>
        <v>0</v>
      </c>
      <c r="F3062" s="65">
        <f>IFERROR(VLOOKUP(C3062,Pivot!A:C,3,0),0)</f>
        <v>0</v>
      </c>
    </row>
    <row r="3063" spans="1:6" x14ac:dyDescent="0.25">
      <c r="A3063" s="68" t="s">
        <v>103</v>
      </c>
      <c r="B3063" s="69">
        <v>491045532</v>
      </c>
      <c r="C3063" s="68">
        <v>8901736049436</v>
      </c>
      <c r="D3063" s="69" t="s">
        <v>2161</v>
      </c>
      <c r="E3063" s="65">
        <f>IFERROR(VLOOKUP(C3063,Pivot!A:B,2,0),0)</f>
        <v>0</v>
      </c>
      <c r="F3063" s="65">
        <f>IFERROR(VLOOKUP(C3063,Pivot!A:C,3,0),0)</f>
        <v>0</v>
      </c>
    </row>
    <row r="3064" spans="1:6" x14ac:dyDescent="0.25">
      <c r="A3064" s="68" t="s">
        <v>103</v>
      </c>
      <c r="B3064" s="69">
        <v>491045538</v>
      </c>
      <c r="C3064" s="68">
        <v>653569684411</v>
      </c>
      <c r="D3064" s="69" t="s">
        <v>2162</v>
      </c>
      <c r="E3064" s="65">
        <f>IFERROR(VLOOKUP(C3064,Pivot!A:B,2,0),0)</f>
        <v>0</v>
      </c>
      <c r="F3064" s="65">
        <f>IFERROR(VLOOKUP(C3064,Pivot!A:C,3,0),0)</f>
        <v>0</v>
      </c>
    </row>
    <row r="3065" spans="1:6" x14ac:dyDescent="0.25">
      <c r="A3065" s="68" t="s">
        <v>103</v>
      </c>
      <c r="B3065" s="69">
        <v>491045543</v>
      </c>
      <c r="C3065" s="68">
        <v>72365028012</v>
      </c>
      <c r="D3065" s="69" t="s">
        <v>2163</v>
      </c>
      <c r="E3065" s="65">
        <f>IFERROR(VLOOKUP(C3065,Pivot!A:B,2,0),0)</f>
        <v>0</v>
      </c>
      <c r="F3065" s="65">
        <f>IFERROR(VLOOKUP(C3065,Pivot!A:C,3,0),0)</f>
        <v>0</v>
      </c>
    </row>
    <row r="3066" spans="1:6" x14ac:dyDescent="0.25">
      <c r="A3066" s="68" t="s">
        <v>103</v>
      </c>
      <c r="B3066" s="69">
        <v>491045556</v>
      </c>
      <c r="C3066" s="68">
        <v>5015353393933</v>
      </c>
      <c r="D3066" s="69" t="s">
        <v>2164</v>
      </c>
      <c r="E3066" s="65">
        <f>IFERROR(VLOOKUP(C3066,Pivot!A:B,2,0),0)</f>
        <v>0</v>
      </c>
      <c r="F3066" s="65">
        <f>IFERROR(VLOOKUP(C3066,Pivot!A:C,3,0),0)</f>
        <v>0</v>
      </c>
    </row>
    <row r="3067" spans="1:6" x14ac:dyDescent="0.25">
      <c r="A3067" s="68" t="s">
        <v>103</v>
      </c>
      <c r="B3067" s="69">
        <v>491045557</v>
      </c>
      <c r="C3067" s="68">
        <v>5015353400693</v>
      </c>
      <c r="D3067" s="69" t="s">
        <v>2165</v>
      </c>
      <c r="E3067" s="65">
        <f>IFERROR(VLOOKUP(C3067,Pivot!A:B,2,0),0)</f>
        <v>0</v>
      </c>
      <c r="F3067" s="65">
        <f>IFERROR(VLOOKUP(C3067,Pivot!A:C,3,0),0)</f>
        <v>0</v>
      </c>
    </row>
    <row r="3068" spans="1:6" x14ac:dyDescent="0.25">
      <c r="A3068" s="68" t="s">
        <v>103</v>
      </c>
      <c r="B3068" s="69">
        <v>491045558</v>
      </c>
      <c r="C3068" s="68">
        <v>5015353400716</v>
      </c>
      <c r="D3068" s="69" t="s">
        <v>2166</v>
      </c>
      <c r="E3068" s="65">
        <f>IFERROR(VLOOKUP(C3068,Pivot!A:B,2,0),0)</f>
        <v>0</v>
      </c>
      <c r="F3068" s="65">
        <f>IFERROR(VLOOKUP(C3068,Pivot!A:C,3,0),0)</f>
        <v>0</v>
      </c>
    </row>
    <row r="3069" spans="1:6" x14ac:dyDescent="0.25">
      <c r="A3069" s="68" t="s">
        <v>103</v>
      </c>
      <c r="B3069" s="69">
        <v>491045559</v>
      </c>
      <c r="C3069" s="68">
        <v>5015353400723</v>
      </c>
      <c r="D3069" s="69" t="s">
        <v>2167</v>
      </c>
      <c r="E3069" s="65">
        <f>IFERROR(VLOOKUP(C3069,Pivot!A:B,2,0),0)</f>
        <v>0</v>
      </c>
      <c r="F3069" s="65">
        <f>IFERROR(VLOOKUP(C3069,Pivot!A:C,3,0),0)</f>
        <v>0</v>
      </c>
    </row>
    <row r="3070" spans="1:6" x14ac:dyDescent="0.25">
      <c r="A3070" s="68" t="s">
        <v>103</v>
      </c>
      <c r="B3070" s="69">
        <v>491045560</v>
      </c>
      <c r="C3070" s="68">
        <v>5015353400730</v>
      </c>
      <c r="D3070" s="69" t="s">
        <v>2168</v>
      </c>
      <c r="E3070" s="65">
        <f>IFERROR(VLOOKUP(C3070,Pivot!A:B,2,0),0)</f>
        <v>0</v>
      </c>
      <c r="F3070" s="65">
        <f>IFERROR(VLOOKUP(C3070,Pivot!A:C,3,0),0)</f>
        <v>0</v>
      </c>
    </row>
    <row r="3071" spans="1:6" x14ac:dyDescent="0.25">
      <c r="A3071" s="68" t="s">
        <v>103</v>
      </c>
      <c r="B3071" s="69">
        <v>491045561</v>
      </c>
      <c r="C3071" s="68">
        <v>5015353400747</v>
      </c>
      <c r="D3071" s="69" t="s">
        <v>2169</v>
      </c>
      <c r="E3071" s="65">
        <f>IFERROR(VLOOKUP(C3071,Pivot!A:B,2,0),0)</f>
        <v>0</v>
      </c>
      <c r="F3071" s="65">
        <f>IFERROR(VLOOKUP(C3071,Pivot!A:C,3,0),0)</f>
        <v>0</v>
      </c>
    </row>
    <row r="3072" spans="1:6" x14ac:dyDescent="0.25">
      <c r="A3072" s="68" t="s">
        <v>103</v>
      </c>
      <c r="B3072" s="69">
        <v>491045562</v>
      </c>
      <c r="C3072" s="68">
        <v>5015353400754</v>
      </c>
      <c r="D3072" s="69" t="s">
        <v>2170</v>
      </c>
      <c r="E3072" s="65">
        <f>IFERROR(VLOOKUP(C3072,Pivot!A:B,2,0),0)</f>
        <v>0</v>
      </c>
      <c r="F3072" s="65">
        <f>IFERROR(VLOOKUP(C3072,Pivot!A:C,3,0),0)</f>
        <v>0</v>
      </c>
    </row>
    <row r="3073" spans="1:6" x14ac:dyDescent="0.25">
      <c r="A3073" s="68" t="s">
        <v>103</v>
      </c>
      <c r="B3073" s="69">
        <v>491045582</v>
      </c>
      <c r="C3073" s="68">
        <v>491045582</v>
      </c>
      <c r="D3073" s="69" t="s">
        <v>2171</v>
      </c>
      <c r="E3073" s="65">
        <f>IFERROR(VLOOKUP(C3073,Pivot!A:B,2,0),0)</f>
        <v>0</v>
      </c>
      <c r="F3073" s="65">
        <f>IFERROR(VLOOKUP(C3073,Pivot!A:C,3,0),0)</f>
        <v>0</v>
      </c>
    </row>
    <row r="3074" spans="1:6" x14ac:dyDescent="0.25">
      <c r="A3074" s="68" t="s">
        <v>103</v>
      </c>
      <c r="B3074" s="69">
        <v>491045642</v>
      </c>
      <c r="C3074" s="68">
        <v>8436019599976</v>
      </c>
      <c r="D3074" s="69" t="s">
        <v>2172</v>
      </c>
      <c r="E3074" s="65">
        <f>IFERROR(VLOOKUP(C3074,Pivot!A:B,2,0),0)</f>
        <v>0</v>
      </c>
      <c r="F3074" s="65">
        <f>IFERROR(VLOOKUP(C3074,Pivot!A:C,3,0),0)</f>
        <v>0</v>
      </c>
    </row>
    <row r="3075" spans="1:6" x14ac:dyDescent="0.25">
      <c r="A3075" s="68" t="s">
        <v>103</v>
      </c>
      <c r="B3075" s="69">
        <v>491045645</v>
      </c>
      <c r="C3075" s="68">
        <v>8436037535482</v>
      </c>
      <c r="D3075" s="69" t="s">
        <v>2173</v>
      </c>
      <c r="E3075" s="65">
        <f>IFERROR(VLOOKUP(C3075,Pivot!A:B,2,0),0)</f>
        <v>0</v>
      </c>
      <c r="F3075" s="65">
        <f>IFERROR(VLOOKUP(C3075,Pivot!A:C,3,0),0)</f>
        <v>0</v>
      </c>
    </row>
    <row r="3076" spans="1:6" x14ac:dyDescent="0.25">
      <c r="A3076" s="68" t="s">
        <v>103</v>
      </c>
      <c r="B3076" s="69">
        <v>491045648</v>
      </c>
      <c r="C3076" s="68">
        <v>8436045776198</v>
      </c>
      <c r="D3076" s="69" t="s">
        <v>2174</v>
      </c>
      <c r="E3076" s="65">
        <f>IFERROR(VLOOKUP(C3076,Pivot!A:B,2,0),0)</f>
        <v>0</v>
      </c>
      <c r="F3076" s="65">
        <f>IFERROR(VLOOKUP(C3076,Pivot!A:C,3,0),0)</f>
        <v>0</v>
      </c>
    </row>
    <row r="3077" spans="1:6" x14ac:dyDescent="0.25">
      <c r="A3077" s="68" t="s">
        <v>103</v>
      </c>
      <c r="B3077" s="69">
        <v>491045652</v>
      </c>
      <c r="C3077" s="68">
        <v>8436019594612</v>
      </c>
      <c r="D3077" s="69" t="s">
        <v>2175</v>
      </c>
      <c r="E3077" s="65">
        <f>IFERROR(VLOOKUP(C3077,Pivot!A:B,2,0),0)</f>
        <v>0</v>
      </c>
      <c r="F3077" s="65">
        <f>IFERROR(VLOOKUP(C3077,Pivot!A:C,3,0),0)</f>
        <v>0</v>
      </c>
    </row>
    <row r="3078" spans="1:6" x14ac:dyDescent="0.25">
      <c r="A3078" s="68" t="s">
        <v>103</v>
      </c>
      <c r="B3078" s="69">
        <v>491045654</v>
      </c>
      <c r="C3078" s="68">
        <v>8436019594636</v>
      </c>
      <c r="D3078" s="69" t="s">
        <v>2176</v>
      </c>
      <c r="E3078" s="65">
        <f>IFERROR(VLOOKUP(C3078,Pivot!A:B,2,0),0)</f>
        <v>0</v>
      </c>
      <c r="F3078" s="65">
        <f>IFERROR(VLOOKUP(C3078,Pivot!A:C,3,0),0)</f>
        <v>0</v>
      </c>
    </row>
    <row r="3079" spans="1:6" x14ac:dyDescent="0.25">
      <c r="A3079" s="68" t="s">
        <v>103</v>
      </c>
      <c r="B3079" s="69">
        <v>491046492</v>
      </c>
      <c r="C3079" s="68">
        <v>8003670829041</v>
      </c>
      <c r="D3079" s="69" t="s">
        <v>2177</v>
      </c>
      <c r="E3079" s="65">
        <f>IFERROR(VLOOKUP(C3079,Pivot!A:B,2,0),0)</f>
        <v>0</v>
      </c>
      <c r="F3079" s="65">
        <f>IFERROR(VLOOKUP(C3079,Pivot!A:C,3,0),0)</f>
        <v>0</v>
      </c>
    </row>
    <row r="3080" spans="1:6" x14ac:dyDescent="0.25">
      <c r="A3080" s="68" t="s">
        <v>103</v>
      </c>
      <c r="B3080" s="69">
        <v>491046504</v>
      </c>
      <c r="C3080" s="68">
        <v>630996140260</v>
      </c>
      <c r="D3080" s="69" t="s">
        <v>2178</v>
      </c>
      <c r="E3080" s="65">
        <f>IFERROR(VLOOKUP(C3080,Pivot!A:B,2,0),0)</f>
        <v>0</v>
      </c>
      <c r="F3080" s="65">
        <f>IFERROR(VLOOKUP(C3080,Pivot!A:C,3,0),0)</f>
        <v>0</v>
      </c>
    </row>
    <row r="3081" spans="1:6" x14ac:dyDescent="0.25">
      <c r="A3081" s="68" t="s">
        <v>103</v>
      </c>
      <c r="B3081" s="69">
        <v>491046528</v>
      </c>
      <c r="C3081" s="68">
        <v>3467452053126</v>
      </c>
      <c r="D3081" s="69" t="s">
        <v>2179</v>
      </c>
      <c r="E3081" s="65">
        <f>IFERROR(VLOOKUP(C3081,Pivot!A:B,2,0),0)</f>
        <v>0</v>
      </c>
      <c r="F3081" s="65">
        <f>IFERROR(VLOOKUP(C3081,Pivot!A:C,3,0),0)</f>
        <v>0</v>
      </c>
    </row>
    <row r="3082" spans="1:6" x14ac:dyDescent="0.25">
      <c r="A3082" s="68" t="s">
        <v>103</v>
      </c>
      <c r="B3082" s="69">
        <v>491046533</v>
      </c>
      <c r="C3082" s="68">
        <v>3467452053157</v>
      </c>
      <c r="D3082" s="69" t="s">
        <v>2180</v>
      </c>
      <c r="E3082" s="65">
        <f>IFERROR(VLOOKUP(C3082,Pivot!A:B,2,0),0)</f>
        <v>0</v>
      </c>
      <c r="F3082" s="65">
        <f>IFERROR(VLOOKUP(C3082,Pivot!A:C,3,0),0)</f>
        <v>0</v>
      </c>
    </row>
    <row r="3083" spans="1:6" x14ac:dyDescent="0.25">
      <c r="A3083" s="68" t="s">
        <v>103</v>
      </c>
      <c r="B3083" s="69">
        <v>491046554</v>
      </c>
      <c r="C3083" s="68">
        <v>3467452002452</v>
      </c>
      <c r="D3083" s="69" t="s">
        <v>2181</v>
      </c>
      <c r="E3083" s="65">
        <f>IFERROR(VLOOKUP(C3083,Pivot!A:B,2,0),0)</f>
        <v>0</v>
      </c>
      <c r="F3083" s="65">
        <f>IFERROR(VLOOKUP(C3083,Pivot!A:C,3,0),0)</f>
        <v>0</v>
      </c>
    </row>
    <row r="3084" spans="1:6" x14ac:dyDescent="0.25">
      <c r="A3084" s="68" t="s">
        <v>103</v>
      </c>
      <c r="B3084" s="69">
        <v>491051845</v>
      </c>
      <c r="C3084" s="68">
        <v>45557323554</v>
      </c>
      <c r="D3084" s="69" t="s">
        <v>2182</v>
      </c>
      <c r="E3084" s="65">
        <f>IFERROR(VLOOKUP(C3084,Pivot!A:B,2,0),0)</f>
        <v>0</v>
      </c>
      <c r="F3084" s="65">
        <f>IFERROR(VLOOKUP(C3084,Pivot!A:C,3,0),0)</f>
        <v>0</v>
      </c>
    </row>
    <row r="3085" spans="1:6" x14ac:dyDescent="0.25">
      <c r="A3085" s="68" t="s">
        <v>103</v>
      </c>
      <c r="B3085" s="69">
        <v>491051854</v>
      </c>
      <c r="C3085" s="68">
        <v>71662180157</v>
      </c>
      <c r="D3085" s="69" t="s">
        <v>2183</v>
      </c>
      <c r="E3085" s="65">
        <f>IFERROR(VLOOKUP(C3085,Pivot!A:B,2,0),0)</f>
        <v>0</v>
      </c>
      <c r="F3085" s="65">
        <f>IFERROR(VLOOKUP(C3085,Pivot!A:C,3,0),0)</f>
        <v>0</v>
      </c>
    </row>
    <row r="3086" spans="1:6" x14ac:dyDescent="0.25">
      <c r="A3086" s="68" t="s">
        <v>103</v>
      </c>
      <c r="B3086" s="69">
        <v>491051860</v>
      </c>
      <c r="C3086" s="68">
        <v>71662070311</v>
      </c>
      <c r="D3086" s="69" t="s">
        <v>2184</v>
      </c>
      <c r="E3086" s="65">
        <f>IFERROR(VLOOKUP(C3086,Pivot!A:B,2,0),0)</f>
        <v>0</v>
      </c>
      <c r="F3086" s="65">
        <f>IFERROR(VLOOKUP(C3086,Pivot!A:C,3,0),0)</f>
        <v>0</v>
      </c>
    </row>
    <row r="3087" spans="1:6" x14ac:dyDescent="0.25">
      <c r="A3087" s="68" t="s">
        <v>103</v>
      </c>
      <c r="B3087" s="69">
        <v>491051865</v>
      </c>
      <c r="C3087" s="68">
        <v>653569768746</v>
      </c>
      <c r="D3087" s="69" t="s">
        <v>2185</v>
      </c>
      <c r="E3087" s="65">
        <f>IFERROR(VLOOKUP(C3087,Pivot!A:B,2,0),0)</f>
        <v>0</v>
      </c>
      <c r="F3087" s="65">
        <f>IFERROR(VLOOKUP(C3087,Pivot!A:C,3,0),0)</f>
        <v>0</v>
      </c>
    </row>
    <row r="3088" spans="1:6" x14ac:dyDescent="0.25">
      <c r="A3088" s="68" t="s">
        <v>103</v>
      </c>
      <c r="B3088" s="69">
        <v>491052293</v>
      </c>
      <c r="C3088" s="68">
        <v>8906046940411</v>
      </c>
      <c r="D3088" s="69" t="s">
        <v>2186</v>
      </c>
      <c r="E3088" s="65">
        <f>IFERROR(VLOOKUP(C3088,Pivot!A:B,2,0),0)</f>
        <v>0</v>
      </c>
      <c r="F3088" s="65">
        <f>IFERROR(VLOOKUP(C3088,Pivot!A:C,3,0),0)</f>
        <v>0</v>
      </c>
    </row>
    <row r="3089" spans="1:6" x14ac:dyDescent="0.25">
      <c r="A3089" s="68" t="s">
        <v>103</v>
      </c>
      <c r="B3089" s="69">
        <v>491053605</v>
      </c>
      <c r="C3089" s="68">
        <v>4893351550203</v>
      </c>
      <c r="D3089" s="69" t="s">
        <v>2187</v>
      </c>
      <c r="E3089" s="65">
        <f>IFERROR(VLOOKUP(C3089,Pivot!A:B,2,0),0)</f>
        <v>0</v>
      </c>
      <c r="F3089" s="65">
        <f>IFERROR(VLOOKUP(C3089,Pivot!A:C,3,0),0)</f>
        <v>0</v>
      </c>
    </row>
    <row r="3090" spans="1:6" x14ac:dyDescent="0.25">
      <c r="A3090" s="68" t="s">
        <v>103</v>
      </c>
      <c r="B3090" s="69">
        <v>491053628</v>
      </c>
      <c r="C3090" s="68">
        <v>92389109030</v>
      </c>
      <c r="D3090" s="69" t="s">
        <v>2188</v>
      </c>
      <c r="E3090" s="65">
        <f>IFERROR(VLOOKUP(C3090,Pivot!A:B,2,0),0)</f>
        <v>0</v>
      </c>
      <c r="F3090" s="65">
        <f>IFERROR(VLOOKUP(C3090,Pivot!A:C,3,0),0)</f>
        <v>0</v>
      </c>
    </row>
    <row r="3091" spans="1:6" x14ac:dyDescent="0.25">
      <c r="A3091" s="68" t="s">
        <v>103</v>
      </c>
      <c r="B3091" s="69">
        <v>491053629</v>
      </c>
      <c r="C3091" s="68">
        <v>92389109108</v>
      </c>
      <c r="D3091" s="69" t="s">
        <v>2189</v>
      </c>
      <c r="E3091" s="65">
        <f>IFERROR(VLOOKUP(C3091,Pivot!A:B,2,0),0)</f>
        <v>0</v>
      </c>
      <c r="F3091" s="65">
        <f>IFERROR(VLOOKUP(C3091,Pivot!A:C,3,0),0)</f>
        <v>0</v>
      </c>
    </row>
    <row r="3092" spans="1:6" x14ac:dyDescent="0.25">
      <c r="A3092" s="68" t="s">
        <v>103</v>
      </c>
      <c r="B3092" s="69">
        <v>491053636</v>
      </c>
      <c r="C3092" s="68">
        <v>678643701365</v>
      </c>
      <c r="D3092" s="69" t="s">
        <v>2190</v>
      </c>
      <c r="E3092" s="65">
        <f>IFERROR(VLOOKUP(C3092,Pivot!A:B,2,0),0)</f>
        <v>0</v>
      </c>
      <c r="F3092" s="65">
        <f>IFERROR(VLOOKUP(C3092,Pivot!A:C,3,0),0)</f>
        <v>0</v>
      </c>
    </row>
    <row r="3093" spans="1:6" x14ac:dyDescent="0.25">
      <c r="A3093" s="68" t="s">
        <v>103</v>
      </c>
      <c r="B3093" s="69">
        <v>491053637</v>
      </c>
      <c r="C3093" s="68">
        <v>678643404778</v>
      </c>
      <c r="D3093" s="69" t="s">
        <v>2191</v>
      </c>
      <c r="E3093" s="65">
        <f>IFERROR(VLOOKUP(C3093,Pivot!A:B,2,0),0)</f>
        <v>0</v>
      </c>
      <c r="F3093" s="65">
        <f>IFERROR(VLOOKUP(C3093,Pivot!A:C,3,0),0)</f>
        <v>0</v>
      </c>
    </row>
    <row r="3094" spans="1:6" x14ac:dyDescent="0.25">
      <c r="A3094" s="68" t="s">
        <v>103</v>
      </c>
      <c r="B3094" s="69">
        <v>491053660</v>
      </c>
      <c r="C3094" s="68">
        <v>491053660</v>
      </c>
      <c r="D3094" s="69" t="s">
        <v>2192</v>
      </c>
      <c r="E3094" s="65">
        <f>IFERROR(VLOOKUP(C3094,Pivot!A:B,2,0),0)</f>
        <v>0</v>
      </c>
      <c r="F3094" s="65">
        <f>IFERROR(VLOOKUP(C3094,Pivot!A:C,3,0),0)</f>
        <v>0</v>
      </c>
    </row>
    <row r="3095" spans="1:6" x14ac:dyDescent="0.25">
      <c r="A3095" s="68" t="s">
        <v>103</v>
      </c>
      <c r="B3095" s="69">
        <v>491053660</v>
      </c>
      <c r="C3095" s="68">
        <v>746775166175</v>
      </c>
      <c r="D3095" s="69" t="s">
        <v>2192</v>
      </c>
      <c r="E3095" s="65">
        <f>IFERROR(VLOOKUP(C3095,Pivot!A:B,2,0),0)</f>
        <v>0</v>
      </c>
      <c r="F3095" s="65">
        <f>IFERROR(VLOOKUP(C3095,Pivot!A:C,3,0),0)</f>
        <v>0</v>
      </c>
    </row>
    <row r="3096" spans="1:6" x14ac:dyDescent="0.25">
      <c r="A3096" s="68" t="s">
        <v>103</v>
      </c>
      <c r="B3096" s="69">
        <v>491054991</v>
      </c>
      <c r="C3096" s="68">
        <v>8904141616774</v>
      </c>
      <c r="D3096" s="69" t="s">
        <v>2193</v>
      </c>
      <c r="E3096" s="65">
        <f>IFERROR(VLOOKUP(C3096,Pivot!A:B,2,0),0)</f>
        <v>0</v>
      </c>
      <c r="F3096" s="65">
        <f>IFERROR(VLOOKUP(C3096,Pivot!A:C,3,0),0)</f>
        <v>0</v>
      </c>
    </row>
    <row r="3097" spans="1:6" x14ac:dyDescent="0.25">
      <c r="A3097" s="68" t="s">
        <v>103</v>
      </c>
      <c r="B3097" s="69">
        <v>491054996</v>
      </c>
      <c r="C3097" s="68">
        <v>8904141616828</v>
      </c>
      <c r="D3097" s="69" t="s">
        <v>2194</v>
      </c>
      <c r="E3097" s="65">
        <f>IFERROR(VLOOKUP(C3097,Pivot!A:B,2,0),0)</f>
        <v>0</v>
      </c>
      <c r="F3097" s="65">
        <f>IFERROR(VLOOKUP(C3097,Pivot!A:C,3,0),0)</f>
        <v>0</v>
      </c>
    </row>
    <row r="3098" spans="1:6" x14ac:dyDescent="0.25">
      <c r="A3098" s="68" t="s">
        <v>103</v>
      </c>
      <c r="B3098" s="69">
        <v>491056051</v>
      </c>
      <c r="C3098" s="68">
        <v>6940351722142</v>
      </c>
      <c r="D3098" s="69" t="s">
        <v>2195</v>
      </c>
      <c r="E3098" s="65">
        <f>IFERROR(VLOOKUP(C3098,Pivot!A:B,2,0),0)</f>
        <v>0</v>
      </c>
      <c r="F3098" s="65">
        <f>IFERROR(VLOOKUP(C3098,Pivot!A:C,3,0),0)</f>
        <v>0</v>
      </c>
    </row>
    <row r="3099" spans="1:6" x14ac:dyDescent="0.25">
      <c r="A3099" s="68" t="s">
        <v>103</v>
      </c>
      <c r="B3099" s="69">
        <v>491056074</v>
      </c>
      <c r="C3099" s="68">
        <v>6940351721077</v>
      </c>
      <c r="D3099" s="69" t="s">
        <v>2196</v>
      </c>
      <c r="E3099" s="65">
        <f>IFERROR(VLOOKUP(C3099,Pivot!A:B,2,0),0)</f>
        <v>0</v>
      </c>
      <c r="F3099" s="65">
        <f>IFERROR(VLOOKUP(C3099,Pivot!A:C,3,0),0)</f>
        <v>0</v>
      </c>
    </row>
    <row r="3100" spans="1:6" x14ac:dyDescent="0.25">
      <c r="A3100" s="68" t="s">
        <v>103</v>
      </c>
      <c r="B3100" s="69">
        <v>491056075</v>
      </c>
      <c r="C3100" s="68">
        <v>6940351721398</v>
      </c>
      <c r="D3100" s="69" t="s">
        <v>2197</v>
      </c>
      <c r="E3100" s="65">
        <f>IFERROR(VLOOKUP(C3100,Pivot!A:B,2,0),0)</f>
        <v>0</v>
      </c>
      <c r="F3100" s="65">
        <f>IFERROR(VLOOKUP(C3100,Pivot!A:C,3,0),0)</f>
        <v>0</v>
      </c>
    </row>
    <row r="3101" spans="1:6" x14ac:dyDescent="0.25">
      <c r="A3101" s="68" t="s">
        <v>103</v>
      </c>
      <c r="B3101" s="69">
        <v>491056080</v>
      </c>
      <c r="C3101" s="68">
        <v>6940351726218</v>
      </c>
      <c r="D3101" s="69" t="s">
        <v>2198</v>
      </c>
      <c r="E3101" s="65">
        <f>IFERROR(VLOOKUP(C3101,Pivot!A:B,2,0),0)</f>
        <v>0</v>
      </c>
      <c r="F3101" s="65">
        <f>IFERROR(VLOOKUP(C3101,Pivot!A:C,3,0),0)</f>
        <v>0</v>
      </c>
    </row>
    <row r="3102" spans="1:6" x14ac:dyDescent="0.25">
      <c r="A3102" s="68" t="s">
        <v>103</v>
      </c>
      <c r="B3102" s="69">
        <v>491056089</v>
      </c>
      <c r="C3102" s="68">
        <v>6940351723545</v>
      </c>
      <c r="D3102" s="69" t="s">
        <v>2199</v>
      </c>
      <c r="E3102" s="65">
        <f>IFERROR(VLOOKUP(C3102,Pivot!A:B,2,0),0)</f>
        <v>0</v>
      </c>
      <c r="F3102" s="65">
        <f>IFERROR(VLOOKUP(C3102,Pivot!A:C,3,0),0)</f>
        <v>0</v>
      </c>
    </row>
    <row r="3103" spans="1:6" x14ac:dyDescent="0.25">
      <c r="A3103" s="68" t="s">
        <v>103</v>
      </c>
      <c r="B3103" s="69">
        <v>491056090</v>
      </c>
      <c r="C3103" s="68">
        <v>6940351725983</v>
      </c>
      <c r="D3103" s="69" t="s">
        <v>2200</v>
      </c>
      <c r="E3103" s="65">
        <f>IFERROR(VLOOKUP(C3103,Pivot!A:B,2,0),0)</f>
        <v>0</v>
      </c>
      <c r="F3103" s="65">
        <f>IFERROR(VLOOKUP(C3103,Pivot!A:C,3,0),0)</f>
        <v>0</v>
      </c>
    </row>
    <row r="3104" spans="1:6" x14ac:dyDescent="0.25">
      <c r="A3104" s="68" t="s">
        <v>103</v>
      </c>
      <c r="B3104" s="69">
        <v>491056097</v>
      </c>
      <c r="C3104" s="68">
        <v>4893156045980</v>
      </c>
      <c r="D3104" s="69" t="s">
        <v>2201</v>
      </c>
      <c r="E3104" s="65">
        <f>IFERROR(VLOOKUP(C3104,Pivot!A:B,2,0),0)</f>
        <v>0</v>
      </c>
      <c r="F3104" s="65">
        <f>IFERROR(VLOOKUP(C3104,Pivot!A:C,3,0),0)</f>
        <v>0</v>
      </c>
    </row>
    <row r="3105" spans="1:6" x14ac:dyDescent="0.25">
      <c r="A3105" s="68" t="s">
        <v>103</v>
      </c>
      <c r="B3105" s="69">
        <v>491056098</v>
      </c>
      <c r="C3105" s="68">
        <v>4893156045997</v>
      </c>
      <c r="D3105" s="69" t="s">
        <v>2202</v>
      </c>
      <c r="E3105" s="65">
        <f>IFERROR(VLOOKUP(C3105,Pivot!A:B,2,0),0)</f>
        <v>0</v>
      </c>
      <c r="F3105" s="65">
        <f>IFERROR(VLOOKUP(C3105,Pivot!A:C,3,0),0)</f>
        <v>0</v>
      </c>
    </row>
    <row r="3106" spans="1:6" x14ac:dyDescent="0.25">
      <c r="A3106" s="68" t="s">
        <v>103</v>
      </c>
      <c r="B3106" s="69">
        <v>491056142</v>
      </c>
      <c r="C3106" s="68">
        <v>4005556140190</v>
      </c>
      <c r="D3106" s="69" t="s">
        <v>2203</v>
      </c>
      <c r="E3106" s="65">
        <f>IFERROR(VLOOKUP(C3106,Pivot!A:B,2,0),0)</f>
        <v>0</v>
      </c>
      <c r="F3106" s="65">
        <f>IFERROR(VLOOKUP(C3106,Pivot!A:C,3,0),0)</f>
        <v>0</v>
      </c>
    </row>
    <row r="3107" spans="1:6" x14ac:dyDescent="0.25">
      <c r="A3107" s="68" t="s">
        <v>103</v>
      </c>
      <c r="B3107" s="69">
        <v>491056171</v>
      </c>
      <c r="C3107" s="68">
        <v>5015353400761</v>
      </c>
      <c r="D3107" s="69" t="s">
        <v>2204</v>
      </c>
      <c r="E3107" s="65">
        <f>IFERROR(VLOOKUP(C3107,Pivot!A:B,2,0),0)</f>
        <v>0</v>
      </c>
      <c r="F3107" s="65">
        <f>IFERROR(VLOOKUP(C3107,Pivot!A:C,3,0),0)</f>
        <v>0</v>
      </c>
    </row>
    <row r="3108" spans="1:6" x14ac:dyDescent="0.25">
      <c r="A3108" s="68" t="s">
        <v>103</v>
      </c>
      <c r="B3108" s="69">
        <v>491056174</v>
      </c>
      <c r="C3108" s="68">
        <v>27084969726</v>
      </c>
      <c r="D3108" s="69" t="s">
        <v>2205</v>
      </c>
      <c r="E3108" s="65">
        <f>IFERROR(VLOOKUP(C3108,Pivot!A:B,2,0),0)</f>
        <v>0</v>
      </c>
      <c r="F3108" s="65">
        <f>IFERROR(VLOOKUP(C3108,Pivot!A:C,3,0),0)</f>
        <v>0</v>
      </c>
    </row>
    <row r="3109" spans="1:6" x14ac:dyDescent="0.25">
      <c r="A3109" s="68" t="s">
        <v>103</v>
      </c>
      <c r="B3109" s="69">
        <v>491056176</v>
      </c>
      <c r="C3109" s="68">
        <v>5015353400808</v>
      </c>
      <c r="D3109" s="69" t="s">
        <v>2206</v>
      </c>
      <c r="E3109" s="65">
        <f>IFERROR(VLOOKUP(C3109,Pivot!A:B,2,0),0)</f>
        <v>0</v>
      </c>
      <c r="F3109" s="65">
        <f>IFERROR(VLOOKUP(C3109,Pivot!A:C,3,0),0)</f>
        <v>0</v>
      </c>
    </row>
    <row r="3110" spans="1:6" x14ac:dyDescent="0.25">
      <c r="A3110" s="68" t="s">
        <v>103</v>
      </c>
      <c r="B3110" s="69">
        <v>491056179</v>
      </c>
      <c r="C3110" s="68">
        <v>746775059897</v>
      </c>
      <c r="D3110" s="69" t="s">
        <v>2207</v>
      </c>
      <c r="E3110" s="65">
        <f>IFERROR(VLOOKUP(C3110,Pivot!A:B,2,0),0)</f>
        <v>0</v>
      </c>
      <c r="F3110" s="65">
        <f>IFERROR(VLOOKUP(C3110,Pivot!A:C,3,0),0)</f>
        <v>0</v>
      </c>
    </row>
    <row r="3111" spans="1:6" x14ac:dyDescent="0.25">
      <c r="A3111" s="68" t="s">
        <v>103</v>
      </c>
      <c r="B3111" s="69">
        <v>491056182</v>
      </c>
      <c r="C3111" s="68">
        <v>5015353400815</v>
      </c>
      <c r="D3111" s="69" t="s">
        <v>2208</v>
      </c>
      <c r="E3111" s="65">
        <f>IFERROR(VLOOKUP(C3111,Pivot!A:B,2,0),0)</f>
        <v>0</v>
      </c>
      <c r="F3111" s="65">
        <f>IFERROR(VLOOKUP(C3111,Pivot!A:C,3,0),0)</f>
        <v>0</v>
      </c>
    </row>
    <row r="3112" spans="1:6" x14ac:dyDescent="0.25">
      <c r="A3112" s="68" t="s">
        <v>103</v>
      </c>
      <c r="B3112" s="69">
        <v>491056183</v>
      </c>
      <c r="C3112" s="68">
        <v>491056183</v>
      </c>
      <c r="D3112" s="69" t="s">
        <v>2209</v>
      </c>
      <c r="E3112" s="65">
        <f>IFERROR(VLOOKUP(C3112,Pivot!A:B,2,0),0)</f>
        <v>0</v>
      </c>
      <c r="F3112" s="65">
        <f>IFERROR(VLOOKUP(C3112,Pivot!A:C,3,0),0)</f>
        <v>0</v>
      </c>
    </row>
    <row r="3113" spans="1:6" x14ac:dyDescent="0.25">
      <c r="A3113" s="68" t="s">
        <v>103</v>
      </c>
      <c r="B3113" s="69">
        <v>491056183</v>
      </c>
      <c r="C3113" s="68">
        <v>746775138011</v>
      </c>
      <c r="D3113" s="69" t="s">
        <v>2209</v>
      </c>
      <c r="E3113" s="65">
        <f>IFERROR(VLOOKUP(C3113,Pivot!A:B,2,0),0)</f>
        <v>0</v>
      </c>
      <c r="F3113" s="65">
        <f>IFERROR(VLOOKUP(C3113,Pivot!A:C,3,0),0)</f>
        <v>0</v>
      </c>
    </row>
    <row r="3114" spans="1:6" x14ac:dyDescent="0.25">
      <c r="A3114" s="68" t="s">
        <v>103</v>
      </c>
      <c r="B3114" s="69">
        <v>491056183</v>
      </c>
      <c r="C3114" s="68">
        <v>887961287479</v>
      </c>
      <c r="D3114" s="69" t="s">
        <v>2209</v>
      </c>
      <c r="E3114" s="65">
        <f>IFERROR(VLOOKUP(C3114,Pivot!A:B,2,0),0)</f>
        <v>0</v>
      </c>
      <c r="F3114" s="65">
        <f>IFERROR(VLOOKUP(C3114,Pivot!A:C,3,0),0)</f>
        <v>0</v>
      </c>
    </row>
    <row r="3115" spans="1:6" x14ac:dyDescent="0.25">
      <c r="A3115" s="68" t="s">
        <v>103</v>
      </c>
      <c r="B3115" s="69">
        <v>491056183</v>
      </c>
      <c r="C3115" s="68">
        <v>887961323313</v>
      </c>
      <c r="D3115" s="69" t="s">
        <v>2209</v>
      </c>
      <c r="E3115" s="65">
        <f>IFERROR(VLOOKUP(C3115,Pivot!A:B,2,0),0)</f>
        <v>0</v>
      </c>
      <c r="F3115" s="65">
        <f>IFERROR(VLOOKUP(C3115,Pivot!A:C,3,0),0)</f>
        <v>0</v>
      </c>
    </row>
    <row r="3116" spans="1:6" x14ac:dyDescent="0.25">
      <c r="A3116" s="68" t="s">
        <v>103</v>
      </c>
      <c r="B3116" s="69">
        <v>491056201</v>
      </c>
      <c r="C3116" s="68">
        <v>746775183806</v>
      </c>
      <c r="D3116" s="69" t="s">
        <v>2210</v>
      </c>
      <c r="E3116" s="65">
        <f>IFERROR(VLOOKUP(C3116,Pivot!A:B,2,0),0)</f>
        <v>0</v>
      </c>
      <c r="F3116" s="65">
        <f>IFERROR(VLOOKUP(C3116,Pivot!A:C,3,0),0)</f>
        <v>0</v>
      </c>
    </row>
    <row r="3117" spans="1:6" x14ac:dyDescent="0.25">
      <c r="A3117" s="68" t="s">
        <v>103</v>
      </c>
      <c r="B3117" s="69">
        <v>491056202</v>
      </c>
      <c r="C3117" s="68">
        <v>746775183820</v>
      </c>
      <c r="D3117" s="69" t="s">
        <v>2211</v>
      </c>
      <c r="E3117" s="65">
        <f>IFERROR(VLOOKUP(C3117,Pivot!A:B,2,0),0)</f>
        <v>0</v>
      </c>
      <c r="F3117" s="65">
        <f>IFERROR(VLOOKUP(C3117,Pivot!A:C,3,0),0)</f>
        <v>0</v>
      </c>
    </row>
    <row r="3118" spans="1:6" x14ac:dyDescent="0.25">
      <c r="A3118" s="68" t="s">
        <v>103</v>
      </c>
      <c r="B3118" s="69">
        <v>491056209</v>
      </c>
      <c r="C3118" s="68">
        <v>746775210854</v>
      </c>
      <c r="D3118" s="69" t="s">
        <v>2212</v>
      </c>
      <c r="E3118" s="65">
        <f>IFERROR(VLOOKUP(C3118,Pivot!A:B,2,0),0)</f>
        <v>0</v>
      </c>
      <c r="F3118" s="65">
        <f>IFERROR(VLOOKUP(C3118,Pivot!A:C,3,0),0)</f>
        <v>0</v>
      </c>
    </row>
    <row r="3119" spans="1:6" x14ac:dyDescent="0.25">
      <c r="A3119" s="68" t="s">
        <v>103</v>
      </c>
      <c r="B3119" s="69">
        <v>491056231</v>
      </c>
      <c r="C3119" s="68">
        <v>746775202262</v>
      </c>
      <c r="D3119" s="69" t="s">
        <v>2213</v>
      </c>
      <c r="E3119" s="65">
        <f>IFERROR(VLOOKUP(C3119,Pivot!A:B,2,0),0)</f>
        <v>0</v>
      </c>
      <c r="F3119" s="65">
        <f>IFERROR(VLOOKUP(C3119,Pivot!A:C,3,0),0)</f>
        <v>0</v>
      </c>
    </row>
    <row r="3120" spans="1:6" x14ac:dyDescent="0.25">
      <c r="A3120" s="68" t="s">
        <v>103</v>
      </c>
      <c r="B3120" s="69">
        <v>491056232</v>
      </c>
      <c r="C3120" s="68">
        <v>746775186050</v>
      </c>
      <c r="D3120" s="69" t="s">
        <v>2214</v>
      </c>
      <c r="E3120" s="65">
        <f>IFERROR(VLOOKUP(C3120,Pivot!A:B,2,0),0)</f>
        <v>0</v>
      </c>
      <c r="F3120" s="65">
        <f>IFERROR(VLOOKUP(C3120,Pivot!A:C,3,0),0)</f>
        <v>0</v>
      </c>
    </row>
    <row r="3121" spans="1:6" x14ac:dyDescent="0.25">
      <c r="A3121" s="68" t="s">
        <v>103</v>
      </c>
      <c r="B3121" s="69">
        <v>491056232</v>
      </c>
      <c r="C3121" s="68">
        <v>746775186067</v>
      </c>
      <c r="D3121" s="69" t="s">
        <v>2214</v>
      </c>
      <c r="E3121" s="65">
        <f>IFERROR(VLOOKUP(C3121,Pivot!A:B,2,0),0)</f>
        <v>0</v>
      </c>
      <c r="F3121" s="65">
        <f>IFERROR(VLOOKUP(C3121,Pivot!A:C,3,0),0)</f>
        <v>0</v>
      </c>
    </row>
    <row r="3122" spans="1:6" x14ac:dyDescent="0.25">
      <c r="A3122" s="68" t="s">
        <v>103</v>
      </c>
      <c r="B3122" s="69">
        <v>491056232</v>
      </c>
      <c r="C3122" s="68">
        <v>746775204471</v>
      </c>
      <c r="D3122" s="69" t="s">
        <v>2214</v>
      </c>
      <c r="E3122" s="65">
        <f>IFERROR(VLOOKUP(C3122,Pivot!A:B,2,0),0)</f>
        <v>0</v>
      </c>
      <c r="F3122" s="65">
        <f>IFERROR(VLOOKUP(C3122,Pivot!A:C,3,0),0)</f>
        <v>0</v>
      </c>
    </row>
    <row r="3123" spans="1:6" x14ac:dyDescent="0.25">
      <c r="A3123" s="68" t="s">
        <v>103</v>
      </c>
      <c r="B3123" s="69">
        <v>491056269</v>
      </c>
      <c r="C3123" s="68">
        <v>8903416300615</v>
      </c>
      <c r="D3123" s="69" t="s">
        <v>2215</v>
      </c>
      <c r="E3123" s="65">
        <f>IFERROR(VLOOKUP(C3123,Pivot!A:B,2,0),0)</f>
        <v>0</v>
      </c>
      <c r="F3123" s="65">
        <f>IFERROR(VLOOKUP(C3123,Pivot!A:C,3,0),0)</f>
        <v>0</v>
      </c>
    </row>
    <row r="3124" spans="1:6" x14ac:dyDescent="0.25">
      <c r="A3124" s="68" t="s">
        <v>103</v>
      </c>
      <c r="B3124" s="69">
        <v>491056285</v>
      </c>
      <c r="C3124" s="68">
        <v>8903416300844</v>
      </c>
      <c r="D3124" s="69" t="s">
        <v>2216</v>
      </c>
      <c r="E3124" s="65">
        <f>IFERROR(VLOOKUP(C3124,Pivot!A:B,2,0),0)</f>
        <v>0</v>
      </c>
      <c r="F3124" s="65">
        <f>IFERROR(VLOOKUP(C3124,Pivot!A:C,3,0),0)</f>
        <v>0</v>
      </c>
    </row>
    <row r="3125" spans="1:6" x14ac:dyDescent="0.25">
      <c r="A3125" s="68" t="s">
        <v>103</v>
      </c>
      <c r="B3125" s="69">
        <v>491061094</v>
      </c>
      <c r="C3125" s="68">
        <v>8906043140395</v>
      </c>
      <c r="D3125" s="69" t="s">
        <v>2217</v>
      </c>
      <c r="E3125" s="65">
        <f>IFERROR(VLOOKUP(C3125,Pivot!A:B,2,0),0)</f>
        <v>0</v>
      </c>
      <c r="F3125" s="65">
        <f>IFERROR(VLOOKUP(C3125,Pivot!A:C,3,0),0)</f>
        <v>0</v>
      </c>
    </row>
    <row r="3126" spans="1:6" x14ac:dyDescent="0.25">
      <c r="A3126" s="68" t="s">
        <v>103</v>
      </c>
      <c r="B3126" s="69">
        <v>491061581</v>
      </c>
      <c r="C3126" s="68">
        <v>5015353396811</v>
      </c>
      <c r="D3126" s="69" t="s">
        <v>2218</v>
      </c>
      <c r="E3126" s="65">
        <f>IFERROR(VLOOKUP(C3126,Pivot!A:B,2,0),0)</f>
        <v>0</v>
      </c>
      <c r="F3126" s="65">
        <f>IFERROR(VLOOKUP(C3126,Pivot!A:C,3,0),0)</f>
        <v>0</v>
      </c>
    </row>
    <row r="3127" spans="1:6" x14ac:dyDescent="0.25">
      <c r="A3127" s="68" t="s">
        <v>103</v>
      </c>
      <c r="B3127" s="69">
        <v>491061582</v>
      </c>
      <c r="C3127" s="68">
        <v>5015353396828</v>
      </c>
      <c r="D3127" s="69" t="s">
        <v>2219</v>
      </c>
      <c r="E3127" s="65">
        <f>IFERROR(VLOOKUP(C3127,Pivot!A:B,2,0),0)</f>
        <v>0</v>
      </c>
      <c r="F3127" s="65">
        <f>IFERROR(VLOOKUP(C3127,Pivot!A:C,3,0),0)</f>
        <v>0</v>
      </c>
    </row>
    <row r="3128" spans="1:6" x14ac:dyDescent="0.25">
      <c r="A3128" s="68" t="s">
        <v>103</v>
      </c>
      <c r="B3128" s="69">
        <v>491061583</v>
      </c>
      <c r="C3128" s="68">
        <v>5015353396804</v>
      </c>
      <c r="D3128" s="69" t="s">
        <v>2220</v>
      </c>
      <c r="E3128" s="65">
        <f>IFERROR(VLOOKUP(C3128,Pivot!A:B,2,0),0)</f>
        <v>0</v>
      </c>
      <c r="F3128" s="65">
        <f>IFERROR(VLOOKUP(C3128,Pivot!A:C,3,0),0)</f>
        <v>0</v>
      </c>
    </row>
    <row r="3129" spans="1:6" x14ac:dyDescent="0.25">
      <c r="A3129" s="68" t="s">
        <v>103</v>
      </c>
      <c r="B3129" s="69">
        <v>491061586</v>
      </c>
      <c r="C3129" s="68">
        <v>5015353397115</v>
      </c>
      <c r="D3129" s="69" t="s">
        <v>2221</v>
      </c>
      <c r="E3129" s="65">
        <f>IFERROR(VLOOKUP(C3129,Pivot!A:B,2,0),0)</f>
        <v>0</v>
      </c>
      <c r="F3129" s="65">
        <f>IFERROR(VLOOKUP(C3129,Pivot!A:C,3,0),0)</f>
        <v>0</v>
      </c>
    </row>
    <row r="3130" spans="1:6" x14ac:dyDescent="0.25">
      <c r="A3130" s="68" t="s">
        <v>103</v>
      </c>
      <c r="B3130" s="69">
        <v>491061589</v>
      </c>
      <c r="C3130" s="68">
        <v>5015353397153</v>
      </c>
      <c r="D3130" s="69" t="s">
        <v>2222</v>
      </c>
      <c r="E3130" s="65">
        <f>IFERROR(VLOOKUP(C3130,Pivot!A:B,2,0),0)</f>
        <v>0</v>
      </c>
      <c r="F3130" s="65">
        <f>IFERROR(VLOOKUP(C3130,Pivot!A:C,3,0),0)</f>
        <v>0</v>
      </c>
    </row>
    <row r="3131" spans="1:6" x14ac:dyDescent="0.25">
      <c r="A3131" s="68" t="s">
        <v>103</v>
      </c>
      <c r="B3131" s="69">
        <v>491061593</v>
      </c>
      <c r="C3131" s="68">
        <v>5015353397047</v>
      </c>
      <c r="D3131" s="69" t="s">
        <v>2223</v>
      </c>
      <c r="E3131" s="65">
        <f>IFERROR(VLOOKUP(C3131,Pivot!A:B,2,0),0)</f>
        <v>0</v>
      </c>
      <c r="F3131" s="65">
        <f>IFERROR(VLOOKUP(C3131,Pivot!A:C,3,0),0)</f>
        <v>0</v>
      </c>
    </row>
    <row r="3132" spans="1:6" x14ac:dyDescent="0.25">
      <c r="A3132" s="68" t="s">
        <v>103</v>
      </c>
      <c r="B3132" s="69">
        <v>491061617</v>
      </c>
      <c r="C3132" s="68">
        <v>746775210960</v>
      </c>
      <c r="D3132" s="69" t="s">
        <v>2224</v>
      </c>
      <c r="E3132" s="65">
        <f>IFERROR(VLOOKUP(C3132,Pivot!A:B,2,0),0)</f>
        <v>0</v>
      </c>
      <c r="F3132" s="65">
        <f>IFERROR(VLOOKUP(C3132,Pivot!A:C,3,0),0)</f>
        <v>0</v>
      </c>
    </row>
    <row r="3133" spans="1:6" x14ac:dyDescent="0.25">
      <c r="A3133" s="68" t="s">
        <v>103</v>
      </c>
      <c r="B3133" s="69">
        <v>491061635</v>
      </c>
      <c r="C3133" s="68">
        <v>746775234560</v>
      </c>
      <c r="D3133" s="69" t="s">
        <v>2225</v>
      </c>
      <c r="E3133" s="65">
        <f>IFERROR(VLOOKUP(C3133,Pivot!A:B,2,0),0)</f>
        <v>0</v>
      </c>
      <c r="F3133" s="65">
        <f>IFERROR(VLOOKUP(C3133,Pivot!A:C,3,0),0)</f>
        <v>0</v>
      </c>
    </row>
    <row r="3134" spans="1:6" x14ac:dyDescent="0.25">
      <c r="A3134" s="68" t="s">
        <v>103</v>
      </c>
      <c r="B3134" s="69">
        <v>491061637</v>
      </c>
      <c r="C3134" s="68">
        <v>746775234645</v>
      </c>
      <c r="D3134" s="69" t="s">
        <v>2226</v>
      </c>
      <c r="E3134" s="65">
        <f>IFERROR(VLOOKUP(C3134,Pivot!A:B,2,0),0)</f>
        <v>0</v>
      </c>
      <c r="F3134" s="65">
        <f>IFERROR(VLOOKUP(C3134,Pivot!A:C,3,0),0)</f>
        <v>0</v>
      </c>
    </row>
    <row r="3135" spans="1:6" x14ac:dyDescent="0.25">
      <c r="A3135" s="68" t="s">
        <v>103</v>
      </c>
      <c r="B3135" s="69">
        <v>491061639</v>
      </c>
      <c r="C3135" s="68">
        <v>746775263201</v>
      </c>
      <c r="D3135" s="69" t="s">
        <v>2227</v>
      </c>
      <c r="E3135" s="65">
        <f>IFERROR(VLOOKUP(C3135,Pivot!A:B,2,0),0)</f>
        <v>0</v>
      </c>
      <c r="F3135" s="65">
        <f>IFERROR(VLOOKUP(C3135,Pivot!A:C,3,0),0)</f>
        <v>0</v>
      </c>
    </row>
    <row r="3136" spans="1:6" x14ac:dyDescent="0.25">
      <c r="A3136" s="68" t="s">
        <v>103</v>
      </c>
      <c r="B3136" s="69">
        <v>491061647</v>
      </c>
      <c r="C3136" s="68">
        <v>5702014973350</v>
      </c>
      <c r="D3136" s="69" t="s">
        <v>2228</v>
      </c>
      <c r="E3136" s="65">
        <f>IFERROR(VLOOKUP(C3136,Pivot!A:B,2,0),0)</f>
        <v>0</v>
      </c>
      <c r="F3136" s="65">
        <f>IFERROR(VLOOKUP(C3136,Pivot!A:C,3,0),0)</f>
        <v>0</v>
      </c>
    </row>
    <row r="3137" spans="1:6" x14ac:dyDescent="0.25">
      <c r="A3137" s="68" t="s">
        <v>103</v>
      </c>
      <c r="B3137" s="69">
        <v>491061657</v>
      </c>
      <c r="C3137" s="68">
        <v>5702014973183</v>
      </c>
      <c r="D3137" s="69" t="s">
        <v>2229</v>
      </c>
      <c r="E3137" s="65">
        <f>IFERROR(VLOOKUP(C3137,Pivot!A:B,2,0),0)</f>
        <v>0</v>
      </c>
      <c r="F3137" s="65">
        <f>IFERROR(VLOOKUP(C3137,Pivot!A:C,3,0),0)</f>
        <v>0</v>
      </c>
    </row>
    <row r="3138" spans="1:6" x14ac:dyDescent="0.25">
      <c r="A3138" s="68" t="s">
        <v>103</v>
      </c>
      <c r="B3138" s="69">
        <v>491061719</v>
      </c>
      <c r="C3138" s="68">
        <v>5702014972063</v>
      </c>
      <c r="D3138" s="69" t="s">
        <v>2230</v>
      </c>
      <c r="E3138" s="65">
        <f>IFERROR(VLOOKUP(C3138,Pivot!A:B,2,0),0)</f>
        <v>0</v>
      </c>
      <c r="F3138" s="65">
        <f>IFERROR(VLOOKUP(C3138,Pivot!A:C,3,0),0)</f>
        <v>0</v>
      </c>
    </row>
    <row r="3139" spans="1:6" x14ac:dyDescent="0.25">
      <c r="A3139" s="68" t="s">
        <v>103</v>
      </c>
      <c r="B3139" s="69">
        <v>491061748</v>
      </c>
      <c r="C3139" s="68">
        <v>6942138950670</v>
      </c>
      <c r="D3139" s="69" t="s">
        <v>2231</v>
      </c>
      <c r="E3139" s="65">
        <f>IFERROR(VLOOKUP(C3139,Pivot!A:B,2,0),0)</f>
        <v>0</v>
      </c>
      <c r="F3139" s="65">
        <f>IFERROR(VLOOKUP(C3139,Pivot!A:C,3,0),0)</f>
        <v>0</v>
      </c>
    </row>
    <row r="3140" spans="1:6" x14ac:dyDescent="0.25">
      <c r="A3140" s="68" t="s">
        <v>103</v>
      </c>
      <c r="B3140" s="69">
        <v>491061758</v>
      </c>
      <c r="C3140" s="68">
        <v>6942138908633</v>
      </c>
      <c r="D3140" s="69" t="s">
        <v>2232</v>
      </c>
      <c r="E3140" s="65">
        <f>IFERROR(VLOOKUP(C3140,Pivot!A:B,2,0),0)</f>
        <v>0</v>
      </c>
      <c r="F3140" s="65">
        <f>IFERROR(VLOOKUP(C3140,Pivot!A:C,3,0),0)</f>
        <v>0</v>
      </c>
    </row>
    <row r="3141" spans="1:6" x14ac:dyDescent="0.25">
      <c r="A3141" s="68" t="s">
        <v>103</v>
      </c>
      <c r="B3141" s="69">
        <v>491061761</v>
      </c>
      <c r="C3141" s="68">
        <v>185970000301</v>
      </c>
      <c r="D3141" s="69" t="s">
        <v>2233</v>
      </c>
      <c r="E3141" s="65">
        <f>IFERROR(VLOOKUP(C3141,Pivot!A:B,2,0),0)</f>
        <v>0</v>
      </c>
      <c r="F3141" s="65">
        <f>IFERROR(VLOOKUP(C3141,Pivot!A:C,3,0),0)</f>
        <v>0</v>
      </c>
    </row>
    <row r="3142" spans="1:6" x14ac:dyDescent="0.25">
      <c r="A3142" s="68" t="s">
        <v>103</v>
      </c>
      <c r="B3142" s="69">
        <v>491061762</v>
      </c>
      <c r="C3142" s="68">
        <v>185970000608</v>
      </c>
      <c r="D3142" s="69" t="s">
        <v>2234</v>
      </c>
      <c r="E3142" s="65">
        <f>IFERROR(VLOOKUP(C3142,Pivot!A:B,2,0),0)</f>
        <v>0</v>
      </c>
      <c r="F3142" s="65">
        <f>IFERROR(VLOOKUP(C3142,Pivot!A:C,3,0),0)</f>
        <v>0</v>
      </c>
    </row>
    <row r="3143" spans="1:6" x14ac:dyDescent="0.25">
      <c r="A3143" s="68" t="s">
        <v>103</v>
      </c>
      <c r="B3143" s="69">
        <v>491061763</v>
      </c>
      <c r="C3143" s="68">
        <v>185970000202</v>
      </c>
      <c r="D3143" s="69" t="s">
        <v>2235</v>
      </c>
      <c r="E3143" s="65">
        <f>IFERROR(VLOOKUP(C3143,Pivot!A:B,2,0),0)</f>
        <v>0</v>
      </c>
      <c r="F3143" s="65">
        <f>IFERROR(VLOOKUP(C3143,Pivot!A:C,3,0),0)</f>
        <v>0</v>
      </c>
    </row>
    <row r="3144" spans="1:6" x14ac:dyDescent="0.25">
      <c r="A3144" s="68" t="s">
        <v>103</v>
      </c>
      <c r="B3144" s="69">
        <v>491061793</v>
      </c>
      <c r="C3144" s="68">
        <v>5015353396842</v>
      </c>
      <c r="D3144" s="69" t="s">
        <v>2236</v>
      </c>
      <c r="E3144" s="65">
        <f>IFERROR(VLOOKUP(C3144,Pivot!A:B,2,0),0)</f>
        <v>0</v>
      </c>
      <c r="F3144" s="65">
        <f>IFERROR(VLOOKUP(C3144,Pivot!A:C,3,0),0)</f>
        <v>0</v>
      </c>
    </row>
    <row r="3145" spans="1:6" x14ac:dyDescent="0.25">
      <c r="A3145" s="68" t="s">
        <v>103</v>
      </c>
      <c r="B3145" s="69">
        <v>491061796</v>
      </c>
      <c r="C3145" s="68">
        <v>5015353398815</v>
      </c>
      <c r="D3145" s="69" t="s">
        <v>2237</v>
      </c>
      <c r="E3145" s="65">
        <f>IFERROR(VLOOKUP(C3145,Pivot!A:B,2,0),0)</f>
        <v>0</v>
      </c>
      <c r="F3145" s="65">
        <f>IFERROR(VLOOKUP(C3145,Pivot!A:C,3,0),0)</f>
        <v>0</v>
      </c>
    </row>
    <row r="3146" spans="1:6" x14ac:dyDescent="0.25">
      <c r="A3146" s="68" t="s">
        <v>103</v>
      </c>
      <c r="B3146" s="69">
        <v>491061797</v>
      </c>
      <c r="C3146" s="68">
        <v>5015353398884</v>
      </c>
      <c r="D3146" s="69" t="s">
        <v>2238</v>
      </c>
      <c r="E3146" s="65">
        <f>IFERROR(VLOOKUP(C3146,Pivot!A:B,2,0),0)</f>
        <v>0</v>
      </c>
      <c r="F3146" s="65">
        <f>IFERROR(VLOOKUP(C3146,Pivot!A:C,3,0),0)</f>
        <v>0</v>
      </c>
    </row>
    <row r="3147" spans="1:6" x14ac:dyDescent="0.25">
      <c r="A3147" s="68" t="s">
        <v>103</v>
      </c>
      <c r="B3147" s="69">
        <v>491061802</v>
      </c>
      <c r="C3147" s="68">
        <v>5015353310169</v>
      </c>
      <c r="D3147" s="69" t="s">
        <v>2239</v>
      </c>
      <c r="E3147" s="65">
        <f>IFERROR(VLOOKUP(C3147,Pivot!A:B,2,0),0)</f>
        <v>0</v>
      </c>
      <c r="F3147" s="65">
        <f>IFERROR(VLOOKUP(C3147,Pivot!A:C,3,0),0)</f>
        <v>0</v>
      </c>
    </row>
    <row r="3148" spans="1:6" x14ac:dyDescent="0.25">
      <c r="A3148" s="68" t="s">
        <v>103</v>
      </c>
      <c r="B3148" s="69">
        <v>491061861</v>
      </c>
      <c r="C3148" s="68">
        <v>5015353298573</v>
      </c>
      <c r="D3148" s="69" t="s">
        <v>2240</v>
      </c>
      <c r="E3148" s="65">
        <f>IFERROR(VLOOKUP(C3148,Pivot!A:B,2,0),0)</f>
        <v>0</v>
      </c>
      <c r="F3148" s="65">
        <f>IFERROR(VLOOKUP(C3148,Pivot!A:C,3,0),0)</f>
        <v>0</v>
      </c>
    </row>
    <row r="3149" spans="1:6" x14ac:dyDescent="0.25">
      <c r="A3149" s="68" t="s">
        <v>103</v>
      </c>
      <c r="B3149" s="69">
        <v>491061868</v>
      </c>
      <c r="C3149" s="68">
        <v>5015353296432</v>
      </c>
      <c r="D3149" s="69" t="s">
        <v>2241</v>
      </c>
      <c r="E3149" s="65">
        <f>IFERROR(VLOOKUP(C3149,Pivot!A:B,2,0),0)</f>
        <v>0</v>
      </c>
      <c r="F3149" s="65">
        <f>IFERROR(VLOOKUP(C3149,Pivot!A:C,3,0),0)</f>
        <v>0</v>
      </c>
    </row>
    <row r="3150" spans="1:6" x14ac:dyDescent="0.25">
      <c r="A3150" s="68" t="s">
        <v>103</v>
      </c>
      <c r="B3150" s="69">
        <v>491061869</v>
      </c>
      <c r="C3150" s="68">
        <v>5015353400570</v>
      </c>
      <c r="D3150" s="69" t="s">
        <v>2242</v>
      </c>
      <c r="E3150" s="65">
        <f>IFERROR(VLOOKUP(C3150,Pivot!A:B,2,0),0)</f>
        <v>0</v>
      </c>
      <c r="F3150" s="65">
        <f>IFERROR(VLOOKUP(C3150,Pivot!A:C,3,0),0)</f>
        <v>0</v>
      </c>
    </row>
    <row r="3151" spans="1:6" x14ac:dyDescent="0.25">
      <c r="A3151" s="68" t="s">
        <v>103</v>
      </c>
      <c r="B3151" s="69">
        <v>491061873</v>
      </c>
      <c r="C3151" s="68">
        <v>5015353400846</v>
      </c>
      <c r="D3151" s="69" t="s">
        <v>2243</v>
      </c>
      <c r="E3151" s="65">
        <f>IFERROR(VLOOKUP(C3151,Pivot!A:B,2,0),0)</f>
        <v>0</v>
      </c>
      <c r="F3151" s="65">
        <f>IFERROR(VLOOKUP(C3151,Pivot!A:C,3,0),0)</f>
        <v>0</v>
      </c>
    </row>
    <row r="3152" spans="1:6" x14ac:dyDescent="0.25">
      <c r="A3152" s="68" t="s">
        <v>103</v>
      </c>
      <c r="B3152" s="69">
        <v>491061874</v>
      </c>
      <c r="C3152" s="68">
        <v>5015353400839</v>
      </c>
      <c r="D3152" s="69" t="s">
        <v>2244</v>
      </c>
      <c r="E3152" s="65">
        <f>IFERROR(VLOOKUP(C3152,Pivot!A:B,2,0),0)</f>
        <v>0</v>
      </c>
      <c r="F3152" s="65">
        <f>IFERROR(VLOOKUP(C3152,Pivot!A:C,3,0),0)</f>
        <v>0</v>
      </c>
    </row>
    <row r="3153" spans="1:6" x14ac:dyDescent="0.25">
      <c r="A3153" s="68" t="s">
        <v>103</v>
      </c>
      <c r="B3153" s="69">
        <v>491061875</v>
      </c>
      <c r="C3153" s="68">
        <v>491061875</v>
      </c>
      <c r="D3153" s="69" t="s">
        <v>2245</v>
      </c>
      <c r="E3153" s="65">
        <f>IFERROR(VLOOKUP(C3153,Pivot!A:B,2,0),0)</f>
        <v>0</v>
      </c>
      <c r="F3153" s="65">
        <f>IFERROR(VLOOKUP(C3153,Pivot!A:C,3,0),0)</f>
        <v>0</v>
      </c>
    </row>
    <row r="3154" spans="1:6" x14ac:dyDescent="0.25">
      <c r="A3154" s="68" t="s">
        <v>103</v>
      </c>
      <c r="B3154" s="69">
        <v>491061877</v>
      </c>
      <c r="C3154" s="68">
        <v>491061877</v>
      </c>
      <c r="D3154" s="69" t="s">
        <v>2246</v>
      </c>
      <c r="E3154" s="65">
        <f>IFERROR(VLOOKUP(C3154,Pivot!A:B,2,0),0)</f>
        <v>0</v>
      </c>
      <c r="F3154" s="65">
        <f>IFERROR(VLOOKUP(C3154,Pivot!A:C,3,0),0)</f>
        <v>0</v>
      </c>
    </row>
    <row r="3155" spans="1:6" x14ac:dyDescent="0.25">
      <c r="A3155" s="68" t="s">
        <v>103</v>
      </c>
      <c r="B3155" s="69">
        <v>491061877</v>
      </c>
      <c r="C3155" s="68">
        <v>8901867025774</v>
      </c>
      <c r="D3155" s="69" t="s">
        <v>2246</v>
      </c>
      <c r="E3155" s="65">
        <f>IFERROR(VLOOKUP(C3155,Pivot!A:B,2,0),0)</f>
        <v>0</v>
      </c>
      <c r="F3155" s="65">
        <f>IFERROR(VLOOKUP(C3155,Pivot!A:C,3,0),0)</f>
        <v>0</v>
      </c>
    </row>
    <row r="3156" spans="1:6" x14ac:dyDescent="0.25">
      <c r="A3156" s="68" t="s">
        <v>103</v>
      </c>
      <c r="B3156" s="69">
        <v>491061878</v>
      </c>
      <c r="C3156" s="68">
        <v>491061878</v>
      </c>
      <c r="D3156" s="69" t="s">
        <v>2247</v>
      </c>
      <c r="E3156" s="65">
        <f>IFERROR(VLOOKUP(C3156,Pivot!A:B,2,0),0)</f>
        <v>0</v>
      </c>
      <c r="F3156" s="65">
        <f>IFERROR(VLOOKUP(C3156,Pivot!A:C,3,0),0)</f>
        <v>0</v>
      </c>
    </row>
    <row r="3157" spans="1:6" x14ac:dyDescent="0.25">
      <c r="A3157" s="68" t="s">
        <v>103</v>
      </c>
      <c r="B3157" s="69">
        <v>491061883</v>
      </c>
      <c r="C3157" s="68">
        <v>491061883</v>
      </c>
      <c r="D3157" s="69" t="s">
        <v>2248</v>
      </c>
      <c r="E3157" s="65">
        <f>IFERROR(VLOOKUP(C3157,Pivot!A:B,2,0),0)</f>
        <v>0</v>
      </c>
      <c r="F3157" s="65">
        <f>IFERROR(VLOOKUP(C3157,Pivot!A:C,3,0),0)</f>
        <v>0</v>
      </c>
    </row>
    <row r="3158" spans="1:6" x14ac:dyDescent="0.25">
      <c r="A3158" s="68" t="s">
        <v>103</v>
      </c>
      <c r="B3158" s="69">
        <v>491061884</v>
      </c>
      <c r="C3158" s="68">
        <v>491061884</v>
      </c>
      <c r="D3158" s="69" t="s">
        <v>2249</v>
      </c>
      <c r="E3158" s="65">
        <f>IFERROR(VLOOKUP(C3158,Pivot!A:B,2,0),0)</f>
        <v>0</v>
      </c>
      <c r="F3158" s="65">
        <f>IFERROR(VLOOKUP(C3158,Pivot!A:C,3,0),0)</f>
        <v>0</v>
      </c>
    </row>
    <row r="3159" spans="1:6" x14ac:dyDescent="0.25">
      <c r="A3159" s="68" t="s">
        <v>103</v>
      </c>
      <c r="B3159" s="69">
        <v>491061886</v>
      </c>
      <c r="C3159" s="68">
        <v>491061886</v>
      </c>
      <c r="D3159" s="69" t="s">
        <v>2250</v>
      </c>
      <c r="E3159" s="65">
        <f>IFERROR(VLOOKUP(C3159,Pivot!A:B,2,0),0)</f>
        <v>0</v>
      </c>
      <c r="F3159" s="65">
        <f>IFERROR(VLOOKUP(C3159,Pivot!A:C,3,0),0)</f>
        <v>0</v>
      </c>
    </row>
    <row r="3160" spans="1:6" x14ac:dyDescent="0.25">
      <c r="A3160" s="68" t="s">
        <v>103</v>
      </c>
      <c r="B3160" s="69">
        <v>491061888</v>
      </c>
      <c r="C3160" s="68">
        <v>491061888</v>
      </c>
      <c r="D3160" s="69" t="s">
        <v>2251</v>
      </c>
      <c r="E3160" s="65">
        <f>IFERROR(VLOOKUP(C3160,Pivot!A:B,2,0),0)</f>
        <v>0</v>
      </c>
      <c r="F3160" s="65">
        <f>IFERROR(VLOOKUP(C3160,Pivot!A:C,3,0),0)</f>
        <v>0</v>
      </c>
    </row>
    <row r="3161" spans="1:6" x14ac:dyDescent="0.25">
      <c r="A3161" s="68" t="s">
        <v>103</v>
      </c>
      <c r="B3161" s="69">
        <v>491061889</v>
      </c>
      <c r="C3161" s="68">
        <v>491061889</v>
      </c>
      <c r="D3161" s="69" t="s">
        <v>2252</v>
      </c>
      <c r="E3161" s="65">
        <f>IFERROR(VLOOKUP(C3161,Pivot!A:B,2,0),0)</f>
        <v>0</v>
      </c>
      <c r="F3161" s="65">
        <f>IFERROR(VLOOKUP(C3161,Pivot!A:C,3,0),0)</f>
        <v>0</v>
      </c>
    </row>
    <row r="3162" spans="1:6" x14ac:dyDescent="0.25">
      <c r="A3162" s="68" t="s">
        <v>103</v>
      </c>
      <c r="B3162" s="69">
        <v>491061893</v>
      </c>
      <c r="C3162" s="68">
        <v>807648022483</v>
      </c>
      <c r="D3162" s="69" t="s">
        <v>2253</v>
      </c>
      <c r="E3162" s="65">
        <f>IFERROR(VLOOKUP(C3162,Pivot!A:B,2,0),0)</f>
        <v>0</v>
      </c>
      <c r="F3162" s="65">
        <f>IFERROR(VLOOKUP(C3162,Pivot!A:C,3,0),0)</f>
        <v>0</v>
      </c>
    </row>
    <row r="3163" spans="1:6" x14ac:dyDescent="0.25">
      <c r="A3163" s="68" t="s">
        <v>103</v>
      </c>
      <c r="B3163" s="69">
        <v>491061895</v>
      </c>
      <c r="C3163" s="68">
        <v>4006333024573</v>
      </c>
      <c r="D3163" s="69" t="s">
        <v>2254</v>
      </c>
      <c r="E3163" s="65">
        <f>IFERROR(VLOOKUP(C3163,Pivot!A:B,2,0),0)</f>
        <v>0</v>
      </c>
      <c r="F3163" s="65">
        <f>IFERROR(VLOOKUP(C3163,Pivot!A:C,3,0),0)</f>
        <v>0</v>
      </c>
    </row>
    <row r="3164" spans="1:6" x14ac:dyDescent="0.25">
      <c r="A3164" s="68" t="s">
        <v>103</v>
      </c>
      <c r="B3164" s="69">
        <v>491061907</v>
      </c>
      <c r="C3164" s="68">
        <v>4006592419967</v>
      </c>
      <c r="D3164" s="69" t="s">
        <v>2255</v>
      </c>
      <c r="E3164" s="65">
        <f>IFERROR(VLOOKUP(C3164,Pivot!A:B,2,0),0)</f>
        <v>0</v>
      </c>
      <c r="F3164" s="65">
        <f>IFERROR(VLOOKUP(C3164,Pivot!A:C,3,0),0)</f>
        <v>0</v>
      </c>
    </row>
    <row r="3165" spans="1:6" x14ac:dyDescent="0.25">
      <c r="A3165" s="68" t="s">
        <v>103</v>
      </c>
      <c r="B3165" s="69">
        <v>491061909</v>
      </c>
      <c r="C3165" s="68">
        <v>42499024068</v>
      </c>
      <c r="D3165" s="69" t="s">
        <v>2256</v>
      </c>
      <c r="E3165" s="65">
        <f>IFERROR(VLOOKUP(C3165,Pivot!A:B,2,0),0)</f>
        <v>0</v>
      </c>
      <c r="F3165" s="65">
        <f>IFERROR(VLOOKUP(C3165,Pivot!A:C,3,0),0)</f>
        <v>0</v>
      </c>
    </row>
    <row r="3166" spans="1:6" x14ac:dyDescent="0.25">
      <c r="A3166" s="68" t="s">
        <v>103</v>
      </c>
      <c r="B3166" s="69">
        <v>491061915</v>
      </c>
      <c r="C3166" s="68">
        <v>71662113131</v>
      </c>
      <c r="D3166" s="69" t="s">
        <v>2257</v>
      </c>
      <c r="E3166" s="65">
        <f>IFERROR(VLOOKUP(C3166,Pivot!A:B,2,0),0)</f>
        <v>0</v>
      </c>
      <c r="F3166" s="65">
        <f>IFERROR(VLOOKUP(C3166,Pivot!A:C,3,0),0)</f>
        <v>0</v>
      </c>
    </row>
    <row r="3167" spans="1:6" x14ac:dyDescent="0.25">
      <c r="A3167" s="68" t="s">
        <v>103</v>
      </c>
      <c r="B3167" s="69">
        <v>491061920</v>
      </c>
      <c r="C3167" s="68">
        <v>71662213060</v>
      </c>
      <c r="D3167" s="69" t="s">
        <v>2258</v>
      </c>
      <c r="E3167" s="65">
        <f>IFERROR(VLOOKUP(C3167,Pivot!A:B,2,0),0)</f>
        <v>0</v>
      </c>
      <c r="F3167" s="65">
        <f>IFERROR(VLOOKUP(C3167,Pivot!A:C,3,0),0)</f>
        <v>0</v>
      </c>
    </row>
    <row r="3168" spans="1:6" x14ac:dyDescent="0.25">
      <c r="A3168" s="68" t="s">
        <v>103</v>
      </c>
      <c r="B3168" s="69">
        <v>491061922</v>
      </c>
      <c r="C3168" s="68">
        <v>71662028558</v>
      </c>
      <c r="D3168" s="69" t="s">
        <v>2259</v>
      </c>
      <c r="E3168" s="65">
        <f>IFERROR(VLOOKUP(C3168,Pivot!A:B,2,0),0)</f>
        <v>0</v>
      </c>
      <c r="F3168" s="65">
        <f>IFERROR(VLOOKUP(C3168,Pivot!A:C,3,0),0)</f>
        <v>0</v>
      </c>
    </row>
    <row r="3169" spans="1:6" x14ac:dyDescent="0.25">
      <c r="A3169" s="68" t="s">
        <v>103</v>
      </c>
      <c r="B3169" s="69">
        <v>491061922</v>
      </c>
      <c r="C3169" s="68">
        <v>71662113001</v>
      </c>
      <c r="D3169" s="69" t="s">
        <v>2259</v>
      </c>
      <c r="E3169" s="65">
        <f>IFERROR(VLOOKUP(C3169,Pivot!A:B,2,0),0)</f>
        <v>0</v>
      </c>
      <c r="F3169" s="65">
        <f>IFERROR(VLOOKUP(C3169,Pivot!A:C,3,0),0)</f>
        <v>0</v>
      </c>
    </row>
    <row r="3170" spans="1:6" x14ac:dyDescent="0.25">
      <c r="A3170" s="68" t="s">
        <v>103</v>
      </c>
      <c r="B3170" s="69">
        <v>491061924</v>
      </c>
      <c r="C3170" s="68">
        <v>71662028565</v>
      </c>
      <c r="D3170" s="69" t="s">
        <v>2260</v>
      </c>
      <c r="E3170" s="65">
        <f>IFERROR(VLOOKUP(C3170,Pivot!A:B,2,0),0)</f>
        <v>0</v>
      </c>
      <c r="F3170" s="65">
        <f>IFERROR(VLOOKUP(C3170,Pivot!A:C,3,0),0)</f>
        <v>0</v>
      </c>
    </row>
    <row r="3171" spans="1:6" x14ac:dyDescent="0.25">
      <c r="A3171" s="68" t="s">
        <v>103</v>
      </c>
      <c r="B3171" s="69">
        <v>491061925</v>
      </c>
      <c r="C3171" s="68">
        <v>71662358075</v>
      </c>
      <c r="D3171" s="69" t="s">
        <v>2261</v>
      </c>
      <c r="E3171" s="65">
        <f>IFERROR(VLOOKUP(C3171,Pivot!A:B,2,0),0)</f>
        <v>0</v>
      </c>
      <c r="F3171" s="65">
        <f>IFERROR(VLOOKUP(C3171,Pivot!A:C,3,0),0)</f>
        <v>0</v>
      </c>
    </row>
    <row r="3172" spans="1:6" x14ac:dyDescent="0.25">
      <c r="A3172" s="68" t="s">
        <v>103</v>
      </c>
      <c r="B3172" s="69">
        <v>491061929</v>
      </c>
      <c r="C3172" s="68">
        <v>746775188788</v>
      </c>
      <c r="D3172" s="69" t="s">
        <v>2262</v>
      </c>
      <c r="E3172" s="65">
        <f>IFERROR(VLOOKUP(C3172,Pivot!A:B,2,0),0)</f>
        <v>0</v>
      </c>
      <c r="F3172" s="65">
        <f>IFERROR(VLOOKUP(C3172,Pivot!A:C,3,0),0)</f>
        <v>0</v>
      </c>
    </row>
    <row r="3173" spans="1:6" x14ac:dyDescent="0.25">
      <c r="A3173" s="68" t="s">
        <v>103</v>
      </c>
      <c r="B3173" s="69">
        <v>491061930</v>
      </c>
      <c r="C3173" s="68">
        <v>746775188856</v>
      </c>
      <c r="D3173" s="69" t="s">
        <v>2263</v>
      </c>
      <c r="E3173" s="65">
        <f>IFERROR(VLOOKUP(C3173,Pivot!A:B,2,0),0)</f>
        <v>0</v>
      </c>
      <c r="F3173" s="65">
        <f>IFERROR(VLOOKUP(C3173,Pivot!A:C,3,0),0)</f>
        <v>0</v>
      </c>
    </row>
    <row r="3174" spans="1:6" x14ac:dyDescent="0.25">
      <c r="A3174" s="68" t="s">
        <v>103</v>
      </c>
      <c r="B3174" s="69">
        <v>491061931</v>
      </c>
      <c r="C3174" s="68">
        <v>746775189020</v>
      </c>
      <c r="D3174" s="69" t="s">
        <v>2264</v>
      </c>
      <c r="E3174" s="65">
        <f>IFERROR(VLOOKUP(C3174,Pivot!A:B,2,0),0)</f>
        <v>0</v>
      </c>
      <c r="F3174" s="65">
        <f>IFERROR(VLOOKUP(C3174,Pivot!A:C,3,0),0)</f>
        <v>0</v>
      </c>
    </row>
    <row r="3175" spans="1:6" x14ac:dyDescent="0.25">
      <c r="A3175" s="68" t="s">
        <v>103</v>
      </c>
      <c r="B3175" s="69">
        <v>491061932</v>
      </c>
      <c r="C3175" s="68">
        <v>746775189112</v>
      </c>
      <c r="D3175" s="69" t="s">
        <v>2265</v>
      </c>
      <c r="E3175" s="65">
        <f>IFERROR(VLOOKUP(C3175,Pivot!A:B,2,0),0)</f>
        <v>0</v>
      </c>
      <c r="F3175" s="65">
        <f>IFERROR(VLOOKUP(C3175,Pivot!A:C,3,0),0)</f>
        <v>0</v>
      </c>
    </row>
    <row r="3176" spans="1:6" x14ac:dyDescent="0.25">
      <c r="A3176" s="68" t="s">
        <v>103</v>
      </c>
      <c r="B3176" s="69">
        <v>491061935</v>
      </c>
      <c r="C3176" s="68">
        <v>746775189150</v>
      </c>
      <c r="D3176" s="69" t="s">
        <v>2266</v>
      </c>
      <c r="E3176" s="65">
        <f>IFERROR(VLOOKUP(C3176,Pivot!A:B,2,0),0)</f>
        <v>0</v>
      </c>
      <c r="F3176" s="65">
        <f>IFERROR(VLOOKUP(C3176,Pivot!A:C,3,0),0)</f>
        <v>0</v>
      </c>
    </row>
    <row r="3177" spans="1:6" x14ac:dyDescent="0.25">
      <c r="A3177" s="68" t="s">
        <v>103</v>
      </c>
      <c r="B3177" s="69">
        <v>491063945</v>
      </c>
      <c r="C3177" s="68">
        <v>8006529246136</v>
      </c>
      <c r="D3177" s="69" t="s">
        <v>2267</v>
      </c>
      <c r="E3177" s="65">
        <f>IFERROR(VLOOKUP(C3177,Pivot!A:B,2,0),0)</f>
        <v>0</v>
      </c>
      <c r="F3177" s="65">
        <f>IFERROR(VLOOKUP(C3177,Pivot!A:C,3,0),0)</f>
        <v>0</v>
      </c>
    </row>
    <row r="3178" spans="1:6" x14ac:dyDescent="0.25">
      <c r="A3178" s="68" t="s">
        <v>103</v>
      </c>
      <c r="B3178" s="69">
        <v>491063956</v>
      </c>
      <c r="C3178" s="68">
        <v>8006529274115</v>
      </c>
      <c r="D3178" s="69" t="s">
        <v>2268</v>
      </c>
      <c r="E3178" s="65">
        <f>IFERROR(VLOOKUP(C3178,Pivot!A:B,2,0),0)</f>
        <v>0</v>
      </c>
      <c r="F3178" s="65">
        <f>IFERROR(VLOOKUP(C3178,Pivot!A:C,3,0),0)</f>
        <v>0</v>
      </c>
    </row>
    <row r="3179" spans="1:6" x14ac:dyDescent="0.25">
      <c r="A3179" s="68" t="s">
        <v>103</v>
      </c>
      <c r="B3179" s="69">
        <v>491063958</v>
      </c>
      <c r="C3179" s="68">
        <v>8006529299743</v>
      </c>
      <c r="D3179" s="69" t="s">
        <v>2269</v>
      </c>
      <c r="E3179" s="65">
        <f>IFERROR(VLOOKUP(C3179,Pivot!A:B,2,0),0)</f>
        <v>0</v>
      </c>
      <c r="F3179" s="65">
        <f>IFERROR(VLOOKUP(C3179,Pivot!A:C,3,0),0)</f>
        <v>0</v>
      </c>
    </row>
    <row r="3180" spans="1:6" x14ac:dyDescent="0.25">
      <c r="A3180" s="68" t="s">
        <v>103</v>
      </c>
      <c r="B3180" s="69">
        <v>491063959</v>
      </c>
      <c r="C3180" s="68">
        <v>8006529299781</v>
      </c>
      <c r="D3180" s="69" t="s">
        <v>2270</v>
      </c>
      <c r="E3180" s="65">
        <f>IFERROR(VLOOKUP(C3180,Pivot!A:B,2,0),0)</f>
        <v>0</v>
      </c>
      <c r="F3180" s="65">
        <f>IFERROR(VLOOKUP(C3180,Pivot!A:C,3,0),0)</f>
        <v>0</v>
      </c>
    </row>
    <row r="3181" spans="1:6" x14ac:dyDescent="0.25">
      <c r="A3181" s="68" t="s">
        <v>103</v>
      </c>
      <c r="B3181" s="69">
        <v>491063984</v>
      </c>
      <c r="C3181" s="68">
        <v>5060346730004</v>
      </c>
      <c r="D3181" s="69" t="s">
        <v>2271</v>
      </c>
      <c r="E3181" s="65">
        <f>IFERROR(VLOOKUP(C3181,Pivot!A:B,2,0),0)</f>
        <v>0</v>
      </c>
      <c r="F3181" s="65">
        <f>IFERROR(VLOOKUP(C3181,Pivot!A:C,3,0),0)</f>
        <v>0</v>
      </c>
    </row>
    <row r="3182" spans="1:6" x14ac:dyDescent="0.25">
      <c r="A3182" s="68" t="s">
        <v>103</v>
      </c>
      <c r="B3182" s="69">
        <v>491063985</v>
      </c>
      <c r="C3182" s="68">
        <v>8903539090042</v>
      </c>
      <c r="D3182" s="69" t="s">
        <v>2272</v>
      </c>
      <c r="E3182" s="65">
        <f>IFERROR(VLOOKUP(C3182,Pivot!A:B,2,0),0)</f>
        <v>0</v>
      </c>
      <c r="F3182" s="65">
        <f>IFERROR(VLOOKUP(C3182,Pivot!A:C,3,0),0)</f>
        <v>0</v>
      </c>
    </row>
    <row r="3183" spans="1:6" x14ac:dyDescent="0.25">
      <c r="A3183" s="68" t="s">
        <v>103</v>
      </c>
      <c r="B3183" s="69">
        <v>491063986</v>
      </c>
      <c r="C3183" s="68">
        <v>8903539090059</v>
      </c>
      <c r="D3183" s="69" t="s">
        <v>2273</v>
      </c>
      <c r="E3183" s="65">
        <f>IFERROR(VLOOKUP(C3183,Pivot!A:B,2,0),0)</f>
        <v>0</v>
      </c>
      <c r="F3183" s="65">
        <f>IFERROR(VLOOKUP(C3183,Pivot!A:C,3,0),0)</f>
        <v>0</v>
      </c>
    </row>
    <row r="3184" spans="1:6" x14ac:dyDescent="0.25">
      <c r="A3184" s="68" t="s">
        <v>103</v>
      </c>
      <c r="B3184" s="69">
        <v>491064015</v>
      </c>
      <c r="C3184" s="68">
        <v>630509249862</v>
      </c>
      <c r="D3184" s="69" t="s">
        <v>2274</v>
      </c>
      <c r="E3184" s="65">
        <f>IFERROR(VLOOKUP(C3184,Pivot!A:B,2,0),0)</f>
        <v>0</v>
      </c>
      <c r="F3184" s="65">
        <f>IFERROR(VLOOKUP(C3184,Pivot!A:C,3,0),0)</f>
        <v>0</v>
      </c>
    </row>
    <row r="3185" spans="1:6" x14ac:dyDescent="0.25">
      <c r="A3185" s="68" t="s">
        <v>103</v>
      </c>
      <c r="B3185" s="69">
        <v>491064015</v>
      </c>
      <c r="C3185" s="68">
        <v>630509458479</v>
      </c>
      <c r="D3185" s="69" t="s">
        <v>2274</v>
      </c>
      <c r="E3185" s="65">
        <f>IFERROR(VLOOKUP(C3185,Pivot!A:B,2,0),0)</f>
        <v>0</v>
      </c>
      <c r="F3185" s="65">
        <f>IFERROR(VLOOKUP(C3185,Pivot!A:C,3,0),0)</f>
        <v>0</v>
      </c>
    </row>
    <row r="3186" spans="1:6" x14ac:dyDescent="0.25">
      <c r="A3186" s="68" t="s">
        <v>103</v>
      </c>
      <c r="B3186" s="69">
        <v>491064015</v>
      </c>
      <c r="C3186" s="68">
        <v>630509803033</v>
      </c>
      <c r="D3186" s="69" t="s">
        <v>2274</v>
      </c>
      <c r="E3186" s="65">
        <f>IFERROR(VLOOKUP(C3186,Pivot!A:B,2,0),0)</f>
        <v>0</v>
      </c>
      <c r="F3186" s="65">
        <f>IFERROR(VLOOKUP(C3186,Pivot!A:C,3,0),0)</f>
        <v>0</v>
      </c>
    </row>
    <row r="3187" spans="1:6" x14ac:dyDescent="0.25">
      <c r="A3187" s="68" t="s">
        <v>103</v>
      </c>
      <c r="B3187" s="69">
        <v>491064015</v>
      </c>
      <c r="C3187" s="68">
        <v>653569769316</v>
      </c>
      <c r="D3187" s="69" t="s">
        <v>2274</v>
      </c>
      <c r="E3187" s="65">
        <f>IFERROR(VLOOKUP(C3187,Pivot!A:B,2,0),0)</f>
        <v>0</v>
      </c>
      <c r="F3187" s="65">
        <f>IFERROR(VLOOKUP(C3187,Pivot!A:C,3,0),0)</f>
        <v>0</v>
      </c>
    </row>
    <row r="3188" spans="1:6" x14ac:dyDescent="0.25">
      <c r="A3188" s="68" t="s">
        <v>103</v>
      </c>
      <c r="B3188" s="69">
        <v>491064022</v>
      </c>
      <c r="C3188" s="68">
        <v>45557323523</v>
      </c>
      <c r="D3188" s="69" t="s">
        <v>2275</v>
      </c>
      <c r="E3188" s="65">
        <f>IFERROR(VLOOKUP(C3188,Pivot!A:B,2,0),0)</f>
        <v>0</v>
      </c>
      <c r="F3188" s="65">
        <f>IFERROR(VLOOKUP(C3188,Pivot!A:C,3,0),0)</f>
        <v>0</v>
      </c>
    </row>
    <row r="3189" spans="1:6" x14ac:dyDescent="0.25">
      <c r="A3189" s="68" t="s">
        <v>103</v>
      </c>
      <c r="B3189" s="69">
        <v>491064024</v>
      </c>
      <c r="C3189" s="68">
        <v>45557326616</v>
      </c>
      <c r="D3189" s="69" t="s">
        <v>2276</v>
      </c>
      <c r="E3189" s="65">
        <f>IFERROR(VLOOKUP(C3189,Pivot!A:B,2,0),0)</f>
        <v>0</v>
      </c>
      <c r="F3189" s="65">
        <f>IFERROR(VLOOKUP(C3189,Pivot!A:C,3,0),0)</f>
        <v>0</v>
      </c>
    </row>
    <row r="3190" spans="1:6" x14ac:dyDescent="0.25">
      <c r="A3190" s="68" t="s">
        <v>103</v>
      </c>
      <c r="B3190" s="69">
        <v>491064029</v>
      </c>
      <c r="C3190" s="68">
        <v>4891813823599</v>
      </c>
      <c r="D3190" s="69" t="s">
        <v>2277</v>
      </c>
      <c r="E3190" s="65">
        <f>IFERROR(VLOOKUP(C3190,Pivot!A:B,2,0),0)</f>
        <v>0</v>
      </c>
      <c r="F3190" s="65">
        <f>IFERROR(VLOOKUP(C3190,Pivot!A:C,3,0),0)</f>
        <v>0</v>
      </c>
    </row>
    <row r="3191" spans="1:6" x14ac:dyDescent="0.25">
      <c r="A3191" s="68" t="s">
        <v>103</v>
      </c>
      <c r="B3191" s="69">
        <v>491064049</v>
      </c>
      <c r="C3191" s="68">
        <v>491064049</v>
      </c>
      <c r="D3191" s="69" t="s">
        <v>2278</v>
      </c>
      <c r="E3191" s="65">
        <f>IFERROR(VLOOKUP(C3191,Pivot!A:B,2,0),0)</f>
        <v>0</v>
      </c>
      <c r="F3191" s="65">
        <f>IFERROR(VLOOKUP(C3191,Pivot!A:C,3,0),0)</f>
        <v>0</v>
      </c>
    </row>
    <row r="3192" spans="1:6" x14ac:dyDescent="0.25">
      <c r="A3192" s="68" t="s">
        <v>103</v>
      </c>
      <c r="B3192" s="69">
        <v>491064059</v>
      </c>
      <c r="C3192" s="68">
        <v>3417761146033</v>
      </c>
      <c r="D3192" s="69" t="s">
        <v>2279</v>
      </c>
      <c r="E3192" s="65">
        <f>IFERROR(VLOOKUP(C3192,Pivot!A:B,2,0),0)</f>
        <v>0</v>
      </c>
      <c r="F3192" s="65">
        <f>IFERROR(VLOOKUP(C3192,Pivot!A:C,3,0),0)</f>
        <v>0</v>
      </c>
    </row>
    <row r="3193" spans="1:6" x14ac:dyDescent="0.25">
      <c r="A3193" s="68" t="s">
        <v>103</v>
      </c>
      <c r="B3193" s="69">
        <v>491064062</v>
      </c>
      <c r="C3193" s="68">
        <v>3417761374030</v>
      </c>
      <c r="D3193" s="69" t="s">
        <v>2280</v>
      </c>
      <c r="E3193" s="65">
        <f>IFERROR(VLOOKUP(C3193,Pivot!A:B,2,0),0)</f>
        <v>0</v>
      </c>
      <c r="F3193" s="65">
        <f>IFERROR(VLOOKUP(C3193,Pivot!A:C,3,0),0)</f>
        <v>0</v>
      </c>
    </row>
    <row r="3194" spans="1:6" x14ac:dyDescent="0.25">
      <c r="A3194" s="68" t="s">
        <v>103</v>
      </c>
      <c r="B3194" s="69">
        <v>491064064</v>
      </c>
      <c r="C3194" s="68">
        <v>3417761232033</v>
      </c>
      <c r="D3194" s="69" t="s">
        <v>2281</v>
      </c>
      <c r="E3194" s="65">
        <f>IFERROR(VLOOKUP(C3194,Pivot!A:B,2,0),0)</f>
        <v>0</v>
      </c>
      <c r="F3194" s="65">
        <f>IFERROR(VLOOKUP(C3194,Pivot!A:C,3,0),0)</f>
        <v>0</v>
      </c>
    </row>
    <row r="3195" spans="1:6" x14ac:dyDescent="0.25">
      <c r="A3195" s="68" t="s">
        <v>103</v>
      </c>
      <c r="B3195" s="69">
        <v>491064065</v>
      </c>
      <c r="C3195" s="68">
        <v>3417761178034</v>
      </c>
      <c r="D3195" s="69" t="s">
        <v>2282</v>
      </c>
      <c r="E3195" s="65">
        <f>IFERROR(VLOOKUP(C3195,Pivot!A:B,2,0),0)</f>
        <v>0</v>
      </c>
      <c r="F3195" s="65">
        <f>IFERROR(VLOOKUP(C3195,Pivot!A:C,3,0),0)</f>
        <v>0</v>
      </c>
    </row>
    <row r="3196" spans="1:6" x14ac:dyDescent="0.25">
      <c r="A3196" s="68" t="s">
        <v>103</v>
      </c>
      <c r="B3196" s="69">
        <v>491064078</v>
      </c>
      <c r="C3196" s="68">
        <v>3032161452005</v>
      </c>
      <c r="D3196" s="69" t="s">
        <v>2283</v>
      </c>
      <c r="E3196" s="65">
        <f>IFERROR(VLOOKUP(C3196,Pivot!A:B,2,0),0)</f>
        <v>0</v>
      </c>
      <c r="F3196" s="65">
        <f>IFERROR(VLOOKUP(C3196,Pivot!A:C,3,0),0)</f>
        <v>0</v>
      </c>
    </row>
    <row r="3197" spans="1:6" x14ac:dyDescent="0.25">
      <c r="A3197" s="68" t="s">
        <v>103</v>
      </c>
      <c r="B3197" s="69">
        <v>491064093</v>
      </c>
      <c r="C3197" s="68">
        <v>653569728160</v>
      </c>
      <c r="D3197" s="69" t="s">
        <v>2284</v>
      </c>
      <c r="E3197" s="65">
        <f>IFERROR(VLOOKUP(C3197,Pivot!A:B,2,0),0)</f>
        <v>0</v>
      </c>
      <c r="F3197" s="65">
        <f>IFERROR(VLOOKUP(C3197,Pivot!A:C,3,0),0)</f>
        <v>0</v>
      </c>
    </row>
    <row r="3198" spans="1:6" x14ac:dyDescent="0.25">
      <c r="A3198" s="68" t="s">
        <v>103</v>
      </c>
      <c r="B3198" s="69">
        <v>491064093</v>
      </c>
      <c r="C3198" s="68">
        <v>653569757931</v>
      </c>
      <c r="D3198" s="69" t="s">
        <v>2284</v>
      </c>
      <c r="E3198" s="65">
        <f>IFERROR(VLOOKUP(C3198,Pivot!A:B,2,0),0)</f>
        <v>0</v>
      </c>
      <c r="F3198" s="65">
        <f>IFERROR(VLOOKUP(C3198,Pivot!A:C,3,0),0)</f>
        <v>0</v>
      </c>
    </row>
    <row r="3199" spans="1:6" x14ac:dyDescent="0.25">
      <c r="A3199" s="68" t="s">
        <v>103</v>
      </c>
      <c r="B3199" s="69">
        <v>491064096</v>
      </c>
      <c r="C3199" s="68">
        <v>653569736295</v>
      </c>
      <c r="D3199" s="69" t="s">
        <v>2285</v>
      </c>
      <c r="E3199" s="65">
        <f>IFERROR(VLOOKUP(C3199,Pivot!A:B,2,0),0)</f>
        <v>0</v>
      </c>
      <c r="F3199" s="65">
        <f>IFERROR(VLOOKUP(C3199,Pivot!A:C,3,0),0)</f>
        <v>0</v>
      </c>
    </row>
    <row r="3200" spans="1:6" x14ac:dyDescent="0.25">
      <c r="A3200" s="68" t="s">
        <v>103</v>
      </c>
      <c r="B3200" s="69">
        <v>491064097</v>
      </c>
      <c r="C3200" s="68">
        <v>653569736301</v>
      </c>
      <c r="D3200" s="69" t="s">
        <v>2286</v>
      </c>
      <c r="E3200" s="65">
        <f>IFERROR(VLOOKUP(C3200,Pivot!A:B,2,0),0)</f>
        <v>0</v>
      </c>
      <c r="F3200" s="65">
        <f>IFERROR(VLOOKUP(C3200,Pivot!A:C,3,0),0)</f>
        <v>0</v>
      </c>
    </row>
    <row r="3201" spans="1:6" x14ac:dyDescent="0.25">
      <c r="A3201" s="68" t="s">
        <v>103</v>
      </c>
      <c r="B3201" s="69">
        <v>491064106</v>
      </c>
      <c r="C3201" s="68">
        <v>4548565178322</v>
      </c>
      <c r="D3201" s="69" t="s">
        <v>2287</v>
      </c>
      <c r="E3201" s="65">
        <f>IFERROR(VLOOKUP(C3201,Pivot!A:B,2,0),0)</f>
        <v>0</v>
      </c>
      <c r="F3201" s="65">
        <f>IFERROR(VLOOKUP(C3201,Pivot!A:C,3,0),0)</f>
        <v>0</v>
      </c>
    </row>
    <row r="3202" spans="1:6" x14ac:dyDescent="0.25">
      <c r="A3202" s="68" t="s">
        <v>103</v>
      </c>
      <c r="B3202" s="69">
        <v>491064123</v>
      </c>
      <c r="C3202" s="68">
        <v>43377940517</v>
      </c>
      <c r="D3202" s="69" t="s">
        <v>2288</v>
      </c>
      <c r="E3202" s="65">
        <f>IFERROR(VLOOKUP(C3202,Pivot!A:B,2,0),0)</f>
        <v>0</v>
      </c>
      <c r="F3202" s="65">
        <f>IFERROR(VLOOKUP(C3202,Pivot!A:C,3,0),0)</f>
        <v>0</v>
      </c>
    </row>
    <row r="3203" spans="1:6" x14ac:dyDescent="0.25">
      <c r="A3203" s="68" t="s">
        <v>103</v>
      </c>
      <c r="B3203" s="69">
        <v>491066356</v>
      </c>
      <c r="C3203" s="68">
        <v>90159812029</v>
      </c>
      <c r="D3203" s="69" t="s">
        <v>2289</v>
      </c>
      <c r="E3203" s="65">
        <f>IFERROR(VLOOKUP(C3203,Pivot!A:B,2,0),0)</f>
        <v>0</v>
      </c>
      <c r="F3203" s="65">
        <f>IFERROR(VLOOKUP(C3203,Pivot!A:C,3,0),0)</f>
        <v>0</v>
      </c>
    </row>
    <row r="3204" spans="1:6" x14ac:dyDescent="0.25">
      <c r="A3204" s="68" t="s">
        <v>103</v>
      </c>
      <c r="B3204" s="69">
        <v>491066358</v>
      </c>
      <c r="C3204" s="68">
        <v>90159811565</v>
      </c>
      <c r="D3204" s="69" t="s">
        <v>2290</v>
      </c>
      <c r="E3204" s="65">
        <f>IFERROR(VLOOKUP(C3204,Pivot!A:B,2,0),0)</f>
        <v>0</v>
      </c>
      <c r="F3204" s="65">
        <f>IFERROR(VLOOKUP(C3204,Pivot!A:C,3,0),0)</f>
        <v>0</v>
      </c>
    </row>
    <row r="3205" spans="1:6" x14ac:dyDescent="0.25">
      <c r="A3205" s="68" t="s">
        <v>103</v>
      </c>
      <c r="B3205" s="69">
        <v>491066359</v>
      </c>
      <c r="C3205" s="68">
        <v>90159811770</v>
      </c>
      <c r="D3205" s="69" t="s">
        <v>2291</v>
      </c>
      <c r="E3205" s="65">
        <f>IFERROR(VLOOKUP(C3205,Pivot!A:B,2,0),0)</f>
        <v>0</v>
      </c>
      <c r="F3205" s="65">
        <f>IFERROR(VLOOKUP(C3205,Pivot!A:C,3,0),0)</f>
        <v>0</v>
      </c>
    </row>
    <row r="3206" spans="1:6" x14ac:dyDescent="0.25">
      <c r="A3206" s="68" t="s">
        <v>103</v>
      </c>
      <c r="B3206" s="69">
        <v>491066361</v>
      </c>
      <c r="C3206" s="68">
        <v>708431192225</v>
      </c>
      <c r="D3206" s="69" t="s">
        <v>2292</v>
      </c>
      <c r="E3206" s="65">
        <f>IFERROR(VLOOKUP(C3206,Pivot!A:B,2,0),0)</f>
        <v>0</v>
      </c>
      <c r="F3206" s="65">
        <f>IFERROR(VLOOKUP(C3206,Pivot!A:C,3,0),0)</f>
        <v>0</v>
      </c>
    </row>
    <row r="3207" spans="1:6" x14ac:dyDescent="0.25">
      <c r="A3207" s="68" t="s">
        <v>103</v>
      </c>
      <c r="B3207" s="69">
        <v>491066361</v>
      </c>
      <c r="C3207" s="68">
        <v>8901736051378</v>
      </c>
      <c r="D3207" s="69" t="s">
        <v>2292</v>
      </c>
      <c r="E3207" s="65">
        <f>IFERROR(VLOOKUP(C3207,Pivot!A:B,2,0),0)</f>
        <v>0</v>
      </c>
      <c r="F3207" s="65">
        <f>IFERROR(VLOOKUP(C3207,Pivot!A:C,3,0),0)</f>
        <v>0</v>
      </c>
    </row>
    <row r="3208" spans="1:6" x14ac:dyDescent="0.25">
      <c r="A3208" s="68" t="s">
        <v>103</v>
      </c>
      <c r="B3208" s="69">
        <v>491068551</v>
      </c>
      <c r="C3208" s="68">
        <v>4006874018413</v>
      </c>
      <c r="D3208" s="69" t="s">
        <v>1669</v>
      </c>
      <c r="E3208" s="65">
        <f>IFERROR(VLOOKUP(C3208,Pivot!A:B,2,0),0)</f>
        <v>0</v>
      </c>
      <c r="F3208" s="65">
        <f>IFERROR(VLOOKUP(C3208,Pivot!A:C,3,0),0)</f>
        <v>0</v>
      </c>
    </row>
    <row r="3209" spans="1:6" x14ac:dyDescent="0.25">
      <c r="A3209" s="68" t="s">
        <v>103</v>
      </c>
      <c r="B3209" s="69">
        <v>491068553</v>
      </c>
      <c r="C3209" s="68">
        <v>4006874018673</v>
      </c>
      <c r="D3209" s="69" t="s">
        <v>2293</v>
      </c>
      <c r="E3209" s="65">
        <f>IFERROR(VLOOKUP(C3209,Pivot!A:B,2,0),0)</f>
        <v>0</v>
      </c>
      <c r="F3209" s="65">
        <f>IFERROR(VLOOKUP(C3209,Pivot!A:C,3,0),0)</f>
        <v>0</v>
      </c>
    </row>
    <row r="3210" spans="1:6" x14ac:dyDescent="0.25">
      <c r="A3210" s="68" t="s">
        <v>103</v>
      </c>
      <c r="B3210" s="69">
        <v>491068555</v>
      </c>
      <c r="C3210" s="68">
        <v>4006874018840</v>
      </c>
      <c r="D3210" s="69" t="s">
        <v>2294</v>
      </c>
      <c r="E3210" s="65">
        <f>IFERROR(VLOOKUP(C3210,Pivot!A:B,2,0),0)</f>
        <v>0</v>
      </c>
      <c r="F3210" s="65">
        <f>IFERROR(VLOOKUP(C3210,Pivot!A:C,3,0),0)</f>
        <v>0</v>
      </c>
    </row>
    <row r="3211" spans="1:6" x14ac:dyDescent="0.25">
      <c r="A3211" s="68" t="s">
        <v>103</v>
      </c>
      <c r="B3211" s="69">
        <v>491068572</v>
      </c>
      <c r="C3211" s="68">
        <v>4543112769763</v>
      </c>
      <c r="D3211" s="69" t="s">
        <v>2295</v>
      </c>
      <c r="E3211" s="65">
        <f>IFERROR(VLOOKUP(C3211,Pivot!A:B,2,0),0)</f>
        <v>0</v>
      </c>
      <c r="F3211" s="65">
        <f>IFERROR(VLOOKUP(C3211,Pivot!A:C,3,0),0)</f>
        <v>0</v>
      </c>
    </row>
    <row r="3212" spans="1:6" x14ac:dyDescent="0.25">
      <c r="A3212" s="68" t="s">
        <v>103</v>
      </c>
      <c r="B3212" s="69">
        <v>491068573</v>
      </c>
      <c r="C3212" s="68">
        <v>4543112769770</v>
      </c>
      <c r="D3212" s="69" t="s">
        <v>2296</v>
      </c>
      <c r="E3212" s="65">
        <f>IFERROR(VLOOKUP(C3212,Pivot!A:B,2,0),0)</f>
        <v>0</v>
      </c>
      <c r="F3212" s="65">
        <f>IFERROR(VLOOKUP(C3212,Pivot!A:C,3,0),0)</f>
        <v>0</v>
      </c>
    </row>
    <row r="3213" spans="1:6" x14ac:dyDescent="0.25">
      <c r="A3213" s="68" t="s">
        <v>103</v>
      </c>
      <c r="B3213" s="69">
        <v>491068574</v>
      </c>
      <c r="C3213" s="68">
        <v>4543112769787</v>
      </c>
      <c r="D3213" s="69" t="s">
        <v>2297</v>
      </c>
      <c r="E3213" s="65">
        <f>IFERROR(VLOOKUP(C3213,Pivot!A:B,2,0),0)</f>
        <v>0</v>
      </c>
      <c r="F3213" s="65">
        <f>IFERROR(VLOOKUP(C3213,Pivot!A:C,3,0),0)</f>
        <v>0</v>
      </c>
    </row>
    <row r="3214" spans="1:6" x14ac:dyDescent="0.25">
      <c r="A3214" s="68" t="s">
        <v>103</v>
      </c>
      <c r="B3214" s="69">
        <v>491068575</v>
      </c>
      <c r="C3214" s="68">
        <v>4543112769831</v>
      </c>
      <c r="D3214" s="69" t="s">
        <v>2298</v>
      </c>
      <c r="E3214" s="65">
        <f>IFERROR(VLOOKUP(C3214,Pivot!A:B,2,0),0)</f>
        <v>0</v>
      </c>
      <c r="F3214" s="65">
        <f>IFERROR(VLOOKUP(C3214,Pivot!A:C,3,0),0)</f>
        <v>0</v>
      </c>
    </row>
    <row r="3215" spans="1:6" x14ac:dyDescent="0.25">
      <c r="A3215" s="68" t="s">
        <v>103</v>
      </c>
      <c r="B3215" s="69">
        <v>491068576</v>
      </c>
      <c r="C3215" s="68">
        <v>4543112777188</v>
      </c>
      <c r="D3215" s="69" t="s">
        <v>2299</v>
      </c>
      <c r="E3215" s="65">
        <f>IFERROR(VLOOKUP(C3215,Pivot!A:B,2,0),0)</f>
        <v>0</v>
      </c>
      <c r="F3215" s="65">
        <f>IFERROR(VLOOKUP(C3215,Pivot!A:C,3,0),0)</f>
        <v>0</v>
      </c>
    </row>
    <row r="3216" spans="1:6" x14ac:dyDescent="0.25">
      <c r="A3216" s="68" t="s">
        <v>103</v>
      </c>
      <c r="B3216" s="69">
        <v>491068578</v>
      </c>
      <c r="C3216" s="68">
        <v>4543112769800</v>
      </c>
      <c r="D3216" s="69" t="s">
        <v>2300</v>
      </c>
      <c r="E3216" s="65">
        <f>IFERROR(VLOOKUP(C3216,Pivot!A:B,2,0),0)</f>
        <v>0</v>
      </c>
      <c r="F3216" s="65">
        <f>IFERROR(VLOOKUP(C3216,Pivot!A:C,3,0),0)</f>
        <v>0</v>
      </c>
    </row>
    <row r="3217" spans="1:6" x14ac:dyDescent="0.25">
      <c r="A3217" s="68" t="s">
        <v>103</v>
      </c>
      <c r="B3217" s="69">
        <v>491068579</v>
      </c>
      <c r="C3217" s="68">
        <v>4543112777201</v>
      </c>
      <c r="D3217" s="69" t="s">
        <v>2301</v>
      </c>
      <c r="E3217" s="65">
        <f>IFERROR(VLOOKUP(C3217,Pivot!A:B,2,0),0)</f>
        <v>0</v>
      </c>
      <c r="F3217" s="65">
        <f>IFERROR(VLOOKUP(C3217,Pivot!A:C,3,0),0)</f>
        <v>0</v>
      </c>
    </row>
    <row r="3218" spans="1:6" x14ac:dyDescent="0.25">
      <c r="A3218" s="68" t="s">
        <v>103</v>
      </c>
      <c r="B3218" s="69">
        <v>491068580</v>
      </c>
      <c r="C3218" s="68">
        <v>4543112777546</v>
      </c>
      <c r="D3218" s="69" t="s">
        <v>2302</v>
      </c>
      <c r="E3218" s="65">
        <f>IFERROR(VLOOKUP(C3218,Pivot!A:B,2,0),0)</f>
        <v>0</v>
      </c>
      <c r="F3218" s="65">
        <f>IFERROR(VLOOKUP(C3218,Pivot!A:C,3,0),0)</f>
        <v>0</v>
      </c>
    </row>
    <row r="3219" spans="1:6" x14ac:dyDescent="0.25">
      <c r="A3219" s="68" t="s">
        <v>103</v>
      </c>
      <c r="B3219" s="69">
        <v>491068583</v>
      </c>
      <c r="C3219" s="68">
        <v>5011666720312</v>
      </c>
      <c r="D3219" s="69" t="s">
        <v>2303</v>
      </c>
      <c r="E3219" s="65">
        <f>IFERROR(VLOOKUP(C3219,Pivot!A:B,2,0),0)</f>
        <v>0</v>
      </c>
      <c r="F3219" s="65">
        <f>IFERROR(VLOOKUP(C3219,Pivot!A:C,3,0),0)</f>
        <v>0</v>
      </c>
    </row>
    <row r="3220" spans="1:6" x14ac:dyDescent="0.25">
      <c r="A3220" s="68" t="s">
        <v>103</v>
      </c>
      <c r="B3220" s="69">
        <v>491068587</v>
      </c>
      <c r="C3220" s="68">
        <v>653569727620</v>
      </c>
      <c r="D3220" s="69" t="s">
        <v>2304</v>
      </c>
      <c r="E3220" s="65">
        <f>IFERROR(VLOOKUP(C3220,Pivot!A:B,2,0),0)</f>
        <v>0</v>
      </c>
      <c r="F3220" s="65">
        <f>IFERROR(VLOOKUP(C3220,Pivot!A:C,3,0),0)</f>
        <v>0</v>
      </c>
    </row>
    <row r="3221" spans="1:6" x14ac:dyDescent="0.25">
      <c r="A3221" s="68" t="s">
        <v>103</v>
      </c>
      <c r="B3221" s="69">
        <v>491068609</v>
      </c>
      <c r="C3221" s="68">
        <v>8901383702982</v>
      </c>
      <c r="D3221" s="69" t="s">
        <v>2305</v>
      </c>
      <c r="E3221" s="65">
        <f>IFERROR(VLOOKUP(C3221,Pivot!A:B,2,0),0)</f>
        <v>0</v>
      </c>
      <c r="F3221" s="65">
        <f>IFERROR(VLOOKUP(C3221,Pivot!A:C,3,0),0)</f>
        <v>0</v>
      </c>
    </row>
    <row r="3222" spans="1:6" x14ac:dyDescent="0.25">
      <c r="A3222" s="68" t="s">
        <v>103</v>
      </c>
      <c r="B3222" s="69">
        <v>491068612</v>
      </c>
      <c r="C3222" s="68">
        <v>813166010611</v>
      </c>
      <c r="D3222" s="69" t="s">
        <v>2306</v>
      </c>
      <c r="E3222" s="65">
        <f>IFERROR(VLOOKUP(C3222,Pivot!A:B,2,0),0)</f>
        <v>0</v>
      </c>
      <c r="F3222" s="65">
        <f>IFERROR(VLOOKUP(C3222,Pivot!A:C,3,0),0)</f>
        <v>0</v>
      </c>
    </row>
    <row r="3223" spans="1:6" x14ac:dyDescent="0.25">
      <c r="A3223" s="68" t="s">
        <v>103</v>
      </c>
      <c r="B3223" s="69">
        <v>491068613</v>
      </c>
      <c r="C3223" s="68">
        <v>813166010147</v>
      </c>
      <c r="D3223" s="69" t="s">
        <v>2307</v>
      </c>
      <c r="E3223" s="65">
        <f>IFERROR(VLOOKUP(C3223,Pivot!A:B,2,0),0)</f>
        <v>0</v>
      </c>
      <c r="F3223" s="65">
        <f>IFERROR(VLOOKUP(C3223,Pivot!A:C,3,0),0)</f>
        <v>0</v>
      </c>
    </row>
    <row r="3224" spans="1:6" x14ac:dyDescent="0.25">
      <c r="A3224" s="68" t="s">
        <v>103</v>
      </c>
      <c r="B3224" s="69">
        <v>491068615</v>
      </c>
      <c r="C3224" s="68">
        <v>813166010635</v>
      </c>
      <c r="D3224" s="69" t="s">
        <v>2308</v>
      </c>
      <c r="E3224" s="65">
        <f>IFERROR(VLOOKUP(C3224,Pivot!A:B,2,0),0)</f>
        <v>0</v>
      </c>
      <c r="F3224" s="65">
        <f>IFERROR(VLOOKUP(C3224,Pivot!A:C,3,0),0)</f>
        <v>0</v>
      </c>
    </row>
    <row r="3225" spans="1:6" x14ac:dyDescent="0.25">
      <c r="A3225" s="68" t="s">
        <v>103</v>
      </c>
      <c r="B3225" s="69">
        <v>491068623</v>
      </c>
      <c r="C3225" s="68">
        <v>4543112777287</v>
      </c>
      <c r="D3225" s="69" t="s">
        <v>2309</v>
      </c>
      <c r="E3225" s="65">
        <f>IFERROR(VLOOKUP(C3225,Pivot!A:B,2,0),0)</f>
        <v>0</v>
      </c>
      <c r="F3225" s="65">
        <f>IFERROR(VLOOKUP(C3225,Pivot!A:C,3,0),0)</f>
        <v>0</v>
      </c>
    </row>
    <row r="3226" spans="1:6" x14ac:dyDescent="0.25">
      <c r="A3226" s="68" t="s">
        <v>103</v>
      </c>
      <c r="B3226" s="69">
        <v>491068624</v>
      </c>
      <c r="C3226" s="68">
        <v>4543112777362</v>
      </c>
      <c r="D3226" s="69" t="s">
        <v>2310</v>
      </c>
      <c r="E3226" s="65">
        <f>IFERROR(VLOOKUP(C3226,Pivot!A:B,2,0),0)</f>
        <v>0</v>
      </c>
      <c r="F3226" s="65">
        <f>IFERROR(VLOOKUP(C3226,Pivot!A:C,3,0),0)</f>
        <v>0</v>
      </c>
    </row>
    <row r="3227" spans="1:6" x14ac:dyDescent="0.25">
      <c r="A3227" s="68" t="s">
        <v>103</v>
      </c>
      <c r="B3227" s="69">
        <v>491068629</v>
      </c>
      <c r="C3227" s="68">
        <v>731346019516</v>
      </c>
      <c r="D3227" s="69" t="s">
        <v>2311</v>
      </c>
      <c r="E3227" s="65">
        <f>IFERROR(VLOOKUP(C3227,Pivot!A:B,2,0),0)</f>
        <v>0</v>
      </c>
      <c r="F3227" s="65">
        <f>IFERROR(VLOOKUP(C3227,Pivot!A:C,3,0),0)</f>
        <v>0</v>
      </c>
    </row>
    <row r="3228" spans="1:6" x14ac:dyDescent="0.25">
      <c r="A3228" s="68" t="s">
        <v>103</v>
      </c>
      <c r="B3228" s="69">
        <v>491068636</v>
      </c>
      <c r="C3228" s="68">
        <v>6210149038503</v>
      </c>
      <c r="D3228" s="69" t="s">
        <v>2312</v>
      </c>
      <c r="E3228" s="65">
        <f>IFERROR(VLOOKUP(C3228,Pivot!A:B,2,0),0)</f>
        <v>0</v>
      </c>
      <c r="F3228" s="65">
        <f>IFERROR(VLOOKUP(C3228,Pivot!A:C,3,0),0)</f>
        <v>0</v>
      </c>
    </row>
    <row r="3229" spans="1:6" x14ac:dyDescent="0.25">
      <c r="A3229" s="68" t="s">
        <v>103</v>
      </c>
      <c r="B3229" s="69">
        <v>491068642</v>
      </c>
      <c r="C3229" s="68">
        <v>6210149038602</v>
      </c>
      <c r="D3229" s="69" t="s">
        <v>2313</v>
      </c>
      <c r="E3229" s="65">
        <f>IFERROR(VLOOKUP(C3229,Pivot!A:B,2,0),0)</f>
        <v>0</v>
      </c>
      <c r="F3229" s="65">
        <f>IFERROR(VLOOKUP(C3229,Pivot!A:C,3,0),0)</f>
        <v>0</v>
      </c>
    </row>
    <row r="3230" spans="1:6" x14ac:dyDescent="0.25">
      <c r="A3230" s="68" t="s">
        <v>103</v>
      </c>
      <c r="B3230" s="69">
        <v>491068642</v>
      </c>
      <c r="C3230" s="68">
        <v>6210149038619</v>
      </c>
      <c r="D3230" s="69" t="s">
        <v>2313</v>
      </c>
      <c r="E3230" s="65">
        <f>IFERROR(VLOOKUP(C3230,Pivot!A:B,2,0),0)</f>
        <v>0</v>
      </c>
      <c r="F3230" s="65">
        <f>IFERROR(VLOOKUP(C3230,Pivot!A:C,3,0),0)</f>
        <v>0</v>
      </c>
    </row>
    <row r="3231" spans="1:6" x14ac:dyDescent="0.25">
      <c r="A3231" s="68" t="s">
        <v>103</v>
      </c>
      <c r="B3231" s="69">
        <v>491068643</v>
      </c>
      <c r="C3231" s="68">
        <v>6210149038596</v>
      </c>
      <c r="D3231" s="69" t="s">
        <v>2314</v>
      </c>
      <c r="E3231" s="65">
        <f>IFERROR(VLOOKUP(C3231,Pivot!A:B,2,0),0)</f>
        <v>0</v>
      </c>
      <c r="F3231" s="65">
        <f>IFERROR(VLOOKUP(C3231,Pivot!A:C,3,0),0)</f>
        <v>0</v>
      </c>
    </row>
    <row r="3232" spans="1:6" x14ac:dyDescent="0.25">
      <c r="A3232" s="68" t="s">
        <v>103</v>
      </c>
      <c r="B3232" s="69">
        <v>491068644</v>
      </c>
      <c r="C3232" s="68">
        <v>6210149038589</v>
      </c>
      <c r="D3232" s="69" t="s">
        <v>2315</v>
      </c>
      <c r="E3232" s="65">
        <f>IFERROR(VLOOKUP(C3232,Pivot!A:B,2,0),0)</f>
        <v>0</v>
      </c>
      <c r="F3232" s="65">
        <f>IFERROR(VLOOKUP(C3232,Pivot!A:C,3,0),0)</f>
        <v>0</v>
      </c>
    </row>
    <row r="3233" spans="1:6" x14ac:dyDescent="0.25">
      <c r="A3233" s="68" t="s">
        <v>103</v>
      </c>
      <c r="B3233" s="69">
        <v>491068652</v>
      </c>
      <c r="C3233" s="68">
        <v>746775189167</v>
      </c>
      <c r="D3233" s="69" t="s">
        <v>2316</v>
      </c>
      <c r="E3233" s="65">
        <f>IFERROR(VLOOKUP(C3233,Pivot!A:B,2,0),0)</f>
        <v>0</v>
      </c>
      <c r="F3233" s="65">
        <f>IFERROR(VLOOKUP(C3233,Pivot!A:C,3,0),0)</f>
        <v>0</v>
      </c>
    </row>
    <row r="3234" spans="1:6" x14ac:dyDescent="0.25">
      <c r="A3234" s="68" t="s">
        <v>103</v>
      </c>
      <c r="B3234" s="69">
        <v>491068652</v>
      </c>
      <c r="C3234" s="68">
        <v>746775189174</v>
      </c>
      <c r="D3234" s="69" t="s">
        <v>2316</v>
      </c>
      <c r="E3234" s="65">
        <f>IFERROR(VLOOKUP(C3234,Pivot!A:B,2,0),0)</f>
        <v>0</v>
      </c>
      <c r="F3234" s="65">
        <f>IFERROR(VLOOKUP(C3234,Pivot!A:C,3,0),0)</f>
        <v>0</v>
      </c>
    </row>
    <row r="3235" spans="1:6" x14ac:dyDescent="0.25">
      <c r="A3235" s="68" t="s">
        <v>103</v>
      </c>
      <c r="B3235" s="69">
        <v>491068652</v>
      </c>
      <c r="C3235" s="68">
        <v>746775189198</v>
      </c>
      <c r="D3235" s="69" t="s">
        <v>2316</v>
      </c>
      <c r="E3235" s="65">
        <f>IFERROR(VLOOKUP(C3235,Pivot!A:B,2,0),0)</f>
        <v>0</v>
      </c>
      <c r="F3235" s="65">
        <f>IFERROR(VLOOKUP(C3235,Pivot!A:C,3,0),0)</f>
        <v>0</v>
      </c>
    </row>
    <row r="3236" spans="1:6" x14ac:dyDescent="0.25">
      <c r="A3236" s="68" t="s">
        <v>103</v>
      </c>
      <c r="B3236" s="69">
        <v>491068652</v>
      </c>
      <c r="C3236" s="68">
        <v>746775189204</v>
      </c>
      <c r="D3236" s="69" t="s">
        <v>2316</v>
      </c>
      <c r="E3236" s="65">
        <f>IFERROR(VLOOKUP(C3236,Pivot!A:B,2,0),0)</f>
        <v>0</v>
      </c>
      <c r="F3236" s="65">
        <f>IFERROR(VLOOKUP(C3236,Pivot!A:C,3,0),0)</f>
        <v>0</v>
      </c>
    </row>
    <row r="3237" spans="1:6" x14ac:dyDescent="0.25">
      <c r="A3237" s="68" t="s">
        <v>103</v>
      </c>
      <c r="B3237" s="69">
        <v>491068662</v>
      </c>
      <c r="C3237" s="68">
        <v>778988986493</v>
      </c>
      <c r="D3237" s="69" t="s">
        <v>2317</v>
      </c>
      <c r="E3237" s="65">
        <f>IFERROR(VLOOKUP(C3237,Pivot!A:B,2,0),0)</f>
        <v>0</v>
      </c>
      <c r="F3237" s="65">
        <f>IFERROR(VLOOKUP(C3237,Pivot!A:C,3,0),0)</f>
        <v>0</v>
      </c>
    </row>
    <row r="3238" spans="1:6" x14ac:dyDescent="0.25">
      <c r="A3238" s="68" t="s">
        <v>103</v>
      </c>
      <c r="B3238" s="69">
        <v>491068663</v>
      </c>
      <c r="C3238" s="68">
        <v>778988995631</v>
      </c>
      <c r="D3238" s="69" t="s">
        <v>2318</v>
      </c>
      <c r="E3238" s="65">
        <f>IFERROR(VLOOKUP(C3238,Pivot!A:B,2,0),0)</f>
        <v>0</v>
      </c>
      <c r="F3238" s="65">
        <f>IFERROR(VLOOKUP(C3238,Pivot!A:C,3,0),0)</f>
        <v>0</v>
      </c>
    </row>
    <row r="3239" spans="1:6" x14ac:dyDescent="0.25">
      <c r="A3239" s="68" t="s">
        <v>103</v>
      </c>
      <c r="B3239" s="69">
        <v>491068666</v>
      </c>
      <c r="C3239" s="68">
        <v>778988997017</v>
      </c>
      <c r="D3239" s="69" t="s">
        <v>2319</v>
      </c>
      <c r="E3239" s="65">
        <f>IFERROR(VLOOKUP(C3239,Pivot!A:B,2,0),0)</f>
        <v>0</v>
      </c>
      <c r="F3239" s="65">
        <f>IFERROR(VLOOKUP(C3239,Pivot!A:C,3,0),0)</f>
        <v>0</v>
      </c>
    </row>
    <row r="3240" spans="1:6" x14ac:dyDescent="0.25">
      <c r="A3240" s="68" t="s">
        <v>103</v>
      </c>
      <c r="B3240" s="69">
        <v>491068668</v>
      </c>
      <c r="C3240" s="68">
        <v>735282103223</v>
      </c>
      <c r="D3240" s="69" t="s">
        <v>2320</v>
      </c>
      <c r="E3240" s="65">
        <f>IFERROR(VLOOKUP(C3240,Pivot!A:B,2,0),0)</f>
        <v>0</v>
      </c>
      <c r="F3240" s="65">
        <f>IFERROR(VLOOKUP(C3240,Pivot!A:C,3,0),0)</f>
        <v>0</v>
      </c>
    </row>
    <row r="3241" spans="1:6" x14ac:dyDescent="0.25">
      <c r="A3241" s="68" t="s">
        <v>103</v>
      </c>
      <c r="B3241" s="69">
        <v>491068671</v>
      </c>
      <c r="C3241" s="68">
        <v>735282143281</v>
      </c>
      <c r="D3241" s="69" t="s">
        <v>2321</v>
      </c>
      <c r="E3241" s="65">
        <f>IFERROR(VLOOKUP(C3241,Pivot!A:B,2,0),0)</f>
        <v>0</v>
      </c>
      <c r="F3241" s="65">
        <f>IFERROR(VLOOKUP(C3241,Pivot!A:C,3,0),0)</f>
        <v>0</v>
      </c>
    </row>
    <row r="3242" spans="1:6" x14ac:dyDescent="0.25">
      <c r="A3242" s="68" t="s">
        <v>103</v>
      </c>
      <c r="B3242" s="69">
        <v>491068672</v>
      </c>
      <c r="C3242" s="68">
        <v>735282143298</v>
      </c>
      <c r="D3242" s="69" t="s">
        <v>2322</v>
      </c>
      <c r="E3242" s="65">
        <f>IFERROR(VLOOKUP(C3242,Pivot!A:B,2,0),0)</f>
        <v>0</v>
      </c>
      <c r="F3242" s="65">
        <f>IFERROR(VLOOKUP(C3242,Pivot!A:C,3,0),0)</f>
        <v>0</v>
      </c>
    </row>
    <row r="3243" spans="1:6" x14ac:dyDescent="0.25">
      <c r="A3243" s="68" t="s">
        <v>103</v>
      </c>
      <c r="B3243" s="69">
        <v>491068675</v>
      </c>
      <c r="C3243" s="68">
        <v>735282232077</v>
      </c>
      <c r="D3243" s="69" t="s">
        <v>2323</v>
      </c>
      <c r="E3243" s="65">
        <f>IFERROR(VLOOKUP(C3243,Pivot!A:B,2,0),0)</f>
        <v>0</v>
      </c>
      <c r="F3243" s="65">
        <f>IFERROR(VLOOKUP(C3243,Pivot!A:C,3,0),0)</f>
        <v>0</v>
      </c>
    </row>
    <row r="3244" spans="1:6" x14ac:dyDescent="0.25">
      <c r="A3244" s="68" t="s">
        <v>103</v>
      </c>
      <c r="B3244" s="69">
        <v>491068676</v>
      </c>
      <c r="C3244" s="68">
        <v>735282103049</v>
      </c>
      <c r="D3244" s="69" t="s">
        <v>2324</v>
      </c>
      <c r="E3244" s="65">
        <f>IFERROR(VLOOKUP(C3244,Pivot!A:B,2,0),0)</f>
        <v>0</v>
      </c>
      <c r="F3244" s="65">
        <f>IFERROR(VLOOKUP(C3244,Pivot!A:C,3,0),0)</f>
        <v>0</v>
      </c>
    </row>
    <row r="3245" spans="1:6" x14ac:dyDescent="0.25">
      <c r="A3245" s="68" t="s">
        <v>103</v>
      </c>
      <c r="B3245" s="69">
        <v>491068678</v>
      </c>
      <c r="C3245" s="68">
        <v>735282112430</v>
      </c>
      <c r="D3245" s="69" t="s">
        <v>2325</v>
      </c>
      <c r="E3245" s="65">
        <f>IFERROR(VLOOKUP(C3245,Pivot!A:B,2,0),0)</f>
        <v>0</v>
      </c>
      <c r="F3245" s="65">
        <f>IFERROR(VLOOKUP(C3245,Pivot!A:C,3,0),0)</f>
        <v>0</v>
      </c>
    </row>
    <row r="3246" spans="1:6" x14ac:dyDescent="0.25">
      <c r="A3246" s="68" t="s">
        <v>103</v>
      </c>
      <c r="B3246" s="69">
        <v>491068679</v>
      </c>
      <c r="C3246" s="68">
        <v>735282240256</v>
      </c>
      <c r="D3246" s="69" t="s">
        <v>2326</v>
      </c>
      <c r="E3246" s="65">
        <f>IFERROR(VLOOKUP(C3246,Pivot!A:B,2,0),0)</f>
        <v>0</v>
      </c>
      <c r="F3246" s="65">
        <f>IFERROR(VLOOKUP(C3246,Pivot!A:C,3,0),0)</f>
        <v>0</v>
      </c>
    </row>
    <row r="3247" spans="1:6" x14ac:dyDescent="0.25">
      <c r="A3247" s="68" t="s">
        <v>103</v>
      </c>
      <c r="B3247" s="69">
        <v>491068681</v>
      </c>
      <c r="C3247" s="68">
        <v>735282114038</v>
      </c>
      <c r="D3247" s="69" t="s">
        <v>2327</v>
      </c>
      <c r="E3247" s="65">
        <f>IFERROR(VLOOKUP(C3247,Pivot!A:B,2,0),0)</f>
        <v>0</v>
      </c>
      <c r="F3247" s="65">
        <f>IFERROR(VLOOKUP(C3247,Pivot!A:C,3,0),0)</f>
        <v>0</v>
      </c>
    </row>
    <row r="3248" spans="1:6" x14ac:dyDescent="0.25">
      <c r="A3248" s="68" t="s">
        <v>103</v>
      </c>
      <c r="B3248" s="69">
        <v>491070084</v>
      </c>
      <c r="C3248" s="68">
        <v>9005033626693</v>
      </c>
      <c r="D3248" s="69" t="s">
        <v>2328</v>
      </c>
      <c r="E3248" s="65">
        <f>IFERROR(VLOOKUP(C3248,Pivot!A:B,2,0),0)</f>
        <v>0</v>
      </c>
      <c r="F3248" s="65">
        <f>IFERROR(VLOOKUP(C3248,Pivot!A:C,3,0),0)</f>
        <v>0</v>
      </c>
    </row>
    <row r="3249" spans="1:6" x14ac:dyDescent="0.25">
      <c r="A3249" s="68" t="s">
        <v>103</v>
      </c>
      <c r="B3249" s="69">
        <v>491070107</v>
      </c>
      <c r="C3249" s="68">
        <v>9005033724221</v>
      </c>
      <c r="D3249" s="69" t="s">
        <v>2329</v>
      </c>
      <c r="E3249" s="65">
        <f>IFERROR(VLOOKUP(C3249,Pivot!A:B,2,0),0)</f>
        <v>0</v>
      </c>
      <c r="F3249" s="65">
        <f>IFERROR(VLOOKUP(C3249,Pivot!A:C,3,0),0)</f>
        <v>0</v>
      </c>
    </row>
    <row r="3250" spans="1:6" x14ac:dyDescent="0.25">
      <c r="A3250" s="68" t="s">
        <v>103</v>
      </c>
      <c r="B3250" s="69">
        <v>491070108</v>
      </c>
      <c r="C3250" s="68">
        <v>9005033724245</v>
      </c>
      <c r="D3250" s="69" t="s">
        <v>2330</v>
      </c>
      <c r="E3250" s="65">
        <f>IFERROR(VLOOKUP(C3250,Pivot!A:B,2,0),0)</f>
        <v>0</v>
      </c>
      <c r="F3250" s="65">
        <f>IFERROR(VLOOKUP(C3250,Pivot!A:C,3,0),0)</f>
        <v>0</v>
      </c>
    </row>
    <row r="3251" spans="1:6" x14ac:dyDescent="0.25">
      <c r="A3251" s="68" t="s">
        <v>103</v>
      </c>
      <c r="B3251" s="69">
        <v>491070124</v>
      </c>
      <c r="C3251" s="68">
        <v>8904114980079</v>
      </c>
      <c r="D3251" s="69" t="s">
        <v>2331</v>
      </c>
      <c r="E3251" s="65">
        <f>IFERROR(VLOOKUP(C3251,Pivot!A:B,2,0),0)</f>
        <v>0</v>
      </c>
      <c r="F3251" s="65">
        <f>IFERROR(VLOOKUP(C3251,Pivot!A:C,3,0),0)</f>
        <v>0</v>
      </c>
    </row>
    <row r="3252" spans="1:6" x14ac:dyDescent="0.25">
      <c r="A3252" s="68" t="s">
        <v>103</v>
      </c>
      <c r="B3252" s="69">
        <v>491070125</v>
      </c>
      <c r="C3252" s="68">
        <v>8904114980086</v>
      </c>
      <c r="D3252" s="69" t="s">
        <v>2332</v>
      </c>
      <c r="E3252" s="65">
        <f>IFERROR(VLOOKUP(C3252,Pivot!A:B,2,0),0)</f>
        <v>0</v>
      </c>
      <c r="F3252" s="65">
        <f>IFERROR(VLOOKUP(C3252,Pivot!A:C,3,0),0)</f>
        <v>0</v>
      </c>
    </row>
    <row r="3253" spans="1:6" x14ac:dyDescent="0.25">
      <c r="A3253" s="68" t="s">
        <v>103</v>
      </c>
      <c r="B3253" s="69">
        <v>491070126</v>
      </c>
      <c r="C3253" s="68">
        <v>8904114980093</v>
      </c>
      <c r="D3253" s="69" t="s">
        <v>2333</v>
      </c>
      <c r="E3253" s="65">
        <f>IFERROR(VLOOKUP(C3253,Pivot!A:B,2,0),0)</f>
        <v>0</v>
      </c>
      <c r="F3253" s="65">
        <f>IFERROR(VLOOKUP(C3253,Pivot!A:C,3,0),0)</f>
        <v>0</v>
      </c>
    </row>
    <row r="3254" spans="1:6" x14ac:dyDescent="0.25">
      <c r="A3254" s="68" t="s">
        <v>103</v>
      </c>
      <c r="B3254" s="69">
        <v>491070135</v>
      </c>
      <c r="C3254" s="68">
        <v>5010963483029</v>
      </c>
      <c r="D3254" s="69" t="s">
        <v>2334</v>
      </c>
      <c r="E3254" s="65">
        <f>IFERROR(VLOOKUP(C3254,Pivot!A:B,2,0),0)</f>
        <v>0</v>
      </c>
      <c r="F3254" s="65">
        <f>IFERROR(VLOOKUP(C3254,Pivot!A:C,3,0),0)</f>
        <v>0</v>
      </c>
    </row>
    <row r="3255" spans="1:6" x14ac:dyDescent="0.25">
      <c r="A3255" s="68" t="s">
        <v>103</v>
      </c>
      <c r="B3255" s="69">
        <v>491070136</v>
      </c>
      <c r="C3255" s="68">
        <v>5010963011703</v>
      </c>
      <c r="D3255" s="69" t="s">
        <v>2335</v>
      </c>
      <c r="E3255" s="65">
        <f>IFERROR(VLOOKUP(C3255,Pivot!A:B,2,0),0)</f>
        <v>0</v>
      </c>
      <c r="F3255" s="65">
        <f>IFERROR(VLOOKUP(C3255,Pivot!A:C,3,0),0)</f>
        <v>0</v>
      </c>
    </row>
    <row r="3256" spans="1:6" x14ac:dyDescent="0.25">
      <c r="A3256" s="68" t="s">
        <v>103</v>
      </c>
      <c r="B3256" s="69">
        <v>491070137</v>
      </c>
      <c r="C3256" s="68">
        <v>5010963011710</v>
      </c>
      <c r="D3256" s="69" t="s">
        <v>2336</v>
      </c>
      <c r="E3256" s="65">
        <f>IFERROR(VLOOKUP(C3256,Pivot!A:B,2,0),0)</f>
        <v>0</v>
      </c>
      <c r="F3256" s="65">
        <f>IFERROR(VLOOKUP(C3256,Pivot!A:C,3,0),0)</f>
        <v>0</v>
      </c>
    </row>
    <row r="3257" spans="1:6" x14ac:dyDescent="0.25">
      <c r="A3257" s="68" t="s">
        <v>103</v>
      </c>
      <c r="B3257" s="69">
        <v>491070139</v>
      </c>
      <c r="C3257" s="68">
        <v>5010963430641</v>
      </c>
      <c r="D3257" s="69" t="s">
        <v>2337</v>
      </c>
      <c r="E3257" s="65">
        <f>IFERROR(VLOOKUP(C3257,Pivot!A:B,2,0),0)</f>
        <v>0</v>
      </c>
      <c r="F3257" s="65">
        <f>IFERROR(VLOOKUP(C3257,Pivot!A:C,3,0),0)</f>
        <v>0</v>
      </c>
    </row>
    <row r="3258" spans="1:6" x14ac:dyDescent="0.25">
      <c r="A3258" s="68" t="s">
        <v>103</v>
      </c>
      <c r="B3258" s="69">
        <v>491070141</v>
      </c>
      <c r="C3258" s="68">
        <v>5010963482633</v>
      </c>
      <c r="D3258" s="69" t="s">
        <v>2338</v>
      </c>
      <c r="E3258" s="65">
        <f>IFERROR(VLOOKUP(C3258,Pivot!A:B,2,0),0)</f>
        <v>0</v>
      </c>
      <c r="F3258" s="65">
        <f>IFERROR(VLOOKUP(C3258,Pivot!A:C,3,0),0)</f>
        <v>0</v>
      </c>
    </row>
    <row r="3259" spans="1:6" x14ac:dyDescent="0.25">
      <c r="A3259" s="68" t="s">
        <v>103</v>
      </c>
      <c r="B3259" s="69">
        <v>491070145</v>
      </c>
      <c r="C3259" s="68">
        <v>5010963582050</v>
      </c>
      <c r="D3259" s="69" t="s">
        <v>2339</v>
      </c>
      <c r="E3259" s="65">
        <f>IFERROR(VLOOKUP(C3259,Pivot!A:B,2,0),0)</f>
        <v>0</v>
      </c>
      <c r="F3259" s="65">
        <f>IFERROR(VLOOKUP(C3259,Pivot!A:C,3,0),0)</f>
        <v>0</v>
      </c>
    </row>
    <row r="3260" spans="1:6" x14ac:dyDescent="0.25">
      <c r="A3260" s="68" t="s">
        <v>103</v>
      </c>
      <c r="B3260" s="69">
        <v>491070149</v>
      </c>
      <c r="C3260" s="68">
        <v>5010963610753</v>
      </c>
      <c r="D3260" s="69" t="s">
        <v>2340</v>
      </c>
      <c r="E3260" s="65">
        <f>IFERROR(VLOOKUP(C3260,Pivot!A:B,2,0),0)</f>
        <v>0</v>
      </c>
      <c r="F3260" s="65">
        <f>IFERROR(VLOOKUP(C3260,Pivot!A:C,3,0),0)</f>
        <v>0</v>
      </c>
    </row>
    <row r="3261" spans="1:6" x14ac:dyDescent="0.25">
      <c r="A3261" s="68" t="s">
        <v>103</v>
      </c>
      <c r="B3261" s="69">
        <v>491070165</v>
      </c>
      <c r="C3261" s="68">
        <v>8421134180857</v>
      </c>
      <c r="D3261" s="69" t="s">
        <v>2341</v>
      </c>
      <c r="E3261" s="65">
        <f>IFERROR(VLOOKUP(C3261,Pivot!A:B,2,0),0)</f>
        <v>0</v>
      </c>
      <c r="F3261" s="65">
        <f>IFERROR(VLOOKUP(C3261,Pivot!A:C,3,0),0)</f>
        <v>0</v>
      </c>
    </row>
    <row r="3262" spans="1:6" x14ac:dyDescent="0.25">
      <c r="A3262" s="68" t="s">
        <v>103</v>
      </c>
      <c r="B3262" s="69">
        <v>491070166</v>
      </c>
      <c r="C3262" s="68">
        <v>8421134180420</v>
      </c>
      <c r="D3262" s="69" t="s">
        <v>2342</v>
      </c>
      <c r="E3262" s="65">
        <f>IFERROR(VLOOKUP(C3262,Pivot!A:B,2,0),0)</f>
        <v>0</v>
      </c>
      <c r="F3262" s="65">
        <f>IFERROR(VLOOKUP(C3262,Pivot!A:C,3,0),0)</f>
        <v>0</v>
      </c>
    </row>
    <row r="3263" spans="1:6" x14ac:dyDescent="0.25">
      <c r="A3263" s="68" t="s">
        <v>103</v>
      </c>
      <c r="B3263" s="69">
        <v>491070167</v>
      </c>
      <c r="C3263" s="68">
        <v>8421134180208</v>
      </c>
      <c r="D3263" s="69" t="s">
        <v>2343</v>
      </c>
      <c r="E3263" s="65">
        <f>IFERROR(VLOOKUP(C3263,Pivot!A:B,2,0),0)</f>
        <v>0</v>
      </c>
      <c r="F3263" s="65">
        <f>IFERROR(VLOOKUP(C3263,Pivot!A:C,3,0),0)</f>
        <v>0</v>
      </c>
    </row>
    <row r="3264" spans="1:6" x14ac:dyDescent="0.25">
      <c r="A3264" s="68" t="s">
        <v>103</v>
      </c>
      <c r="B3264" s="69">
        <v>491070168</v>
      </c>
      <c r="C3264" s="68">
        <v>8421134210806</v>
      </c>
      <c r="D3264" s="69" t="s">
        <v>2344</v>
      </c>
      <c r="E3264" s="65">
        <f>IFERROR(VLOOKUP(C3264,Pivot!A:B,2,0),0)</f>
        <v>0</v>
      </c>
      <c r="F3264" s="65">
        <f>IFERROR(VLOOKUP(C3264,Pivot!A:C,3,0),0)</f>
        <v>0</v>
      </c>
    </row>
    <row r="3265" spans="1:6" x14ac:dyDescent="0.25">
      <c r="A3265" s="68" t="s">
        <v>103</v>
      </c>
      <c r="B3265" s="69">
        <v>491070170</v>
      </c>
      <c r="C3265" s="68">
        <v>8421134180116</v>
      </c>
      <c r="D3265" s="69" t="s">
        <v>2345</v>
      </c>
      <c r="E3265" s="65">
        <f>IFERROR(VLOOKUP(C3265,Pivot!A:B,2,0),0)</f>
        <v>0</v>
      </c>
      <c r="F3265" s="65">
        <f>IFERROR(VLOOKUP(C3265,Pivot!A:C,3,0),0)</f>
        <v>0</v>
      </c>
    </row>
    <row r="3266" spans="1:6" x14ac:dyDescent="0.25">
      <c r="A3266" s="68" t="s">
        <v>103</v>
      </c>
      <c r="B3266" s="69">
        <v>491070172</v>
      </c>
      <c r="C3266" s="68">
        <v>4895059311087</v>
      </c>
      <c r="D3266" s="69" t="s">
        <v>2346</v>
      </c>
      <c r="E3266" s="65">
        <f>IFERROR(VLOOKUP(C3266,Pivot!A:B,2,0),0)</f>
        <v>0</v>
      </c>
      <c r="F3266" s="65">
        <f>IFERROR(VLOOKUP(C3266,Pivot!A:C,3,0),0)</f>
        <v>0</v>
      </c>
    </row>
    <row r="3267" spans="1:6" x14ac:dyDescent="0.25">
      <c r="A3267" s="68" t="s">
        <v>103</v>
      </c>
      <c r="B3267" s="69">
        <v>491070176</v>
      </c>
      <c r="C3267" s="68">
        <v>93577060430</v>
      </c>
      <c r="D3267" s="69" t="s">
        <v>2347</v>
      </c>
      <c r="E3267" s="65">
        <f>IFERROR(VLOOKUP(C3267,Pivot!A:B,2,0),0)</f>
        <v>0</v>
      </c>
      <c r="F3267" s="65">
        <f>IFERROR(VLOOKUP(C3267,Pivot!A:C,3,0),0)</f>
        <v>0</v>
      </c>
    </row>
    <row r="3268" spans="1:6" x14ac:dyDescent="0.25">
      <c r="A3268" s="68" t="s">
        <v>103</v>
      </c>
      <c r="B3268" s="69">
        <v>491070176</v>
      </c>
      <c r="C3268" s="68">
        <v>9357706047</v>
      </c>
      <c r="D3268" s="69" t="s">
        <v>2347</v>
      </c>
      <c r="E3268" s="65">
        <f>IFERROR(VLOOKUP(C3268,Pivot!A:B,2,0),0)</f>
        <v>0</v>
      </c>
      <c r="F3268" s="65">
        <f>IFERROR(VLOOKUP(C3268,Pivot!A:C,3,0),0)</f>
        <v>0</v>
      </c>
    </row>
    <row r="3269" spans="1:6" x14ac:dyDescent="0.25">
      <c r="A3269" s="68" t="s">
        <v>103</v>
      </c>
      <c r="B3269" s="69">
        <v>491070176</v>
      </c>
      <c r="C3269" s="68">
        <v>93577060478</v>
      </c>
      <c r="D3269" s="69" t="s">
        <v>2347</v>
      </c>
      <c r="E3269" s="65">
        <f>IFERROR(VLOOKUP(C3269,Pivot!A:B,2,0),0)</f>
        <v>0</v>
      </c>
      <c r="F3269" s="65">
        <f>IFERROR(VLOOKUP(C3269,Pivot!A:C,3,0),0)</f>
        <v>0</v>
      </c>
    </row>
    <row r="3270" spans="1:6" x14ac:dyDescent="0.25">
      <c r="A3270" s="68" t="s">
        <v>103</v>
      </c>
      <c r="B3270" s="69">
        <v>491072542</v>
      </c>
      <c r="C3270" s="68">
        <v>653569820291</v>
      </c>
      <c r="D3270" s="69" t="s">
        <v>2348</v>
      </c>
      <c r="E3270" s="65">
        <f>IFERROR(VLOOKUP(C3270,Pivot!A:B,2,0),0)</f>
        <v>0</v>
      </c>
      <c r="F3270" s="65">
        <f>IFERROR(VLOOKUP(C3270,Pivot!A:C,3,0),0)</f>
        <v>0</v>
      </c>
    </row>
    <row r="3271" spans="1:6" x14ac:dyDescent="0.25">
      <c r="A3271" s="68" t="s">
        <v>103</v>
      </c>
      <c r="B3271" s="69">
        <v>491072543</v>
      </c>
      <c r="C3271" s="68">
        <v>852791003001</v>
      </c>
      <c r="D3271" s="69" t="s">
        <v>2349</v>
      </c>
      <c r="E3271" s="65">
        <f>IFERROR(VLOOKUP(C3271,Pivot!A:B,2,0),0)</f>
        <v>0</v>
      </c>
      <c r="F3271" s="65">
        <f>IFERROR(VLOOKUP(C3271,Pivot!A:C,3,0),0)</f>
        <v>0</v>
      </c>
    </row>
    <row r="3272" spans="1:6" x14ac:dyDescent="0.25">
      <c r="A3272" s="68" t="s">
        <v>103</v>
      </c>
      <c r="B3272" s="69">
        <v>491072548</v>
      </c>
      <c r="C3272" s="68">
        <v>45557323875</v>
      </c>
      <c r="D3272" s="69" t="s">
        <v>2350</v>
      </c>
      <c r="E3272" s="65">
        <f>IFERROR(VLOOKUP(C3272,Pivot!A:B,2,0),0)</f>
        <v>0</v>
      </c>
      <c r="F3272" s="65">
        <f>IFERROR(VLOOKUP(C3272,Pivot!A:C,3,0),0)</f>
        <v>0</v>
      </c>
    </row>
    <row r="3273" spans="1:6" x14ac:dyDescent="0.25">
      <c r="A3273" s="68" t="s">
        <v>103</v>
      </c>
      <c r="B3273" s="69">
        <v>491072553</v>
      </c>
      <c r="C3273" s="68">
        <v>8901736051743</v>
      </c>
      <c r="D3273" s="69" t="s">
        <v>2351</v>
      </c>
      <c r="E3273" s="65">
        <f>IFERROR(VLOOKUP(C3273,Pivot!A:B,2,0),0)</f>
        <v>0</v>
      </c>
      <c r="F3273" s="65">
        <f>IFERROR(VLOOKUP(C3273,Pivot!A:C,3,0),0)</f>
        <v>0</v>
      </c>
    </row>
    <row r="3274" spans="1:6" x14ac:dyDescent="0.25">
      <c r="A3274" s="68" t="s">
        <v>103</v>
      </c>
      <c r="B3274" s="69">
        <v>491072565</v>
      </c>
      <c r="C3274" s="68">
        <v>8906022392623</v>
      </c>
      <c r="D3274" s="69" t="s">
        <v>2352</v>
      </c>
      <c r="E3274" s="65">
        <f>IFERROR(VLOOKUP(C3274,Pivot!A:B,2,0),0)</f>
        <v>0</v>
      </c>
      <c r="F3274" s="65">
        <f>IFERROR(VLOOKUP(C3274,Pivot!A:C,3,0),0)</f>
        <v>0</v>
      </c>
    </row>
    <row r="3275" spans="1:6" x14ac:dyDescent="0.25">
      <c r="A3275" s="68" t="s">
        <v>103</v>
      </c>
      <c r="B3275" s="69">
        <v>491073897</v>
      </c>
      <c r="C3275" s="68">
        <v>9781591747451</v>
      </c>
      <c r="D3275" s="69" t="s">
        <v>2353</v>
      </c>
      <c r="E3275" s="65">
        <f>IFERROR(VLOOKUP(C3275,Pivot!A:B,2,0),0)</f>
        <v>0</v>
      </c>
      <c r="F3275" s="65">
        <f>IFERROR(VLOOKUP(C3275,Pivot!A:C,3,0),0)</f>
        <v>0</v>
      </c>
    </row>
    <row r="3276" spans="1:6" x14ac:dyDescent="0.25">
      <c r="A3276" s="68" t="s">
        <v>103</v>
      </c>
      <c r="B3276" s="69">
        <v>491073898</v>
      </c>
      <c r="C3276" s="68">
        <v>9781591749141</v>
      </c>
      <c r="D3276" s="69" t="s">
        <v>2354</v>
      </c>
      <c r="E3276" s="65">
        <f>IFERROR(VLOOKUP(C3276,Pivot!A:B,2,0),0)</f>
        <v>0</v>
      </c>
      <c r="F3276" s="65">
        <f>IFERROR(VLOOKUP(C3276,Pivot!A:C,3,0),0)</f>
        <v>0</v>
      </c>
    </row>
    <row r="3277" spans="1:6" x14ac:dyDescent="0.25">
      <c r="A3277" s="68" t="s">
        <v>103</v>
      </c>
      <c r="B3277" s="69">
        <v>491073899</v>
      </c>
      <c r="C3277" s="68">
        <v>9780545346269</v>
      </c>
      <c r="D3277" s="69" t="s">
        <v>2355</v>
      </c>
      <c r="E3277" s="65">
        <f>IFERROR(VLOOKUP(C3277,Pivot!A:B,2,0),0)</f>
        <v>0</v>
      </c>
      <c r="F3277" s="65">
        <f>IFERROR(VLOOKUP(C3277,Pivot!A:C,3,0),0)</f>
        <v>0</v>
      </c>
    </row>
    <row r="3278" spans="1:6" x14ac:dyDescent="0.25">
      <c r="A3278" s="68" t="s">
        <v>103</v>
      </c>
      <c r="B3278" s="69">
        <v>491073902</v>
      </c>
      <c r="C3278" s="68">
        <v>9780545346221</v>
      </c>
      <c r="D3278" s="69" t="s">
        <v>2356</v>
      </c>
      <c r="E3278" s="65">
        <f>IFERROR(VLOOKUP(C3278,Pivot!A:B,2,0),0)</f>
        <v>0</v>
      </c>
      <c r="F3278" s="65">
        <f>IFERROR(VLOOKUP(C3278,Pivot!A:C,3,0),0)</f>
        <v>0</v>
      </c>
    </row>
    <row r="3279" spans="1:6" x14ac:dyDescent="0.25">
      <c r="A3279" s="68" t="s">
        <v>103</v>
      </c>
      <c r="B3279" s="69">
        <v>491073903</v>
      </c>
      <c r="C3279" s="68">
        <v>9781591746201</v>
      </c>
      <c r="D3279" s="69" t="s">
        <v>2357</v>
      </c>
      <c r="E3279" s="65">
        <f>IFERROR(VLOOKUP(C3279,Pivot!A:B,2,0),0)</f>
        <v>0</v>
      </c>
      <c r="F3279" s="65">
        <f>IFERROR(VLOOKUP(C3279,Pivot!A:C,3,0),0)</f>
        <v>0</v>
      </c>
    </row>
    <row r="3280" spans="1:6" x14ac:dyDescent="0.25">
      <c r="A3280" s="68" t="s">
        <v>103</v>
      </c>
      <c r="B3280" s="69">
        <v>491073905</v>
      </c>
      <c r="C3280" s="68">
        <v>9781591743651</v>
      </c>
      <c r="D3280" s="69" t="s">
        <v>2358</v>
      </c>
      <c r="E3280" s="65">
        <f>IFERROR(VLOOKUP(C3280,Pivot!A:B,2,0),0)</f>
        <v>0</v>
      </c>
      <c r="F3280" s="65">
        <f>IFERROR(VLOOKUP(C3280,Pivot!A:C,3,0),0)</f>
        <v>0</v>
      </c>
    </row>
    <row r="3281" spans="1:6" x14ac:dyDescent="0.25">
      <c r="A3281" s="68" t="s">
        <v>103</v>
      </c>
      <c r="B3281" s="69">
        <v>491073906</v>
      </c>
      <c r="C3281" s="68">
        <v>9780545346177</v>
      </c>
      <c r="D3281" s="69" t="s">
        <v>2359</v>
      </c>
      <c r="E3281" s="65">
        <f>IFERROR(VLOOKUP(C3281,Pivot!A:B,2,0),0)</f>
        <v>0</v>
      </c>
      <c r="F3281" s="65">
        <f>IFERROR(VLOOKUP(C3281,Pivot!A:C,3,0),0)</f>
        <v>0</v>
      </c>
    </row>
    <row r="3282" spans="1:6" x14ac:dyDescent="0.25">
      <c r="A3282" s="68" t="s">
        <v>103</v>
      </c>
      <c r="B3282" s="69">
        <v>491073907</v>
      </c>
      <c r="C3282" s="68">
        <v>9781591749356</v>
      </c>
      <c r="D3282" s="69" t="s">
        <v>2360</v>
      </c>
      <c r="E3282" s="65">
        <f>IFERROR(VLOOKUP(C3282,Pivot!A:B,2,0),0)</f>
        <v>0</v>
      </c>
      <c r="F3282" s="65">
        <f>IFERROR(VLOOKUP(C3282,Pivot!A:C,3,0),0)</f>
        <v>0</v>
      </c>
    </row>
    <row r="3283" spans="1:6" x14ac:dyDescent="0.25">
      <c r="A3283" s="68" t="s">
        <v>103</v>
      </c>
      <c r="B3283" s="69">
        <v>491073914</v>
      </c>
      <c r="C3283" s="68">
        <v>9780545396240</v>
      </c>
      <c r="D3283" s="69" t="s">
        <v>2361</v>
      </c>
      <c r="E3283" s="65">
        <f>IFERROR(VLOOKUP(C3283,Pivot!A:B,2,0),0)</f>
        <v>0</v>
      </c>
      <c r="F3283" s="65">
        <f>IFERROR(VLOOKUP(C3283,Pivot!A:C,3,0),0)</f>
        <v>0</v>
      </c>
    </row>
    <row r="3284" spans="1:6" x14ac:dyDescent="0.25">
      <c r="A3284" s="68" t="s">
        <v>103</v>
      </c>
      <c r="B3284" s="69">
        <v>491073915</v>
      </c>
      <c r="C3284" s="68">
        <v>9781591749172</v>
      </c>
      <c r="D3284" s="69" t="s">
        <v>2362</v>
      </c>
      <c r="E3284" s="65">
        <f>IFERROR(VLOOKUP(C3284,Pivot!A:B,2,0),0)</f>
        <v>0</v>
      </c>
      <c r="F3284" s="65">
        <f>IFERROR(VLOOKUP(C3284,Pivot!A:C,3,0),0)</f>
        <v>0</v>
      </c>
    </row>
    <row r="3285" spans="1:6" x14ac:dyDescent="0.25">
      <c r="A3285" s="68" t="s">
        <v>103</v>
      </c>
      <c r="B3285" s="69">
        <v>491074433</v>
      </c>
      <c r="C3285" s="68">
        <v>8006529291716</v>
      </c>
      <c r="D3285" s="69" t="s">
        <v>2363</v>
      </c>
      <c r="E3285" s="65">
        <f>IFERROR(VLOOKUP(C3285,Pivot!A:B,2,0),0)</f>
        <v>0</v>
      </c>
      <c r="F3285" s="65">
        <f>IFERROR(VLOOKUP(C3285,Pivot!A:C,3,0),0)</f>
        <v>0</v>
      </c>
    </row>
    <row r="3286" spans="1:6" x14ac:dyDescent="0.25">
      <c r="A3286" s="68" t="s">
        <v>103</v>
      </c>
      <c r="B3286" s="69">
        <v>491074458</v>
      </c>
      <c r="C3286" s="68">
        <v>8006529520557</v>
      </c>
      <c r="D3286" s="69" t="s">
        <v>2364</v>
      </c>
      <c r="E3286" s="65">
        <f>IFERROR(VLOOKUP(C3286,Pivot!A:B,2,0),0)</f>
        <v>0</v>
      </c>
      <c r="F3286" s="65">
        <f>IFERROR(VLOOKUP(C3286,Pivot!A:C,3,0),0)</f>
        <v>0</v>
      </c>
    </row>
    <row r="3287" spans="1:6" x14ac:dyDescent="0.25">
      <c r="A3287" s="68" t="s">
        <v>103</v>
      </c>
      <c r="B3287" s="69">
        <v>491074480</v>
      </c>
      <c r="C3287" s="68">
        <v>8006529520038</v>
      </c>
      <c r="D3287" s="69" t="s">
        <v>2365</v>
      </c>
      <c r="E3287" s="65">
        <f>IFERROR(VLOOKUP(C3287,Pivot!A:B,2,0),0)</f>
        <v>0</v>
      </c>
      <c r="F3287" s="65">
        <f>IFERROR(VLOOKUP(C3287,Pivot!A:C,3,0),0)</f>
        <v>0</v>
      </c>
    </row>
    <row r="3288" spans="1:6" x14ac:dyDescent="0.25">
      <c r="A3288" s="68" t="s">
        <v>103</v>
      </c>
      <c r="B3288" s="69">
        <v>491074481</v>
      </c>
      <c r="C3288" s="68">
        <v>8006529520199</v>
      </c>
      <c r="D3288" s="69" t="s">
        <v>2366</v>
      </c>
      <c r="E3288" s="65">
        <f>IFERROR(VLOOKUP(C3288,Pivot!A:B,2,0),0)</f>
        <v>0</v>
      </c>
      <c r="F3288" s="65">
        <f>IFERROR(VLOOKUP(C3288,Pivot!A:C,3,0),0)</f>
        <v>0</v>
      </c>
    </row>
    <row r="3289" spans="1:6" x14ac:dyDescent="0.25">
      <c r="A3289" s="68" t="s">
        <v>103</v>
      </c>
      <c r="B3289" s="69">
        <v>491074485</v>
      </c>
      <c r="C3289" s="68">
        <v>8006529520472</v>
      </c>
      <c r="D3289" s="69" t="s">
        <v>2367</v>
      </c>
      <c r="E3289" s="65">
        <f>IFERROR(VLOOKUP(C3289,Pivot!A:B,2,0),0)</f>
        <v>0</v>
      </c>
      <c r="F3289" s="65">
        <f>IFERROR(VLOOKUP(C3289,Pivot!A:C,3,0),0)</f>
        <v>0</v>
      </c>
    </row>
    <row r="3290" spans="1:6" x14ac:dyDescent="0.25">
      <c r="A3290" s="68" t="s">
        <v>103</v>
      </c>
      <c r="B3290" s="69">
        <v>491074492</v>
      </c>
      <c r="C3290" s="68">
        <v>4893984950050</v>
      </c>
      <c r="D3290" s="69" t="s">
        <v>2368</v>
      </c>
      <c r="E3290" s="65">
        <f>IFERROR(VLOOKUP(C3290,Pivot!A:B,2,0),0)</f>
        <v>0</v>
      </c>
      <c r="F3290" s="65">
        <f>IFERROR(VLOOKUP(C3290,Pivot!A:C,3,0),0)</f>
        <v>0</v>
      </c>
    </row>
    <row r="3291" spans="1:6" x14ac:dyDescent="0.25">
      <c r="A3291" s="68" t="s">
        <v>103</v>
      </c>
      <c r="B3291" s="69">
        <v>491074505</v>
      </c>
      <c r="C3291" s="68">
        <v>6944588201517</v>
      </c>
      <c r="D3291" s="69" t="s">
        <v>2369</v>
      </c>
      <c r="E3291" s="65">
        <f>IFERROR(VLOOKUP(C3291,Pivot!A:B,2,0),0)</f>
        <v>0</v>
      </c>
      <c r="F3291" s="65">
        <f>IFERROR(VLOOKUP(C3291,Pivot!A:C,3,0),0)</f>
        <v>0</v>
      </c>
    </row>
    <row r="3292" spans="1:6" x14ac:dyDescent="0.25">
      <c r="A3292" s="68" t="s">
        <v>103</v>
      </c>
      <c r="B3292" s="69">
        <v>491074508</v>
      </c>
      <c r="C3292" s="68">
        <v>6944588206192</v>
      </c>
      <c r="D3292" s="69" t="s">
        <v>2370</v>
      </c>
      <c r="E3292" s="65">
        <f>IFERROR(VLOOKUP(C3292,Pivot!A:B,2,0),0)</f>
        <v>0</v>
      </c>
      <c r="F3292" s="65">
        <f>IFERROR(VLOOKUP(C3292,Pivot!A:C,3,0),0)</f>
        <v>0</v>
      </c>
    </row>
    <row r="3293" spans="1:6" x14ac:dyDescent="0.25">
      <c r="A3293" s="68" t="s">
        <v>103</v>
      </c>
      <c r="B3293" s="69">
        <v>491074510</v>
      </c>
      <c r="C3293" s="68">
        <v>6944588206154</v>
      </c>
      <c r="D3293" s="69" t="s">
        <v>2371</v>
      </c>
      <c r="E3293" s="65">
        <f>IFERROR(VLOOKUP(C3293,Pivot!A:B,2,0),0)</f>
        <v>0</v>
      </c>
      <c r="F3293" s="65">
        <f>IFERROR(VLOOKUP(C3293,Pivot!A:C,3,0),0)</f>
        <v>0</v>
      </c>
    </row>
    <row r="3294" spans="1:6" x14ac:dyDescent="0.25">
      <c r="A3294" s="68" t="s">
        <v>103</v>
      </c>
      <c r="B3294" s="69">
        <v>491074511</v>
      </c>
      <c r="C3294" s="68">
        <v>6944588206215</v>
      </c>
      <c r="D3294" s="69" t="s">
        <v>2372</v>
      </c>
      <c r="E3294" s="65">
        <f>IFERROR(VLOOKUP(C3294,Pivot!A:B,2,0),0)</f>
        <v>0</v>
      </c>
      <c r="F3294" s="65">
        <f>IFERROR(VLOOKUP(C3294,Pivot!A:C,3,0),0)</f>
        <v>0</v>
      </c>
    </row>
    <row r="3295" spans="1:6" x14ac:dyDescent="0.25">
      <c r="A3295" s="68" t="s">
        <v>103</v>
      </c>
      <c r="B3295" s="69">
        <v>491074514</v>
      </c>
      <c r="C3295" s="68">
        <v>6944588206307</v>
      </c>
      <c r="D3295" s="69" t="s">
        <v>2373</v>
      </c>
      <c r="E3295" s="65">
        <f>IFERROR(VLOOKUP(C3295,Pivot!A:B,2,0),0)</f>
        <v>0</v>
      </c>
      <c r="F3295" s="65">
        <f>IFERROR(VLOOKUP(C3295,Pivot!A:C,3,0),0)</f>
        <v>0</v>
      </c>
    </row>
    <row r="3296" spans="1:6" x14ac:dyDescent="0.25">
      <c r="A3296" s="68" t="s">
        <v>103</v>
      </c>
      <c r="B3296" s="69">
        <v>491076559</v>
      </c>
      <c r="C3296" s="68">
        <v>4893984950036</v>
      </c>
      <c r="D3296" s="69" t="s">
        <v>2374</v>
      </c>
      <c r="E3296" s="65">
        <f>IFERROR(VLOOKUP(C3296,Pivot!A:B,2,0),0)</f>
        <v>0</v>
      </c>
      <c r="F3296" s="65">
        <f>IFERROR(VLOOKUP(C3296,Pivot!A:C,3,0),0)</f>
        <v>0</v>
      </c>
    </row>
    <row r="3297" spans="1:6" x14ac:dyDescent="0.25">
      <c r="A3297" s="68" t="s">
        <v>103</v>
      </c>
      <c r="B3297" s="69">
        <v>491076611</v>
      </c>
      <c r="C3297" s="68">
        <v>6940351720759</v>
      </c>
      <c r="D3297" s="69" t="s">
        <v>2375</v>
      </c>
      <c r="E3297" s="65">
        <f>IFERROR(VLOOKUP(C3297,Pivot!A:B,2,0),0)</f>
        <v>0</v>
      </c>
      <c r="F3297" s="65">
        <f>IFERROR(VLOOKUP(C3297,Pivot!A:C,3,0),0)</f>
        <v>0</v>
      </c>
    </row>
    <row r="3298" spans="1:6" x14ac:dyDescent="0.25">
      <c r="A3298" s="68" t="s">
        <v>103</v>
      </c>
      <c r="B3298" s="69">
        <v>491076621</v>
      </c>
      <c r="C3298" s="68">
        <v>6940351726072</v>
      </c>
      <c r="D3298" s="69" t="s">
        <v>2376</v>
      </c>
      <c r="E3298" s="65">
        <f>IFERROR(VLOOKUP(C3298,Pivot!A:B,2,0),0)</f>
        <v>0</v>
      </c>
      <c r="F3298" s="65">
        <f>IFERROR(VLOOKUP(C3298,Pivot!A:C,3,0),0)</f>
        <v>0</v>
      </c>
    </row>
    <row r="3299" spans="1:6" x14ac:dyDescent="0.25">
      <c r="A3299" s="68" t="s">
        <v>103</v>
      </c>
      <c r="B3299" s="69">
        <v>491076622</v>
      </c>
      <c r="C3299" s="68">
        <v>6940351725976</v>
      </c>
      <c r="D3299" s="69" t="s">
        <v>2377</v>
      </c>
      <c r="E3299" s="65">
        <f>IFERROR(VLOOKUP(C3299,Pivot!A:B,2,0),0)</f>
        <v>0</v>
      </c>
      <c r="F3299" s="65">
        <f>IFERROR(VLOOKUP(C3299,Pivot!A:C,3,0),0)</f>
        <v>0</v>
      </c>
    </row>
    <row r="3300" spans="1:6" x14ac:dyDescent="0.25">
      <c r="A3300" s="68" t="s">
        <v>103</v>
      </c>
      <c r="B3300" s="69">
        <v>491076625</v>
      </c>
      <c r="C3300" s="68">
        <v>5011666719873</v>
      </c>
      <c r="D3300" s="69" t="s">
        <v>2378</v>
      </c>
      <c r="E3300" s="65">
        <f>IFERROR(VLOOKUP(C3300,Pivot!A:B,2,0),0)</f>
        <v>0</v>
      </c>
      <c r="F3300" s="65">
        <f>IFERROR(VLOOKUP(C3300,Pivot!A:C,3,0),0)</f>
        <v>0</v>
      </c>
    </row>
    <row r="3301" spans="1:6" x14ac:dyDescent="0.25">
      <c r="A3301" s="68" t="s">
        <v>103</v>
      </c>
      <c r="B3301" s="69">
        <v>491076629</v>
      </c>
      <c r="C3301" s="68">
        <v>796714540757</v>
      </c>
      <c r="D3301" s="69" t="s">
        <v>2379</v>
      </c>
      <c r="E3301" s="65">
        <f>IFERROR(VLOOKUP(C3301,Pivot!A:B,2,0),0)</f>
        <v>0</v>
      </c>
      <c r="F3301" s="65">
        <f>IFERROR(VLOOKUP(C3301,Pivot!A:C,3,0),0)</f>
        <v>0</v>
      </c>
    </row>
    <row r="3302" spans="1:6" x14ac:dyDescent="0.25">
      <c r="A3302" s="68" t="s">
        <v>103</v>
      </c>
      <c r="B3302" s="69">
        <v>491076630</v>
      </c>
      <c r="C3302" s="68">
        <v>796714540627</v>
      </c>
      <c r="D3302" s="69" t="s">
        <v>2380</v>
      </c>
      <c r="E3302" s="65">
        <f>IFERROR(VLOOKUP(C3302,Pivot!A:B,2,0),0)</f>
        <v>0</v>
      </c>
      <c r="F3302" s="65">
        <f>IFERROR(VLOOKUP(C3302,Pivot!A:C,3,0),0)</f>
        <v>0</v>
      </c>
    </row>
    <row r="3303" spans="1:6" x14ac:dyDescent="0.25">
      <c r="A3303" s="68" t="s">
        <v>103</v>
      </c>
      <c r="B3303" s="69">
        <v>491076635</v>
      </c>
      <c r="C3303" s="68">
        <v>796714276069</v>
      </c>
      <c r="D3303" s="69" t="s">
        <v>2381</v>
      </c>
      <c r="E3303" s="65">
        <f>IFERROR(VLOOKUP(C3303,Pivot!A:B,2,0),0)</f>
        <v>0</v>
      </c>
      <c r="F3303" s="65">
        <f>IFERROR(VLOOKUP(C3303,Pivot!A:C,3,0),0)</f>
        <v>0</v>
      </c>
    </row>
    <row r="3304" spans="1:6" x14ac:dyDescent="0.25">
      <c r="A3304" s="68" t="s">
        <v>103</v>
      </c>
      <c r="B3304" s="69">
        <v>491076636</v>
      </c>
      <c r="C3304" s="68">
        <v>796714270678</v>
      </c>
      <c r="D3304" s="69" t="s">
        <v>2382</v>
      </c>
      <c r="E3304" s="65">
        <f>IFERROR(VLOOKUP(C3304,Pivot!A:B,2,0),0)</f>
        <v>0</v>
      </c>
      <c r="F3304" s="65">
        <f>IFERROR(VLOOKUP(C3304,Pivot!A:C,3,0),0)</f>
        <v>0</v>
      </c>
    </row>
    <row r="3305" spans="1:6" x14ac:dyDescent="0.25">
      <c r="A3305" s="68" t="s">
        <v>103</v>
      </c>
      <c r="B3305" s="69">
        <v>491081769</v>
      </c>
      <c r="C3305" s="68">
        <v>746775180515</v>
      </c>
      <c r="D3305" s="69" t="s">
        <v>2383</v>
      </c>
      <c r="E3305" s="65">
        <f>IFERROR(VLOOKUP(C3305,Pivot!A:B,2,0),0)</f>
        <v>0</v>
      </c>
      <c r="F3305" s="65">
        <f>IFERROR(VLOOKUP(C3305,Pivot!A:C,3,0),0)</f>
        <v>0</v>
      </c>
    </row>
    <row r="3306" spans="1:6" x14ac:dyDescent="0.25">
      <c r="A3306" s="68" t="s">
        <v>103</v>
      </c>
      <c r="B3306" s="69">
        <v>491081769</v>
      </c>
      <c r="C3306" s="68">
        <v>746775180522</v>
      </c>
      <c r="D3306" s="69" t="s">
        <v>2383</v>
      </c>
      <c r="E3306" s="65">
        <f>IFERROR(VLOOKUP(C3306,Pivot!A:B,2,0),0)</f>
        <v>0</v>
      </c>
      <c r="F3306" s="65">
        <f>IFERROR(VLOOKUP(C3306,Pivot!A:C,3,0),0)</f>
        <v>0</v>
      </c>
    </row>
    <row r="3307" spans="1:6" x14ac:dyDescent="0.25">
      <c r="A3307" s="68" t="s">
        <v>103</v>
      </c>
      <c r="B3307" s="69">
        <v>491081769</v>
      </c>
      <c r="C3307" s="68">
        <v>746775180676</v>
      </c>
      <c r="D3307" s="69" t="s">
        <v>2383</v>
      </c>
      <c r="E3307" s="65">
        <f>IFERROR(VLOOKUP(C3307,Pivot!A:B,2,0),0)</f>
        <v>0</v>
      </c>
      <c r="F3307" s="65">
        <f>IFERROR(VLOOKUP(C3307,Pivot!A:C,3,0),0)</f>
        <v>0</v>
      </c>
    </row>
    <row r="3308" spans="1:6" x14ac:dyDescent="0.25">
      <c r="A3308" s="68" t="s">
        <v>103</v>
      </c>
      <c r="B3308" s="69">
        <v>491081769</v>
      </c>
      <c r="C3308" s="68">
        <v>746775180706</v>
      </c>
      <c r="D3308" s="69" t="s">
        <v>2383</v>
      </c>
      <c r="E3308" s="65">
        <f>IFERROR(VLOOKUP(C3308,Pivot!A:B,2,0),0)</f>
        <v>0</v>
      </c>
      <c r="F3308" s="65">
        <f>IFERROR(VLOOKUP(C3308,Pivot!A:C,3,0),0)</f>
        <v>0</v>
      </c>
    </row>
    <row r="3309" spans="1:6" x14ac:dyDescent="0.25">
      <c r="A3309" s="68" t="s">
        <v>103</v>
      </c>
      <c r="B3309" s="69">
        <v>491081769</v>
      </c>
      <c r="C3309" s="68">
        <v>746775194253</v>
      </c>
      <c r="D3309" s="69" t="s">
        <v>2383</v>
      </c>
      <c r="E3309" s="65">
        <f>IFERROR(VLOOKUP(C3309,Pivot!A:B,2,0),0)</f>
        <v>0</v>
      </c>
      <c r="F3309" s="65">
        <f>IFERROR(VLOOKUP(C3309,Pivot!A:C,3,0),0)</f>
        <v>0</v>
      </c>
    </row>
    <row r="3310" spans="1:6" x14ac:dyDescent="0.25">
      <c r="A3310" s="68" t="s">
        <v>103</v>
      </c>
      <c r="B3310" s="69">
        <v>491081769</v>
      </c>
      <c r="C3310" s="68">
        <v>746775200442</v>
      </c>
      <c r="D3310" s="69" t="s">
        <v>2383</v>
      </c>
      <c r="E3310" s="65">
        <f>IFERROR(VLOOKUP(C3310,Pivot!A:B,2,0),0)</f>
        <v>0</v>
      </c>
      <c r="F3310" s="65">
        <f>IFERROR(VLOOKUP(C3310,Pivot!A:C,3,0),0)</f>
        <v>0</v>
      </c>
    </row>
    <row r="3311" spans="1:6" x14ac:dyDescent="0.25">
      <c r="A3311" s="68" t="s">
        <v>103</v>
      </c>
      <c r="B3311" s="69">
        <v>491081772</v>
      </c>
      <c r="C3311" s="68">
        <v>4892900885377</v>
      </c>
      <c r="D3311" s="69" t="s">
        <v>2384</v>
      </c>
      <c r="E3311" s="65">
        <f>IFERROR(VLOOKUP(C3311,Pivot!A:B,2,0),0)</f>
        <v>0</v>
      </c>
      <c r="F3311" s="65">
        <f>IFERROR(VLOOKUP(C3311,Pivot!A:C,3,0),0)</f>
        <v>0</v>
      </c>
    </row>
    <row r="3312" spans="1:6" x14ac:dyDescent="0.25">
      <c r="A3312" s="68" t="s">
        <v>103</v>
      </c>
      <c r="B3312" s="69">
        <v>491081781</v>
      </c>
      <c r="C3312" s="68">
        <v>4892900886213</v>
      </c>
      <c r="D3312" s="69" t="s">
        <v>2385</v>
      </c>
      <c r="E3312" s="65">
        <f>IFERROR(VLOOKUP(C3312,Pivot!A:B,2,0),0)</f>
        <v>0</v>
      </c>
      <c r="F3312" s="65">
        <f>IFERROR(VLOOKUP(C3312,Pivot!A:C,3,0),0)</f>
        <v>0</v>
      </c>
    </row>
    <row r="3313" spans="1:6" x14ac:dyDescent="0.25">
      <c r="A3313" s="68" t="s">
        <v>103</v>
      </c>
      <c r="B3313" s="69">
        <v>491081784</v>
      </c>
      <c r="C3313" s="68">
        <v>4892900886251</v>
      </c>
      <c r="D3313" s="69" t="s">
        <v>2386</v>
      </c>
      <c r="E3313" s="65">
        <f>IFERROR(VLOOKUP(C3313,Pivot!A:B,2,0),0)</f>
        <v>0</v>
      </c>
      <c r="F3313" s="65">
        <f>IFERROR(VLOOKUP(C3313,Pivot!A:C,3,0),0)</f>
        <v>0</v>
      </c>
    </row>
    <row r="3314" spans="1:6" x14ac:dyDescent="0.25">
      <c r="A3314" s="68" t="s">
        <v>103</v>
      </c>
      <c r="B3314" s="69">
        <v>491081797</v>
      </c>
      <c r="C3314" s="68">
        <v>4892900885001</v>
      </c>
      <c r="D3314" s="69" t="s">
        <v>2387</v>
      </c>
      <c r="E3314" s="65">
        <f>IFERROR(VLOOKUP(C3314,Pivot!A:B,2,0),0)</f>
        <v>0</v>
      </c>
      <c r="F3314" s="65">
        <f>IFERROR(VLOOKUP(C3314,Pivot!A:C,3,0),0)</f>
        <v>0</v>
      </c>
    </row>
    <row r="3315" spans="1:6" x14ac:dyDescent="0.25">
      <c r="A3315" s="68" t="s">
        <v>103</v>
      </c>
      <c r="B3315" s="69">
        <v>491081797</v>
      </c>
      <c r="C3315" s="68">
        <v>5015353088501</v>
      </c>
      <c r="D3315" s="69" t="s">
        <v>2387</v>
      </c>
      <c r="E3315" s="65">
        <f>IFERROR(VLOOKUP(C3315,Pivot!A:B,2,0),0)</f>
        <v>0</v>
      </c>
      <c r="F3315" s="65">
        <f>IFERROR(VLOOKUP(C3315,Pivot!A:C,3,0),0)</f>
        <v>0</v>
      </c>
    </row>
    <row r="3316" spans="1:6" x14ac:dyDescent="0.25">
      <c r="A3316" s="68" t="s">
        <v>103</v>
      </c>
      <c r="B3316" s="69">
        <v>491082650</v>
      </c>
      <c r="C3316" s="68">
        <v>4892900886091</v>
      </c>
      <c r="D3316" s="69" t="s">
        <v>2388</v>
      </c>
      <c r="E3316" s="65">
        <f>IFERROR(VLOOKUP(C3316,Pivot!A:B,2,0),0)</f>
        <v>0</v>
      </c>
      <c r="F3316" s="65">
        <f>IFERROR(VLOOKUP(C3316,Pivot!A:C,3,0),0)</f>
        <v>0</v>
      </c>
    </row>
    <row r="3317" spans="1:6" x14ac:dyDescent="0.25">
      <c r="A3317" s="68" t="s">
        <v>103</v>
      </c>
      <c r="B3317" s="69">
        <v>491082708</v>
      </c>
      <c r="C3317" s="68">
        <v>657092443989</v>
      </c>
      <c r="D3317" s="69" t="s">
        <v>2389</v>
      </c>
      <c r="E3317" s="65">
        <f>IFERROR(VLOOKUP(C3317,Pivot!A:B,2,0),0)</f>
        <v>0</v>
      </c>
      <c r="F3317" s="65">
        <f>IFERROR(VLOOKUP(C3317,Pivot!A:C,3,0),0)</f>
        <v>0</v>
      </c>
    </row>
    <row r="3318" spans="1:6" x14ac:dyDescent="0.25">
      <c r="A3318" s="68" t="s">
        <v>103</v>
      </c>
      <c r="B3318" s="69">
        <v>491082724</v>
      </c>
      <c r="C3318" s="68">
        <v>657092160220</v>
      </c>
      <c r="D3318" s="69" t="s">
        <v>2390</v>
      </c>
      <c r="E3318" s="65">
        <f>IFERROR(VLOOKUP(C3318,Pivot!A:B,2,0),0)</f>
        <v>0</v>
      </c>
      <c r="F3318" s="65">
        <f>IFERROR(VLOOKUP(C3318,Pivot!A:C,3,0),0)</f>
        <v>0</v>
      </c>
    </row>
    <row r="3319" spans="1:6" x14ac:dyDescent="0.25">
      <c r="A3319" s="68" t="s">
        <v>103</v>
      </c>
      <c r="B3319" s="69">
        <v>491083081</v>
      </c>
      <c r="C3319" s="68">
        <v>8901736051392</v>
      </c>
      <c r="D3319" s="69" t="s">
        <v>2391</v>
      </c>
      <c r="E3319" s="65">
        <f>IFERROR(VLOOKUP(C3319,Pivot!A:B,2,0),0)</f>
        <v>0</v>
      </c>
      <c r="F3319" s="65">
        <f>IFERROR(VLOOKUP(C3319,Pivot!A:C,3,0),0)</f>
        <v>0</v>
      </c>
    </row>
    <row r="3320" spans="1:6" x14ac:dyDescent="0.25">
      <c r="A3320" s="68" t="s">
        <v>103</v>
      </c>
      <c r="B3320" s="69">
        <v>491083082</v>
      </c>
      <c r="C3320" s="68">
        <v>8906046871944</v>
      </c>
      <c r="D3320" s="69" t="s">
        <v>2392</v>
      </c>
      <c r="E3320" s="65">
        <f>IFERROR(VLOOKUP(C3320,Pivot!A:B,2,0),0)</f>
        <v>0</v>
      </c>
      <c r="F3320" s="65">
        <f>IFERROR(VLOOKUP(C3320,Pivot!A:C,3,0),0)</f>
        <v>0</v>
      </c>
    </row>
    <row r="3321" spans="1:6" x14ac:dyDescent="0.25">
      <c r="A3321" s="68" t="s">
        <v>103</v>
      </c>
      <c r="B3321" s="69">
        <v>491083083</v>
      </c>
      <c r="C3321" s="68">
        <v>8906046871951</v>
      </c>
      <c r="D3321" s="69" t="s">
        <v>2393</v>
      </c>
      <c r="E3321" s="65">
        <f>IFERROR(VLOOKUP(C3321,Pivot!A:B,2,0),0)</f>
        <v>0</v>
      </c>
      <c r="F3321" s="65">
        <f>IFERROR(VLOOKUP(C3321,Pivot!A:C,3,0),0)</f>
        <v>0</v>
      </c>
    </row>
    <row r="3322" spans="1:6" x14ac:dyDescent="0.25">
      <c r="A3322" s="68" t="s">
        <v>103</v>
      </c>
      <c r="B3322" s="69">
        <v>491083084</v>
      </c>
      <c r="C3322" s="68">
        <v>8906046871968</v>
      </c>
      <c r="D3322" s="69" t="s">
        <v>2394</v>
      </c>
      <c r="E3322" s="65">
        <f>IFERROR(VLOOKUP(C3322,Pivot!A:B,2,0),0)</f>
        <v>0</v>
      </c>
      <c r="F3322" s="65">
        <f>IFERROR(VLOOKUP(C3322,Pivot!A:C,3,0),0)</f>
        <v>0</v>
      </c>
    </row>
    <row r="3323" spans="1:6" x14ac:dyDescent="0.25">
      <c r="A3323" s="68" t="s">
        <v>103</v>
      </c>
      <c r="B3323" s="69">
        <v>491083086</v>
      </c>
      <c r="C3323" s="68">
        <v>778988048351</v>
      </c>
      <c r="D3323" s="69" t="s">
        <v>2395</v>
      </c>
      <c r="E3323" s="65">
        <f>IFERROR(VLOOKUP(C3323,Pivot!A:B,2,0),0)</f>
        <v>0</v>
      </c>
      <c r="F3323" s="65">
        <f>IFERROR(VLOOKUP(C3323,Pivot!A:C,3,0),0)</f>
        <v>0</v>
      </c>
    </row>
    <row r="3324" spans="1:6" x14ac:dyDescent="0.25">
      <c r="A3324" s="68" t="s">
        <v>103</v>
      </c>
      <c r="B3324" s="69">
        <v>491083086</v>
      </c>
      <c r="C3324" s="68">
        <v>778988048375</v>
      </c>
      <c r="D3324" s="69" t="s">
        <v>2395</v>
      </c>
      <c r="E3324" s="65">
        <f>IFERROR(VLOOKUP(C3324,Pivot!A:B,2,0),0)</f>
        <v>0</v>
      </c>
      <c r="F3324" s="65">
        <f>IFERROR(VLOOKUP(C3324,Pivot!A:C,3,0),0)</f>
        <v>0</v>
      </c>
    </row>
    <row r="3325" spans="1:6" x14ac:dyDescent="0.25">
      <c r="A3325" s="68" t="s">
        <v>103</v>
      </c>
      <c r="B3325" s="69">
        <v>491083087</v>
      </c>
      <c r="C3325" s="68">
        <v>778988048450</v>
      </c>
      <c r="D3325" s="69" t="s">
        <v>2396</v>
      </c>
      <c r="E3325" s="65">
        <f>IFERROR(VLOOKUP(C3325,Pivot!A:B,2,0),0)</f>
        <v>0</v>
      </c>
      <c r="F3325" s="65">
        <f>IFERROR(VLOOKUP(C3325,Pivot!A:C,3,0),0)</f>
        <v>0</v>
      </c>
    </row>
    <row r="3326" spans="1:6" x14ac:dyDescent="0.25">
      <c r="A3326" s="68" t="s">
        <v>103</v>
      </c>
      <c r="B3326" s="69">
        <v>491083087</v>
      </c>
      <c r="C3326" s="68">
        <v>778988048474</v>
      </c>
      <c r="D3326" s="69" t="s">
        <v>2396</v>
      </c>
      <c r="E3326" s="65">
        <f>IFERROR(VLOOKUP(C3326,Pivot!A:B,2,0),0)</f>
        <v>0</v>
      </c>
      <c r="F3326" s="65">
        <f>IFERROR(VLOOKUP(C3326,Pivot!A:C,3,0),0)</f>
        <v>0</v>
      </c>
    </row>
    <row r="3327" spans="1:6" x14ac:dyDescent="0.25">
      <c r="A3327" s="68" t="s">
        <v>103</v>
      </c>
      <c r="B3327" s="69">
        <v>491083089</v>
      </c>
      <c r="C3327" s="68">
        <v>778988049709</v>
      </c>
      <c r="D3327" s="69" t="s">
        <v>2397</v>
      </c>
      <c r="E3327" s="65">
        <f>IFERROR(VLOOKUP(C3327,Pivot!A:B,2,0),0)</f>
        <v>0</v>
      </c>
      <c r="F3327" s="65">
        <f>IFERROR(VLOOKUP(C3327,Pivot!A:C,3,0),0)</f>
        <v>0</v>
      </c>
    </row>
    <row r="3328" spans="1:6" x14ac:dyDescent="0.25">
      <c r="A3328" s="68" t="s">
        <v>103</v>
      </c>
      <c r="B3328" s="69">
        <v>491083089</v>
      </c>
      <c r="C3328" s="68">
        <v>778988049853</v>
      </c>
      <c r="D3328" s="69" t="s">
        <v>2397</v>
      </c>
      <c r="E3328" s="65">
        <f>IFERROR(VLOOKUP(C3328,Pivot!A:B,2,0),0)</f>
        <v>0</v>
      </c>
      <c r="F3328" s="65">
        <f>IFERROR(VLOOKUP(C3328,Pivot!A:C,3,0),0)</f>
        <v>0</v>
      </c>
    </row>
    <row r="3329" spans="1:6" x14ac:dyDescent="0.25">
      <c r="A3329" s="68" t="s">
        <v>103</v>
      </c>
      <c r="B3329" s="69">
        <v>491083110</v>
      </c>
      <c r="C3329" s="68">
        <v>92389107159</v>
      </c>
      <c r="D3329" s="69" t="s">
        <v>2398</v>
      </c>
      <c r="E3329" s="65">
        <f>IFERROR(VLOOKUP(C3329,Pivot!A:B,2,0),0)</f>
        <v>0</v>
      </c>
      <c r="F3329" s="65">
        <f>IFERROR(VLOOKUP(C3329,Pivot!A:C,3,0),0)</f>
        <v>0</v>
      </c>
    </row>
    <row r="3330" spans="1:6" x14ac:dyDescent="0.25">
      <c r="A3330" s="68" t="s">
        <v>103</v>
      </c>
      <c r="B3330" s="69">
        <v>491083139</v>
      </c>
      <c r="C3330" s="68">
        <v>4007486612389</v>
      </c>
      <c r="D3330" s="69" t="s">
        <v>2399</v>
      </c>
      <c r="E3330" s="65">
        <f>IFERROR(VLOOKUP(C3330,Pivot!A:B,2,0),0)</f>
        <v>0</v>
      </c>
      <c r="F3330" s="65">
        <f>IFERROR(VLOOKUP(C3330,Pivot!A:C,3,0),0)</f>
        <v>0</v>
      </c>
    </row>
    <row r="3331" spans="1:6" x14ac:dyDescent="0.25">
      <c r="A3331" s="68" t="s">
        <v>103</v>
      </c>
      <c r="B3331" s="69">
        <v>491083140</v>
      </c>
      <c r="C3331" s="68">
        <v>4007486612440</v>
      </c>
      <c r="D3331" s="69" t="s">
        <v>2400</v>
      </c>
      <c r="E3331" s="65">
        <f>IFERROR(VLOOKUP(C3331,Pivot!A:B,2,0),0)</f>
        <v>0</v>
      </c>
      <c r="F3331" s="65">
        <f>IFERROR(VLOOKUP(C3331,Pivot!A:C,3,0),0)</f>
        <v>0</v>
      </c>
    </row>
    <row r="3332" spans="1:6" x14ac:dyDescent="0.25">
      <c r="A3332" s="68" t="s">
        <v>103</v>
      </c>
      <c r="B3332" s="69">
        <v>491083142</v>
      </c>
      <c r="C3332" s="68">
        <v>4007486612709</v>
      </c>
      <c r="D3332" s="69" t="s">
        <v>2401</v>
      </c>
      <c r="E3332" s="65">
        <f>IFERROR(VLOOKUP(C3332,Pivot!A:B,2,0),0)</f>
        <v>0</v>
      </c>
      <c r="F3332" s="65">
        <f>IFERROR(VLOOKUP(C3332,Pivot!A:C,3,0),0)</f>
        <v>0</v>
      </c>
    </row>
    <row r="3333" spans="1:6" x14ac:dyDescent="0.25">
      <c r="A3333" s="68" t="s">
        <v>103</v>
      </c>
      <c r="B3333" s="69">
        <v>491083154</v>
      </c>
      <c r="C3333" s="68">
        <v>3555805803112</v>
      </c>
      <c r="D3333" s="69" t="s">
        <v>2402</v>
      </c>
      <c r="E3333" s="65">
        <f>IFERROR(VLOOKUP(C3333,Pivot!A:B,2,0),0)</f>
        <v>0</v>
      </c>
      <c r="F3333" s="65">
        <f>IFERROR(VLOOKUP(C3333,Pivot!A:C,3,0),0)</f>
        <v>0</v>
      </c>
    </row>
    <row r="3334" spans="1:6" x14ac:dyDescent="0.25">
      <c r="A3334" s="68" t="s">
        <v>103</v>
      </c>
      <c r="B3334" s="69">
        <v>491083221</v>
      </c>
      <c r="C3334" s="68">
        <v>4897029961339</v>
      </c>
      <c r="D3334" s="69" t="s">
        <v>2403</v>
      </c>
      <c r="E3334" s="65">
        <f>IFERROR(VLOOKUP(C3334,Pivot!A:B,2,0),0)</f>
        <v>0</v>
      </c>
      <c r="F3334" s="65">
        <f>IFERROR(VLOOKUP(C3334,Pivot!A:C,3,0),0)</f>
        <v>0</v>
      </c>
    </row>
    <row r="3335" spans="1:6" x14ac:dyDescent="0.25">
      <c r="A3335" s="68" t="s">
        <v>103</v>
      </c>
      <c r="B3335" s="69">
        <v>491083224</v>
      </c>
      <c r="C3335" s="68">
        <v>8421134680159</v>
      </c>
      <c r="D3335" s="69" t="s">
        <v>2404</v>
      </c>
      <c r="E3335" s="65">
        <f>IFERROR(VLOOKUP(C3335,Pivot!A:B,2,0),0)</f>
        <v>0</v>
      </c>
      <c r="F3335" s="65">
        <f>IFERROR(VLOOKUP(C3335,Pivot!A:C,3,0),0)</f>
        <v>0</v>
      </c>
    </row>
    <row r="3336" spans="1:6" x14ac:dyDescent="0.25">
      <c r="A3336" s="68" t="s">
        <v>103</v>
      </c>
      <c r="B3336" s="69">
        <v>491083238</v>
      </c>
      <c r="C3336" s="68">
        <v>8421360031</v>
      </c>
      <c r="D3336" s="69" t="s">
        <v>2405</v>
      </c>
      <c r="E3336" s="65">
        <f>IFERROR(VLOOKUP(C3336,Pivot!A:B,2,0),0)</f>
        <v>0</v>
      </c>
      <c r="F3336" s="65">
        <f>IFERROR(VLOOKUP(C3336,Pivot!A:C,3,0),0)</f>
        <v>0</v>
      </c>
    </row>
    <row r="3337" spans="1:6" x14ac:dyDescent="0.25">
      <c r="A3337" s="68" t="s">
        <v>103</v>
      </c>
      <c r="B3337" s="69">
        <v>491083245</v>
      </c>
      <c r="C3337" s="68">
        <v>8421360857</v>
      </c>
      <c r="D3337" s="69" t="s">
        <v>2406</v>
      </c>
      <c r="E3337" s="65">
        <f>IFERROR(VLOOKUP(C3337,Pivot!A:B,2,0),0)</f>
        <v>0</v>
      </c>
      <c r="F3337" s="65">
        <f>IFERROR(VLOOKUP(C3337,Pivot!A:C,3,0),0)</f>
        <v>0</v>
      </c>
    </row>
    <row r="3338" spans="1:6" x14ac:dyDescent="0.25">
      <c r="A3338" s="68" t="s">
        <v>103</v>
      </c>
      <c r="B3338" s="69">
        <v>491083250</v>
      </c>
      <c r="C3338" s="68">
        <v>8421408931</v>
      </c>
      <c r="D3338" s="69" t="s">
        <v>2407</v>
      </c>
      <c r="E3338" s="65">
        <f>IFERROR(VLOOKUP(C3338,Pivot!A:B,2,0),0)</f>
        <v>0</v>
      </c>
      <c r="F3338" s="65">
        <f>IFERROR(VLOOKUP(C3338,Pivot!A:C,3,0),0)</f>
        <v>0</v>
      </c>
    </row>
    <row r="3339" spans="1:6" x14ac:dyDescent="0.25">
      <c r="A3339" s="68" t="s">
        <v>103</v>
      </c>
      <c r="B3339" s="69">
        <v>491083254</v>
      </c>
      <c r="C3339" s="68">
        <v>8421371051</v>
      </c>
      <c r="D3339" s="69" t="s">
        <v>2408</v>
      </c>
      <c r="E3339" s="65">
        <f>IFERROR(VLOOKUP(C3339,Pivot!A:B,2,0),0)</f>
        <v>0</v>
      </c>
      <c r="F3339" s="65">
        <f>IFERROR(VLOOKUP(C3339,Pivot!A:C,3,0),0)</f>
        <v>0</v>
      </c>
    </row>
    <row r="3340" spans="1:6" x14ac:dyDescent="0.25">
      <c r="A3340" s="68" t="s">
        <v>103</v>
      </c>
      <c r="B3340" s="69">
        <v>491083255</v>
      </c>
      <c r="C3340" s="68">
        <v>8421371198</v>
      </c>
      <c r="D3340" s="69" t="s">
        <v>2409</v>
      </c>
      <c r="E3340" s="65">
        <f>IFERROR(VLOOKUP(C3340,Pivot!A:B,2,0),0)</f>
        <v>0</v>
      </c>
      <c r="F3340" s="65">
        <f>IFERROR(VLOOKUP(C3340,Pivot!A:C,3,0),0)</f>
        <v>0</v>
      </c>
    </row>
    <row r="3341" spans="1:6" x14ac:dyDescent="0.25">
      <c r="A3341" s="68" t="s">
        <v>103</v>
      </c>
      <c r="B3341" s="69">
        <v>491083257</v>
      </c>
      <c r="C3341" s="68">
        <v>8421375059</v>
      </c>
      <c r="D3341" s="69" t="s">
        <v>2408</v>
      </c>
      <c r="E3341" s="65">
        <f>IFERROR(VLOOKUP(C3341,Pivot!A:B,2,0),0)</f>
        <v>0</v>
      </c>
      <c r="F3341" s="65">
        <f>IFERROR(VLOOKUP(C3341,Pivot!A:C,3,0),0)</f>
        <v>0</v>
      </c>
    </row>
    <row r="3342" spans="1:6" x14ac:dyDescent="0.25">
      <c r="A3342" s="68" t="s">
        <v>103</v>
      </c>
      <c r="B3342" s="69">
        <v>491083264</v>
      </c>
      <c r="C3342" s="68">
        <v>4892900885742</v>
      </c>
      <c r="D3342" s="69" t="s">
        <v>2410</v>
      </c>
      <c r="E3342" s="65">
        <f>IFERROR(VLOOKUP(C3342,Pivot!A:B,2,0),0)</f>
        <v>0</v>
      </c>
      <c r="F3342" s="65">
        <f>IFERROR(VLOOKUP(C3342,Pivot!A:C,3,0),0)</f>
        <v>0</v>
      </c>
    </row>
    <row r="3343" spans="1:6" x14ac:dyDescent="0.25">
      <c r="A3343" s="68" t="s">
        <v>103</v>
      </c>
      <c r="B3343" s="69">
        <v>491083264</v>
      </c>
      <c r="C3343" s="68">
        <v>491083264</v>
      </c>
      <c r="D3343" s="69" t="s">
        <v>2410</v>
      </c>
      <c r="E3343" s="65">
        <f>IFERROR(VLOOKUP(C3343,Pivot!A:B,2,0),0)</f>
        <v>0</v>
      </c>
      <c r="F3343" s="65">
        <f>IFERROR(VLOOKUP(C3343,Pivot!A:C,3,0),0)</f>
        <v>0</v>
      </c>
    </row>
    <row r="3344" spans="1:6" x14ac:dyDescent="0.25">
      <c r="A3344" s="68" t="s">
        <v>103</v>
      </c>
      <c r="B3344" s="69">
        <v>491083278</v>
      </c>
      <c r="C3344" s="68">
        <v>796714530895</v>
      </c>
      <c r="D3344" s="69" t="s">
        <v>2411</v>
      </c>
      <c r="E3344" s="65">
        <f>IFERROR(VLOOKUP(C3344,Pivot!A:B,2,0),0)</f>
        <v>0</v>
      </c>
      <c r="F3344" s="65">
        <f>IFERROR(VLOOKUP(C3344,Pivot!A:C,3,0),0)</f>
        <v>0</v>
      </c>
    </row>
    <row r="3345" spans="1:6" x14ac:dyDescent="0.25">
      <c r="A3345" s="68" t="s">
        <v>103</v>
      </c>
      <c r="B3345" s="69">
        <v>491083296</v>
      </c>
      <c r="C3345" s="68">
        <v>746775248642</v>
      </c>
      <c r="D3345" s="69" t="s">
        <v>2412</v>
      </c>
      <c r="E3345" s="65">
        <f>IFERROR(VLOOKUP(C3345,Pivot!A:B,2,0),0)</f>
        <v>0</v>
      </c>
      <c r="F3345" s="65">
        <f>IFERROR(VLOOKUP(C3345,Pivot!A:C,3,0),0)</f>
        <v>0</v>
      </c>
    </row>
    <row r="3346" spans="1:6" x14ac:dyDescent="0.25">
      <c r="A3346" s="68" t="s">
        <v>103</v>
      </c>
      <c r="B3346" s="69">
        <v>491083304</v>
      </c>
      <c r="C3346" s="68">
        <v>746775232641</v>
      </c>
      <c r="D3346" s="69" t="s">
        <v>2413</v>
      </c>
      <c r="E3346" s="65">
        <f>IFERROR(VLOOKUP(C3346,Pivot!A:B,2,0),0)</f>
        <v>0</v>
      </c>
      <c r="F3346" s="65">
        <f>IFERROR(VLOOKUP(C3346,Pivot!A:C,3,0),0)</f>
        <v>0</v>
      </c>
    </row>
    <row r="3347" spans="1:6" x14ac:dyDescent="0.25">
      <c r="A3347" s="68" t="s">
        <v>103</v>
      </c>
      <c r="B3347" s="69">
        <v>491083304</v>
      </c>
      <c r="C3347" s="68">
        <v>887961491982</v>
      </c>
      <c r="D3347" s="69" t="s">
        <v>2413</v>
      </c>
      <c r="E3347" s="65">
        <f>IFERROR(VLOOKUP(C3347,Pivot!A:B,2,0),0)</f>
        <v>0</v>
      </c>
      <c r="F3347" s="65">
        <f>IFERROR(VLOOKUP(C3347,Pivot!A:C,3,0),0)</f>
        <v>0</v>
      </c>
    </row>
    <row r="3348" spans="1:6" x14ac:dyDescent="0.25">
      <c r="A3348" s="68" t="s">
        <v>103</v>
      </c>
      <c r="B3348" s="69">
        <v>491083306</v>
      </c>
      <c r="C3348" s="68">
        <v>746775236793</v>
      </c>
      <c r="D3348" s="69" t="s">
        <v>2414</v>
      </c>
      <c r="E3348" s="65">
        <f>IFERROR(VLOOKUP(C3348,Pivot!A:B,2,0),0)</f>
        <v>0</v>
      </c>
      <c r="F3348" s="65">
        <f>IFERROR(VLOOKUP(C3348,Pivot!A:C,3,0),0)</f>
        <v>0</v>
      </c>
    </row>
    <row r="3349" spans="1:6" x14ac:dyDescent="0.25">
      <c r="A3349" s="68" t="s">
        <v>103</v>
      </c>
      <c r="B3349" s="69">
        <v>491083306</v>
      </c>
      <c r="C3349" s="68">
        <v>887961469738</v>
      </c>
      <c r="D3349" s="69" t="s">
        <v>2414</v>
      </c>
      <c r="E3349" s="65">
        <f>IFERROR(VLOOKUP(C3349,Pivot!A:B,2,0),0)</f>
        <v>0</v>
      </c>
      <c r="F3349" s="65">
        <f>IFERROR(VLOOKUP(C3349,Pivot!A:C,3,0),0)</f>
        <v>0</v>
      </c>
    </row>
    <row r="3350" spans="1:6" x14ac:dyDescent="0.25">
      <c r="A3350" s="68" t="s">
        <v>103</v>
      </c>
      <c r="B3350" s="69">
        <v>491083314</v>
      </c>
      <c r="C3350" s="68">
        <v>746775161347</v>
      </c>
      <c r="D3350" s="69" t="s">
        <v>2415</v>
      </c>
      <c r="E3350" s="65">
        <f>IFERROR(VLOOKUP(C3350,Pivot!A:B,2,0),0)</f>
        <v>0</v>
      </c>
      <c r="F3350" s="65">
        <f>IFERROR(VLOOKUP(C3350,Pivot!A:C,3,0),0)</f>
        <v>0</v>
      </c>
    </row>
    <row r="3351" spans="1:6" x14ac:dyDescent="0.25">
      <c r="A3351" s="68" t="s">
        <v>103</v>
      </c>
      <c r="B3351" s="69">
        <v>491083323</v>
      </c>
      <c r="C3351" s="68">
        <v>746775193430</v>
      </c>
      <c r="D3351" s="69" t="s">
        <v>2416</v>
      </c>
      <c r="E3351" s="65">
        <f>IFERROR(VLOOKUP(C3351,Pivot!A:B,2,0),0)</f>
        <v>0</v>
      </c>
      <c r="F3351" s="65">
        <f>IFERROR(VLOOKUP(C3351,Pivot!A:C,3,0),0)</f>
        <v>0</v>
      </c>
    </row>
    <row r="3352" spans="1:6" x14ac:dyDescent="0.25">
      <c r="A3352" s="68" t="s">
        <v>103</v>
      </c>
      <c r="B3352" s="69">
        <v>491083323</v>
      </c>
      <c r="C3352" s="68">
        <v>746775193447</v>
      </c>
      <c r="D3352" s="69" t="s">
        <v>2416</v>
      </c>
      <c r="E3352" s="65">
        <f>IFERROR(VLOOKUP(C3352,Pivot!A:B,2,0),0)</f>
        <v>0</v>
      </c>
      <c r="F3352" s="65">
        <f>IFERROR(VLOOKUP(C3352,Pivot!A:C,3,0),0)</f>
        <v>0</v>
      </c>
    </row>
    <row r="3353" spans="1:6" x14ac:dyDescent="0.25">
      <c r="A3353" s="68" t="s">
        <v>103</v>
      </c>
      <c r="B3353" s="69">
        <v>491083323</v>
      </c>
      <c r="C3353" s="68">
        <v>746775193461</v>
      </c>
      <c r="D3353" s="69" t="s">
        <v>2416</v>
      </c>
      <c r="E3353" s="65">
        <f>IFERROR(VLOOKUP(C3353,Pivot!A:B,2,0),0)</f>
        <v>0</v>
      </c>
      <c r="F3353" s="65">
        <f>IFERROR(VLOOKUP(C3353,Pivot!A:C,3,0),0)</f>
        <v>0</v>
      </c>
    </row>
    <row r="3354" spans="1:6" x14ac:dyDescent="0.25">
      <c r="A3354" s="68" t="s">
        <v>103</v>
      </c>
      <c r="B3354" s="69">
        <v>491083323</v>
      </c>
      <c r="C3354" s="68">
        <v>746775193485</v>
      </c>
      <c r="D3354" s="69" t="s">
        <v>2416</v>
      </c>
      <c r="E3354" s="65">
        <f>IFERROR(VLOOKUP(C3354,Pivot!A:B,2,0),0)</f>
        <v>0</v>
      </c>
      <c r="F3354" s="65">
        <f>IFERROR(VLOOKUP(C3354,Pivot!A:C,3,0),0)</f>
        <v>0</v>
      </c>
    </row>
    <row r="3355" spans="1:6" x14ac:dyDescent="0.25">
      <c r="A3355" s="68" t="s">
        <v>103</v>
      </c>
      <c r="B3355" s="69">
        <v>491083323</v>
      </c>
      <c r="C3355" s="68">
        <v>746775193492</v>
      </c>
      <c r="D3355" s="69" t="s">
        <v>2416</v>
      </c>
      <c r="E3355" s="65">
        <f>IFERROR(VLOOKUP(C3355,Pivot!A:B,2,0),0)</f>
        <v>0</v>
      </c>
      <c r="F3355" s="65">
        <f>IFERROR(VLOOKUP(C3355,Pivot!A:C,3,0),0)</f>
        <v>0</v>
      </c>
    </row>
    <row r="3356" spans="1:6" x14ac:dyDescent="0.25">
      <c r="A3356" s="68" t="s">
        <v>103</v>
      </c>
      <c r="B3356" s="69">
        <v>491083323</v>
      </c>
      <c r="C3356" s="68">
        <v>746775193515</v>
      </c>
      <c r="D3356" s="69" t="s">
        <v>2416</v>
      </c>
      <c r="E3356" s="65">
        <f>IFERROR(VLOOKUP(C3356,Pivot!A:B,2,0),0)</f>
        <v>0</v>
      </c>
      <c r="F3356" s="65">
        <f>IFERROR(VLOOKUP(C3356,Pivot!A:C,3,0),0)</f>
        <v>0</v>
      </c>
    </row>
    <row r="3357" spans="1:6" x14ac:dyDescent="0.25">
      <c r="A3357" s="68" t="s">
        <v>103</v>
      </c>
      <c r="B3357" s="69">
        <v>491083323</v>
      </c>
      <c r="C3357" s="68">
        <v>746775193539</v>
      </c>
      <c r="D3357" s="69" t="s">
        <v>2416</v>
      </c>
      <c r="E3357" s="65">
        <f>IFERROR(VLOOKUP(C3357,Pivot!A:B,2,0),0)</f>
        <v>0</v>
      </c>
      <c r="F3357" s="65">
        <f>IFERROR(VLOOKUP(C3357,Pivot!A:C,3,0),0)</f>
        <v>0</v>
      </c>
    </row>
    <row r="3358" spans="1:6" x14ac:dyDescent="0.25">
      <c r="A3358" s="68" t="s">
        <v>103</v>
      </c>
      <c r="B3358" s="69">
        <v>491083324</v>
      </c>
      <c r="C3358" s="68">
        <v>746775260019</v>
      </c>
      <c r="D3358" s="69" t="s">
        <v>2417</v>
      </c>
      <c r="E3358" s="65">
        <f>IFERROR(VLOOKUP(C3358,Pivot!A:B,2,0),0)</f>
        <v>0</v>
      </c>
      <c r="F3358" s="65">
        <f>IFERROR(VLOOKUP(C3358,Pivot!A:C,3,0),0)</f>
        <v>0</v>
      </c>
    </row>
    <row r="3359" spans="1:6" x14ac:dyDescent="0.25">
      <c r="A3359" s="68" t="s">
        <v>103</v>
      </c>
      <c r="B3359" s="69">
        <v>491083325</v>
      </c>
      <c r="C3359" s="68">
        <v>746775193546</v>
      </c>
      <c r="D3359" s="69" t="s">
        <v>2418</v>
      </c>
      <c r="E3359" s="65">
        <f>IFERROR(VLOOKUP(C3359,Pivot!A:B,2,0),0)</f>
        <v>0</v>
      </c>
      <c r="F3359" s="65">
        <f>IFERROR(VLOOKUP(C3359,Pivot!A:C,3,0),0)</f>
        <v>0</v>
      </c>
    </row>
    <row r="3360" spans="1:6" x14ac:dyDescent="0.25">
      <c r="A3360" s="68" t="s">
        <v>103</v>
      </c>
      <c r="B3360" s="69">
        <v>491083325</v>
      </c>
      <c r="C3360" s="68">
        <v>746775193553</v>
      </c>
      <c r="D3360" s="69" t="s">
        <v>2418</v>
      </c>
      <c r="E3360" s="65">
        <f>IFERROR(VLOOKUP(C3360,Pivot!A:B,2,0),0)</f>
        <v>0</v>
      </c>
      <c r="F3360" s="65">
        <f>IFERROR(VLOOKUP(C3360,Pivot!A:C,3,0),0)</f>
        <v>0</v>
      </c>
    </row>
    <row r="3361" spans="1:6" x14ac:dyDescent="0.25">
      <c r="A3361" s="68" t="s">
        <v>103</v>
      </c>
      <c r="B3361" s="69">
        <v>491083325</v>
      </c>
      <c r="C3361" s="68">
        <v>746775193560</v>
      </c>
      <c r="D3361" s="69" t="s">
        <v>2418</v>
      </c>
      <c r="E3361" s="65">
        <f>IFERROR(VLOOKUP(C3361,Pivot!A:B,2,0),0)</f>
        <v>0</v>
      </c>
      <c r="F3361" s="65">
        <f>IFERROR(VLOOKUP(C3361,Pivot!A:C,3,0),0)</f>
        <v>0</v>
      </c>
    </row>
    <row r="3362" spans="1:6" x14ac:dyDescent="0.25">
      <c r="A3362" s="68" t="s">
        <v>103</v>
      </c>
      <c r="B3362" s="69">
        <v>491083325</v>
      </c>
      <c r="C3362" s="68">
        <v>746775193577</v>
      </c>
      <c r="D3362" s="69" t="s">
        <v>2418</v>
      </c>
      <c r="E3362" s="65">
        <f>IFERROR(VLOOKUP(C3362,Pivot!A:B,2,0),0)</f>
        <v>0</v>
      </c>
      <c r="F3362" s="65">
        <f>IFERROR(VLOOKUP(C3362,Pivot!A:C,3,0),0)</f>
        <v>0</v>
      </c>
    </row>
    <row r="3363" spans="1:6" x14ac:dyDescent="0.25">
      <c r="A3363" s="68" t="s">
        <v>103</v>
      </c>
      <c r="B3363" s="69">
        <v>491083325</v>
      </c>
      <c r="C3363" s="68">
        <v>746775193591</v>
      </c>
      <c r="D3363" s="69" t="s">
        <v>2418</v>
      </c>
      <c r="E3363" s="65">
        <f>IFERROR(VLOOKUP(C3363,Pivot!A:B,2,0),0)</f>
        <v>0</v>
      </c>
      <c r="F3363" s="65">
        <f>IFERROR(VLOOKUP(C3363,Pivot!A:C,3,0),0)</f>
        <v>0</v>
      </c>
    </row>
    <row r="3364" spans="1:6" x14ac:dyDescent="0.25">
      <c r="A3364" s="68" t="s">
        <v>103</v>
      </c>
      <c r="B3364" s="69">
        <v>491083326</v>
      </c>
      <c r="C3364" s="68">
        <v>746775260132</v>
      </c>
      <c r="D3364" s="69" t="s">
        <v>2419</v>
      </c>
      <c r="E3364" s="65">
        <f>IFERROR(VLOOKUP(C3364,Pivot!A:B,2,0),0)</f>
        <v>0</v>
      </c>
      <c r="F3364" s="65">
        <f>IFERROR(VLOOKUP(C3364,Pivot!A:C,3,0),0)</f>
        <v>0</v>
      </c>
    </row>
    <row r="3365" spans="1:6" x14ac:dyDescent="0.25">
      <c r="A3365" s="68" t="s">
        <v>103</v>
      </c>
      <c r="B3365" s="69">
        <v>491083327</v>
      </c>
      <c r="C3365" s="68">
        <v>746775260149</v>
      </c>
      <c r="D3365" s="69" t="s">
        <v>2420</v>
      </c>
      <c r="E3365" s="65">
        <f>IFERROR(VLOOKUP(C3365,Pivot!A:B,2,0),0)</f>
        <v>0</v>
      </c>
      <c r="F3365" s="65">
        <f>IFERROR(VLOOKUP(C3365,Pivot!A:C,3,0),0)</f>
        <v>0</v>
      </c>
    </row>
    <row r="3366" spans="1:6" x14ac:dyDescent="0.25">
      <c r="A3366" s="68" t="s">
        <v>103</v>
      </c>
      <c r="B3366" s="69">
        <v>491083327</v>
      </c>
      <c r="C3366" s="68">
        <v>746775260170</v>
      </c>
      <c r="D3366" s="69" t="s">
        <v>2420</v>
      </c>
      <c r="E3366" s="65">
        <f>IFERROR(VLOOKUP(C3366,Pivot!A:B,2,0),0)</f>
        <v>0</v>
      </c>
      <c r="F3366" s="65">
        <f>IFERROR(VLOOKUP(C3366,Pivot!A:C,3,0),0)</f>
        <v>0</v>
      </c>
    </row>
    <row r="3367" spans="1:6" x14ac:dyDescent="0.25">
      <c r="A3367" s="68" t="s">
        <v>103</v>
      </c>
      <c r="B3367" s="69">
        <v>491083327</v>
      </c>
      <c r="C3367" s="68">
        <v>746775260194</v>
      </c>
      <c r="D3367" s="69" t="s">
        <v>2420</v>
      </c>
      <c r="E3367" s="65">
        <f>IFERROR(VLOOKUP(C3367,Pivot!A:B,2,0),0)</f>
        <v>0</v>
      </c>
      <c r="F3367" s="65">
        <f>IFERROR(VLOOKUP(C3367,Pivot!A:C,3,0),0)</f>
        <v>0</v>
      </c>
    </row>
    <row r="3368" spans="1:6" x14ac:dyDescent="0.25">
      <c r="A3368" s="68" t="s">
        <v>103</v>
      </c>
      <c r="B3368" s="69">
        <v>491083327</v>
      </c>
      <c r="C3368" s="68">
        <v>746775260224</v>
      </c>
      <c r="D3368" s="69" t="s">
        <v>2420</v>
      </c>
      <c r="E3368" s="65">
        <f>IFERROR(VLOOKUP(C3368,Pivot!A:B,2,0),0)</f>
        <v>0</v>
      </c>
      <c r="F3368" s="65">
        <f>IFERROR(VLOOKUP(C3368,Pivot!A:C,3,0),0)</f>
        <v>0</v>
      </c>
    </row>
    <row r="3369" spans="1:6" x14ac:dyDescent="0.25">
      <c r="A3369" s="68" t="s">
        <v>103</v>
      </c>
      <c r="B3369" s="69">
        <v>491083327</v>
      </c>
      <c r="C3369" s="68">
        <v>746775284107</v>
      </c>
      <c r="D3369" s="69" t="s">
        <v>2420</v>
      </c>
      <c r="E3369" s="65">
        <f>IFERROR(VLOOKUP(C3369,Pivot!A:B,2,0),0)</f>
        <v>0</v>
      </c>
      <c r="F3369" s="65">
        <f>IFERROR(VLOOKUP(C3369,Pivot!A:C,3,0),0)</f>
        <v>0</v>
      </c>
    </row>
    <row r="3370" spans="1:6" x14ac:dyDescent="0.25">
      <c r="A3370" s="68" t="s">
        <v>103</v>
      </c>
      <c r="B3370" s="69">
        <v>491083333</v>
      </c>
      <c r="C3370" s="68">
        <v>746775193645</v>
      </c>
      <c r="D3370" s="69" t="s">
        <v>2421</v>
      </c>
      <c r="E3370" s="65">
        <f>IFERROR(VLOOKUP(C3370,Pivot!A:B,2,0),0)</f>
        <v>0</v>
      </c>
      <c r="F3370" s="65">
        <f>IFERROR(VLOOKUP(C3370,Pivot!A:C,3,0),0)</f>
        <v>0</v>
      </c>
    </row>
    <row r="3371" spans="1:6" x14ac:dyDescent="0.25">
      <c r="A3371" s="68" t="s">
        <v>103</v>
      </c>
      <c r="B3371" s="69">
        <v>491083334</v>
      </c>
      <c r="C3371" s="68">
        <v>746775202279</v>
      </c>
      <c r="D3371" s="69" t="s">
        <v>2422</v>
      </c>
      <c r="E3371" s="65">
        <f>IFERROR(VLOOKUP(C3371,Pivot!A:B,2,0),0)</f>
        <v>0</v>
      </c>
      <c r="F3371" s="65">
        <f>IFERROR(VLOOKUP(C3371,Pivot!A:C,3,0),0)</f>
        <v>0</v>
      </c>
    </row>
    <row r="3372" spans="1:6" x14ac:dyDescent="0.25">
      <c r="A3372" s="68" t="s">
        <v>103</v>
      </c>
      <c r="B3372" s="69">
        <v>491083345</v>
      </c>
      <c r="C3372" s="68">
        <v>746775241124</v>
      </c>
      <c r="D3372" s="69" t="s">
        <v>2423</v>
      </c>
      <c r="E3372" s="65">
        <f>IFERROR(VLOOKUP(C3372,Pivot!A:B,2,0),0)</f>
        <v>0</v>
      </c>
      <c r="F3372" s="65">
        <f>IFERROR(VLOOKUP(C3372,Pivot!A:C,3,0),0)</f>
        <v>0</v>
      </c>
    </row>
    <row r="3373" spans="1:6" x14ac:dyDescent="0.25">
      <c r="A3373" s="68" t="s">
        <v>103</v>
      </c>
      <c r="B3373" s="69">
        <v>491083351</v>
      </c>
      <c r="C3373" s="68">
        <v>746775250430</v>
      </c>
      <c r="D3373" s="69" t="s">
        <v>2424</v>
      </c>
      <c r="E3373" s="65">
        <f>IFERROR(VLOOKUP(C3373,Pivot!A:B,2,0),0)</f>
        <v>0</v>
      </c>
      <c r="F3373" s="65">
        <f>IFERROR(VLOOKUP(C3373,Pivot!A:C,3,0),0)</f>
        <v>0</v>
      </c>
    </row>
    <row r="3374" spans="1:6" x14ac:dyDescent="0.25">
      <c r="A3374" s="68" t="s">
        <v>103</v>
      </c>
      <c r="B3374" s="69">
        <v>491083352</v>
      </c>
      <c r="C3374" s="68">
        <v>746775250454</v>
      </c>
      <c r="D3374" s="69" t="s">
        <v>2425</v>
      </c>
      <c r="E3374" s="65">
        <f>IFERROR(VLOOKUP(C3374,Pivot!A:B,2,0),0)</f>
        <v>0</v>
      </c>
      <c r="F3374" s="65">
        <f>IFERROR(VLOOKUP(C3374,Pivot!A:C,3,0),0)</f>
        <v>0</v>
      </c>
    </row>
    <row r="3375" spans="1:6" x14ac:dyDescent="0.25">
      <c r="A3375" s="68" t="s">
        <v>103</v>
      </c>
      <c r="B3375" s="69">
        <v>491083354</v>
      </c>
      <c r="C3375" s="68">
        <v>4006592558734</v>
      </c>
      <c r="D3375" s="69" t="s">
        <v>2426</v>
      </c>
      <c r="E3375" s="65">
        <f>IFERROR(VLOOKUP(C3375,Pivot!A:B,2,0),0)</f>
        <v>0</v>
      </c>
      <c r="F3375" s="65">
        <f>IFERROR(VLOOKUP(C3375,Pivot!A:C,3,0),0)</f>
        <v>0</v>
      </c>
    </row>
    <row r="3376" spans="1:6" x14ac:dyDescent="0.25">
      <c r="A3376" s="68" t="s">
        <v>103</v>
      </c>
      <c r="B3376" s="69">
        <v>491083355</v>
      </c>
      <c r="C3376" s="68">
        <v>746775269012</v>
      </c>
      <c r="D3376" s="69" t="s">
        <v>2427</v>
      </c>
      <c r="E3376" s="65">
        <f>IFERROR(VLOOKUP(C3376,Pivot!A:B,2,0),0)</f>
        <v>0</v>
      </c>
      <c r="F3376" s="65">
        <f>IFERROR(VLOOKUP(C3376,Pivot!A:C,3,0),0)</f>
        <v>0</v>
      </c>
    </row>
    <row r="3377" spans="1:6" x14ac:dyDescent="0.25">
      <c r="A3377" s="68" t="s">
        <v>103</v>
      </c>
      <c r="B3377" s="69">
        <v>491083362</v>
      </c>
      <c r="C3377" s="68">
        <v>746775199449</v>
      </c>
      <c r="D3377" s="69" t="s">
        <v>2428</v>
      </c>
      <c r="E3377" s="65">
        <f>IFERROR(VLOOKUP(C3377,Pivot!A:B,2,0),0)</f>
        <v>0</v>
      </c>
      <c r="F3377" s="65">
        <f>IFERROR(VLOOKUP(C3377,Pivot!A:C,3,0),0)</f>
        <v>0</v>
      </c>
    </row>
    <row r="3378" spans="1:6" x14ac:dyDescent="0.25">
      <c r="A3378" s="68" t="s">
        <v>103</v>
      </c>
      <c r="B3378" s="69">
        <v>491083365</v>
      </c>
      <c r="C3378" s="68">
        <v>746775199487</v>
      </c>
      <c r="D3378" s="69" t="s">
        <v>2429</v>
      </c>
      <c r="E3378" s="65">
        <f>IFERROR(VLOOKUP(C3378,Pivot!A:B,2,0),0)</f>
        <v>0</v>
      </c>
      <c r="F3378" s="65">
        <f>IFERROR(VLOOKUP(C3378,Pivot!A:C,3,0),0)</f>
        <v>0</v>
      </c>
    </row>
    <row r="3379" spans="1:6" x14ac:dyDescent="0.25">
      <c r="A3379" s="68" t="s">
        <v>103</v>
      </c>
      <c r="B3379" s="69">
        <v>491083365</v>
      </c>
      <c r="C3379" s="68">
        <v>746775199494</v>
      </c>
      <c r="D3379" s="69" t="s">
        <v>2429</v>
      </c>
      <c r="E3379" s="65">
        <f>IFERROR(VLOOKUP(C3379,Pivot!A:B,2,0),0)</f>
        <v>0</v>
      </c>
      <c r="F3379" s="65">
        <f>IFERROR(VLOOKUP(C3379,Pivot!A:C,3,0),0)</f>
        <v>0</v>
      </c>
    </row>
    <row r="3380" spans="1:6" x14ac:dyDescent="0.25">
      <c r="A3380" s="68" t="s">
        <v>103</v>
      </c>
      <c r="B3380" s="69">
        <v>491083365</v>
      </c>
      <c r="C3380" s="68">
        <v>746775199500</v>
      </c>
      <c r="D3380" s="69" t="s">
        <v>2429</v>
      </c>
      <c r="E3380" s="65">
        <f>IFERROR(VLOOKUP(C3380,Pivot!A:B,2,0),0)</f>
        <v>0</v>
      </c>
      <c r="F3380" s="65">
        <f>IFERROR(VLOOKUP(C3380,Pivot!A:C,3,0),0)</f>
        <v>0</v>
      </c>
    </row>
    <row r="3381" spans="1:6" x14ac:dyDescent="0.25">
      <c r="A3381" s="68" t="s">
        <v>103</v>
      </c>
      <c r="B3381" s="69">
        <v>491083365</v>
      </c>
      <c r="C3381" s="68">
        <v>746775236236</v>
      </c>
      <c r="D3381" s="69" t="s">
        <v>2429</v>
      </c>
      <c r="E3381" s="65">
        <f>IFERROR(VLOOKUP(C3381,Pivot!A:B,2,0),0)</f>
        <v>0</v>
      </c>
      <c r="F3381" s="65">
        <f>IFERROR(VLOOKUP(C3381,Pivot!A:C,3,0),0)</f>
        <v>0</v>
      </c>
    </row>
    <row r="3382" spans="1:6" x14ac:dyDescent="0.25">
      <c r="A3382" s="68" t="s">
        <v>103</v>
      </c>
      <c r="B3382" s="69">
        <v>491083366</v>
      </c>
      <c r="C3382" s="68">
        <v>746775250423</v>
      </c>
      <c r="D3382" s="69" t="s">
        <v>2430</v>
      </c>
      <c r="E3382" s="65">
        <f>IFERROR(VLOOKUP(C3382,Pivot!A:B,2,0),0)</f>
        <v>0</v>
      </c>
      <c r="F3382" s="65">
        <f>IFERROR(VLOOKUP(C3382,Pivot!A:C,3,0),0)</f>
        <v>0</v>
      </c>
    </row>
    <row r="3383" spans="1:6" x14ac:dyDescent="0.25">
      <c r="A3383" s="68" t="s">
        <v>103</v>
      </c>
      <c r="B3383" s="69">
        <v>491083376</v>
      </c>
      <c r="C3383" s="68">
        <v>746775252748</v>
      </c>
      <c r="D3383" s="69" t="s">
        <v>2431</v>
      </c>
      <c r="E3383" s="65">
        <f>IFERROR(VLOOKUP(C3383,Pivot!A:B,2,0),0)</f>
        <v>0</v>
      </c>
      <c r="F3383" s="65">
        <f>IFERROR(VLOOKUP(C3383,Pivot!A:C,3,0),0)</f>
        <v>0</v>
      </c>
    </row>
    <row r="3384" spans="1:6" x14ac:dyDescent="0.25">
      <c r="A3384" s="68" t="s">
        <v>103</v>
      </c>
      <c r="B3384" s="69">
        <v>491083377</v>
      </c>
      <c r="C3384" s="68">
        <v>746775252755</v>
      </c>
      <c r="D3384" s="69" t="s">
        <v>2432</v>
      </c>
      <c r="E3384" s="65">
        <f>IFERROR(VLOOKUP(C3384,Pivot!A:B,2,0),0)</f>
        <v>0</v>
      </c>
      <c r="F3384" s="65">
        <f>IFERROR(VLOOKUP(C3384,Pivot!A:C,3,0),0)</f>
        <v>0</v>
      </c>
    </row>
    <row r="3385" spans="1:6" x14ac:dyDescent="0.25">
      <c r="A3385" s="68" t="s">
        <v>103</v>
      </c>
      <c r="B3385" s="69">
        <v>491083378</v>
      </c>
      <c r="C3385" s="68">
        <v>746775252762</v>
      </c>
      <c r="D3385" s="69" t="s">
        <v>2433</v>
      </c>
      <c r="E3385" s="65">
        <f>IFERROR(VLOOKUP(C3385,Pivot!A:B,2,0),0)</f>
        <v>0</v>
      </c>
      <c r="F3385" s="65">
        <f>IFERROR(VLOOKUP(C3385,Pivot!A:C,3,0),0)</f>
        <v>0</v>
      </c>
    </row>
    <row r="3386" spans="1:6" x14ac:dyDescent="0.25">
      <c r="A3386" s="68" t="s">
        <v>103</v>
      </c>
      <c r="B3386" s="69">
        <v>491083407</v>
      </c>
      <c r="C3386" s="68">
        <v>8001444442601</v>
      </c>
      <c r="D3386" s="69" t="s">
        <v>2434</v>
      </c>
      <c r="E3386" s="65">
        <f>IFERROR(VLOOKUP(C3386,Pivot!A:B,2,0),0)</f>
        <v>0</v>
      </c>
      <c r="F3386" s="65">
        <f>IFERROR(VLOOKUP(C3386,Pivot!A:C,3,0),0)</f>
        <v>0</v>
      </c>
    </row>
    <row r="3387" spans="1:6" x14ac:dyDescent="0.25">
      <c r="A3387" s="68" t="s">
        <v>103</v>
      </c>
      <c r="B3387" s="69">
        <v>491083410</v>
      </c>
      <c r="C3387" s="68">
        <v>746775161361</v>
      </c>
      <c r="D3387" s="69" t="s">
        <v>2435</v>
      </c>
      <c r="E3387" s="65">
        <f>IFERROR(VLOOKUP(C3387,Pivot!A:B,2,0),0)</f>
        <v>0</v>
      </c>
      <c r="F3387" s="65">
        <f>IFERROR(VLOOKUP(C3387,Pivot!A:C,3,0),0)</f>
        <v>0</v>
      </c>
    </row>
    <row r="3388" spans="1:6" x14ac:dyDescent="0.25">
      <c r="A3388" s="68" t="s">
        <v>103</v>
      </c>
      <c r="B3388" s="69">
        <v>491083413</v>
      </c>
      <c r="C3388" s="68">
        <v>5015353310237</v>
      </c>
      <c r="D3388" s="69" t="s">
        <v>2436</v>
      </c>
      <c r="E3388" s="65">
        <f>IFERROR(VLOOKUP(C3388,Pivot!A:B,2,0),0)</f>
        <v>0</v>
      </c>
      <c r="F3388" s="65">
        <f>IFERROR(VLOOKUP(C3388,Pivot!A:C,3,0),0)</f>
        <v>0</v>
      </c>
    </row>
    <row r="3389" spans="1:6" x14ac:dyDescent="0.25">
      <c r="A3389" s="68" t="s">
        <v>103</v>
      </c>
      <c r="B3389" s="69">
        <v>491083414</v>
      </c>
      <c r="C3389" s="68">
        <v>8901736051910</v>
      </c>
      <c r="D3389" s="69" t="s">
        <v>2437</v>
      </c>
      <c r="E3389" s="65">
        <f>IFERROR(VLOOKUP(C3389,Pivot!A:B,2,0),0)</f>
        <v>0</v>
      </c>
      <c r="F3389" s="65">
        <f>IFERROR(VLOOKUP(C3389,Pivot!A:C,3,0),0)</f>
        <v>0</v>
      </c>
    </row>
    <row r="3390" spans="1:6" x14ac:dyDescent="0.25">
      <c r="A3390" s="68" t="s">
        <v>103</v>
      </c>
      <c r="B3390" s="69">
        <v>491083415</v>
      </c>
      <c r="C3390" s="68">
        <v>8901736051927</v>
      </c>
      <c r="D3390" s="69" t="s">
        <v>2438</v>
      </c>
      <c r="E3390" s="65">
        <f>IFERROR(VLOOKUP(C3390,Pivot!A:B,2,0),0)</f>
        <v>0</v>
      </c>
      <c r="F3390" s="65">
        <f>IFERROR(VLOOKUP(C3390,Pivot!A:C,3,0),0)</f>
        <v>0</v>
      </c>
    </row>
    <row r="3391" spans="1:6" x14ac:dyDescent="0.25">
      <c r="A3391" s="68" t="s">
        <v>103</v>
      </c>
      <c r="B3391" s="69">
        <v>491083425</v>
      </c>
      <c r="C3391" s="68">
        <v>653569820192</v>
      </c>
      <c r="D3391" s="69" t="s">
        <v>2439</v>
      </c>
      <c r="E3391" s="65">
        <f>IFERROR(VLOOKUP(C3391,Pivot!A:B,2,0),0)</f>
        <v>0</v>
      </c>
      <c r="F3391" s="65">
        <f>IFERROR(VLOOKUP(C3391,Pivot!A:C,3,0),0)</f>
        <v>0</v>
      </c>
    </row>
    <row r="3392" spans="1:6" x14ac:dyDescent="0.25">
      <c r="A3392" s="68" t="s">
        <v>103</v>
      </c>
      <c r="B3392" s="69">
        <v>491083426</v>
      </c>
      <c r="C3392" s="68">
        <v>3558380010838</v>
      </c>
      <c r="D3392" s="69" t="s">
        <v>2440</v>
      </c>
      <c r="E3392" s="65">
        <f>IFERROR(VLOOKUP(C3392,Pivot!A:B,2,0),0)</f>
        <v>0</v>
      </c>
      <c r="F3392" s="65">
        <f>IFERROR(VLOOKUP(C3392,Pivot!A:C,3,0),0)</f>
        <v>0</v>
      </c>
    </row>
    <row r="3393" spans="1:6" x14ac:dyDescent="0.25">
      <c r="A3393" s="68" t="s">
        <v>103</v>
      </c>
      <c r="B3393" s="69">
        <v>491083426</v>
      </c>
      <c r="C3393" s="68">
        <v>3558380047643</v>
      </c>
      <c r="D3393" s="69" t="s">
        <v>2440</v>
      </c>
      <c r="E3393" s="65">
        <f>IFERROR(VLOOKUP(C3393,Pivot!A:B,2,0),0)</f>
        <v>0</v>
      </c>
      <c r="F3393" s="65">
        <f>IFERROR(VLOOKUP(C3393,Pivot!A:C,3,0),0)</f>
        <v>0</v>
      </c>
    </row>
    <row r="3394" spans="1:6" x14ac:dyDescent="0.25">
      <c r="A3394" s="68" t="s">
        <v>103</v>
      </c>
      <c r="B3394" s="69">
        <v>491083426</v>
      </c>
      <c r="C3394" s="68">
        <v>3558380054863</v>
      </c>
      <c r="D3394" s="69" t="s">
        <v>2440</v>
      </c>
      <c r="E3394" s="65">
        <f>IFERROR(VLOOKUP(C3394,Pivot!A:B,2,0),0)</f>
        <v>0</v>
      </c>
      <c r="F3394" s="65">
        <f>IFERROR(VLOOKUP(C3394,Pivot!A:C,3,0),0)</f>
        <v>0</v>
      </c>
    </row>
    <row r="3395" spans="1:6" x14ac:dyDescent="0.25">
      <c r="A3395" s="68" t="s">
        <v>103</v>
      </c>
      <c r="B3395" s="69">
        <v>491083427</v>
      </c>
      <c r="C3395" s="68">
        <v>3558380010494</v>
      </c>
      <c r="D3395" s="69" t="s">
        <v>2441</v>
      </c>
      <c r="E3395" s="65">
        <f>IFERROR(VLOOKUP(C3395,Pivot!A:B,2,0),0)</f>
        <v>0</v>
      </c>
      <c r="F3395" s="65">
        <f>IFERROR(VLOOKUP(C3395,Pivot!A:C,3,0),0)</f>
        <v>0</v>
      </c>
    </row>
    <row r="3396" spans="1:6" x14ac:dyDescent="0.25">
      <c r="A3396" s="68" t="s">
        <v>103</v>
      </c>
      <c r="B3396" s="69">
        <v>491083427</v>
      </c>
      <c r="C3396" s="68">
        <v>3558380049555</v>
      </c>
      <c r="D3396" s="69" t="s">
        <v>2441</v>
      </c>
      <c r="E3396" s="65">
        <f>IFERROR(VLOOKUP(C3396,Pivot!A:B,2,0),0)</f>
        <v>0</v>
      </c>
      <c r="F3396" s="65">
        <f>IFERROR(VLOOKUP(C3396,Pivot!A:C,3,0),0)</f>
        <v>0</v>
      </c>
    </row>
    <row r="3397" spans="1:6" x14ac:dyDescent="0.25">
      <c r="A3397" s="68" t="s">
        <v>103</v>
      </c>
      <c r="B3397" s="69">
        <v>491083427</v>
      </c>
      <c r="C3397" s="68">
        <v>9782914849760</v>
      </c>
      <c r="D3397" s="69" t="s">
        <v>2441</v>
      </c>
      <c r="E3397" s="65">
        <f>IFERROR(VLOOKUP(C3397,Pivot!A:B,2,0),0)</f>
        <v>0</v>
      </c>
      <c r="F3397" s="65">
        <f>IFERROR(VLOOKUP(C3397,Pivot!A:C,3,0),0)</f>
        <v>0</v>
      </c>
    </row>
    <row r="3398" spans="1:6" x14ac:dyDescent="0.25">
      <c r="A3398" s="68" t="s">
        <v>103</v>
      </c>
      <c r="B3398" s="69">
        <v>491083427</v>
      </c>
      <c r="C3398" s="68">
        <v>9782914849784</v>
      </c>
      <c r="D3398" s="69" t="s">
        <v>2441</v>
      </c>
      <c r="E3398" s="65">
        <f>IFERROR(VLOOKUP(C3398,Pivot!A:B,2,0),0)</f>
        <v>0</v>
      </c>
      <c r="F3398" s="65">
        <f>IFERROR(VLOOKUP(C3398,Pivot!A:C,3,0),0)</f>
        <v>0</v>
      </c>
    </row>
    <row r="3399" spans="1:6" x14ac:dyDescent="0.25">
      <c r="A3399" s="68" t="s">
        <v>103</v>
      </c>
      <c r="B3399" s="69">
        <v>491083427</v>
      </c>
      <c r="C3399" s="68">
        <v>8901383940902</v>
      </c>
      <c r="D3399" s="69" t="s">
        <v>2441</v>
      </c>
      <c r="E3399" s="65">
        <f>IFERROR(VLOOKUP(C3399,Pivot!A:B,2,0),0)</f>
        <v>0</v>
      </c>
      <c r="F3399" s="65">
        <f>IFERROR(VLOOKUP(C3399,Pivot!A:C,3,0),0)</f>
        <v>0</v>
      </c>
    </row>
    <row r="3400" spans="1:6" x14ac:dyDescent="0.25">
      <c r="A3400" s="68" t="s">
        <v>103</v>
      </c>
      <c r="B3400" s="69">
        <v>491083431</v>
      </c>
      <c r="C3400" s="68">
        <v>45557325947</v>
      </c>
      <c r="D3400" s="69" t="s">
        <v>2442</v>
      </c>
      <c r="E3400" s="65">
        <f>IFERROR(VLOOKUP(C3400,Pivot!A:B,2,0),0)</f>
        <v>0</v>
      </c>
      <c r="F3400" s="65">
        <f>IFERROR(VLOOKUP(C3400,Pivot!A:C,3,0),0)</f>
        <v>0</v>
      </c>
    </row>
    <row r="3401" spans="1:6" x14ac:dyDescent="0.25">
      <c r="A3401" s="68" t="s">
        <v>103</v>
      </c>
      <c r="B3401" s="69">
        <v>491083435</v>
      </c>
      <c r="C3401" s="68">
        <v>45557326012</v>
      </c>
      <c r="D3401" s="69" t="s">
        <v>2443</v>
      </c>
      <c r="E3401" s="65">
        <f>IFERROR(VLOOKUP(C3401,Pivot!A:B,2,0),0)</f>
        <v>0</v>
      </c>
      <c r="F3401" s="65">
        <f>IFERROR(VLOOKUP(C3401,Pivot!A:C,3,0),0)</f>
        <v>0</v>
      </c>
    </row>
    <row r="3402" spans="1:6" x14ac:dyDescent="0.25">
      <c r="A3402" s="68" t="s">
        <v>103</v>
      </c>
      <c r="B3402" s="69">
        <v>491083436</v>
      </c>
      <c r="C3402" s="68">
        <v>45557326029</v>
      </c>
      <c r="D3402" s="69" t="s">
        <v>2444</v>
      </c>
      <c r="E3402" s="65">
        <f>IFERROR(VLOOKUP(C3402,Pivot!A:B,2,0),0)</f>
        <v>0</v>
      </c>
      <c r="F3402" s="65">
        <f>IFERROR(VLOOKUP(C3402,Pivot!A:C,3,0),0)</f>
        <v>0</v>
      </c>
    </row>
    <row r="3403" spans="1:6" x14ac:dyDescent="0.25">
      <c r="A3403" s="68" t="s">
        <v>103</v>
      </c>
      <c r="B3403" s="69">
        <v>491083439</v>
      </c>
      <c r="C3403" s="68">
        <v>45557326135</v>
      </c>
      <c r="D3403" s="69" t="s">
        <v>2445</v>
      </c>
      <c r="E3403" s="65">
        <f>IFERROR(VLOOKUP(C3403,Pivot!A:B,2,0),0)</f>
        <v>0</v>
      </c>
      <c r="F3403" s="65">
        <f>IFERROR(VLOOKUP(C3403,Pivot!A:C,3,0),0)</f>
        <v>0</v>
      </c>
    </row>
    <row r="3404" spans="1:6" x14ac:dyDescent="0.25">
      <c r="A3404" s="68" t="s">
        <v>103</v>
      </c>
      <c r="B3404" s="69">
        <v>491083440</v>
      </c>
      <c r="C3404" s="68">
        <v>45557326142</v>
      </c>
      <c r="D3404" s="69" t="s">
        <v>2446</v>
      </c>
      <c r="E3404" s="65">
        <f>IFERROR(VLOOKUP(C3404,Pivot!A:B,2,0),0)</f>
        <v>0</v>
      </c>
      <c r="F3404" s="65">
        <f>IFERROR(VLOOKUP(C3404,Pivot!A:C,3,0),0)</f>
        <v>0</v>
      </c>
    </row>
    <row r="3405" spans="1:6" x14ac:dyDescent="0.25">
      <c r="A3405" s="68" t="s">
        <v>103</v>
      </c>
      <c r="B3405" s="69">
        <v>491083441</v>
      </c>
      <c r="C3405" s="68">
        <v>45557326159</v>
      </c>
      <c r="D3405" s="69" t="s">
        <v>2447</v>
      </c>
      <c r="E3405" s="65">
        <f>IFERROR(VLOOKUP(C3405,Pivot!A:B,2,0),0)</f>
        <v>0</v>
      </c>
      <c r="F3405" s="65">
        <f>IFERROR(VLOOKUP(C3405,Pivot!A:C,3,0),0)</f>
        <v>0</v>
      </c>
    </row>
    <row r="3406" spans="1:6" x14ac:dyDescent="0.25">
      <c r="A3406" s="68" t="s">
        <v>103</v>
      </c>
      <c r="B3406" s="69">
        <v>491083451</v>
      </c>
      <c r="C3406" s="68">
        <v>8901736051934</v>
      </c>
      <c r="D3406" s="69" t="s">
        <v>2448</v>
      </c>
      <c r="E3406" s="65">
        <f>IFERROR(VLOOKUP(C3406,Pivot!A:B,2,0),0)</f>
        <v>0</v>
      </c>
      <c r="F3406" s="65">
        <f>IFERROR(VLOOKUP(C3406,Pivot!A:C,3,0),0)</f>
        <v>0</v>
      </c>
    </row>
    <row r="3407" spans="1:6" x14ac:dyDescent="0.25">
      <c r="A3407" s="68" t="s">
        <v>103</v>
      </c>
      <c r="B3407" s="69">
        <v>491083452</v>
      </c>
      <c r="C3407" s="68">
        <v>8901736051941</v>
      </c>
      <c r="D3407" s="69" t="s">
        <v>2449</v>
      </c>
      <c r="E3407" s="65">
        <f>IFERROR(VLOOKUP(C3407,Pivot!A:B,2,0),0)</f>
        <v>0</v>
      </c>
      <c r="F3407" s="65">
        <f>IFERROR(VLOOKUP(C3407,Pivot!A:C,3,0),0)</f>
        <v>0</v>
      </c>
    </row>
    <row r="3408" spans="1:6" x14ac:dyDescent="0.25">
      <c r="A3408" s="68" t="s">
        <v>103</v>
      </c>
      <c r="B3408" s="69">
        <v>491083453</v>
      </c>
      <c r="C3408" s="68">
        <v>8901736051958</v>
      </c>
      <c r="D3408" s="69" t="s">
        <v>2450</v>
      </c>
      <c r="E3408" s="65">
        <f>IFERROR(VLOOKUP(C3408,Pivot!A:B,2,0),0)</f>
        <v>0</v>
      </c>
      <c r="F3408" s="65">
        <f>IFERROR(VLOOKUP(C3408,Pivot!A:C,3,0),0)</f>
        <v>0</v>
      </c>
    </row>
    <row r="3409" spans="1:6" x14ac:dyDescent="0.25">
      <c r="A3409" s="68" t="s">
        <v>103</v>
      </c>
      <c r="B3409" s="69">
        <v>491083454</v>
      </c>
      <c r="C3409" s="68">
        <v>8901736051965</v>
      </c>
      <c r="D3409" s="69" t="s">
        <v>2451</v>
      </c>
      <c r="E3409" s="65">
        <f>IFERROR(VLOOKUP(C3409,Pivot!A:B,2,0),0)</f>
        <v>0</v>
      </c>
      <c r="F3409" s="65">
        <f>IFERROR(VLOOKUP(C3409,Pivot!A:C,3,0),0)</f>
        <v>0</v>
      </c>
    </row>
    <row r="3410" spans="1:6" x14ac:dyDescent="0.25">
      <c r="A3410" s="68" t="s">
        <v>103</v>
      </c>
      <c r="B3410" s="69">
        <v>491083455</v>
      </c>
      <c r="C3410" s="68">
        <v>8901736051972</v>
      </c>
      <c r="D3410" s="69" t="s">
        <v>2452</v>
      </c>
      <c r="E3410" s="65">
        <f>IFERROR(VLOOKUP(C3410,Pivot!A:B,2,0),0)</f>
        <v>0</v>
      </c>
      <c r="F3410" s="65">
        <f>IFERROR(VLOOKUP(C3410,Pivot!A:C,3,0),0)</f>
        <v>0</v>
      </c>
    </row>
    <row r="3411" spans="1:6" x14ac:dyDescent="0.25">
      <c r="A3411" s="68" t="s">
        <v>103</v>
      </c>
      <c r="B3411" s="69">
        <v>491083456</v>
      </c>
      <c r="C3411" s="68">
        <v>8901736051996</v>
      </c>
      <c r="D3411" s="69" t="s">
        <v>2453</v>
      </c>
      <c r="E3411" s="65">
        <f>IFERROR(VLOOKUP(C3411,Pivot!A:B,2,0),0)</f>
        <v>0</v>
      </c>
      <c r="F3411" s="65">
        <f>IFERROR(VLOOKUP(C3411,Pivot!A:C,3,0),0)</f>
        <v>0</v>
      </c>
    </row>
    <row r="3412" spans="1:6" x14ac:dyDescent="0.25">
      <c r="A3412" s="68" t="s">
        <v>103</v>
      </c>
      <c r="B3412" s="69">
        <v>491083457</v>
      </c>
      <c r="C3412" s="68">
        <v>8901736051989</v>
      </c>
      <c r="D3412" s="69" t="s">
        <v>2454</v>
      </c>
      <c r="E3412" s="65">
        <f>IFERROR(VLOOKUP(C3412,Pivot!A:B,2,0),0)</f>
        <v>0</v>
      </c>
      <c r="F3412" s="65">
        <f>IFERROR(VLOOKUP(C3412,Pivot!A:C,3,0),0)</f>
        <v>0</v>
      </c>
    </row>
    <row r="3413" spans="1:6" x14ac:dyDescent="0.25">
      <c r="A3413" s="68" t="s">
        <v>103</v>
      </c>
      <c r="B3413" s="69">
        <v>491083458</v>
      </c>
      <c r="C3413" s="68">
        <v>8901736070027</v>
      </c>
      <c r="D3413" s="69" t="s">
        <v>2455</v>
      </c>
      <c r="E3413" s="65">
        <f>IFERROR(VLOOKUP(C3413,Pivot!A:B,2,0),0)</f>
        <v>0</v>
      </c>
      <c r="F3413" s="65">
        <f>IFERROR(VLOOKUP(C3413,Pivot!A:C,3,0),0)</f>
        <v>0</v>
      </c>
    </row>
    <row r="3414" spans="1:6" x14ac:dyDescent="0.25">
      <c r="A3414" s="68" t="s">
        <v>103</v>
      </c>
      <c r="B3414" s="69">
        <v>491083461</v>
      </c>
      <c r="C3414" s="68">
        <v>8901736070065</v>
      </c>
      <c r="D3414" s="69" t="s">
        <v>2456</v>
      </c>
      <c r="E3414" s="65">
        <f>IFERROR(VLOOKUP(C3414,Pivot!A:B,2,0),0)</f>
        <v>0</v>
      </c>
      <c r="F3414" s="65">
        <f>IFERROR(VLOOKUP(C3414,Pivot!A:C,3,0),0)</f>
        <v>0</v>
      </c>
    </row>
    <row r="3415" spans="1:6" x14ac:dyDescent="0.25">
      <c r="A3415" s="68" t="s">
        <v>103</v>
      </c>
      <c r="B3415" s="69">
        <v>491083462</v>
      </c>
      <c r="C3415" s="68">
        <v>8901736070058</v>
      </c>
      <c r="D3415" s="69" t="s">
        <v>2457</v>
      </c>
      <c r="E3415" s="65">
        <f>IFERROR(VLOOKUP(C3415,Pivot!A:B,2,0),0)</f>
        <v>0</v>
      </c>
      <c r="F3415" s="65">
        <f>IFERROR(VLOOKUP(C3415,Pivot!A:C,3,0),0)</f>
        <v>0</v>
      </c>
    </row>
    <row r="3416" spans="1:6" x14ac:dyDescent="0.25">
      <c r="A3416" s="68" t="s">
        <v>103</v>
      </c>
      <c r="B3416" s="69">
        <v>491083463</v>
      </c>
      <c r="C3416" s="68">
        <v>8901736070089</v>
      </c>
      <c r="D3416" s="69" t="s">
        <v>2458</v>
      </c>
      <c r="E3416" s="65">
        <f>IFERROR(VLOOKUP(C3416,Pivot!A:B,2,0),0)</f>
        <v>0</v>
      </c>
      <c r="F3416" s="65">
        <f>IFERROR(VLOOKUP(C3416,Pivot!A:C,3,0),0)</f>
        <v>0</v>
      </c>
    </row>
    <row r="3417" spans="1:6" x14ac:dyDescent="0.25">
      <c r="A3417" s="68" t="s">
        <v>103</v>
      </c>
      <c r="B3417" s="69">
        <v>491083464</v>
      </c>
      <c r="C3417" s="68">
        <v>8901736070096</v>
      </c>
      <c r="D3417" s="69" t="s">
        <v>2459</v>
      </c>
      <c r="E3417" s="65">
        <f>IFERROR(VLOOKUP(C3417,Pivot!A:B,2,0),0)</f>
        <v>0</v>
      </c>
      <c r="F3417" s="65">
        <f>IFERROR(VLOOKUP(C3417,Pivot!A:C,3,0),0)</f>
        <v>0</v>
      </c>
    </row>
    <row r="3418" spans="1:6" x14ac:dyDescent="0.25">
      <c r="A3418" s="68" t="s">
        <v>103</v>
      </c>
      <c r="B3418" s="69">
        <v>491083465</v>
      </c>
      <c r="C3418" s="68">
        <v>8901736070102</v>
      </c>
      <c r="D3418" s="69" t="s">
        <v>2460</v>
      </c>
      <c r="E3418" s="65">
        <f>IFERROR(VLOOKUP(C3418,Pivot!A:B,2,0),0)</f>
        <v>0</v>
      </c>
      <c r="F3418" s="65">
        <f>IFERROR(VLOOKUP(C3418,Pivot!A:C,3,0),0)</f>
        <v>0</v>
      </c>
    </row>
    <row r="3419" spans="1:6" x14ac:dyDescent="0.25">
      <c r="A3419" s="68" t="s">
        <v>103</v>
      </c>
      <c r="B3419" s="69">
        <v>491083471</v>
      </c>
      <c r="C3419" s="68">
        <v>4893156046123</v>
      </c>
      <c r="D3419" s="69" t="s">
        <v>2461</v>
      </c>
      <c r="E3419" s="65">
        <f>IFERROR(VLOOKUP(C3419,Pivot!A:B,2,0),0)</f>
        <v>0</v>
      </c>
      <c r="F3419" s="65">
        <f>IFERROR(VLOOKUP(C3419,Pivot!A:C,3,0),0)</f>
        <v>0</v>
      </c>
    </row>
    <row r="3420" spans="1:6" x14ac:dyDescent="0.25">
      <c r="A3420" s="68" t="s">
        <v>103</v>
      </c>
      <c r="B3420" s="69">
        <v>491083483</v>
      </c>
      <c r="C3420" s="68">
        <v>4893156032959</v>
      </c>
      <c r="D3420" s="69" t="s">
        <v>2462</v>
      </c>
      <c r="E3420" s="65">
        <f>IFERROR(VLOOKUP(C3420,Pivot!A:B,2,0),0)</f>
        <v>0</v>
      </c>
      <c r="F3420" s="65">
        <f>IFERROR(VLOOKUP(C3420,Pivot!A:C,3,0),0)</f>
        <v>0</v>
      </c>
    </row>
    <row r="3421" spans="1:6" x14ac:dyDescent="0.25">
      <c r="A3421" s="68" t="s">
        <v>103</v>
      </c>
      <c r="B3421" s="69">
        <v>491083486</v>
      </c>
      <c r="C3421" s="68">
        <v>4893156035387</v>
      </c>
      <c r="D3421" s="69" t="s">
        <v>2463</v>
      </c>
      <c r="E3421" s="65">
        <f>IFERROR(VLOOKUP(C3421,Pivot!A:B,2,0),0)</f>
        <v>0</v>
      </c>
      <c r="F3421" s="65">
        <f>IFERROR(VLOOKUP(C3421,Pivot!A:C,3,0),0)</f>
        <v>0</v>
      </c>
    </row>
    <row r="3422" spans="1:6" x14ac:dyDescent="0.25">
      <c r="A3422" s="68" t="s">
        <v>103</v>
      </c>
      <c r="B3422" s="69">
        <v>491083488</v>
      </c>
      <c r="C3422" s="68">
        <v>4893156045942</v>
      </c>
      <c r="D3422" s="69" t="s">
        <v>2464</v>
      </c>
      <c r="E3422" s="65">
        <f>IFERROR(VLOOKUP(C3422,Pivot!A:B,2,0),0)</f>
        <v>0</v>
      </c>
      <c r="F3422" s="65">
        <f>IFERROR(VLOOKUP(C3422,Pivot!A:C,3,0),0)</f>
        <v>0</v>
      </c>
    </row>
    <row r="3423" spans="1:6" x14ac:dyDescent="0.25">
      <c r="A3423" s="68" t="s">
        <v>103</v>
      </c>
      <c r="B3423" s="69">
        <v>491083497</v>
      </c>
      <c r="C3423" s="68">
        <v>8901736070386</v>
      </c>
      <c r="D3423" s="69" t="s">
        <v>2465</v>
      </c>
      <c r="E3423" s="65">
        <f>IFERROR(VLOOKUP(C3423,Pivot!A:B,2,0),0)</f>
        <v>0</v>
      </c>
      <c r="F3423" s="65">
        <f>IFERROR(VLOOKUP(C3423,Pivot!A:C,3,0),0)</f>
        <v>0</v>
      </c>
    </row>
    <row r="3424" spans="1:6" x14ac:dyDescent="0.25">
      <c r="A3424" s="68" t="s">
        <v>103</v>
      </c>
      <c r="B3424" s="69">
        <v>491083498</v>
      </c>
      <c r="C3424" s="68">
        <v>8901736070393</v>
      </c>
      <c r="D3424" s="69" t="s">
        <v>2466</v>
      </c>
      <c r="E3424" s="65">
        <f>IFERROR(VLOOKUP(C3424,Pivot!A:B,2,0),0)</f>
        <v>0</v>
      </c>
      <c r="F3424" s="65">
        <f>IFERROR(VLOOKUP(C3424,Pivot!A:C,3,0),0)</f>
        <v>0</v>
      </c>
    </row>
    <row r="3425" spans="1:6" x14ac:dyDescent="0.25">
      <c r="A3425" s="68" t="s">
        <v>103</v>
      </c>
      <c r="B3425" s="69">
        <v>491083500</v>
      </c>
      <c r="C3425" s="68">
        <v>8901736051866</v>
      </c>
      <c r="D3425" s="69" t="s">
        <v>2467</v>
      </c>
      <c r="E3425" s="65">
        <f>IFERROR(VLOOKUP(C3425,Pivot!A:B,2,0),0)</f>
        <v>0</v>
      </c>
      <c r="F3425" s="65">
        <f>IFERROR(VLOOKUP(C3425,Pivot!A:C,3,0),0)</f>
        <v>0</v>
      </c>
    </row>
    <row r="3426" spans="1:6" x14ac:dyDescent="0.25">
      <c r="A3426" s="68" t="s">
        <v>103</v>
      </c>
      <c r="B3426" s="69">
        <v>491083502</v>
      </c>
      <c r="C3426" s="68">
        <v>5011666721012</v>
      </c>
      <c r="D3426" s="69" t="s">
        <v>2468</v>
      </c>
      <c r="E3426" s="65">
        <f>IFERROR(VLOOKUP(C3426,Pivot!A:B,2,0),0)</f>
        <v>0</v>
      </c>
      <c r="F3426" s="65">
        <f>IFERROR(VLOOKUP(C3426,Pivot!A:C,3,0),0)</f>
        <v>0</v>
      </c>
    </row>
    <row r="3427" spans="1:6" x14ac:dyDescent="0.25">
      <c r="A3427" s="68" t="s">
        <v>103</v>
      </c>
      <c r="B3427" s="69">
        <v>491083503</v>
      </c>
      <c r="C3427" s="68">
        <v>5011666721005</v>
      </c>
      <c r="D3427" s="69" t="s">
        <v>2469</v>
      </c>
      <c r="E3427" s="65">
        <f>IFERROR(VLOOKUP(C3427,Pivot!A:B,2,0),0)</f>
        <v>0</v>
      </c>
      <c r="F3427" s="65">
        <f>IFERROR(VLOOKUP(C3427,Pivot!A:C,3,0),0)</f>
        <v>0</v>
      </c>
    </row>
    <row r="3428" spans="1:6" x14ac:dyDescent="0.25">
      <c r="A3428" s="68" t="s">
        <v>103</v>
      </c>
      <c r="B3428" s="69">
        <v>491087065</v>
      </c>
      <c r="C3428" s="68">
        <v>8003670824251</v>
      </c>
      <c r="D3428" s="69" t="s">
        <v>2470</v>
      </c>
      <c r="E3428" s="65">
        <f>IFERROR(VLOOKUP(C3428,Pivot!A:B,2,0),0)</f>
        <v>0</v>
      </c>
      <c r="F3428" s="65">
        <f>IFERROR(VLOOKUP(C3428,Pivot!A:C,3,0),0)</f>
        <v>0</v>
      </c>
    </row>
    <row r="3429" spans="1:6" x14ac:dyDescent="0.25">
      <c r="A3429" s="68" t="s">
        <v>103</v>
      </c>
      <c r="B3429" s="69">
        <v>491087066</v>
      </c>
      <c r="C3429" s="68">
        <v>8003670224211</v>
      </c>
      <c r="D3429" s="69" t="s">
        <v>2471</v>
      </c>
      <c r="E3429" s="65">
        <f>IFERROR(VLOOKUP(C3429,Pivot!A:B,2,0),0)</f>
        <v>0</v>
      </c>
      <c r="F3429" s="65">
        <f>IFERROR(VLOOKUP(C3429,Pivot!A:C,3,0),0)</f>
        <v>0</v>
      </c>
    </row>
    <row r="3430" spans="1:6" x14ac:dyDescent="0.25">
      <c r="A3430" s="68" t="s">
        <v>103</v>
      </c>
      <c r="B3430" s="69">
        <v>491087068</v>
      </c>
      <c r="C3430" s="68">
        <v>8003670826972</v>
      </c>
      <c r="D3430" s="69" t="s">
        <v>2472</v>
      </c>
      <c r="E3430" s="65">
        <f>IFERROR(VLOOKUP(C3430,Pivot!A:B,2,0),0)</f>
        <v>0</v>
      </c>
      <c r="F3430" s="65">
        <f>IFERROR(VLOOKUP(C3430,Pivot!A:C,3,0),0)</f>
        <v>0</v>
      </c>
    </row>
    <row r="3431" spans="1:6" x14ac:dyDescent="0.25">
      <c r="A3431" s="68" t="s">
        <v>103</v>
      </c>
      <c r="B3431" s="69">
        <v>491087069</v>
      </c>
      <c r="C3431" s="68">
        <v>731346185303</v>
      </c>
      <c r="D3431" s="69" t="s">
        <v>2473</v>
      </c>
      <c r="E3431" s="65">
        <f>IFERROR(VLOOKUP(C3431,Pivot!A:B,2,0),0)</f>
        <v>0</v>
      </c>
      <c r="F3431" s="65">
        <f>IFERROR(VLOOKUP(C3431,Pivot!A:C,3,0),0)</f>
        <v>0</v>
      </c>
    </row>
    <row r="3432" spans="1:6" x14ac:dyDescent="0.25">
      <c r="A3432" s="68" t="s">
        <v>103</v>
      </c>
      <c r="B3432" s="69">
        <v>491087072</v>
      </c>
      <c r="C3432" s="68">
        <v>8906046940541</v>
      </c>
      <c r="D3432" s="69" t="s">
        <v>2474</v>
      </c>
      <c r="E3432" s="65">
        <f>IFERROR(VLOOKUP(C3432,Pivot!A:B,2,0),0)</f>
        <v>0</v>
      </c>
      <c r="F3432" s="65">
        <f>IFERROR(VLOOKUP(C3432,Pivot!A:C,3,0),0)</f>
        <v>0</v>
      </c>
    </row>
    <row r="3433" spans="1:6" x14ac:dyDescent="0.25">
      <c r="A3433" s="68" t="s">
        <v>103</v>
      </c>
      <c r="B3433" s="69">
        <v>491087092</v>
      </c>
      <c r="C3433" s="68">
        <v>8901736070614</v>
      </c>
      <c r="D3433" s="69" t="s">
        <v>2475</v>
      </c>
      <c r="E3433" s="65">
        <f>IFERROR(VLOOKUP(C3433,Pivot!A:B,2,0),0)</f>
        <v>0</v>
      </c>
      <c r="F3433" s="65">
        <f>IFERROR(VLOOKUP(C3433,Pivot!A:C,3,0),0)</f>
        <v>0</v>
      </c>
    </row>
    <row r="3434" spans="1:6" x14ac:dyDescent="0.25">
      <c r="A3434" s="68" t="s">
        <v>103</v>
      </c>
      <c r="B3434" s="69">
        <v>491087093</v>
      </c>
      <c r="C3434" s="68">
        <v>8901736070669</v>
      </c>
      <c r="D3434" s="69" t="s">
        <v>2476</v>
      </c>
      <c r="E3434" s="65">
        <f>IFERROR(VLOOKUP(C3434,Pivot!A:B,2,0),0)</f>
        <v>0</v>
      </c>
      <c r="F3434" s="65">
        <f>IFERROR(VLOOKUP(C3434,Pivot!A:C,3,0),0)</f>
        <v>0</v>
      </c>
    </row>
    <row r="3435" spans="1:6" x14ac:dyDescent="0.25">
      <c r="A3435" s="68" t="s">
        <v>103</v>
      </c>
      <c r="B3435" s="69">
        <v>491087094</v>
      </c>
      <c r="C3435" s="68">
        <v>8901736070621</v>
      </c>
      <c r="D3435" s="69" t="s">
        <v>2477</v>
      </c>
      <c r="E3435" s="65">
        <f>IFERROR(VLOOKUP(C3435,Pivot!A:B,2,0),0)</f>
        <v>0</v>
      </c>
      <c r="F3435" s="65">
        <f>IFERROR(VLOOKUP(C3435,Pivot!A:C,3,0),0)</f>
        <v>0</v>
      </c>
    </row>
    <row r="3436" spans="1:6" x14ac:dyDescent="0.25">
      <c r="A3436" s="68" t="s">
        <v>103</v>
      </c>
      <c r="B3436" s="69">
        <v>491087095</v>
      </c>
      <c r="C3436" s="68">
        <v>8901736070638</v>
      </c>
      <c r="D3436" s="69" t="s">
        <v>2478</v>
      </c>
      <c r="E3436" s="65">
        <f>IFERROR(VLOOKUP(C3436,Pivot!A:B,2,0),0)</f>
        <v>0</v>
      </c>
      <c r="F3436" s="65">
        <f>IFERROR(VLOOKUP(C3436,Pivot!A:C,3,0),0)</f>
        <v>0</v>
      </c>
    </row>
    <row r="3437" spans="1:6" x14ac:dyDescent="0.25">
      <c r="A3437" s="68" t="s">
        <v>103</v>
      </c>
      <c r="B3437" s="69">
        <v>491087097</v>
      </c>
      <c r="C3437" s="68">
        <v>8901736070652</v>
      </c>
      <c r="D3437" s="69" t="s">
        <v>2479</v>
      </c>
      <c r="E3437" s="65">
        <f>IFERROR(VLOOKUP(C3437,Pivot!A:B,2,0),0)</f>
        <v>0</v>
      </c>
      <c r="F3437" s="65">
        <f>IFERROR(VLOOKUP(C3437,Pivot!A:C,3,0),0)</f>
        <v>0</v>
      </c>
    </row>
    <row r="3438" spans="1:6" x14ac:dyDescent="0.25">
      <c r="A3438" s="68" t="s">
        <v>103</v>
      </c>
      <c r="B3438" s="69">
        <v>491087098</v>
      </c>
      <c r="C3438" s="68">
        <v>8901736070676</v>
      </c>
      <c r="D3438" s="69" t="s">
        <v>2480</v>
      </c>
      <c r="E3438" s="65">
        <f>IFERROR(VLOOKUP(C3438,Pivot!A:B,2,0),0)</f>
        <v>0</v>
      </c>
      <c r="F3438" s="65">
        <f>IFERROR(VLOOKUP(C3438,Pivot!A:C,3,0),0)</f>
        <v>0</v>
      </c>
    </row>
    <row r="3439" spans="1:6" x14ac:dyDescent="0.25">
      <c r="A3439" s="68" t="s">
        <v>103</v>
      </c>
      <c r="B3439" s="69">
        <v>491087099</v>
      </c>
      <c r="C3439" s="68">
        <v>8901736070683</v>
      </c>
      <c r="D3439" s="69" t="s">
        <v>2481</v>
      </c>
      <c r="E3439" s="65">
        <f>IFERROR(VLOOKUP(C3439,Pivot!A:B,2,0),0)</f>
        <v>0</v>
      </c>
      <c r="F3439" s="65">
        <f>IFERROR(VLOOKUP(C3439,Pivot!A:C,3,0),0)</f>
        <v>0</v>
      </c>
    </row>
    <row r="3440" spans="1:6" x14ac:dyDescent="0.25">
      <c r="A3440" s="68" t="s">
        <v>103</v>
      </c>
      <c r="B3440" s="69">
        <v>491087100</v>
      </c>
      <c r="C3440" s="68">
        <v>8901736070690</v>
      </c>
      <c r="D3440" s="69" t="s">
        <v>2482</v>
      </c>
      <c r="E3440" s="65">
        <f>IFERROR(VLOOKUP(C3440,Pivot!A:B,2,0),0)</f>
        <v>0</v>
      </c>
      <c r="F3440" s="65">
        <f>IFERROR(VLOOKUP(C3440,Pivot!A:C,3,0),0)</f>
        <v>0</v>
      </c>
    </row>
    <row r="3441" spans="1:6" x14ac:dyDescent="0.25">
      <c r="A3441" s="68" t="s">
        <v>103</v>
      </c>
      <c r="B3441" s="69">
        <v>491088189</v>
      </c>
      <c r="C3441" s="68">
        <v>8406610019616</v>
      </c>
      <c r="D3441" s="69" t="s">
        <v>2483</v>
      </c>
      <c r="E3441" s="65">
        <f>IFERROR(VLOOKUP(C3441,Pivot!A:B,2,0),0)</f>
        <v>0</v>
      </c>
      <c r="F3441" s="65">
        <f>IFERROR(VLOOKUP(C3441,Pivot!A:C,3,0),0)</f>
        <v>0</v>
      </c>
    </row>
    <row r="3442" spans="1:6" x14ac:dyDescent="0.25">
      <c r="A3442" s="68" t="s">
        <v>103</v>
      </c>
      <c r="B3442" s="69">
        <v>491088250</v>
      </c>
      <c r="C3442" s="68">
        <v>8903416500510</v>
      </c>
      <c r="D3442" s="69" t="s">
        <v>2484</v>
      </c>
      <c r="E3442" s="65">
        <f>IFERROR(VLOOKUP(C3442,Pivot!A:B,2,0),0)</f>
        <v>0</v>
      </c>
      <c r="F3442" s="65">
        <f>IFERROR(VLOOKUP(C3442,Pivot!A:C,3,0),0)</f>
        <v>0</v>
      </c>
    </row>
    <row r="3443" spans="1:6" x14ac:dyDescent="0.25">
      <c r="A3443" s="68" t="s">
        <v>103</v>
      </c>
      <c r="B3443" s="69">
        <v>491088252</v>
      </c>
      <c r="C3443" s="68">
        <v>8903416500534</v>
      </c>
      <c r="D3443" s="69" t="s">
        <v>2485</v>
      </c>
      <c r="E3443" s="65">
        <f>IFERROR(VLOOKUP(C3443,Pivot!A:B,2,0),0)</f>
        <v>0</v>
      </c>
      <c r="F3443" s="65">
        <f>IFERROR(VLOOKUP(C3443,Pivot!A:C,3,0),0)</f>
        <v>0</v>
      </c>
    </row>
    <row r="3444" spans="1:6" x14ac:dyDescent="0.25">
      <c r="A3444" s="68" t="s">
        <v>103</v>
      </c>
      <c r="B3444" s="69">
        <v>491088281</v>
      </c>
      <c r="C3444" s="68">
        <v>8033576214405</v>
      </c>
      <c r="D3444" s="69" t="s">
        <v>2486</v>
      </c>
      <c r="E3444" s="65">
        <f>IFERROR(VLOOKUP(C3444,Pivot!A:B,2,0),0)</f>
        <v>0</v>
      </c>
      <c r="F3444" s="65">
        <f>IFERROR(VLOOKUP(C3444,Pivot!A:C,3,0),0)</f>
        <v>0</v>
      </c>
    </row>
    <row r="3445" spans="1:6" x14ac:dyDescent="0.25">
      <c r="A3445" s="68" t="s">
        <v>103</v>
      </c>
      <c r="B3445" s="69">
        <v>491088282</v>
      </c>
      <c r="C3445" s="68">
        <v>8033576214412</v>
      </c>
      <c r="D3445" s="69" t="s">
        <v>2487</v>
      </c>
      <c r="E3445" s="65">
        <f>IFERROR(VLOOKUP(C3445,Pivot!A:B,2,0),0)</f>
        <v>0</v>
      </c>
      <c r="F3445" s="65">
        <f>IFERROR(VLOOKUP(C3445,Pivot!A:C,3,0),0)</f>
        <v>0</v>
      </c>
    </row>
    <row r="3446" spans="1:6" x14ac:dyDescent="0.25">
      <c r="A3446" s="68" t="s">
        <v>103</v>
      </c>
      <c r="B3446" s="69">
        <v>491088285</v>
      </c>
      <c r="C3446" s="68">
        <v>8033576214443</v>
      </c>
      <c r="D3446" s="69" t="s">
        <v>2488</v>
      </c>
      <c r="E3446" s="65">
        <f>IFERROR(VLOOKUP(C3446,Pivot!A:B,2,0),0)</f>
        <v>0</v>
      </c>
      <c r="F3446" s="65">
        <f>IFERROR(VLOOKUP(C3446,Pivot!A:C,3,0),0)</f>
        <v>0</v>
      </c>
    </row>
    <row r="3447" spans="1:6" x14ac:dyDescent="0.25">
      <c r="A3447" s="68" t="s">
        <v>103</v>
      </c>
      <c r="B3447" s="69">
        <v>491088294</v>
      </c>
      <c r="C3447" s="68">
        <v>8033576214771</v>
      </c>
      <c r="D3447" s="69" t="s">
        <v>2489</v>
      </c>
      <c r="E3447" s="65">
        <f>IFERROR(VLOOKUP(C3447,Pivot!A:B,2,0),0)</f>
        <v>0</v>
      </c>
      <c r="F3447" s="65">
        <f>IFERROR(VLOOKUP(C3447,Pivot!A:C,3,0),0)</f>
        <v>0</v>
      </c>
    </row>
    <row r="3448" spans="1:6" x14ac:dyDescent="0.25">
      <c r="A3448" s="68" t="s">
        <v>103</v>
      </c>
      <c r="B3448" s="69">
        <v>491088297</v>
      </c>
      <c r="C3448" s="68">
        <v>8033576211985</v>
      </c>
      <c r="D3448" s="69" t="s">
        <v>2490</v>
      </c>
      <c r="E3448" s="65">
        <f>IFERROR(VLOOKUP(C3448,Pivot!A:B,2,0),0)</f>
        <v>0</v>
      </c>
      <c r="F3448" s="65">
        <f>IFERROR(VLOOKUP(C3448,Pivot!A:C,3,0),0)</f>
        <v>0</v>
      </c>
    </row>
    <row r="3449" spans="1:6" x14ac:dyDescent="0.25">
      <c r="A3449" s="68" t="s">
        <v>103</v>
      </c>
      <c r="B3449" s="69">
        <v>491088299</v>
      </c>
      <c r="C3449" s="68">
        <v>8033576211152</v>
      </c>
      <c r="D3449" s="69" t="s">
        <v>2491</v>
      </c>
      <c r="E3449" s="65">
        <f>IFERROR(VLOOKUP(C3449,Pivot!A:B,2,0),0)</f>
        <v>0</v>
      </c>
      <c r="F3449" s="65">
        <f>IFERROR(VLOOKUP(C3449,Pivot!A:C,3,0),0)</f>
        <v>0</v>
      </c>
    </row>
    <row r="3450" spans="1:6" x14ac:dyDescent="0.25">
      <c r="A3450" s="68" t="s">
        <v>103</v>
      </c>
      <c r="B3450" s="69">
        <v>491088299</v>
      </c>
      <c r="C3450" s="68">
        <v>8033576211169</v>
      </c>
      <c r="D3450" s="69" t="s">
        <v>2491</v>
      </c>
      <c r="E3450" s="65">
        <f>IFERROR(VLOOKUP(C3450,Pivot!A:B,2,0),0)</f>
        <v>0</v>
      </c>
      <c r="F3450" s="65">
        <f>IFERROR(VLOOKUP(C3450,Pivot!A:C,3,0),0)</f>
        <v>0</v>
      </c>
    </row>
    <row r="3451" spans="1:6" x14ac:dyDescent="0.25">
      <c r="A3451" s="68" t="s">
        <v>103</v>
      </c>
      <c r="B3451" s="69">
        <v>491088308</v>
      </c>
      <c r="C3451" s="68">
        <v>8033576211763</v>
      </c>
      <c r="D3451" s="69" t="s">
        <v>2492</v>
      </c>
      <c r="E3451" s="65">
        <f>IFERROR(VLOOKUP(C3451,Pivot!A:B,2,0),0)</f>
        <v>0</v>
      </c>
      <c r="F3451" s="65">
        <f>IFERROR(VLOOKUP(C3451,Pivot!A:C,3,0),0)</f>
        <v>0</v>
      </c>
    </row>
    <row r="3452" spans="1:6" x14ac:dyDescent="0.25">
      <c r="A3452" s="68" t="s">
        <v>103</v>
      </c>
      <c r="B3452" s="69">
        <v>491088749</v>
      </c>
      <c r="C3452" s="68">
        <v>8033576215266</v>
      </c>
      <c r="D3452" s="69" t="s">
        <v>2493</v>
      </c>
      <c r="E3452" s="65">
        <f>IFERROR(VLOOKUP(C3452,Pivot!A:B,2,0),0)</f>
        <v>0</v>
      </c>
      <c r="F3452" s="65">
        <f>IFERROR(VLOOKUP(C3452,Pivot!A:C,3,0),0)</f>
        <v>0</v>
      </c>
    </row>
    <row r="3453" spans="1:6" x14ac:dyDescent="0.25">
      <c r="A3453" s="68" t="s">
        <v>103</v>
      </c>
      <c r="B3453" s="69">
        <v>491088764</v>
      </c>
      <c r="C3453" s="68">
        <v>8033576214313</v>
      </c>
      <c r="D3453" s="69" t="s">
        <v>2494</v>
      </c>
      <c r="E3453" s="65">
        <f>IFERROR(VLOOKUP(C3453,Pivot!A:B,2,0),0)</f>
        <v>0</v>
      </c>
      <c r="F3453" s="65">
        <f>IFERROR(VLOOKUP(C3453,Pivot!A:C,3,0),0)</f>
        <v>0</v>
      </c>
    </row>
    <row r="3454" spans="1:6" x14ac:dyDescent="0.25">
      <c r="A3454" s="68" t="s">
        <v>103</v>
      </c>
      <c r="B3454" s="69">
        <v>491088765</v>
      </c>
      <c r="C3454" s="68">
        <v>8033576214320</v>
      </c>
      <c r="D3454" s="69" t="s">
        <v>2495</v>
      </c>
      <c r="E3454" s="65">
        <f>IFERROR(VLOOKUP(C3454,Pivot!A:B,2,0),0)</f>
        <v>0</v>
      </c>
      <c r="F3454" s="65">
        <f>IFERROR(VLOOKUP(C3454,Pivot!A:C,3,0),0)</f>
        <v>0</v>
      </c>
    </row>
    <row r="3455" spans="1:6" x14ac:dyDescent="0.25">
      <c r="A3455" s="68" t="s">
        <v>103</v>
      </c>
      <c r="B3455" s="69">
        <v>491088789</v>
      </c>
      <c r="C3455" s="68">
        <v>8901736070782</v>
      </c>
      <c r="D3455" s="69" t="s">
        <v>2496</v>
      </c>
      <c r="E3455" s="65">
        <f>IFERROR(VLOOKUP(C3455,Pivot!A:B,2,0),0)</f>
        <v>0</v>
      </c>
      <c r="F3455" s="65">
        <f>IFERROR(VLOOKUP(C3455,Pivot!A:C,3,0),0)</f>
        <v>0</v>
      </c>
    </row>
    <row r="3456" spans="1:6" x14ac:dyDescent="0.25">
      <c r="A3456" s="68" t="s">
        <v>103</v>
      </c>
      <c r="B3456" s="69">
        <v>491088790</v>
      </c>
      <c r="C3456" s="68">
        <v>708431192324</v>
      </c>
      <c r="D3456" s="69" t="s">
        <v>2497</v>
      </c>
      <c r="E3456" s="65">
        <f>IFERROR(VLOOKUP(C3456,Pivot!A:B,2,0),0)</f>
        <v>0</v>
      </c>
      <c r="F3456" s="65">
        <f>IFERROR(VLOOKUP(C3456,Pivot!A:C,3,0),0)</f>
        <v>0</v>
      </c>
    </row>
    <row r="3457" spans="1:6" x14ac:dyDescent="0.25">
      <c r="A3457" s="68" t="s">
        <v>103</v>
      </c>
      <c r="B3457" s="69">
        <v>491088790</v>
      </c>
      <c r="C3457" s="68">
        <v>8901736070799</v>
      </c>
      <c r="D3457" s="69" t="s">
        <v>2497</v>
      </c>
      <c r="E3457" s="65">
        <f>IFERROR(VLOOKUP(C3457,Pivot!A:B,2,0),0)</f>
        <v>0</v>
      </c>
      <c r="F3457" s="65">
        <f>IFERROR(VLOOKUP(C3457,Pivot!A:C,3,0),0)</f>
        <v>0</v>
      </c>
    </row>
    <row r="3458" spans="1:6" x14ac:dyDescent="0.25">
      <c r="A3458" s="68" t="s">
        <v>103</v>
      </c>
      <c r="B3458" s="69">
        <v>491088791</v>
      </c>
      <c r="C3458" s="68">
        <v>708431192386</v>
      </c>
      <c r="D3458" s="69" t="s">
        <v>2498</v>
      </c>
      <c r="E3458" s="65">
        <f>IFERROR(VLOOKUP(C3458,Pivot!A:B,2,0),0)</f>
        <v>0</v>
      </c>
      <c r="F3458" s="65">
        <f>IFERROR(VLOOKUP(C3458,Pivot!A:C,3,0),0)</f>
        <v>0</v>
      </c>
    </row>
    <row r="3459" spans="1:6" x14ac:dyDescent="0.25">
      <c r="A3459" s="68" t="s">
        <v>103</v>
      </c>
      <c r="B3459" s="69">
        <v>491088791</v>
      </c>
      <c r="C3459" s="68">
        <v>8901736070805</v>
      </c>
      <c r="D3459" s="69" t="s">
        <v>2498</v>
      </c>
      <c r="E3459" s="65">
        <f>IFERROR(VLOOKUP(C3459,Pivot!A:B,2,0),0)</f>
        <v>0</v>
      </c>
      <c r="F3459" s="65">
        <f>IFERROR(VLOOKUP(C3459,Pivot!A:C,3,0),0)</f>
        <v>0</v>
      </c>
    </row>
    <row r="3460" spans="1:6" x14ac:dyDescent="0.25">
      <c r="A3460" s="68" t="s">
        <v>103</v>
      </c>
      <c r="B3460" s="69">
        <v>491088792</v>
      </c>
      <c r="C3460" s="68">
        <v>708431192317</v>
      </c>
      <c r="D3460" s="69" t="s">
        <v>2499</v>
      </c>
      <c r="E3460" s="65">
        <f>IFERROR(VLOOKUP(C3460,Pivot!A:B,2,0),0)</f>
        <v>0</v>
      </c>
      <c r="F3460" s="65">
        <f>IFERROR(VLOOKUP(C3460,Pivot!A:C,3,0),0)</f>
        <v>0</v>
      </c>
    </row>
    <row r="3461" spans="1:6" x14ac:dyDescent="0.25">
      <c r="A3461" s="68" t="s">
        <v>103</v>
      </c>
      <c r="B3461" s="69">
        <v>491088792</v>
      </c>
      <c r="C3461" s="68">
        <v>8901736070812</v>
      </c>
      <c r="D3461" s="69" t="s">
        <v>2499</v>
      </c>
      <c r="E3461" s="65">
        <f>IFERROR(VLOOKUP(C3461,Pivot!A:B,2,0),0)</f>
        <v>0</v>
      </c>
      <c r="F3461" s="65">
        <f>IFERROR(VLOOKUP(C3461,Pivot!A:C,3,0),0)</f>
        <v>0</v>
      </c>
    </row>
    <row r="3462" spans="1:6" x14ac:dyDescent="0.25">
      <c r="A3462" s="68" t="s">
        <v>103</v>
      </c>
      <c r="B3462" s="69">
        <v>491088793</v>
      </c>
      <c r="C3462" s="68">
        <v>708431192355</v>
      </c>
      <c r="D3462" s="69" t="s">
        <v>2500</v>
      </c>
      <c r="E3462" s="65">
        <f>IFERROR(VLOOKUP(C3462,Pivot!A:B,2,0),0)</f>
        <v>0</v>
      </c>
      <c r="F3462" s="65">
        <f>IFERROR(VLOOKUP(C3462,Pivot!A:C,3,0),0)</f>
        <v>0</v>
      </c>
    </row>
    <row r="3463" spans="1:6" x14ac:dyDescent="0.25">
      <c r="A3463" s="68" t="s">
        <v>103</v>
      </c>
      <c r="B3463" s="69">
        <v>491088793</v>
      </c>
      <c r="C3463" s="68">
        <v>8901736070829</v>
      </c>
      <c r="D3463" s="69" t="s">
        <v>2500</v>
      </c>
      <c r="E3463" s="65">
        <f>IFERROR(VLOOKUP(C3463,Pivot!A:B,2,0),0)</f>
        <v>0</v>
      </c>
      <c r="F3463" s="65">
        <f>IFERROR(VLOOKUP(C3463,Pivot!A:C,3,0),0)</f>
        <v>0</v>
      </c>
    </row>
    <row r="3464" spans="1:6" x14ac:dyDescent="0.25">
      <c r="A3464" s="68" t="s">
        <v>103</v>
      </c>
      <c r="B3464" s="69">
        <v>491088801</v>
      </c>
      <c r="C3464" s="68">
        <v>708431212107</v>
      </c>
      <c r="D3464" s="69" t="s">
        <v>2501</v>
      </c>
      <c r="E3464" s="65">
        <f>IFERROR(VLOOKUP(C3464,Pivot!A:B,2,0),0)</f>
        <v>0</v>
      </c>
      <c r="F3464" s="65">
        <f>IFERROR(VLOOKUP(C3464,Pivot!A:C,3,0),0)</f>
        <v>0</v>
      </c>
    </row>
    <row r="3465" spans="1:6" x14ac:dyDescent="0.25">
      <c r="A3465" s="68" t="s">
        <v>103</v>
      </c>
      <c r="B3465" s="69">
        <v>491088801</v>
      </c>
      <c r="C3465" s="68">
        <v>8901736070904</v>
      </c>
      <c r="D3465" s="69" t="s">
        <v>2501</v>
      </c>
      <c r="E3465" s="65">
        <f>IFERROR(VLOOKUP(C3465,Pivot!A:B,2,0),0)</f>
        <v>0</v>
      </c>
      <c r="F3465" s="65">
        <f>IFERROR(VLOOKUP(C3465,Pivot!A:C,3,0),0)</f>
        <v>0</v>
      </c>
    </row>
    <row r="3466" spans="1:6" x14ac:dyDescent="0.25">
      <c r="A3466" s="68" t="s">
        <v>103</v>
      </c>
      <c r="B3466" s="69">
        <v>491088804</v>
      </c>
      <c r="C3466" s="68">
        <v>708431391260</v>
      </c>
      <c r="D3466" s="69" t="s">
        <v>2502</v>
      </c>
      <c r="E3466" s="65">
        <f>IFERROR(VLOOKUP(C3466,Pivot!A:B,2,0),0)</f>
        <v>0</v>
      </c>
      <c r="F3466" s="65">
        <f>IFERROR(VLOOKUP(C3466,Pivot!A:C,3,0),0)</f>
        <v>0</v>
      </c>
    </row>
    <row r="3467" spans="1:6" x14ac:dyDescent="0.25">
      <c r="A3467" s="68" t="s">
        <v>103</v>
      </c>
      <c r="B3467" s="69">
        <v>491088804</v>
      </c>
      <c r="C3467" s="68">
        <v>8901736070935</v>
      </c>
      <c r="D3467" s="69" t="s">
        <v>2502</v>
      </c>
      <c r="E3467" s="65">
        <f>IFERROR(VLOOKUP(C3467,Pivot!A:B,2,0),0)</f>
        <v>0</v>
      </c>
      <c r="F3467" s="65">
        <f>IFERROR(VLOOKUP(C3467,Pivot!A:C,3,0),0)</f>
        <v>0</v>
      </c>
    </row>
    <row r="3468" spans="1:6" x14ac:dyDescent="0.25">
      <c r="A3468" s="68" t="s">
        <v>103</v>
      </c>
      <c r="B3468" s="69">
        <v>491088808</v>
      </c>
      <c r="C3468" s="68">
        <v>8901736070973</v>
      </c>
      <c r="D3468" s="69" t="s">
        <v>2503</v>
      </c>
      <c r="E3468" s="65">
        <f>IFERROR(VLOOKUP(C3468,Pivot!A:B,2,0),0)</f>
        <v>0</v>
      </c>
      <c r="F3468" s="65">
        <f>IFERROR(VLOOKUP(C3468,Pivot!A:C,3,0),0)</f>
        <v>0</v>
      </c>
    </row>
    <row r="3469" spans="1:6" x14ac:dyDescent="0.25">
      <c r="A3469" s="68" t="s">
        <v>103</v>
      </c>
      <c r="B3469" s="69">
        <v>491088809</v>
      </c>
      <c r="C3469" s="68">
        <v>8901736070980</v>
      </c>
      <c r="D3469" s="69" t="s">
        <v>2504</v>
      </c>
      <c r="E3469" s="65">
        <f>IFERROR(VLOOKUP(C3469,Pivot!A:B,2,0),0)</f>
        <v>0</v>
      </c>
      <c r="F3469" s="65">
        <f>IFERROR(VLOOKUP(C3469,Pivot!A:C,3,0),0)</f>
        <v>0</v>
      </c>
    </row>
    <row r="3470" spans="1:6" x14ac:dyDescent="0.25">
      <c r="A3470" s="68" t="s">
        <v>103</v>
      </c>
      <c r="B3470" s="69">
        <v>491088811</v>
      </c>
      <c r="C3470" s="68">
        <v>8901736071000</v>
      </c>
      <c r="D3470" s="69" t="s">
        <v>2505</v>
      </c>
      <c r="E3470" s="65">
        <f>IFERROR(VLOOKUP(C3470,Pivot!A:B,2,0),0)</f>
        <v>0</v>
      </c>
      <c r="F3470" s="65">
        <f>IFERROR(VLOOKUP(C3470,Pivot!A:C,3,0),0)</f>
        <v>0</v>
      </c>
    </row>
    <row r="3471" spans="1:6" x14ac:dyDescent="0.25">
      <c r="A3471" s="68" t="s">
        <v>103</v>
      </c>
      <c r="B3471" s="69">
        <v>491088813</v>
      </c>
      <c r="C3471" s="68">
        <v>8901736071024</v>
      </c>
      <c r="D3471" s="69" t="s">
        <v>2506</v>
      </c>
      <c r="E3471" s="65">
        <f>IFERROR(VLOOKUP(C3471,Pivot!A:B,2,0),0)</f>
        <v>0</v>
      </c>
      <c r="F3471" s="65">
        <f>IFERROR(VLOOKUP(C3471,Pivot!A:C,3,0),0)</f>
        <v>0</v>
      </c>
    </row>
    <row r="3472" spans="1:6" x14ac:dyDescent="0.25">
      <c r="A3472" s="68" t="s">
        <v>103</v>
      </c>
      <c r="B3472" s="69">
        <v>491088816</v>
      </c>
      <c r="C3472" s="68">
        <v>8901736071062</v>
      </c>
      <c r="D3472" s="69" t="s">
        <v>2507</v>
      </c>
      <c r="E3472" s="65">
        <f>IFERROR(VLOOKUP(C3472,Pivot!A:B,2,0),0)</f>
        <v>0</v>
      </c>
      <c r="F3472" s="65">
        <f>IFERROR(VLOOKUP(C3472,Pivot!A:C,3,0),0)</f>
        <v>0</v>
      </c>
    </row>
    <row r="3473" spans="1:6" x14ac:dyDescent="0.25">
      <c r="A3473" s="68" t="s">
        <v>103</v>
      </c>
      <c r="B3473" s="69">
        <v>491088820</v>
      </c>
      <c r="C3473" s="68">
        <v>708431191501</v>
      </c>
      <c r="D3473" s="69" t="s">
        <v>2508</v>
      </c>
      <c r="E3473" s="65">
        <f>IFERROR(VLOOKUP(C3473,Pivot!A:B,2,0),0)</f>
        <v>0</v>
      </c>
      <c r="F3473" s="65">
        <f>IFERROR(VLOOKUP(C3473,Pivot!A:C,3,0),0)</f>
        <v>0</v>
      </c>
    </row>
    <row r="3474" spans="1:6" x14ac:dyDescent="0.25">
      <c r="A3474" s="68" t="s">
        <v>103</v>
      </c>
      <c r="B3474" s="69">
        <v>491088820</v>
      </c>
      <c r="C3474" s="68">
        <v>8901736071383</v>
      </c>
      <c r="D3474" s="69" t="s">
        <v>2508</v>
      </c>
      <c r="E3474" s="65">
        <f>IFERROR(VLOOKUP(C3474,Pivot!A:B,2,0),0)</f>
        <v>0</v>
      </c>
      <c r="F3474" s="65">
        <f>IFERROR(VLOOKUP(C3474,Pivot!A:C,3,0),0)</f>
        <v>0</v>
      </c>
    </row>
    <row r="3475" spans="1:6" x14ac:dyDescent="0.25">
      <c r="A3475" s="68" t="s">
        <v>103</v>
      </c>
      <c r="B3475" s="69">
        <v>491088821</v>
      </c>
      <c r="C3475" s="68">
        <v>708431191679</v>
      </c>
      <c r="D3475" s="69" t="s">
        <v>2509</v>
      </c>
      <c r="E3475" s="65">
        <f>IFERROR(VLOOKUP(C3475,Pivot!A:B,2,0),0)</f>
        <v>0</v>
      </c>
      <c r="F3475" s="65">
        <f>IFERROR(VLOOKUP(C3475,Pivot!A:C,3,0),0)</f>
        <v>0</v>
      </c>
    </row>
    <row r="3476" spans="1:6" x14ac:dyDescent="0.25">
      <c r="A3476" s="68" t="s">
        <v>103</v>
      </c>
      <c r="B3476" s="69">
        <v>491088821</v>
      </c>
      <c r="C3476" s="68">
        <v>8901736071390</v>
      </c>
      <c r="D3476" s="69" t="s">
        <v>2509</v>
      </c>
      <c r="E3476" s="65">
        <f>IFERROR(VLOOKUP(C3476,Pivot!A:B,2,0),0)</f>
        <v>0</v>
      </c>
      <c r="F3476" s="65">
        <f>IFERROR(VLOOKUP(C3476,Pivot!A:C,3,0),0)</f>
        <v>0</v>
      </c>
    </row>
    <row r="3477" spans="1:6" x14ac:dyDescent="0.25">
      <c r="A3477" s="68" t="s">
        <v>103</v>
      </c>
      <c r="B3477" s="69">
        <v>491088837</v>
      </c>
      <c r="C3477" s="68">
        <v>653569793632</v>
      </c>
      <c r="D3477" s="69" t="s">
        <v>2510</v>
      </c>
      <c r="E3477" s="65">
        <f>IFERROR(VLOOKUP(C3477,Pivot!A:B,2,0),0)</f>
        <v>0</v>
      </c>
      <c r="F3477" s="65">
        <f>IFERROR(VLOOKUP(C3477,Pivot!A:C,3,0),0)</f>
        <v>0</v>
      </c>
    </row>
    <row r="3478" spans="1:6" x14ac:dyDescent="0.25">
      <c r="A3478" s="68" t="s">
        <v>103</v>
      </c>
      <c r="B3478" s="69">
        <v>491088837</v>
      </c>
      <c r="C3478" s="68">
        <v>653569793656</v>
      </c>
      <c r="D3478" s="69" t="s">
        <v>2510</v>
      </c>
      <c r="E3478" s="65">
        <f>IFERROR(VLOOKUP(C3478,Pivot!A:B,2,0),0)</f>
        <v>0</v>
      </c>
      <c r="F3478" s="65">
        <f>IFERROR(VLOOKUP(C3478,Pivot!A:C,3,0),0)</f>
        <v>0</v>
      </c>
    </row>
    <row r="3479" spans="1:6" x14ac:dyDescent="0.25">
      <c r="A3479" s="68" t="s">
        <v>103</v>
      </c>
      <c r="B3479" s="69">
        <v>491088837</v>
      </c>
      <c r="C3479" s="68">
        <v>653569793670</v>
      </c>
      <c r="D3479" s="69" t="s">
        <v>2510</v>
      </c>
      <c r="E3479" s="65">
        <f>IFERROR(VLOOKUP(C3479,Pivot!A:B,2,0),0)</f>
        <v>0</v>
      </c>
      <c r="F3479" s="65">
        <f>IFERROR(VLOOKUP(C3479,Pivot!A:C,3,0),0)</f>
        <v>0</v>
      </c>
    </row>
    <row r="3480" spans="1:6" x14ac:dyDescent="0.25">
      <c r="A3480" s="68" t="s">
        <v>103</v>
      </c>
      <c r="B3480" s="69">
        <v>491089488</v>
      </c>
      <c r="C3480" s="68">
        <v>796714272351</v>
      </c>
      <c r="D3480" s="69" t="s">
        <v>2511</v>
      </c>
      <c r="E3480" s="65">
        <f>IFERROR(VLOOKUP(C3480,Pivot!A:B,2,0),0)</f>
        <v>0</v>
      </c>
      <c r="F3480" s="65">
        <f>IFERROR(VLOOKUP(C3480,Pivot!A:C,3,0),0)</f>
        <v>0</v>
      </c>
    </row>
    <row r="3481" spans="1:6" x14ac:dyDescent="0.25">
      <c r="A3481" s="68" t="s">
        <v>103</v>
      </c>
      <c r="B3481" s="69">
        <v>491089489</v>
      </c>
      <c r="C3481" s="68">
        <v>796714271392</v>
      </c>
      <c r="D3481" s="69" t="s">
        <v>2512</v>
      </c>
      <c r="E3481" s="65">
        <f>IFERROR(VLOOKUP(C3481,Pivot!A:B,2,0),0)</f>
        <v>0</v>
      </c>
      <c r="F3481" s="65">
        <f>IFERROR(VLOOKUP(C3481,Pivot!A:C,3,0),0)</f>
        <v>0</v>
      </c>
    </row>
    <row r="3482" spans="1:6" x14ac:dyDescent="0.25">
      <c r="A3482" s="68" t="s">
        <v>103</v>
      </c>
      <c r="B3482" s="69">
        <v>491089530</v>
      </c>
      <c r="C3482" s="68">
        <v>737412932598</v>
      </c>
      <c r="D3482" s="69" t="s">
        <v>2513</v>
      </c>
      <c r="E3482" s="65">
        <f>IFERROR(VLOOKUP(C3482,Pivot!A:B,2,0),0)</f>
        <v>0</v>
      </c>
      <c r="F3482" s="65">
        <f>IFERROR(VLOOKUP(C3482,Pivot!A:C,3,0),0)</f>
        <v>0</v>
      </c>
    </row>
    <row r="3483" spans="1:6" x14ac:dyDescent="0.25">
      <c r="A3483" s="68" t="s">
        <v>103</v>
      </c>
      <c r="B3483" s="69">
        <v>491089530</v>
      </c>
      <c r="C3483" s="68">
        <v>737412994077</v>
      </c>
      <c r="D3483" s="69" t="s">
        <v>2513</v>
      </c>
      <c r="E3483" s="65">
        <f>IFERROR(VLOOKUP(C3483,Pivot!A:B,2,0),0)</f>
        <v>0</v>
      </c>
      <c r="F3483" s="65">
        <f>IFERROR(VLOOKUP(C3483,Pivot!A:C,3,0),0)</f>
        <v>0</v>
      </c>
    </row>
    <row r="3484" spans="1:6" x14ac:dyDescent="0.25">
      <c r="A3484" s="68" t="s">
        <v>103</v>
      </c>
      <c r="B3484" s="69">
        <v>491089531</v>
      </c>
      <c r="C3484" s="68">
        <v>491089531</v>
      </c>
      <c r="D3484" s="69" t="s">
        <v>2514</v>
      </c>
      <c r="E3484" s="65">
        <f>IFERROR(VLOOKUP(C3484,Pivot!A:B,2,0),0)</f>
        <v>0</v>
      </c>
      <c r="F3484" s="65">
        <f>IFERROR(VLOOKUP(C3484,Pivot!A:C,3,0),0)</f>
        <v>0</v>
      </c>
    </row>
    <row r="3485" spans="1:6" x14ac:dyDescent="0.25">
      <c r="A3485" s="68" t="s">
        <v>103</v>
      </c>
      <c r="B3485" s="69">
        <v>491089537</v>
      </c>
      <c r="C3485" s="68">
        <v>491089537</v>
      </c>
      <c r="D3485" s="69" t="s">
        <v>2515</v>
      </c>
      <c r="E3485" s="65">
        <f>IFERROR(VLOOKUP(C3485,Pivot!A:B,2,0),0)</f>
        <v>0</v>
      </c>
      <c r="F3485" s="65">
        <f>IFERROR(VLOOKUP(C3485,Pivot!A:C,3,0),0)</f>
        <v>0</v>
      </c>
    </row>
    <row r="3486" spans="1:6" x14ac:dyDescent="0.25">
      <c r="A3486" s="68" t="s">
        <v>103</v>
      </c>
      <c r="B3486" s="69">
        <v>491089538</v>
      </c>
      <c r="C3486" s="68">
        <v>491089538</v>
      </c>
      <c r="D3486" s="69" t="s">
        <v>2516</v>
      </c>
      <c r="E3486" s="65">
        <f>IFERROR(VLOOKUP(C3486,Pivot!A:B,2,0),0)</f>
        <v>0</v>
      </c>
      <c r="F3486" s="65">
        <f>IFERROR(VLOOKUP(C3486,Pivot!A:C,3,0),0)</f>
        <v>0</v>
      </c>
    </row>
    <row r="3487" spans="1:6" x14ac:dyDescent="0.25">
      <c r="A3487" s="68" t="s">
        <v>103</v>
      </c>
      <c r="B3487" s="69">
        <v>491089539</v>
      </c>
      <c r="C3487" s="68">
        <v>491089539</v>
      </c>
      <c r="D3487" s="69" t="s">
        <v>2517</v>
      </c>
      <c r="E3487" s="65">
        <f>IFERROR(VLOOKUP(C3487,Pivot!A:B,2,0),0)</f>
        <v>0</v>
      </c>
      <c r="F3487" s="65">
        <f>IFERROR(VLOOKUP(C3487,Pivot!A:C,3,0),0)</f>
        <v>0</v>
      </c>
    </row>
    <row r="3488" spans="1:6" x14ac:dyDescent="0.25">
      <c r="A3488" s="68" t="s">
        <v>103</v>
      </c>
      <c r="B3488" s="69">
        <v>491089545</v>
      </c>
      <c r="C3488" s="68">
        <v>813461010088</v>
      </c>
      <c r="D3488" s="69" t="s">
        <v>2518</v>
      </c>
      <c r="E3488" s="65">
        <f>IFERROR(VLOOKUP(C3488,Pivot!A:B,2,0),0)</f>
        <v>0</v>
      </c>
      <c r="F3488" s="65">
        <f>IFERROR(VLOOKUP(C3488,Pivot!A:C,3,0),0)</f>
        <v>0</v>
      </c>
    </row>
    <row r="3489" spans="1:6" x14ac:dyDescent="0.25">
      <c r="A3489" s="68" t="s">
        <v>103</v>
      </c>
      <c r="B3489" s="69">
        <v>491089550</v>
      </c>
      <c r="C3489" s="68">
        <v>92389128192</v>
      </c>
      <c r="D3489" s="69" t="s">
        <v>2519</v>
      </c>
      <c r="E3489" s="65">
        <f>IFERROR(VLOOKUP(C3489,Pivot!A:B,2,0),0)</f>
        <v>0</v>
      </c>
      <c r="F3489" s="65">
        <f>IFERROR(VLOOKUP(C3489,Pivot!A:C,3,0),0)</f>
        <v>0</v>
      </c>
    </row>
    <row r="3490" spans="1:6" x14ac:dyDescent="0.25">
      <c r="A3490" s="68" t="s">
        <v>103</v>
      </c>
      <c r="B3490" s="69">
        <v>491089554</v>
      </c>
      <c r="C3490" s="68">
        <v>92389133493</v>
      </c>
      <c r="D3490" s="69" t="s">
        <v>2520</v>
      </c>
      <c r="E3490" s="65">
        <f>IFERROR(VLOOKUP(C3490,Pivot!A:B,2,0),0)</f>
        <v>0</v>
      </c>
      <c r="F3490" s="65">
        <f>IFERROR(VLOOKUP(C3490,Pivot!A:C,3,0),0)</f>
        <v>0</v>
      </c>
    </row>
    <row r="3491" spans="1:6" x14ac:dyDescent="0.25">
      <c r="A3491" s="68" t="s">
        <v>103</v>
      </c>
      <c r="B3491" s="69">
        <v>491089555</v>
      </c>
      <c r="C3491" s="68">
        <v>92389133509</v>
      </c>
      <c r="D3491" s="69" t="s">
        <v>2521</v>
      </c>
      <c r="E3491" s="65">
        <f>IFERROR(VLOOKUP(C3491,Pivot!A:B,2,0),0)</f>
        <v>0</v>
      </c>
      <c r="F3491" s="65">
        <f>IFERROR(VLOOKUP(C3491,Pivot!A:C,3,0),0)</f>
        <v>0</v>
      </c>
    </row>
    <row r="3492" spans="1:6" x14ac:dyDescent="0.25">
      <c r="A3492" s="68" t="s">
        <v>103</v>
      </c>
      <c r="B3492" s="69">
        <v>491089559</v>
      </c>
      <c r="C3492" s="68">
        <v>92389153248</v>
      </c>
      <c r="D3492" s="69" t="s">
        <v>2522</v>
      </c>
      <c r="E3492" s="65">
        <f>IFERROR(VLOOKUP(C3492,Pivot!A:B,2,0),0)</f>
        <v>0</v>
      </c>
      <c r="F3492" s="65">
        <f>IFERROR(VLOOKUP(C3492,Pivot!A:C,3,0),0)</f>
        <v>0</v>
      </c>
    </row>
    <row r="3493" spans="1:6" x14ac:dyDescent="0.25">
      <c r="A3493" s="68" t="s">
        <v>103</v>
      </c>
      <c r="B3493" s="69">
        <v>491089569</v>
      </c>
      <c r="C3493" s="68">
        <v>92389127676</v>
      </c>
      <c r="D3493" s="69" t="s">
        <v>2523</v>
      </c>
      <c r="E3493" s="65">
        <f>IFERROR(VLOOKUP(C3493,Pivot!A:B,2,0),0)</f>
        <v>0</v>
      </c>
      <c r="F3493" s="65">
        <f>IFERROR(VLOOKUP(C3493,Pivot!A:C,3,0),0)</f>
        <v>0</v>
      </c>
    </row>
    <row r="3494" spans="1:6" x14ac:dyDescent="0.25">
      <c r="A3494" s="68" t="s">
        <v>103</v>
      </c>
      <c r="B3494" s="69">
        <v>491089571</v>
      </c>
      <c r="C3494" s="68">
        <v>8901736070430</v>
      </c>
      <c r="D3494" s="69" t="s">
        <v>2524</v>
      </c>
      <c r="E3494" s="65">
        <f>IFERROR(VLOOKUP(C3494,Pivot!A:B,2,0),0)</f>
        <v>0</v>
      </c>
      <c r="F3494" s="65">
        <f>IFERROR(VLOOKUP(C3494,Pivot!A:C,3,0),0)</f>
        <v>0</v>
      </c>
    </row>
    <row r="3495" spans="1:6" x14ac:dyDescent="0.25">
      <c r="A3495" s="68" t="s">
        <v>103</v>
      </c>
      <c r="B3495" s="69">
        <v>491089572</v>
      </c>
      <c r="C3495" s="68">
        <v>8901736070447</v>
      </c>
      <c r="D3495" s="69" t="s">
        <v>2525</v>
      </c>
      <c r="E3495" s="65">
        <f>IFERROR(VLOOKUP(C3495,Pivot!A:B,2,0),0)</f>
        <v>0</v>
      </c>
      <c r="F3495" s="65">
        <f>IFERROR(VLOOKUP(C3495,Pivot!A:C,3,0),0)</f>
        <v>0</v>
      </c>
    </row>
    <row r="3496" spans="1:6" x14ac:dyDescent="0.25">
      <c r="A3496" s="68" t="s">
        <v>103</v>
      </c>
      <c r="B3496" s="69">
        <v>491089573</v>
      </c>
      <c r="C3496" s="68">
        <v>8901736070454</v>
      </c>
      <c r="D3496" s="69" t="s">
        <v>2526</v>
      </c>
      <c r="E3496" s="65">
        <f>IFERROR(VLOOKUP(C3496,Pivot!A:B,2,0),0)</f>
        <v>0</v>
      </c>
      <c r="F3496" s="65">
        <f>IFERROR(VLOOKUP(C3496,Pivot!A:C,3,0),0)</f>
        <v>0</v>
      </c>
    </row>
    <row r="3497" spans="1:6" x14ac:dyDescent="0.25">
      <c r="A3497" s="68" t="s">
        <v>103</v>
      </c>
      <c r="B3497" s="69">
        <v>491089574</v>
      </c>
      <c r="C3497" s="68">
        <v>8901736070461</v>
      </c>
      <c r="D3497" s="69" t="s">
        <v>2527</v>
      </c>
      <c r="E3497" s="65">
        <f>IFERROR(VLOOKUP(C3497,Pivot!A:B,2,0),0)</f>
        <v>0</v>
      </c>
      <c r="F3497" s="65">
        <f>IFERROR(VLOOKUP(C3497,Pivot!A:C,3,0),0)</f>
        <v>0</v>
      </c>
    </row>
    <row r="3498" spans="1:6" x14ac:dyDescent="0.25">
      <c r="A3498" s="68" t="s">
        <v>103</v>
      </c>
      <c r="B3498" s="69">
        <v>491089575</v>
      </c>
      <c r="C3498" s="68">
        <v>8901736070478</v>
      </c>
      <c r="D3498" s="69" t="s">
        <v>2528</v>
      </c>
      <c r="E3498" s="65">
        <f>IFERROR(VLOOKUP(C3498,Pivot!A:B,2,0),0)</f>
        <v>0</v>
      </c>
      <c r="F3498" s="65">
        <f>IFERROR(VLOOKUP(C3498,Pivot!A:C,3,0),0)</f>
        <v>0</v>
      </c>
    </row>
    <row r="3499" spans="1:6" x14ac:dyDescent="0.25">
      <c r="A3499" s="68" t="s">
        <v>103</v>
      </c>
      <c r="B3499" s="69">
        <v>491089576</v>
      </c>
      <c r="C3499" s="68">
        <v>8901736070485</v>
      </c>
      <c r="D3499" s="69" t="s">
        <v>2529</v>
      </c>
      <c r="E3499" s="65">
        <f>IFERROR(VLOOKUP(C3499,Pivot!A:B,2,0),0)</f>
        <v>0</v>
      </c>
      <c r="F3499" s="65">
        <f>IFERROR(VLOOKUP(C3499,Pivot!A:C,3,0),0)</f>
        <v>0</v>
      </c>
    </row>
    <row r="3500" spans="1:6" x14ac:dyDescent="0.25">
      <c r="A3500" s="68" t="s">
        <v>103</v>
      </c>
      <c r="B3500" s="69">
        <v>491089577</v>
      </c>
      <c r="C3500" s="68">
        <v>8901736070492</v>
      </c>
      <c r="D3500" s="69" t="s">
        <v>2530</v>
      </c>
      <c r="E3500" s="65">
        <f>IFERROR(VLOOKUP(C3500,Pivot!A:B,2,0),0)</f>
        <v>0</v>
      </c>
      <c r="F3500" s="65">
        <f>IFERROR(VLOOKUP(C3500,Pivot!A:C,3,0),0)</f>
        <v>0</v>
      </c>
    </row>
    <row r="3501" spans="1:6" x14ac:dyDescent="0.25">
      <c r="A3501" s="68" t="s">
        <v>103</v>
      </c>
      <c r="B3501" s="69">
        <v>491091399</v>
      </c>
      <c r="C3501" s="68">
        <v>8906046872149</v>
      </c>
      <c r="D3501" s="69" t="s">
        <v>2531</v>
      </c>
      <c r="E3501" s="65">
        <f>IFERROR(VLOOKUP(C3501,Pivot!A:B,2,0),0)</f>
        <v>0</v>
      </c>
      <c r="F3501" s="65">
        <f>IFERROR(VLOOKUP(C3501,Pivot!A:C,3,0),0)</f>
        <v>0</v>
      </c>
    </row>
    <row r="3502" spans="1:6" x14ac:dyDescent="0.25">
      <c r="A3502" s="68" t="s">
        <v>103</v>
      </c>
      <c r="B3502" s="69">
        <v>491091405</v>
      </c>
      <c r="C3502" s="68">
        <v>4894456001034</v>
      </c>
      <c r="D3502" s="69" t="s">
        <v>2532</v>
      </c>
      <c r="E3502" s="65">
        <f>IFERROR(VLOOKUP(C3502,Pivot!A:B,2,0),0)</f>
        <v>0</v>
      </c>
      <c r="F3502" s="65">
        <f>IFERROR(VLOOKUP(C3502,Pivot!A:C,3,0),0)</f>
        <v>0</v>
      </c>
    </row>
    <row r="3503" spans="1:6" x14ac:dyDescent="0.25">
      <c r="A3503" s="68" t="s">
        <v>103</v>
      </c>
      <c r="B3503" s="69">
        <v>491091412</v>
      </c>
      <c r="C3503" s="68">
        <v>5010963483043</v>
      </c>
      <c r="D3503" s="69" t="s">
        <v>2533</v>
      </c>
      <c r="E3503" s="65">
        <f>IFERROR(VLOOKUP(C3503,Pivot!A:B,2,0),0)</f>
        <v>0</v>
      </c>
      <c r="F3503" s="65">
        <f>IFERROR(VLOOKUP(C3503,Pivot!A:C,3,0),0)</f>
        <v>0</v>
      </c>
    </row>
    <row r="3504" spans="1:6" x14ac:dyDescent="0.25">
      <c r="A3504" s="68" t="s">
        <v>103</v>
      </c>
      <c r="B3504" s="69">
        <v>491091414</v>
      </c>
      <c r="C3504" s="68">
        <v>5010963430863</v>
      </c>
      <c r="D3504" s="69" t="s">
        <v>2534</v>
      </c>
      <c r="E3504" s="65">
        <f>IFERROR(VLOOKUP(C3504,Pivot!A:B,2,0),0)</f>
        <v>0</v>
      </c>
      <c r="F3504" s="65">
        <f>IFERROR(VLOOKUP(C3504,Pivot!A:C,3,0),0)</f>
        <v>0</v>
      </c>
    </row>
    <row r="3505" spans="1:6" x14ac:dyDescent="0.25">
      <c r="A3505" s="68" t="s">
        <v>103</v>
      </c>
      <c r="B3505" s="69">
        <v>491091416</v>
      </c>
      <c r="C3505" s="68">
        <v>5010963464745</v>
      </c>
      <c r="D3505" s="69" t="s">
        <v>2535</v>
      </c>
      <c r="E3505" s="65">
        <f>IFERROR(VLOOKUP(C3505,Pivot!A:B,2,0),0)</f>
        <v>0</v>
      </c>
      <c r="F3505" s="65">
        <f>IFERROR(VLOOKUP(C3505,Pivot!A:C,3,0),0)</f>
        <v>0</v>
      </c>
    </row>
    <row r="3506" spans="1:6" x14ac:dyDescent="0.25">
      <c r="A3506" s="68" t="s">
        <v>103</v>
      </c>
      <c r="B3506" s="69">
        <v>491091436</v>
      </c>
      <c r="C3506" s="68">
        <v>4892401085153</v>
      </c>
      <c r="D3506" s="69" t="s">
        <v>2536</v>
      </c>
      <c r="E3506" s="65">
        <f>IFERROR(VLOOKUP(C3506,Pivot!A:B,2,0),0)</f>
        <v>0</v>
      </c>
      <c r="F3506" s="65">
        <f>IFERROR(VLOOKUP(C3506,Pivot!A:C,3,0),0)</f>
        <v>0</v>
      </c>
    </row>
    <row r="3507" spans="1:6" x14ac:dyDescent="0.25">
      <c r="A3507" s="68" t="s">
        <v>103</v>
      </c>
      <c r="B3507" s="69">
        <v>491091436</v>
      </c>
      <c r="C3507" s="68">
        <v>4892401085177</v>
      </c>
      <c r="D3507" s="69" t="s">
        <v>2536</v>
      </c>
      <c r="E3507" s="65">
        <f>IFERROR(VLOOKUP(C3507,Pivot!A:B,2,0),0)</f>
        <v>0</v>
      </c>
      <c r="F3507" s="65">
        <f>IFERROR(VLOOKUP(C3507,Pivot!A:C,3,0),0)</f>
        <v>0</v>
      </c>
    </row>
    <row r="3508" spans="1:6" x14ac:dyDescent="0.25">
      <c r="A3508" s="68" t="s">
        <v>103</v>
      </c>
      <c r="B3508" s="69">
        <v>491091436</v>
      </c>
      <c r="C3508" s="68">
        <v>4892401085184</v>
      </c>
      <c r="D3508" s="69" t="s">
        <v>2536</v>
      </c>
      <c r="E3508" s="65">
        <f>IFERROR(VLOOKUP(C3508,Pivot!A:B,2,0),0)</f>
        <v>0</v>
      </c>
      <c r="F3508" s="65">
        <f>IFERROR(VLOOKUP(C3508,Pivot!A:C,3,0),0)</f>
        <v>0</v>
      </c>
    </row>
    <row r="3509" spans="1:6" x14ac:dyDescent="0.25">
      <c r="A3509" s="68" t="s">
        <v>103</v>
      </c>
      <c r="B3509" s="69">
        <v>491091437</v>
      </c>
      <c r="C3509" s="68">
        <v>4892401085115</v>
      </c>
      <c r="D3509" s="69" t="s">
        <v>2537</v>
      </c>
      <c r="E3509" s="65">
        <f>IFERROR(VLOOKUP(C3509,Pivot!A:B,2,0),0)</f>
        <v>0</v>
      </c>
      <c r="F3509" s="65">
        <f>IFERROR(VLOOKUP(C3509,Pivot!A:C,3,0),0)</f>
        <v>0</v>
      </c>
    </row>
    <row r="3510" spans="1:6" x14ac:dyDescent="0.25">
      <c r="A3510" s="68" t="s">
        <v>103</v>
      </c>
      <c r="B3510" s="69">
        <v>491091437</v>
      </c>
      <c r="C3510" s="68">
        <v>4892401085122</v>
      </c>
      <c r="D3510" s="69" t="s">
        <v>2537</v>
      </c>
      <c r="E3510" s="65">
        <f>IFERROR(VLOOKUP(C3510,Pivot!A:B,2,0),0)</f>
        <v>0</v>
      </c>
      <c r="F3510" s="65">
        <f>IFERROR(VLOOKUP(C3510,Pivot!A:C,3,0),0)</f>
        <v>0</v>
      </c>
    </row>
    <row r="3511" spans="1:6" x14ac:dyDescent="0.25">
      <c r="A3511" s="68" t="s">
        <v>103</v>
      </c>
      <c r="B3511" s="69">
        <v>491091440</v>
      </c>
      <c r="C3511" s="68">
        <v>4892401076502</v>
      </c>
      <c r="D3511" s="69" t="s">
        <v>2538</v>
      </c>
      <c r="E3511" s="65">
        <f>IFERROR(VLOOKUP(C3511,Pivot!A:B,2,0),0)</f>
        <v>0</v>
      </c>
      <c r="F3511" s="65">
        <f>IFERROR(VLOOKUP(C3511,Pivot!A:C,3,0),0)</f>
        <v>0</v>
      </c>
    </row>
    <row r="3512" spans="1:6" x14ac:dyDescent="0.25">
      <c r="A3512" s="68" t="s">
        <v>103</v>
      </c>
      <c r="B3512" s="69">
        <v>491091443</v>
      </c>
      <c r="C3512" s="68">
        <v>4892401085054</v>
      </c>
      <c r="D3512" s="69" t="s">
        <v>2539</v>
      </c>
      <c r="E3512" s="65">
        <f>IFERROR(VLOOKUP(C3512,Pivot!A:B,2,0),0)</f>
        <v>0</v>
      </c>
      <c r="F3512" s="65">
        <f>IFERROR(VLOOKUP(C3512,Pivot!A:C,3,0),0)</f>
        <v>0</v>
      </c>
    </row>
    <row r="3513" spans="1:6" x14ac:dyDescent="0.25">
      <c r="A3513" s="68" t="s">
        <v>103</v>
      </c>
      <c r="B3513" s="69">
        <v>491091443</v>
      </c>
      <c r="C3513" s="68">
        <v>4892401085061</v>
      </c>
      <c r="D3513" s="69" t="s">
        <v>2539</v>
      </c>
      <c r="E3513" s="65">
        <f>IFERROR(VLOOKUP(C3513,Pivot!A:B,2,0),0)</f>
        <v>0</v>
      </c>
      <c r="F3513" s="65">
        <f>IFERROR(VLOOKUP(C3513,Pivot!A:C,3,0),0)</f>
        <v>0</v>
      </c>
    </row>
    <row r="3514" spans="1:6" x14ac:dyDescent="0.25">
      <c r="A3514" s="68" t="s">
        <v>103</v>
      </c>
      <c r="B3514" s="69">
        <v>491091444</v>
      </c>
      <c r="C3514" s="68">
        <v>4892401085191</v>
      </c>
      <c r="D3514" s="69" t="s">
        <v>2540</v>
      </c>
      <c r="E3514" s="65">
        <f>IFERROR(VLOOKUP(C3514,Pivot!A:B,2,0),0)</f>
        <v>0</v>
      </c>
      <c r="F3514" s="65">
        <f>IFERROR(VLOOKUP(C3514,Pivot!A:C,3,0),0)</f>
        <v>0</v>
      </c>
    </row>
    <row r="3515" spans="1:6" x14ac:dyDescent="0.25">
      <c r="A3515" s="68" t="s">
        <v>103</v>
      </c>
      <c r="B3515" s="69">
        <v>491091444</v>
      </c>
      <c r="C3515" s="68">
        <v>4892401085207</v>
      </c>
      <c r="D3515" s="69" t="s">
        <v>2540</v>
      </c>
      <c r="E3515" s="65">
        <f>IFERROR(VLOOKUP(C3515,Pivot!A:B,2,0),0)</f>
        <v>0</v>
      </c>
      <c r="F3515" s="65">
        <f>IFERROR(VLOOKUP(C3515,Pivot!A:C,3,0),0)</f>
        <v>0</v>
      </c>
    </row>
    <row r="3516" spans="1:6" x14ac:dyDescent="0.25">
      <c r="A3516" s="68" t="s">
        <v>103</v>
      </c>
      <c r="B3516" s="69">
        <v>491091447</v>
      </c>
      <c r="C3516" s="68">
        <v>4892401074607</v>
      </c>
      <c r="D3516" s="69" t="s">
        <v>2541</v>
      </c>
      <c r="E3516" s="65">
        <f>IFERROR(VLOOKUP(C3516,Pivot!A:B,2,0),0)</f>
        <v>0</v>
      </c>
      <c r="F3516" s="65">
        <f>IFERROR(VLOOKUP(C3516,Pivot!A:C,3,0),0)</f>
        <v>0</v>
      </c>
    </row>
    <row r="3517" spans="1:6" x14ac:dyDescent="0.25">
      <c r="A3517" s="68" t="s">
        <v>103</v>
      </c>
      <c r="B3517" s="69">
        <v>491091450</v>
      </c>
      <c r="C3517" s="68">
        <v>8421134180666</v>
      </c>
      <c r="D3517" s="69" t="s">
        <v>2542</v>
      </c>
      <c r="E3517" s="65">
        <f>IFERROR(VLOOKUP(C3517,Pivot!A:B,2,0),0)</f>
        <v>0</v>
      </c>
      <c r="F3517" s="65">
        <f>IFERROR(VLOOKUP(C3517,Pivot!A:C,3,0),0)</f>
        <v>0</v>
      </c>
    </row>
    <row r="3518" spans="1:6" x14ac:dyDescent="0.25">
      <c r="A3518" s="68" t="s">
        <v>103</v>
      </c>
      <c r="B3518" s="69">
        <v>491091451</v>
      </c>
      <c r="C3518" s="68">
        <v>8421134181236</v>
      </c>
      <c r="D3518" s="69" t="s">
        <v>2543</v>
      </c>
      <c r="E3518" s="65">
        <f>IFERROR(VLOOKUP(C3518,Pivot!A:B,2,0),0)</f>
        <v>0</v>
      </c>
      <c r="F3518" s="65">
        <f>IFERROR(VLOOKUP(C3518,Pivot!A:C,3,0),0)</f>
        <v>0</v>
      </c>
    </row>
    <row r="3519" spans="1:6" x14ac:dyDescent="0.25">
      <c r="A3519" s="68" t="s">
        <v>103</v>
      </c>
      <c r="B3519" s="69">
        <v>491091492</v>
      </c>
      <c r="C3519" s="68">
        <v>8906022394924</v>
      </c>
      <c r="D3519" s="69" t="s">
        <v>2544</v>
      </c>
      <c r="E3519" s="65">
        <f>IFERROR(VLOOKUP(C3519,Pivot!A:B,2,0),0)</f>
        <v>0</v>
      </c>
      <c r="F3519" s="65">
        <f>IFERROR(VLOOKUP(C3519,Pivot!A:C,3,0),0)</f>
        <v>0</v>
      </c>
    </row>
    <row r="3520" spans="1:6" x14ac:dyDescent="0.25">
      <c r="A3520" s="68" t="s">
        <v>103</v>
      </c>
      <c r="B3520" s="69">
        <v>491092134</v>
      </c>
      <c r="C3520" s="68">
        <v>778988047491</v>
      </c>
      <c r="D3520" s="69" t="s">
        <v>2545</v>
      </c>
      <c r="E3520" s="65">
        <f>IFERROR(VLOOKUP(C3520,Pivot!A:B,2,0),0)</f>
        <v>0</v>
      </c>
      <c r="F3520" s="65">
        <f>IFERROR(VLOOKUP(C3520,Pivot!A:C,3,0),0)</f>
        <v>0</v>
      </c>
    </row>
    <row r="3521" spans="1:6" x14ac:dyDescent="0.25">
      <c r="A3521" s="68" t="s">
        <v>103</v>
      </c>
      <c r="B3521" s="69">
        <v>491092148</v>
      </c>
      <c r="C3521" s="68">
        <v>6910806702739</v>
      </c>
      <c r="D3521" s="69" t="s">
        <v>2546</v>
      </c>
      <c r="E3521" s="65">
        <f>IFERROR(VLOOKUP(C3521,Pivot!A:B,2,0),0)</f>
        <v>0</v>
      </c>
      <c r="F3521" s="65">
        <f>IFERROR(VLOOKUP(C3521,Pivot!A:C,3,0),0)</f>
        <v>0</v>
      </c>
    </row>
    <row r="3522" spans="1:6" x14ac:dyDescent="0.25">
      <c r="A3522" s="68" t="s">
        <v>103</v>
      </c>
      <c r="B3522" s="69">
        <v>491092149</v>
      </c>
      <c r="C3522" s="68">
        <v>6910806702746</v>
      </c>
      <c r="D3522" s="69" t="s">
        <v>2547</v>
      </c>
      <c r="E3522" s="65">
        <f>IFERROR(VLOOKUP(C3522,Pivot!A:B,2,0),0)</f>
        <v>0</v>
      </c>
      <c r="F3522" s="65">
        <f>IFERROR(VLOOKUP(C3522,Pivot!A:C,3,0),0)</f>
        <v>0</v>
      </c>
    </row>
    <row r="3523" spans="1:6" x14ac:dyDescent="0.25">
      <c r="A3523" s="68" t="s">
        <v>103</v>
      </c>
      <c r="B3523" s="69">
        <v>491092181</v>
      </c>
      <c r="C3523" s="68">
        <v>653569820260</v>
      </c>
      <c r="D3523" s="69" t="s">
        <v>2548</v>
      </c>
      <c r="E3523" s="65">
        <f>IFERROR(VLOOKUP(C3523,Pivot!A:B,2,0),0)</f>
        <v>0</v>
      </c>
      <c r="F3523" s="65">
        <f>IFERROR(VLOOKUP(C3523,Pivot!A:C,3,0),0)</f>
        <v>0</v>
      </c>
    </row>
    <row r="3524" spans="1:6" x14ac:dyDescent="0.25">
      <c r="A3524" s="68" t="s">
        <v>103</v>
      </c>
      <c r="B3524" s="69">
        <v>491092182</v>
      </c>
      <c r="C3524" s="68">
        <v>5011666720985</v>
      </c>
      <c r="D3524" s="69" t="s">
        <v>2549</v>
      </c>
      <c r="E3524" s="65">
        <f>IFERROR(VLOOKUP(C3524,Pivot!A:B,2,0),0)</f>
        <v>0</v>
      </c>
      <c r="F3524" s="65">
        <f>IFERROR(VLOOKUP(C3524,Pivot!A:C,3,0),0)</f>
        <v>0</v>
      </c>
    </row>
    <row r="3525" spans="1:6" x14ac:dyDescent="0.25">
      <c r="A3525" s="68" t="s">
        <v>103</v>
      </c>
      <c r="B3525" s="69">
        <v>491092192</v>
      </c>
      <c r="C3525" s="68">
        <v>673419199025</v>
      </c>
      <c r="D3525" s="69" t="s">
        <v>2550</v>
      </c>
      <c r="E3525" s="65">
        <f>IFERROR(VLOOKUP(C3525,Pivot!A:B,2,0),0)</f>
        <v>0</v>
      </c>
      <c r="F3525" s="65">
        <f>IFERROR(VLOOKUP(C3525,Pivot!A:C,3,0),0)</f>
        <v>0</v>
      </c>
    </row>
    <row r="3526" spans="1:6" x14ac:dyDescent="0.25">
      <c r="A3526" s="68" t="s">
        <v>103</v>
      </c>
      <c r="B3526" s="69">
        <v>491092200</v>
      </c>
      <c r="C3526" s="68">
        <v>673419198875</v>
      </c>
      <c r="D3526" s="69" t="s">
        <v>2551</v>
      </c>
      <c r="E3526" s="65">
        <f>IFERROR(VLOOKUP(C3526,Pivot!A:B,2,0),0)</f>
        <v>0</v>
      </c>
      <c r="F3526" s="65">
        <f>IFERROR(VLOOKUP(C3526,Pivot!A:C,3,0),0)</f>
        <v>0</v>
      </c>
    </row>
    <row r="3527" spans="1:6" x14ac:dyDescent="0.25">
      <c r="A3527" s="68" t="s">
        <v>103</v>
      </c>
      <c r="B3527" s="69">
        <v>491093646</v>
      </c>
      <c r="C3527" s="68">
        <v>807648023718</v>
      </c>
      <c r="D3527" s="69" t="s">
        <v>2552</v>
      </c>
      <c r="E3527" s="65">
        <f>IFERROR(VLOOKUP(C3527,Pivot!A:B,2,0),0)</f>
        <v>0</v>
      </c>
      <c r="F3527" s="65">
        <f>IFERROR(VLOOKUP(C3527,Pivot!A:C,3,0),0)</f>
        <v>0</v>
      </c>
    </row>
    <row r="3528" spans="1:6" x14ac:dyDescent="0.25">
      <c r="A3528" s="68" t="s">
        <v>103</v>
      </c>
      <c r="B3528" s="69">
        <v>491093649</v>
      </c>
      <c r="C3528" s="68">
        <v>807648024043</v>
      </c>
      <c r="D3528" s="69" t="s">
        <v>2553</v>
      </c>
      <c r="E3528" s="65">
        <f>IFERROR(VLOOKUP(C3528,Pivot!A:B,2,0),0)</f>
        <v>0</v>
      </c>
      <c r="F3528" s="65">
        <f>IFERROR(VLOOKUP(C3528,Pivot!A:C,3,0),0)</f>
        <v>0</v>
      </c>
    </row>
    <row r="3529" spans="1:6" x14ac:dyDescent="0.25">
      <c r="A3529" s="68" t="s">
        <v>103</v>
      </c>
      <c r="B3529" s="69">
        <v>491093650</v>
      </c>
      <c r="C3529" s="68">
        <v>807648024050</v>
      </c>
      <c r="D3529" s="69" t="s">
        <v>2554</v>
      </c>
      <c r="E3529" s="65">
        <f>IFERROR(VLOOKUP(C3529,Pivot!A:B,2,0),0)</f>
        <v>0</v>
      </c>
      <c r="F3529" s="65">
        <f>IFERROR(VLOOKUP(C3529,Pivot!A:C,3,0),0)</f>
        <v>0</v>
      </c>
    </row>
    <row r="3530" spans="1:6" x14ac:dyDescent="0.25">
      <c r="A3530" s="68" t="s">
        <v>103</v>
      </c>
      <c r="B3530" s="69">
        <v>491093668</v>
      </c>
      <c r="C3530" s="68">
        <v>8906046940527</v>
      </c>
      <c r="D3530" s="69" t="s">
        <v>2555</v>
      </c>
      <c r="E3530" s="65">
        <f>IFERROR(VLOOKUP(C3530,Pivot!A:B,2,0),0)</f>
        <v>0</v>
      </c>
      <c r="F3530" s="65">
        <f>IFERROR(VLOOKUP(C3530,Pivot!A:C,3,0),0)</f>
        <v>0</v>
      </c>
    </row>
    <row r="3531" spans="1:6" x14ac:dyDescent="0.25">
      <c r="A3531" s="68" t="s">
        <v>103</v>
      </c>
      <c r="B3531" s="69">
        <v>491097516</v>
      </c>
      <c r="C3531" s="68">
        <v>8714274565012</v>
      </c>
      <c r="D3531" s="69" t="s">
        <v>2556</v>
      </c>
      <c r="E3531" s="65">
        <f>IFERROR(VLOOKUP(C3531,Pivot!A:B,2,0),0)</f>
        <v>0</v>
      </c>
      <c r="F3531" s="65">
        <f>IFERROR(VLOOKUP(C3531,Pivot!A:C,3,0),0)</f>
        <v>0</v>
      </c>
    </row>
    <row r="3532" spans="1:6" x14ac:dyDescent="0.25">
      <c r="A3532" s="68" t="s">
        <v>103</v>
      </c>
      <c r="B3532" s="69">
        <v>491097535</v>
      </c>
      <c r="C3532" s="68">
        <v>34054614425</v>
      </c>
      <c r="D3532" s="69" t="s">
        <v>2557</v>
      </c>
      <c r="E3532" s="65">
        <f>IFERROR(VLOOKUP(C3532,Pivot!A:B,2,0),0)</f>
        <v>0</v>
      </c>
      <c r="F3532" s="65">
        <f>IFERROR(VLOOKUP(C3532,Pivot!A:C,3,0),0)</f>
        <v>0</v>
      </c>
    </row>
    <row r="3533" spans="1:6" x14ac:dyDescent="0.25">
      <c r="A3533" s="68" t="s">
        <v>103</v>
      </c>
      <c r="B3533" s="69">
        <v>491097538</v>
      </c>
      <c r="C3533" s="68">
        <v>8903416100888</v>
      </c>
      <c r="D3533" s="69" t="s">
        <v>2558</v>
      </c>
      <c r="E3533" s="65">
        <f>IFERROR(VLOOKUP(C3533,Pivot!A:B,2,0),0)</f>
        <v>0</v>
      </c>
      <c r="F3533" s="65">
        <f>IFERROR(VLOOKUP(C3533,Pivot!A:C,3,0),0)</f>
        <v>0</v>
      </c>
    </row>
    <row r="3534" spans="1:6" x14ac:dyDescent="0.25">
      <c r="A3534" s="68" t="s">
        <v>103</v>
      </c>
      <c r="B3534" s="69">
        <v>491097542</v>
      </c>
      <c r="C3534" s="68">
        <v>816322012375</v>
      </c>
      <c r="D3534" s="69" t="s">
        <v>2559</v>
      </c>
      <c r="E3534" s="65">
        <f>IFERROR(VLOOKUP(C3534,Pivot!A:B,2,0),0)</f>
        <v>0</v>
      </c>
      <c r="F3534" s="65">
        <f>IFERROR(VLOOKUP(C3534,Pivot!A:C,3,0),0)</f>
        <v>0</v>
      </c>
    </row>
    <row r="3535" spans="1:6" x14ac:dyDescent="0.25">
      <c r="A3535" s="68" t="s">
        <v>103</v>
      </c>
      <c r="B3535" s="69">
        <v>491097563</v>
      </c>
      <c r="C3535" s="68">
        <v>45557351045</v>
      </c>
      <c r="D3535" s="69" t="s">
        <v>2560</v>
      </c>
      <c r="E3535" s="65">
        <f>IFERROR(VLOOKUP(C3535,Pivot!A:B,2,0),0)</f>
        <v>0</v>
      </c>
      <c r="F3535" s="65">
        <f>IFERROR(VLOOKUP(C3535,Pivot!A:C,3,0),0)</f>
        <v>0</v>
      </c>
    </row>
    <row r="3536" spans="1:6" x14ac:dyDescent="0.25">
      <c r="A3536" s="68" t="s">
        <v>103</v>
      </c>
      <c r="B3536" s="69">
        <v>491097596</v>
      </c>
      <c r="C3536" s="68">
        <v>45557327217</v>
      </c>
      <c r="D3536" s="69" t="s">
        <v>2561</v>
      </c>
      <c r="E3536" s="65">
        <f>IFERROR(VLOOKUP(C3536,Pivot!A:B,2,0),0)</f>
        <v>0</v>
      </c>
      <c r="F3536" s="65">
        <f>IFERROR(VLOOKUP(C3536,Pivot!A:C,3,0),0)</f>
        <v>0</v>
      </c>
    </row>
    <row r="3537" spans="1:6" x14ac:dyDescent="0.25">
      <c r="A3537" s="68" t="s">
        <v>103</v>
      </c>
      <c r="B3537" s="69">
        <v>491098262</v>
      </c>
      <c r="C3537" s="68">
        <v>5420019700503</v>
      </c>
      <c r="D3537" s="69" t="s">
        <v>2562</v>
      </c>
      <c r="E3537" s="65">
        <f>IFERROR(VLOOKUP(C3537,Pivot!A:B,2,0),0)</f>
        <v>0</v>
      </c>
      <c r="F3537" s="65">
        <f>IFERROR(VLOOKUP(C3537,Pivot!A:C,3,0),0)</f>
        <v>0</v>
      </c>
    </row>
    <row r="3538" spans="1:6" x14ac:dyDescent="0.25">
      <c r="A3538" s="68" t="s">
        <v>103</v>
      </c>
      <c r="B3538" s="69">
        <v>491098277</v>
      </c>
      <c r="C3538" s="68">
        <v>5015353564883</v>
      </c>
      <c r="D3538" s="69" t="s">
        <v>2563</v>
      </c>
      <c r="E3538" s="65">
        <f>IFERROR(VLOOKUP(C3538,Pivot!A:B,2,0),0)</f>
        <v>0</v>
      </c>
      <c r="F3538" s="65">
        <f>IFERROR(VLOOKUP(C3538,Pivot!A:C,3,0),0)</f>
        <v>0</v>
      </c>
    </row>
    <row r="3539" spans="1:6" x14ac:dyDescent="0.25">
      <c r="A3539" s="68" t="s">
        <v>103</v>
      </c>
      <c r="B3539" s="69">
        <v>491098278</v>
      </c>
      <c r="C3539" s="68">
        <v>5015353565286</v>
      </c>
      <c r="D3539" s="69" t="s">
        <v>2564</v>
      </c>
      <c r="E3539" s="65">
        <f>IFERROR(VLOOKUP(C3539,Pivot!A:B,2,0),0)</f>
        <v>0</v>
      </c>
      <c r="F3539" s="65">
        <f>IFERROR(VLOOKUP(C3539,Pivot!A:C,3,0),0)</f>
        <v>0</v>
      </c>
    </row>
    <row r="3540" spans="1:6" x14ac:dyDescent="0.25">
      <c r="A3540" s="68" t="s">
        <v>103</v>
      </c>
      <c r="B3540" s="69">
        <v>491098299</v>
      </c>
      <c r="C3540" s="68">
        <v>8901286916004</v>
      </c>
      <c r="D3540" s="69" t="s">
        <v>2565</v>
      </c>
      <c r="E3540" s="65">
        <f>IFERROR(VLOOKUP(C3540,Pivot!A:B,2,0),0)</f>
        <v>0</v>
      </c>
      <c r="F3540" s="65">
        <f>IFERROR(VLOOKUP(C3540,Pivot!A:C,3,0),0)</f>
        <v>0</v>
      </c>
    </row>
    <row r="3541" spans="1:6" x14ac:dyDescent="0.25">
      <c r="A3541" s="68" t="s">
        <v>103</v>
      </c>
      <c r="B3541" s="69">
        <v>491098303</v>
      </c>
      <c r="C3541" s="68">
        <v>4894166802105</v>
      </c>
      <c r="D3541" s="69" t="s">
        <v>2566</v>
      </c>
      <c r="E3541" s="65">
        <f>IFERROR(VLOOKUP(C3541,Pivot!A:B,2,0),0)</f>
        <v>0</v>
      </c>
      <c r="F3541" s="65">
        <f>IFERROR(VLOOKUP(C3541,Pivot!A:C,3,0),0)</f>
        <v>0</v>
      </c>
    </row>
    <row r="3542" spans="1:6" x14ac:dyDescent="0.25">
      <c r="A3542" s="68" t="s">
        <v>103</v>
      </c>
      <c r="B3542" s="69">
        <v>491098308</v>
      </c>
      <c r="C3542" s="68">
        <v>1010101010296</v>
      </c>
      <c r="D3542" s="69" t="s">
        <v>2567</v>
      </c>
      <c r="E3542" s="65">
        <f>IFERROR(VLOOKUP(C3542,Pivot!A:B,2,0),0)</f>
        <v>0</v>
      </c>
      <c r="F3542" s="65">
        <f>IFERROR(VLOOKUP(C3542,Pivot!A:C,3,0),0)</f>
        <v>0</v>
      </c>
    </row>
    <row r="3543" spans="1:6" x14ac:dyDescent="0.25">
      <c r="A3543" s="68" t="s">
        <v>103</v>
      </c>
      <c r="B3543" s="69">
        <v>491098308</v>
      </c>
      <c r="C3543" s="68">
        <v>5038728113691</v>
      </c>
      <c r="D3543" s="69" t="s">
        <v>2567</v>
      </c>
      <c r="E3543" s="65">
        <f>IFERROR(VLOOKUP(C3543,Pivot!A:B,2,0),0)</f>
        <v>0</v>
      </c>
      <c r="F3543" s="65">
        <f>IFERROR(VLOOKUP(C3543,Pivot!A:C,3,0),0)</f>
        <v>0</v>
      </c>
    </row>
    <row r="3544" spans="1:6" x14ac:dyDescent="0.25">
      <c r="A3544" s="68" t="s">
        <v>103</v>
      </c>
      <c r="B3544" s="69">
        <v>491098309</v>
      </c>
      <c r="C3544" s="68">
        <v>491098309</v>
      </c>
      <c r="D3544" s="69" t="s">
        <v>2568</v>
      </c>
      <c r="E3544" s="65">
        <f>IFERROR(VLOOKUP(C3544,Pivot!A:B,2,0),0)</f>
        <v>0</v>
      </c>
      <c r="F3544" s="65">
        <f>IFERROR(VLOOKUP(C3544,Pivot!A:C,3,0),0)</f>
        <v>0</v>
      </c>
    </row>
    <row r="3545" spans="1:6" x14ac:dyDescent="0.25">
      <c r="A3545" s="68" t="s">
        <v>103</v>
      </c>
      <c r="B3545" s="69">
        <v>491098314</v>
      </c>
      <c r="C3545" s="68">
        <v>628845005624</v>
      </c>
      <c r="D3545" s="69" t="s">
        <v>2569</v>
      </c>
      <c r="E3545" s="65">
        <f>IFERROR(VLOOKUP(C3545,Pivot!A:B,2,0),0)</f>
        <v>0</v>
      </c>
      <c r="F3545" s="65">
        <f>IFERROR(VLOOKUP(C3545,Pivot!A:C,3,0),0)</f>
        <v>0</v>
      </c>
    </row>
    <row r="3546" spans="1:6" x14ac:dyDescent="0.25">
      <c r="A3546" s="68" t="s">
        <v>103</v>
      </c>
      <c r="B3546" s="69">
        <v>491098321</v>
      </c>
      <c r="C3546" s="68">
        <v>628845018419</v>
      </c>
      <c r="D3546" s="69" t="s">
        <v>2570</v>
      </c>
      <c r="E3546" s="65">
        <f>IFERROR(VLOOKUP(C3546,Pivot!A:B,2,0),0)</f>
        <v>0</v>
      </c>
      <c r="F3546" s="65">
        <f>IFERROR(VLOOKUP(C3546,Pivot!A:C,3,0),0)</f>
        <v>0</v>
      </c>
    </row>
    <row r="3547" spans="1:6" x14ac:dyDescent="0.25">
      <c r="A3547" s="68" t="s">
        <v>103</v>
      </c>
      <c r="B3547" s="69">
        <v>491098321</v>
      </c>
      <c r="C3547" s="68">
        <v>6288450184196</v>
      </c>
      <c r="D3547" s="69" t="s">
        <v>2570</v>
      </c>
      <c r="E3547" s="65">
        <f>IFERROR(VLOOKUP(C3547,Pivot!A:B,2,0),0)</f>
        <v>0</v>
      </c>
      <c r="F3547" s="65">
        <f>IFERROR(VLOOKUP(C3547,Pivot!A:C,3,0),0)</f>
        <v>0</v>
      </c>
    </row>
    <row r="3548" spans="1:6" x14ac:dyDescent="0.25">
      <c r="A3548" s="68" t="s">
        <v>103</v>
      </c>
      <c r="B3548" s="69">
        <v>491098322</v>
      </c>
      <c r="C3548" s="68">
        <v>628845018433</v>
      </c>
      <c r="D3548" s="69" t="s">
        <v>2571</v>
      </c>
      <c r="E3548" s="65">
        <f>IFERROR(VLOOKUP(C3548,Pivot!A:B,2,0),0)</f>
        <v>0</v>
      </c>
      <c r="F3548" s="65">
        <f>IFERROR(VLOOKUP(C3548,Pivot!A:C,3,0),0)</f>
        <v>0</v>
      </c>
    </row>
    <row r="3549" spans="1:6" x14ac:dyDescent="0.25">
      <c r="A3549" s="68" t="s">
        <v>103</v>
      </c>
      <c r="B3549" s="69">
        <v>491098322</v>
      </c>
      <c r="C3549" s="68">
        <v>6288450184332</v>
      </c>
      <c r="D3549" s="69" t="s">
        <v>2571</v>
      </c>
      <c r="E3549" s="65">
        <f>IFERROR(VLOOKUP(C3549,Pivot!A:B,2,0),0)</f>
        <v>0</v>
      </c>
      <c r="F3549" s="65">
        <f>IFERROR(VLOOKUP(C3549,Pivot!A:C,3,0),0)</f>
        <v>0</v>
      </c>
    </row>
    <row r="3550" spans="1:6" x14ac:dyDescent="0.25">
      <c r="A3550" s="68" t="s">
        <v>103</v>
      </c>
      <c r="B3550" s="69">
        <v>491098323</v>
      </c>
      <c r="C3550" s="68">
        <v>628845018914</v>
      </c>
      <c r="D3550" s="69" t="s">
        <v>2572</v>
      </c>
      <c r="E3550" s="65">
        <f>IFERROR(VLOOKUP(C3550,Pivot!A:B,2,0),0)</f>
        <v>0</v>
      </c>
      <c r="F3550" s="65">
        <f>IFERROR(VLOOKUP(C3550,Pivot!A:C,3,0),0)</f>
        <v>0</v>
      </c>
    </row>
    <row r="3551" spans="1:6" x14ac:dyDescent="0.25">
      <c r="A3551" s="68" t="s">
        <v>103</v>
      </c>
      <c r="B3551" s="69">
        <v>491098323</v>
      </c>
      <c r="C3551" s="68">
        <v>6288450189146</v>
      </c>
      <c r="D3551" s="69" t="s">
        <v>2572</v>
      </c>
      <c r="E3551" s="65">
        <f>IFERROR(VLOOKUP(C3551,Pivot!A:B,2,0),0)</f>
        <v>0</v>
      </c>
      <c r="F3551" s="65">
        <f>IFERROR(VLOOKUP(C3551,Pivot!A:C,3,0),0)</f>
        <v>0</v>
      </c>
    </row>
    <row r="3552" spans="1:6" x14ac:dyDescent="0.25">
      <c r="A3552" s="68" t="s">
        <v>103</v>
      </c>
      <c r="B3552" s="69">
        <v>491098324</v>
      </c>
      <c r="C3552" s="68">
        <v>628845018013</v>
      </c>
      <c r="D3552" s="69" t="s">
        <v>2573</v>
      </c>
      <c r="E3552" s="65">
        <f>IFERROR(VLOOKUP(C3552,Pivot!A:B,2,0),0)</f>
        <v>0</v>
      </c>
      <c r="F3552" s="65">
        <f>IFERROR(VLOOKUP(C3552,Pivot!A:C,3,0),0)</f>
        <v>0</v>
      </c>
    </row>
    <row r="3553" spans="1:6" x14ac:dyDescent="0.25">
      <c r="A3553" s="68" t="s">
        <v>103</v>
      </c>
      <c r="B3553" s="69">
        <v>491098324</v>
      </c>
      <c r="C3553" s="68">
        <v>6288450180136</v>
      </c>
      <c r="D3553" s="69" t="s">
        <v>2573</v>
      </c>
      <c r="E3553" s="65">
        <f>IFERROR(VLOOKUP(C3553,Pivot!A:B,2,0),0)</f>
        <v>0</v>
      </c>
      <c r="F3553" s="65">
        <f>IFERROR(VLOOKUP(C3553,Pivot!A:C,3,0),0)</f>
        <v>0</v>
      </c>
    </row>
    <row r="3554" spans="1:6" x14ac:dyDescent="0.25">
      <c r="A3554" s="68" t="s">
        <v>103</v>
      </c>
      <c r="B3554" s="69">
        <v>491098325</v>
      </c>
      <c r="C3554" s="68">
        <v>628845018037</v>
      </c>
      <c r="D3554" s="69" t="s">
        <v>2574</v>
      </c>
      <c r="E3554" s="65">
        <f>IFERROR(VLOOKUP(C3554,Pivot!A:B,2,0),0)</f>
        <v>0</v>
      </c>
      <c r="F3554" s="65">
        <f>IFERROR(VLOOKUP(C3554,Pivot!A:C,3,0),0)</f>
        <v>0</v>
      </c>
    </row>
    <row r="3555" spans="1:6" x14ac:dyDescent="0.25">
      <c r="A3555" s="68" t="s">
        <v>103</v>
      </c>
      <c r="B3555" s="69">
        <v>491098325</v>
      </c>
      <c r="C3555" s="68">
        <v>6288450180372</v>
      </c>
      <c r="D3555" s="69" t="s">
        <v>2574</v>
      </c>
      <c r="E3555" s="65">
        <f>IFERROR(VLOOKUP(C3555,Pivot!A:B,2,0),0)</f>
        <v>0</v>
      </c>
      <c r="F3555" s="65">
        <f>IFERROR(VLOOKUP(C3555,Pivot!A:C,3,0),0)</f>
        <v>0</v>
      </c>
    </row>
    <row r="3556" spans="1:6" x14ac:dyDescent="0.25">
      <c r="A3556" s="68" t="s">
        <v>103</v>
      </c>
      <c r="B3556" s="69">
        <v>491098326</v>
      </c>
      <c r="C3556" s="68">
        <v>628845018334</v>
      </c>
      <c r="D3556" s="69" t="s">
        <v>2575</v>
      </c>
      <c r="E3556" s="65">
        <f>IFERROR(VLOOKUP(C3556,Pivot!A:B,2,0),0)</f>
        <v>0</v>
      </c>
      <c r="F3556" s="65">
        <f>IFERROR(VLOOKUP(C3556,Pivot!A:C,3,0),0)</f>
        <v>0</v>
      </c>
    </row>
    <row r="3557" spans="1:6" x14ac:dyDescent="0.25">
      <c r="A3557" s="68" t="s">
        <v>103</v>
      </c>
      <c r="B3557" s="69">
        <v>491098331</v>
      </c>
      <c r="C3557" s="68">
        <v>5034566128224</v>
      </c>
      <c r="D3557" s="69" t="s">
        <v>2576</v>
      </c>
      <c r="E3557" s="65">
        <f>IFERROR(VLOOKUP(C3557,Pivot!A:B,2,0),0)</f>
        <v>0</v>
      </c>
      <c r="F3557" s="65">
        <f>IFERROR(VLOOKUP(C3557,Pivot!A:C,3,0),0)</f>
        <v>0</v>
      </c>
    </row>
    <row r="3558" spans="1:6" x14ac:dyDescent="0.25">
      <c r="A3558" s="68" t="s">
        <v>103</v>
      </c>
      <c r="B3558" s="69">
        <v>491098334</v>
      </c>
      <c r="C3558" s="68">
        <v>5034566126831</v>
      </c>
      <c r="D3558" s="69" t="s">
        <v>2577</v>
      </c>
      <c r="E3558" s="65">
        <f>IFERROR(VLOOKUP(C3558,Pivot!A:B,2,0),0)</f>
        <v>0</v>
      </c>
      <c r="F3558" s="65">
        <f>IFERROR(VLOOKUP(C3558,Pivot!A:C,3,0),0)</f>
        <v>0</v>
      </c>
    </row>
    <row r="3559" spans="1:6" x14ac:dyDescent="0.25">
      <c r="A3559" s="68" t="s">
        <v>103</v>
      </c>
      <c r="B3559" s="69">
        <v>491098337</v>
      </c>
      <c r="C3559" s="68">
        <v>5034566126794</v>
      </c>
      <c r="D3559" s="69" t="s">
        <v>2578</v>
      </c>
      <c r="E3559" s="65">
        <f>IFERROR(VLOOKUP(C3559,Pivot!A:B,2,0),0)</f>
        <v>0</v>
      </c>
      <c r="F3559" s="65">
        <f>IFERROR(VLOOKUP(C3559,Pivot!A:C,3,0),0)</f>
        <v>0</v>
      </c>
    </row>
    <row r="3560" spans="1:6" x14ac:dyDescent="0.25">
      <c r="A3560" s="68" t="s">
        <v>103</v>
      </c>
      <c r="B3560" s="69">
        <v>491098349</v>
      </c>
      <c r="C3560" s="68">
        <v>5034566126848</v>
      </c>
      <c r="D3560" s="69" t="s">
        <v>2579</v>
      </c>
      <c r="E3560" s="65">
        <f>IFERROR(VLOOKUP(C3560,Pivot!A:B,2,0),0)</f>
        <v>0</v>
      </c>
      <c r="F3560" s="65">
        <f>IFERROR(VLOOKUP(C3560,Pivot!A:C,3,0),0)</f>
        <v>0</v>
      </c>
    </row>
    <row r="3561" spans="1:6" x14ac:dyDescent="0.25">
      <c r="A3561" s="68" t="s">
        <v>103</v>
      </c>
      <c r="B3561" s="69">
        <v>491098391</v>
      </c>
      <c r="C3561" s="68">
        <v>5050212524974</v>
      </c>
      <c r="D3561" s="69" t="s">
        <v>2580</v>
      </c>
      <c r="E3561" s="65">
        <f>IFERROR(VLOOKUP(C3561,Pivot!A:B,2,0),0)</f>
        <v>0</v>
      </c>
      <c r="F3561" s="65">
        <f>IFERROR(VLOOKUP(C3561,Pivot!A:C,3,0),0)</f>
        <v>0</v>
      </c>
    </row>
    <row r="3562" spans="1:6" x14ac:dyDescent="0.25">
      <c r="A3562" s="68" t="s">
        <v>103</v>
      </c>
      <c r="B3562" s="69">
        <v>491098453</v>
      </c>
      <c r="C3562" s="68">
        <v>491098453</v>
      </c>
      <c r="D3562" s="69" t="s">
        <v>2581</v>
      </c>
      <c r="E3562" s="65">
        <f>IFERROR(VLOOKUP(C3562,Pivot!A:B,2,0),0)</f>
        <v>0</v>
      </c>
      <c r="F3562" s="65">
        <f>IFERROR(VLOOKUP(C3562,Pivot!A:C,3,0),0)</f>
        <v>0</v>
      </c>
    </row>
    <row r="3563" spans="1:6" x14ac:dyDescent="0.25">
      <c r="A3563" s="68" t="s">
        <v>103</v>
      </c>
      <c r="B3563" s="69">
        <v>491098453</v>
      </c>
      <c r="C3563" s="68">
        <v>808446003209</v>
      </c>
      <c r="D3563" s="69" t="s">
        <v>2581</v>
      </c>
      <c r="E3563" s="65">
        <f>IFERROR(VLOOKUP(C3563,Pivot!A:B,2,0),0)</f>
        <v>0</v>
      </c>
      <c r="F3563" s="65">
        <f>IFERROR(VLOOKUP(C3563,Pivot!A:C,3,0),0)</f>
        <v>0</v>
      </c>
    </row>
    <row r="3564" spans="1:6" x14ac:dyDescent="0.25">
      <c r="A3564" s="68" t="s">
        <v>103</v>
      </c>
      <c r="B3564" s="69">
        <v>491098453</v>
      </c>
      <c r="C3564" s="68">
        <v>808446010313</v>
      </c>
      <c r="D3564" s="69" t="s">
        <v>2581</v>
      </c>
      <c r="E3564" s="65">
        <f>IFERROR(VLOOKUP(C3564,Pivot!A:B,2,0),0)</f>
        <v>0</v>
      </c>
      <c r="F3564" s="65">
        <f>IFERROR(VLOOKUP(C3564,Pivot!A:C,3,0),0)</f>
        <v>0</v>
      </c>
    </row>
    <row r="3565" spans="1:6" x14ac:dyDescent="0.25">
      <c r="A3565" s="68" t="s">
        <v>103</v>
      </c>
      <c r="B3565" s="69">
        <v>491098454</v>
      </c>
      <c r="C3565" s="68">
        <v>808446010931</v>
      </c>
      <c r="D3565" s="69" t="s">
        <v>2582</v>
      </c>
      <c r="E3565" s="65">
        <f>IFERROR(VLOOKUP(C3565,Pivot!A:B,2,0),0)</f>
        <v>0</v>
      </c>
      <c r="F3565" s="65">
        <f>IFERROR(VLOOKUP(C3565,Pivot!A:C,3,0),0)</f>
        <v>0</v>
      </c>
    </row>
    <row r="3566" spans="1:6" x14ac:dyDescent="0.25">
      <c r="A3566" s="68" t="s">
        <v>103</v>
      </c>
      <c r="B3566" s="69">
        <v>491098455</v>
      </c>
      <c r="C3566" s="68">
        <v>8084460108942</v>
      </c>
      <c r="D3566" s="69" t="s">
        <v>2583</v>
      </c>
      <c r="E3566" s="65">
        <f>IFERROR(VLOOKUP(C3566,Pivot!A:B,2,0),0)</f>
        <v>0</v>
      </c>
      <c r="F3566" s="65">
        <f>IFERROR(VLOOKUP(C3566,Pivot!A:C,3,0),0)</f>
        <v>0</v>
      </c>
    </row>
    <row r="3567" spans="1:6" x14ac:dyDescent="0.25">
      <c r="A3567" s="68" t="s">
        <v>103</v>
      </c>
      <c r="B3567" s="69">
        <v>491098462</v>
      </c>
      <c r="C3567" s="68">
        <v>5015353476674</v>
      </c>
      <c r="D3567" s="69" t="s">
        <v>2584</v>
      </c>
      <c r="E3567" s="65">
        <f>IFERROR(VLOOKUP(C3567,Pivot!A:B,2,0),0)</f>
        <v>0</v>
      </c>
      <c r="F3567" s="65">
        <f>IFERROR(VLOOKUP(C3567,Pivot!A:C,3,0),0)</f>
        <v>0</v>
      </c>
    </row>
    <row r="3568" spans="1:6" x14ac:dyDescent="0.25">
      <c r="A3568" s="68" t="s">
        <v>103</v>
      </c>
      <c r="B3568" s="69">
        <v>491098466</v>
      </c>
      <c r="C3568" s="68">
        <v>8901286907644</v>
      </c>
      <c r="D3568" s="69" t="s">
        <v>2585</v>
      </c>
      <c r="E3568" s="65">
        <f>IFERROR(VLOOKUP(C3568,Pivot!A:B,2,0),0)</f>
        <v>0</v>
      </c>
      <c r="F3568" s="65">
        <f>IFERROR(VLOOKUP(C3568,Pivot!A:C,3,0),0)</f>
        <v>0</v>
      </c>
    </row>
    <row r="3569" spans="1:6" x14ac:dyDescent="0.25">
      <c r="A3569" s="68" t="s">
        <v>103</v>
      </c>
      <c r="B3569" s="69">
        <v>491098467</v>
      </c>
      <c r="C3569" s="68">
        <v>8901286907675</v>
      </c>
      <c r="D3569" s="69" t="s">
        <v>2586</v>
      </c>
      <c r="E3569" s="65">
        <f>IFERROR(VLOOKUP(C3569,Pivot!A:B,2,0),0)</f>
        <v>0</v>
      </c>
      <c r="F3569" s="65">
        <f>IFERROR(VLOOKUP(C3569,Pivot!A:C,3,0),0)</f>
        <v>0</v>
      </c>
    </row>
    <row r="3570" spans="1:6" x14ac:dyDescent="0.25">
      <c r="A3570" s="68" t="s">
        <v>103</v>
      </c>
      <c r="B3570" s="69">
        <v>491098567</v>
      </c>
      <c r="C3570" s="68">
        <v>8410982009403</v>
      </c>
      <c r="D3570" s="69" t="s">
        <v>2587</v>
      </c>
      <c r="E3570" s="65">
        <f>IFERROR(VLOOKUP(C3570,Pivot!A:B,2,0),0)</f>
        <v>0</v>
      </c>
      <c r="F3570" s="65">
        <f>IFERROR(VLOOKUP(C3570,Pivot!A:C,3,0),0)</f>
        <v>0</v>
      </c>
    </row>
    <row r="3571" spans="1:6" x14ac:dyDescent="0.25">
      <c r="A3571" s="68" t="s">
        <v>103</v>
      </c>
      <c r="B3571" s="69">
        <v>491098595</v>
      </c>
      <c r="C3571" s="68">
        <v>731346079114</v>
      </c>
      <c r="D3571" s="69" t="s">
        <v>2588</v>
      </c>
      <c r="E3571" s="65">
        <f>IFERROR(VLOOKUP(C3571,Pivot!A:B,2,0),0)</f>
        <v>0</v>
      </c>
      <c r="F3571" s="65">
        <f>IFERROR(VLOOKUP(C3571,Pivot!A:C,3,0),0)</f>
        <v>0</v>
      </c>
    </row>
    <row r="3572" spans="1:6" x14ac:dyDescent="0.25">
      <c r="A3572" s="68" t="s">
        <v>103</v>
      </c>
      <c r="B3572" s="69">
        <v>491098611</v>
      </c>
      <c r="C3572" s="68">
        <v>6943478008847</v>
      </c>
      <c r="D3572" s="69" t="s">
        <v>2589</v>
      </c>
      <c r="E3572" s="65">
        <f>IFERROR(VLOOKUP(C3572,Pivot!A:B,2,0),0)</f>
        <v>0</v>
      </c>
      <c r="F3572" s="65">
        <f>IFERROR(VLOOKUP(C3572,Pivot!A:C,3,0),0)</f>
        <v>0</v>
      </c>
    </row>
    <row r="3573" spans="1:6" x14ac:dyDescent="0.25">
      <c r="A3573" s="68" t="s">
        <v>103</v>
      </c>
      <c r="B3573" s="69">
        <v>491098611</v>
      </c>
      <c r="C3573" s="68">
        <v>6943478025479</v>
      </c>
      <c r="D3573" s="69" t="s">
        <v>2589</v>
      </c>
      <c r="E3573" s="65">
        <f>IFERROR(VLOOKUP(C3573,Pivot!A:B,2,0),0)</f>
        <v>0</v>
      </c>
      <c r="F3573" s="65">
        <f>IFERROR(VLOOKUP(C3573,Pivot!A:C,3,0),0)</f>
        <v>0</v>
      </c>
    </row>
    <row r="3574" spans="1:6" x14ac:dyDescent="0.25">
      <c r="A3574" s="68" t="s">
        <v>103</v>
      </c>
      <c r="B3574" s="69">
        <v>491098612</v>
      </c>
      <c r="C3574" s="68">
        <v>6943478008854</v>
      </c>
      <c r="D3574" s="69" t="s">
        <v>2590</v>
      </c>
      <c r="E3574" s="65">
        <f>IFERROR(VLOOKUP(C3574,Pivot!A:B,2,0),0)</f>
        <v>0</v>
      </c>
      <c r="F3574" s="65">
        <f>IFERROR(VLOOKUP(C3574,Pivot!A:C,3,0),0)</f>
        <v>0</v>
      </c>
    </row>
    <row r="3575" spans="1:6" x14ac:dyDescent="0.25">
      <c r="A3575" s="68" t="s">
        <v>103</v>
      </c>
      <c r="B3575" s="69">
        <v>491098614</v>
      </c>
      <c r="C3575" s="68">
        <v>6943478008878</v>
      </c>
      <c r="D3575" s="69" t="s">
        <v>2591</v>
      </c>
      <c r="E3575" s="65">
        <f>IFERROR(VLOOKUP(C3575,Pivot!A:B,2,0),0)</f>
        <v>0</v>
      </c>
      <c r="F3575" s="65">
        <f>IFERROR(VLOOKUP(C3575,Pivot!A:C,3,0),0)</f>
        <v>0</v>
      </c>
    </row>
    <row r="3576" spans="1:6" x14ac:dyDescent="0.25">
      <c r="A3576" s="68" t="s">
        <v>103</v>
      </c>
      <c r="B3576" s="69">
        <v>491098615</v>
      </c>
      <c r="C3576" s="68">
        <v>6943478008885</v>
      </c>
      <c r="D3576" s="69" t="s">
        <v>2592</v>
      </c>
      <c r="E3576" s="65">
        <f>IFERROR(VLOOKUP(C3576,Pivot!A:B,2,0),0)</f>
        <v>0</v>
      </c>
      <c r="F3576" s="65">
        <f>IFERROR(VLOOKUP(C3576,Pivot!A:C,3,0),0)</f>
        <v>0</v>
      </c>
    </row>
    <row r="3577" spans="1:6" x14ac:dyDescent="0.25">
      <c r="A3577" s="68" t="s">
        <v>103</v>
      </c>
      <c r="B3577" s="69">
        <v>491098616</v>
      </c>
      <c r="C3577" s="68">
        <v>6943478008892</v>
      </c>
      <c r="D3577" s="69" t="s">
        <v>2593</v>
      </c>
      <c r="E3577" s="65">
        <f>IFERROR(VLOOKUP(C3577,Pivot!A:B,2,0),0)</f>
        <v>0</v>
      </c>
      <c r="F3577" s="65">
        <f>IFERROR(VLOOKUP(C3577,Pivot!A:C,3,0),0)</f>
        <v>0</v>
      </c>
    </row>
    <row r="3578" spans="1:6" x14ac:dyDescent="0.25">
      <c r="A3578" s="68" t="s">
        <v>103</v>
      </c>
      <c r="B3578" s="69">
        <v>491098630</v>
      </c>
      <c r="C3578" s="68">
        <v>6943478009059</v>
      </c>
      <c r="D3578" s="69" t="s">
        <v>2594</v>
      </c>
      <c r="E3578" s="65">
        <f>IFERROR(VLOOKUP(C3578,Pivot!A:B,2,0),0)</f>
        <v>0</v>
      </c>
      <c r="F3578" s="65">
        <f>IFERROR(VLOOKUP(C3578,Pivot!A:C,3,0),0)</f>
        <v>0</v>
      </c>
    </row>
    <row r="3579" spans="1:6" x14ac:dyDescent="0.25">
      <c r="A3579" s="68" t="s">
        <v>103</v>
      </c>
      <c r="B3579" s="69">
        <v>491098634</v>
      </c>
      <c r="C3579" s="68">
        <v>6943478007994</v>
      </c>
      <c r="D3579" s="69" t="s">
        <v>2595</v>
      </c>
      <c r="E3579" s="65">
        <f>IFERROR(VLOOKUP(C3579,Pivot!A:B,2,0),0)</f>
        <v>0</v>
      </c>
      <c r="F3579" s="65">
        <f>IFERROR(VLOOKUP(C3579,Pivot!A:C,3,0),0)</f>
        <v>0</v>
      </c>
    </row>
    <row r="3580" spans="1:6" x14ac:dyDescent="0.25">
      <c r="A3580" s="68" t="s">
        <v>103</v>
      </c>
      <c r="B3580" s="69">
        <v>491098635</v>
      </c>
      <c r="C3580" s="68">
        <v>6943478007918</v>
      </c>
      <c r="D3580" s="69" t="s">
        <v>2596</v>
      </c>
      <c r="E3580" s="65">
        <f>IFERROR(VLOOKUP(C3580,Pivot!A:B,2,0),0)</f>
        <v>0</v>
      </c>
      <c r="F3580" s="65">
        <f>IFERROR(VLOOKUP(C3580,Pivot!A:C,3,0),0)</f>
        <v>0</v>
      </c>
    </row>
    <row r="3581" spans="1:6" x14ac:dyDescent="0.25">
      <c r="A3581" s="68" t="s">
        <v>103</v>
      </c>
      <c r="B3581" s="69">
        <v>491098636</v>
      </c>
      <c r="C3581" s="68">
        <v>6943478007901</v>
      </c>
      <c r="D3581" s="69" t="s">
        <v>2597</v>
      </c>
      <c r="E3581" s="65">
        <f>IFERROR(VLOOKUP(C3581,Pivot!A:B,2,0),0)</f>
        <v>0</v>
      </c>
      <c r="F3581" s="65">
        <f>IFERROR(VLOOKUP(C3581,Pivot!A:C,3,0),0)</f>
        <v>0</v>
      </c>
    </row>
    <row r="3582" spans="1:6" x14ac:dyDescent="0.25">
      <c r="A3582" s="68" t="s">
        <v>103</v>
      </c>
      <c r="B3582" s="69">
        <v>491098637</v>
      </c>
      <c r="C3582" s="68">
        <v>6943478007895</v>
      </c>
      <c r="D3582" s="69" t="s">
        <v>2598</v>
      </c>
      <c r="E3582" s="65">
        <f>IFERROR(VLOOKUP(C3582,Pivot!A:B,2,0),0)</f>
        <v>0</v>
      </c>
      <c r="F3582" s="65">
        <f>IFERROR(VLOOKUP(C3582,Pivot!A:C,3,0),0)</f>
        <v>0</v>
      </c>
    </row>
    <row r="3583" spans="1:6" x14ac:dyDescent="0.25">
      <c r="A3583" s="68" t="s">
        <v>103</v>
      </c>
      <c r="B3583" s="69">
        <v>491098638</v>
      </c>
      <c r="C3583" s="68">
        <v>6943478007932</v>
      </c>
      <c r="D3583" s="69" t="s">
        <v>2599</v>
      </c>
      <c r="E3583" s="65">
        <f>IFERROR(VLOOKUP(C3583,Pivot!A:B,2,0),0)</f>
        <v>0</v>
      </c>
      <c r="F3583" s="65">
        <f>IFERROR(VLOOKUP(C3583,Pivot!A:C,3,0),0)</f>
        <v>0</v>
      </c>
    </row>
    <row r="3584" spans="1:6" x14ac:dyDescent="0.25">
      <c r="A3584" s="68" t="s">
        <v>103</v>
      </c>
      <c r="B3584" s="69">
        <v>491098639</v>
      </c>
      <c r="C3584" s="68">
        <v>6943478007925</v>
      </c>
      <c r="D3584" s="69" t="s">
        <v>2600</v>
      </c>
      <c r="E3584" s="65">
        <f>IFERROR(VLOOKUP(C3584,Pivot!A:B,2,0),0)</f>
        <v>0</v>
      </c>
      <c r="F3584" s="65">
        <f>IFERROR(VLOOKUP(C3584,Pivot!A:C,3,0),0)</f>
        <v>0</v>
      </c>
    </row>
    <row r="3585" spans="1:6" x14ac:dyDescent="0.25">
      <c r="A3585" s="68" t="s">
        <v>103</v>
      </c>
      <c r="B3585" s="69">
        <v>491098644</v>
      </c>
      <c r="C3585" s="68">
        <v>8901736071598</v>
      </c>
      <c r="D3585" s="69" t="s">
        <v>2601</v>
      </c>
      <c r="E3585" s="65">
        <f>IFERROR(VLOOKUP(C3585,Pivot!A:B,2,0),0)</f>
        <v>0</v>
      </c>
      <c r="F3585" s="65">
        <f>IFERROR(VLOOKUP(C3585,Pivot!A:C,3,0),0)</f>
        <v>0</v>
      </c>
    </row>
    <row r="3586" spans="1:6" x14ac:dyDescent="0.25">
      <c r="A3586" s="68" t="s">
        <v>103</v>
      </c>
      <c r="B3586" s="69">
        <v>491098645</v>
      </c>
      <c r="C3586" s="68">
        <v>8901736071604</v>
      </c>
      <c r="D3586" s="69" t="s">
        <v>2602</v>
      </c>
      <c r="E3586" s="65">
        <f>IFERROR(VLOOKUP(C3586,Pivot!A:B,2,0),0)</f>
        <v>0</v>
      </c>
      <c r="F3586" s="65">
        <f>IFERROR(VLOOKUP(C3586,Pivot!A:C,3,0),0)</f>
        <v>0</v>
      </c>
    </row>
    <row r="3587" spans="1:6" x14ac:dyDescent="0.25">
      <c r="A3587" s="68" t="s">
        <v>103</v>
      </c>
      <c r="B3587" s="69">
        <v>491098649</v>
      </c>
      <c r="C3587" s="68">
        <v>8901736071642</v>
      </c>
      <c r="D3587" s="69" t="s">
        <v>2603</v>
      </c>
      <c r="E3587" s="65">
        <f>IFERROR(VLOOKUP(C3587,Pivot!A:B,2,0),0)</f>
        <v>0</v>
      </c>
      <c r="F3587" s="65">
        <f>IFERROR(VLOOKUP(C3587,Pivot!A:C,3,0),0)</f>
        <v>0</v>
      </c>
    </row>
    <row r="3588" spans="1:6" x14ac:dyDescent="0.25">
      <c r="A3588" s="68" t="s">
        <v>103</v>
      </c>
      <c r="B3588" s="69">
        <v>491098650</v>
      </c>
      <c r="C3588" s="68">
        <v>8901736071659</v>
      </c>
      <c r="D3588" s="69" t="s">
        <v>2604</v>
      </c>
      <c r="E3588" s="65">
        <f>IFERROR(VLOOKUP(C3588,Pivot!A:B,2,0),0)</f>
        <v>0</v>
      </c>
      <c r="F3588" s="65">
        <f>IFERROR(VLOOKUP(C3588,Pivot!A:C,3,0),0)</f>
        <v>0</v>
      </c>
    </row>
    <row r="3589" spans="1:6" x14ac:dyDescent="0.25">
      <c r="A3589" s="68" t="s">
        <v>103</v>
      </c>
      <c r="B3589" s="69">
        <v>491098653</v>
      </c>
      <c r="C3589" s="68">
        <v>8901736071680</v>
      </c>
      <c r="D3589" s="69" t="s">
        <v>2605</v>
      </c>
      <c r="E3589" s="65">
        <f>IFERROR(VLOOKUP(C3589,Pivot!A:B,2,0),0)</f>
        <v>0</v>
      </c>
      <c r="F3589" s="65">
        <f>IFERROR(VLOOKUP(C3589,Pivot!A:C,3,0),0)</f>
        <v>0</v>
      </c>
    </row>
    <row r="3590" spans="1:6" x14ac:dyDescent="0.25">
      <c r="A3590" s="68" t="s">
        <v>103</v>
      </c>
      <c r="B3590" s="69">
        <v>491098657</v>
      </c>
      <c r="C3590" s="68">
        <v>4895038541399</v>
      </c>
      <c r="D3590" s="69" t="s">
        <v>2606</v>
      </c>
      <c r="E3590" s="65">
        <f>IFERROR(VLOOKUP(C3590,Pivot!A:B,2,0),0)</f>
        <v>0</v>
      </c>
      <c r="F3590" s="65">
        <f>IFERROR(VLOOKUP(C3590,Pivot!A:C,3,0),0)</f>
        <v>0</v>
      </c>
    </row>
    <row r="3591" spans="1:6" x14ac:dyDescent="0.25">
      <c r="A3591" s="68" t="s">
        <v>103</v>
      </c>
      <c r="B3591" s="69">
        <v>491098658</v>
      </c>
      <c r="C3591" s="68">
        <v>4895038541405</v>
      </c>
      <c r="D3591" s="69" t="s">
        <v>2607</v>
      </c>
      <c r="E3591" s="65">
        <f>IFERROR(VLOOKUP(C3591,Pivot!A:B,2,0),0)</f>
        <v>0</v>
      </c>
      <c r="F3591" s="65">
        <f>IFERROR(VLOOKUP(C3591,Pivot!A:C,3,0),0)</f>
        <v>0</v>
      </c>
    </row>
    <row r="3592" spans="1:6" x14ac:dyDescent="0.25">
      <c r="A3592" s="68" t="s">
        <v>103</v>
      </c>
      <c r="B3592" s="69">
        <v>491098658</v>
      </c>
      <c r="C3592" s="68">
        <v>4895038541412</v>
      </c>
      <c r="D3592" s="69" t="s">
        <v>2607</v>
      </c>
      <c r="E3592" s="65">
        <f>IFERROR(VLOOKUP(C3592,Pivot!A:B,2,0),0)</f>
        <v>0</v>
      </c>
      <c r="F3592" s="65">
        <f>IFERROR(VLOOKUP(C3592,Pivot!A:C,3,0),0)</f>
        <v>0</v>
      </c>
    </row>
    <row r="3593" spans="1:6" x14ac:dyDescent="0.25">
      <c r="A3593" s="68" t="s">
        <v>103</v>
      </c>
      <c r="B3593" s="69">
        <v>491098659</v>
      </c>
      <c r="C3593" s="68">
        <v>4895038548428</v>
      </c>
      <c r="D3593" s="69" t="s">
        <v>2608</v>
      </c>
      <c r="E3593" s="65">
        <f>IFERROR(VLOOKUP(C3593,Pivot!A:B,2,0),0)</f>
        <v>0</v>
      </c>
      <c r="F3593" s="65">
        <f>IFERROR(VLOOKUP(C3593,Pivot!A:C,3,0),0)</f>
        <v>0</v>
      </c>
    </row>
    <row r="3594" spans="1:6" x14ac:dyDescent="0.25">
      <c r="A3594" s="68" t="s">
        <v>103</v>
      </c>
      <c r="B3594" s="69">
        <v>491098659</v>
      </c>
      <c r="C3594" s="68">
        <v>4895038548435</v>
      </c>
      <c r="D3594" s="69" t="s">
        <v>2608</v>
      </c>
      <c r="E3594" s="65">
        <f>IFERROR(VLOOKUP(C3594,Pivot!A:B,2,0),0)</f>
        <v>0</v>
      </c>
      <c r="F3594" s="65">
        <f>IFERROR(VLOOKUP(C3594,Pivot!A:C,3,0),0)</f>
        <v>0</v>
      </c>
    </row>
    <row r="3595" spans="1:6" x14ac:dyDescent="0.25">
      <c r="A3595" s="68" t="s">
        <v>103</v>
      </c>
      <c r="B3595" s="69">
        <v>491098661</v>
      </c>
      <c r="C3595" s="68">
        <v>4895038548176</v>
      </c>
      <c r="D3595" s="69" t="s">
        <v>2609</v>
      </c>
      <c r="E3595" s="65">
        <f>IFERROR(VLOOKUP(C3595,Pivot!A:B,2,0),0)</f>
        <v>0</v>
      </c>
      <c r="F3595" s="65">
        <f>IFERROR(VLOOKUP(C3595,Pivot!A:C,3,0),0)</f>
        <v>0</v>
      </c>
    </row>
    <row r="3596" spans="1:6" x14ac:dyDescent="0.25">
      <c r="A3596" s="68" t="s">
        <v>103</v>
      </c>
      <c r="B3596" s="69">
        <v>491098666</v>
      </c>
      <c r="C3596" s="68">
        <v>4895038543416</v>
      </c>
      <c r="D3596" s="69" t="s">
        <v>2610</v>
      </c>
      <c r="E3596" s="65">
        <f>IFERROR(VLOOKUP(C3596,Pivot!A:B,2,0),0)</f>
        <v>0</v>
      </c>
      <c r="F3596" s="65">
        <f>IFERROR(VLOOKUP(C3596,Pivot!A:C,3,0),0)</f>
        <v>0</v>
      </c>
    </row>
    <row r="3597" spans="1:6" x14ac:dyDescent="0.25">
      <c r="A3597" s="68" t="s">
        <v>103</v>
      </c>
      <c r="B3597" s="69">
        <v>491098666</v>
      </c>
      <c r="C3597" s="68">
        <v>4895038547919</v>
      </c>
      <c r="D3597" s="69" t="s">
        <v>2610</v>
      </c>
      <c r="E3597" s="65">
        <f>IFERROR(VLOOKUP(C3597,Pivot!A:B,2,0),0)</f>
        <v>0</v>
      </c>
      <c r="F3597" s="65">
        <f>IFERROR(VLOOKUP(C3597,Pivot!A:C,3,0),0)</f>
        <v>0</v>
      </c>
    </row>
    <row r="3598" spans="1:6" x14ac:dyDescent="0.25">
      <c r="A3598" s="68" t="s">
        <v>103</v>
      </c>
      <c r="B3598" s="69">
        <v>491098681</v>
      </c>
      <c r="C3598" s="68">
        <v>5014429501425</v>
      </c>
      <c r="D3598" s="69" t="s">
        <v>2611</v>
      </c>
      <c r="E3598" s="65">
        <f>IFERROR(VLOOKUP(C3598,Pivot!A:B,2,0),0)</f>
        <v>0</v>
      </c>
      <c r="F3598" s="65">
        <f>IFERROR(VLOOKUP(C3598,Pivot!A:C,3,0),0)</f>
        <v>0</v>
      </c>
    </row>
    <row r="3599" spans="1:6" x14ac:dyDescent="0.25">
      <c r="A3599" s="68" t="s">
        <v>103</v>
      </c>
      <c r="B3599" s="69">
        <v>491098711</v>
      </c>
      <c r="C3599" s="68">
        <v>4006592633592</v>
      </c>
      <c r="D3599" s="69" t="s">
        <v>2612</v>
      </c>
      <c r="E3599" s="65">
        <f>IFERROR(VLOOKUP(C3599,Pivot!A:B,2,0),0)</f>
        <v>0</v>
      </c>
      <c r="F3599" s="65">
        <f>IFERROR(VLOOKUP(C3599,Pivot!A:C,3,0),0)</f>
        <v>0</v>
      </c>
    </row>
    <row r="3600" spans="1:6" x14ac:dyDescent="0.25">
      <c r="A3600" s="68" t="s">
        <v>103</v>
      </c>
      <c r="B3600" s="69">
        <v>491099866</v>
      </c>
      <c r="C3600" s="68">
        <v>8906022395693</v>
      </c>
      <c r="D3600" s="69" t="s">
        <v>2613</v>
      </c>
      <c r="E3600" s="65">
        <f>IFERROR(VLOOKUP(C3600,Pivot!A:B,2,0),0)</f>
        <v>0</v>
      </c>
      <c r="F3600" s="65">
        <f>IFERROR(VLOOKUP(C3600,Pivot!A:C,3,0),0)</f>
        <v>0</v>
      </c>
    </row>
    <row r="3601" spans="1:6" x14ac:dyDescent="0.25">
      <c r="A3601" s="68" t="s">
        <v>103</v>
      </c>
      <c r="B3601" s="69">
        <v>491099867</v>
      </c>
      <c r="C3601" s="68">
        <v>8906022391428</v>
      </c>
      <c r="D3601" s="69" t="s">
        <v>2614</v>
      </c>
      <c r="E3601" s="65">
        <f>IFERROR(VLOOKUP(C3601,Pivot!A:B,2,0),0)</f>
        <v>0</v>
      </c>
      <c r="F3601" s="65">
        <f>IFERROR(VLOOKUP(C3601,Pivot!A:C,3,0),0)</f>
        <v>0</v>
      </c>
    </row>
    <row r="3602" spans="1:6" x14ac:dyDescent="0.25">
      <c r="A3602" s="68" t="s">
        <v>103</v>
      </c>
      <c r="B3602" s="69">
        <v>491099885</v>
      </c>
      <c r="C3602" s="68">
        <v>50743630569</v>
      </c>
      <c r="D3602" s="69" t="s">
        <v>2615</v>
      </c>
      <c r="E3602" s="65">
        <f>IFERROR(VLOOKUP(C3602,Pivot!A:B,2,0),0)</f>
        <v>0</v>
      </c>
      <c r="F3602" s="65">
        <f>IFERROR(VLOOKUP(C3602,Pivot!A:C,3,0),0)</f>
        <v>0</v>
      </c>
    </row>
    <row r="3603" spans="1:6" x14ac:dyDescent="0.25">
      <c r="A3603" s="68" t="s">
        <v>103</v>
      </c>
      <c r="B3603" s="69">
        <v>491099885</v>
      </c>
      <c r="C3603" s="68">
        <v>50743631405</v>
      </c>
      <c r="D3603" s="69" t="s">
        <v>2615</v>
      </c>
      <c r="E3603" s="65">
        <f>IFERROR(VLOOKUP(C3603,Pivot!A:B,2,0),0)</f>
        <v>0</v>
      </c>
      <c r="F3603" s="65">
        <f>IFERROR(VLOOKUP(C3603,Pivot!A:C,3,0),0)</f>
        <v>0</v>
      </c>
    </row>
    <row r="3604" spans="1:6" x14ac:dyDescent="0.25">
      <c r="A3604" s="68" t="s">
        <v>103</v>
      </c>
      <c r="B3604" s="69">
        <v>491099885</v>
      </c>
      <c r="C3604" s="68">
        <v>50743631412</v>
      </c>
      <c r="D3604" s="69" t="s">
        <v>2615</v>
      </c>
      <c r="E3604" s="65">
        <f>IFERROR(VLOOKUP(C3604,Pivot!A:B,2,0),0)</f>
        <v>0</v>
      </c>
      <c r="F3604" s="65">
        <f>IFERROR(VLOOKUP(C3604,Pivot!A:C,3,0),0)</f>
        <v>0</v>
      </c>
    </row>
    <row r="3605" spans="1:6" x14ac:dyDescent="0.25">
      <c r="A3605" s="68" t="s">
        <v>103</v>
      </c>
      <c r="B3605" s="69">
        <v>491099885</v>
      </c>
      <c r="C3605" s="68">
        <v>50743631429</v>
      </c>
      <c r="D3605" s="69" t="s">
        <v>2615</v>
      </c>
      <c r="E3605" s="65">
        <f>IFERROR(VLOOKUP(C3605,Pivot!A:B,2,0),0)</f>
        <v>0</v>
      </c>
      <c r="F3605" s="65">
        <f>IFERROR(VLOOKUP(C3605,Pivot!A:C,3,0),0)</f>
        <v>0</v>
      </c>
    </row>
    <row r="3606" spans="1:6" x14ac:dyDescent="0.25">
      <c r="A3606" s="68" t="s">
        <v>103</v>
      </c>
      <c r="B3606" s="69">
        <v>491099885</v>
      </c>
      <c r="C3606" s="68">
        <v>50743631436</v>
      </c>
      <c r="D3606" s="69" t="s">
        <v>2615</v>
      </c>
      <c r="E3606" s="65">
        <f>IFERROR(VLOOKUP(C3606,Pivot!A:B,2,0),0)</f>
        <v>0</v>
      </c>
      <c r="F3606" s="65">
        <f>IFERROR(VLOOKUP(C3606,Pivot!A:C,3,0),0)</f>
        <v>0</v>
      </c>
    </row>
    <row r="3607" spans="1:6" x14ac:dyDescent="0.25">
      <c r="A3607" s="68" t="s">
        <v>103</v>
      </c>
      <c r="B3607" s="69">
        <v>491099891</v>
      </c>
      <c r="C3607" s="68">
        <v>71662069247</v>
      </c>
      <c r="D3607" s="69" t="s">
        <v>2616</v>
      </c>
      <c r="E3607" s="65">
        <f>IFERROR(VLOOKUP(C3607,Pivot!A:B,2,0),0)</f>
        <v>0</v>
      </c>
      <c r="F3607" s="65">
        <f>IFERROR(VLOOKUP(C3607,Pivot!A:C,3,0),0)</f>
        <v>0</v>
      </c>
    </row>
    <row r="3608" spans="1:6" x14ac:dyDescent="0.25">
      <c r="A3608" s="68" t="s">
        <v>103</v>
      </c>
      <c r="B3608" s="69">
        <v>491099893</v>
      </c>
      <c r="C3608" s="68">
        <v>3467452022009</v>
      </c>
      <c r="D3608" s="69" t="s">
        <v>2617</v>
      </c>
      <c r="E3608" s="65">
        <f>IFERROR(VLOOKUP(C3608,Pivot!A:B,2,0),0)</f>
        <v>0</v>
      </c>
      <c r="F3608" s="65">
        <f>IFERROR(VLOOKUP(C3608,Pivot!A:C,3,0),0)</f>
        <v>0</v>
      </c>
    </row>
    <row r="3609" spans="1:6" x14ac:dyDescent="0.25">
      <c r="A3609" s="68" t="s">
        <v>103</v>
      </c>
      <c r="B3609" s="69">
        <v>491099893</v>
      </c>
      <c r="C3609" s="68">
        <v>4006333023934</v>
      </c>
      <c r="D3609" s="69" t="s">
        <v>2617</v>
      </c>
      <c r="E3609" s="65">
        <f>IFERROR(VLOOKUP(C3609,Pivot!A:B,2,0),0)</f>
        <v>0</v>
      </c>
      <c r="F3609" s="65">
        <f>IFERROR(VLOOKUP(C3609,Pivot!A:C,3,0),0)</f>
        <v>0</v>
      </c>
    </row>
    <row r="3610" spans="1:6" x14ac:dyDescent="0.25">
      <c r="A3610" s="68" t="s">
        <v>103</v>
      </c>
      <c r="B3610" s="69">
        <v>491099902</v>
      </c>
      <c r="C3610" s="68">
        <v>673419182195</v>
      </c>
      <c r="D3610" s="69" t="s">
        <v>2618</v>
      </c>
      <c r="E3610" s="65">
        <f>IFERROR(VLOOKUP(C3610,Pivot!A:B,2,0),0)</f>
        <v>0</v>
      </c>
      <c r="F3610" s="65">
        <f>IFERROR(VLOOKUP(C3610,Pivot!A:C,3,0),0)</f>
        <v>0</v>
      </c>
    </row>
    <row r="3611" spans="1:6" x14ac:dyDescent="0.25">
      <c r="A3611" s="68" t="s">
        <v>103</v>
      </c>
      <c r="B3611" s="69">
        <v>491099919</v>
      </c>
      <c r="C3611" s="68">
        <v>8901286999755</v>
      </c>
      <c r="D3611" s="69" t="s">
        <v>2619</v>
      </c>
      <c r="E3611" s="65">
        <f>IFERROR(VLOOKUP(C3611,Pivot!A:B,2,0),0)</f>
        <v>0</v>
      </c>
      <c r="F3611" s="65">
        <f>IFERROR(VLOOKUP(C3611,Pivot!A:C,3,0),0)</f>
        <v>0</v>
      </c>
    </row>
    <row r="3612" spans="1:6" x14ac:dyDescent="0.25">
      <c r="A3612" s="68" t="s">
        <v>103</v>
      </c>
      <c r="B3612" s="69">
        <v>491099934</v>
      </c>
      <c r="C3612" s="68">
        <v>8907089008762</v>
      </c>
      <c r="D3612" s="69" t="s">
        <v>2620</v>
      </c>
      <c r="E3612" s="65">
        <f>IFERROR(VLOOKUP(C3612,Pivot!A:B,2,0),0)</f>
        <v>0</v>
      </c>
      <c r="F3612" s="65">
        <f>IFERROR(VLOOKUP(C3612,Pivot!A:C,3,0),0)</f>
        <v>0</v>
      </c>
    </row>
    <row r="3613" spans="1:6" x14ac:dyDescent="0.25">
      <c r="A3613" s="68" t="s">
        <v>103</v>
      </c>
      <c r="B3613" s="69">
        <v>491099938</v>
      </c>
      <c r="C3613" s="68">
        <v>6950568544826</v>
      </c>
      <c r="D3613" s="69" t="s">
        <v>2621</v>
      </c>
      <c r="E3613" s="65">
        <f>IFERROR(VLOOKUP(C3613,Pivot!A:B,2,0),0)</f>
        <v>0</v>
      </c>
      <c r="F3613" s="65">
        <f>IFERROR(VLOOKUP(C3613,Pivot!A:C,3,0),0)</f>
        <v>0</v>
      </c>
    </row>
    <row r="3614" spans="1:6" x14ac:dyDescent="0.25">
      <c r="A3614" s="68" t="s">
        <v>103</v>
      </c>
      <c r="B3614" s="69">
        <v>491099939</v>
      </c>
      <c r="C3614" s="68">
        <v>6950568507432</v>
      </c>
      <c r="D3614" s="69" t="s">
        <v>2622</v>
      </c>
      <c r="E3614" s="65">
        <f>IFERROR(VLOOKUP(C3614,Pivot!A:B,2,0),0)</f>
        <v>0</v>
      </c>
      <c r="F3614" s="65">
        <f>IFERROR(VLOOKUP(C3614,Pivot!A:C,3,0),0)</f>
        <v>0</v>
      </c>
    </row>
    <row r="3615" spans="1:6" x14ac:dyDescent="0.25">
      <c r="A3615" s="68" t="s">
        <v>103</v>
      </c>
      <c r="B3615" s="69">
        <v>491099940</v>
      </c>
      <c r="C3615" s="68">
        <v>6947045605545</v>
      </c>
      <c r="D3615" s="69" t="s">
        <v>2623</v>
      </c>
      <c r="E3615" s="65">
        <f>IFERROR(VLOOKUP(C3615,Pivot!A:B,2,0),0)</f>
        <v>0</v>
      </c>
      <c r="F3615" s="65">
        <f>IFERROR(VLOOKUP(C3615,Pivot!A:C,3,0),0)</f>
        <v>0</v>
      </c>
    </row>
    <row r="3616" spans="1:6" x14ac:dyDescent="0.25">
      <c r="A3616" s="68" t="s">
        <v>103</v>
      </c>
      <c r="B3616" s="69">
        <v>491099941</v>
      </c>
      <c r="C3616" s="68">
        <v>6947045604906</v>
      </c>
      <c r="D3616" s="69" t="s">
        <v>2624</v>
      </c>
      <c r="E3616" s="65">
        <f>IFERROR(VLOOKUP(C3616,Pivot!A:B,2,0),0)</f>
        <v>0</v>
      </c>
      <c r="F3616" s="65">
        <f>IFERROR(VLOOKUP(C3616,Pivot!A:C,3,0),0)</f>
        <v>0</v>
      </c>
    </row>
    <row r="3617" spans="1:6" x14ac:dyDescent="0.25">
      <c r="A3617" s="68" t="s">
        <v>103</v>
      </c>
      <c r="B3617" s="69">
        <v>491099941</v>
      </c>
      <c r="C3617" s="68">
        <v>6950568503427</v>
      </c>
      <c r="D3617" s="69" t="s">
        <v>2624</v>
      </c>
      <c r="E3617" s="65">
        <f>IFERROR(VLOOKUP(C3617,Pivot!A:B,2,0),0)</f>
        <v>0</v>
      </c>
      <c r="F3617" s="65">
        <f>IFERROR(VLOOKUP(C3617,Pivot!A:C,3,0),0)</f>
        <v>0</v>
      </c>
    </row>
    <row r="3618" spans="1:6" x14ac:dyDescent="0.25">
      <c r="A3618" s="68" t="s">
        <v>103</v>
      </c>
      <c r="B3618" s="69">
        <v>491099941</v>
      </c>
      <c r="C3618" s="68">
        <v>6950568526860</v>
      </c>
      <c r="D3618" s="69" t="s">
        <v>2624</v>
      </c>
      <c r="E3618" s="65">
        <f>IFERROR(VLOOKUP(C3618,Pivot!A:B,2,0),0)</f>
        <v>0</v>
      </c>
      <c r="F3618" s="65">
        <f>IFERROR(VLOOKUP(C3618,Pivot!A:C,3,0),0)</f>
        <v>0</v>
      </c>
    </row>
    <row r="3619" spans="1:6" x14ac:dyDescent="0.25">
      <c r="A3619" s="68" t="s">
        <v>103</v>
      </c>
      <c r="B3619" s="69">
        <v>491099942</v>
      </c>
      <c r="C3619" s="68">
        <v>6950568551923</v>
      </c>
      <c r="D3619" s="69" t="s">
        <v>2625</v>
      </c>
      <c r="E3619" s="65">
        <f>IFERROR(VLOOKUP(C3619,Pivot!A:B,2,0),0)</f>
        <v>0</v>
      </c>
      <c r="F3619" s="65">
        <f>IFERROR(VLOOKUP(C3619,Pivot!A:C,3,0),0)</f>
        <v>0</v>
      </c>
    </row>
    <row r="3620" spans="1:6" x14ac:dyDescent="0.25">
      <c r="A3620" s="68" t="s">
        <v>103</v>
      </c>
      <c r="B3620" s="69">
        <v>491099990</v>
      </c>
      <c r="C3620" s="68">
        <v>9005033737047</v>
      </c>
      <c r="D3620" s="69" t="s">
        <v>2626</v>
      </c>
      <c r="E3620" s="65">
        <f>IFERROR(VLOOKUP(C3620,Pivot!A:B,2,0),0)</f>
        <v>0</v>
      </c>
      <c r="F3620" s="65">
        <f>IFERROR(VLOOKUP(C3620,Pivot!A:C,3,0),0)</f>
        <v>0</v>
      </c>
    </row>
    <row r="3621" spans="1:6" x14ac:dyDescent="0.25">
      <c r="A3621" s="68" t="s">
        <v>103</v>
      </c>
      <c r="B3621" s="69">
        <v>491099999</v>
      </c>
      <c r="C3621" s="68">
        <v>4005575105583</v>
      </c>
      <c r="D3621" s="69" t="s">
        <v>2627</v>
      </c>
      <c r="E3621" s="65">
        <f>IFERROR(VLOOKUP(C3621,Pivot!A:B,2,0),0)</f>
        <v>0</v>
      </c>
      <c r="F3621" s="65">
        <f>IFERROR(VLOOKUP(C3621,Pivot!A:C,3,0),0)</f>
        <v>0</v>
      </c>
    </row>
    <row r="3622" spans="1:6" x14ac:dyDescent="0.25">
      <c r="A3622" s="68" t="s">
        <v>103</v>
      </c>
      <c r="B3622" s="69">
        <v>491100001</v>
      </c>
      <c r="C3622" s="68">
        <v>4893993110360</v>
      </c>
      <c r="D3622" s="69" t="s">
        <v>2628</v>
      </c>
      <c r="E3622" s="65">
        <f>IFERROR(VLOOKUP(C3622,Pivot!A:B,2,0),0)</f>
        <v>0</v>
      </c>
      <c r="F3622" s="65">
        <f>IFERROR(VLOOKUP(C3622,Pivot!A:C,3,0),0)</f>
        <v>0</v>
      </c>
    </row>
    <row r="3623" spans="1:6" x14ac:dyDescent="0.25">
      <c r="A3623" s="68" t="s">
        <v>103</v>
      </c>
      <c r="B3623" s="69">
        <v>491100012</v>
      </c>
      <c r="C3623" s="68">
        <v>4891813820147</v>
      </c>
      <c r="D3623" s="69" t="s">
        <v>2629</v>
      </c>
      <c r="E3623" s="65">
        <f>IFERROR(VLOOKUP(C3623,Pivot!A:B,2,0),0)</f>
        <v>0</v>
      </c>
      <c r="F3623" s="65">
        <f>IFERROR(VLOOKUP(C3623,Pivot!A:C,3,0),0)</f>
        <v>0</v>
      </c>
    </row>
    <row r="3624" spans="1:6" x14ac:dyDescent="0.25">
      <c r="A3624" s="68" t="s">
        <v>103</v>
      </c>
      <c r="B3624" s="69">
        <v>491100015</v>
      </c>
      <c r="C3624" s="68">
        <v>4891813846413</v>
      </c>
      <c r="D3624" s="69" t="s">
        <v>2630</v>
      </c>
      <c r="E3624" s="65">
        <f>IFERROR(VLOOKUP(C3624,Pivot!A:B,2,0),0)</f>
        <v>0</v>
      </c>
      <c r="F3624" s="65">
        <f>IFERROR(VLOOKUP(C3624,Pivot!A:C,3,0),0)</f>
        <v>0</v>
      </c>
    </row>
    <row r="3625" spans="1:6" x14ac:dyDescent="0.25">
      <c r="A3625" s="68" t="s">
        <v>103</v>
      </c>
      <c r="B3625" s="69">
        <v>491100015</v>
      </c>
      <c r="C3625" s="68">
        <v>4891813846529</v>
      </c>
      <c r="D3625" s="69" t="s">
        <v>2630</v>
      </c>
      <c r="E3625" s="65">
        <f>IFERROR(VLOOKUP(C3625,Pivot!A:B,2,0),0)</f>
        <v>0</v>
      </c>
      <c r="F3625" s="65">
        <f>IFERROR(VLOOKUP(C3625,Pivot!A:C,3,0),0)</f>
        <v>0</v>
      </c>
    </row>
    <row r="3626" spans="1:6" x14ac:dyDescent="0.25">
      <c r="A3626" s="68" t="s">
        <v>103</v>
      </c>
      <c r="B3626" s="69">
        <v>491100032</v>
      </c>
      <c r="C3626" s="68">
        <v>84495823993</v>
      </c>
      <c r="D3626" s="69" t="s">
        <v>2631</v>
      </c>
      <c r="E3626" s="65">
        <f>IFERROR(VLOOKUP(C3626,Pivot!A:B,2,0),0)</f>
        <v>0</v>
      </c>
      <c r="F3626" s="65">
        <f>IFERROR(VLOOKUP(C3626,Pivot!A:C,3,0),0)</f>
        <v>0</v>
      </c>
    </row>
    <row r="3627" spans="1:6" x14ac:dyDescent="0.25">
      <c r="A3627" s="68" t="s">
        <v>103</v>
      </c>
      <c r="B3627" s="69">
        <v>491100032</v>
      </c>
      <c r="C3627" s="68">
        <v>8901736073370</v>
      </c>
      <c r="D3627" s="69" t="s">
        <v>2631</v>
      </c>
      <c r="E3627" s="65">
        <f>IFERROR(VLOOKUP(C3627,Pivot!A:B,2,0),0)</f>
        <v>0</v>
      </c>
      <c r="F3627" s="65">
        <f>IFERROR(VLOOKUP(C3627,Pivot!A:C,3,0),0)</f>
        <v>0</v>
      </c>
    </row>
    <row r="3628" spans="1:6" x14ac:dyDescent="0.25">
      <c r="A3628" s="68" t="s">
        <v>103</v>
      </c>
      <c r="B3628" s="69">
        <v>491100047</v>
      </c>
      <c r="C3628" s="68">
        <v>8908003262567</v>
      </c>
      <c r="D3628" s="69" t="s">
        <v>2632</v>
      </c>
      <c r="E3628" s="65">
        <f>IFERROR(VLOOKUP(C3628,Pivot!A:B,2,0),0)</f>
        <v>0</v>
      </c>
      <c r="F3628" s="65">
        <f>IFERROR(VLOOKUP(C3628,Pivot!A:C,3,0),0)</f>
        <v>0</v>
      </c>
    </row>
    <row r="3629" spans="1:6" x14ac:dyDescent="0.25">
      <c r="A3629" s="68" t="s">
        <v>103</v>
      </c>
      <c r="B3629" s="69">
        <v>491100052</v>
      </c>
      <c r="C3629" s="68">
        <v>6930751306882</v>
      </c>
      <c r="D3629" s="69" t="s">
        <v>2633</v>
      </c>
      <c r="E3629" s="65">
        <f>IFERROR(VLOOKUP(C3629,Pivot!A:B,2,0),0)</f>
        <v>0</v>
      </c>
      <c r="F3629" s="65">
        <f>IFERROR(VLOOKUP(C3629,Pivot!A:C,3,0),0)</f>
        <v>0</v>
      </c>
    </row>
    <row r="3630" spans="1:6" x14ac:dyDescent="0.25">
      <c r="A3630" s="68" t="s">
        <v>103</v>
      </c>
      <c r="B3630" s="69">
        <v>491100053</v>
      </c>
      <c r="C3630" s="68">
        <v>6930751306325</v>
      </c>
      <c r="D3630" s="69" t="s">
        <v>2634</v>
      </c>
      <c r="E3630" s="65">
        <f>IFERROR(VLOOKUP(C3630,Pivot!A:B,2,0),0)</f>
        <v>0</v>
      </c>
      <c r="F3630" s="65">
        <f>IFERROR(VLOOKUP(C3630,Pivot!A:C,3,0),0)</f>
        <v>0</v>
      </c>
    </row>
    <row r="3631" spans="1:6" x14ac:dyDescent="0.25">
      <c r="A3631" s="68" t="s">
        <v>103</v>
      </c>
      <c r="B3631" s="69">
        <v>491100056</v>
      </c>
      <c r="C3631" s="68">
        <v>8907089009233</v>
      </c>
      <c r="D3631" s="69" t="s">
        <v>2635</v>
      </c>
      <c r="E3631" s="65">
        <f>IFERROR(VLOOKUP(C3631,Pivot!A:B,2,0),0)</f>
        <v>0</v>
      </c>
      <c r="F3631" s="65">
        <f>IFERROR(VLOOKUP(C3631,Pivot!A:C,3,0),0)</f>
        <v>0</v>
      </c>
    </row>
    <row r="3632" spans="1:6" x14ac:dyDescent="0.25">
      <c r="A3632" s="68" t="s">
        <v>103</v>
      </c>
      <c r="B3632" s="69">
        <v>491100059</v>
      </c>
      <c r="C3632" s="68">
        <v>8907089008748</v>
      </c>
      <c r="D3632" s="69" t="s">
        <v>2636</v>
      </c>
      <c r="E3632" s="65">
        <f>IFERROR(VLOOKUP(C3632,Pivot!A:B,2,0),0)</f>
        <v>0</v>
      </c>
      <c r="F3632" s="65">
        <f>IFERROR(VLOOKUP(C3632,Pivot!A:C,3,0),0)</f>
        <v>0</v>
      </c>
    </row>
    <row r="3633" spans="1:6" x14ac:dyDescent="0.25">
      <c r="A3633" s="68" t="s">
        <v>103</v>
      </c>
      <c r="B3633" s="69">
        <v>491100062</v>
      </c>
      <c r="C3633" s="68">
        <v>8907089008724</v>
      </c>
      <c r="D3633" s="69" t="s">
        <v>2637</v>
      </c>
      <c r="E3633" s="65">
        <f>IFERROR(VLOOKUP(C3633,Pivot!A:B,2,0),0)</f>
        <v>0</v>
      </c>
      <c r="F3633" s="65">
        <f>IFERROR(VLOOKUP(C3633,Pivot!A:C,3,0),0)</f>
        <v>0</v>
      </c>
    </row>
    <row r="3634" spans="1:6" x14ac:dyDescent="0.25">
      <c r="A3634" s="68" t="s">
        <v>103</v>
      </c>
      <c r="B3634" s="69">
        <v>491107277</v>
      </c>
      <c r="C3634" s="68">
        <v>6950568519176</v>
      </c>
      <c r="D3634" s="69" t="s">
        <v>2638</v>
      </c>
      <c r="E3634" s="65">
        <f>IFERROR(VLOOKUP(C3634,Pivot!A:B,2,0),0)</f>
        <v>0</v>
      </c>
      <c r="F3634" s="65">
        <f>IFERROR(VLOOKUP(C3634,Pivot!A:C,3,0),0)</f>
        <v>0</v>
      </c>
    </row>
    <row r="3635" spans="1:6" x14ac:dyDescent="0.25">
      <c r="A3635" s="68" t="s">
        <v>103</v>
      </c>
      <c r="B3635" s="69">
        <v>491107279</v>
      </c>
      <c r="C3635" s="68">
        <v>6944994938137</v>
      </c>
      <c r="D3635" s="69" t="s">
        <v>2639</v>
      </c>
      <c r="E3635" s="65">
        <f>IFERROR(VLOOKUP(C3635,Pivot!A:B,2,0),0)</f>
        <v>0</v>
      </c>
      <c r="F3635" s="65">
        <f>IFERROR(VLOOKUP(C3635,Pivot!A:C,3,0),0)</f>
        <v>0</v>
      </c>
    </row>
    <row r="3636" spans="1:6" x14ac:dyDescent="0.25">
      <c r="A3636" s="68" t="s">
        <v>103</v>
      </c>
      <c r="B3636" s="69">
        <v>491107279</v>
      </c>
      <c r="C3636" s="68">
        <v>6944994938144</v>
      </c>
      <c r="D3636" s="69" t="s">
        <v>2639</v>
      </c>
      <c r="E3636" s="65">
        <f>IFERROR(VLOOKUP(C3636,Pivot!A:B,2,0),0)</f>
        <v>0</v>
      </c>
      <c r="F3636" s="65">
        <f>IFERROR(VLOOKUP(C3636,Pivot!A:C,3,0),0)</f>
        <v>0</v>
      </c>
    </row>
    <row r="3637" spans="1:6" x14ac:dyDescent="0.25">
      <c r="A3637" s="68" t="s">
        <v>103</v>
      </c>
      <c r="B3637" s="69">
        <v>491107279</v>
      </c>
      <c r="C3637" s="68">
        <v>6947045608348</v>
      </c>
      <c r="D3637" s="69" t="s">
        <v>2639</v>
      </c>
      <c r="E3637" s="65">
        <f>IFERROR(VLOOKUP(C3637,Pivot!A:B,2,0),0)</f>
        <v>0</v>
      </c>
      <c r="F3637" s="65">
        <f>IFERROR(VLOOKUP(C3637,Pivot!A:C,3,0),0)</f>
        <v>0</v>
      </c>
    </row>
    <row r="3638" spans="1:6" x14ac:dyDescent="0.25">
      <c r="A3638" s="68" t="s">
        <v>103</v>
      </c>
      <c r="B3638" s="69">
        <v>491107280</v>
      </c>
      <c r="C3638" s="68">
        <v>6947045605699</v>
      </c>
      <c r="D3638" s="69" t="s">
        <v>2640</v>
      </c>
      <c r="E3638" s="65">
        <f>IFERROR(VLOOKUP(C3638,Pivot!A:B,2,0),0)</f>
        <v>0</v>
      </c>
      <c r="F3638" s="65">
        <f>IFERROR(VLOOKUP(C3638,Pivot!A:C,3,0),0)</f>
        <v>0</v>
      </c>
    </row>
    <row r="3639" spans="1:6" x14ac:dyDescent="0.25">
      <c r="A3639" s="68" t="s">
        <v>103</v>
      </c>
      <c r="B3639" s="69">
        <v>491107281</v>
      </c>
      <c r="C3639" s="68">
        <v>6950568527010</v>
      </c>
      <c r="D3639" s="69" t="s">
        <v>2641</v>
      </c>
      <c r="E3639" s="65">
        <f>IFERROR(VLOOKUP(C3639,Pivot!A:B,2,0),0)</f>
        <v>0</v>
      </c>
      <c r="F3639" s="65">
        <f>IFERROR(VLOOKUP(C3639,Pivot!A:C,3,0),0)</f>
        <v>0</v>
      </c>
    </row>
    <row r="3640" spans="1:6" x14ac:dyDescent="0.25">
      <c r="A3640" s="68" t="s">
        <v>103</v>
      </c>
      <c r="B3640" s="69">
        <v>491107283</v>
      </c>
      <c r="C3640" s="68">
        <v>6950568511484</v>
      </c>
      <c r="D3640" s="69" t="s">
        <v>2642</v>
      </c>
      <c r="E3640" s="65">
        <f>IFERROR(VLOOKUP(C3640,Pivot!A:B,2,0),0)</f>
        <v>0</v>
      </c>
      <c r="F3640" s="65">
        <f>IFERROR(VLOOKUP(C3640,Pivot!A:C,3,0),0)</f>
        <v>0</v>
      </c>
    </row>
    <row r="3641" spans="1:6" x14ac:dyDescent="0.25">
      <c r="A3641" s="68" t="s">
        <v>103</v>
      </c>
      <c r="B3641" s="69">
        <v>491107285</v>
      </c>
      <c r="C3641" s="68">
        <v>6947045607426</v>
      </c>
      <c r="D3641" s="69" t="s">
        <v>2643</v>
      </c>
      <c r="E3641" s="65">
        <f>IFERROR(VLOOKUP(C3641,Pivot!A:B,2,0),0)</f>
        <v>0</v>
      </c>
      <c r="F3641" s="65">
        <f>IFERROR(VLOOKUP(C3641,Pivot!A:C,3,0),0)</f>
        <v>0</v>
      </c>
    </row>
    <row r="3642" spans="1:6" x14ac:dyDescent="0.25">
      <c r="A3642" s="68" t="s">
        <v>103</v>
      </c>
      <c r="B3642" s="69">
        <v>491107285</v>
      </c>
      <c r="C3642" s="68">
        <v>6947045607471</v>
      </c>
      <c r="D3642" s="69" t="s">
        <v>2643</v>
      </c>
      <c r="E3642" s="65">
        <f>IFERROR(VLOOKUP(C3642,Pivot!A:B,2,0),0)</f>
        <v>0</v>
      </c>
      <c r="F3642" s="65">
        <f>IFERROR(VLOOKUP(C3642,Pivot!A:C,3,0),0)</f>
        <v>0</v>
      </c>
    </row>
    <row r="3643" spans="1:6" x14ac:dyDescent="0.25">
      <c r="A3643" s="68" t="s">
        <v>103</v>
      </c>
      <c r="B3643" s="69">
        <v>491107286</v>
      </c>
      <c r="C3643" s="68">
        <v>6947045607464</v>
      </c>
      <c r="D3643" s="69" t="s">
        <v>2644</v>
      </c>
      <c r="E3643" s="65">
        <f>IFERROR(VLOOKUP(C3643,Pivot!A:B,2,0),0)</f>
        <v>0</v>
      </c>
      <c r="F3643" s="65">
        <f>IFERROR(VLOOKUP(C3643,Pivot!A:C,3,0),0)</f>
        <v>0</v>
      </c>
    </row>
    <row r="3644" spans="1:6" x14ac:dyDescent="0.25">
      <c r="A3644" s="68" t="s">
        <v>103</v>
      </c>
      <c r="B3644" s="69">
        <v>491107287</v>
      </c>
      <c r="C3644" s="68">
        <v>491107287</v>
      </c>
      <c r="D3644" s="69" t="s">
        <v>2645</v>
      </c>
      <c r="E3644" s="65">
        <f>IFERROR(VLOOKUP(C3644,Pivot!A:B,2,0),0)</f>
        <v>0</v>
      </c>
      <c r="F3644" s="65">
        <f>IFERROR(VLOOKUP(C3644,Pivot!A:C,3,0),0)</f>
        <v>0</v>
      </c>
    </row>
    <row r="3645" spans="1:6" x14ac:dyDescent="0.25">
      <c r="A3645" s="68" t="s">
        <v>103</v>
      </c>
      <c r="B3645" s="69">
        <v>491107287</v>
      </c>
      <c r="C3645" s="68">
        <v>6947045606276</v>
      </c>
      <c r="D3645" s="69" t="s">
        <v>2645</v>
      </c>
      <c r="E3645" s="65">
        <f>IFERROR(VLOOKUP(C3645,Pivot!A:B,2,0),0)</f>
        <v>0</v>
      </c>
      <c r="F3645" s="65">
        <f>IFERROR(VLOOKUP(C3645,Pivot!A:C,3,0),0)</f>
        <v>0</v>
      </c>
    </row>
    <row r="3646" spans="1:6" x14ac:dyDescent="0.25">
      <c r="A3646" s="68" t="s">
        <v>103</v>
      </c>
      <c r="B3646" s="69">
        <v>491107288</v>
      </c>
      <c r="C3646" s="68">
        <v>491107288</v>
      </c>
      <c r="D3646" s="69" t="s">
        <v>2646</v>
      </c>
      <c r="E3646" s="65">
        <f>IFERROR(VLOOKUP(C3646,Pivot!A:B,2,0),0)</f>
        <v>0</v>
      </c>
      <c r="F3646" s="65">
        <f>IFERROR(VLOOKUP(C3646,Pivot!A:C,3,0),0)</f>
        <v>0</v>
      </c>
    </row>
    <row r="3647" spans="1:6" x14ac:dyDescent="0.25">
      <c r="A3647" s="68" t="s">
        <v>103</v>
      </c>
      <c r="B3647" s="69">
        <v>491107288</v>
      </c>
      <c r="C3647" s="68">
        <v>6944994922624</v>
      </c>
      <c r="D3647" s="69" t="s">
        <v>2646</v>
      </c>
      <c r="E3647" s="65">
        <f>IFERROR(VLOOKUP(C3647,Pivot!A:B,2,0),0)</f>
        <v>0</v>
      </c>
      <c r="F3647" s="65">
        <f>IFERROR(VLOOKUP(C3647,Pivot!A:C,3,0),0)</f>
        <v>0</v>
      </c>
    </row>
    <row r="3648" spans="1:6" x14ac:dyDescent="0.25">
      <c r="A3648" s="68" t="s">
        <v>103</v>
      </c>
      <c r="B3648" s="69">
        <v>491107288</v>
      </c>
      <c r="C3648" s="68">
        <v>6950568556829</v>
      </c>
      <c r="D3648" s="69" t="s">
        <v>2646</v>
      </c>
      <c r="E3648" s="65">
        <f>IFERROR(VLOOKUP(C3648,Pivot!A:B,2,0),0)</f>
        <v>0</v>
      </c>
      <c r="F3648" s="65">
        <f>IFERROR(VLOOKUP(C3648,Pivot!A:C,3,0),0)</f>
        <v>0</v>
      </c>
    </row>
    <row r="3649" spans="1:6" x14ac:dyDescent="0.25">
      <c r="A3649" s="68" t="s">
        <v>103</v>
      </c>
      <c r="B3649" s="69">
        <v>491107294</v>
      </c>
      <c r="C3649" s="68">
        <v>9781591747901</v>
      </c>
      <c r="D3649" s="69" t="s">
        <v>2647</v>
      </c>
      <c r="E3649" s="65">
        <f>IFERROR(VLOOKUP(C3649,Pivot!A:B,2,0),0)</f>
        <v>0</v>
      </c>
      <c r="F3649" s="65">
        <f>IFERROR(VLOOKUP(C3649,Pivot!A:C,3,0),0)</f>
        <v>0</v>
      </c>
    </row>
    <row r="3650" spans="1:6" x14ac:dyDescent="0.25">
      <c r="A3650" s="68" t="s">
        <v>103</v>
      </c>
      <c r="B3650" s="69">
        <v>491107298</v>
      </c>
      <c r="C3650" s="68">
        <v>9781591749387</v>
      </c>
      <c r="D3650" s="69" t="s">
        <v>2648</v>
      </c>
      <c r="E3650" s="65">
        <f>IFERROR(VLOOKUP(C3650,Pivot!A:B,2,0),0)</f>
        <v>0</v>
      </c>
      <c r="F3650" s="65">
        <f>IFERROR(VLOOKUP(C3650,Pivot!A:C,3,0),0)</f>
        <v>0</v>
      </c>
    </row>
    <row r="3651" spans="1:6" x14ac:dyDescent="0.25">
      <c r="A3651" s="68" t="s">
        <v>103</v>
      </c>
      <c r="B3651" s="69">
        <v>491107314</v>
      </c>
      <c r="C3651" s="68">
        <v>8904151205005</v>
      </c>
      <c r="D3651" s="69" t="s">
        <v>2649</v>
      </c>
      <c r="E3651" s="65">
        <f>IFERROR(VLOOKUP(C3651,Pivot!A:B,2,0),0)</f>
        <v>0</v>
      </c>
      <c r="F3651" s="65">
        <f>IFERROR(VLOOKUP(C3651,Pivot!A:C,3,0),0)</f>
        <v>0</v>
      </c>
    </row>
    <row r="3652" spans="1:6" x14ac:dyDescent="0.25">
      <c r="A3652" s="68" t="s">
        <v>103</v>
      </c>
      <c r="B3652" s="69">
        <v>491107314</v>
      </c>
      <c r="C3652" s="68">
        <v>8904151205012</v>
      </c>
      <c r="D3652" s="69" t="s">
        <v>2649</v>
      </c>
      <c r="E3652" s="65">
        <f>IFERROR(VLOOKUP(C3652,Pivot!A:B,2,0),0)</f>
        <v>0</v>
      </c>
      <c r="F3652" s="65">
        <f>IFERROR(VLOOKUP(C3652,Pivot!A:C,3,0),0)</f>
        <v>0</v>
      </c>
    </row>
    <row r="3653" spans="1:6" x14ac:dyDescent="0.25">
      <c r="A3653" s="68" t="s">
        <v>103</v>
      </c>
      <c r="B3653" s="69">
        <v>491107314</v>
      </c>
      <c r="C3653" s="68">
        <v>8904151205029</v>
      </c>
      <c r="D3653" s="69" t="s">
        <v>2649</v>
      </c>
      <c r="E3653" s="65">
        <f>IFERROR(VLOOKUP(C3653,Pivot!A:B,2,0),0)</f>
        <v>0</v>
      </c>
      <c r="F3653" s="65">
        <f>IFERROR(VLOOKUP(C3653,Pivot!A:C,3,0),0)</f>
        <v>0</v>
      </c>
    </row>
    <row r="3654" spans="1:6" x14ac:dyDescent="0.25">
      <c r="A3654" s="68" t="s">
        <v>103</v>
      </c>
      <c r="B3654" s="69">
        <v>491107314</v>
      </c>
      <c r="C3654" s="68">
        <v>8904151205036</v>
      </c>
      <c r="D3654" s="69" t="s">
        <v>2649</v>
      </c>
      <c r="E3654" s="65">
        <f>IFERROR(VLOOKUP(C3654,Pivot!A:B,2,0),0)</f>
        <v>0</v>
      </c>
      <c r="F3654" s="65">
        <f>IFERROR(VLOOKUP(C3654,Pivot!A:C,3,0),0)</f>
        <v>0</v>
      </c>
    </row>
    <row r="3655" spans="1:6" x14ac:dyDescent="0.25">
      <c r="A3655" s="68" t="s">
        <v>103</v>
      </c>
      <c r="B3655" s="69">
        <v>491107314</v>
      </c>
      <c r="C3655" s="68">
        <v>8904151205043</v>
      </c>
      <c r="D3655" s="69" t="s">
        <v>2649</v>
      </c>
      <c r="E3655" s="65">
        <f>IFERROR(VLOOKUP(C3655,Pivot!A:B,2,0),0)</f>
        <v>0</v>
      </c>
      <c r="F3655" s="65">
        <f>IFERROR(VLOOKUP(C3655,Pivot!A:C,3,0),0)</f>
        <v>0</v>
      </c>
    </row>
    <row r="3656" spans="1:6" x14ac:dyDescent="0.25">
      <c r="A3656" s="68" t="s">
        <v>103</v>
      </c>
      <c r="B3656" s="69">
        <v>491107314</v>
      </c>
      <c r="C3656" s="68">
        <v>8904151205050</v>
      </c>
      <c r="D3656" s="69" t="s">
        <v>2649</v>
      </c>
      <c r="E3656" s="65">
        <f>IFERROR(VLOOKUP(C3656,Pivot!A:B,2,0),0)</f>
        <v>0</v>
      </c>
      <c r="F3656" s="65">
        <f>IFERROR(VLOOKUP(C3656,Pivot!A:C,3,0),0)</f>
        <v>0</v>
      </c>
    </row>
    <row r="3657" spans="1:6" x14ac:dyDescent="0.25">
      <c r="A3657" s="68" t="s">
        <v>103</v>
      </c>
      <c r="B3657" s="69">
        <v>491107314</v>
      </c>
      <c r="C3657" s="68">
        <v>8904151205999</v>
      </c>
      <c r="D3657" s="69" t="s">
        <v>2649</v>
      </c>
      <c r="E3657" s="65">
        <f>IFERROR(VLOOKUP(C3657,Pivot!A:B,2,0),0)</f>
        <v>0</v>
      </c>
      <c r="F3657" s="65">
        <f>IFERROR(VLOOKUP(C3657,Pivot!A:C,3,0),0)</f>
        <v>0</v>
      </c>
    </row>
    <row r="3658" spans="1:6" x14ac:dyDescent="0.25">
      <c r="A3658" s="68" t="s">
        <v>103</v>
      </c>
      <c r="B3658" s="69">
        <v>491107314</v>
      </c>
      <c r="C3658" s="68">
        <v>8904151206002</v>
      </c>
      <c r="D3658" s="69" t="s">
        <v>2649</v>
      </c>
      <c r="E3658" s="65">
        <f>IFERROR(VLOOKUP(C3658,Pivot!A:B,2,0),0)</f>
        <v>0</v>
      </c>
      <c r="F3658" s="65">
        <f>IFERROR(VLOOKUP(C3658,Pivot!A:C,3,0),0)</f>
        <v>0</v>
      </c>
    </row>
    <row r="3659" spans="1:6" x14ac:dyDescent="0.25">
      <c r="A3659" s="68" t="s">
        <v>103</v>
      </c>
      <c r="B3659" s="69">
        <v>491107314</v>
      </c>
      <c r="C3659" s="68">
        <v>8904151206019</v>
      </c>
      <c r="D3659" s="69" t="s">
        <v>2649</v>
      </c>
      <c r="E3659" s="65">
        <f>IFERROR(VLOOKUP(C3659,Pivot!A:B,2,0),0)</f>
        <v>0</v>
      </c>
      <c r="F3659" s="65">
        <f>IFERROR(VLOOKUP(C3659,Pivot!A:C,3,0),0)</f>
        <v>0</v>
      </c>
    </row>
    <row r="3660" spans="1:6" x14ac:dyDescent="0.25">
      <c r="A3660" s="68" t="s">
        <v>103</v>
      </c>
      <c r="B3660" s="69">
        <v>491107319</v>
      </c>
      <c r="C3660" s="68">
        <v>9781591746775</v>
      </c>
      <c r="D3660" s="69" t="s">
        <v>2650</v>
      </c>
      <c r="E3660" s="65">
        <f>IFERROR(VLOOKUP(C3660,Pivot!A:B,2,0),0)</f>
        <v>0</v>
      </c>
      <c r="F3660" s="65">
        <f>IFERROR(VLOOKUP(C3660,Pivot!A:C,3,0),0)</f>
        <v>0</v>
      </c>
    </row>
    <row r="3661" spans="1:6" x14ac:dyDescent="0.25">
      <c r="A3661" s="68" t="s">
        <v>103</v>
      </c>
      <c r="B3661" s="69">
        <v>491107322</v>
      </c>
      <c r="C3661" s="68">
        <v>9781591749233</v>
      </c>
      <c r="D3661" s="69" t="s">
        <v>2651</v>
      </c>
      <c r="E3661" s="65">
        <f>IFERROR(VLOOKUP(C3661,Pivot!A:B,2,0),0)</f>
        <v>0</v>
      </c>
      <c r="F3661" s="65">
        <f>IFERROR(VLOOKUP(C3661,Pivot!A:C,3,0),0)</f>
        <v>0</v>
      </c>
    </row>
    <row r="3662" spans="1:6" x14ac:dyDescent="0.25">
      <c r="A3662" s="68" t="s">
        <v>103</v>
      </c>
      <c r="B3662" s="69">
        <v>491107328</v>
      </c>
      <c r="C3662" s="68">
        <v>9780545346245</v>
      </c>
      <c r="D3662" s="69" t="s">
        <v>2652</v>
      </c>
      <c r="E3662" s="65">
        <f>IFERROR(VLOOKUP(C3662,Pivot!A:B,2,0),0)</f>
        <v>0</v>
      </c>
      <c r="F3662" s="65">
        <f>IFERROR(VLOOKUP(C3662,Pivot!A:C,3,0),0)</f>
        <v>0</v>
      </c>
    </row>
    <row r="3663" spans="1:6" x14ac:dyDescent="0.25">
      <c r="A3663" s="68" t="s">
        <v>103</v>
      </c>
      <c r="B3663" s="69">
        <v>491107329</v>
      </c>
      <c r="C3663" s="68">
        <v>9781591746898</v>
      </c>
      <c r="D3663" s="69" t="s">
        <v>2653</v>
      </c>
      <c r="E3663" s="65">
        <f>IFERROR(VLOOKUP(C3663,Pivot!A:B,2,0),0)</f>
        <v>0</v>
      </c>
      <c r="F3663" s="65">
        <f>IFERROR(VLOOKUP(C3663,Pivot!A:C,3,0),0)</f>
        <v>0</v>
      </c>
    </row>
    <row r="3664" spans="1:6" x14ac:dyDescent="0.25">
      <c r="A3664" s="68" t="s">
        <v>103</v>
      </c>
      <c r="B3664" s="69">
        <v>491107337</v>
      </c>
      <c r="C3664" s="68">
        <v>9780545346191</v>
      </c>
      <c r="D3664" s="69" t="s">
        <v>2654</v>
      </c>
      <c r="E3664" s="65">
        <f>IFERROR(VLOOKUP(C3664,Pivot!A:B,2,0),0)</f>
        <v>0</v>
      </c>
      <c r="F3664" s="65">
        <f>IFERROR(VLOOKUP(C3664,Pivot!A:C,3,0),0)</f>
        <v>0</v>
      </c>
    </row>
    <row r="3665" spans="1:6" x14ac:dyDescent="0.25">
      <c r="A3665" s="68" t="s">
        <v>103</v>
      </c>
      <c r="B3665" s="69">
        <v>491107358</v>
      </c>
      <c r="C3665" s="68">
        <v>8428064201638</v>
      </c>
      <c r="D3665" s="69" t="s">
        <v>2655</v>
      </c>
      <c r="E3665" s="65">
        <f>IFERROR(VLOOKUP(C3665,Pivot!A:B,2,0),0)</f>
        <v>0</v>
      </c>
      <c r="F3665" s="65">
        <f>IFERROR(VLOOKUP(C3665,Pivot!A:C,3,0),0)</f>
        <v>0</v>
      </c>
    </row>
    <row r="3666" spans="1:6" x14ac:dyDescent="0.25">
      <c r="A3666" s="68" t="s">
        <v>103</v>
      </c>
      <c r="B3666" s="69">
        <v>491107359</v>
      </c>
      <c r="C3666" s="68">
        <v>8428064201652</v>
      </c>
      <c r="D3666" s="69" t="s">
        <v>2656</v>
      </c>
      <c r="E3666" s="65">
        <f>IFERROR(VLOOKUP(C3666,Pivot!A:B,2,0),0)</f>
        <v>0</v>
      </c>
      <c r="F3666" s="65">
        <f>IFERROR(VLOOKUP(C3666,Pivot!A:C,3,0),0)</f>
        <v>0</v>
      </c>
    </row>
    <row r="3667" spans="1:6" x14ac:dyDescent="0.25">
      <c r="A3667" s="68" t="s">
        <v>103</v>
      </c>
      <c r="B3667" s="69">
        <v>491107372</v>
      </c>
      <c r="C3667" s="68">
        <v>8428064506207</v>
      </c>
      <c r="D3667" s="69" t="s">
        <v>2657</v>
      </c>
      <c r="E3667" s="65">
        <f>IFERROR(VLOOKUP(C3667,Pivot!A:B,2,0),0)</f>
        <v>0</v>
      </c>
      <c r="F3667" s="65">
        <f>IFERROR(VLOOKUP(C3667,Pivot!A:C,3,0),0)</f>
        <v>0</v>
      </c>
    </row>
    <row r="3668" spans="1:6" x14ac:dyDescent="0.25">
      <c r="A3668" s="68" t="s">
        <v>103</v>
      </c>
      <c r="B3668" s="69">
        <v>491107438</v>
      </c>
      <c r="C3668" s="68">
        <v>8428064104137</v>
      </c>
      <c r="D3668" s="69" t="s">
        <v>2658</v>
      </c>
      <c r="E3668" s="65">
        <f>IFERROR(VLOOKUP(C3668,Pivot!A:B,2,0),0)</f>
        <v>0</v>
      </c>
      <c r="F3668" s="65">
        <f>IFERROR(VLOOKUP(C3668,Pivot!A:C,3,0),0)</f>
        <v>0</v>
      </c>
    </row>
    <row r="3669" spans="1:6" x14ac:dyDescent="0.25">
      <c r="A3669" s="68" t="s">
        <v>103</v>
      </c>
      <c r="B3669" s="69">
        <v>491107439</v>
      </c>
      <c r="C3669" s="68">
        <v>8428064101051</v>
      </c>
      <c r="D3669" s="69" t="s">
        <v>2659</v>
      </c>
      <c r="E3669" s="65">
        <f>IFERROR(VLOOKUP(C3669,Pivot!A:B,2,0),0)</f>
        <v>0</v>
      </c>
      <c r="F3669" s="65">
        <f>IFERROR(VLOOKUP(C3669,Pivot!A:C,3,0),0)</f>
        <v>0</v>
      </c>
    </row>
    <row r="3670" spans="1:6" x14ac:dyDescent="0.25">
      <c r="A3670" s="68" t="s">
        <v>103</v>
      </c>
      <c r="B3670" s="69">
        <v>491107440</v>
      </c>
      <c r="C3670" s="68">
        <v>8428064101068</v>
      </c>
      <c r="D3670" s="69" t="s">
        <v>2660</v>
      </c>
      <c r="E3670" s="65">
        <f>IFERROR(VLOOKUP(C3670,Pivot!A:B,2,0),0)</f>
        <v>0</v>
      </c>
      <c r="F3670" s="65">
        <f>IFERROR(VLOOKUP(C3670,Pivot!A:C,3,0),0)</f>
        <v>0</v>
      </c>
    </row>
    <row r="3671" spans="1:6" x14ac:dyDescent="0.25">
      <c r="A3671" s="68" t="s">
        <v>103</v>
      </c>
      <c r="B3671" s="69">
        <v>491107441</v>
      </c>
      <c r="C3671" s="68">
        <v>8428064101037</v>
      </c>
      <c r="D3671" s="69" t="s">
        <v>2661</v>
      </c>
      <c r="E3671" s="65">
        <f>IFERROR(VLOOKUP(C3671,Pivot!A:B,2,0),0)</f>
        <v>0</v>
      </c>
      <c r="F3671" s="65">
        <f>IFERROR(VLOOKUP(C3671,Pivot!A:C,3,0),0)</f>
        <v>0</v>
      </c>
    </row>
    <row r="3672" spans="1:6" x14ac:dyDescent="0.25">
      <c r="A3672" s="68" t="s">
        <v>103</v>
      </c>
      <c r="B3672" s="69">
        <v>491107442</v>
      </c>
      <c r="C3672" s="68">
        <v>8428064101020</v>
      </c>
      <c r="D3672" s="69" t="s">
        <v>2662</v>
      </c>
      <c r="E3672" s="65">
        <f>IFERROR(VLOOKUP(C3672,Pivot!A:B,2,0),0)</f>
        <v>0</v>
      </c>
      <c r="F3672" s="65">
        <f>IFERROR(VLOOKUP(C3672,Pivot!A:C,3,0),0)</f>
        <v>0</v>
      </c>
    </row>
    <row r="3673" spans="1:6" x14ac:dyDescent="0.25">
      <c r="A3673" s="68" t="s">
        <v>103</v>
      </c>
      <c r="B3673" s="69">
        <v>491107443</v>
      </c>
      <c r="C3673" s="68">
        <v>8428064102010</v>
      </c>
      <c r="D3673" s="69" t="s">
        <v>2663</v>
      </c>
      <c r="E3673" s="65">
        <f>IFERROR(VLOOKUP(C3673,Pivot!A:B,2,0),0)</f>
        <v>0</v>
      </c>
      <c r="F3673" s="65">
        <f>IFERROR(VLOOKUP(C3673,Pivot!A:C,3,0),0)</f>
        <v>0</v>
      </c>
    </row>
    <row r="3674" spans="1:6" x14ac:dyDescent="0.25">
      <c r="A3674" s="68" t="s">
        <v>103</v>
      </c>
      <c r="B3674" s="69">
        <v>491107444</v>
      </c>
      <c r="C3674" s="68">
        <v>8428064102225</v>
      </c>
      <c r="D3674" s="69" t="s">
        <v>2664</v>
      </c>
      <c r="E3674" s="65">
        <f>IFERROR(VLOOKUP(C3674,Pivot!A:B,2,0),0)</f>
        <v>0</v>
      </c>
      <c r="F3674" s="65">
        <f>IFERROR(VLOOKUP(C3674,Pivot!A:C,3,0),0)</f>
        <v>0</v>
      </c>
    </row>
    <row r="3675" spans="1:6" x14ac:dyDescent="0.25">
      <c r="A3675" s="68" t="s">
        <v>103</v>
      </c>
      <c r="B3675" s="69">
        <v>491107482</v>
      </c>
      <c r="C3675" s="68">
        <v>6930751307063</v>
      </c>
      <c r="D3675" s="69" t="s">
        <v>2665</v>
      </c>
      <c r="E3675" s="65">
        <f>IFERROR(VLOOKUP(C3675,Pivot!A:B,2,0),0)</f>
        <v>0</v>
      </c>
      <c r="F3675" s="65">
        <f>IFERROR(VLOOKUP(C3675,Pivot!A:C,3,0),0)</f>
        <v>0</v>
      </c>
    </row>
    <row r="3676" spans="1:6" x14ac:dyDescent="0.25">
      <c r="A3676" s="68" t="s">
        <v>103</v>
      </c>
      <c r="B3676" s="69">
        <v>491107483</v>
      </c>
      <c r="C3676" s="68">
        <v>6930751306165</v>
      </c>
      <c r="D3676" s="69" t="s">
        <v>2666</v>
      </c>
      <c r="E3676" s="65">
        <f>IFERROR(VLOOKUP(C3676,Pivot!A:B,2,0),0)</f>
        <v>0</v>
      </c>
      <c r="F3676" s="65">
        <f>IFERROR(VLOOKUP(C3676,Pivot!A:C,3,0),0)</f>
        <v>0</v>
      </c>
    </row>
    <row r="3677" spans="1:6" x14ac:dyDescent="0.25">
      <c r="A3677" s="68" t="s">
        <v>103</v>
      </c>
      <c r="B3677" s="69">
        <v>491107488</v>
      </c>
      <c r="C3677" s="68">
        <v>65541083264</v>
      </c>
      <c r="D3677" s="69" t="s">
        <v>2667</v>
      </c>
      <c r="E3677" s="65">
        <f>IFERROR(VLOOKUP(C3677,Pivot!A:B,2,0),0)</f>
        <v>0</v>
      </c>
      <c r="F3677" s="65">
        <f>IFERROR(VLOOKUP(C3677,Pivot!A:C,3,0),0)</f>
        <v>0</v>
      </c>
    </row>
    <row r="3678" spans="1:6" x14ac:dyDescent="0.25">
      <c r="A3678" s="68" t="s">
        <v>103</v>
      </c>
      <c r="B3678" s="69">
        <v>491107488</v>
      </c>
      <c r="C3678" s="68">
        <v>65541083271</v>
      </c>
      <c r="D3678" s="69" t="s">
        <v>2667</v>
      </c>
      <c r="E3678" s="65">
        <f>IFERROR(VLOOKUP(C3678,Pivot!A:B,2,0),0)</f>
        <v>0</v>
      </c>
      <c r="F3678" s="65">
        <f>IFERROR(VLOOKUP(C3678,Pivot!A:C,3,0),0)</f>
        <v>0</v>
      </c>
    </row>
    <row r="3679" spans="1:6" x14ac:dyDescent="0.25">
      <c r="A3679" s="68" t="s">
        <v>103</v>
      </c>
      <c r="B3679" s="69">
        <v>491107488</v>
      </c>
      <c r="C3679" s="68">
        <v>65541083288</v>
      </c>
      <c r="D3679" s="69" t="s">
        <v>2667</v>
      </c>
      <c r="E3679" s="65">
        <f>IFERROR(VLOOKUP(C3679,Pivot!A:B,2,0),0)</f>
        <v>0</v>
      </c>
      <c r="F3679" s="65">
        <f>IFERROR(VLOOKUP(C3679,Pivot!A:C,3,0),0)</f>
        <v>0</v>
      </c>
    </row>
    <row r="3680" spans="1:6" x14ac:dyDescent="0.25">
      <c r="A3680" s="68" t="s">
        <v>103</v>
      </c>
      <c r="B3680" s="69">
        <v>491107498</v>
      </c>
      <c r="C3680" s="68">
        <v>4005556123896</v>
      </c>
      <c r="D3680" s="69" t="s">
        <v>2668</v>
      </c>
      <c r="E3680" s="65">
        <f>IFERROR(VLOOKUP(C3680,Pivot!A:B,2,0),0)</f>
        <v>0</v>
      </c>
      <c r="F3680" s="65">
        <f>IFERROR(VLOOKUP(C3680,Pivot!A:C,3,0),0)</f>
        <v>0</v>
      </c>
    </row>
    <row r="3681" spans="1:6" x14ac:dyDescent="0.25">
      <c r="A3681" s="68" t="s">
        <v>103</v>
      </c>
      <c r="B3681" s="69">
        <v>491107502</v>
      </c>
      <c r="C3681" s="68">
        <v>4005556125630</v>
      </c>
      <c r="D3681" s="69" t="s">
        <v>2669</v>
      </c>
      <c r="E3681" s="65">
        <f>IFERROR(VLOOKUP(C3681,Pivot!A:B,2,0),0)</f>
        <v>0</v>
      </c>
      <c r="F3681" s="65">
        <f>IFERROR(VLOOKUP(C3681,Pivot!A:C,3,0),0)</f>
        <v>0</v>
      </c>
    </row>
    <row r="3682" spans="1:6" x14ac:dyDescent="0.25">
      <c r="A3682" s="68" t="s">
        <v>103</v>
      </c>
      <c r="B3682" s="69">
        <v>491107523</v>
      </c>
      <c r="C3682" s="68">
        <v>4005556140305</v>
      </c>
      <c r="D3682" s="69" t="s">
        <v>2670</v>
      </c>
      <c r="E3682" s="65">
        <f>IFERROR(VLOOKUP(C3682,Pivot!A:B,2,0),0)</f>
        <v>0</v>
      </c>
      <c r="F3682" s="65">
        <f>IFERROR(VLOOKUP(C3682,Pivot!A:C,3,0),0)</f>
        <v>0</v>
      </c>
    </row>
    <row r="3683" spans="1:6" x14ac:dyDescent="0.25">
      <c r="A3683" s="68" t="s">
        <v>103</v>
      </c>
      <c r="B3683" s="69">
        <v>491107557</v>
      </c>
      <c r="C3683" s="68">
        <v>4005556222384</v>
      </c>
      <c r="D3683" s="69" t="s">
        <v>2671</v>
      </c>
      <c r="E3683" s="65">
        <f>IFERROR(VLOOKUP(C3683,Pivot!A:B,2,0),0)</f>
        <v>0</v>
      </c>
      <c r="F3683" s="65">
        <f>IFERROR(VLOOKUP(C3683,Pivot!A:C,3,0),0)</f>
        <v>0</v>
      </c>
    </row>
    <row r="3684" spans="1:6" x14ac:dyDescent="0.25">
      <c r="A3684" s="68" t="s">
        <v>103</v>
      </c>
      <c r="B3684" s="69">
        <v>491107559</v>
      </c>
      <c r="C3684" s="68">
        <v>4005556245109</v>
      </c>
      <c r="D3684" s="69" t="s">
        <v>2672</v>
      </c>
      <c r="E3684" s="65">
        <f>IFERROR(VLOOKUP(C3684,Pivot!A:B,2,0),0)</f>
        <v>0</v>
      </c>
      <c r="F3684" s="65">
        <f>IFERROR(VLOOKUP(C3684,Pivot!A:C,3,0),0)</f>
        <v>0</v>
      </c>
    </row>
    <row r="3685" spans="1:6" x14ac:dyDescent="0.25">
      <c r="A3685" s="68" t="s">
        <v>103</v>
      </c>
      <c r="B3685" s="69">
        <v>491107566</v>
      </c>
      <c r="C3685" s="68">
        <v>3417761384039</v>
      </c>
      <c r="D3685" s="69" t="s">
        <v>2673</v>
      </c>
      <c r="E3685" s="65">
        <f>IFERROR(VLOOKUP(C3685,Pivot!A:B,2,0),0)</f>
        <v>0</v>
      </c>
      <c r="F3685" s="65">
        <f>IFERROR(VLOOKUP(C3685,Pivot!A:C,3,0),0)</f>
        <v>0</v>
      </c>
    </row>
    <row r="3686" spans="1:6" x14ac:dyDescent="0.25">
      <c r="A3686" s="68" t="s">
        <v>103</v>
      </c>
      <c r="B3686" s="69">
        <v>491107568</v>
      </c>
      <c r="C3686" s="68">
        <v>3417761279038</v>
      </c>
      <c r="D3686" s="69" t="s">
        <v>2674</v>
      </c>
      <c r="E3686" s="65">
        <f>IFERROR(VLOOKUP(C3686,Pivot!A:B,2,0),0)</f>
        <v>0</v>
      </c>
      <c r="F3686" s="65">
        <f>IFERROR(VLOOKUP(C3686,Pivot!A:C,3,0),0)</f>
        <v>0</v>
      </c>
    </row>
    <row r="3687" spans="1:6" x14ac:dyDescent="0.25">
      <c r="A3687" s="68" t="s">
        <v>103</v>
      </c>
      <c r="B3687" s="69">
        <v>491107572</v>
      </c>
      <c r="C3687" s="68">
        <v>807648024227</v>
      </c>
      <c r="D3687" s="69" t="s">
        <v>2675</v>
      </c>
      <c r="E3687" s="65">
        <f>IFERROR(VLOOKUP(C3687,Pivot!A:B,2,0),0)</f>
        <v>0</v>
      </c>
      <c r="F3687" s="65">
        <f>IFERROR(VLOOKUP(C3687,Pivot!A:C,3,0),0)</f>
        <v>0</v>
      </c>
    </row>
    <row r="3688" spans="1:6" x14ac:dyDescent="0.25">
      <c r="A3688" s="68" t="s">
        <v>103</v>
      </c>
      <c r="B3688" s="69">
        <v>491107573</v>
      </c>
      <c r="C3688" s="68">
        <v>807648031379</v>
      </c>
      <c r="D3688" s="69" t="s">
        <v>2676</v>
      </c>
      <c r="E3688" s="65">
        <f>IFERROR(VLOOKUP(C3688,Pivot!A:B,2,0),0)</f>
        <v>0</v>
      </c>
      <c r="F3688" s="65">
        <f>IFERROR(VLOOKUP(C3688,Pivot!A:C,3,0),0)</f>
        <v>0</v>
      </c>
    </row>
    <row r="3689" spans="1:6" x14ac:dyDescent="0.25">
      <c r="A3689" s="68" t="s">
        <v>103</v>
      </c>
      <c r="B3689" s="69">
        <v>491107632</v>
      </c>
      <c r="C3689" s="68">
        <v>5010963480745</v>
      </c>
      <c r="D3689" s="69" t="s">
        <v>2677</v>
      </c>
      <c r="E3689" s="65">
        <f>IFERROR(VLOOKUP(C3689,Pivot!A:B,2,0),0)</f>
        <v>0</v>
      </c>
      <c r="F3689" s="65">
        <f>IFERROR(VLOOKUP(C3689,Pivot!A:C,3,0),0)</f>
        <v>0</v>
      </c>
    </row>
    <row r="3690" spans="1:6" x14ac:dyDescent="0.25">
      <c r="A3690" s="68" t="s">
        <v>103</v>
      </c>
      <c r="B3690" s="69">
        <v>491108037</v>
      </c>
      <c r="C3690" s="68">
        <v>5010963019204</v>
      </c>
      <c r="D3690" s="69" t="s">
        <v>2678</v>
      </c>
      <c r="E3690" s="65">
        <f>IFERROR(VLOOKUP(C3690,Pivot!A:B,2,0),0)</f>
        <v>0</v>
      </c>
      <c r="F3690" s="65">
        <f>IFERROR(VLOOKUP(C3690,Pivot!A:C,3,0),0)</f>
        <v>0</v>
      </c>
    </row>
    <row r="3691" spans="1:6" x14ac:dyDescent="0.25">
      <c r="A3691" s="68" t="s">
        <v>103</v>
      </c>
      <c r="B3691" s="69">
        <v>491108106</v>
      </c>
      <c r="C3691" s="68">
        <v>8901286998918</v>
      </c>
      <c r="D3691" s="69" t="s">
        <v>2679</v>
      </c>
      <c r="E3691" s="65">
        <f>IFERROR(VLOOKUP(C3691,Pivot!A:B,2,0),0)</f>
        <v>0</v>
      </c>
      <c r="F3691" s="65">
        <f>IFERROR(VLOOKUP(C3691,Pivot!A:C,3,0),0)</f>
        <v>0</v>
      </c>
    </row>
    <row r="3692" spans="1:6" x14ac:dyDescent="0.25">
      <c r="A3692" s="68" t="s">
        <v>103</v>
      </c>
      <c r="B3692" s="69">
        <v>491108109</v>
      </c>
      <c r="C3692" s="68">
        <v>8901286997355</v>
      </c>
      <c r="D3692" s="69" t="s">
        <v>2680</v>
      </c>
      <c r="E3692" s="65">
        <f>IFERROR(VLOOKUP(C3692,Pivot!A:B,2,0),0)</f>
        <v>0</v>
      </c>
      <c r="F3692" s="65">
        <f>IFERROR(VLOOKUP(C3692,Pivot!A:C,3,0),0)</f>
        <v>0</v>
      </c>
    </row>
    <row r="3693" spans="1:6" x14ac:dyDescent="0.25">
      <c r="A3693" s="68" t="s">
        <v>103</v>
      </c>
      <c r="B3693" s="69">
        <v>491108113</v>
      </c>
      <c r="C3693" s="68">
        <v>491108113</v>
      </c>
      <c r="D3693" s="69" t="s">
        <v>2681</v>
      </c>
      <c r="E3693" s="65">
        <f>IFERROR(VLOOKUP(C3693,Pivot!A:B,2,0),0)</f>
        <v>0</v>
      </c>
      <c r="F3693" s="65">
        <f>IFERROR(VLOOKUP(C3693,Pivot!A:C,3,0),0)</f>
        <v>0</v>
      </c>
    </row>
    <row r="3694" spans="1:6" x14ac:dyDescent="0.25">
      <c r="A3694" s="68" t="s">
        <v>103</v>
      </c>
      <c r="B3694" s="69">
        <v>491108119</v>
      </c>
      <c r="C3694" s="68">
        <v>491108119</v>
      </c>
      <c r="D3694" s="69" t="s">
        <v>2682</v>
      </c>
      <c r="E3694" s="65">
        <f>IFERROR(VLOOKUP(C3694,Pivot!A:B,2,0),0)</f>
        <v>0</v>
      </c>
      <c r="F3694" s="65">
        <f>IFERROR(VLOOKUP(C3694,Pivot!A:C,3,0),0)</f>
        <v>0</v>
      </c>
    </row>
    <row r="3695" spans="1:6" x14ac:dyDescent="0.25">
      <c r="A3695" s="68" t="s">
        <v>103</v>
      </c>
      <c r="B3695" s="69">
        <v>491108120</v>
      </c>
      <c r="C3695" s="68">
        <v>491108120</v>
      </c>
      <c r="D3695" s="69" t="s">
        <v>2683</v>
      </c>
      <c r="E3695" s="65">
        <f>IFERROR(VLOOKUP(C3695,Pivot!A:B,2,0),0)</f>
        <v>0</v>
      </c>
      <c r="F3695" s="65">
        <f>IFERROR(VLOOKUP(C3695,Pivot!A:C,3,0),0)</f>
        <v>0</v>
      </c>
    </row>
    <row r="3696" spans="1:6" x14ac:dyDescent="0.25">
      <c r="A3696" s="68" t="s">
        <v>103</v>
      </c>
      <c r="B3696" s="69">
        <v>491108123</v>
      </c>
      <c r="C3696" s="68">
        <v>491108123</v>
      </c>
      <c r="D3696" s="69" t="s">
        <v>2684</v>
      </c>
      <c r="E3696" s="65">
        <f>IFERROR(VLOOKUP(C3696,Pivot!A:B,2,0),0)</f>
        <v>0</v>
      </c>
      <c r="F3696" s="65">
        <f>IFERROR(VLOOKUP(C3696,Pivot!A:C,3,0),0)</f>
        <v>0</v>
      </c>
    </row>
    <row r="3697" spans="1:6" x14ac:dyDescent="0.25">
      <c r="A3697" s="68" t="s">
        <v>103</v>
      </c>
      <c r="B3697" s="69">
        <v>491108138</v>
      </c>
      <c r="C3697" s="68">
        <v>731346014610</v>
      </c>
      <c r="D3697" s="69" t="s">
        <v>2685</v>
      </c>
      <c r="E3697" s="65">
        <f>IFERROR(VLOOKUP(C3697,Pivot!A:B,2,0),0)</f>
        <v>0</v>
      </c>
      <c r="F3697" s="65">
        <f>IFERROR(VLOOKUP(C3697,Pivot!A:C,3,0),0)</f>
        <v>0</v>
      </c>
    </row>
    <row r="3698" spans="1:6" x14ac:dyDescent="0.25">
      <c r="A3698" s="68" t="s">
        <v>103</v>
      </c>
      <c r="B3698" s="69">
        <v>491108139</v>
      </c>
      <c r="C3698" s="68">
        <v>731346039514</v>
      </c>
      <c r="D3698" s="69" t="s">
        <v>2686</v>
      </c>
      <c r="E3698" s="65">
        <f>IFERROR(VLOOKUP(C3698,Pivot!A:B,2,0),0)</f>
        <v>0</v>
      </c>
      <c r="F3698" s="65">
        <f>IFERROR(VLOOKUP(C3698,Pivot!A:C,3,0),0)</f>
        <v>0</v>
      </c>
    </row>
    <row r="3699" spans="1:6" x14ac:dyDescent="0.25">
      <c r="A3699" s="68" t="s">
        <v>103</v>
      </c>
      <c r="B3699" s="69">
        <v>491108140</v>
      </c>
      <c r="C3699" s="68">
        <v>731346039545</v>
      </c>
      <c r="D3699" s="69" t="s">
        <v>2687</v>
      </c>
      <c r="E3699" s="65">
        <f>IFERROR(VLOOKUP(C3699,Pivot!A:B,2,0),0)</f>
        <v>0</v>
      </c>
      <c r="F3699" s="65">
        <f>IFERROR(VLOOKUP(C3699,Pivot!A:C,3,0),0)</f>
        <v>0</v>
      </c>
    </row>
    <row r="3700" spans="1:6" x14ac:dyDescent="0.25">
      <c r="A3700" s="68" t="s">
        <v>103</v>
      </c>
      <c r="B3700" s="69">
        <v>491108143</v>
      </c>
      <c r="C3700" s="68">
        <v>8906046940633</v>
      </c>
      <c r="D3700" s="69" t="s">
        <v>2688</v>
      </c>
      <c r="E3700" s="65">
        <f>IFERROR(VLOOKUP(C3700,Pivot!A:B,2,0),0)</f>
        <v>0</v>
      </c>
      <c r="F3700" s="65">
        <f>IFERROR(VLOOKUP(C3700,Pivot!A:C,3,0),0)</f>
        <v>0</v>
      </c>
    </row>
    <row r="3701" spans="1:6" x14ac:dyDescent="0.25">
      <c r="A3701" s="68" t="s">
        <v>103</v>
      </c>
      <c r="B3701" s="69">
        <v>491108146</v>
      </c>
      <c r="C3701" s="68">
        <v>92389109177</v>
      </c>
      <c r="D3701" s="69" t="s">
        <v>2689</v>
      </c>
      <c r="E3701" s="65">
        <f>IFERROR(VLOOKUP(C3701,Pivot!A:B,2,0),0)</f>
        <v>0</v>
      </c>
      <c r="F3701" s="65">
        <f>IFERROR(VLOOKUP(C3701,Pivot!A:C,3,0),0)</f>
        <v>0</v>
      </c>
    </row>
    <row r="3702" spans="1:6" x14ac:dyDescent="0.25">
      <c r="A3702" s="68" t="s">
        <v>103</v>
      </c>
      <c r="B3702" s="69">
        <v>491108149</v>
      </c>
      <c r="C3702" s="68">
        <v>92389109054</v>
      </c>
      <c r="D3702" s="69" t="s">
        <v>2690</v>
      </c>
      <c r="E3702" s="65">
        <f>IFERROR(VLOOKUP(C3702,Pivot!A:B,2,0),0)</f>
        <v>0</v>
      </c>
      <c r="F3702" s="65">
        <f>IFERROR(VLOOKUP(C3702,Pivot!A:C,3,0),0)</f>
        <v>0</v>
      </c>
    </row>
    <row r="3703" spans="1:6" x14ac:dyDescent="0.25">
      <c r="A3703" s="68" t="s">
        <v>103</v>
      </c>
      <c r="B3703" s="69">
        <v>491108150</v>
      </c>
      <c r="C3703" s="68">
        <v>92389122336</v>
      </c>
      <c r="D3703" s="69" t="s">
        <v>2691</v>
      </c>
      <c r="E3703" s="65">
        <f>IFERROR(VLOOKUP(C3703,Pivot!A:B,2,0),0)</f>
        <v>0</v>
      </c>
      <c r="F3703" s="65">
        <f>IFERROR(VLOOKUP(C3703,Pivot!A:C,3,0),0)</f>
        <v>0</v>
      </c>
    </row>
    <row r="3704" spans="1:6" x14ac:dyDescent="0.25">
      <c r="A3704" s="68" t="s">
        <v>103</v>
      </c>
      <c r="B3704" s="69">
        <v>491108151</v>
      </c>
      <c r="C3704" s="68">
        <v>92389109122</v>
      </c>
      <c r="D3704" s="69" t="s">
        <v>2692</v>
      </c>
      <c r="E3704" s="65">
        <f>IFERROR(VLOOKUP(C3704,Pivot!A:B,2,0),0)</f>
        <v>0</v>
      </c>
      <c r="F3704" s="65">
        <f>IFERROR(VLOOKUP(C3704,Pivot!A:C,3,0),0)</f>
        <v>0</v>
      </c>
    </row>
    <row r="3705" spans="1:6" x14ac:dyDescent="0.25">
      <c r="A3705" s="68" t="s">
        <v>103</v>
      </c>
      <c r="B3705" s="69">
        <v>491108155</v>
      </c>
      <c r="C3705" s="68">
        <v>92389109382</v>
      </c>
      <c r="D3705" s="69" t="s">
        <v>2693</v>
      </c>
      <c r="E3705" s="65">
        <f>IFERROR(VLOOKUP(C3705,Pivot!A:B,2,0),0)</f>
        <v>0</v>
      </c>
      <c r="F3705" s="65">
        <f>IFERROR(VLOOKUP(C3705,Pivot!A:C,3,0),0)</f>
        <v>0</v>
      </c>
    </row>
    <row r="3706" spans="1:6" x14ac:dyDescent="0.25">
      <c r="A3706" s="68" t="s">
        <v>103</v>
      </c>
      <c r="B3706" s="69">
        <v>491108163</v>
      </c>
      <c r="C3706" s="68">
        <v>92389108798</v>
      </c>
      <c r="D3706" s="69" t="s">
        <v>2694</v>
      </c>
      <c r="E3706" s="65">
        <f>IFERROR(VLOOKUP(C3706,Pivot!A:B,2,0),0)</f>
        <v>0</v>
      </c>
      <c r="F3706" s="65">
        <f>IFERROR(VLOOKUP(C3706,Pivot!A:C,3,0),0)</f>
        <v>0</v>
      </c>
    </row>
    <row r="3707" spans="1:6" x14ac:dyDescent="0.25">
      <c r="A3707" s="68" t="s">
        <v>103</v>
      </c>
      <c r="B3707" s="69">
        <v>491108172</v>
      </c>
      <c r="C3707" s="68">
        <v>6950568507449</v>
      </c>
      <c r="D3707" s="69" t="s">
        <v>2695</v>
      </c>
      <c r="E3707" s="65">
        <f>IFERROR(VLOOKUP(C3707,Pivot!A:B,2,0),0)</f>
        <v>0</v>
      </c>
      <c r="F3707" s="65">
        <f>IFERROR(VLOOKUP(C3707,Pivot!A:C,3,0),0)</f>
        <v>0</v>
      </c>
    </row>
    <row r="3708" spans="1:6" x14ac:dyDescent="0.25">
      <c r="A3708" s="68" t="s">
        <v>103</v>
      </c>
      <c r="B3708" s="69">
        <v>491108172</v>
      </c>
      <c r="C3708" s="68">
        <v>6950568511729</v>
      </c>
      <c r="D3708" s="69" t="s">
        <v>2695</v>
      </c>
      <c r="E3708" s="65">
        <f>IFERROR(VLOOKUP(C3708,Pivot!A:B,2,0),0)</f>
        <v>0</v>
      </c>
      <c r="F3708" s="65">
        <f>IFERROR(VLOOKUP(C3708,Pivot!A:C,3,0),0)</f>
        <v>0</v>
      </c>
    </row>
    <row r="3709" spans="1:6" x14ac:dyDescent="0.25">
      <c r="A3709" s="68" t="s">
        <v>103</v>
      </c>
      <c r="B3709" s="69">
        <v>491108175</v>
      </c>
      <c r="C3709" s="68">
        <v>4895126128709</v>
      </c>
      <c r="D3709" s="69" t="s">
        <v>2696</v>
      </c>
      <c r="E3709" s="65">
        <f>IFERROR(VLOOKUP(C3709,Pivot!A:B,2,0),0)</f>
        <v>0</v>
      </c>
      <c r="F3709" s="65">
        <f>IFERROR(VLOOKUP(C3709,Pivot!A:C,3,0),0)</f>
        <v>0</v>
      </c>
    </row>
    <row r="3710" spans="1:6" x14ac:dyDescent="0.25">
      <c r="A3710" s="68" t="s">
        <v>103</v>
      </c>
      <c r="B3710" s="69">
        <v>491108176</v>
      </c>
      <c r="C3710" s="68">
        <v>4895126128716</v>
      </c>
      <c r="D3710" s="69" t="s">
        <v>2697</v>
      </c>
      <c r="E3710" s="65">
        <f>IFERROR(VLOOKUP(C3710,Pivot!A:B,2,0),0)</f>
        <v>0</v>
      </c>
      <c r="F3710" s="65">
        <f>IFERROR(VLOOKUP(C3710,Pivot!A:C,3,0),0)</f>
        <v>0</v>
      </c>
    </row>
    <row r="3711" spans="1:6" x14ac:dyDescent="0.25">
      <c r="A3711" s="68" t="s">
        <v>103</v>
      </c>
      <c r="B3711" s="69">
        <v>491108178</v>
      </c>
      <c r="C3711" s="68">
        <v>4895126130764</v>
      </c>
      <c r="D3711" s="69" t="s">
        <v>2698</v>
      </c>
      <c r="E3711" s="65">
        <f>IFERROR(VLOOKUP(C3711,Pivot!A:B,2,0),0)</f>
        <v>0</v>
      </c>
      <c r="F3711" s="65">
        <f>IFERROR(VLOOKUP(C3711,Pivot!A:C,3,0),0)</f>
        <v>0</v>
      </c>
    </row>
    <row r="3712" spans="1:6" x14ac:dyDescent="0.25">
      <c r="A3712" s="68" t="s">
        <v>103</v>
      </c>
      <c r="B3712" s="69">
        <v>491108222</v>
      </c>
      <c r="C3712" s="68">
        <v>35051521198</v>
      </c>
      <c r="D3712" s="69" t="s">
        <v>2699</v>
      </c>
      <c r="E3712" s="65">
        <f>IFERROR(VLOOKUP(C3712,Pivot!A:B,2,0),0)</f>
        <v>0</v>
      </c>
      <c r="F3712" s="65">
        <f>IFERROR(VLOOKUP(C3712,Pivot!A:C,3,0),0)</f>
        <v>0</v>
      </c>
    </row>
    <row r="3713" spans="1:6" x14ac:dyDescent="0.25">
      <c r="A3713" s="68" t="s">
        <v>103</v>
      </c>
      <c r="B3713" s="69">
        <v>491108228</v>
      </c>
      <c r="C3713" s="68">
        <v>491108228</v>
      </c>
      <c r="D3713" s="69" t="s">
        <v>2700</v>
      </c>
      <c r="E3713" s="65">
        <f>IFERROR(VLOOKUP(C3713,Pivot!A:B,2,0),0)</f>
        <v>0</v>
      </c>
      <c r="F3713" s="65">
        <f>IFERROR(VLOOKUP(C3713,Pivot!A:C,3,0),0)</f>
        <v>0</v>
      </c>
    </row>
    <row r="3714" spans="1:6" x14ac:dyDescent="0.25">
      <c r="A3714" s="68" t="s">
        <v>103</v>
      </c>
      <c r="B3714" s="69">
        <v>491108228</v>
      </c>
      <c r="C3714" s="68">
        <v>6910806702647</v>
      </c>
      <c r="D3714" s="69" t="s">
        <v>2700</v>
      </c>
      <c r="E3714" s="65">
        <f>IFERROR(VLOOKUP(C3714,Pivot!A:B,2,0),0)</f>
        <v>0</v>
      </c>
      <c r="F3714" s="65">
        <f>IFERROR(VLOOKUP(C3714,Pivot!A:C,3,0),0)</f>
        <v>0</v>
      </c>
    </row>
    <row r="3715" spans="1:6" x14ac:dyDescent="0.25">
      <c r="A3715" s="68" t="s">
        <v>103</v>
      </c>
      <c r="B3715" s="69">
        <v>491108232</v>
      </c>
      <c r="C3715" s="68">
        <v>8421134180024</v>
      </c>
      <c r="D3715" s="69" t="s">
        <v>2701</v>
      </c>
      <c r="E3715" s="65">
        <f>IFERROR(VLOOKUP(C3715,Pivot!A:B,2,0),0)</f>
        <v>0</v>
      </c>
      <c r="F3715" s="65">
        <f>IFERROR(VLOOKUP(C3715,Pivot!A:C,3,0),0)</f>
        <v>0</v>
      </c>
    </row>
    <row r="3716" spans="1:6" x14ac:dyDescent="0.25">
      <c r="A3716" s="68" t="s">
        <v>103</v>
      </c>
      <c r="B3716" s="69">
        <v>491108234</v>
      </c>
      <c r="C3716" s="68">
        <v>8421134180062</v>
      </c>
      <c r="D3716" s="69" t="s">
        <v>2702</v>
      </c>
      <c r="E3716" s="65">
        <f>IFERROR(VLOOKUP(C3716,Pivot!A:B,2,0),0)</f>
        <v>0</v>
      </c>
      <c r="F3716" s="65">
        <f>IFERROR(VLOOKUP(C3716,Pivot!A:C,3,0),0)</f>
        <v>0</v>
      </c>
    </row>
    <row r="3717" spans="1:6" x14ac:dyDescent="0.25">
      <c r="A3717" s="68" t="s">
        <v>103</v>
      </c>
      <c r="B3717" s="69">
        <v>491108235</v>
      </c>
      <c r="C3717" s="68">
        <v>8421134181052</v>
      </c>
      <c r="D3717" s="69" t="s">
        <v>2703</v>
      </c>
      <c r="E3717" s="65">
        <f>IFERROR(VLOOKUP(C3717,Pivot!A:B,2,0),0)</f>
        <v>0</v>
      </c>
      <c r="F3717" s="65">
        <f>IFERROR(VLOOKUP(C3717,Pivot!A:C,3,0),0)</f>
        <v>0</v>
      </c>
    </row>
    <row r="3718" spans="1:6" x14ac:dyDescent="0.25">
      <c r="A3718" s="68" t="s">
        <v>103</v>
      </c>
      <c r="B3718" s="69">
        <v>491109651</v>
      </c>
      <c r="C3718" s="68">
        <v>8421134210660</v>
      </c>
      <c r="D3718" s="69" t="s">
        <v>2704</v>
      </c>
      <c r="E3718" s="65">
        <f>IFERROR(VLOOKUP(C3718,Pivot!A:B,2,0),0)</f>
        <v>0</v>
      </c>
      <c r="F3718" s="65">
        <f>IFERROR(VLOOKUP(C3718,Pivot!A:C,3,0),0)</f>
        <v>0</v>
      </c>
    </row>
    <row r="3719" spans="1:6" x14ac:dyDescent="0.25">
      <c r="A3719" s="68" t="s">
        <v>103</v>
      </c>
      <c r="B3719" s="69">
        <v>491109677</v>
      </c>
      <c r="C3719" s="68">
        <v>772040075</v>
      </c>
      <c r="D3719" s="69" t="s">
        <v>2705</v>
      </c>
      <c r="E3719" s="65">
        <f>IFERROR(VLOOKUP(C3719,Pivot!A:B,2,0),0)</f>
        <v>0</v>
      </c>
      <c r="F3719" s="65">
        <f>IFERROR(VLOOKUP(C3719,Pivot!A:C,3,0),0)</f>
        <v>0</v>
      </c>
    </row>
    <row r="3720" spans="1:6" x14ac:dyDescent="0.25">
      <c r="A3720" s="68" t="s">
        <v>103</v>
      </c>
      <c r="B3720" s="69">
        <v>491109681</v>
      </c>
      <c r="C3720" s="68">
        <v>772041799</v>
      </c>
      <c r="D3720" s="69" t="s">
        <v>2706</v>
      </c>
      <c r="E3720" s="65">
        <f>IFERROR(VLOOKUP(C3720,Pivot!A:B,2,0),0)</f>
        <v>0</v>
      </c>
      <c r="F3720" s="65">
        <f>IFERROR(VLOOKUP(C3720,Pivot!A:C,3,0),0)</f>
        <v>0</v>
      </c>
    </row>
    <row r="3721" spans="1:6" x14ac:dyDescent="0.25">
      <c r="A3721" s="68" t="s">
        <v>103</v>
      </c>
      <c r="B3721" s="69">
        <v>491109686</v>
      </c>
      <c r="C3721" s="68">
        <v>772042963</v>
      </c>
      <c r="D3721" s="69" t="s">
        <v>2707</v>
      </c>
      <c r="E3721" s="65">
        <f>IFERROR(VLOOKUP(C3721,Pivot!A:B,2,0),0)</f>
        <v>0</v>
      </c>
      <c r="F3721" s="65">
        <f>IFERROR(VLOOKUP(C3721,Pivot!A:C,3,0),0)</f>
        <v>0</v>
      </c>
    </row>
    <row r="3722" spans="1:6" x14ac:dyDescent="0.25">
      <c r="A3722" s="68" t="s">
        <v>103</v>
      </c>
      <c r="B3722" s="69">
        <v>491109687</v>
      </c>
      <c r="C3722" s="68">
        <v>772042970</v>
      </c>
      <c r="D3722" s="69" t="s">
        <v>2708</v>
      </c>
      <c r="E3722" s="65">
        <f>IFERROR(VLOOKUP(C3722,Pivot!A:B,2,0),0)</f>
        <v>0</v>
      </c>
      <c r="F3722" s="65">
        <f>IFERROR(VLOOKUP(C3722,Pivot!A:C,3,0),0)</f>
        <v>0</v>
      </c>
    </row>
    <row r="3723" spans="1:6" x14ac:dyDescent="0.25">
      <c r="A3723" s="68" t="s">
        <v>103</v>
      </c>
      <c r="B3723" s="69">
        <v>491109689</v>
      </c>
      <c r="C3723" s="68">
        <v>772043007</v>
      </c>
      <c r="D3723" s="69" t="s">
        <v>2709</v>
      </c>
      <c r="E3723" s="65">
        <f>IFERROR(VLOOKUP(C3723,Pivot!A:B,2,0),0)</f>
        <v>0</v>
      </c>
      <c r="F3723" s="65">
        <f>IFERROR(VLOOKUP(C3723,Pivot!A:C,3,0),0)</f>
        <v>0</v>
      </c>
    </row>
    <row r="3724" spans="1:6" x14ac:dyDescent="0.25">
      <c r="A3724" s="68" t="s">
        <v>103</v>
      </c>
      <c r="B3724" s="69">
        <v>491109693</v>
      </c>
      <c r="C3724" s="68">
        <v>772085779</v>
      </c>
      <c r="D3724" s="69" t="s">
        <v>2710</v>
      </c>
      <c r="E3724" s="65">
        <f>IFERROR(VLOOKUP(C3724,Pivot!A:B,2,0),0)</f>
        <v>0</v>
      </c>
      <c r="F3724" s="65">
        <f>IFERROR(VLOOKUP(C3724,Pivot!A:C,3,0),0)</f>
        <v>0</v>
      </c>
    </row>
    <row r="3725" spans="1:6" x14ac:dyDescent="0.25">
      <c r="A3725" s="68" t="s">
        <v>103</v>
      </c>
      <c r="B3725" s="69">
        <v>491109697</v>
      </c>
      <c r="C3725" s="68">
        <v>772058216</v>
      </c>
      <c r="D3725" s="69" t="s">
        <v>2711</v>
      </c>
      <c r="E3725" s="65">
        <f>IFERROR(VLOOKUP(C3725,Pivot!A:B,2,0),0)</f>
        <v>0</v>
      </c>
      <c r="F3725" s="65">
        <f>IFERROR(VLOOKUP(C3725,Pivot!A:C,3,0),0)</f>
        <v>0</v>
      </c>
    </row>
    <row r="3726" spans="1:6" x14ac:dyDescent="0.25">
      <c r="A3726" s="68" t="s">
        <v>103</v>
      </c>
      <c r="B3726" s="69">
        <v>491109698</v>
      </c>
      <c r="C3726" s="68">
        <v>772058285</v>
      </c>
      <c r="D3726" s="69" t="s">
        <v>2712</v>
      </c>
      <c r="E3726" s="65">
        <f>IFERROR(VLOOKUP(C3726,Pivot!A:B,2,0),0)</f>
        <v>0</v>
      </c>
      <c r="F3726" s="65">
        <f>IFERROR(VLOOKUP(C3726,Pivot!A:C,3,0),0)</f>
        <v>0</v>
      </c>
    </row>
    <row r="3727" spans="1:6" x14ac:dyDescent="0.25">
      <c r="A3727" s="68" t="s">
        <v>103</v>
      </c>
      <c r="B3727" s="69">
        <v>491109702</v>
      </c>
      <c r="C3727" s="68">
        <v>772059091</v>
      </c>
      <c r="D3727" s="69" t="s">
        <v>2713</v>
      </c>
      <c r="E3727" s="65">
        <f>IFERROR(VLOOKUP(C3727,Pivot!A:B,2,0),0)</f>
        <v>0</v>
      </c>
      <c r="F3727" s="65">
        <f>IFERROR(VLOOKUP(C3727,Pivot!A:C,3,0),0)</f>
        <v>0</v>
      </c>
    </row>
    <row r="3728" spans="1:6" x14ac:dyDescent="0.25">
      <c r="A3728" s="68" t="s">
        <v>103</v>
      </c>
      <c r="B3728" s="69">
        <v>491109703</v>
      </c>
      <c r="C3728" s="68">
        <v>772059138</v>
      </c>
      <c r="D3728" s="69" t="s">
        <v>2714</v>
      </c>
      <c r="E3728" s="65">
        <f>IFERROR(VLOOKUP(C3728,Pivot!A:B,2,0),0)</f>
        <v>0</v>
      </c>
      <c r="F3728" s="65">
        <f>IFERROR(VLOOKUP(C3728,Pivot!A:C,3,0),0)</f>
        <v>0</v>
      </c>
    </row>
    <row r="3729" spans="1:6" x14ac:dyDescent="0.25">
      <c r="A3729" s="68" t="s">
        <v>103</v>
      </c>
      <c r="B3729" s="69">
        <v>491109709</v>
      </c>
      <c r="C3729" s="68">
        <v>772005449</v>
      </c>
      <c r="D3729" s="69" t="s">
        <v>2715</v>
      </c>
      <c r="E3729" s="65">
        <f>IFERROR(VLOOKUP(C3729,Pivot!A:B,2,0),0)</f>
        <v>0</v>
      </c>
      <c r="F3729" s="65">
        <f>IFERROR(VLOOKUP(C3729,Pivot!A:C,3,0),0)</f>
        <v>0</v>
      </c>
    </row>
    <row r="3730" spans="1:6" x14ac:dyDescent="0.25">
      <c r="A3730" s="68" t="s">
        <v>103</v>
      </c>
      <c r="B3730" s="69">
        <v>491109713</v>
      </c>
      <c r="C3730" s="68">
        <v>772037808</v>
      </c>
      <c r="D3730" s="69" t="s">
        <v>2716</v>
      </c>
      <c r="E3730" s="65">
        <f>IFERROR(VLOOKUP(C3730,Pivot!A:B,2,0),0)</f>
        <v>0</v>
      </c>
      <c r="F3730" s="65">
        <f>IFERROR(VLOOKUP(C3730,Pivot!A:C,3,0),0)</f>
        <v>0</v>
      </c>
    </row>
    <row r="3731" spans="1:6" x14ac:dyDescent="0.25">
      <c r="A3731" s="68" t="s">
        <v>103</v>
      </c>
      <c r="B3731" s="69">
        <v>491109723</v>
      </c>
      <c r="C3731" s="68">
        <v>772045704</v>
      </c>
      <c r="D3731" s="69" t="s">
        <v>2717</v>
      </c>
      <c r="E3731" s="65">
        <f>IFERROR(VLOOKUP(C3731,Pivot!A:B,2,0),0)</f>
        <v>0</v>
      </c>
      <c r="F3731" s="65">
        <f>IFERROR(VLOOKUP(C3731,Pivot!A:C,3,0),0)</f>
        <v>0</v>
      </c>
    </row>
    <row r="3732" spans="1:6" x14ac:dyDescent="0.25">
      <c r="A3732" s="68" t="s">
        <v>103</v>
      </c>
      <c r="B3732" s="69">
        <v>491109723</v>
      </c>
      <c r="C3732" s="68">
        <v>772145701</v>
      </c>
      <c r="D3732" s="69" t="s">
        <v>2717</v>
      </c>
      <c r="E3732" s="65">
        <f>IFERROR(VLOOKUP(C3732,Pivot!A:B,2,0),0)</f>
        <v>0</v>
      </c>
      <c r="F3732" s="65">
        <f>IFERROR(VLOOKUP(C3732,Pivot!A:C,3,0),0)</f>
        <v>0</v>
      </c>
    </row>
    <row r="3733" spans="1:6" x14ac:dyDescent="0.25">
      <c r="A3733" s="68" t="s">
        <v>103</v>
      </c>
      <c r="B3733" s="69">
        <v>491109731</v>
      </c>
      <c r="C3733" s="68">
        <v>772007269</v>
      </c>
      <c r="D3733" s="69" t="s">
        <v>2718</v>
      </c>
      <c r="E3733" s="65">
        <f>IFERROR(VLOOKUP(C3733,Pivot!A:B,2,0),0)</f>
        <v>0</v>
      </c>
      <c r="F3733" s="65">
        <f>IFERROR(VLOOKUP(C3733,Pivot!A:C,3,0),0)</f>
        <v>0</v>
      </c>
    </row>
    <row r="3734" spans="1:6" x14ac:dyDescent="0.25">
      <c r="A3734" s="68" t="s">
        <v>103</v>
      </c>
      <c r="B3734" s="69">
        <v>491109731</v>
      </c>
      <c r="C3734" s="68">
        <v>772107266</v>
      </c>
      <c r="D3734" s="69" t="s">
        <v>2718</v>
      </c>
      <c r="E3734" s="65">
        <f>IFERROR(VLOOKUP(C3734,Pivot!A:B,2,0),0)</f>
        <v>0</v>
      </c>
      <c r="F3734" s="65">
        <f>IFERROR(VLOOKUP(C3734,Pivot!A:C,3,0),0)</f>
        <v>0</v>
      </c>
    </row>
    <row r="3735" spans="1:6" x14ac:dyDescent="0.25">
      <c r="A3735" s="68" t="s">
        <v>103</v>
      </c>
      <c r="B3735" s="69">
        <v>491109732</v>
      </c>
      <c r="C3735" s="68">
        <v>772007276</v>
      </c>
      <c r="D3735" s="69" t="s">
        <v>2719</v>
      </c>
      <c r="E3735" s="65">
        <f>IFERROR(VLOOKUP(C3735,Pivot!A:B,2,0),0)</f>
        <v>0</v>
      </c>
      <c r="F3735" s="65">
        <f>IFERROR(VLOOKUP(C3735,Pivot!A:C,3,0),0)</f>
        <v>0</v>
      </c>
    </row>
    <row r="3736" spans="1:6" x14ac:dyDescent="0.25">
      <c r="A3736" s="68" t="s">
        <v>103</v>
      </c>
      <c r="B3736" s="69">
        <v>491109732</v>
      </c>
      <c r="C3736" s="68">
        <v>772107273</v>
      </c>
      <c r="D3736" s="69" t="s">
        <v>2719</v>
      </c>
      <c r="E3736" s="65">
        <f>IFERROR(VLOOKUP(C3736,Pivot!A:B,2,0),0)</f>
        <v>0</v>
      </c>
      <c r="F3736" s="65">
        <f>IFERROR(VLOOKUP(C3736,Pivot!A:C,3,0),0)</f>
        <v>0</v>
      </c>
    </row>
    <row r="3737" spans="1:6" x14ac:dyDescent="0.25">
      <c r="A3737" s="68" t="s">
        <v>103</v>
      </c>
      <c r="B3737" s="69">
        <v>491109734</v>
      </c>
      <c r="C3737" s="68">
        <v>772007306</v>
      </c>
      <c r="D3737" s="69" t="s">
        <v>2720</v>
      </c>
      <c r="E3737" s="65">
        <f>IFERROR(VLOOKUP(C3737,Pivot!A:B,2,0),0)</f>
        <v>0</v>
      </c>
      <c r="F3737" s="65">
        <f>IFERROR(VLOOKUP(C3737,Pivot!A:C,3,0),0)</f>
        <v>0</v>
      </c>
    </row>
    <row r="3738" spans="1:6" x14ac:dyDescent="0.25">
      <c r="A3738" s="68" t="s">
        <v>103</v>
      </c>
      <c r="B3738" s="69">
        <v>491109734</v>
      </c>
      <c r="C3738" s="68">
        <v>772107303</v>
      </c>
      <c r="D3738" s="69" t="s">
        <v>2720</v>
      </c>
      <c r="E3738" s="65">
        <f>IFERROR(VLOOKUP(C3738,Pivot!A:B,2,0),0)</f>
        <v>0</v>
      </c>
      <c r="F3738" s="65">
        <f>IFERROR(VLOOKUP(C3738,Pivot!A:C,3,0),0)</f>
        <v>0</v>
      </c>
    </row>
    <row r="3739" spans="1:6" x14ac:dyDescent="0.25">
      <c r="A3739" s="68" t="s">
        <v>103</v>
      </c>
      <c r="B3739" s="69">
        <v>491109735</v>
      </c>
      <c r="C3739" s="68">
        <v>772007726</v>
      </c>
      <c r="D3739" s="69" t="s">
        <v>2721</v>
      </c>
      <c r="E3739" s="65">
        <f>IFERROR(VLOOKUP(C3739,Pivot!A:B,2,0),0)</f>
        <v>0</v>
      </c>
      <c r="F3739" s="65">
        <f>IFERROR(VLOOKUP(C3739,Pivot!A:C,3,0),0)</f>
        <v>0</v>
      </c>
    </row>
    <row r="3740" spans="1:6" x14ac:dyDescent="0.25">
      <c r="A3740" s="68" t="s">
        <v>103</v>
      </c>
      <c r="B3740" s="69">
        <v>491109746</v>
      </c>
      <c r="C3740" s="68">
        <v>772044028</v>
      </c>
      <c r="D3740" s="69" t="s">
        <v>2722</v>
      </c>
      <c r="E3740" s="65">
        <f>IFERROR(VLOOKUP(C3740,Pivot!A:B,2,0),0)</f>
        <v>0</v>
      </c>
      <c r="F3740" s="65">
        <f>IFERROR(VLOOKUP(C3740,Pivot!A:C,3,0),0)</f>
        <v>0</v>
      </c>
    </row>
    <row r="3741" spans="1:6" x14ac:dyDescent="0.25">
      <c r="A3741" s="68" t="s">
        <v>103</v>
      </c>
      <c r="B3741" s="69">
        <v>491109747</v>
      </c>
      <c r="C3741" s="68">
        <v>772044202</v>
      </c>
      <c r="D3741" s="69" t="s">
        <v>2723</v>
      </c>
      <c r="E3741" s="65">
        <f>IFERROR(VLOOKUP(C3741,Pivot!A:B,2,0),0)</f>
        <v>0</v>
      </c>
      <c r="F3741" s="65">
        <f>IFERROR(VLOOKUP(C3741,Pivot!A:C,3,0),0)</f>
        <v>0</v>
      </c>
    </row>
    <row r="3742" spans="1:6" x14ac:dyDescent="0.25">
      <c r="A3742" s="68" t="s">
        <v>103</v>
      </c>
      <c r="B3742" s="69">
        <v>491110484</v>
      </c>
      <c r="C3742" s="68">
        <v>8901736072984</v>
      </c>
      <c r="D3742" s="69" t="s">
        <v>2724</v>
      </c>
      <c r="E3742" s="65">
        <f>IFERROR(VLOOKUP(C3742,Pivot!A:B,2,0),0)</f>
        <v>0</v>
      </c>
      <c r="F3742" s="65">
        <f>IFERROR(VLOOKUP(C3742,Pivot!A:C,3,0),0)</f>
        <v>0</v>
      </c>
    </row>
    <row r="3743" spans="1:6" x14ac:dyDescent="0.25">
      <c r="A3743" s="68" t="s">
        <v>103</v>
      </c>
      <c r="B3743" s="69">
        <v>491110490</v>
      </c>
      <c r="C3743" s="68">
        <v>8901736073295</v>
      </c>
      <c r="D3743" s="69" t="s">
        <v>2725</v>
      </c>
      <c r="E3743" s="65">
        <f>IFERROR(VLOOKUP(C3743,Pivot!A:B,2,0),0)</f>
        <v>0</v>
      </c>
      <c r="F3743" s="65">
        <f>IFERROR(VLOOKUP(C3743,Pivot!A:C,3,0),0)</f>
        <v>0</v>
      </c>
    </row>
    <row r="3744" spans="1:6" x14ac:dyDescent="0.25">
      <c r="A3744" s="68" t="s">
        <v>103</v>
      </c>
      <c r="B3744" s="69">
        <v>491110496</v>
      </c>
      <c r="C3744" s="68">
        <v>8901736072977</v>
      </c>
      <c r="D3744" s="69" t="s">
        <v>2726</v>
      </c>
      <c r="E3744" s="65">
        <f>IFERROR(VLOOKUP(C3744,Pivot!A:B,2,0),0)</f>
        <v>0</v>
      </c>
      <c r="F3744" s="65">
        <f>IFERROR(VLOOKUP(C3744,Pivot!A:C,3,0),0)</f>
        <v>0</v>
      </c>
    </row>
    <row r="3745" spans="1:6" x14ac:dyDescent="0.25">
      <c r="A3745" s="68" t="s">
        <v>103</v>
      </c>
      <c r="B3745" s="69">
        <v>491110527</v>
      </c>
      <c r="C3745" s="68">
        <v>8904114980161</v>
      </c>
      <c r="D3745" s="69" t="s">
        <v>2727</v>
      </c>
      <c r="E3745" s="65">
        <f>IFERROR(VLOOKUP(C3745,Pivot!A:B,2,0),0)</f>
        <v>0</v>
      </c>
      <c r="F3745" s="65">
        <f>IFERROR(VLOOKUP(C3745,Pivot!A:C,3,0),0)</f>
        <v>0</v>
      </c>
    </row>
    <row r="3746" spans="1:6" x14ac:dyDescent="0.25">
      <c r="A3746" s="68" t="s">
        <v>103</v>
      </c>
      <c r="B3746" s="69">
        <v>491110554</v>
      </c>
      <c r="C3746" s="68">
        <v>5011863301543</v>
      </c>
      <c r="D3746" s="69" t="s">
        <v>2728</v>
      </c>
      <c r="E3746" s="65">
        <f>IFERROR(VLOOKUP(C3746,Pivot!A:B,2,0),0)</f>
        <v>0</v>
      </c>
      <c r="F3746" s="65">
        <f>IFERROR(VLOOKUP(C3746,Pivot!A:C,3,0),0)</f>
        <v>0</v>
      </c>
    </row>
    <row r="3747" spans="1:6" x14ac:dyDescent="0.25">
      <c r="A3747" s="68" t="s">
        <v>103</v>
      </c>
      <c r="B3747" s="69">
        <v>491110563</v>
      </c>
      <c r="C3747" s="68">
        <v>630509658725</v>
      </c>
      <c r="D3747" s="69" t="s">
        <v>2729</v>
      </c>
      <c r="E3747" s="65">
        <f>IFERROR(VLOOKUP(C3747,Pivot!A:B,2,0),0)</f>
        <v>0</v>
      </c>
      <c r="F3747" s="65">
        <f>IFERROR(VLOOKUP(C3747,Pivot!A:C,3,0),0)</f>
        <v>0</v>
      </c>
    </row>
    <row r="3748" spans="1:6" x14ac:dyDescent="0.25">
      <c r="A3748" s="68" t="s">
        <v>103</v>
      </c>
      <c r="B3748" s="69">
        <v>491110563</v>
      </c>
      <c r="C3748" s="68">
        <v>653569861942</v>
      </c>
      <c r="D3748" s="69" t="s">
        <v>2729</v>
      </c>
      <c r="E3748" s="65">
        <f>IFERROR(VLOOKUP(C3748,Pivot!A:B,2,0),0)</f>
        <v>0</v>
      </c>
      <c r="F3748" s="65">
        <f>IFERROR(VLOOKUP(C3748,Pivot!A:C,3,0),0)</f>
        <v>0</v>
      </c>
    </row>
    <row r="3749" spans="1:6" x14ac:dyDescent="0.25">
      <c r="A3749" s="68" t="s">
        <v>103</v>
      </c>
      <c r="B3749" s="69">
        <v>491110563</v>
      </c>
      <c r="C3749" s="68">
        <v>653569892045</v>
      </c>
      <c r="D3749" s="69" t="s">
        <v>2729</v>
      </c>
      <c r="E3749" s="65">
        <f>IFERROR(VLOOKUP(C3749,Pivot!A:B,2,0),0)</f>
        <v>0</v>
      </c>
      <c r="F3749" s="65">
        <f>IFERROR(VLOOKUP(C3749,Pivot!A:C,3,0),0)</f>
        <v>0</v>
      </c>
    </row>
    <row r="3750" spans="1:6" x14ac:dyDescent="0.25">
      <c r="A3750" s="68" t="s">
        <v>103</v>
      </c>
      <c r="B3750" s="69">
        <v>491110566</v>
      </c>
      <c r="C3750" s="68">
        <v>653569887300</v>
      </c>
      <c r="D3750" s="69" t="s">
        <v>2730</v>
      </c>
      <c r="E3750" s="65">
        <f>IFERROR(VLOOKUP(C3750,Pivot!A:B,2,0),0)</f>
        <v>0</v>
      </c>
      <c r="F3750" s="65">
        <f>IFERROR(VLOOKUP(C3750,Pivot!A:C,3,0),0)</f>
        <v>0</v>
      </c>
    </row>
    <row r="3751" spans="1:6" x14ac:dyDescent="0.25">
      <c r="A3751" s="68" t="s">
        <v>103</v>
      </c>
      <c r="B3751" s="69">
        <v>491110568</v>
      </c>
      <c r="C3751" s="68">
        <v>4904810474692</v>
      </c>
      <c r="D3751" s="69" t="s">
        <v>2731</v>
      </c>
      <c r="E3751" s="65">
        <f>IFERROR(VLOOKUP(C3751,Pivot!A:B,2,0),0)</f>
        <v>0</v>
      </c>
      <c r="F3751" s="65">
        <f>IFERROR(VLOOKUP(C3751,Pivot!A:C,3,0),0)</f>
        <v>0</v>
      </c>
    </row>
    <row r="3752" spans="1:6" x14ac:dyDescent="0.25">
      <c r="A3752" s="68" t="s">
        <v>103</v>
      </c>
      <c r="B3752" s="69">
        <v>491110626</v>
      </c>
      <c r="C3752" s="68">
        <v>491110626</v>
      </c>
      <c r="D3752" s="69" t="s">
        <v>2732</v>
      </c>
      <c r="E3752" s="65">
        <f>IFERROR(VLOOKUP(C3752,Pivot!A:B,2,0),0)</f>
        <v>0</v>
      </c>
      <c r="F3752" s="65">
        <f>IFERROR(VLOOKUP(C3752,Pivot!A:C,3,0),0)</f>
        <v>0</v>
      </c>
    </row>
    <row r="3753" spans="1:6" x14ac:dyDescent="0.25">
      <c r="A3753" s="68" t="s">
        <v>103</v>
      </c>
      <c r="B3753" s="69">
        <v>491110626</v>
      </c>
      <c r="C3753" s="68">
        <v>8907951003505</v>
      </c>
      <c r="D3753" s="69" t="s">
        <v>2732</v>
      </c>
      <c r="E3753" s="65">
        <f>IFERROR(VLOOKUP(C3753,Pivot!A:B,2,0),0)</f>
        <v>0</v>
      </c>
      <c r="F3753" s="65">
        <f>IFERROR(VLOOKUP(C3753,Pivot!A:C,3,0),0)</f>
        <v>0</v>
      </c>
    </row>
    <row r="3754" spans="1:6" x14ac:dyDescent="0.25">
      <c r="A3754" s="68" t="s">
        <v>103</v>
      </c>
      <c r="B3754" s="69">
        <v>491110652</v>
      </c>
      <c r="C3754" s="68">
        <v>491110652</v>
      </c>
      <c r="D3754" s="69" t="s">
        <v>2733</v>
      </c>
      <c r="E3754" s="65">
        <f>IFERROR(VLOOKUP(C3754,Pivot!A:B,2,0),0)</f>
        <v>0</v>
      </c>
      <c r="F3754" s="65">
        <f>IFERROR(VLOOKUP(C3754,Pivot!A:C,3,0),0)</f>
        <v>0</v>
      </c>
    </row>
    <row r="3755" spans="1:6" x14ac:dyDescent="0.25">
      <c r="A3755" s="68" t="s">
        <v>103</v>
      </c>
      <c r="B3755" s="69">
        <v>491111067</v>
      </c>
      <c r="C3755" s="68">
        <v>491111067</v>
      </c>
      <c r="D3755" s="69" t="s">
        <v>2734</v>
      </c>
      <c r="E3755" s="65">
        <f>IFERROR(VLOOKUP(C3755,Pivot!A:B,2,0),0)</f>
        <v>0</v>
      </c>
      <c r="F3755" s="65">
        <f>IFERROR(VLOOKUP(C3755,Pivot!A:C,3,0),0)</f>
        <v>0</v>
      </c>
    </row>
    <row r="3756" spans="1:6" x14ac:dyDescent="0.25">
      <c r="A3756" s="68" t="s">
        <v>103</v>
      </c>
      <c r="B3756" s="69">
        <v>491111081</v>
      </c>
      <c r="C3756" s="68">
        <v>491111081</v>
      </c>
      <c r="D3756" s="69" t="s">
        <v>2735</v>
      </c>
      <c r="E3756" s="65">
        <f>IFERROR(VLOOKUP(C3756,Pivot!A:B,2,0),0)</f>
        <v>0</v>
      </c>
      <c r="F3756" s="65">
        <f>IFERROR(VLOOKUP(C3756,Pivot!A:C,3,0),0)</f>
        <v>0</v>
      </c>
    </row>
    <row r="3757" spans="1:6" x14ac:dyDescent="0.25">
      <c r="A3757" s="68" t="s">
        <v>103</v>
      </c>
      <c r="B3757" s="69">
        <v>491111135</v>
      </c>
      <c r="C3757" s="68">
        <v>830395025360</v>
      </c>
      <c r="D3757" s="69" t="s">
        <v>2736</v>
      </c>
      <c r="E3757" s="65">
        <f>IFERROR(VLOOKUP(C3757,Pivot!A:B,2,0),0)</f>
        <v>0</v>
      </c>
      <c r="F3757" s="65">
        <f>IFERROR(VLOOKUP(C3757,Pivot!A:C,3,0),0)</f>
        <v>0</v>
      </c>
    </row>
    <row r="3758" spans="1:6" x14ac:dyDescent="0.25">
      <c r="A3758" s="68" t="s">
        <v>103</v>
      </c>
      <c r="B3758" s="69">
        <v>491111150</v>
      </c>
      <c r="C3758" s="68">
        <v>630996835159</v>
      </c>
      <c r="D3758" s="69" t="s">
        <v>2737</v>
      </c>
      <c r="E3758" s="65">
        <f>IFERROR(VLOOKUP(C3758,Pivot!A:B,2,0),0)</f>
        <v>0</v>
      </c>
      <c r="F3758" s="65">
        <f>IFERROR(VLOOKUP(C3758,Pivot!A:C,3,0),0)</f>
        <v>0</v>
      </c>
    </row>
    <row r="3759" spans="1:6" x14ac:dyDescent="0.25">
      <c r="A3759" s="68" t="s">
        <v>103</v>
      </c>
      <c r="B3759" s="69">
        <v>491111173</v>
      </c>
      <c r="C3759" s="68">
        <v>8904027146685</v>
      </c>
      <c r="D3759" s="69" t="s">
        <v>2738</v>
      </c>
      <c r="E3759" s="65">
        <f>IFERROR(VLOOKUP(C3759,Pivot!A:B,2,0),0)</f>
        <v>0</v>
      </c>
      <c r="F3759" s="65">
        <f>IFERROR(VLOOKUP(C3759,Pivot!A:C,3,0),0)</f>
        <v>0</v>
      </c>
    </row>
    <row r="3760" spans="1:6" x14ac:dyDescent="0.25">
      <c r="A3760" s="68" t="s">
        <v>103</v>
      </c>
      <c r="B3760" s="69">
        <v>491111173</v>
      </c>
      <c r="C3760" s="68">
        <v>8904027185592</v>
      </c>
      <c r="D3760" s="69" t="s">
        <v>2738</v>
      </c>
      <c r="E3760" s="65">
        <f>IFERROR(VLOOKUP(C3760,Pivot!A:B,2,0),0)</f>
        <v>0</v>
      </c>
      <c r="F3760" s="65">
        <f>IFERROR(VLOOKUP(C3760,Pivot!A:C,3,0),0)</f>
        <v>0</v>
      </c>
    </row>
    <row r="3761" spans="1:6" x14ac:dyDescent="0.25">
      <c r="A3761" s="68" t="s">
        <v>103</v>
      </c>
      <c r="B3761" s="69">
        <v>491111184</v>
      </c>
      <c r="C3761" s="68">
        <v>5702015125079</v>
      </c>
      <c r="D3761" s="69" t="s">
        <v>2739</v>
      </c>
      <c r="E3761" s="65">
        <f>IFERROR(VLOOKUP(C3761,Pivot!A:B,2,0),0)</f>
        <v>0</v>
      </c>
      <c r="F3761" s="65">
        <f>IFERROR(VLOOKUP(C3761,Pivot!A:C,3,0),0)</f>
        <v>0</v>
      </c>
    </row>
    <row r="3762" spans="1:6" x14ac:dyDescent="0.25">
      <c r="A3762" s="68" t="s">
        <v>103</v>
      </c>
      <c r="B3762" s="69">
        <v>491111199</v>
      </c>
      <c r="C3762" s="68">
        <v>5702015120890</v>
      </c>
      <c r="D3762" s="69" t="s">
        <v>2740</v>
      </c>
      <c r="E3762" s="65">
        <f>IFERROR(VLOOKUP(C3762,Pivot!A:B,2,0),0)</f>
        <v>0</v>
      </c>
      <c r="F3762" s="65">
        <f>IFERROR(VLOOKUP(C3762,Pivot!A:C,3,0),0)</f>
        <v>0</v>
      </c>
    </row>
    <row r="3763" spans="1:6" x14ac:dyDescent="0.25">
      <c r="A3763" s="68" t="s">
        <v>103</v>
      </c>
      <c r="B3763" s="69">
        <v>491111200</v>
      </c>
      <c r="C3763" s="68">
        <v>5702015125307</v>
      </c>
      <c r="D3763" s="69" t="s">
        <v>2741</v>
      </c>
      <c r="E3763" s="65">
        <f>IFERROR(VLOOKUP(C3763,Pivot!A:B,2,0),0)</f>
        <v>0</v>
      </c>
      <c r="F3763" s="65">
        <f>IFERROR(VLOOKUP(C3763,Pivot!A:C,3,0),0)</f>
        <v>0</v>
      </c>
    </row>
    <row r="3764" spans="1:6" x14ac:dyDescent="0.25">
      <c r="A3764" s="68" t="s">
        <v>103</v>
      </c>
      <c r="B3764" s="69">
        <v>491113013</v>
      </c>
      <c r="C3764" s="68">
        <v>491113013</v>
      </c>
      <c r="D3764" s="69" t="s">
        <v>2742</v>
      </c>
      <c r="E3764" s="65">
        <f>IFERROR(VLOOKUP(C3764,Pivot!A:B,2,0),0)</f>
        <v>0</v>
      </c>
      <c r="F3764" s="65">
        <f>IFERROR(VLOOKUP(C3764,Pivot!A:C,3,0),0)</f>
        <v>0</v>
      </c>
    </row>
    <row r="3765" spans="1:6" x14ac:dyDescent="0.25">
      <c r="A3765" s="68" t="s">
        <v>103</v>
      </c>
      <c r="B3765" s="69">
        <v>491115100</v>
      </c>
      <c r="C3765" s="68">
        <v>5702015124454</v>
      </c>
      <c r="D3765" s="69" t="s">
        <v>2743</v>
      </c>
      <c r="E3765" s="65">
        <f>IFERROR(VLOOKUP(C3765,Pivot!A:B,2,0),0)</f>
        <v>0</v>
      </c>
      <c r="F3765" s="65">
        <f>IFERROR(VLOOKUP(C3765,Pivot!A:C,3,0),0)</f>
        <v>0</v>
      </c>
    </row>
    <row r="3766" spans="1:6" x14ac:dyDescent="0.25">
      <c r="A3766" s="68" t="s">
        <v>103</v>
      </c>
      <c r="B3766" s="69">
        <v>491115157</v>
      </c>
      <c r="C3766" s="68">
        <v>491115157</v>
      </c>
      <c r="D3766" s="69" t="s">
        <v>2744</v>
      </c>
      <c r="E3766" s="65">
        <f>IFERROR(VLOOKUP(C3766,Pivot!A:B,2,0),0)</f>
        <v>0</v>
      </c>
      <c r="F3766" s="65">
        <f>IFERROR(VLOOKUP(C3766,Pivot!A:C,3,0),0)</f>
        <v>0</v>
      </c>
    </row>
    <row r="3767" spans="1:6" x14ac:dyDescent="0.25">
      <c r="A3767" s="68" t="s">
        <v>103</v>
      </c>
      <c r="B3767" s="69">
        <v>491115175</v>
      </c>
      <c r="C3767" s="68">
        <v>8903568454952</v>
      </c>
      <c r="D3767" s="69" t="s">
        <v>2745</v>
      </c>
      <c r="E3767" s="65">
        <f>IFERROR(VLOOKUP(C3767,Pivot!A:B,2,0),0)</f>
        <v>0</v>
      </c>
      <c r="F3767" s="65">
        <f>IFERROR(VLOOKUP(C3767,Pivot!A:C,3,0),0)</f>
        <v>0</v>
      </c>
    </row>
    <row r="3768" spans="1:6" x14ac:dyDescent="0.25">
      <c r="A3768" s="68" t="s">
        <v>103</v>
      </c>
      <c r="B3768" s="69">
        <v>491115258</v>
      </c>
      <c r="C3768" s="68">
        <v>43377200116</v>
      </c>
      <c r="D3768" s="69" t="s">
        <v>2746</v>
      </c>
      <c r="E3768" s="65">
        <f>IFERROR(VLOOKUP(C3768,Pivot!A:B,2,0),0)</f>
        <v>0</v>
      </c>
      <c r="F3768" s="65">
        <f>IFERROR(VLOOKUP(C3768,Pivot!A:C,3,0),0)</f>
        <v>0</v>
      </c>
    </row>
    <row r="3769" spans="1:6" x14ac:dyDescent="0.25">
      <c r="A3769" s="68" t="s">
        <v>103</v>
      </c>
      <c r="B3769" s="69">
        <v>491115258</v>
      </c>
      <c r="C3769" s="68">
        <v>8906046940770</v>
      </c>
      <c r="D3769" s="69" t="s">
        <v>2746</v>
      </c>
      <c r="E3769" s="65">
        <f>IFERROR(VLOOKUP(C3769,Pivot!A:B,2,0),0)</f>
        <v>0</v>
      </c>
      <c r="F3769" s="65">
        <f>IFERROR(VLOOKUP(C3769,Pivot!A:C,3,0),0)</f>
        <v>0</v>
      </c>
    </row>
    <row r="3770" spans="1:6" x14ac:dyDescent="0.25">
      <c r="A3770" s="68" t="s">
        <v>103</v>
      </c>
      <c r="B3770" s="69">
        <v>491115259</v>
      </c>
      <c r="C3770" s="68">
        <v>43377200130</v>
      </c>
      <c r="D3770" s="69" t="s">
        <v>2747</v>
      </c>
      <c r="E3770" s="65">
        <f>IFERROR(VLOOKUP(C3770,Pivot!A:B,2,0),0)</f>
        <v>0</v>
      </c>
      <c r="F3770" s="65">
        <f>IFERROR(VLOOKUP(C3770,Pivot!A:C,3,0),0)</f>
        <v>0</v>
      </c>
    </row>
    <row r="3771" spans="1:6" x14ac:dyDescent="0.25">
      <c r="A3771" s="68" t="s">
        <v>103</v>
      </c>
      <c r="B3771" s="69">
        <v>491115259</v>
      </c>
      <c r="C3771" s="68">
        <v>8906046940787</v>
      </c>
      <c r="D3771" s="69" t="s">
        <v>2747</v>
      </c>
      <c r="E3771" s="65">
        <f>IFERROR(VLOOKUP(C3771,Pivot!A:B,2,0),0)</f>
        <v>0</v>
      </c>
      <c r="F3771" s="65">
        <f>IFERROR(VLOOKUP(C3771,Pivot!A:C,3,0),0)</f>
        <v>0</v>
      </c>
    </row>
    <row r="3772" spans="1:6" x14ac:dyDescent="0.25">
      <c r="A3772" s="68" t="s">
        <v>103</v>
      </c>
      <c r="B3772" s="69">
        <v>491115260</v>
      </c>
      <c r="C3772" s="68">
        <v>43377200147</v>
      </c>
      <c r="D3772" s="69" t="s">
        <v>2748</v>
      </c>
      <c r="E3772" s="65">
        <f>IFERROR(VLOOKUP(C3772,Pivot!A:B,2,0),0)</f>
        <v>0</v>
      </c>
      <c r="F3772" s="65">
        <f>IFERROR(VLOOKUP(C3772,Pivot!A:C,3,0),0)</f>
        <v>0</v>
      </c>
    </row>
    <row r="3773" spans="1:6" x14ac:dyDescent="0.25">
      <c r="A3773" s="68" t="s">
        <v>103</v>
      </c>
      <c r="B3773" s="69">
        <v>491115260</v>
      </c>
      <c r="C3773" s="68">
        <v>8906046940794</v>
      </c>
      <c r="D3773" s="69" t="s">
        <v>2748</v>
      </c>
      <c r="E3773" s="65">
        <f>IFERROR(VLOOKUP(C3773,Pivot!A:B,2,0),0)</f>
        <v>0</v>
      </c>
      <c r="F3773" s="65">
        <f>IFERROR(VLOOKUP(C3773,Pivot!A:C,3,0),0)</f>
        <v>0</v>
      </c>
    </row>
    <row r="3774" spans="1:6" x14ac:dyDescent="0.25">
      <c r="A3774" s="68" t="s">
        <v>103</v>
      </c>
      <c r="B3774" s="69">
        <v>491115261</v>
      </c>
      <c r="C3774" s="68">
        <v>43377200154</v>
      </c>
      <c r="D3774" s="69" t="s">
        <v>2749</v>
      </c>
      <c r="E3774" s="65">
        <f>IFERROR(VLOOKUP(C3774,Pivot!A:B,2,0),0)</f>
        <v>0</v>
      </c>
      <c r="F3774" s="65">
        <f>IFERROR(VLOOKUP(C3774,Pivot!A:C,3,0),0)</f>
        <v>0</v>
      </c>
    </row>
    <row r="3775" spans="1:6" x14ac:dyDescent="0.25">
      <c r="A3775" s="68" t="s">
        <v>103</v>
      </c>
      <c r="B3775" s="69">
        <v>491115261</v>
      </c>
      <c r="C3775" s="68">
        <v>8906046940800</v>
      </c>
      <c r="D3775" s="69" t="s">
        <v>2749</v>
      </c>
      <c r="E3775" s="65">
        <f>IFERROR(VLOOKUP(C3775,Pivot!A:B,2,0),0)</f>
        <v>0</v>
      </c>
      <c r="F3775" s="65">
        <f>IFERROR(VLOOKUP(C3775,Pivot!A:C,3,0),0)</f>
        <v>0</v>
      </c>
    </row>
    <row r="3776" spans="1:6" x14ac:dyDescent="0.25">
      <c r="A3776" s="68" t="s">
        <v>103</v>
      </c>
      <c r="B3776" s="69">
        <v>491115262</v>
      </c>
      <c r="C3776" s="68">
        <v>43377200178</v>
      </c>
      <c r="D3776" s="69" t="s">
        <v>2750</v>
      </c>
      <c r="E3776" s="65">
        <f>IFERROR(VLOOKUP(C3776,Pivot!A:B,2,0),0)</f>
        <v>0</v>
      </c>
      <c r="F3776" s="65">
        <f>IFERROR(VLOOKUP(C3776,Pivot!A:C,3,0),0)</f>
        <v>0</v>
      </c>
    </row>
    <row r="3777" spans="1:6" x14ac:dyDescent="0.25">
      <c r="A3777" s="68" t="s">
        <v>103</v>
      </c>
      <c r="B3777" s="69">
        <v>491115262</v>
      </c>
      <c r="C3777" s="68">
        <v>8906046940817</v>
      </c>
      <c r="D3777" s="69" t="s">
        <v>2750</v>
      </c>
      <c r="E3777" s="65">
        <f>IFERROR(VLOOKUP(C3777,Pivot!A:B,2,0),0)</f>
        <v>0</v>
      </c>
      <c r="F3777" s="65">
        <f>IFERROR(VLOOKUP(C3777,Pivot!A:C,3,0),0)</f>
        <v>0</v>
      </c>
    </row>
    <row r="3778" spans="1:6" x14ac:dyDescent="0.25">
      <c r="A3778" s="68" t="s">
        <v>103</v>
      </c>
      <c r="B3778" s="69">
        <v>491115263</v>
      </c>
      <c r="C3778" s="68">
        <v>43377197430</v>
      </c>
      <c r="D3778" s="69" t="s">
        <v>2751</v>
      </c>
      <c r="E3778" s="65">
        <f>IFERROR(VLOOKUP(C3778,Pivot!A:B,2,0),0)</f>
        <v>0</v>
      </c>
      <c r="F3778" s="65">
        <f>IFERROR(VLOOKUP(C3778,Pivot!A:C,3,0),0)</f>
        <v>0</v>
      </c>
    </row>
    <row r="3779" spans="1:6" x14ac:dyDescent="0.25">
      <c r="A3779" s="68" t="s">
        <v>103</v>
      </c>
      <c r="B3779" s="69">
        <v>491115263</v>
      </c>
      <c r="C3779" s="68">
        <v>8906046940824</v>
      </c>
      <c r="D3779" s="69" t="s">
        <v>2751</v>
      </c>
      <c r="E3779" s="65">
        <f>IFERROR(VLOOKUP(C3779,Pivot!A:B,2,0),0)</f>
        <v>0</v>
      </c>
      <c r="F3779" s="65">
        <f>IFERROR(VLOOKUP(C3779,Pivot!A:C,3,0),0)</f>
        <v>0</v>
      </c>
    </row>
    <row r="3780" spans="1:6" x14ac:dyDescent="0.25">
      <c r="A3780" s="68" t="s">
        <v>103</v>
      </c>
      <c r="B3780" s="69">
        <v>491115264</v>
      </c>
      <c r="C3780" s="68">
        <v>43377197454</v>
      </c>
      <c r="D3780" s="69" t="s">
        <v>2752</v>
      </c>
      <c r="E3780" s="65">
        <f>IFERROR(VLOOKUP(C3780,Pivot!A:B,2,0),0)</f>
        <v>0</v>
      </c>
      <c r="F3780" s="65">
        <f>IFERROR(VLOOKUP(C3780,Pivot!A:C,3,0),0)</f>
        <v>0</v>
      </c>
    </row>
    <row r="3781" spans="1:6" x14ac:dyDescent="0.25">
      <c r="A3781" s="68" t="s">
        <v>103</v>
      </c>
      <c r="B3781" s="69">
        <v>491115264</v>
      </c>
      <c r="C3781" s="68">
        <v>8906046940831</v>
      </c>
      <c r="D3781" s="69" t="s">
        <v>2752</v>
      </c>
      <c r="E3781" s="65">
        <f>IFERROR(VLOOKUP(C3781,Pivot!A:B,2,0),0)</f>
        <v>0</v>
      </c>
      <c r="F3781" s="65">
        <f>IFERROR(VLOOKUP(C3781,Pivot!A:C,3,0),0)</f>
        <v>0</v>
      </c>
    </row>
    <row r="3782" spans="1:6" x14ac:dyDescent="0.25">
      <c r="A3782" s="68" t="s">
        <v>103</v>
      </c>
      <c r="B3782" s="69">
        <v>491115267</v>
      </c>
      <c r="C3782" s="68">
        <v>8006529265168</v>
      </c>
      <c r="D3782" s="69" t="s">
        <v>2753</v>
      </c>
      <c r="E3782" s="65">
        <f>IFERROR(VLOOKUP(C3782,Pivot!A:B,2,0),0)</f>
        <v>0</v>
      </c>
      <c r="F3782" s="65">
        <f>IFERROR(VLOOKUP(C3782,Pivot!A:C,3,0),0)</f>
        <v>0</v>
      </c>
    </row>
    <row r="3783" spans="1:6" x14ac:dyDescent="0.25">
      <c r="A3783" s="68" t="s">
        <v>103</v>
      </c>
      <c r="B3783" s="69">
        <v>491115278</v>
      </c>
      <c r="C3783" s="68">
        <v>8006529298852</v>
      </c>
      <c r="D3783" s="69" t="s">
        <v>2754</v>
      </c>
      <c r="E3783" s="65">
        <f>IFERROR(VLOOKUP(C3783,Pivot!A:B,2,0),0)</f>
        <v>0</v>
      </c>
      <c r="F3783" s="65">
        <f>IFERROR(VLOOKUP(C3783,Pivot!A:C,3,0),0)</f>
        <v>0</v>
      </c>
    </row>
    <row r="3784" spans="1:6" x14ac:dyDescent="0.25">
      <c r="A3784" s="68" t="s">
        <v>103</v>
      </c>
      <c r="B3784" s="69">
        <v>491115280</v>
      </c>
      <c r="C3784" s="68">
        <v>8006529298876</v>
      </c>
      <c r="D3784" s="69" t="s">
        <v>2755</v>
      </c>
      <c r="E3784" s="65">
        <f>IFERROR(VLOOKUP(C3784,Pivot!A:B,2,0),0)</f>
        <v>0</v>
      </c>
      <c r="F3784" s="65">
        <f>IFERROR(VLOOKUP(C3784,Pivot!A:C,3,0),0)</f>
        <v>0</v>
      </c>
    </row>
    <row r="3785" spans="1:6" x14ac:dyDescent="0.25">
      <c r="A3785" s="68" t="s">
        <v>103</v>
      </c>
      <c r="B3785" s="69">
        <v>491115288</v>
      </c>
      <c r="C3785" s="68">
        <v>6290210070021</v>
      </c>
      <c r="D3785" s="69" t="s">
        <v>2756</v>
      </c>
      <c r="E3785" s="65">
        <f>IFERROR(VLOOKUP(C3785,Pivot!A:B,2,0),0)</f>
        <v>0</v>
      </c>
      <c r="F3785" s="65">
        <f>IFERROR(VLOOKUP(C3785,Pivot!A:C,3,0),0)</f>
        <v>0</v>
      </c>
    </row>
    <row r="3786" spans="1:6" x14ac:dyDescent="0.25">
      <c r="A3786" s="68" t="s">
        <v>103</v>
      </c>
      <c r="B3786" s="69">
        <v>491115289</v>
      </c>
      <c r="C3786" s="68">
        <v>6290210070038</v>
      </c>
      <c r="D3786" s="69" t="s">
        <v>2757</v>
      </c>
      <c r="E3786" s="65">
        <f>IFERROR(VLOOKUP(C3786,Pivot!A:B,2,0),0)</f>
        <v>0</v>
      </c>
      <c r="F3786" s="65">
        <f>IFERROR(VLOOKUP(C3786,Pivot!A:C,3,0),0)</f>
        <v>0</v>
      </c>
    </row>
    <row r="3787" spans="1:6" x14ac:dyDescent="0.25">
      <c r="A3787" s="68" t="s">
        <v>103</v>
      </c>
      <c r="B3787" s="69">
        <v>491115291</v>
      </c>
      <c r="C3787" s="68">
        <v>6290210070052</v>
      </c>
      <c r="D3787" s="69" t="s">
        <v>2758</v>
      </c>
      <c r="E3787" s="65">
        <f>IFERROR(VLOOKUP(C3787,Pivot!A:B,2,0),0)</f>
        <v>0</v>
      </c>
      <c r="F3787" s="65">
        <f>IFERROR(VLOOKUP(C3787,Pivot!A:C,3,0),0)</f>
        <v>0</v>
      </c>
    </row>
    <row r="3788" spans="1:6" x14ac:dyDescent="0.25">
      <c r="A3788" s="68" t="s">
        <v>103</v>
      </c>
      <c r="B3788" s="69">
        <v>491115299</v>
      </c>
      <c r="C3788" s="68">
        <v>8904027134415</v>
      </c>
      <c r="D3788" s="69" t="s">
        <v>2759</v>
      </c>
      <c r="E3788" s="65">
        <f>IFERROR(VLOOKUP(C3788,Pivot!A:B,2,0),0)</f>
        <v>0</v>
      </c>
      <c r="F3788" s="65">
        <f>IFERROR(VLOOKUP(C3788,Pivot!A:C,3,0),0)</f>
        <v>0</v>
      </c>
    </row>
    <row r="3789" spans="1:6" x14ac:dyDescent="0.25">
      <c r="A3789" s="68" t="s">
        <v>103</v>
      </c>
      <c r="B3789" s="69">
        <v>491115299</v>
      </c>
      <c r="C3789" s="68">
        <v>8904027144339</v>
      </c>
      <c r="D3789" s="69" t="s">
        <v>2759</v>
      </c>
      <c r="E3789" s="65">
        <f>IFERROR(VLOOKUP(C3789,Pivot!A:B,2,0),0)</f>
        <v>0</v>
      </c>
      <c r="F3789" s="65">
        <f>IFERROR(VLOOKUP(C3789,Pivot!A:C,3,0),0)</f>
        <v>0</v>
      </c>
    </row>
    <row r="3790" spans="1:6" x14ac:dyDescent="0.25">
      <c r="A3790" s="68" t="s">
        <v>103</v>
      </c>
      <c r="B3790" s="69">
        <v>491115307</v>
      </c>
      <c r="C3790" s="68">
        <v>4006592442286</v>
      </c>
      <c r="D3790" s="69" t="s">
        <v>2760</v>
      </c>
      <c r="E3790" s="65">
        <f>IFERROR(VLOOKUP(C3790,Pivot!A:B,2,0),0)</f>
        <v>0</v>
      </c>
      <c r="F3790" s="65">
        <f>IFERROR(VLOOKUP(C3790,Pivot!A:C,3,0),0)</f>
        <v>0</v>
      </c>
    </row>
    <row r="3791" spans="1:6" x14ac:dyDescent="0.25">
      <c r="A3791" s="68" t="s">
        <v>103</v>
      </c>
      <c r="B3791" s="69">
        <v>491115310</v>
      </c>
      <c r="C3791" s="68">
        <v>4006592457303</v>
      </c>
      <c r="D3791" s="69" t="s">
        <v>2761</v>
      </c>
      <c r="E3791" s="65">
        <f>IFERROR(VLOOKUP(C3791,Pivot!A:B,2,0),0)</f>
        <v>0</v>
      </c>
      <c r="F3791" s="65">
        <f>IFERROR(VLOOKUP(C3791,Pivot!A:C,3,0),0)</f>
        <v>0</v>
      </c>
    </row>
    <row r="3792" spans="1:6" x14ac:dyDescent="0.25">
      <c r="A3792" s="68" t="s">
        <v>103</v>
      </c>
      <c r="B3792" s="69">
        <v>491115314</v>
      </c>
      <c r="C3792" s="68">
        <v>4006592454784</v>
      </c>
      <c r="D3792" s="69" t="s">
        <v>2762</v>
      </c>
      <c r="E3792" s="65">
        <f>IFERROR(VLOOKUP(C3792,Pivot!A:B,2,0),0)</f>
        <v>0</v>
      </c>
      <c r="F3792" s="65">
        <f>IFERROR(VLOOKUP(C3792,Pivot!A:C,3,0),0)</f>
        <v>0</v>
      </c>
    </row>
    <row r="3793" spans="1:6" x14ac:dyDescent="0.25">
      <c r="A3793" s="68" t="s">
        <v>103</v>
      </c>
      <c r="B3793" s="69">
        <v>491115316</v>
      </c>
      <c r="C3793" s="68">
        <v>4006592418793</v>
      </c>
      <c r="D3793" s="69" t="s">
        <v>2763</v>
      </c>
      <c r="E3793" s="65">
        <f>IFERROR(VLOOKUP(C3793,Pivot!A:B,2,0),0)</f>
        <v>0</v>
      </c>
      <c r="F3793" s="65">
        <f>IFERROR(VLOOKUP(C3793,Pivot!A:C,3,0),0)</f>
        <v>0</v>
      </c>
    </row>
    <row r="3794" spans="1:6" x14ac:dyDescent="0.25">
      <c r="A3794" s="68" t="s">
        <v>103</v>
      </c>
      <c r="B3794" s="69">
        <v>491115323</v>
      </c>
      <c r="C3794" s="68">
        <v>4006592443023</v>
      </c>
      <c r="D3794" s="69" t="s">
        <v>2764</v>
      </c>
      <c r="E3794" s="65">
        <f>IFERROR(VLOOKUP(C3794,Pivot!A:B,2,0),0)</f>
        <v>0</v>
      </c>
      <c r="F3794" s="65">
        <f>IFERROR(VLOOKUP(C3794,Pivot!A:C,3,0),0)</f>
        <v>0</v>
      </c>
    </row>
    <row r="3795" spans="1:6" x14ac:dyDescent="0.25">
      <c r="A3795" s="68" t="s">
        <v>103</v>
      </c>
      <c r="B3795" s="69">
        <v>491115326</v>
      </c>
      <c r="C3795" s="68">
        <v>4006592475567</v>
      </c>
      <c r="D3795" s="69" t="s">
        <v>2765</v>
      </c>
      <c r="E3795" s="65">
        <f>IFERROR(VLOOKUP(C3795,Pivot!A:B,2,0),0)</f>
        <v>0</v>
      </c>
      <c r="F3795" s="65">
        <f>IFERROR(VLOOKUP(C3795,Pivot!A:C,3,0),0)</f>
        <v>0</v>
      </c>
    </row>
    <row r="3796" spans="1:6" x14ac:dyDescent="0.25">
      <c r="A3796" s="68" t="s">
        <v>103</v>
      </c>
      <c r="B3796" s="69">
        <v>491115328</v>
      </c>
      <c r="C3796" s="68">
        <v>4006592444303</v>
      </c>
      <c r="D3796" s="69" t="s">
        <v>2766</v>
      </c>
      <c r="E3796" s="65">
        <f>IFERROR(VLOOKUP(C3796,Pivot!A:B,2,0),0)</f>
        <v>0</v>
      </c>
      <c r="F3796" s="65">
        <f>IFERROR(VLOOKUP(C3796,Pivot!A:C,3,0),0)</f>
        <v>0</v>
      </c>
    </row>
    <row r="3797" spans="1:6" x14ac:dyDescent="0.25">
      <c r="A3797" s="68" t="s">
        <v>103</v>
      </c>
      <c r="B3797" s="69">
        <v>491115329</v>
      </c>
      <c r="C3797" s="68">
        <v>4006592464714</v>
      </c>
      <c r="D3797" s="69" t="s">
        <v>2767</v>
      </c>
      <c r="E3797" s="65">
        <f>IFERROR(VLOOKUP(C3797,Pivot!A:B,2,0),0)</f>
        <v>0</v>
      </c>
      <c r="F3797" s="65">
        <f>IFERROR(VLOOKUP(C3797,Pivot!A:C,3,0),0)</f>
        <v>0</v>
      </c>
    </row>
    <row r="3798" spans="1:6" x14ac:dyDescent="0.25">
      <c r="A3798" s="68" t="s">
        <v>103</v>
      </c>
      <c r="B3798" s="69">
        <v>491115331</v>
      </c>
      <c r="C3798" s="68">
        <v>4006592495886</v>
      </c>
      <c r="D3798" s="69" t="s">
        <v>2768</v>
      </c>
      <c r="E3798" s="65">
        <f>IFERROR(VLOOKUP(C3798,Pivot!A:B,2,0),0)</f>
        <v>0</v>
      </c>
      <c r="F3798" s="65">
        <f>IFERROR(VLOOKUP(C3798,Pivot!A:C,3,0),0)</f>
        <v>0</v>
      </c>
    </row>
    <row r="3799" spans="1:6" x14ac:dyDescent="0.25">
      <c r="A3799" s="68" t="s">
        <v>103</v>
      </c>
      <c r="B3799" s="69">
        <v>491115332</v>
      </c>
      <c r="C3799" s="68">
        <v>4006592405298</v>
      </c>
      <c r="D3799" s="69" t="s">
        <v>2769</v>
      </c>
      <c r="E3799" s="65">
        <f>IFERROR(VLOOKUP(C3799,Pivot!A:B,2,0),0)</f>
        <v>0</v>
      </c>
      <c r="F3799" s="65">
        <f>IFERROR(VLOOKUP(C3799,Pivot!A:C,3,0),0)</f>
        <v>0</v>
      </c>
    </row>
    <row r="3800" spans="1:6" x14ac:dyDescent="0.25">
      <c r="A3800" s="68" t="s">
        <v>103</v>
      </c>
      <c r="B3800" s="69">
        <v>491115335</v>
      </c>
      <c r="C3800" s="68">
        <v>3417761240038</v>
      </c>
      <c r="D3800" s="69" t="s">
        <v>2770</v>
      </c>
      <c r="E3800" s="65">
        <f>IFERROR(VLOOKUP(C3800,Pivot!A:B,2,0),0)</f>
        <v>0</v>
      </c>
      <c r="F3800" s="65">
        <f>IFERROR(VLOOKUP(C3800,Pivot!A:C,3,0),0)</f>
        <v>0</v>
      </c>
    </row>
    <row r="3801" spans="1:6" x14ac:dyDescent="0.25">
      <c r="A3801" s="68" t="s">
        <v>103</v>
      </c>
      <c r="B3801" s="69">
        <v>491115337</v>
      </c>
      <c r="C3801" s="68">
        <v>3417761368039</v>
      </c>
      <c r="D3801" s="69" t="s">
        <v>2771</v>
      </c>
      <c r="E3801" s="65">
        <f>IFERROR(VLOOKUP(C3801,Pivot!A:B,2,0),0)</f>
        <v>0</v>
      </c>
      <c r="F3801" s="65">
        <f>IFERROR(VLOOKUP(C3801,Pivot!A:C,3,0),0)</f>
        <v>0</v>
      </c>
    </row>
    <row r="3802" spans="1:6" x14ac:dyDescent="0.25">
      <c r="A3802" s="68" t="s">
        <v>103</v>
      </c>
      <c r="B3802" s="69">
        <v>491115340</v>
      </c>
      <c r="C3802" s="68">
        <v>3417762301035</v>
      </c>
      <c r="D3802" s="69" t="s">
        <v>2772</v>
      </c>
      <c r="E3802" s="65">
        <f>IFERROR(VLOOKUP(C3802,Pivot!A:B,2,0),0)</f>
        <v>0</v>
      </c>
      <c r="F3802" s="65">
        <f>IFERROR(VLOOKUP(C3802,Pivot!A:C,3,0),0)</f>
        <v>0</v>
      </c>
    </row>
    <row r="3803" spans="1:6" x14ac:dyDescent="0.25">
      <c r="A3803" s="68" t="s">
        <v>103</v>
      </c>
      <c r="B3803" s="69">
        <v>491115342</v>
      </c>
      <c r="C3803" s="68">
        <v>8901736074025</v>
      </c>
      <c r="D3803" s="69" t="s">
        <v>2773</v>
      </c>
      <c r="E3803" s="65">
        <f>IFERROR(VLOOKUP(C3803,Pivot!A:B,2,0),0)</f>
        <v>0</v>
      </c>
      <c r="F3803" s="65">
        <f>IFERROR(VLOOKUP(C3803,Pivot!A:C,3,0),0)</f>
        <v>0</v>
      </c>
    </row>
    <row r="3804" spans="1:6" x14ac:dyDescent="0.25">
      <c r="A3804" s="68" t="s">
        <v>103</v>
      </c>
      <c r="B3804" s="69">
        <v>491120709</v>
      </c>
      <c r="C3804" s="68">
        <v>8907089028449</v>
      </c>
      <c r="D3804" s="69" t="s">
        <v>2774</v>
      </c>
      <c r="E3804" s="65">
        <f>IFERROR(VLOOKUP(C3804,Pivot!A:B,2,0),0)</f>
        <v>0</v>
      </c>
      <c r="F3804" s="65">
        <f>IFERROR(VLOOKUP(C3804,Pivot!A:C,3,0),0)</f>
        <v>0</v>
      </c>
    </row>
    <row r="3805" spans="1:6" x14ac:dyDescent="0.25">
      <c r="A3805" s="68" t="s">
        <v>103</v>
      </c>
      <c r="B3805" s="69">
        <v>491120722</v>
      </c>
      <c r="C3805" s="68">
        <v>8903416200731</v>
      </c>
      <c r="D3805" s="69" t="s">
        <v>2775</v>
      </c>
      <c r="E3805" s="65">
        <f>IFERROR(VLOOKUP(C3805,Pivot!A:B,2,0),0)</f>
        <v>0</v>
      </c>
      <c r="F3805" s="65">
        <f>IFERROR(VLOOKUP(C3805,Pivot!A:C,3,0),0)</f>
        <v>0</v>
      </c>
    </row>
    <row r="3806" spans="1:6" x14ac:dyDescent="0.25">
      <c r="A3806" s="68" t="s">
        <v>103</v>
      </c>
      <c r="B3806" s="69">
        <v>491120724</v>
      </c>
      <c r="C3806" s="68">
        <v>29877030613</v>
      </c>
      <c r="D3806" s="69" t="s">
        <v>2776</v>
      </c>
      <c r="E3806" s="65">
        <f>IFERROR(VLOOKUP(C3806,Pivot!A:B,2,0),0)</f>
        <v>0</v>
      </c>
      <c r="F3806" s="65">
        <f>IFERROR(VLOOKUP(C3806,Pivot!A:C,3,0),0)</f>
        <v>0</v>
      </c>
    </row>
    <row r="3807" spans="1:6" x14ac:dyDescent="0.25">
      <c r="A3807" s="68" t="s">
        <v>103</v>
      </c>
      <c r="B3807" s="69">
        <v>491120724</v>
      </c>
      <c r="C3807" s="68">
        <v>29877030712</v>
      </c>
      <c r="D3807" s="69" t="s">
        <v>2776</v>
      </c>
      <c r="E3807" s="65">
        <f>IFERROR(VLOOKUP(C3807,Pivot!A:B,2,0),0)</f>
        <v>0</v>
      </c>
      <c r="F3807" s="65">
        <f>IFERROR(VLOOKUP(C3807,Pivot!A:C,3,0),0)</f>
        <v>0</v>
      </c>
    </row>
    <row r="3808" spans="1:6" x14ac:dyDescent="0.25">
      <c r="A3808" s="68" t="s">
        <v>103</v>
      </c>
      <c r="B3808" s="69">
        <v>491120724</v>
      </c>
      <c r="C3808" s="68">
        <v>835769016470</v>
      </c>
      <c r="D3808" s="69" t="s">
        <v>2776</v>
      </c>
      <c r="E3808" s="65">
        <f>IFERROR(VLOOKUP(C3808,Pivot!A:B,2,0),0)</f>
        <v>0</v>
      </c>
      <c r="F3808" s="65">
        <f>IFERROR(VLOOKUP(C3808,Pivot!A:C,3,0),0)</f>
        <v>0</v>
      </c>
    </row>
    <row r="3809" spans="1:6" x14ac:dyDescent="0.25">
      <c r="A3809" s="68" t="s">
        <v>103</v>
      </c>
      <c r="B3809" s="69">
        <v>491120733</v>
      </c>
      <c r="C3809" s="68">
        <v>3760146641525</v>
      </c>
      <c r="D3809" s="69" t="s">
        <v>2777</v>
      </c>
      <c r="E3809" s="65">
        <f>IFERROR(VLOOKUP(C3809,Pivot!A:B,2,0),0)</f>
        <v>0</v>
      </c>
      <c r="F3809" s="65">
        <f>IFERROR(VLOOKUP(C3809,Pivot!A:C,3,0),0)</f>
        <v>0</v>
      </c>
    </row>
    <row r="3810" spans="1:6" x14ac:dyDescent="0.25">
      <c r="A3810" s="68" t="s">
        <v>103</v>
      </c>
      <c r="B3810" s="69">
        <v>491120738</v>
      </c>
      <c r="C3810" s="68">
        <v>718122623143</v>
      </c>
      <c r="D3810" s="69" t="s">
        <v>2778</v>
      </c>
      <c r="E3810" s="65">
        <f>IFERROR(VLOOKUP(C3810,Pivot!A:B,2,0),0)</f>
        <v>0</v>
      </c>
      <c r="F3810" s="65">
        <f>IFERROR(VLOOKUP(C3810,Pivot!A:C,3,0),0)</f>
        <v>0</v>
      </c>
    </row>
    <row r="3811" spans="1:6" x14ac:dyDescent="0.25">
      <c r="A3811" s="68" t="s">
        <v>103</v>
      </c>
      <c r="B3811" s="69">
        <v>491120763</v>
      </c>
      <c r="C3811" s="68">
        <v>491120763</v>
      </c>
      <c r="D3811" s="69" t="s">
        <v>2779</v>
      </c>
      <c r="E3811" s="65">
        <f>IFERROR(VLOOKUP(C3811,Pivot!A:B,2,0),0)</f>
        <v>0</v>
      </c>
      <c r="F3811" s="65">
        <f>IFERROR(VLOOKUP(C3811,Pivot!A:C,3,0),0)</f>
        <v>0</v>
      </c>
    </row>
    <row r="3812" spans="1:6" x14ac:dyDescent="0.25">
      <c r="A3812" s="68" t="s">
        <v>103</v>
      </c>
      <c r="B3812" s="69">
        <v>491120792</v>
      </c>
      <c r="C3812" s="68">
        <v>746775360276</v>
      </c>
      <c r="D3812" s="69" t="s">
        <v>2780</v>
      </c>
      <c r="E3812" s="65">
        <f>IFERROR(VLOOKUP(C3812,Pivot!A:B,2,0),0)</f>
        <v>0</v>
      </c>
      <c r="F3812" s="65">
        <f>IFERROR(VLOOKUP(C3812,Pivot!A:C,3,0),0)</f>
        <v>0</v>
      </c>
    </row>
    <row r="3813" spans="1:6" x14ac:dyDescent="0.25">
      <c r="A3813" s="68" t="s">
        <v>103</v>
      </c>
      <c r="B3813" s="69">
        <v>491120796</v>
      </c>
      <c r="C3813" s="68">
        <v>491120796</v>
      </c>
      <c r="D3813" s="69" t="s">
        <v>2781</v>
      </c>
      <c r="E3813" s="65">
        <f>IFERROR(VLOOKUP(C3813,Pivot!A:B,2,0),0)</f>
        <v>0</v>
      </c>
      <c r="F3813" s="65">
        <f>IFERROR(VLOOKUP(C3813,Pivot!A:C,3,0),0)</f>
        <v>0</v>
      </c>
    </row>
    <row r="3814" spans="1:6" x14ac:dyDescent="0.25">
      <c r="A3814" s="68" t="s">
        <v>103</v>
      </c>
      <c r="B3814" s="69">
        <v>491120796</v>
      </c>
      <c r="C3814" s="68">
        <v>746775332662</v>
      </c>
      <c r="D3814" s="69" t="s">
        <v>2781</v>
      </c>
      <c r="E3814" s="65">
        <f>IFERROR(VLOOKUP(C3814,Pivot!A:B,2,0),0)</f>
        <v>0</v>
      </c>
      <c r="F3814" s="65">
        <f>IFERROR(VLOOKUP(C3814,Pivot!A:C,3,0),0)</f>
        <v>0</v>
      </c>
    </row>
    <row r="3815" spans="1:6" x14ac:dyDescent="0.25">
      <c r="A3815" s="68" t="s">
        <v>103</v>
      </c>
      <c r="B3815" s="69">
        <v>491120796</v>
      </c>
      <c r="C3815" s="68">
        <v>746775332679</v>
      </c>
      <c r="D3815" s="69" t="s">
        <v>2781</v>
      </c>
      <c r="E3815" s="65">
        <f>IFERROR(VLOOKUP(C3815,Pivot!A:B,2,0),0)</f>
        <v>0</v>
      </c>
      <c r="F3815" s="65">
        <f>IFERROR(VLOOKUP(C3815,Pivot!A:C,3,0),0)</f>
        <v>0</v>
      </c>
    </row>
    <row r="3816" spans="1:6" x14ac:dyDescent="0.25">
      <c r="A3816" s="68" t="s">
        <v>103</v>
      </c>
      <c r="B3816" s="69">
        <v>491120798</v>
      </c>
      <c r="C3816" s="68">
        <v>746775234522</v>
      </c>
      <c r="D3816" s="69" t="s">
        <v>2782</v>
      </c>
      <c r="E3816" s="65">
        <f>IFERROR(VLOOKUP(C3816,Pivot!A:B,2,0),0)</f>
        <v>0</v>
      </c>
      <c r="F3816" s="65">
        <f>IFERROR(VLOOKUP(C3816,Pivot!A:C,3,0),0)</f>
        <v>0</v>
      </c>
    </row>
    <row r="3817" spans="1:6" x14ac:dyDescent="0.25">
      <c r="A3817" s="68" t="s">
        <v>103</v>
      </c>
      <c r="B3817" s="69">
        <v>491120806</v>
      </c>
      <c r="C3817" s="68">
        <v>491120806</v>
      </c>
      <c r="D3817" s="69" t="s">
        <v>2783</v>
      </c>
      <c r="E3817" s="65">
        <f>IFERROR(VLOOKUP(C3817,Pivot!A:B,2,0),0)</f>
        <v>0</v>
      </c>
      <c r="F3817" s="65">
        <f>IFERROR(VLOOKUP(C3817,Pivot!A:C,3,0),0)</f>
        <v>0</v>
      </c>
    </row>
    <row r="3818" spans="1:6" x14ac:dyDescent="0.25">
      <c r="A3818" s="68" t="s">
        <v>103</v>
      </c>
      <c r="B3818" s="69">
        <v>491120806</v>
      </c>
      <c r="C3818" s="68">
        <v>8901867027396</v>
      </c>
      <c r="D3818" s="69" t="s">
        <v>2783</v>
      </c>
      <c r="E3818" s="65">
        <f>IFERROR(VLOOKUP(C3818,Pivot!A:B,2,0),0)</f>
        <v>0</v>
      </c>
      <c r="F3818" s="65">
        <f>IFERROR(VLOOKUP(C3818,Pivot!A:C,3,0),0)</f>
        <v>0</v>
      </c>
    </row>
    <row r="3819" spans="1:6" x14ac:dyDescent="0.25">
      <c r="A3819" s="68" t="s">
        <v>103</v>
      </c>
      <c r="B3819" s="69">
        <v>491120807</v>
      </c>
      <c r="C3819" s="68">
        <v>491120807</v>
      </c>
      <c r="D3819" s="69" t="s">
        <v>2784</v>
      </c>
      <c r="E3819" s="65">
        <f>IFERROR(VLOOKUP(C3819,Pivot!A:B,2,0),0)</f>
        <v>0</v>
      </c>
      <c r="F3819" s="65">
        <f>IFERROR(VLOOKUP(C3819,Pivot!A:C,3,0),0)</f>
        <v>0</v>
      </c>
    </row>
    <row r="3820" spans="1:6" x14ac:dyDescent="0.25">
      <c r="A3820" s="68" t="s">
        <v>103</v>
      </c>
      <c r="B3820" s="69">
        <v>491120807</v>
      </c>
      <c r="C3820" s="68">
        <v>8901867027402</v>
      </c>
      <c r="D3820" s="69" t="s">
        <v>2784</v>
      </c>
      <c r="E3820" s="65">
        <f>IFERROR(VLOOKUP(C3820,Pivot!A:B,2,0),0)</f>
        <v>0</v>
      </c>
      <c r="F3820" s="65">
        <f>IFERROR(VLOOKUP(C3820,Pivot!A:C,3,0),0)</f>
        <v>0</v>
      </c>
    </row>
    <row r="3821" spans="1:6" x14ac:dyDescent="0.25">
      <c r="A3821" s="68" t="s">
        <v>103</v>
      </c>
      <c r="B3821" s="69">
        <v>491120808</v>
      </c>
      <c r="C3821" s="68">
        <v>491120808</v>
      </c>
      <c r="D3821" s="69" t="s">
        <v>2785</v>
      </c>
      <c r="E3821" s="65">
        <f>IFERROR(VLOOKUP(C3821,Pivot!A:B,2,0),0)</f>
        <v>0</v>
      </c>
      <c r="F3821" s="65">
        <f>IFERROR(VLOOKUP(C3821,Pivot!A:C,3,0),0)</f>
        <v>0</v>
      </c>
    </row>
    <row r="3822" spans="1:6" x14ac:dyDescent="0.25">
      <c r="A3822" s="68" t="s">
        <v>103</v>
      </c>
      <c r="B3822" s="69">
        <v>491120808</v>
      </c>
      <c r="C3822" s="68">
        <v>8901867027419</v>
      </c>
      <c r="D3822" s="69" t="s">
        <v>2785</v>
      </c>
      <c r="E3822" s="65">
        <f>IFERROR(VLOOKUP(C3822,Pivot!A:B,2,0),0)</f>
        <v>0</v>
      </c>
      <c r="F3822" s="65">
        <f>IFERROR(VLOOKUP(C3822,Pivot!A:C,3,0),0)</f>
        <v>0</v>
      </c>
    </row>
    <row r="3823" spans="1:6" x14ac:dyDescent="0.25">
      <c r="A3823" s="68" t="s">
        <v>103</v>
      </c>
      <c r="B3823" s="69">
        <v>491120810</v>
      </c>
      <c r="C3823" s="68">
        <v>491120810</v>
      </c>
      <c r="D3823" s="69" t="s">
        <v>2786</v>
      </c>
      <c r="E3823" s="65">
        <f>IFERROR(VLOOKUP(C3823,Pivot!A:B,2,0),0)</f>
        <v>0</v>
      </c>
      <c r="F3823" s="65">
        <f>IFERROR(VLOOKUP(C3823,Pivot!A:C,3,0),0)</f>
        <v>0</v>
      </c>
    </row>
    <row r="3824" spans="1:6" x14ac:dyDescent="0.25">
      <c r="A3824" s="68" t="s">
        <v>103</v>
      </c>
      <c r="B3824" s="69">
        <v>491120810</v>
      </c>
      <c r="C3824" s="68">
        <v>8901867027433</v>
      </c>
      <c r="D3824" s="69" t="s">
        <v>2786</v>
      </c>
      <c r="E3824" s="65">
        <f>IFERROR(VLOOKUP(C3824,Pivot!A:B,2,0),0)</f>
        <v>0</v>
      </c>
      <c r="F3824" s="65">
        <f>IFERROR(VLOOKUP(C3824,Pivot!A:C,3,0),0)</f>
        <v>0</v>
      </c>
    </row>
    <row r="3825" spans="1:6" x14ac:dyDescent="0.25">
      <c r="A3825" s="68" t="s">
        <v>103</v>
      </c>
      <c r="B3825" s="69">
        <v>491120812</v>
      </c>
      <c r="C3825" s="68">
        <v>491120812</v>
      </c>
      <c r="D3825" s="69" t="s">
        <v>2787</v>
      </c>
      <c r="E3825" s="65">
        <f>IFERROR(VLOOKUP(C3825,Pivot!A:B,2,0),0)</f>
        <v>0</v>
      </c>
      <c r="F3825" s="65">
        <f>IFERROR(VLOOKUP(C3825,Pivot!A:C,3,0),0)</f>
        <v>0</v>
      </c>
    </row>
    <row r="3826" spans="1:6" x14ac:dyDescent="0.25">
      <c r="A3826" s="68" t="s">
        <v>103</v>
      </c>
      <c r="B3826" s="69">
        <v>491120812</v>
      </c>
      <c r="C3826" s="68">
        <v>8901867027457</v>
      </c>
      <c r="D3826" s="69" t="s">
        <v>2787</v>
      </c>
      <c r="E3826" s="65">
        <f>IFERROR(VLOOKUP(C3826,Pivot!A:B,2,0),0)</f>
        <v>0</v>
      </c>
      <c r="F3826" s="65">
        <f>IFERROR(VLOOKUP(C3826,Pivot!A:C,3,0),0)</f>
        <v>0</v>
      </c>
    </row>
    <row r="3827" spans="1:6" x14ac:dyDescent="0.25">
      <c r="A3827" s="68" t="s">
        <v>103</v>
      </c>
      <c r="B3827" s="69">
        <v>491120813</v>
      </c>
      <c r="C3827" s="68">
        <v>491120813</v>
      </c>
      <c r="D3827" s="69" t="s">
        <v>2788</v>
      </c>
      <c r="E3827" s="65">
        <f>IFERROR(VLOOKUP(C3827,Pivot!A:B,2,0),0)</f>
        <v>0</v>
      </c>
      <c r="F3827" s="65">
        <f>IFERROR(VLOOKUP(C3827,Pivot!A:C,3,0),0)</f>
        <v>0</v>
      </c>
    </row>
    <row r="3828" spans="1:6" x14ac:dyDescent="0.25">
      <c r="A3828" s="68" t="s">
        <v>103</v>
      </c>
      <c r="B3828" s="69">
        <v>491120813</v>
      </c>
      <c r="C3828" s="68">
        <v>8901867027464</v>
      </c>
      <c r="D3828" s="69" t="s">
        <v>2788</v>
      </c>
      <c r="E3828" s="65">
        <f>IFERROR(VLOOKUP(C3828,Pivot!A:B,2,0),0)</f>
        <v>0</v>
      </c>
      <c r="F3828" s="65">
        <f>IFERROR(VLOOKUP(C3828,Pivot!A:C,3,0),0)</f>
        <v>0</v>
      </c>
    </row>
    <row r="3829" spans="1:6" x14ac:dyDescent="0.25">
      <c r="A3829" s="68" t="s">
        <v>103</v>
      </c>
      <c r="B3829" s="69">
        <v>491120815</v>
      </c>
      <c r="C3829" s="68">
        <v>491120815</v>
      </c>
      <c r="D3829" s="69" t="s">
        <v>2789</v>
      </c>
      <c r="E3829" s="65">
        <f>IFERROR(VLOOKUP(C3829,Pivot!A:B,2,0),0)</f>
        <v>0</v>
      </c>
      <c r="F3829" s="65">
        <f>IFERROR(VLOOKUP(C3829,Pivot!A:C,3,0),0)</f>
        <v>0</v>
      </c>
    </row>
    <row r="3830" spans="1:6" x14ac:dyDescent="0.25">
      <c r="A3830" s="68" t="s">
        <v>103</v>
      </c>
      <c r="B3830" s="69">
        <v>491120815</v>
      </c>
      <c r="C3830" s="68">
        <v>8901867027488</v>
      </c>
      <c r="D3830" s="69" t="s">
        <v>2789</v>
      </c>
      <c r="E3830" s="65">
        <f>IFERROR(VLOOKUP(C3830,Pivot!A:B,2,0),0)</f>
        <v>0</v>
      </c>
      <c r="F3830" s="65">
        <f>IFERROR(VLOOKUP(C3830,Pivot!A:C,3,0),0)</f>
        <v>0</v>
      </c>
    </row>
    <row r="3831" spans="1:6" x14ac:dyDescent="0.25">
      <c r="A3831" s="68" t="s">
        <v>103</v>
      </c>
      <c r="B3831" s="69">
        <v>491120817</v>
      </c>
      <c r="C3831" s="68">
        <v>6942138911732</v>
      </c>
      <c r="D3831" s="69" t="s">
        <v>2790</v>
      </c>
      <c r="E3831" s="65">
        <f>IFERROR(VLOOKUP(C3831,Pivot!A:B,2,0),0)</f>
        <v>0</v>
      </c>
      <c r="F3831" s="65">
        <f>IFERROR(VLOOKUP(C3831,Pivot!A:C,3,0),0)</f>
        <v>0</v>
      </c>
    </row>
    <row r="3832" spans="1:6" x14ac:dyDescent="0.25">
      <c r="A3832" s="68" t="s">
        <v>103</v>
      </c>
      <c r="B3832" s="69">
        <v>491120822</v>
      </c>
      <c r="C3832" s="68">
        <v>6942138919547</v>
      </c>
      <c r="D3832" s="69" t="s">
        <v>2791</v>
      </c>
      <c r="E3832" s="65">
        <f>IFERROR(VLOOKUP(C3832,Pivot!A:B,2,0),0)</f>
        <v>0</v>
      </c>
      <c r="F3832" s="65">
        <f>IFERROR(VLOOKUP(C3832,Pivot!A:C,3,0),0)</f>
        <v>0</v>
      </c>
    </row>
    <row r="3833" spans="1:6" x14ac:dyDescent="0.25">
      <c r="A3833" s="68" t="s">
        <v>103</v>
      </c>
      <c r="B3833" s="69">
        <v>491120823</v>
      </c>
      <c r="C3833" s="68">
        <v>6942138919530</v>
      </c>
      <c r="D3833" s="69" t="s">
        <v>2792</v>
      </c>
      <c r="E3833" s="65">
        <f>IFERROR(VLOOKUP(C3833,Pivot!A:B,2,0),0)</f>
        <v>0</v>
      </c>
      <c r="F3833" s="65">
        <f>IFERROR(VLOOKUP(C3833,Pivot!A:C,3,0),0)</f>
        <v>0</v>
      </c>
    </row>
    <row r="3834" spans="1:6" x14ac:dyDescent="0.25">
      <c r="A3834" s="68" t="s">
        <v>103</v>
      </c>
      <c r="B3834" s="69">
        <v>491120825</v>
      </c>
      <c r="C3834" s="68">
        <v>6942138911749</v>
      </c>
      <c r="D3834" s="69" t="s">
        <v>2793</v>
      </c>
      <c r="E3834" s="65">
        <f>IFERROR(VLOOKUP(C3834,Pivot!A:B,2,0),0)</f>
        <v>0</v>
      </c>
      <c r="F3834" s="65">
        <f>IFERROR(VLOOKUP(C3834,Pivot!A:C,3,0),0)</f>
        <v>0</v>
      </c>
    </row>
    <row r="3835" spans="1:6" x14ac:dyDescent="0.25">
      <c r="A3835" s="68" t="s">
        <v>103</v>
      </c>
      <c r="B3835" s="69">
        <v>491120827</v>
      </c>
      <c r="C3835" s="68">
        <v>6942138906080</v>
      </c>
      <c r="D3835" s="69" t="s">
        <v>2794</v>
      </c>
      <c r="E3835" s="65">
        <f>IFERROR(VLOOKUP(C3835,Pivot!A:B,2,0),0)</f>
        <v>0</v>
      </c>
      <c r="F3835" s="65">
        <f>IFERROR(VLOOKUP(C3835,Pivot!A:C,3,0),0)</f>
        <v>0</v>
      </c>
    </row>
    <row r="3836" spans="1:6" x14ac:dyDescent="0.25">
      <c r="A3836" s="68" t="s">
        <v>103</v>
      </c>
      <c r="B3836" s="69">
        <v>491120827</v>
      </c>
      <c r="C3836" s="68">
        <v>6942138919479</v>
      </c>
      <c r="D3836" s="69" t="s">
        <v>2794</v>
      </c>
      <c r="E3836" s="65">
        <f>IFERROR(VLOOKUP(C3836,Pivot!A:B,2,0),0)</f>
        <v>0</v>
      </c>
      <c r="F3836" s="65">
        <f>IFERROR(VLOOKUP(C3836,Pivot!A:C,3,0),0)</f>
        <v>0</v>
      </c>
    </row>
    <row r="3837" spans="1:6" x14ac:dyDescent="0.25">
      <c r="A3837" s="68" t="s">
        <v>103</v>
      </c>
      <c r="B3837" s="69">
        <v>491120828</v>
      </c>
      <c r="C3837" s="68">
        <v>6942138906097</v>
      </c>
      <c r="D3837" s="69" t="s">
        <v>2795</v>
      </c>
      <c r="E3837" s="65">
        <f>IFERROR(VLOOKUP(C3837,Pivot!A:B,2,0),0)</f>
        <v>0</v>
      </c>
      <c r="F3837" s="65">
        <f>IFERROR(VLOOKUP(C3837,Pivot!A:C,3,0),0)</f>
        <v>0</v>
      </c>
    </row>
    <row r="3838" spans="1:6" x14ac:dyDescent="0.25">
      <c r="A3838" s="68" t="s">
        <v>103</v>
      </c>
      <c r="B3838" s="69">
        <v>491120828</v>
      </c>
      <c r="C3838" s="68">
        <v>6942138919486</v>
      </c>
      <c r="D3838" s="69" t="s">
        <v>2795</v>
      </c>
      <c r="E3838" s="65">
        <f>IFERROR(VLOOKUP(C3838,Pivot!A:B,2,0),0)</f>
        <v>0</v>
      </c>
      <c r="F3838" s="65">
        <f>IFERROR(VLOOKUP(C3838,Pivot!A:C,3,0),0)</f>
        <v>0</v>
      </c>
    </row>
    <row r="3839" spans="1:6" x14ac:dyDescent="0.25">
      <c r="A3839" s="68" t="s">
        <v>103</v>
      </c>
      <c r="B3839" s="69">
        <v>491120831</v>
      </c>
      <c r="C3839" s="68">
        <v>6942138906905</v>
      </c>
      <c r="D3839" s="69" t="s">
        <v>2796</v>
      </c>
      <c r="E3839" s="65">
        <f>IFERROR(VLOOKUP(C3839,Pivot!A:B,2,0),0)</f>
        <v>0</v>
      </c>
      <c r="F3839" s="65">
        <f>IFERROR(VLOOKUP(C3839,Pivot!A:C,3,0),0)</f>
        <v>0</v>
      </c>
    </row>
    <row r="3840" spans="1:6" x14ac:dyDescent="0.25">
      <c r="A3840" s="68" t="s">
        <v>103</v>
      </c>
      <c r="B3840" s="69">
        <v>491120834</v>
      </c>
      <c r="C3840" s="68">
        <v>778988047453</v>
      </c>
      <c r="D3840" s="69" t="s">
        <v>2797</v>
      </c>
      <c r="E3840" s="65">
        <f>IFERROR(VLOOKUP(C3840,Pivot!A:B,2,0),0)</f>
        <v>0</v>
      </c>
      <c r="F3840" s="65">
        <f>IFERROR(VLOOKUP(C3840,Pivot!A:C,3,0),0)</f>
        <v>0</v>
      </c>
    </row>
    <row r="3841" spans="1:6" x14ac:dyDescent="0.25">
      <c r="A3841" s="68" t="s">
        <v>103</v>
      </c>
      <c r="B3841" s="69">
        <v>491120838</v>
      </c>
      <c r="C3841" s="68">
        <v>746775322564</v>
      </c>
      <c r="D3841" s="69" t="s">
        <v>2798</v>
      </c>
      <c r="E3841" s="65">
        <f>IFERROR(VLOOKUP(C3841,Pivot!A:B,2,0),0)</f>
        <v>0</v>
      </c>
      <c r="F3841" s="65">
        <f>IFERROR(VLOOKUP(C3841,Pivot!A:C,3,0),0)</f>
        <v>0</v>
      </c>
    </row>
    <row r="3842" spans="1:6" x14ac:dyDescent="0.25">
      <c r="A3842" s="68" t="s">
        <v>103</v>
      </c>
      <c r="B3842" s="69">
        <v>491120838</v>
      </c>
      <c r="C3842" s="68">
        <v>746775322571</v>
      </c>
      <c r="D3842" s="69" t="s">
        <v>2798</v>
      </c>
      <c r="E3842" s="65">
        <f>IFERROR(VLOOKUP(C3842,Pivot!A:B,2,0),0)</f>
        <v>0</v>
      </c>
      <c r="F3842" s="65">
        <f>IFERROR(VLOOKUP(C3842,Pivot!A:C,3,0),0)</f>
        <v>0</v>
      </c>
    </row>
    <row r="3843" spans="1:6" x14ac:dyDescent="0.25">
      <c r="A3843" s="68" t="s">
        <v>103</v>
      </c>
      <c r="B3843" s="69">
        <v>491120838</v>
      </c>
      <c r="C3843" s="68">
        <v>746775322588</v>
      </c>
      <c r="D3843" s="69" t="s">
        <v>2798</v>
      </c>
      <c r="E3843" s="65">
        <f>IFERROR(VLOOKUP(C3843,Pivot!A:B,2,0),0)</f>
        <v>0</v>
      </c>
      <c r="F3843" s="65">
        <f>IFERROR(VLOOKUP(C3843,Pivot!A:C,3,0),0)</f>
        <v>0</v>
      </c>
    </row>
    <row r="3844" spans="1:6" x14ac:dyDescent="0.25">
      <c r="A3844" s="68" t="s">
        <v>103</v>
      </c>
      <c r="B3844" s="69">
        <v>491120838</v>
      </c>
      <c r="C3844" s="68">
        <v>887961046182</v>
      </c>
      <c r="D3844" s="69" t="s">
        <v>2798</v>
      </c>
      <c r="E3844" s="65">
        <f>IFERROR(VLOOKUP(C3844,Pivot!A:B,2,0),0)</f>
        <v>0</v>
      </c>
      <c r="F3844" s="65">
        <f>IFERROR(VLOOKUP(C3844,Pivot!A:C,3,0),0)</f>
        <v>0</v>
      </c>
    </row>
    <row r="3845" spans="1:6" x14ac:dyDescent="0.25">
      <c r="A3845" s="68" t="s">
        <v>103</v>
      </c>
      <c r="B3845" s="69">
        <v>491120846</v>
      </c>
      <c r="C3845" s="68">
        <v>746775340094</v>
      </c>
      <c r="D3845" s="69" t="s">
        <v>2799</v>
      </c>
      <c r="E3845" s="65">
        <f>IFERROR(VLOOKUP(C3845,Pivot!A:B,2,0),0)</f>
        <v>0</v>
      </c>
      <c r="F3845" s="65">
        <f>IFERROR(VLOOKUP(C3845,Pivot!A:C,3,0),0)</f>
        <v>0</v>
      </c>
    </row>
    <row r="3846" spans="1:6" x14ac:dyDescent="0.25">
      <c r="A3846" s="68" t="s">
        <v>103</v>
      </c>
      <c r="B3846" s="69">
        <v>491127059</v>
      </c>
      <c r="C3846" s="68">
        <v>8901137140022</v>
      </c>
      <c r="D3846" s="69" t="s">
        <v>2800</v>
      </c>
      <c r="E3846" s="65">
        <f>IFERROR(VLOOKUP(C3846,Pivot!A:B,2,0),0)</f>
        <v>0</v>
      </c>
      <c r="F3846" s="65">
        <f>IFERROR(VLOOKUP(C3846,Pivot!A:C,3,0),0)</f>
        <v>0</v>
      </c>
    </row>
    <row r="3847" spans="1:6" x14ac:dyDescent="0.25">
      <c r="A3847" s="68" t="s">
        <v>103</v>
      </c>
      <c r="B3847" s="69">
        <v>491127063</v>
      </c>
      <c r="C3847" s="68">
        <v>71195060506</v>
      </c>
      <c r="D3847" s="69" t="s">
        <v>2801</v>
      </c>
      <c r="E3847" s="65">
        <f>IFERROR(VLOOKUP(C3847,Pivot!A:B,2,0),0)</f>
        <v>0</v>
      </c>
      <c r="F3847" s="65">
        <f>IFERROR(VLOOKUP(C3847,Pivot!A:C,3,0),0)</f>
        <v>0</v>
      </c>
    </row>
    <row r="3848" spans="1:6" x14ac:dyDescent="0.25">
      <c r="A3848" s="68" t="s">
        <v>103</v>
      </c>
      <c r="B3848" s="69">
        <v>491127740</v>
      </c>
      <c r="C3848" s="68">
        <v>47754366594</v>
      </c>
      <c r="D3848" s="69" t="s">
        <v>2802</v>
      </c>
      <c r="E3848" s="65">
        <f>IFERROR(VLOOKUP(C3848,Pivot!A:B,2,0),0)</f>
        <v>0</v>
      </c>
      <c r="F3848" s="65">
        <f>IFERROR(VLOOKUP(C3848,Pivot!A:C,3,0),0)</f>
        <v>0</v>
      </c>
    </row>
    <row r="3849" spans="1:6" x14ac:dyDescent="0.25">
      <c r="A3849" s="68" t="s">
        <v>103</v>
      </c>
      <c r="B3849" s="69">
        <v>491127743</v>
      </c>
      <c r="C3849" s="68">
        <v>47754691337</v>
      </c>
      <c r="D3849" s="69" t="s">
        <v>2803</v>
      </c>
      <c r="E3849" s="65">
        <f>IFERROR(VLOOKUP(C3849,Pivot!A:B,2,0),0)</f>
        <v>0</v>
      </c>
      <c r="F3849" s="65">
        <f>IFERROR(VLOOKUP(C3849,Pivot!A:C,3,0),0)</f>
        <v>0</v>
      </c>
    </row>
    <row r="3850" spans="1:6" x14ac:dyDescent="0.25">
      <c r="A3850" s="68" t="s">
        <v>103</v>
      </c>
      <c r="B3850" s="69">
        <v>491127746</v>
      </c>
      <c r="C3850" s="68">
        <v>47754268843</v>
      </c>
      <c r="D3850" s="69" t="s">
        <v>2804</v>
      </c>
      <c r="E3850" s="65">
        <f>IFERROR(VLOOKUP(C3850,Pivot!A:B,2,0),0)</f>
        <v>0</v>
      </c>
      <c r="F3850" s="65">
        <f>IFERROR(VLOOKUP(C3850,Pivot!A:C,3,0),0)</f>
        <v>0</v>
      </c>
    </row>
    <row r="3851" spans="1:6" x14ac:dyDescent="0.25">
      <c r="A3851" s="68" t="s">
        <v>103</v>
      </c>
      <c r="B3851" s="69">
        <v>491127747</v>
      </c>
      <c r="C3851" s="68">
        <v>47754801200</v>
      </c>
      <c r="D3851" s="69" t="s">
        <v>2805</v>
      </c>
      <c r="E3851" s="65">
        <f>IFERROR(VLOOKUP(C3851,Pivot!A:B,2,0),0)</f>
        <v>0</v>
      </c>
      <c r="F3851" s="65">
        <f>IFERROR(VLOOKUP(C3851,Pivot!A:C,3,0),0)</f>
        <v>0</v>
      </c>
    </row>
    <row r="3852" spans="1:6" x14ac:dyDescent="0.25">
      <c r="A3852" s="68" t="s">
        <v>103</v>
      </c>
      <c r="B3852" s="69">
        <v>491127753</v>
      </c>
      <c r="C3852" s="68">
        <v>47754367799</v>
      </c>
      <c r="D3852" s="69" t="s">
        <v>2806</v>
      </c>
      <c r="E3852" s="65">
        <f>IFERROR(VLOOKUP(C3852,Pivot!A:B,2,0),0)</f>
        <v>0</v>
      </c>
      <c r="F3852" s="65">
        <f>IFERROR(VLOOKUP(C3852,Pivot!A:C,3,0),0)</f>
        <v>0</v>
      </c>
    </row>
    <row r="3853" spans="1:6" x14ac:dyDescent="0.25">
      <c r="A3853" s="68" t="s">
        <v>103</v>
      </c>
      <c r="B3853" s="69">
        <v>491127754</v>
      </c>
      <c r="C3853" s="68">
        <v>17056664797</v>
      </c>
      <c r="D3853" s="69" t="s">
        <v>2807</v>
      </c>
      <c r="E3853" s="65">
        <f>IFERROR(VLOOKUP(C3853,Pivot!A:B,2,0),0)</f>
        <v>0</v>
      </c>
      <c r="F3853" s="65">
        <f>IFERROR(VLOOKUP(C3853,Pivot!A:C,3,0),0)</f>
        <v>0</v>
      </c>
    </row>
    <row r="3854" spans="1:6" x14ac:dyDescent="0.25">
      <c r="A3854" s="68" t="s">
        <v>103</v>
      </c>
      <c r="B3854" s="69">
        <v>491127754</v>
      </c>
      <c r="C3854" s="68">
        <v>47754664799</v>
      </c>
      <c r="D3854" s="69" t="s">
        <v>2807</v>
      </c>
      <c r="E3854" s="65">
        <f>IFERROR(VLOOKUP(C3854,Pivot!A:B,2,0),0)</f>
        <v>0</v>
      </c>
      <c r="F3854" s="65">
        <f>IFERROR(VLOOKUP(C3854,Pivot!A:C,3,0),0)</f>
        <v>0</v>
      </c>
    </row>
    <row r="3855" spans="1:6" x14ac:dyDescent="0.25">
      <c r="A3855" s="68" t="s">
        <v>103</v>
      </c>
      <c r="B3855" s="69">
        <v>491127760</v>
      </c>
      <c r="C3855" s="68">
        <v>47754666175</v>
      </c>
      <c r="D3855" s="69" t="s">
        <v>2808</v>
      </c>
      <c r="E3855" s="65">
        <f>IFERROR(VLOOKUP(C3855,Pivot!A:B,2,0),0)</f>
        <v>0</v>
      </c>
      <c r="F3855" s="65">
        <f>IFERROR(VLOOKUP(C3855,Pivot!A:C,3,0),0)</f>
        <v>0</v>
      </c>
    </row>
    <row r="3856" spans="1:6" x14ac:dyDescent="0.25">
      <c r="A3856" s="68" t="s">
        <v>103</v>
      </c>
      <c r="B3856" s="69">
        <v>491127765</v>
      </c>
      <c r="C3856" s="68">
        <v>8901383941350</v>
      </c>
      <c r="D3856" s="69" t="s">
        <v>2809</v>
      </c>
      <c r="E3856" s="65">
        <f>IFERROR(VLOOKUP(C3856,Pivot!A:B,2,0),0)</f>
        <v>0</v>
      </c>
      <c r="F3856" s="65">
        <f>IFERROR(VLOOKUP(C3856,Pivot!A:C,3,0),0)</f>
        <v>0</v>
      </c>
    </row>
    <row r="3857" spans="1:6" x14ac:dyDescent="0.25">
      <c r="A3857" s="68" t="s">
        <v>103</v>
      </c>
      <c r="B3857" s="69">
        <v>491127766</v>
      </c>
      <c r="C3857" s="68">
        <v>5010994820091</v>
      </c>
      <c r="D3857" s="69" t="s">
        <v>2810</v>
      </c>
      <c r="E3857" s="65">
        <f>IFERROR(VLOOKUP(C3857,Pivot!A:B,2,0),0)</f>
        <v>0</v>
      </c>
      <c r="F3857" s="65">
        <f>IFERROR(VLOOKUP(C3857,Pivot!A:C,3,0),0)</f>
        <v>0</v>
      </c>
    </row>
    <row r="3858" spans="1:6" x14ac:dyDescent="0.25">
      <c r="A3858" s="68" t="s">
        <v>103</v>
      </c>
      <c r="B3858" s="69">
        <v>491127766</v>
      </c>
      <c r="C3858" s="68">
        <v>653569914495</v>
      </c>
      <c r="D3858" s="69" t="s">
        <v>2810</v>
      </c>
      <c r="E3858" s="65">
        <f>IFERROR(VLOOKUP(C3858,Pivot!A:B,2,0),0)</f>
        <v>0</v>
      </c>
      <c r="F3858" s="65">
        <f>IFERROR(VLOOKUP(C3858,Pivot!A:C,3,0),0)</f>
        <v>0</v>
      </c>
    </row>
    <row r="3859" spans="1:6" x14ac:dyDescent="0.25">
      <c r="A3859" s="68" t="s">
        <v>103</v>
      </c>
      <c r="B3859" s="69">
        <v>491127766</v>
      </c>
      <c r="C3859" s="68">
        <v>653569914549</v>
      </c>
      <c r="D3859" s="69" t="s">
        <v>2810</v>
      </c>
      <c r="E3859" s="65">
        <f>IFERROR(VLOOKUP(C3859,Pivot!A:B,2,0),0)</f>
        <v>0</v>
      </c>
      <c r="F3859" s="65">
        <f>IFERROR(VLOOKUP(C3859,Pivot!A:C,3,0),0)</f>
        <v>0</v>
      </c>
    </row>
    <row r="3860" spans="1:6" x14ac:dyDescent="0.25">
      <c r="A3860" s="68" t="s">
        <v>103</v>
      </c>
      <c r="B3860" s="69">
        <v>491127766</v>
      </c>
      <c r="C3860" s="68">
        <v>8901383706201</v>
      </c>
      <c r="D3860" s="69" t="s">
        <v>2810</v>
      </c>
      <c r="E3860" s="65">
        <f>IFERROR(VLOOKUP(C3860,Pivot!A:B,2,0),0)</f>
        <v>0</v>
      </c>
      <c r="F3860" s="65">
        <f>IFERROR(VLOOKUP(C3860,Pivot!A:C,3,0),0)</f>
        <v>0</v>
      </c>
    </row>
    <row r="3861" spans="1:6" x14ac:dyDescent="0.25">
      <c r="A3861" s="68" t="s">
        <v>103</v>
      </c>
      <c r="B3861" s="69">
        <v>491127768</v>
      </c>
      <c r="C3861" s="68">
        <v>5010963016579</v>
      </c>
      <c r="D3861" s="69" t="s">
        <v>2811</v>
      </c>
      <c r="E3861" s="65">
        <f>IFERROR(VLOOKUP(C3861,Pivot!A:B,2,0),0)</f>
        <v>0</v>
      </c>
      <c r="F3861" s="65">
        <f>IFERROR(VLOOKUP(C3861,Pivot!A:C,3,0),0)</f>
        <v>0</v>
      </c>
    </row>
    <row r="3862" spans="1:6" x14ac:dyDescent="0.25">
      <c r="A3862" s="68" t="s">
        <v>103</v>
      </c>
      <c r="B3862" s="69">
        <v>491127769</v>
      </c>
      <c r="C3862" s="68">
        <v>5010963013349</v>
      </c>
      <c r="D3862" s="69" t="s">
        <v>2812</v>
      </c>
      <c r="E3862" s="65">
        <f>IFERROR(VLOOKUP(C3862,Pivot!A:B,2,0),0)</f>
        <v>0</v>
      </c>
      <c r="F3862" s="65">
        <f>IFERROR(VLOOKUP(C3862,Pivot!A:C,3,0),0)</f>
        <v>0</v>
      </c>
    </row>
    <row r="3863" spans="1:6" x14ac:dyDescent="0.25">
      <c r="A3863" s="68" t="s">
        <v>103</v>
      </c>
      <c r="B3863" s="69">
        <v>491127777</v>
      </c>
      <c r="C3863" s="68">
        <v>5010963570392</v>
      </c>
      <c r="D3863" s="69" t="s">
        <v>2813</v>
      </c>
      <c r="E3863" s="65">
        <f>IFERROR(VLOOKUP(C3863,Pivot!A:B,2,0),0)</f>
        <v>0</v>
      </c>
      <c r="F3863" s="65">
        <f>IFERROR(VLOOKUP(C3863,Pivot!A:C,3,0),0)</f>
        <v>0</v>
      </c>
    </row>
    <row r="3864" spans="1:6" x14ac:dyDescent="0.25">
      <c r="A3864" s="68" t="s">
        <v>103</v>
      </c>
      <c r="B3864" s="69">
        <v>491127778</v>
      </c>
      <c r="C3864" s="68">
        <v>6930751307377</v>
      </c>
      <c r="D3864" s="69" t="s">
        <v>2814</v>
      </c>
      <c r="E3864" s="65">
        <f>IFERROR(VLOOKUP(C3864,Pivot!A:B,2,0),0)</f>
        <v>0</v>
      </c>
      <c r="F3864" s="65">
        <f>IFERROR(VLOOKUP(C3864,Pivot!A:C,3,0),0)</f>
        <v>0</v>
      </c>
    </row>
    <row r="3865" spans="1:6" x14ac:dyDescent="0.25">
      <c r="A3865" s="68" t="s">
        <v>103</v>
      </c>
      <c r="B3865" s="69">
        <v>491127784</v>
      </c>
      <c r="C3865" s="68">
        <v>4006333018381</v>
      </c>
      <c r="D3865" s="69" t="s">
        <v>2815</v>
      </c>
      <c r="E3865" s="65">
        <f>IFERROR(VLOOKUP(C3865,Pivot!A:B,2,0),0)</f>
        <v>0</v>
      </c>
      <c r="F3865" s="65">
        <f>IFERROR(VLOOKUP(C3865,Pivot!A:C,3,0),0)</f>
        <v>0</v>
      </c>
    </row>
    <row r="3866" spans="1:6" x14ac:dyDescent="0.25">
      <c r="A3866" s="68" t="s">
        <v>103</v>
      </c>
      <c r="B3866" s="69">
        <v>491127789</v>
      </c>
      <c r="C3866" s="68">
        <v>8901736040723</v>
      </c>
      <c r="D3866" s="69" t="s">
        <v>2816</v>
      </c>
      <c r="E3866" s="65">
        <f>IFERROR(VLOOKUP(C3866,Pivot!A:B,2,0),0)</f>
        <v>0</v>
      </c>
      <c r="F3866" s="65">
        <f>IFERROR(VLOOKUP(C3866,Pivot!A:C,3,0),0)</f>
        <v>0</v>
      </c>
    </row>
    <row r="3867" spans="1:6" x14ac:dyDescent="0.25">
      <c r="A3867" s="68" t="s">
        <v>103</v>
      </c>
      <c r="B3867" s="69">
        <v>491127790</v>
      </c>
      <c r="C3867" s="68">
        <v>8901736049887</v>
      </c>
      <c r="D3867" s="69" t="s">
        <v>2817</v>
      </c>
      <c r="E3867" s="65">
        <f>IFERROR(VLOOKUP(C3867,Pivot!A:B,2,0),0)</f>
        <v>0</v>
      </c>
      <c r="F3867" s="65">
        <f>IFERROR(VLOOKUP(C3867,Pivot!A:C,3,0),0)</f>
        <v>0</v>
      </c>
    </row>
    <row r="3868" spans="1:6" x14ac:dyDescent="0.25">
      <c r="A3868" s="68" t="s">
        <v>103</v>
      </c>
      <c r="B3868" s="69">
        <v>491127791</v>
      </c>
      <c r="C3868" s="68">
        <v>8901736071581</v>
      </c>
      <c r="D3868" s="69" t="s">
        <v>2818</v>
      </c>
      <c r="E3868" s="65">
        <f>IFERROR(VLOOKUP(C3868,Pivot!A:B,2,0),0)</f>
        <v>0</v>
      </c>
      <c r="F3868" s="65">
        <f>IFERROR(VLOOKUP(C3868,Pivot!A:C,3,0),0)</f>
        <v>0</v>
      </c>
    </row>
    <row r="3869" spans="1:6" x14ac:dyDescent="0.25">
      <c r="A3869" s="68" t="s">
        <v>103</v>
      </c>
      <c r="B3869" s="69">
        <v>491127874</v>
      </c>
      <c r="C3869" s="68">
        <v>731346075536</v>
      </c>
      <c r="D3869" s="69" t="s">
        <v>2819</v>
      </c>
      <c r="E3869" s="65">
        <f>IFERROR(VLOOKUP(C3869,Pivot!A:B,2,0),0)</f>
        <v>0</v>
      </c>
      <c r="F3869" s="65">
        <f>IFERROR(VLOOKUP(C3869,Pivot!A:C,3,0),0)</f>
        <v>0</v>
      </c>
    </row>
    <row r="3870" spans="1:6" x14ac:dyDescent="0.25">
      <c r="A3870" s="68" t="s">
        <v>103</v>
      </c>
      <c r="B3870" s="69">
        <v>491127876</v>
      </c>
      <c r="C3870" s="68">
        <v>731346142801</v>
      </c>
      <c r="D3870" s="69" t="s">
        <v>2820</v>
      </c>
      <c r="E3870" s="65">
        <f>IFERROR(VLOOKUP(C3870,Pivot!A:B,2,0),0)</f>
        <v>0</v>
      </c>
      <c r="F3870" s="65">
        <f>IFERROR(VLOOKUP(C3870,Pivot!A:C,3,0),0)</f>
        <v>0</v>
      </c>
    </row>
    <row r="3871" spans="1:6" x14ac:dyDescent="0.25">
      <c r="A3871" s="68" t="s">
        <v>103</v>
      </c>
      <c r="B3871" s="69">
        <v>491127901</v>
      </c>
      <c r="C3871" s="68">
        <v>746775323127</v>
      </c>
      <c r="D3871" s="69" t="s">
        <v>2821</v>
      </c>
      <c r="E3871" s="65">
        <f>IFERROR(VLOOKUP(C3871,Pivot!A:B,2,0),0)</f>
        <v>0</v>
      </c>
      <c r="F3871" s="65">
        <f>IFERROR(VLOOKUP(C3871,Pivot!A:C,3,0),0)</f>
        <v>0</v>
      </c>
    </row>
    <row r="3872" spans="1:6" x14ac:dyDescent="0.25">
      <c r="A3872" s="68" t="s">
        <v>103</v>
      </c>
      <c r="B3872" s="69">
        <v>491127901</v>
      </c>
      <c r="C3872" s="68">
        <v>746775325589</v>
      </c>
      <c r="D3872" s="69" t="s">
        <v>2821</v>
      </c>
      <c r="E3872" s="65">
        <f>IFERROR(VLOOKUP(C3872,Pivot!A:B,2,0),0)</f>
        <v>0</v>
      </c>
      <c r="F3872" s="65">
        <f>IFERROR(VLOOKUP(C3872,Pivot!A:C,3,0),0)</f>
        <v>0</v>
      </c>
    </row>
    <row r="3873" spans="1:6" x14ac:dyDescent="0.25">
      <c r="A3873" s="68" t="s">
        <v>103</v>
      </c>
      <c r="B3873" s="69">
        <v>491127901</v>
      </c>
      <c r="C3873" s="68">
        <v>746775325596</v>
      </c>
      <c r="D3873" s="69" t="s">
        <v>2821</v>
      </c>
      <c r="E3873" s="65">
        <f>IFERROR(VLOOKUP(C3873,Pivot!A:B,2,0),0)</f>
        <v>0</v>
      </c>
      <c r="F3873" s="65">
        <f>IFERROR(VLOOKUP(C3873,Pivot!A:C,3,0),0)</f>
        <v>0</v>
      </c>
    </row>
    <row r="3874" spans="1:6" x14ac:dyDescent="0.25">
      <c r="A3874" s="68" t="s">
        <v>103</v>
      </c>
      <c r="B3874" s="69">
        <v>491127901</v>
      </c>
      <c r="C3874" s="68">
        <v>746775325602</v>
      </c>
      <c r="D3874" s="69" t="s">
        <v>2821</v>
      </c>
      <c r="E3874" s="65">
        <f>IFERROR(VLOOKUP(C3874,Pivot!A:B,2,0),0)</f>
        <v>0</v>
      </c>
      <c r="F3874" s="65">
        <f>IFERROR(VLOOKUP(C3874,Pivot!A:C,3,0),0)</f>
        <v>0</v>
      </c>
    </row>
    <row r="3875" spans="1:6" x14ac:dyDescent="0.25">
      <c r="A3875" s="68" t="s">
        <v>103</v>
      </c>
      <c r="B3875" s="69">
        <v>491127901</v>
      </c>
      <c r="C3875" s="68">
        <v>746775325619</v>
      </c>
      <c r="D3875" s="69" t="s">
        <v>2821</v>
      </c>
      <c r="E3875" s="65">
        <f>IFERROR(VLOOKUP(C3875,Pivot!A:B,2,0),0)</f>
        <v>0</v>
      </c>
      <c r="F3875" s="65">
        <f>IFERROR(VLOOKUP(C3875,Pivot!A:C,3,0),0)</f>
        <v>0</v>
      </c>
    </row>
    <row r="3876" spans="1:6" x14ac:dyDescent="0.25">
      <c r="A3876" s="68" t="s">
        <v>103</v>
      </c>
      <c r="B3876" s="69">
        <v>491127902</v>
      </c>
      <c r="C3876" s="68">
        <v>746775324674</v>
      </c>
      <c r="D3876" s="69" t="s">
        <v>2822</v>
      </c>
      <c r="E3876" s="65">
        <f>IFERROR(VLOOKUP(C3876,Pivot!A:B,2,0),0)</f>
        <v>0</v>
      </c>
      <c r="F3876" s="65">
        <f>IFERROR(VLOOKUP(C3876,Pivot!A:C,3,0),0)</f>
        <v>0</v>
      </c>
    </row>
    <row r="3877" spans="1:6" x14ac:dyDescent="0.25">
      <c r="A3877" s="68" t="s">
        <v>103</v>
      </c>
      <c r="B3877" s="69">
        <v>491127902</v>
      </c>
      <c r="C3877" s="68">
        <v>887961538557</v>
      </c>
      <c r="D3877" s="69" t="s">
        <v>2822</v>
      </c>
      <c r="E3877" s="65">
        <f>IFERROR(VLOOKUP(C3877,Pivot!A:B,2,0),0)</f>
        <v>0</v>
      </c>
      <c r="F3877" s="65">
        <f>IFERROR(VLOOKUP(C3877,Pivot!A:C,3,0),0)</f>
        <v>0</v>
      </c>
    </row>
    <row r="3878" spans="1:6" x14ac:dyDescent="0.25">
      <c r="A3878" s="68" t="s">
        <v>103</v>
      </c>
      <c r="B3878" s="69">
        <v>491127920</v>
      </c>
      <c r="C3878" s="68">
        <v>746775309954</v>
      </c>
      <c r="D3878" s="69" t="s">
        <v>2823</v>
      </c>
      <c r="E3878" s="65">
        <f>IFERROR(VLOOKUP(C3878,Pivot!A:B,2,0),0)</f>
        <v>0</v>
      </c>
      <c r="F3878" s="65">
        <f>IFERROR(VLOOKUP(C3878,Pivot!A:C,3,0),0)</f>
        <v>0</v>
      </c>
    </row>
    <row r="3879" spans="1:6" x14ac:dyDescent="0.25">
      <c r="A3879" s="68" t="s">
        <v>103</v>
      </c>
      <c r="B3879" s="69">
        <v>491127921</v>
      </c>
      <c r="C3879" s="68">
        <v>27084595796</v>
      </c>
      <c r="D3879" s="69" t="s">
        <v>2824</v>
      </c>
      <c r="E3879" s="65">
        <f>IFERROR(VLOOKUP(C3879,Pivot!A:B,2,0),0)</f>
        <v>0</v>
      </c>
      <c r="F3879" s="65">
        <f>IFERROR(VLOOKUP(C3879,Pivot!A:C,3,0),0)</f>
        <v>0</v>
      </c>
    </row>
    <row r="3880" spans="1:6" x14ac:dyDescent="0.25">
      <c r="A3880" s="68" t="s">
        <v>103</v>
      </c>
      <c r="B3880" s="69">
        <v>491127924</v>
      </c>
      <c r="C3880" s="68">
        <v>746775311018</v>
      </c>
      <c r="D3880" s="69" t="s">
        <v>2825</v>
      </c>
      <c r="E3880" s="65">
        <f>IFERROR(VLOOKUP(C3880,Pivot!A:B,2,0),0)</f>
        <v>0</v>
      </c>
      <c r="F3880" s="65">
        <f>IFERROR(VLOOKUP(C3880,Pivot!A:C,3,0),0)</f>
        <v>0</v>
      </c>
    </row>
    <row r="3881" spans="1:6" x14ac:dyDescent="0.25">
      <c r="A3881" s="68" t="s">
        <v>103</v>
      </c>
      <c r="B3881" s="69">
        <v>491127925</v>
      </c>
      <c r="C3881" s="68">
        <v>746775381790</v>
      </c>
      <c r="D3881" s="69" t="s">
        <v>2826</v>
      </c>
      <c r="E3881" s="65">
        <f>IFERROR(VLOOKUP(C3881,Pivot!A:B,2,0),0)</f>
        <v>0</v>
      </c>
      <c r="F3881" s="65">
        <f>IFERROR(VLOOKUP(C3881,Pivot!A:C,3,0),0)</f>
        <v>0</v>
      </c>
    </row>
    <row r="3882" spans="1:6" x14ac:dyDescent="0.25">
      <c r="A3882" s="68" t="s">
        <v>103</v>
      </c>
      <c r="B3882" s="69">
        <v>491127931</v>
      </c>
      <c r="C3882" s="68">
        <v>27084843835</v>
      </c>
      <c r="D3882" s="69" t="s">
        <v>2827</v>
      </c>
      <c r="E3882" s="65">
        <f>IFERROR(VLOOKUP(C3882,Pivot!A:B,2,0),0)</f>
        <v>0</v>
      </c>
      <c r="F3882" s="65">
        <f>IFERROR(VLOOKUP(C3882,Pivot!A:C,3,0),0)</f>
        <v>0</v>
      </c>
    </row>
    <row r="3883" spans="1:6" x14ac:dyDescent="0.25">
      <c r="A3883" s="68" t="s">
        <v>103</v>
      </c>
      <c r="B3883" s="69">
        <v>491127931</v>
      </c>
      <c r="C3883" s="68">
        <v>887961819038</v>
      </c>
      <c r="D3883" s="69" t="s">
        <v>2827</v>
      </c>
      <c r="E3883" s="65">
        <f>IFERROR(VLOOKUP(C3883,Pivot!A:B,2,0),0)</f>
        <v>0</v>
      </c>
      <c r="F3883" s="65">
        <f>IFERROR(VLOOKUP(C3883,Pivot!A:C,3,0),0)</f>
        <v>0</v>
      </c>
    </row>
    <row r="3884" spans="1:6" x14ac:dyDescent="0.25">
      <c r="A3884" s="68" t="s">
        <v>103</v>
      </c>
      <c r="B3884" s="69">
        <v>491127933</v>
      </c>
      <c r="C3884" s="68">
        <v>746775345723</v>
      </c>
      <c r="D3884" s="69" t="s">
        <v>2828</v>
      </c>
      <c r="E3884" s="65">
        <f>IFERROR(VLOOKUP(C3884,Pivot!A:B,2,0),0)</f>
        <v>0</v>
      </c>
      <c r="F3884" s="65">
        <f>IFERROR(VLOOKUP(C3884,Pivot!A:C,3,0),0)</f>
        <v>0</v>
      </c>
    </row>
    <row r="3885" spans="1:6" x14ac:dyDescent="0.25">
      <c r="A3885" s="68" t="s">
        <v>103</v>
      </c>
      <c r="B3885" s="69">
        <v>491127933</v>
      </c>
      <c r="C3885" s="68">
        <v>746775345730</v>
      </c>
      <c r="D3885" s="69" t="s">
        <v>2828</v>
      </c>
      <c r="E3885" s="65">
        <f>IFERROR(VLOOKUP(C3885,Pivot!A:B,2,0),0)</f>
        <v>0</v>
      </c>
      <c r="F3885" s="65">
        <f>IFERROR(VLOOKUP(C3885,Pivot!A:C,3,0),0)</f>
        <v>0</v>
      </c>
    </row>
    <row r="3886" spans="1:6" x14ac:dyDescent="0.25">
      <c r="A3886" s="68" t="s">
        <v>103</v>
      </c>
      <c r="B3886" s="69">
        <v>491127933</v>
      </c>
      <c r="C3886" s="68">
        <v>746775345747</v>
      </c>
      <c r="D3886" s="69" t="s">
        <v>2828</v>
      </c>
      <c r="E3886" s="65">
        <f>IFERROR(VLOOKUP(C3886,Pivot!A:B,2,0),0)</f>
        <v>0</v>
      </c>
      <c r="F3886" s="65">
        <f>IFERROR(VLOOKUP(C3886,Pivot!A:C,3,0),0)</f>
        <v>0</v>
      </c>
    </row>
    <row r="3887" spans="1:6" x14ac:dyDescent="0.25">
      <c r="A3887" s="68" t="s">
        <v>103</v>
      </c>
      <c r="B3887" s="69">
        <v>491127933</v>
      </c>
      <c r="C3887" s="68">
        <v>746775345785</v>
      </c>
      <c r="D3887" s="69" t="s">
        <v>2828</v>
      </c>
      <c r="E3887" s="65">
        <f>IFERROR(VLOOKUP(C3887,Pivot!A:B,2,0),0)</f>
        <v>0</v>
      </c>
      <c r="F3887" s="65">
        <f>IFERROR(VLOOKUP(C3887,Pivot!A:C,3,0),0)</f>
        <v>0</v>
      </c>
    </row>
    <row r="3888" spans="1:6" x14ac:dyDescent="0.25">
      <c r="A3888" s="68" t="s">
        <v>103</v>
      </c>
      <c r="B3888" s="69">
        <v>491127933</v>
      </c>
      <c r="C3888" s="68">
        <v>746775345815</v>
      </c>
      <c r="D3888" s="69" t="s">
        <v>2828</v>
      </c>
      <c r="E3888" s="65">
        <f>IFERROR(VLOOKUP(C3888,Pivot!A:B,2,0),0)</f>
        <v>0</v>
      </c>
      <c r="F3888" s="65">
        <f>IFERROR(VLOOKUP(C3888,Pivot!A:C,3,0),0)</f>
        <v>0</v>
      </c>
    </row>
    <row r="3889" spans="1:6" x14ac:dyDescent="0.25">
      <c r="A3889" s="68" t="s">
        <v>103</v>
      </c>
      <c r="B3889" s="69">
        <v>491127933</v>
      </c>
      <c r="C3889" s="68">
        <v>746775345846</v>
      </c>
      <c r="D3889" s="69" t="s">
        <v>2828</v>
      </c>
      <c r="E3889" s="65">
        <f>IFERROR(VLOOKUP(C3889,Pivot!A:B,2,0),0)</f>
        <v>0</v>
      </c>
      <c r="F3889" s="65">
        <f>IFERROR(VLOOKUP(C3889,Pivot!A:C,3,0),0)</f>
        <v>0</v>
      </c>
    </row>
    <row r="3890" spans="1:6" x14ac:dyDescent="0.25">
      <c r="A3890" s="68" t="s">
        <v>103</v>
      </c>
      <c r="B3890" s="69">
        <v>491127933</v>
      </c>
      <c r="C3890" s="68">
        <v>746775345860</v>
      </c>
      <c r="D3890" s="69" t="s">
        <v>2828</v>
      </c>
      <c r="E3890" s="65">
        <f>IFERROR(VLOOKUP(C3890,Pivot!A:B,2,0),0)</f>
        <v>0</v>
      </c>
      <c r="F3890" s="65">
        <f>IFERROR(VLOOKUP(C3890,Pivot!A:C,3,0),0)</f>
        <v>0</v>
      </c>
    </row>
    <row r="3891" spans="1:6" x14ac:dyDescent="0.25">
      <c r="A3891" s="68" t="s">
        <v>103</v>
      </c>
      <c r="B3891" s="69">
        <v>491127933</v>
      </c>
      <c r="C3891" s="68">
        <v>746775345877</v>
      </c>
      <c r="D3891" s="69" t="s">
        <v>2828</v>
      </c>
      <c r="E3891" s="65">
        <f>IFERROR(VLOOKUP(C3891,Pivot!A:B,2,0),0)</f>
        <v>0</v>
      </c>
      <c r="F3891" s="65">
        <f>IFERROR(VLOOKUP(C3891,Pivot!A:C,3,0),0)</f>
        <v>0</v>
      </c>
    </row>
    <row r="3892" spans="1:6" x14ac:dyDescent="0.25">
      <c r="A3892" s="68" t="s">
        <v>103</v>
      </c>
      <c r="B3892" s="69">
        <v>491127933</v>
      </c>
      <c r="C3892" s="68">
        <v>746775345884</v>
      </c>
      <c r="D3892" s="69" t="s">
        <v>2828</v>
      </c>
      <c r="E3892" s="65">
        <f>IFERROR(VLOOKUP(C3892,Pivot!A:B,2,0),0)</f>
        <v>0</v>
      </c>
      <c r="F3892" s="65">
        <f>IFERROR(VLOOKUP(C3892,Pivot!A:C,3,0),0)</f>
        <v>0</v>
      </c>
    </row>
    <row r="3893" spans="1:6" x14ac:dyDescent="0.25">
      <c r="A3893" s="68" t="s">
        <v>103</v>
      </c>
      <c r="B3893" s="69">
        <v>491127933</v>
      </c>
      <c r="C3893" s="68">
        <v>746775345891</v>
      </c>
      <c r="D3893" s="69" t="s">
        <v>2828</v>
      </c>
      <c r="E3893" s="65">
        <f>IFERROR(VLOOKUP(C3893,Pivot!A:B,2,0),0)</f>
        <v>0</v>
      </c>
      <c r="F3893" s="65">
        <f>IFERROR(VLOOKUP(C3893,Pivot!A:C,3,0),0)</f>
        <v>0</v>
      </c>
    </row>
    <row r="3894" spans="1:6" x14ac:dyDescent="0.25">
      <c r="A3894" s="68" t="s">
        <v>103</v>
      </c>
      <c r="B3894" s="69">
        <v>491127933</v>
      </c>
      <c r="C3894" s="68">
        <v>746775345907</v>
      </c>
      <c r="D3894" s="69" t="s">
        <v>2828</v>
      </c>
      <c r="E3894" s="65">
        <f>IFERROR(VLOOKUP(C3894,Pivot!A:B,2,0),0)</f>
        <v>0</v>
      </c>
      <c r="F3894" s="65">
        <f>IFERROR(VLOOKUP(C3894,Pivot!A:C,3,0),0)</f>
        <v>0</v>
      </c>
    </row>
    <row r="3895" spans="1:6" x14ac:dyDescent="0.25">
      <c r="A3895" s="68" t="s">
        <v>103</v>
      </c>
      <c r="B3895" s="69">
        <v>491127933</v>
      </c>
      <c r="C3895" s="68">
        <v>746775354978</v>
      </c>
      <c r="D3895" s="69" t="s">
        <v>2828</v>
      </c>
      <c r="E3895" s="65">
        <f>IFERROR(VLOOKUP(C3895,Pivot!A:B,2,0),0)</f>
        <v>0</v>
      </c>
      <c r="F3895" s="65">
        <f>IFERROR(VLOOKUP(C3895,Pivot!A:C,3,0),0)</f>
        <v>0</v>
      </c>
    </row>
    <row r="3896" spans="1:6" x14ac:dyDescent="0.25">
      <c r="A3896" s="68" t="s">
        <v>103</v>
      </c>
      <c r="B3896" s="69">
        <v>491127933</v>
      </c>
      <c r="C3896" s="68">
        <v>746775382452</v>
      </c>
      <c r="D3896" s="69" t="s">
        <v>2828</v>
      </c>
      <c r="E3896" s="65">
        <f>IFERROR(VLOOKUP(C3896,Pivot!A:B,2,0),0)</f>
        <v>0</v>
      </c>
      <c r="F3896" s="65">
        <f>IFERROR(VLOOKUP(C3896,Pivot!A:C,3,0),0)</f>
        <v>0</v>
      </c>
    </row>
    <row r="3897" spans="1:6" x14ac:dyDescent="0.25">
      <c r="A3897" s="68" t="s">
        <v>103</v>
      </c>
      <c r="B3897" s="69">
        <v>491127933</v>
      </c>
      <c r="C3897" s="68">
        <v>887961051179</v>
      </c>
      <c r="D3897" s="69" t="s">
        <v>2828</v>
      </c>
      <c r="E3897" s="65">
        <f>IFERROR(VLOOKUP(C3897,Pivot!A:B,2,0),0)</f>
        <v>0</v>
      </c>
      <c r="F3897" s="65">
        <f>IFERROR(VLOOKUP(C3897,Pivot!A:C,3,0),0)</f>
        <v>0</v>
      </c>
    </row>
    <row r="3898" spans="1:6" x14ac:dyDescent="0.25">
      <c r="A3898" s="68" t="s">
        <v>103</v>
      </c>
      <c r="B3898" s="69">
        <v>491127933</v>
      </c>
      <c r="C3898" s="68">
        <v>887961051186</v>
      </c>
      <c r="D3898" s="69" t="s">
        <v>2828</v>
      </c>
      <c r="E3898" s="65">
        <f>IFERROR(VLOOKUP(C3898,Pivot!A:B,2,0),0)</f>
        <v>0</v>
      </c>
      <c r="F3898" s="65">
        <f>IFERROR(VLOOKUP(C3898,Pivot!A:C,3,0),0)</f>
        <v>0</v>
      </c>
    </row>
    <row r="3899" spans="1:6" x14ac:dyDescent="0.25">
      <c r="A3899" s="68" t="s">
        <v>103</v>
      </c>
      <c r="B3899" s="69">
        <v>491127933</v>
      </c>
      <c r="C3899" s="68">
        <v>887961051193</v>
      </c>
      <c r="D3899" s="69" t="s">
        <v>2828</v>
      </c>
      <c r="E3899" s="65">
        <f>IFERROR(VLOOKUP(C3899,Pivot!A:B,2,0),0)</f>
        <v>0</v>
      </c>
      <c r="F3899" s="65">
        <f>IFERROR(VLOOKUP(C3899,Pivot!A:C,3,0),0)</f>
        <v>0</v>
      </c>
    </row>
    <row r="3900" spans="1:6" x14ac:dyDescent="0.25">
      <c r="A3900" s="68" t="s">
        <v>103</v>
      </c>
      <c r="B3900" s="69">
        <v>491127933</v>
      </c>
      <c r="C3900" s="68">
        <v>887961073805</v>
      </c>
      <c r="D3900" s="69" t="s">
        <v>2828</v>
      </c>
      <c r="E3900" s="65">
        <f>IFERROR(VLOOKUP(C3900,Pivot!A:B,2,0),0)</f>
        <v>0</v>
      </c>
      <c r="F3900" s="65">
        <f>IFERROR(VLOOKUP(C3900,Pivot!A:C,3,0),0)</f>
        <v>0</v>
      </c>
    </row>
    <row r="3901" spans="1:6" x14ac:dyDescent="0.25">
      <c r="A3901" s="68" t="s">
        <v>103</v>
      </c>
      <c r="B3901" s="69">
        <v>491127933</v>
      </c>
      <c r="C3901" s="68">
        <v>887961185720</v>
      </c>
      <c r="D3901" s="69" t="s">
        <v>2828</v>
      </c>
      <c r="E3901" s="65">
        <f>IFERROR(VLOOKUP(C3901,Pivot!A:B,2,0),0)</f>
        <v>0</v>
      </c>
      <c r="F3901" s="65">
        <f>IFERROR(VLOOKUP(C3901,Pivot!A:C,3,0),0)</f>
        <v>0</v>
      </c>
    </row>
    <row r="3902" spans="1:6" x14ac:dyDescent="0.25">
      <c r="A3902" s="68" t="s">
        <v>103</v>
      </c>
      <c r="B3902" s="69">
        <v>491127933</v>
      </c>
      <c r="C3902" s="68">
        <v>887961185737</v>
      </c>
      <c r="D3902" s="69" t="s">
        <v>2828</v>
      </c>
      <c r="E3902" s="65">
        <f>IFERROR(VLOOKUP(C3902,Pivot!A:B,2,0),0)</f>
        <v>0</v>
      </c>
      <c r="F3902" s="65">
        <f>IFERROR(VLOOKUP(C3902,Pivot!A:C,3,0),0)</f>
        <v>0</v>
      </c>
    </row>
    <row r="3903" spans="1:6" x14ac:dyDescent="0.25">
      <c r="A3903" s="68" t="s">
        <v>103</v>
      </c>
      <c r="B3903" s="69">
        <v>491127933</v>
      </c>
      <c r="C3903" s="68">
        <v>887961378917</v>
      </c>
      <c r="D3903" s="69" t="s">
        <v>2828</v>
      </c>
      <c r="E3903" s="65">
        <f>IFERROR(VLOOKUP(C3903,Pivot!A:B,2,0),0)</f>
        <v>0</v>
      </c>
      <c r="F3903" s="65">
        <f>IFERROR(VLOOKUP(C3903,Pivot!A:C,3,0),0)</f>
        <v>0</v>
      </c>
    </row>
    <row r="3904" spans="1:6" x14ac:dyDescent="0.25">
      <c r="A3904" s="68" t="s">
        <v>103</v>
      </c>
      <c r="B3904" s="69">
        <v>491127933</v>
      </c>
      <c r="C3904" s="68">
        <v>887961378924</v>
      </c>
      <c r="D3904" s="69" t="s">
        <v>2828</v>
      </c>
      <c r="E3904" s="65">
        <f>IFERROR(VLOOKUP(C3904,Pivot!A:B,2,0),0)</f>
        <v>0</v>
      </c>
      <c r="F3904" s="65">
        <f>IFERROR(VLOOKUP(C3904,Pivot!A:C,3,0),0)</f>
        <v>0</v>
      </c>
    </row>
    <row r="3905" spans="1:6" x14ac:dyDescent="0.25">
      <c r="A3905" s="68" t="s">
        <v>103</v>
      </c>
      <c r="B3905" s="69">
        <v>491127933</v>
      </c>
      <c r="C3905" s="68">
        <v>887961378931</v>
      </c>
      <c r="D3905" s="69" t="s">
        <v>2828</v>
      </c>
      <c r="E3905" s="65">
        <f>IFERROR(VLOOKUP(C3905,Pivot!A:B,2,0),0)</f>
        <v>0</v>
      </c>
      <c r="F3905" s="65">
        <f>IFERROR(VLOOKUP(C3905,Pivot!A:C,3,0),0)</f>
        <v>0</v>
      </c>
    </row>
    <row r="3906" spans="1:6" x14ac:dyDescent="0.25">
      <c r="A3906" s="68" t="s">
        <v>103</v>
      </c>
      <c r="B3906" s="69">
        <v>491127950</v>
      </c>
      <c r="C3906" s="68">
        <v>5015353400853</v>
      </c>
      <c r="D3906" s="69" t="s">
        <v>2829</v>
      </c>
      <c r="E3906" s="65">
        <f>IFERROR(VLOOKUP(C3906,Pivot!A:B,2,0),0)</f>
        <v>0</v>
      </c>
      <c r="F3906" s="65">
        <f>IFERROR(VLOOKUP(C3906,Pivot!A:C,3,0),0)</f>
        <v>0</v>
      </c>
    </row>
    <row r="3907" spans="1:6" x14ac:dyDescent="0.25">
      <c r="A3907" s="68" t="s">
        <v>103</v>
      </c>
      <c r="B3907" s="69">
        <v>491127953</v>
      </c>
      <c r="C3907" s="68">
        <v>5015353396989</v>
      </c>
      <c r="D3907" s="69" t="s">
        <v>2830</v>
      </c>
      <c r="E3907" s="65">
        <f>IFERROR(VLOOKUP(C3907,Pivot!A:B,2,0),0)</f>
        <v>0</v>
      </c>
      <c r="F3907" s="65">
        <f>IFERROR(VLOOKUP(C3907,Pivot!A:C,3,0),0)</f>
        <v>0</v>
      </c>
    </row>
    <row r="3908" spans="1:6" x14ac:dyDescent="0.25">
      <c r="A3908" s="68" t="s">
        <v>103</v>
      </c>
      <c r="B3908" s="69">
        <v>491127954</v>
      </c>
      <c r="C3908" s="68">
        <v>5015353310244</v>
      </c>
      <c r="D3908" s="69" t="s">
        <v>2831</v>
      </c>
      <c r="E3908" s="65">
        <f>IFERROR(VLOOKUP(C3908,Pivot!A:B,2,0),0)</f>
        <v>0</v>
      </c>
      <c r="F3908" s="65">
        <f>IFERROR(VLOOKUP(C3908,Pivot!A:C,3,0),0)</f>
        <v>0</v>
      </c>
    </row>
    <row r="3909" spans="1:6" x14ac:dyDescent="0.25">
      <c r="A3909" s="68" t="s">
        <v>103</v>
      </c>
      <c r="B3909" s="69">
        <v>491127954</v>
      </c>
      <c r="C3909" s="68">
        <v>5015353455471</v>
      </c>
      <c r="D3909" s="69" t="s">
        <v>2831</v>
      </c>
      <c r="E3909" s="65">
        <f>IFERROR(VLOOKUP(C3909,Pivot!A:B,2,0),0)</f>
        <v>0</v>
      </c>
      <c r="F3909" s="65">
        <f>IFERROR(VLOOKUP(C3909,Pivot!A:C,3,0),0)</f>
        <v>0</v>
      </c>
    </row>
    <row r="3910" spans="1:6" x14ac:dyDescent="0.25">
      <c r="A3910" s="68" t="s">
        <v>103</v>
      </c>
      <c r="B3910" s="69">
        <v>491127955</v>
      </c>
      <c r="C3910" s="68">
        <v>5015353310251</v>
      </c>
      <c r="D3910" s="69" t="s">
        <v>2832</v>
      </c>
      <c r="E3910" s="65">
        <f>IFERROR(VLOOKUP(C3910,Pivot!A:B,2,0),0)</f>
        <v>0</v>
      </c>
      <c r="F3910" s="65">
        <f>IFERROR(VLOOKUP(C3910,Pivot!A:C,3,0),0)</f>
        <v>0</v>
      </c>
    </row>
    <row r="3911" spans="1:6" x14ac:dyDescent="0.25">
      <c r="A3911" s="68" t="s">
        <v>103</v>
      </c>
      <c r="B3911" s="69">
        <v>491127955</v>
      </c>
      <c r="C3911" s="68">
        <v>5015353455464</v>
      </c>
      <c r="D3911" s="69" t="s">
        <v>2832</v>
      </c>
      <c r="E3911" s="65">
        <f>IFERROR(VLOOKUP(C3911,Pivot!A:B,2,0),0)</f>
        <v>0</v>
      </c>
      <c r="F3911" s="65">
        <f>IFERROR(VLOOKUP(C3911,Pivot!A:C,3,0),0)</f>
        <v>0</v>
      </c>
    </row>
    <row r="3912" spans="1:6" x14ac:dyDescent="0.25">
      <c r="A3912" s="68" t="s">
        <v>103</v>
      </c>
      <c r="B3912" s="69">
        <v>491127956</v>
      </c>
      <c r="C3912" s="68">
        <v>5015353310282</v>
      </c>
      <c r="D3912" s="69" t="s">
        <v>2833</v>
      </c>
      <c r="E3912" s="65">
        <f>IFERROR(VLOOKUP(C3912,Pivot!A:B,2,0),0)</f>
        <v>0</v>
      </c>
      <c r="F3912" s="65">
        <f>IFERROR(VLOOKUP(C3912,Pivot!A:C,3,0),0)</f>
        <v>0</v>
      </c>
    </row>
    <row r="3913" spans="1:6" x14ac:dyDescent="0.25">
      <c r="A3913" s="68" t="s">
        <v>103</v>
      </c>
      <c r="B3913" s="69">
        <v>491127956</v>
      </c>
      <c r="C3913" s="68">
        <v>5015353455488</v>
      </c>
      <c r="D3913" s="69" t="s">
        <v>2833</v>
      </c>
      <c r="E3913" s="65">
        <f>IFERROR(VLOOKUP(C3913,Pivot!A:B,2,0),0)</f>
        <v>0</v>
      </c>
      <c r="F3913" s="65">
        <f>IFERROR(VLOOKUP(C3913,Pivot!A:C,3,0),0)</f>
        <v>0</v>
      </c>
    </row>
    <row r="3914" spans="1:6" x14ac:dyDescent="0.25">
      <c r="A3914" s="68" t="s">
        <v>103</v>
      </c>
      <c r="B3914" s="69">
        <v>491127958</v>
      </c>
      <c r="C3914" s="68">
        <v>5015353298405</v>
      </c>
      <c r="D3914" s="69" t="s">
        <v>2834</v>
      </c>
      <c r="E3914" s="65">
        <f>IFERROR(VLOOKUP(C3914,Pivot!A:B,2,0),0)</f>
        <v>0</v>
      </c>
      <c r="F3914" s="65">
        <f>IFERROR(VLOOKUP(C3914,Pivot!A:C,3,0),0)</f>
        <v>0</v>
      </c>
    </row>
    <row r="3915" spans="1:6" x14ac:dyDescent="0.25">
      <c r="A3915" s="68" t="s">
        <v>103</v>
      </c>
      <c r="B3915" s="69">
        <v>491127959</v>
      </c>
      <c r="C3915" s="68">
        <v>5015353398860</v>
      </c>
      <c r="D3915" s="69" t="s">
        <v>2835</v>
      </c>
      <c r="E3915" s="65">
        <f>IFERROR(VLOOKUP(C3915,Pivot!A:B,2,0),0)</f>
        <v>0</v>
      </c>
      <c r="F3915" s="65">
        <f>IFERROR(VLOOKUP(C3915,Pivot!A:C,3,0),0)</f>
        <v>0</v>
      </c>
    </row>
    <row r="3916" spans="1:6" x14ac:dyDescent="0.25">
      <c r="A3916" s="68" t="s">
        <v>103</v>
      </c>
      <c r="B3916" s="69">
        <v>491127985</v>
      </c>
      <c r="C3916" s="68">
        <v>8901383705983</v>
      </c>
      <c r="D3916" s="69" t="s">
        <v>2836</v>
      </c>
      <c r="E3916" s="65">
        <f>IFERROR(VLOOKUP(C3916,Pivot!A:B,2,0),0)</f>
        <v>0</v>
      </c>
      <c r="F3916" s="65">
        <f>IFERROR(VLOOKUP(C3916,Pivot!A:C,3,0),0)</f>
        <v>0</v>
      </c>
    </row>
    <row r="3917" spans="1:6" x14ac:dyDescent="0.25">
      <c r="A3917" s="68" t="s">
        <v>103</v>
      </c>
      <c r="B3917" s="69">
        <v>491128000</v>
      </c>
      <c r="C3917" s="68">
        <v>5010994658335</v>
      </c>
      <c r="D3917" s="69" t="s">
        <v>2837</v>
      </c>
      <c r="E3917" s="65">
        <f>IFERROR(VLOOKUP(C3917,Pivot!A:B,2,0),0)</f>
        <v>0</v>
      </c>
      <c r="F3917" s="65">
        <f>IFERROR(VLOOKUP(C3917,Pivot!A:C,3,0),0)</f>
        <v>0</v>
      </c>
    </row>
    <row r="3918" spans="1:6" x14ac:dyDescent="0.25">
      <c r="A3918" s="68" t="s">
        <v>103</v>
      </c>
      <c r="B3918" s="69">
        <v>491128000</v>
      </c>
      <c r="C3918" s="68">
        <v>5010994911393</v>
      </c>
      <c r="D3918" s="69" t="s">
        <v>2837</v>
      </c>
      <c r="E3918" s="65">
        <f>IFERROR(VLOOKUP(C3918,Pivot!A:B,2,0),0)</f>
        <v>0</v>
      </c>
      <c r="F3918" s="65">
        <f>IFERROR(VLOOKUP(C3918,Pivot!A:C,3,0),0)</f>
        <v>0</v>
      </c>
    </row>
    <row r="3919" spans="1:6" x14ac:dyDescent="0.25">
      <c r="A3919" s="68" t="s">
        <v>103</v>
      </c>
      <c r="B3919" s="69">
        <v>491128000</v>
      </c>
      <c r="C3919" s="68">
        <v>653569728184</v>
      </c>
      <c r="D3919" s="69" t="s">
        <v>2837</v>
      </c>
      <c r="E3919" s="65">
        <f>IFERROR(VLOOKUP(C3919,Pivot!A:B,2,0),0)</f>
        <v>0</v>
      </c>
      <c r="F3919" s="65">
        <f>IFERROR(VLOOKUP(C3919,Pivot!A:C,3,0),0)</f>
        <v>0</v>
      </c>
    </row>
    <row r="3920" spans="1:6" x14ac:dyDescent="0.25">
      <c r="A3920" s="68" t="s">
        <v>103</v>
      </c>
      <c r="B3920" s="69">
        <v>491128000</v>
      </c>
      <c r="C3920" s="68">
        <v>653569757986</v>
      </c>
      <c r="D3920" s="69" t="s">
        <v>2837</v>
      </c>
      <c r="E3920" s="65">
        <f>IFERROR(VLOOKUP(C3920,Pivot!A:B,2,0),0)</f>
        <v>0</v>
      </c>
      <c r="F3920" s="65">
        <f>IFERROR(VLOOKUP(C3920,Pivot!A:C,3,0),0)</f>
        <v>0</v>
      </c>
    </row>
    <row r="3921" spans="1:6" x14ac:dyDescent="0.25">
      <c r="A3921" s="68" t="s">
        <v>103</v>
      </c>
      <c r="B3921" s="69">
        <v>491128050</v>
      </c>
      <c r="C3921" s="68">
        <v>6927049002786</v>
      </c>
      <c r="D3921" s="69" t="s">
        <v>2838</v>
      </c>
      <c r="E3921" s="65">
        <f>IFERROR(VLOOKUP(C3921,Pivot!A:B,2,0),0)</f>
        <v>0</v>
      </c>
      <c r="F3921" s="65">
        <f>IFERROR(VLOOKUP(C3921,Pivot!A:C,3,0),0)</f>
        <v>0</v>
      </c>
    </row>
    <row r="3922" spans="1:6" x14ac:dyDescent="0.25">
      <c r="A3922" s="68" t="s">
        <v>103</v>
      </c>
      <c r="B3922" s="69">
        <v>491128050</v>
      </c>
      <c r="C3922" s="68">
        <v>6940351720780</v>
      </c>
      <c r="D3922" s="69" t="s">
        <v>2838</v>
      </c>
      <c r="E3922" s="65">
        <f>IFERROR(VLOOKUP(C3922,Pivot!A:B,2,0),0)</f>
        <v>0</v>
      </c>
      <c r="F3922" s="65">
        <f>IFERROR(VLOOKUP(C3922,Pivot!A:C,3,0),0)</f>
        <v>0</v>
      </c>
    </row>
    <row r="3923" spans="1:6" x14ac:dyDescent="0.25">
      <c r="A3923" s="68" t="s">
        <v>103</v>
      </c>
      <c r="B3923" s="69">
        <v>491128057</v>
      </c>
      <c r="C3923" s="68">
        <v>8027352000184</v>
      </c>
      <c r="D3923" s="69" t="s">
        <v>2839</v>
      </c>
      <c r="E3923" s="65">
        <f>IFERROR(VLOOKUP(C3923,Pivot!A:B,2,0),0)</f>
        <v>0</v>
      </c>
      <c r="F3923" s="65">
        <f>IFERROR(VLOOKUP(C3923,Pivot!A:C,3,0),0)</f>
        <v>0</v>
      </c>
    </row>
    <row r="3924" spans="1:6" x14ac:dyDescent="0.25">
      <c r="A3924" s="68" t="s">
        <v>103</v>
      </c>
      <c r="B3924" s="69">
        <v>491129261</v>
      </c>
      <c r="C3924" s="68">
        <v>8027352005028</v>
      </c>
      <c r="D3924" s="69" t="s">
        <v>2840</v>
      </c>
      <c r="E3924" s="65">
        <f>IFERROR(VLOOKUP(C3924,Pivot!A:B,2,0),0)</f>
        <v>0</v>
      </c>
      <c r="F3924" s="65">
        <f>IFERROR(VLOOKUP(C3924,Pivot!A:C,3,0),0)</f>
        <v>0</v>
      </c>
    </row>
    <row r="3925" spans="1:6" x14ac:dyDescent="0.25">
      <c r="A3925" s="68" t="s">
        <v>103</v>
      </c>
      <c r="B3925" s="69">
        <v>491129266</v>
      </c>
      <c r="C3925" s="68">
        <v>8027352005288</v>
      </c>
      <c r="D3925" s="69" t="s">
        <v>2841</v>
      </c>
      <c r="E3925" s="65">
        <f>IFERROR(VLOOKUP(C3925,Pivot!A:B,2,0),0)</f>
        <v>0</v>
      </c>
      <c r="F3925" s="65">
        <f>IFERROR(VLOOKUP(C3925,Pivot!A:C,3,0),0)</f>
        <v>0</v>
      </c>
    </row>
    <row r="3926" spans="1:6" x14ac:dyDescent="0.25">
      <c r="A3926" s="68" t="s">
        <v>103</v>
      </c>
      <c r="B3926" s="69">
        <v>491129304</v>
      </c>
      <c r="C3926" s="68">
        <v>4005556217120</v>
      </c>
      <c r="D3926" s="69" t="s">
        <v>2842</v>
      </c>
      <c r="E3926" s="65">
        <f>IFERROR(VLOOKUP(C3926,Pivot!A:B,2,0),0)</f>
        <v>0</v>
      </c>
      <c r="F3926" s="65">
        <f>IFERROR(VLOOKUP(C3926,Pivot!A:C,3,0),0)</f>
        <v>0</v>
      </c>
    </row>
    <row r="3927" spans="1:6" x14ac:dyDescent="0.25">
      <c r="A3927" s="68" t="s">
        <v>103</v>
      </c>
      <c r="B3927" s="69">
        <v>491129306</v>
      </c>
      <c r="C3927" s="68">
        <v>4005556265466</v>
      </c>
      <c r="D3927" s="69" t="s">
        <v>2843</v>
      </c>
      <c r="E3927" s="65">
        <f>IFERROR(VLOOKUP(C3927,Pivot!A:B,2,0),0)</f>
        <v>0</v>
      </c>
      <c r="F3927" s="65">
        <f>IFERROR(VLOOKUP(C3927,Pivot!A:C,3,0),0)</f>
        <v>0</v>
      </c>
    </row>
    <row r="3928" spans="1:6" x14ac:dyDescent="0.25">
      <c r="A3928" s="68" t="s">
        <v>103</v>
      </c>
      <c r="B3928" s="69">
        <v>491129307</v>
      </c>
      <c r="C3928" s="68">
        <v>4005556118830</v>
      </c>
      <c r="D3928" s="69" t="s">
        <v>2844</v>
      </c>
      <c r="E3928" s="65">
        <f>IFERROR(VLOOKUP(C3928,Pivot!A:B,2,0),0)</f>
        <v>0</v>
      </c>
      <c r="F3928" s="65">
        <f>IFERROR(VLOOKUP(C3928,Pivot!A:C,3,0),0)</f>
        <v>0</v>
      </c>
    </row>
    <row r="3929" spans="1:6" x14ac:dyDescent="0.25">
      <c r="A3929" s="68" t="s">
        <v>103</v>
      </c>
      <c r="B3929" s="69">
        <v>491129330</v>
      </c>
      <c r="C3929" s="68">
        <v>746775254629</v>
      </c>
      <c r="D3929" s="69" t="s">
        <v>2845</v>
      </c>
      <c r="E3929" s="65">
        <f>IFERROR(VLOOKUP(C3929,Pivot!A:B,2,0),0)</f>
        <v>0</v>
      </c>
      <c r="F3929" s="65">
        <f>IFERROR(VLOOKUP(C3929,Pivot!A:C,3,0),0)</f>
        <v>0</v>
      </c>
    </row>
    <row r="3930" spans="1:6" x14ac:dyDescent="0.25">
      <c r="A3930" s="68" t="s">
        <v>103</v>
      </c>
      <c r="B3930" s="69">
        <v>491129332</v>
      </c>
      <c r="C3930" s="68">
        <v>746775301040</v>
      </c>
      <c r="D3930" s="69" t="s">
        <v>2846</v>
      </c>
      <c r="E3930" s="65">
        <f>IFERROR(VLOOKUP(C3930,Pivot!A:B,2,0),0)</f>
        <v>0</v>
      </c>
      <c r="F3930" s="65">
        <f>IFERROR(VLOOKUP(C3930,Pivot!A:C,3,0),0)</f>
        <v>0</v>
      </c>
    </row>
    <row r="3931" spans="1:6" x14ac:dyDescent="0.25">
      <c r="A3931" s="68" t="s">
        <v>103</v>
      </c>
      <c r="B3931" s="69">
        <v>491129332</v>
      </c>
      <c r="C3931" s="68">
        <v>887961463620</v>
      </c>
      <c r="D3931" s="69" t="s">
        <v>2846</v>
      </c>
      <c r="E3931" s="65">
        <f>IFERROR(VLOOKUP(C3931,Pivot!A:B,2,0),0)</f>
        <v>0</v>
      </c>
      <c r="F3931" s="65">
        <f>IFERROR(VLOOKUP(C3931,Pivot!A:C,3,0),0)</f>
        <v>0</v>
      </c>
    </row>
    <row r="3932" spans="1:6" x14ac:dyDescent="0.25">
      <c r="A3932" s="68" t="s">
        <v>103</v>
      </c>
      <c r="B3932" s="69">
        <v>491129332</v>
      </c>
      <c r="C3932" s="68">
        <v>887961463637</v>
      </c>
      <c r="D3932" s="69" t="s">
        <v>2846</v>
      </c>
      <c r="E3932" s="65">
        <f>IFERROR(VLOOKUP(C3932,Pivot!A:B,2,0),0)</f>
        <v>0</v>
      </c>
      <c r="F3932" s="65">
        <f>IFERROR(VLOOKUP(C3932,Pivot!A:C,3,0),0)</f>
        <v>0</v>
      </c>
    </row>
    <row r="3933" spans="1:6" x14ac:dyDescent="0.25">
      <c r="A3933" s="68" t="s">
        <v>103</v>
      </c>
      <c r="B3933" s="69">
        <v>491129332</v>
      </c>
      <c r="C3933" s="68">
        <v>887961463644</v>
      </c>
      <c r="D3933" s="69" t="s">
        <v>2846</v>
      </c>
      <c r="E3933" s="65">
        <f>IFERROR(VLOOKUP(C3933,Pivot!A:B,2,0),0)</f>
        <v>0</v>
      </c>
      <c r="F3933" s="65">
        <f>IFERROR(VLOOKUP(C3933,Pivot!A:C,3,0),0)</f>
        <v>0</v>
      </c>
    </row>
    <row r="3934" spans="1:6" x14ac:dyDescent="0.25">
      <c r="A3934" s="68" t="s">
        <v>103</v>
      </c>
      <c r="B3934" s="69">
        <v>491129332</v>
      </c>
      <c r="C3934" s="68">
        <v>887961628180</v>
      </c>
      <c r="D3934" s="69" t="s">
        <v>2846</v>
      </c>
      <c r="E3934" s="65">
        <f>IFERROR(VLOOKUP(C3934,Pivot!A:B,2,0),0)</f>
        <v>0</v>
      </c>
      <c r="F3934" s="65">
        <f>IFERROR(VLOOKUP(C3934,Pivot!A:C,3,0),0)</f>
        <v>0</v>
      </c>
    </row>
    <row r="3935" spans="1:6" x14ac:dyDescent="0.25">
      <c r="A3935" s="68" t="s">
        <v>103</v>
      </c>
      <c r="B3935" s="69">
        <v>491129332</v>
      </c>
      <c r="C3935" s="68">
        <v>887961691047</v>
      </c>
      <c r="D3935" s="69" t="s">
        <v>2846</v>
      </c>
      <c r="E3935" s="65">
        <f>IFERROR(VLOOKUP(C3935,Pivot!A:B,2,0),0)</f>
        <v>0</v>
      </c>
      <c r="F3935" s="65">
        <f>IFERROR(VLOOKUP(C3935,Pivot!A:C,3,0),0)</f>
        <v>0</v>
      </c>
    </row>
    <row r="3936" spans="1:6" x14ac:dyDescent="0.25">
      <c r="A3936" s="68" t="s">
        <v>103</v>
      </c>
      <c r="B3936" s="69">
        <v>491129332</v>
      </c>
      <c r="C3936" s="68">
        <v>887961691054</v>
      </c>
      <c r="D3936" s="69" t="s">
        <v>2846</v>
      </c>
      <c r="E3936" s="65">
        <f>IFERROR(VLOOKUP(C3936,Pivot!A:B,2,0),0)</f>
        <v>0</v>
      </c>
      <c r="F3936" s="65">
        <f>IFERROR(VLOOKUP(C3936,Pivot!A:C,3,0),0)</f>
        <v>0</v>
      </c>
    </row>
    <row r="3937" spans="1:6" x14ac:dyDescent="0.25">
      <c r="A3937" s="68" t="s">
        <v>103</v>
      </c>
      <c r="B3937" s="69">
        <v>491129332</v>
      </c>
      <c r="C3937" s="68">
        <v>887961803433</v>
      </c>
      <c r="D3937" s="69" t="s">
        <v>2846</v>
      </c>
      <c r="E3937" s="65">
        <f>IFERROR(VLOOKUP(C3937,Pivot!A:B,2,0),0)</f>
        <v>0</v>
      </c>
      <c r="F3937" s="65">
        <f>IFERROR(VLOOKUP(C3937,Pivot!A:C,3,0),0)</f>
        <v>0</v>
      </c>
    </row>
    <row r="3938" spans="1:6" x14ac:dyDescent="0.25">
      <c r="A3938" s="68" t="s">
        <v>103</v>
      </c>
      <c r="B3938" s="69">
        <v>491129333</v>
      </c>
      <c r="C3938" s="68">
        <v>746775309886</v>
      </c>
      <c r="D3938" s="69" t="s">
        <v>2847</v>
      </c>
      <c r="E3938" s="65">
        <f>IFERROR(VLOOKUP(C3938,Pivot!A:B,2,0),0)</f>
        <v>0</v>
      </c>
      <c r="F3938" s="65">
        <f>IFERROR(VLOOKUP(C3938,Pivot!A:C,3,0),0)</f>
        <v>0</v>
      </c>
    </row>
    <row r="3939" spans="1:6" x14ac:dyDescent="0.25">
      <c r="A3939" s="68" t="s">
        <v>103</v>
      </c>
      <c r="B3939" s="69">
        <v>491129337</v>
      </c>
      <c r="C3939" s="68">
        <v>746775371548</v>
      </c>
      <c r="D3939" s="69" t="s">
        <v>2848</v>
      </c>
      <c r="E3939" s="65">
        <f>IFERROR(VLOOKUP(C3939,Pivot!A:B,2,0),0)</f>
        <v>0</v>
      </c>
      <c r="F3939" s="65">
        <f>IFERROR(VLOOKUP(C3939,Pivot!A:C,3,0),0)</f>
        <v>0</v>
      </c>
    </row>
    <row r="3940" spans="1:6" x14ac:dyDescent="0.25">
      <c r="A3940" s="68" t="s">
        <v>103</v>
      </c>
      <c r="B3940" s="69">
        <v>491129338</v>
      </c>
      <c r="C3940" s="68">
        <v>746775310295</v>
      </c>
      <c r="D3940" s="69" t="s">
        <v>2849</v>
      </c>
      <c r="E3940" s="65">
        <f>IFERROR(VLOOKUP(C3940,Pivot!A:B,2,0),0)</f>
        <v>0</v>
      </c>
      <c r="F3940" s="65">
        <f>IFERROR(VLOOKUP(C3940,Pivot!A:C,3,0),0)</f>
        <v>0</v>
      </c>
    </row>
    <row r="3941" spans="1:6" x14ac:dyDescent="0.25">
      <c r="A3941" s="68" t="s">
        <v>103</v>
      </c>
      <c r="B3941" s="69">
        <v>491129339</v>
      </c>
      <c r="C3941" s="68">
        <v>746775324681</v>
      </c>
      <c r="D3941" s="69" t="s">
        <v>2850</v>
      </c>
      <c r="E3941" s="65">
        <f>IFERROR(VLOOKUP(C3941,Pivot!A:B,2,0),0)</f>
        <v>0</v>
      </c>
      <c r="F3941" s="65">
        <f>IFERROR(VLOOKUP(C3941,Pivot!A:C,3,0),0)</f>
        <v>0</v>
      </c>
    </row>
    <row r="3942" spans="1:6" x14ac:dyDescent="0.25">
      <c r="A3942" s="68" t="s">
        <v>103</v>
      </c>
      <c r="B3942" s="69">
        <v>491129339</v>
      </c>
      <c r="C3942" s="68">
        <v>746775325428</v>
      </c>
      <c r="D3942" s="69" t="s">
        <v>2850</v>
      </c>
      <c r="E3942" s="65">
        <f>IFERROR(VLOOKUP(C3942,Pivot!A:B,2,0),0)</f>
        <v>0</v>
      </c>
      <c r="F3942" s="65">
        <f>IFERROR(VLOOKUP(C3942,Pivot!A:C,3,0),0)</f>
        <v>0</v>
      </c>
    </row>
    <row r="3943" spans="1:6" x14ac:dyDescent="0.25">
      <c r="A3943" s="68" t="s">
        <v>103</v>
      </c>
      <c r="B3943" s="69">
        <v>491129339</v>
      </c>
      <c r="C3943" s="68">
        <v>746775325435</v>
      </c>
      <c r="D3943" s="69" t="s">
        <v>2850</v>
      </c>
      <c r="E3943" s="65">
        <f>IFERROR(VLOOKUP(C3943,Pivot!A:B,2,0),0)</f>
        <v>0</v>
      </c>
      <c r="F3943" s="65">
        <f>IFERROR(VLOOKUP(C3943,Pivot!A:C,3,0),0)</f>
        <v>0</v>
      </c>
    </row>
    <row r="3944" spans="1:6" x14ac:dyDescent="0.25">
      <c r="A3944" s="68" t="s">
        <v>103</v>
      </c>
      <c r="B3944" s="69">
        <v>491129339</v>
      </c>
      <c r="C3944" s="68">
        <v>887961073867</v>
      </c>
      <c r="D3944" s="69" t="s">
        <v>2850</v>
      </c>
      <c r="E3944" s="65">
        <f>IFERROR(VLOOKUP(C3944,Pivot!A:B,2,0),0)</f>
        <v>0</v>
      </c>
      <c r="F3944" s="65">
        <f>IFERROR(VLOOKUP(C3944,Pivot!A:C,3,0),0)</f>
        <v>0</v>
      </c>
    </row>
    <row r="3945" spans="1:6" x14ac:dyDescent="0.25">
      <c r="A3945" s="68" t="s">
        <v>103</v>
      </c>
      <c r="B3945" s="69">
        <v>491129339</v>
      </c>
      <c r="C3945" s="68">
        <v>887961174663</v>
      </c>
      <c r="D3945" s="69" t="s">
        <v>2850</v>
      </c>
      <c r="E3945" s="65">
        <f>IFERROR(VLOOKUP(C3945,Pivot!A:B,2,0),0)</f>
        <v>0</v>
      </c>
      <c r="F3945" s="65">
        <f>IFERROR(VLOOKUP(C3945,Pivot!A:C,3,0),0)</f>
        <v>0</v>
      </c>
    </row>
    <row r="3946" spans="1:6" x14ac:dyDescent="0.25">
      <c r="A3946" s="68" t="s">
        <v>103</v>
      </c>
      <c r="B3946" s="69">
        <v>491129351</v>
      </c>
      <c r="C3946" s="68">
        <v>50379700143368</v>
      </c>
      <c r="D3946" s="69" t="s">
        <v>509</v>
      </c>
      <c r="E3946" s="65">
        <f>IFERROR(VLOOKUP(C3946,Pivot!A:B,2,0),0)</f>
        <v>0</v>
      </c>
      <c r="F3946" s="65">
        <f>IFERROR(VLOOKUP(C3946,Pivot!A:C,3,0),0)</f>
        <v>0</v>
      </c>
    </row>
    <row r="3947" spans="1:6" x14ac:dyDescent="0.25">
      <c r="A3947" s="68" t="s">
        <v>103</v>
      </c>
      <c r="B3947" s="69">
        <v>491129351</v>
      </c>
      <c r="C3947" s="68">
        <v>5037970038103</v>
      </c>
      <c r="D3947" s="69" t="s">
        <v>509</v>
      </c>
      <c r="E3947" s="65">
        <f>IFERROR(VLOOKUP(C3947,Pivot!A:B,2,0),0)</f>
        <v>0</v>
      </c>
      <c r="F3947" s="65">
        <f>IFERROR(VLOOKUP(C3947,Pivot!A:C,3,0),0)</f>
        <v>0</v>
      </c>
    </row>
    <row r="3948" spans="1:6" x14ac:dyDescent="0.25">
      <c r="A3948" s="68" t="s">
        <v>103</v>
      </c>
      <c r="B3948" s="69">
        <v>491129362</v>
      </c>
      <c r="C3948" s="68">
        <v>50743632068</v>
      </c>
      <c r="D3948" s="69" t="s">
        <v>2851</v>
      </c>
      <c r="E3948" s="65">
        <f>IFERROR(VLOOKUP(C3948,Pivot!A:B,2,0),0)</f>
        <v>0</v>
      </c>
      <c r="F3948" s="65">
        <f>IFERROR(VLOOKUP(C3948,Pivot!A:C,3,0),0)</f>
        <v>0</v>
      </c>
    </row>
    <row r="3949" spans="1:6" x14ac:dyDescent="0.25">
      <c r="A3949" s="68" t="s">
        <v>103</v>
      </c>
      <c r="B3949" s="69">
        <v>491129364</v>
      </c>
      <c r="C3949" s="68">
        <v>50743628986</v>
      </c>
      <c r="D3949" s="69" t="s">
        <v>2852</v>
      </c>
      <c r="E3949" s="65">
        <f>IFERROR(VLOOKUP(C3949,Pivot!A:B,2,0),0)</f>
        <v>0</v>
      </c>
      <c r="F3949" s="65">
        <f>IFERROR(VLOOKUP(C3949,Pivot!A:C,3,0),0)</f>
        <v>0</v>
      </c>
    </row>
    <row r="3950" spans="1:6" x14ac:dyDescent="0.25">
      <c r="A3950" s="68" t="s">
        <v>103</v>
      </c>
      <c r="B3950" s="69">
        <v>491129365</v>
      </c>
      <c r="C3950" s="68">
        <v>50743632211</v>
      </c>
      <c r="D3950" s="69" t="s">
        <v>2853</v>
      </c>
      <c r="E3950" s="65">
        <f>IFERROR(VLOOKUP(C3950,Pivot!A:B,2,0),0)</f>
        <v>0</v>
      </c>
      <c r="F3950" s="65">
        <f>IFERROR(VLOOKUP(C3950,Pivot!A:C,3,0),0)</f>
        <v>0</v>
      </c>
    </row>
    <row r="3951" spans="1:6" x14ac:dyDescent="0.25">
      <c r="A3951" s="68" t="s">
        <v>103</v>
      </c>
      <c r="B3951" s="69">
        <v>491129378</v>
      </c>
      <c r="C3951" s="68">
        <v>746775277420</v>
      </c>
      <c r="D3951" s="69" t="s">
        <v>2854</v>
      </c>
      <c r="E3951" s="65">
        <f>IFERROR(VLOOKUP(C3951,Pivot!A:B,2,0),0)</f>
        <v>0</v>
      </c>
      <c r="F3951" s="65">
        <f>IFERROR(VLOOKUP(C3951,Pivot!A:C,3,0),0)</f>
        <v>0</v>
      </c>
    </row>
    <row r="3952" spans="1:6" x14ac:dyDescent="0.25">
      <c r="A3952" s="68" t="s">
        <v>103</v>
      </c>
      <c r="B3952" s="69">
        <v>491129384</v>
      </c>
      <c r="C3952" s="68">
        <v>746775371531</v>
      </c>
      <c r="D3952" s="69" t="s">
        <v>2855</v>
      </c>
      <c r="E3952" s="65">
        <f>IFERROR(VLOOKUP(C3952,Pivot!A:B,2,0),0)</f>
        <v>0</v>
      </c>
      <c r="F3952" s="65">
        <f>IFERROR(VLOOKUP(C3952,Pivot!A:C,3,0),0)</f>
        <v>0</v>
      </c>
    </row>
    <row r="3953" spans="1:6" x14ac:dyDescent="0.25">
      <c r="A3953" s="68" t="s">
        <v>103</v>
      </c>
      <c r="B3953" s="69">
        <v>491129394</v>
      </c>
      <c r="C3953" s="68">
        <v>4006592869458</v>
      </c>
      <c r="D3953" s="69" t="s">
        <v>2856</v>
      </c>
      <c r="E3953" s="65">
        <f>IFERROR(VLOOKUP(C3953,Pivot!A:B,2,0),0)</f>
        <v>0</v>
      </c>
      <c r="F3953" s="65">
        <f>IFERROR(VLOOKUP(C3953,Pivot!A:C,3,0),0)</f>
        <v>0</v>
      </c>
    </row>
    <row r="3954" spans="1:6" x14ac:dyDescent="0.25">
      <c r="A3954" s="68" t="s">
        <v>103</v>
      </c>
      <c r="B3954" s="69">
        <v>491129395</v>
      </c>
      <c r="C3954" s="68">
        <v>4006592884628</v>
      </c>
      <c r="D3954" s="69" t="s">
        <v>2857</v>
      </c>
      <c r="E3954" s="65">
        <f>IFERROR(VLOOKUP(C3954,Pivot!A:B,2,0),0)</f>
        <v>0</v>
      </c>
      <c r="F3954" s="65">
        <f>IFERROR(VLOOKUP(C3954,Pivot!A:C,3,0),0)</f>
        <v>0</v>
      </c>
    </row>
    <row r="3955" spans="1:6" x14ac:dyDescent="0.25">
      <c r="A3955" s="68" t="s">
        <v>103</v>
      </c>
      <c r="B3955" s="69">
        <v>491129402</v>
      </c>
      <c r="C3955" s="68">
        <v>8904157822817</v>
      </c>
      <c r="D3955" s="69" t="s">
        <v>2858</v>
      </c>
      <c r="E3955" s="65">
        <f>IFERROR(VLOOKUP(C3955,Pivot!A:B,2,0),0)</f>
        <v>0</v>
      </c>
      <c r="F3955" s="65">
        <f>IFERROR(VLOOKUP(C3955,Pivot!A:C,3,0),0)</f>
        <v>0</v>
      </c>
    </row>
    <row r="3956" spans="1:6" x14ac:dyDescent="0.25">
      <c r="A3956" s="68" t="s">
        <v>103</v>
      </c>
      <c r="B3956" s="69">
        <v>491129409</v>
      </c>
      <c r="C3956" s="68">
        <v>4895038543393</v>
      </c>
      <c r="D3956" s="69" t="s">
        <v>2859</v>
      </c>
      <c r="E3956" s="65">
        <f>IFERROR(VLOOKUP(C3956,Pivot!A:B,2,0),0)</f>
        <v>0</v>
      </c>
      <c r="F3956" s="65">
        <f>IFERROR(VLOOKUP(C3956,Pivot!A:C,3,0),0)</f>
        <v>0</v>
      </c>
    </row>
    <row r="3957" spans="1:6" x14ac:dyDescent="0.25">
      <c r="A3957" s="68" t="s">
        <v>103</v>
      </c>
      <c r="B3957" s="69">
        <v>491129411</v>
      </c>
      <c r="C3957" s="68">
        <v>4895038546110</v>
      </c>
      <c r="D3957" s="69" t="s">
        <v>2860</v>
      </c>
      <c r="E3957" s="65">
        <f>IFERROR(VLOOKUP(C3957,Pivot!A:B,2,0),0)</f>
        <v>0</v>
      </c>
      <c r="F3957" s="65">
        <f>IFERROR(VLOOKUP(C3957,Pivot!A:C,3,0),0)</f>
        <v>0</v>
      </c>
    </row>
    <row r="3958" spans="1:6" x14ac:dyDescent="0.25">
      <c r="A3958" s="68" t="s">
        <v>103</v>
      </c>
      <c r="B3958" s="69">
        <v>491129412</v>
      </c>
      <c r="C3958" s="68">
        <v>4895038548336</v>
      </c>
      <c r="D3958" s="69" t="s">
        <v>2861</v>
      </c>
      <c r="E3958" s="65">
        <f>IFERROR(VLOOKUP(C3958,Pivot!A:B,2,0),0)</f>
        <v>0</v>
      </c>
      <c r="F3958" s="65">
        <f>IFERROR(VLOOKUP(C3958,Pivot!A:C,3,0),0)</f>
        <v>0</v>
      </c>
    </row>
    <row r="3959" spans="1:6" x14ac:dyDescent="0.25">
      <c r="A3959" s="68" t="s">
        <v>103</v>
      </c>
      <c r="B3959" s="69">
        <v>491129418</v>
      </c>
      <c r="C3959" s="68">
        <v>4895038541498</v>
      </c>
      <c r="D3959" s="69" t="s">
        <v>2862</v>
      </c>
      <c r="E3959" s="65">
        <f>IFERROR(VLOOKUP(C3959,Pivot!A:B,2,0),0)</f>
        <v>0</v>
      </c>
      <c r="F3959" s="65">
        <f>IFERROR(VLOOKUP(C3959,Pivot!A:C,3,0),0)</f>
        <v>0</v>
      </c>
    </row>
    <row r="3960" spans="1:6" x14ac:dyDescent="0.25">
      <c r="A3960" s="68" t="s">
        <v>103</v>
      </c>
      <c r="B3960" s="69">
        <v>491129420</v>
      </c>
      <c r="C3960" s="68">
        <v>4895038542075</v>
      </c>
      <c r="D3960" s="69" t="s">
        <v>2863</v>
      </c>
      <c r="E3960" s="65">
        <f>IFERROR(VLOOKUP(C3960,Pivot!A:B,2,0),0)</f>
        <v>0</v>
      </c>
      <c r="F3960" s="65">
        <f>IFERROR(VLOOKUP(C3960,Pivot!A:C,3,0),0)</f>
        <v>0</v>
      </c>
    </row>
    <row r="3961" spans="1:6" x14ac:dyDescent="0.25">
      <c r="A3961" s="68" t="s">
        <v>103</v>
      </c>
      <c r="B3961" s="69">
        <v>491129423</v>
      </c>
      <c r="C3961" s="68">
        <v>4895038546622</v>
      </c>
      <c r="D3961" s="69" t="s">
        <v>2864</v>
      </c>
      <c r="E3961" s="65">
        <f>IFERROR(VLOOKUP(C3961,Pivot!A:B,2,0),0)</f>
        <v>0</v>
      </c>
      <c r="F3961" s="65">
        <f>IFERROR(VLOOKUP(C3961,Pivot!A:C,3,0),0)</f>
        <v>0</v>
      </c>
    </row>
    <row r="3962" spans="1:6" x14ac:dyDescent="0.25">
      <c r="A3962" s="68" t="s">
        <v>103</v>
      </c>
      <c r="B3962" s="69">
        <v>491129423</v>
      </c>
      <c r="C3962" s="68">
        <v>4895038546639</v>
      </c>
      <c r="D3962" s="69" t="s">
        <v>2864</v>
      </c>
      <c r="E3962" s="65">
        <f>IFERROR(VLOOKUP(C3962,Pivot!A:B,2,0),0)</f>
        <v>0</v>
      </c>
      <c r="F3962" s="65">
        <f>IFERROR(VLOOKUP(C3962,Pivot!A:C,3,0),0)</f>
        <v>0</v>
      </c>
    </row>
    <row r="3963" spans="1:6" x14ac:dyDescent="0.25">
      <c r="A3963" s="68" t="s">
        <v>103</v>
      </c>
      <c r="B3963" s="69">
        <v>491129431</v>
      </c>
      <c r="C3963" s="68">
        <v>3555801041402</v>
      </c>
      <c r="D3963" s="69" t="s">
        <v>2865</v>
      </c>
      <c r="E3963" s="65">
        <f>IFERROR(VLOOKUP(C3963,Pivot!A:B,2,0),0)</f>
        <v>0</v>
      </c>
      <c r="F3963" s="65">
        <f>IFERROR(VLOOKUP(C3963,Pivot!A:C,3,0),0)</f>
        <v>0</v>
      </c>
    </row>
    <row r="3964" spans="1:6" x14ac:dyDescent="0.25">
      <c r="A3964" s="68" t="s">
        <v>103</v>
      </c>
      <c r="B3964" s="69">
        <v>491129435</v>
      </c>
      <c r="C3964" s="68">
        <v>3555801041525</v>
      </c>
      <c r="D3964" s="69" t="s">
        <v>2866</v>
      </c>
      <c r="E3964" s="65">
        <f>IFERROR(VLOOKUP(C3964,Pivot!A:B,2,0),0)</f>
        <v>0</v>
      </c>
      <c r="F3964" s="65">
        <f>IFERROR(VLOOKUP(C3964,Pivot!A:C,3,0),0)</f>
        <v>0</v>
      </c>
    </row>
    <row r="3965" spans="1:6" x14ac:dyDescent="0.25">
      <c r="A3965" s="68" t="s">
        <v>103</v>
      </c>
      <c r="B3965" s="69">
        <v>491129439</v>
      </c>
      <c r="C3965" s="68">
        <v>4006592604011</v>
      </c>
      <c r="D3965" s="69" t="s">
        <v>2867</v>
      </c>
      <c r="E3965" s="65">
        <f>IFERROR(VLOOKUP(C3965,Pivot!A:B,2,0),0)</f>
        <v>0</v>
      </c>
      <c r="F3965" s="65">
        <f>IFERROR(VLOOKUP(C3965,Pivot!A:C,3,0),0)</f>
        <v>0</v>
      </c>
    </row>
    <row r="3966" spans="1:6" x14ac:dyDescent="0.25">
      <c r="A3966" s="68" t="s">
        <v>103</v>
      </c>
      <c r="B3966" s="69">
        <v>491129444</v>
      </c>
      <c r="C3966" s="68">
        <v>4006592687502</v>
      </c>
      <c r="D3966" s="69" t="s">
        <v>2868</v>
      </c>
      <c r="E3966" s="65">
        <f>IFERROR(VLOOKUP(C3966,Pivot!A:B,2,0),0)</f>
        <v>0</v>
      </c>
      <c r="F3966" s="65">
        <f>IFERROR(VLOOKUP(C3966,Pivot!A:C,3,0),0)</f>
        <v>0</v>
      </c>
    </row>
    <row r="3967" spans="1:6" x14ac:dyDescent="0.25">
      <c r="A3967" s="68" t="s">
        <v>103</v>
      </c>
      <c r="B3967" s="69">
        <v>491129449</v>
      </c>
      <c r="C3967" s="68">
        <v>4006592633264</v>
      </c>
      <c r="D3967" s="69" t="s">
        <v>2869</v>
      </c>
      <c r="E3967" s="65">
        <f>IFERROR(VLOOKUP(C3967,Pivot!A:B,2,0),0)</f>
        <v>0</v>
      </c>
      <c r="F3967" s="65">
        <f>IFERROR(VLOOKUP(C3967,Pivot!A:C,3,0),0)</f>
        <v>0</v>
      </c>
    </row>
    <row r="3968" spans="1:6" x14ac:dyDescent="0.25">
      <c r="A3968" s="68" t="s">
        <v>103</v>
      </c>
      <c r="B3968" s="69">
        <v>491129453</v>
      </c>
      <c r="C3968" s="68">
        <v>4006592688127</v>
      </c>
      <c r="D3968" s="69" t="s">
        <v>2870</v>
      </c>
      <c r="E3968" s="65">
        <f>IFERROR(VLOOKUP(C3968,Pivot!A:B,2,0),0)</f>
        <v>0</v>
      </c>
      <c r="F3968" s="65">
        <f>IFERROR(VLOOKUP(C3968,Pivot!A:C,3,0),0)</f>
        <v>0</v>
      </c>
    </row>
    <row r="3969" spans="1:6" x14ac:dyDescent="0.25">
      <c r="A3969" s="68" t="s">
        <v>103</v>
      </c>
      <c r="B3969" s="69">
        <v>491135114</v>
      </c>
      <c r="C3969" s="68">
        <v>7793665051243</v>
      </c>
      <c r="D3969" s="69" t="s">
        <v>2871</v>
      </c>
      <c r="E3969" s="65">
        <f>IFERROR(VLOOKUP(C3969,Pivot!A:B,2,0),0)</f>
        <v>0</v>
      </c>
      <c r="F3969" s="65">
        <f>IFERROR(VLOOKUP(C3969,Pivot!A:C,3,0),0)</f>
        <v>0</v>
      </c>
    </row>
    <row r="3970" spans="1:6" x14ac:dyDescent="0.25">
      <c r="A3970" s="68" t="s">
        <v>103</v>
      </c>
      <c r="B3970" s="69">
        <v>491135133</v>
      </c>
      <c r="C3970" s="68">
        <v>6943478010024</v>
      </c>
      <c r="D3970" s="69" t="s">
        <v>2872</v>
      </c>
      <c r="E3970" s="65">
        <f>IFERROR(VLOOKUP(C3970,Pivot!A:B,2,0),0)</f>
        <v>0</v>
      </c>
      <c r="F3970" s="65">
        <f>IFERROR(VLOOKUP(C3970,Pivot!A:C,3,0),0)</f>
        <v>0</v>
      </c>
    </row>
    <row r="3971" spans="1:6" x14ac:dyDescent="0.25">
      <c r="A3971" s="68" t="s">
        <v>103</v>
      </c>
      <c r="B3971" s="69">
        <v>491135135</v>
      </c>
      <c r="C3971" s="68">
        <v>6943478010031</v>
      </c>
      <c r="D3971" s="69" t="s">
        <v>2873</v>
      </c>
      <c r="E3971" s="65">
        <f>IFERROR(VLOOKUP(C3971,Pivot!A:B,2,0),0)</f>
        <v>0</v>
      </c>
      <c r="F3971" s="65">
        <f>IFERROR(VLOOKUP(C3971,Pivot!A:C,3,0),0)</f>
        <v>0</v>
      </c>
    </row>
    <row r="3972" spans="1:6" x14ac:dyDescent="0.25">
      <c r="A3972" s="68" t="s">
        <v>103</v>
      </c>
      <c r="B3972" s="69">
        <v>491135137</v>
      </c>
      <c r="C3972" s="68">
        <v>6943478009936</v>
      </c>
      <c r="D3972" s="69" t="s">
        <v>2874</v>
      </c>
      <c r="E3972" s="65">
        <f>IFERROR(VLOOKUP(C3972,Pivot!A:B,2,0),0)</f>
        <v>0</v>
      </c>
      <c r="F3972" s="65">
        <f>IFERROR(VLOOKUP(C3972,Pivot!A:C,3,0),0)</f>
        <v>0</v>
      </c>
    </row>
    <row r="3973" spans="1:6" x14ac:dyDescent="0.25">
      <c r="A3973" s="68" t="s">
        <v>103</v>
      </c>
      <c r="B3973" s="69">
        <v>491135140</v>
      </c>
      <c r="C3973" s="68">
        <v>6943478010062</v>
      </c>
      <c r="D3973" s="69" t="s">
        <v>2875</v>
      </c>
      <c r="E3973" s="65">
        <f>IFERROR(VLOOKUP(C3973,Pivot!A:B,2,0),0)</f>
        <v>0</v>
      </c>
      <c r="F3973" s="65">
        <f>IFERROR(VLOOKUP(C3973,Pivot!A:C,3,0),0)</f>
        <v>0</v>
      </c>
    </row>
    <row r="3974" spans="1:6" x14ac:dyDescent="0.25">
      <c r="A3974" s="68" t="s">
        <v>103</v>
      </c>
      <c r="B3974" s="69">
        <v>491135141</v>
      </c>
      <c r="C3974" s="68">
        <v>6943478010079</v>
      </c>
      <c r="D3974" s="69" t="s">
        <v>2876</v>
      </c>
      <c r="E3974" s="65">
        <f>IFERROR(VLOOKUP(C3974,Pivot!A:B,2,0),0)</f>
        <v>0</v>
      </c>
      <c r="F3974" s="65">
        <f>IFERROR(VLOOKUP(C3974,Pivot!A:C,3,0),0)</f>
        <v>0</v>
      </c>
    </row>
    <row r="3975" spans="1:6" x14ac:dyDescent="0.25">
      <c r="A3975" s="68" t="s">
        <v>103</v>
      </c>
      <c r="B3975" s="69">
        <v>491135142</v>
      </c>
      <c r="C3975" s="68">
        <v>6943478010109</v>
      </c>
      <c r="D3975" s="69" t="s">
        <v>2877</v>
      </c>
      <c r="E3975" s="65">
        <f>IFERROR(VLOOKUP(C3975,Pivot!A:B,2,0),0)</f>
        <v>0</v>
      </c>
      <c r="F3975" s="65">
        <f>IFERROR(VLOOKUP(C3975,Pivot!A:C,3,0),0)</f>
        <v>0</v>
      </c>
    </row>
    <row r="3976" spans="1:6" x14ac:dyDescent="0.25">
      <c r="A3976" s="68" t="s">
        <v>103</v>
      </c>
      <c r="B3976" s="69">
        <v>491135146</v>
      </c>
      <c r="C3976" s="68">
        <v>6943478010208</v>
      </c>
      <c r="D3976" s="69" t="s">
        <v>2878</v>
      </c>
      <c r="E3976" s="65">
        <f>IFERROR(VLOOKUP(C3976,Pivot!A:B,2,0),0)</f>
        <v>0</v>
      </c>
      <c r="F3976" s="65">
        <f>IFERROR(VLOOKUP(C3976,Pivot!A:C,3,0),0)</f>
        <v>0</v>
      </c>
    </row>
    <row r="3977" spans="1:6" x14ac:dyDescent="0.25">
      <c r="A3977" s="68" t="s">
        <v>103</v>
      </c>
      <c r="B3977" s="69">
        <v>491135161</v>
      </c>
      <c r="C3977" s="68">
        <v>746775341978</v>
      </c>
      <c r="D3977" s="69" t="s">
        <v>2879</v>
      </c>
      <c r="E3977" s="65">
        <f>IFERROR(VLOOKUP(C3977,Pivot!A:B,2,0),0)</f>
        <v>0</v>
      </c>
      <c r="F3977" s="65">
        <f>IFERROR(VLOOKUP(C3977,Pivot!A:C,3,0),0)</f>
        <v>0</v>
      </c>
    </row>
    <row r="3978" spans="1:6" x14ac:dyDescent="0.25">
      <c r="A3978" s="68" t="s">
        <v>103</v>
      </c>
      <c r="B3978" s="69">
        <v>491135167</v>
      </c>
      <c r="C3978" s="68">
        <v>6930751307421</v>
      </c>
      <c r="D3978" s="69" t="s">
        <v>2880</v>
      </c>
      <c r="E3978" s="65">
        <f>IFERROR(VLOOKUP(C3978,Pivot!A:B,2,0),0)</f>
        <v>0</v>
      </c>
      <c r="F3978" s="65">
        <f>IFERROR(VLOOKUP(C3978,Pivot!A:C,3,0),0)</f>
        <v>0</v>
      </c>
    </row>
    <row r="3979" spans="1:6" x14ac:dyDescent="0.25">
      <c r="A3979" s="68" t="s">
        <v>103</v>
      </c>
      <c r="B3979" s="69">
        <v>491135169</v>
      </c>
      <c r="C3979" s="68">
        <v>6910806702814</v>
      </c>
      <c r="D3979" s="69" t="s">
        <v>2881</v>
      </c>
      <c r="E3979" s="65">
        <f>IFERROR(VLOOKUP(C3979,Pivot!A:B,2,0),0)</f>
        <v>0</v>
      </c>
      <c r="F3979" s="65">
        <f>IFERROR(VLOOKUP(C3979,Pivot!A:C,3,0),0)</f>
        <v>0</v>
      </c>
    </row>
    <row r="3980" spans="1:6" x14ac:dyDescent="0.25">
      <c r="A3980" s="68" t="s">
        <v>103</v>
      </c>
      <c r="B3980" s="69">
        <v>491135170</v>
      </c>
      <c r="C3980" s="68">
        <v>491135170</v>
      </c>
      <c r="D3980" s="69" t="s">
        <v>2882</v>
      </c>
      <c r="E3980" s="65">
        <f>IFERROR(VLOOKUP(C3980,Pivot!A:B,2,0),0)</f>
        <v>0</v>
      </c>
      <c r="F3980" s="65">
        <f>IFERROR(VLOOKUP(C3980,Pivot!A:C,3,0),0)</f>
        <v>0</v>
      </c>
    </row>
    <row r="3981" spans="1:6" x14ac:dyDescent="0.25">
      <c r="A3981" s="68" t="s">
        <v>103</v>
      </c>
      <c r="B3981" s="69">
        <v>491135170</v>
      </c>
      <c r="C3981" s="68">
        <v>6910806702807</v>
      </c>
      <c r="D3981" s="69" t="s">
        <v>2882</v>
      </c>
      <c r="E3981" s="65">
        <f>IFERROR(VLOOKUP(C3981,Pivot!A:B,2,0),0)</f>
        <v>0</v>
      </c>
      <c r="F3981" s="65">
        <f>IFERROR(VLOOKUP(C3981,Pivot!A:C,3,0),0)</f>
        <v>0</v>
      </c>
    </row>
    <row r="3982" spans="1:6" x14ac:dyDescent="0.25">
      <c r="A3982" s="68" t="s">
        <v>103</v>
      </c>
      <c r="B3982" s="69">
        <v>491135176</v>
      </c>
      <c r="C3982" s="68">
        <v>6943478009981</v>
      </c>
      <c r="D3982" s="69" t="s">
        <v>2883</v>
      </c>
      <c r="E3982" s="65">
        <f>IFERROR(VLOOKUP(C3982,Pivot!A:B,2,0),0)</f>
        <v>0</v>
      </c>
      <c r="F3982" s="65">
        <f>IFERROR(VLOOKUP(C3982,Pivot!A:C,3,0),0)</f>
        <v>0</v>
      </c>
    </row>
    <row r="3983" spans="1:6" x14ac:dyDescent="0.25">
      <c r="A3983" s="68" t="s">
        <v>103</v>
      </c>
      <c r="B3983" s="69">
        <v>491135179</v>
      </c>
      <c r="C3983" s="68">
        <v>6943478009998</v>
      </c>
      <c r="D3983" s="69" t="s">
        <v>2884</v>
      </c>
      <c r="E3983" s="65">
        <f>IFERROR(VLOOKUP(C3983,Pivot!A:B,2,0),0)</f>
        <v>0</v>
      </c>
      <c r="F3983" s="65">
        <f>IFERROR(VLOOKUP(C3983,Pivot!A:C,3,0),0)</f>
        <v>0</v>
      </c>
    </row>
    <row r="3984" spans="1:6" x14ac:dyDescent="0.25">
      <c r="A3984" s="68" t="s">
        <v>103</v>
      </c>
      <c r="B3984" s="69">
        <v>491135181</v>
      </c>
      <c r="C3984" s="68">
        <v>8033576212234</v>
      </c>
      <c r="D3984" s="69" t="s">
        <v>2885</v>
      </c>
      <c r="E3984" s="65">
        <f>IFERROR(VLOOKUP(C3984,Pivot!A:B,2,0),0)</f>
        <v>0</v>
      </c>
      <c r="F3984" s="65">
        <f>IFERROR(VLOOKUP(C3984,Pivot!A:C,3,0),0)</f>
        <v>0</v>
      </c>
    </row>
    <row r="3985" spans="1:6" x14ac:dyDescent="0.25">
      <c r="A3985" s="68" t="s">
        <v>103</v>
      </c>
      <c r="B3985" s="69">
        <v>491135181</v>
      </c>
      <c r="C3985" s="68">
        <v>8033576214979</v>
      </c>
      <c r="D3985" s="69" t="s">
        <v>2885</v>
      </c>
      <c r="E3985" s="65">
        <f>IFERROR(VLOOKUP(C3985,Pivot!A:B,2,0),0)</f>
        <v>0</v>
      </c>
      <c r="F3985" s="65">
        <f>IFERROR(VLOOKUP(C3985,Pivot!A:C,3,0),0)</f>
        <v>0</v>
      </c>
    </row>
    <row r="3986" spans="1:6" x14ac:dyDescent="0.25">
      <c r="A3986" s="68" t="s">
        <v>103</v>
      </c>
      <c r="B3986" s="69">
        <v>491135187</v>
      </c>
      <c r="C3986" s="68">
        <v>6943478007130</v>
      </c>
      <c r="D3986" s="69" t="s">
        <v>2886</v>
      </c>
      <c r="E3986" s="65">
        <f>IFERROR(VLOOKUP(C3986,Pivot!A:B,2,0),0)</f>
        <v>0</v>
      </c>
      <c r="F3986" s="65">
        <f>IFERROR(VLOOKUP(C3986,Pivot!A:C,3,0),0)</f>
        <v>0</v>
      </c>
    </row>
    <row r="3987" spans="1:6" x14ac:dyDescent="0.25">
      <c r="A3987" s="68" t="s">
        <v>103</v>
      </c>
      <c r="B3987" s="69">
        <v>491135215</v>
      </c>
      <c r="C3987" s="68">
        <v>8033576210520</v>
      </c>
      <c r="D3987" s="69" t="s">
        <v>2887</v>
      </c>
      <c r="E3987" s="65">
        <f>IFERROR(VLOOKUP(C3987,Pivot!A:B,2,0),0)</f>
        <v>0</v>
      </c>
      <c r="F3987" s="65">
        <f>IFERROR(VLOOKUP(C3987,Pivot!A:C,3,0),0)</f>
        <v>0</v>
      </c>
    </row>
    <row r="3988" spans="1:6" x14ac:dyDescent="0.25">
      <c r="A3988" s="68" t="s">
        <v>103</v>
      </c>
      <c r="B3988" s="69">
        <v>491135215</v>
      </c>
      <c r="C3988" s="68">
        <v>8033576210537</v>
      </c>
      <c r="D3988" s="69" t="s">
        <v>2887</v>
      </c>
      <c r="E3988" s="65">
        <f>IFERROR(VLOOKUP(C3988,Pivot!A:B,2,0),0)</f>
        <v>0</v>
      </c>
      <c r="F3988" s="65">
        <f>IFERROR(VLOOKUP(C3988,Pivot!A:C,3,0),0)</f>
        <v>0</v>
      </c>
    </row>
    <row r="3989" spans="1:6" x14ac:dyDescent="0.25">
      <c r="A3989" s="68" t="s">
        <v>103</v>
      </c>
      <c r="B3989" s="69">
        <v>491135215</v>
      </c>
      <c r="C3989" s="68">
        <v>8033576210544</v>
      </c>
      <c r="D3989" s="69" t="s">
        <v>2887</v>
      </c>
      <c r="E3989" s="65">
        <f>IFERROR(VLOOKUP(C3989,Pivot!A:B,2,0),0)</f>
        <v>0</v>
      </c>
      <c r="F3989" s="65">
        <f>IFERROR(VLOOKUP(C3989,Pivot!A:C,3,0),0)</f>
        <v>0</v>
      </c>
    </row>
    <row r="3990" spans="1:6" x14ac:dyDescent="0.25">
      <c r="A3990" s="68" t="s">
        <v>103</v>
      </c>
      <c r="B3990" s="69">
        <v>491135215</v>
      </c>
      <c r="C3990" s="68">
        <v>8033576210551</v>
      </c>
      <c r="D3990" s="69" t="s">
        <v>2887</v>
      </c>
      <c r="E3990" s="65">
        <f>IFERROR(VLOOKUP(C3990,Pivot!A:B,2,0),0)</f>
        <v>0</v>
      </c>
      <c r="F3990" s="65">
        <f>IFERROR(VLOOKUP(C3990,Pivot!A:C,3,0),0)</f>
        <v>0</v>
      </c>
    </row>
    <row r="3991" spans="1:6" x14ac:dyDescent="0.25">
      <c r="A3991" s="68" t="s">
        <v>103</v>
      </c>
      <c r="B3991" s="69">
        <v>491135215</v>
      </c>
      <c r="C3991" s="68">
        <v>8033576210568</v>
      </c>
      <c r="D3991" s="69" t="s">
        <v>2887</v>
      </c>
      <c r="E3991" s="65">
        <f>IFERROR(VLOOKUP(C3991,Pivot!A:B,2,0),0)</f>
        <v>0</v>
      </c>
      <c r="F3991" s="65">
        <f>IFERROR(VLOOKUP(C3991,Pivot!A:C,3,0),0)</f>
        <v>0</v>
      </c>
    </row>
    <row r="3992" spans="1:6" x14ac:dyDescent="0.25">
      <c r="A3992" s="68" t="s">
        <v>103</v>
      </c>
      <c r="B3992" s="69">
        <v>491135215</v>
      </c>
      <c r="C3992" s="68">
        <v>8033576210575</v>
      </c>
      <c r="D3992" s="69" t="s">
        <v>2887</v>
      </c>
      <c r="E3992" s="65">
        <f>IFERROR(VLOOKUP(C3992,Pivot!A:B,2,0),0)</f>
        <v>0</v>
      </c>
      <c r="F3992" s="65">
        <f>IFERROR(VLOOKUP(C3992,Pivot!A:C,3,0),0)</f>
        <v>0</v>
      </c>
    </row>
    <row r="3993" spans="1:6" x14ac:dyDescent="0.25">
      <c r="A3993" s="68" t="s">
        <v>103</v>
      </c>
      <c r="B3993" s="69">
        <v>491135215</v>
      </c>
      <c r="C3993" s="68">
        <v>8033576211039</v>
      </c>
      <c r="D3993" s="69" t="s">
        <v>2887</v>
      </c>
      <c r="E3993" s="65">
        <f>IFERROR(VLOOKUP(C3993,Pivot!A:B,2,0),0)</f>
        <v>0</v>
      </c>
      <c r="F3993" s="65">
        <f>IFERROR(VLOOKUP(C3993,Pivot!A:C,3,0),0)</f>
        <v>0</v>
      </c>
    </row>
    <row r="3994" spans="1:6" x14ac:dyDescent="0.25">
      <c r="A3994" s="68" t="s">
        <v>103</v>
      </c>
      <c r="B3994" s="69">
        <v>491135222</v>
      </c>
      <c r="C3994" s="68">
        <v>8033576215334</v>
      </c>
      <c r="D3994" s="69" t="s">
        <v>2888</v>
      </c>
      <c r="E3994" s="65">
        <f>IFERROR(VLOOKUP(C3994,Pivot!A:B,2,0),0)</f>
        <v>0</v>
      </c>
      <c r="F3994" s="65">
        <f>IFERROR(VLOOKUP(C3994,Pivot!A:C,3,0),0)</f>
        <v>0</v>
      </c>
    </row>
    <row r="3995" spans="1:6" x14ac:dyDescent="0.25">
      <c r="A3995" s="68" t="s">
        <v>103</v>
      </c>
      <c r="B3995" s="69">
        <v>491135226</v>
      </c>
      <c r="C3995" s="68">
        <v>746775184803</v>
      </c>
      <c r="D3995" s="69" t="s">
        <v>2889</v>
      </c>
      <c r="E3995" s="65">
        <f>IFERROR(VLOOKUP(C3995,Pivot!A:B,2,0),0)</f>
        <v>0</v>
      </c>
      <c r="F3995" s="65">
        <f>IFERROR(VLOOKUP(C3995,Pivot!A:C,3,0),0)</f>
        <v>0</v>
      </c>
    </row>
    <row r="3996" spans="1:6" x14ac:dyDescent="0.25">
      <c r="A3996" s="68" t="s">
        <v>103</v>
      </c>
      <c r="B3996" s="69">
        <v>491135227</v>
      </c>
      <c r="C3996" s="68">
        <v>746775184896</v>
      </c>
      <c r="D3996" s="69" t="s">
        <v>2890</v>
      </c>
      <c r="E3996" s="65">
        <f>IFERROR(VLOOKUP(C3996,Pivot!A:B,2,0),0)</f>
        <v>0</v>
      </c>
      <c r="F3996" s="65">
        <f>IFERROR(VLOOKUP(C3996,Pivot!A:C,3,0),0)</f>
        <v>0</v>
      </c>
    </row>
    <row r="3997" spans="1:6" x14ac:dyDescent="0.25">
      <c r="A3997" s="68" t="s">
        <v>103</v>
      </c>
      <c r="B3997" s="69">
        <v>491135241</v>
      </c>
      <c r="C3997" s="68">
        <v>8901736073738</v>
      </c>
      <c r="D3997" s="69" t="s">
        <v>2891</v>
      </c>
      <c r="E3997" s="65">
        <f>IFERROR(VLOOKUP(C3997,Pivot!A:B,2,0),0)</f>
        <v>0</v>
      </c>
      <c r="F3997" s="65">
        <f>IFERROR(VLOOKUP(C3997,Pivot!A:C,3,0),0)</f>
        <v>0</v>
      </c>
    </row>
    <row r="3998" spans="1:6" x14ac:dyDescent="0.25">
      <c r="A3998" s="68" t="s">
        <v>103</v>
      </c>
      <c r="B3998" s="69">
        <v>491135243</v>
      </c>
      <c r="C3998" s="68">
        <v>8901736073752</v>
      </c>
      <c r="D3998" s="69" t="s">
        <v>2892</v>
      </c>
      <c r="E3998" s="65">
        <f>IFERROR(VLOOKUP(C3998,Pivot!A:B,2,0),0)</f>
        <v>0</v>
      </c>
      <c r="F3998" s="65">
        <f>IFERROR(VLOOKUP(C3998,Pivot!A:C,3,0),0)</f>
        <v>0</v>
      </c>
    </row>
    <row r="3999" spans="1:6" x14ac:dyDescent="0.25">
      <c r="A3999" s="68" t="s">
        <v>103</v>
      </c>
      <c r="B3999" s="69">
        <v>491135244</v>
      </c>
      <c r="C3999" s="68">
        <v>8901736073769</v>
      </c>
      <c r="D3999" s="69" t="s">
        <v>2893</v>
      </c>
      <c r="E3999" s="65">
        <f>IFERROR(VLOOKUP(C3999,Pivot!A:B,2,0),0)</f>
        <v>0</v>
      </c>
      <c r="F3999" s="65">
        <f>IFERROR(VLOOKUP(C3999,Pivot!A:C,3,0),0)</f>
        <v>0</v>
      </c>
    </row>
    <row r="4000" spans="1:6" x14ac:dyDescent="0.25">
      <c r="A4000" s="68" t="s">
        <v>103</v>
      </c>
      <c r="B4000" s="69">
        <v>491135246</v>
      </c>
      <c r="C4000" s="68">
        <v>8901736073783</v>
      </c>
      <c r="D4000" s="69" t="s">
        <v>2894</v>
      </c>
      <c r="E4000" s="65">
        <f>IFERROR(VLOOKUP(C4000,Pivot!A:B,2,0),0)</f>
        <v>0</v>
      </c>
      <c r="F4000" s="65">
        <f>IFERROR(VLOOKUP(C4000,Pivot!A:C,3,0),0)</f>
        <v>0</v>
      </c>
    </row>
    <row r="4001" spans="1:6" x14ac:dyDescent="0.25">
      <c r="A4001" s="68" t="s">
        <v>103</v>
      </c>
      <c r="B4001" s="69">
        <v>491135249</v>
      </c>
      <c r="C4001" s="68">
        <v>8901736073813</v>
      </c>
      <c r="D4001" s="69" t="s">
        <v>2895</v>
      </c>
      <c r="E4001" s="65">
        <f>IFERROR(VLOOKUP(C4001,Pivot!A:B,2,0),0)</f>
        <v>0</v>
      </c>
      <c r="F4001" s="65">
        <f>IFERROR(VLOOKUP(C4001,Pivot!A:C,3,0),0)</f>
        <v>0</v>
      </c>
    </row>
    <row r="4002" spans="1:6" x14ac:dyDescent="0.25">
      <c r="A4002" s="68" t="s">
        <v>103</v>
      </c>
      <c r="B4002" s="69">
        <v>491135250</v>
      </c>
      <c r="C4002" s="68">
        <v>8901736073820</v>
      </c>
      <c r="D4002" s="69" t="s">
        <v>2896</v>
      </c>
      <c r="E4002" s="65">
        <f>IFERROR(VLOOKUP(C4002,Pivot!A:B,2,0),0)</f>
        <v>0</v>
      </c>
      <c r="F4002" s="65">
        <f>IFERROR(VLOOKUP(C4002,Pivot!A:C,3,0),0)</f>
        <v>0</v>
      </c>
    </row>
    <row r="4003" spans="1:6" x14ac:dyDescent="0.25">
      <c r="A4003" s="68" t="s">
        <v>103</v>
      </c>
      <c r="B4003" s="69">
        <v>491135251</v>
      </c>
      <c r="C4003" s="68">
        <v>8901736073837</v>
      </c>
      <c r="D4003" s="69" t="s">
        <v>2897</v>
      </c>
      <c r="E4003" s="65">
        <f>IFERROR(VLOOKUP(C4003,Pivot!A:B,2,0),0)</f>
        <v>0</v>
      </c>
      <c r="F4003" s="65">
        <f>IFERROR(VLOOKUP(C4003,Pivot!A:C,3,0),0)</f>
        <v>0</v>
      </c>
    </row>
    <row r="4004" spans="1:6" x14ac:dyDescent="0.25">
      <c r="A4004" s="68" t="s">
        <v>103</v>
      </c>
      <c r="B4004" s="69">
        <v>491135256</v>
      </c>
      <c r="C4004" s="68">
        <v>8901736073882</v>
      </c>
      <c r="D4004" s="69" t="s">
        <v>2898</v>
      </c>
      <c r="E4004" s="65">
        <f>IFERROR(VLOOKUP(C4004,Pivot!A:B,2,0),0)</f>
        <v>0</v>
      </c>
      <c r="F4004" s="65">
        <f>IFERROR(VLOOKUP(C4004,Pivot!A:C,3,0),0)</f>
        <v>0</v>
      </c>
    </row>
    <row r="4005" spans="1:6" x14ac:dyDescent="0.25">
      <c r="A4005" s="68" t="s">
        <v>103</v>
      </c>
      <c r="B4005" s="69">
        <v>491135258</v>
      </c>
      <c r="C4005" s="68">
        <v>8901736073905</v>
      </c>
      <c r="D4005" s="69" t="s">
        <v>2899</v>
      </c>
      <c r="E4005" s="65">
        <f>IFERROR(VLOOKUP(C4005,Pivot!A:B,2,0),0)</f>
        <v>0</v>
      </c>
      <c r="F4005" s="65">
        <f>IFERROR(VLOOKUP(C4005,Pivot!A:C,3,0),0)</f>
        <v>0</v>
      </c>
    </row>
    <row r="4006" spans="1:6" x14ac:dyDescent="0.25">
      <c r="A4006" s="68" t="s">
        <v>103</v>
      </c>
      <c r="B4006" s="69">
        <v>491135259</v>
      </c>
      <c r="C4006" s="68">
        <v>8901736073912</v>
      </c>
      <c r="D4006" s="69" t="s">
        <v>2900</v>
      </c>
      <c r="E4006" s="65">
        <f>IFERROR(VLOOKUP(C4006,Pivot!A:B,2,0),0)</f>
        <v>0</v>
      </c>
      <c r="F4006" s="65">
        <f>IFERROR(VLOOKUP(C4006,Pivot!A:C,3,0),0)</f>
        <v>0</v>
      </c>
    </row>
    <row r="4007" spans="1:6" x14ac:dyDescent="0.25">
      <c r="A4007" s="68" t="s">
        <v>103</v>
      </c>
      <c r="B4007" s="69">
        <v>491135261</v>
      </c>
      <c r="C4007" s="68">
        <v>8901736073936</v>
      </c>
      <c r="D4007" s="69" t="s">
        <v>2901</v>
      </c>
      <c r="E4007" s="65">
        <f>IFERROR(VLOOKUP(C4007,Pivot!A:B,2,0),0)</f>
        <v>0</v>
      </c>
      <c r="F4007" s="65">
        <f>IFERROR(VLOOKUP(C4007,Pivot!A:C,3,0),0)</f>
        <v>0</v>
      </c>
    </row>
    <row r="4008" spans="1:6" x14ac:dyDescent="0.25">
      <c r="A4008" s="68" t="s">
        <v>103</v>
      </c>
      <c r="B4008" s="69">
        <v>491135264</v>
      </c>
      <c r="C4008" s="68">
        <v>8901736073967</v>
      </c>
      <c r="D4008" s="69" t="s">
        <v>2902</v>
      </c>
      <c r="E4008" s="65">
        <f>IFERROR(VLOOKUP(C4008,Pivot!A:B,2,0),0)</f>
        <v>0</v>
      </c>
      <c r="F4008" s="65">
        <f>IFERROR(VLOOKUP(C4008,Pivot!A:C,3,0),0)</f>
        <v>0</v>
      </c>
    </row>
    <row r="4009" spans="1:6" x14ac:dyDescent="0.25">
      <c r="A4009" s="68" t="s">
        <v>103</v>
      </c>
      <c r="B4009" s="69">
        <v>491135275</v>
      </c>
      <c r="C4009" s="68">
        <v>8904157823104</v>
      </c>
      <c r="D4009" s="69" t="s">
        <v>2903</v>
      </c>
      <c r="E4009" s="65">
        <f>IFERROR(VLOOKUP(C4009,Pivot!A:B,2,0),0)</f>
        <v>0</v>
      </c>
      <c r="F4009" s="65">
        <f>IFERROR(VLOOKUP(C4009,Pivot!A:C,3,0),0)</f>
        <v>0</v>
      </c>
    </row>
    <row r="4010" spans="1:6" x14ac:dyDescent="0.25">
      <c r="A4010" s="68" t="s">
        <v>103</v>
      </c>
      <c r="B4010" s="69">
        <v>491135286</v>
      </c>
      <c r="C4010" s="68">
        <v>6944994903555</v>
      </c>
      <c r="D4010" s="69" t="s">
        <v>2904</v>
      </c>
      <c r="E4010" s="65">
        <f>IFERROR(VLOOKUP(C4010,Pivot!A:B,2,0),0)</f>
        <v>0</v>
      </c>
      <c r="F4010" s="65">
        <f>IFERROR(VLOOKUP(C4010,Pivot!A:C,3,0),0)</f>
        <v>0</v>
      </c>
    </row>
    <row r="4011" spans="1:6" x14ac:dyDescent="0.25">
      <c r="A4011" s="68" t="s">
        <v>103</v>
      </c>
      <c r="B4011" s="69">
        <v>491135296</v>
      </c>
      <c r="C4011" s="68">
        <v>746775272548</v>
      </c>
      <c r="D4011" s="69" t="s">
        <v>2905</v>
      </c>
      <c r="E4011" s="65">
        <f>IFERROR(VLOOKUP(C4011,Pivot!A:B,2,0),0)</f>
        <v>0</v>
      </c>
      <c r="F4011" s="65">
        <f>IFERROR(VLOOKUP(C4011,Pivot!A:C,3,0),0)</f>
        <v>0</v>
      </c>
    </row>
    <row r="4012" spans="1:6" x14ac:dyDescent="0.25">
      <c r="A4012" s="68" t="s">
        <v>103</v>
      </c>
      <c r="B4012" s="69">
        <v>491135297</v>
      </c>
      <c r="C4012" s="68">
        <v>746775272555</v>
      </c>
      <c r="D4012" s="69" t="s">
        <v>2906</v>
      </c>
      <c r="E4012" s="65">
        <f>IFERROR(VLOOKUP(C4012,Pivot!A:B,2,0),0)</f>
        <v>0</v>
      </c>
      <c r="F4012" s="65">
        <f>IFERROR(VLOOKUP(C4012,Pivot!A:C,3,0),0)</f>
        <v>0</v>
      </c>
    </row>
    <row r="4013" spans="1:6" x14ac:dyDescent="0.25">
      <c r="A4013" s="68" t="s">
        <v>103</v>
      </c>
      <c r="B4013" s="69">
        <v>491135303</v>
      </c>
      <c r="C4013" s="68">
        <v>746775252472</v>
      </c>
      <c r="D4013" s="69" t="s">
        <v>2907</v>
      </c>
      <c r="E4013" s="65">
        <f>IFERROR(VLOOKUP(C4013,Pivot!A:B,2,0),0)</f>
        <v>0</v>
      </c>
      <c r="F4013" s="65">
        <f>IFERROR(VLOOKUP(C4013,Pivot!A:C,3,0),0)</f>
        <v>0</v>
      </c>
    </row>
    <row r="4014" spans="1:6" x14ac:dyDescent="0.25">
      <c r="A4014" s="68" t="s">
        <v>103</v>
      </c>
      <c r="B4014" s="69">
        <v>491135303</v>
      </c>
      <c r="C4014" s="68">
        <v>887961024197</v>
      </c>
      <c r="D4014" s="69" t="s">
        <v>2907</v>
      </c>
      <c r="E4014" s="65">
        <f>IFERROR(VLOOKUP(C4014,Pivot!A:B,2,0),0)</f>
        <v>0</v>
      </c>
      <c r="F4014" s="65">
        <f>IFERROR(VLOOKUP(C4014,Pivot!A:C,3,0),0)</f>
        <v>0</v>
      </c>
    </row>
    <row r="4015" spans="1:6" x14ac:dyDescent="0.25">
      <c r="A4015" s="68" t="s">
        <v>103</v>
      </c>
      <c r="B4015" s="69">
        <v>491135304</v>
      </c>
      <c r="C4015" s="68">
        <v>746775252441</v>
      </c>
      <c r="D4015" s="69" t="s">
        <v>2908</v>
      </c>
      <c r="E4015" s="65">
        <f>IFERROR(VLOOKUP(C4015,Pivot!A:B,2,0),0)</f>
        <v>0</v>
      </c>
      <c r="F4015" s="65">
        <f>IFERROR(VLOOKUP(C4015,Pivot!A:C,3,0),0)</f>
        <v>0</v>
      </c>
    </row>
    <row r="4016" spans="1:6" x14ac:dyDescent="0.25">
      <c r="A4016" s="68" t="s">
        <v>103</v>
      </c>
      <c r="B4016" s="69">
        <v>491135304</v>
      </c>
      <c r="C4016" s="68">
        <v>746775272401</v>
      </c>
      <c r="D4016" s="69" t="s">
        <v>2908</v>
      </c>
      <c r="E4016" s="65">
        <f>IFERROR(VLOOKUP(C4016,Pivot!A:B,2,0),0)</f>
        <v>0</v>
      </c>
      <c r="F4016" s="65">
        <f>IFERROR(VLOOKUP(C4016,Pivot!A:C,3,0),0)</f>
        <v>0</v>
      </c>
    </row>
    <row r="4017" spans="1:6" x14ac:dyDescent="0.25">
      <c r="A4017" s="68" t="s">
        <v>103</v>
      </c>
      <c r="B4017" s="69">
        <v>491135304</v>
      </c>
      <c r="C4017" s="68">
        <v>746775272418</v>
      </c>
      <c r="D4017" s="69" t="s">
        <v>2908</v>
      </c>
      <c r="E4017" s="65">
        <f>IFERROR(VLOOKUP(C4017,Pivot!A:B,2,0),0)</f>
        <v>0</v>
      </c>
      <c r="F4017" s="65">
        <f>IFERROR(VLOOKUP(C4017,Pivot!A:C,3,0),0)</f>
        <v>0</v>
      </c>
    </row>
    <row r="4018" spans="1:6" x14ac:dyDescent="0.25">
      <c r="A4018" s="68" t="s">
        <v>103</v>
      </c>
      <c r="B4018" s="69">
        <v>491135304</v>
      </c>
      <c r="C4018" s="68">
        <v>746775272425</v>
      </c>
      <c r="D4018" s="69" t="s">
        <v>2908</v>
      </c>
      <c r="E4018" s="65">
        <f>IFERROR(VLOOKUP(C4018,Pivot!A:B,2,0),0)</f>
        <v>0</v>
      </c>
      <c r="F4018" s="65">
        <f>IFERROR(VLOOKUP(C4018,Pivot!A:C,3,0),0)</f>
        <v>0</v>
      </c>
    </row>
    <row r="4019" spans="1:6" x14ac:dyDescent="0.25">
      <c r="A4019" s="68" t="s">
        <v>103</v>
      </c>
      <c r="B4019" s="69">
        <v>491135304</v>
      </c>
      <c r="C4019" s="68">
        <v>746775333744</v>
      </c>
      <c r="D4019" s="69" t="s">
        <v>2908</v>
      </c>
      <c r="E4019" s="65">
        <f>IFERROR(VLOOKUP(C4019,Pivot!A:B,2,0),0)</f>
        <v>0</v>
      </c>
      <c r="F4019" s="65">
        <f>IFERROR(VLOOKUP(C4019,Pivot!A:C,3,0),0)</f>
        <v>0</v>
      </c>
    </row>
    <row r="4020" spans="1:6" x14ac:dyDescent="0.25">
      <c r="A4020" s="68" t="s">
        <v>103</v>
      </c>
      <c r="B4020" s="69">
        <v>491135304</v>
      </c>
      <c r="C4020" s="68">
        <v>746775333768</v>
      </c>
      <c r="D4020" s="69" t="s">
        <v>2908</v>
      </c>
      <c r="E4020" s="65">
        <f>IFERROR(VLOOKUP(C4020,Pivot!A:B,2,0),0)</f>
        <v>0</v>
      </c>
      <c r="F4020" s="65">
        <f>IFERROR(VLOOKUP(C4020,Pivot!A:C,3,0),0)</f>
        <v>0</v>
      </c>
    </row>
    <row r="4021" spans="1:6" x14ac:dyDescent="0.25">
      <c r="A4021" s="68" t="s">
        <v>103</v>
      </c>
      <c r="B4021" s="69">
        <v>491135304</v>
      </c>
      <c r="C4021" s="68">
        <v>746775333775</v>
      </c>
      <c r="D4021" s="69" t="s">
        <v>2908</v>
      </c>
      <c r="E4021" s="65">
        <f>IFERROR(VLOOKUP(C4021,Pivot!A:B,2,0),0)</f>
        <v>0</v>
      </c>
      <c r="F4021" s="65">
        <f>IFERROR(VLOOKUP(C4021,Pivot!A:C,3,0),0)</f>
        <v>0</v>
      </c>
    </row>
    <row r="4022" spans="1:6" x14ac:dyDescent="0.25">
      <c r="A4022" s="68" t="s">
        <v>103</v>
      </c>
      <c r="B4022" s="69">
        <v>491135304</v>
      </c>
      <c r="C4022" s="68">
        <v>887961103700</v>
      </c>
      <c r="D4022" s="69" t="s">
        <v>2908</v>
      </c>
      <c r="E4022" s="65">
        <f>IFERROR(VLOOKUP(C4022,Pivot!A:B,2,0),0)</f>
        <v>0</v>
      </c>
      <c r="F4022" s="65">
        <f>IFERROR(VLOOKUP(C4022,Pivot!A:C,3,0),0)</f>
        <v>0</v>
      </c>
    </row>
    <row r="4023" spans="1:6" x14ac:dyDescent="0.25">
      <c r="A4023" s="68" t="s">
        <v>103</v>
      </c>
      <c r="B4023" s="69">
        <v>491135304</v>
      </c>
      <c r="C4023" s="68">
        <v>887961103731</v>
      </c>
      <c r="D4023" s="69" t="s">
        <v>2908</v>
      </c>
      <c r="E4023" s="65">
        <f>IFERROR(VLOOKUP(C4023,Pivot!A:B,2,0),0)</f>
        <v>0</v>
      </c>
      <c r="F4023" s="65">
        <f>IFERROR(VLOOKUP(C4023,Pivot!A:C,3,0),0)</f>
        <v>0</v>
      </c>
    </row>
    <row r="4024" spans="1:6" x14ac:dyDescent="0.25">
      <c r="A4024" s="68" t="s">
        <v>103</v>
      </c>
      <c r="B4024" s="69">
        <v>491135304</v>
      </c>
      <c r="C4024" s="68">
        <v>887961117653</v>
      </c>
      <c r="D4024" s="69" t="s">
        <v>2908</v>
      </c>
      <c r="E4024" s="65">
        <f>IFERROR(VLOOKUP(C4024,Pivot!A:B,2,0),0)</f>
        <v>0</v>
      </c>
      <c r="F4024" s="65">
        <f>IFERROR(VLOOKUP(C4024,Pivot!A:C,3,0),0)</f>
        <v>0</v>
      </c>
    </row>
    <row r="4025" spans="1:6" x14ac:dyDescent="0.25">
      <c r="A4025" s="68" t="s">
        <v>103</v>
      </c>
      <c r="B4025" s="69">
        <v>491135305</v>
      </c>
      <c r="C4025" s="68">
        <v>491135305</v>
      </c>
      <c r="D4025" s="69" t="s">
        <v>2909</v>
      </c>
      <c r="E4025" s="65">
        <f>IFERROR(VLOOKUP(C4025,Pivot!A:B,2,0),0)</f>
        <v>0</v>
      </c>
      <c r="F4025" s="65">
        <f>IFERROR(VLOOKUP(C4025,Pivot!A:C,3,0),0)</f>
        <v>0</v>
      </c>
    </row>
    <row r="4026" spans="1:6" x14ac:dyDescent="0.25">
      <c r="A4026" s="68" t="s">
        <v>103</v>
      </c>
      <c r="B4026" s="69">
        <v>491135306</v>
      </c>
      <c r="C4026" s="68">
        <v>491135306</v>
      </c>
      <c r="D4026" s="69" t="s">
        <v>2910</v>
      </c>
      <c r="E4026" s="65">
        <f>IFERROR(VLOOKUP(C4026,Pivot!A:B,2,0),0)</f>
        <v>0</v>
      </c>
      <c r="F4026" s="65">
        <f>IFERROR(VLOOKUP(C4026,Pivot!A:C,3,0),0)</f>
        <v>0</v>
      </c>
    </row>
    <row r="4027" spans="1:6" x14ac:dyDescent="0.25">
      <c r="A4027" s="68" t="s">
        <v>103</v>
      </c>
      <c r="B4027" s="69">
        <v>491135307</v>
      </c>
      <c r="C4027" s="68">
        <v>491135307</v>
      </c>
      <c r="D4027" s="69" t="s">
        <v>2911</v>
      </c>
      <c r="E4027" s="65">
        <f>IFERROR(VLOOKUP(C4027,Pivot!A:B,2,0),0)</f>
        <v>0</v>
      </c>
      <c r="F4027" s="65">
        <f>IFERROR(VLOOKUP(C4027,Pivot!A:C,3,0),0)</f>
        <v>0</v>
      </c>
    </row>
    <row r="4028" spans="1:6" x14ac:dyDescent="0.25">
      <c r="A4028" s="68" t="s">
        <v>103</v>
      </c>
      <c r="B4028" s="69">
        <v>491158815</v>
      </c>
      <c r="C4028" s="68">
        <v>830395028743</v>
      </c>
      <c r="D4028" s="69" t="s">
        <v>2912</v>
      </c>
      <c r="E4028" s="65">
        <f>IFERROR(VLOOKUP(C4028,Pivot!A:B,2,0),0)</f>
        <v>0</v>
      </c>
      <c r="F4028" s="65">
        <f>IFERROR(VLOOKUP(C4028,Pivot!A:C,3,0),0)</f>
        <v>0</v>
      </c>
    </row>
    <row r="4029" spans="1:6" x14ac:dyDescent="0.25">
      <c r="A4029" s="68" t="s">
        <v>103</v>
      </c>
      <c r="B4029" s="69">
        <v>491158819</v>
      </c>
      <c r="C4029" s="68">
        <v>830395028231</v>
      </c>
      <c r="D4029" s="69" t="s">
        <v>2913</v>
      </c>
      <c r="E4029" s="65">
        <f>IFERROR(VLOOKUP(C4029,Pivot!A:B,2,0),0)</f>
        <v>0</v>
      </c>
      <c r="F4029" s="65">
        <f>IFERROR(VLOOKUP(C4029,Pivot!A:C,3,0),0)</f>
        <v>0</v>
      </c>
    </row>
    <row r="4030" spans="1:6" x14ac:dyDescent="0.25">
      <c r="A4030" s="68" t="s">
        <v>103</v>
      </c>
      <c r="B4030" s="69">
        <v>491158824</v>
      </c>
      <c r="C4030" s="68">
        <v>8904026627833</v>
      </c>
      <c r="D4030" s="69" t="s">
        <v>2914</v>
      </c>
      <c r="E4030" s="65">
        <f>IFERROR(VLOOKUP(C4030,Pivot!A:B,2,0),0)</f>
        <v>0</v>
      </c>
      <c r="F4030" s="65">
        <f>IFERROR(VLOOKUP(C4030,Pivot!A:C,3,0),0)</f>
        <v>0</v>
      </c>
    </row>
    <row r="4031" spans="1:6" x14ac:dyDescent="0.25">
      <c r="A4031" s="68" t="s">
        <v>103</v>
      </c>
      <c r="B4031" s="69">
        <v>491158825</v>
      </c>
      <c r="C4031" s="68">
        <v>8904026627840</v>
      </c>
      <c r="D4031" s="69" t="s">
        <v>2915</v>
      </c>
      <c r="E4031" s="65">
        <f>IFERROR(VLOOKUP(C4031,Pivot!A:B,2,0),0)</f>
        <v>0</v>
      </c>
      <c r="F4031" s="65">
        <f>IFERROR(VLOOKUP(C4031,Pivot!A:C,3,0),0)</f>
        <v>0</v>
      </c>
    </row>
    <row r="4032" spans="1:6" x14ac:dyDescent="0.25">
      <c r="A4032" s="68" t="s">
        <v>103</v>
      </c>
      <c r="B4032" s="69">
        <v>491158826</v>
      </c>
      <c r="C4032" s="68">
        <v>8904026627857</v>
      </c>
      <c r="D4032" s="69" t="s">
        <v>2916</v>
      </c>
      <c r="E4032" s="65">
        <f>IFERROR(VLOOKUP(C4032,Pivot!A:B,2,0),0)</f>
        <v>0</v>
      </c>
      <c r="F4032" s="65">
        <f>IFERROR(VLOOKUP(C4032,Pivot!A:C,3,0),0)</f>
        <v>0</v>
      </c>
    </row>
    <row r="4033" spans="1:6" x14ac:dyDescent="0.25">
      <c r="A4033" s="68" t="s">
        <v>103</v>
      </c>
      <c r="B4033" s="69">
        <v>491158852</v>
      </c>
      <c r="C4033" s="68">
        <v>90159095538</v>
      </c>
      <c r="D4033" s="69" t="s">
        <v>2917</v>
      </c>
      <c r="E4033" s="65">
        <f>IFERROR(VLOOKUP(C4033,Pivot!A:B,2,0),0)</f>
        <v>0</v>
      </c>
      <c r="F4033" s="65">
        <f>IFERROR(VLOOKUP(C4033,Pivot!A:C,3,0),0)</f>
        <v>0</v>
      </c>
    </row>
    <row r="4034" spans="1:6" x14ac:dyDescent="0.25">
      <c r="A4034" s="68" t="s">
        <v>103</v>
      </c>
      <c r="B4034" s="69">
        <v>491158852</v>
      </c>
      <c r="C4034" s="68">
        <v>90159095545</v>
      </c>
      <c r="D4034" s="69" t="s">
        <v>2917</v>
      </c>
      <c r="E4034" s="65">
        <f>IFERROR(VLOOKUP(C4034,Pivot!A:B,2,0),0)</f>
        <v>0</v>
      </c>
      <c r="F4034" s="65">
        <f>IFERROR(VLOOKUP(C4034,Pivot!A:C,3,0),0)</f>
        <v>0</v>
      </c>
    </row>
    <row r="4035" spans="1:6" x14ac:dyDescent="0.25">
      <c r="A4035" s="68" t="s">
        <v>103</v>
      </c>
      <c r="B4035" s="69">
        <v>491158852</v>
      </c>
      <c r="C4035" s="68">
        <v>90159323204</v>
      </c>
      <c r="D4035" s="69" t="s">
        <v>2917</v>
      </c>
      <c r="E4035" s="65">
        <f>IFERROR(VLOOKUP(C4035,Pivot!A:B,2,0),0)</f>
        <v>0</v>
      </c>
      <c r="F4035" s="65">
        <f>IFERROR(VLOOKUP(C4035,Pivot!A:C,3,0),0)</f>
        <v>0</v>
      </c>
    </row>
    <row r="4036" spans="1:6" x14ac:dyDescent="0.25">
      <c r="A4036" s="68" t="s">
        <v>103</v>
      </c>
      <c r="B4036" s="69">
        <v>491158853</v>
      </c>
      <c r="C4036" s="68">
        <v>90159820307</v>
      </c>
      <c r="D4036" s="69" t="s">
        <v>2918</v>
      </c>
      <c r="E4036" s="65">
        <f>IFERROR(VLOOKUP(C4036,Pivot!A:B,2,0),0)</f>
        <v>0</v>
      </c>
      <c r="F4036" s="65">
        <f>IFERROR(VLOOKUP(C4036,Pivot!A:C,3,0),0)</f>
        <v>0</v>
      </c>
    </row>
    <row r="4037" spans="1:6" x14ac:dyDescent="0.25">
      <c r="A4037" s="68" t="s">
        <v>103</v>
      </c>
      <c r="B4037" s="69">
        <v>491158854</v>
      </c>
      <c r="C4037" s="68">
        <v>90159810865</v>
      </c>
      <c r="D4037" s="69" t="s">
        <v>2919</v>
      </c>
      <c r="E4037" s="65">
        <f>IFERROR(VLOOKUP(C4037,Pivot!A:B,2,0),0)</f>
        <v>0</v>
      </c>
      <c r="F4037" s="65">
        <f>IFERROR(VLOOKUP(C4037,Pivot!A:C,3,0),0)</f>
        <v>0</v>
      </c>
    </row>
    <row r="4038" spans="1:6" x14ac:dyDescent="0.25">
      <c r="A4038" s="68" t="s">
        <v>103</v>
      </c>
      <c r="B4038" s="69">
        <v>491158903</v>
      </c>
      <c r="C4038" s="68">
        <v>4897049300552</v>
      </c>
      <c r="D4038" s="69" t="s">
        <v>2920</v>
      </c>
      <c r="E4038" s="65">
        <f>IFERROR(VLOOKUP(C4038,Pivot!A:B,2,0),0)</f>
        <v>0</v>
      </c>
      <c r="F4038" s="65">
        <f>IFERROR(VLOOKUP(C4038,Pivot!A:C,3,0),0)</f>
        <v>0</v>
      </c>
    </row>
    <row r="4039" spans="1:6" x14ac:dyDescent="0.25">
      <c r="A4039" s="68" t="s">
        <v>103</v>
      </c>
      <c r="B4039" s="69">
        <v>491158903</v>
      </c>
      <c r="C4039" s="68">
        <v>491158903</v>
      </c>
      <c r="D4039" s="69" t="s">
        <v>2920</v>
      </c>
      <c r="E4039" s="65">
        <f>IFERROR(VLOOKUP(C4039,Pivot!A:B,2,0),0)</f>
        <v>0</v>
      </c>
      <c r="F4039" s="65">
        <f>IFERROR(VLOOKUP(C4039,Pivot!A:C,3,0),0)</f>
        <v>0</v>
      </c>
    </row>
    <row r="4040" spans="1:6" x14ac:dyDescent="0.25">
      <c r="A4040" s="68" t="s">
        <v>103</v>
      </c>
      <c r="B4040" s="69">
        <v>491158907</v>
      </c>
      <c r="C4040" s="68">
        <v>4897049300590</v>
      </c>
      <c r="D4040" s="69" t="s">
        <v>2921</v>
      </c>
      <c r="E4040" s="65">
        <f>IFERROR(VLOOKUP(C4040,Pivot!A:B,2,0),0)</f>
        <v>0</v>
      </c>
      <c r="F4040" s="65">
        <f>IFERROR(VLOOKUP(C4040,Pivot!A:C,3,0),0)</f>
        <v>0</v>
      </c>
    </row>
    <row r="4041" spans="1:6" x14ac:dyDescent="0.25">
      <c r="A4041" s="68" t="s">
        <v>103</v>
      </c>
      <c r="B4041" s="69">
        <v>491158907</v>
      </c>
      <c r="C4041" s="68">
        <v>491158907</v>
      </c>
      <c r="D4041" s="69" t="s">
        <v>2921</v>
      </c>
      <c r="E4041" s="65">
        <f>IFERROR(VLOOKUP(C4041,Pivot!A:B,2,0),0)</f>
        <v>0</v>
      </c>
      <c r="F4041" s="65">
        <f>IFERROR(VLOOKUP(C4041,Pivot!A:C,3,0),0)</f>
        <v>0</v>
      </c>
    </row>
    <row r="4042" spans="1:6" x14ac:dyDescent="0.25">
      <c r="A4042" s="68" t="s">
        <v>103</v>
      </c>
      <c r="B4042" s="69">
        <v>491158910</v>
      </c>
      <c r="C4042" s="68">
        <v>4897012757482</v>
      </c>
      <c r="D4042" s="69" t="s">
        <v>2922</v>
      </c>
      <c r="E4042" s="65">
        <f>IFERROR(VLOOKUP(C4042,Pivot!A:B,2,0),0)</f>
        <v>0</v>
      </c>
      <c r="F4042" s="65">
        <f>IFERROR(VLOOKUP(C4042,Pivot!A:C,3,0),0)</f>
        <v>0</v>
      </c>
    </row>
    <row r="4043" spans="1:6" x14ac:dyDescent="0.25">
      <c r="A4043" s="68" t="s">
        <v>103</v>
      </c>
      <c r="B4043" s="69">
        <v>491158910</v>
      </c>
      <c r="C4043" s="68">
        <v>491158910</v>
      </c>
      <c r="D4043" s="69" t="s">
        <v>2922</v>
      </c>
      <c r="E4043" s="65">
        <f>IFERROR(VLOOKUP(C4043,Pivot!A:B,2,0),0)</f>
        <v>0</v>
      </c>
      <c r="F4043" s="65">
        <f>IFERROR(VLOOKUP(C4043,Pivot!A:C,3,0),0)</f>
        <v>0</v>
      </c>
    </row>
    <row r="4044" spans="1:6" x14ac:dyDescent="0.25">
      <c r="A4044" s="68" t="s">
        <v>103</v>
      </c>
      <c r="B4044" s="69">
        <v>491158912</v>
      </c>
      <c r="C4044" s="68">
        <v>4897012758670</v>
      </c>
      <c r="D4044" s="69" t="s">
        <v>2923</v>
      </c>
      <c r="E4044" s="65">
        <f>IFERROR(VLOOKUP(C4044,Pivot!A:B,2,0),0)</f>
        <v>0</v>
      </c>
      <c r="F4044" s="65">
        <f>IFERROR(VLOOKUP(C4044,Pivot!A:C,3,0),0)</f>
        <v>0</v>
      </c>
    </row>
    <row r="4045" spans="1:6" x14ac:dyDescent="0.25">
      <c r="A4045" s="68" t="s">
        <v>103</v>
      </c>
      <c r="B4045" s="69">
        <v>491158912</v>
      </c>
      <c r="C4045" s="68">
        <v>491158912</v>
      </c>
      <c r="D4045" s="69" t="s">
        <v>2923</v>
      </c>
      <c r="E4045" s="65">
        <f>IFERROR(VLOOKUP(C4045,Pivot!A:B,2,0),0)</f>
        <v>0</v>
      </c>
      <c r="F4045" s="65">
        <f>IFERROR(VLOOKUP(C4045,Pivot!A:C,3,0),0)</f>
        <v>0</v>
      </c>
    </row>
    <row r="4046" spans="1:6" x14ac:dyDescent="0.25">
      <c r="A4046" s="68" t="s">
        <v>103</v>
      </c>
      <c r="B4046" s="69">
        <v>491160214</v>
      </c>
      <c r="C4046" s="68">
        <v>708431100633</v>
      </c>
      <c r="D4046" s="69" t="s">
        <v>2924</v>
      </c>
      <c r="E4046" s="65">
        <f>IFERROR(VLOOKUP(C4046,Pivot!A:B,2,0),0)</f>
        <v>0</v>
      </c>
      <c r="F4046" s="65">
        <f>IFERROR(VLOOKUP(C4046,Pivot!A:C,3,0),0)</f>
        <v>0</v>
      </c>
    </row>
    <row r="4047" spans="1:6" x14ac:dyDescent="0.25">
      <c r="A4047" s="68" t="s">
        <v>103</v>
      </c>
      <c r="B4047" s="69">
        <v>491160215</v>
      </c>
      <c r="C4047" s="68">
        <v>708431326101</v>
      </c>
      <c r="D4047" s="69" t="s">
        <v>2925</v>
      </c>
      <c r="E4047" s="65">
        <f>IFERROR(VLOOKUP(C4047,Pivot!A:B,2,0),0)</f>
        <v>0</v>
      </c>
      <c r="F4047" s="65">
        <f>IFERROR(VLOOKUP(C4047,Pivot!A:C,3,0),0)</f>
        <v>0</v>
      </c>
    </row>
    <row r="4048" spans="1:6" x14ac:dyDescent="0.25">
      <c r="A4048" s="68" t="s">
        <v>103</v>
      </c>
      <c r="B4048" s="69">
        <v>491160217</v>
      </c>
      <c r="C4048" s="68">
        <v>708431680241</v>
      </c>
      <c r="D4048" s="69" t="s">
        <v>2926</v>
      </c>
      <c r="E4048" s="65">
        <f>IFERROR(VLOOKUP(C4048,Pivot!A:B,2,0),0)</f>
        <v>0</v>
      </c>
      <c r="F4048" s="65">
        <f>IFERROR(VLOOKUP(C4048,Pivot!A:C,3,0),0)</f>
        <v>0</v>
      </c>
    </row>
    <row r="4049" spans="1:6" x14ac:dyDescent="0.25">
      <c r="A4049" s="68" t="s">
        <v>103</v>
      </c>
      <c r="B4049" s="69">
        <v>491160219</v>
      </c>
      <c r="C4049" s="68">
        <v>708431833333</v>
      </c>
      <c r="D4049" s="69" t="s">
        <v>2927</v>
      </c>
      <c r="E4049" s="65">
        <f>IFERROR(VLOOKUP(C4049,Pivot!A:B,2,0),0)</f>
        <v>0</v>
      </c>
      <c r="F4049" s="65">
        <f>IFERROR(VLOOKUP(C4049,Pivot!A:C,3,0),0)</f>
        <v>0</v>
      </c>
    </row>
    <row r="4050" spans="1:6" x14ac:dyDescent="0.25">
      <c r="A4050" s="68" t="s">
        <v>103</v>
      </c>
      <c r="B4050" s="69">
        <v>491160221</v>
      </c>
      <c r="C4050" s="68">
        <v>708431333048</v>
      </c>
      <c r="D4050" s="69" t="s">
        <v>2928</v>
      </c>
      <c r="E4050" s="65">
        <f>IFERROR(VLOOKUP(C4050,Pivot!A:B,2,0),0)</f>
        <v>0</v>
      </c>
      <c r="F4050" s="65">
        <f>IFERROR(VLOOKUP(C4050,Pivot!A:C,3,0),0)</f>
        <v>0</v>
      </c>
    </row>
    <row r="4051" spans="1:6" x14ac:dyDescent="0.25">
      <c r="A4051" s="68" t="s">
        <v>103</v>
      </c>
      <c r="B4051" s="69">
        <v>491160222</v>
      </c>
      <c r="C4051" s="68">
        <v>708431333017</v>
      </c>
      <c r="D4051" s="69" t="s">
        <v>2929</v>
      </c>
      <c r="E4051" s="65">
        <f>IFERROR(VLOOKUP(C4051,Pivot!A:B,2,0),0)</f>
        <v>0</v>
      </c>
      <c r="F4051" s="65">
        <f>IFERROR(VLOOKUP(C4051,Pivot!A:C,3,0),0)</f>
        <v>0</v>
      </c>
    </row>
    <row r="4052" spans="1:6" x14ac:dyDescent="0.25">
      <c r="A4052" s="68" t="s">
        <v>103</v>
      </c>
      <c r="B4052" s="69">
        <v>491160224</v>
      </c>
      <c r="C4052" s="68">
        <v>708431329010</v>
      </c>
      <c r="D4052" s="69" t="s">
        <v>2930</v>
      </c>
      <c r="E4052" s="65">
        <f>IFERROR(VLOOKUP(C4052,Pivot!A:B,2,0),0)</f>
        <v>0</v>
      </c>
      <c r="F4052" s="65">
        <f>IFERROR(VLOOKUP(C4052,Pivot!A:C,3,0),0)</f>
        <v>0</v>
      </c>
    </row>
    <row r="4053" spans="1:6" x14ac:dyDescent="0.25">
      <c r="A4053" s="68" t="s">
        <v>103</v>
      </c>
      <c r="B4053" s="69">
        <v>491160225</v>
      </c>
      <c r="C4053" s="68">
        <v>708431380257</v>
      </c>
      <c r="D4053" s="69" t="s">
        <v>2931</v>
      </c>
      <c r="E4053" s="65">
        <f>IFERROR(VLOOKUP(C4053,Pivot!A:B,2,0),0)</f>
        <v>0</v>
      </c>
      <c r="F4053" s="65">
        <f>IFERROR(VLOOKUP(C4053,Pivot!A:C,3,0),0)</f>
        <v>0</v>
      </c>
    </row>
    <row r="4054" spans="1:6" x14ac:dyDescent="0.25">
      <c r="A4054" s="68" t="s">
        <v>103</v>
      </c>
      <c r="B4054" s="69">
        <v>491160226</v>
      </c>
      <c r="C4054" s="68">
        <v>708431390638</v>
      </c>
      <c r="D4054" s="69" t="s">
        <v>2932</v>
      </c>
      <c r="E4054" s="65">
        <f>IFERROR(VLOOKUP(C4054,Pivot!A:B,2,0),0)</f>
        <v>0</v>
      </c>
      <c r="F4054" s="65">
        <f>IFERROR(VLOOKUP(C4054,Pivot!A:C,3,0),0)</f>
        <v>0</v>
      </c>
    </row>
    <row r="4055" spans="1:6" x14ac:dyDescent="0.25">
      <c r="A4055" s="68" t="s">
        <v>103</v>
      </c>
      <c r="B4055" s="69">
        <v>491160227</v>
      </c>
      <c r="C4055" s="68">
        <v>708431391307</v>
      </c>
      <c r="D4055" s="69" t="s">
        <v>2933</v>
      </c>
      <c r="E4055" s="65">
        <f>IFERROR(VLOOKUP(C4055,Pivot!A:B,2,0),0)</f>
        <v>0</v>
      </c>
      <c r="F4055" s="65">
        <f>IFERROR(VLOOKUP(C4055,Pivot!A:C,3,0),0)</f>
        <v>0</v>
      </c>
    </row>
    <row r="4056" spans="1:6" x14ac:dyDescent="0.25">
      <c r="A4056" s="68" t="s">
        <v>103</v>
      </c>
      <c r="B4056" s="69">
        <v>491160228</v>
      </c>
      <c r="C4056" s="68">
        <v>708431391352</v>
      </c>
      <c r="D4056" s="69" t="s">
        <v>2934</v>
      </c>
      <c r="E4056" s="65">
        <f>IFERROR(VLOOKUP(C4056,Pivot!A:B,2,0),0)</f>
        <v>0</v>
      </c>
      <c r="F4056" s="65">
        <f>IFERROR(VLOOKUP(C4056,Pivot!A:C,3,0),0)</f>
        <v>0</v>
      </c>
    </row>
    <row r="4057" spans="1:6" x14ac:dyDescent="0.25">
      <c r="A4057" s="68" t="s">
        <v>103</v>
      </c>
      <c r="B4057" s="69">
        <v>491160229</v>
      </c>
      <c r="C4057" s="68">
        <v>708431382459</v>
      </c>
      <c r="D4057" s="69" t="s">
        <v>2935</v>
      </c>
      <c r="E4057" s="65">
        <f>IFERROR(VLOOKUP(C4057,Pivot!A:B,2,0),0)</f>
        <v>0</v>
      </c>
      <c r="F4057" s="65">
        <f>IFERROR(VLOOKUP(C4057,Pivot!A:C,3,0),0)</f>
        <v>0</v>
      </c>
    </row>
    <row r="4058" spans="1:6" x14ac:dyDescent="0.25">
      <c r="A4058" s="68" t="s">
        <v>103</v>
      </c>
      <c r="B4058" s="69">
        <v>491160230</v>
      </c>
      <c r="C4058" s="68">
        <v>708431382503</v>
      </c>
      <c r="D4058" s="69" t="s">
        <v>2936</v>
      </c>
      <c r="E4058" s="65">
        <f>IFERROR(VLOOKUP(C4058,Pivot!A:B,2,0),0)</f>
        <v>0</v>
      </c>
      <c r="F4058" s="65">
        <f>IFERROR(VLOOKUP(C4058,Pivot!A:C,3,0),0)</f>
        <v>0</v>
      </c>
    </row>
    <row r="4059" spans="1:6" x14ac:dyDescent="0.25">
      <c r="A4059" s="68" t="s">
        <v>103</v>
      </c>
      <c r="B4059" s="69">
        <v>491160231</v>
      </c>
      <c r="C4059" s="68">
        <v>708431320246</v>
      </c>
      <c r="D4059" s="69" t="s">
        <v>2937</v>
      </c>
      <c r="E4059" s="65">
        <f>IFERROR(VLOOKUP(C4059,Pivot!A:B,2,0),0)</f>
        <v>0</v>
      </c>
      <c r="F4059" s="65">
        <f>IFERROR(VLOOKUP(C4059,Pivot!A:C,3,0),0)</f>
        <v>0</v>
      </c>
    </row>
    <row r="4060" spans="1:6" x14ac:dyDescent="0.25">
      <c r="A4060" s="68" t="s">
        <v>103</v>
      </c>
      <c r="B4060" s="69">
        <v>491160232</v>
      </c>
      <c r="C4060" s="68">
        <v>708431320130</v>
      </c>
      <c r="D4060" s="69" t="s">
        <v>2938</v>
      </c>
      <c r="E4060" s="65">
        <f>IFERROR(VLOOKUP(C4060,Pivot!A:B,2,0),0)</f>
        <v>0</v>
      </c>
      <c r="F4060" s="65">
        <f>IFERROR(VLOOKUP(C4060,Pivot!A:C,3,0),0)</f>
        <v>0</v>
      </c>
    </row>
    <row r="4061" spans="1:6" x14ac:dyDescent="0.25">
      <c r="A4061" s="68" t="s">
        <v>103</v>
      </c>
      <c r="B4061" s="69">
        <v>491160233</v>
      </c>
      <c r="C4061" s="68">
        <v>708431320147</v>
      </c>
      <c r="D4061" s="69" t="s">
        <v>2939</v>
      </c>
      <c r="E4061" s="65">
        <f>IFERROR(VLOOKUP(C4061,Pivot!A:B,2,0),0)</f>
        <v>0</v>
      </c>
      <c r="F4061" s="65">
        <f>IFERROR(VLOOKUP(C4061,Pivot!A:C,3,0),0)</f>
        <v>0</v>
      </c>
    </row>
    <row r="4062" spans="1:6" x14ac:dyDescent="0.25">
      <c r="A4062" s="68" t="s">
        <v>103</v>
      </c>
      <c r="B4062" s="69">
        <v>491160234</v>
      </c>
      <c r="C4062" s="68">
        <v>708431321458</v>
      </c>
      <c r="D4062" s="69" t="s">
        <v>2940</v>
      </c>
      <c r="E4062" s="65">
        <f>IFERROR(VLOOKUP(C4062,Pivot!A:B,2,0),0)</f>
        <v>0</v>
      </c>
      <c r="F4062" s="65">
        <f>IFERROR(VLOOKUP(C4062,Pivot!A:C,3,0),0)</f>
        <v>0</v>
      </c>
    </row>
    <row r="4063" spans="1:6" x14ac:dyDescent="0.25">
      <c r="A4063" s="68" t="s">
        <v>103</v>
      </c>
      <c r="B4063" s="69">
        <v>491160235</v>
      </c>
      <c r="C4063" s="68">
        <v>708431212015</v>
      </c>
      <c r="D4063" s="69" t="s">
        <v>2941</v>
      </c>
      <c r="E4063" s="65">
        <f>IFERROR(VLOOKUP(C4063,Pivot!A:B,2,0),0)</f>
        <v>0</v>
      </c>
      <c r="F4063" s="65">
        <f>IFERROR(VLOOKUP(C4063,Pivot!A:C,3,0),0)</f>
        <v>0</v>
      </c>
    </row>
    <row r="4064" spans="1:6" x14ac:dyDescent="0.25">
      <c r="A4064" s="68" t="s">
        <v>103</v>
      </c>
      <c r="B4064" s="69">
        <v>491160236</v>
      </c>
      <c r="C4064" s="68">
        <v>708431212022</v>
      </c>
      <c r="D4064" s="69" t="s">
        <v>2942</v>
      </c>
      <c r="E4064" s="65">
        <f>IFERROR(VLOOKUP(C4064,Pivot!A:B,2,0),0)</f>
        <v>0</v>
      </c>
      <c r="F4064" s="65">
        <f>IFERROR(VLOOKUP(C4064,Pivot!A:C,3,0),0)</f>
        <v>0</v>
      </c>
    </row>
    <row r="4065" spans="1:6" x14ac:dyDescent="0.25">
      <c r="A4065" s="68" t="s">
        <v>103</v>
      </c>
      <c r="B4065" s="69">
        <v>491160237</v>
      </c>
      <c r="C4065" s="68">
        <v>708431201453</v>
      </c>
      <c r="D4065" s="69" t="s">
        <v>2943</v>
      </c>
      <c r="E4065" s="65">
        <f>IFERROR(VLOOKUP(C4065,Pivot!A:B,2,0),0)</f>
        <v>0</v>
      </c>
      <c r="F4065" s="65">
        <f>IFERROR(VLOOKUP(C4065,Pivot!A:C,3,0),0)</f>
        <v>0</v>
      </c>
    </row>
    <row r="4066" spans="1:6" x14ac:dyDescent="0.25">
      <c r="A4066" s="68" t="s">
        <v>103</v>
      </c>
      <c r="B4066" s="69">
        <v>491160238</v>
      </c>
      <c r="C4066" s="68">
        <v>708431201996</v>
      </c>
      <c r="D4066" s="69" t="s">
        <v>2944</v>
      </c>
      <c r="E4066" s="65">
        <f>IFERROR(VLOOKUP(C4066,Pivot!A:B,2,0),0)</f>
        <v>0</v>
      </c>
      <c r="F4066" s="65">
        <f>IFERROR(VLOOKUP(C4066,Pivot!A:C,3,0),0)</f>
        <v>0</v>
      </c>
    </row>
    <row r="4067" spans="1:6" x14ac:dyDescent="0.25">
      <c r="A4067" s="68" t="s">
        <v>103</v>
      </c>
      <c r="B4067" s="69">
        <v>491160240</v>
      </c>
      <c r="C4067" s="68">
        <v>708431211810</v>
      </c>
      <c r="D4067" s="69" t="s">
        <v>2945</v>
      </c>
      <c r="E4067" s="65">
        <f>IFERROR(VLOOKUP(C4067,Pivot!A:B,2,0),0)</f>
        <v>0</v>
      </c>
      <c r="F4067" s="65">
        <f>IFERROR(VLOOKUP(C4067,Pivot!A:C,3,0),0)</f>
        <v>0</v>
      </c>
    </row>
    <row r="4068" spans="1:6" x14ac:dyDescent="0.25">
      <c r="A4068" s="68" t="s">
        <v>103</v>
      </c>
      <c r="B4068" s="69">
        <v>491160243</v>
      </c>
      <c r="C4068" s="68">
        <v>708431212411</v>
      </c>
      <c r="D4068" s="69" t="s">
        <v>2946</v>
      </c>
      <c r="E4068" s="65">
        <f>IFERROR(VLOOKUP(C4068,Pivot!A:B,2,0),0)</f>
        <v>0</v>
      </c>
      <c r="F4068" s="65">
        <f>IFERROR(VLOOKUP(C4068,Pivot!A:C,3,0),0)</f>
        <v>0</v>
      </c>
    </row>
    <row r="4069" spans="1:6" x14ac:dyDescent="0.25">
      <c r="A4069" s="68" t="s">
        <v>103</v>
      </c>
      <c r="B4069" s="69">
        <v>491160244</v>
      </c>
      <c r="C4069" s="68">
        <v>708431212428</v>
      </c>
      <c r="D4069" s="69" t="s">
        <v>2947</v>
      </c>
      <c r="E4069" s="65">
        <f>IFERROR(VLOOKUP(C4069,Pivot!A:B,2,0),0)</f>
        <v>0</v>
      </c>
      <c r="F4069" s="65">
        <f>IFERROR(VLOOKUP(C4069,Pivot!A:C,3,0),0)</f>
        <v>0</v>
      </c>
    </row>
    <row r="4070" spans="1:6" x14ac:dyDescent="0.25">
      <c r="A4070" s="68" t="s">
        <v>103</v>
      </c>
      <c r="B4070" s="69">
        <v>491160245</v>
      </c>
      <c r="C4070" s="68">
        <v>708431226111</v>
      </c>
      <c r="D4070" s="69" t="s">
        <v>2948</v>
      </c>
      <c r="E4070" s="65">
        <f>IFERROR(VLOOKUP(C4070,Pivot!A:B,2,0),0)</f>
        <v>0</v>
      </c>
      <c r="F4070" s="65">
        <f>IFERROR(VLOOKUP(C4070,Pivot!A:C,3,0),0)</f>
        <v>0</v>
      </c>
    </row>
    <row r="4071" spans="1:6" x14ac:dyDescent="0.25">
      <c r="A4071" s="68" t="s">
        <v>103</v>
      </c>
      <c r="B4071" s="69">
        <v>491160249</v>
      </c>
      <c r="C4071" s="68">
        <v>708431203297</v>
      </c>
      <c r="D4071" s="69" t="s">
        <v>2949</v>
      </c>
      <c r="E4071" s="65">
        <f>IFERROR(VLOOKUP(C4071,Pivot!A:B,2,0),0)</f>
        <v>0</v>
      </c>
      <c r="F4071" s="65">
        <f>IFERROR(VLOOKUP(C4071,Pivot!A:C,3,0),0)</f>
        <v>0</v>
      </c>
    </row>
    <row r="4072" spans="1:6" x14ac:dyDescent="0.25">
      <c r="A4072" s="68" t="s">
        <v>103</v>
      </c>
      <c r="B4072" s="69">
        <v>491160250</v>
      </c>
      <c r="C4072" s="68">
        <v>708431211148</v>
      </c>
      <c r="D4072" s="69" t="s">
        <v>2950</v>
      </c>
      <c r="E4072" s="65">
        <f>IFERROR(VLOOKUP(C4072,Pivot!A:B,2,0),0)</f>
        <v>0</v>
      </c>
      <c r="F4072" s="65">
        <f>IFERROR(VLOOKUP(C4072,Pivot!A:C,3,0),0)</f>
        <v>0</v>
      </c>
    </row>
    <row r="4073" spans="1:6" x14ac:dyDescent="0.25">
      <c r="A4073" s="68" t="s">
        <v>103</v>
      </c>
      <c r="B4073" s="69">
        <v>491160251</v>
      </c>
      <c r="C4073" s="68">
        <v>708431212114</v>
      </c>
      <c r="D4073" s="69" t="s">
        <v>2951</v>
      </c>
      <c r="E4073" s="65">
        <f>IFERROR(VLOOKUP(C4073,Pivot!A:B,2,0),0)</f>
        <v>0</v>
      </c>
      <c r="F4073" s="65">
        <f>IFERROR(VLOOKUP(C4073,Pivot!A:C,3,0),0)</f>
        <v>0</v>
      </c>
    </row>
    <row r="4074" spans="1:6" x14ac:dyDescent="0.25">
      <c r="A4074" s="68" t="s">
        <v>103</v>
      </c>
      <c r="B4074" s="69">
        <v>491160252</v>
      </c>
      <c r="C4074" s="68">
        <v>708431212299</v>
      </c>
      <c r="D4074" s="69" t="s">
        <v>2952</v>
      </c>
      <c r="E4074" s="65">
        <f>IFERROR(VLOOKUP(C4074,Pivot!A:B,2,0),0)</f>
        <v>0</v>
      </c>
      <c r="F4074" s="65">
        <f>IFERROR(VLOOKUP(C4074,Pivot!A:C,3,0),0)</f>
        <v>0</v>
      </c>
    </row>
    <row r="4075" spans="1:6" x14ac:dyDescent="0.25">
      <c r="A4075" s="68" t="s">
        <v>103</v>
      </c>
      <c r="B4075" s="69">
        <v>491160256</v>
      </c>
      <c r="C4075" s="68">
        <v>708431206069</v>
      </c>
      <c r="D4075" s="69" t="s">
        <v>2953</v>
      </c>
      <c r="E4075" s="65">
        <f>IFERROR(VLOOKUP(C4075,Pivot!A:B,2,0),0)</f>
        <v>0</v>
      </c>
      <c r="F4075" s="65">
        <f>IFERROR(VLOOKUP(C4075,Pivot!A:C,3,0),0)</f>
        <v>0</v>
      </c>
    </row>
    <row r="4076" spans="1:6" x14ac:dyDescent="0.25">
      <c r="A4076" s="68" t="s">
        <v>103</v>
      </c>
      <c r="B4076" s="69">
        <v>491160258</v>
      </c>
      <c r="C4076" s="68">
        <v>708431212183</v>
      </c>
      <c r="D4076" s="69" t="s">
        <v>2954</v>
      </c>
      <c r="E4076" s="65">
        <f>IFERROR(VLOOKUP(C4076,Pivot!A:B,2,0),0)</f>
        <v>0</v>
      </c>
      <c r="F4076" s="65">
        <f>IFERROR(VLOOKUP(C4076,Pivot!A:C,3,0),0)</f>
        <v>0</v>
      </c>
    </row>
    <row r="4077" spans="1:6" x14ac:dyDescent="0.25">
      <c r="A4077" s="68" t="s">
        <v>103</v>
      </c>
      <c r="B4077" s="69">
        <v>491160259</v>
      </c>
      <c r="C4077" s="68">
        <v>708431212206</v>
      </c>
      <c r="D4077" s="69" t="s">
        <v>2955</v>
      </c>
      <c r="E4077" s="65">
        <f>IFERROR(VLOOKUP(C4077,Pivot!A:B,2,0),0)</f>
        <v>0</v>
      </c>
      <c r="F4077" s="65">
        <f>IFERROR(VLOOKUP(C4077,Pivot!A:C,3,0),0)</f>
        <v>0</v>
      </c>
    </row>
    <row r="4078" spans="1:6" x14ac:dyDescent="0.25">
      <c r="A4078" s="68" t="s">
        <v>103</v>
      </c>
      <c r="B4078" s="69">
        <v>491160260</v>
      </c>
      <c r="C4078" s="68">
        <v>708431214002</v>
      </c>
      <c r="D4078" s="69" t="s">
        <v>2956</v>
      </c>
      <c r="E4078" s="65">
        <f>IFERROR(VLOOKUP(C4078,Pivot!A:B,2,0),0)</f>
        <v>0</v>
      </c>
      <c r="F4078" s="65">
        <f>IFERROR(VLOOKUP(C4078,Pivot!A:C,3,0),0)</f>
        <v>0</v>
      </c>
    </row>
    <row r="4079" spans="1:6" x14ac:dyDescent="0.25">
      <c r="A4079" s="68" t="s">
        <v>103</v>
      </c>
      <c r="B4079" s="69">
        <v>491160261</v>
      </c>
      <c r="C4079" s="68">
        <v>708431213104</v>
      </c>
      <c r="D4079" s="69" t="s">
        <v>2957</v>
      </c>
      <c r="E4079" s="65">
        <f>IFERROR(VLOOKUP(C4079,Pivot!A:B,2,0),0)</f>
        <v>0</v>
      </c>
      <c r="F4079" s="65">
        <f>IFERROR(VLOOKUP(C4079,Pivot!A:C,3,0),0)</f>
        <v>0</v>
      </c>
    </row>
    <row r="4080" spans="1:6" x14ac:dyDescent="0.25">
      <c r="A4080" s="68" t="s">
        <v>103</v>
      </c>
      <c r="B4080" s="69">
        <v>491160262</v>
      </c>
      <c r="C4080" s="68">
        <v>708431213111</v>
      </c>
      <c r="D4080" s="69" t="s">
        <v>2958</v>
      </c>
      <c r="E4080" s="65">
        <f>IFERROR(VLOOKUP(C4080,Pivot!A:B,2,0),0)</f>
        <v>0</v>
      </c>
      <c r="F4080" s="65">
        <f>IFERROR(VLOOKUP(C4080,Pivot!A:C,3,0),0)</f>
        <v>0</v>
      </c>
    </row>
    <row r="4081" spans="1:6" x14ac:dyDescent="0.25">
      <c r="A4081" s="68" t="s">
        <v>103</v>
      </c>
      <c r="B4081" s="69">
        <v>491160263</v>
      </c>
      <c r="C4081" s="68">
        <v>708431213128</v>
      </c>
      <c r="D4081" s="69" t="s">
        <v>2959</v>
      </c>
      <c r="E4081" s="65">
        <f>IFERROR(VLOOKUP(C4081,Pivot!A:B,2,0),0)</f>
        <v>0</v>
      </c>
      <c r="F4081" s="65">
        <f>IFERROR(VLOOKUP(C4081,Pivot!A:C,3,0),0)</f>
        <v>0</v>
      </c>
    </row>
    <row r="4082" spans="1:6" x14ac:dyDescent="0.25">
      <c r="A4082" s="68" t="s">
        <v>103</v>
      </c>
      <c r="B4082" s="69">
        <v>491160327</v>
      </c>
      <c r="C4082" s="68">
        <v>8904114980178</v>
      </c>
      <c r="D4082" s="69" t="s">
        <v>2960</v>
      </c>
      <c r="E4082" s="65">
        <f>IFERROR(VLOOKUP(C4082,Pivot!A:B,2,0),0)</f>
        <v>0</v>
      </c>
      <c r="F4082" s="65">
        <f>IFERROR(VLOOKUP(C4082,Pivot!A:C,3,0),0)</f>
        <v>0</v>
      </c>
    </row>
    <row r="4083" spans="1:6" x14ac:dyDescent="0.25">
      <c r="A4083" s="68" t="s">
        <v>103</v>
      </c>
      <c r="B4083" s="69">
        <v>491160347</v>
      </c>
      <c r="C4083" s="68">
        <v>8907089056640</v>
      </c>
      <c r="D4083" s="69" t="s">
        <v>2961</v>
      </c>
      <c r="E4083" s="65">
        <f>IFERROR(VLOOKUP(C4083,Pivot!A:B,2,0),0)</f>
        <v>0</v>
      </c>
      <c r="F4083" s="65">
        <f>IFERROR(VLOOKUP(C4083,Pivot!A:C,3,0),0)</f>
        <v>0</v>
      </c>
    </row>
    <row r="4084" spans="1:6" x14ac:dyDescent="0.25">
      <c r="A4084" s="68" t="s">
        <v>103</v>
      </c>
      <c r="B4084" s="69">
        <v>491160348</v>
      </c>
      <c r="C4084" s="68">
        <v>8907089056633</v>
      </c>
      <c r="D4084" s="69" t="s">
        <v>2962</v>
      </c>
      <c r="E4084" s="65">
        <f>IFERROR(VLOOKUP(C4084,Pivot!A:B,2,0),0)</f>
        <v>0</v>
      </c>
      <c r="F4084" s="65">
        <f>IFERROR(VLOOKUP(C4084,Pivot!A:C,3,0),0)</f>
        <v>0</v>
      </c>
    </row>
    <row r="4085" spans="1:6" x14ac:dyDescent="0.25">
      <c r="A4085" s="68" t="s">
        <v>103</v>
      </c>
      <c r="B4085" s="69">
        <v>491160350</v>
      </c>
      <c r="C4085" s="68">
        <v>8907089412521</v>
      </c>
      <c r="D4085" s="69" t="s">
        <v>2963</v>
      </c>
      <c r="E4085" s="65">
        <f>IFERROR(VLOOKUP(C4085,Pivot!A:B,2,0),0)</f>
        <v>0</v>
      </c>
      <c r="F4085" s="65">
        <f>IFERROR(VLOOKUP(C4085,Pivot!A:C,3,0),0)</f>
        <v>0</v>
      </c>
    </row>
    <row r="4086" spans="1:6" x14ac:dyDescent="0.25">
      <c r="A4086" s="68" t="s">
        <v>103</v>
      </c>
      <c r="B4086" s="69">
        <v>491160351</v>
      </c>
      <c r="C4086" s="68">
        <v>8907089056602</v>
      </c>
      <c r="D4086" s="69" t="s">
        <v>2964</v>
      </c>
      <c r="E4086" s="65">
        <f>IFERROR(VLOOKUP(C4086,Pivot!A:B,2,0),0)</f>
        <v>0</v>
      </c>
      <c r="F4086" s="65">
        <f>IFERROR(VLOOKUP(C4086,Pivot!A:C,3,0),0)</f>
        <v>0</v>
      </c>
    </row>
    <row r="4087" spans="1:6" x14ac:dyDescent="0.25">
      <c r="A4087" s="68" t="s">
        <v>103</v>
      </c>
      <c r="B4087" s="69">
        <v>491160351</v>
      </c>
      <c r="C4087" s="68">
        <v>8907089412514</v>
      </c>
      <c r="D4087" s="69" t="s">
        <v>2964</v>
      </c>
      <c r="E4087" s="65">
        <f>IFERROR(VLOOKUP(C4087,Pivot!A:B,2,0),0)</f>
        <v>0</v>
      </c>
      <c r="F4087" s="65">
        <f>IFERROR(VLOOKUP(C4087,Pivot!A:C,3,0),0)</f>
        <v>0</v>
      </c>
    </row>
    <row r="4088" spans="1:6" x14ac:dyDescent="0.25">
      <c r="A4088" s="68" t="s">
        <v>103</v>
      </c>
      <c r="B4088" s="69">
        <v>491160352</v>
      </c>
      <c r="C4088" s="68">
        <v>8907089056596</v>
      </c>
      <c r="D4088" s="69" t="s">
        <v>2965</v>
      </c>
      <c r="E4088" s="65">
        <f>IFERROR(VLOOKUP(C4088,Pivot!A:B,2,0),0)</f>
        <v>0</v>
      </c>
      <c r="F4088" s="65">
        <f>IFERROR(VLOOKUP(C4088,Pivot!A:C,3,0),0)</f>
        <v>0</v>
      </c>
    </row>
    <row r="4089" spans="1:6" x14ac:dyDescent="0.25">
      <c r="A4089" s="68" t="s">
        <v>103</v>
      </c>
      <c r="B4089" s="69">
        <v>491160352</v>
      </c>
      <c r="C4089" s="68">
        <v>8907089056619</v>
      </c>
      <c r="D4089" s="69" t="s">
        <v>2965</v>
      </c>
      <c r="E4089" s="65">
        <f>IFERROR(VLOOKUP(C4089,Pivot!A:B,2,0),0)</f>
        <v>0</v>
      </c>
      <c r="F4089" s="65">
        <f>IFERROR(VLOOKUP(C4089,Pivot!A:C,3,0),0)</f>
        <v>0</v>
      </c>
    </row>
    <row r="4090" spans="1:6" x14ac:dyDescent="0.25">
      <c r="A4090" s="68" t="s">
        <v>103</v>
      </c>
      <c r="B4090" s="69">
        <v>491160352</v>
      </c>
      <c r="C4090" s="68">
        <v>8907089412507</v>
      </c>
      <c r="D4090" s="69" t="s">
        <v>2965</v>
      </c>
      <c r="E4090" s="65">
        <f>IFERROR(VLOOKUP(C4090,Pivot!A:B,2,0),0)</f>
        <v>0</v>
      </c>
      <c r="F4090" s="65">
        <f>IFERROR(VLOOKUP(C4090,Pivot!A:C,3,0),0)</f>
        <v>0</v>
      </c>
    </row>
    <row r="4091" spans="1:6" x14ac:dyDescent="0.25">
      <c r="A4091" s="68" t="s">
        <v>103</v>
      </c>
      <c r="B4091" s="69">
        <v>491160353</v>
      </c>
      <c r="C4091" s="68">
        <v>8907089056589</v>
      </c>
      <c r="D4091" s="69" t="s">
        <v>2966</v>
      </c>
      <c r="E4091" s="65">
        <f>IFERROR(VLOOKUP(C4091,Pivot!A:B,2,0),0)</f>
        <v>0</v>
      </c>
      <c r="F4091" s="65">
        <f>IFERROR(VLOOKUP(C4091,Pivot!A:C,3,0),0)</f>
        <v>0</v>
      </c>
    </row>
    <row r="4092" spans="1:6" x14ac:dyDescent="0.25">
      <c r="A4092" s="68" t="s">
        <v>103</v>
      </c>
      <c r="B4092" s="69">
        <v>491160353</v>
      </c>
      <c r="C4092" s="68">
        <v>8907089412491</v>
      </c>
      <c r="D4092" s="69" t="s">
        <v>2966</v>
      </c>
      <c r="E4092" s="65">
        <f>IFERROR(VLOOKUP(C4092,Pivot!A:B,2,0),0)</f>
        <v>0</v>
      </c>
      <c r="F4092" s="65">
        <f>IFERROR(VLOOKUP(C4092,Pivot!A:C,3,0),0)</f>
        <v>0</v>
      </c>
    </row>
    <row r="4093" spans="1:6" x14ac:dyDescent="0.25">
      <c r="A4093" s="68" t="s">
        <v>103</v>
      </c>
      <c r="B4093" s="69">
        <v>491160355</v>
      </c>
      <c r="C4093" s="68">
        <v>8907089045330</v>
      </c>
      <c r="D4093" s="69" t="s">
        <v>2967</v>
      </c>
      <c r="E4093" s="65">
        <f>IFERROR(VLOOKUP(C4093,Pivot!A:B,2,0),0)</f>
        <v>0</v>
      </c>
      <c r="F4093" s="65">
        <f>IFERROR(VLOOKUP(C4093,Pivot!A:C,3,0),0)</f>
        <v>0</v>
      </c>
    </row>
    <row r="4094" spans="1:6" x14ac:dyDescent="0.25">
      <c r="A4094" s="68" t="s">
        <v>103</v>
      </c>
      <c r="B4094" s="69">
        <v>491160356</v>
      </c>
      <c r="C4094" s="68">
        <v>8907089045316</v>
      </c>
      <c r="D4094" s="69" t="s">
        <v>2968</v>
      </c>
      <c r="E4094" s="65">
        <f>IFERROR(VLOOKUP(C4094,Pivot!A:B,2,0),0)</f>
        <v>0</v>
      </c>
      <c r="F4094" s="65">
        <f>IFERROR(VLOOKUP(C4094,Pivot!A:C,3,0),0)</f>
        <v>0</v>
      </c>
    </row>
    <row r="4095" spans="1:6" x14ac:dyDescent="0.25">
      <c r="A4095" s="68" t="s">
        <v>103</v>
      </c>
      <c r="B4095" s="69">
        <v>491160365</v>
      </c>
      <c r="C4095" s="68">
        <v>8907089054349</v>
      </c>
      <c r="D4095" s="69" t="s">
        <v>2969</v>
      </c>
      <c r="E4095" s="65">
        <f>IFERROR(VLOOKUP(C4095,Pivot!A:B,2,0),0)</f>
        <v>0</v>
      </c>
      <c r="F4095" s="65">
        <f>IFERROR(VLOOKUP(C4095,Pivot!A:C,3,0),0)</f>
        <v>0</v>
      </c>
    </row>
    <row r="4096" spans="1:6" x14ac:dyDescent="0.25">
      <c r="A4096" s="68" t="s">
        <v>103</v>
      </c>
      <c r="B4096" s="69">
        <v>491160367</v>
      </c>
      <c r="C4096" s="68">
        <v>8907089054387</v>
      </c>
      <c r="D4096" s="69" t="s">
        <v>2970</v>
      </c>
      <c r="E4096" s="65">
        <f>IFERROR(VLOOKUP(C4096,Pivot!A:B,2,0),0)</f>
        <v>0</v>
      </c>
      <c r="F4096" s="65">
        <f>IFERROR(VLOOKUP(C4096,Pivot!A:C,3,0),0)</f>
        <v>0</v>
      </c>
    </row>
    <row r="4097" spans="1:6" x14ac:dyDescent="0.25">
      <c r="A4097" s="68" t="s">
        <v>103</v>
      </c>
      <c r="B4097" s="69">
        <v>491160368</v>
      </c>
      <c r="C4097" s="68">
        <v>8907089054325</v>
      </c>
      <c r="D4097" s="69" t="s">
        <v>2971</v>
      </c>
      <c r="E4097" s="65">
        <f>IFERROR(VLOOKUP(C4097,Pivot!A:B,2,0),0)</f>
        <v>0</v>
      </c>
      <c r="F4097" s="65">
        <f>IFERROR(VLOOKUP(C4097,Pivot!A:C,3,0),0)</f>
        <v>0</v>
      </c>
    </row>
    <row r="4098" spans="1:6" x14ac:dyDescent="0.25">
      <c r="A4098" s="68" t="s">
        <v>103</v>
      </c>
      <c r="B4098" s="69">
        <v>491160377</v>
      </c>
      <c r="C4098" s="68">
        <v>4548565179619</v>
      </c>
      <c r="D4098" s="69" t="s">
        <v>2972</v>
      </c>
      <c r="E4098" s="65">
        <f>IFERROR(VLOOKUP(C4098,Pivot!A:B,2,0),0)</f>
        <v>0</v>
      </c>
      <c r="F4098" s="65">
        <f>IFERROR(VLOOKUP(C4098,Pivot!A:C,3,0),0)</f>
        <v>0</v>
      </c>
    </row>
    <row r="4099" spans="1:6" x14ac:dyDescent="0.25">
      <c r="A4099" s="68" t="s">
        <v>103</v>
      </c>
      <c r="B4099" s="69">
        <v>491160405</v>
      </c>
      <c r="C4099" s="68">
        <v>813166010703</v>
      </c>
      <c r="D4099" s="69" t="s">
        <v>2973</v>
      </c>
      <c r="E4099" s="65">
        <f>IFERROR(VLOOKUP(C4099,Pivot!A:B,2,0),0)</f>
        <v>0</v>
      </c>
      <c r="F4099" s="65">
        <f>IFERROR(VLOOKUP(C4099,Pivot!A:C,3,0),0)</f>
        <v>0</v>
      </c>
    </row>
    <row r="4100" spans="1:6" x14ac:dyDescent="0.25">
      <c r="A4100" s="68" t="s">
        <v>103</v>
      </c>
      <c r="B4100" s="69">
        <v>491160405</v>
      </c>
      <c r="C4100" s="68">
        <v>840001932159</v>
      </c>
      <c r="D4100" s="69" t="s">
        <v>2973</v>
      </c>
      <c r="E4100" s="65">
        <f>IFERROR(VLOOKUP(C4100,Pivot!A:B,2,0),0)</f>
        <v>0</v>
      </c>
      <c r="F4100" s="65">
        <f>IFERROR(VLOOKUP(C4100,Pivot!A:C,3,0),0)</f>
        <v>0</v>
      </c>
    </row>
    <row r="4101" spans="1:6" x14ac:dyDescent="0.25">
      <c r="A4101" s="68" t="s">
        <v>103</v>
      </c>
      <c r="B4101" s="69">
        <v>491160405</v>
      </c>
      <c r="C4101" s="68">
        <v>9336592006207</v>
      </c>
      <c r="D4101" s="69" t="s">
        <v>2973</v>
      </c>
      <c r="E4101" s="65">
        <f>IFERROR(VLOOKUP(C4101,Pivot!A:B,2,0),0)</f>
        <v>0</v>
      </c>
      <c r="F4101" s="65">
        <f>IFERROR(VLOOKUP(C4101,Pivot!A:C,3,0),0)</f>
        <v>0</v>
      </c>
    </row>
    <row r="4102" spans="1:6" x14ac:dyDescent="0.25">
      <c r="A4102" s="68" t="s">
        <v>103</v>
      </c>
      <c r="B4102" s="69">
        <v>491160405</v>
      </c>
      <c r="C4102" s="68">
        <v>9336592006214</v>
      </c>
      <c r="D4102" s="69" t="s">
        <v>2973</v>
      </c>
      <c r="E4102" s="65">
        <f>IFERROR(VLOOKUP(C4102,Pivot!A:B,2,0),0)</f>
        <v>0</v>
      </c>
      <c r="F4102" s="65">
        <f>IFERROR(VLOOKUP(C4102,Pivot!A:C,3,0),0)</f>
        <v>0</v>
      </c>
    </row>
    <row r="4103" spans="1:6" x14ac:dyDescent="0.25">
      <c r="A4103" s="68" t="s">
        <v>103</v>
      </c>
      <c r="B4103" s="69">
        <v>491160405</v>
      </c>
      <c r="C4103" s="68">
        <v>9336592006597</v>
      </c>
      <c r="D4103" s="69" t="s">
        <v>2973</v>
      </c>
      <c r="E4103" s="65">
        <f>IFERROR(VLOOKUP(C4103,Pivot!A:B,2,0),0)</f>
        <v>0</v>
      </c>
      <c r="F4103" s="65">
        <f>IFERROR(VLOOKUP(C4103,Pivot!A:C,3,0),0)</f>
        <v>0</v>
      </c>
    </row>
    <row r="4104" spans="1:6" x14ac:dyDescent="0.25">
      <c r="A4104" s="68" t="s">
        <v>103</v>
      </c>
      <c r="B4104" s="69">
        <v>491160406</v>
      </c>
      <c r="C4104" s="68">
        <v>491160406</v>
      </c>
      <c r="D4104" s="69" t="s">
        <v>2974</v>
      </c>
      <c r="E4104" s="65">
        <f>IFERROR(VLOOKUP(C4104,Pivot!A:B,2,0),0)</f>
        <v>0</v>
      </c>
      <c r="F4104" s="65">
        <f>IFERROR(VLOOKUP(C4104,Pivot!A:C,3,0),0)</f>
        <v>0</v>
      </c>
    </row>
    <row r="4105" spans="1:6" x14ac:dyDescent="0.25">
      <c r="A4105" s="68" t="s">
        <v>103</v>
      </c>
      <c r="B4105" s="69">
        <v>491160406</v>
      </c>
      <c r="C4105" s="68">
        <v>813166010420</v>
      </c>
      <c r="D4105" s="69" t="s">
        <v>2974</v>
      </c>
      <c r="E4105" s="65">
        <f>IFERROR(VLOOKUP(C4105,Pivot!A:B,2,0),0)</f>
        <v>0</v>
      </c>
      <c r="F4105" s="65">
        <f>IFERROR(VLOOKUP(C4105,Pivot!A:C,3,0),0)</f>
        <v>0</v>
      </c>
    </row>
    <row r="4106" spans="1:6" x14ac:dyDescent="0.25">
      <c r="A4106" s="68" t="s">
        <v>103</v>
      </c>
      <c r="B4106" s="69">
        <v>491160406</v>
      </c>
      <c r="C4106" s="68">
        <v>9336592006177</v>
      </c>
      <c r="D4106" s="69" t="s">
        <v>2974</v>
      </c>
      <c r="E4106" s="65">
        <f>IFERROR(VLOOKUP(C4106,Pivot!A:B,2,0),0)</f>
        <v>0</v>
      </c>
      <c r="F4106" s="65">
        <f>IFERROR(VLOOKUP(C4106,Pivot!A:C,3,0),0)</f>
        <v>0</v>
      </c>
    </row>
    <row r="4107" spans="1:6" x14ac:dyDescent="0.25">
      <c r="A4107" s="68" t="s">
        <v>103</v>
      </c>
      <c r="B4107" s="69">
        <v>491160406</v>
      </c>
      <c r="C4107" s="68">
        <v>9336592006184</v>
      </c>
      <c r="D4107" s="69" t="s">
        <v>2974</v>
      </c>
      <c r="E4107" s="65">
        <f>IFERROR(VLOOKUP(C4107,Pivot!A:B,2,0),0)</f>
        <v>0</v>
      </c>
      <c r="F4107" s="65">
        <f>IFERROR(VLOOKUP(C4107,Pivot!A:C,3,0),0)</f>
        <v>0</v>
      </c>
    </row>
    <row r="4108" spans="1:6" x14ac:dyDescent="0.25">
      <c r="A4108" s="68" t="s">
        <v>103</v>
      </c>
      <c r="B4108" s="69">
        <v>491160407</v>
      </c>
      <c r="C4108" s="68">
        <v>491160407</v>
      </c>
      <c r="D4108" s="69" t="s">
        <v>2975</v>
      </c>
      <c r="E4108" s="65">
        <f>IFERROR(VLOOKUP(C4108,Pivot!A:B,2,0),0)</f>
        <v>0</v>
      </c>
      <c r="F4108" s="65">
        <f>IFERROR(VLOOKUP(C4108,Pivot!A:C,3,0),0)</f>
        <v>0</v>
      </c>
    </row>
    <row r="4109" spans="1:6" x14ac:dyDescent="0.25">
      <c r="A4109" s="68" t="s">
        <v>103</v>
      </c>
      <c r="B4109" s="69">
        <v>491160407</v>
      </c>
      <c r="C4109" s="68">
        <v>813166010673</v>
      </c>
      <c r="D4109" s="69" t="s">
        <v>2975</v>
      </c>
      <c r="E4109" s="65">
        <f>IFERROR(VLOOKUP(C4109,Pivot!A:B,2,0),0)</f>
        <v>0</v>
      </c>
      <c r="F4109" s="65">
        <f>IFERROR(VLOOKUP(C4109,Pivot!A:C,3,0),0)</f>
        <v>0</v>
      </c>
    </row>
    <row r="4110" spans="1:6" x14ac:dyDescent="0.25">
      <c r="A4110" s="68" t="s">
        <v>103</v>
      </c>
      <c r="B4110" s="69">
        <v>491160407</v>
      </c>
      <c r="C4110" s="68">
        <v>8131660106800</v>
      </c>
      <c r="D4110" s="69" t="s">
        <v>2975</v>
      </c>
      <c r="E4110" s="65">
        <f>IFERROR(VLOOKUP(C4110,Pivot!A:B,2,0),0)</f>
        <v>0</v>
      </c>
      <c r="F4110" s="65">
        <f>IFERROR(VLOOKUP(C4110,Pivot!A:C,3,0),0)</f>
        <v>0</v>
      </c>
    </row>
    <row r="4111" spans="1:6" x14ac:dyDescent="0.25">
      <c r="A4111" s="68" t="s">
        <v>103</v>
      </c>
      <c r="B4111" s="69">
        <v>491160407</v>
      </c>
      <c r="C4111" s="68">
        <v>9336592006245</v>
      </c>
      <c r="D4111" s="69" t="s">
        <v>2975</v>
      </c>
      <c r="E4111" s="65">
        <f>IFERROR(VLOOKUP(C4111,Pivot!A:B,2,0),0)</f>
        <v>0</v>
      </c>
      <c r="F4111" s="65">
        <f>IFERROR(VLOOKUP(C4111,Pivot!A:C,3,0),0)</f>
        <v>0</v>
      </c>
    </row>
    <row r="4112" spans="1:6" x14ac:dyDescent="0.25">
      <c r="A4112" s="68" t="s">
        <v>103</v>
      </c>
      <c r="B4112" s="69">
        <v>491160407</v>
      </c>
      <c r="C4112" s="68">
        <v>9336592006252</v>
      </c>
      <c r="D4112" s="69" t="s">
        <v>2975</v>
      </c>
      <c r="E4112" s="65">
        <f>IFERROR(VLOOKUP(C4112,Pivot!A:B,2,0),0)</f>
        <v>0</v>
      </c>
      <c r="F4112" s="65">
        <f>IFERROR(VLOOKUP(C4112,Pivot!A:C,3,0),0)</f>
        <v>0</v>
      </c>
    </row>
    <row r="4113" spans="1:6" x14ac:dyDescent="0.25">
      <c r="A4113" s="68" t="s">
        <v>103</v>
      </c>
      <c r="B4113" s="69">
        <v>491160410</v>
      </c>
      <c r="C4113" s="68">
        <v>8901736074780</v>
      </c>
      <c r="D4113" s="69" t="s">
        <v>2976</v>
      </c>
      <c r="E4113" s="65">
        <f>IFERROR(VLOOKUP(C4113,Pivot!A:B,2,0),0)</f>
        <v>0</v>
      </c>
      <c r="F4113" s="65">
        <f>IFERROR(VLOOKUP(C4113,Pivot!A:C,3,0),0)</f>
        <v>0</v>
      </c>
    </row>
    <row r="4114" spans="1:6" x14ac:dyDescent="0.25">
      <c r="A4114" s="68" t="s">
        <v>103</v>
      </c>
      <c r="B4114" s="69">
        <v>491162023</v>
      </c>
      <c r="C4114" s="68">
        <v>653569916758</v>
      </c>
      <c r="D4114" s="69" t="s">
        <v>2977</v>
      </c>
      <c r="E4114" s="65">
        <f>IFERROR(VLOOKUP(C4114,Pivot!A:B,2,0),0)</f>
        <v>0</v>
      </c>
      <c r="F4114" s="65">
        <f>IFERROR(VLOOKUP(C4114,Pivot!A:C,3,0),0)</f>
        <v>0</v>
      </c>
    </row>
    <row r="4115" spans="1:6" x14ac:dyDescent="0.25">
      <c r="A4115" s="68" t="s">
        <v>103</v>
      </c>
      <c r="B4115" s="69">
        <v>491162029</v>
      </c>
      <c r="C4115" s="68">
        <v>5010963432119</v>
      </c>
      <c r="D4115" s="69" t="s">
        <v>2978</v>
      </c>
      <c r="E4115" s="65">
        <f>IFERROR(VLOOKUP(C4115,Pivot!A:B,2,0),0)</f>
        <v>0</v>
      </c>
      <c r="F4115" s="65">
        <f>IFERROR(VLOOKUP(C4115,Pivot!A:C,3,0),0)</f>
        <v>0</v>
      </c>
    </row>
    <row r="4116" spans="1:6" x14ac:dyDescent="0.25">
      <c r="A4116" s="68" t="s">
        <v>103</v>
      </c>
      <c r="B4116" s="69">
        <v>491162034</v>
      </c>
      <c r="C4116" s="68">
        <v>5010963016364</v>
      </c>
      <c r="D4116" s="69" t="s">
        <v>2979</v>
      </c>
      <c r="E4116" s="65">
        <f>IFERROR(VLOOKUP(C4116,Pivot!A:B,2,0),0)</f>
        <v>0</v>
      </c>
      <c r="F4116" s="65">
        <f>IFERROR(VLOOKUP(C4116,Pivot!A:C,3,0),0)</f>
        <v>0</v>
      </c>
    </row>
    <row r="4117" spans="1:6" x14ac:dyDescent="0.25">
      <c r="A4117" s="68" t="s">
        <v>103</v>
      </c>
      <c r="B4117" s="69">
        <v>491162036</v>
      </c>
      <c r="C4117" s="68">
        <v>5010963016609</v>
      </c>
      <c r="D4117" s="69" t="s">
        <v>2980</v>
      </c>
      <c r="E4117" s="65">
        <f>IFERROR(VLOOKUP(C4117,Pivot!A:B,2,0),0)</f>
        <v>0</v>
      </c>
      <c r="F4117" s="65">
        <f>IFERROR(VLOOKUP(C4117,Pivot!A:C,3,0),0)</f>
        <v>0</v>
      </c>
    </row>
    <row r="4118" spans="1:6" x14ac:dyDescent="0.25">
      <c r="A4118" s="68" t="s">
        <v>103</v>
      </c>
      <c r="B4118" s="69">
        <v>491162069</v>
      </c>
      <c r="C4118" s="68">
        <v>8901736074803</v>
      </c>
      <c r="D4118" s="69" t="s">
        <v>2981</v>
      </c>
      <c r="E4118" s="65">
        <f>IFERROR(VLOOKUP(C4118,Pivot!A:B,2,0),0)</f>
        <v>0</v>
      </c>
      <c r="F4118" s="65">
        <f>IFERROR(VLOOKUP(C4118,Pivot!A:C,3,0),0)</f>
        <v>0</v>
      </c>
    </row>
    <row r="4119" spans="1:6" x14ac:dyDescent="0.25">
      <c r="A4119" s="68" t="s">
        <v>103</v>
      </c>
      <c r="B4119" s="69">
        <v>491162075</v>
      </c>
      <c r="C4119" s="68">
        <v>731346173409</v>
      </c>
      <c r="D4119" s="69" t="s">
        <v>2982</v>
      </c>
      <c r="E4119" s="65">
        <f>IFERROR(VLOOKUP(C4119,Pivot!A:B,2,0),0)</f>
        <v>0</v>
      </c>
      <c r="F4119" s="65">
        <f>IFERROR(VLOOKUP(C4119,Pivot!A:C,3,0),0)</f>
        <v>0</v>
      </c>
    </row>
    <row r="4120" spans="1:6" x14ac:dyDescent="0.25">
      <c r="A4120" s="68" t="s">
        <v>103</v>
      </c>
      <c r="B4120" s="69">
        <v>491162113</v>
      </c>
      <c r="C4120" s="68">
        <v>8901736074155</v>
      </c>
      <c r="D4120" s="69" t="s">
        <v>2983</v>
      </c>
      <c r="E4120" s="65">
        <f>IFERROR(VLOOKUP(C4120,Pivot!A:B,2,0),0)</f>
        <v>0</v>
      </c>
      <c r="F4120" s="65">
        <f>IFERROR(VLOOKUP(C4120,Pivot!A:C,3,0),0)</f>
        <v>0</v>
      </c>
    </row>
    <row r="4121" spans="1:6" x14ac:dyDescent="0.25">
      <c r="A4121" s="68" t="s">
        <v>103</v>
      </c>
      <c r="B4121" s="69">
        <v>491162116</v>
      </c>
      <c r="C4121" s="68">
        <v>8901736071970</v>
      </c>
      <c r="D4121" s="69" t="s">
        <v>2984</v>
      </c>
      <c r="E4121" s="65">
        <f>IFERROR(VLOOKUP(C4121,Pivot!A:B,2,0),0)</f>
        <v>0</v>
      </c>
      <c r="F4121" s="65">
        <f>IFERROR(VLOOKUP(C4121,Pivot!A:C,3,0),0)</f>
        <v>0</v>
      </c>
    </row>
    <row r="4122" spans="1:6" x14ac:dyDescent="0.25">
      <c r="A4122" s="68" t="s">
        <v>103</v>
      </c>
      <c r="B4122" s="69">
        <v>491162145</v>
      </c>
      <c r="C4122" s="68">
        <v>8901383706973</v>
      </c>
      <c r="D4122" s="69" t="s">
        <v>2985</v>
      </c>
      <c r="E4122" s="65">
        <f>IFERROR(VLOOKUP(C4122,Pivot!A:B,2,0),0)</f>
        <v>0</v>
      </c>
      <c r="F4122" s="65">
        <f>IFERROR(VLOOKUP(C4122,Pivot!A:C,3,0),0)</f>
        <v>0</v>
      </c>
    </row>
    <row r="4123" spans="1:6" x14ac:dyDescent="0.25">
      <c r="A4123" s="68" t="s">
        <v>103</v>
      </c>
      <c r="B4123" s="69">
        <v>491162158</v>
      </c>
      <c r="C4123" s="68">
        <v>8410779303615</v>
      </c>
      <c r="D4123" s="69" t="s">
        <v>2986</v>
      </c>
      <c r="E4123" s="65">
        <f>IFERROR(VLOOKUP(C4123,Pivot!A:B,2,0),0)</f>
        <v>0</v>
      </c>
      <c r="F4123" s="65">
        <f>IFERROR(VLOOKUP(C4123,Pivot!A:C,3,0),0)</f>
        <v>0</v>
      </c>
    </row>
    <row r="4124" spans="1:6" x14ac:dyDescent="0.25">
      <c r="A4124" s="68" t="s">
        <v>103</v>
      </c>
      <c r="B4124" s="69">
        <v>491162159</v>
      </c>
      <c r="C4124" s="68">
        <v>8410779302427</v>
      </c>
      <c r="D4124" s="69" t="s">
        <v>2987</v>
      </c>
      <c r="E4124" s="65">
        <f>IFERROR(VLOOKUP(C4124,Pivot!A:B,2,0),0)</f>
        <v>0</v>
      </c>
      <c r="F4124" s="65">
        <f>IFERROR(VLOOKUP(C4124,Pivot!A:C,3,0),0)</f>
        <v>0</v>
      </c>
    </row>
    <row r="4125" spans="1:6" x14ac:dyDescent="0.25">
      <c r="A4125" s="68" t="s">
        <v>103</v>
      </c>
      <c r="B4125" s="69">
        <v>491162171</v>
      </c>
      <c r="C4125" s="68">
        <v>5055374002223</v>
      </c>
      <c r="D4125" s="69" t="s">
        <v>2988</v>
      </c>
      <c r="E4125" s="65">
        <f>IFERROR(VLOOKUP(C4125,Pivot!A:B,2,0),0)</f>
        <v>0</v>
      </c>
      <c r="F4125" s="65">
        <f>IFERROR(VLOOKUP(C4125,Pivot!A:C,3,0),0)</f>
        <v>0</v>
      </c>
    </row>
    <row r="4126" spans="1:6" x14ac:dyDescent="0.25">
      <c r="A4126" s="68" t="s">
        <v>103</v>
      </c>
      <c r="B4126" s="69">
        <v>491162177</v>
      </c>
      <c r="C4126" s="68">
        <v>5055374003282</v>
      </c>
      <c r="D4126" s="69" t="s">
        <v>2989</v>
      </c>
      <c r="E4126" s="65">
        <f>IFERROR(VLOOKUP(C4126,Pivot!A:B,2,0),0)</f>
        <v>0</v>
      </c>
      <c r="F4126" s="65">
        <f>IFERROR(VLOOKUP(C4126,Pivot!A:C,3,0),0)</f>
        <v>0</v>
      </c>
    </row>
    <row r="4127" spans="1:6" x14ac:dyDescent="0.25">
      <c r="A4127" s="68" t="s">
        <v>103</v>
      </c>
      <c r="B4127" s="69">
        <v>491162184</v>
      </c>
      <c r="C4127" s="68">
        <v>5055374002629</v>
      </c>
      <c r="D4127" s="69" t="s">
        <v>2990</v>
      </c>
      <c r="E4127" s="65">
        <f>IFERROR(VLOOKUP(C4127,Pivot!A:B,2,0),0)</f>
        <v>0</v>
      </c>
      <c r="F4127" s="65">
        <f>IFERROR(VLOOKUP(C4127,Pivot!A:C,3,0),0)</f>
        <v>0</v>
      </c>
    </row>
    <row r="4128" spans="1:6" x14ac:dyDescent="0.25">
      <c r="A4128" s="68" t="s">
        <v>103</v>
      </c>
      <c r="B4128" s="69">
        <v>491162186</v>
      </c>
      <c r="C4128" s="68">
        <v>5055374002322</v>
      </c>
      <c r="D4128" s="69" t="s">
        <v>2991</v>
      </c>
      <c r="E4128" s="65">
        <f>IFERROR(VLOOKUP(C4128,Pivot!A:B,2,0),0)</f>
        <v>0</v>
      </c>
      <c r="F4128" s="65">
        <f>IFERROR(VLOOKUP(C4128,Pivot!A:C,3,0),0)</f>
        <v>0</v>
      </c>
    </row>
    <row r="4129" spans="1:6" x14ac:dyDescent="0.25">
      <c r="A4129" s="68" t="s">
        <v>103</v>
      </c>
      <c r="B4129" s="69">
        <v>491162189</v>
      </c>
      <c r="C4129" s="68">
        <v>5055374003305</v>
      </c>
      <c r="D4129" s="69" t="s">
        <v>2992</v>
      </c>
      <c r="E4129" s="65">
        <f>IFERROR(VLOOKUP(C4129,Pivot!A:B,2,0),0)</f>
        <v>0</v>
      </c>
      <c r="F4129" s="65">
        <f>IFERROR(VLOOKUP(C4129,Pivot!A:C,3,0),0)</f>
        <v>0</v>
      </c>
    </row>
    <row r="4130" spans="1:6" x14ac:dyDescent="0.25">
      <c r="A4130" s="68" t="s">
        <v>103</v>
      </c>
      <c r="B4130" s="69">
        <v>491162190</v>
      </c>
      <c r="C4130" s="68">
        <v>5055374002353</v>
      </c>
      <c r="D4130" s="69" t="s">
        <v>2993</v>
      </c>
      <c r="E4130" s="65">
        <f>IFERROR(VLOOKUP(C4130,Pivot!A:B,2,0),0)</f>
        <v>0</v>
      </c>
      <c r="F4130" s="65">
        <f>IFERROR(VLOOKUP(C4130,Pivot!A:C,3,0),0)</f>
        <v>0</v>
      </c>
    </row>
    <row r="4131" spans="1:6" x14ac:dyDescent="0.25">
      <c r="A4131" s="68" t="s">
        <v>103</v>
      </c>
      <c r="B4131" s="69">
        <v>491162191</v>
      </c>
      <c r="C4131" s="68">
        <v>5055374002360</v>
      </c>
      <c r="D4131" s="69" t="s">
        <v>2994</v>
      </c>
      <c r="E4131" s="65">
        <f>IFERROR(VLOOKUP(C4131,Pivot!A:B,2,0),0)</f>
        <v>0</v>
      </c>
      <c r="F4131" s="65">
        <f>IFERROR(VLOOKUP(C4131,Pivot!A:C,3,0),0)</f>
        <v>0</v>
      </c>
    </row>
    <row r="4132" spans="1:6" x14ac:dyDescent="0.25">
      <c r="A4132" s="68" t="s">
        <v>103</v>
      </c>
      <c r="B4132" s="69">
        <v>491162192</v>
      </c>
      <c r="C4132" s="68">
        <v>5055374003275</v>
      </c>
      <c r="D4132" s="69" t="s">
        <v>2995</v>
      </c>
      <c r="E4132" s="65">
        <f>IFERROR(VLOOKUP(C4132,Pivot!A:B,2,0),0)</f>
        <v>0</v>
      </c>
      <c r="F4132" s="65">
        <f>IFERROR(VLOOKUP(C4132,Pivot!A:C,3,0),0)</f>
        <v>0</v>
      </c>
    </row>
    <row r="4133" spans="1:6" x14ac:dyDescent="0.25">
      <c r="A4133" s="68" t="s">
        <v>103</v>
      </c>
      <c r="B4133" s="69">
        <v>491162201</v>
      </c>
      <c r="C4133" s="68">
        <v>5055374002599</v>
      </c>
      <c r="D4133" s="69" t="s">
        <v>2996</v>
      </c>
      <c r="E4133" s="65">
        <f>IFERROR(VLOOKUP(C4133,Pivot!A:B,2,0),0)</f>
        <v>0</v>
      </c>
      <c r="F4133" s="65">
        <f>IFERROR(VLOOKUP(C4133,Pivot!A:C,3,0),0)</f>
        <v>0</v>
      </c>
    </row>
    <row r="4134" spans="1:6" x14ac:dyDescent="0.25">
      <c r="A4134" s="68" t="s">
        <v>103</v>
      </c>
      <c r="B4134" s="69">
        <v>491163228</v>
      </c>
      <c r="C4134" s="68">
        <v>491163228</v>
      </c>
      <c r="D4134" s="69" t="s">
        <v>2997</v>
      </c>
      <c r="E4134" s="65">
        <f>IFERROR(VLOOKUP(C4134,Pivot!A:B,2,0),0)</f>
        <v>0</v>
      </c>
      <c r="F4134" s="65">
        <f>IFERROR(VLOOKUP(C4134,Pivot!A:C,3,0),0)</f>
        <v>0</v>
      </c>
    </row>
    <row r="4135" spans="1:6" x14ac:dyDescent="0.25">
      <c r="A4135" s="68" t="s">
        <v>103</v>
      </c>
      <c r="B4135" s="69">
        <v>491163228</v>
      </c>
      <c r="C4135" s="68">
        <v>746775310431</v>
      </c>
      <c r="D4135" s="69" t="s">
        <v>2997</v>
      </c>
      <c r="E4135" s="65">
        <f>IFERROR(VLOOKUP(C4135,Pivot!A:B,2,0),0)</f>
        <v>0</v>
      </c>
      <c r="F4135" s="65">
        <f>IFERROR(VLOOKUP(C4135,Pivot!A:C,3,0),0)</f>
        <v>0</v>
      </c>
    </row>
    <row r="4136" spans="1:6" x14ac:dyDescent="0.25">
      <c r="A4136" s="68" t="s">
        <v>103</v>
      </c>
      <c r="B4136" s="69">
        <v>491163228</v>
      </c>
      <c r="C4136" s="68">
        <v>887961033823</v>
      </c>
      <c r="D4136" s="69" t="s">
        <v>2997</v>
      </c>
      <c r="E4136" s="65">
        <f>IFERROR(VLOOKUP(C4136,Pivot!A:B,2,0),0)</f>
        <v>0</v>
      </c>
      <c r="F4136" s="65">
        <f>IFERROR(VLOOKUP(C4136,Pivot!A:C,3,0),0)</f>
        <v>0</v>
      </c>
    </row>
    <row r="4137" spans="1:6" x14ac:dyDescent="0.25">
      <c r="A4137" s="68" t="s">
        <v>103</v>
      </c>
      <c r="B4137" s="69">
        <v>491163228</v>
      </c>
      <c r="C4137" s="68">
        <v>887961055061</v>
      </c>
      <c r="D4137" s="69" t="s">
        <v>2997</v>
      </c>
      <c r="E4137" s="65">
        <f>IFERROR(VLOOKUP(C4137,Pivot!A:B,2,0),0)</f>
        <v>0</v>
      </c>
      <c r="F4137" s="65">
        <f>IFERROR(VLOOKUP(C4137,Pivot!A:C,3,0),0)</f>
        <v>0</v>
      </c>
    </row>
    <row r="4138" spans="1:6" x14ac:dyDescent="0.25">
      <c r="A4138" s="68" t="s">
        <v>103</v>
      </c>
      <c r="B4138" s="69">
        <v>491163232</v>
      </c>
      <c r="C4138" s="68">
        <v>807648031690</v>
      </c>
      <c r="D4138" s="69" t="s">
        <v>2998</v>
      </c>
      <c r="E4138" s="65">
        <f>IFERROR(VLOOKUP(C4138,Pivot!A:B,2,0),0)</f>
        <v>0</v>
      </c>
      <c r="F4138" s="65">
        <f>IFERROR(VLOOKUP(C4138,Pivot!A:C,3,0),0)</f>
        <v>0</v>
      </c>
    </row>
    <row r="4139" spans="1:6" x14ac:dyDescent="0.25">
      <c r="A4139" s="68" t="s">
        <v>103</v>
      </c>
      <c r="B4139" s="69">
        <v>491163235</v>
      </c>
      <c r="C4139" s="68">
        <v>807648024463</v>
      </c>
      <c r="D4139" s="69" t="s">
        <v>2999</v>
      </c>
      <c r="E4139" s="65">
        <f>IFERROR(VLOOKUP(C4139,Pivot!A:B,2,0),0)</f>
        <v>0</v>
      </c>
      <c r="F4139" s="65">
        <f>IFERROR(VLOOKUP(C4139,Pivot!A:C,3,0),0)</f>
        <v>0</v>
      </c>
    </row>
    <row r="4140" spans="1:6" x14ac:dyDescent="0.25">
      <c r="A4140" s="68" t="s">
        <v>103</v>
      </c>
      <c r="B4140" s="69">
        <v>491163236</v>
      </c>
      <c r="C4140" s="68">
        <v>8006529293468</v>
      </c>
      <c r="D4140" s="69" t="s">
        <v>3000</v>
      </c>
      <c r="E4140" s="65">
        <f>IFERROR(VLOOKUP(C4140,Pivot!A:B,2,0),0)</f>
        <v>0</v>
      </c>
      <c r="F4140" s="65">
        <f>IFERROR(VLOOKUP(C4140,Pivot!A:C,3,0),0)</f>
        <v>0</v>
      </c>
    </row>
    <row r="4141" spans="1:6" x14ac:dyDescent="0.25">
      <c r="A4141" s="68" t="s">
        <v>103</v>
      </c>
      <c r="B4141" s="69">
        <v>491163237</v>
      </c>
      <c r="C4141" s="68">
        <v>8006529293482</v>
      </c>
      <c r="D4141" s="69" t="s">
        <v>3001</v>
      </c>
      <c r="E4141" s="65">
        <f>IFERROR(VLOOKUP(C4141,Pivot!A:B,2,0),0)</f>
        <v>0</v>
      </c>
      <c r="F4141" s="65">
        <f>IFERROR(VLOOKUP(C4141,Pivot!A:C,3,0),0)</f>
        <v>0</v>
      </c>
    </row>
    <row r="4142" spans="1:6" x14ac:dyDescent="0.25">
      <c r="A4142" s="68" t="s">
        <v>103</v>
      </c>
      <c r="B4142" s="69">
        <v>491163238</v>
      </c>
      <c r="C4142" s="68">
        <v>8006529293505</v>
      </c>
      <c r="D4142" s="69" t="s">
        <v>3002</v>
      </c>
      <c r="E4142" s="65">
        <f>IFERROR(VLOOKUP(C4142,Pivot!A:B,2,0),0)</f>
        <v>0</v>
      </c>
      <c r="F4142" s="65">
        <f>IFERROR(VLOOKUP(C4142,Pivot!A:C,3,0),0)</f>
        <v>0</v>
      </c>
    </row>
    <row r="4143" spans="1:6" x14ac:dyDescent="0.25">
      <c r="A4143" s="68" t="s">
        <v>103</v>
      </c>
      <c r="B4143" s="69">
        <v>491163239</v>
      </c>
      <c r="C4143" s="68">
        <v>8006529293529</v>
      </c>
      <c r="D4143" s="69" t="s">
        <v>3003</v>
      </c>
      <c r="E4143" s="65">
        <f>IFERROR(VLOOKUP(C4143,Pivot!A:B,2,0),0)</f>
        <v>0</v>
      </c>
      <c r="F4143" s="65">
        <f>IFERROR(VLOOKUP(C4143,Pivot!A:C,3,0),0)</f>
        <v>0</v>
      </c>
    </row>
    <row r="4144" spans="1:6" x14ac:dyDescent="0.25">
      <c r="A4144" s="68" t="s">
        <v>103</v>
      </c>
      <c r="B4144" s="69">
        <v>491163240</v>
      </c>
      <c r="C4144" s="68">
        <v>8006529293543</v>
      </c>
      <c r="D4144" s="69" t="s">
        <v>3004</v>
      </c>
      <c r="E4144" s="65">
        <f>IFERROR(VLOOKUP(C4144,Pivot!A:B,2,0),0)</f>
        <v>0</v>
      </c>
      <c r="F4144" s="65">
        <f>IFERROR(VLOOKUP(C4144,Pivot!A:C,3,0),0)</f>
        <v>0</v>
      </c>
    </row>
    <row r="4145" spans="1:6" x14ac:dyDescent="0.25">
      <c r="A4145" s="68" t="s">
        <v>103</v>
      </c>
      <c r="B4145" s="69">
        <v>491163270</v>
      </c>
      <c r="C4145" s="68">
        <v>778988044018</v>
      </c>
      <c r="D4145" s="69" t="s">
        <v>3005</v>
      </c>
      <c r="E4145" s="65">
        <f>IFERROR(VLOOKUP(C4145,Pivot!A:B,2,0),0)</f>
        <v>0</v>
      </c>
      <c r="F4145" s="65">
        <f>IFERROR(VLOOKUP(C4145,Pivot!A:C,3,0),0)</f>
        <v>0</v>
      </c>
    </row>
    <row r="4146" spans="1:6" x14ac:dyDescent="0.25">
      <c r="A4146" s="68" t="s">
        <v>103</v>
      </c>
      <c r="B4146" s="69">
        <v>491163271</v>
      </c>
      <c r="C4146" s="68">
        <v>778988046906</v>
      </c>
      <c r="D4146" s="69" t="s">
        <v>3006</v>
      </c>
      <c r="E4146" s="65">
        <f>IFERROR(VLOOKUP(C4146,Pivot!A:B,2,0),0)</f>
        <v>0</v>
      </c>
      <c r="F4146" s="65">
        <f>IFERROR(VLOOKUP(C4146,Pivot!A:C,3,0),0)</f>
        <v>0</v>
      </c>
    </row>
    <row r="4147" spans="1:6" x14ac:dyDescent="0.25">
      <c r="A4147" s="68" t="s">
        <v>103</v>
      </c>
      <c r="B4147" s="69">
        <v>491163273</v>
      </c>
      <c r="C4147" s="68">
        <v>778988043240</v>
      </c>
      <c r="D4147" s="69" t="s">
        <v>3007</v>
      </c>
      <c r="E4147" s="65">
        <f>IFERROR(VLOOKUP(C4147,Pivot!A:B,2,0),0)</f>
        <v>0</v>
      </c>
      <c r="F4147" s="65">
        <f>IFERROR(VLOOKUP(C4147,Pivot!A:C,3,0),0)</f>
        <v>0</v>
      </c>
    </row>
    <row r="4148" spans="1:6" x14ac:dyDescent="0.25">
      <c r="A4148" s="68" t="s">
        <v>103</v>
      </c>
      <c r="B4148" s="69">
        <v>491163281</v>
      </c>
      <c r="C4148" s="68">
        <v>778988064481</v>
      </c>
      <c r="D4148" s="69" t="s">
        <v>3008</v>
      </c>
      <c r="E4148" s="65">
        <f>IFERROR(VLOOKUP(C4148,Pivot!A:B,2,0),0)</f>
        <v>0</v>
      </c>
      <c r="F4148" s="65">
        <f>IFERROR(VLOOKUP(C4148,Pivot!A:C,3,0),0)</f>
        <v>0</v>
      </c>
    </row>
    <row r="4149" spans="1:6" x14ac:dyDescent="0.25">
      <c r="A4149" s="68" t="s">
        <v>103</v>
      </c>
      <c r="B4149" s="69">
        <v>491163288</v>
      </c>
      <c r="C4149" s="68">
        <v>11543905301</v>
      </c>
      <c r="D4149" s="69" t="s">
        <v>3009</v>
      </c>
      <c r="E4149" s="65">
        <f>IFERROR(VLOOKUP(C4149,Pivot!A:B,2,0),0)</f>
        <v>0</v>
      </c>
      <c r="F4149" s="65">
        <f>IFERROR(VLOOKUP(C4149,Pivot!A:C,3,0),0)</f>
        <v>0</v>
      </c>
    </row>
    <row r="4150" spans="1:6" x14ac:dyDescent="0.25">
      <c r="A4150" s="68" t="s">
        <v>103</v>
      </c>
      <c r="B4150" s="69">
        <v>491163288</v>
      </c>
      <c r="C4150" s="68">
        <v>11543905318</v>
      </c>
      <c r="D4150" s="69" t="s">
        <v>3009</v>
      </c>
      <c r="E4150" s="65">
        <f>IFERROR(VLOOKUP(C4150,Pivot!A:B,2,0),0)</f>
        <v>0</v>
      </c>
      <c r="F4150" s="65">
        <f>IFERROR(VLOOKUP(C4150,Pivot!A:C,3,0),0)</f>
        <v>0</v>
      </c>
    </row>
    <row r="4151" spans="1:6" x14ac:dyDescent="0.25">
      <c r="A4151" s="68" t="s">
        <v>103</v>
      </c>
      <c r="B4151" s="69">
        <v>491163288</v>
      </c>
      <c r="C4151" s="68">
        <v>11543905325</v>
      </c>
      <c r="D4151" s="69" t="s">
        <v>3009</v>
      </c>
      <c r="E4151" s="65">
        <f>IFERROR(VLOOKUP(C4151,Pivot!A:B,2,0),0)</f>
        <v>0</v>
      </c>
      <c r="F4151" s="65">
        <f>IFERROR(VLOOKUP(C4151,Pivot!A:C,3,0),0)</f>
        <v>0</v>
      </c>
    </row>
    <row r="4152" spans="1:6" x14ac:dyDescent="0.25">
      <c r="A4152" s="68" t="s">
        <v>103</v>
      </c>
      <c r="B4152" s="69">
        <v>491163322</v>
      </c>
      <c r="C4152" s="68">
        <v>90159210757</v>
      </c>
      <c r="D4152" s="69" t="s">
        <v>3010</v>
      </c>
      <c r="E4152" s="65">
        <f>IFERROR(VLOOKUP(C4152,Pivot!A:B,2,0),0)</f>
        <v>0</v>
      </c>
      <c r="F4152" s="65">
        <f>IFERROR(VLOOKUP(C4152,Pivot!A:C,3,0),0)</f>
        <v>0</v>
      </c>
    </row>
    <row r="4153" spans="1:6" x14ac:dyDescent="0.25">
      <c r="A4153" s="68" t="s">
        <v>103</v>
      </c>
      <c r="B4153" s="69">
        <v>491163331</v>
      </c>
      <c r="C4153" s="68">
        <v>92389159301</v>
      </c>
      <c r="D4153" s="69" t="s">
        <v>3011</v>
      </c>
      <c r="E4153" s="65">
        <f>IFERROR(VLOOKUP(C4153,Pivot!A:B,2,0),0)</f>
        <v>0</v>
      </c>
      <c r="F4153" s="65">
        <f>IFERROR(VLOOKUP(C4153,Pivot!A:C,3,0),0)</f>
        <v>0</v>
      </c>
    </row>
    <row r="4154" spans="1:6" x14ac:dyDescent="0.25">
      <c r="A4154" s="68" t="s">
        <v>103</v>
      </c>
      <c r="B4154" s="69">
        <v>491163344</v>
      </c>
      <c r="C4154" s="68">
        <v>8809192601529</v>
      </c>
      <c r="D4154" s="69" t="s">
        <v>3012</v>
      </c>
      <c r="E4154" s="65">
        <f>IFERROR(VLOOKUP(C4154,Pivot!A:B,2,0),0)</f>
        <v>0</v>
      </c>
      <c r="F4154" s="65">
        <f>IFERROR(VLOOKUP(C4154,Pivot!A:C,3,0),0)</f>
        <v>0</v>
      </c>
    </row>
    <row r="4155" spans="1:6" x14ac:dyDescent="0.25">
      <c r="A4155" s="68" t="s">
        <v>103</v>
      </c>
      <c r="B4155" s="69">
        <v>491163345</v>
      </c>
      <c r="C4155" s="68">
        <v>8809192601031</v>
      </c>
      <c r="D4155" s="69" t="s">
        <v>3013</v>
      </c>
      <c r="E4155" s="65">
        <f>IFERROR(VLOOKUP(C4155,Pivot!A:B,2,0),0)</f>
        <v>0</v>
      </c>
      <c r="F4155" s="65">
        <f>IFERROR(VLOOKUP(C4155,Pivot!A:C,3,0),0)</f>
        <v>0</v>
      </c>
    </row>
    <row r="4156" spans="1:6" x14ac:dyDescent="0.25">
      <c r="A4156" s="68" t="s">
        <v>103</v>
      </c>
      <c r="B4156" s="69">
        <v>491163346</v>
      </c>
      <c r="C4156" s="68">
        <v>8809192601017</v>
      </c>
      <c r="D4156" s="69" t="s">
        <v>3014</v>
      </c>
      <c r="E4156" s="65">
        <f>IFERROR(VLOOKUP(C4156,Pivot!A:B,2,0),0)</f>
        <v>0</v>
      </c>
      <c r="F4156" s="65">
        <f>IFERROR(VLOOKUP(C4156,Pivot!A:C,3,0),0)</f>
        <v>0</v>
      </c>
    </row>
    <row r="4157" spans="1:6" x14ac:dyDescent="0.25">
      <c r="A4157" s="68" t="s">
        <v>103</v>
      </c>
      <c r="B4157" s="69">
        <v>491163347</v>
      </c>
      <c r="C4157" s="68">
        <v>8809192601000</v>
      </c>
      <c r="D4157" s="69" t="s">
        <v>3015</v>
      </c>
      <c r="E4157" s="65">
        <f>IFERROR(VLOOKUP(C4157,Pivot!A:B,2,0),0)</f>
        <v>0</v>
      </c>
      <c r="F4157" s="65">
        <f>IFERROR(VLOOKUP(C4157,Pivot!A:C,3,0),0)</f>
        <v>0</v>
      </c>
    </row>
    <row r="4158" spans="1:6" x14ac:dyDescent="0.25">
      <c r="A4158" s="68" t="s">
        <v>103</v>
      </c>
      <c r="B4158" s="69">
        <v>491163352</v>
      </c>
      <c r="C4158" s="68">
        <v>491163352</v>
      </c>
      <c r="D4158" s="69" t="s">
        <v>3016</v>
      </c>
      <c r="E4158" s="65">
        <f>IFERROR(VLOOKUP(C4158,Pivot!A:B,2,0),0)</f>
        <v>0</v>
      </c>
      <c r="F4158" s="65">
        <f>IFERROR(VLOOKUP(C4158,Pivot!A:C,3,0),0)</f>
        <v>0</v>
      </c>
    </row>
    <row r="4159" spans="1:6" x14ac:dyDescent="0.25">
      <c r="A4159" s="68" t="s">
        <v>103</v>
      </c>
      <c r="B4159" s="69">
        <v>491163352</v>
      </c>
      <c r="C4159" s="68">
        <v>8809192601222</v>
      </c>
      <c r="D4159" s="69" t="s">
        <v>3016</v>
      </c>
      <c r="E4159" s="65">
        <f>IFERROR(VLOOKUP(C4159,Pivot!A:B,2,0),0)</f>
        <v>0</v>
      </c>
      <c r="F4159" s="65">
        <f>IFERROR(VLOOKUP(C4159,Pivot!A:C,3,0),0)</f>
        <v>0</v>
      </c>
    </row>
    <row r="4160" spans="1:6" x14ac:dyDescent="0.25">
      <c r="A4160" s="68" t="s">
        <v>103</v>
      </c>
      <c r="B4160" s="69">
        <v>491163357</v>
      </c>
      <c r="C4160" s="68">
        <v>8809192600010</v>
      </c>
      <c r="D4160" s="69" t="s">
        <v>3017</v>
      </c>
      <c r="E4160" s="65">
        <f>IFERROR(VLOOKUP(C4160,Pivot!A:B,2,0),0)</f>
        <v>0</v>
      </c>
      <c r="F4160" s="65">
        <f>IFERROR(VLOOKUP(C4160,Pivot!A:C,3,0),0)</f>
        <v>0</v>
      </c>
    </row>
    <row r="4161" spans="1:6" x14ac:dyDescent="0.25">
      <c r="A4161" s="68" t="s">
        <v>103</v>
      </c>
      <c r="B4161" s="69">
        <v>491163367</v>
      </c>
      <c r="C4161" s="68">
        <v>845218006426</v>
      </c>
      <c r="D4161" s="69" t="s">
        <v>3018</v>
      </c>
      <c r="E4161" s="65">
        <f>IFERROR(VLOOKUP(C4161,Pivot!A:B,2,0),0)</f>
        <v>0</v>
      </c>
      <c r="F4161" s="65">
        <f>IFERROR(VLOOKUP(C4161,Pivot!A:C,3,0),0)</f>
        <v>0</v>
      </c>
    </row>
    <row r="4162" spans="1:6" x14ac:dyDescent="0.25">
      <c r="A4162" s="68" t="s">
        <v>103</v>
      </c>
      <c r="B4162" s="69">
        <v>491163368</v>
      </c>
      <c r="C4162" s="68">
        <v>845218006167</v>
      </c>
      <c r="D4162" s="69" t="s">
        <v>3019</v>
      </c>
      <c r="E4162" s="65">
        <f>IFERROR(VLOOKUP(C4162,Pivot!A:B,2,0),0)</f>
        <v>0</v>
      </c>
      <c r="F4162" s="65">
        <f>IFERROR(VLOOKUP(C4162,Pivot!A:C,3,0),0)</f>
        <v>0</v>
      </c>
    </row>
    <row r="4163" spans="1:6" x14ac:dyDescent="0.25">
      <c r="A4163" s="68" t="s">
        <v>103</v>
      </c>
      <c r="B4163" s="69">
        <v>491163394</v>
      </c>
      <c r="C4163" s="68">
        <v>491163394</v>
      </c>
      <c r="D4163" s="69" t="s">
        <v>3020</v>
      </c>
      <c r="E4163" s="65">
        <f>IFERROR(VLOOKUP(C4163,Pivot!A:B,2,0),0)</f>
        <v>0</v>
      </c>
      <c r="F4163" s="65">
        <f>IFERROR(VLOOKUP(C4163,Pivot!A:C,3,0),0)</f>
        <v>0</v>
      </c>
    </row>
    <row r="4164" spans="1:6" x14ac:dyDescent="0.25">
      <c r="A4164" s="68" t="s">
        <v>103</v>
      </c>
      <c r="B4164" s="69">
        <v>491163394</v>
      </c>
      <c r="C4164" s="68">
        <v>702403826040</v>
      </c>
      <c r="D4164" s="69" t="s">
        <v>3020</v>
      </c>
      <c r="E4164" s="65">
        <f>IFERROR(VLOOKUP(C4164,Pivot!A:B,2,0),0)</f>
        <v>0</v>
      </c>
      <c r="F4164" s="65">
        <f>IFERROR(VLOOKUP(C4164,Pivot!A:C,3,0),0)</f>
        <v>0</v>
      </c>
    </row>
    <row r="4165" spans="1:6" x14ac:dyDescent="0.25">
      <c r="A4165" s="68" t="s">
        <v>103</v>
      </c>
      <c r="B4165" s="69">
        <v>491163394</v>
      </c>
      <c r="C4165" s="68">
        <v>754311527502</v>
      </c>
      <c r="D4165" s="69" t="s">
        <v>3020</v>
      </c>
      <c r="E4165" s="65">
        <f>IFERROR(VLOOKUP(C4165,Pivot!A:B,2,0),0)</f>
        <v>0</v>
      </c>
      <c r="F4165" s="65">
        <f>IFERROR(VLOOKUP(C4165,Pivot!A:C,3,0),0)</f>
        <v>0</v>
      </c>
    </row>
    <row r="4166" spans="1:6" x14ac:dyDescent="0.25">
      <c r="A4166" s="68" t="s">
        <v>103</v>
      </c>
      <c r="B4166" s="69">
        <v>491163395</v>
      </c>
      <c r="C4166" s="68">
        <v>491163395</v>
      </c>
      <c r="D4166" s="69" t="s">
        <v>3021</v>
      </c>
      <c r="E4166" s="65">
        <f>IFERROR(VLOOKUP(C4166,Pivot!A:B,2,0),0)</f>
        <v>0</v>
      </c>
      <c r="F4166" s="65">
        <f>IFERROR(VLOOKUP(C4166,Pivot!A:C,3,0),0)</f>
        <v>0</v>
      </c>
    </row>
    <row r="4167" spans="1:6" x14ac:dyDescent="0.25">
      <c r="A4167" s="68" t="s">
        <v>103</v>
      </c>
      <c r="B4167" s="69">
        <v>491163395</v>
      </c>
      <c r="C4167" s="68">
        <v>702403826057</v>
      </c>
      <c r="D4167" s="69" t="s">
        <v>3021</v>
      </c>
      <c r="E4167" s="65">
        <f>IFERROR(VLOOKUP(C4167,Pivot!A:B,2,0),0)</f>
        <v>0</v>
      </c>
      <c r="F4167" s="65">
        <f>IFERROR(VLOOKUP(C4167,Pivot!A:C,3,0),0)</f>
        <v>0</v>
      </c>
    </row>
    <row r="4168" spans="1:6" x14ac:dyDescent="0.25">
      <c r="A4168" s="68" t="s">
        <v>103</v>
      </c>
      <c r="B4168" s="69">
        <v>491163397</v>
      </c>
      <c r="C4168" s="68">
        <v>491163397</v>
      </c>
      <c r="D4168" s="69" t="s">
        <v>3022</v>
      </c>
      <c r="E4168" s="65">
        <f>IFERROR(VLOOKUP(C4168,Pivot!A:B,2,0),0)</f>
        <v>0</v>
      </c>
      <c r="F4168" s="65">
        <f>IFERROR(VLOOKUP(C4168,Pivot!A:C,3,0),0)</f>
        <v>0</v>
      </c>
    </row>
    <row r="4169" spans="1:6" x14ac:dyDescent="0.25">
      <c r="A4169" s="68" t="s">
        <v>103</v>
      </c>
      <c r="B4169" s="69">
        <v>491163397</v>
      </c>
      <c r="C4169" s="68">
        <v>702403826071</v>
      </c>
      <c r="D4169" s="69" t="s">
        <v>3022</v>
      </c>
      <c r="E4169" s="65">
        <f>IFERROR(VLOOKUP(C4169,Pivot!A:B,2,0),0)</f>
        <v>0</v>
      </c>
      <c r="F4169" s="65">
        <f>IFERROR(VLOOKUP(C4169,Pivot!A:C,3,0),0)</f>
        <v>0</v>
      </c>
    </row>
    <row r="4170" spans="1:6" x14ac:dyDescent="0.25">
      <c r="A4170" s="68" t="s">
        <v>103</v>
      </c>
      <c r="B4170" s="69">
        <v>491163403</v>
      </c>
      <c r="C4170" s="68">
        <v>4894434001919</v>
      </c>
      <c r="D4170" s="69" t="s">
        <v>3023</v>
      </c>
      <c r="E4170" s="65">
        <f>IFERROR(VLOOKUP(C4170,Pivot!A:B,2,0),0)</f>
        <v>0</v>
      </c>
      <c r="F4170" s="65">
        <f>IFERROR(VLOOKUP(C4170,Pivot!A:C,3,0),0)</f>
        <v>0</v>
      </c>
    </row>
    <row r="4171" spans="1:6" x14ac:dyDescent="0.25">
      <c r="A4171" s="68" t="s">
        <v>103</v>
      </c>
      <c r="B4171" s="69">
        <v>491163404</v>
      </c>
      <c r="C4171" s="68">
        <v>4894434001933</v>
      </c>
      <c r="D4171" s="69" t="s">
        <v>3024</v>
      </c>
      <c r="E4171" s="65">
        <f>IFERROR(VLOOKUP(C4171,Pivot!A:B,2,0),0)</f>
        <v>0</v>
      </c>
      <c r="F4171" s="65">
        <f>IFERROR(VLOOKUP(C4171,Pivot!A:C,3,0),0)</f>
        <v>0</v>
      </c>
    </row>
    <row r="4172" spans="1:6" x14ac:dyDescent="0.25">
      <c r="A4172" s="68" t="s">
        <v>103</v>
      </c>
      <c r="B4172" s="69">
        <v>491164415</v>
      </c>
      <c r="C4172" s="68">
        <v>92389144864</v>
      </c>
      <c r="D4172" s="69" t="s">
        <v>3025</v>
      </c>
      <c r="E4172" s="65">
        <f>IFERROR(VLOOKUP(C4172,Pivot!A:B,2,0),0)</f>
        <v>0</v>
      </c>
      <c r="F4172" s="65">
        <f>IFERROR(VLOOKUP(C4172,Pivot!A:C,3,0),0)</f>
        <v>0</v>
      </c>
    </row>
    <row r="4173" spans="1:6" x14ac:dyDescent="0.25">
      <c r="A4173" s="68" t="s">
        <v>103</v>
      </c>
      <c r="B4173" s="69">
        <v>491164416</v>
      </c>
      <c r="C4173" s="68">
        <v>92389144888</v>
      </c>
      <c r="D4173" s="69" t="s">
        <v>3026</v>
      </c>
      <c r="E4173" s="65">
        <f>IFERROR(VLOOKUP(C4173,Pivot!A:B,2,0),0)</f>
        <v>0</v>
      </c>
      <c r="F4173" s="65">
        <f>IFERROR(VLOOKUP(C4173,Pivot!A:C,3,0),0)</f>
        <v>0</v>
      </c>
    </row>
    <row r="4174" spans="1:6" x14ac:dyDescent="0.25">
      <c r="A4174" s="68" t="s">
        <v>103</v>
      </c>
      <c r="B4174" s="69">
        <v>491164417</v>
      </c>
      <c r="C4174" s="68">
        <v>92389144901</v>
      </c>
      <c r="D4174" s="69" t="s">
        <v>3027</v>
      </c>
      <c r="E4174" s="65">
        <f>IFERROR(VLOOKUP(C4174,Pivot!A:B,2,0),0)</f>
        <v>0</v>
      </c>
      <c r="F4174" s="65">
        <f>IFERROR(VLOOKUP(C4174,Pivot!A:C,3,0),0)</f>
        <v>0</v>
      </c>
    </row>
    <row r="4175" spans="1:6" x14ac:dyDescent="0.25">
      <c r="A4175" s="68" t="s">
        <v>103</v>
      </c>
      <c r="B4175" s="69">
        <v>491164418</v>
      </c>
      <c r="C4175" s="68">
        <v>92389144826</v>
      </c>
      <c r="D4175" s="69" t="s">
        <v>3028</v>
      </c>
      <c r="E4175" s="65">
        <f>IFERROR(VLOOKUP(C4175,Pivot!A:B,2,0),0)</f>
        <v>0</v>
      </c>
      <c r="F4175" s="65">
        <f>IFERROR(VLOOKUP(C4175,Pivot!A:C,3,0),0)</f>
        <v>0</v>
      </c>
    </row>
    <row r="4176" spans="1:6" x14ac:dyDescent="0.25">
      <c r="A4176" s="68" t="s">
        <v>103</v>
      </c>
      <c r="B4176" s="69">
        <v>491164419</v>
      </c>
      <c r="C4176" s="68">
        <v>92389144789</v>
      </c>
      <c r="D4176" s="69" t="s">
        <v>3029</v>
      </c>
      <c r="E4176" s="65">
        <f>IFERROR(VLOOKUP(C4176,Pivot!A:B,2,0),0)</f>
        <v>0</v>
      </c>
      <c r="F4176" s="65">
        <f>IFERROR(VLOOKUP(C4176,Pivot!A:C,3,0),0)</f>
        <v>0</v>
      </c>
    </row>
    <row r="4177" spans="1:6" x14ac:dyDescent="0.25">
      <c r="A4177" s="68" t="s">
        <v>103</v>
      </c>
      <c r="B4177" s="69">
        <v>491164420</v>
      </c>
      <c r="C4177" s="68">
        <v>92389144796</v>
      </c>
      <c r="D4177" s="69" t="s">
        <v>3030</v>
      </c>
      <c r="E4177" s="65">
        <f>IFERROR(VLOOKUP(C4177,Pivot!A:B,2,0),0)</f>
        <v>0</v>
      </c>
      <c r="F4177" s="65">
        <f>IFERROR(VLOOKUP(C4177,Pivot!A:C,3,0),0)</f>
        <v>0</v>
      </c>
    </row>
    <row r="4178" spans="1:6" x14ac:dyDescent="0.25">
      <c r="A4178" s="68" t="s">
        <v>103</v>
      </c>
      <c r="B4178" s="69">
        <v>491164421</v>
      </c>
      <c r="C4178" s="68">
        <v>92389144802</v>
      </c>
      <c r="D4178" s="69" t="s">
        <v>3031</v>
      </c>
      <c r="E4178" s="65">
        <f>IFERROR(VLOOKUP(C4178,Pivot!A:B,2,0),0)</f>
        <v>0</v>
      </c>
      <c r="F4178" s="65">
        <f>IFERROR(VLOOKUP(C4178,Pivot!A:C,3,0),0)</f>
        <v>0</v>
      </c>
    </row>
    <row r="4179" spans="1:6" x14ac:dyDescent="0.25">
      <c r="A4179" s="68" t="s">
        <v>103</v>
      </c>
      <c r="B4179" s="69">
        <v>491164423</v>
      </c>
      <c r="C4179" s="68">
        <v>92389145007</v>
      </c>
      <c r="D4179" s="69" t="s">
        <v>3032</v>
      </c>
      <c r="E4179" s="65">
        <f>IFERROR(VLOOKUP(C4179,Pivot!A:B,2,0),0)</f>
        <v>0</v>
      </c>
      <c r="F4179" s="65">
        <f>IFERROR(VLOOKUP(C4179,Pivot!A:C,3,0),0)</f>
        <v>0</v>
      </c>
    </row>
    <row r="4180" spans="1:6" x14ac:dyDescent="0.25">
      <c r="A4180" s="68" t="s">
        <v>103</v>
      </c>
      <c r="B4180" s="69">
        <v>491164438</v>
      </c>
      <c r="C4180" s="68">
        <v>92389143386</v>
      </c>
      <c r="D4180" s="69" t="s">
        <v>3033</v>
      </c>
      <c r="E4180" s="65">
        <f>IFERROR(VLOOKUP(C4180,Pivot!A:B,2,0),0)</f>
        <v>0</v>
      </c>
      <c r="F4180" s="65">
        <f>IFERROR(VLOOKUP(C4180,Pivot!A:C,3,0),0)</f>
        <v>0</v>
      </c>
    </row>
    <row r="4181" spans="1:6" x14ac:dyDescent="0.25">
      <c r="A4181" s="68" t="s">
        <v>103</v>
      </c>
      <c r="B4181" s="69">
        <v>491164439</v>
      </c>
      <c r="C4181" s="68">
        <v>92389143379</v>
      </c>
      <c r="D4181" s="69" t="s">
        <v>3034</v>
      </c>
      <c r="E4181" s="65">
        <f>IFERROR(VLOOKUP(C4181,Pivot!A:B,2,0),0)</f>
        <v>0</v>
      </c>
      <c r="F4181" s="65">
        <f>IFERROR(VLOOKUP(C4181,Pivot!A:C,3,0),0)</f>
        <v>0</v>
      </c>
    </row>
    <row r="4182" spans="1:6" x14ac:dyDescent="0.25">
      <c r="A4182" s="68" t="s">
        <v>103</v>
      </c>
      <c r="B4182" s="69">
        <v>491164440</v>
      </c>
      <c r="C4182" s="68">
        <v>92389143324</v>
      </c>
      <c r="D4182" s="69" t="s">
        <v>3035</v>
      </c>
      <c r="E4182" s="65">
        <f>IFERROR(VLOOKUP(C4182,Pivot!A:B,2,0),0)</f>
        <v>0</v>
      </c>
      <c r="F4182" s="65">
        <f>IFERROR(VLOOKUP(C4182,Pivot!A:C,3,0),0)</f>
        <v>0</v>
      </c>
    </row>
    <row r="4183" spans="1:6" x14ac:dyDescent="0.25">
      <c r="A4183" s="68" t="s">
        <v>103</v>
      </c>
      <c r="B4183" s="69">
        <v>491164443</v>
      </c>
      <c r="C4183" s="68">
        <v>92389143539</v>
      </c>
      <c r="D4183" s="69" t="s">
        <v>3036</v>
      </c>
      <c r="E4183" s="65">
        <f>IFERROR(VLOOKUP(C4183,Pivot!A:B,2,0),0)</f>
        <v>0</v>
      </c>
      <c r="F4183" s="65">
        <f>IFERROR(VLOOKUP(C4183,Pivot!A:C,3,0),0)</f>
        <v>0</v>
      </c>
    </row>
    <row r="4184" spans="1:6" x14ac:dyDescent="0.25">
      <c r="A4184" s="68" t="s">
        <v>103</v>
      </c>
      <c r="B4184" s="69">
        <v>491164446</v>
      </c>
      <c r="C4184" s="68">
        <v>92389143447</v>
      </c>
      <c r="D4184" s="69" t="s">
        <v>3037</v>
      </c>
      <c r="E4184" s="65">
        <f>IFERROR(VLOOKUP(C4184,Pivot!A:B,2,0),0)</f>
        <v>0</v>
      </c>
      <c r="F4184" s="65">
        <f>IFERROR(VLOOKUP(C4184,Pivot!A:C,3,0),0)</f>
        <v>0</v>
      </c>
    </row>
    <row r="4185" spans="1:6" x14ac:dyDescent="0.25">
      <c r="A4185" s="68" t="s">
        <v>103</v>
      </c>
      <c r="B4185" s="69">
        <v>491164447</v>
      </c>
      <c r="C4185" s="68">
        <v>92389143454</v>
      </c>
      <c r="D4185" s="69" t="s">
        <v>3038</v>
      </c>
      <c r="E4185" s="65">
        <f>IFERROR(VLOOKUP(C4185,Pivot!A:B,2,0),0)</f>
        <v>0</v>
      </c>
      <c r="F4185" s="65">
        <f>IFERROR(VLOOKUP(C4185,Pivot!A:C,3,0),0)</f>
        <v>0</v>
      </c>
    </row>
    <row r="4186" spans="1:6" x14ac:dyDescent="0.25">
      <c r="A4186" s="68" t="s">
        <v>103</v>
      </c>
      <c r="B4186" s="69">
        <v>491164448</v>
      </c>
      <c r="C4186" s="68">
        <v>92389145663</v>
      </c>
      <c r="D4186" s="69" t="s">
        <v>3039</v>
      </c>
      <c r="E4186" s="65">
        <f>IFERROR(VLOOKUP(C4186,Pivot!A:B,2,0),0)</f>
        <v>0</v>
      </c>
      <c r="F4186" s="65">
        <f>IFERROR(VLOOKUP(C4186,Pivot!A:C,3,0),0)</f>
        <v>0</v>
      </c>
    </row>
    <row r="4187" spans="1:6" x14ac:dyDescent="0.25">
      <c r="A4187" s="68" t="s">
        <v>103</v>
      </c>
      <c r="B4187" s="69">
        <v>491164451</v>
      </c>
      <c r="C4187" s="68">
        <v>92389145625</v>
      </c>
      <c r="D4187" s="69" t="s">
        <v>3040</v>
      </c>
      <c r="E4187" s="65">
        <f>IFERROR(VLOOKUP(C4187,Pivot!A:B,2,0),0)</f>
        <v>0</v>
      </c>
      <c r="F4187" s="65">
        <f>IFERROR(VLOOKUP(C4187,Pivot!A:C,3,0),0)</f>
        <v>0</v>
      </c>
    </row>
    <row r="4188" spans="1:6" x14ac:dyDescent="0.25">
      <c r="A4188" s="68" t="s">
        <v>103</v>
      </c>
      <c r="B4188" s="69">
        <v>491164452</v>
      </c>
      <c r="C4188" s="68">
        <v>92389145458</v>
      </c>
      <c r="D4188" s="69" t="s">
        <v>3041</v>
      </c>
      <c r="E4188" s="65">
        <f>IFERROR(VLOOKUP(C4188,Pivot!A:B,2,0),0)</f>
        <v>0</v>
      </c>
      <c r="F4188" s="65">
        <f>IFERROR(VLOOKUP(C4188,Pivot!A:C,3,0),0)</f>
        <v>0</v>
      </c>
    </row>
    <row r="4189" spans="1:6" x14ac:dyDescent="0.25">
      <c r="A4189" s="68" t="s">
        <v>103</v>
      </c>
      <c r="B4189" s="69">
        <v>491164453</v>
      </c>
      <c r="C4189" s="68">
        <v>92389145472</v>
      </c>
      <c r="D4189" s="69" t="s">
        <v>3042</v>
      </c>
      <c r="E4189" s="65">
        <f>IFERROR(VLOOKUP(C4189,Pivot!A:B,2,0),0)</f>
        <v>0</v>
      </c>
      <c r="F4189" s="65">
        <f>IFERROR(VLOOKUP(C4189,Pivot!A:C,3,0),0)</f>
        <v>0</v>
      </c>
    </row>
    <row r="4190" spans="1:6" x14ac:dyDescent="0.25">
      <c r="A4190" s="68" t="s">
        <v>103</v>
      </c>
      <c r="B4190" s="69">
        <v>491164455</v>
      </c>
      <c r="C4190" s="68">
        <v>92389145441</v>
      </c>
      <c r="D4190" s="69" t="s">
        <v>3043</v>
      </c>
      <c r="E4190" s="65">
        <f>IFERROR(VLOOKUP(C4190,Pivot!A:B,2,0),0)</f>
        <v>0</v>
      </c>
      <c r="F4190" s="65">
        <f>IFERROR(VLOOKUP(C4190,Pivot!A:C,3,0),0)</f>
        <v>0</v>
      </c>
    </row>
    <row r="4191" spans="1:6" x14ac:dyDescent="0.25">
      <c r="A4191" s="68" t="s">
        <v>103</v>
      </c>
      <c r="B4191" s="69">
        <v>491164456</v>
      </c>
      <c r="C4191" s="68">
        <v>92389145373</v>
      </c>
      <c r="D4191" s="69" t="s">
        <v>3044</v>
      </c>
      <c r="E4191" s="65">
        <f>IFERROR(VLOOKUP(C4191,Pivot!A:B,2,0),0)</f>
        <v>0</v>
      </c>
      <c r="F4191" s="65">
        <f>IFERROR(VLOOKUP(C4191,Pivot!A:C,3,0),0)</f>
        <v>0</v>
      </c>
    </row>
    <row r="4192" spans="1:6" x14ac:dyDescent="0.25">
      <c r="A4192" s="68" t="s">
        <v>103</v>
      </c>
      <c r="B4192" s="69">
        <v>491164457</v>
      </c>
      <c r="C4192" s="68">
        <v>92389145380</v>
      </c>
      <c r="D4192" s="69" t="s">
        <v>3045</v>
      </c>
      <c r="E4192" s="65">
        <f>IFERROR(VLOOKUP(C4192,Pivot!A:B,2,0),0)</f>
        <v>0</v>
      </c>
      <c r="F4192" s="65">
        <f>IFERROR(VLOOKUP(C4192,Pivot!A:C,3,0),0)</f>
        <v>0</v>
      </c>
    </row>
    <row r="4193" spans="1:6" x14ac:dyDescent="0.25">
      <c r="A4193" s="68" t="s">
        <v>103</v>
      </c>
      <c r="B4193" s="69">
        <v>491164459</v>
      </c>
      <c r="C4193" s="68">
        <v>92389145243</v>
      </c>
      <c r="D4193" s="69" t="s">
        <v>3046</v>
      </c>
      <c r="E4193" s="65">
        <f>IFERROR(VLOOKUP(C4193,Pivot!A:B,2,0),0)</f>
        <v>0</v>
      </c>
      <c r="F4193" s="65">
        <f>IFERROR(VLOOKUP(C4193,Pivot!A:C,3,0),0)</f>
        <v>0</v>
      </c>
    </row>
    <row r="4194" spans="1:6" x14ac:dyDescent="0.25">
      <c r="A4194" s="68" t="s">
        <v>103</v>
      </c>
      <c r="B4194" s="69">
        <v>491164473</v>
      </c>
      <c r="C4194" s="68">
        <v>92389155969</v>
      </c>
      <c r="D4194" s="69" t="s">
        <v>3047</v>
      </c>
      <c r="E4194" s="65">
        <f>IFERROR(VLOOKUP(C4194,Pivot!A:B,2,0),0)</f>
        <v>0</v>
      </c>
      <c r="F4194" s="65">
        <f>IFERROR(VLOOKUP(C4194,Pivot!A:C,3,0),0)</f>
        <v>0</v>
      </c>
    </row>
    <row r="4195" spans="1:6" x14ac:dyDescent="0.25">
      <c r="A4195" s="68" t="s">
        <v>103</v>
      </c>
      <c r="B4195" s="69">
        <v>491164476</v>
      </c>
      <c r="C4195" s="68">
        <v>92389155945</v>
      </c>
      <c r="D4195" s="69" t="s">
        <v>3048</v>
      </c>
      <c r="E4195" s="65">
        <f>IFERROR(VLOOKUP(C4195,Pivot!A:B,2,0),0)</f>
        <v>0</v>
      </c>
      <c r="F4195" s="65">
        <f>IFERROR(VLOOKUP(C4195,Pivot!A:C,3,0),0)</f>
        <v>0</v>
      </c>
    </row>
    <row r="4196" spans="1:6" x14ac:dyDescent="0.25">
      <c r="A4196" s="68" t="s">
        <v>103</v>
      </c>
      <c r="B4196" s="69">
        <v>491164477</v>
      </c>
      <c r="C4196" s="68">
        <v>92389158878</v>
      </c>
      <c r="D4196" s="69" t="s">
        <v>3049</v>
      </c>
      <c r="E4196" s="65">
        <f>IFERROR(VLOOKUP(C4196,Pivot!A:B,2,0),0)</f>
        <v>0</v>
      </c>
      <c r="F4196" s="65">
        <f>IFERROR(VLOOKUP(C4196,Pivot!A:C,3,0),0)</f>
        <v>0</v>
      </c>
    </row>
    <row r="4197" spans="1:6" x14ac:dyDescent="0.25">
      <c r="A4197" s="68" t="s">
        <v>103</v>
      </c>
      <c r="B4197" s="69">
        <v>491164478</v>
      </c>
      <c r="C4197" s="68">
        <v>92389158885</v>
      </c>
      <c r="D4197" s="69" t="s">
        <v>3050</v>
      </c>
      <c r="E4197" s="65">
        <f>IFERROR(VLOOKUP(C4197,Pivot!A:B,2,0),0)</f>
        <v>0</v>
      </c>
      <c r="F4197" s="65">
        <f>IFERROR(VLOOKUP(C4197,Pivot!A:C,3,0),0)</f>
        <v>0</v>
      </c>
    </row>
    <row r="4198" spans="1:6" x14ac:dyDescent="0.25">
      <c r="A4198" s="68" t="s">
        <v>103</v>
      </c>
      <c r="B4198" s="69">
        <v>491164479</v>
      </c>
      <c r="C4198" s="68">
        <v>92389158892</v>
      </c>
      <c r="D4198" s="69" t="s">
        <v>3051</v>
      </c>
      <c r="E4198" s="65">
        <f>IFERROR(VLOOKUP(C4198,Pivot!A:B,2,0),0)</f>
        <v>0</v>
      </c>
      <c r="F4198" s="65">
        <f>IFERROR(VLOOKUP(C4198,Pivot!A:C,3,0),0)</f>
        <v>0</v>
      </c>
    </row>
    <row r="4199" spans="1:6" x14ac:dyDescent="0.25">
      <c r="A4199" s="68" t="s">
        <v>103</v>
      </c>
      <c r="B4199" s="69">
        <v>491164480</v>
      </c>
      <c r="C4199" s="68">
        <v>92389158908</v>
      </c>
      <c r="D4199" s="69" t="s">
        <v>3052</v>
      </c>
      <c r="E4199" s="65">
        <f>IFERROR(VLOOKUP(C4199,Pivot!A:B,2,0),0)</f>
        <v>0</v>
      </c>
      <c r="F4199" s="65">
        <f>IFERROR(VLOOKUP(C4199,Pivot!A:C,3,0),0)</f>
        <v>0</v>
      </c>
    </row>
    <row r="4200" spans="1:6" x14ac:dyDescent="0.25">
      <c r="A4200" s="68" t="s">
        <v>103</v>
      </c>
      <c r="B4200" s="69">
        <v>491164481</v>
      </c>
      <c r="C4200" s="68">
        <v>92389158915</v>
      </c>
      <c r="D4200" s="69" t="s">
        <v>3053</v>
      </c>
      <c r="E4200" s="65">
        <f>IFERROR(VLOOKUP(C4200,Pivot!A:B,2,0),0)</f>
        <v>0</v>
      </c>
      <c r="F4200" s="65">
        <f>IFERROR(VLOOKUP(C4200,Pivot!A:C,3,0),0)</f>
        <v>0</v>
      </c>
    </row>
    <row r="4201" spans="1:6" x14ac:dyDescent="0.25">
      <c r="A4201" s="68" t="s">
        <v>103</v>
      </c>
      <c r="B4201" s="69">
        <v>491164482</v>
      </c>
      <c r="C4201" s="68">
        <v>92389158939</v>
      </c>
      <c r="D4201" s="69" t="s">
        <v>3054</v>
      </c>
      <c r="E4201" s="65">
        <f>IFERROR(VLOOKUP(C4201,Pivot!A:B,2,0),0)</f>
        <v>0</v>
      </c>
      <c r="F4201" s="65">
        <f>IFERROR(VLOOKUP(C4201,Pivot!A:C,3,0),0)</f>
        <v>0</v>
      </c>
    </row>
    <row r="4202" spans="1:6" x14ac:dyDescent="0.25">
      <c r="A4202" s="68" t="s">
        <v>103</v>
      </c>
      <c r="B4202" s="69">
        <v>491164483</v>
      </c>
      <c r="C4202" s="68">
        <v>92389159233</v>
      </c>
      <c r="D4202" s="69" t="s">
        <v>3055</v>
      </c>
      <c r="E4202" s="65">
        <f>IFERROR(VLOOKUP(C4202,Pivot!A:B,2,0),0)</f>
        <v>0</v>
      </c>
      <c r="F4202" s="65">
        <f>IFERROR(VLOOKUP(C4202,Pivot!A:C,3,0),0)</f>
        <v>0</v>
      </c>
    </row>
    <row r="4203" spans="1:6" x14ac:dyDescent="0.25">
      <c r="A4203" s="68" t="s">
        <v>103</v>
      </c>
      <c r="B4203" s="69">
        <v>491164484</v>
      </c>
      <c r="C4203" s="68">
        <v>92389159240</v>
      </c>
      <c r="D4203" s="69" t="s">
        <v>3056</v>
      </c>
      <c r="E4203" s="65">
        <f>IFERROR(VLOOKUP(C4203,Pivot!A:B,2,0),0)</f>
        <v>0</v>
      </c>
      <c r="F4203" s="65">
        <f>IFERROR(VLOOKUP(C4203,Pivot!A:C,3,0),0)</f>
        <v>0</v>
      </c>
    </row>
    <row r="4204" spans="1:6" x14ac:dyDescent="0.25">
      <c r="A4204" s="68" t="s">
        <v>103</v>
      </c>
      <c r="B4204" s="69">
        <v>491164485</v>
      </c>
      <c r="C4204" s="68">
        <v>92389158922</v>
      </c>
      <c r="D4204" s="69" t="s">
        <v>3057</v>
      </c>
      <c r="E4204" s="65">
        <f>IFERROR(VLOOKUP(C4204,Pivot!A:B,2,0),0)</f>
        <v>0</v>
      </c>
      <c r="F4204" s="65">
        <f>IFERROR(VLOOKUP(C4204,Pivot!A:C,3,0),0)</f>
        <v>0</v>
      </c>
    </row>
    <row r="4205" spans="1:6" x14ac:dyDescent="0.25">
      <c r="A4205" s="68" t="s">
        <v>103</v>
      </c>
      <c r="B4205" s="69">
        <v>491164486</v>
      </c>
      <c r="C4205" s="68">
        <v>92389158946</v>
      </c>
      <c r="D4205" s="69" t="s">
        <v>3058</v>
      </c>
      <c r="E4205" s="65">
        <f>IFERROR(VLOOKUP(C4205,Pivot!A:B,2,0),0)</f>
        <v>0</v>
      </c>
      <c r="F4205" s="65">
        <f>IFERROR(VLOOKUP(C4205,Pivot!A:C,3,0),0)</f>
        <v>0</v>
      </c>
    </row>
    <row r="4206" spans="1:6" x14ac:dyDescent="0.25">
      <c r="A4206" s="68" t="s">
        <v>103</v>
      </c>
      <c r="B4206" s="69">
        <v>491164487</v>
      </c>
      <c r="C4206" s="68">
        <v>92389158953</v>
      </c>
      <c r="D4206" s="69" t="s">
        <v>3059</v>
      </c>
      <c r="E4206" s="65">
        <f>IFERROR(VLOOKUP(C4206,Pivot!A:B,2,0),0)</f>
        <v>0</v>
      </c>
      <c r="F4206" s="65">
        <f>IFERROR(VLOOKUP(C4206,Pivot!A:C,3,0),0)</f>
        <v>0</v>
      </c>
    </row>
    <row r="4207" spans="1:6" x14ac:dyDescent="0.25">
      <c r="A4207" s="68" t="s">
        <v>103</v>
      </c>
      <c r="B4207" s="69">
        <v>491164488</v>
      </c>
      <c r="C4207" s="68">
        <v>92389158960</v>
      </c>
      <c r="D4207" s="69" t="s">
        <v>3060</v>
      </c>
      <c r="E4207" s="65">
        <f>IFERROR(VLOOKUP(C4207,Pivot!A:B,2,0),0)</f>
        <v>0</v>
      </c>
      <c r="F4207" s="65">
        <f>IFERROR(VLOOKUP(C4207,Pivot!A:C,3,0),0)</f>
        <v>0</v>
      </c>
    </row>
    <row r="4208" spans="1:6" x14ac:dyDescent="0.25">
      <c r="A4208" s="68" t="s">
        <v>103</v>
      </c>
      <c r="B4208" s="69">
        <v>491164489</v>
      </c>
      <c r="C4208" s="68">
        <v>92389159028</v>
      </c>
      <c r="D4208" s="69" t="s">
        <v>3061</v>
      </c>
      <c r="E4208" s="65">
        <f>IFERROR(VLOOKUP(C4208,Pivot!A:B,2,0),0)</f>
        <v>0</v>
      </c>
      <c r="F4208" s="65">
        <f>IFERROR(VLOOKUP(C4208,Pivot!A:C,3,0),0)</f>
        <v>0</v>
      </c>
    </row>
    <row r="4209" spans="1:6" x14ac:dyDescent="0.25">
      <c r="A4209" s="68" t="s">
        <v>103</v>
      </c>
      <c r="B4209" s="69">
        <v>491164490</v>
      </c>
      <c r="C4209" s="68">
        <v>92389159035</v>
      </c>
      <c r="D4209" s="69" t="s">
        <v>3062</v>
      </c>
      <c r="E4209" s="65">
        <f>IFERROR(VLOOKUP(C4209,Pivot!A:B,2,0),0)</f>
        <v>0</v>
      </c>
      <c r="F4209" s="65">
        <f>IFERROR(VLOOKUP(C4209,Pivot!A:C,3,0),0)</f>
        <v>0</v>
      </c>
    </row>
    <row r="4210" spans="1:6" x14ac:dyDescent="0.25">
      <c r="A4210" s="68" t="s">
        <v>103</v>
      </c>
      <c r="B4210" s="69">
        <v>491164491</v>
      </c>
      <c r="C4210" s="68">
        <v>92389159042</v>
      </c>
      <c r="D4210" s="69" t="s">
        <v>3063</v>
      </c>
      <c r="E4210" s="65">
        <f>IFERROR(VLOOKUP(C4210,Pivot!A:B,2,0),0)</f>
        <v>0</v>
      </c>
      <c r="F4210" s="65">
        <f>IFERROR(VLOOKUP(C4210,Pivot!A:C,3,0),0)</f>
        <v>0</v>
      </c>
    </row>
    <row r="4211" spans="1:6" x14ac:dyDescent="0.25">
      <c r="A4211" s="68" t="s">
        <v>103</v>
      </c>
      <c r="B4211" s="69">
        <v>491164492</v>
      </c>
      <c r="C4211" s="68">
        <v>92389159059</v>
      </c>
      <c r="D4211" s="69" t="s">
        <v>3064</v>
      </c>
      <c r="E4211" s="65">
        <f>IFERROR(VLOOKUP(C4211,Pivot!A:B,2,0),0)</f>
        <v>0</v>
      </c>
      <c r="F4211" s="65">
        <f>IFERROR(VLOOKUP(C4211,Pivot!A:C,3,0),0)</f>
        <v>0</v>
      </c>
    </row>
    <row r="4212" spans="1:6" x14ac:dyDescent="0.25">
      <c r="A4212" s="68" t="s">
        <v>103</v>
      </c>
      <c r="B4212" s="69">
        <v>491164493</v>
      </c>
      <c r="C4212" s="68">
        <v>92389159066</v>
      </c>
      <c r="D4212" s="69" t="s">
        <v>3065</v>
      </c>
      <c r="E4212" s="65">
        <f>IFERROR(VLOOKUP(C4212,Pivot!A:B,2,0),0)</f>
        <v>0</v>
      </c>
      <c r="F4212" s="65">
        <f>IFERROR(VLOOKUP(C4212,Pivot!A:C,3,0),0)</f>
        <v>0</v>
      </c>
    </row>
    <row r="4213" spans="1:6" x14ac:dyDescent="0.25">
      <c r="A4213" s="68" t="s">
        <v>103</v>
      </c>
      <c r="B4213" s="69">
        <v>491164494</v>
      </c>
      <c r="C4213" s="68">
        <v>92389159073</v>
      </c>
      <c r="D4213" s="69" t="s">
        <v>3066</v>
      </c>
      <c r="E4213" s="65">
        <f>IFERROR(VLOOKUP(C4213,Pivot!A:B,2,0),0)</f>
        <v>0</v>
      </c>
      <c r="F4213" s="65">
        <f>IFERROR(VLOOKUP(C4213,Pivot!A:C,3,0),0)</f>
        <v>0</v>
      </c>
    </row>
    <row r="4214" spans="1:6" x14ac:dyDescent="0.25">
      <c r="A4214" s="68" t="s">
        <v>103</v>
      </c>
      <c r="B4214" s="69">
        <v>491164495</v>
      </c>
      <c r="C4214" s="68">
        <v>92389159080</v>
      </c>
      <c r="D4214" s="69" t="s">
        <v>3067</v>
      </c>
      <c r="E4214" s="65">
        <f>IFERROR(VLOOKUP(C4214,Pivot!A:B,2,0),0)</f>
        <v>0</v>
      </c>
      <c r="F4214" s="65">
        <f>IFERROR(VLOOKUP(C4214,Pivot!A:C,3,0),0)</f>
        <v>0</v>
      </c>
    </row>
    <row r="4215" spans="1:6" x14ac:dyDescent="0.25">
      <c r="A4215" s="68" t="s">
        <v>103</v>
      </c>
      <c r="B4215" s="69">
        <v>491164496</v>
      </c>
      <c r="C4215" s="68">
        <v>92389159097</v>
      </c>
      <c r="D4215" s="69" t="s">
        <v>3068</v>
      </c>
      <c r="E4215" s="65">
        <f>IFERROR(VLOOKUP(C4215,Pivot!A:B,2,0),0)</f>
        <v>0</v>
      </c>
      <c r="F4215" s="65">
        <f>IFERROR(VLOOKUP(C4215,Pivot!A:C,3,0),0)</f>
        <v>0</v>
      </c>
    </row>
    <row r="4216" spans="1:6" x14ac:dyDescent="0.25">
      <c r="A4216" s="68" t="s">
        <v>103</v>
      </c>
      <c r="B4216" s="69">
        <v>491164497</v>
      </c>
      <c r="C4216" s="68">
        <v>92389159103</v>
      </c>
      <c r="D4216" s="69" t="s">
        <v>3069</v>
      </c>
      <c r="E4216" s="65">
        <f>IFERROR(VLOOKUP(C4216,Pivot!A:B,2,0),0)</f>
        <v>0</v>
      </c>
      <c r="F4216" s="65">
        <f>IFERROR(VLOOKUP(C4216,Pivot!A:C,3,0),0)</f>
        <v>0</v>
      </c>
    </row>
    <row r="4217" spans="1:6" x14ac:dyDescent="0.25">
      <c r="A4217" s="68" t="s">
        <v>103</v>
      </c>
      <c r="B4217" s="69">
        <v>491164498</v>
      </c>
      <c r="C4217" s="68">
        <v>92389159110</v>
      </c>
      <c r="D4217" s="69" t="s">
        <v>3070</v>
      </c>
      <c r="E4217" s="65">
        <f>IFERROR(VLOOKUP(C4217,Pivot!A:B,2,0),0)</f>
        <v>0</v>
      </c>
      <c r="F4217" s="65">
        <f>IFERROR(VLOOKUP(C4217,Pivot!A:C,3,0),0)</f>
        <v>0</v>
      </c>
    </row>
    <row r="4218" spans="1:6" x14ac:dyDescent="0.25">
      <c r="A4218" s="68" t="s">
        <v>103</v>
      </c>
      <c r="B4218" s="69">
        <v>491164501</v>
      </c>
      <c r="C4218" s="68">
        <v>92389159141</v>
      </c>
      <c r="D4218" s="69" t="s">
        <v>3071</v>
      </c>
      <c r="E4218" s="65">
        <f>IFERROR(VLOOKUP(C4218,Pivot!A:B,2,0),0)</f>
        <v>0</v>
      </c>
      <c r="F4218" s="65">
        <f>IFERROR(VLOOKUP(C4218,Pivot!A:C,3,0),0)</f>
        <v>0</v>
      </c>
    </row>
    <row r="4219" spans="1:6" x14ac:dyDescent="0.25">
      <c r="A4219" s="68" t="s">
        <v>103</v>
      </c>
      <c r="B4219" s="69">
        <v>491164502</v>
      </c>
      <c r="C4219" s="68">
        <v>92389159158</v>
      </c>
      <c r="D4219" s="69" t="s">
        <v>3072</v>
      </c>
      <c r="E4219" s="65">
        <f>IFERROR(VLOOKUP(C4219,Pivot!A:B,2,0),0)</f>
        <v>0</v>
      </c>
      <c r="F4219" s="65">
        <f>IFERROR(VLOOKUP(C4219,Pivot!A:C,3,0),0)</f>
        <v>0</v>
      </c>
    </row>
    <row r="4220" spans="1:6" x14ac:dyDescent="0.25">
      <c r="A4220" s="68" t="s">
        <v>103</v>
      </c>
      <c r="B4220" s="69">
        <v>491164503</v>
      </c>
      <c r="C4220" s="68">
        <v>92389159165</v>
      </c>
      <c r="D4220" s="69" t="s">
        <v>3073</v>
      </c>
      <c r="E4220" s="65">
        <f>IFERROR(VLOOKUP(C4220,Pivot!A:B,2,0),0)</f>
        <v>0</v>
      </c>
      <c r="F4220" s="65">
        <f>IFERROR(VLOOKUP(C4220,Pivot!A:C,3,0),0)</f>
        <v>0</v>
      </c>
    </row>
    <row r="4221" spans="1:6" x14ac:dyDescent="0.25">
      <c r="A4221" s="68" t="s">
        <v>103</v>
      </c>
      <c r="B4221" s="69">
        <v>491164504</v>
      </c>
      <c r="C4221" s="68">
        <v>92389158977</v>
      </c>
      <c r="D4221" s="69" t="s">
        <v>3074</v>
      </c>
      <c r="E4221" s="65">
        <f>IFERROR(VLOOKUP(C4221,Pivot!A:B,2,0),0)</f>
        <v>0</v>
      </c>
      <c r="F4221" s="65">
        <f>IFERROR(VLOOKUP(C4221,Pivot!A:C,3,0),0)</f>
        <v>0</v>
      </c>
    </row>
    <row r="4222" spans="1:6" x14ac:dyDescent="0.25">
      <c r="A4222" s="68" t="s">
        <v>103</v>
      </c>
      <c r="B4222" s="69">
        <v>491164505</v>
      </c>
      <c r="C4222" s="68">
        <v>92389158984</v>
      </c>
      <c r="D4222" s="69" t="s">
        <v>3075</v>
      </c>
      <c r="E4222" s="65">
        <f>IFERROR(VLOOKUP(C4222,Pivot!A:B,2,0),0)</f>
        <v>0</v>
      </c>
      <c r="F4222" s="65">
        <f>IFERROR(VLOOKUP(C4222,Pivot!A:C,3,0),0)</f>
        <v>0</v>
      </c>
    </row>
    <row r="4223" spans="1:6" x14ac:dyDescent="0.25">
      <c r="A4223" s="68" t="s">
        <v>103</v>
      </c>
      <c r="B4223" s="69">
        <v>491164506</v>
      </c>
      <c r="C4223" s="68">
        <v>92389159172</v>
      </c>
      <c r="D4223" s="69" t="s">
        <v>3076</v>
      </c>
      <c r="E4223" s="65">
        <f>IFERROR(VLOOKUP(C4223,Pivot!A:B,2,0),0)</f>
        <v>0</v>
      </c>
      <c r="F4223" s="65">
        <f>IFERROR(VLOOKUP(C4223,Pivot!A:C,3,0),0)</f>
        <v>0</v>
      </c>
    </row>
    <row r="4224" spans="1:6" x14ac:dyDescent="0.25">
      <c r="A4224" s="68" t="s">
        <v>103</v>
      </c>
      <c r="B4224" s="69">
        <v>491164507</v>
      </c>
      <c r="C4224" s="68">
        <v>92389159189</v>
      </c>
      <c r="D4224" s="69" t="s">
        <v>3077</v>
      </c>
      <c r="E4224" s="65">
        <f>IFERROR(VLOOKUP(C4224,Pivot!A:B,2,0),0)</f>
        <v>0</v>
      </c>
      <c r="F4224" s="65">
        <f>IFERROR(VLOOKUP(C4224,Pivot!A:C,3,0),0)</f>
        <v>0</v>
      </c>
    </row>
    <row r="4225" spans="1:6" x14ac:dyDescent="0.25">
      <c r="A4225" s="68" t="s">
        <v>103</v>
      </c>
      <c r="B4225" s="69">
        <v>491164508</v>
      </c>
      <c r="C4225" s="68">
        <v>92389159196</v>
      </c>
      <c r="D4225" s="69" t="s">
        <v>3078</v>
      </c>
      <c r="E4225" s="65">
        <f>IFERROR(VLOOKUP(C4225,Pivot!A:B,2,0),0)</f>
        <v>0</v>
      </c>
      <c r="F4225" s="65">
        <f>IFERROR(VLOOKUP(C4225,Pivot!A:C,3,0),0)</f>
        <v>0</v>
      </c>
    </row>
    <row r="4226" spans="1:6" x14ac:dyDescent="0.25">
      <c r="A4226" s="68" t="s">
        <v>103</v>
      </c>
      <c r="B4226" s="69">
        <v>491164509</v>
      </c>
      <c r="C4226" s="68">
        <v>92389159202</v>
      </c>
      <c r="D4226" s="69" t="s">
        <v>3079</v>
      </c>
      <c r="E4226" s="65">
        <f>IFERROR(VLOOKUP(C4226,Pivot!A:B,2,0),0)</f>
        <v>0</v>
      </c>
      <c r="F4226" s="65">
        <f>IFERROR(VLOOKUP(C4226,Pivot!A:C,3,0),0)</f>
        <v>0</v>
      </c>
    </row>
    <row r="4227" spans="1:6" x14ac:dyDescent="0.25">
      <c r="A4227" s="68" t="s">
        <v>103</v>
      </c>
      <c r="B4227" s="69">
        <v>491164510</v>
      </c>
      <c r="C4227" s="68">
        <v>92389159219</v>
      </c>
      <c r="D4227" s="69" t="s">
        <v>3080</v>
      </c>
      <c r="E4227" s="65">
        <f>IFERROR(VLOOKUP(C4227,Pivot!A:B,2,0),0)</f>
        <v>0</v>
      </c>
      <c r="F4227" s="65">
        <f>IFERROR(VLOOKUP(C4227,Pivot!A:C,3,0),0)</f>
        <v>0</v>
      </c>
    </row>
    <row r="4228" spans="1:6" x14ac:dyDescent="0.25">
      <c r="A4228" s="68" t="s">
        <v>103</v>
      </c>
      <c r="B4228" s="69">
        <v>491164511</v>
      </c>
      <c r="C4228" s="68">
        <v>92389158991</v>
      </c>
      <c r="D4228" s="69" t="s">
        <v>3081</v>
      </c>
      <c r="E4228" s="65">
        <f>IFERROR(VLOOKUP(C4228,Pivot!A:B,2,0),0)</f>
        <v>0</v>
      </c>
      <c r="F4228" s="65">
        <f>IFERROR(VLOOKUP(C4228,Pivot!A:C,3,0),0)</f>
        <v>0</v>
      </c>
    </row>
    <row r="4229" spans="1:6" x14ac:dyDescent="0.25">
      <c r="A4229" s="68" t="s">
        <v>103</v>
      </c>
      <c r="B4229" s="69">
        <v>491164512</v>
      </c>
      <c r="C4229" s="68">
        <v>92389159004</v>
      </c>
      <c r="D4229" s="69" t="s">
        <v>3082</v>
      </c>
      <c r="E4229" s="65">
        <f>IFERROR(VLOOKUP(C4229,Pivot!A:B,2,0),0)</f>
        <v>0</v>
      </c>
      <c r="F4229" s="65">
        <f>IFERROR(VLOOKUP(C4229,Pivot!A:C,3,0),0)</f>
        <v>0</v>
      </c>
    </row>
    <row r="4230" spans="1:6" x14ac:dyDescent="0.25">
      <c r="A4230" s="68" t="s">
        <v>103</v>
      </c>
      <c r="B4230" s="69">
        <v>491164513</v>
      </c>
      <c r="C4230" s="68">
        <v>92389159011</v>
      </c>
      <c r="D4230" s="69" t="s">
        <v>3083</v>
      </c>
      <c r="E4230" s="65">
        <f>IFERROR(VLOOKUP(C4230,Pivot!A:B,2,0),0)</f>
        <v>0</v>
      </c>
      <c r="F4230" s="65">
        <f>IFERROR(VLOOKUP(C4230,Pivot!A:C,3,0),0)</f>
        <v>0</v>
      </c>
    </row>
    <row r="4231" spans="1:6" x14ac:dyDescent="0.25">
      <c r="A4231" s="68" t="s">
        <v>103</v>
      </c>
      <c r="B4231" s="69">
        <v>491164514</v>
      </c>
      <c r="C4231" s="68">
        <v>92389159325</v>
      </c>
      <c r="D4231" s="69" t="s">
        <v>3084</v>
      </c>
      <c r="E4231" s="65">
        <f>IFERROR(VLOOKUP(C4231,Pivot!A:B,2,0),0)</f>
        <v>0</v>
      </c>
      <c r="F4231" s="65">
        <f>IFERROR(VLOOKUP(C4231,Pivot!A:C,3,0),0)</f>
        <v>0</v>
      </c>
    </row>
    <row r="4232" spans="1:6" x14ac:dyDescent="0.25">
      <c r="A4232" s="68" t="s">
        <v>103</v>
      </c>
      <c r="B4232" s="69">
        <v>491164515</v>
      </c>
      <c r="C4232" s="68">
        <v>92389159332</v>
      </c>
      <c r="D4232" s="69" t="s">
        <v>3085</v>
      </c>
      <c r="E4232" s="65">
        <f>IFERROR(VLOOKUP(C4232,Pivot!A:B,2,0),0)</f>
        <v>0</v>
      </c>
      <c r="F4232" s="65">
        <f>IFERROR(VLOOKUP(C4232,Pivot!A:C,3,0),0)</f>
        <v>0</v>
      </c>
    </row>
    <row r="4233" spans="1:6" x14ac:dyDescent="0.25">
      <c r="A4233" s="68" t="s">
        <v>103</v>
      </c>
      <c r="B4233" s="69">
        <v>491164516</v>
      </c>
      <c r="C4233" s="68">
        <v>92389159349</v>
      </c>
      <c r="D4233" s="69" t="s">
        <v>3086</v>
      </c>
      <c r="E4233" s="65">
        <f>IFERROR(VLOOKUP(C4233,Pivot!A:B,2,0),0)</f>
        <v>0</v>
      </c>
      <c r="F4233" s="65">
        <f>IFERROR(VLOOKUP(C4233,Pivot!A:C,3,0),0)</f>
        <v>0</v>
      </c>
    </row>
    <row r="4234" spans="1:6" x14ac:dyDescent="0.25">
      <c r="A4234" s="68" t="s">
        <v>103</v>
      </c>
      <c r="B4234" s="69">
        <v>491164517</v>
      </c>
      <c r="C4234" s="68">
        <v>92389159356</v>
      </c>
      <c r="D4234" s="69" t="s">
        <v>3087</v>
      </c>
      <c r="E4234" s="65">
        <f>IFERROR(VLOOKUP(C4234,Pivot!A:B,2,0),0)</f>
        <v>0</v>
      </c>
      <c r="F4234" s="65">
        <f>IFERROR(VLOOKUP(C4234,Pivot!A:C,3,0),0)</f>
        <v>0</v>
      </c>
    </row>
    <row r="4235" spans="1:6" x14ac:dyDescent="0.25">
      <c r="A4235" s="68" t="s">
        <v>103</v>
      </c>
      <c r="B4235" s="69">
        <v>491164518</v>
      </c>
      <c r="C4235" s="68">
        <v>92389159363</v>
      </c>
      <c r="D4235" s="69" t="s">
        <v>3088</v>
      </c>
      <c r="E4235" s="65">
        <f>IFERROR(VLOOKUP(C4235,Pivot!A:B,2,0),0)</f>
        <v>0</v>
      </c>
      <c r="F4235" s="65">
        <f>IFERROR(VLOOKUP(C4235,Pivot!A:C,3,0),0)</f>
        <v>0</v>
      </c>
    </row>
    <row r="4236" spans="1:6" x14ac:dyDescent="0.25">
      <c r="A4236" s="68" t="s">
        <v>103</v>
      </c>
      <c r="B4236" s="69">
        <v>491164520</v>
      </c>
      <c r="C4236" s="68">
        <v>92389159257</v>
      </c>
      <c r="D4236" s="69" t="s">
        <v>3089</v>
      </c>
      <c r="E4236" s="65">
        <f>IFERROR(VLOOKUP(C4236,Pivot!A:B,2,0),0)</f>
        <v>0</v>
      </c>
      <c r="F4236" s="65">
        <f>IFERROR(VLOOKUP(C4236,Pivot!A:C,3,0),0)</f>
        <v>0</v>
      </c>
    </row>
    <row r="4237" spans="1:6" x14ac:dyDescent="0.25">
      <c r="A4237" s="68" t="s">
        <v>103</v>
      </c>
      <c r="B4237" s="69">
        <v>491164521</v>
      </c>
      <c r="C4237" s="68">
        <v>92389159264</v>
      </c>
      <c r="D4237" s="69" t="s">
        <v>3090</v>
      </c>
      <c r="E4237" s="65">
        <f>IFERROR(VLOOKUP(C4237,Pivot!A:B,2,0),0)</f>
        <v>0</v>
      </c>
      <c r="F4237" s="65">
        <f>IFERROR(VLOOKUP(C4237,Pivot!A:C,3,0),0)</f>
        <v>0</v>
      </c>
    </row>
    <row r="4238" spans="1:6" x14ac:dyDescent="0.25">
      <c r="A4238" s="68" t="s">
        <v>103</v>
      </c>
      <c r="B4238" s="69">
        <v>491164523</v>
      </c>
      <c r="C4238" s="68">
        <v>92389159288</v>
      </c>
      <c r="D4238" s="69" t="s">
        <v>3091</v>
      </c>
      <c r="E4238" s="65">
        <f>IFERROR(VLOOKUP(C4238,Pivot!A:B,2,0),0)</f>
        <v>0</v>
      </c>
      <c r="F4238" s="65">
        <f>IFERROR(VLOOKUP(C4238,Pivot!A:C,3,0),0)</f>
        <v>0</v>
      </c>
    </row>
    <row r="4239" spans="1:6" x14ac:dyDescent="0.25">
      <c r="A4239" s="68" t="s">
        <v>103</v>
      </c>
      <c r="B4239" s="69">
        <v>491164608</v>
      </c>
      <c r="C4239" s="68">
        <v>8901736074919</v>
      </c>
      <c r="D4239" s="69" t="s">
        <v>3092</v>
      </c>
      <c r="E4239" s="65">
        <f>IFERROR(VLOOKUP(C4239,Pivot!A:B,2,0),0)</f>
        <v>0</v>
      </c>
      <c r="F4239" s="65">
        <f>IFERROR(VLOOKUP(C4239,Pivot!A:C,3,0),0)</f>
        <v>0</v>
      </c>
    </row>
    <row r="4240" spans="1:6" x14ac:dyDescent="0.25">
      <c r="A4240" s="68" t="s">
        <v>103</v>
      </c>
      <c r="B4240" s="69">
        <v>491164612</v>
      </c>
      <c r="C4240" s="68">
        <v>92389144369</v>
      </c>
      <c r="D4240" s="69" t="s">
        <v>3093</v>
      </c>
      <c r="E4240" s="65">
        <f>IFERROR(VLOOKUP(C4240,Pivot!A:B,2,0),0)</f>
        <v>0</v>
      </c>
      <c r="F4240" s="65">
        <f>IFERROR(VLOOKUP(C4240,Pivot!A:C,3,0),0)</f>
        <v>0</v>
      </c>
    </row>
    <row r="4241" spans="1:6" x14ac:dyDescent="0.25">
      <c r="A4241" s="68" t="s">
        <v>103</v>
      </c>
      <c r="B4241" s="69">
        <v>491164618</v>
      </c>
      <c r="C4241" s="68">
        <v>92389144376</v>
      </c>
      <c r="D4241" s="69" t="s">
        <v>3094</v>
      </c>
      <c r="E4241" s="65">
        <f>IFERROR(VLOOKUP(C4241,Pivot!A:B,2,0),0)</f>
        <v>0</v>
      </c>
      <c r="F4241" s="65">
        <f>IFERROR(VLOOKUP(C4241,Pivot!A:C,3,0),0)</f>
        <v>0</v>
      </c>
    </row>
    <row r="4242" spans="1:6" x14ac:dyDescent="0.25">
      <c r="A4242" s="68" t="s">
        <v>103</v>
      </c>
      <c r="B4242" s="69">
        <v>491164621</v>
      </c>
      <c r="C4242" s="68">
        <v>92389144536</v>
      </c>
      <c r="D4242" s="69" t="s">
        <v>3095</v>
      </c>
      <c r="E4242" s="65">
        <f>IFERROR(VLOOKUP(C4242,Pivot!A:B,2,0),0)</f>
        <v>0</v>
      </c>
      <c r="F4242" s="65">
        <f>IFERROR(VLOOKUP(C4242,Pivot!A:C,3,0),0)</f>
        <v>0</v>
      </c>
    </row>
    <row r="4243" spans="1:6" x14ac:dyDescent="0.25">
      <c r="A4243" s="68" t="s">
        <v>103</v>
      </c>
      <c r="B4243" s="69">
        <v>491164623</v>
      </c>
      <c r="C4243" s="68">
        <v>92389144543</v>
      </c>
      <c r="D4243" s="69" t="s">
        <v>3096</v>
      </c>
      <c r="E4243" s="65">
        <f>IFERROR(VLOOKUP(C4243,Pivot!A:B,2,0),0)</f>
        <v>0</v>
      </c>
      <c r="F4243" s="65">
        <f>IFERROR(VLOOKUP(C4243,Pivot!A:C,3,0),0)</f>
        <v>0</v>
      </c>
    </row>
    <row r="4244" spans="1:6" x14ac:dyDescent="0.25">
      <c r="A4244" s="68" t="s">
        <v>103</v>
      </c>
      <c r="B4244" s="69">
        <v>491164625</v>
      </c>
      <c r="C4244" s="68">
        <v>92389144710</v>
      </c>
      <c r="D4244" s="69" t="s">
        <v>3097</v>
      </c>
      <c r="E4244" s="65">
        <f>IFERROR(VLOOKUP(C4244,Pivot!A:B,2,0),0)</f>
        <v>0</v>
      </c>
      <c r="F4244" s="65">
        <f>IFERROR(VLOOKUP(C4244,Pivot!A:C,3,0),0)</f>
        <v>0</v>
      </c>
    </row>
    <row r="4245" spans="1:6" x14ac:dyDescent="0.25">
      <c r="A4245" s="68" t="s">
        <v>103</v>
      </c>
      <c r="B4245" s="69">
        <v>491164626</v>
      </c>
      <c r="C4245" s="68">
        <v>92389144703</v>
      </c>
      <c r="D4245" s="69" t="s">
        <v>3098</v>
      </c>
      <c r="E4245" s="65">
        <f>IFERROR(VLOOKUP(C4245,Pivot!A:B,2,0),0)</f>
        <v>0</v>
      </c>
      <c r="F4245" s="65">
        <f>IFERROR(VLOOKUP(C4245,Pivot!A:C,3,0),0)</f>
        <v>0</v>
      </c>
    </row>
    <row r="4246" spans="1:6" x14ac:dyDescent="0.25">
      <c r="A4246" s="68" t="s">
        <v>103</v>
      </c>
      <c r="B4246" s="69">
        <v>491164628</v>
      </c>
      <c r="C4246" s="68">
        <v>92389148657</v>
      </c>
      <c r="D4246" s="69" t="s">
        <v>3099</v>
      </c>
      <c r="E4246" s="65">
        <f>IFERROR(VLOOKUP(C4246,Pivot!A:B,2,0),0)</f>
        <v>0</v>
      </c>
      <c r="F4246" s="65">
        <f>IFERROR(VLOOKUP(C4246,Pivot!A:C,3,0),0)</f>
        <v>0</v>
      </c>
    </row>
    <row r="4247" spans="1:6" x14ac:dyDescent="0.25">
      <c r="A4247" s="68" t="s">
        <v>103</v>
      </c>
      <c r="B4247" s="69">
        <v>491164632</v>
      </c>
      <c r="C4247" s="68">
        <v>92389148664</v>
      </c>
      <c r="D4247" s="69" t="s">
        <v>3100</v>
      </c>
      <c r="E4247" s="65">
        <f>IFERROR(VLOOKUP(C4247,Pivot!A:B,2,0),0)</f>
        <v>0</v>
      </c>
      <c r="F4247" s="65">
        <f>IFERROR(VLOOKUP(C4247,Pivot!A:C,3,0),0)</f>
        <v>0</v>
      </c>
    </row>
    <row r="4248" spans="1:6" x14ac:dyDescent="0.25">
      <c r="A4248" s="68" t="s">
        <v>103</v>
      </c>
      <c r="B4248" s="69">
        <v>491164633</v>
      </c>
      <c r="C4248" s="68">
        <v>92389148435</v>
      </c>
      <c r="D4248" s="69" t="s">
        <v>3101</v>
      </c>
      <c r="E4248" s="65">
        <f>IFERROR(VLOOKUP(C4248,Pivot!A:B,2,0),0)</f>
        <v>0</v>
      </c>
      <c r="F4248" s="65">
        <f>IFERROR(VLOOKUP(C4248,Pivot!A:C,3,0),0)</f>
        <v>0</v>
      </c>
    </row>
    <row r="4249" spans="1:6" x14ac:dyDescent="0.25">
      <c r="A4249" s="68" t="s">
        <v>103</v>
      </c>
      <c r="B4249" s="69">
        <v>491164634</v>
      </c>
      <c r="C4249" s="68">
        <v>92389148510</v>
      </c>
      <c r="D4249" s="69" t="s">
        <v>3102</v>
      </c>
      <c r="E4249" s="65">
        <f>IFERROR(VLOOKUP(C4249,Pivot!A:B,2,0),0)</f>
        <v>0</v>
      </c>
      <c r="F4249" s="65">
        <f>IFERROR(VLOOKUP(C4249,Pivot!A:C,3,0),0)</f>
        <v>0</v>
      </c>
    </row>
    <row r="4250" spans="1:6" x14ac:dyDescent="0.25">
      <c r="A4250" s="68" t="s">
        <v>103</v>
      </c>
      <c r="B4250" s="69">
        <v>491164635</v>
      </c>
      <c r="C4250" s="68">
        <v>92389148497</v>
      </c>
      <c r="D4250" s="69" t="s">
        <v>3103</v>
      </c>
      <c r="E4250" s="65">
        <f>IFERROR(VLOOKUP(C4250,Pivot!A:B,2,0),0)</f>
        <v>0</v>
      </c>
      <c r="F4250" s="65">
        <f>IFERROR(VLOOKUP(C4250,Pivot!A:C,3,0),0)</f>
        <v>0</v>
      </c>
    </row>
    <row r="4251" spans="1:6" x14ac:dyDescent="0.25">
      <c r="A4251" s="68" t="s">
        <v>103</v>
      </c>
      <c r="B4251" s="69">
        <v>491164636</v>
      </c>
      <c r="C4251" s="68">
        <v>491164636</v>
      </c>
      <c r="D4251" s="69" t="s">
        <v>3104</v>
      </c>
      <c r="E4251" s="65">
        <f>IFERROR(VLOOKUP(C4251,Pivot!A:B,2,0),0)</f>
        <v>0</v>
      </c>
      <c r="F4251" s="65">
        <f>IFERROR(VLOOKUP(C4251,Pivot!A:C,3,0),0)</f>
        <v>0</v>
      </c>
    </row>
    <row r="4252" spans="1:6" x14ac:dyDescent="0.25">
      <c r="A4252" s="68" t="s">
        <v>103</v>
      </c>
      <c r="B4252" s="69">
        <v>491164636</v>
      </c>
      <c r="C4252" s="68">
        <v>683480097151</v>
      </c>
      <c r="D4252" s="69" t="s">
        <v>3104</v>
      </c>
      <c r="E4252" s="65">
        <f>IFERROR(VLOOKUP(C4252,Pivot!A:B,2,0),0)</f>
        <v>0</v>
      </c>
      <c r="F4252" s="65">
        <f>IFERROR(VLOOKUP(C4252,Pivot!A:C,3,0),0)</f>
        <v>0</v>
      </c>
    </row>
    <row r="4253" spans="1:6" x14ac:dyDescent="0.25">
      <c r="A4253" s="68" t="s">
        <v>103</v>
      </c>
      <c r="B4253" s="69">
        <v>491164638</v>
      </c>
      <c r="C4253" s="68">
        <v>491164638</v>
      </c>
      <c r="D4253" s="69" t="s">
        <v>3105</v>
      </c>
      <c r="E4253" s="65">
        <f>IFERROR(VLOOKUP(C4253,Pivot!A:B,2,0),0)</f>
        <v>0</v>
      </c>
      <c r="F4253" s="65">
        <f>IFERROR(VLOOKUP(C4253,Pivot!A:C,3,0),0)</f>
        <v>0</v>
      </c>
    </row>
    <row r="4254" spans="1:6" x14ac:dyDescent="0.25">
      <c r="A4254" s="68" t="s">
        <v>103</v>
      </c>
      <c r="B4254" s="69">
        <v>491164638</v>
      </c>
      <c r="C4254" s="68">
        <v>683480097113</v>
      </c>
      <c r="D4254" s="69" t="s">
        <v>3105</v>
      </c>
      <c r="E4254" s="65">
        <f>IFERROR(VLOOKUP(C4254,Pivot!A:B,2,0),0)</f>
        <v>0</v>
      </c>
      <c r="F4254" s="65">
        <f>IFERROR(VLOOKUP(C4254,Pivot!A:C,3,0),0)</f>
        <v>0</v>
      </c>
    </row>
    <row r="4255" spans="1:6" x14ac:dyDescent="0.25">
      <c r="A4255" s="68" t="s">
        <v>103</v>
      </c>
      <c r="B4255" s="69">
        <v>491164642</v>
      </c>
      <c r="C4255" s="68">
        <v>71662088163</v>
      </c>
      <c r="D4255" s="69" t="s">
        <v>3106</v>
      </c>
      <c r="E4255" s="65">
        <f>IFERROR(VLOOKUP(C4255,Pivot!A:B,2,0),0)</f>
        <v>0</v>
      </c>
      <c r="F4255" s="65">
        <f>IFERROR(VLOOKUP(C4255,Pivot!A:C,3,0),0)</f>
        <v>0</v>
      </c>
    </row>
    <row r="4256" spans="1:6" x14ac:dyDescent="0.25">
      <c r="A4256" s="68" t="s">
        <v>103</v>
      </c>
      <c r="B4256" s="69">
        <v>491164646</v>
      </c>
      <c r="C4256" s="68">
        <v>71662356743</v>
      </c>
      <c r="D4256" s="69" t="s">
        <v>3107</v>
      </c>
      <c r="E4256" s="65">
        <f>IFERROR(VLOOKUP(C4256,Pivot!A:B,2,0),0)</f>
        <v>0</v>
      </c>
      <c r="F4256" s="65">
        <f>IFERROR(VLOOKUP(C4256,Pivot!A:C,3,0),0)</f>
        <v>0</v>
      </c>
    </row>
    <row r="4257" spans="1:6" x14ac:dyDescent="0.25">
      <c r="A4257" s="68" t="s">
        <v>103</v>
      </c>
      <c r="B4257" s="69">
        <v>491164647</v>
      </c>
      <c r="C4257" s="68">
        <v>71662200381</v>
      </c>
      <c r="D4257" s="69" t="s">
        <v>3108</v>
      </c>
      <c r="E4257" s="65">
        <f>IFERROR(VLOOKUP(C4257,Pivot!A:B,2,0),0)</f>
        <v>0</v>
      </c>
      <c r="F4257" s="65">
        <f>IFERROR(VLOOKUP(C4257,Pivot!A:C,3,0),0)</f>
        <v>0</v>
      </c>
    </row>
    <row r="4258" spans="1:6" x14ac:dyDescent="0.25">
      <c r="A4258" s="68" t="s">
        <v>103</v>
      </c>
      <c r="B4258" s="69">
        <v>491164648</v>
      </c>
      <c r="C4258" s="68">
        <v>71662036126</v>
      </c>
      <c r="D4258" s="69" t="s">
        <v>3109</v>
      </c>
      <c r="E4258" s="65">
        <f>IFERROR(VLOOKUP(C4258,Pivot!A:B,2,0),0)</f>
        <v>0</v>
      </c>
      <c r="F4258" s="65">
        <f>IFERROR(VLOOKUP(C4258,Pivot!A:C,3,0),0)</f>
        <v>0</v>
      </c>
    </row>
    <row r="4259" spans="1:6" x14ac:dyDescent="0.25">
      <c r="A4259" s="68" t="s">
        <v>103</v>
      </c>
      <c r="B4259" s="69">
        <v>491164649</v>
      </c>
      <c r="C4259" s="68">
        <v>71662137168</v>
      </c>
      <c r="D4259" s="69" t="s">
        <v>3110</v>
      </c>
      <c r="E4259" s="65">
        <f>IFERROR(VLOOKUP(C4259,Pivot!A:B,2,0),0)</f>
        <v>0</v>
      </c>
      <c r="F4259" s="65">
        <f>IFERROR(VLOOKUP(C4259,Pivot!A:C,3,0),0)</f>
        <v>0</v>
      </c>
    </row>
    <row r="4260" spans="1:6" x14ac:dyDescent="0.25">
      <c r="A4260" s="68" t="s">
        <v>103</v>
      </c>
      <c r="B4260" s="69">
        <v>491164653</v>
      </c>
      <c r="C4260" s="68">
        <v>8058664024421</v>
      </c>
      <c r="D4260" s="69" t="s">
        <v>3111</v>
      </c>
      <c r="E4260" s="65">
        <f>IFERROR(VLOOKUP(C4260,Pivot!A:B,2,0),0)</f>
        <v>0</v>
      </c>
      <c r="F4260" s="65">
        <f>IFERROR(VLOOKUP(C4260,Pivot!A:C,3,0),0)</f>
        <v>0</v>
      </c>
    </row>
    <row r="4261" spans="1:6" x14ac:dyDescent="0.25">
      <c r="A4261" s="68" t="s">
        <v>103</v>
      </c>
      <c r="B4261" s="69">
        <v>491164657</v>
      </c>
      <c r="C4261" s="68">
        <v>8003670826798</v>
      </c>
      <c r="D4261" s="69" t="s">
        <v>3112</v>
      </c>
      <c r="E4261" s="65">
        <f>IFERROR(VLOOKUP(C4261,Pivot!A:B,2,0),0)</f>
        <v>0</v>
      </c>
      <c r="F4261" s="65">
        <f>IFERROR(VLOOKUP(C4261,Pivot!A:C,3,0),0)</f>
        <v>0</v>
      </c>
    </row>
    <row r="4262" spans="1:6" x14ac:dyDescent="0.25">
      <c r="A4262" s="68" t="s">
        <v>103</v>
      </c>
      <c r="B4262" s="69">
        <v>491164662</v>
      </c>
      <c r="C4262" s="68">
        <v>6950568521575</v>
      </c>
      <c r="D4262" s="69" t="s">
        <v>3113</v>
      </c>
      <c r="E4262" s="65">
        <f>IFERROR(VLOOKUP(C4262,Pivot!A:B,2,0),0)</f>
        <v>0</v>
      </c>
      <c r="F4262" s="65">
        <f>IFERROR(VLOOKUP(C4262,Pivot!A:C,3,0),0)</f>
        <v>0</v>
      </c>
    </row>
    <row r="4263" spans="1:6" x14ac:dyDescent="0.25">
      <c r="A4263" s="68" t="s">
        <v>103</v>
      </c>
      <c r="B4263" s="69">
        <v>491164666</v>
      </c>
      <c r="C4263" s="68">
        <v>491164666</v>
      </c>
      <c r="D4263" s="69" t="s">
        <v>3114</v>
      </c>
      <c r="E4263" s="65">
        <f>IFERROR(VLOOKUP(C4263,Pivot!A:B,2,0),0)</f>
        <v>0</v>
      </c>
      <c r="F4263" s="65">
        <f>IFERROR(VLOOKUP(C4263,Pivot!A:C,3,0),0)</f>
        <v>0</v>
      </c>
    </row>
    <row r="4264" spans="1:6" x14ac:dyDescent="0.25">
      <c r="A4264" s="68" t="s">
        <v>103</v>
      </c>
      <c r="B4264" s="69">
        <v>491164666</v>
      </c>
      <c r="C4264" s="68">
        <v>6950568531031</v>
      </c>
      <c r="D4264" s="69" t="s">
        <v>3114</v>
      </c>
      <c r="E4264" s="65">
        <f>IFERROR(VLOOKUP(C4264,Pivot!A:B,2,0),0)</f>
        <v>0</v>
      </c>
      <c r="F4264" s="65">
        <f>IFERROR(VLOOKUP(C4264,Pivot!A:C,3,0),0)</f>
        <v>0</v>
      </c>
    </row>
    <row r="4265" spans="1:6" x14ac:dyDescent="0.25">
      <c r="A4265" s="68" t="s">
        <v>103</v>
      </c>
      <c r="B4265" s="69">
        <v>491164666</v>
      </c>
      <c r="C4265" s="68">
        <v>6950568531048</v>
      </c>
      <c r="D4265" s="69" t="s">
        <v>3114</v>
      </c>
      <c r="E4265" s="65">
        <f>IFERROR(VLOOKUP(C4265,Pivot!A:B,2,0),0)</f>
        <v>0</v>
      </c>
      <c r="F4265" s="65">
        <f>IFERROR(VLOOKUP(C4265,Pivot!A:C,3,0),0)</f>
        <v>0</v>
      </c>
    </row>
    <row r="4266" spans="1:6" x14ac:dyDescent="0.25">
      <c r="A4266" s="68" t="s">
        <v>103</v>
      </c>
      <c r="B4266" s="69">
        <v>491164666</v>
      </c>
      <c r="C4266" s="68">
        <v>6950568531055</v>
      </c>
      <c r="D4266" s="69" t="s">
        <v>3114</v>
      </c>
      <c r="E4266" s="65">
        <f>IFERROR(VLOOKUP(C4266,Pivot!A:B,2,0),0)</f>
        <v>0</v>
      </c>
      <c r="F4266" s="65">
        <f>IFERROR(VLOOKUP(C4266,Pivot!A:C,3,0),0)</f>
        <v>0</v>
      </c>
    </row>
    <row r="4267" spans="1:6" x14ac:dyDescent="0.25">
      <c r="A4267" s="68" t="s">
        <v>103</v>
      </c>
      <c r="B4267" s="69">
        <v>491164666</v>
      </c>
      <c r="C4267" s="68">
        <v>6950568531062</v>
      </c>
      <c r="D4267" s="69" t="s">
        <v>3114</v>
      </c>
      <c r="E4267" s="65">
        <f>IFERROR(VLOOKUP(C4267,Pivot!A:B,2,0),0)</f>
        <v>0</v>
      </c>
      <c r="F4267" s="65">
        <f>IFERROR(VLOOKUP(C4267,Pivot!A:C,3,0),0)</f>
        <v>0</v>
      </c>
    </row>
    <row r="4268" spans="1:6" x14ac:dyDescent="0.25">
      <c r="A4268" s="68" t="s">
        <v>103</v>
      </c>
      <c r="B4268" s="69">
        <v>491164759</v>
      </c>
      <c r="C4268" s="68">
        <v>491164759</v>
      </c>
      <c r="D4268" s="69" t="s">
        <v>3115</v>
      </c>
      <c r="E4268" s="65">
        <f>IFERROR(VLOOKUP(C4268,Pivot!A:B,2,0),0)</f>
        <v>0</v>
      </c>
      <c r="F4268" s="65">
        <f>IFERROR(VLOOKUP(C4268,Pivot!A:C,3,0),0)</f>
        <v>0</v>
      </c>
    </row>
    <row r="4269" spans="1:6" x14ac:dyDescent="0.25">
      <c r="A4269" s="68" t="s">
        <v>103</v>
      </c>
      <c r="B4269" s="69">
        <v>491164759</v>
      </c>
      <c r="C4269" s="68">
        <v>887961009347</v>
      </c>
      <c r="D4269" s="69" t="s">
        <v>3115</v>
      </c>
      <c r="E4269" s="65">
        <f>IFERROR(VLOOKUP(C4269,Pivot!A:B,2,0),0)</f>
        <v>0</v>
      </c>
      <c r="F4269" s="65">
        <f>IFERROR(VLOOKUP(C4269,Pivot!A:C,3,0),0)</f>
        <v>0</v>
      </c>
    </row>
    <row r="4270" spans="1:6" x14ac:dyDescent="0.25">
      <c r="A4270" s="68" t="s">
        <v>103</v>
      </c>
      <c r="B4270" s="69">
        <v>491164759</v>
      </c>
      <c r="C4270" s="68">
        <v>887961009354</v>
      </c>
      <c r="D4270" s="69" t="s">
        <v>3115</v>
      </c>
      <c r="E4270" s="65">
        <f>IFERROR(VLOOKUP(C4270,Pivot!A:B,2,0),0)</f>
        <v>0</v>
      </c>
      <c r="F4270" s="65">
        <f>IFERROR(VLOOKUP(C4270,Pivot!A:C,3,0),0)</f>
        <v>0</v>
      </c>
    </row>
    <row r="4271" spans="1:6" x14ac:dyDescent="0.25">
      <c r="A4271" s="68" t="s">
        <v>103</v>
      </c>
      <c r="B4271" s="69">
        <v>491164779</v>
      </c>
      <c r="C4271" s="68">
        <v>92389159608</v>
      </c>
      <c r="D4271" s="69" t="s">
        <v>3116</v>
      </c>
      <c r="E4271" s="65">
        <f>IFERROR(VLOOKUP(C4271,Pivot!A:B,2,0),0)</f>
        <v>0</v>
      </c>
      <c r="F4271" s="65">
        <f>IFERROR(VLOOKUP(C4271,Pivot!A:C,3,0),0)</f>
        <v>0</v>
      </c>
    </row>
    <row r="4272" spans="1:6" x14ac:dyDescent="0.25">
      <c r="A4272" s="68" t="s">
        <v>103</v>
      </c>
      <c r="B4272" s="69">
        <v>491164780</v>
      </c>
      <c r="C4272" s="68">
        <v>92389159615</v>
      </c>
      <c r="D4272" s="69" t="s">
        <v>3117</v>
      </c>
      <c r="E4272" s="65">
        <f>IFERROR(VLOOKUP(C4272,Pivot!A:B,2,0),0)</f>
        <v>0</v>
      </c>
      <c r="F4272" s="65">
        <f>IFERROR(VLOOKUP(C4272,Pivot!A:C,3,0),0)</f>
        <v>0</v>
      </c>
    </row>
    <row r="4273" spans="1:6" x14ac:dyDescent="0.25">
      <c r="A4273" s="68" t="s">
        <v>103</v>
      </c>
      <c r="B4273" s="69">
        <v>491164782</v>
      </c>
      <c r="C4273" s="68">
        <v>92389159639</v>
      </c>
      <c r="D4273" s="69" t="s">
        <v>3118</v>
      </c>
      <c r="E4273" s="65">
        <f>IFERROR(VLOOKUP(C4273,Pivot!A:B,2,0),0)</f>
        <v>0</v>
      </c>
      <c r="F4273" s="65">
        <f>IFERROR(VLOOKUP(C4273,Pivot!A:C,3,0),0)</f>
        <v>0</v>
      </c>
    </row>
    <row r="4274" spans="1:6" x14ac:dyDescent="0.25">
      <c r="A4274" s="68" t="s">
        <v>103</v>
      </c>
      <c r="B4274" s="69">
        <v>491164783</v>
      </c>
      <c r="C4274" s="68">
        <v>92389159646</v>
      </c>
      <c r="D4274" s="69" t="s">
        <v>3119</v>
      </c>
      <c r="E4274" s="65">
        <f>IFERROR(VLOOKUP(C4274,Pivot!A:B,2,0),0)</f>
        <v>0</v>
      </c>
      <c r="F4274" s="65">
        <f>IFERROR(VLOOKUP(C4274,Pivot!A:C,3,0),0)</f>
        <v>0</v>
      </c>
    </row>
    <row r="4275" spans="1:6" x14ac:dyDescent="0.25">
      <c r="A4275" s="68" t="s">
        <v>103</v>
      </c>
      <c r="B4275" s="69">
        <v>491164784</v>
      </c>
      <c r="C4275" s="68">
        <v>92389159653</v>
      </c>
      <c r="D4275" s="69" t="s">
        <v>3120</v>
      </c>
      <c r="E4275" s="65">
        <f>IFERROR(VLOOKUP(C4275,Pivot!A:B,2,0),0)</f>
        <v>0</v>
      </c>
      <c r="F4275" s="65">
        <f>IFERROR(VLOOKUP(C4275,Pivot!A:C,3,0),0)</f>
        <v>0</v>
      </c>
    </row>
    <row r="4276" spans="1:6" x14ac:dyDescent="0.25">
      <c r="A4276" s="68" t="s">
        <v>103</v>
      </c>
      <c r="B4276" s="69">
        <v>491164786</v>
      </c>
      <c r="C4276" s="68">
        <v>92389159677</v>
      </c>
      <c r="D4276" s="69" t="s">
        <v>3121</v>
      </c>
      <c r="E4276" s="65">
        <f>IFERROR(VLOOKUP(C4276,Pivot!A:B,2,0),0)</f>
        <v>0</v>
      </c>
      <c r="F4276" s="65">
        <f>IFERROR(VLOOKUP(C4276,Pivot!A:C,3,0),0)</f>
        <v>0</v>
      </c>
    </row>
    <row r="4277" spans="1:6" x14ac:dyDescent="0.25">
      <c r="A4277" s="68" t="s">
        <v>103</v>
      </c>
      <c r="B4277" s="69">
        <v>491164788</v>
      </c>
      <c r="C4277" s="68">
        <v>92389159691</v>
      </c>
      <c r="D4277" s="69" t="s">
        <v>3122</v>
      </c>
      <c r="E4277" s="65">
        <f>IFERROR(VLOOKUP(C4277,Pivot!A:B,2,0),0)</f>
        <v>0</v>
      </c>
      <c r="F4277" s="65">
        <f>IFERROR(VLOOKUP(C4277,Pivot!A:C,3,0),0)</f>
        <v>0</v>
      </c>
    </row>
    <row r="4278" spans="1:6" x14ac:dyDescent="0.25">
      <c r="A4278" s="68" t="s">
        <v>103</v>
      </c>
      <c r="B4278" s="69">
        <v>491164789</v>
      </c>
      <c r="C4278" s="68">
        <v>92389159707</v>
      </c>
      <c r="D4278" s="69" t="s">
        <v>3123</v>
      </c>
      <c r="E4278" s="65">
        <f>IFERROR(VLOOKUP(C4278,Pivot!A:B,2,0),0)</f>
        <v>0</v>
      </c>
      <c r="F4278" s="65">
        <f>IFERROR(VLOOKUP(C4278,Pivot!A:C,3,0),0)</f>
        <v>0</v>
      </c>
    </row>
    <row r="4279" spans="1:6" x14ac:dyDescent="0.25">
      <c r="A4279" s="68" t="s">
        <v>103</v>
      </c>
      <c r="B4279" s="69">
        <v>491164790</v>
      </c>
      <c r="C4279" s="68">
        <v>92389159714</v>
      </c>
      <c r="D4279" s="69" t="s">
        <v>3124</v>
      </c>
      <c r="E4279" s="65">
        <f>IFERROR(VLOOKUP(C4279,Pivot!A:B,2,0),0)</f>
        <v>0</v>
      </c>
      <c r="F4279" s="65">
        <f>IFERROR(VLOOKUP(C4279,Pivot!A:C,3,0),0)</f>
        <v>0</v>
      </c>
    </row>
    <row r="4280" spans="1:6" x14ac:dyDescent="0.25">
      <c r="A4280" s="68" t="s">
        <v>103</v>
      </c>
      <c r="B4280" s="69">
        <v>491164792</v>
      </c>
      <c r="C4280" s="68">
        <v>92389159738</v>
      </c>
      <c r="D4280" s="69" t="s">
        <v>3125</v>
      </c>
      <c r="E4280" s="65">
        <f>IFERROR(VLOOKUP(C4280,Pivot!A:B,2,0),0)</f>
        <v>0</v>
      </c>
      <c r="F4280" s="65">
        <f>IFERROR(VLOOKUP(C4280,Pivot!A:C,3,0),0)</f>
        <v>0</v>
      </c>
    </row>
    <row r="4281" spans="1:6" x14ac:dyDescent="0.25">
      <c r="A4281" s="68" t="s">
        <v>103</v>
      </c>
      <c r="B4281" s="69">
        <v>491164793</v>
      </c>
      <c r="C4281" s="68">
        <v>92389159745</v>
      </c>
      <c r="D4281" s="69" t="s">
        <v>3126</v>
      </c>
      <c r="E4281" s="65">
        <f>IFERROR(VLOOKUP(C4281,Pivot!A:B,2,0),0)</f>
        <v>0</v>
      </c>
      <c r="F4281" s="65">
        <f>IFERROR(VLOOKUP(C4281,Pivot!A:C,3,0),0)</f>
        <v>0</v>
      </c>
    </row>
    <row r="4282" spans="1:6" x14ac:dyDescent="0.25">
      <c r="A4282" s="68" t="s">
        <v>103</v>
      </c>
      <c r="B4282" s="69">
        <v>491164794</v>
      </c>
      <c r="C4282" s="68">
        <v>92389159752</v>
      </c>
      <c r="D4282" s="69" t="s">
        <v>3127</v>
      </c>
      <c r="E4282" s="65">
        <f>IFERROR(VLOOKUP(C4282,Pivot!A:B,2,0),0)</f>
        <v>0</v>
      </c>
      <c r="F4282" s="65">
        <f>IFERROR(VLOOKUP(C4282,Pivot!A:C,3,0),0)</f>
        <v>0</v>
      </c>
    </row>
    <row r="4283" spans="1:6" x14ac:dyDescent="0.25">
      <c r="A4283" s="68" t="s">
        <v>103</v>
      </c>
      <c r="B4283" s="69">
        <v>491164795</v>
      </c>
      <c r="C4283" s="68">
        <v>92389159769</v>
      </c>
      <c r="D4283" s="69" t="s">
        <v>3128</v>
      </c>
      <c r="E4283" s="65">
        <f>IFERROR(VLOOKUP(C4283,Pivot!A:B,2,0),0)</f>
        <v>0</v>
      </c>
      <c r="F4283" s="65">
        <f>IFERROR(VLOOKUP(C4283,Pivot!A:C,3,0),0)</f>
        <v>0</v>
      </c>
    </row>
    <row r="4284" spans="1:6" x14ac:dyDescent="0.25">
      <c r="A4284" s="68" t="s">
        <v>103</v>
      </c>
      <c r="B4284" s="69">
        <v>491164796</v>
      </c>
      <c r="C4284" s="68">
        <v>92389159776</v>
      </c>
      <c r="D4284" s="69" t="s">
        <v>3129</v>
      </c>
      <c r="E4284" s="65">
        <f>IFERROR(VLOOKUP(C4284,Pivot!A:B,2,0),0)</f>
        <v>0</v>
      </c>
      <c r="F4284" s="65">
        <f>IFERROR(VLOOKUP(C4284,Pivot!A:C,3,0),0)</f>
        <v>0</v>
      </c>
    </row>
    <row r="4285" spans="1:6" x14ac:dyDescent="0.25">
      <c r="A4285" s="68" t="s">
        <v>103</v>
      </c>
      <c r="B4285" s="69">
        <v>491164797</v>
      </c>
      <c r="C4285" s="68">
        <v>92389159783</v>
      </c>
      <c r="D4285" s="69" t="s">
        <v>3130</v>
      </c>
      <c r="E4285" s="65">
        <f>IFERROR(VLOOKUP(C4285,Pivot!A:B,2,0),0)</f>
        <v>0</v>
      </c>
      <c r="F4285" s="65">
        <f>IFERROR(VLOOKUP(C4285,Pivot!A:C,3,0),0)</f>
        <v>0</v>
      </c>
    </row>
    <row r="4286" spans="1:6" x14ac:dyDescent="0.25">
      <c r="A4286" s="68" t="s">
        <v>103</v>
      </c>
      <c r="B4286" s="69">
        <v>491164798</v>
      </c>
      <c r="C4286" s="68">
        <v>92389159790</v>
      </c>
      <c r="D4286" s="69" t="s">
        <v>3131</v>
      </c>
      <c r="E4286" s="65">
        <f>IFERROR(VLOOKUP(C4286,Pivot!A:B,2,0),0)</f>
        <v>0</v>
      </c>
      <c r="F4286" s="65">
        <f>IFERROR(VLOOKUP(C4286,Pivot!A:C,3,0),0)</f>
        <v>0</v>
      </c>
    </row>
    <row r="4287" spans="1:6" x14ac:dyDescent="0.25">
      <c r="A4287" s="68" t="s">
        <v>103</v>
      </c>
      <c r="B4287" s="69">
        <v>491164799</v>
      </c>
      <c r="C4287" s="68">
        <v>92389159806</v>
      </c>
      <c r="D4287" s="69" t="s">
        <v>3132</v>
      </c>
      <c r="E4287" s="65">
        <f>IFERROR(VLOOKUP(C4287,Pivot!A:B,2,0),0)</f>
        <v>0</v>
      </c>
      <c r="F4287" s="65">
        <f>IFERROR(VLOOKUP(C4287,Pivot!A:C,3,0),0)</f>
        <v>0</v>
      </c>
    </row>
    <row r="4288" spans="1:6" x14ac:dyDescent="0.25">
      <c r="A4288" s="68" t="s">
        <v>103</v>
      </c>
      <c r="B4288" s="69">
        <v>491164800</v>
      </c>
      <c r="C4288" s="68">
        <v>92389159813</v>
      </c>
      <c r="D4288" s="69" t="s">
        <v>3133</v>
      </c>
      <c r="E4288" s="65">
        <f>IFERROR(VLOOKUP(C4288,Pivot!A:B,2,0),0)</f>
        <v>0</v>
      </c>
      <c r="F4288" s="65">
        <f>IFERROR(VLOOKUP(C4288,Pivot!A:C,3,0),0)</f>
        <v>0</v>
      </c>
    </row>
    <row r="4289" spans="1:6" x14ac:dyDescent="0.25">
      <c r="A4289" s="68" t="s">
        <v>103</v>
      </c>
      <c r="B4289" s="69">
        <v>491164801</v>
      </c>
      <c r="C4289" s="68">
        <v>92389159820</v>
      </c>
      <c r="D4289" s="69" t="s">
        <v>3134</v>
      </c>
      <c r="E4289" s="65">
        <f>IFERROR(VLOOKUP(C4289,Pivot!A:B,2,0),0)</f>
        <v>0</v>
      </c>
      <c r="F4289" s="65">
        <f>IFERROR(VLOOKUP(C4289,Pivot!A:C,3,0),0)</f>
        <v>0</v>
      </c>
    </row>
    <row r="4290" spans="1:6" x14ac:dyDescent="0.25">
      <c r="A4290" s="68" t="s">
        <v>103</v>
      </c>
      <c r="B4290" s="69">
        <v>491164802</v>
      </c>
      <c r="C4290" s="68">
        <v>92389159837</v>
      </c>
      <c r="D4290" s="69" t="s">
        <v>3135</v>
      </c>
      <c r="E4290" s="65">
        <f>IFERROR(VLOOKUP(C4290,Pivot!A:B,2,0),0)</f>
        <v>0</v>
      </c>
      <c r="F4290" s="65">
        <f>IFERROR(VLOOKUP(C4290,Pivot!A:C,3,0),0)</f>
        <v>0</v>
      </c>
    </row>
    <row r="4291" spans="1:6" x14ac:dyDescent="0.25">
      <c r="A4291" s="68" t="s">
        <v>103</v>
      </c>
      <c r="B4291" s="69">
        <v>491164879</v>
      </c>
      <c r="C4291" s="68">
        <v>491164879</v>
      </c>
      <c r="D4291" s="69" t="s">
        <v>3136</v>
      </c>
      <c r="E4291" s="65">
        <f>IFERROR(VLOOKUP(C4291,Pivot!A:B,2,0),0)</f>
        <v>0</v>
      </c>
      <c r="F4291" s="65">
        <f>IFERROR(VLOOKUP(C4291,Pivot!A:C,3,0),0)</f>
        <v>0</v>
      </c>
    </row>
    <row r="4292" spans="1:6" x14ac:dyDescent="0.25">
      <c r="A4292" s="68" t="s">
        <v>103</v>
      </c>
      <c r="B4292" s="69">
        <v>491164879</v>
      </c>
      <c r="C4292" s="68">
        <v>5060122730297</v>
      </c>
      <c r="D4292" s="69" t="s">
        <v>3136</v>
      </c>
      <c r="E4292" s="65">
        <f>IFERROR(VLOOKUP(C4292,Pivot!A:B,2,0),0)</f>
        <v>0</v>
      </c>
      <c r="F4292" s="65">
        <f>IFERROR(VLOOKUP(C4292,Pivot!A:C,3,0),0)</f>
        <v>0</v>
      </c>
    </row>
    <row r="4293" spans="1:6" x14ac:dyDescent="0.25">
      <c r="A4293" s="68" t="s">
        <v>103</v>
      </c>
      <c r="B4293" s="69">
        <v>491164883</v>
      </c>
      <c r="C4293" s="68">
        <v>491164883</v>
      </c>
      <c r="D4293" s="69" t="s">
        <v>3137</v>
      </c>
      <c r="E4293" s="65">
        <f>IFERROR(VLOOKUP(C4293,Pivot!A:B,2,0),0)</f>
        <v>0</v>
      </c>
      <c r="F4293" s="65">
        <f>IFERROR(VLOOKUP(C4293,Pivot!A:C,3,0),0)</f>
        <v>0</v>
      </c>
    </row>
    <row r="4294" spans="1:6" x14ac:dyDescent="0.25">
      <c r="A4294" s="68" t="s">
        <v>103</v>
      </c>
      <c r="B4294" s="69">
        <v>491164883</v>
      </c>
      <c r="C4294" s="68">
        <v>5060122731027</v>
      </c>
      <c r="D4294" s="69" t="s">
        <v>3137</v>
      </c>
      <c r="E4294" s="65">
        <f>IFERROR(VLOOKUP(C4294,Pivot!A:B,2,0),0)</f>
        <v>0</v>
      </c>
      <c r="F4294" s="65">
        <f>IFERROR(VLOOKUP(C4294,Pivot!A:C,3,0),0)</f>
        <v>0</v>
      </c>
    </row>
    <row r="4295" spans="1:6" x14ac:dyDescent="0.25">
      <c r="A4295" s="68" t="s">
        <v>103</v>
      </c>
      <c r="B4295" s="69">
        <v>491164888</v>
      </c>
      <c r="C4295" s="68">
        <v>93577258936</v>
      </c>
      <c r="D4295" s="69" t="s">
        <v>3138</v>
      </c>
      <c r="E4295" s="65">
        <f>IFERROR(VLOOKUP(C4295,Pivot!A:B,2,0),0)</f>
        <v>0</v>
      </c>
      <c r="F4295" s="65">
        <f>IFERROR(VLOOKUP(C4295,Pivot!A:C,3,0),0)</f>
        <v>0</v>
      </c>
    </row>
    <row r="4296" spans="1:6" x14ac:dyDescent="0.25">
      <c r="A4296" s="68" t="s">
        <v>103</v>
      </c>
      <c r="B4296" s="69">
        <v>491164901</v>
      </c>
      <c r="C4296" s="68">
        <v>4893993302703</v>
      </c>
      <c r="D4296" s="69" t="s">
        <v>3139</v>
      </c>
      <c r="E4296" s="65">
        <f>IFERROR(VLOOKUP(C4296,Pivot!A:B,2,0),0)</f>
        <v>0</v>
      </c>
      <c r="F4296" s="65">
        <f>IFERROR(VLOOKUP(C4296,Pivot!A:C,3,0),0)</f>
        <v>0</v>
      </c>
    </row>
    <row r="4297" spans="1:6" x14ac:dyDescent="0.25">
      <c r="A4297" s="68" t="s">
        <v>103</v>
      </c>
      <c r="B4297" s="69">
        <v>491164901</v>
      </c>
      <c r="C4297" s="68">
        <v>491164901</v>
      </c>
      <c r="D4297" s="69" t="s">
        <v>3139</v>
      </c>
      <c r="E4297" s="65">
        <f>IFERROR(VLOOKUP(C4297,Pivot!A:B,2,0),0)</f>
        <v>0</v>
      </c>
      <c r="F4297" s="65">
        <f>IFERROR(VLOOKUP(C4297,Pivot!A:C,3,0),0)</f>
        <v>0</v>
      </c>
    </row>
    <row r="4298" spans="1:6" x14ac:dyDescent="0.25">
      <c r="A4298" s="68" t="s">
        <v>103</v>
      </c>
      <c r="B4298" s="69">
        <v>491164902</v>
      </c>
      <c r="C4298" s="68">
        <v>4893993302772</v>
      </c>
      <c r="D4298" s="69" t="s">
        <v>3140</v>
      </c>
      <c r="E4298" s="65">
        <f>IFERROR(VLOOKUP(C4298,Pivot!A:B,2,0),0)</f>
        <v>0</v>
      </c>
      <c r="F4298" s="65">
        <f>IFERROR(VLOOKUP(C4298,Pivot!A:C,3,0),0)</f>
        <v>0</v>
      </c>
    </row>
    <row r="4299" spans="1:6" x14ac:dyDescent="0.25">
      <c r="A4299" s="68" t="s">
        <v>103</v>
      </c>
      <c r="B4299" s="69">
        <v>491164902</v>
      </c>
      <c r="C4299" s="68">
        <v>491164902</v>
      </c>
      <c r="D4299" s="69" t="s">
        <v>3140</v>
      </c>
      <c r="E4299" s="65">
        <f>IFERROR(VLOOKUP(C4299,Pivot!A:B,2,0),0)</f>
        <v>0</v>
      </c>
      <c r="F4299" s="65">
        <f>IFERROR(VLOOKUP(C4299,Pivot!A:C,3,0),0)</f>
        <v>0</v>
      </c>
    </row>
    <row r="4300" spans="1:6" x14ac:dyDescent="0.25">
      <c r="A4300" s="68" t="s">
        <v>103</v>
      </c>
      <c r="B4300" s="69">
        <v>491164903</v>
      </c>
      <c r="C4300" s="68">
        <v>4893993302789</v>
      </c>
      <c r="D4300" s="69" t="s">
        <v>3141</v>
      </c>
      <c r="E4300" s="65">
        <f>IFERROR(VLOOKUP(C4300,Pivot!A:B,2,0),0)</f>
        <v>0</v>
      </c>
      <c r="F4300" s="65">
        <f>IFERROR(VLOOKUP(C4300,Pivot!A:C,3,0),0)</f>
        <v>0</v>
      </c>
    </row>
    <row r="4301" spans="1:6" x14ac:dyDescent="0.25">
      <c r="A4301" s="68" t="s">
        <v>103</v>
      </c>
      <c r="B4301" s="69">
        <v>491164903</v>
      </c>
      <c r="C4301" s="68">
        <v>491164903</v>
      </c>
      <c r="D4301" s="69" t="s">
        <v>3141</v>
      </c>
      <c r="E4301" s="65">
        <f>IFERROR(VLOOKUP(C4301,Pivot!A:B,2,0),0)</f>
        <v>0</v>
      </c>
      <c r="F4301" s="65">
        <f>IFERROR(VLOOKUP(C4301,Pivot!A:C,3,0),0)</f>
        <v>0</v>
      </c>
    </row>
    <row r="4302" spans="1:6" x14ac:dyDescent="0.25">
      <c r="A4302" s="68" t="s">
        <v>103</v>
      </c>
      <c r="B4302" s="69">
        <v>491164904</v>
      </c>
      <c r="C4302" s="68">
        <v>4893993302635</v>
      </c>
      <c r="D4302" s="69" t="s">
        <v>3142</v>
      </c>
      <c r="E4302" s="65">
        <f>IFERROR(VLOOKUP(C4302,Pivot!A:B,2,0),0)</f>
        <v>0</v>
      </c>
      <c r="F4302" s="65">
        <f>IFERROR(VLOOKUP(C4302,Pivot!A:C,3,0),0)</f>
        <v>0</v>
      </c>
    </row>
    <row r="4303" spans="1:6" x14ac:dyDescent="0.25">
      <c r="A4303" s="68" t="s">
        <v>103</v>
      </c>
      <c r="B4303" s="69">
        <v>491164904</v>
      </c>
      <c r="C4303" s="68">
        <v>491164904</v>
      </c>
      <c r="D4303" s="69" t="s">
        <v>3142</v>
      </c>
      <c r="E4303" s="65">
        <f>IFERROR(VLOOKUP(C4303,Pivot!A:B,2,0),0)</f>
        <v>0</v>
      </c>
      <c r="F4303" s="65">
        <f>IFERROR(VLOOKUP(C4303,Pivot!A:C,3,0),0)</f>
        <v>0</v>
      </c>
    </row>
    <row r="4304" spans="1:6" x14ac:dyDescent="0.25">
      <c r="A4304" s="68" t="s">
        <v>103</v>
      </c>
      <c r="B4304" s="69">
        <v>491164905</v>
      </c>
      <c r="C4304" s="68">
        <v>4893993302864</v>
      </c>
      <c r="D4304" s="69" t="s">
        <v>3143</v>
      </c>
      <c r="E4304" s="65">
        <f>IFERROR(VLOOKUP(C4304,Pivot!A:B,2,0),0)</f>
        <v>0</v>
      </c>
      <c r="F4304" s="65">
        <f>IFERROR(VLOOKUP(C4304,Pivot!A:C,3,0),0)</f>
        <v>0</v>
      </c>
    </row>
    <row r="4305" spans="1:6" x14ac:dyDescent="0.25">
      <c r="A4305" s="68" t="s">
        <v>103</v>
      </c>
      <c r="B4305" s="69">
        <v>491164906</v>
      </c>
      <c r="C4305" s="68">
        <v>8421134181120</v>
      </c>
      <c r="D4305" s="69" t="s">
        <v>3144</v>
      </c>
      <c r="E4305" s="65">
        <f>IFERROR(VLOOKUP(C4305,Pivot!A:B,2,0),0)</f>
        <v>0</v>
      </c>
      <c r="F4305" s="65">
        <f>IFERROR(VLOOKUP(C4305,Pivot!A:C,3,0),0)</f>
        <v>0</v>
      </c>
    </row>
    <row r="4306" spans="1:6" x14ac:dyDescent="0.25">
      <c r="A4306" s="68" t="s">
        <v>103</v>
      </c>
      <c r="B4306" s="69">
        <v>491164907</v>
      </c>
      <c r="C4306" s="68">
        <v>8421134181144</v>
      </c>
      <c r="D4306" s="69" t="s">
        <v>3145</v>
      </c>
      <c r="E4306" s="65">
        <f>IFERROR(VLOOKUP(C4306,Pivot!A:B,2,0),0)</f>
        <v>0</v>
      </c>
      <c r="F4306" s="65">
        <f>IFERROR(VLOOKUP(C4306,Pivot!A:C,3,0),0)</f>
        <v>0</v>
      </c>
    </row>
    <row r="4307" spans="1:6" x14ac:dyDescent="0.25">
      <c r="A4307" s="68" t="s">
        <v>103</v>
      </c>
      <c r="B4307" s="69">
        <v>491164908</v>
      </c>
      <c r="C4307" s="68">
        <v>8421134181137</v>
      </c>
      <c r="D4307" s="69" t="s">
        <v>3146</v>
      </c>
      <c r="E4307" s="65">
        <f>IFERROR(VLOOKUP(C4307,Pivot!A:B,2,0),0)</f>
        <v>0</v>
      </c>
      <c r="F4307" s="65">
        <f>IFERROR(VLOOKUP(C4307,Pivot!A:C,3,0),0)</f>
        <v>0</v>
      </c>
    </row>
    <row r="4308" spans="1:6" x14ac:dyDescent="0.25">
      <c r="A4308" s="68" t="s">
        <v>103</v>
      </c>
      <c r="B4308" s="69">
        <v>491164909</v>
      </c>
      <c r="C4308" s="68">
        <v>8421134181151</v>
      </c>
      <c r="D4308" s="69" t="s">
        <v>3147</v>
      </c>
      <c r="E4308" s="65">
        <f>IFERROR(VLOOKUP(C4308,Pivot!A:B,2,0),0)</f>
        <v>0</v>
      </c>
      <c r="F4308" s="65">
        <f>IFERROR(VLOOKUP(C4308,Pivot!A:C,3,0),0)</f>
        <v>0</v>
      </c>
    </row>
    <row r="4309" spans="1:6" x14ac:dyDescent="0.25">
      <c r="A4309" s="68" t="s">
        <v>103</v>
      </c>
      <c r="B4309" s="69">
        <v>491164910</v>
      </c>
      <c r="C4309" s="68">
        <v>8421134181106</v>
      </c>
      <c r="D4309" s="69" t="s">
        <v>3148</v>
      </c>
      <c r="E4309" s="65">
        <f>IFERROR(VLOOKUP(C4309,Pivot!A:B,2,0),0)</f>
        <v>0</v>
      </c>
      <c r="F4309" s="65">
        <f>IFERROR(VLOOKUP(C4309,Pivot!A:C,3,0),0)</f>
        <v>0</v>
      </c>
    </row>
    <row r="4310" spans="1:6" x14ac:dyDescent="0.25">
      <c r="A4310" s="68" t="s">
        <v>103</v>
      </c>
      <c r="B4310" s="69">
        <v>491164912</v>
      </c>
      <c r="C4310" s="68">
        <v>8421134181113</v>
      </c>
      <c r="D4310" s="69" t="s">
        <v>3149</v>
      </c>
      <c r="E4310" s="65">
        <f>IFERROR(VLOOKUP(C4310,Pivot!A:B,2,0),0)</f>
        <v>0</v>
      </c>
      <c r="F4310" s="65">
        <f>IFERROR(VLOOKUP(C4310,Pivot!A:C,3,0),0)</f>
        <v>0</v>
      </c>
    </row>
    <row r="4311" spans="1:6" x14ac:dyDescent="0.25">
      <c r="A4311" s="68" t="s">
        <v>103</v>
      </c>
      <c r="B4311" s="69">
        <v>491164914</v>
      </c>
      <c r="C4311" s="68">
        <v>90159812463</v>
      </c>
      <c r="D4311" s="69" t="s">
        <v>3150</v>
      </c>
      <c r="E4311" s="65">
        <f>IFERROR(VLOOKUP(C4311,Pivot!A:B,2,0),0)</f>
        <v>0</v>
      </c>
      <c r="F4311" s="65">
        <f>IFERROR(VLOOKUP(C4311,Pivot!A:C,3,0),0)</f>
        <v>0</v>
      </c>
    </row>
    <row r="4312" spans="1:6" x14ac:dyDescent="0.25">
      <c r="A4312" s="68" t="s">
        <v>103</v>
      </c>
      <c r="B4312" s="69">
        <v>491164914</v>
      </c>
      <c r="C4312" s="68">
        <v>90159821151</v>
      </c>
      <c r="D4312" s="69" t="s">
        <v>3150</v>
      </c>
      <c r="E4312" s="65">
        <f>IFERROR(VLOOKUP(C4312,Pivot!A:B,2,0),0)</f>
        <v>0</v>
      </c>
      <c r="F4312" s="65">
        <f>IFERROR(VLOOKUP(C4312,Pivot!A:C,3,0),0)</f>
        <v>0</v>
      </c>
    </row>
    <row r="4313" spans="1:6" x14ac:dyDescent="0.25">
      <c r="A4313" s="68" t="s">
        <v>103</v>
      </c>
      <c r="B4313" s="69">
        <v>491164927</v>
      </c>
      <c r="C4313" s="68">
        <v>6942138908077</v>
      </c>
      <c r="D4313" s="69" t="s">
        <v>3151</v>
      </c>
      <c r="E4313" s="65">
        <f>IFERROR(VLOOKUP(C4313,Pivot!A:B,2,0),0)</f>
        <v>0</v>
      </c>
      <c r="F4313" s="65">
        <f>IFERROR(VLOOKUP(C4313,Pivot!A:C,3,0),0)</f>
        <v>0</v>
      </c>
    </row>
    <row r="4314" spans="1:6" x14ac:dyDescent="0.25">
      <c r="A4314" s="68" t="s">
        <v>103</v>
      </c>
      <c r="B4314" s="69">
        <v>491164928</v>
      </c>
      <c r="C4314" s="68">
        <v>6942138905472</v>
      </c>
      <c r="D4314" s="69" t="s">
        <v>3152</v>
      </c>
      <c r="E4314" s="65">
        <f>IFERROR(VLOOKUP(C4314,Pivot!A:B,2,0),0)</f>
        <v>0</v>
      </c>
      <c r="F4314" s="65">
        <f>IFERROR(VLOOKUP(C4314,Pivot!A:C,3,0),0)</f>
        <v>0</v>
      </c>
    </row>
    <row r="4315" spans="1:6" x14ac:dyDescent="0.25">
      <c r="A4315" s="68" t="s">
        <v>103</v>
      </c>
      <c r="B4315" s="69">
        <v>491164929</v>
      </c>
      <c r="C4315" s="68">
        <v>6942138915181</v>
      </c>
      <c r="D4315" s="69" t="s">
        <v>3153</v>
      </c>
      <c r="E4315" s="65">
        <f>IFERROR(VLOOKUP(C4315,Pivot!A:B,2,0),0)</f>
        <v>0</v>
      </c>
      <c r="F4315" s="65">
        <f>IFERROR(VLOOKUP(C4315,Pivot!A:C,3,0),0)</f>
        <v>0</v>
      </c>
    </row>
    <row r="4316" spans="1:6" x14ac:dyDescent="0.25">
      <c r="A4316" s="68" t="s">
        <v>103</v>
      </c>
      <c r="B4316" s="69">
        <v>491164930</v>
      </c>
      <c r="C4316" s="68">
        <v>6942138914450</v>
      </c>
      <c r="D4316" s="69" t="s">
        <v>3154</v>
      </c>
      <c r="E4316" s="65">
        <f>IFERROR(VLOOKUP(C4316,Pivot!A:B,2,0),0)</f>
        <v>0</v>
      </c>
      <c r="F4316" s="65">
        <f>IFERROR(VLOOKUP(C4316,Pivot!A:C,3,0),0)</f>
        <v>0</v>
      </c>
    </row>
    <row r="4317" spans="1:6" x14ac:dyDescent="0.25">
      <c r="A4317" s="68" t="s">
        <v>103</v>
      </c>
      <c r="B4317" s="69">
        <v>491164931</v>
      </c>
      <c r="C4317" s="68">
        <v>6942138900606</v>
      </c>
      <c r="D4317" s="69" t="s">
        <v>3155</v>
      </c>
      <c r="E4317" s="65">
        <f>IFERROR(VLOOKUP(C4317,Pivot!A:B,2,0),0)</f>
        <v>0</v>
      </c>
      <c r="F4317" s="65">
        <f>IFERROR(VLOOKUP(C4317,Pivot!A:C,3,0),0)</f>
        <v>0</v>
      </c>
    </row>
    <row r="4318" spans="1:6" x14ac:dyDescent="0.25">
      <c r="A4318" s="68" t="s">
        <v>103</v>
      </c>
      <c r="B4318" s="69">
        <v>491164936</v>
      </c>
      <c r="C4318" s="68">
        <v>6942138913774</v>
      </c>
      <c r="D4318" s="69" t="s">
        <v>3156</v>
      </c>
      <c r="E4318" s="65">
        <f>IFERROR(VLOOKUP(C4318,Pivot!A:B,2,0),0)</f>
        <v>0</v>
      </c>
      <c r="F4318" s="65">
        <f>IFERROR(VLOOKUP(C4318,Pivot!A:C,3,0),0)</f>
        <v>0</v>
      </c>
    </row>
    <row r="4319" spans="1:6" x14ac:dyDescent="0.25">
      <c r="A4319" s="68" t="s">
        <v>103</v>
      </c>
      <c r="B4319" s="69">
        <v>491164937</v>
      </c>
      <c r="C4319" s="68">
        <v>6942138913781</v>
      </c>
      <c r="D4319" s="69" t="s">
        <v>3157</v>
      </c>
      <c r="E4319" s="65">
        <f>IFERROR(VLOOKUP(C4319,Pivot!A:B,2,0),0)</f>
        <v>0</v>
      </c>
      <c r="F4319" s="65">
        <f>IFERROR(VLOOKUP(C4319,Pivot!A:C,3,0),0)</f>
        <v>0</v>
      </c>
    </row>
    <row r="4320" spans="1:6" x14ac:dyDescent="0.25">
      <c r="A4320" s="68" t="s">
        <v>103</v>
      </c>
      <c r="B4320" s="69">
        <v>491164940</v>
      </c>
      <c r="C4320" s="68">
        <v>6942138950762</v>
      </c>
      <c r="D4320" s="69" t="s">
        <v>3158</v>
      </c>
      <c r="E4320" s="65">
        <f>IFERROR(VLOOKUP(C4320,Pivot!A:B,2,0),0)</f>
        <v>0</v>
      </c>
      <c r="F4320" s="65">
        <f>IFERROR(VLOOKUP(C4320,Pivot!A:C,3,0),0)</f>
        <v>0</v>
      </c>
    </row>
    <row r="4321" spans="1:6" x14ac:dyDescent="0.25">
      <c r="A4321" s="68" t="s">
        <v>103</v>
      </c>
      <c r="B4321" s="69">
        <v>491164947</v>
      </c>
      <c r="C4321" s="68">
        <v>8005125147519</v>
      </c>
      <c r="D4321" s="69" t="s">
        <v>3159</v>
      </c>
      <c r="E4321" s="65">
        <f>IFERROR(VLOOKUP(C4321,Pivot!A:B,2,0),0)</f>
        <v>0</v>
      </c>
      <c r="F4321" s="65">
        <f>IFERROR(VLOOKUP(C4321,Pivot!A:C,3,0),0)</f>
        <v>0</v>
      </c>
    </row>
    <row r="4322" spans="1:6" x14ac:dyDescent="0.25">
      <c r="A4322" s="68" t="s">
        <v>103</v>
      </c>
      <c r="B4322" s="69">
        <v>491164956</v>
      </c>
      <c r="C4322" s="68">
        <v>8005125148868</v>
      </c>
      <c r="D4322" s="69" t="s">
        <v>3160</v>
      </c>
      <c r="E4322" s="65">
        <f>IFERROR(VLOOKUP(C4322,Pivot!A:B,2,0),0)</f>
        <v>0</v>
      </c>
      <c r="F4322" s="65">
        <f>IFERROR(VLOOKUP(C4322,Pivot!A:C,3,0),0)</f>
        <v>0</v>
      </c>
    </row>
    <row r="4323" spans="1:6" x14ac:dyDescent="0.25">
      <c r="A4323" s="68" t="s">
        <v>103</v>
      </c>
      <c r="B4323" s="69">
        <v>491164957</v>
      </c>
      <c r="C4323" s="68">
        <v>8005125147540</v>
      </c>
      <c r="D4323" s="69" t="s">
        <v>3161</v>
      </c>
      <c r="E4323" s="65">
        <f>IFERROR(VLOOKUP(C4323,Pivot!A:B,2,0),0)</f>
        <v>0</v>
      </c>
      <c r="F4323" s="65">
        <f>IFERROR(VLOOKUP(C4323,Pivot!A:C,3,0),0)</f>
        <v>0</v>
      </c>
    </row>
    <row r="4324" spans="1:6" x14ac:dyDescent="0.25">
      <c r="A4324" s="68" t="s">
        <v>103</v>
      </c>
      <c r="B4324" s="69">
        <v>491164961</v>
      </c>
      <c r="C4324" s="68">
        <v>8005125148776</v>
      </c>
      <c r="D4324" s="69" t="s">
        <v>3162</v>
      </c>
      <c r="E4324" s="65">
        <f>IFERROR(VLOOKUP(C4324,Pivot!A:B,2,0),0)</f>
        <v>0</v>
      </c>
      <c r="F4324" s="65">
        <f>IFERROR(VLOOKUP(C4324,Pivot!A:C,3,0),0)</f>
        <v>0</v>
      </c>
    </row>
    <row r="4325" spans="1:6" x14ac:dyDescent="0.25">
      <c r="A4325" s="68" t="s">
        <v>103</v>
      </c>
      <c r="B4325" s="69">
        <v>491164962</v>
      </c>
      <c r="C4325" s="68">
        <v>8005125145232</v>
      </c>
      <c r="D4325" s="69" t="s">
        <v>3163</v>
      </c>
      <c r="E4325" s="65">
        <f>IFERROR(VLOOKUP(C4325,Pivot!A:B,2,0),0)</f>
        <v>0</v>
      </c>
      <c r="F4325" s="65">
        <f>IFERROR(VLOOKUP(C4325,Pivot!A:C,3,0),0)</f>
        <v>0</v>
      </c>
    </row>
    <row r="4326" spans="1:6" x14ac:dyDescent="0.25">
      <c r="A4326" s="68" t="s">
        <v>103</v>
      </c>
      <c r="B4326" s="69">
        <v>491164965</v>
      </c>
      <c r="C4326" s="68">
        <v>8005125149292</v>
      </c>
      <c r="D4326" s="69" t="s">
        <v>3164</v>
      </c>
      <c r="E4326" s="65">
        <f>IFERROR(VLOOKUP(C4326,Pivot!A:B,2,0),0)</f>
        <v>0</v>
      </c>
      <c r="F4326" s="65">
        <f>IFERROR(VLOOKUP(C4326,Pivot!A:C,3,0),0)</f>
        <v>0</v>
      </c>
    </row>
    <row r="4327" spans="1:6" x14ac:dyDescent="0.25">
      <c r="A4327" s="68" t="s">
        <v>103</v>
      </c>
      <c r="B4327" s="69">
        <v>491165002</v>
      </c>
      <c r="C4327" s="68">
        <v>491165002</v>
      </c>
      <c r="D4327" s="69" t="s">
        <v>3165</v>
      </c>
      <c r="E4327" s="65">
        <f>IFERROR(VLOOKUP(C4327,Pivot!A:B,2,0),0)</f>
        <v>0</v>
      </c>
      <c r="F4327" s="65">
        <f>IFERROR(VLOOKUP(C4327,Pivot!A:C,3,0),0)</f>
        <v>0</v>
      </c>
    </row>
    <row r="4328" spans="1:6" x14ac:dyDescent="0.25">
      <c r="A4328" s="68" t="s">
        <v>103</v>
      </c>
      <c r="B4328" s="69">
        <v>491165002</v>
      </c>
      <c r="C4328" s="68">
        <v>8906067984685</v>
      </c>
      <c r="D4328" s="69" t="s">
        <v>3165</v>
      </c>
      <c r="E4328" s="65">
        <f>IFERROR(VLOOKUP(C4328,Pivot!A:B,2,0),0)</f>
        <v>0</v>
      </c>
      <c r="F4328" s="65">
        <f>IFERROR(VLOOKUP(C4328,Pivot!A:C,3,0),0)</f>
        <v>0</v>
      </c>
    </row>
    <row r="4329" spans="1:6" x14ac:dyDescent="0.25">
      <c r="A4329" s="68" t="s">
        <v>103</v>
      </c>
      <c r="B4329" s="69">
        <v>491165014</v>
      </c>
      <c r="C4329" s="68">
        <v>491165014</v>
      </c>
      <c r="D4329" s="69" t="s">
        <v>3166</v>
      </c>
      <c r="E4329" s="65">
        <f>IFERROR(VLOOKUP(C4329,Pivot!A:B,2,0),0)</f>
        <v>0</v>
      </c>
      <c r="F4329" s="65">
        <f>IFERROR(VLOOKUP(C4329,Pivot!A:C,3,0),0)</f>
        <v>0</v>
      </c>
    </row>
    <row r="4330" spans="1:6" x14ac:dyDescent="0.25">
      <c r="A4330" s="68" t="s">
        <v>103</v>
      </c>
      <c r="B4330" s="69">
        <v>491165014</v>
      </c>
      <c r="C4330" s="68">
        <v>8906067982193</v>
      </c>
      <c r="D4330" s="69" t="s">
        <v>3166</v>
      </c>
      <c r="E4330" s="65">
        <f>IFERROR(VLOOKUP(C4330,Pivot!A:B,2,0),0)</f>
        <v>0</v>
      </c>
      <c r="F4330" s="65">
        <f>IFERROR(VLOOKUP(C4330,Pivot!A:C,3,0),0)</f>
        <v>0</v>
      </c>
    </row>
    <row r="4331" spans="1:6" x14ac:dyDescent="0.25">
      <c r="A4331" s="68" t="s">
        <v>103</v>
      </c>
      <c r="B4331" s="69">
        <v>491165020</v>
      </c>
      <c r="C4331" s="68">
        <v>8005125149186</v>
      </c>
      <c r="D4331" s="69" t="s">
        <v>3167</v>
      </c>
      <c r="E4331" s="65">
        <f>IFERROR(VLOOKUP(C4331,Pivot!A:B,2,0),0)</f>
        <v>0</v>
      </c>
      <c r="F4331" s="65">
        <f>IFERROR(VLOOKUP(C4331,Pivot!A:C,3,0),0)</f>
        <v>0</v>
      </c>
    </row>
    <row r="4332" spans="1:6" x14ac:dyDescent="0.25">
      <c r="A4332" s="68" t="s">
        <v>103</v>
      </c>
      <c r="B4332" s="69">
        <v>491165021</v>
      </c>
      <c r="C4332" s="68">
        <v>8005125149162</v>
      </c>
      <c r="D4332" s="69" t="s">
        <v>3168</v>
      </c>
      <c r="E4332" s="65">
        <f>IFERROR(VLOOKUP(C4332,Pivot!A:B,2,0),0)</f>
        <v>0</v>
      </c>
      <c r="F4332" s="65">
        <f>IFERROR(VLOOKUP(C4332,Pivot!A:C,3,0),0)</f>
        <v>0</v>
      </c>
    </row>
    <row r="4333" spans="1:6" x14ac:dyDescent="0.25">
      <c r="A4333" s="68" t="s">
        <v>103</v>
      </c>
      <c r="B4333" s="69">
        <v>491165026</v>
      </c>
      <c r="C4333" s="68">
        <v>8005125611850</v>
      </c>
      <c r="D4333" s="69" t="s">
        <v>3169</v>
      </c>
      <c r="E4333" s="65">
        <f>IFERROR(VLOOKUP(C4333,Pivot!A:B,2,0),0)</f>
        <v>0</v>
      </c>
      <c r="F4333" s="65">
        <f>IFERROR(VLOOKUP(C4333,Pivot!A:C,3,0),0)</f>
        <v>0</v>
      </c>
    </row>
    <row r="4334" spans="1:6" x14ac:dyDescent="0.25">
      <c r="A4334" s="68" t="s">
        <v>103</v>
      </c>
      <c r="B4334" s="69">
        <v>491165030</v>
      </c>
      <c r="C4334" s="68">
        <v>8005125612215</v>
      </c>
      <c r="D4334" s="69" t="s">
        <v>3170</v>
      </c>
      <c r="E4334" s="65">
        <f>IFERROR(VLOOKUP(C4334,Pivot!A:B,2,0),0)</f>
        <v>0</v>
      </c>
      <c r="F4334" s="65">
        <f>IFERROR(VLOOKUP(C4334,Pivot!A:C,3,0),0)</f>
        <v>0</v>
      </c>
    </row>
    <row r="4335" spans="1:6" x14ac:dyDescent="0.25">
      <c r="A4335" s="68" t="s">
        <v>103</v>
      </c>
      <c r="B4335" s="69">
        <v>491165031</v>
      </c>
      <c r="C4335" s="68">
        <v>8005125612222</v>
      </c>
      <c r="D4335" s="69" t="s">
        <v>3171</v>
      </c>
      <c r="E4335" s="65">
        <f>IFERROR(VLOOKUP(C4335,Pivot!A:B,2,0),0)</f>
        <v>0</v>
      </c>
      <c r="F4335" s="65">
        <f>IFERROR(VLOOKUP(C4335,Pivot!A:C,3,0),0)</f>
        <v>0</v>
      </c>
    </row>
    <row r="4336" spans="1:6" x14ac:dyDescent="0.25">
      <c r="A4336" s="68" t="s">
        <v>103</v>
      </c>
      <c r="B4336" s="69">
        <v>491165033</v>
      </c>
      <c r="C4336" s="68">
        <v>8005125619610</v>
      </c>
      <c r="D4336" s="69" t="s">
        <v>3172</v>
      </c>
      <c r="E4336" s="65">
        <f>IFERROR(VLOOKUP(C4336,Pivot!A:B,2,0),0)</f>
        <v>0</v>
      </c>
      <c r="F4336" s="65">
        <f>IFERROR(VLOOKUP(C4336,Pivot!A:C,3,0),0)</f>
        <v>0</v>
      </c>
    </row>
    <row r="4337" spans="1:6" x14ac:dyDescent="0.25">
      <c r="A4337" s="68" t="s">
        <v>103</v>
      </c>
      <c r="B4337" s="69">
        <v>491165036</v>
      </c>
      <c r="C4337" s="68">
        <v>8005125611195</v>
      </c>
      <c r="D4337" s="69" t="s">
        <v>3173</v>
      </c>
      <c r="E4337" s="65">
        <f>IFERROR(VLOOKUP(C4337,Pivot!A:B,2,0),0)</f>
        <v>0</v>
      </c>
      <c r="F4337" s="65">
        <f>IFERROR(VLOOKUP(C4337,Pivot!A:C,3,0),0)</f>
        <v>0</v>
      </c>
    </row>
    <row r="4338" spans="1:6" x14ac:dyDescent="0.25">
      <c r="A4338" s="68" t="s">
        <v>103</v>
      </c>
      <c r="B4338" s="69">
        <v>491165037</v>
      </c>
      <c r="C4338" s="68">
        <v>8005125611201</v>
      </c>
      <c r="D4338" s="69" t="s">
        <v>3174</v>
      </c>
      <c r="E4338" s="65">
        <f>IFERROR(VLOOKUP(C4338,Pivot!A:B,2,0),0)</f>
        <v>0</v>
      </c>
      <c r="F4338" s="65">
        <f>IFERROR(VLOOKUP(C4338,Pivot!A:C,3,0),0)</f>
        <v>0</v>
      </c>
    </row>
    <row r="4339" spans="1:6" x14ac:dyDescent="0.25">
      <c r="A4339" s="68" t="s">
        <v>103</v>
      </c>
      <c r="B4339" s="69">
        <v>491165038</v>
      </c>
      <c r="C4339" s="68">
        <v>8005125611928</v>
      </c>
      <c r="D4339" s="69" t="s">
        <v>3175</v>
      </c>
      <c r="E4339" s="65">
        <f>IFERROR(VLOOKUP(C4339,Pivot!A:B,2,0),0)</f>
        <v>0</v>
      </c>
      <c r="F4339" s="65">
        <f>IFERROR(VLOOKUP(C4339,Pivot!A:C,3,0),0)</f>
        <v>0</v>
      </c>
    </row>
    <row r="4340" spans="1:6" x14ac:dyDescent="0.25">
      <c r="A4340" s="68" t="s">
        <v>103</v>
      </c>
      <c r="B4340" s="69">
        <v>491168446</v>
      </c>
      <c r="C4340" s="68">
        <v>4006592645984</v>
      </c>
      <c r="D4340" s="69" t="s">
        <v>3176</v>
      </c>
      <c r="E4340" s="65">
        <f>IFERROR(VLOOKUP(C4340,Pivot!A:B,2,0),0)</f>
        <v>0</v>
      </c>
      <c r="F4340" s="65">
        <f>IFERROR(VLOOKUP(C4340,Pivot!A:C,3,0),0)</f>
        <v>0</v>
      </c>
    </row>
    <row r="4341" spans="1:6" x14ac:dyDescent="0.25">
      <c r="A4341" s="68" t="s">
        <v>103</v>
      </c>
      <c r="B4341" s="69">
        <v>491168454</v>
      </c>
      <c r="C4341" s="68">
        <v>4006592469740</v>
      </c>
      <c r="D4341" s="69" t="s">
        <v>3177</v>
      </c>
      <c r="E4341" s="65">
        <f>IFERROR(VLOOKUP(C4341,Pivot!A:B,2,0),0)</f>
        <v>0</v>
      </c>
      <c r="F4341" s="65">
        <f>IFERROR(VLOOKUP(C4341,Pivot!A:C,3,0),0)</f>
        <v>0</v>
      </c>
    </row>
    <row r="4342" spans="1:6" x14ac:dyDescent="0.25">
      <c r="A4342" s="68" t="s">
        <v>103</v>
      </c>
      <c r="B4342" s="69">
        <v>491168544</v>
      </c>
      <c r="C4342" s="68">
        <v>653569748663</v>
      </c>
      <c r="D4342" s="69" t="s">
        <v>3178</v>
      </c>
      <c r="E4342" s="65">
        <f>IFERROR(VLOOKUP(C4342,Pivot!A:B,2,0),0)</f>
        <v>0</v>
      </c>
      <c r="F4342" s="65">
        <f>IFERROR(VLOOKUP(C4342,Pivot!A:C,3,0),0)</f>
        <v>0</v>
      </c>
    </row>
    <row r="4343" spans="1:6" x14ac:dyDescent="0.25">
      <c r="A4343" s="68" t="s">
        <v>103</v>
      </c>
      <c r="B4343" s="69">
        <v>491168544</v>
      </c>
      <c r="C4343" s="68">
        <v>653569748694</v>
      </c>
      <c r="D4343" s="69" t="s">
        <v>3178</v>
      </c>
      <c r="E4343" s="65">
        <f>IFERROR(VLOOKUP(C4343,Pivot!A:B,2,0),0)</f>
        <v>0</v>
      </c>
      <c r="F4343" s="65">
        <f>IFERROR(VLOOKUP(C4343,Pivot!A:C,3,0),0)</f>
        <v>0</v>
      </c>
    </row>
    <row r="4344" spans="1:6" x14ac:dyDescent="0.25">
      <c r="A4344" s="68" t="s">
        <v>103</v>
      </c>
      <c r="B4344" s="69">
        <v>491168544</v>
      </c>
      <c r="C4344" s="68">
        <v>653569752127</v>
      </c>
      <c r="D4344" s="69" t="s">
        <v>3178</v>
      </c>
      <c r="E4344" s="65">
        <f>IFERROR(VLOOKUP(C4344,Pivot!A:B,2,0),0)</f>
        <v>0</v>
      </c>
      <c r="F4344" s="65">
        <f>IFERROR(VLOOKUP(C4344,Pivot!A:C,3,0),0)</f>
        <v>0</v>
      </c>
    </row>
    <row r="4345" spans="1:6" x14ac:dyDescent="0.25">
      <c r="A4345" s="68" t="s">
        <v>103</v>
      </c>
      <c r="B4345" s="69">
        <v>491168544</v>
      </c>
      <c r="C4345" s="68">
        <v>8693830019728</v>
      </c>
      <c r="D4345" s="69" t="s">
        <v>3178</v>
      </c>
      <c r="E4345" s="65">
        <f>IFERROR(VLOOKUP(C4345,Pivot!A:B,2,0),0)</f>
        <v>0</v>
      </c>
      <c r="F4345" s="65">
        <f>IFERROR(VLOOKUP(C4345,Pivot!A:C,3,0),0)</f>
        <v>0</v>
      </c>
    </row>
    <row r="4346" spans="1:6" x14ac:dyDescent="0.25">
      <c r="A4346" s="68" t="s">
        <v>103</v>
      </c>
      <c r="B4346" s="69">
        <v>491168547</v>
      </c>
      <c r="C4346" s="68">
        <v>7591610971017</v>
      </c>
      <c r="D4346" s="69" t="s">
        <v>3179</v>
      </c>
      <c r="E4346" s="65">
        <f>IFERROR(VLOOKUP(C4346,Pivot!A:B,2,0),0)</f>
        <v>0</v>
      </c>
      <c r="F4346" s="65">
        <f>IFERROR(VLOOKUP(C4346,Pivot!A:C,3,0),0)</f>
        <v>0</v>
      </c>
    </row>
    <row r="4347" spans="1:6" x14ac:dyDescent="0.25">
      <c r="A4347" s="68" t="s">
        <v>103</v>
      </c>
      <c r="B4347" s="69">
        <v>491168558</v>
      </c>
      <c r="C4347" s="68">
        <v>491168558</v>
      </c>
      <c r="D4347" s="69" t="s">
        <v>3180</v>
      </c>
      <c r="E4347" s="65">
        <f>IFERROR(VLOOKUP(C4347,Pivot!A:B,2,0),0)</f>
        <v>0</v>
      </c>
      <c r="F4347" s="65">
        <f>IFERROR(VLOOKUP(C4347,Pivot!A:C,3,0),0)</f>
        <v>0</v>
      </c>
    </row>
    <row r="4348" spans="1:6" x14ac:dyDescent="0.25">
      <c r="A4348" s="68" t="s">
        <v>103</v>
      </c>
      <c r="B4348" s="69">
        <v>491168558</v>
      </c>
      <c r="C4348" s="68">
        <v>808446011006</v>
      </c>
      <c r="D4348" s="69" t="s">
        <v>3180</v>
      </c>
      <c r="E4348" s="65">
        <f>IFERROR(VLOOKUP(C4348,Pivot!A:B,2,0),0)</f>
        <v>0</v>
      </c>
      <c r="F4348" s="65">
        <f>IFERROR(VLOOKUP(C4348,Pivot!A:C,3,0),0)</f>
        <v>0</v>
      </c>
    </row>
    <row r="4349" spans="1:6" x14ac:dyDescent="0.25">
      <c r="A4349" s="68" t="s">
        <v>103</v>
      </c>
      <c r="B4349" s="69">
        <v>491168559</v>
      </c>
      <c r="C4349" s="68">
        <v>6911400324624</v>
      </c>
      <c r="D4349" s="69" t="s">
        <v>3181</v>
      </c>
      <c r="E4349" s="65">
        <f>IFERROR(VLOOKUP(C4349,Pivot!A:B,2,0),0)</f>
        <v>0</v>
      </c>
      <c r="F4349" s="65">
        <f>IFERROR(VLOOKUP(C4349,Pivot!A:C,3,0),0)</f>
        <v>0</v>
      </c>
    </row>
    <row r="4350" spans="1:6" x14ac:dyDescent="0.25">
      <c r="A4350" s="68" t="s">
        <v>103</v>
      </c>
      <c r="B4350" s="69">
        <v>491168566</v>
      </c>
      <c r="C4350" s="68">
        <v>5010994776480</v>
      </c>
      <c r="D4350" s="69" t="s">
        <v>3182</v>
      </c>
      <c r="E4350" s="65">
        <f>IFERROR(VLOOKUP(C4350,Pivot!A:B,2,0),0)</f>
        <v>0</v>
      </c>
      <c r="F4350" s="65">
        <f>IFERROR(VLOOKUP(C4350,Pivot!A:C,3,0),0)</f>
        <v>0</v>
      </c>
    </row>
    <row r="4351" spans="1:6" x14ac:dyDescent="0.25">
      <c r="A4351" s="68" t="s">
        <v>103</v>
      </c>
      <c r="B4351" s="69">
        <v>491168566</v>
      </c>
      <c r="C4351" s="68">
        <v>630509375653</v>
      </c>
      <c r="D4351" s="69" t="s">
        <v>3182</v>
      </c>
      <c r="E4351" s="65">
        <f>IFERROR(VLOOKUP(C4351,Pivot!A:B,2,0),0)</f>
        <v>0</v>
      </c>
      <c r="F4351" s="65">
        <f>IFERROR(VLOOKUP(C4351,Pivot!A:C,3,0),0)</f>
        <v>0</v>
      </c>
    </row>
    <row r="4352" spans="1:6" x14ac:dyDescent="0.25">
      <c r="A4352" s="68" t="s">
        <v>103</v>
      </c>
      <c r="B4352" s="69">
        <v>491168566</v>
      </c>
      <c r="C4352" s="68">
        <v>653569913085</v>
      </c>
      <c r="D4352" s="69" t="s">
        <v>3182</v>
      </c>
      <c r="E4352" s="65">
        <f>IFERROR(VLOOKUP(C4352,Pivot!A:B,2,0),0)</f>
        <v>0</v>
      </c>
      <c r="F4352" s="65">
        <f>IFERROR(VLOOKUP(C4352,Pivot!A:C,3,0),0)</f>
        <v>0</v>
      </c>
    </row>
    <row r="4353" spans="1:6" x14ac:dyDescent="0.25">
      <c r="A4353" s="68" t="s">
        <v>103</v>
      </c>
      <c r="B4353" s="69">
        <v>491168568</v>
      </c>
      <c r="C4353" s="68">
        <v>653569872337</v>
      </c>
      <c r="D4353" s="69" t="s">
        <v>3183</v>
      </c>
      <c r="E4353" s="65">
        <f>IFERROR(VLOOKUP(C4353,Pivot!A:B,2,0),0)</f>
        <v>0</v>
      </c>
      <c r="F4353" s="65">
        <f>IFERROR(VLOOKUP(C4353,Pivot!A:C,3,0),0)</f>
        <v>0</v>
      </c>
    </row>
    <row r="4354" spans="1:6" x14ac:dyDescent="0.25">
      <c r="A4354" s="68" t="s">
        <v>103</v>
      </c>
      <c r="B4354" s="69">
        <v>491168580</v>
      </c>
      <c r="C4354" s="68">
        <v>5702015125741</v>
      </c>
      <c r="D4354" s="69" t="s">
        <v>3184</v>
      </c>
      <c r="E4354" s="65">
        <f>IFERROR(VLOOKUP(C4354,Pivot!A:B,2,0),0)</f>
        <v>0</v>
      </c>
      <c r="F4354" s="65">
        <f>IFERROR(VLOOKUP(C4354,Pivot!A:C,3,0),0)</f>
        <v>0</v>
      </c>
    </row>
    <row r="4355" spans="1:6" x14ac:dyDescent="0.25">
      <c r="A4355" s="68" t="s">
        <v>103</v>
      </c>
      <c r="B4355" s="69">
        <v>491168596</v>
      </c>
      <c r="C4355" s="68">
        <v>6930751307018</v>
      </c>
      <c r="D4355" s="69" t="s">
        <v>3185</v>
      </c>
      <c r="E4355" s="65">
        <f>IFERROR(VLOOKUP(C4355,Pivot!A:B,2,0),0)</f>
        <v>0</v>
      </c>
      <c r="F4355" s="65">
        <f>IFERROR(VLOOKUP(C4355,Pivot!A:C,3,0),0)</f>
        <v>0</v>
      </c>
    </row>
    <row r="4356" spans="1:6" x14ac:dyDescent="0.25">
      <c r="A4356" s="68" t="s">
        <v>103</v>
      </c>
      <c r="B4356" s="69">
        <v>491168616</v>
      </c>
      <c r="C4356" s="68">
        <v>8901736075268</v>
      </c>
      <c r="D4356" s="69" t="s">
        <v>3186</v>
      </c>
      <c r="E4356" s="65">
        <f>IFERROR(VLOOKUP(C4356,Pivot!A:B,2,0),0)</f>
        <v>0</v>
      </c>
      <c r="F4356" s="65">
        <f>IFERROR(VLOOKUP(C4356,Pivot!A:C,3,0),0)</f>
        <v>0</v>
      </c>
    </row>
    <row r="4357" spans="1:6" x14ac:dyDescent="0.25">
      <c r="A4357" s="68" t="s">
        <v>103</v>
      </c>
      <c r="B4357" s="69">
        <v>491168617</v>
      </c>
      <c r="C4357" s="68">
        <v>8901736075275</v>
      </c>
      <c r="D4357" s="69" t="s">
        <v>3187</v>
      </c>
      <c r="E4357" s="65">
        <f>IFERROR(VLOOKUP(C4357,Pivot!A:B,2,0),0)</f>
        <v>0</v>
      </c>
      <c r="F4357" s="65">
        <f>IFERROR(VLOOKUP(C4357,Pivot!A:C,3,0),0)</f>
        <v>0</v>
      </c>
    </row>
    <row r="4358" spans="1:6" x14ac:dyDescent="0.25">
      <c r="A4358" s="68" t="s">
        <v>103</v>
      </c>
      <c r="B4358" s="69">
        <v>491168621</v>
      </c>
      <c r="C4358" s="68">
        <v>4893993120628</v>
      </c>
      <c r="D4358" s="69" t="s">
        <v>3188</v>
      </c>
      <c r="E4358" s="65">
        <f>IFERROR(VLOOKUP(C4358,Pivot!A:B,2,0),0)</f>
        <v>0</v>
      </c>
      <c r="F4358" s="65">
        <f>IFERROR(VLOOKUP(C4358,Pivot!A:C,3,0),0)</f>
        <v>0</v>
      </c>
    </row>
    <row r="4359" spans="1:6" x14ac:dyDescent="0.25">
      <c r="A4359" s="68" t="s">
        <v>103</v>
      </c>
      <c r="B4359" s="69">
        <v>491168621</v>
      </c>
      <c r="C4359" s="68">
        <v>491168621</v>
      </c>
      <c r="D4359" s="69" t="s">
        <v>3188</v>
      </c>
      <c r="E4359" s="65">
        <f>IFERROR(VLOOKUP(C4359,Pivot!A:B,2,0),0)</f>
        <v>0</v>
      </c>
      <c r="F4359" s="65">
        <f>IFERROR(VLOOKUP(C4359,Pivot!A:C,3,0),0)</f>
        <v>0</v>
      </c>
    </row>
    <row r="4360" spans="1:6" x14ac:dyDescent="0.25">
      <c r="A4360" s="68" t="s">
        <v>103</v>
      </c>
      <c r="B4360" s="69">
        <v>491168624</v>
      </c>
      <c r="C4360" s="68">
        <v>4893993210633</v>
      </c>
      <c r="D4360" s="69" t="s">
        <v>3189</v>
      </c>
      <c r="E4360" s="65">
        <f>IFERROR(VLOOKUP(C4360,Pivot!A:B,2,0),0)</f>
        <v>0</v>
      </c>
      <c r="F4360" s="65">
        <f>IFERROR(VLOOKUP(C4360,Pivot!A:C,3,0),0)</f>
        <v>0</v>
      </c>
    </row>
    <row r="4361" spans="1:6" x14ac:dyDescent="0.25">
      <c r="A4361" s="68" t="s">
        <v>103</v>
      </c>
      <c r="B4361" s="69">
        <v>491168624</v>
      </c>
      <c r="C4361" s="68">
        <v>491168624</v>
      </c>
      <c r="D4361" s="69" t="s">
        <v>3189</v>
      </c>
      <c r="E4361" s="65">
        <f>IFERROR(VLOOKUP(C4361,Pivot!A:B,2,0),0)</f>
        <v>0</v>
      </c>
      <c r="F4361" s="65">
        <f>IFERROR(VLOOKUP(C4361,Pivot!A:C,3,0),0)</f>
        <v>0</v>
      </c>
    </row>
    <row r="4362" spans="1:6" x14ac:dyDescent="0.25">
      <c r="A4362" s="68" t="s">
        <v>103</v>
      </c>
      <c r="B4362" s="69">
        <v>491168626</v>
      </c>
      <c r="C4362" s="68">
        <v>4893993220229</v>
      </c>
      <c r="D4362" s="69" t="s">
        <v>3190</v>
      </c>
      <c r="E4362" s="65">
        <f>IFERROR(VLOOKUP(C4362,Pivot!A:B,2,0),0)</f>
        <v>0</v>
      </c>
      <c r="F4362" s="65">
        <f>IFERROR(VLOOKUP(C4362,Pivot!A:C,3,0),0)</f>
        <v>0</v>
      </c>
    </row>
    <row r="4363" spans="1:6" x14ac:dyDescent="0.25">
      <c r="A4363" s="68" t="s">
        <v>103</v>
      </c>
      <c r="B4363" s="69">
        <v>491168626</v>
      </c>
      <c r="C4363" s="68">
        <v>491168626</v>
      </c>
      <c r="D4363" s="69" t="s">
        <v>3190</v>
      </c>
      <c r="E4363" s="65">
        <f>IFERROR(VLOOKUP(C4363,Pivot!A:B,2,0),0)</f>
        <v>0</v>
      </c>
      <c r="F4363" s="65">
        <f>IFERROR(VLOOKUP(C4363,Pivot!A:C,3,0),0)</f>
        <v>0</v>
      </c>
    </row>
    <row r="4364" spans="1:6" x14ac:dyDescent="0.25">
      <c r="A4364" s="68" t="s">
        <v>103</v>
      </c>
      <c r="B4364" s="69">
        <v>491168629</v>
      </c>
      <c r="C4364" s="68">
        <v>4893993220793</v>
      </c>
      <c r="D4364" s="69" t="s">
        <v>3191</v>
      </c>
      <c r="E4364" s="65">
        <f>IFERROR(VLOOKUP(C4364,Pivot!A:B,2,0),0)</f>
        <v>0</v>
      </c>
      <c r="F4364" s="65">
        <f>IFERROR(VLOOKUP(C4364,Pivot!A:C,3,0),0)</f>
        <v>0</v>
      </c>
    </row>
    <row r="4365" spans="1:6" x14ac:dyDescent="0.25">
      <c r="A4365" s="68" t="s">
        <v>103</v>
      </c>
      <c r="B4365" s="69">
        <v>491168629</v>
      </c>
      <c r="C4365" s="68">
        <v>491168629</v>
      </c>
      <c r="D4365" s="69" t="s">
        <v>3191</v>
      </c>
      <c r="E4365" s="65">
        <f>IFERROR(VLOOKUP(C4365,Pivot!A:B,2,0),0)</f>
        <v>0</v>
      </c>
      <c r="F4365" s="65">
        <f>IFERROR(VLOOKUP(C4365,Pivot!A:C,3,0),0)</f>
        <v>0</v>
      </c>
    </row>
    <row r="4366" spans="1:6" x14ac:dyDescent="0.25">
      <c r="A4366" s="68" t="s">
        <v>103</v>
      </c>
      <c r="B4366" s="69">
        <v>491168632</v>
      </c>
      <c r="C4366" s="68">
        <v>4893993221141</v>
      </c>
      <c r="D4366" s="69" t="s">
        <v>3192</v>
      </c>
      <c r="E4366" s="65">
        <f>IFERROR(VLOOKUP(C4366,Pivot!A:B,2,0),0)</f>
        <v>0</v>
      </c>
      <c r="F4366" s="65">
        <f>IFERROR(VLOOKUP(C4366,Pivot!A:C,3,0),0)</f>
        <v>0</v>
      </c>
    </row>
    <row r="4367" spans="1:6" x14ac:dyDescent="0.25">
      <c r="A4367" s="68" t="s">
        <v>103</v>
      </c>
      <c r="B4367" s="69">
        <v>491168632</v>
      </c>
      <c r="C4367" s="68">
        <v>491168632</v>
      </c>
      <c r="D4367" s="69" t="s">
        <v>3192</v>
      </c>
      <c r="E4367" s="65">
        <f>IFERROR(VLOOKUP(C4367,Pivot!A:B,2,0),0)</f>
        <v>0</v>
      </c>
      <c r="F4367" s="65">
        <f>IFERROR(VLOOKUP(C4367,Pivot!A:C,3,0),0)</f>
        <v>0</v>
      </c>
    </row>
    <row r="4368" spans="1:6" x14ac:dyDescent="0.25">
      <c r="A4368" s="68" t="s">
        <v>103</v>
      </c>
      <c r="B4368" s="69">
        <v>491168634</v>
      </c>
      <c r="C4368" s="68">
        <v>4893993221240</v>
      </c>
      <c r="D4368" s="69" t="s">
        <v>3193</v>
      </c>
      <c r="E4368" s="65">
        <f>IFERROR(VLOOKUP(C4368,Pivot!A:B,2,0),0)</f>
        <v>0</v>
      </c>
      <c r="F4368" s="65">
        <f>IFERROR(VLOOKUP(C4368,Pivot!A:C,3,0),0)</f>
        <v>0</v>
      </c>
    </row>
    <row r="4369" spans="1:6" x14ac:dyDescent="0.25">
      <c r="A4369" s="68" t="s">
        <v>103</v>
      </c>
      <c r="B4369" s="69">
        <v>491168634</v>
      </c>
      <c r="C4369" s="68">
        <v>491168634</v>
      </c>
      <c r="D4369" s="69" t="s">
        <v>3193</v>
      </c>
      <c r="E4369" s="65">
        <f>IFERROR(VLOOKUP(C4369,Pivot!A:B,2,0),0)</f>
        <v>0</v>
      </c>
      <c r="F4369" s="65">
        <f>IFERROR(VLOOKUP(C4369,Pivot!A:C,3,0),0)</f>
        <v>0</v>
      </c>
    </row>
    <row r="4370" spans="1:6" x14ac:dyDescent="0.25">
      <c r="A4370" s="68" t="s">
        <v>103</v>
      </c>
      <c r="B4370" s="69">
        <v>491168637</v>
      </c>
      <c r="C4370" s="68">
        <v>4893993280032</v>
      </c>
      <c r="D4370" s="69" t="s">
        <v>3194</v>
      </c>
      <c r="E4370" s="65">
        <f>IFERROR(VLOOKUP(C4370,Pivot!A:B,2,0),0)</f>
        <v>0</v>
      </c>
      <c r="F4370" s="65">
        <f>IFERROR(VLOOKUP(C4370,Pivot!A:C,3,0),0)</f>
        <v>0</v>
      </c>
    </row>
    <row r="4371" spans="1:6" x14ac:dyDescent="0.25">
      <c r="A4371" s="68" t="s">
        <v>103</v>
      </c>
      <c r="B4371" s="69">
        <v>491168647</v>
      </c>
      <c r="C4371" s="68">
        <v>4891813846659</v>
      </c>
      <c r="D4371" s="69" t="s">
        <v>3195</v>
      </c>
      <c r="E4371" s="65">
        <f>IFERROR(VLOOKUP(C4371,Pivot!A:B,2,0),0)</f>
        <v>0</v>
      </c>
      <c r="F4371" s="65">
        <f>IFERROR(VLOOKUP(C4371,Pivot!A:C,3,0),0)</f>
        <v>0</v>
      </c>
    </row>
    <row r="4372" spans="1:6" x14ac:dyDescent="0.25">
      <c r="A4372" s="68" t="s">
        <v>103</v>
      </c>
      <c r="B4372" s="69">
        <v>491168647</v>
      </c>
      <c r="C4372" s="68">
        <v>4891813847083</v>
      </c>
      <c r="D4372" s="69" t="s">
        <v>3195</v>
      </c>
      <c r="E4372" s="65">
        <f>IFERROR(VLOOKUP(C4372,Pivot!A:B,2,0),0)</f>
        <v>0</v>
      </c>
      <c r="F4372" s="65">
        <f>IFERROR(VLOOKUP(C4372,Pivot!A:C,3,0),0)</f>
        <v>0</v>
      </c>
    </row>
    <row r="4373" spans="1:6" x14ac:dyDescent="0.25">
      <c r="A4373" s="68" t="s">
        <v>103</v>
      </c>
      <c r="B4373" s="69">
        <v>491168649</v>
      </c>
      <c r="C4373" s="68">
        <v>4891813830122</v>
      </c>
      <c r="D4373" s="69" t="s">
        <v>3196</v>
      </c>
      <c r="E4373" s="65">
        <f>IFERROR(VLOOKUP(C4373,Pivot!A:B,2,0),0)</f>
        <v>0</v>
      </c>
      <c r="F4373" s="65">
        <f>IFERROR(VLOOKUP(C4373,Pivot!A:C,3,0),0)</f>
        <v>0</v>
      </c>
    </row>
    <row r="4374" spans="1:6" x14ac:dyDescent="0.25">
      <c r="A4374" s="68" t="s">
        <v>103</v>
      </c>
      <c r="B4374" s="69">
        <v>491168650</v>
      </c>
      <c r="C4374" s="68">
        <v>4891813860747</v>
      </c>
      <c r="D4374" s="69" t="s">
        <v>3197</v>
      </c>
      <c r="E4374" s="65">
        <f>IFERROR(VLOOKUP(C4374,Pivot!A:B,2,0),0)</f>
        <v>0</v>
      </c>
      <c r="F4374" s="65">
        <f>IFERROR(VLOOKUP(C4374,Pivot!A:C,3,0),0)</f>
        <v>0</v>
      </c>
    </row>
    <row r="4375" spans="1:6" x14ac:dyDescent="0.25">
      <c r="A4375" s="68" t="s">
        <v>103</v>
      </c>
      <c r="B4375" s="69">
        <v>491168651</v>
      </c>
      <c r="C4375" s="68">
        <v>5060170941287</v>
      </c>
      <c r="D4375" s="69" t="s">
        <v>3198</v>
      </c>
      <c r="E4375" s="65">
        <f>IFERROR(VLOOKUP(C4375,Pivot!A:B,2,0),0)</f>
        <v>0</v>
      </c>
      <c r="F4375" s="65">
        <f>IFERROR(VLOOKUP(C4375,Pivot!A:C,3,0),0)</f>
        <v>0</v>
      </c>
    </row>
    <row r="4376" spans="1:6" x14ac:dyDescent="0.25">
      <c r="A4376" s="68" t="s">
        <v>103</v>
      </c>
      <c r="B4376" s="69">
        <v>491168666</v>
      </c>
      <c r="C4376" s="68">
        <v>4895038541337</v>
      </c>
      <c r="D4376" s="69" t="s">
        <v>3199</v>
      </c>
      <c r="E4376" s="65">
        <f>IFERROR(VLOOKUP(C4376,Pivot!A:B,2,0),0)</f>
        <v>0</v>
      </c>
      <c r="F4376" s="65">
        <f>IFERROR(VLOOKUP(C4376,Pivot!A:C,3,0),0)</f>
        <v>0</v>
      </c>
    </row>
    <row r="4377" spans="1:6" x14ac:dyDescent="0.25">
      <c r="A4377" s="68" t="s">
        <v>103</v>
      </c>
      <c r="B4377" s="69">
        <v>491168667</v>
      </c>
      <c r="C4377" s="68">
        <v>4895038541597</v>
      </c>
      <c r="D4377" s="69" t="s">
        <v>3200</v>
      </c>
      <c r="E4377" s="65">
        <f>IFERROR(VLOOKUP(C4377,Pivot!A:B,2,0),0)</f>
        <v>0</v>
      </c>
      <c r="F4377" s="65">
        <f>IFERROR(VLOOKUP(C4377,Pivot!A:C,3,0),0)</f>
        <v>0</v>
      </c>
    </row>
    <row r="4378" spans="1:6" x14ac:dyDescent="0.25">
      <c r="A4378" s="68" t="s">
        <v>103</v>
      </c>
      <c r="B4378" s="69">
        <v>491168669</v>
      </c>
      <c r="C4378" s="68">
        <v>4895038549067</v>
      </c>
      <c r="D4378" s="69" t="s">
        <v>3201</v>
      </c>
      <c r="E4378" s="65">
        <f>IFERROR(VLOOKUP(C4378,Pivot!A:B,2,0),0)</f>
        <v>0</v>
      </c>
      <c r="F4378" s="65">
        <f>IFERROR(VLOOKUP(C4378,Pivot!A:C,3,0),0)</f>
        <v>0</v>
      </c>
    </row>
    <row r="4379" spans="1:6" x14ac:dyDescent="0.25">
      <c r="A4379" s="68" t="s">
        <v>103</v>
      </c>
      <c r="B4379" s="69">
        <v>491168670</v>
      </c>
      <c r="C4379" s="68">
        <v>4895038541719</v>
      </c>
      <c r="D4379" s="69" t="s">
        <v>3202</v>
      </c>
      <c r="E4379" s="65">
        <f>IFERROR(VLOOKUP(C4379,Pivot!A:B,2,0),0)</f>
        <v>0</v>
      </c>
      <c r="F4379" s="65">
        <f>IFERROR(VLOOKUP(C4379,Pivot!A:C,3,0),0)</f>
        <v>0</v>
      </c>
    </row>
    <row r="4380" spans="1:6" x14ac:dyDescent="0.25">
      <c r="A4380" s="68" t="s">
        <v>103</v>
      </c>
      <c r="B4380" s="69">
        <v>491168671</v>
      </c>
      <c r="C4380" s="68">
        <v>4895038542570</v>
      </c>
      <c r="D4380" s="69" t="s">
        <v>3203</v>
      </c>
      <c r="E4380" s="65">
        <f>IFERROR(VLOOKUP(C4380,Pivot!A:B,2,0),0)</f>
        <v>0</v>
      </c>
      <c r="F4380" s="65">
        <f>IFERROR(VLOOKUP(C4380,Pivot!A:C,3,0),0)</f>
        <v>0</v>
      </c>
    </row>
    <row r="4381" spans="1:6" x14ac:dyDescent="0.25">
      <c r="A4381" s="68" t="s">
        <v>103</v>
      </c>
      <c r="B4381" s="69">
        <v>491168673</v>
      </c>
      <c r="C4381" s="68">
        <v>4895038543430</v>
      </c>
      <c r="D4381" s="69" t="s">
        <v>3204</v>
      </c>
      <c r="E4381" s="65">
        <f>IFERROR(VLOOKUP(C4381,Pivot!A:B,2,0),0)</f>
        <v>0</v>
      </c>
      <c r="F4381" s="65">
        <f>IFERROR(VLOOKUP(C4381,Pivot!A:C,3,0),0)</f>
        <v>0</v>
      </c>
    </row>
    <row r="4382" spans="1:6" x14ac:dyDescent="0.25">
      <c r="A4382" s="68" t="s">
        <v>103</v>
      </c>
      <c r="B4382" s="69">
        <v>491168674</v>
      </c>
      <c r="C4382" s="68">
        <v>4895038543492</v>
      </c>
      <c r="D4382" s="69" t="s">
        <v>3205</v>
      </c>
      <c r="E4382" s="65">
        <f>IFERROR(VLOOKUP(C4382,Pivot!A:B,2,0),0)</f>
        <v>0</v>
      </c>
      <c r="F4382" s="65">
        <f>IFERROR(VLOOKUP(C4382,Pivot!A:C,3,0),0)</f>
        <v>0</v>
      </c>
    </row>
    <row r="4383" spans="1:6" x14ac:dyDescent="0.25">
      <c r="A4383" s="68" t="s">
        <v>103</v>
      </c>
      <c r="B4383" s="69">
        <v>491172540</v>
      </c>
      <c r="C4383" s="68">
        <v>4006592558352</v>
      </c>
      <c r="D4383" s="69" t="s">
        <v>3206</v>
      </c>
      <c r="E4383" s="65">
        <f>IFERROR(VLOOKUP(C4383,Pivot!A:B,2,0),0)</f>
        <v>0</v>
      </c>
      <c r="F4383" s="65">
        <f>IFERROR(VLOOKUP(C4383,Pivot!A:C,3,0),0)</f>
        <v>0</v>
      </c>
    </row>
    <row r="4384" spans="1:6" x14ac:dyDescent="0.25">
      <c r="A4384" s="68" t="s">
        <v>103</v>
      </c>
      <c r="B4384" s="69">
        <v>491172540</v>
      </c>
      <c r="C4384" s="68">
        <v>4006592658359</v>
      </c>
      <c r="D4384" s="69" t="s">
        <v>3206</v>
      </c>
      <c r="E4384" s="65">
        <f>IFERROR(VLOOKUP(C4384,Pivot!A:B,2,0),0)</f>
        <v>0</v>
      </c>
      <c r="F4384" s="65">
        <f>IFERROR(VLOOKUP(C4384,Pivot!A:C,3,0),0)</f>
        <v>0</v>
      </c>
    </row>
    <row r="4385" spans="1:6" x14ac:dyDescent="0.25">
      <c r="A4385" s="68" t="s">
        <v>103</v>
      </c>
      <c r="B4385" s="69">
        <v>491172542</v>
      </c>
      <c r="C4385" s="68">
        <v>4006592565824</v>
      </c>
      <c r="D4385" s="69" t="s">
        <v>3207</v>
      </c>
      <c r="E4385" s="65">
        <f>IFERROR(VLOOKUP(C4385,Pivot!A:B,2,0),0)</f>
        <v>0</v>
      </c>
      <c r="F4385" s="65">
        <f>IFERROR(VLOOKUP(C4385,Pivot!A:C,3,0),0)</f>
        <v>0</v>
      </c>
    </row>
    <row r="4386" spans="1:6" x14ac:dyDescent="0.25">
      <c r="A4386" s="68" t="s">
        <v>103</v>
      </c>
      <c r="B4386" s="69">
        <v>491172542</v>
      </c>
      <c r="C4386" s="68">
        <v>4006592665821</v>
      </c>
      <c r="D4386" s="69" t="s">
        <v>3207</v>
      </c>
      <c r="E4386" s="65">
        <f>IFERROR(VLOOKUP(C4386,Pivot!A:B,2,0),0)</f>
        <v>0</v>
      </c>
      <c r="F4386" s="65">
        <f>IFERROR(VLOOKUP(C4386,Pivot!A:C,3,0),0)</f>
        <v>0</v>
      </c>
    </row>
    <row r="4387" spans="1:6" x14ac:dyDescent="0.25">
      <c r="A4387" s="68" t="s">
        <v>103</v>
      </c>
      <c r="B4387" s="69">
        <v>491172543</v>
      </c>
      <c r="C4387" s="68">
        <v>4006592685522</v>
      </c>
      <c r="D4387" s="69" t="s">
        <v>3208</v>
      </c>
      <c r="E4387" s="65">
        <f>IFERROR(VLOOKUP(C4387,Pivot!A:B,2,0),0)</f>
        <v>0</v>
      </c>
      <c r="F4387" s="65">
        <f>IFERROR(VLOOKUP(C4387,Pivot!A:C,3,0),0)</f>
        <v>0</v>
      </c>
    </row>
    <row r="4388" spans="1:6" x14ac:dyDescent="0.25">
      <c r="A4388" s="68" t="s">
        <v>103</v>
      </c>
      <c r="B4388" s="69">
        <v>491172544</v>
      </c>
      <c r="C4388" s="68">
        <v>4006592593742</v>
      </c>
      <c r="D4388" s="69" t="s">
        <v>3209</v>
      </c>
      <c r="E4388" s="65">
        <f>IFERROR(VLOOKUP(C4388,Pivot!A:B,2,0),0)</f>
        <v>0</v>
      </c>
      <c r="F4388" s="65">
        <f>IFERROR(VLOOKUP(C4388,Pivot!A:C,3,0),0)</f>
        <v>0</v>
      </c>
    </row>
    <row r="4389" spans="1:6" x14ac:dyDescent="0.25">
      <c r="A4389" s="68" t="s">
        <v>103</v>
      </c>
      <c r="B4389" s="69">
        <v>491172544</v>
      </c>
      <c r="C4389" s="68">
        <v>4006592693749</v>
      </c>
      <c r="D4389" s="69" t="s">
        <v>3209</v>
      </c>
      <c r="E4389" s="65">
        <f>IFERROR(VLOOKUP(C4389,Pivot!A:B,2,0),0)</f>
        <v>0</v>
      </c>
      <c r="F4389" s="65">
        <f>IFERROR(VLOOKUP(C4389,Pivot!A:C,3,0),0)</f>
        <v>0</v>
      </c>
    </row>
    <row r="4390" spans="1:6" x14ac:dyDescent="0.25">
      <c r="A4390" s="68" t="s">
        <v>103</v>
      </c>
      <c r="B4390" s="69">
        <v>491172560</v>
      </c>
      <c r="C4390" s="68">
        <v>731346173508</v>
      </c>
      <c r="D4390" s="69" t="s">
        <v>3210</v>
      </c>
      <c r="E4390" s="65">
        <f>IFERROR(VLOOKUP(C4390,Pivot!A:B,2,0),0)</f>
        <v>0</v>
      </c>
      <c r="F4390" s="65">
        <f>IFERROR(VLOOKUP(C4390,Pivot!A:C,3,0),0)</f>
        <v>0</v>
      </c>
    </row>
    <row r="4391" spans="1:6" x14ac:dyDescent="0.25">
      <c r="A4391" s="68" t="s">
        <v>103</v>
      </c>
      <c r="B4391" s="69">
        <v>491172563</v>
      </c>
      <c r="C4391" s="68">
        <v>731346146601</v>
      </c>
      <c r="D4391" s="69" t="s">
        <v>3211</v>
      </c>
      <c r="E4391" s="65">
        <f>IFERROR(VLOOKUP(C4391,Pivot!A:B,2,0),0)</f>
        <v>0</v>
      </c>
      <c r="F4391" s="65">
        <f>IFERROR(VLOOKUP(C4391,Pivot!A:C,3,0),0)</f>
        <v>0</v>
      </c>
    </row>
    <row r="4392" spans="1:6" x14ac:dyDescent="0.25">
      <c r="A4392" s="68" t="s">
        <v>103</v>
      </c>
      <c r="B4392" s="69">
        <v>491172591</v>
      </c>
      <c r="C4392" s="68">
        <v>92389109184</v>
      </c>
      <c r="D4392" s="69" t="s">
        <v>3212</v>
      </c>
      <c r="E4392" s="65">
        <f>IFERROR(VLOOKUP(C4392,Pivot!A:B,2,0),0)</f>
        <v>0</v>
      </c>
      <c r="F4392" s="65">
        <f>IFERROR(VLOOKUP(C4392,Pivot!A:C,3,0),0)</f>
        <v>0</v>
      </c>
    </row>
    <row r="4393" spans="1:6" x14ac:dyDescent="0.25">
      <c r="A4393" s="68" t="s">
        <v>103</v>
      </c>
      <c r="B4393" s="69">
        <v>491172592</v>
      </c>
      <c r="C4393" s="68">
        <v>92389109436</v>
      </c>
      <c r="D4393" s="69" t="s">
        <v>3213</v>
      </c>
      <c r="E4393" s="65">
        <f>IFERROR(VLOOKUP(C4393,Pivot!A:B,2,0),0)</f>
        <v>0</v>
      </c>
      <c r="F4393" s="65">
        <f>IFERROR(VLOOKUP(C4393,Pivot!A:C,3,0),0)</f>
        <v>0</v>
      </c>
    </row>
    <row r="4394" spans="1:6" x14ac:dyDescent="0.25">
      <c r="A4394" s="68" t="s">
        <v>103</v>
      </c>
      <c r="B4394" s="69">
        <v>491172593</v>
      </c>
      <c r="C4394" s="68">
        <v>92389109047</v>
      </c>
      <c r="D4394" s="69" t="s">
        <v>3214</v>
      </c>
      <c r="E4394" s="65">
        <f>IFERROR(VLOOKUP(C4394,Pivot!A:B,2,0),0)</f>
        <v>0</v>
      </c>
      <c r="F4394" s="65">
        <f>IFERROR(VLOOKUP(C4394,Pivot!A:C,3,0),0)</f>
        <v>0</v>
      </c>
    </row>
    <row r="4395" spans="1:6" x14ac:dyDescent="0.25">
      <c r="A4395" s="68" t="s">
        <v>103</v>
      </c>
      <c r="B4395" s="69">
        <v>491172605</v>
      </c>
      <c r="C4395" s="68">
        <v>6953386302906</v>
      </c>
      <c r="D4395" s="69" t="s">
        <v>3215</v>
      </c>
      <c r="E4395" s="65">
        <f>IFERROR(VLOOKUP(C4395,Pivot!A:B,2,0),0)</f>
        <v>0</v>
      </c>
      <c r="F4395" s="65">
        <f>IFERROR(VLOOKUP(C4395,Pivot!A:C,3,0),0)</f>
        <v>0</v>
      </c>
    </row>
    <row r="4396" spans="1:6" x14ac:dyDescent="0.25">
      <c r="A4396" s="68" t="s">
        <v>103</v>
      </c>
      <c r="B4396" s="69">
        <v>491172608</v>
      </c>
      <c r="C4396" s="68">
        <v>6953386303644</v>
      </c>
      <c r="D4396" s="69" t="s">
        <v>3216</v>
      </c>
      <c r="E4396" s="65">
        <f>IFERROR(VLOOKUP(C4396,Pivot!A:B,2,0),0)</f>
        <v>0</v>
      </c>
      <c r="F4396" s="65">
        <f>IFERROR(VLOOKUP(C4396,Pivot!A:C,3,0),0)</f>
        <v>0</v>
      </c>
    </row>
    <row r="4397" spans="1:6" x14ac:dyDescent="0.25">
      <c r="A4397" s="68" t="s">
        <v>103</v>
      </c>
      <c r="B4397" s="69">
        <v>491172706</v>
      </c>
      <c r="C4397" s="68">
        <v>50743633607</v>
      </c>
      <c r="D4397" s="69" t="s">
        <v>3217</v>
      </c>
      <c r="E4397" s="65">
        <f>IFERROR(VLOOKUP(C4397,Pivot!A:B,2,0),0)</f>
        <v>0</v>
      </c>
      <c r="F4397" s="65">
        <f>IFERROR(VLOOKUP(C4397,Pivot!A:C,3,0),0)</f>
        <v>0</v>
      </c>
    </row>
    <row r="4398" spans="1:6" x14ac:dyDescent="0.25">
      <c r="A4398" s="68" t="s">
        <v>103</v>
      </c>
      <c r="B4398" s="69">
        <v>491172708</v>
      </c>
      <c r="C4398" s="68">
        <v>50743636059</v>
      </c>
      <c r="D4398" s="69" t="s">
        <v>3218</v>
      </c>
      <c r="E4398" s="65">
        <f>IFERROR(VLOOKUP(C4398,Pivot!A:B,2,0),0)</f>
        <v>0</v>
      </c>
      <c r="F4398" s="65">
        <f>IFERROR(VLOOKUP(C4398,Pivot!A:C,3,0),0)</f>
        <v>0</v>
      </c>
    </row>
    <row r="4399" spans="1:6" x14ac:dyDescent="0.25">
      <c r="A4399" s="68" t="s">
        <v>103</v>
      </c>
      <c r="B4399" s="69">
        <v>491172714</v>
      </c>
      <c r="C4399" s="68">
        <v>42499021760</v>
      </c>
      <c r="D4399" s="69" t="s">
        <v>3219</v>
      </c>
      <c r="E4399" s="65">
        <f>IFERROR(VLOOKUP(C4399,Pivot!A:B,2,0),0)</f>
        <v>0</v>
      </c>
      <c r="F4399" s="65">
        <f>IFERROR(VLOOKUP(C4399,Pivot!A:C,3,0),0)</f>
        <v>0</v>
      </c>
    </row>
    <row r="4400" spans="1:6" x14ac:dyDescent="0.25">
      <c r="A4400" s="68" t="s">
        <v>103</v>
      </c>
      <c r="B4400" s="69">
        <v>491172870</v>
      </c>
      <c r="C4400" s="68">
        <v>8006529642365</v>
      </c>
      <c r="D4400" s="69" t="s">
        <v>3220</v>
      </c>
      <c r="E4400" s="65">
        <f>IFERROR(VLOOKUP(C4400,Pivot!A:B,2,0),0)</f>
        <v>0</v>
      </c>
      <c r="F4400" s="65">
        <f>IFERROR(VLOOKUP(C4400,Pivot!A:C,3,0),0)</f>
        <v>0</v>
      </c>
    </row>
    <row r="4401" spans="1:6" x14ac:dyDescent="0.25">
      <c r="A4401" s="68" t="s">
        <v>103</v>
      </c>
      <c r="B4401" s="69">
        <v>491172872</v>
      </c>
      <c r="C4401" s="68">
        <v>8006529297299</v>
      </c>
      <c r="D4401" s="69" t="s">
        <v>3221</v>
      </c>
      <c r="E4401" s="65">
        <f>IFERROR(VLOOKUP(C4401,Pivot!A:B,2,0),0)</f>
        <v>0</v>
      </c>
      <c r="F4401" s="65">
        <f>IFERROR(VLOOKUP(C4401,Pivot!A:C,3,0),0)</f>
        <v>0</v>
      </c>
    </row>
    <row r="4402" spans="1:6" x14ac:dyDescent="0.25">
      <c r="A4402" s="68" t="s">
        <v>103</v>
      </c>
      <c r="B4402" s="69">
        <v>491172873</v>
      </c>
      <c r="C4402" s="68">
        <v>8006529291709</v>
      </c>
      <c r="D4402" s="69" t="s">
        <v>3222</v>
      </c>
      <c r="E4402" s="65">
        <f>IFERROR(VLOOKUP(C4402,Pivot!A:B,2,0),0)</f>
        <v>0</v>
      </c>
      <c r="F4402" s="65">
        <f>IFERROR(VLOOKUP(C4402,Pivot!A:C,3,0),0)</f>
        <v>0</v>
      </c>
    </row>
    <row r="4403" spans="1:6" x14ac:dyDescent="0.25">
      <c r="A4403" s="68" t="s">
        <v>103</v>
      </c>
      <c r="B4403" s="69">
        <v>491172874</v>
      </c>
      <c r="C4403" s="68">
        <v>8006529299811</v>
      </c>
      <c r="D4403" s="69" t="s">
        <v>3223</v>
      </c>
      <c r="E4403" s="65">
        <f>IFERROR(VLOOKUP(C4403,Pivot!A:B,2,0),0)</f>
        <v>0</v>
      </c>
      <c r="F4403" s="65">
        <f>IFERROR(VLOOKUP(C4403,Pivot!A:C,3,0),0)</f>
        <v>0</v>
      </c>
    </row>
    <row r="4404" spans="1:6" x14ac:dyDescent="0.25">
      <c r="A4404" s="68" t="s">
        <v>103</v>
      </c>
      <c r="B4404" s="69">
        <v>491172875</v>
      </c>
      <c r="C4404" s="68">
        <v>8006529299828</v>
      </c>
      <c r="D4404" s="69" t="s">
        <v>3224</v>
      </c>
      <c r="E4404" s="65">
        <f>IFERROR(VLOOKUP(C4404,Pivot!A:B,2,0),0)</f>
        <v>0</v>
      </c>
      <c r="F4404" s="65">
        <f>IFERROR(VLOOKUP(C4404,Pivot!A:C,3,0),0)</f>
        <v>0</v>
      </c>
    </row>
    <row r="4405" spans="1:6" x14ac:dyDescent="0.25">
      <c r="A4405" s="68" t="s">
        <v>103</v>
      </c>
      <c r="B4405" s="69">
        <v>491172876</v>
      </c>
      <c r="C4405" s="68">
        <v>8006529299835</v>
      </c>
      <c r="D4405" s="69" t="s">
        <v>3225</v>
      </c>
      <c r="E4405" s="65">
        <f>IFERROR(VLOOKUP(C4405,Pivot!A:B,2,0),0)</f>
        <v>0</v>
      </c>
      <c r="F4405" s="65">
        <f>IFERROR(VLOOKUP(C4405,Pivot!A:C,3,0),0)</f>
        <v>0</v>
      </c>
    </row>
    <row r="4406" spans="1:6" x14ac:dyDescent="0.25">
      <c r="A4406" s="68" t="s">
        <v>103</v>
      </c>
      <c r="B4406" s="69">
        <v>491172877</v>
      </c>
      <c r="C4406" s="68">
        <v>8006529299842</v>
      </c>
      <c r="D4406" s="69" t="s">
        <v>3226</v>
      </c>
      <c r="E4406" s="65">
        <f>IFERROR(VLOOKUP(C4406,Pivot!A:B,2,0),0)</f>
        <v>0</v>
      </c>
      <c r="F4406" s="65">
        <f>IFERROR(VLOOKUP(C4406,Pivot!A:C,3,0),0)</f>
        <v>0</v>
      </c>
    </row>
    <row r="4407" spans="1:6" x14ac:dyDescent="0.25">
      <c r="A4407" s="68" t="s">
        <v>103</v>
      </c>
      <c r="B4407" s="69">
        <v>491172879</v>
      </c>
      <c r="C4407" s="68">
        <v>8901383706867</v>
      </c>
      <c r="D4407" s="69" t="s">
        <v>3227</v>
      </c>
      <c r="E4407" s="65">
        <f>IFERROR(VLOOKUP(C4407,Pivot!A:B,2,0),0)</f>
        <v>0</v>
      </c>
      <c r="F4407" s="65">
        <f>IFERROR(VLOOKUP(C4407,Pivot!A:C,3,0),0)</f>
        <v>0</v>
      </c>
    </row>
    <row r="4408" spans="1:6" x14ac:dyDescent="0.25">
      <c r="A4408" s="68" t="s">
        <v>103</v>
      </c>
      <c r="B4408" s="69">
        <v>491172880</v>
      </c>
      <c r="C4408" s="68">
        <v>8901383706874</v>
      </c>
      <c r="D4408" s="69" t="s">
        <v>3228</v>
      </c>
      <c r="E4408" s="65">
        <f>IFERROR(VLOOKUP(C4408,Pivot!A:B,2,0),0)</f>
        <v>0</v>
      </c>
      <c r="F4408" s="65">
        <f>IFERROR(VLOOKUP(C4408,Pivot!A:C,3,0),0)</f>
        <v>0</v>
      </c>
    </row>
    <row r="4409" spans="1:6" x14ac:dyDescent="0.25">
      <c r="A4409" s="68" t="s">
        <v>103</v>
      </c>
      <c r="B4409" s="69">
        <v>491172895</v>
      </c>
      <c r="C4409" s="68">
        <v>8027352000283</v>
      </c>
      <c r="D4409" s="69" t="s">
        <v>3229</v>
      </c>
      <c r="E4409" s="65">
        <f>IFERROR(VLOOKUP(C4409,Pivot!A:B,2,0),0)</f>
        <v>0</v>
      </c>
      <c r="F4409" s="65">
        <f>IFERROR(VLOOKUP(C4409,Pivot!A:C,3,0),0)</f>
        <v>0</v>
      </c>
    </row>
    <row r="4410" spans="1:6" x14ac:dyDescent="0.25">
      <c r="A4410" s="68" t="s">
        <v>103</v>
      </c>
      <c r="B4410" s="69">
        <v>491172896</v>
      </c>
      <c r="C4410" s="68">
        <v>8027352005332</v>
      </c>
      <c r="D4410" s="69" t="s">
        <v>3230</v>
      </c>
      <c r="E4410" s="65">
        <f>IFERROR(VLOOKUP(C4410,Pivot!A:B,2,0),0)</f>
        <v>0</v>
      </c>
      <c r="F4410" s="65">
        <f>IFERROR(VLOOKUP(C4410,Pivot!A:C,3,0),0)</f>
        <v>0</v>
      </c>
    </row>
    <row r="4411" spans="1:6" x14ac:dyDescent="0.25">
      <c r="A4411" s="68" t="s">
        <v>103</v>
      </c>
      <c r="B4411" s="69">
        <v>491172899</v>
      </c>
      <c r="C4411" s="68">
        <v>491172899</v>
      </c>
      <c r="D4411" s="69" t="s">
        <v>3231</v>
      </c>
      <c r="E4411" s="65">
        <f>IFERROR(VLOOKUP(C4411,Pivot!A:B,2,0),0)</f>
        <v>0</v>
      </c>
      <c r="F4411" s="65">
        <f>IFERROR(VLOOKUP(C4411,Pivot!A:C,3,0),0)</f>
        <v>0</v>
      </c>
    </row>
    <row r="4412" spans="1:6" x14ac:dyDescent="0.25">
      <c r="A4412" s="68" t="s">
        <v>103</v>
      </c>
      <c r="B4412" s="69">
        <v>491172905</v>
      </c>
      <c r="C4412" s="68">
        <v>491172905</v>
      </c>
      <c r="D4412" s="69" t="s">
        <v>3232</v>
      </c>
      <c r="E4412" s="65">
        <f>IFERROR(VLOOKUP(C4412,Pivot!A:B,2,0),0)</f>
        <v>0</v>
      </c>
      <c r="F4412" s="65">
        <f>IFERROR(VLOOKUP(C4412,Pivot!A:C,3,0),0)</f>
        <v>0</v>
      </c>
    </row>
    <row r="4413" spans="1:6" x14ac:dyDescent="0.25">
      <c r="A4413" s="68" t="s">
        <v>103</v>
      </c>
      <c r="B4413" s="69">
        <v>491172934</v>
      </c>
      <c r="C4413" s="68">
        <v>491172934</v>
      </c>
      <c r="D4413" s="69" t="s">
        <v>3233</v>
      </c>
      <c r="E4413" s="65">
        <f>IFERROR(VLOOKUP(C4413,Pivot!A:B,2,0),0)</f>
        <v>0</v>
      </c>
      <c r="F4413" s="65">
        <f>IFERROR(VLOOKUP(C4413,Pivot!A:C,3,0),0)</f>
        <v>0</v>
      </c>
    </row>
    <row r="4414" spans="1:6" x14ac:dyDescent="0.25">
      <c r="A4414" s="68" t="s">
        <v>103</v>
      </c>
      <c r="B4414" s="69">
        <v>491172934</v>
      </c>
      <c r="C4414" s="68">
        <v>778988048283</v>
      </c>
      <c r="D4414" s="69" t="s">
        <v>3233</v>
      </c>
      <c r="E4414" s="65">
        <f>IFERROR(VLOOKUP(C4414,Pivot!A:B,2,0),0)</f>
        <v>0</v>
      </c>
      <c r="F4414" s="65">
        <f>IFERROR(VLOOKUP(C4414,Pivot!A:C,3,0),0)</f>
        <v>0</v>
      </c>
    </row>
    <row r="4415" spans="1:6" x14ac:dyDescent="0.25">
      <c r="A4415" s="68" t="s">
        <v>103</v>
      </c>
      <c r="B4415" s="69">
        <v>491172955</v>
      </c>
      <c r="C4415" s="68">
        <v>708431192416</v>
      </c>
      <c r="D4415" s="69" t="s">
        <v>3234</v>
      </c>
      <c r="E4415" s="65">
        <f>IFERROR(VLOOKUP(C4415,Pivot!A:B,2,0),0)</f>
        <v>0</v>
      </c>
      <c r="F4415" s="65">
        <f>IFERROR(VLOOKUP(C4415,Pivot!A:C,3,0),0)</f>
        <v>0</v>
      </c>
    </row>
    <row r="4416" spans="1:6" x14ac:dyDescent="0.25">
      <c r="A4416" s="68" t="s">
        <v>103</v>
      </c>
      <c r="B4416" s="69">
        <v>491172956</v>
      </c>
      <c r="C4416" s="68">
        <v>708431192423</v>
      </c>
      <c r="D4416" s="69" t="s">
        <v>3235</v>
      </c>
      <c r="E4416" s="65">
        <f>IFERROR(VLOOKUP(C4416,Pivot!A:B,2,0),0)</f>
        <v>0</v>
      </c>
      <c r="F4416" s="65">
        <f>IFERROR(VLOOKUP(C4416,Pivot!A:C,3,0),0)</f>
        <v>0</v>
      </c>
    </row>
    <row r="4417" spans="1:6" x14ac:dyDescent="0.25">
      <c r="A4417" s="68" t="s">
        <v>103</v>
      </c>
      <c r="B4417" s="69">
        <v>491172959</v>
      </c>
      <c r="C4417" s="68">
        <v>708431192584</v>
      </c>
      <c r="D4417" s="69" t="s">
        <v>3236</v>
      </c>
      <c r="E4417" s="65">
        <f>IFERROR(VLOOKUP(C4417,Pivot!A:B,2,0),0)</f>
        <v>0</v>
      </c>
      <c r="F4417" s="65">
        <f>IFERROR(VLOOKUP(C4417,Pivot!A:C,3,0),0)</f>
        <v>0</v>
      </c>
    </row>
    <row r="4418" spans="1:6" x14ac:dyDescent="0.25">
      <c r="A4418" s="68" t="s">
        <v>103</v>
      </c>
      <c r="B4418" s="69">
        <v>491172960</v>
      </c>
      <c r="C4418" s="68">
        <v>708431192676</v>
      </c>
      <c r="D4418" s="69" t="s">
        <v>3237</v>
      </c>
      <c r="E4418" s="65">
        <f>IFERROR(VLOOKUP(C4418,Pivot!A:B,2,0),0)</f>
        <v>0</v>
      </c>
      <c r="F4418" s="65">
        <f>IFERROR(VLOOKUP(C4418,Pivot!A:C,3,0),0)</f>
        <v>0</v>
      </c>
    </row>
    <row r="4419" spans="1:6" x14ac:dyDescent="0.25">
      <c r="A4419" s="68" t="s">
        <v>103</v>
      </c>
      <c r="B4419" s="69">
        <v>491172969</v>
      </c>
      <c r="C4419" s="68">
        <v>27084757583</v>
      </c>
      <c r="D4419" s="69" t="s">
        <v>3238</v>
      </c>
      <c r="E4419" s="65">
        <f>IFERROR(VLOOKUP(C4419,Pivot!A:B,2,0),0)</f>
        <v>0</v>
      </c>
      <c r="F4419" s="65">
        <f>IFERROR(VLOOKUP(C4419,Pivot!A:C,3,0),0)</f>
        <v>0</v>
      </c>
    </row>
    <row r="4420" spans="1:6" x14ac:dyDescent="0.25">
      <c r="A4420" s="68" t="s">
        <v>103</v>
      </c>
      <c r="B4420" s="69">
        <v>491172972</v>
      </c>
      <c r="C4420" s="68">
        <v>834509001356</v>
      </c>
      <c r="D4420" s="69" t="s">
        <v>3239</v>
      </c>
      <c r="E4420" s="65">
        <f>IFERROR(VLOOKUP(C4420,Pivot!A:B,2,0),0)</f>
        <v>0</v>
      </c>
      <c r="F4420" s="65">
        <f>IFERROR(VLOOKUP(C4420,Pivot!A:C,3,0),0)</f>
        <v>0</v>
      </c>
    </row>
    <row r="4421" spans="1:6" x14ac:dyDescent="0.25">
      <c r="A4421" s="68" t="s">
        <v>103</v>
      </c>
      <c r="B4421" s="69">
        <v>491172972</v>
      </c>
      <c r="C4421" s="68">
        <v>9781603801232</v>
      </c>
      <c r="D4421" s="69" t="s">
        <v>3239</v>
      </c>
      <c r="E4421" s="65">
        <f>IFERROR(VLOOKUP(C4421,Pivot!A:B,2,0),0)</f>
        <v>0</v>
      </c>
      <c r="F4421" s="65">
        <f>IFERROR(VLOOKUP(C4421,Pivot!A:C,3,0),0)</f>
        <v>0</v>
      </c>
    </row>
    <row r="4422" spans="1:6" x14ac:dyDescent="0.25">
      <c r="A4422" s="68" t="s">
        <v>103</v>
      </c>
      <c r="B4422" s="69">
        <v>491172974</v>
      </c>
      <c r="C4422" s="68">
        <v>834509001301</v>
      </c>
      <c r="D4422" s="69" t="s">
        <v>3240</v>
      </c>
      <c r="E4422" s="65">
        <f>IFERROR(VLOOKUP(C4422,Pivot!A:B,2,0),0)</f>
        <v>0</v>
      </c>
      <c r="F4422" s="65">
        <f>IFERROR(VLOOKUP(C4422,Pivot!A:C,3,0),0)</f>
        <v>0</v>
      </c>
    </row>
    <row r="4423" spans="1:6" x14ac:dyDescent="0.25">
      <c r="A4423" s="68" t="s">
        <v>103</v>
      </c>
      <c r="B4423" s="69">
        <v>491172975</v>
      </c>
      <c r="C4423" s="68">
        <v>834509001325</v>
      </c>
      <c r="D4423" s="69" t="s">
        <v>3241</v>
      </c>
      <c r="E4423" s="65">
        <f>IFERROR(VLOOKUP(C4423,Pivot!A:B,2,0),0)</f>
        <v>0</v>
      </c>
      <c r="F4423" s="65">
        <f>IFERROR(VLOOKUP(C4423,Pivot!A:C,3,0),0)</f>
        <v>0</v>
      </c>
    </row>
    <row r="4424" spans="1:6" x14ac:dyDescent="0.25">
      <c r="A4424" s="68" t="s">
        <v>103</v>
      </c>
      <c r="B4424" s="69">
        <v>491172977</v>
      </c>
      <c r="C4424" s="68">
        <v>834509001974</v>
      </c>
      <c r="D4424" s="69" t="s">
        <v>3242</v>
      </c>
      <c r="E4424" s="65">
        <f>IFERROR(VLOOKUP(C4424,Pivot!A:B,2,0),0)</f>
        <v>0</v>
      </c>
      <c r="F4424" s="65">
        <f>IFERROR(VLOOKUP(C4424,Pivot!A:C,3,0),0)</f>
        <v>0</v>
      </c>
    </row>
    <row r="4425" spans="1:6" x14ac:dyDescent="0.25">
      <c r="A4425" s="68" t="s">
        <v>103</v>
      </c>
      <c r="B4425" s="69">
        <v>491172979</v>
      </c>
      <c r="C4425" s="68">
        <v>834509003480</v>
      </c>
      <c r="D4425" s="69" t="s">
        <v>3243</v>
      </c>
      <c r="E4425" s="65">
        <f>IFERROR(VLOOKUP(C4425,Pivot!A:B,2,0),0)</f>
        <v>0</v>
      </c>
      <c r="F4425" s="65">
        <f>IFERROR(VLOOKUP(C4425,Pivot!A:C,3,0),0)</f>
        <v>0</v>
      </c>
    </row>
    <row r="4426" spans="1:6" x14ac:dyDescent="0.25">
      <c r="A4426" s="68" t="s">
        <v>103</v>
      </c>
      <c r="B4426" s="69">
        <v>491172980</v>
      </c>
      <c r="C4426" s="68">
        <v>834509003176</v>
      </c>
      <c r="D4426" s="69" t="s">
        <v>3244</v>
      </c>
      <c r="E4426" s="65">
        <f>IFERROR(VLOOKUP(C4426,Pivot!A:B,2,0),0)</f>
        <v>0</v>
      </c>
      <c r="F4426" s="65">
        <f>IFERROR(VLOOKUP(C4426,Pivot!A:C,3,0),0)</f>
        <v>0</v>
      </c>
    </row>
    <row r="4427" spans="1:6" x14ac:dyDescent="0.25">
      <c r="A4427" s="68" t="s">
        <v>103</v>
      </c>
      <c r="B4427" s="69">
        <v>491172981</v>
      </c>
      <c r="C4427" s="68">
        <v>834509003183</v>
      </c>
      <c r="D4427" s="69" t="s">
        <v>3245</v>
      </c>
      <c r="E4427" s="65">
        <f>IFERROR(VLOOKUP(C4427,Pivot!A:B,2,0),0)</f>
        <v>0</v>
      </c>
      <c r="F4427" s="65">
        <f>IFERROR(VLOOKUP(C4427,Pivot!A:C,3,0),0)</f>
        <v>0</v>
      </c>
    </row>
    <row r="4428" spans="1:6" x14ac:dyDescent="0.25">
      <c r="A4428" s="68" t="s">
        <v>103</v>
      </c>
      <c r="B4428" s="69">
        <v>491172982</v>
      </c>
      <c r="C4428" s="68">
        <v>834509000700</v>
      </c>
      <c r="D4428" s="69" t="s">
        <v>3246</v>
      </c>
      <c r="E4428" s="65">
        <f>IFERROR(VLOOKUP(C4428,Pivot!A:B,2,0),0)</f>
        <v>0</v>
      </c>
      <c r="F4428" s="65">
        <f>IFERROR(VLOOKUP(C4428,Pivot!A:C,3,0),0)</f>
        <v>0</v>
      </c>
    </row>
    <row r="4429" spans="1:6" x14ac:dyDescent="0.25">
      <c r="A4429" s="68" t="s">
        <v>103</v>
      </c>
      <c r="B4429" s="69">
        <v>491172983</v>
      </c>
      <c r="C4429" s="68">
        <v>834509000625</v>
      </c>
      <c r="D4429" s="69" t="s">
        <v>3247</v>
      </c>
      <c r="E4429" s="65">
        <f>IFERROR(VLOOKUP(C4429,Pivot!A:B,2,0),0)</f>
        <v>0</v>
      </c>
      <c r="F4429" s="65">
        <f>IFERROR(VLOOKUP(C4429,Pivot!A:C,3,0),0)</f>
        <v>0</v>
      </c>
    </row>
    <row r="4430" spans="1:6" x14ac:dyDescent="0.25">
      <c r="A4430" s="68" t="s">
        <v>103</v>
      </c>
      <c r="B4430" s="69">
        <v>491172984</v>
      </c>
      <c r="C4430" s="68">
        <v>834509002056</v>
      </c>
      <c r="D4430" s="69" t="s">
        <v>3248</v>
      </c>
      <c r="E4430" s="65">
        <f>IFERROR(VLOOKUP(C4430,Pivot!A:B,2,0),0)</f>
        <v>0</v>
      </c>
      <c r="F4430" s="65">
        <f>IFERROR(VLOOKUP(C4430,Pivot!A:C,3,0),0)</f>
        <v>0</v>
      </c>
    </row>
    <row r="4431" spans="1:6" x14ac:dyDescent="0.25">
      <c r="A4431" s="68" t="s">
        <v>103</v>
      </c>
      <c r="B4431" s="69">
        <v>491172985</v>
      </c>
      <c r="C4431" s="68">
        <v>834509001417</v>
      </c>
      <c r="D4431" s="69" t="s">
        <v>3249</v>
      </c>
      <c r="E4431" s="65">
        <f>IFERROR(VLOOKUP(C4431,Pivot!A:B,2,0),0)</f>
        <v>0</v>
      </c>
      <c r="F4431" s="65">
        <f>IFERROR(VLOOKUP(C4431,Pivot!A:C,3,0),0)</f>
        <v>0</v>
      </c>
    </row>
    <row r="4432" spans="1:6" x14ac:dyDescent="0.25">
      <c r="A4432" s="68" t="s">
        <v>103</v>
      </c>
      <c r="B4432" s="69">
        <v>491172985</v>
      </c>
      <c r="C4432" s="68">
        <v>9781603801317</v>
      </c>
      <c r="D4432" s="69" t="s">
        <v>3249</v>
      </c>
      <c r="E4432" s="65">
        <f>IFERROR(VLOOKUP(C4432,Pivot!A:B,2,0),0)</f>
        <v>0</v>
      </c>
      <c r="F4432" s="65">
        <f>IFERROR(VLOOKUP(C4432,Pivot!A:C,3,0),0)</f>
        <v>0</v>
      </c>
    </row>
    <row r="4433" spans="1:6" x14ac:dyDescent="0.25">
      <c r="A4433" s="68" t="s">
        <v>103</v>
      </c>
      <c r="B4433" s="69">
        <v>491172986</v>
      </c>
      <c r="C4433" s="68">
        <v>834509002063</v>
      </c>
      <c r="D4433" s="69" t="s">
        <v>3250</v>
      </c>
      <c r="E4433" s="65">
        <f>IFERROR(VLOOKUP(C4433,Pivot!A:B,2,0),0)</f>
        <v>0</v>
      </c>
      <c r="F4433" s="65">
        <f>IFERROR(VLOOKUP(C4433,Pivot!A:C,3,0),0)</f>
        <v>0</v>
      </c>
    </row>
    <row r="4434" spans="1:6" x14ac:dyDescent="0.25">
      <c r="A4434" s="68" t="s">
        <v>103</v>
      </c>
      <c r="B4434" s="69">
        <v>491172989</v>
      </c>
      <c r="C4434" s="68">
        <v>834509002964</v>
      </c>
      <c r="D4434" s="69" t="s">
        <v>3251</v>
      </c>
      <c r="E4434" s="65">
        <f>IFERROR(VLOOKUP(C4434,Pivot!A:B,2,0),0)</f>
        <v>0</v>
      </c>
      <c r="F4434" s="65">
        <f>IFERROR(VLOOKUP(C4434,Pivot!A:C,3,0),0)</f>
        <v>0</v>
      </c>
    </row>
    <row r="4435" spans="1:6" x14ac:dyDescent="0.25">
      <c r="A4435" s="68" t="s">
        <v>103</v>
      </c>
      <c r="B4435" s="69">
        <v>491172992</v>
      </c>
      <c r="C4435" s="68">
        <v>834509001028</v>
      </c>
      <c r="D4435" s="69" t="s">
        <v>3252</v>
      </c>
      <c r="E4435" s="65">
        <f>IFERROR(VLOOKUP(C4435,Pivot!A:B,2,0),0)</f>
        <v>0</v>
      </c>
      <c r="F4435" s="65">
        <f>IFERROR(VLOOKUP(C4435,Pivot!A:C,3,0),0)</f>
        <v>0</v>
      </c>
    </row>
    <row r="4436" spans="1:6" x14ac:dyDescent="0.25">
      <c r="A4436" s="68" t="s">
        <v>103</v>
      </c>
      <c r="B4436" s="69">
        <v>491172996</v>
      </c>
      <c r="C4436" s="68">
        <v>834509002933</v>
      </c>
      <c r="D4436" s="69" t="s">
        <v>3253</v>
      </c>
      <c r="E4436" s="65">
        <f>IFERROR(VLOOKUP(C4436,Pivot!A:B,2,0),0)</f>
        <v>0</v>
      </c>
      <c r="F4436" s="65">
        <f>IFERROR(VLOOKUP(C4436,Pivot!A:C,3,0),0)</f>
        <v>0</v>
      </c>
    </row>
    <row r="4437" spans="1:6" x14ac:dyDescent="0.25">
      <c r="A4437" s="68" t="s">
        <v>103</v>
      </c>
      <c r="B4437" s="69">
        <v>491172998</v>
      </c>
      <c r="C4437" s="68">
        <v>834509003282</v>
      </c>
      <c r="D4437" s="69" t="s">
        <v>3254</v>
      </c>
      <c r="E4437" s="65">
        <f>IFERROR(VLOOKUP(C4437,Pivot!A:B,2,0),0)</f>
        <v>0</v>
      </c>
      <c r="F4437" s="65">
        <f>IFERROR(VLOOKUP(C4437,Pivot!A:C,3,0),0)</f>
        <v>0</v>
      </c>
    </row>
    <row r="4438" spans="1:6" x14ac:dyDescent="0.25">
      <c r="A4438" s="68" t="s">
        <v>103</v>
      </c>
      <c r="B4438" s="69">
        <v>491173002</v>
      </c>
      <c r="C4438" s="68">
        <v>746775379230</v>
      </c>
      <c r="D4438" s="69" t="s">
        <v>3255</v>
      </c>
      <c r="E4438" s="65">
        <f>IFERROR(VLOOKUP(C4438,Pivot!A:B,2,0),0)</f>
        <v>0</v>
      </c>
      <c r="F4438" s="65">
        <f>IFERROR(VLOOKUP(C4438,Pivot!A:C,3,0),0)</f>
        <v>0</v>
      </c>
    </row>
    <row r="4439" spans="1:6" x14ac:dyDescent="0.25">
      <c r="A4439" s="68" t="s">
        <v>103</v>
      </c>
      <c r="B4439" s="69">
        <v>491173002</v>
      </c>
      <c r="C4439" s="68">
        <v>887961374230</v>
      </c>
      <c r="D4439" s="69" t="s">
        <v>3255</v>
      </c>
      <c r="E4439" s="65">
        <f>IFERROR(VLOOKUP(C4439,Pivot!A:B,2,0),0)</f>
        <v>0</v>
      </c>
      <c r="F4439" s="65">
        <f>IFERROR(VLOOKUP(C4439,Pivot!A:C,3,0),0)</f>
        <v>0</v>
      </c>
    </row>
    <row r="4440" spans="1:6" x14ac:dyDescent="0.25">
      <c r="A4440" s="68" t="s">
        <v>103</v>
      </c>
      <c r="B4440" s="69">
        <v>491173029</v>
      </c>
      <c r="C4440" s="68">
        <v>47754367720</v>
      </c>
      <c r="D4440" s="69" t="s">
        <v>3256</v>
      </c>
      <c r="E4440" s="65">
        <f>IFERROR(VLOOKUP(C4440,Pivot!A:B,2,0),0)</f>
        <v>0</v>
      </c>
      <c r="F4440" s="65">
        <f>IFERROR(VLOOKUP(C4440,Pivot!A:C,3,0),0)</f>
        <v>0</v>
      </c>
    </row>
    <row r="4441" spans="1:6" x14ac:dyDescent="0.25">
      <c r="A4441" s="68" t="s">
        <v>103</v>
      </c>
      <c r="B4441" s="69">
        <v>491173143</v>
      </c>
      <c r="C4441" s="68">
        <v>5015353861364</v>
      </c>
      <c r="D4441" s="69" t="s">
        <v>3257</v>
      </c>
      <c r="E4441" s="65">
        <f>IFERROR(VLOOKUP(C4441,Pivot!A:B,2,0),0)</f>
        <v>0</v>
      </c>
      <c r="F4441" s="65">
        <f>IFERROR(VLOOKUP(C4441,Pivot!A:C,3,0),0)</f>
        <v>0</v>
      </c>
    </row>
    <row r="4442" spans="1:6" x14ac:dyDescent="0.25">
      <c r="A4442" s="68" t="s">
        <v>103</v>
      </c>
      <c r="B4442" s="69">
        <v>491173144</v>
      </c>
      <c r="C4442" s="68">
        <v>5015353832173</v>
      </c>
      <c r="D4442" s="69" t="s">
        <v>3258</v>
      </c>
      <c r="E4442" s="65">
        <f>IFERROR(VLOOKUP(C4442,Pivot!A:B,2,0),0)</f>
        <v>0</v>
      </c>
      <c r="F4442" s="65">
        <f>IFERROR(VLOOKUP(C4442,Pivot!A:C,3,0),0)</f>
        <v>0</v>
      </c>
    </row>
    <row r="4443" spans="1:6" x14ac:dyDescent="0.25">
      <c r="A4443" s="68" t="s">
        <v>103</v>
      </c>
      <c r="B4443" s="69">
        <v>491173144</v>
      </c>
      <c r="C4443" s="68">
        <v>5015353861371</v>
      </c>
      <c r="D4443" s="69" t="s">
        <v>3258</v>
      </c>
      <c r="E4443" s="65">
        <f>IFERROR(VLOOKUP(C4443,Pivot!A:B,2,0),0)</f>
        <v>0</v>
      </c>
      <c r="F4443" s="65">
        <f>IFERROR(VLOOKUP(C4443,Pivot!A:C,3,0),0)</f>
        <v>0</v>
      </c>
    </row>
    <row r="4444" spans="1:6" x14ac:dyDescent="0.25">
      <c r="A4444" s="68" t="s">
        <v>103</v>
      </c>
      <c r="B4444" s="69">
        <v>491173145</v>
      </c>
      <c r="C4444" s="68">
        <v>5015353832142</v>
      </c>
      <c r="D4444" s="69" t="s">
        <v>3259</v>
      </c>
      <c r="E4444" s="65">
        <f>IFERROR(VLOOKUP(C4444,Pivot!A:B,2,0),0)</f>
        <v>0</v>
      </c>
      <c r="F4444" s="65">
        <f>IFERROR(VLOOKUP(C4444,Pivot!A:C,3,0),0)</f>
        <v>0</v>
      </c>
    </row>
    <row r="4445" spans="1:6" x14ac:dyDescent="0.25">
      <c r="A4445" s="68" t="s">
        <v>103</v>
      </c>
      <c r="B4445" s="69">
        <v>491173145</v>
      </c>
      <c r="C4445" s="68">
        <v>5015353861388</v>
      </c>
      <c r="D4445" s="69" t="s">
        <v>3259</v>
      </c>
      <c r="E4445" s="65">
        <f>IFERROR(VLOOKUP(C4445,Pivot!A:B,2,0),0)</f>
        <v>0</v>
      </c>
      <c r="F4445" s="65">
        <f>IFERROR(VLOOKUP(C4445,Pivot!A:C,3,0),0)</f>
        <v>0</v>
      </c>
    </row>
    <row r="4446" spans="1:6" x14ac:dyDescent="0.25">
      <c r="A4446" s="68" t="s">
        <v>103</v>
      </c>
      <c r="B4446" s="69">
        <v>491173147</v>
      </c>
      <c r="C4446" s="68">
        <v>5015353832203</v>
      </c>
      <c r="D4446" s="69" t="s">
        <v>3260</v>
      </c>
      <c r="E4446" s="65">
        <f>IFERROR(VLOOKUP(C4446,Pivot!A:B,2,0),0)</f>
        <v>0</v>
      </c>
      <c r="F4446" s="65">
        <f>IFERROR(VLOOKUP(C4446,Pivot!A:C,3,0),0)</f>
        <v>0</v>
      </c>
    </row>
    <row r="4447" spans="1:6" x14ac:dyDescent="0.25">
      <c r="A4447" s="68" t="s">
        <v>103</v>
      </c>
      <c r="B4447" s="69">
        <v>491173150</v>
      </c>
      <c r="C4447" s="68">
        <v>5015353854182</v>
      </c>
      <c r="D4447" s="69" t="s">
        <v>3261</v>
      </c>
      <c r="E4447" s="65">
        <f>IFERROR(VLOOKUP(C4447,Pivot!A:B,2,0),0)</f>
        <v>0</v>
      </c>
      <c r="F4447" s="65">
        <f>IFERROR(VLOOKUP(C4447,Pivot!A:C,3,0),0)</f>
        <v>0</v>
      </c>
    </row>
    <row r="4448" spans="1:6" x14ac:dyDescent="0.25">
      <c r="A4448" s="68" t="s">
        <v>103</v>
      </c>
      <c r="B4448" s="69">
        <v>491173150</v>
      </c>
      <c r="C4448" s="68">
        <v>5420019710595</v>
      </c>
      <c r="D4448" s="69" t="s">
        <v>3261</v>
      </c>
      <c r="E4448" s="65">
        <f>IFERROR(VLOOKUP(C4448,Pivot!A:B,2,0),0)</f>
        <v>0</v>
      </c>
      <c r="F4448" s="65">
        <f>IFERROR(VLOOKUP(C4448,Pivot!A:C,3,0),0)</f>
        <v>0</v>
      </c>
    </row>
    <row r="4449" spans="1:6" x14ac:dyDescent="0.25">
      <c r="A4449" s="68" t="s">
        <v>103</v>
      </c>
      <c r="B4449" s="69">
        <v>491173152</v>
      </c>
      <c r="C4449" s="68">
        <v>5015353854168</v>
      </c>
      <c r="D4449" s="69" t="s">
        <v>3262</v>
      </c>
      <c r="E4449" s="65">
        <f>IFERROR(VLOOKUP(C4449,Pivot!A:B,2,0),0)</f>
        <v>0</v>
      </c>
      <c r="F4449" s="65">
        <f>IFERROR(VLOOKUP(C4449,Pivot!A:C,3,0),0)</f>
        <v>0</v>
      </c>
    </row>
    <row r="4450" spans="1:6" x14ac:dyDescent="0.25">
      <c r="A4450" s="68" t="s">
        <v>103</v>
      </c>
      <c r="B4450" s="69">
        <v>491173152</v>
      </c>
      <c r="C4450" s="68">
        <v>5420019704884</v>
      </c>
      <c r="D4450" s="69" t="s">
        <v>3262</v>
      </c>
      <c r="E4450" s="65">
        <f>IFERROR(VLOOKUP(C4450,Pivot!A:B,2,0),0)</f>
        <v>0</v>
      </c>
      <c r="F4450" s="65">
        <f>IFERROR(VLOOKUP(C4450,Pivot!A:C,3,0),0)</f>
        <v>0</v>
      </c>
    </row>
    <row r="4451" spans="1:6" x14ac:dyDescent="0.25">
      <c r="A4451" s="68" t="s">
        <v>103</v>
      </c>
      <c r="B4451" s="69">
        <v>491173155</v>
      </c>
      <c r="C4451" s="68">
        <v>5015353844886</v>
      </c>
      <c r="D4451" s="69" t="s">
        <v>3263</v>
      </c>
      <c r="E4451" s="65">
        <f>IFERROR(VLOOKUP(C4451,Pivot!A:B,2,0),0)</f>
        <v>0</v>
      </c>
      <c r="F4451" s="65">
        <f>IFERROR(VLOOKUP(C4451,Pivot!A:C,3,0),0)</f>
        <v>0</v>
      </c>
    </row>
    <row r="4452" spans="1:6" x14ac:dyDescent="0.25">
      <c r="A4452" s="68" t="s">
        <v>103</v>
      </c>
      <c r="B4452" s="69">
        <v>491173156</v>
      </c>
      <c r="C4452" s="68">
        <v>4893669018341</v>
      </c>
      <c r="D4452" s="69" t="s">
        <v>3264</v>
      </c>
      <c r="E4452" s="65">
        <f>IFERROR(VLOOKUP(C4452,Pivot!A:B,2,0),0)</f>
        <v>0</v>
      </c>
      <c r="F4452" s="65">
        <f>IFERROR(VLOOKUP(C4452,Pivot!A:C,3,0),0)</f>
        <v>0</v>
      </c>
    </row>
    <row r="4453" spans="1:6" x14ac:dyDescent="0.25">
      <c r="A4453" s="68" t="s">
        <v>103</v>
      </c>
      <c r="B4453" s="69">
        <v>491173156</v>
      </c>
      <c r="C4453" s="68">
        <v>491173156</v>
      </c>
      <c r="D4453" s="69" t="s">
        <v>3264</v>
      </c>
      <c r="E4453" s="65">
        <f>IFERROR(VLOOKUP(C4453,Pivot!A:B,2,0),0)</f>
        <v>0</v>
      </c>
      <c r="F4453" s="65">
        <f>IFERROR(VLOOKUP(C4453,Pivot!A:C,3,0),0)</f>
        <v>0</v>
      </c>
    </row>
    <row r="4454" spans="1:6" x14ac:dyDescent="0.25">
      <c r="A4454" s="68" t="s">
        <v>103</v>
      </c>
      <c r="B4454" s="69">
        <v>491173163</v>
      </c>
      <c r="C4454" s="68">
        <v>5015353261799</v>
      </c>
      <c r="D4454" s="69" t="s">
        <v>3265</v>
      </c>
      <c r="E4454" s="65">
        <f>IFERROR(VLOOKUP(C4454,Pivot!A:B,2,0),0)</f>
        <v>0</v>
      </c>
      <c r="F4454" s="65">
        <f>IFERROR(VLOOKUP(C4454,Pivot!A:C,3,0),0)</f>
        <v>0</v>
      </c>
    </row>
    <row r="4455" spans="1:6" x14ac:dyDescent="0.25">
      <c r="A4455" s="68" t="s">
        <v>103</v>
      </c>
      <c r="B4455" s="69">
        <v>491173163</v>
      </c>
      <c r="C4455" s="68">
        <v>5420019709810</v>
      </c>
      <c r="D4455" s="69" t="s">
        <v>3265</v>
      </c>
      <c r="E4455" s="65">
        <f>IFERROR(VLOOKUP(C4455,Pivot!A:B,2,0),0)</f>
        <v>0</v>
      </c>
      <c r="F4455" s="65">
        <f>IFERROR(VLOOKUP(C4455,Pivot!A:C,3,0),0)</f>
        <v>0</v>
      </c>
    </row>
    <row r="4456" spans="1:6" x14ac:dyDescent="0.25">
      <c r="A4456" s="68" t="s">
        <v>103</v>
      </c>
      <c r="B4456" s="69">
        <v>491173164</v>
      </c>
      <c r="C4456" s="68">
        <v>5420019723939</v>
      </c>
      <c r="D4456" s="69" t="s">
        <v>3266</v>
      </c>
      <c r="E4456" s="65">
        <f>IFERROR(VLOOKUP(C4456,Pivot!A:B,2,0),0)</f>
        <v>0</v>
      </c>
      <c r="F4456" s="65">
        <f>IFERROR(VLOOKUP(C4456,Pivot!A:C,3,0),0)</f>
        <v>0</v>
      </c>
    </row>
    <row r="4457" spans="1:6" x14ac:dyDescent="0.25">
      <c r="A4457" s="68" t="s">
        <v>103</v>
      </c>
      <c r="B4457" s="69">
        <v>491173165</v>
      </c>
      <c r="C4457" s="68">
        <v>5420019708844</v>
      </c>
      <c r="D4457" s="69" t="s">
        <v>3267</v>
      </c>
      <c r="E4457" s="65">
        <f>IFERROR(VLOOKUP(C4457,Pivot!A:B,2,0),0)</f>
        <v>0</v>
      </c>
      <c r="F4457" s="65">
        <f>IFERROR(VLOOKUP(C4457,Pivot!A:C,3,0),0)</f>
        <v>0</v>
      </c>
    </row>
    <row r="4458" spans="1:6" x14ac:dyDescent="0.25">
      <c r="A4458" s="68" t="s">
        <v>103</v>
      </c>
      <c r="B4458" s="69">
        <v>491173166</v>
      </c>
      <c r="C4458" s="68">
        <v>5420019708967</v>
      </c>
      <c r="D4458" s="69" t="s">
        <v>3268</v>
      </c>
      <c r="E4458" s="65">
        <f>IFERROR(VLOOKUP(C4458,Pivot!A:B,2,0),0)</f>
        <v>0</v>
      </c>
      <c r="F4458" s="65">
        <f>IFERROR(VLOOKUP(C4458,Pivot!A:C,3,0),0)</f>
        <v>0</v>
      </c>
    </row>
    <row r="4459" spans="1:6" x14ac:dyDescent="0.25">
      <c r="A4459" s="68" t="s">
        <v>103</v>
      </c>
      <c r="B4459" s="69">
        <v>491173168</v>
      </c>
      <c r="C4459" s="68">
        <v>5015353261829</v>
      </c>
      <c r="D4459" s="69" t="s">
        <v>3269</v>
      </c>
      <c r="E4459" s="65">
        <f>IFERROR(VLOOKUP(C4459,Pivot!A:B,2,0),0)</f>
        <v>0</v>
      </c>
      <c r="F4459" s="65">
        <f>IFERROR(VLOOKUP(C4459,Pivot!A:C,3,0),0)</f>
        <v>0</v>
      </c>
    </row>
    <row r="4460" spans="1:6" x14ac:dyDescent="0.25">
      <c r="A4460" s="68" t="s">
        <v>103</v>
      </c>
      <c r="B4460" s="69">
        <v>491173168</v>
      </c>
      <c r="C4460" s="68">
        <v>5420019721799</v>
      </c>
      <c r="D4460" s="69" t="s">
        <v>3269</v>
      </c>
      <c r="E4460" s="65">
        <f>IFERROR(VLOOKUP(C4460,Pivot!A:B,2,0),0)</f>
        <v>0</v>
      </c>
      <c r="F4460" s="65">
        <f>IFERROR(VLOOKUP(C4460,Pivot!A:C,3,0),0)</f>
        <v>0</v>
      </c>
    </row>
    <row r="4461" spans="1:6" x14ac:dyDescent="0.25">
      <c r="A4461" s="68" t="s">
        <v>103</v>
      </c>
      <c r="B4461" s="69">
        <v>491173168</v>
      </c>
      <c r="C4461" s="68">
        <v>5420019721805</v>
      </c>
      <c r="D4461" s="69" t="s">
        <v>3269</v>
      </c>
      <c r="E4461" s="65">
        <f>IFERROR(VLOOKUP(C4461,Pivot!A:B,2,0),0)</f>
        <v>0</v>
      </c>
      <c r="F4461" s="65">
        <f>IFERROR(VLOOKUP(C4461,Pivot!A:C,3,0),0)</f>
        <v>0</v>
      </c>
    </row>
    <row r="4462" spans="1:6" x14ac:dyDescent="0.25">
      <c r="A4462" s="68" t="s">
        <v>103</v>
      </c>
      <c r="B4462" s="69">
        <v>491173168</v>
      </c>
      <c r="C4462" s="68">
        <v>5420019721812</v>
      </c>
      <c r="D4462" s="69" t="s">
        <v>3269</v>
      </c>
      <c r="E4462" s="65">
        <f>IFERROR(VLOOKUP(C4462,Pivot!A:B,2,0),0)</f>
        <v>0</v>
      </c>
      <c r="F4462" s="65">
        <f>IFERROR(VLOOKUP(C4462,Pivot!A:C,3,0),0)</f>
        <v>0</v>
      </c>
    </row>
    <row r="4463" spans="1:6" x14ac:dyDescent="0.25">
      <c r="A4463" s="68" t="s">
        <v>103</v>
      </c>
      <c r="B4463" s="69">
        <v>491173168</v>
      </c>
      <c r="C4463" s="68">
        <v>5420019721829</v>
      </c>
      <c r="D4463" s="69" t="s">
        <v>3269</v>
      </c>
      <c r="E4463" s="65">
        <f>IFERROR(VLOOKUP(C4463,Pivot!A:B,2,0),0)</f>
        <v>0</v>
      </c>
      <c r="F4463" s="65">
        <f>IFERROR(VLOOKUP(C4463,Pivot!A:C,3,0),0)</f>
        <v>0</v>
      </c>
    </row>
    <row r="4464" spans="1:6" x14ac:dyDescent="0.25">
      <c r="A4464" s="68" t="s">
        <v>103</v>
      </c>
      <c r="B4464" s="69">
        <v>491173169</v>
      </c>
      <c r="C4464" s="68">
        <v>5420019718591</v>
      </c>
      <c r="D4464" s="69" t="s">
        <v>3270</v>
      </c>
      <c r="E4464" s="65">
        <f>IFERROR(VLOOKUP(C4464,Pivot!A:B,2,0),0)</f>
        <v>0</v>
      </c>
      <c r="F4464" s="65">
        <f>IFERROR(VLOOKUP(C4464,Pivot!A:C,3,0),0)</f>
        <v>0</v>
      </c>
    </row>
    <row r="4465" spans="1:6" x14ac:dyDescent="0.25">
      <c r="A4465" s="68" t="s">
        <v>103</v>
      </c>
      <c r="B4465" s="69">
        <v>491173169</v>
      </c>
      <c r="C4465" s="68">
        <v>5420019718607</v>
      </c>
      <c r="D4465" s="69" t="s">
        <v>3270</v>
      </c>
      <c r="E4465" s="65">
        <f>IFERROR(VLOOKUP(C4465,Pivot!A:B,2,0),0)</f>
        <v>0</v>
      </c>
      <c r="F4465" s="65">
        <f>IFERROR(VLOOKUP(C4465,Pivot!A:C,3,0),0)</f>
        <v>0</v>
      </c>
    </row>
    <row r="4466" spans="1:6" x14ac:dyDescent="0.25">
      <c r="A4466" s="68" t="s">
        <v>103</v>
      </c>
      <c r="B4466" s="69">
        <v>491173169</v>
      </c>
      <c r="C4466" s="68">
        <v>5420019718614</v>
      </c>
      <c r="D4466" s="69" t="s">
        <v>3270</v>
      </c>
      <c r="E4466" s="65">
        <f>IFERROR(VLOOKUP(C4466,Pivot!A:B,2,0),0)</f>
        <v>0</v>
      </c>
      <c r="F4466" s="65">
        <f>IFERROR(VLOOKUP(C4466,Pivot!A:C,3,0),0)</f>
        <v>0</v>
      </c>
    </row>
    <row r="4467" spans="1:6" x14ac:dyDescent="0.25">
      <c r="A4467" s="68" t="s">
        <v>103</v>
      </c>
      <c r="B4467" s="69">
        <v>491173170</v>
      </c>
      <c r="C4467" s="68">
        <v>5420019729818</v>
      </c>
      <c r="D4467" s="69" t="s">
        <v>3271</v>
      </c>
      <c r="E4467" s="65">
        <f>IFERROR(VLOOKUP(C4467,Pivot!A:B,2,0),0)</f>
        <v>0</v>
      </c>
      <c r="F4467" s="65">
        <f>IFERROR(VLOOKUP(C4467,Pivot!A:C,3,0),0)</f>
        <v>0</v>
      </c>
    </row>
    <row r="4468" spans="1:6" x14ac:dyDescent="0.25">
      <c r="A4468" s="68" t="s">
        <v>103</v>
      </c>
      <c r="B4468" s="69">
        <v>491173170</v>
      </c>
      <c r="C4468" s="68">
        <v>5420019923216</v>
      </c>
      <c r="D4468" s="69" t="s">
        <v>3271</v>
      </c>
      <c r="E4468" s="65">
        <f>IFERROR(VLOOKUP(C4468,Pivot!A:B,2,0),0)</f>
        <v>0</v>
      </c>
      <c r="F4468" s="65">
        <f>IFERROR(VLOOKUP(C4468,Pivot!A:C,3,0),0)</f>
        <v>0</v>
      </c>
    </row>
    <row r="4469" spans="1:6" x14ac:dyDescent="0.25">
      <c r="A4469" s="68" t="s">
        <v>103</v>
      </c>
      <c r="B4469" s="69">
        <v>491173174</v>
      </c>
      <c r="C4469" s="68">
        <v>491173174</v>
      </c>
      <c r="D4469" s="69" t="s">
        <v>3272</v>
      </c>
      <c r="E4469" s="65">
        <f>IFERROR(VLOOKUP(C4469,Pivot!A:B,2,0),0)</f>
        <v>0</v>
      </c>
      <c r="F4469" s="65">
        <f>IFERROR(VLOOKUP(C4469,Pivot!A:C,3,0),0)</f>
        <v>0</v>
      </c>
    </row>
    <row r="4470" spans="1:6" x14ac:dyDescent="0.25">
      <c r="A4470" s="68" t="s">
        <v>103</v>
      </c>
      <c r="B4470" s="69">
        <v>491173174</v>
      </c>
      <c r="C4470" s="68">
        <v>5420019708974</v>
      </c>
      <c r="D4470" s="69" t="s">
        <v>3272</v>
      </c>
      <c r="E4470" s="65">
        <f>IFERROR(VLOOKUP(C4470,Pivot!A:B,2,0),0)</f>
        <v>0</v>
      </c>
      <c r="F4470" s="65">
        <f>IFERROR(VLOOKUP(C4470,Pivot!A:C,3,0),0)</f>
        <v>0</v>
      </c>
    </row>
    <row r="4471" spans="1:6" x14ac:dyDescent="0.25">
      <c r="A4471" s="68" t="s">
        <v>103</v>
      </c>
      <c r="B4471" s="69">
        <v>491173175</v>
      </c>
      <c r="C4471" s="68">
        <v>5015353831534</v>
      </c>
      <c r="D4471" s="69" t="s">
        <v>3273</v>
      </c>
      <c r="E4471" s="65">
        <f>IFERROR(VLOOKUP(C4471,Pivot!A:B,2,0),0)</f>
        <v>0</v>
      </c>
      <c r="F4471" s="65">
        <f>IFERROR(VLOOKUP(C4471,Pivot!A:C,3,0),0)</f>
        <v>0</v>
      </c>
    </row>
    <row r="4472" spans="1:6" x14ac:dyDescent="0.25">
      <c r="A4472" s="68" t="s">
        <v>103</v>
      </c>
      <c r="B4472" s="69">
        <v>491173176</v>
      </c>
      <c r="C4472" s="68">
        <v>5015353831367</v>
      </c>
      <c r="D4472" s="69" t="s">
        <v>3274</v>
      </c>
      <c r="E4472" s="65">
        <f>IFERROR(VLOOKUP(C4472,Pivot!A:B,2,0),0)</f>
        <v>0</v>
      </c>
      <c r="F4472" s="65">
        <f>IFERROR(VLOOKUP(C4472,Pivot!A:C,3,0),0)</f>
        <v>0</v>
      </c>
    </row>
    <row r="4473" spans="1:6" x14ac:dyDescent="0.25">
      <c r="A4473" s="68" t="s">
        <v>103</v>
      </c>
      <c r="B4473" s="69">
        <v>491173187</v>
      </c>
      <c r="C4473" s="68">
        <v>491173187</v>
      </c>
      <c r="D4473" s="69" t="s">
        <v>3275</v>
      </c>
      <c r="E4473" s="65">
        <f>IFERROR(VLOOKUP(C4473,Pivot!A:B,2,0),0)</f>
        <v>0</v>
      </c>
      <c r="F4473" s="65">
        <f>IFERROR(VLOOKUP(C4473,Pivot!A:C,3,0),0)</f>
        <v>0</v>
      </c>
    </row>
    <row r="4474" spans="1:6" x14ac:dyDescent="0.25">
      <c r="A4474" s="68" t="s">
        <v>103</v>
      </c>
      <c r="B4474" s="69">
        <v>491173187</v>
      </c>
      <c r="C4474" s="68">
        <v>5420019720501</v>
      </c>
      <c r="D4474" s="69" t="s">
        <v>3275</v>
      </c>
      <c r="E4474" s="65">
        <f>IFERROR(VLOOKUP(C4474,Pivot!A:B,2,0),0)</f>
        <v>0</v>
      </c>
      <c r="F4474" s="65">
        <f>IFERROR(VLOOKUP(C4474,Pivot!A:C,3,0),0)</f>
        <v>0</v>
      </c>
    </row>
    <row r="4475" spans="1:6" x14ac:dyDescent="0.25">
      <c r="A4475" s="68" t="s">
        <v>103</v>
      </c>
      <c r="B4475" s="69">
        <v>491173187</v>
      </c>
      <c r="C4475" s="68">
        <v>5420019720792</v>
      </c>
      <c r="D4475" s="69" t="s">
        <v>3275</v>
      </c>
      <c r="E4475" s="65">
        <f>IFERROR(VLOOKUP(C4475,Pivot!A:B,2,0),0)</f>
        <v>0</v>
      </c>
      <c r="F4475" s="65">
        <f>IFERROR(VLOOKUP(C4475,Pivot!A:C,3,0),0)</f>
        <v>0</v>
      </c>
    </row>
    <row r="4476" spans="1:6" x14ac:dyDescent="0.25">
      <c r="A4476" s="68" t="s">
        <v>103</v>
      </c>
      <c r="B4476" s="69">
        <v>491173187</v>
      </c>
      <c r="C4476" s="68">
        <v>5420019720808</v>
      </c>
      <c r="D4476" s="69" t="s">
        <v>3275</v>
      </c>
      <c r="E4476" s="65">
        <f>IFERROR(VLOOKUP(C4476,Pivot!A:B,2,0),0)</f>
        <v>0</v>
      </c>
      <c r="F4476" s="65">
        <f>IFERROR(VLOOKUP(C4476,Pivot!A:C,3,0),0)</f>
        <v>0</v>
      </c>
    </row>
    <row r="4477" spans="1:6" x14ac:dyDescent="0.25">
      <c r="A4477" s="68" t="s">
        <v>103</v>
      </c>
      <c r="B4477" s="69">
        <v>491173187</v>
      </c>
      <c r="C4477" s="68">
        <v>5420019720815</v>
      </c>
      <c r="D4477" s="69" t="s">
        <v>3275</v>
      </c>
      <c r="E4477" s="65">
        <f>IFERROR(VLOOKUP(C4477,Pivot!A:B,2,0),0)</f>
        <v>0</v>
      </c>
      <c r="F4477" s="65">
        <f>IFERROR(VLOOKUP(C4477,Pivot!A:C,3,0),0)</f>
        <v>0</v>
      </c>
    </row>
    <row r="4478" spans="1:6" x14ac:dyDescent="0.25">
      <c r="A4478" s="68" t="s">
        <v>103</v>
      </c>
      <c r="B4478" s="69">
        <v>491173204</v>
      </c>
      <c r="C4478" s="68">
        <v>5420019719192</v>
      </c>
      <c r="D4478" s="69" t="s">
        <v>3276</v>
      </c>
      <c r="E4478" s="65">
        <f>IFERROR(VLOOKUP(C4478,Pivot!A:B,2,0),0)</f>
        <v>0</v>
      </c>
      <c r="F4478" s="65">
        <f>IFERROR(VLOOKUP(C4478,Pivot!A:C,3,0),0)</f>
        <v>0</v>
      </c>
    </row>
    <row r="4479" spans="1:6" x14ac:dyDescent="0.25">
      <c r="A4479" s="68" t="s">
        <v>103</v>
      </c>
      <c r="B4479" s="69">
        <v>491173207</v>
      </c>
      <c r="C4479" s="68">
        <v>5420019270723</v>
      </c>
      <c r="D4479" s="69" t="s">
        <v>3277</v>
      </c>
      <c r="E4479" s="65">
        <f>IFERROR(VLOOKUP(C4479,Pivot!A:B,2,0),0)</f>
        <v>0</v>
      </c>
      <c r="F4479" s="65">
        <f>IFERROR(VLOOKUP(C4479,Pivot!A:C,3,0),0)</f>
        <v>0</v>
      </c>
    </row>
    <row r="4480" spans="1:6" x14ac:dyDescent="0.25">
      <c r="A4480" s="68" t="s">
        <v>103</v>
      </c>
      <c r="B4480" s="69">
        <v>491173207</v>
      </c>
      <c r="C4480" s="68">
        <v>5420019720716</v>
      </c>
      <c r="D4480" s="69" t="s">
        <v>3277</v>
      </c>
      <c r="E4480" s="65">
        <f>IFERROR(VLOOKUP(C4480,Pivot!A:B,2,0),0)</f>
        <v>0</v>
      </c>
      <c r="F4480" s="65">
        <f>IFERROR(VLOOKUP(C4480,Pivot!A:C,3,0),0)</f>
        <v>0</v>
      </c>
    </row>
    <row r="4481" spans="1:6" x14ac:dyDescent="0.25">
      <c r="A4481" s="68" t="s">
        <v>103</v>
      </c>
      <c r="B4481" s="69">
        <v>491173207</v>
      </c>
      <c r="C4481" s="68">
        <v>5420019720730</v>
      </c>
      <c r="D4481" s="69" t="s">
        <v>3277</v>
      </c>
      <c r="E4481" s="65">
        <f>IFERROR(VLOOKUP(C4481,Pivot!A:B,2,0),0)</f>
        <v>0</v>
      </c>
      <c r="F4481" s="65">
        <f>IFERROR(VLOOKUP(C4481,Pivot!A:C,3,0),0)</f>
        <v>0</v>
      </c>
    </row>
    <row r="4482" spans="1:6" x14ac:dyDescent="0.25">
      <c r="A4482" s="68" t="s">
        <v>103</v>
      </c>
      <c r="B4482" s="69">
        <v>491173208</v>
      </c>
      <c r="C4482" s="68">
        <v>491173208</v>
      </c>
      <c r="D4482" s="69" t="s">
        <v>3278</v>
      </c>
      <c r="E4482" s="65">
        <f>IFERROR(VLOOKUP(C4482,Pivot!A:B,2,0),0)</f>
        <v>0</v>
      </c>
      <c r="F4482" s="65">
        <f>IFERROR(VLOOKUP(C4482,Pivot!A:C,3,0),0)</f>
        <v>0</v>
      </c>
    </row>
    <row r="4483" spans="1:6" x14ac:dyDescent="0.25">
      <c r="A4483" s="68" t="s">
        <v>103</v>
      </c>
      <c r="B4483" s="69">
        <v>491173208</v>
      </c>
      <c r="C4483" s="68">
        <v>5420019720655</v>
      </c>
      <c r="D4483" s="69" t="s">
        <v>3278</v>
      </c>
      <c r="E4483" s="65">
        <f>IFERROR(VLOOKUP(C4483,Pivot!A:B,2,0),0)</f>
        <v>0</v>
      </c>
      <c r="F4483" s="65">
        <f>IFERROR(VLOOKUP(C4483,Pivot!A:C,3,0),0)</f>
        <v>0</v>
      </c>
    </row>
    <row r="4484" spans="1:6" x14ac:dyDescent="0.25">
      <c r="A4484" s="68" t="s">
        <v>103</v>
      </c>
      <c r="B4484" s="69">
        <v>491173208</v>
      </c>
      <c r="C4484" s="68">
        <v>5420019720662</v>
      </c>
      <c r="D4484" s="69" t="s">
        <v>3278</v>
      </c>
      <c r="E4484" s="65">
        <f>IFERROR(VLOOKUP(C4484,Pivot!A:B,2,0),0)</f>
        <v>0</v>
      </c>
      <c r="F4484" s="65">
        <f>IFERROR(VLOOKUP(C4484,Pivot!A:C,3,0),0)</f>
        <v>0</v>
      </c>
    </row>
    <row r="4485" spans="1:6" x14ac:dyDescent="0.25">
      <c r="A4485" s="68" t="s">
        <v>103</v>
      </c>
      <c r="B4485" s="69">
        <v>491173209</v>
      </c>
      <c r="C4485" s="68">
        <v>491173209</v>
      </c>
      <c r="D4485" s="69" t="s">
        <v>3279</v>
      </c>
      <c r="E4485" s="65">
        <f>IFERROR(VLOOKUP(C4485,Pivot!A:B,2,0),0)</f>
        <v>0</v>
      </c>
      <c r="F4485" s="65">
        <f>IFERROR(VLOOKUP(C4485,Pivot!A:C,3,0),0)</f>
        <v>0</v>
      </c>
    </row>
    <row r="4486" spans="1:6" x14ac:dyDescent="0.25">
      <c r="A4486" s="68" t="s">
        <v>103</v>
      </c>
      <c r="B4486" s="69">
        <v>491173209</v>
      </c>
      <c r="C4486" s="68">
        <v>5420019720747</v>
      </c>
      <c r="D4486" s="69" t="s">
        <v>3279</v>
      </c>
      <c r="E4486" s="65">
        <f>IFERROR(VLOOKUP(C4486,Pivot!A:B,2,0),0)</f>
        <v>0</v>
      </c>
      <c r="F4486" s="65">
        <f>IFERROR(VLOOKUP(C4486,Pivot!A:C,3,0),0)</f>
        <v>0</v>
      </c>
    </row>
    <row r="4487" spans="1:6" x14ac:dyDescent="0.25">
      <c r="A4487" s="68" t="s">
        <v>103</v>
      </c>
      <c r="B4487" s="69">
        <v>491173209</v>
      </c>
      <c r="C4487" s="68">
        <v>5420019720754</v>
      </c>
      <c r="D4487" s="69" t="s">
        <v>3279</v>
      </c>
      <c r="E4487" s="65">
        <f>IFERROR(VLOOKUP(C4487,Pivot!A:B,2,0),0)</f>
        <v>0</v>
      </c>
      <c r="F4487" s="65">
        <f>IFERROR(VLOOKUP(C4487,Pivot!A:C,3,0),0)</f>
        <v>0</v>
      </c>
    </row>
    <row r="4488" spans="1:6" x14ac:dyDescent="0.25">
      <c r="A4488" s="68" t="s">
        <v>103</v>
      </c>
      <c r="B4488" s="69">
        <v>491173209</v>
      </c>
      <c r="C4488" s="68">
        <v>5420019720761</v>
      </c>
      <c r="D4488" s="69" t="s">
        <v>3279</v>
      </c>
      <c r="E4488" s="65">
        <f>IFERROR(VLOOKUP(C4488,Pivot!A:B,2,0),0)</f>
        <v>0</v>
      </c>
      <c r="F4488" s="65">
        <f>IFERROR(VLOOKUP(C4488,Pivot!A:C,3,0),0)</f>
        <v>0</v>
      </c>
    </row>
    <row r="4489" spans="1:6" x14ac:dyDescent="0.25">
      <c r="A4489" s="68" t="s">
        <v>103</v>
      </c>
      <c r="B4489" s="69">
        <v>491173214</v>
      </c>
      <c r="C4489" s="68">
        <v>44327211053</v>
      </c>
      <c r="D4489" s="69" t="s">
        <v>3280</v>
      </c>
      <c r="E4489" s="65">
        <f>IFERROR(VLOOKUP(C4489,Pivot!A:B,2,0),0)</f>
        <v>0</v>
      </c>
      <c r="F4489" s="65">
        <f>IFERROR(VLOOKUP(C4489,Pivot!A:C,3,0),0)</f>
        <v>0</v>
      </c>
    </row>
    <row r="4490" spans="1:6" x14ac:dyDescent="0.25">
      <c r="A4490" s="68" t="s">
        <v>103</v>
      </c>
      <c r="B4490" s="69">
        <v>491173214</v>
      </c>
      <c r="C4490" s="68">
        <v>44327216010</v>
      </c>
      <c r="D4490" s="69" t="s">
        <v>3280</v>
      </c>
      <c r="E4490" s="65">
        <f>IFERROR(VLOOKUP(C4490,Pivot!A:B,2,0),0)</f>
        <v>0</v>
      </c>
      <c r="F4490" s="65">
        <f>IFERROR(VLOOKUP(C4490,Pivot!A:C,3,0),0)</f>
        <v>0</v>
      </c>
    </row>
    <row r="4491" spans="1:6" x14ac:dyDescent="0.25">
      <c r="A4491" s="68" t="s">
        <v>103</v>
      </c>
      <c r="B4491" s="69">
        <v>491173214</v>
      </c>
      <c r="C4491" s="68">
        <v>5015353853048</v>
      </c>
      <c r="D4491" s="69" t="s">
        <v>3280</v>
      </c>
      <c r="E4491" s="65">
        <f>IFERROR(VLOOKUP(C4491,Pivot!A:B,2,0),0)</f>
        <v>0</v>
      </c>
      <c r="F4491" s="65">
        <f>IFERROR(VLOOKUP(C4491,Pivot!A:C,3,0),0)</f>
        <v>0</v>
      </c>
    </row>
    <row r="4492" spans="1:6" x14ac:dyDescent="0.25">
      <c r="A4492" s="68" t="s">
        <v>103</v>
      </c>
      <c r="B4492" s="69">
        <v>491173218</v>
      </c>
      <c r="C4492" s="68">
        <v>5015353844909</v>
      </c>
      <c r="D4492" s="69" t="s">
        <v>3281</v>
      </c>
      <c r="E4492" s="65">
        <f>IFERROR(VLOOKUP(C4492,Pivot!A:B,2,0),0)</f>
        <v>0</v>
      </c>
      <c r="F4492" s="65">
        <f>IFERROR(VLOOKUP(C4492,Pivot!A:C,3,0),0)</f>
        <v>0</v>
      </c>
    </row>
    <row r="4493" spans="1:6" x14ac:dyDescent="0.25">
      <c r="A4493" s="68" t="s">
        <v>103</v>
      </c>
      <c r="B4493" s="69">
        <v>491173219</v>
      </c>
      <c r="C4493" s="68">
        <v>5015353844893</v>
      </c>
      <c r="D4493" s="69" t="s">
        <v>3282</v>
      </c>
      <c r="E4493" s="65">
        <f>IFERROR(VLOOKUP(C4493,Pivot!A:B,2,0),0)</f>
        <v>0</v>
      </c>
      <c r="F4493" s="65">
        <f>IFERROR(VLOOKUP(C4493,Pivot!A:C,3,0),0)</f>
        <v>0</v>
      </c>
    </row>
    <row r="4494" spans="1:6" x14ac:dyDescent="0.25">
      <c r="A4494" s="68" t="s">
        <v>103</v>
      </c>
      <c r="B4494" s="69">
        <v>491173220</v>
      </c>
      <c r="C4494" s="68">
        <v>5015353187396</v>
      </c>
      <c r="D4494" s="69" t="s">
        <v>3283</v>
      </c>
      <c r="E4494" s="65">
        <f>IFERROR(VLOOKUP(C4494,Pivot!A:B,2,0),0)</f>
        <v>0</v>
      </c>
      <c r="F4494" s="65">
        <f>IFERROR(VLOOKUP(C4494,Pivot!A:C,3,0),0)</f>
        <v>0</v>
      </c>
    </row>
    <row r="4495" spans="1:6" x14ac:dyDescent="0.25">
      <c r="A4495" s="68" t="s">
        <v>103</v>
      </c>
      <c r="B4495" s="69">
        <v>491173220</v>
      </c>
      <c r="C4495" s="68">
        <v>5015353844916</v>
      </c>
      <c r="D4495" s="69" t="s">
        <v>3283</v>
      </c>
      <c r="E4495" s="65">
        <f>IFERROR(VLOOKUP(C4495,Pivot!A:B,2,0),0)</f>
        <v>0</v>
      </c>
      <c r="F4495" s="65">
        <f>IFERROR(VLOOKUP(C4495,Pivot!A:C,3,0),0)</f>
        <v>0</v>
      </c>
    </row>
    <row r="4496" spans="1:6" x14ac:dyDescent="0.25">
      <c r="A4496" s="68" t="s">
        <v>103</v>
      </c>
      <c r="B4496" s="69">
        <v>491173221</v>
      </c>
      <c r="C4496" s="68">
        <v>5015353844923</v>
      </c>
      <c r="D4496" s="69" t="s">
        <v>3284</v>
      </c>
      <c r="E4496" s="65">
        <f>IFERROR(VLOOKUP(C4496,Pivot!A:B,2,0),0)</f>
        <v>0</v>
      </c>
      <c r="F4496" s="65">
        <f>IFERROR(VLOOKUP(C4496,Pivot!A:C,3,0),0)</f>
        <v>0</v>
      </c>
    </row>
    <row r="4497" spans="1:6" x14ac:dyDescent="0.25">
      <c r="A4497" s="68" t="s">
        <v>103</v>
      </c>
      <c r="B4497" s="69">
        <v>491173222</v>
      </c>
      <c r="C4497" s="68">
        <v>5015353844947</v>
      </c>
      <c r="D4497" s="69" t="s">
        <v>3285</v>
      </c>
      <c r="E4497" s="65">
        <f>IFERROR(VLOOKUP(C4497,Pivot!A:B,2,0),0)</f>
        <v>0</v>
      </c>
      <c r="F4497" s="65">
        <f>IFERROR(VLOOKUP(C4497,Pivot!A:C,3,0),0)</f>
        <v>0</v>
      </c>
    </row>
    <row r="4498" spans="1:6" x14ac:dyDescent="0.25">
      <c r="A4498" s="68" t="s">
        <v>103</v>
      </c>
      <c r="B4498" s="69">
        <v>491173223</v>
      </c>
      <c r="C4498" s="68">
        <v>5015353844954</v>
      </c>
      <c r="D4498" s="69" t="s">
        <v>3286</v>
      </c>
      <c r="E4498" s="65">
        <f>IFERROR(VLOOKUP(C4498,Pivot!A:B,2,0),0)</f>
        <v>0</v>
      </c>
      <c r="F4498" s="65">
        <f>IFERROR(VLOOKUP(C4498,Pivot!A:C,3,0),0)</f>
        <v>0</v>
      </c>
    </row>
    <row r="4499" spans="1:6" x14ac:dyDescent="0.25">
      <c r="A4499" s="68" t="s">
        <v>103</v>
      </c>
      <c r="B4499" s="69">
        <v>491173224</v>
      </c>
      <c r="C4499" s="68">
        <v>5015353187389</v>
      </c>
      <c r="D4499" s="69" t="s">
        <v>3287</v>
      </c>
      <c r="E4499" s="65">
        <f>IFERROR(VLOOKUP(C4499,Pivot!A:B,2,0),0)</f>
        <v>0</v>
      </c>
      <c r="F4499" s="65">
        <f>IFERROR(VLOOKUP(C4499,Pivot!A:C,3,0),0)</f>
        <v>0</v>
      </c>
    </row>
    <row r="4500" spans="1:6" x14ac:dyDescent="0.25">
      <c r="A4500" s="68" t="s">
        <v>103</v>
      </c>
      <c r="B4500" s="69">
        <v>491173224</v>
      </c>
      <c r="C4500" s="68">
        <v>5015353844930</v>
      </c>
      <c r="D4500" s="69" t="s">
        <v>3287</v>
      </c>
      <c r="E4500" s="65">
        <f>IFERROR(VLOOKUP(C4500,Pivot!A:B,2,0),0)</f>
        <v>0</v>
      </c>
      <c r="F4500" s="65">
        <f>IFERROR(VLOOKUP(C4500,Pivot!A:C,3,0),0)</f>
        <v>0</v>
      </c>
    </row>
    <row r="4501" spans="1:6" x14ac:dyDescent="0.25">
      <c r="A4501" s="68" t="s">
        <v>103</v>
      </c>
      <c r="B4501" s="69">
        <v>491173225</v>
      </c>
      <c r="C4501" s="68">
        <v>491173225</v>
      </c>
      <c r="D4501" s="69" t="s">
        <v>3288</v>
      </c>
      <c r="E4501" s="65">
        <f>IFERROR(VLOOKUP(C4501,Pivot!A:B,2,0),0)</f>
        <v>0</v>
      </c>
      <c r="F4501" s="65">
        <f>IFERROR(VLOOKUP(C4501,Pivot!A:C,3,0),0)</f>
        <v>0</v>
      </c>
    </row>
    <row r="4502" spans="1:6" x14ac:dyDescent="0.25">
      <c r="A4502" s="68" t="s">
        <v>103</v>
      </c>
      <c r="B4502" s="69">
        <v>491173225</v>
      </c>
      <c r="C4502" s="68">
        <v>5060376770155</v>
      </c>
      <c r="D4502" s="69" t="s">
        <v>3288</v>
      </c>
      <c r="E4502" s="65">
        <f>IFERROR(VLOOKUP(C4502,Pivot!A:B,2,0),0)</f>
        <v>0</v>
      </c>
      <c r="F4502" s="65">
        <f>IFERROR(VLOOKUP(C4502,Pivot!A:C,3,0),0)</f>
        <v>0</v>
      </c>
    </row>
    <row r="4503" spans="1:6" x14ac:dyDescent="0.25">
      <c r="A4503" s="68" t="s">
        <v>103</v>
      </c>
      <c r="B4503" s="69">
        <v>491173226</v>
      </c>
      <c r="C4503" s="68">
        <v>491173226</v>
      </c>
      <c r="D4503" s="69" t="s">
        <v>460</v>
      </c>
      <c r="E4503" s="65">
        <f>IFERROR(VLOOKUP(C4503,Pivot!A:B,2,0),0)</f>
        <v>0</v>
      </c>
      <c r="F4503" s="65">
        <f>IFERROR(VLOOKUP(C4503,Pivot!A:C,3,0),0)</f>
        <v>0</v>
      </c>
    </row>
    <row r="4504" spans="1:6" x14ac:dyDescent="0.25">
      <c r="A4504" s="68" t="s">
        <v>103</v>
      </c>
      <c r="B4504" s="69">
        <v>491173226</v>
      </c>
      <c r="C4504" s="68">
        <v>5015353173832</v>
      </c>
      <c r="D4504" s="69" t="s">
        <v>460</v>
      </c>
      <c r="E4504" s="65">
        <f>IFERROR(VLOOKUP(C4504,Pivot!A:B,2,0),0)</f>
        <v>0</v>
      </c>
      <c r="F4504" s="65">
        <f>IFERROR(VLOOKUP(C4504,Pivot!A:C,3,0),0)</f>
        <v>0</v>
      </c>
    </row>
    <row r="4505" spans="1:6" x14ac:dyDescent="0.25">
      <c r="A4505" s="68" t="s">
        <v>103</v>
      </c>
      <c r="B4505" s="69">
        <v>491173226</v>
      </c>
      <c r="C4505" s="68">
        <v>5015353662923</v>
      </c>
      <c r="D4505" s="69" t="s">
        <v>460</v>
      </c>
      <c r="E4505" s="65">
        <f>IFERROR(VLOOKUP(C4505,Pivot!A:B,2,0),0)</f>
        <v>0</v>
      </c>
      <c r="F4505" s="65">
        <f>IFERROR(VLOOKUP(C4505,Pivot!A:C,3,0),0)</f>
        <v>0</v>
      </c>
    </row>
    <row r="4506" spans="1:6" x14ac:dyDescent="0.25">
      <c r="A4506" s="68" t="s">
        <v>103</v>
      </c>
      <c r="B4506" s="69">
        <v>491173226</v>
      </c>
      <c r="C4506" s="68">
        <v>5015353851914</v>
      </c>
      <c r="D4506" s="69" t="s">
        <v>460</v>
      </c>
      <c r="E4506" s="65">
        <f>IFERROR(VLOOKUP(C4506,Pivot!A:B,2,0),0)</f>
        <v>0</v>
      </c>
      <c r="F4506" s="65">
        <f>IFERROR(VLOOKUP(C4506,Pivot!A:C,3,0),0)</f>
        <v>0</v>
      </c>
    </row>
    <row r="4507" spans="1:6" x14ac:dyDescent="0.25">
      <c r="A4507" s="68" t="s">
        <v>103</v>
      </c>
      <c r="B4507" s="69">
        <v>491173226</v>
      </c>
      <c r="C4507" s="68">
        <v>5060376770131</v>
      </c>
      <c r="D4507" s="69" t="s">
        <v>460</v>
      </c>
      <c r="E4507" s="65">
        <f>IFERROR(VLOOKUP(C4507,Pivot!A:B,2,0),0)</f>
        <v>0</v>
      </c>
      <c r="F4507" s="65">
        <f>IFERROR(VLOOKUP(C4507,Pivot!A:C,3,0),0)</f>
        <v>0</v>
      </c>
    </row>
    <row r="4508" spans="1:6" x14ac:dyDescent="0.25">
      <c r="A4508" s="68" t="s">
        <v>103</v>
      </c>
      <c r="B4508" s="69">
        <v>491173226</v>
      </c>
      <c r="C4508" s="68">
        <v>6923744080883</v>
      </c>
      <c r="D4508" s="69" t="s">
        <v>460</v>
      </c>
      <c r="E4508" s="65">
        <f>IFERROR(VLOOKUP(C4508,Pivot!A:B,2,0),0)</f>
        <v>0</v>
      </c>
      <c r="F4508" s="65">
        <f>IFERROR(VLOOKUP(C4508,Pivot!A:C,3,0),0)</f>
        <v>0</v>
      </c>
    </row>
    <row r="4509" spans="1:6" x14ac:dyDescent="0.25">
      <c r="A4509" s="68" t="s">
        <v>103</v>
      </c>
      <c r="B4509" s="69">
        <v>491173230</v>
      </c>
      <c r="C4509" s="68">
        <v>5015353852980</v>
      </c>
      <c r="D4509" s="69" t="s">
        <v>3289</v>
      </c>
      <c r="E4509" s="65">
        <f>IFERROR(VLOOKUP(C4509,Pivot!A:B,2,0),0)</f>
        <v>0</v>
      </c>
      <c r="F4509" s="65">
        <f>IFERROR(VLOOKUP(C4509,Pivot!A:C,3,0),0)</f>
        <v>0</v>
      </c>
    </row>
    <row r="4510" spans="1:6" x14ac:dyDescent="0.25">
      <c r="A4510" s="68" t="s">
        <v>103</v>
      </c>
      <c r="B4510" s="69">
        <v>491173235</v>
      </c>
      <c r="C4510" s="68">
        <v>489516211221</v>
      </c>
      <c r="D4510" s="69" t="s">
        <v>3290</v>
      </c>
      <c r="E4510" s="65">
        <f>IFERROR(VLOOKUP(C4510,Pivot!A:B,2,0),0)</f>
        <v>0</v>
      </c>
      <c r="F4510" s="65">
        <f>IFERROR(VLOOKUP(C4510,Pivot!A:C,3,0),0)</f>
        <v>0</v>
      </c>
    </row>
    <row r="4511" spans="1:6" x14ac:dyDescent="0.25">
      <c r="A4511" s="68" t="s">
        <v>103</v>
      </c>
      <c r="B4511" s="69">
        <v>491173235</v>
      </c>
      <c r="C4511" s="68">
        <v>4895162811221</v>
      </c>
      <c r="D4511" s="69" t="s">
        <v>3290</v>
      </c>
      <c r="E4511" s="65">
        <f>IFERROR(VLOOKUP(C4511,Pivot!A:B,2,0),0)</f>
        <v>0</v>
      </c>
      <c r="F4511" s="65">
        <f>IFERROR(VLOOKUP(C4511,Pivot!A:C,3,0),0)</f>
        <v>0</v>
      </c>
    </row>
    <row r="4512" spans="1:6" x14ac:dyDescent="0.25">
      <c r="A4512" s="68" t="s">
        <v>103</v>
      </c>
      <c r="B4512" s="69">
        <v>491173235</v>
      </c>
      <c r="C4512" s="68">
        <v>5015353845074</v>
      </c>
      <c r="D4512" s="69" t="s">
        <v>3290</v>
      </c>
      <c r="E4512" s="65">
        <f>IFERROR(VLOOKUP(C4512,Pivot!A:B,2,0),0)</f>
        <v>0</v>
      </c>
      <c r="F4512" s="65">
        <f>IFERROR(VLOOKUP(C4512,Pivot!A:C,3,0),0)</f>
        <v>0</v>
      </c>
    </row>
    <row r="4513" spans="1:6" x14ac:dyDescent="0.25">
      <c r="A4513" s="68" t="s">
        <v>103</v>
      </c>
      <c r="B4513" s="69">
        <v>491173236</v>
      </c>
      <c r="C4513" s="68">
        <v>5015353844985</v>
      </c>
      <c r="D4513" s="69" t="s">
        <v>3291</v>
      </c>
      <c r="E4513" s="65">
        <f>IFERROR(VLOOKUP(C4513,Pivot!A:B,2,0),0)</f>
        <v>0</v>
      </c>
      <c r="F4513" s="65">
        <f>IFERROR(VLOOKUP(C4513,Pivot!A:C,3,0),0)</f>
        <v>0</v>
      </c>
    </row>
    <row r="4514" spans="1:6" x14ac:dyDescent="0.25">
      <c r="A4514" s="68" t="s">
        <v>103</v>
      </c>
      <c r="B4514" s="69">
        <v>491173241</v>
      </c>
      <c r="C4514" s="68">
        <v>5015353494968</v>
      </c>
      <c r="D4514" s="69" t="s">
        <v>3292</v>
      </c>
      <c r="E4514" s="65">
        <f>IFERROR(VLOOKUP(C4514,Pivot!A:B,2,0),0)</f>
        <v>0</v>
      </c>
      <c r="F4514" s="65">
        <f>IFERROR(VLOOKUP(C4514,Pivot!A:C,3,0),0)</f>
        <v>0</v>
      </c>
    </row>
    <row r="4515" spans="1:6" x14ac:dyDescent="0.25">
      <c r="A4515" s="68" t="s">
        <v>103</v>
      </c>
      <c r="B4515" s="69">
        <v>491173242</v>
      </c>
      <c r="C4515" s="68">
        <v>5015353494708</v>
      </c>
      <c r="D4515" s="69" t="s">
        <v>3293</v>
      </c>
      <c r="E4515" s="65">
        <f>IFERROR(VLOOKUP(C4515,Pivot!A:B,2,0),0)</f>
        <v>0</v>
      </c>
      <c r="F4515" s="65">
        <f>IFERROR(VLOOKUP(C4515,Pivot!A:C,3,0),0)</f>
        <v>0</v>
      </c>
    </row>
    <row r="4516" spans="1:6" x14ac:dyDescent="0.25">
      <c r="A4516" s="68" t="s">
        <v>103</v>
      </c>
      <c r="B4516" s="69">
        <v>491173244</v>
      </c>
      <c r="C4516" s="68">
        <v>5015353853215</v>
      </c>
      <c r="D4516" s="69" t="s">
        <v>3294</v>
      </c>
      <c r="E4516" s="65">
        <f>IFERROR(VLOOKUP(C4516,Pivot!A:B,2,0),0)</f>
        <v>0</v>
      </c>
      <c r="F4516" s="65">
        <f>IFERROR(VLOOKUP(C4516,Pivot!A:C,3,0),0)</f>
        <v>0</v>
      </c>
    </row>
    <row r="4517" spans="1:6" x14ac:dyDescent="0.25">
      <c r="A4517" s="68" t="s">
        <v>103</v>
      </c>
      <c r="B4517" s="69">
        <v>491173248</v>
      </c>
      <c r="C4517" s="68">
        <v>5015353853239</v>
      </c>
      <c r="D4517" s="69" t="s">
        <v>3295</v>
      </c>
      <c r="E4517" s="65">
        <f>IFERROR(VLOOKUP(C4517,Pivot!A:B,2,0),0)</f>
        <v>0</v>
      </c>
      <c r="F4517" s="65">
        <f>IFERROR(VLOOKUP(C4517,Pivot!A:C,3,0),0)</f>
        <v>0</v>
      </c>
    </row>
    <row r="4518" spans="1:6" x14ac:dyDescent="0.25">
      <c r="A4518" s="68" t="s">
        <v>103</v>
      </c>
      <c r="B4518" s="69">
        <v>491173249</v>
      </c>
      <c r="C4518" s="68">
        <v>5015353853895</v>
      </c>
      <c r="D4518" s="69" t="s">
        <v>3296</v>
      </c>
      <c r="E4518" s="65">
        <f>IFERROR(VLOOKUP(C4518,Pivot!A:B,2,0),0)</f>
        <v>0</v>
      </c>
      <c r="F4518" s="65">
        <f>IFERROR(VLOOKUP(C4518,Pivot!A:C,3,0),0)</f>
        <v>0</v>
      </c>
    </row>
    <row r="4519" spans="1:6" x14ac:dyDescent="0.25">
      <c r="A4519" s="68" t="s">
        <v>103</v>
      </c>
      <c r="B4519" s="69">
        <v>491173250</v>
      </c>
      <c r="C4519" s="68">
        <v>5015353853246</v>
      </c>
      <c r="D4519" s="69" t="s">
        <v>3297</v>
      </c>
      <c r="E4519" s="65">
        <f>IFERROR(VLOOKUP(C4519,Pivot!A:B,2,0),0)</f>
        <v>0</v>
      </c>
      <c r="F4519" s="65">
        <f>IFERROR(VLOOKUP(C4519,Pivot!A:C,3,0),0)</f>
        <v>0</v>
      </c>
    </row>
    <row r="4520" spans="1:6" x14ac:dyDescent="0.25">
      <c r="A4520" s="68" t="s">
        <v>103</v>
      </c>
      <c r="B4520" s="69">
        <v>491173251</v>
      </c>
      <c r="C4520" s="68">
        <v>5015353853635</v>
      </c>
      <c r="D4520" s="69" t="s">
        <v>3298</v>
      </c>
      <c r="E4520" s="65">
        <f>IFERROR(VLOOKUP(C4520,Pivot!A:B,2,0),0)</f>
        <v>0</v>
      </c>
      <c r="F4520" s="65">
        <f>IFERROR(VLOOKUP(C4520,Pivot!A:C,3,0),0)</f>
        <v>0</v>
      </c>
    </row>
    <row r="4521" spans="1:6" x14ac:dyDescent="0.25">
      <c r="A4521" s="68" t="s">
        <v>103</v>
      </c>
      <c r="B4521" s="69">
        <v>491173252</v>
      </c>
      <c r="C4521" s="68">
        <v>5015353853604</v>
      </c>
      <c r="D4521" s="69" t="s">
        <v>3299</v>
      </c>
      <c r="E4521" s="65">
        <f>IFERROR(VLOOKUP(C4521,Pivot!A:B,2,0),0)</f>
        <v>0</v>
      </c>
      <c r="F4521" s="65">
        <f>IFERROR(VLOOKUP(C4521,Pivot!A:C,3,0),0)</f>
        <v>0</v>
      </c>
    </row>
    <row r="4522" spans="1:6" x14ac:dyDescent="0.25">
      <c r="A4522" s="68" t="s">
        <v>103</v>
      </c>
      <c r="B4522" s="69">
        <v>491173254</v>
      </c>
      <c r="C4522" s="68">
        <v>5015353853628</v>
      </c>
      <c r="D4522" s="69" t="s">
        <v>3300</v>
      </c>
      <c r="E4522" s="65">
        <f>IFERROR(VLOOKUP(C4522,Pivot!A:B,2,0),0)</f>
        <v>0</v>
      </c>
      <c r="F4522" s="65">
        <f>IFERROR(VLOOKUP(C4522,Pivot!A:C,3,0),0)</f>
        <v>0</v>
      </c>
    </row>
    <row r="4523" spans="1:6" x14ac:dyDescent="0.25">
      <c r="A4523" s="68" t="s">
        <v>103</v>
      </c>
      <c r="B4523" s="69">
        <v>491173256</v>
      </c>
      <c r="C4523" s="68">
        <v>5015353853130</v>
      </c>
      <c r="D4523" s="69" t="s">
        <v>3301</v>
      </c>
      <c r="E4523" s="65">
        <f>IFERROR(VLOOKUP(C4523,Pivot!A:B,2,0),0)</f>
        <v>0</v>
      </c>
      <c r="F4523" s="65">
        <f>IFERROR(VLOOKUP(C4523,Pivot!A:C,3,0),0)</f>
        <v>0</v>
      </c>
    </row>
    <row r="4524" spans="1:6" x14ac:dyDescent="0.25">
      <c r="A4524" s="68" t="s">
        <v>103</v>
      </c>
      <c r="B4524" s="69">
        <v>491173257</v>
      </c>
      <c r="C4524" s="68">
        <v>5015353853154</v>
      </c>
      <c r="D4524" s="69" t="s">
        <v>3302</v>
      </c>
      <c r="E4524" s="65">
        <f>IFERROR(VLOOKUP(C4524,Pivot!A:B,2,0),0)</f>
        <v>0</v>
      </c>
      <c r="F4524" s="65">
        <f>IFERROR(VLOOKUP(C4524,Pivot!A:C,3,0),0)</f>
        <v>0</v>
      </c>
    </row>
    <row r="4525" spans="1:6" x14ac:dyDescent="0.25">
      <c r="A4525" s="68" t="s">
        <v>103</v>
      </c>
      <c r="B4525" s="69">
        <v>491173258</v>
      </c>
      <c r="C4525" s="68">
        <v>5015353853116</v>
      </c>
      <c r="D4525" s="69" t="s">
        <v>3303</v>
      </c>
      <c r="E4525" s="65">
        <f>IFERROR(VLOOKUP(C4525,Pivot!A:B,2,0),0)</f>
        <v>0</v>
      </c>
      <c r="F4525" s="65">
        <f>IFERROR(VLOOKUP(C4525,Pivot!A:C,3,0),0)</f>
        <v>0</v>
      </c>
    </row>
    <row r="4526" spans="1:6" x14ac:dyDescent="0.25">
      <c r="A4526" s="68" t="s">
        <v>103</v>
      </c>
      <c r="B4526" s="69">
        <v>491173259</v>
      </c>
      <c r="C4526" s="68">
        <v>5015353853161</v>
      </c>
      <c r="D4526" s="69" t="s">
        <v>3304</v>
      </c>
      <c r="E4526" s="65">
        <f>IFERROR(VLOOKUP(C4526,Pivot!A:B,2,0),0)</f>
        <v>0</v>
      </c>
      <c r="F4526" s="65">
        <f>IFERROR(VLOOKUP(C4526,Pivot!A:C,3,0),0)</f>
        <v>0</v>
      </c>
    </row>
    <row r="4527" spans="1:6" x14ac:dyDescent="0.25">
      <c r="A4527" s="68" t="s">
        <v>103</v>
      </c>
      <c r="B4527" s="69">
        <v>491173260</v>
      </c>
      <c r="C4527" s="68">
        <v>5015353853147</v>
      </c>
      <c r="D4527" s="69" t="s">
        <v>3305</v>
      </c>
      <c r="E4527" s="65">
        <f>IFERROR(VLOOKUP(C4527,Pivot!A:B,2,0),0)</f>
        <v>0</v>
      </c>
      <c r="F4527" s="65">
        <f>IFERROR(VLOOKUP(C4527,Pivot!A:C,3,0),0)</f>
        <v>0</v>
      </c>
    </row>
    <row r="4528" spans="1:6" x14ac:dyDescent="0.25">
      <c r="A4528" s="68" t="s">
        <v>103</v>
      </c>
      <c r="B4528" s="69">
        <v>491173261</v>
      </c>
      <c r="C4528" s="68">
        <v>3375700649079</v>
      </c>
      <c r="D4528" s="69" t="s">
        <v>3306</v>
      </c>
      <c r="E4528" s="65">
        <f>IFERROR(VLOOKUP(C4528,Pivot!A:B,2,0),0)</f>
        <v>0</v>
      </c>
      <c r="F4528" s="65">
        <f>IFERROR(VLOOKUP(C4528,Pivot!A:C,3,0),0)</f>
        <v>0</v>
      </c>
    </row>
    <row r="4529" spans="1:6" x14ac:dyDescent="0.25">
      <c r="A4529" s="68" t="s">
        <v>103</v>
      </c>
      <c r="B4529" s="69">
        <v>491173262</v>
      </c>
      <c r="C4529" s="68">
        <v>5420019711035</v>
      </c>
      <c r="D4529" s="69" t="s">
        <v>3307</v>
      </c>
      <c r="E4529" s="65">
        <f>IFERROR(VLOOKUP(C4529,Pivot!A:B,2,0),0)</f>
        <v>0</v>
      </c>
      <c r="F4529" s="65">
        <f>IFERROR(VLOOKUP(C4529,Pivot!A:C,3,0),0)</f>
        <v>0</v>
      </c>
    </row>
    <row r="4530" spans="1:6" x14ac:dyDescent="0.25">
      <c r="A4530" s="68" t="s">
        <v>103</v>
      </c>
      <c r="B4530" s="69">
        <v>491173263</v>
      </c>
      <c r="C4530" s="68">
        <v>3375700653465</v>
      </c>
      <c r="D4530" s="69" t="s">
        <v>3308</v>
      </c>
      <c r="E4530" s="65">
        <f>IFERROR(VLOOKUP(C4530,Pivot!A:B,2,0),0)</f>
        <v>0</v>
      </c>
      <c r="F4530" s="65">
        <f>IFERROR(VLOOKUP(C4530,Pivot!A:C,3,0),0)</f>
        <v>0</v>
      </c>
    </row>
    <row r="4531" spans="1:6" x14ac:dyDescent="0.25">
      <c r="A4531" s="68" t="s">
        <v>103</v>
      </c>
      <c r="B4531" s="69">
        <v>491173266</v>
      </c>
      <c r="C4531" s="68">
        <v>5420019705188</v>
      </c>
      <c r="D4531" s="69" t="s">
        <v>3309</v>
      </c>
      <c r="E4531" s="65">
        <f>IFERROR(VLOOKUP(C4531,Pivot!A:B,2,0),0)</f>
        <v>0</v>
      </c>
      <c r="F4531" s="65">
        <f>IFERROR(VLOOKUP(C4531,Pivot!A:C,3,0),0)</f>
        <v>0</v>
      </c>
    </row>
    <row r="4532" spans="1:6" x14ac:dyDescent="0.25">
      <c r="A4532" s="68" t="s">
        <v>103</v>
      </c>
      <c r="B4532" s="69">
        <v>491173266</v>
      </c>
      <c r="C4532" s="68">
        <v>5420019724851</v>
      </c>
      <c r="D4532" s="69" t="s">
        <v>3309</v>
      </c>
      <c r="E4532" s="65">
        <f>IFERROR(VLOOKUP(C4532,Pivot!A:B,2,0),0)</f>
        <v>0</v>
      </c>
      <c r="F4532" s="65">
        <f>IFERROR(VLOOKUP(C4532,Pivot!A:C,3,0),0)</f>
        <v>0</v>
      </c>
    </row>
    <row r="4533" spans="1:6" x14ac:dyDescent="0.25">
      <c r="A4533" s="68" t="s">
        <v>103</v>
      </c>
      <c r="B4533" s="69">
        <v>491173267</v>
      </c>
      <c r="C4533" s="68">
        <v>5420019708806</v>
      </c>
      <c r="D4533" s="69" t="s">
        <v>3310</v>
      </c>
      <c r="E4533" s="65">
        <f>IFERROR(VLOOKUP(C4533,Pivot!A:B,2,0),0)</f>
        <v>0</v>
      </c>
      <c r="F4533" s="65">
        <f>IFERROR(VLOOKUP(C4533,Pivot!A:C,3,0),0)</f>
        <v>0</v>
      </c>
    </row>
    <row r="4534" spans="1:6" x14ac:dyDescent="0.25">
      <c r="A4534" s="68" t="s">
        <v>103</v>
      </c>
      <c r="B4534" s="69">
        <v>491173268</v>
      </c>
      <c r="C4534" s="68">
        <v>5420019901245</v>
      </c>
      <c r="D4534" s="69" t="s">
        <v>3311</v>
      </c>
      <c r="E4534" s="65">
        <f>IFERROR(VLOOKUP(C4534,Pivot!A:B,2,0),0)</f>
        <v>0</v>
      </c>
      <c r="F4534" s="65">
        <f>IFERROR(VLOOKUP(C4534,Pivot!A:C,3,0),0)</f>
        <v>0</v>
      </c>
    </row>
    <row r="4535" spans="1:6" x14ac:dyDescent="0.25">
      <c r="A4535" s="68" t="s">
        <v>103</v>
      </c>
      <c r="B4535" s="69">
        <v>491173270</v>
      </c>
      <c r="C4535" s="68">
        <v>5420019712353</v>
      </c>
      <c r="D4535" s="69" t="s">
        <v>3312</v>
      </c>
      <c r="E4535" s="65">
        <f>IFERROR(VLOOKUP(C4535,Pivot!A:B,2,0),0)</f>
        <v>0</v>
      </c>
      <c r="F4535" s="65">
        <f>IFERROR(VLOOKUP(C4535,Pivot!A:C,3,0),0)</f>
        <v>0</v>
      </c>
    </row>
    <row r="4536" spans="1:6" x14ac:dyDescent="0.25">
      <c r="A4536" s="68" t="s">
        <v>103</v>
      </c>
      <c r="B4536" s="69">
        <v>491173271</v>
      </c>
      <c r="C4536" s="68">
        <v>5420019904123</v>
      </c>
      <c r="D4536" s="69" t="s">
        <v>3313</v>
      </c>
      <c r="E4536" s="65">
        <f>IFERROR(VLOOKUP(C4536,Pivot!A:B,2,0),0)</f>
        <v>0</v>
      </c>
      <c r="F4536" s="65">
        <f>IFERROR(VLOOKUP(C4536,Pivot!A:C,3,0),0)</f>
        <v>0</v>
      </c>
    </row>
    <row r="4537" spans="1:6" x14ac:dyDescent="0.25">
      <c r="A4537" s="68" t="s">
        <v>103</v>
      </c>
      <c r="B4537" s="69">
        <v>491173272</v>
      </c>
      <c r="C4537" s="68">
        <v>5015353845029</v>
      </c>
      <c r="D4537" s="69" t="s">
        <v>3314</v>
      </c>
      <c r="E4537" s="65">
        <f>IFERROR(VLOOKUP(C4537,Pivot!A:B,2,0),0)</f>
        <v>0</v>
      </c>
      <c r="F4537" s="65">
        <f>IFERROR(VLOOKUP(C4537,Pivot!A:C,3,0),0)</f>
        <v>0</v>
      </c>
    </row>
    <row r="4538" spans="1:6" x14ac:dyDescent="0.25">
      <c r="A4538" s="68" t="s">
        <v>103</v>
      </c>
      <c r="B4538" s="69">
        <v>491173273</v>
      </c>
      <c r="C4538" s="68">
        <v>5015353845036</v>
      </c>
      <c r="D4538" s="69" t="s">
        <v>3315</v>
      </c>
      <c r="E4538" s="65">
        <f>IFERROR(VLOOKUP(C4538,Pivot!A:B,2,0),0)</f>
        <v>0</v>
      </c>
      <c r="F4538" s="65">
        <f>IFERROR(VLOOKUP(C4538,Pivot!A:C,3,0),0)</f>
        <v>0</v>
      </c>
    </row>
    <row r="4539" spans="1:6" x14ac:dyDescent="0.25">
      <c r="A4539" s="68" t="s">
        <v>103</v>
      </c>
      <c r="B4539" s="69">
        <v>491173274</v>
      </c>
      <c r="C4539" s="68">
        <v>5420019902372</v>
      </c>
      <c r="D4539" s="69" t="s">
        <v>3316</v>
      </c>
      <c r="E4539" s="65">
        <f>IFERROR(VLOOKUP(C4539,Pivot!A:B,2,0),0)</f>
        <v>0</v>
      </c>
      <c r="F4539" s="65">
        <f>IFERROR(VLOOKUP(C4539,Pivot!A:C,3,0),0)</f>
        <v>0</v>
      </c>
    </row>
    <row r="4540" spans="1:6" x14ac:dyDescent="0.25">
      <c r="A4540" s="68" t="s">
        <v>103</v>
      </c>
      <c r="B4540" s="69">
        <v>491173275</v>
      </c>
      <c r="C4540" s="68">
        <v>5420019712636</v>
      </c>
      <c r="D4540" s="69" t="s">
        <v>3317</v>
      </c>
      <c r="E4540" s="65">
        <f>IFERROR(VLOOKUP(C4540,Pivot!A:B,2,0),0)</f>
        <v>0</v>
      </c>
      <c r="F4540" s="65">
        <f>IFERROR(VLOOKUP(C4540,Pivot!A:C,3,0),0)</f>
        <v>0</v>
      </c>
    </row>
    <row r="4541" spans="1:6" x14ac:dyDescent="0.25">
      <c r="A4541" s="68" t="s">
        <v>103</v>
      </c>
      <c r="B4541" s="69">
        <v>491173276</v>
      </c>
      <c r="C4541" s="68">
        <v>5420019710403</v>
      </c>
      <c r="D4541" s="69" t="s">
        <v>3318</v>
      </c>
      <c r="E4541" s="65">
        <f>IFERROR(VLOOKUP(C4541,Pivot!A:B,2,0),0)</f>
        <v>0</v>
      </c>
      <c r="F4541" s="65">
        <f>IFERROR(VLOOKUP(C4541,Pivot!A:C,3,0),0)</f>
        <v>0</v>
      </c>
    </row>
    <row r="4542" spans="1:6" x14ac:dyDescent="0.25">
      <c r="A4542" s="68" t="s">
        <v>103</v>
      </c>
      <c r="B4542" s="69">
        <v>491173276</v>
      </c>
      <c r="C4542" s="68">
        <v>5420019736717</v>
      </c>
      <c r="D4542" s="69" t="s">
        <v>3318</v>
      </c>
      <c r="E4542" s="65">
        <f>IFERROR(VLOOKUP(C4542,Pivot!A:B,2,0),0)</f>
        <v>0</v>
      </c>
      <c r="F4542" s="65">
        <f>IFERROR(VLOOKUP(C4542,Pivot!A:C,3,0),0)</f>
        <v>0</v>
      </c>
    </row>
    <row r="4543" spans="1:6" x14ac:dyDescent="0.25">
      <c r="A4543" s="68" t="s">
        <v>103</v>
      </c>
      <c r="B4543" s="69">
        <v>491173286</v>
      </c>
      <c r="C4543" s="68">
        <v>5015353398617</v>
      </c>
      <c r="D4543" s="69" t="s">
        <v>3319</v>
      </c>
      <c r="E4543" s="65">
        <f>IFERROR(VLOOKUP(C4543,Pivot!A:B,2,0),0)</f>
        <v>0</v>
      </c>
      <c r="F4543" s="65">
        <f>IFERROR(VLOOKUP(C4543,Pivot!A:C,3,0),0)</f>
        <v>0</v>
      </c>
    </row>
    <row r="4544" spans="1:6" x14ac:dyDescent="0.25">
      <c r="A4544" s="68" t="s">
        <v>103</v>
      </c>
      <c r="B4544" s="69">
        <v>491173287</v>
      </c>
      <c r="C4544" s="68">
        <v>5015353398655</v>
      </c>
      <c r="D4544" s="69" t="s">
        <v>3320</v>
      </c>
      <c r="E4544" s="65">
        <f>IFERROR(VLOOKUP(C4544,Pivot!A:B,2,0),0)</f>
        <v>0</v>
      </c>
      <c r="F4544" s="65">
        <f>IFERROR(VLOOKUP(C4544,Pivot!A:C,3,0),0)</f>
        <v>0</v>
      </c>
    </row>
    <row r="4545" spans="1:6" x14ac:dyDescent="0.25">
      <c r="A4545" s="68" t="s">
        <v>103</v>
      </c>
      <c r="B4545" s="69">
        <v>491173288</v>
      </c>
      <c r="C4545" s="68">
        <v>5015353398624</v>
      </c>
      <c r="D4545" s="69" t="s">
        <v>3321</v>
      </c>
      <c r="E4545" s="65">
        <f>IFERROR(VLOOKUP(C4545,Pivot!A:B,2,0),0)</f>
        <v>0</v>
      </c>
      <c r="F4545" s="65">
        <f>IFERROR(VLOOKUP(C4545,Pivot!A:C,3,0),0)</f>
        <v>0</v>
      </c>
    </row>
    <row r="4546" spans="1:6" x14ac:dyDescent="0.25">
      <c r="A4546" s="68" t="s">
        <v>103</v>
      </c>
      <c r="B4546" s="69">
        <v>491173291</v>
      </c>
      <c r="C4546" s="68">
        <v>5015353174006</v>
      </c>
      <c r="D4546" s="69" t="s">
        <v>3322</v>
      </c>
      <c r="E4546" s="65">
        <f>IFERROR(VLOOKUP(C4546,Pivot!A:B,2,0),0)</f>
        <v>0</v>
      </c>
      <c r="F4546" s="65">
        <f>IFERROR(VLOOKUP(C4546,Pivot!A:C,3,0),0)</f>
        <v>0</v>
      </c>
    </row>
    <row r="4547" spans="1:6" x14ac:dyDescent="0.25">
      <c r="A4547" s="68" t="s">
        <v>103</v>
      </c>
      <c r="B4547" s="69">
        <v>491173292</v>
      </c>
      <c r="C4547" s="68">
        <v>5015353476421</v>
      </c>
      <c r="D4547" s="69" t="s">
        <v>3323</v>
      </c>
      <c r="E4547" s="65">
        <f>IFERROR(VLOOKUP(C4547,Pivot!A:B,2,0),0)</f>
        <v>0</v>
      </c>
      <c r="F4547" s="65">
        <f>IFERROR(VLOOKUP(C4547,Pivot!A:C,3,0),0)</f>
        <v>0</v>
      </c>
    </row>
    <row r="4548" spans="1:6" x14ac:dyDescent="0.25">
      <c r="A4548" s="68" t="s">
        <v>103</v>
      </c>
      <c r="B4548" s="69">
        <v>491173293</v>
      </c>
      <c r="C4548" s="68">
        <v>5015353476346</v>
      </c>
      <c r="D4548" s="69" t="s">
        <v>3324</v>
      </c>
      <c r="E4548" s="65">
        <f>IFERROR(VLOOKUP(C4548,Pivot!A:B,2,0),0)</f>
        <v>0</v>
      </c>
      <c r="F4548" s="65">
        <f>IFERROR(VLOOKUP(C4548,Pivot!A:C,3,0),0)</f>
        <v>0</v>
      </c>
    </row>
    <row r="4549" spans="1:6" x14ac:dyDescent="0.25">
      <c r="A4549" s="68" t="s">
        <v>103</v>
      </c>
      <c r="B4549" s="69">
        <v>491173294</v>
      </c>
      <c r="C4549" s="68">
        <v>5015353476322</v>
      </c>
      <c r="D4549" s="69" t="s">
        <v>3325</v>
      </c>
      <c r="E4549" s="65">
        <f>IFERROR(VLOOKUP(C4549,Pivot!A:B,2,0),0)</f>
        <v>0</v>
      </c>
      <c r="F4549" s="65">
        <f>IFERROR(VLOOKUP(C4549,Pivot!A:C,3,0),0)</f>
        <v>0</v>
      </c>
    </row>
    <row r="4550" spans="1:6" x14ac:dyDescent="0.25">
      <c r="A4550" s="68" t="s">
        <v>103</v>
      </c>
      <c r="B4550" s="69">
        <v>491173295</v>
      </c>
      <c r="C4550" s="68">
        <v>5015353476339</v>
      </c>
      <c r="D4550" s="69" t="s">
        <v>3326</v>
      </c>
      <c r="E4550" s="65">
        <f>IFERROR(VLOOKUP(C4550,Pivot!A:B,2,0),0)</f>
        <v>0</v>
      </c>
      <c r="F4550" s="65">
        <f>IFERROR(VLOOKUP(C4550,Pivot!A:C,3,0),0)</f>
        <v>0</v>
      </c>
    </row>
    <row r="4551" spans="1:6" x14ac:dyDescent="0.25">
      <c r="A4551" s="68" t="s">
        <v>103</v>
      </c>
      <c r="B4551" s="69">
        <v>491173296</v>
      </c>
      <c r="C4551" s="68">
        <v>5015353398631</v>
      </c>
      <c r="D4551" s="69" t="s">
        <v>3327</v>
      </c>
      <c r="E4551" s="65">
        <f>IFERROR(VLOOKUP(C4551,Pivot!A:B,2,0),0)</f>
        <v>0</v>
      </c>
      <c r="F4551" s="65">
        <f>IFERROR(VLOOKUP(C4551,Pivot!A:C,3,0),0)</f>
        <v>0</v>
      </c>
    </row>
    <row r="4552" spans="1:6" x14ac:dyDescent="0.25">
      <c r="A4552" s="68" t="s">
        <v>103</v>
      </c>
      <c r="B4552" s="69">
        <v>491173298</v>
      </c>
      <c r="C4552" s="68">
        <v>5015353841618</v>
      </c>
      <c r="D4552" s="69" t="s">
        <v>3328</v>
      </c>
      <c r="E4552" s="65">
        <f>IFERROR(VLOOKUP(C4552,Pivot!A:B,2,0),0)</f>
        <v>0</v>
      </c>
      <c r="F4552" s="65">
        <f>IFERROR(VLOOKUP(C4552,Pivot!A:C,3,0),0)</f>
        <v>0</v>
      </c>
    </row>
    <row r="4553" spans="1:6" x14ac:dyDescent="0.25">
      <c r="A4553" s="68" t="s">
        <v>103</v>
      </c>
      <c r="B4553" s="69">
        <v>491173299</v>
      </c>
      <c r="C4553" s="68">
        <v>491173299</v>
      </c>
      <c r="D4553" s="69" t="s">
        <v>3329</v>
      </c>
      <c r="E4553" s="65">
        <f>IFERROR(VLOOKUP(C4553,Pivot!A:B,2,0),0)</f>
        <v>0</v>
      </c>
      <c r="F4553" s="65">
        <f>IFERROR(VLOOKUP(C4553,Pivot!A:C,3,0),0)</f>
        <v>0</v>
      </c>
    </row>
    <row r="4554" spans="1:6" x14ac:dyDescent="0.25">
      <c r="A4554" s="68" t="s">
        <v>103</v>
      </c>
      <c r="B4554" s="69">
        <v>491173299</v>
      </c>
      <c r="C4554" s="68">
        <v>5015353841700</v>
      </c>
      <c r="D4554" s="69" t="s">
        <v>3329</v>
      </c>
      <c r="E4554" s="65">
        <f>IFERROR(VLOOKUP(C4554,Pivot!A:B,2,0),0)</f>
        <v>0</v>
      </c>
      <c r="F4554" s="65">
        <f>IFERROR(VLOOKUP(C4554,Pivot!A:C,3,0),0)</f>
        <v>0</v>
      </c>
    </row>
    <row r="4555" spans="1:6" x14ac:dyDescent="0.25">
      <c r="A4555" s="68" t="s">
        <v>103</v>
      </c>
      <c r="B4555" s="69">
        <v>491173300</v>
      </c>
      <c r="C4555" s="68">
        <v>5015353841595</v>
      </c>
      <c r="D4555" s="69" t="s">
        <v>3330</v>
      </c>
      <c r="E4555" s="65">
        <f>IFERROR(VLOOKUP(C4555,Pivot!A:B,2,0),0)</f>
        <v>0</v>
      </c>
      <c r="F4555" s="65">
        <f>IFERROR(VLOOKUP(C4555,Pivot!A:C,3,0),0)</f>
        <v>0</v>
      </c>
    </row>
    <row r="4556" spans="1:6" x14ac:dyDescent="0.25">
      <c r="A4556" s="68" t="s">
        <v>103</v>
      </c>
      <c r="B4556" s="69">
        <v>491173301</v>
      </c>
      <c r="C4556" s="68">
        <v>5015353841717</v>
      </c>
      <c r="D4556" s="69" t="s">
        <v>3331</v>
      </c>
      <c r="E4556" s="65">
        <f>IFERROR(VLOOKUP(C4556,Pivot!A:B,2,0),0)</f>
        <v>0</v>
      </c>
      <c r="F4556" s="65">
        <f>IFERROR(VLOOKUP(C4556,Pivot!A:C,3,0),0)</f>
        <v>0</v>
      </c>
    </row>
    <row r="4557" spans="1:6" x14ac:dyDescent="0.25">
      <c r="A4557" s="68" t="s">
        <v>103</v>
      </c>
      <c r="B4557" s="69">
        <v>491173302</v>
      </c>
      <c r="C4557" s="68">
        <v>5015353841601</v>
      </c>
      <c r="D4557" s="69" t="s">
        <v>3332</v>
      </c>
      <c r="E4557" s="65">
        <f>IFERROR(VLOOKUP(C4557,Pivot!A:B,2,0),0)</f>
        <v>0</v>
      </c>
      <c r="F4557" s="65">
        <f>IFERROR(VLOOKUP(C4557,Pivot!A:C,3,0),0)</f>
        <v>0</v>
      </c>
    </row>
    <row r="4558" spans="1:6" x14ac:dyDescent="0.25">
      <c r="A4558" s="68" t="s">
        <v>103</v>
      </c>
      <c r="B4558" s="69">
        <v>491173303</v>
      </c>
      <c r="C4558" s="68">
        <v>491173303</v>
      </c>
      <c r="D4558" s="69" t="s">
        <v>3333</v>
      </c>
      <c r="E4558" s="65">
        <f>IFERROR(VLOOKUP(C4558,Pivot!A:B,2,0),0)</f>
        <v>0</v>
      </c>
      <c r="F4558" s="65">
        <f>IFERROR(VLOOKUP(C4558,Pivot!A:C,3,0),0)</f>
        <v>0</v>
      </c>
    </row>
    <row r="4559" spans="1:6" x14ac:dyDescent="0.25">
      <c r="A4559" s="68" t="s">
        <v>103</v>
      </c>
      <c r="B4559" s="69">
        <v>491173303</v>
      </c>
      <c r="C4559" s="68">
        <v>5015353111100</v>
      </c>
      <c r="D4559" s="69" t="s">
        <v>3333</v>
      </c>
      <c r="E4559" s="65">
        <f>IFERROR(VLOOKUP(C4559,Pivot!A:B,2,0),0)</f>
        <v>0</v>
      </c>
      <c r="F4559" s="65">
        <f>IFERROR(VLOOKUP(C4559,Pivot!A:C,3,0),0)</f>
        <v>0</v>
      </c>
    </row>
    <row r="4560" spans="1:6" x14ac:dyDescent="0.25">
      <c r="A4560" s="68" t="s">
        <v>103</v>
      </c>
      <c r="B4560" s="69">
        <v>491173303</v>
      </c>
      <c r="C4560" s="68">
        <v>5015353841526</v>
      </c>
      <c r="D4560" s="69" t="s">
        <v>3333</v>
      </c>
      <c r="E4560" s="65">
        <f>IFERROR(VLOOKUP(C4560,Pivot!A:B,2,0),0)</f>
        <v>0</v>
      </c>
      <c r="F4560" s="65">
        <f>IFERROR(VLOOKUP(C4560,Pivot!A:C,3,0),0)</f>
        <v>0</v>
      </c>
    </row>
    <row r="4561" spans="1:6" x14ac:dyDescent="0.25">
      <c r="A4561" s="68" t="s">
        <v>103</v>
      </c>
      <c r="B4561" s="69">
        <v>491173306</v>
      </c>
      <c r="C4561" s="68">
        <v>5015353841557</v>
      </c>
      <c r="D4561" s="69" t="s">
        <v>3334</v>
      </c>
      <c r="E4561" s="65">
        <f>IFERROR(VLOOKUP(C4561,Pivot!A:B,2,0),0)</f>
        <v>0</v>
      </c>
      <c r="F4561" s="65">
        <f>IFERROR(VLOOKUP(C4561,Pivot!A:C,3,0),0)</f>
        <v>0</v>
      </c>
    </row>
    <row r="4562" spans="1:6" x14ac:dyDescent="0.25">
      <c r="A4562" s="68" t="s">
        <v>103</v>
      </c>
      <c r="B4562" s="69">
        <v>491173307</v>
      </c>
      <c r="C4562" s="68">
        <v>5015353398648</v>
      </c>
      <c r="D4562" s="69" t="s">
        <v>3335</v>
      </c>
      <c r="E4562" s="65">
        <f>IFERROR(VLOOKUP(C4562,Pivot!A:B,2,0),0)</f>
        <v>0</v>
      </c>
      <c r="F4562" s="65">
        <f>IFERROR(VLOOKUP(C4562,Pivot!A:C,3,0),0)</f>
        <v>0</v>
      </c>
    </row>
    <row r="4563" spans="1:6" x14ac:dyDescent="0.25">
      <c r="A4563" s="68" t="s">
        <v>103</v>
      </c>
      <c r="B4563" s="69">
        <v>491173308</v>
      </c>
      <c r="C4563" s="68">
        <v>5015353239903</v>
      </c>
      <c r="D4563" s="69" t="s">
        <v>3336</v>
      </c>
      <c r="E4563" s="65">
        <f>IFERROR(VLOOKUP(C4563,Pivot!A:B,2,0),0)</f>
        <v>0</v>
      </c>
      <c r="F4563" s="65">
        <f>IFERROR(VLOOKUP(C4563,Pivot!A:C,3,0),0)</f>
        <v>0</v>
      </c>
    </row>
    <row r="4564" spans="1:6" x14ac:dyDescent="0.25">
      <c r="A4564" s="68" t="s">
        <v>103</v>
      </c>
      <c r="B4564" s="69">
        <v>491173309</v>
      </c>
      <c r="C4564" s="68">
        <v>5015353841724</v>
      </c>
      <c r="D4564" s="69" t="s">
        <v>3337</v>
      </c>
      <c r="E4564" s="65">
        <f>IFERROR(VLOOKUP(C4564,Pivot!A:B,2,0),0)</f>
        <v>0</v>
      </c>
      <c r="F4564" s="65">
        <f>IFERROR(VLOOKUP(C4564,Pivot!A:C,3,0),0)</f>
        <v>0</v>
      </c>
    </row>
    <row r="4565" spans="1:6" x14ac:dyDescent="0.25">
      <c r="A4565" s="68" t="s">
        <v>103</v>
      </c>
      <c r="B4565" s="69">
        <v>491173310</v>
      </c>
      <c r="C4565" s="68">
        <v>5015353841663</v>
      </c>
      <c r="D4565" s="69" t="s">
        <v>3338</v>
      </c>
      <c r="E4565" s="65">
        <f>IFERROR(VLOOKUP(C4565,Pivot!A:B,2,0),0)</f>
        <v>0</v>
      </c>
      <c r="F4565" s="65">
        <f>IFERROR(VLOOKUP(C4565,Pivot!A:C,3,0),0)</f>
        <v>0</v>
      </c>
    </row>
    <row r="4566" spans="1:6" x14ac:dyDescent="0.25">
      <c r="A4566" s="68" t="s">
        <v>103</v>
      </c>
      <c r="B4566" s="69">
        <v>491173311</v>
      </c>
      <c r="C4566" s="68">
        <v>5015353841656</v>
      </c>
      <c r="D4566" s="69" t="s">
        <v>3339</v>
      </c>
      <c r="E4566" s="65">
        <f>IFERROR(VLOOKUP(C4566,Pivot!A:B,2,0),0)</f>
        <v>0</v>
      </c>
      <c r="F4566" s="65">
        <f>IFERROR(VLOOKUP(C4566,Pivot!A:C,3,0),0)</f>
        <v>0</v>
      </c>
    </row>
    <row r="4567" spans="1:6" x14ac:dyDescent="0.25">
      <c r="A4567" s="68" t="s">
        <v>103</v>
      </c>
      <c r="B4567" s="69">
        <v>491173312</v>
      </c>
      <c r="C4567" s="68">
        <v>5015353841571</v>
      </c>
      <c r="D4567" s="69" t="s">
        <v>3340</v>
      </c>
      <c r="E4567" s="65">
        <f>IFERROR(VLOOKUP(C4567,Pivot!A:B,2,0),0)</f>
        <v>0</v>
      </c>
      <c r="F4567" s="65">
        <f>IFERROR(VLOOKUP(C4567,Pivot!A:C,3,0),0)</f>
        <v>0</v>
      </c>
    </row>
    <row r="4568" spans="1:6" x14ac:dyDescent="0.25">
      <c r="A4568" s="68" t="s">
        <v>103</v>
      </c>
      <c r="B4568" s="69">
        <v>491173313</v>
      </c>
      <c r="C4568" s="68">
        <v>5015353841564</v>
      </c>
      <c r="D4568" s="69" t="s">
        <v>3341</v>
      </c>
      <c r="E4568" s="65">
        <f>IFERROR(VLOOKUP(C4568,Pivot!A:B,2,0),0)</f>
        <v>0</v>
      </c>
      <c r="F4568" s="65">
        <f>IFERROR(VLOOKUP(C4568,Pivot!A:C,3,0),0)</f>
        <v>0</v>
      </c>
    </row>
    <row r="4569" spans="1:6" x14ac:dyDescent="0.25">
      <c r="A4569" s="68" t="s">
        <v>103</v>
      </c>
      <c r="B4569" s="69">
        <v>491173314</v>
      </c>
      <c r="C4569" s="68">
        <v>5015353841670</v>
      </c>
      <c r="D4569" s="69" t="s">
        <v>3342</v>
      </c>
      <c r="E4569" s="65">
        <f>IFERROR(VLOOKUP(C4569,Pivot!A:B,2,0),0)</f>
        <v>0</v>
      </c>
      <c r="F4569" s="65">
        <f>IFERROR(VLOOKUP(C4569,Pivot!A:C,3,0),0)</f>
        <v>0</v>
      </c>
    </row>
    <row r="4570" spans="1:6" x14ac:dyDescent="0.25">
      <c r="A4570" s="68" t="s">
        <v>103</v>
      </c>
      <c r="B4570" s="69">
        <v>491173315</v>
      </c>
      <c r="C4570" s="68">
        <v>5015353841632</v>
      </c>
      <c r="D4570" s="69" t="s">
        <v>3343</v>
      </c>
      <c r="E4570" s="65">
        <f>IFERROR(VLOOKUP(C4570,Pivot!A:B,2,0),0)</f>
        <v>0</v>
      </c>
      <c r="F4570" s="65">
        <f>IFERROR(VLOOKUP(C4570,Pivot!A:C,3,0),0)</f>
        <v>0</v>
      </c>
    </row>
    <row r="4571" spans="1:6" x14ac:dyDescent="0.25">
      <c r="A4571" s="68" t="s">
        <v>103</v>
      </c>
      <c r="B4571" s="69">
        <v>491173316</v>
      </c>
      <c r="C4571" s="68">
        <v>5015353841625</v>
      </c>
      <c r="D4571" s="69" t="s">
        <v>3344</v>
      </c>
      <c r="E4571" s="65">
        <f>IFERROR(VLOOKUP(C4571,Pivot!A:B,2,0),0)</f>
        <v>0</v>
      </c>
      <c r="F4571" s="65">
        <f>IFERROR(VLOOKUP(C4571,Pivot!A:C,3,0),0)</f>
        <v>0</v>
      </c>
    </row>
    <row r="4572" spans="1:6" x14ac:dyDescent="0.25">
      <c r="A4572" s="68" t="s">
        <v>103</v>
      </c>
      <c r="B4572" s="69">
        <v>491173317</v>
      </c>
      <c r="C4572" s="68">
        <v>5015353841588</v>
      </c>
      <c r="D4572" s="69" t="s">
        <v>3345</v>
      </c>
      <c r="E4572" s="65">
        <f>IFERROR(VLOOKUP(C4572,Pivot!A:B,2,0),0)</f>
        <v>0</v>
      </c>
      <c r="F4572" s="65">
        <f>IFERROR(VLOOKUP(C4572,Pivot!A:C,3,0),0)</f>
        <v>0</v>
      </c>
    </row>
    <row r="4573" spans="1:6" x14ac:dyDescent="0.25">
      <c r="A4573" s="68" t="s">
        <v>103</v>
      </c>
      <c r="B4573" s="69">
        <v>491173318</v>
      </c>
      <c r="C4573" s="68">
        <v>5015353841649</v>
      </c>
      <c r="D4573" s="69" t="s">
        <v>3346</v>
      </c>
      <c r="E4573" s="65">
        <f>IFERROR(VLOOKUP(C4573,Pivot!A:B,2,0),0)</f>
        <v>0</v>
      </c>
      <c r="F4573" s="65">
        <f>IFERROR(VLOOKUP(C4573,Pivot!A:C,3,0),0)</f>
        <v>0</v>
      </c>
    </row>
    <row r="4574" spans="1:6" x14ac:dyDescent="0.25">
      <c r="A4574" s="68" t="s">
        <v>103</v>
      </c>
      <c r="B4574" s="69">
        <v>491173319</v>
      </c>
      <c r="C4574" s="68">
        <v>5015353841687</v>
      </c>
      <c r="D4574" s="69" t="s">
        <v>3347</v>
      </c>
      <c r="E4574" s="65">
        <f>IFERROR(VLOOKUP(C4574,Pivot!A:B,2,0),0)</f>
        <v>0</v>
      </c>
      <c r="F4574" s="65">
        <f>IFERROR(VLOOKUP(C4574,Pivot!A:C,3,0),0)</f>
        <v>0</v>
      </c>
    </row>
    <row r="4575" spans="1:6" x14ac:dyDescent="0.25">
      <c r="A4575" s="68" t="s">
        <v>103</v>
      </c>
      <c r="B4575" s="69">
        <v>491173320</v>
      </c>
      <c r="C4575" s="68">
        <v>5015353841694</v>
      </c>
      <c r="D4575" s="69" t="s">
        <v>3348</v>
      </c>
      <c r="E4575" s="65">
        <f>IFERROR(VLOOKUP(C4575,Pivot!A:B,2,0),0)</f>
        <v>0</v>
      </c>
      <c r="F4575" s="65">
        <f>IFERROR(VLOOKUP(C4575,Pivot!A:C,3,0),0)</f>
        <v>0</v>
      </c>
    </row>
    <row r="4576" spans="1:6" x14ac:dyDescent="0.25">
      <c r="A4576" s="68" t="s">
        <v>103</v>
      </c>
      <c r="B4576" s="69">
        <v>491173321</v>
      </c>
      <c r="C4576" s="68">
        <v>5015353841748</v>
      </c>
      <c r="D4576" s="69" t="s">
        <v>3349</v>
      </c>
      <c r="E4576" s="65">
        <f>IFERROR(VLOOKUP(C4576,Pivot!A:B,2,0),0)</f>
        <v>0</v>
      </c>
      <c r="F4576" s="65">
        <f>IFERROR(VLOOKUP(C4576,Pivot!A:C,3,0),0)</f>
        <v>0</v>
      </c>
    </row>
    <row r="4577" spans="1:6" x14ac:dyDescent="0.25">
      <c r="A4577" s="68" t="s">
        <v>103</v>
      </c>
      <c r="B4577" s="69">
        <v>491173322</v>
      </c>
      <c r="C4577" s="68">
        <v>5015353841762</v>
      </c>
      <c r="D4577" s="69" t="s">
        <v>3350</v>
      </c>
      <c r="E4577" s="65">
        <f>IFERROR(VLOOKUP(C4577,Pivot!A:B,2,0),0)</f>
        <v>0</v>
      </c>
      <c r="F4577" s="65">
        <f>IFERROR(VLOOKUP(C4577,Pivot!A:C,3,0),0)</f>
        <v>0</v>
      </c>
    </row>
    <row r="4578" spans="1:6" x14ac:dyDescent="0.25">
      <c r="A4578" s="68" t="s">
        <v>103</v>
      </c>
      <c r="B4578" s="69">
        <v>491173323</v>
      </c>
      <c r="C4578" s="68">
        <v>5015353841755</v>
      </c>
      <c r="D4578" s="69" t="s">
        <v>3351</v>
      </c>
      <c r="E4578" s="65">
        <f>IFERROR(VLOOKUP(C4578,Pivot!A:B,2,0),0)</f>
        <v>0</v>
      </c>
      <c r="F4578" s="65">
        <f>IFERROR(VLOOKUP(C4578,Pivot!A:C,3,0),0)</f>
        <v>0</v>
      </c>
    </row>
    <row r="4579" spans="1:6" x14ac:dyDescent="0.25">
      <c r="A4579" s="68" t="s">
        <v>103</v>
      </c>
      <c r="B4579" s="69">
        <v>491173324</v>
      </c>
      <c r="C4579" s="68">
        <v>5015353841816</v>
      </c>
      <c r="D4579" s="69" t="s">
        <v>3352</v>
      </c>
      <c r="E4579" s="65">
        <f>IFERROR(VLOOKUP(C4579,Pivot!A:B,2,0),0)</f>
        <v>0</v>
      </c>
      <c r="F4579" s="65">
        <f>IFERROR(VLOOKUP(C4579,Pivot!A:C,3,0),0)</f>
        <v>0</v>
      </c>
    </row>
    <row r="4580" spans="1:6" x14ac:dyDescent="0.25">
      <c r="A4580" s="68" t="s">
        <v>103</v>
      </c>
      <c r="B4580" s="69">
        <v>491173325</v>
      </c>
      <c r="C4580" s="68">
        <v>5015353841809</v>
      </c>
      <c r="D4580" s="69" t="s">
        <v>3353</v>
      </c>
      <c r="E4580" s="65">
        <f>IFERROR(VLOOKUP(C4580,Pivot!A:B,2,0),0)</f>
        <v>0</v>
      </c>
      <c r="F4580" s="65">
        <f>IFERROR(VLOOKUP(C4580,Pivot!A:C,3,0),0)</f>
        <v>0</v>
      </c>
    </row>
    <row r="4581" spans="1:6" x14ac:dyDescent="0.25">
      <c r="A4581" s="68" t="s">
        <v>103</v>
      </c>
      <c r="B4581" s="69">
        <v>491173326</v>
      </c>
      <c r="C4581" s="68">
        <v>5015353841786</v>
      </c>
      <c r="D4581" s="69" t="s">
        <v>3354</v>
      </c>
      <c r="E4581" s="65">
        <f>IFERROR(VLOOKUP(C4581,Pivot!A:B,2,0),0)</f>
        <v>0</v>
      </c>
      <c r="F4581" s="65">
        <f>IFERROR(VLOOKUP(C4581,Pivot!A:C,3,0),0)</f>
        <v>0</v>
      </c>
    </row>
    <row r="4582" spans="1:6" x14ac:dyDescent="0.25">
      <c r="A4582" s="68" t="s">
        <v>103</v>
      </c>
      <c r="B4582" s="69">
        <v>491173327</v>
      </c>
      <c r="C4582" s="68">
        <v>5015353841793</v>
      </c>
      <c r="D4582" s="69" t="s">
        <v>3355</v>
      </c>
      <c r="E4582" s="65">
        <f>IFERROR(VLOOKUP(C4582,Pivot!A:B,2,0),0)</f>
        <v>0</v>
      </c>
      <c r="F4582" s="65">
        <f>IFERROR(VLOOKUP(C4582,Pivot!A:C,3,0),0)</f>
        <v>0</v>
      </c>
    </row>
    <row r="4583" spans="1:6" x14ac:dyDescent="0.25">
      <c r="A4583" s="68" t="s">
        <v>103</v>
      </c>
      <c r="B4583" s="69">
        <v>491173328</v>
      </c>
      <c r="C4583" s="68">
        <v>5015353476476</v>
      </c>
      <c r="D4583" s="69" t="s">
        <v>3356</v>
      </c>
      <c r="E4583" s="65">
        <f>IFERROR(VLOOKUP(C4583,Pivot!A:B,2,0),0)</f>
        <v>0</v>
      </c>
      <c r="F4583" s="65">
        <f>IFERROR(VLOOKUP(C4583,Pivot!A:C,3,0),0)</f>
        <v>0</v>
      </c>
    </row>
    <row r="4584" spans="1:6" x14ac:dyDescent="0.25">
      <c r="A4584" s="68" t="s">
        <v>103</v>
      </c>
      <c r="B4584" s="69">
        <v>491173329</v>
      </c>
      <c r="C4584" s="68">
        <v>5015353476506</v>
      </c>
      <c r="D4584" s="69" t="s">
        <v>3357</v>
      </c>
      <c r="E4584" s="65">
        <f>IFERROR(VLOOKUP(C4584,Pivot!A:B,2,0),0)</f>
        <v>0</v>
      </c>
      <c r="F4584" s="65">
        <f>IFERROR(VLOOKUP(C4584,Pivot!A:C,3,0),0)</f>
        <v>0</v>
      </c>
    </row>
    <row r="4585" spans="1:6" x14ac:dyDescent="0.25">
      <c r="A4585" s="68" t="s">
        <v>103</v>
      </c>
      <c r="B4585" s="69">
        <v>491173330</v>
      </c>
      <c r="C4585" s="68">
        <v>5015353476490</v>
      </c>
      <c r="D4585" s="69" t="s">
        <v>3358</v>
      </c>
      <c r="E4585" s="65">
        <f>IFERROR(VLOOKUP(C4585,Pivot!A:B,2,0),0)</f>
        <v>0</v>
      </c>
      <c r="F4585" s="65">
        <f>IFERROR(VLOOKUP(C4585,Pivot!A:C,3,0),0)</f>
        <v>0</v>
      </c>
    </row>
    <row r="4586" spans="1:6" x14ac:dyDescent="0.25">
      <c r="A4586" s="68" t="s">
        <v>103</v>
      </c>
      <c r="B4586" s="69">
        <v>491173331</v>
      </c>
      <c r="C4586" s="68">
        <v>5015353476469</v>
      </c>
      <c r="D4586" s="69" t="s">
        <v>3359</v>
      </c>
      <c r="E4586" s="65">
        <f>IFERROR(VLOOKUP(C4586,Pivot!A:B,2,0),0)</f>
        <v>0</v>
      </c>
      <c r="F4586" s="65">
        <f>IFERROR(VLOOKUP(C4586,Pivot!A:C,3,0),0)</f>
        <v>0</v>
      </c>
    </row>
    <row r="4587" spans="1:6" x14ac:dyDescent="0.25">
      <c r="A4587" s="68" t="s">
        <v>103</v>
      </c>
      <c r="B4587" s="69">
        <v>491173332</v>
      </c>
      <c r="C4587" s="68">
        <v>491173332</v>
      </c>
      <c r="D4587" s="69" t="s">
        <v>3360</v>
      </c>
      <c r="E4587" s="65">
        <f>IFERROR(VLOOKUP(C4587,Pivot!A:B,2,0),0)</f>
        <v>0</v>
      </c>
      <c r="F4587" s="65">
        <f>IFERROR(VLOOKUP(C4587,Pivot!A:C,3,0),0)</f>
        <v>0</v>
      </c>
    </row>
    <row r="4588" spans="1:6" x14ac:dyDescent="0.25">
      <c r="A4588" s="68" t="s">
        <v>103</v>
      </c>
      <c r="B4588" s="69">
        <v>491173332</v>
      </c>
      <c r="C4588" s="68">
        <v>5015353841823</v>
      </c>
      <c r="D4588" s="69" t="s">
        <v>3360</v>
      </c>
      <c r="E4588" s="65">
        <f>IFERROR(VLOOKUP(C4588,Pivot!A:B,2,0),0)</f>
        <v>0</v>
      </c>
      <c r="F4588" s="65">
        <f>IFERROR(VLOOKUP(C4588,Pivot!A:C,3,0),0)</f>
        <v>0</v>
      </c>
    </row>
    <row r="4589" spans="1:6" x14ac:dyDescent="0.25">
      <c r="A4589" s="68" t="s">
        <v>103</v>
      </c>
      <c r="B4589" s="69">
        <v>491173333</v>
      </c>
      <c r="C4589" s="68">
        <v>5015353841847</v>
      </c>
      <c r="D4589" s="69" t="s">
        <v>3361</v>
      </c>
      <c r="E4589" s="65">
        <f>IFERROR(VLOOKUP(C4589,Pivot!A:B,2,0),0)</f>
        <v>0</v>
      </c>
      <c r="F4589" s="65">
        <f>IFERROR(VLOOKUP(C4589,Pivot!A:C,3,0),0)</f>
        <v>0</v>
      </c>
    </row>
    <row r="4590" spans="1:6" x14ac:dyDescent="0.25">
      <c r="A4590" s="68" t="s">
        <v>103</v>
      </c>
      <c r="B4590" s="69">
        <v>491173334</v>
      </c>
      <c r="C4590" s="68">
        <v>5015353841830</v>
      </c>
      <c r="D4590" s="69" t="s">
        <v>3362</v>
      </c>
      <c r="E4590" s="65">
        <f>IFERROR(VLOOKUP(C4590,Pivot!A:B,2,0),0)</f>
        <v>0</v>
      </c>
      <c r="F4590" s="65">
        <f>IFERROR(VLOOKUP(C4590,Pivot!A:C,3,0),0)</f>
        <v>0</v>
      </c>
    </row>
    <row r="4591" spans="1:6" x14ac:dyDescent="0.25">
      <c r="A4591" s="68" t="s">
        <v>103</v>
      </c>
      <c r="B4591" s="69">
        <v>491173335</v>
      </c>
      <c r="C4591" s="68">
        <v>5015353841779</v>
      </c>
      <c r="D4591" s="69" t="s">
        <v>3363</v>
      </c>
      <c r="E4591" s="65">
        <f>IFERROR(VLOOKUP(C4591,Pivot!A:B,2,0),0)</f>
        <v>0</v>
      </c>
      <c r="F4591" s="65">
        <f>IFERROR(VLOOKUP(C4591,Pivot!A:C,3,0),0)</f>
        <v>0</v>
      </c>
    </row>
    <row r="4592" spans="1:6" x14ac:dyDescent="0.25">
      <c r="A4592" s="68" t="s">
        <v>103</v>
      </c>
      <c r="B4592" s="69">
        <v>491173337</v>
      </c>
      <c r="C4592" s="68">
        <v>491173337</v>
      </c>
      <c r="D4592" s="69" t="s">
        <v>712</v>
      </c>
      <c r="E4592" s="65">
        <f>IFERROR(VLOOKUP(C4592,Pivot!A:B,2,0),0)</f>
        <v>0</v>
      </c>
      <c r="F4592" s="65">
        <f>IFERROR(VLOOKUP(C4592,Pivot!A:C,3,0),0)</f>
        <v>0</v>
      </c>
    </row>
    <row r="4593" spans="1:6" x14ac:dyDescent="0.25">
      <c r="A4593" s="68" t="s">
        <v>103</v>
      </c>
      <c r="B4593" s="69">
        <v>491173337</v>
      </c>
      <c r="C4593" s="68">
        <v>5015353476261</v>
      </c>
      <c r="D4593" s="69" t="s">
        <v>712</v>
      </c>
      <c r="E4593" s="65">
        <f>IFERROR(VLOOKUP(C4593,Pivot!A:B,2,0),0)</f>
        <v>0</v>
      </c>
      <c r="F4593" s="65">
        <f>IFERROR(VLOOKUP(C4593,Pivot!A:C,3,0),0)</f>
        <v>0</v>
      </c>
    </row>
    <row r="4594" spans="1:6" x14ac:dyDescent="0.25">
      <c r="A4594" s="68" t="s">
        <v>103</v>
      </c>
      <c r="B4594" s="69">
        <v>491173338</v>
      </c>
      <c r="C4594" s="68">
        <v>5015353476285</v>
      </c>
      <c r="D4594" s="69" t="s">
        <v>3364</v>
      </c>
      <c r="E4594" s="65">
        <f>IFERROR(VLOOKUP(C4594,Pivot!A:B,2,0),0)</f>
        <v>0</v>
      </c>
      <c r="F4594" s="65">
        <f>IFERROR(VLOOKUP(C4594,Pivot!A:C,3,0),0)</f>
        <v>0</v>
      </c>
    </row>
    <row r="4595" spans="1:6" x14ac:dyDescent="0.25">
      <c r="A4595" s="68" t="s">
        <v>103</v>
      </c>
      <c r="B4595" s="69">
        <v>491173339</v>
      </c>
      <c r="C4595" s="68">
        <v>5015353476292</v>
      </c>
      <c r="D4595" s="69" t="s">
        <v>3365</v>
      </c>
      <c r="E4595" s="65">
        <f>IFERROR(VLOOKUP(C4595,Pivot!A:B,2,0),0)</f>
        <v>0</v>
      </c>
      <c r="F4595" s="65">
        <f>IFERROR(VLOOKUP(C4595,Pivot!A:C,3,0),0)</f>
        <v>0</v>
      </c>
    </row>
    <row r="4596" spans="1:6" x14ac:dyDescent="0.25">
      <c r="A4596" s="68" t="s">
        <v>103</v>
      </c>
      <c r="B4596" s="69">
        <v>491173344</v>
      </c>
      <c r="C4596" s="68">
        <v>5015353841953</v>
      </c>
      <c r="D4596" s="69" t="s">
        <v>3366</v>
      </c>
      <c r="E4596" s="65">
        <f>IFERROR(VLOOKUP(C4596,Pivot!A:B,2,0),0)</f>
        <v>0</v>
      </c>
      <c r="F4596" s="65">
        <f>IFERROR(VLOOKUP(C4596,Pivot!A:C,3,0),0)</f>
        <v>0</v>
      </c>
    </row>
    <row r="4597" spans="1:6" x14ac:dyDescent="0.25">
      <c r="A4597" s="68" t="s">
        <v>103</v>
      </c>
      <c r="B4597" s="69">
        <v>491173345</v>
      </c>
      <c r="C4597" s="68">
        <v>5015353842042</v>
      </c>
      <c r="D4597" s="69" t="s">
        <v>3367</v>
      </c>
      <c r="E4597" s="65">
        <f>IFERROR(VLOOKUP(C4597,Pivot!A:B,2,0),0)</f>
        <v>0</v>
      </c>
      <c r="F4597" s="65">
        <f>IFERROR(VLOOKUP(C4597,Pivot!A:C,3,0),0)</f>
        <v>0</v>
      </c>
    </row>
    <row r="4598" spans="1:6" x14ac:dyDescent="0.25">
      <c r="A4598" s="68" t="s">
        <v>103</v>
      </c>
      <c r="B4598" s="69">
        <v>491173346</v>
      </c>
      <c r="C4598" s="68">
        <v>5015353842059</v>
      </c>
      <c r="D4598" s="69" t="s">
        <v>3368</v>
      </c>
      <c r="E4598" s="65">
        <f>IFERROR(VLOOKUP(C4598,Pivot!A:B,2,0),0)</f>
        <v>0</v>
      </c>
      <c r="F4598" s="65">
        <f>IFERROR(VLOOKUP(C4598,Pivot!A:C,3,0),0)</f>
        <v>0</v>
      </c>
    </row>
    <row r="4599" spans="1:6" x14ac:dyDescent="0.25">
      <c r="A4599" s="68" t="s">
        <v>103</v>
      </c>
      <c r="B4599" s="69">
        <v>491173347</v>
      </c>
      <c r="C4599" s="68">
        <v>5015353842035</v>
      </c>
      <c r="D4599" s="69" t="s">
        <v>3369</v>
      </c>
      <c r="E4599" s="65">
        <f>IFERROR(VLOOKUP(C4599,Pivot!A:B,2,0),0)</f>
        <v>0</v>
      </c>
      <c r="F4599" s="65">
        <f>IFERROR(VLOOKUP(C4599,Pivot!A:C,3,0),0)</f>
        <v>0</v>
      </c>
    </row>
    <row r="4600" spans="1:6" x14ac:dyDescent="0.25">
      <c r="A4600" s="68" t="s">
        <v>103</v>
      </c>
      <c r="B4600" s="69">
        <v>491173348</v>
      </c>
      <c r="C4600" s="68">
        <v>5015353842028</v>
      </c>
      <c r="D4600" s="69" t="s">
        <v>3370</v>
      </c>
      <c r="E4600" s="65">
        <f>IFERROR(VLOOKUP(C4600,Pivot!A:B,2,0),0)</f>
        <v>0</v>
      </c>
      <c r="F4600" s="65">
        <f>IFERROR(VLOOKUP(C4600,Pivot!A:C,3,0),0)</f>
        <v>0</v>
      </c>
    </row>
    <row r="4601" spans="1:6" x14ac:dyDescent="0.25">
      <c r="A4601" s="68" t="s">
        <v>103</v>
      </c>
      <c r="B4601" s="69">
        <v>491173349</v>
      </c>
      <c r="C4601" s="68">
        <v>5015353842011</v>
      </c>
      <c r="D4601" s="69" t="s">
        <v>3371</v>
      </c>
      <c r="E4601" s="65">
        <f>IFERROR(VLOOKUP(C4601,Pivot!A:B,2,0),0)</f>
        <v>0</v>
      </c>
      <c r="F4601" s="65">
        <f>IFERROR(VLOOKUP(C4601,Pivot!A:C,3,0),0)</f>
        <v>0</v>
      </c>
    </row>
    <row r="4602" spans="1:6" x14ac:dyDescent="0.25">
      <c r="A4602" s="68" t="s">
        <v>103</v>
      </c>
      <c r="B4602" s="69">
        <v>491173350</v>
      </c>
      <c r="C4602" s="68">
        <v>5015353842066</v>
      </c>
      <c r="D4602" s="69" t="s">
        <v>3372</v>
      </c>
      <c r="E4602" s="65">
        <f>IFERROR(VLOOKUP(C4602,Pivot!A:B,2,0),0)</f>
        <v>0</v>
      </c>
      <c r="F4602" s="65">
        <f>IFERROR(VLOOKUP(C4602,Pivot!A:C,3,0),0)</f>
        <v>0</v>
      </c>
    </row>
    <row r="4603" spans="1:6" x14ac:dyDescent="0.25">
      <c r="A4603" s="68" t="s">
        <v>103</v>
      </c>
      <c r="B4603" s="69">
        <v>491173351</v>
      </c>
      <c r="C4603" s="68">
        <v>5015353841861</v>
      </c>
      <c r="D4603" s="69" t="s">
        <v>3373</v>
      </c>
      <c r="E4603" s="65">
        <f>IFERROR(VLOOKUP(C4603,Pivot!A:B,2,0),0)</f>
        <v>0</v>
      </c>
      <c r="F4603" s="65">
        <f>IFERROR(VLOOKUP(C4603,Pivot!A:C,3,0),0)</f>
        <v>0</v>
      </c>
    </row>
    <row r="4604" spans="1:6" x14ac:dyDescent="0.25">
      <c r="A4604" s="68" t="s">
        <v>103</v>
      </c>
      <c r="B4604" s="69">
        <v>491173352</v>
      </c>
      <c r="C4604" s="68">
        <v>5015353841878</v>
      </c>
      <c r="D4604" s="69" t="s">
        <v>3374</v>
      </c>
      <c r="E4604" s="65">
        <f>IFERROR(VLOOKUP(C4604,Pivot!A:B,2,0),0)</f>
        <v>0</v>
      </c>
      <c r="F4604" s="65">
        <f>IFERROR(VLOOKUP(C4604,Pivot!A:C,3,0),0)</f>
        <v>0</v>
      </c>
    </row>
    <row r="4605" spans="1:6" x14ac:dyDescent="0.25">
      <c r="A4605" s="68" t="s">
        <v>103</v>
      </c>
      <c r="B4605" s="69">
        <v>491173353</v>
      </c>
      <c r="C4605" s="68">
        <v>5015353476308</v>
      </c>
      <c r="D4605" s="69" t="s">
        <v>3375</v>
      </c>
      <c r="E4605" s="65">
        <f>IFERROR(VLOOKUP(C4605,Pivot!A:B,2,0),0)</f>
        <v>0</v>
      </c>
      <c r="F4605" s="65">
        <f>IFERROR(VLOOKUP(C4605,Pivot!A:C,3,0),0)</f>
        <v>0</v>
      </c>
    </row>
    <row r="4606" spans="1:6" x14ac:dyDescent="0.25">
      <c r="A4606" s="68" t="s">
        <v>103</v>
      </c>
      <c r="B4606" s="69">
        <v>491173354</v>
      </c>
      <c r="C4606" s="68">
        <v>5015353476193</v>
      </c>
      <c r="D4606" s="69" t="s">
        <v>3376</v>
      </c>
      <c r="E4606" s="65">
        <f>IFERROR(VLOOKUP(C4606,Pivot!A:B,2,0),0)</f>
        <v>0</v>
      </c>
      <c r="F4606" s="65">
        <f>IFERROR(VLOOKUP(C4606,Pivot!A:C,3,0),0)</f>
        <v>0</v>
      </c>
    </row>
    <row r="4607" spans="1:6" x14ac:dyDescent="0.25">
      <c r="A4607" s="68" t="s">
        <v>103</v>
      </c>
      <c r="B4607" s="69">
        <v>491173355</v>
      </c>
      <c r="C4607" s="68">
        <v>5015353841854</v>
      </c>
      <c r="D4607" s="69" t="s">
        <v>3377</v>
      </c>
      <c r="E4607" s="65">
        <f>IFERROR(VLOOKUP(C4607,Pivot!A:B,2,0),0)</f>
        <v>0</v>
      </c>
      <c r="F4607" s="65">
        <f>IFERROR(VLOOKUP(C4607,Pivot!A:C,3,0),0)</f>
        <v>0</v>
      </c>
    </row>
    <row r="4608" spans="1:6" x14ac:dyDescent="0.25">
      <c r="A4608" s="68" t="s">
        <v>103</v>
      </c>
      <c r="B4608" s="69">
        <v>491173357</v>
      </c>
      <c r="C4608" s="68">
        <v>5015353476230</v>
      </c>
      <c r="D4608" s="69" t="s">
        <v>3378</v>
      </c>
      <c r="E4608" s="65">
        <f>IFERROR(VLOOKUP(C4608,Pivot!A:B,2,0),0)</f>
        <v>0</v>
      </c>
      <c r="F4608" s="65">
        <f>IFERROR(VLOOKUP(C4608,Pivot!A:C,3,0),0)</f>
        <v>0</v>
      </c>
    </row>
    <row r="4609" spans="1:6" x14ac:dyDescent="0.25">
      <c r="A4609" s="68" t="s">
        <v>103</v>
      </c>
      <c r="B4609" s="69">
        <v>491173359</v>
      </c>
      <c r="C4609" s="68">
        <v>5015353841922</v>
      </c>
      <c r="D4609" s="69" t="s">
        <v>3379</v>
      </c>
      <c r="E4609" s="65">
        <f>IFERROR(VLOOKUP(C4609,Pivot!A:B,2,0),0)</f>
        <v>0</v>
      </c>
      <c r="F4609" s="65">
        <f>IFERROR(VLOOKUP(C4609,Pivot!A:C,3,0),0)</f>
        <v>0</v>
      </c>
    </row>
    <row r="4610" spans="1:6" x14ac:dyDescent="0.25">
      <c r="A4610" s="68" t="s">
        <v>103</v>
      </c>
      <c r="B4610" s="69">
        <v>491173360</v>
      </c>
      <c r="C4610" s="68">
        <v>5015353841939</v>
      </c>
      <c r="D4610" s="69" t="s">
        <v>3380</v>
      </c>
      <c r="E4610" s="65">
        <f>IFERROR(VLOOKUP(C4610,Pivot!A:B,2,0),0)</f>
        <v>0</v>
      </c>
      <c r="F4610" s="65">
        <f>IFERROR(VLOOKUP(C4610,Pivot!A:C,3,0),0)</f>
        <v>0</v>
      </c>
    </row>
    <row r="4611" spans="1:6" x14ac:dyDescent="0.25">
      <c r="A4611" s="68" t="s">
        <v>103</v>
      </c>
      <c r="B4611" s="69">
        <v>491173362</v>
      </c>
      <c r="C4611" s="68">
        <v>5015353475615</v>
      </c>
      <c r="D4611" s="69" t="s">
        <v>3381</v>
      </c>
      <c r="E4611" s="65">
        <f>IFERROR(VLOOKUP(C4611,Pivot!A:B,2,0),0)</f>
        <v>0</v>
      </c>
      <c r="F4611" s="65">
        <f>IFERROR(VLOOKUP(C4611,Pivot!A:C,3,0),0)</f>
        <v>0</v>
      </c>
    </row>
    <row r="4612" spans="1:6" x14ac:dyDescent="0.25">
      <c r="A4612" s="68" t="s">
        <v>103</v>
      </c>
      <c r="B4612" s="69">
        <v>491173363</v>
      </c>
      <c r="C4612" s="68">
        <v>5015353475622</v>
      </c>
      <c r="D4612" s="69" t="s">
        <v>3382</v>
      </c>
      <c r="E4612" s="65">
        <f>IFERROR(VLOOKUP(C4612,Pivot!A:B,2,0),0)</f>
        <v>0</v>
      </c>
      <c r="F4612" s="65">
        <f>IFERROR(VLOOKUP(C4612,Pivot!A:C,3,0),0)</f>
        <v>0</v>
      </c>
    </row>
    <row r="4613" spans="1:6" x14ac:dyDescent="0.25">
      <c r="A4613" s="68" t="s">
        <v>103</v>
      </c>
      <c r="B4613" s="69">
        <v>491173379</v>
      </c>
      <c r="C4613" s="68">
        <v>5034566602113</v>
      </c>
      <c r="D4613" s="69" t="s">
        <v>3383</v>
      </c>
      <c r="E4613" s="65">
        <f>IFERROR(VLOOKUP(C4613,Pivot!A:B,2,0),0)</f>
        <v>0</v>
      </c>
      <c r="F4613" s="65">
        <f>IFERROR(VLOOKUP(C4613,Pivot!A:C,3,0),0)</f>
        <v>0</v>
      </c>
    </row>
    <row r="4614" spans="1:6" x14ac:dyDescent="0.25">
      <c r="A4614" s="68" t="s">
        <v>103</v>
      </c>
      <c r="B4614" s="69">
        <v>491173382</v>
      </c>
      <c r="C4614" s="68">
        <v>5015353482859</v>
      </c>
      <c r="D4614" s="69" t="s">
        <v>3384</v>
      </c>
      <c r="E4614" s="65">
        <f>IFERROR(VLOOKUP(C4614,Pivot!A:B,2,0),0)</f>
        <v>0</v>
      </c>
      <c r="F4614" s="65">
        <f>IFERROR(VLOOKUP(C4614,Pivot!A:C,3,0),0)</f>
        <v>0</v>
      </c>
    </row>
    <row r="4615" spans="1:6" x14ac:dyDescent="0.25">
      <c r="A4615" s="68" t="s">
        <v>103</v>
      </c>
      <c r="B4615" s="69">
        <v>491173384</v>
      </c>
      <c r="C4615" s="68">
        <v>5420019714715</v>
      </c>
      <c r="D4615" s="69" t="s">
        <v>3385</v>
      </c>
      <c r="E4615" s="65">
        <f>IFERROR(VLOOKUP(C4615,Pivot!A:B,2,0),0)</f>
        <v>0</v>
      </c>
      <c r="F4615" s="65">
        <f>IFERROR(VLOOKUP(C4615,Pivot!A:C,3,0),0)</f>
        <v>0</v>
      </c>
    </row>
    <row r="4616" spans="1:6" x14ac:dyDescent="0.25">
      <c r="A4616" s="68" t="s">
        <v>103</v>
      </c>
      <c r="B4616" s="69">
        <v>491173385</v>
      </c>
      <c r="C4616" s="68">
        <v>5420019714692</v>
      </c>
      <c r="D4616" s="69" t="s">
        <v>3386</v>
      </c>
      <c r="E4616" s="65">
        <f>IFERROR(VLOOKUP(C4616,Pivot!A:B,2,0),0)</f>
        <v>0</v>
      </c>
      <c r="F4616" s="65">
        <f>IFERROR(VLOOKUP(C4616,Pivot!A:C,3,0),0)</f>
        <v>0</v>
      </c>
    </row>
    <row r="4617" spans="1:6" x14ac:dyDescent="0.25">
      <c r="A4617" s="68" t="s">
        <v>103</v>
      </c>
      <c r="B4617" s="69">
        <v>491173387</v>
      </c>
      <c r="C4617" s="68">
        <v>5420019714685</v>
      </c>
      <c r="D4617" s="69" t="s">
        <v>3387</v>
      </c>
      <c r="E4617" s="65">
        <f>IFERROR(VLOOKUP(C4617,Pivot!A:B,2,0),0)</f>
        <v>0</v>
      </c>
      <c r="F4617" s="65">
        <f>IFERROR(VLOOKUP(C4617,Pivot!A:C,3,0),0)</f>
        <v>0</v>
      </c>
    </row>
    <row r="4618" spans="1:6" x14ac:dyDescent="0.25">
      <c r="A4618" s="68" t="s">
        <v>103</v>
      </c>
      <c r="B4618" s="69">
        <v>491173387</v>
      </c>
      <c r="C4618" s="68">
        <v>5420019741308</v>
      </c>
      <c r="D4618" s="69" t="s">
        <v>3387</v>
      </c>
      <c r="E4618" s="65">
        <f>IFERROR(VLOOKUP(C4618,Pivot!A:B,2,0),0)</f>
        <v>0</v>
      </c>
      <c r="F4618" s="65">
        <f>IFERROR(VLOOKUP(C4618,Pivot!A:C,3,0),0)</f>
        <v>0</v>
      </c>
    </row>
    <row r="4619" spans="1:6" x14ac:dyDescent="0.25">
      <c r="A4619" s="68" t="s">
        <v>103</v>
      </c>
      <c r="B4619" s="69">
        <v>491173388</v>
      </c>
      <c r="C4619" s="68">
        <v>5420019717938</v>
      </c>
      <c r="D4619" s="69" t="s">
        <v>3388</v>
      </c>
      <c r="E4619" s="65">
        <f>IFERROR(VLOOKUP(C4619,Pivot!A:B,2,0),0)</f>
        <v>0</v>
      </c>
      <c r="F4619" s="65">
        <f>IFERROR(VLOOKUP(C4619,Pivot!A:C,3,0),0)</f>
        <v>0</v>
      </c>
    </row>
    <row r="4620" spans="1:6" x14ac:dyDescent="0.25">
      <c r="A4620" s="68" t="s">
        <v>103</v>
      </c>
      <c r="B4620" s="69">
        <v>491173389</v>
      </c>
      <c r="C4620" s="68">
        <v>5420019714579</v>
      </c>
      <c r="D4620" s="69" t="s">
        <v>3389</v>
      </c>
      <c r="E4620" s="65">
        <f>IFERROR(VLOOKUP(C4620,Pivot!A:B,2,0),0)</f>
        <v>0</v>
      </c>
      <c r="F4620" s="65">
        <f>IFERROR(VLOOKUP(C4620,Pivot!A:C,3,0),0)</f>
        <v>0</v>
      </c>
    </row>
    <row r="4621" spans="1:6" x14ac:dyDescent="0.25">
      <c r="A4621" s="68" t="s">
        <v>103</v>
      </c>
      <c r="B4621" s="69">
        <v>491173391</v>
      </c>
      <c r="C4621" s="68">
        <v>5420019717815</v>
      </c>
      <c r="D4621" s="69" t="s">
        <v>3390</v>
      </c>
      <c r="E4621" s="65">
        <f>IFERROR(VLOOKUP(C4621,Pivot!A:B,2,0),0)</f>
        <v>0</v>
      </c>
      <c r="F4621" s="65">
        <f>IFERROR(VLOOKUP(C4621,Pivot!A:C,3,0),0)</f>
        <v>0</v>
      </c>
    </row>
    <row r="4622" spans="1:6" x14ac:dyDescent="0.25">
      <c r="A4622" s="68" t="s">
        <v>103</v>
      </c>
      <c r="B4622" s="69">
        <v>491173392</v>
      </c>
      <c r="C4622" s="68">
        <v>5420019712377</v>
      </c>
      <c r="D4622" s="69" t="s">
        <v>3391</v>
      </c>
      <c r="E4622" s="65">
        <f>IFERROR(VLOOKUP(C4622,Pivot!A:B,2,0),0)</f>
        <v>0</v>
      </c>
      <c r="F4622" s="65">
        <f>IFERROR(VLOOKUP(C4622,Pivot!A:C,3,0),0)</f>
        <v>0</v>
      </c>
    </row>
    <row r="4623" spans="1:6" x14ac:dyDescent="0.25">
      <c r="A4623" s="68" t="s">
        <v>103</v>
      </c>
      <c r="B4623" s="69">
        <v>491173393</v>
      </c>
      <c r="C4623" s="68">
        <v>5420019713145</v>
      </c>
      <c r="D4623" s="69" t="s">
        <v>3392</v>
      </c>
      <c r="E4623" s="65">
        <f>IFERROR(VLOOKUP(C4623,Pivot!A:B,2,0),0)</f>
        <v>0</v>
      </c>
      <c r="F4623" s="65">
        <f>IFERROR(VLOOKUP(C4623,Pivot!A:C,3,0),0)</f>
        <v>0</v>
      </c>
    </row>
    <row r="4624" spans="1:6" x14ac:dyDescent="0.25">
      <c r="A4624" s="68" t="s">
        <v>103</v>
      </c>
      <c r="B4624" s="69">
        <v>491173394</v>
      </c>
      <c r="C4624" s="68">
        <v>5420019713152</v>
      </c>
      <c r="D4624" s="69" t="s">
        <v>3393</v>
      </c>
      <c r="E4624" s="65">
        <f>IFERROR(VLOOKUP(C4624,Pivot!A:B,2,0),0)</f>
        <v>0</v>
      </c>
      <c r="F4624" s="65">
        <f>IFERROR(VLOOKUP(C4624,Pivot!A:C,3,0),0)</f>
        <v>0</v>
      </c>
    </row>
    <row r="4625" spans="1:6" x14ac:dyDescent="0.25">
      <c r="A4625" s="68" t="s">
        <v>103</v>
      </c>
      <c r="B4625" s="69">
        <v>491173396</v>
      </c>
      <c r="C4625" s="68">
        <v>5420019713046</v>
      </c>
      <c r="D4625" s="69" t="s">
        <v>3394</v>
      </c>
      <c r="E4625" s="65">
        <f>IFERROR(VLOOKUP(C4625,Pivot!A:B,2,0),0)</f>
        <v>0</v>
      </c>
      <c r="F4625" s="65">
        <f>IFERROR(VLOOKUP(C4625,Pivot!A:C,3,0),0)</f>
        <v>0</v>
      </c>
    </row>
    <row r="4626" spans="1:6" x14ac:dyDescent="0.25">
      <c r="A4626" s="68" t="s">
        <v>103</v>
      </c>
      <c r="B4626" s="69">
        <v>491173396</v>
      </c>
      <c r="C4626" s="68">
        <v>5420019724233</v>
      </c>
      <c r="D4626" s="69" t="s">
        <v>3394</v>
      </c>
      <c r="E4626" s="65">
        <f>IFERROR(VLOOKUP(C4626,Pivot!A:B,2,0),0)</f>
        <v>0</v>
      </c>
      <c r="F4626" s="65">
        <f>IFERROR(VLOOKUP(C4626,Pivot!A:C,3,0),0)</f>
        <v>0</v>
      </c>
    </row>
    <row r="4627" spans="1:6" x14ac:dyDescent="0.25">
      <c r="A4627" s="68" t="s">
        <v>103</v>
      </c>
      <c r="B4627" s="69">
        <v>491173397</v>
      </c>
      <c r="C4627" s="68">
        <v>5420019717198</v>
      </c>
      <c r="D4627" s="69" t="s">
        <v>3395</v>
      </c>
      <c r="E4627" s="65">
        <f>IFERROR(VLOOKUP(C4627,Pivot!A:B,2,0),0)</f>
        <v>0</v>
      </c>
      <c r="F4627" s="65">
        <f>IFERROR(VLOOKUP(C4627,Pivot!A:C,3,0),0)</f>
        <v>0</v>
      </c>
    </row>
    <row r="4628" spans="1:6" x14ac:dyDescent="0.25">
      <c r="A4628" s="68" t="s">
        <v>103</v>
      </c>
      <c r="B4628" s="69">
        <v>491173397</v>
      </c>
      <c r="C4628" s="68">
        <v>5420019717204</v>
      </c>
      <c r="D4628" s="69" t="s">
        <v>3395</v>
      </c>
      <c r="E4628" s="65">
        <f>IFERROR(VLOOKUP(C4628,Pivot!A:B,2,0),0)</f>
        <v>0</v>
      </c>
      <c r="F4628" s="65">
        <f>IFERROR(VLOOKUP(C4628,Pivot!A:C,3,0),0)</f>
        <v>0</v>
      </c>
    </row>
    <row r="4629" spans="1:6" x14ac:dyDescent="0.25">
      <c r="A4629" s="68" t="s">
        <v>103</v>
      </c>
      <c r="B4629" s="69">
        <v>491173397</v>
      </c>
      <c r="C4629" s="68">
        <v>5420019717211</v>
      </c>
      <c r="D4629" s="69" t="s">
        <v>3395</v>
      </c>
      <c r="E4629" s="65">
        <f>IFERROR(VLOOKUP(C4629,Pivot!A:B,2,0),0)</f>
        <v>0</v>
      </c>
      <c r="F4629" s="65">
        <f>IFERROR(VLOOKUP(C4629,Pivot!A:C,3,0),0)</f>
        <v>0</v>
      </c>
    </row>
    <row r="4630" spans="1:6" x14ac:dyDescent="0.25">
      <c r="A4630" s="68" t="s">
        <v>103</v>
      </c>
      <c r="B4630" s="69">
        <v>491173398</v>
      </c>
      <c r="C4630" s="68">
        <v>491173398</v>
      </c>
      <c r="D4630" s="69" t="s">
        <v>3396</v>
      </c>
      <c r="E4630" s="65">
        <f>IFERROR(VLOOKUP(C4630,Pivot!A:B,2,0),0)</f>
        <v>0</v>
      </c>
      <c r="F4630" s="65">
        <f>IFERROR(VLOOKUP(C4630,Pivot!A:C,3,0),0)</f>
        <v>0</v>
      </c>
    </row>
    <row r="4631" spans="1:6" x14ac:dyDescent="0.25">
      <c r="A4631" s="68" t="s">
        <v>103</v>
      </c>
      <c r="B4631" s="69">
        <v>491173398</v>
      </c>
      <c r="C4631" s="68">
        <v>5420019717228</v>
      </c>
      <c r="D4631" s="69" t="s">
        <v>3396</v>
      </c>
      <c r="E4631" s="65">
        <f>IFERROR(VLOOKUP(C4631,Pivot!A:B,2,0),0)</f>
        <v>0</v>
      </c>
      <c r="F4631" s="65">
        <f>IFERROR(VLOOKUP(C4631,Pivot!A:C,3,0),0)</f>
        <v>0</v>
      </c>
    </row>
    <row r="4632" spans="1:6" x14ac:dyDescent="0.25">
      <c r="A4632" s="68" t="s">
        <v>103</v>
      </c>
      <c r="B4632" s="69">
        <v>491173398</v>
      </c>
      <c r="C4632" s="68">
        <v>5420019717235</v>
      </c>
      <c r="D4632" s="69" t="s">
        <v>3396</v>
      </c>
      <c r="E4632" s="65">
        <f>IFERROR(VLOOKUP(C4632,Pivot!A:B,2,0),0)</f>
        <v>0</v>
      </c>
      <c r="F4632" s="65">
        <f>IFERROR(VLOOKUP(C4632,Pivot!A:C,3,0),0)</f>
        <v>0</v>
      </c>
    </row>
    <row r="4633" spans="1:6" x14ac:dyDescent="0.25">
      <c r="A4633" s="68" t="s">
        <v>103</v>
      </c>
      <c r="B4633" s="69">
        <v>491173398</v>
      </c>
      <c r="C4633" s="68">
        <v>5420019717242</v>
      </c>
      <c r="D4633" s="69" t="s">
        <v>3396</v>
      </c>
      <c r="E4633" s="65">
        <f>IFERROR(VLOOKUP(C4633,Pivot!A:B,2,0),0)</f>
        <v>0</v>
      </c>
      <c r="F4633" s="65">
        <f>IFERROR(VLOOKUP(C4633,Pivot!A:C,3,0),0)</f>
        <v>0</v>
      </c>
    </row>
    <row r="4634" spans="1:6" x14ac:dyDescent="0.25">
      <c r="A4634" s="68" t="s">
        <v>103</v>
      </c>
      <c r="B4634" s="69">
        <v>491173399</v>
      </c>
      <c r="C4634" s="68">
        <v>491173399</v>
      </c>
      <c r="D4634" s="69" t="s">
        <v>3397</v>
      </c>
      <c r="E4634" s="65">
        <f>IFERROR(VLOOKUP(C4634,Pivot!A:B,2,0),0)</f>
        <v>0</v>
      </c>
      <c r="F4634" s="65">
        <f>IFERROR(VLOOKUP(C4634,Pivot!A:C,3,0),0)</f>
        <v>0</v>
      </c>
    </row>
    <row r="4635" spans="1:6" x14ac:dyDescent="0.25">
      <c r="A4635" s="68" t="s">
        <v>103</v>
      </c>
      <c r="B4635" s="69">
        <v>491173399</v>
      </c>
      <c r="C4635" s="68">
        <v>4911733996</v>
      </c>
      <c r="D4635" s="69" t="s">
        <v>3397</v>
      </c>
      <c r="E4635" s="65">
        <f>IFERROR(VLOOKUP(C4635,Pivot!A:B,2,0),0)</f>
        <v>0</v>
      </c>
      <c r="F4635" s="65">
        <f>IFERROR(VLOOKUP(C4635,Pivot!A:C,3,0),0)</f>
        <v>0</v>
      </c>
    </row>
    <row r="4636" spans="1:6" x14ac:dyDescent="0.25">
      <c r="A4636" s="68" t="s">
        <v>103</v>
      </c>
      <c r="B4636" s="69">
        <v>491173399</v>
      </c>
      <c r="C4636" s="68">
        <v>5420019722789</v>
      </c>
      <c r="D4636" s="69" t="s">
        <v>3397</v>
      </c>
      <c r="E4636" s="65">
        <f>IFERROR(VLOOKUP(C4636,Pivot!A:B,2,0),0)</f>
        <v>0</v>
      </c>
      <c r="F4636" s="65">
        <f>IFERROR(VLOOKUP(C4636,Pivot!A:C,3,0),0)</f>
        <v>0</v>
      </c>
    </row>
    <row r="4637" spans="1:6" x14ac:dyDescent="0.25">
      <c r="A4637" s="68" t="s">
        <v>103</v>
      </c>
      <c r="B4637" s="69">
        <v>491173399</v>
      </c>
      <c r="C4637" s="68">
        <v>5420019722796</v>
      </c>
      <c r="D4637" s="69" t="s">
        <v>3397</v>
      </c>
      <c r="E4637" s="65">
        <f>IFERROR(VLOOKUP(C4637,Pivot!A:B,2,0),0)</f>
        <v>0</v>
      </c>
      <c r="F4637" s="65">
        <f>IFERROR(VLOOKUP(C4637,Pivot!A:C,3,0),0)</f>
        <v>0</v>
      </c>
    </row>
    <row r="4638" spans="1:6" x14ac:dyDescent="0.25">
      <c r="A4638" s="68" t="s">
        <v>103</v>
      </c>
      <c r="B4638" s="69">
        <v>491173399</v>
      </c>
      <c r="C4638" s="68">
        <v>5420019722802</v>
      </c>
      <c r="D4638" s="69" t="s">
        <v>3397</v>
      </c>
      <c r="E4638" s="65">
        <f>IFERROR(VLOOKUP(C4638,Pivot!A:B,2,0),0)</f>
        <v>0</v>
      </c>
      <c r="F4638" s="65">
        <f>IFERROR(VLOOKUP(C4638,Pivot!A:C,3,0),0)</f>
        <v>0</v>
      </c>
    </row>
    <row r="4639" spans="1:6" x14ac:dyDescent="0.25">
      <c r="A4639" s="68" t="s">
        <v>103</v>
      </c>
      <c r="B4639" s="69">
        <v>491173399</v>
      </c>
      <c r="C4639" s="68">
        <v>5420019735864</v>
      </c>
      <c r="D4639" s="69" t="s">
        <v>3397</v>
      </c>
      <c r="E4639" s="65">
        <f>IFERROR(VLOOKUP(C4639,Pivot!A:B,2,0),0)</f>
        <v>0</v>
      </c>
      <c r="F4639" s="65">
        <f>IFERROR(VLOOKUP(C4639,Pivot!A:C,3,0),0)</f>
        <v>0</v>
      </c>
    </row>
    <row r="4640" spans="1:6" x14ac:dyDescent="0.25">
      <c r="A4640" s="68" t="s">
        <v>103</v>
      </c>
      <c r="B4640" s="69">
        <v>491173399</v>
      </c>
      <c r="C4640" s="68">
        <v>5420019735871</v>
      </c>
      <c r="D4640" s="69" t="s">
        <v>3397</v>
      </c>
      <c r="E4640" s="65">
        <f>IFERROR(VLOOKUP(C4640,Pivot!A:B,2,0),0)</f>
        <v>0</v>
      </c>
      <c r="F4640" s="65">
        <f>IFERROR(VLOOKUP(C4640,Pivot!A:C,3,0),0)</f>
        <v>0</v>
      </c>
    </row>
    <row r="4641" spans="1:6" x14ac:dyDescent="0.25">
      <c r="A4641" s="68" t="s">
        <v>103</v>
      </c>
      <c r="B4641" s="69">
        <v>491173401</v>
      </c>
      <c r="C4641" s="68">
        <v>5420019714517</v>
      </c>
      <c r="D4641" s="69" t="s">
        <v>3398</v>
      </c>
      <c r="E4641" s="65">
        <f>IFERROR(VLOOKUP(C4641,Pivot!A:B,2,0),0)</f>
        <v>0</v>
      </c>
      <c r="F4641" s="65">
        <f>IFERROR(VLOOKUP(C4641,Pivot!A:C,3,0),0)</f>
        <v>0</v>
      </c>
    </row>
    <row r="4642" spans="1:6" x14ac:dyDescent="0.25">
      <c r="A4642" s="68" t="s">
        <v>103</v>
      </c>
      <c r="B4642" s="69">
        <v>491173401</v>
      </c>
      <c r="C4642" s="68">
        <v>5420019738278</v>
      </c>
      <c r="D4642" s="69" t="s">
        <v>3398</v>
      </c>
      <c r="E4642" s="65">
        <f>IFERROR(VLOOKUP(C4642,Pivot!A:B,2,0),0)</f>
        <v>0</v>
      </c>
      <c r="F4642" s="65">
        <f>IFERROR(VLOOKUP(C4642,Pivot!A:C,3,0),0)</f>
        <v>0</v>
      </c>
    </row>
    <row r="4643" spans="1:6" x14ac:dyDescent="0.25">
      <c r="A4643" s="68" t="s">
        <v>103</v>
      </c>
      <c r="B4643" s="69">
        <v>491173402</v>
      </c>
      <c r="C4643" s="68">
        <v>5420019712599</v>
      </c>
      <c r="D4643" s="69" t="s">
        <v>3399</v>
      </c>
      <c r="E4643" s="65">
        <f>IFERROR(VLOOKUP(C4643,Pivot!A:B,2,0),0)</f>
        <v>0</v>
      </c>
      <c r="F4643" s="65">
        <f>IFERROR(VLOOKUP(C4643,Pivot!A:C,3,0),0)</f>
        <v>0</v>
      </c>
    </row>
    <row r="4644" spans="1:6" x14ac:dyDescent="0.25">
      <c r="A4644" s="68" t="s">
        <v>103</v>
      </c>
      <c r="B4644" s="69">
        <v>491173402</v>
      </c>
      <c r="C4644" s="68">
        <v>5420019734379</v>
      </c>
      <c r="D4644" s="69" t="s">
        <v>3399</v>
      </c>
      <c r="E4644" s="65">
        <f>IFERROR(VLOOKUP(C4644,Pivot!A:B,2,0),0)</f>
        <v>0</v>
      </c>
      <c r="F4644" s="65">
        <f>IFERROR(VLOOKUP(C4644,Pivot!A:C,3,0),0)</f>
        <v>0</v>
      </c>
    </row>
    <row r="4645" spans="1:6" x14ac:dyDescent="0.25">
      <c r="A4645" s="68" t="s">
        <v>103</v>
      </c>
      <c r="B4645" s="69">
        <v>491173404</v>
      </c>
      <c r="C4645" s="68">
        <v>5420019716733</v>
      </c>
      <c r="D4645" s="69" t="s">
        <v>3400</v>
      </c>
      <c r="E4645" s="65">
        <f>IFERROR(VLOOKUP(C4645,Pivot!A:B,2,0),0)</f>
        <v>0</v>
      </c>
      <c r="F4645" s="65">
        <f>IFERROR(VLOOKUP(C4645,Pivot!A:C,3,0),0)</f>
        <v>0</v>
      </c>
    </row>
    <row r="4646" spans="1:6" x14ac:dyDescent="0.25">
      <c r="A4646" s="68" t="s">
        <v>103</v>
      </c>
      <c r="B4646" s="69">
        <v>491173405</v>
      </c>
      <c r="C4646" s="68">
        <v>808446012041</v>
      </c>
      <c r="D4646" s="69" t="s">
        <v>3401</v>
      </c>
      <c r="E4646" s="65">
        <f>IFERROR(VLOOKUP(C4646,Pivot!A:B,2,0),0)</f>
        <v>0</v>
      </c>
      <c r="F4646" s="65">
        <f>IFERROR(VLOOKUP(C4646,Pivot!A:C,3,0),0)</f>
        <v>0</v>
      </c>
    </row>
    <row r="4647" spans="1:6" x14ac:dyDescent="0.25">
      <c r="A4647" s="68" t="s">
        <v>103</v>
      </c>
      <c r="B4647" s="69">
        <v>491173405</v>
      </c>
      <c r="C4647" s="68">
        <v>8084460120418</v>
      </c>
      <c r="D4647" s="69" t="s">
        <v>3401</v>
      </c>
      <c r="E4647" s="65">
        <f>IFERROR(VLOOKUP(C4647,Pivot!A:B,2,0),0)</f>
        <v>0</v>
      </c>
      <c r="F4647" s="65">
        <f>IFERROR(VLOOKUP(C4647,Pivot!A:C,3,0),0)</f>
        <v>0</v>
      </c>
    </row>
    <row r="4648" spans="1:6" x14ac:dyDescent="0.25">
      <c r="A4648" s="68" t="s">
        <v>103</v>
      </c>
      <c r="B4648" s="69">
        <v>491173405</v>
      </c>
      <c r="C4648" s="68">
        <v>808446012409</v>
      </c>
      <c r="D4648" s="69" t="s">
        <v>3401</v>
      </c>
      <c r="E4648" s="65">
        <f>IFERROR(VLOOKUP(C4648,Pivot!A:B,2,0),0)</f>
        <v>0</v>
      </c>
      <c r="F4648" s="65">
        <f>IFERROR(VLOOKUP(C4648,Pivot!A:C,3,0),0)</f>
        <v>0</v>
      </c>
    </row>
    <row r="4649" spans="1:6" x14ac:dyDescent="0.25">
      <c r="A4649" s="68" t="s">
        <v>103</v>
      </c>
      <c r="B4649" s="69">
        <v>491173405</v>
      </c>
      <c r="C4649" s="68">
        <v>8084460124096</v>
      </c>
      <c r="D4649" s="69" t="s">
        <v>3401</v>
      </c>
      <c r="E4649" s="65">
        <f>IFERROR(VLOOKUP(C4649,Pivot!A:B,2,0),0)</f>
        <v>0</v>
      </c>
      <c r="F4649" s="65">
        <f>IFERROR(VLOOKUP(C4649,Pivot!A:C,3,0),0)</f>
        <v>0</v>
      </c>
    </row>
    <row r="4650" spans="1:6" x14ac:dyDescent="0.25">
      <c r="A4650" s="68" t="s">
        <v>103</v>
      </c>
      <c r="B4650" s="69">
        <v>491173406</v>
      </c>
      <c r="C4650" s="68">
        <v>808446012034</v>
      </c>
      <c r="D4650" s="69" t="s">
        <v>3402</v>
      </c>
      <c r="E4650" s="65">
        <f>IFERROR(VLOOKUP(C4650,Pivot!A:B,2,0),0)</f>
        <v>0</v>
      </c>
      <c r="F4650" s="65">
        <f>IFERROR(VLOOKUP(C4650,Pivot!A:C,3,0),0)</f>
        <v>0</v>
      </c>
    </row>
    <row r="4651" spans="1:6" x14ac:dyDescent="0.25">
      <c r="A4651" s="68" t="s">
        <v>103</v>
      </c>
      <c r="B4651" s="69">
        <v>491173406</v>
      </c>
      <c r="C4651" s="68">
        <v>8084460120340</v>
      </c>
      <c r="D4651" s="69" t="s">
        <v>3402</v>
      </c>
      <c r="E4651" s="65">
        <f>IFERROR(VLOOKUP(C4651,Pivot!A:B,2,0),0)</f>
        <v>0</v>
      </c>
      <c r="F4651" s="65">
        <f>IFERROR(VLOOKUP(C4651,Pivot!A:C,3,0),0)</f>
        <v>0</v>
      </c>
    </row>
    <row r="4652" spans="1:6" x14ac:dyDescent="0.25">
      <c r="A4652" s="68" t="s">
        <v>103</v>
      </c>
      <c r="B4652" s="69">
        <v>491173406</v>
      </c>
      <c r="C4652" s="68">
        <v>808446012416</v>
      </c>
      <c r="D4652" s="69" t="s">
        <v>3402</v>
      </c>
      <c r="E4652" s="65">
        <f>IFERROR(VLOOKUP(C4652,Pivot!A:B,2,0),0)</f>
        <v>0</v>
      </c>
      <c r="F4652" s="65">
        <f>IFERROR(VLOOKUP(C4652,Pivot!A:C,3,0),0)</f>
        <v>0</v>
      </c>
    </row>
    <row r="4653" spans="1:6" x14ac:dyDescent="0.25">
      <c r="A4653" s="68" t="s">
        <v>103</v>
      </c>
      <c r="B4653" s="69">
        <v>491173406</v>
      </c>
      <c r="C4653" s="68">
        <v>8084460124164</v>
      </c>
      <c r="D4653" s="69" t="s">
        <v>3402</v>
      </c>
      <c r="E4653" s="65">
        <f>IFERROR(VLOOKUP(C4653,Pivot!A:B,2,0),0)</f>
        <v>0</v>
      </c>
      <c r="F4653" s="65">
        <f>IFERROR(VLOOKUP(C4653,Pivot!A:C,3,0),0)</f>
        <v>0</v>
      </c>
    </row>
    <row r="4654" spans="1:6" x14ac:dyDescent="0.25">
      <c r="A4654" s="68" t="s">
        <v>103</v>
      </c>
      <c r="B4654" s="69">
        <v>491173407</v>
      </c>
      <c r="C4654" s="68">
        <v>808446012003</v>
      </c>
      <c r="D4654" s="69" t="s">
        <v>3403</v>
      </c>
      <c r="E4654" s="65">
        <f>IFERROR(VLOOKUP(C4654,Pivot!A:B,2,0),0)</f>
        <v>0</v>
      </c>
      <c r="F4654" s="65">
        <f>IFERROR(VLOOKUP(C4654,Pivot!A:C,3,0),0)</f>
        <v>0</v>
      </c>
    </row>
    <row r="4655" spans="1:6" x14ac:dyDescent="0.25">
      <c r="A4655" s="68" t="s">
        <v>103</v>
      </c>
      <c r="B4655" s="69">
        <v>491173407</v>
      </c>
      <c r="C4655" s="68">
        <v>8084460120036</v>
      </c>
      <c r="D4655" s="69" t="s">
        <v>3403</v>
      </c>
      <c r="E4655" s="65">
        <f>IFERROR(VLOOKUP(C4655,Pivot!A:B,2,0),0)</f>
        <v>0</v>
      </c>
      <c r="F4655" s="65">
        <f>IFERROR(VLOOKUP(C4655,Pivot!A:C,3,0),0)</f>
        <v>0</v>
      </c>
    </row>
    <row r="4656" spans="1:6" x14ac:dyDescent="0.25">
      <c r="A4656" s="68" t="s">
        <v>103</v>
      </c>
      <c r="B4656" s="69">
        <v>491173407</v>
      </c>
      <c r="C4656" s="68">
        <v>808446012423</v>
      </c>
      <c r="D4656" s="69" t="s">
        <v>3403</v>
      </c>
      <c r="E4656" s="65">
        <f>IFERROR(VLOOKUP(C4656,Pivot!A:B,2,0),0)</f>
        <v>0</v>
      </c>
      <c r="F4656" s="65">
        <f>IFERROR(VLOOKUP(C4656,Pivot!A:C,3,0),0)</f>
        <v>0</v>
      </c>
    </row>
    <row r="4657" spans="1:6" x14ac:dyDescent="0.25">
      <c r="A4657" s="68" t="s">
        <v>103</v>
      </c>
      <c r="B4657" s="69">
        <v>491173407</v>
      </c>
      <c r="C4657" s="68">
        <v>8084460124232</v>
      </c>
      <c r="D4657" s="69" t="s">
        <v>3403</v>
      </c>
      <c r="E4657" s="65">
        <f>IFERROR(VLOOKUP(C4657,Pivot!A:B,2,0),0)</f>
        <v>0</v>
      </c>
      <c r="F4657" s="65">
        <f>IFERROR(VLOOKUP(C4657,Pivot!A:C,3,0),0)</f>
        <v>0</v>
      </c>
    </row>
    <row r="4658" spans="1:6" x14ac:dyDescent="0.25">
      <c r="A4658" s="68" t="s">
        <v>103</v>
      </c>
      <c r="B4658" s="69">
        <v>491173408</v>
      </c>
      <c r="C4658" s="68">
        <v>808446012065</v>
      </c>
      <c r="D4658" s="69" t="s">
        <v>3404</v>
      </c>
      <c r="E4658" s="65">
        <f>IFERROR(VLOOKUP(C4658,Pivot!A:B,2,0),0)</f>
        <v>0</v>
      </c>
      <c r="F4658" s="65">
        <f>IFERROR(VLOOKUP(C4658,Pivot!A:C,3,0),0)</f>
        <v>0</v>
      </c>
    </row>
    <row r="4659" spans="1:6" x14ac:dyDescent="0.25">
      <c r="A4659" s="68" t="s">
        <v>103</v>
      </c>
      <c r="B4659" s="69">
        <v>491173408</v>
      </c>
      <c r="C4659" s="68">
        <v>8084460120654</v>
      </c>
      <c r="D4659" s="69" t="s">
        <v>3404</v>
      </c>
      <c r="E4659" s="65">
        <f>IFERROR(VLOOKUP(C4659,Pivot!A:B,2,0),0)</f>
        <v>0</v>
      </c>
      <c r="F4659" s="65">
        <f>IFERROR(VLOOKUP(C4659,Pivot!A:C,3,0),0)</f>
        <v>0</v>
      </c>
    </row>
    <row r="4660" spans="1:6" x14ac:dyDescent="0.25">
      <c r="A4660" s="68" t="s">
        <v>103</v>
      </c>
      <c r="B4660" s="69">
        <v>491173408</v>
      </c>
      <c r="C4660" s="68">
        <v>808446012430</v>
      </c>
      <c r="D4660" s="69" t="s">
        <v>3404</v>
      </c>
      <c r="E4660" s="65">
        <f>IFERROR(VLOOKUP(C4660,Pivot!A:B,2,0),0)</f>
        <v>0</v>
      </c>
      <c r="F4660" s="65">
        <f>IFERROR(VLOOKUP(C4660,Pivot!A:C,3,0),0)</f>
        <v>0</v>
      </c>
    </row>
    <row r="4661" spans="1:6" x14ac:dyDescent="0.25">
      <c r="A4661" s="68" t="s">
        <v>103</v>
      </c>
      <c r="B4661" s="69">
        <v>491173408</v>
      </c>
      <c r="C4661" s="68">
        <v>8084460124300</v>
      </c>
      <c r="D4661" s="69" t="s">
        <v>3404</v>
      </c>
      <c r="E4661" s="65">
        <f>IFERROR(VLOOKUP(C4661,Pivot!A:B,2,0),0)</f>
        <v>0</v>
      </c>
      <c r="F4661" s="65">
        <f>IFERROR(VLOOKUP(C4661,Pivot!A:C,3,0),0)</f>
        <v>0</v>
      </c>
    </row>
    <row r="4662" spans="1:6" x14ac:dyDescent="0.25">
      <c r="A4662" s="68" t="s">
        <v>103</v>
      </c>
      <c r="B4662" s="69">
        <v>491173409</v>
      </c>
      <c r="C4662" s="68">
        <v>808446012096</v>
      </c>
      <c r="D4662" s="69" t="s">
        <v>3405</v>
      </c>
      <c r="E4662" s="65">
        <f>IFERROR(VLOOKUP(C4662,Pivot!A:B,2,0),0)</f>
        <v>0</v>
      </c>
      <c r="F4662" s="65">
        <f>IFERROR(VLOOKUP(C4662,Pivot!A:C,3,0),0)</f>
        <v>0</v>
      </c>
    </row>
    <row r="4663" spans="1:6" x14ac:dyDescent="0.25">
      <c r="A4663" s="68" t="s">
        <v>103</v>
      </c>
      <c r="B4663" s="69">
        <v>491173409</v>
      </c>
      <c r="C4663" s="68">
        <v>808446012447</v>
      </c>
      <c r="D4663" s="69" t="s">
        <v>3405</v>
      </c>
      <c r="E4663" s="65">
        <f>IFERROR(VLOOKUP(C4663,Pivot!A:B,2,0),0)</f>
        <v>0</v>
      </c>
      <c r="F4663" s="65">
        <f>IFERROR(VLOOKUP(C4663,Pivot!A:C,3,0),0)</f>
        <v>0</v>
      </c>
    </row>
    <row r="4664" spans="1:6" x14ac:dyDescent="0.25">
      <c r="A4664" s="68" t="s">
        <v>103</v>
      </c>
      <c r="B4664" s="69">
        <v>491173409</v>
      </c>
      <c r="C4664" s="68">
        <v>8084460124478</v>
      </c>
      <c r="D4664" s="69" t="s">
        <v>3405</v>
      </c>
      <c r="E4664" s="65">
        <f>IFERROR(VLOOKUP(C4664,Pivot!A:B,2,0),0)</f>
        <v>0</v>
      </c>
      <c r="F4664" s="65">
        <f>IFERROR(VLOOKUP(C4664,Pivot!A:C,3,0),0)</f>
        <v>0</v>
      </c>
    </row>
    <row r="4665" spans="1:6" x14ac:dyDescent="0.25">
      <c r="A4665" s="68" t="s">
        <v>103</v>
      </c>
      <c r="B4665" s="69">
        <v>491173410</v>
      </c>
      <c r="C4665" s="68">
        <v>808446012010</v>
      </c>
      <c r="D4665" s="69" t="s">
        <v>3406</v>
      </c>
      <c r="E4665" s="65">
        <f>IFERROR(VLOOKUP(C4665,Pivot!A:B,2,0),0)</f>
        <v>0</v>
      </c>
      <c r="F4665" s="65">
        <f>IFERROR(VLOOKUP(C4665,Pivot!A:C,3,0),0)</f>
        <v>0</v>
      </c>
    </row>
    <row r="4666" spans="1:6" x14ac:dyDescent="0.25">
      <c r="A4666" s="68" t="s">
        <v>103</v>
      </c>
      <c r="B4666" s="69">
        <v>491173410</v>
      </c>
      <c r="C4666" s="68">
        <v>808446012454</v>
      </c>
      <c r="D4666" s="69" t="s">
        <v>3406</v>
      </c>
      <c r="E4666" s="65">
        <f>IFERROR(VLOOKUP(C4666,Pivot!A:B,2,0),0)</f>
        <v>0</v>
      </c>
      <c r="F4666" s="65">
        <f>IFERROR(VLOOKUP(C4666,Pivot!A:C,3,0),0)</f>
        <v>0</v>
      </c>
    </row>
    <row r="4667" spans="1:6" x14ac:dyDescent="0.25">
      <c r="A4667" s="68" t="s">
        <v>103</v>
      </c>
      <c r="B4667" s="69">
        <v>491173410</v>
      </c>
      <c r="C4667" s="68">
        <v>8084460124546</v>
      </c>
      <c r="D4667" s="69" t="s">
        <v>3406</v>
      </c>
      <c r="E4667" s="65">
        <f>IFERROR(VLOOKUP(C4667,Pivot!A:B,2,0),0)</f>
        <v>0</v>
      </c>
      <c r="F4667" s="65">
        <f>IFERROR(VLOOKUP(C4667,Pivot!A:C,3,0),0)</f>
        <v>0</v>
      </c>
    </row>
    <row r="4668" spans="1:6" x14ac:dyDescent="0.25">
      <c r="A4668" s="68" t="s">
        <v>103</v>
      </c>
      <c r="B4668" s="69">
        <v>491173411</v>
      </c>
      <c r="C4668" s="68">
        <v>808446012201</v>
      </c>
      <c r="D4668" s="69" t="s">
        <v>3407</v>
      </c>
      <c r="E4668" s="65">
        <f>IFERROR(VLOOKUP(C4668,Pivot!A:B,2,0),0)</f>
        <v>0</v>
      </c>
      <c r="F4668" s="65">
        <f>IFERROR(VLOOKUP(C4668,Pivot!A:C,3,0),0)</f>
        <v>0</v>
      </c>
    </row>
    <row r="4669" spans="1:6" x14ac:dyDescent="0.25">
      <c r="A4669" s="68" t="s">
        <v>103</v>
      </c>
      <c r="B4669" s="69">
        <v>491173411</v>
      </c>
      <c r="C4669" s="68">
        <v>808446012560</v>
      </c>
      <c r="D4669" s="69" t="s">
        <v>3407</v>
      </c>
      <c r="E4669" s="65">
        <f>IFERROR(VLOOKUP(C4669,Pivot!A:B,2,0),0)</f>
        <v>0</v>
      </c>
      <c r="F4669" s="65">
        <f>IFERROR(VLOOKUP(C4669,Pivot!A:C,3,0),0)</f>
        <v>0</v>
      </c>
    </row>
    <row r="4670" spans="1:6" x14ac:dyDescent="0.25">
      <c r="A4670" s="68" t="s">
        <v>103</v>
      </c>
      <c r="B4670" s="69">
        <v>491173411</v>
      </c>
      <c r="C4670" s="68">
        <v>8084460125604</v>
      </c>
      <c r="D4670" s="69" t="s">
        <v>3407</v>
      </c>
      <c r="E4670" s="65">
        <f>IFERROR(VLOOKUP(C4670,Pivot!A:B,2,0),0)</f>
        <v>0</v>
      </c>
      <c r="F4670" s="65">
        <f>IFERROR(VLOOKUP(C4670,Pivot!A:C,3,0),0)</f>
        <v>0</v>
      </c>
    </row>
    <row r="4671" spans="1:6" x14ac:dyDescent="0.25">
      <c r="A4671" s="68" t="s">
        <v>103</v>
      </c>
      <c r="B4671" s="69">
        <v>491173412</v>
      </c>
      <c r="C4671" s="68">
        <v>808446012218</v>
      </c>
      <c r="D4671" s="69" t="s">
        <v>3408</v>
      </c>
      <c r="E4671" s="65">
        <f>IFERROR(VLOOKUP(C4671,Pivot!A:B,2,0),0)</f>
        <v>0</v>
      </c>
      <c r="F4671" s="65">
        <f>IFERROR(VLOOKUP(C4671,Pivot!A:C,3,0),0)</f>
        <v>0</v>
      </c>
    </row>
    <row r="4672" spans="1:6" x14ac:dyDescent="0.25">
      <c r="A4672" s="68" t="s">
        <v>103</v>
      </c>
      <c r="B4672" s="69">
        <v>491173412</v>
      </c>
      <c r="C4672" s="68">
        <v>808446012577</v>
      </c>
      <c r="D4672" s="69" t="s">
        <v>3408</v>
      </c>
      <c r="E4672" s="65">
        <f>IFERROR(VLOOKUP(C4672,Pivot!A:B,2,0),0)</f>
        <v>0</v>
      </c>
      <c r="F4672" s="65">
        <f>IFERROR(VLOOKUP(C4672,Pivot!A:C,3,0),0)</f>
        <v>0</v>
      </c>
    </row>
    <row r="4673" spans="1:6" x14ac:dyDescent="0.25">
      <c r="A4673" s="68" t="s">
        <v>103</v>
      </c>
      <c r="B4673" s="69">
        <v>491173412</v>
      </c>
      <c r="C4673" s="68">
        <v>8084460125772</v>
      </c>
      <c r="D4673" s="69" t="s">
        <v>3408</v>
      </c>
      <c r="E4673" s="65">
        <f>IFERROR(VLOOKUP(C4673,Pivot!A:B,2,0),0)</f>
        <v>0</v>
      </c>
      <c r="F4673" s="65">
        <f>IFERROR(VLOOKUP(C4673,Pivot!A:C,3,0),0)</f>
        <v>0</v>
      </c>
    </row>
    <row r="4674" spans="1:6" x14ac:dyDescent="0.25">
      <c r="A4674" s="68" t="s">
        <v>103</v>
      </c>
      <c r="B4674" s="69">
        <v>491173413</v>
      </c>
      <c r="C4674" s="68">
        <v>808446012225</v>
      </c>
      <c r="D4674" s="69" t="s">
        <v>3409</v>
      </c>
      <c r="E4674" s="65">
        <f>IFERROR(VLOOKUP(C4674,Pivot!A:B,2,0),0)</f>
        <v>0</v>
      </c>
      <c r="F4674" s="65">
        <f>IFERROR(VLOOKUP(C4674,Pivot!A:C,3,0),0)</f>
        <v>0</v>
      </c>
    </row>
    <row r="4675" spans="1:6" x14ac:dyDescent="0.25">
      <c r="A4675" s="68" t="s">
        <v>103</v>
      </c>
      <c r="B4675" s="69">
        <v>491173413</v>
      </c>
      <c r="C4675" s="68">
        <v>808446012584</v>
      </c>
      <c r="D4675" s="69" t="s">
        <v>3409</v>
      </c>
      <c r="E4675" s="65">
        <f>IFERROR(VLOOKUP(C4675,Pivot!A:B,2,0),0)</f>
        <v>0</v>
      </c>
      <c r="F4675" s="65">
        <f>IFERROR(VLOOKUP(C4675,Pivot!A:C,3,0),0)</f>
        <v>0</v>
      </c>
    </row>
    <row r="4676" spans="1:6" x14ac:dyDescent="0.25">
      <c r="A4676" s="68" t="s">
        <v>103</v>
      </c>
      <c r="B4676" s="69">
        <v>491173413</v>
      </c>
      <c r="C4676" s="68">
        <v>8084460125840</v>
      </c>
      <c r="D4676" s="69" t="s">
        <v>3409</v>
      </c>
      <c r="E4676" s="65">
        <f>IFERROR(VLOOKUP(C4676,Pivot!A:B,2,0),0)</f>
        <v>0</v>
      </c>
      <c r="F4676" s="65">
        <f>IFERROR(VLOOKUP(C4676,Pivot!A:C,3,0),0)</f>
        <v>0</v>
      </c>
    </row>
    <row r="4677" spans="1:6" x14ac:dyDescent="0.25">
      <c r="A4677" s="68" t="s">
        <v>103</v>
      </c>
      <c r="B4677" s="69">
        <v>491173414</v>
      </c>
      <c r="C4677" s="68">
        <v>491173414</v>
      </c>
      <c r="D4677" s="69" t="s">
        <v>3410</v>
      </c>
      <c r="E4677" s="65">
        <f>IFERROR(VLOOKUP(C4677,Pivot!A:B,2,0),0)</f>
        <v>0</v>
      </c>
      <c r="F4677" s="65">
        <f>IFERROR(VLOOKUP(C4677,Pivot!A:C,3,0),0)</f>
        <v>0</v>
      </c>
    </row>
    <row r="4678" spans="1:6" x14ac:dyDescent="0.25">
      <c r="A4678" s="68" t="s">
        <v>103</v>
      </c>
      <c r="B4678" s="69">
        <v>491173414</v>
      </c>
      <c r="C4678" s="68">
        <v>808446010337</v>
      </c>
      <c r="D4678" s="69" t="s">
        <v>3410</v>
      </c>
      <c r="E4678" s="65">
        <f>IFERROR(VLOOKUP(C4678,Pivot!A:B,2,0),0)</f>
        <v>0</v>
      </c>
      <c r="F4678" s="65">
        <f>IFERROR(VLOOKUP(C4678,Pivot!A:C,3,0),0)</f>
        <v>0</v>
      </c>
    </row>
    <row r="4679" spans="1:6" x14ac:dyDescent="0.25">
      <c r="A4679" s="68" t="s">
        <v>103</v>
      </c>
      <c r="B4679" s="69">
        <v>491173414</v>
      </c>
      <c r="C4679" s="68">
        <v>808446012621</v>
      </c>
      <c r="D4679" s="69" t="s">
        <v>3410</v>
      </c>
      <c r="E4679" s="65">
        <f>IFERROR(VLOOKUP(C4679,Pivot!A:B,2,0),0)</f>
        <v>0</v>
      </c>
      <c r="F4679" s="65">
        <f>IFERROR(VLOOKUP(C4679,Pivot!A:C,3,0),0)</f>
        <v>0</v>
      </c>
    </row>
    <row r="4680" spans="1:6" x14ac:dyDescent="0.25">
      <c r="A4680" s="68" t="s">
        <v>103</v>
      </c>
      <c r="B4680" s="69">
        <v>491173414</v>
      </c>
      <c r="C4680" s="68">
        <v>8084460126212</v>
      </c>
      <c r="D4680" s="69" t="s">
        <v>3410</v>
      </c>
      <c r="E4680" s="65">
        <f>IFERROR(VLOOKUP(C4680,Pivot!A:B,2,0),0)</f>
        <v>0</v>
      </c>
      <c r="F4680" s="65">
        <f>IFERROR(VLOOKUP(C4680,Pivot!A:C,3,0),0)</f>
        <v>0</v>
      </c>
    </row>
    <row r="4681" spans="1:6" x14ac:dyDescent="0.25">
      <c r="A4681" s="68" t="s">
        <v>103</v>
      </c>
      <c r="B4681" s="69">
        <v>491173415</v>
      </c>
      <c r="C4681" s="68">
        <v>808446012638</v>
      </c>
      <c r="D4681" s="69" t="s">
        <v>3411</v>
      </c>
      <c r="E4681" s="65">
        <f>IFERROR(VLOOKUP(C4681,Pivot!A:B,2,0),0)</f>
        <v>0</v>
      </c>
      <c r="F4681" s="65">
        <f>IFERROR(VLOOKUP(C4681,Pivot!A:C,3,0),0)</f>
        <v>0</v>
      </c>
    </row>
    <row r="4682" spans="1:6" x14ac:dyDescent="0.25">
      <c r="A4682" s="68" t="s">
        <v>103</v>
      </c>
      <c r="B4682" s="69">
        <v>491173415</v>
      </c>
      <c r="C4682" s="68">
        <v>8084460126380</v>
      </c>
      <c r="D4682" s="69" t="s">
        <v>3411</v>
      </c>
      <c r="E4682" s="65">
        <f>IFERROR(VLOOKUP(C4682,Pivot!A:B,2,0),0)</f>
        <v>0</v>
      </c>
      <c r="F4682" s="65">
        <f>IFERROR(VLOOKUP(C4682,Pivot!A:C,3,0),0)</f>
        <v>0</v>
      </c>
    </row>
    <row r="4683" spans="1:6" x14ac:dyDescent="0.25">
      <c r="A4683" s="68" t="s">
        <v>103</v>
      </c>
      <c r="B4683" s="69">
        <v>491173416</v>
      </c>
      <c r="C4683" s="68">
        <v>491173416</v>
      </c>
      <c r="D4683" s="69" t="s">
        <v>3412</v>
      </c>
      <c r="E4683" s="65">
        <f>IFERROR(VLOOKUP(C4683,Pivot!A:B,2,0),0)</f>
        <v>0</v>
      </c>
      <c r="F4683" s="65">
        <f>IFERROR(VLOOKUP(C4683,Pivot!A:C,3,0),0)</f>
        <v>0</v>
      </c>
    </row>
    <row r="4684" spans="1:6" x14ac:dyDescent="0.25">
      <c r="A4684" s="68" t="s">
        <v>103</v>
      </c>
      <c r="B4684" s="69">
        <v>491173416</v>
      </c>
      <c r="C4684" s="68">
        <v>808446012645</v>
      </c>
      <c r="D4684" s="69" t="s">
        <v>3412</v>
      </c>
      <c r="E4684" s="65">
        <f>IFERROR(VLOOKUP(C4684,Pivot!A:B,2,0),0)</f>
        <v>0</v>
      </c>
      <c r="F4684" s="65">
        <f>IFERROR(VLOOKUP(C4684,Pivot!A:C,3,0),0)</f>
        <v>0</v>
      </c>
    </row>
    <row r="4685" spans="1:6" x14ac:dyDescent="0.25">
      <c r="A4685" s="68" t="s">
        <v>103</v>
      </c>
      <c r="B4685" s="69">
        <v>491173416</v>
      </c>
      <c r="C4685" s="68">
        <v>8084460126458</v>
      </c>
      <c r="D4685" s="69" t="s">
        <v>3412</v>
      </c>
      <c r="E4685" s="65">
        <f>IFERROR(VLOOKUP(C4685,Pivot!A:B,2,0),0)</f>
        <v>0</v>
      </c>
      <c r="F4685" s="65">
        <f>IFERROR(VLOOKUP(C4685,Pivot!A:C,3,0),0)</f>
        <v>0</v>
      </c>
    </row>
    <row r="4686" spans="1:6" x14ac:dyDescent="0.25">
      <c r="A4686" s="68" t="s">
        <v>103</v>
      </c>
      <c r="B4686" s="69">
        <v>491173417</v>
      </c>
      <c r="C4686" s="68">
        <v>5015353494869</v>
      </c>
      <c r="D4686" s="69" t="s">
        <v>3413</v>
      </c>
      <c r="E4686" s="65">
        <f>IFERROR(VLOOKUP(C4686,Pivot!A:B,2,0),0)</f>
        <v>0</v>
      </c>
      <c r="F4686" s="65">
        <f>IFERROR(VLOOKUP(C4686,Pivot!A:C,3,0),0)</f>
        <v>0</v>
      </c>
    </row>
    <row r="4687" spans="1:6" x14ac:dyDescent="0.25">
      <c r="A4687" s="68" t="s">
        <v>103</v>
      </c>
      <c r="B4687" s="69">
        <v>491173418</v>
      </c>
      <c r="C4687" s="68">
        <v>5015353746562</v>
      </c>
      <c r="D4687" s="69" t="s">
        <v>3414</v>
      </c>
      <c r="E4687" s="65">
        <f>IFERROR(VLOOKUP(C4687,Pivot!A:B,2,0),0)</f>
        <v>0</v>
      </c>
      <c r="F4687" s="65">
        <f>IFERROR(VLOOKUP(C4687,Pivot!A:C,3,0),0)</f>
        <v>0</v>
      </c>
    </row>
    <row r="4688" spans="1:6" x14ac:dyDescent="0.25">
      <c r="A4688" s="68" t="s">
        <v>103</v>
      </c>
      <c r="B4688" s="69">
        <v>491173419</v>
      </c>
      <c r="C4688" s="68">
        <v>5015353466637</v>
      </c>
      <c r="D4688" s="69" t="s">
        <v>3415</v>
      </c>
      <c r="E4688" s="65">
        <f>IFERROR(VLOOKUP(C4688,Pivot!A:B,2,0),0)</f>
        <v>0</v>
      </c>
      <c r="F4688" s="65">
        <f>IFERROR(VLOOKUP(C4688,Pivot!A:C,3,0),0)</f>
        <v>0</v>
      </c>
    </row>
    <row r="4689" spans="1:6" x14ac:dyDescent="0.25">
      <c r="A4689" s="68" t="s">
        <v>103</v>
      </c>
      <c r="B4689" s="69">
        <v>491173420</v>
      </c>
      <c r="C4689" s="68">
        <v>5015353841489</v>
      </c>
      <c r="D4689" s="69" t="s">
        <v>3416</v>
      </c>
      <c r="E4689" s="65">
        <f>IFERROR(VLOOKUP(C4689,Pivot!A:B,2,0),0)</f>
        <v>0</v>
      </c>
      <c r="F4689" s="65">
        <f>IFERROR(VLOOKUP(C4689,Pivot!A:C,3,0),0)</f>
        <v>0</v>
      </c>
    </row>
    <row r="4690" spans="1:6" x14ac:dyDescent="0.25">
      <c r="A4690" s="68" t="s">
        <v>103</v>
      </c>
      <c r="B4690" s="69">
        <v>491173421</v>
      </c>
      <c r="C4690" s="68">
        <v>5015353841496</v>
      </c>
      <c r="D4690" s="69" t="s">
        <v>3417</v>
      </c>
      <c r="E4690" s="65">
        <f>IFERROR(VLOOKUP(C4690,Pivot!A:B,2,0),0)</f>
        <v>0</v>
      </c>
      <c r="F4690" s="65">
        <f>IFERROR(VLOOKUP(C4690,Pivot!A:C,3,0),0)</f>
        <v>0</v>
      </c>
    </row>
    <row r="4691" spans="1:6" x14ac:dyDescent="0.25">
      <c r="A4691" s="68" t="s">
        <v>103</v>
      </c>
      <c r="B4691" s="69">
        <v>491173423</v>
      </c>
      <c r="C4691" s="68">
        <v>5015353291901</v>
      </c>
      <c r="D4691" s="69" t="s">
        <v>3418</v>
      </c>
      <c r="E4691" s="65">
        <f>IFERROR(VLOOKUP(C4691,Pivot!A:B,2,0),0)</f>
        <v>0</v>
      </c>
      <c r="F4691" s="65">
        <f>IFERROR(VLOOKUP(C4691,Pivot!A:C,3,0),0)</f>
        <v>0</v>
      </c>
    </row>
    <row r="4692" spans="1:6" x14ac:dyDescent="0.25">
      <c r="A4692" s="68" t="s">
        <v>103</v>
      </c>
      <c r="B4692" s="69">
        <v>491173424</v>
      </c>
      <c r="C4692" s="68">
        <v>5010535329182</v>
      </c>
      <c r="D4692" s="69" t="s">
        <v>3419</v>
      </c>
      <c r="E4692" s="65">
        <f>IFERROR(VLOOKUP(C4692,Pivot!A:B,2,0),0)</f>
        <v>0</v>
      </c>
      <c r="F4692" s="65">
        <f>IFERROR(VLOOKUP(C4692,Pivot!A:C,3,0),0)</f>
        <v>0</v>
      </c>
    </row>
    <row r="4693" spans="1:6" x14ac:dyDescent="0.25">
      <c r="A4693" s="68" t="s">
        <v>103</v>
      </c>
      <c r="B4693" s="69">
        <v>491173424</v>
      </c>
      <c r="C4693" s="68">
        <v>5015353291895</v>
      </c>
      <c r="D4693" s="69" t="s">
        <v>3419</v>
      </c>
      <c r="E4693" s="65">
        <f>IFERROR(VLOOKUP(C4693,Pivot!A:B,2,0),0)</f>
        <v>0</v>
      </c>
      <c r="F4693" s="65">
        <f>IFERROR(VLOOKUP(C4693,Pivot!A:C,3,0),0)</f>
        <v>0</v>
      </c>
    </row>
    <row r="4694" spans="1:6" x14ac:dyDescent="0.25">
      <c r="A4694" s="68" t="s">
        <v>103</v>
      </c>
      <c r="B4694" s="69">
        <v>491173425</v>
      </c>
      <c r="C4694" s="68">
        <v>5015353291871</v>
      </c>
      <c r="D4694" s="69" t="s">
        <v>3420</v>
      </c>
      <c r="E4694" s="65">
        <f>IFERROR(VLOOKUP(C4694,Pivot!A:B,2,0),0)</f>
        <v>0</v>
      </c>
      <c r="F4694" s="65">
        <f>IFERROR(VLOOKUP(C4694,Pivot!A:C,3,0),0)</f>
        <v>0</v>
      </c>
    </row>
    <row r="4695" spans="1:6" x14ac:dyDescent="0.25">
      <c r="A4695" s="68" t="s">
        <v>103</v>
      </c>
      <c r="B4695" s="69">
        <v>491173426</v>
      </c>
      <c r="C4695" s="68">
        <v>5015353291888</v>
      </c>
      <c r="D4695" s="69" t="s">
        <v>3421</v>
      </c>
      <c r="E4695" s="65">
        <f>IFERROR(VLOOKUP(C4695,Pivot!A:B,2,0),0)</f>
        <v>0</v>
      </c>
      <c r="F4695" s="65">
        <f>IFERROR(VLOOKUP(C4695,Pivot!A:C,3,0),0)</f>
        <v>0</v>
      </c>
    </row>
    <row r="4696" spans="1:6" x14ac:dyDescent="0.25">
      <c r="A4696" s="68" t="s">
        <v>103</v>
      </c>
      <c r="B4696" s="69">
        <v>491173430</v>
      </c>
      <c r="C4696" s="68">
        <v>5015353291796</v>
      </c>
      <c r="D4696" s="69" t="s">
        <v>3422</v>
      </c>
      <c r="E4696" s="65">
        <f>IFERROR(VLOOKUP(C4696,Pivot!A:B,2,0),0)</f>
        <v>0</v>
      </c>
      <c r="F4696" s="65">
        <f>IFERROR(VLOOKUP(C4696,Pivot!A:C,3,0),0)</f>
        <v>0</v>
      </c>
    </row>
    <row r="4697" spans="1:6" x14ac:dyDescent="0.25">
      <c r="A4697" s="68" t="s">
        <v>103</v>
      </c>
      <c r="B4697" s="69">
        <v>491173431</v>
      </c>
      <c r="C4697" s="68">
        <v>5015353291864</v>
      </c>
      <c r="D4697" s="69" t="s">
        <v>3423</v>
      </c>
      <c r="E4697" s="65">
        <f>IFERROR(VLOOKUP(C4697,Pivot!A:B,2,0),0)</f>
        <v>0</v>
      </c>
      <c r="F4697" s="65">
        <f>IFERROR(VLOOKUP(C4697,Pivot!A:C,3,0),0)</f>
        <v>0</v>
      </c>
    </row>
    <row r="4698" spans="1:6" x14ac:dyDescent="0.25">
      <c r="A4698" s="68" t="s">
        <v>103</v>
      </c>
      <c r="B4698" s="69">
        <v>491173435</v>
      </c>
      <c r="C4698" s="68">
        <v>5015353852232</v>
      </c>
      <c r="D4698" s="69" t="s">
        <v>3424</v>
      </c>
      <c r="E4698" s="65">
        <f>IFERROR(VLOOKUP(C4698,Pivot!A:B,2,0),0)</f>
        <v>0</v>
      </c>
      <c r="F4698" s="65">
        <f>IFERROR(VLOOKUP(C4698,Pivot!A:C,3,0),0)</f>
        <v>0</v>
      </c>
    </row>
    <row r="4699" spans="1:6" x14ac:dyDescent="0.25">
      <c r="A4699" s="68" t="s">
        <v>103</v>
      </c>
      <c r="B4699" s="69">
        <v>491173436</v>
      </c>
      <c r="C4699" s="68">
        <v>5015353852256</v>
      </c>
      <c r="D4699" s="69" t="s">
        <v>3425</v>
      </c>
      <c r="E4699" s="65">
        <f>IFERROR(VLOOKUP(C4699,Pivot!A:B,2,0),0)</f>
        <v>0</v>
      </c>
      <c r="F4699" s="65">
        <f>IFERROR(VLOOKUP(C4699,Pivot!A:C,3,0),0)</f>
        <v>0</v>
      </c>
    </row>
    <row r="4700" spans="1:6" x14ac:dyDescent="0.25">
      <c r="A4700" s="68" t="s">
        <v>103</v>
      </c>
      <c r="B4700" s="69">
        <v>491173437</v>
      </c>
      <c r="C4700" s="68">
        <v>5015353852317</v>
      </c>
      <c r="D4700" s="69" t="s">
        <v>3426</v>
      </c>
      <c r="E4700" s="65">
        <f>IFERROR(VLOOKUP(C4700,Pivot!A:B,2,0),0)</f>
        <v>0</v>
      </c>
      <c r="F4700" s="65">
        <f>IFERROR(VLOOKUP(C4700,Pivot!A:C,3,0),0)</f>
        <v>0</v>
      </c>
    </row>
    <row r="4701" spans="1:6" x14ac:dyDescent="0.25">
      <c r="A4701" s="68" t="s">
        <v>103</v>
      </c>
      <c r="B4701" s="69">
        <v>491173441</v>
      </c>
      <c r="C4701" s="68">
        <v>491173441</v>
      </c>
      <c r="D4701" s="69" t="s">
        <v>3427</v>
      </c>
      <c r="E4701" s="65">
        <f>IFERROR(VLOOKUP(C4701,Pivot!A:B,2,0),0)</f>
        <v>0</v>
      </c>
      <c r="F4701" s="65">
        <f>IFERROR(VLOOKUP(C4701,Pivot!A:C,3,0),0)</f>
        <v>0</v>
      </c>
    </row>
    <row r="4702" spans="1:6" x14ac:dyDescent="0.25">
      <c r="A4702" s="68" t="s">
        <v>103</v>
      </c>
      <c r="B4702" s="69">
        <v>491173441</v>
      </c>
      <c r="C4702" s="68">
        <v>4972825141663</v>
      </c>
      <c r="D4702" s="69" t="s">
        <v>3427</v>
      </c>
      <c r="E4702" s="65">
        <f>IFERROR(VLOOKUP(C4702,Pivot!A:B,2,0),0)</f>
        <v>0</v>
      </c>
      <c r="F4702" s="65">
        <f>IFERROR(VLOOKUP(C4702,Pivot!A:C,3,0),0)</f>
        <v>0</v>
      </c>
    </row>
    <row r="4703" spans="1:6" x14ac:dyDescent="0.25">
      <c r="A4703" s="68" t="s">
        <v>103</v>
      </c>
      <c r="B4703" s="69">
        <v>491173442</v>
      </c>
      <c r="C4703" s="68">
        <v>491173442</v>
      </c>
      <c r="D4703" s="69" t="s">
        <v>3428</v>
      </c>
      <c r="E4703" s="65">
        <f>IFERROR(VLOOKUP(C4703,Pivot!A:B,2,0),0)</f>
        <v>0</v>
      </c>
      <c r="F4703" s="65">
        <f>IFERROR(VLOOKUP(C4703,Pivot!A:C,3,0),0)</f>
        <v>0</v>
      </c>
    </row>
    <row r="4704" spans="1:6" x14ac:dyDescent="0.25">
      <c r="A4704" s="68" t="s">
        <v>103</v>
      </c>
      <c r="B4704" s="69">
        <v>491173442</v>
      </c>
      <c r="C4704" s="68">
        <v>4972825139301</v>
      </c>
      <c r="D4704" s="69" t="s">
        <v>3428</v>
      </c>
      <c r="E4704" s="65">
        <f>IFERROR(VLOOKUP(C4704,Pivot!A:B,2,0),0)</f>
        <v>0</v>
      </c>
      <c r="F4704" s="65">
        <f>IFERROR(VLOOKUP(C4704,Pivot!A:C,3,0),0)</f>
        <v>0</v>
      </c>
    </row>
    <row r="4705" spans="1:6" x14ac:dyDescent="0.25">
      <c r="A4705" s="68" t="s">
        <v>103</v>
      </c>
      <c r="B4705" s="69">
        <v>491173443</v>
      </c>
      <c r="C4705" s="68">
        <v>491173443</v>
      </c>
      <c r="D4705" s="69" t="s">
        <v>3429</v>
      </c>
      <c r="E4705" s="65">
        <f>IFERROR(VLOOKUP(C4705,Pivot!A:B,2,0),0)</f>
        <v>0</v>
      </c>
      <c r="F4705" s="65">
        <f>IFERROR(VLOOKUP(C4705,Pivot!A:C,3,0),0)</f>
        <v>0</v>
      </c>
    </row>
    <row r="4706" spans="1:6" x14ac:dyDescent="0.25">
      <c r="A4706" s="68" t="s">
        <v>103</v>
      </c>
      <c r="B4706" s="69">
        <v>491173443</v>
      </c>
      <c r="C4706" s="68">
        <v>4972825139998</v>
      </c>
      <c r="D4706" s="69" t="s">
        <v>3429</v>
      </c>
      <c r="E4706" s="65">
        <f>IFERROR(VLOOKUP(C4706,Pivot!A:B,2,0),0)</f>
        <v>0</v>
      </c>
      <c r="F4706" s="65">
        <f>IFERROR(VLOOKUP(C4706,Pivot!A:C,3,0),0)</f>
        <v>0</v>
      </c>
    </row>
    <row r="4707" spans="1:6" x14ac:dyDescent="0.25">
      <c r="A4707" s="68" t="s">
        <v>103</v>
      </c>
      <c r="B4707" s="69">
        <v>491173444</v>
      </c>
      <c r="C4707" s="68">
        <v>491173444</v>
      </c>
      <c r="D4707" s="69" t="s">
        <v>3430</v>
      </c>
      <c r="E4707" s="65">
        <f>IFERROR(VLOOKUP(C4707,Pivot!A:B,2,0),0)</f>
        <v>0</v>
      </c>
      <c r="F4707" s="65">
        <f>IFERROR(VLOOKUP(C4707,Pivot!A:C,3,0),0)</f>
        <v>0</v>
      </c>
    </row>
    <row r="4708" spans="1:6" x14ac:dyDescent="0.25">
      <c r="A4708" s="68" t="s">
        <v>103</v>
      </c>
      <c r="B4708" s="69">
        <v>491173444</v>
      </c>
      <c r="C4708" s="68">
        <v>4972825141670</v>
      </c>
      <c r="D4708" s="69" t="s">
        <v>3430</v>
      </c>
      <c r="E4708" s="65">
        <f>IFERROR(VLOOKUP(C4708,Pivot!A:B,2,0),0)</f>
        <v>0</v>
      </c>
      <c r="F4708" s="65">
        <f>IFERROR(VLOOKUP(C4708,Pivot!A:C,3,0),0)</f>
        <v>0</v>
      </c>
    </row>
    <row r="4709" spans="1:6" x14ac:dyDescent="0.25">
      <c r="A4709" s="68" t="s">
        <v>103</v>
      </c>
      <c r="B4709" s="69">
        <v>491173446</v>
      </c>
      <c r="C4709" s="68">
        <v>491173446</v>
      </c>
      <c r="D4709" s="69" t="s">
        <v>3431</v>
      </c>
      <c r="E4709" s="65">
        <f>IFERROR(VLOOKUP(C4709,Pivot!A:B,2,0),0)</f>
        <v>0</v>
      </c>
      <c r="F4709" s="65">
        <f>IFERROR(VLOOKUP(C4709,Pivot!A:C,3,0),0)</f>
        <v>0</v>
      </c>
    </row>
    <row r="4710" spans="1:6" x14ac:dyDescent="0.25">
      <c r="A4710" s="68" t="s">
        <v>103</v>
      </c>
      <c r="B4710" s="69">
        <v>491173446</v>
      </c>
      <c r="C4710" s="68">
        <v>4972825137178</v>
      </c>
      <c r="D4710" s="69" t="s">
        <v>3431</v>
      </c>
      <c r="E4710" s="65">
        <f>IFERROR(VLOOKUP(C4710,Pivot!A:B,2,0),0)</f>
        <v>0</v>
      </c>
      <c r="F4710" s="65">
        <f>IFERROR(VLOOKUP(C4710,Pivot!A:C,3,0),0)</f>
        <v>0</v>
      </c>
    </row>
    <row r="4711" spans="1:6" x14ac:dyDescent="0.25">
      <c r="A4711" s="68" t="s">
        <v>103</v>
      </c>
      <c r="B4711" s="69">
        <v>491173448</v>
      </c>
      <c r="C4711" s="68">
        <v>4895028509798</v>
      </c>
      <c r="D4711" s="69" t="s">
        <v>3432</v>
      </c>
      <c r="E4711" s="65">
        <f>IFERROR(VLOOKUP(C4711,Pivot!A:B,2,0),0)</f>
        <v>0</v>
      </c>
      <c r="F4711" s="65">
        <f>IFERROR(VLOOKUP(C4711,Pivot!A:C,3,0),0)</f>
        <v>0</v>
      </c>
    </row>
    <row r="4712" spans="1:6" x14ac:dyDescent="0.25">
      <c r="A4712" s="68" t="s">
        <v>103</v>
      </c>
      <c r="B4712" s="69">
        <v>491173450</v>
      </c>
      <c r="C4712" s="68">
        <v>491173450</v>
      </c>
      <c r="D4712" s="69" t="s">
        <v>3433</v>
      </c>
      <c r="E4712" s="65">
        <f>IFERROR(VLOOKUP(C4712,Pivot!A:B,2,0),0)</f>
        <v>0</v>
      </c>
      <c r="F4712" s="65">
        <f>IFERROR(VLOOKUP(C4712,Pivot!A:C,3,0),0)</f>
        <v>0</v>
      </c>
    </row>
    <row r="4713" spans="1:6" x14ac:dyDescent="0.25">
      <c r="A4713" s="68" t="s">
        <v>103</v>
      </c>
      <c r="B4713" s="69">
        <v>491173450</v>
      </c>
      <c r="C4713" s="68">
        <v>4972825145463</v>
      </c>
      <c r="D4713" s="69" t="s">
        <v>3433</v>
      </c>
      <c r="E4713" s="65">
        <f>IFERROR(VLOOKUP(C4713,Pivot!A:B,2,0),0)</f>
        <v>0</v>
      </c>
      <c r="F4713" s="65">
        <f>IFERROR(VLOOKUP(C4713,Pivot!A:C,3,0),0)</f>
        <v>0</v>
      </c>
    </row>
    <row r="4714" spans="1:6" x14ac:dyDescent="0.25">
      <c r="A4714" s="68" t="s">
        <v>103</v>
      </c>
      <c r="B4714" s="69">
        <v>491173452</v>
      </c>
      <c r="C4714" s="68">
        <v>47754662726</v>
      </c>
      <c r="D4714" s="69" t="s">
        <v>3434</v>
      </c>
      <c r="E4714" s="65">
        <f>IFERROR(VLOOKUP(C4714,Pivot!A:B,2,0),0)</f>
        <v>0</v>
      </c>
      <c r="F4714" s="65">
        <f>IFERROR(VLOOKUP(C4714,Pivot!A:C,3,0),0)</f>
        <v>0</v>
      </c>
    </row>
    <row r="4715" spans="1:6" x14ac:dyDescent="0.25">
      <c r="A4715" s="68" t="s">
        <v>103</v>
      </c>
      <c r="B4715" s="69">
        <v>491173453</v>
      </c>
      <c r="C4715" s="68">
        <v>47754664720</v>
      </c>
      <c r="D4715" s="69" t="s">
        <v>3435</v>
      </c>
      <c r="E4715" s="65">
        <f>IFERROR(VLOOKUP(C4715,Pivot!A:B,2,0),0)</f>
        <v>0</v>
      </c>
      <c r="F4715" s="65">
        <f>IFERROR(VLOOKUP(C4715,Pivot!A:C,3,0),0)</f>
        <v>0</v>
      </c>
    </row>
    <row r="4716" spans="1:6" x14ac:dyDescent="0.25">
      <c r="A4716" s="68" t="s">
        <v>103</v>
      </c>
      <c r="B4716" s="69">
        <v>491173453</v>
      </c>
      <c r="C4716" s="68">
        <v>491173453</v>
      </c>
      <c r="D4716" s="69" t="s">
        <v>3435</v>
      </c>
      <c r="E4716" s="65">
        <f>IFERROR(VLOOKUP(C4716,Pivot!A:B,2,0),0)</f>
        <v>0</v>
      </c>
      <c r="F4716" s="65">
        <f>IFERROR(VLOOKUP(C4716,Pivot!A:C,3,0),0)</f>
        <v>0</v>
      </c>
    </row>
    <row r="4717" spans="1:6" x14ac:dyDescent="0.25">
      <c r="A4717" s="68" t="s">
        <v>103</v>
      </c>
      <c r="B4717" s="69">
        <v>491173456</v>
      </c>
      <c r="C4717" s="68">
        <v>47754663761</v>
      </c>
      <c r="D4717" s="69" t="s">
        <v>3436</v>
      </c>
      <c r="E4717" s="65">
        <f>IFERROR(VLOOKUP(C4717,Pivot!A:B,2,0),0)</f>
        <v>0</v>
      </c>
      <c r="F4717" s="65">
        <f>IFERROR(VLOOKUP(C4717,Pivot!A:C,3,0),0)</f>
        <v>0</v>
      </c>
    </row>
    <row r="4718" spans="1:6" x14ac:dyDescent="0.25">
      <c r="A4718" s="68" t="s">
        <v>103</v>
      </c>
      <c r="B4718" s="69">
        <v>491173457</v>
      </c>
      <c r="C4718" s="68">
        <v>491173457</v>
      </c>
      <c r="D4718" s="69" t="s">
        <v>3437</v>
      </c>
      <c r="E4718" s="65">
        <f>IFERROR(VLOOKUP(C4718,Pivot!A:B,2,0),0)</f>
        <v>0</v>
      </c>
      <c r="F4718" s="65">
        <f>IFERROR(VLOOKUP(C4718,Pivot!A:C,3,0),0)</f>
        <v>0</v>
      </c>
    </row>
    <row r="4719" spans="1:6" x14ac:dyDescent="0.25">
      <c r="A4719" s="68" t="s">
        <v>103</v>
      </c>
      <c r="B4719" s="69">
        <v>491173457</v>
      </c>
      <c r="C4719" s="68">
        <v>8421420728</v>
      </c>
      <c r="D4719" s="69" t="s">
        <v>3437</v>
      </c>
      <c r="E4719" s="65">
        <f>IFERROR(VLOOKUP(C4719,Pivot!A:B,2,0),0)</f>
        <v>0</v>
      </c>
      <c r="F4719" s="65">
        <f>IFERROR(VLOOKUP(C4719,Pivot!A:C,3,0),0)</f>
        <v>0</v>
      </c>
    </row>
    <row r="4720" spans="1:6" x14ac:dyDescent="0.25">
      <c r="A4720" s="68" t="s">
        <v>103</v>
      </c>
      <c r="B4720" s="69">
        <v>491173459</v>
      </c>
      <c r="C4720" s="68">
        <v>491173459</v>
      </c>
      <c r="D4720" s="69" t="s">
        <v>3438</v>
      </c>
      <c r="E4720" s="65">
        <f>IFERROR(VLOOKUP(C4720,Pivot!A:B,2,0),0)</f>
        <v>0</v>
      </c>
      <c r="F4720" s="65">
        <f>IFERROR(VLOOKUP(C4720,Pivot!A:C,3,0),0)</f>
        <v>0</v>
      </c>
    </row>
    <row r="4721" spans="1:6" x14ac:dyDescent="0.25">
      <c r="A4721" s="68" t="s">
        <v>103</v>
      </c>
      <c r="B4721" s="69">
        <v>491173459</v>
      </c>
      <c r="C4721" s="68">
        <v>8421530663</v>
      </c>
      <c r="D4721" s="69" t="s">
        <v>3438</v>
      </c>
      <c r="E4721" s="65">
        <f>IFERROR(VLOOKUP(C4721,Pivot!A:B,2,0),0)</f>
        <v>0</v>
      </c>
      <c r="F4721" s="65">
        <f>IFERROR(VLOOKUP(C4721,Pivot!A:C,3,0),0)</f>
        <v>0</v>
      </c>
    </row>
    <row r="4722" spans="1:6" x14ac:dyDescent="0.25">
      <c r="A4722" s="68" t="s">
        <v>103</v>
      </c>
      <c r="B4722" s="69">
        <v>491173476</v>
      </c>
      <c r="C4722" s="68">
        <v>765940477755</v>
      </c>
      <c r="D4722" s="69" t="s">
        <v>3439</v>
      </c>
      <c r="E4722" s="65">
        <f>IFERROR(VLOOKUP(C4722,Pivot!A:B,2,0),0)</f>
        <v>0</v>
      </c>
      <c r="F4722" s="65">
        <f>IFERROR(VLOOKUP(C4722,Pivot!A:C,3,0),0)</f>
        <v>0</v>
      </c>
    </row>
    <row r="4723" spans="1:6" x14ac:dyDescent="0.25">
      <c r="A4723" s="68" t="s">
        <v>103</v>
      </c>
      <c r="B4723" s="69">
        <v>491173488</v>
      </c>
      <c r="C4723" s="68">
        <v>765940440575</v>
      </c>
      <c r="D4723" s="69" t="s">
        <v>3440</v>
      </c>
      <c r="E4723" s="65">
        <f>IFERROR(VLOOKUP(C4723,Pivot!A:B,2,0),0)</f>
        <v>0</v>
      </c>
      <c r="F4723" s="65">
        <f>IFERROR(VLOOKUP(C4723,Pivot!A:C,3,0),0)</f>
        <v>0</v>
      </c>
    </row>
    <row r="4724" spans="1:6" x14ac:dyDescent="0.25">
      <c r="A4724" s="68" t="s">
        <v>103</v>
      </c>
      <c r="B4724" s="69">
        <v>491173496</v>
      </c>
      <c r="C4724" s="68">
        <v>765940461105</v>
      </c>
      <c r="D4724" s="69" t="s">
        <v>3441</v>
      </c>
      <c r="E4724" s="65">
        <f>IFERROR(VLOOKUP(C4724,Pivot!A:B,2,0),0)</f>
        <v>0</v>
      </c>
      <c r="F4724" s="65">
        <f>IFERROR(VLOOKUP(C4724,Pivot!A:C,3,0),0)</f>
        <v>0</v>
      </c>
    </row>
    <row r="4725" spans="1:6" x14ac:dyDescent="0.25">
      <c r="A4725" s="68" t="s">
        <v>103</v>
      </c>
      <c r="B4725" s="69">
        <v>491173498</v>
      </c>
      <c r="C4725" s="68">
        <v>765940213582</v>
      </c>
      <c r="D4725" s="69" t="s">
        <v>3442</v>
      </c>
      <c r="E4725" s="65">
        <f>IFERROR(VLOOKUP(C4725,Pivot!A:B,2,0),0)</f>
        <v>0</v>
      </c>
      <c r="F4725" s="65">
        <f>IFERROR(VLOOKUP(C4725,Pivot!A:C,3,0),0)</f>
        <v>0</v>
      </c>
    </row>
    <row r="4726" spans="1:6" x14ac:dyDescent="0.25">
      <c r="A4726" s="68" t="s">
        <v>103</v>
      </c>
      <c r="B4726" s="69">
        <v>491173499</v>
      </c>
      <c r="C4726" s="68">
        <v>765940477816</v>
      </c>
      <c r="D4726" s="69" t="s">
        <v>3443</v>
      </c>
      <c r="E4726" s="65">
        <f>IFERROR(VLOOKUP(C4726,Pivot!A:B,2,0),0)</f>
        <v>0</v>
      </c>
      <c r="F4726" s="65">
        <f>IFERROR(VLOOKUP(C4726,Pivot!A:C,3,0),0)</f>
        <v>0</v>
      </c>
    </row>
    <row r="4727" spans="1:6" x14ac:dyDescent="0.25">
      <c r="A4727" s="68" t="s">
        <v>103</v>
      </c>
      <c r="B4727" s="69">
        <v>491173503</v>
      </c>
      <c r="C4727" s="68">
        <v>4714816000111</v>
      </c>
      <c r="D4727" s="69" t="s">
        <v>3444</v>
      </c>
      <c r="E4727" s="65">
        <f>IFERROR(VLOOKUP(C4727,Pivot!A:B,2,0),0)</f>
        <v>0</v>
      </c>
      <c r="F4727" s="65">
        <f>IFERROR(VLOOKUP(C4727,Pivot!A:C,3,0),0)</f>
        <v>0</v>
      </c>
    </row>
    <row r="4728" spans="1:6" x14ac:dyDescent="0.25">
      <c r="A4728" s="68" t="s">
        <v>103</v>
      </c>
      <c r="B4728" s="69">
        <v>491173504</v>
      </c>
      <c r="C4728" s="68">
        <v>491173504</v>
      </c>
      <c r="D4728" s="69" t="s">
        <v>3445</v>
      </c>
      <c r="E4728" s="65">
        <f>IFERROR(VLOOKUP(C4728,Pivot!A:B,2,0),0)</f>
        <v>0</v>
      </c>
      <c r="F4728" s="65">
        <f>IFERROR(VLOOKUP(C4728,Pivot!A:C,3,0),0)</f>
        <v>0</v>
      </c>
    </row>
    <row r="4729" spans="1:6" x14ac:dyDescent="0.25">
      <c r="A4729" s="68" t="s">
        <v>103</v>
      </c>
      <c r="B4729" s="69">
        <v>491173504</v>
      </c>
      <c r="C4729" s="68">
        <v>813166010772</v>
      </c>
      <c r="D4729" s="69" t="s">
        <v>3445</v>
      </c>
      <c r="E4729" s="65">
        <f>IFERROR(VLOOKUP(C4729,Pivot!A:B,2,0),0)</f>
        <v>0</v>
      </c>
      <c r="F4729" s="65">
        <f>IFERROR(VLOOKUP(C4729,Pivot!A:C,3,0),0)</f>
        <v>0</v>
      </c>
    </row>
    <row r="4730" spans="1:6" x14ac:dyDescent="0.25">
      <c r="A4730" s="68" t="s">
        <v>103</v>
      </c>
      <c r="B4730" s="69">
        <v>491174109</v>
      </c>
      <c r="C4730" s="68">
        <v>8058664011797</v>
      </c>
      <c r="D4730" s="69" t="s">
        <v>3446</v>
      </c>
      <c r="E4730" s="65">
        <f>IFERROR(VLOOKUP(C4730,Pivot!A:B,2,0),0)</f>
        <v>0</v>
      </c>
      <c r="F4730" s="65">
        <f>IFERROR(VLOOKUP(C4730,Pivot!A:C,3,0),0)</f>
        <v>0</v>
      </c>
    </row>
    <row r="4731" spans="1:6" x14ac:dyDescent="0.25">
      <c r="A4731" s="68" t="s">
        <v>103</v>
      </c>
      <c r="B4731" s="69">
        <v>491174117</v>
      </c>
      <c r="C4731" s="68">
        <v>3280250019480</v>
      </c>
      <c r="D4731" s="69" t="s">
        <v>3447</v>
      </c>
      <c r="E4731" s="65">
        <f>IFERROR(VLOOKUP(C4731,Pivot!A:B,2,0),0)</f>
        <v>0</v>
      </c>
      <c r="F4731" s="65">
        <f>IFERROR(VLOOKUP(C4731,Pivot!A:C,3,0),0)</f>
        <v>0</v>
      </c>
    </row>
    <row r="4732" spans="1:6" x14ac:dyDescent="0.25">
      <c r="A4732" s="68" t="s">
        <v>103</v>
      </c>
      <c r="B4732" s="69">
        <v>491174131</v>
      </c>
      <c r="C4732" s="68">
        <v>3280250001751</v>
      </c>
      <c r="D4732" s="69" t="s">
        <v>3448</v>
      </c>
      <c r="E4732" s="65">
        <f>IFERROR(VLOOKUP(C4732,Pivot!A:B,2,0),0)</f>
        <v>0</v>
      </c>
      <c r="F4732" s="65">
        <f>IFERROR(VLOOKUP(C4732,Pivot!A:C,3,0),0)</f>
        <v>0</v>
      </c>
    </row>
    <row r="4733" spans="1:6" x14ac:dyDescent="0.25">
      <c r="A4733" s="68" t="s">
        <v>103</v>
      </c>
      <c r="B4733" s="69">
        <v>491174132</v>
      </c>
      <c r="C4733" s="68">
        <v>3280250009511</v>
      </c>
      <c r="D4733" s="69" t="s">
        <v>3449</v>
      </c>
      <c r="E4733" s="65">
        <f>IFERROR(VLOOKUP(C4733,Pivot!A:B,2,0),0)</f>
        <v>0</v>
      </c>
      <c r="F4733" s="65">
        <f>IFERROR(VLOOKUP(C4733,Pivot!A:C,3,0),0)</f>
        <v>0</v>
      </c>
    </row>
    <row r="4734" spans="1:6" x14ac:dyDescent="0.25">
      <c r="A4734" s="68" t="s">
        <v>103</v>
      </c>
      <c r="B4734" s="69">
        <v>491174138</v>
      </c>
      <c r="C4734" s="68">
        <v>4006333018367</v>
      </c>
      <c r="D4734" s="69" t="s">
        <v>3450</v>
      </c>
      <c r="E4734" s="65">
        <f>IFERROR(VLOOKUP(C4734,Pivot!A:B,2,0),0)</f>
        <v>0</v>
      </c>
      <c r="F4734" s="65">
        <f>IFERROR(VLOOKUP(C4734,Pivot!A:C,3,0),0)</f>
        <v>0</v>
      </c>
    </row>
    <row r="4735" spans="1:6" x14ac:dyDescent="0.25">
      <c r="A4735" s="68" t="s">
        <v>103</v>
      </c>
      <c r="B4735" s="69">
        <v>491174139</v>
      </c>
      <c r="C4735" s="68">
        <v>8901137221257</v>
      </c>
      <c r="D4735" s="69" t="s">
        <v>3451</v>
      </c>
      <c r="E4735" s="65">
        <f>IFERROR(VLOOKUP(C4735,Pivot!A:B,2,0),0)</f>
        <v>0</v>
      </c>
      <c r="F4735" s="65">
        <f>IFERROR(VLOOKUP(C4735,Pivot!A:C,3,0),0)</f>
        <v>0</v>
      </c>
    </row>
    <row r="4736" spans="1:6" x14ac:dyDescent="0.25">
      <c r="A4736" s="68" t="s">
        <v>103</v>
      </c>
      <c r="B4736" s="69">
        <v>491174140</v>
      </c>
      <c r="C4736" s="68">
        <v>8901137221271</v>
      </c>
      <c r="D4736" s="69" t="s">
        <v>3452</v>
      </c>
      <c r="E4736" s="65">
        <f>IFERROR(VLOOKUP(C4736,Pivot!A:B,2,0),0)</f>
        <v>0</v>
      </c>
      <c r="F4736" s="65">
        <f>IFERROR(VLOOKUP(C4736,Pivot!A:C,3,0),0)</f>
        <v>0</v>
      </c>
    </row>
    <row r="4737" spans="1:6" x14ac:dyDescent="0.25">
      <c r="A4737" s="68" t="s">
        <v>103</v>
      </c>
      <c r="B4737" s="69">
        <v>491174185</v>
      </c>
      <c r="C4737" s="68">
        <v>491174185</v>
      </c>
      <c r="D4737" s="69" t="s">
        <v>3453</v>
      </c>
      <c r="E4737" s="65">
        <f>IFERROR(VLOOKUP(C4737,Pivot!A:B,2,0),0)</f>
        <v>0</v>
      </c>
      <c r="F4737" s="65">
        <f>IFERROR(VLOOKUP(C4737,Pivot!A:C,3,0),0)</f>
        <v>0</v>
      </c>
    </row>
    <row r="4738" spans="1:6" x14ac:dyDescent="0.25">
      <c r="A4738" s="68" t="s">
        <v>103</v>
      </c>
      <c r="B4738" s="69">
        <v>491174185</v>
      </c>
      <c r="C4738" s="68">
        <v>8901736075497</v>
      </c>
      <c r="D4738" s="69" t="s">
        <v>3453</v>
      </c>
      <c r="E4738" s="65">
        <f>IFERROR(VLOOKUP(C4738,Pivot!A:B,2,0),0)</f>
        <v>0</v>
      </c>
      <c r="F4738" s="65">
        <f>IFERROR(VLOOKUP(C4738,Pivot!A:C,3,0),0)</f>
        <v>0</v>
      </c>
    </row>
    <row r="4739" spans="1:6" x14ac:dyDescent="0.25">
      <c r="A4739" s="68" t="s">
        <v>103</v>
      </c>
      <c r="B4739" s="69">
        <v>491174197</v>
      </c>
      <c r="C4739" s="68">
        <v>5010994721107</v>
      </c>
      <c r="D4739" s="69" t="s">
        <v>3454</v>
      </c>
      <c r="E4739" s="65">
        <f>IFERROR(VLOOKUP(C4739,Pivot!A:B,2,0),0)</f>
        <v>0</v>
      </c>
      <c r="F4739" s="65">
        <f>IFERROR(VLOOKUP(C4739,Pivot!A:C,3,0),0)</f>
        <v>0</v>
      </c>
    </row>
    <row r="4740" spans="1:6" x14ac:dyDescent="0.25">
      <c r="A4740" s="68" t="s">
        <v>103</v>
      </c>
      <c r="B4740" s="69">
        <v>491174197</v>
      </c>
      <c r="C4740" s="68">
        <v>5010994811259</v>
      </c>
      <c r="D4740" s="69" t="s">
        <v>3454</v>
      </c>
      <c r="E4740" s="65">
        <f>IFERROR(VLOOKUP(C4740,Pivot!A:B,2,0),0)</f>
        <v>0</v>
      </c>
      <c r="F4740" s="65">
        <f>IFERROR(VLOOKUP(C4740,Pivot!A:C,3,0),0)</f>
        <v>0</v>
      </c>
    </row>
    <row r="4741" spans="1:6" x14ac:dyDescent="0.25">
      <c r="A4741" s="68" t="s">
        <v>103</v>
      </c>
      <c r="B4741" s="69">
        <v>491174200</v>
      </c>
      <c r="C4741" s="68">
        <v>8901383708991</v>
      </c>
      <c r="D4741" s="69" t="s">
        <v>3455</v>
      </c>
      <c r="E4741" s="65">
        <f>IFERROR(VLOOKUP(C4741,Pivot!A:B,2,0),0)</f>
        <v>0</v>
      </c>
      <c r="F4741" s="65">
        <f>IFERROR(VLOOKUP(C4741,Pivot!A:C,3,0),0)</f>
        <v>0</v>
      </c>
    </row>
    <row r="4742" spans="1:6" x14ac:dyDescent="0.25">
      <c r="A4742" s="68" t="s">
        <v>103</v>
      </c>
      <c r="B4742" s="69">
        <v>491174216</v>
      </c>
      <c r="C4742" s="68">
        <v>8058664010707</v>
      </c>
      <c r="D4742" s="69" t="s">
        <v>3456</v>
      </c>
      <c r="E4742" s="65">
        <f>IFERROR(VLOOKUP(C4742,Pivot!A:B,2,0),0)</f>
        <v>0</v>
      </c>
      <c r="F4742" s="65">
        <f>IFERROR(VLOOKUP(C4742,Pivot!A:C,3,0),0)</f>
        <v>0</v>
      </c>
    </row>
    <row r="4743" spans="1:6" x14ac:dyDescent="0.25">
      <c r="A4743" s="68" t="s">
        <v>103</v>
      </c>
      <c r="B4743" s="69">
        <v>491174217</v>
      </c>
      <c r="C4743" s="68">
        <v>8058664011858</v>
      </c>
      <c r="D4743" s="69" t="s">
        <v>3457</v>
      </c>
      <c r="E4743" s="65">
        <f>IFERROR(VLOOKUP(C4743,Pivot!A:B,2,0),0)</f>
        <v>0</v>
      </c>
      <c r="F4743" s="65">
        <f>IFERROR(VLOOKUP(C4743,Pivot!A:C,3,0),0)</f>
        <v>0</v>
      </c>
    </row>
    <row r="4744" spans="1:6" x14ac:dyDescent="0.25">
      <c r="A4744" s="68" t="s">
        <v>103</v>
      </c>
      <c r="B4744" s="69">
        <v>491174263</v>
      </c>
      <c r="C4744" s="68">
        <v>491174263</v>
      </c>
      <c r="D4744" s="69" t="s">
        <v>3458</v>
      </c>
      <c r="E4744" s="65">
        <f>IFERROR(VLOOKUP(C4744,Pivot!A:B,2,0),0)</f>
        <v>0</v>
      </c>
      <c r="F4744" s="65">
        <f>IFERROR(VLOOKUP(C4744,Pivot!A:C,3,0),0)</f>
        <v>0</v>
      </c>
    </row>
    <row r="4745" spans="1:6" x14ac:dyDescent="0.25">
      <c r="A4745" s="68" t="s">
        <v>103</v>
      </c>
      <c r="B4745" s="69">
        <v>491174277</v>
      </c>
      <c r="C4745" s="68">
        <v>491174277</v>
      </c>
      <c r="D4745" s="69" t="s">
        <v>3459</v>
      </c>
      <c r="E4745" s="65">
        <f>IFERROR(VLOOKUP(C4745,Pivot!A:B,2,0),0)</f>
        <v>0</v>
      </c>
      <c r="F4745" s="65">
        <f>IFERROR(VLOOKUP(C4745,Pivot!A:C,3,0),0)</f>
        <v>0</v>
      </c>
    </row>
    <row r="4746" spans="1:6" x14ac:dyDescent="0.25">
      <c r="A4746" s="68" t="s">
        <v>103</v>
      </c>
      <c r="B4746" s="69">
        <v>491179989</v>
      </c>
      <c r="C4746" s="68">
        <v>731346011411</v>
      </c>
      <c r="D4746" s="69" t="s">
        <v>3460</v>
      </c>
      <c r="E4746" s="65">
        <f>IFERROR(VLOOKUP(C4746,Pivot!A:B,2,0),0)</f>
        <v>0</v>
      </c>
      <c r="F4746" s="65">
        <f>IFERROR(VLOOKUP(C4746,Pivot!A:C,3,0),0)</f>
        <v>0</v>
      </c>
    </row>
    <row r="4747" spans="1:6" x14ac:dyDescent="0.25">
      <c r="A4747" s="68" t="s">
        <v>103</v>
      </c>
      <c r="B4747" s="69">
        <v>491179990</v>
      </c>
      <c r="C4747" s="68">
        <v>731346013798</v>
      </c>
      <c r="D4747" s="69" t="s">
        <v>3461</v>
      </c>
      <c r="E4747" s="65">
        <f>IFERROR(VLOOKUP(C4747,Pivot!A:B,2,0),0)</f>
        <v>0</v>
      </c>
      <c r="F4747" s="65">
        <f>IFERROR(VLOOKUP(C4747,Pivot!A:C,3,0),0)</f>
        <v>0</v>
      </c>
    </row>
    <row r="4748" spans="1:6" x14ac:dyDescent="0.25">
      <c r="A4748" s="68" t="s">
        <v>103</v>
      </c>
      <c r="B4748" s="69">
        <v>491179991</v>
      </c>
      <c r="C4748" s="68">
        <v>731346140500</v>
      </c>
      <c r="D4748" s="69" t="s">
        <v>3462</v>
      </c>
      <c r="E4748" s="65">
        <f>IFERROR(VLOOKUP(C4748,Pivot!A:B,2,0),0)</f>
        <v>0</v>
      </c>
      <c r="F4748" s="65">
        <f>IFERROR(VLOOKUP(C4748,Pivot!A:C,3,0),0)</f>
        <v>0</v>
      </c>
    </row>
    <row r="4749" spans="1:6" x14ac:dyDescent="0.25">
      <c r="A4749" s="68" t="s">
        <v>103</v>
      </c>
      <c r="B4749" s="69">
        <v>491179992</v>
      </c>
      <c r="C4749" s="68">
        <v>731346014405</v>
      </c>
      <c r="D4749" s="69" t="s">
        <v>3463</v>
      </c>
      <c r="E4749" s="65">
        <f>IFERROR(VLOOKUP(C4749,Pivot!A:B,2,0),0)</f>
        <v>0</v>
      </c>
      <c r="F4749" s="65">
        <f>IFERROR(VLOOKUP(C4749,Pivot!A:C,3,0),0)</f>
        <v>0</v>
      </c>
    </row>
    <row r="4750" spans="1:6" x14ac:dyDescent="0.25">
      <c r="A4750" s="68" t="s">
        <v>103</v>
      </c>
      <c r="B4750" s="69">
        <v>491179995</v>
      </c>
      <c r="C4750" s="68">
        <v>731346018441</v>
      </c>
      <c r="D4750" s="69" t="s">
        <v>3464</v>
      </c>
      <c r="E4750" s="65">
        <f>IFERROR(VLOOKUP(C4750,Pivot!A:B,2,0),0)</f>
        <v>0</v>
      </c>
      <c r="F4750" s="65">
        <f>IFERROR(VLOOKUP(C4750,Pivot!A:C,3,0),0)</f>
        <v>0</v>
      </c>
    </row>
    <row r="4751" spans="1:6" x14ac:dyDescent="0.25">
      <c r="A4751" s="68" t="s">
        <v>103</v>
      </c>
      <c r="B4751" s="69">
        <v>491180000</v>
      </c>
      <c r="C4751" s="68">
        <v>4006592912697</v>
      </c>
      <c r="D4751" s="69" t="s">
        <v>3465</v>
      </c>
      <c r="E4751" s="65">
        <f>IFERROR(VLOOKUP(C4751,Pivot!A:B,2,0),0)</f>
        <v>0</v>
      </c>
      <c r="F4751" s="65">
        <f>IFERROR(VLOOKUP(C4751,Pivot!A:C,3,0),0)</f>
        <v>0</v>
      </c>
    </row>
    <row r="4752" spans="1:6" x14ac:dyDescent="0.25">
      <c r="A4752" s="68" t="s">
        <v>103</v>
      </c>
      <c r="B4752" s="69">
        <v>491180005</v>
      </c>
      <c r="C4752" s="68">
        <v>4006592912956</v>
      </c>
      <c r="D4752" s="69" t="s">
        <v>3466</v>
      </c>
      <c r="E4752" s="65">
        <f>IFERROR(VLOOKUP(C4752,Pivot!A:B,2,0),0)</f>
        <v>0</v>
      </c>
      <c r="F4752" s="65">
        <f>IFERROR(VLOOKUP(C4752,Pivot!A:C,3,0),0)</f>
        <v>0</v>
      </c>
    </row>
    <row r="4753" spans="1:6" x14ac:dyDescent="0.25">
      <c r="A4753" s="68" t="s">
        <v>103</v>
      </c>
      <c r="B4753" s="69">
        <v>491180006</v>
      </c>
      <c r="C4753" s="68">
        <v>4006592913083</v>
      </c>
      <c r="D4753" s="69" t="s">
        <v>3467</v>
      </c>
      <c r="E4753" s="65">
        <f>IFERROR(VLOOKUP(C4753,Pivot!A:B,2,0),0)</f>
        <v>0</v>
      </c>
      <c r="F4753" s="65">
        <f>IFERROR(VLOOKUP(C4753,Pivot!A:C,3,0),0)</f>
        <v>0</v>
      </c>
    </row>
    <row r="4754" spans="1:6" x14ac:dyDescent="0.25">
      <c r="A4754" s="68" t="s">
        <v>103</v>
      </c>
      <c r="B4754" s="69">
        <v>491180016</v>
      </c>
      <c r="C4754" s="68">
        <v>4006333034824</v>
      </c>
      <c r="D4754" s="69" t="s">
        <v>3468</v>
      </c>
      <c r="E4754" s="65">
        <f>IFERROR(VLOOKUP(C4754,Pivot!A:B,2,0),0)</f>
        <v>0</v>
      </c>
      <c r="F4754" s="65">
        <f>IFERROR(VLOOKUP(C4754,Pivot!A:C,3,0),0)</f>
        <v>0</v>
      </c>
    </row>
    <row r="4755" spans="1:6" x14ac:dyDescent="0.25">
      <c r="A4755" s="68" t="s">
        <v>103</v>
      </c>
      <c r="B4755" s="69">
        <v>491180020</v>
      </c>
      <c r="C4755" s="68">
        <v>885561210217</v>
      </c>
      <c r="D4755" s="69" t="s">
        <v>3469</v>
      </c>
      <c r="E4755" s="65">
        <f>IFERROR(VLOOKUP(C4755,Pivot!A:B,2,0),0)</f>
        <v>0</v>
      </c>
      <c r="F4755" s="65">
        <f>IFERROR(VLOOKUP(C4755,Pivot!A:C,3,0),0)</f>
        <v>0</v>
      </c>
    </row>
    <row r="4756" spans="1:6" x14ac:dyDescent="0.25">
      <c r="A4756" s="68" t="s">
        <v>103</v>
      </c>
      <c r="B4756" s="69">
        <v>491180021</v>
      </c>
      <c r="C4756" s="68">
        <v>885561210019</v>
      </c>
      <c r="D4756" s="69" t="s">
        <v>3470</v>
      </c>
      <c r="E4756" s="65">
        <f>IFERROR(VLOOKUP(C4756,Pivot!A:B,2,0),0)</f>
        <v>0</v>
      </c>
      <c r="F4756" s="65">
        <f>IFERROR(VLOOKUP(C4756,Pivot!A:C,3,0),0)</f>
        <v>0</v>
      </c>
    </row>
    <row r="4757" spans="1:6" x14ac:dyDescent="0.25">
      <c r="A4757" s="68" t="s">
        <v>103</v>
      </c>
      <c r="B4757" s="69">
        <v>491180022</v>
      </c>
      <c r="C4757" s="68">
        <v>885561210026</v>
      </c>
      <c r="D4757" s="69" t="s">
        <v>3471</v>
      </c>
      <c r="E4757" s="65">
        <f>IFERROR(VLOOKUP(C4757,Pivot!A:B,2,0),0)</f>
        <v>0</v>
      </c>
      <c r="F4757" s="65">
        <f>IFERROR(VLOOKUP(C4757,Pivot!A:C,3,0),0)</f>
        <v>0</v>
      </c>
    </row>
    <row r="4758" spans="1:6" x14ac:dyDescent="0.25">
      <c r="A4758" s="68" t="s">
        <v>103</v>
      </c>
      <c r="B4758" s="69">
        <v>491180023</v>
      </c>
      <c r="C4758" s="68">
        <v>885561210033</v>
      </c>
      <c r="D4758" s="69" t="s">
        <v>3472</v>
      </c>
      <c r="E4758" s="65">
        <f>IFERROR(VLOOKUP(C4758,Pivot!A:B,2,0),0)</f>
        <v>0</v>
      </c>
      <c r="F4758" s="65">
        <f>IFERROR(VLOOKUP(C4758,Pivot!A:C,3,0),0)</f>
        <v>0</v>
      </c>
    </row>
    <row r="4759" spans="1:6" x14ac:dyDescent="0.25">
      <c r="A4759" s="68" t="s">
        <v>103</v>
      </c>
      <c r="B4759" s="69">
        <v>491180024</v>
      </c>
      <c r="C4759" s="68">
        <v>885561210040</v>
      </c>
      <c r="D4759" s="69" t="s">
        <v>3473</v>
      </c>
      <c r="E4759" s="65">
        <f>IFERROR(VLOOKUP(C4759,Pivot!A:B,2,0),0)</f>
        <v>0</v>
      </c>
      <c r="F4759" s="65">
        <f>IFERROR(VLOOKUP(C4759,Pivot!A:C,3,0),0)</f>
        <v>0</v>
      </c>
    </row>
    <row r="4760" spans="1:6" x14ac:dyDescent="0.25">
      <c r="A4760" s="68" t="s">
        <v>103</v>
      </c>
      <c r="B4760" s="69">
        <v>491180025</v>
      </c>
      <c r="C4760" s="68">
        <v>885561210118</v>
      </c>
      <c r="D4760" s="69" t="s">
        <v>3474</v>
      </c>
      <c r="E4760" s="65">
        <f>IFERROR(VLOOKUP(C4760,Pivot!A:B,2,0),0)</f>
        <v>0</v>
      </c>
      <c r="F4760" s="65">
        <f>IFERROR(VLOOKUP(C4760,Pivot!A:C,3,0),0)</f>
        <v>0</v>
      </c>
    </row>
    <row r="4761" spans="1:6" x14ac:dyDescent="0.25">
      <c r="A4761" s="68" t="s">
        <v>103</v>
      </c>
      <c r="B4761" s="69">
        <v>491180026</v>
      </c>
      <c r="C4761" s="68">
        <v>885561210316</v>
      </c>
      <c r="D4761" s="69" t="s">
        <v>3475</v>
      </c>
      <c r="E4761" s="65">
        <f>IFERROR(VLOOKUP(C4761,Pivot!A:B,2,0),0)</f>
        <v>0</v>
      </c>
      <c r="F4761" s="65">
        <f>IFERROR(VLOOKUP(C4761,Pivot!A:C,3,0),0)</f>
        <v>0</v>
      </c>
    </row>
    <row r="4762" spans="1:6" x14ac:dyDescent="0.25">
      <c r="A4762" s="68" t="s">
        <v>103</v>
      </c>
      <c r="B4762" s="69">
        <v>491180029</v>
      </c>
      <c r="C4762" s="68">
        <v>4893993302611</v>
      </c>
      <c r="D4762" s="69" t="s">
        <v>3476</v>
      </c>
      <c r="E4762" s="65">
        <f>IFERROR(VLOOKUP(C4762,Pivot!A:B,2,0),0)</f>
        <v>0</v>
      </c>
      <c r="F4762" s="65">
        <f>IFERROR(VLOOKUP(C4762,Pivot!A:C,3,0),0)</f>
        <v>0</v>
      </c>
    </row>
    <row r="4763" spans="1:6" x14ac:dyDescent="0.25">
      <c r="A4763" s="68" t="s">
        <v>103</v>
      </c>
      <c r="B4763" s="69">
        <v>491180030</v>
      </c>
      <c r="C4763" s="68">
        <v>4893993313013</v>
      </c>
      <c r="D4763" s="69" t="s">
        <v>3477</v>
      </c>
      <c r="E4763" s="65">
        <f>IFERROR(VLOOKUP(C4763,Pivot!A:B,2,0),0)</f>
        <v>0</v>
      </c>
      <c r="F4763" s="65">
        <f>IFERROR(VLOOKUP(C4763,Pivot!A:C,3,0),0)</f>
        <v>0</v>
      </c>
    </row>
    <row r="4764" spans="1:6" x14ac:dyDescent="0.25">
      <c r="A4764" s="68" t="s">
        <v>103</v>
      </c>
      <c r="B4764" s="69">
        <v>491180033</v>
      </c>
      <c r="C4764" s="68">
        <v>90159210504</v>
      </c>
      <c r="D4764" s="69" t="s">
        <v>3478</v>
      </c>
      <c r="E4764" s="65">
        <f>IFERROR(VLOOKUP(C4764,Pivot!A:B,2,0),0)</f>
        <v>0</v>
      </c>
      <c r="F4764" s="65">
        <f>IFERROR(VLOOKUP(C4764,Pivot!A:C,3,0),0)</f>
        <v>0</v>
      </c>
    </row>
    <row r="4765" spans="1:6" x14ac:dyDescent="0.25">
      <c r="A4765" s="68" t="s">
        <v>103</v>
      </c>
      <c r="B4765" s="69">
        <v>491180053</v>
      </c>
      <c r="C4765" s="68">
        <v>8906022395457</v>
      </c>
      <c r="D4765" s="69" t="s">
        <v>3479</v>
      </c>
      <c r="E4765" s="65">
        <f>IFERROR(VLOOKUP(C4765,Pivot!A:B,2,0),0)</f>
        <v>0</v>
      </c>
      <c r="F4765" s="65">
        <f>IFERROR(VLOOKUP(C4765,Pivot!A:C,3,0),0)</f>
        <v>0</v>
      </c>
    </row>
    <row r="4766" spans="1:6" x14ac:dyDescent="0.25">
      <c r="A4766" s="68" t="s">
        <v>103</v>
      </c>
      <c r="B4766" s="69">
        <v>491180056</v>
      </c>
      <c r="C4766" s="68">
        <v>4000887916230</v>
      </c>
      <c r="D4766" s="69" t="s">
        <v>3480</v>
      </c>
      <c r="E4766" s="65">
        <f>IFERROR(VLOOKUP(C4766,Pivot!A:B,2,0),0)</f>
        <v>0</v>
      </c>
      <c r="F4766" s="65">
        <f>IFERROR(VLOOKUP(C4766,Pivot!A:C,3,0),0)</f>
        <v>0</v>
      </c>
    </row>
    <row r="4767" spans="1:6" x14ac:dyDescent="0.25">
      <c r="A4767" s="68" t="s">
        <v>103</v>
      </c>
      <c r="B4767" s="69">
        <v>491180071</v>
      </c>
      <c r="C4767" s="68">
        <v>4000887924556</v>
      </c>
      <c r="D4767" s="69" t="s">
        <v>3481</v>
      </c>
      <c r="E4767" s="65">
        <f>IFERROR(VLOOKUP(C4767,Pivot!A:B,2,0),0)</f>
        <v>0</v>
      </c>
      <c r="F4767" s="65">
        <f>IFERROR(VLOOKUP(C4767,Pivot!A:C,3,0),0)</f>
        <v>0</v>
      </c>
    </row>
    <row r="4768" spans="1:6" x14ac:dyDescent="0.25">
      <c r="A4768" s="68" t="s">
        <v>103</v>
      </c>
      <c r="B4768" s="69">
        <v>491180074</v>
      </c>
      <c r="C4768" s="68">
        <v>4000887926260</v>
      </c>
      <c r="D4768" s="69" t="s">
        <v>3482</v>
      </c>
      <c r="E4768" s="65">
        <f>IFERROR(VLOOKUP(C4768,Pivot!A:B,2,0),0)</f>
        <v>0</v>
      </c>
      <c r="F4768" s="65">
        <f>IFERROR(VLOOKUP(C4768,Pivot!A:C,3,0),0)</f>
        <v>0</v>
      </c>
    </row>
    <row r="4769" spans="1:6" x14ac:dyDescent="0.25">
      <c r="A4769" s="68" t="s">
        <v>103</v>
      </c>
      <c r="B4769" s="69">
        <v>491180083</v>
      </c>
      <c r="C4769" s="68">
        <v>4000887914632</v>
      </c>
      <c r="D4769" s="69" t="s">
        <v>3483</v>
      </c>
      <c r="E4769" s="65">
        <f>IFERROR(VLOOKUP(C4769,Pivot!A:B,2,0),0)</f>
        <v>0</v>
      </c>
      <c r="F4769" s="65">
        <f>IFERROR(VLOOKUP(C4769,Pivot!A:C,3,0),0)</f>
        <v>0</v>
      </c>
    </row>
    <row r="4770" spans="1:6" x14ac:dyDescent="0.25">
      <c r="A4770" s="68" t="s">
        <v>103</v>
      </c>
      <c r="B4770" s="69">
        <v>491180084</v>
      </c>
      <c r="C4770" s="68">
        <v>4000887914618</v>
      </c>
      <c r="D4770" s="69" t="s">
        <v>3484</v>
      </c>
      <c r="E4770" s="65">
        <f>IFERROR(VLOOKUP(C4770,Pivot!A:B,2,0),0)</f>
        <v>0</v>
      </c>
      <c r="F4770" s="65">
        <f>IFERROR(VLOOKUP(C4770,Pivot!A:C,3,0),0)</f>
        <v>0</v>
      </c>
    </row>
    <row r="4771" spans="1:6" x14ac:dyDescent="0.25">
      <c r="A4771" s="68" t="s">
        <v>103</v>
      </c>
      <c r="B4771" s="69">
        <v>491180085</v>
      </c>
      <c r="C4771" s="68">
        <v>4000887914601</v>
      </c>
      <c r="D4771" s="69" t="s">
        <v>3485</v>
      </c>
      <c r="E4771" s="65">
        <f>IFERROR(VLOOKUP(C4771,Pivot!A:B,2,0),0)</f>
        <v>0</v>
      </c>
      <c r="F4771" s="65">
        <f>IFERROR(VLOOKUP(C4771,Pivot!A:C,3,0),0)</f>
        <v>0</v>
      </c>
    </row>
    <row r="4772" spans="1:6" x14ac:dyDescent="0.25">
      <c r="A4772" s="68" t="s">
        <v>103</v>
      </c>
      <c r="B4772" s="69">
        <v>491180086</v>
      </c>
      <c r="C4772" s="68">
        <v>4000887923832</v>
      </c>
      <c r="D4772" s="69" t="s">
        <v>3486</v>
      </c>
      <c r="E4772" s="65">
        <f>IFERROR(VLOOKUP(C4772,Pivot!A:B,2,0),0)</f>
        <v>0</v>
      </c>
      <c r="F4772" s="65">
        <f>IFERROR(VLOOKUP(C4772,Pivot!A:C,3,0),0)</f>
        <v>0</v>
      </c>
    </row>
    <row r="4773" spans="1:6" x14ac:dyDescent="0.25">
      <c r="A4773" s="68" t="s">
        <v>103</v>
      </c>
      <c r="B4773" s="69">
        <v>491180095</v>
      </c>
      <c r="C4773" s="68">
        <v>4000887935545</v>
      </c>
      <c r="D4773" s="69" t="s">
        <v>3487</v>
      </c>
      <c r="E4773" s="65">
        <f>IFERROR(VLOOKUP(C4773,Pivot!A:B,2,0),0)</f>
        <v>0</v>
      </c>
      <c r="F4773" s="65">
        <f>IFERROR(VLOOKUP(C4773,Pivot!A:C,3,0),0)</f>
        <v>0</v>
      </c>
    </row>
    <row r="4774" spans="1:6" x14ac:dyDescent="0.25">
      <c r="A4774" s="68" t="s">
        <v>103</v>
      </c>
      <c r="B4774" s="69">
        <v>491180106</v>
      </c>
      <c r="C4774" s="68">
        <v>4000887935521</v>
      </c>
      <c r="D4774" s="69" t="s">
        <v>3488</v>
      </c>
      <c r="E4774" s="65">
        <f>IFERROR(VLOOKUP(C4774,Pivot!A:B,2,0),0)</f>
        <v>0</v>
      </c>
      <c r="F4774" s="65">
        <f>IFERROR(VLOOKUP(C4774,Pivot!A:C,3,0),0)</f>
        <v>0</v>
      </c>
    </row>
    <row r="4775" spans="1:6" x14ac:dyDescent="0.25">
      <c r="A4775" s="68" t="s">
        <v>103</v>
      </c>
      <c r="B4775" s="69">
        <v>491180122</v>
      </c>
      <c r="C4775" s="68">
        <v>4893156027405</v>
      </c>
      <c r="D4775" s="69" t="s">
        <v>3489</v>
      </c>
      <c r="E4775" s="65">
        <f>IFERROR(VLOOKUP(C4775,Pivot!A:B,2,0),0)</f>
        <v>0</v>
      </c>
      <c r="F4775" s="65">
        <f>IFERROR(VLOOKUP(C4775,Pivot!A:C,3,0),0)</f>
        <v>0</v>
      </c>
    </row>
    <row r="4776" spans="1:6" x14ac:dyDescent="0.25">
      <c r="A4776" s="68" t="s">
        <v>103</v>
      </c>
      <c r="B4776" s="69">
        <v>491180124</v>
      </c>
      <c r="C4776" s="68">
        <v>4893156033079</v>
      </c>
      <c r="D4776" s="69" t="s">
        <v>3490</v>
      </c>
      <c r="E4776" s="65">
        <f>IFERROR(VLOOKUP(C4776,Pivot!A:B,2,0),0)</f>
        <v>0</v>
      </c>
      <c r="F4776" s="65">
        <f>IFERROR(VLOOKUP(C4776,Pivot!A:C,3,0),0)</f>
        <v>0</v>
      </c>
    </row>
    <row r="4777" spans="1:6" x14ac:dyDescent="0.25">
      <c r="A4777" s="68" t="s">
        <v>103</v>
      </c>
      <c r="B4777" s="69">
        <v>491180127</v>
      </c>
      <c r="C4777" s="68">
        <v>4893156036100</v>
      </c>
      <c r="D4777" s="69" t="s">
        <v>3491</v>
      </c>
      <c r="E4777" s="65">
        <f>IFERROR(VLOOKUP(C4777,Pivot!A:B,2,0),0)</f>
        <v>0</v>
      </c>
      <c r="F4777" s="65">
        <f>IFERROR(VLOOKUP(C4777,Pivot!A:C,3,0),0)</f>
        <v>0</v>
      </c>
    </row>
    <row r="4778" spans="1:6" x14ac:dyDescent="0.25">
      <c r="A4778" s="68" t="s">
        <v>103</v>
      </c>
      <c r="B4778" s="69">
        <v>491180130</v>
      </c>
      <c r="C4778" s="68">
        <v>4893156045652</v>
      </c>
      <c r="D4778" s="69" t="s">
        <v>3492</v>
      </c>
      <c r="E4778" s="65">
        <f>IFERROR(VLOOKUP(C4778,Pivot!A:B,2,0),0)</f>
        <v>0</v>
      </c>
      <c r="F4778" s="65">
        <f>IFERROR(VLOOKUP(C4778,Pivot!A:C,3,0),0)</f>
        <v>0</v>
      </c>
    </row>
    <row r="4779" spans="1:6" x14ac:dyDescent="0.25">
      <c r="A4779" s="68" t="s">
        <v>103</v>
      </c>
      <c r="B4779" s="69">
        <v>491180131</v>
      </c>
      <c r="C4779" s="68">
        <v>4893156045898</v>
      </c>
      <c r="D4779" s="69" t="s">
        <v>3493</v>
      </c>
      <c r="E4779" s="65">
        <f>IFERROR(VLOOKUP(C4779,Pivot!A:B,2,0),0)</f>
        <v>0</v>
      </c>
      <c r="F4779" s="65">
        <f>IFERROR(VLOOKUP(C4779,Pivot!A:C,3,0),0)</f>
        <v>0</v>
      </c>
    </row>
    <row r="4780" spans="1:6" x14ac:dyDescent="0.25">
      <c r="A4780" s="68" t="s">
        <v>103</v>
      </c>
      <c r="B4780" s="69">
        <v>491180132</v>
      </c>
      <c r="C4780" s="68">
        <v>4893156045904</v>
      </c>
      <c r="D4780" s="69" t="s">
        <v>3494</v>
      </c>
      <c r="E4780" s="65">
        <f>IFERROR(VLOOKUP(C4780,Pivot!A:B,2,0),0)</f>
        <v>0</v>
      </c>
      <c r="F4780" s="65">
        <f>IFERROR(VLOOKUP(C4780,Pivot!A:C,3,0),0)</f>
        <v>0</v>
      </c>
    </row>
    <row r="4781" spans="1:6" x14ac:dyDescent="0.25">
      <c r="A4781" s="68" t="s">
        <v>103</v>
      </c>
      <c r="B4781" s="69">
        <v>491180135</v>
      </c>
      <c r="C4781" s="68">
        <v>4893156046178</v>
      </c>
      <c r="D4781" s="69" t="s">
        <v>3495</v>
      </c>
      <c r="E4781" s="65">
        <f>IFERROR(VLOOKUP(C4781,Pivot!A:B,2,0),0)</f>
        <v>0</v>
      </c>
      <c r="F4781" s="65">
        <f>IFERROR(VLOOKUP(C4781,Pivot!A:C,3,0),0)</f>
        <v>0</v>
      </c>
    </row>
    <row r="4782" spans="1:6" x14ac:dyDescent="0.25">
      <c r="A4782" s="68" t="s">
        <v>103</v>
      </c>
      <c r="B4782" s="69">
        <v>491180136</v>
      </c>
      <c r="C4782" s="68">
        <v>4893156046185</v>
      </c>
      <c r="D4782" s="69" t="s">
        <v>3496</v>
      </c>
      <c r="E4782" s="65">
        <f>IFERROR(VLOOKUP(C4782,Pivot!A:B,2,0),0)</f>
        <v>0</v>
      </c>
      <c r="F4782" s="65">
        <f>IFERROR(VLOOKUP(C4782,Pivot!A:C,3,0),0)</f>
        <v>0</v>
      </c>
    </row>
    <row r="4783" spans="1:6" x14ac:dyDescent="0.25">
      <c r="A4783" s="68" t="s">
        <v>103</v>
      </c>
      <c r="B4783" s="69">
        <v>491180139</v>
      </c>
      <c r="C4783" s="68">
        <v>4893156046413</v>
      </c>
      <c r="D4783" s="69" t="s">
        <v>3497</v>
      </c>
      <c r="E4783" s="65">
        <f>IFERROR(VLOOKUP(C4783,Pivot!A:B,2,0),0)</f>
        <v>0</v>
      </c>
      <c r="F4783" s="65">
        <f>IFERROR(VLOOKUP(C4783,Pivot!A:C,3,0),0)</f>
        <v>0</v>
      </c>
    </row>
    <row r="4784" spans="1:6" x14ac:dyDescent="0.25">
      <c r="A4784" s="68" t="s">
        <v>103</v>
      </c>
      <c r="B4784" s="69">
        <v>491180141</v>
      </c>
      <c r="C4784" s="68">
        <v>4893156046437</v>
      </c>
      <c r="D4784" s="69" t="s">
        <v>3498</v>
      </c>
      <c r="E4784" s="65">
        <f>IFERROR(VLOOKUP(C4784,Pivot!A:B,2,0),0)</f>
        <v>0</v>
      </c>
      <c r="F4784" s="65">
        <f>IFERROR(VLOOKUP(C4784,Pivot!A:C,3,0),0)</f>
        <v>0</v>
      </c>
    </row>
    <row r="4785" spans="1:6" x14ac:dyDescent="0.25">
      <c r="A4785" s="68" t="s">
        <v>103</v>
      </c>
      <c r="B4785" s="69">
        <v>491180145</v>
      </c>
      <c r="C4785" s="68">
        <v>4893156067036</v>
      </c>
      <c r="D4785" s="69" t="s">
        <v>3499</v>
      </c>
      <c r="E4785" s="65">
        <f>IFERROR(VLOOKUP(C4785,Pivot!A:B,2,0),0)</f>
        <v>0</v>
      </c>
      <c r="F4785" s="65">
        <f>IFERROR(VLOOKUP(C4785,Pivot!A:C,3,0),0)</f>
        <v>0</v>
      </c>
    </row>
    <row r="4786" spans="1:6" x14ac:dyDescent="0.25">
      <c r="A4786" s="68" t="s">
        <v>103</v>
      </c>
      <c r="B4786" s="69">
        <v>491180153</v>
      </c>
      <c r="C4786" s="68">
        <v>491180153</v>
      </c>
      <c r="D4786" s="69" t="s">
        <v>3500</v>
      </c>
      <c r="E4786" s="65">
        <f>IFERROR(VLOOKUP(C4786,Pivot!A:B,2,0),0)</f>
        <v>0</v>
      </c>
      <c r="F4786" s="65">
        <f>IFERROR(VLOOKUP(C4786,Pivot!A:C,3,0),0)</f>
        <v>0</v>
      </c>
    </row>
    <row r="4787" spans="1:6" x14ac:dyDescent="0.25">
      <c r="A4787" s="68" t="s">
        <v>103</v>
      </c>
      <c r="B4787" s="69">
        <v>491180157</v>
      </c>
      <c r="C4787" s="68">
        <v>8033576217093</v>
      </c>
      <c r="D4787" s="69" t="s">
        <v>3501</v>
      </c>
      <c r="E4787" s="65">
        <f>IFERROR(VLOOKUP(C4787,Pivot!A:B,2,0),0)</f>
        <v>0</v>
      </c>
      <c r="F4787" s="65">
        <f>IFERROR(VLOOKUP(C4787,Pivot!A:C,3,0),0)</f>
        <v>0</v>
      </c>
    </row>
    <row r="4788" spans="1:6" x14ac:dyDescent="0.25">
      <c r="A4788" s="68" t="s">
        <v>103</v>
      </c>
      <c r="B4788" s="69">
        <v>491180158</v>
      </c>
      <c r="C4788" s="68">
        <v>8033576217130</v>
      </c>
      <c r="D4788" s="69" t="s">
        <v>3502</v>
      </c>
      <c r="E4788" s="65">
        <f>IFERROR(VLOOKUP(C4788,Pivot!A:B,2,0),0)</f>
        <v>0</v>
      </c>
      <c r="F4788" s="65">
        <f>IFERROR(VLOOKUP(C4788,Pivot!A:C,3,0),0)</f>
        <v>0</v>
      </c>
    </row>
    <row r="4789" spans="1:6" x14ac:dyDescent="0.25">
      <c r="A4789" s="68" t="s">
        <v>103</v>
      </c>
      <c r="B4789" s="69">
        <v>491180158</v>
      </c>
      <c r="C4789" s="68">
        <v>8033576217161</v>
      </c>
      <c r="D4789" s="69" t="s">
        <v>3502</v>
      </c>
      <c r="E4789" s="65">
        <f>IFERROR(VLOOKUP(C4789,Pivot!A:B,2,0),0)</f>
        <v>0</v>
      </c>
      <c r="F4789" s="65">
        <f>IFERROR(VLOOKUP(C4789,Pivot!A:C,3,0),0)</f>
        <v>0</v>
      </c>
    </row>
    <row r="4790" spans="1:6" x14ac:dyDescent="0.25">
      <c r="A4790" s="68" t="s">
        <v>103</v>
      </c>
      <c r="B4790" s="69">
        <v>491181395</v>
      </c>
      <c r="C4790" s="68">
        <v>807648029765</v>
      </c>
      <c r="D4790" s="69" t="s">
        <v>3503</v>
      </c>
      <c r="E4790" s="65">
        <f>IFERROR(VLOOKUP(C4790,Pivot!A:B,2,0),0)</f>
        <v>0</v>
      </c>
      <c r="F4790" s="65">
        <f>IFERROR(VLOOKUP(C4790,Pivot!A:C,3,0),0)</f>
        <v>0</v>
      </c>
    </row>
    <row r="4791" spans="1:6" x14ac:dyDescent="0.25">
      <c r="A4791" s="68" t="s">
        <v>103</v>
      </c>
      <c r="B4791" s="69">
        <v>491181396</v>
      </c>
      <c r="C4791" s="68">
        <v>807648036763</v>
      </c>
      <c r="D4791" s="69" t="s">
        <v>3504</v>
      </c>
      <c r="E4791" s="65">
        <f>IFERROR(VLOOKUP(C4791,Pivot!A:B,2,0),0)</f>
        <v>0</v>
      </c>
      <c r="F4791" s="65">
        <f>IFERROR(VLOOKUP(C4791,Pivot!A:C,3,0),0)</f>
        <v>0</v>
      </c>
    </row>
    <row r="4792" spans="1:6" x14ac:dyDescent="0.25">
      <c r="A4792" s="68" t="s">
        <v>103</v>
      </c>
      <c r="B4792" s="69">
        <v>491181404</v>
      </c>
      <c r="C4792" s="68">
        <v>840685105191</v>
      </c>
      <c r="D4792" s="69" t="s">
        <v>3505</v>
      </c>
      <c r="E4792" s="65">
        <f>IFERROR(VLOOKUP(C4792,Pivot!A:B,2,0),0)</f>
        <v>0</v>
      </c>
      <c r="F4792" s="65">
        <f>IFERROR(VLOOKUP(C4792,Pivot!A:C,3,0),0)</f>
        <v>0</v>
      </c>
    </row>
    <row r="4793" spans="1:6" x14ac:dyDescent="0.25">
      <c r="A4793" s="68" t="s">
        <v>103</v>
      </c>
      <c r="B4793" s="69">
        <v>491181408</v>
      </c>
      <c r="C4793" s="68">
        <v>8421367122</v>
      </c>
      <c r="D4793" s="69" t="s">
        <v>3506</v>
      </c>
      <c r="E4793" s="65">
        <f>IFERROR(VLOOKUP(C4793,Pivot!A:B,2,0),0)</f>
        <v>0</v>
      </c>
      <c r="F4793" s="65">
        <f>IFERROR(VLOOKUP(C4793,Pivot!A:C,3,0),0)</f>
        <v>0</v>
      </c>
    </row>
    <row r="4794" spans="1:6" x14ac:dyDescent="0.25">
      <c r="A4794" s="68" t="s">
        <v>103</v>
      </c>
      <c r="B4794" s="69">
        <v>491181410</v>
      </c>
      <c r="C4794" s="68">
        <v>8421361250</v>
      </c>
      <c r="D4794" s="69" t="s">
        <v>3507</v>
      </c>
      <c r="E4794" s="65">
        <f>IFERROR(VLOOKUP(C4794,Pivot!A:B,2,0),0)</f>
        <v>0</v>
      </c>
      <c r="F4794" s="65">
        <f>IFERROR(VLOOKUP(C4794,Pivot!A:C,3,0),0)</f>
        <v>0</v>
      </c>
    </row>
    <row r="4795" spans="1:6" x14ac:dyDescent="0.25">
      <c r="A4795" s="68" t="s">
        <v>103</v>
      </c>
      <c r="B4795" s="69">
        <v>491181414</v>
      </c>
      <c r="C4795" s="68">
        <v>8421365852</v>
      </c>
      <c r="D4795" s="69" t="s">
        <v>3508</v>
      </c>
      <c r="E4795" s="65">
        <f>IFERROR(VLOOKUP(C4795,Pivot!A:B,2,0),0)</f>
        <v>0</v>
      </c>
      <c r="F4795" s="65">
        <f>IFERROR(VLOOKUP(C4795,Pivot!A:C,3,0),0)</f>
        <v>0</v>
      </c>
    </row>
    <row r="4796" spans="1:6" x14ac:dyDescent="0.25">
      <c r="A4796" s="68" t="s">
        <v>103</v>
      </c>
      <c r="B4796" s="69">
        <v>491181415</v>
      </c>
      <c r="C4796" s="68">
        <v>8421367283</v>
      </c>
      <c r="D4796" s="69" t="s">
        <v>3509</v>
      </c>
      <c r="E4796" s="65">
        <f>IFERROR(VLOOKUP(C4796,Pivot!A:B,2,0),0)</f>
        <v>0</v>
      </c>
      <c r="F4796" s="65">
        <f>IFERROR(VLOOKUP(C4796,Pivot!A:C,3,0),0)</f>
        <v>0</v>
      </c>
    </row>
    <row r="4797" spans="1:6" x14ac:dyDescent="0.25">
      <c r="A4797" s="68" t="s">
        <v>103</v>
      </c>
      <c r="B4797" s="69">
        <v>491181419</v>
      </c>
      <c r="C4797" s="68">
        <v>6943478011465</v>
      </c>
      <c r="D4797" s="69" t="s">
        <v>3510</v>
      </c>
      <c r="E4797" s="65">
        <f>IFERROR(VLOOKUP(C4797,Pivot!A:B,2,0),0)</f>
        <v>0</v>
      </c>
      <c r="F4797" s="65">
        <f>IFERROR(VLOOKUP(C4797,Pivot!A:C,3,0),0)</f>
        <v>0</v>
      </c>
    </row>
    <row r="4798" spans="1:6" x14ac:dyDescent="0.25">
      <c r="A4798" s="68" t="s">
        <v>103</v>
      </c>
      <c r="B4798" s="69">
        <v>491181430</v>
      </c>
      <c r="C4798" s="68">
        <v>6943478011595</v>
      </c>
      <c r="D4798" s="69" t="s">
        <v>3511</v>
      </c>
      <c r="E4798" s="65">
        <f>IFERROR(VLOOKUP(C4798,Pivot!A:B,2,0),0)</f>
        <v>0</v>
      </c>
      <c r="F4798" s="65">
        <f>IFERROR(VLOOKUP(C4798,Pivot!A:C,3,0),0)</f>
        <v>0</v>
      </c>
    </row>
    <row r="4799" spans="1:6" x14ac:dyDescent="0.25">
      <c r="A4799" s="68" t="s">
        <v>103</v>
      </c>
      <c r="B4799" s="69">
        <v>491181436</v>
      </c>
      <c r="C4799" s="68">
        <v>6943478011076</v>
      </c>
      <c r="D4799" s="69" t="s">
        <v>3512</v>
      </c>
      <c r="E4799" s="65">
        <f>IFERROR(VLOOKUP(C4799,Pivot!A:B,2,0),0)</f>
        <v>0</v>
      </c>
      <c r="F4799" s="65">
        <f>IFERROR(VLOOKUP(C4799,Pivot!A:C,3,0),0)</f>
        <v>0</v>
      </c>
    </row>
    <row r="4800" spans="1:6" x14ac:dyDescent="0.25">
      <c r="A4800" s="68" t="s">
        <v>103</v>
      </c>
      <c r="B4800" s="69">
        <v>491181437</v>
      </c>
      <c r="C4800" s="68">
        <v>6943478011083</v>
      </c>
      <c r="D4800" s="69" t="s">
        <v>3513</v>
      </c>
      <c r="E4800" s="65">
        <f>IFERROR(VLOOKUP(C4800,Pivot!A:B,2,0),0)</f>
        <v>0</v>
      </c>
      <c r="F4800" s="65">
        <f>IFERROR(VLOOKUP(C4800,Pivot!A:C,3,0),0)</f>
        <v>0</v>
      </c>
    </row>
    <row r="4801" spans="1:6" x14ac:dyDescent="0.25">
      <c r="A4801" s="68" t="s">
        <v>103</v>
      </c>
      <c r="B4801" s="69">
        <v>491181441</v>
      </c>
      <c r="C4801" s="68">
        <v>6943478011670</v>
      </c>
      <c r="D4801" s="69" t="s">
        <v>3514</v>
      </c>
      <c r="E4801" s="65">
        <f>IFERROR(VLOOKUP(C4801,Pivot!A:B,2,0),0)</f>
        <v>0</v>
      </c>
      <c r="F4801" s="65">
        <f>IFERROR(VLOOKUP(C4801,Pivot!A:C,3,0),0)</f>
        <v>0</v>
      </c>
    </row>
    <row r="4802" spans="1:6" x14ac:dyDescent="0.25">
      <c r="A4802" s="68" t="s">
        <v>103</v>
      </c>
      <c r="B4802" s="69">
        <v>491181444</v>
      </c>
      <c r="C4802" s="68">
        <v>6943478010857</v>
      </c>
      <c r="D4802" s="69" t="s">
        <v>3515</v>
      </c>
      <c r="E4802" s="65">
        <f>IFERROR(VLOOKUP(C4802,Pivot!A:B,2,0),0)</f>
        <v>0</v>
      </c>
      <c r="F4802" s="65">
        <f>IFERROR(VLOOKUP(C4802,Pivot!A:C,3,0),0)</f>
        <v>0</v>
      </c>
    </row>
    <row r="4803" spans="1:6" x14ac:dyDescent="0.25">
      <c r="A4803" s="68" t="s">
        <v>103</v>
      </c>
      <c r="B4803" s="69">
        <v>491181446</v>
      </c>
      <c r="C4803" s="68">
        <v>731346008336</v>
      </c>
      <c r="D4803" s="69" t="s">
        <v>3516</v>
      </c>
      <c r="E4803" s="65">
        <f>IFERROR(VLOOKUP(C4803,Pivot!A:B,2,0),0)</f>
        <v>0</v>
      </c>
      <c r="F4803" s="65">
        <f>IFERROR(VLOOKUP(C4803,Pivot!A:C,3,0),0)</f>
        <v>0</v>
      </c>
    </row>
    <row r="4804" spans="1:6" x14ac:dyDescent="0.25">
      <c r="A4804" s="68" t="s">
        <v>103</v>
      </c>
      <c r="B4804" s="69">
        <v>491181455</v>
      </c>
      <c r="C4804" s="68">
        <v>4006592611927</v>
      </c>
      <c r="D4804" s="69" t="s">
        <v>3517</v>
      </c>
      <c r="E4804" s="65">
        <f>IFERROR(VLOOKUP(C4804,Pivot!A:B,2,0),0)</f>
        <v>0</v>
      </c>
      <c r="F4804" s="65">
        <f>IFERROR(VLOOKUP(C4804,Pivot!A:C,3,0),0)</f>
        <v>0</v>
      </c>
    </row>
    <row r="4805" spans="1:6" x14ac:dyDescent="0.25">
      <c r="A4805" s="68" t="s">
        <v>103</v>
      </c>
      <c r="B4805" s="69">
        <v>491181457</v>
      </c>
      <c r="C4805" s="68">
        <v>4006592611972</v>
      </c>
      <c r="D4805" s="69" t="s">
        <v>3518</v>
      </c>
      <c r="E4805" s="65">
        <f>IFERROR(VLOOKUP(C4805,Pivot!A:B,2,0),0)</f>
        <v>0</v>
      </c>
      <c r="F4805" s="65">
        <f>IFERROR(VLOOKUP(C4805,Pivot!A:C,3,0),0)</f>
        <v>0</v>
      </c>
    </row>
    <row r="4806" spans="1:6" x14ac:dyDescent="0.25">
      <c r="A4806" s="68" t="s">
        <v>103</v>
      </c>
      <c r="B4806" s="69">
        <v>491181458</v>
      </c>
      <c r="C4806" s="68">
        <v>4006592651732</v>
      </c>
      <c r="D4806" s="69" t="s">
        <v>3519</v>
      </c>
      <c r="E4806" s="65">
        <f>IFERROR(VLOOKUP(C4806,Pivot!A:B,2,0),0)</f>
        <v>0</v>
      </c>
      <c r="F4806" s="65">
        <f>IFERROR(VLOOKUP(C4806,Pivot!A:C,3,0),0)</f>
        <v>0</v>
      </c>
    </row>
    <row r="4807" spans="1:6" x14ac:dyDescent="0.25">
      <c r="A4807" s="68" t="s">
        <v>103</v>
      </c>
      <c r="B4807" s="69">
        <v>491181460</v>
      </c>
      <c r="C4807" s="68">
        <v>491181460</v>
      </c>
      <c r="D4807" s="69" t="s">
        <v>3520</v>
      </c>
      <c r="E4807" s="65">
        <f>IFERROR(VLOOKUP(C4807,Pivot!A:B,2,0),0)</f>
        <v>0</v>
      </c>
      <c r="F4807" s="65">
        <f>IFERROR(VLOOKUP(C4807,Pivot!A:C,3,0),0)</f>
        <v>0</v>
      </c>
    </row>
    <row r="4808" spans="1:6" x14ac:dyDescent="0.25">
      <c r="A4808" s="68" t="s">
        <v>103</v>
      </c>
      <c r="B4808" s="69">
        <v>491181464</v>
      </c>
      <c r="C4808" s="68">
        <v>491181464</v>
      </c>
      <c r="D4808" s="69" t="s">
        <v>3521</v>
      </c>
      <c r="E4808" s="65">
        <f>IFERROR(VLOOKUP(C4808,Pivot!A:B,2,0),0)</f>
        <v>0</v>
      </c>
      <c r="F4808" s="65">
        <f>IFERROR(VLOOKUP(C4808,Pivot!A:C,3,0),0)</f>
        <v>0</v>
      </c>
    </row>
    <row r="4809" spans="1:6" x14ac:dyDescent="0.25">
      <c r="A4809" s="68" t="s">
        <v>103</v>
      </c>
      <c r="B4809" s="69">
        <v>491181464</v>
      </c>
      <c r="C4809" s="68">
        <v>5021854072154</v>
      </c>
      <c r="D4809" s="69" t="s">
        <v>3521</v>
      </c>
      <c r="E4809" s="65">
        <f>IFERROR(VLOOKUP(C4809,Pivot!A:B,2,0),0)</f>
        <v>0</v>
      </c>
      <c r="F4809" s="65">
        <f>IFERROR(VLOOKUP(C4809,Pivot!A:C,3,0),0)</f>
        <v>0</v>
      </c>
    </row>
    <row r="4810" spans="1:6" x14ac:dyDescent="0.25">
      <c r="A4810" s="68" t="s">
        <v>103</v>
      </c>
      <c r="B4810" s="69">
        <v>491181464</v>
      </c>
      <c r="C4810" s="68">
        <v>5021854172441</v>
      </c>
      <c r="D4810" s="69" t="s">
        <v>3521</v>
      </c>
      <c r="E4810" s="65">
        <f>IFERROR(VLOOKUP(C4810,Pivot!A:B,2,0),0)</f>
        <v>0</v>
      </c>
      <c r="F4810" s="65">
        <f>IFERROR(VLOOKUP(C4810,Pivot!A:C,3,0),0)</f>
        <v>0</v>
      </c>
    </row>
    <row r="4811" spans="1:6" x14ac:dyDescent="0.25">
      <c r="A4811" s="68" t="s">
        <v>103</v>
      </c>
      <c r="B4811" s="69">
        <v>491181465</v>
      </c>
      <c r="C4811" s="68">
        <v>491181465</v>
      </c>
      <c r="D4811" s="69" t="s">
        <v>3522</v>
      </c>
      <c r="E4811" s="65">
        <f>IFERROR(VLOOKUP(C4811,Pivot!A:B,2,0),0)</f>
        <v>0</v>
      </c>
      <c r="F4811" s="65">
        <f>IFERROR(VLOOKUP(C4811,Pivot!A:C,3,0),0)</f>
        <v>0</v>
      </c>
    </row>
    <row r="4812" spans="1:6" x14ac:dyDescent="0.25">
      <c r="A4812" s="68" t="s">
        <v>103</v>
      </c>
      <c r="B4812" s="69">
        <v>491181465</v>
      </c>
      <c r="C4812" s="68">
        <v>5021854072567</v>
      </c>
      <c r="D4812" s="69" t="s">
        <v>3522</v>
      </c>
      <c r="E4812" s="65">
        <f>IFERROR(VLOOKUP(C4812,Pivot!A:B,2,0),0)</f>
        <v>0</v>
      </c>
      <c r="F4812" s="65">
        <f>IFERROR(VLOOKUP(C4812,Pivot!A:C,3,0),0)</f>
        <v>0</v>
      </c>
    </row>
    <row r="4813" spans="1:6" x14ac:dyDescent="0.25">
      <c r="A4813" s="68" t="s">
        <v>103</v>
      </c>
      <c r="B4813" s="69">
        <v>491181465</v>
      </c>
      <c r="C4813" s="68">
        <v>5021854172489</v>
      </c>
      <c r="D4813" s="69" t="s">
        <v>3522</v>
      </c>
      <c r="E4813" s="65">
        <f>IFERROR(VLOOKUP(C4813,Pivot!A:B,2,0),0)</f>
        <v>0</v>
      </c>
      <c r="F4813" s="65">
        <f>IFERROR(VLOOKUP(C4813,Pivot!A:C,3,0),0)</f>
        <v>0</v>
      </c>
    </row>
    <row r="4814" spans="1:6" x14ac:dyDescent="0.25">
      <c r="A4814" s="68" t="s">
        <v>103</v>
      </c>
      <c r="B4814" s="69">
        <v>491181467</v>
      </c>
      <c r="C4814" s="68">
        <v>491181467</v>
      </c>
      <c r="D4814" s="69" t="s">
        <v>3523</v>
      </c>
      <c r="E4814" s="65">
        <f>IFERROR(VLOOKUP(C4814,Pivot!A:B,2,0),0)</f>
        <v>0</v>
      </c>
      <c r="F4814" s="65">
        <f>IFERROR(VLOOKUP(C4814,Pivot!A:C,3,0),0)</f>
        <v>0</v>
      </c>
    </row>
    <row r="4815" spans="1:6" x14ac:dyDescent="0.25">
      <c r="A4815" s="68" t="s">
        <v>103</v>
      </c>
      <c r="B4815" s="69">
        <v>491181467</v>
      </c>
      <c r="C4815" s="68">
        <v>8936022541165</v>
      </c>
      <c r="D4815" s="69" t="s">
        <v>3523</v>
      </c>
      <c r="E4815" s="65">
        <f>IFERROR(VLOOKUP(C4815,Pivot!A:B,2,0),0)</f>
        <v>0</v>
      </c>
      <c r="F4815" s="65">
        <f>IFERROR(VLOOKUP(C4815,Pivot!A:C,3,0),0)</f>
        <v>0</v>
      </c>
    </row>
    <row r="4816" spans="1:6" x14ac:dyDescent="0.25">
      <c r="A4816" s="68" t="s">
        <v>103</v>
      </c>
      <c r="B4816" s="69">
        <v>491181483</v>
      </c>
      <c r="C4816" s="68">
        <v>8901736075381</v>
      </c>
      <c r="D4816" s="69" t="s">
        <v>3524</v>
      </c>
      <c r="E4816" s="65">
        <f>IFERROR(VLOOKUP(C4816,Pivot!A:B,2,0),0)</f>
        <v>0</v>
      </c>
      <c r="F4816" s="65">
        <f>IFERROR(VLOOKUP(C4816,Pivot!A:C,3,0),0)</f>
        <v>0</v>
      </c>
    </row>
    <row r="4817" spans="1:6" x14ac:dyDescent="0.25">
      <c r="A4817" s="68" t="s">
        <v>103</v>
      </c>
      <c r="B4817" s="69">
        <v>491181486</v>
      </c>
      <c r="C4817" s="68">
        <v>8901736075411</v>
      </c>
      <c r="D4817" s="69" t="s">
        <v>3525</v>
      </c>
      <c r="E4817" s="65">
        <f>IFERROR(VLOOKUP(C4817,Pivot!A:B,2,0),0)</f>
        <v>0</v>
      </c>
      <c r="F4817" s="65">
        <f>IFERROR(VLOOKUP(C4817,Pivot!A:C,3,0),0)</f>
        <v>0</v>
      </c>
    </row>
    <row r="4818" spans="1:6" x14ac:dyDescent="0.25">
      <c r="A4818" s="68" t="s">
        <v>103</v>
      </c>
      <c r="B4818" s="69">
        <v>491181487</v>
      </c>
      <c r="C4818" s="68">
        <v>8901736075428</v>
      </c>
      <c r="D4818" s="69" t="s">
        <v>3526</v>
      </c>
      <c r="E4818" s="65">
        <f>IFERROR(VLOOKUP(C4818,Pivot!A:B,2,0),0)</f>
        <v>0</v>
      </c>
      <c r="F4818" s="65">
        <f>IFERROR(VLOOKUP(C4818,Pivot!A:C,3,0),0)</f>
        <v>0</v>
      </c>
    </row>
    <row r="4819" spans="1:6" x14ac:dyDescent="0.25">
      <c r="A4819" s="68" t="s">
        <v>103</v>
      </c>
      <c r="B4819" s="69">
        <v>491181488</v>
      </c>
      <c r="C4819" s="68">
        <v>8901736075435</v>
      </c>
      <c r="D4819" s="69" t="s">
        <v>3527</v>
      </c>
      <c r="E4819" s="65">
        <f>IFERROR(VLOOKUP(C4819,Pivot!A:B,2,0),0)</f>
        <v>0</v>
      </c>
      <c r="F4819" s="65">
        <f>IFERROR(VLOOKUP(C4819,Pivot!A:C,3,0),0)</f>
        <v>0</v>
      </c>
    </row>
    <row r="4820" spans="1:6" x14ac:dyDescent="0.25">
      <c r="A4820" s="68" t="s">
        <v>103</v>
      </c>
      <c r="B4820" s="69">
        <v>491181506</v>
      </c>
      <c r="C4820" s="68">
        <v>5060170941447</v>
      </c>
      <c r="D4820" s="69" t="s">
        <v>3528</v>
      </c>
      <c r="E4820" s="65">
        <f>IFERROR(VLOOKUP(C4820,Pivot!A:B,2,0),0)</f>
        <v>0</v>
      </c>
      <c r="F4820" s="65">
        <f>IFERROR(VLOOKUP(C4820,Pivot!A:C,3,0),0)</f>
        <v>0</v>
      </c>
    </row>
    <row r="4821" spans="1:6" x14ac:dyDescent="0.25">
      <c r="A4821" s="68" t="s">
        <v>103</v>
      </c>
      <c r="B4821" s="69">
        <v>491181506</v>
      </c>
      <c r="C4821" s="68">
        <v>5060170941454</v>
      </c>
      <c r="D4821" s="69" t="s">
        <v>3528</v>
      </c>
      <c r="E4821" s="65">
        <f>IFERROR(VLOOKUP(C4821,Pivot!A:B,2,0),0)</f>
        <v>0</v>
      </c>
      <c r="F4821" s="65">
        <f>IFERROR(VLOOKUP(C4821,Pivot!A:C,3,0),0)</f>
        <v>0</v>
      </c>
    </row>
    <row r="4822" spans="1:6" x14ac:dyDescent="0.25">
      <c r="A4822" s="68" t="s">
        <v>103</v>
      </c>
      <c r="B4822" s="69">
        <v>491181517</v>
      </c>
      <c r="C4822" s="68">
        <v>4004943565608</v>
      </c>
      <c r="D4822" s="69" t="s">
        <v>3529</v>
      </c>
      <c r="E4822" s="65">
        <f>IFERROR(VLOOKUP(C4822,Pivot!A:B,2,0),0)</f>
        <v>0</v>
      </c>
      <c r="F4822" s="65">
        <f>IFERROR(VLOOKUP(C4822,Pivot!A:C,3,0),0)</f>
        <v>0</v>
      </c>
    </row>
    <row r="4823" spans="1:6" x14ac:dyDescent="0.25">
      <c r="A4823" s="68" t="s">
        <v>103</v>
      </c>
      <c r="B4823" s="69">
        <v>491181526</v>
      </c>
      <c r="C4823" s="68">
        <v>4892401075505</v>
      </c>
      <c r="D4823" s="69" t="s">
        <v>3530</v>
      </c>
      <c r="E4823" s="65">
        <f>IFERROR(VLOOKUP(C4823,Pivot!A:B,2,0),0)</f>
        <v>0</v>
      </c>
      <c r="F4823" s="65">
        <f>IFERROR(VLOOKUP(C4823,Pivot!A:C,3,0),0)</f>
        <v>0</v>
      </c>
    </row>
    <row r="4824" spans="1:6" x14ac:dyDescent="0.25">
      <c r="A4824" s="68" t="s">
        <v>103</v>
      </c>
      <c r="B4824" s="69">
        <v>491184911</v>
      </c>
      <c r="C4824" s="68">
        <v>4006592416195</v>
      </c>
      <c r="D4824" s="69" t="s">
        <v>3531</v>
      </c>
      <c r="E4824" s="65">
        <f>IFERROR(VLOOKUP(C4824,Pivot!A:B,2,0),0)</f>
        <v>0</v>
      </c>
      <c r="F4824" s="65">
        <f>IFERROR(VLOOKUP(C4824,Pivot!A:C,3,0),0)</f>
        <v>0</v>
      </c>
    </row>
    <row r="4825" spans="1:6" x14ac:dyDescent="0.25">
      <c r="A4825" s="68" t="s">
        <v>103</v>
      </c>
      <c r="B4825" s="69">
        <v>491184912</v>
      </c>
      <c r="C4825" s="68">
        <v>4006592461263</v>
      </c>
      <c r="D4825" s="69" t="s">
        <v>3532</v>
      </c>
      <c r="E4825" s="65">
        <f>IFERROR(VLOOKUP(C4825,Pivot!A:B,2,0),0)</f>
        <v>0</v>
      </c>
      <c r="F4825" s="65">
        <f>IFERROR(VLOOKUP(C4825,Pivot!A:C,3,0),0)</f>
        <v>0</v>
      </c>
    </row>
    <row r="4826" spans="1:6" x14ac:dyDescent="0.25">
      <c r="A4826" s="68" t="s">
        <v>103</v>
      </c>
      <c r="B4826" s="69">
        <v>491184913</v>
      </c>
      <c r="C4826" s="68">
        <v>4006592469597</v>
      </c>
      <c r="D4826" s="69" t="s">
        <v>3533</v>
      </c>
      <c r="E4826" s="65">
        <f>IFERROR(VLOOKUP(C4826,Pivot!A:B,2,0),0)</f>
        <v>0</v>
      </c>
      <c r="F4826" s="65">
        <f>IFERROR(VLOOKUP(C4826,Pivot!A:C,3,0),0)</f>
        <v>0</v>
      </c>
    </row>
    <row r="4827" spans="1:6" x14ac:dyDescent="0.25">
      <c r="A4827" s="68" t="s">
        <v>103</v>
      </c>
      <c r="B4827" s="69">
        <v>491184914</v>
      </c>
      <c r="C4827" s="68">
        <v>4006592552602</v>
      </c>
      <c r="D4827" s="69" t="s">
        <v>3534</v>
      </c>
      <c r="E4827" s="65">
        <f>IFERROR(VLOOKUP(C4827,Pivot!A:B,2,0),0)</f>
        <v>0</v>
      </c>
      <c r="F4827" s="65">
        <f>IFERROR(VLOOKUP(C4827,Pivot!A:C,3,0),0)</f>
        <v>0</v>
      </c>
    </row>
    <row r="4828" spans="1:6" x14ac:dyDescent="0.25">
      <c r="A4828" s="68" t="s">
        <v>103</v>
      </c>
      <c r="B4828" s="69">
        <v>491184971</v>
      </c>
      <c r="C4828" s="68">
        <v>491184971</v>
      </c>
      <c r="D4828" s="69" t="s">
        <v>3535</v>
      </c>
      <c r="E4828" s="65">
        <f>IFERROR(VLOOKUP(C4828,Pivot!A:B,2,0),0)</f>
        <v>0</v>
      </c>
      <c r="F4828" s="65">
        <f>IFERROR(VLOOKUP(C4828,Pivot!A:C,3,0),0)</f>
        <v>0</v>
      </c>
    </row>
    <row r="4829" spans="1:6" x14ac:dyDescent="0.25">
      <c r="A4829" s="68" t="s">
        <v>103</v>
      </c>
      <c r="B4829" s="69">
        <v>491184971</v>
      </c>
      <c r="C4829" s="68">
        <v>8901867023336</v>
      </c>
      <c r="D4829" s="69" t="s">
        <v>3535</v>
      </c>
      <c r="E4829" s="65">
        <f>IFERROR(VLOOKUP(C4829,Pivot!A:B,2,0),0)</f>
        <v>0</v>
      </c>
      <c r="F4829" s="65">
        <f>IFERROR(VLOOKUP(C4829,Pivot!A:C,3,0),0)</f>
        <v>0</v>
      </c>
    </row>
    <row r="4830" spans="1:6" x14ac:dyDescent="0.25">
      <c r="A4830" s="68" t="s">
        <v>103</v>
      </c>
      <c r="B4830" s="69">
        <v>491184971</v>
      </c>
      <c r="C4830" s="68">
        <v>8901867023671</v>
      </c>
      <c r="D4830" s="69" t="s">
        <v>3535</v>
      </c>
      <c r="E4830" s="65">
        <f>IFERROR(VLOOKUP(C4830,Pivot!A:B,2,0),0)</f>
        <v>0</v>
      </c>
      <c r="F4830" s="65">
        <f>IFERROR(VLOOKUP(C4830,Pivot!A:C,3,0),0)</f>
        <v>0</v>
      </c>
    </row>
    <row r="4831" spans="1:6" x14ac:dyDescent="0.25">
      <c r="A4831" s="68" t="s">
        <v>103</v>
      </c>
      <c r="B4831" s="69">
        <v>491184971</v>
      </c>
      <c r="C4831" s="68">
        <v>8901867025163</v>
      </c>
      <c r="D4831" s="69" t="s">
        <v>3535</v>
      </c>
      <c r="E4831" s="65">
        <f>IFERROR(VLOOKUP(C4831,Pivot!A:B,2,0),0)</f>
        <v>0</v>
      </c>
      <c r="F4831" s="65">
        <f>IFERROR(VLOOKUP(C4831,Pivot!A:C,3,0),0)</f>
        <v>0</v>
      </c>
    </row>
    <row r="4832" spans="1:6" x14ac:dyDescent="0.25">
      <c r="A4832" s="68" t="s">
        <v>103</v>
      </c>
      <c r="B4832" s="69">
        <v>491184971</v>
      </c>
      <c r="C4832" s="68">
        <v>8901867025675</v>
      </c>
      <c r="D4832" s="69" t="s">
        <v>3535</v>
      </c>
      <c r="E4832" s="65">
        <f>IFERROR(VLOOKUP(C4832,Pivot!A:B,2,0),0)</f>
        <v>0</v>
      </c>
      <c r="F4832" s="65">
        <f>IFERROR(VLOOKUP(C4832,Pivot!A:C,3,0),0)</f>
        <v>0</v>
      </c>
    </row>
    <row r="4833" spans="1:6" x14ac:dyDescent="0.25">
      <c r="A4833" s="68" t="s">
        <v>103</v>
      </c>
      <c r="B4833" s="69">
        <v>491184971</v>
      </c>
      <c r="C4833" s="68">
        <v>8901867026498</v>
      </c>
      <c r="D4833" s="69" t="s">
        <v>3535</v>
      </c>
      <c r="E4833" s="65">
        <f>IFERROR(VLOOKUP(C4833,Pivot!A:B,2,0),0)</f>
        <v>0</v>
      </c>
      <c r="F4833" s="65">
        <f>IFERROR(VLOOKUP(C4833,Pivot!A:C,3,0),0)</f>
        <v>0</v>
      </c>
    </row>
    <row r="4834" spans="1:6" x14ac:dyDescent="0.25">
      <c r="A4834" s="68" t="s">
        <v>103</v>
      </c>
      <c r="B4834" s="69">
        <v>491184971</v>
      </c>
      <c r="C4834" s="68">
        <v>8901867027815</v>
      </c>
      <c r="D4834" s="69" t="s">
        <v>3535</v>
      </c>
      <c r="E4834" s="65">
        <f>IFERROR(VLOOKUP(C4834,Pivot!A:B,2,0),0)</f>
        <v>0</v>
      </c>
      <c r="F4834" s="65">
        <f>IFERROR(VLOOKUP(C4834,Pivot!A:C,3,0),0)</f>
        <v>0</v>
      </c>
    </row>
    <row r="4835" spans="1:6" x14ac:dyDescent="0.25">
      <c r="A4835" s="68" t="s">
        <v>103</v>
      </c>
      <c r="B4835" s="69">
        <v>491184971</v>
      </c>
      <c r="C4835" s="68">
        <v>8901867028393</v>
      </c>
      <c r="D4835" s="69" t="s">
        <v>3535</v>
      </c>
      <c r="E4835" s="65">
        <f>IFERROR(VLOOKUP(C4835,Pivot!A:B,2,0),0)</f>
        <v>0</v>
      </c>
      <c r="F4835" s="65">
        <f>IFERROR(VLOOKUP(C4835,Pivot!A:C,3,0),0)</f>
        <v>0</v>
      </c>
    </row>
    <row r="4836" spans="1:6" x14ac:dyDescent="0.25">
      <c r="A4836" s="68" t="s">
        <v>103</v>
      </c>
      <c r="B4836" s="69">
        <v>491184976</v>
      </c>
      <c r="C4836" s="68">
        <v>887961179620</v>
      </c>
      <c r="D4836" s="69" t="s">
        <v>3536</v>
      </c>
      <c r="E4836" s="65">
        <f>IFERROR(VLOOKUP(C4836,Pivot!A:B,2,0),0)</f>
        <v>0</v>
      </c>
      <c r="F4836" s="65">
        <f>IFERROR(VLOOKUP(C4836,Pivot!A:C,3,0),0)</f>
        <v>0</v>
      </c>
    </row>
    <row r="4837" spans="1:6" x14ac:dyDescent="0.25">
      <c r="A4837" s="68" t="s">
        <v>103</v>
      </c>
      <c r="B4837" s="69">
        <v>491185452</v>
      </c>
      <c r="C4837" s="68">
        <v>4892900882239</v>
      </c>
      <c r="D4837" s="69" t="s">
        <v>3537</v>
      </c>
      <c r="E4837" s="65">
        <f>IFERROR(VLOOKUP(C4837,Pivot!A:B,2,0),0)</f>
        <v>0</v>
      </c>
      <c r="F4837" s="65">
        <f>IFERROR(VLOOKUP(C4837,Pivot!A:C,3,0),0)</f>
        <v>0</v>
      </c>
    </row>
    <row r="4838" spans="1:6" x14ac:dyDescent="0.25">
      <c r="A4838" s="68" t="s">
        <v>103</v>
      </c>
      <c r="B4838" s="69">
        <v>491185453</v>
      </c>
      <c r="C4838" s="68">
        <v>4892900882383</v>
      </c>
      <c r="D4838" s="69" t="s">
        <v>3538</v>
      </c>
      <c r="E4838" s="65">
        <f>IFERROR(VLOOKUP(C4838,Pivot!A:B,2,0),0)</f>
        <v>0</v>
      </c>
      <c r="F4838" s="65">
        <f>IFERROR(VLOOKUP(C4838,Pivot!A:C,3,0),0)</f>
        <v>0</v>
      </c>
    </row>
    <row r="4839" spans="1:6" x14ac:dyDescent="0.25">
      <c r="A4839" s="68" t="s">
        <v>103</v>
      </c>
      <c r="B4839" s="69">
        <v>491185455</v>
      </c>
      <c r="C4839" s="68">
        <v>4892900883397</v>
      </c>
      <c r="D4839" s="69" t="s">
        <v>3539</v>
      </c>
      <c r="E4839" s="65">
        <f>IFERROR(VLOOKUP(C4839,Pivot!A:B,2,0),0)</f>
        <v>0</v>
      </c>
      <c r="F4839" s="65">
        <f>IFERROR(VLOOKUP(C4839,Pivot!A:C,3,0),0)</f>
        <v>0</v>
      </c>
    </row>
    <row r="4840" spans="1:6" x14ac:dyDescent="0.25">
      <c r="A4840" s="68" t="s">
        <v>103</v>
      </c>
      <c r="B4840" s="69">
        <v>491185457</v>
      </c>
      <c r="C4840" s="68">
        <v>4892900885131</v>
      </c>
      <c r="D4840" s="69" t="s">
        <v>3540</v>
      </c>
      <c r="E4840" s="65">
        <f>IFERROR(VLOOKUP(C4840,Pivot!A:B,2,0),0)</f>
        <v>0</v>
      </c>
      <c r="F4840" s="65">
        <f>IFERROR(VLOOKUP(C4840,Pivot!A:C,3,0),0)</f>
        <v>0</v>
      </c>
    </row>
    <row r="4841" spans="1:6" x14ac:dyDescent="0.25">
      <c r="A4841" s="68" t="s">
        <v>103</v>
      </c>
      <c r="B4841" s="69">
        <v>491185458</v>
      </c>
      <c r="C4841" s="68">
        <v>4892900881188</v>
      </c>
      <c r="D4841" s="69" t="s">
        <v>3541</v>
      </c>
      <c r="E4841" s="65">
        <f>IFERROR(VLOOKUP(C4841,Pivot!A:B,2,0),0)</f>
        <v>0</v>
      </c>
      <c r="F4841" s="65">
        <f>IFERROR(VLOOKUP(C4841,Pivot!A:C,3,0),0)</f>
        <v>0</v>
      </c>
    </row>
    <row r="4842" spans="1:6" x14ac:dyDescent="0.25">
      <c r="A4842" s="68" t="s">
        <v>103</v>
      </c>
      <c r="B4842" s="69">
        <v>491185459</v>
      </c>
      <c r="C4842" s="68">
        <v>4892900886220</v>
      </c>
      <c r="D4842" s="69" t="s">
        <v>3542</v>
      </c>
      <c r="E4842" s="65">
        <f>IFERROR(VLOOKUP(C4842,Pivot!A:B,2,0),0)</f>
        <v>0</v>
      </c>
      <c r="F4842" s="65">
        <f>IFERROR(VLOOKUP(C4842,Pivot!A:C,3,0),0)</f>
        <v>0</v>
      </c>
    </row>
    <row r="4843" spans="1:6" x14ac:dyDescent="0.25">
      <c r="A4843" s="68" t="s">
        <v>103</v>
      </c>
      <c r="B4843" s="69">
        <v>491185460</v>
      </c>
      <c r="C4843" s="68">
        <v>4892900882550</v>
      </c>
      <c r="D4843" s="69" t="s">
        <v>3543</v>
      </c>
      <c r="E4843" s="65">
        <f>IFERROR(VLOOKUP(C4843,Pivot!A:B,2,0),0)</f>
        <v>0</v>
      </c>
      <c r="F4843" s="65">
        <f>IFERROR(VLOOKUP(C4843,Pivot!A:C,3,0),0)</f>
        <v>0</v>
      </c>
    </row>
    <row r="4844" spans="1:6" x14ac:dyDescent="0.25">
      <c r="A4844" s="68" t="s">
        <v>103</v>
      </c>
      <c r="B4844" s="69">
        <v>491185462</v>
      </c>
      <c r="C4844" s="68">
        <v>4892900884059</v>
      </c>
      <c r="D4844" s="69" t="s">
        <v>3544</v>
      </c>
      <c r="E4844" s="65">
        <f>IFERROR(VLOOKUP(C4844,Pivot!A:B,2,0),0)</f>
        <v>0</v>
      </c>
      <c r="F4844" s="65">
        <f>IFERROR(VLOOKUP(C4844,Pivot!A:C,3,0),0)</f>
        <v>0</v>
      </c>
    </row>
    <row r="4845" spans="1:6" x14ac:dyDescent="0.25">
      <c r="A4845" s="68" t="s">
        <v>103</v>
      </c>
      <c r="B4845" s="69">
        <v>491185463</v>
      </c>
      <c r="C4845" s="68">
        <v>4892900885599</v>
      </c>
      <c r="D4845" s="69" t="s">
        <v>3545</v>
      </c>
      <c r="E4845" s="65">
        <f>IFERROR(VLOOKUP(C4845,Pivot!A:B,2,0),0)</f>
        <v>0</v>
      </c>
      <c r="F4845" s="65">
        <f>IFERROR(VLOOKUP(C4845,Pivot!A:C,3,0),0)</f>
        <v>0</v>
      </c>
    </row>
    <row r="4846" spans="1:6" x14ac:dyDescent="0.25">
      <c r="A4846" s="68" t="s">
        <v>103</v>
      </c>
      <c r="B4846" s="69">
        <v>491185464</v>
      </c>
      <c r="C4846" s="68">
        <v>4892900886428</v>
      </c>
      <c r="D4846" s="69" t="s">
        <v>3546</v>
      </c>
      <c r="E4846" s="65">
        <f>IFERROR(VLOOKUP(C4846,Pivot!A:B,2,0),0)</f>
        <v>0</v>
      </c>
      <c r="F4846" s="65">
        <f>IFERROR(VLOOKUP(C4846,Pivot!A:C,3,0),0)</f>
        <v>0</v>
      </c>
    </row>
    <row r="4847" spans="1:6" x14ac:dyDescent="0.25">
      <c r="A4847" s="68" t="s">
        <v>103</v>
      </c>
      <c r="B4847" s="69">
        <v>491185466</v>
      </c>
      <c r="C4847" s="68">
        <v>4892900891200</v>
      </c>
      <c r="D4847" s="69" t="s">
        <v>3547</v>
      </c>
      <c r="E4847" s="65">
        <f>IFERROR(VLOOKUP(C4847,Pivot!A:B,2,0),0)</f>
        <v>0</v>
      </c>
      <c r="F4847" s="65">
        <f>IFERROR(VLOOKUP(C4847,Pivot!A:C,3,0),0)</f>
        <v>0</v>
      </c>
    </row>
    <row r="4848" spans="1:6" x14ac:dyDescent="0.25">
      <c r="A4848" s="68" t="s">
        <v>103</v>
      </c>
      <c r="B4848" s="69">
        <v>491185467</v>
      </c>
      <c r="C4848" s="68">
        <v>4892900891279</v>
      </c>
      <c r="D4848" s="69" t="s">
        <v>3548</v>
      </c>
      <c r="E4848" s="65">
        <f>IFERROR(VLOOKUP(C4848,Pivot!A:B,2,0),0)</f>
        <v>0</v>
      </c>
      <c r="F4848" s="65">
        <f>IFERROR(VLOOKUP(C4848,Pivot!A:C,3,0),0)</f>
        <v>0</v>
      </c>
    </row>
    <row r="4849" spans="1:6" x14ac:dyDescent="0.25">
      <c r="A4849" s="68" t="s">
        <v>103</v>
      </c>
      <c r="B4849" s="69">
        <v>491185469</v>
      </c>
      <c r="C4849" s="68">
        <v>4892900895598</v>
      </c>
      <c r="D4849" s="69" t="s">
        <v>3549</v>
      </c>
      <c r="E4849" s="65">
        <f>IFERROR(VLOOKUP(C4849,Pivot!A:B,2,0),0)</f>
        <v>0</v>
      </c>
      <c r="F4849" s="65">
        <f>IFERROR(VLOOKUP(C4849,Pivot!A:C,3,0),0)</f>
        <v>0</v>
      </c>
    </row>
    <row r="4850" spans="1:6" x14ac:dyDescent="0.25">
      <c r="A4850" s="68" t="s">
        <v>103</v>
      </c>
      <c r="B4850" s="69">
        <v>491185470</v>
      </c>
      <c r="C4850" s="68">
        <v>4892900891651</v>
      </c>
      <c r="D4850" s="69" t="s">
        <v>3550</v>
      </c>
      <c r="E4850" s="65">
        <f>IFERROR(VLOOKUP(C4850,Pivot!A:B,2,0),0)</f>
        <v>0</v>
      </c>
      <c r="F4850" s="65">
        <f>IFERROR(VLOOKUP(C4850,Pivot!A:C,3,0),0)</f>
        <v>0</v>
      </c>
    </row>
    <row r="4851" spans="1:6" x14ac:dyDescent="0.25">
      <c r="A4851" s="68" t="s">
        <v>103</v>
      </c>
      <c r="B4851" s="69">
        <v>491185470</v>
      </c>
      <c r="C4851" s="68">
        <v>4892900898179</v>
      </c>
      <c r="D4851" s="69" t="s">
        <v>3550</v>
      </c>
      <c r="E4851" s="65">
        <f>IFERROR(VLOOKUP(C4851,Pivot!A:B,2,0),0)</f>
        <v>0</v>
      </c>
      <c r="F4851" s="65">
        <f>IFERROR(VLOOKUP(C4851,Pivot!A:C,3,0),0)</f>
        <v>0</v>
      </c>
    </row>
    <row r="4852" spans="1:6" x14ac:dyDescent="0.25">
      <c r="A4852" s="68" t="s">
        <v>103</v>
      </c>
      <c r="B4852" s="69">
        <v>491185471</v>
      </c>
      <c r="C4852" s="68">
        <v>4892900880099</v>
      </c>
      <c r="D4852" s="69" t="s">
        <v>3551</v>
      </c>
      <c r="E4852" s="65">
        <f>IFERROR(VLOOKUP(C4852,Pivot!A:B,2,0),0)</f>
        <v>0</v>
      </c>
      <c r="F4852" s="65">
        <f>IFERROR(VLOOKUP(C4852,Pivot!A:C,3,0),0)</f>
        <v>0</v>
      </c>
    </row>
    <row r="4853" spans="1:6" x14ac:dyDescent="0.25">
      <c r="A4853" s="68" t="s">
        <v>103</v>
      </c>
      <c r="B4853" s="69">
        <v>491185478</v>
      </c>
      <c r="C4853" s="68">
        <v>4892900886749</v>
      </c>
      <c r="D4853" s="69" t="s">
        <v>3552</v>
      </c>
      <c r="E4853" s="65">
        <f>IFERROR(VLOOKUP(C4853,Pivot!A:B,2,0),0)</f>
        <v>0</v>
      </c>
      <c r="F4853" s="65">
        <f>IFERROR(VLOOKUP(C4853,Pivot!A:C,3,0),0)</f>
        <v>0</v>
      </c>
    </row>
    <row r="4854" spans="1:6" x14ac:dyDescent="0.25">
      <c r="A4854" s="68" t="s">
        <v>103</v>
      </c>
      <c r="B4854" s="69">
        <v>491185479</v>
      </c>
      <c r="C4854" s="68">
        <v>4892900892627</v>
      </c>
      <c r="D4854" s="69" t="s">
        <v>3553</v>
      </c>
      <c r="E4854" s="65">
        <f>IFERROR(VLOOKUP(C4854,Pivot!A:B,2,0),0)</f>
        <v>0</v>
      </c>
      <c r="F4854" s="65">
        <f>IFERROR(VLOOKUP(C4854,Pivot!A:C,3,0),0)</f>
        <v>0</v>
      </c>
    </row>
    <row r="4855" spans="1:6" x14ac:dyDescent="0.25">
      <c r="A4855" s="68" t="s">
        <v>103</v>
      </c>
      <c r="B4855" s="69">
        <v>491185480</v>
      </c>
      <c r="C4855" s="68">
        <v>4892900892634</v>
      </c>
      <c r="D4855" s="69" t="s">
        <v>3554</v>
      </c>
      <c r="E4855" s="65">
        <f>IFERROR(VLOOKUP(C4855,Pivot!A:B,2,0),0)</f>
        <v>0</v>
      </c>
      <c r="F4855" s="65">
        <f>IFERROR(VLOOKUP(C4855,Pivot!A:C,3,0),0)</f>
        <v>0</v>
      </c>
    </row>
    <row r="4856" spans="1:6" x14ac:dyDescent="0.25">
      <c r="A4856" s="68" t="s">
        <v>103</v>
      </c>
      <c r="B4856" s="69">
        <v>491185485</v>
      </c>
      <c r="C4856" s="68">
        <v>4892900886732</v>
      </c>
      <c r="D4856" s="69" t="s">
        <v>3555</v>
      </c>
      <c r="E4856" s="65">
        <f>IFERROR(VLOOKUP(C4856,Pivot!A:B,2,0),0)</f>
        <v>0</v>
      </c>
      <c r="F4856" s="65">
        <f>IFERROR(VLOOKUP(C4856,Pivot!A:C,3,0),0)</f>
        <v>0</v>
      </c>
    </row>
    <row r="4857" spans="1:6" x14ac:dyDescent="0.25">
      <c r="A4857" s="68" t="s">
        <v>103</v>
      </c>
      <c r="B4857" s="69">
        <v>491185489</v>
      </c>
      <c r="C4857" s="68">
        <v>4892900886862</v>
      </c>
      <c r="D4857" s="69" t="s">
        <v>3556</v>
      </c>
      <c r="E4857" s="65">
        <f>IFERROR(VLOOKUP(C4857,Pivot!A:B,2,0),0)</f>
        <v>0</v>
      </c>
      <c r="F4857" s="65">
        <f>IFERROR(VLOOKUP(C4857,Pivot!A:C,3,0),0)</f>
        <v>0</v>
      </c>
    </row>
    <row r="4858" spans="1:6" x14ac:dyDescent="0.25">
      <c r="A4858" s="68" t="s">
        <v>103</v>
      </c>
      <c r="B4858" s="69">
        <v>491185491</v>
      </c>
      <c r="C4858" s="68">
        <v>4892900886886</v>
      </c>
      <c r="D4858" s="69" t="s">
        <v>3557</v>
      </c>
      <c r="E4858" s="65">
        <f>IFERROR(VLOOKUP(C4858,Pivot!A:B,2,0),0)</f>
        <v>0</v>
      </c>
      <c r="F4858" s="65">
        <f>IFERROR(VLOOKUP(C4858,Pivot!A:C,3,0),0)</f>
        <v>0</v>
      </c>
    </row>
    <row r="4859" spans="1:6" x14ac:dyDescent="0.25">
      <c r="A4859" s="68" t="s">
        <v>103</v>
      </c>
      <c r="B4859" s="69">
        <v>491185493</v>
      </c>
      <c r="C4859" s="68">
        <v>4892900886985</v>
      </c>
      <c r="D4859" s="69" t="s">
        <v>3558</v>
      </c>
      <c r="E4859" s="65">
        <f>IFERROR(VLOOKUP(C4859,Pivot!A:B,2,0),0)</f>
        <v>0</v>
      </c>
      <c r="F4859" s="65">
        <f>IFERROR(VLOOKUP(C4859,Pivot!A:C,3,0),0)</f>
        <v>0</v>
      </c>
    </row>
    <row r="4860" spans="1:6" x14ac:dyDescent="0.25">
      <c r="A4860" s="68" t="s">
        <v>103</v>
      </c>
      <c r="B4860" s="69">
        <v>491185499</v>
      </c>
      <c r="C4860" s="68">
        <v>4892900881898</v>
      </c>
      <c r="D4860" s="69" t="s">
        <v>3559</v>
      </c>
      <c r="E4860" s="65">
        <f>IFERROR(VLOOKUP(C4860,Pivot!A:B,2,0),0)</f>
        <v>0</v>
      </c>
      <c r="F4860" s="65">
        <f>IFERROR(VLOOKUP(C4860,Pivot!A:C,3,0),0)</f>
        <v>0</v>
      </c>
    </row>
    <row r="4861" spans="1:6" x14ac:dyDescent="0.25">
      <c r="A4861" s="68" t="s">
        <v>103</v>
      </c>
      <c r="B4861" s="69">
        <v>491185500</v>
      </c>
      <c r="C4861" s="68">
        <v>4892900884912</v>
      </c>
      <c r="D4861" s="69" t="s">
        <v>3560</v>
      </c>
      <c r="E4861" s="65">
        <f>IFERROR(VLOOKUP(C4861,Pivot!A:B,2,0),0)</f>
        <v>0</v>
      </c>
      <c r="F4861" s="65">
        <f>IFERROR(VLOOKUP(C4861,Pivot!A:C,3,0),0)</f>
        <v>0</v>
      </c>
    </row>
    <row r="4862" spans="1:6" x14ac:dyDescent="0.25">
      <c r="A4862" s="68" t="s">
        <v>103</v>
      </c>
      <c r="B4862" s="69">
        <v>491185502</v>
      </c>
      <c r="C4862" s="68">
        <v>4892900892702</v>
      </c>
      <c r="D4862" s="69" t="s">
        <v>3561</v>
      </c>
      <c r="E4862" s="65">
        <f>IFERROR(VLOOKUP(C4862,Pivot!A:B,2,0),0)</f>
        <v>0</v>
      </c>
      <c r="F4862" s="65">
        <f>IFERROR(VLOOKUP(C4862,Pivot!A:C,3,0),0)</f>
        <v>0</v>
      </c>
    </row>
    <row r="4863" spans="1:6" x14ac:dyDescent="0.25">
      <c r="A4863" s="68" t="s">
        <v>103</v>
      </c>
      <c r="B4863" s="69">
        <v>491185503</v>
      </c>
      <c r="C4863" s="68">
        <v>4892900895536</v>
      </c>
      <c r="D4863" s="69" t="s">
        <v>3562</v>
      </c>
      <c r="E4863" s="65">
        <f>IFERROR(VLOOKUP(C4863,Pivot!A:B,2,0),0)</f>
        <v>0</v>
      </c>
      <c r="F4863" s="65">
        <f>IFERROR(VLOOKUP(C4863,Pivot!A:C,3,0),0)</f>
        <v>0</v>
      </c>
    </row>
    <row r="4864" spans="1:6" x14ac:dyDescent="0.25">
      <c r="A4864" s="68" t="s">
        <v>103</v>
      </c>
      <c r="B4864" s="69">
        <v>491185504</v>
      </c>
      <c r="C4864" s="68">
        <v>4892900896670</v>
      </c>
      <c r="D4864" s="69" t="s">
        <v>3563</v>
      </c>
      <c r="E4864" s="65">
        <f>IFERROR(VLOOKUP(C4864,Pivot!A:B,2,0),0)</f>
        <v>0</v>
      </c>
      <c r="F4864" s="65">
        <f>IFERROR(VLOOKUP(C4864,Pivot!A:C,3,0),0)</f>
        <v>0</v>
      </c>
    </row>
    <row r="4865" spans="1:6" x14ac:dyDescent="0.25">
      <c r="A4865" s="68" t="s">
        <v>103</v>
      </c>
      <c r="B4865" s="69">
        <v>491185511</v>
      </c>
      <c r="C4865" s="68">
        <v>8907089070240</v>
      </c>
      <c r="D4865" s="69" t="s">
        <v>3564</v>
      </c>
      <c r="E4865" s="65">
        <f>IFERROR(VLOOKUP(C4865,Pivot!A:B,2,0),0)</f>
        <v>0</v>
      </c>
      <c r="F4865" s="65">
        <f>IFERROR(VLOOKUP(C4865,Pivot!A:C,3,0),0)</f>
        <v>0</v>
      </c>
    </row>
    <row r="4866" spans="1:6" x14ac:dyDescent="0.25">
      <c r="A4866" s="68" t="s">
        <v>103</v>
      </c>
      <c r="B4866" s="69">
        <v>491185513</v>
      </c>
      <c r="C4866" s="68">
        <v>8907089070288</v>
      </c>
      <c r="D4866" s="69" t="s">
        <v>3565</v>
      </c>
      <c r="E4866" s="65">
        <f>IFERROR(VLOOKUP(C4866,Pivot!A:B,2,0),0)</f>
        <v>0</v>
      </c>
      <c r="F4866" s="65">
        <f>IFERROR(VLOOKUP(C4866,Pivot!A:C,3,0),0)</f>
        <v>0</v>
      </c>
    </row>
    <row r="4867" spans="1:6" x14ac:dyDescent="0.25">
      <c r="A4867" s="68" t="s">
        <v>103</v>
      </c>
      <c r="B4867" s="69">
        <v>491185522</v>
      </c>
      <c r="C4867" s="68">
        <v>8901736074957</v>
      </c>
      <c r="D4867" s="69" t="s">
        <v>3566</v>
      </c>
      <c r="E4867" s="65">
        <f>IFERROR(VLOOKUP(C4867,Pivot!A:B,2,0),0)</f>
        <v>0</v>
      </c>
      <c r="F4867" s="65">
        <f>IFERROR(VLOOKUP(C4867,Pivot!A:C,3,0),0)</f>
        <v>0</v>
      </c>
    </row>
    <row r="4868" spans="1:6" x14ac:dyDescent="0.25">
      <c r="A4868" s="68" t="s">
        <v>103</v>
      </c>
      <c r="B4868" s="69">
        <v>491185528</v>
      </c>
      <c r="C4868" s="68">
        <v>90159362005</v>
      </c>
      <c r="D4868" s="69" t="s">
        <v>3567</v>
      </c>
      <c r="E4868" s="65">
        <f>IFERROR(VLOOKUP(C4868,Pivot!A:B,2,0),0)</f>
        <v>0</v>
      </c>
      <c r="F4868" s="65">
        <f>IFERROR(VLOOKUP(C4868,Pivot!A:C,3,0),0)</f>
        <v>0</v>
      </c>
    </row>
    <row r="4869" spans="1:6" x14ac:dyDescent="0.25">
      <c r="A4869" s="68" t="s">
        <v>103</v>
      </c>
      <c r="B4869" s="69">
        <v>491185530</v>
      </c>
      <c r="C4869" s="68">
        <v>1188800400233</v>
      </c>
      <c r="D4869" s="69" t="s">
        <v>3568</v>
      </c>
      <c r="E4869" s="65">
        <f>IFERROR(VLOOKUP(C4869,Pivot!A:B,2,0),0)</f>
        <v>0</v>
      </c>
      <c r="F4869" s="65">
        <f>IFERROR(VLOOKUP(C4869,Pivot!A:C,3,0),0)</f>
        <v>0</v>
      </c>
    </row>
    <row r="4870" spans="1:6" x14ac:dyDescent="0.25">
      <c r="A4870" s="68" t="s">
        <v>103</v>
      </c>
      <c r="B4870" s="69">
        <v>491185558</v>
      </c>
      <c r="C4870" s="68">
        <v>4892493103254</v>
      </c>
      <c r="D4870" s="69" t="s">
        <v>3569</v>
      </c>
      <c r="E4870" s="65">
        <f>IFERROR(VLOOKUP(C4870,Pivot!A:B,2,0),0)</f>
        <v>0</v>
      </c>
      <c r="F4870" s="65">
        <f>IFERROR(VLOOKUP(C4870,Pivot!A:C,3,0),0)</f>
        <v>0</v>
      </c>
    </row>
    <row r="4871" spans="1:6" x14ac:dyDescent="0.25">
      <c r="A4871" s="68" t="s">
        <v>103</v>
      </c>
      <c r="B4871" s="69">
        <v>491185559</v>
      </c>
      <c r="C4871" s="68">
        <v>4892493103452</v>
      </c>
      <c r="D4871" s="69" t="s">
        <v>3570</v>
      </c>
      <c r="E4871" s="65">
        <f>IFERROR(VLOOKUP(C4871,Pivot!A:B,2,0),0)</f>
        <v>0</v>
      </c>
      <c r="F4871" s="65">
        <f>IFERROR(VLOOKUP(C4871,Pivot!A:C,3,0),0)</f>
        <v>0</v>
      </c>
    </row>
    <row r="4872" spans="1:6" x14ac:dyDescent="0.25">
      <c r="A4872" s="68" t="s">
        <v>103</v>
      </c>
      <c r="B4872" s="69">
        <v>491185562</v>
      </c>
      <c r="C4872" s="68">
        <v>4892493104091</v>
      </c>
      <c r="D4872" s="69" t="s">
        <v>3571</v>
      </c>
      <c r="E4872" s="65">
        <f>IFERROR(VLOOKUP(C4872,Pivot!A:B,2,0),0)</f>
        <v>0</v>
      </c>
      <c r="F4872" s="65">
        <f>IFERROR(VLOOKUP(C4872,Pivot!A:C,3,0),0)</f>
        <v>0</v>
      </c>
    </row>
    <row r="4873" spans="1:6" x14ac:dyDescent="0.25">
      <c r="A4873" s="68" t="s">
        <v>103</v>
      </c>
      <c r="B4873" s="69">
        <v>491185562</v>
      </c>
      <c r="C4873" s="68">
        <v>4892493107672</v>
      </c>
      <c r="D4873" s="69" t="s">
        <v>3571</v>
      </c>
      <c r="E4873" s="65">
        <f>IFERROR(VLOOKUP(C4873,Pivot!A:B,2,0),0)</f>
        <v>0</v>
      </c>
      <c r="F4873" s="65">
        <f>IFERROR(VLOOKUP(C4873,Pivot!A:C,3,0),0)</f>
        <v>0</v>
      </c>
    </row>
    <row r="4874" spans="1:6" x14ac:dyDescent="0.25">
      <c r="A4874" s="68" t="s">
        <v>103</v>
      </c>
      <c r="B4874" s="69">
        <v>491185565</v>
      </c>
      <c r="C4874" s="68">
        <v>4892493104459</v>
      </c>
      <c r="D4874" s="69" t="s">
        <v>3572</v>
      </c>
      <c r="E4874" s="65">
        <f>IFERROR(VLOOKUP(C4874,Pivot!A:B,2,0),0)</f>
        <v>0</v>
      </c>
      <c r="F4874" s="65">
        <f>IFERROR(VLOOKUP(C4874,Pivot!A:C,3,0),0)</f>
        <v>0</v>
      </c>
    </row>
    <row r="4875" spans="1:6" x14ac:dyDescent="0.25">
      <c r="A4875" s="68" t="s">
        <v>103</v>
      </c>
      <c r="B4875" s="69">
        <v>491185567</v>
      </c>
      <c r="C4875" s="68">
        <v>4892493104954</v>
      </c>
      <c r="D4875" s="69" t="s">
        <v>3573</v>
      </c>
      <c r="E4875" s="65">
        <f>IFERROR(VLOOKUP(C4875,Pivot!A:B,2,0),0)</f>
        <v>0</v>
      </c>
      <c r="F4875" s="65">
        <f>IFERROR(VLOOKUP(C4875,Pivot!A:C,3,0),0)</f>
        <v>0</v>
      </c>
    </row>
    <row r="4876" spans="1:6" x14ac:dyDescent="0.25">
      <c r="A4876" s="68" t="s">
        <v>103</v>
      </c>
      <c r="B4876" s="69">
        <v>491185568</v>
      </c>
      <c r="C4876" s="68">
        <v>4892493104602</v>
      </c>
      <c r="D4876" s="69" t="s">
        <v>3574</v>
      </c>
      <c r="E4876" s="65">
        <f>IFERROR(VLOOKUP(C4876,Pivot!A:B,2,0),0)</f>
        <v>0</v>
      </c>
      <c r="F4876" s="65">
        <f>IFERROR(VLOOKUP(C4876,Pivot!A:C,3,0),0)</f>
        <v>0</v>
      </c>
    </row>
    <row r="4877" spans="1:6" x14ac:dyDescent="0.25">
      <c r="A4877" s="68" t="s">
        <v>103</v>
      </c>
      <c r="B4877" s="69">
        <v>491185570</v>
      </c>
      <c r="C4877" s="68">
        <v>4892493104947</v>
      </c>
      <c r="D4877" s="69" t="s">
        <v>3575</v>
      </c>
      <c r="E4877" s="65">
        <f>IFERROR(VLOOKUP(C4877,Pivot!A:B,2,0),0)</f>
        <v>0</v>
      </c>
      <c r="F4877" s="65">
        <f>IFERROR(VLOOKUP(C4877,Pivot!A:C,3,0),0)</f>
        <v>0</v>
      </c>
    </row>
    <row r="4878" spans="1:6" x14ac:dyDescent="0.25">
      <c r="A4878" s="68" t="s">
        <v>103</v>
      </c>
      <c r="B4878" s="69">
        <v>491185671</v>
      </c>
      <c r="C4878" s="68">
        <v>4892493105586</v>
      </c>
      <c r="D4878" s="69" t="s">
        <v>3576</v>
      </c>
      <c r="E4878" s="65">
        <f>IFERROR(VLOOKUP(C4878,Pivot!A:B,2,0),0)</f>
        <v>0</v>
      </c>
      <c r="F4878" s="65">
        <f>IFERROR(VLOOKUP(C4878,Pivot!A:C,3,0),0)</f>
        <v>0</v>
      </c>
    </row>
    <row r="4879" spans="1:6" x14ac:dyDescent="0.25">
      <c r="A4879" s="68" t="s">
        <v>103</v>
      </c>
      <c r="B4879" s="69">
        <v>491185672</v>
      </c>
      <c r="C4879" s="68">
        <v>4892493105593</v>
      </c>
      <c r="D4879" s="69" t="s">
        <v>3577</v>
      </c>
      <c r="E4879" s="65">
        <f>IFERROR(VLOOKUP(C4879,Pivot!A:B,2,0),0)</f>
        <v>0</v>
      </c>
      <c r="F4879" s="65">
        <f>IFERROR(VLOOKUP(C4879,Pivot!A:C,3,0),0)</f>
        <v>0</v>
      </c>
    </row>
    <row r="4880" spans="1:6" x14ac:dyDescent="0.25">
      <c r="A4880" s="68" t="s">
        <v>103</v>
      </c>
      <c r="B4880" s="69">
        <v>491185673</v>
      </c>
      <c r="C4880" s="68">
        <v>4892493105609</v>
      </c>
      <c r="D4880" s="69" t="s">
        <v>3578</v>
      </c>
      <c r="E4880" s="65">
        <f>IFERROR(VLOOKUP(C4880,Pivot!A:B,2,0),0)</f>
        <v>0</v>
      </c>
      <c r="F4880" s="65">
        <f>IFERROR(VLOOKUP(C4880,Pivot!A:C,3,0),0)</f>
        <v>0</v>
      </c>
    </row>
    <row r="4881" spans="1:6" x14ac:dyDescent="0.25">
      <c r="A4881" s="68" t="s">
        <v>103</v>
      </c>
      <c r="B4881" s="69">
        <v>491185674</v>
      </c>
      <c r="C4881" s="68">
        <v>4892493105616</v>
      </c>
      <c r="D4881" s="69" t="s">
        <v>3579</v>
      </c>
      <c r="E4881" s="65">
        <f>IFERROR(VLOOKUP(C4881,Pivot!A:B,2,0),0)</f>
        <v>0</v>
      </c>
      <c r="F4881" s="65">
        <f>IFERROR(VLOOKUP(C4881,Pivot!A:C,3,0),0)</f>
        <v>0</v>
      </c>
    </row>
    <row r="4882" spans="1:6" x14ac:dyDescent="0.25">
      <c r="A4882" s="68" t="s">
        <v>103</v>
      </c>
      <c r="B4882" s="69">
        <v>491185675</v>
      </c>
      <c r="C4882" s="68">
        <v>4892493105890</v>
      </c>
      <c r="D4882" s="69" t="s">
        <v>3580</v>
      </c>
      <c r="E4882" s="65">
        <f>IFERROR(VLOOKUP(C4882,Pivot!A:B,2,0),0)</f>
        <v>0</v>
      </c>
      <c r="F4882" s="65">
        <f>IFERROR(VLOOKUP(C4882,Pivot!A:C,3,0),0)</f>
        <v>0</v>
      </c>
    </row>
    <row r="4883" spans="1:6" x14ac:dyDescent="0.25">
      <c r="A4883" s="68" t="s">
        <v>103</v>
      </c>
      <c r="B4883" s="69">
        <v>491185676</v>
      </c>
      <c r="C4883" s="68">
        <v>4892493106026</v>
      </c>
      <c r="D4883" s="69" t="s">
        <v>3581</v>
      </c>
      <c r="E4883" s="65">
        <f>IFERROR(VLOOKUP(C4883,Pivot!A:B,2,0),0)</f>
        <v>0</v>
      </c>
      <c r="F4883" s="65">
        <f>IFERROR(VLOOKUP(C4883,Pivot!A:C,3,0),0)</f>
        <v>0</v>
      </c>
    </row>
    <row r="4884" spans="1:6" x14ac:dyDescent="0.25">
      <c r="A4884" s="68" t="s">
        <v>103</v>
      </c>
      <c r="B4884" s="69">
        <v>491185677</v>
      </c>
      <c r="C4884" s="68">
        <v>4892493106248</v>
      </c>
      <c r="D4884" s="69" t="s">
        <v>3582</v>
      </c>
      <c r="E4884" s="65">
        <f>IFERROR(VLOOKUP(C4884,Pivot!A:B,2,0),0)</f>
        <v>0</v>
      </c>
      <c r="F4884" s="65">
        <f>IFERROR(VLOOKUP(C4884,Pivot!A:C,3,0),0)</f>
        <v>0</v>
      </c>
    </row>
    <row r="4885" spans="1:6" x14ac:dyDescent="0.25">
      <c r="A4885" s="68" t="s">
        <v>103</v>
      </c>
      <c r="B4885" s="69">
        <v>491185678</v>
      </c>
      <c r="C4885" s="68">
        <v>4892493106385</v>
      </c>
      <c r="D4885" s="69" t="s">
        <v>3583</v>
      </c>
      <c r="E4885" s="65">
        <f>IFERROR(VLOOKUP(C4885,Pivot!A:B,2,0),0)</f>
        <v>0</v>
      </c>
      <c r="F4885" s="65">
        <f>IFERROR(VLOOKUP(C4885,Pivot!A:C,3,0),0)</f>
        <v>0</v>
      </c>
    </row>
    <row r="4886" spans="1:6" x14ac:dyDescent="0.25">
      <c r="A4886" s="68" t="s">
        <v>103</v>
      </c>
      <c r="B4886" s="69">
        <v>491185679</v>
      </c>
      <c r="C4886" s="68">
        <v>4892493106392</v>
      </c>
      <c r="D4886" s="69" t="s">
        <v>3584</v>
      </c>
      <c r="E4886" s="65">
        <f>IFERROR(VLOOKUP(C4886,Pivot!A:B,2,0),0)</f>
        <v>0</v>
      </c>
      <c r="F4886" s="65">
        <f>IFERROR(VLOOKUP(C4886,Pivot!A:C,3,0),0)</f>
        <v>0</v>
      </c>
    </row>
    <row r="4887" spans="1:6" x14ac:dyDescent="0.25">
      <c r="A4887" s="68" t="s">
        <v>103</v>
      </c>
      <c r="B4887" s="69">
        <v>491185681</v>
      </c>
      <c r="C4887" s="68">
        <v>4892493106422</v>
      </c>
      <c r="D4887" s="69" t="s">
        <v>3585</v>
      </c>
      <c r="E4887" s="65">
        <f>IFERROR(VLOOKUP(C4887,Pivot!A:B,2,0),0)</f>
        <v>0</v>
      </c>
      <c r="F4887" s="65">
        <f>IFERROR(VLOOKUP(C4887,Pivot!A:C,3,0),0)</f>
        <v>0</v>
      </c>
    </row>
    <row r="4888" spans="1:6" x14ac:dyDescent="0.25">
      <c r="A4888" s="68" t="s">
        <v>103</v>
      </c>
      <c r="B4888" s="69">
        <v>491185682</v>
      </c>
      <c r="C4888" s="68">
        <v>4892493106439</v>
      </c>
      <c r="D4888" s="69" t="s">
        <v>3586</v>
      </c>
      <c r="E4888" s="65">
        <f>IFERROR(VLOOKUP(C4888,Pivot!A:B,2,0),0)</f>
        <v>0</v>
      </c>
      <c r="F4888" s="65">
        <f>IFERROR(VLOOKUP(C4888,Pivot!A:C,3,0),0)</f>
        <v>0</v>
      </c>
    </row>
    <row r="4889" spans="1:6" x14ac:dyDescent="0.25">
      <c r="A4889" s="68" t="s">
        <v>103</v>
      </c>
      <c r="B4889" s="69">
        <v>491185683</v>
      </c>
      <c r="C4889" s="68">
        <v>4892493106446</v>
      </c>
      <c r="D4889" s="69" t="s">
        <v>3587</v>
      </c>
      <c r="E4889" s="65">
        <f>IFERROR(VLOOKUP(C4889,Pivot!A:B,2,0),0)</f>
        <v>0</v>
      </c>
      <c r="F4889" s="65">
        <f>IFERROR(VLOOKUP(C4889,Pivot!A:C,3,0),0)</f>
        <v>0</v>
      </c>
    </row>
    <row r="4890" spans="1:6" x14ac:dyDescent="0.25">
      <c r="A4890" s="68" t="s">
        <v>103</v>
      </c>
      <c r="B4890" s="69">
        <v>491185685</v>
      </c>
      <c r="C4890" s="68">
        <v>4892493106583</v>
      </c>
      <c r="D4890" s="69" t="s">
        <v>3588</v>
      </c>
      <c r="E4890" s="65">
        <f>IFERROR(VLOOKUP(C4890,Pivot!A:B,2,0),0)</f>
        <v>0</v>
      </c>
      <c r="F4890" s="65">
        <f>IFERROR(VLOOKUP(C4890,Pivot!A:C,3,0),0)</f>
        <v>0</v>
      </c>
    </row>
    <row r="4891" spans="1:6" x14ac:dyDescent="0.25">
      <c r="A4891" s="68" t="s">
        <v>103</v>
      </c>
      <c r="B4891" s="69">
        <v>491185686</v>
      </c>
      <c r="C4891" s="68">
        <v>4892493106620</v>
      </c>
      <c r="D4891" s="69" t="s">
        <v>3589</v>
      </c>
      <c r="E4891" s="65">
        <f>IFERROR(VLOOKUP(C4891,Pivot!A:B,2,0),0)</f>
        <v>0</v>
      </c>
      <c r="F4891" s="65">
        <f>IFERROR(VLOOKUP(C4891,Pivot!A:C,3,0),0)</f>
        <v>0</v>
      </c>
    </row>
    <row r="4892" spans="1:6" x14ac:dyDescent="0.25">
      <c r="A4892" s="68" t="s">
        <v>103</v>
      </c>
      <c r="B4892" s="69">
        <v>491185687</v>
      </c>
      <c r="C4892" s="68">
        <v>4892493106781</v>
      </c>
      <c r="D4892" s="69" t="s">
        <v>3590</v>
      </c>
      <c r="E4892" s="65">
        <f>IFERROR(VLOOKUP(C4892,Pivot!A:B,2,0),0)</f>
        <v>0</v>
      </c>
      <c r="F4892" s="65">
        <f>IFERROR(VLOOKUP(C4892,Pivot!A:C,3,0),0)</f>
        <v>0</v>
      </c>
    </row>
    <row r="4893" spans="1:6" x14ac:dyDescent="0.25">
      <c r="A4893" s="68" t="s">
        <v>103</v>
      </c>
      <c r="B4893" s="69">
        <v>491185688</v>
      </c>
      <c r="C4893" s="68">
        <v>4892493106989</v>
      </c>
      <c r="D4893" s="69" t="s">
        <v>3591</v>
      </c>
      <c r="E4893" s="65">
        <f>IFERROR(VLOOKUP(C4893,Pivot!A:B,2,0),0)</f>
        <v>0</v>
      </c>
      <c r="F4893" s="65">
        <f>IFERROR(VLOOKUP(C4893,Pivot!A:C,3,0),0)</f>
        <v>0</v>
      </c>
    </row>
    <row r="4894" spans="1:6" x14ac:dyDescent="0.25">
      <c r="A4894" s="68" t="s">
        <v>103</v>
      </c>
      <c r="B4894" s="69">
        <v>491185690</v>
      </c>
      <c r="C4894" s="68">
        <v>4892493107009</v>
      </c>
      <c r="D4894" s="69" t="s">
        <v>3592</v>
      </c>
      <c r="E4894" s="65">
        <f>IFERROR(VLOOKUP(C4894,Pivot!A:B,2,0),0)</f>
        <v>0</v>
      </c>
      <c r="F4894" s="65">
        <f>IFERROR(VLOOKUP(C4894,Pivot!A:C,3,0),0)</f>
        <v>0</v>
      </c>
    </row>
    <row r="4895" spans="1:6" x14ac:dyDescent="0.25">
      <c r="A4895" s="68" t="s">
        <v>103</v>
      </c>
      <c r="B4895" s="69">
        <v>491185691</v>
      </c>
      <c r="C4895" s="68">
        <v>4892493107061</v>
      </c>
      <c r="D4895" s="69" t="s">
        <v>3593</v>
      </c>
      <c r="E4895" s="65">
        <f>IFERROR(VLOOKUP(C4895,Pivot!A:B,2,0),0)</f>
        <v>0</v>
      </c>
      <c r="F4895" s="65">
        <f>IFERROR(VLOOKUP(C4895,Pivot!A:C,3,0),0)</f>
        <v>0</v>
      </c>
    </row>
    <row r="4896" spans="1:6" x14ac:dyDescent="0.25">
      <c r="A4896" s="68" t="s">
        <v>103</v>
      </c>
      <c r="B4896" s="69">
        <v>491185692</v>
      </c>
      <c r="C4896" s="68">
        <v>4892493106637</v>
      </c>
      <c r="D4896" s="69" t="s">
        <v>3594</v>
      </c>
      <c r="E4896" s="65">
        <f>IFERROR(VLOOKUP(C4896,Pivot!A:B,2,0),0)</f>
        <v>0</v>
      </c>
      <c r="F4896" s="65">
        <f>IFERROR(VLOOKUP(C4896,Pivot!A:C,3,0),0)</f>
        <v>0</v>
      </c>
    </row>
    <row r="4897" spans="1:6" x14ac:dyDescent="0.25">
      <c r="A4897" s="68" t="s">
        <v>103</v>
      </c>
      <c r="B4897" s="69">
        <v>491185693</v>
      </c>
      <c r="C4897" s="68">
        <v>4892493106651</v>
      </c>
      <c r="D4897" s="69" t="s">
        <v>3595</v>
      </c>
      <c r="E4897" s="65">
        <f>IFERROR(VLOOKUP(C4897,Pivot!A:B,2,0),0)</f>
        <v>0</v>
      </c>
      <c r="F4897" s="65">
        <f>IFERROR(VLOOKUP(C4897,Pivot!A:C,3,0),0)</f>
        <v>0</v>
      </c>
    </row>
    <row r="4898" spans="1:6" x14ac:dyDescent="0.25">
      <c r="A4898" s="68" t="s">
        <v>103</v>
      </c>
      <c r="B4898" s="69">
        <v>491185695</v>
      </c>
      <c r="C4898" s="68">
        <v>4892493107078</v>
      </c>
      <c r="D4898" s="69" t="s">
        <v>3596</v>
      </c>
      <c r="E4898" s="65">
        <f>IFERROR(VLOOKUP(C4898,Pivot!A:B,2,0),0)</f>
        <v>0</v>
      </c>
      <c r="F4898" s="65">
        <f>IFERROR(VLOOKUP(C4898,Pivot!A:C,3,0),0)</f>
        <v>0</v>
      </c>
    </row>
    <row r="4899" spans="1:6" x14ac:dyDescent="0.25">
      <c r="A4899" s="68" t="s">
        <v>103</v>
      </c>
      <c r="B4899" s="69">
        <v>491185696</v>
      </c>
      <c r="C4899" s="68">
        <v>4892493107085</v>
      </c>
      <c r="D4899" s="69" t="s">
        <v>3597</v>
      </c>
      <c r="E4899" s="65">
        <f>IFERROR(VLOOKUP(C4899,Pivot!A:B,2,0),0)</f>
        <v>0</v>
      </c>
      <c r="F4899" s="65">
        <f>IFERROR(VLOOKUP(C4899,Pivot!A:C,3,0),0)</f>
        <v>0</v>
      </c>
    </row>
    <row r="4900" spans="1:6" x14ac:dyDescent="0.25">
      <c r="A4900" s="68" t="s">
        <v>103</v>
      </c>
      <c r="B4900" s="69">
        <v>491185697</v>
      </c>
      <c r="C4900" s="68">
        <v>4892493162909</v>
      </c>
      <c r="D4900" s="69" t="s">
        <v>3598</v>
      </c>
      <c r="E4900" s="65">
        <f>IFERROR(VLOOKUP(C4900,Pivot!A:B,2,0),0)</f>
        <v>0</v>
      </c>
      <c r="F4900" s="65">
        <f>IFERROR(VLOOKUP(C4900,Pivot!A:C,3,0),0)</f>
        <v>0</v>
      </c>
    </row>
    <row r="4901" spans="1:6" x14ac:dyDescent="0.25">
      <c r="A4901" s="68" t="s">
        <v>103</v>
      </c>
      <c r="B4901" s="69">
        <v>491185698</v>
      </c>
      <c r="C4901" s="68">
        <v>4892493162916</v>
      </c>
      <c r="D4901" s="69" t="s">
        <v>3599</v>
      </c>
      <c r="E4901" s="65">
        <f>IFERROR(VLOOKUP(C4901,Pivot!A:B,2,0),0)</f>
        <v>0</v>
      </c>
      <c r="F4901" s="65">
        <f>IFERROR(VLOOKUP(C4901,Pivot!A:C,3,0),0)</f>
        <v>0</v>
      </c>
    </row>
    <row r="4902" spans="1:6" x14ac:dyDescent="0.25">
      <c r="A4902" s="68" t="s">
        <v>103</v>
      </c>
      <c r="B4902" s="69">
        <v>491185699</v>
      </c>
      <c r="C4902" s="68">
        <v>4892493162923</v>
      </c>
      <c r="D4902" s="69" t="s">
        <v>3600</v>
      </c>
      <c r="E4902" s="65">
        <f>IFERROR(VLOOKUP(C4902,Pivot!A:B,2,0),0)</f>
        <v>0</v>
      </c>
      <c r="F4902" s="65">
        <f>IFERROR(VLOOKUP(C4902,Pivot!A:C,3,0),0)</f>
        <v>0</v>
      </c>
    </row>
    <row r="4903" spans="1:6" x14ac:dyDescent="0.25">
      <c r="A4903" s="68" t="s">
        <v>103</v>
      </c>
      <c r="B4903" s="69">
        <v>491185701</v>
      </c>
      <c r="C4903" s="68">
        <v>8907089115125</v>
      </c>
      <c r="D4903" s="69" t="s">
        <v>3601</v>
      </c>
      <c r="E4903" s="65">
        <f>IFERROR(VLOOKUP(C4903,Pivot!A:B,2,0),0)</f>
        <v>0</v>
      </c>
      <c r="F4903" s="65">
        <f>IFERROR(VLOOKUP(C4903,Pivot!A:C,3,0),0)</f>
        <v>0</v>
      </c>
    </row>
    <row r="4904" spans="1:6" x14ac:dyDescent="0.25">
      <c r="A4904" s="68" t="s">
        <v>103</v>
      </c>
      <c r="B4904" s="69">
        <v>491185706</v>
      </c>
      <c r="C4904" s="68">
        <v>8907089112209</v>
      </c>
      <c r="D4904" s="69" t="s">
        <v>3602</v>
      </c>
      <c r="E4904" s="65">
        <f>IFERROR(VLOOKUP(C4904,Pivot!A:B,2,0),0)</f>
        <v>0</v>
      </c>
      <c r="F4904" s="65">
        <f>IFERROR(VLOOKUP(C4904,Pivot!A:C,3,0),0)</f>
        <v>0</v>
      </c>
    </row>
    <row r="4905" spans="1:6" x14ac:dyDescent="0.25">
      <c r="A4905" s="68" t="s">
        <v>103</v>
      </c>
      <c r="B4905" s="69">
        <v>491185712</v>
      </c>
      <c r="C4905" s="68">
        <v>8907089094536</v>
      </c>
      <c r="D4905" s="69" t="s">
        <v>3603</v>
      </c>
      <c r="E4905" s="65">
        <f>IFERROR(VLOOKUP(C4905,Pivot!A:B,2,0),0)</f>
        <v>0</v>
      </c>
      <c r="F4905" s="65">
        <f>IFERROR(VLOOKUP(C4905,Pivot!A:C,3,0),0)</f>
        <v>0</v>
      </c>
    </row>
    <row r="4906" spans="1:6" x14ac:dyDescent="0.25">
      <c r="A4906" s="68" t="s">
        <v>103</v>
      </c>
      <c r="B4906" s="69">
        <v>491185727</v>
      </c>
      <c r="C4906" s="68">
        <v>7290014235885</v>
      </c>
      <c r="D4906" s="69" t="s">
        <v>3604</v>
      </c>
      <c r="E4906" s="65">
        <f>IFERROR(VLOOKUP(C4906,Pivot!A:B,2,0),0)</f>
        <v>0</v>
      </c>
      <c r="F4906" s="65">
        <f>IFERROR(VLOOKUP(C4906,Pivot!A:C,3,0),0)</f>
        <v>0</v>
      </c>
    </row>
    <row r="4907" spans="1:6" x14ac:dyDescent="0.25">
      <c r="A4907" s="68" t="s">
        <v>103</v>
      </c>
      <c r="B4907" s="69">
        <v>491185732</v>
      </c>
      <c r="C4907" s="68">
        <v>8901383709226</v>
      </c>
      <c r="D4907" s="69" t="s">
        <v>3605</v>
      </c>
      <c r="E4907" s="65">
        <f>IFERROR(VLOOKUP(C4907,Pivot!A:B,2,0),0)</f>
        <v>0</v>
      </c>
      <c r="F4907" s="65">
        <f>IFERROR(VLOOKUP(C4907,Pivot!A:C,3,0),0)</f>
        <v>0</v>
      </c>
    </row>
    <row r="4908" spans="1:6" x14ac:dyDescent="0.25">
      <c r="A4908" s="68" t="s">
        <v>103</v>
      </c>
      <c r="B4908" s="69">
        <v>491185740</v>
      </c>
      <c r="C4908" s="68">
        <v>6953386304023</v>
      </c>
      <c r="D4908" s="69" t="s">
        <v>3606</v>
      </c>
      <c r="E4908" s="65">
        <f>IFERROR(VLOOKUP(C4908,Pivot!A:B,2,0),0)</f>
        <v>0</v>
      </c>
      <c r="F4908" s="65">
        <f>IFERROR(VLOOKUP(C4908,Pivot!A:C,3,0),0)</f>
        <v>0</v>
      </c>
    </row>
    <row r="4909" spans="1:6" x14ac:dyDescent="0.25">
      <c r="A4909" s="68" t="s">
        <v>103</v>
      </c>
      <c r="B4909" s="69">
        <v>491185745</v>
      </c>
      <c r="C4909" s="68">
        <v>6944588201876</v>
      </c>
      <c r="D4909" s="69" t="s">
        <v>3607</v>
      </c>
      <c r="E4909" s="65">
        <f>IFERROR(VLOOKUP(C4909,Pivot!A:B,2,0),0)</f>
        <v>0</v>
      </c>
      <c r="F4909" s="65">
        <f>IFERROR(VLOOKUP(C4909,Pivot!A:C,3,0),0)</f>
        <v>0</v>
      </c>
    </row>
    <row r="4910" spans="1:6" x14ac:dyDescent="0.25">
      <c r="A4910" s="68" t="s">
        <v>103</v>
      </c>
      <c r="B4910" s="69">
        <v>491185746</v>
      </c>
      <c r="C4910" s="68">
        <v>6944588230142</v>
      </c>
      <c r="D4910" s="69" t="s">
        <v>3608</v>
      </c>
      <c r="E4910" s="65">
        <f>IFERROR(VLOOKUP(C4910,Pivot!A:B,2,0),0)</f>
        <v>0</v>
      </c>
      <c r="F4910" s="65">
        <f>IFERROR(VLOOKUP(C4910,Pivot!A:C,3,0),0)</f>
        <v>0</v>
      </c>
    </row>
    <row r="4911" spans="1:6" x14ac:dyDescent="0.25">
      <c r="A4911" s="68" t="s">
        <v>103</v>
      </c>
      <c r="B4911" s="69">
        <v>491185757</v>
      </c>
      <c r="C4911" s="68">
        <v>6944588206482</v>
      </c>
      <c r="D4911" s="69" t="s">
        <v>3609</v>
      </c>
      <c r="E4911" s="65">
        <f>IFERROR(VLOOKUP(C4911,Pivot!A:B,2,0),0)</f>
        <v>0</v>
      </c>
      <c r="F4911" s="65">
        <f>IFERROR(VLOOKUP(C4911,Pivot!A:C,3,0),0)</f>
        <v>0</v>
      </c>
    </row>
    <row r="4912" spans="1:6" x14ac:dyDescent="0.25">
      <c r="A4912" s="68" t="s">
        <v>103</v>
      </c>
      <c r="B4912" s="69">
        <v>491185771</v>
      </c>
      <c r="C4912" s="68">
        <v>772024624</v>
      </c>
      <c r="D4912" s="69" t="s">
        <v>3610</v>
      </c>
      <c r="E4912" s="65">
        <f>IFERROR(VLOOKUP(C4912,Pivot!A:B,2,0),0)</f>
        <v>0</v>
      </c>
      <c r="F4912" s="65">
        <f>IFERROR(VLOOKUP(C4912,Pivot!A:C,3,0),0)</f>
        <v>0</v>
      </c>
    </row>
    <row r="4913" spans="1:6" x14ac:dyDescent="0.25">
      <c r="A4913" s="68" t="s">
        <v>103</v>
      </c>
      <c r="B4913" s="69">
        <v>491185771</v>
      </c>
      <c r="C4913" s="68">
        <v>772124621</v>
      </c>
      <c r="D4913" s="69" t="s">
        <v>3610</v>
      </c>
      <c r="E4913" s="65">
        <f>IFERROR(VLOOKUP(C4913,Pivot!A:B,2,0),0)</f>
        <v>0</v>
      </c>
      <c r="F4913" s="65">
        <f>IFERROR(VLOOKUP(C4913,Pivot!A:C,3,0),0)</f>
        <v>0</v>
      </c>
    </row>
    <row r="4914" spans="1:6" x14ac:dyDescent="0.25">
      <c r="A4914" s="68" t="s">
        <v>103</v>
      </c>
      <c r="B4914" s="69">
        <v>491185774</v>
      </c>
      <c r="C4914" s="68">
        <v>772013185</v>
      </c>
      <c r="D4914" s="69" t="s">
        <v>3611</v>
      </c>
      <c r="E4914" s="65">
        <f>IFERROR(VLOOKUP(C4914,Pivot!A:B,2,0),0)</f>
        <v>0</v>
      </c>
      <c r="F4914" s="65">
        <f>IFERROR(VLOOKUP(C4914,Pivot!A:C,3,0),0)</f>
        <v>0</v>
      </c>
    </row>
    <row r="4915" spans="1:6" x14ac:dyDescent="0.25">
      <c r="A4915" s="68" t="s">
        <v>103</v>
      </c>
      <c r="B4915" s="69">
        <v>491185775</v>
      </c>
      <c r="C4915" s="68">
        <v>772019002</v>
      </c>
      <c r="D4915" s="69" t="s">
        <v>3612</v>
      </c>
      <c r="E4915" s="65">
        <f>IFERROR(VLOOKUP(C4915,Pivot!A:B,2,0),0)</f>
        <v>0</v>
      </c>
      <c r="F4915" s="65">
        <f>IFERROR(VLOOKUP(C4915,Pivot!A:C,3,0),0)</f>
        <v>0</v>
      </c>
    </row>
    <row r="4916" spans="1:6" x14ac:dyDescent="0.25">
      <c r="A4916" s="68" t="s">
        <v>103</v>
      </c>
      <c r="B4916" s="69">
        <v>491185778</v>
      </c>
      <c r="C4916" s="68">
        <v>772025416</v>
      </c>
      <c r="D4916" s="69" t="s">
        <v>3613</v>
      </c>
      <c r="E4916" s="65">
        <f>IFERROR(VLOOKUP(C4916,Pivot!A:B,2,0),0)</f>
        <v>0</v>
      </c>
      <c r="F4916" s="65">
        <f>IFERROR(VLOOKUP(C4916,Pivot!A:C,3,0),0)</f>
        <v>0</v>
      </c>
    </row>
    <row r="4917" spans="1:6" x14ac:dyDescent="0.25">
      <c r="A4917" s="68" t="s">
        <v>103</v>
      </c>
      <c r="B4917" s="69">
        <v>491185780</v>
      </c>
      <c r="C4917" s="68">
        <v>772085939</v>
      </c>
      <c r="D4917" s="69" t="s">
        <v>3614</v>
      </c>
      <c r="E4917" s="65">
        <f>IFERROR(VLOOKUP(C4917,Pivot!A:B,2,0),0)</f>
        <v>0</v>
      </c>
      <c r="F4917" s="65">
        <f>IFERROR(VLOOKUP(C4917,Pivot!A:C,3,0),0)</f>
        <v>0</v>
      </c>
    </row>
    <row r="4918" spans="1:6" x14ac:dyDescent="0.25">
      <c r="A4918" s="68" t="s">
        <v>103</v>
      </c>
      <c r="B4918" s="69">
        <v>491185781</v>
      </c>
      <c r="C4918" s="68">
        <v>772004961</v>
      </c>
      <c r="D4918" s="69" t="s">
        <v>3615</v>
      </c>
      <c r="E4918" s="65">
        <f>IFERROR(VLOOKUP(C4918,Pivot!A:B,2,0),0)</f>
        <v>0</v>
      </c>
      <c r="F4918" s="65">
        <f>IFERROR(VLOOKUP(C4918,Pivot!A:C,3,0),0)</f>
        <v>0</v>
      </c>
    </row>
    <row r="4919" spans="1:6" x14ac:dyDescent="0.25">
      <c r="A4919" s="68" t="s">
        <v>103</v>
      </c>
      <c r="B4919" s="69">
        <v>491185782</v>
      </c>
      <c r="C4919" s="68">
        <v>772026369</v>
      </c>
      <c r="D4919" s="69" t="s">
        <v>3616</v>
      </c>
      <c r="E4919" s="65">
        <f>IFERROR(VLOOKUP(C4919,Pivot!A:B,2,0),0)</f>
        <v>0</v>
      </c>
      <c r="F4919" s="65">
        <f>IFERROR(VLOOKUP(C4919,Pivot!A:C,3,0),0)</f>
        <v>0</v>
      </c>
    </row>
    <row r="4920" spans="1:6" x14ac:dyDescent="0.25">
      <c r="A4920" s="68" t="s">
        <v>103</v>
      </c>
      <c r="B4920" s="69">
        <v>491185784</v>
      </c>
      <c r="C4920" s="68">
        <v>772029438</v>
      </c>
      <c r="D4920" s="69" t="s">
        <v>3617</v>
      </c>
      <c r="E4920" s="65">
        <f>IFERROR(VLOOKUP(C4920,Pivot!A:B,2,0),0)</f>
        <v>0</v>
      </c>
      <c r="F4920" s="65">
        <f>IFERROR(VLOOKUP(C4920,Pivot!A:C,3,0),0)</f>
        <v>0</v>
      </c>
    </row>
    <row r="4921" spans="1:6" x14ac:dyDescent="0.25">
      <c r="A4921" s="68" t="s">
        <v>103</v>
      </c>
      <c r="B4921" s="69">
        <v>491185785</v>
      </c>
      <c r="C4921" s="68">
        <v>772051514</v>
      </c>
      <c r="D4921" s="69" t="s">
        <v>3618</v>
      </c>
      <c r="E4921" s="65">
        <f>IFERROR(VLOOKUP(C4921,Pivot!A:B,2,0),0)</f>
        <v>0</v>
      </c>
      <c r="F4921" s="65">
        <f>IFERROR(VLOOKUP(C4921,Pivot!A:C,3,0),0)</f>
        <v>0</v>
      </c>
    </row>
    <row r="4922" spans="1:6" x14ac:dyDescent="0.25">
      <c r="A4922" s="68" t="s">
        <v>103</v>
      </c>
      <c r="B4922" s="69">
        <v>491185786</v>
      </c>
      <c r="C4922" s="68">
        <v>772025423</v>
      </c>
      <c r="D4922" s="69" t="s">
        <v>3619</v>
      </c>
      <c r="E4922" s="65">
        <f>IFERROR(VLOOKUP(C4922,Pivot!A:B,2,0),0)</f>
        <v>0</v>
      </c>
      <c r="F4922" s="65">
        <f>IFERROR(VLOOKUP(C4922,Pivot!A:C,3,0),0)</f>
        <v>0</v>
      </c>
    </row>
    <row r="4923" spans="1:6" x14ac:dyDescent="0.25">
      <c r="A4923" s="68" t="s">
        <v>103</v>
      </c>
      <c r="B4923" s="69">
        <v>491185786</v>
      </c>
      <c r="C4923" s="68">
        <v>772125420</v>
      </c>
      <c r="D4923" s="69" t="s">
        <v>3619</v>
      </c>
      <c r="E4923" s="65">
        <f>IFERROR(VLOOKUP(C4923,Pivot!A:B,2,0),0)</f>
        <v>0</v>
      </c>
      <c r="F4923" s="65">
        <f>IFERROR(VLOOKUP(C4923,Pivot!A:C,3,0),0)</f>
        <v>0</v>
      </c>
    </row>
    <row r="4924" spans="1:6" x14ac:dyDescent="0.25">
      <c r="A4924" s="68" t="s">
        <v>103</v>
      </c>
      <c r="B4924" s="69">
        <v>491185793</v>
      </c>
      <c r="C4924" s="68">
        <v>491185793</v>
      </c>
      <c r="D4924" s="69" t="s">
        <v>3620</v>
      </c>
      <c r="E4924" s="65">
        <f>IFERROR(VLOOKUP(C4924,Pivot!A:B,2,0),0)</f>
        <v>0</v>
      </c>
      <c r="F4924" s="65">
        <f>IFERROR(VLOOKUP(C4924,Pivot!A:C,3,0),0)</f>
        <v>0</v>
      </c>
    </row>
    <row r="4925" spans="1:6" x14ac:dyDescent="0.25">
      <c r="A4925" s="68" t="s">
        <v>103</v>
      </c>
      <c r="B4925" s="69">
        <v>491185793</v>
      </c>
      <c r="C4925" s="68">
        <v>772090407</v>
      </c>
      <c r="D4925" s="69" t="s">
        <v>3620</v>
      </c>
      <c r="E4925" s="65">
        <f>IFERROR(VLOOKUP(C4925,Pivot!A:B,2,0),0)</f>
        <v>0</v>
      </c>
      <c r="F4925" s="65">
        <f>IFERROR(VLOOKUP(C4925,Pivot!A:C,3,0),0)</f>
        <v>0</v>
      </c>
    </row>
    <row r="4926" spans="1:6" x14ac:dyDescent="0.25">
      <c r="A4926" s="68" t="s">
        <v>103</v>
      </c>
      <c r="B4926" s="69">
        <v>491185800</v>
      </c>
      <c r="C4926" s="68">
        <v>772037716</v>
      </c>
      <c r="D4926" s="69" t="s">
        <v>3621</v>
      </c>
      <c r="E4926" s="65">
        <f>IFERROR(VLOOKUP(C4926,Pivot!A:B,2,0),0)</f>
        <v>0</v>
      </c>
      <c r="F4926" s="65">
        <f>IFERROR(VLOOKUP(C4926,Pivot!A:C,3,0),0)</f>
        <v>0</v>
      </c>
    </row>
    <row r="4927" spans="1:6" x14ac:dyDescent="0.25">
      <c r="A4927" s="68" t="s">
        <v>103</v>
      </c>
      <c r="B4927" s="69">
        <v>491185806</v>
      </c>
      <c r="C4927" s="68">
        <v>772027823</v>
      </c>
      <c r="D4927" s="69" t="s">
        <v>3622</v>
      </c>
      <c r="E4927" s="65">
        <f>IFERROR(VLOOKUP(C4927,Pivot!A:B,2,0),0)</f>
        <v>0</v>
      </c>
      <c r="F4927" s="65">
        <f>IFERROR(VLOOKUP(C4927,Pivot!A:C,3,0),0)</f>
        <v>0</v>
      </c>
    </row>
    <row r="4928" spans="1:6" x14ac:dyDescent="0.25">
      <c r="A4928" s="68" t="s">
        <v>103</v>
      </c>
      <c r="B4928" s="69">
        <v>491185812</v>
      </c>
      <c r="C4928" s="68">
        <v>5011666722279</v>
      </c>
      <c r="D4928" s="69" t="s">
        <v>3623</v>
      </c>
      <c r="E4928" s="65">
        <f>IFERROR(VLOOKUP(C4928,Pivot!A:B,2,0),0)</f>
        <v>0</v>
      </c>
      <c r="F4928" s="65">
        <f>IFERROR(VLOOKUP(C4928,Pivot!A:C,3,0),0)</f>
        <v>0</v>
      </c>
    </row>
    <row r="4929" spans="1:6" x14ac:dyDescent="0.25">
      <c r="A4929" s="68" t="s">
        <v>103</v>
      </c>
      <c r="B4929" s="69">
        <v>491185816</v>
      </c>
      <c r="C4929" s="68">
        <v>4006592505059</v>
      </c>
      <c r="D4929" s="69" t="s">
        <v>3624</v>
      </c>
      <c r="E4929" s="65">
        <f>IFERROR(VLOOKUP(C4929,Pivot!A:B,2,0),0)</f>
        <v>0</v>
      </c>
      <c r="F4929" s="65">
        <f>IFERROR(VLOOKUP(C4929,Pivot!A:C,3,0),0)</f>
        <v>0</v>
      </c>
    </row>
    <row r="4930" spans="1:6" x14ac:dyDescent="0.25">
      <c r="A4930" s="68" t="s">
        <v>103</v>
      </c>
      <c r="B4930" s="69">
        <v>491185818</v>
      </c>
      <c r="C4930" s="68">
        <v>4006592577896</v>
      </c>
      <c r="D4930" s="69" t="s">
        <v>3625</v>
      </c>
      <c r="E4930" s="65">
        <f>IFERROR(VLOOKUP(C4930,Pivot!A:B,2,0),0)</f>
        <v>0</v>
      </c>
      <c r="F4930" s="65">
        <f>IFERROR(VLOOKUP(C4930,Pivot!A:C,3,0),0)</f>
        <v>0</v>
      </c>
    </row>
    <row r="4931" spans="1:6" x14ac:dyDescent="0.25">
      <c r="A4931" s="68" t="s">
        <v>103</v>
      </c>
      <c r="B4931" s="69">
        <v>491185819</v>
      </c>
      <c r="C4931" s="68">
        <v>4006592570729</v>
      </c>
      <c r="D4931" s="69" t="s">
        <v>3626</v>
      </c>
      <c r="E4931" s="65">
        <f>IFERROR(VLOOKUP(C4931,Pivot!A:B,2,0),0)</f>
        <v>0</v>
      </c>
      <c r="F4931" s="65">
        <f>IFERROR(VLOOKUP(C4931,Pivot!A:C,3,0),0)</f>
        <v>0</v>
      </c>
    </row>
    <row r="4932" spans="1:6" x14ac:dyDescent="0.25">
      <c r="A4932" s="68" t="s">
        <v>103</v>
      </c>
      <c r="B4932" s="69">
        <v>491186383</v>
      </c>
      <c r="C4932" s="68">
        <v>708431192607</v>
      </c>
      <c r="D4932" s="69" t="s">
        <v>3627</v>
      </c>
      <c r="E4932" s="65">
        <f>IFERROR(VLOOKUP(C4932,Pivot!A:B,2,0),0)</f>
        <v>0</v>
      </c>
      <c r="F4932" s="65">
        <f>IFERROR(VLOOKUP(C4932,Pivot!A:C,3,0),0)</f>
        <v>0</v>
      </c>
    </row>
    <row r="4933" spans="1:6" x14ac:dyDescent="0.25">
      <c r="A4933" s="68" t="s">
        <v>103</v>
      </c>
      <c r="B4933" s="69">
        <v>491186385</v>
      </c>
      <c r="C4933" s="68">
        <v>708431812277</v>
      </c>
      <c r="D4933" s="69" t="s">
        <v>3628</v>
      </c>
      <c r="E4933" s="65">
        <f>IFERROR(VLOOKUP(C4933,Pivot!A:B,2,0),0)</f>
        <v>0</v>
      </c>
      <c r="F4933" s="65">
        <f>IFERROR(VLOOKUP(C4933,Pivot!A:C,3,0),0)</f>
        <v>0</v>
      </c>
    </row>
    <row r="4934" spans="1:6" x14ac:dyDescent="0.25">
      <c r="A4934" s="68" t="s">
        <v>103</v>
      </c>
      <c r="B4934" s="69">
        <v>491186386</v>
      </c>
      <c r="C4934" s="68">
        <v>491186386</v>
      </c>
      <c r="D4934" s="69" t="s">
        <v>3629</v>
      </c>
      <c r="E4934" s="65">
        <f>IFERROR(VLOOKUP(C4934,Pivot!A:B,2,0),0)</f>
        <v>0</v>
      </c>
      <c r="F4934" s="65">
        <f>IFERROR(VLOOKUP(C4934,Pivot!A:C,3,0),0)</f>
        <v>0</v>
      </c>
    </row>
    <row r="4935" spans="1:6" x14ac:dyDescent="0.25">
      <c r="A4935" s="68" t="s">
        <v>103</v>
      </c>
      <c r="B4935" s="69">
        <v>491186386</v>
      </c>
      <c r="C4935" s="68">
        <v>708431814950</v>
      </c>
      <c r="D4935" s="69" t="s">
        <v>3629</v>
      </c>
      <c r="E4935" s="65">
        <f>IFERROR(VLOOKUP(C4935,Pivot!A:B,2,0),0)</f>
        <v>0</v>
      </c>
      <c r="F4935" s="65">
        <f>IFERROR(VLOOKUP(C4935,Pivot!A:C,3,0),0)</f>
        <v>0</v>
      </c>
    </row>
    <row r="4936" spans="1:6" x14ac:dyDescent="0.25">
      <c r="A4936" s="68" t="s">
        <v>103</v>
      </c>
      <c r="B4936" s="69">
        <v>491186387</v>
      </c>
      <c r="C4936" s="68">
        <v>708431192638</v>
      </c>
      <c r="D4936" s="69" t="s">
        <v>3630</v>
      </c>
      <c r="E4936" s="65">
        <f>IFERROR(VLOOKUP(C4936,Pivot!A:B,2,0),0)</f>
        <v>0</v>
      </c>
      <c r="F4936" s="65">
        <f>IFERROR(VLOOKUP(C4936,Pivot!A:C,3,0),0)</f>
        <v>0</v>
      </c>
    </row>
    <row r="4937" spans="1:6" x14ac:dyDescent="0.25">
      <c r="A4937" s="68" t="s">
        <v>103</v>
      </c>
      <c r="B4937" s="69">
        <v>491186388</v>
      </c>
      <c r="C4937" s="68">
        <v>708431192683</v>
      </c>
      <c r="D4937" s="69" t="s">
        <v>3631</v>
      </c>
      <c r="E4937" s="65">
        <f>IFERROR(VLOOKUP(C4937,Pivot!A:B,2,0),0)</f>
        <v>0</v>
      </c>
      <c r="F4937" s="65">
        <f>IFERROR(VLOOKUP(C4937,Pivot!A:C,3,0),0)</f>
        <v>0</v>
      </c>
    </row>
    <row r="4938" spans="1:6" x14ac:dyDescent="0.25">
      <c r="A4938" s="68" t="s">
        <v>103</v>
      </c>
      <c r="B4938" s="69">
        <v>491186389</v>
      </c>
      <c r="C4938" s="68">
        <v>708431192744</v>
      </c>
      <c r="D4938" s="69" t="s">
        <v>3632</v>
      </c>
      <c r="E4938" s="65">
        <f>IFERROR(VLOOKUP(C4938,Pivot!A:B,2,0),0)</f>
        <v>0</v>
      </c>
      <c r="F4938" s="65">
        <f>IFERROR(VLOOKUP(C4938,Pivot!A:C,3,0),0)</f>
        <v>0</v>
      </c>
    </row>
    <row r="4939" spans="1:6" x14ac:dyDescent="0.25">
      <c r="A4939" s="68" t="s">
        <v>103</v>
      </c>
      <c r="B4939" s="69">
        <v>491186390</v>
      </c>
      <c r="C4939" s="68">
        <v>708431192751</v>
      </c>
      <c r="D4939" s="69" t="s">
        <v>3633</v>
      </c>
      <c r="E4939" s="65">
        <f>IFERROR(VLOOKUP(C4939,Pivot!A:B,2,0),0)</f>
        <v>0</v>
      </c>
      <c r="F4939" s="65">
        <f>IFERROR(VLOOKUP(C4939,Pivot!A:C,3,0),0)</f>
        <v>0</v>
      </c>
    </row>
    <row r="4940" spans="1:6" x14ac:dyDescent="0.25">
      <c r="A4940" s="68" t="s">
        <v>103</v>
      </c>
      <c r="B4940" s="69">
        <v>491186394</v>
      </c>
      <c r="C4940" s="68">
        <v>4006592697891</v>
      </c>
      <c r="D4940" s="69" t="s">
        <v>3634</v>
      </c>
      <c r="E4940" s="65">
        <f>IFERROR(VLOOKUP(C4940,Pivot!A:B,2,0),0)</f>
        <v>0</v>
      </c>
      <c r="F4940" s="65">
        <f>IFERROR(VLOOKUP(C4940,Pivot!A:C,3,0),0)</f>
        <v>0</v>
      </c>
    </row>
    <row r="4941" spans="1:6" x14ac:dyDescent="0.25">
      <c r="A4941" s="68" t="s">
        <v>103</v>
      </c>
      <c r="B4941" s="69">
        <v>491186395</v>
      </c>
      <c r="C4941" s="68">
        <v>4006592654108</v>
      </c>
      <c r="D4941" s="69" t="s">
        <v>3635</v>
      </c>
      <c r="E4941" s="65">
        <f>IFERROR(VLOOKUP(C4941,Pivot!A:B,2,0),0)</f>
        <v>0</v>
      </c>
      <c r="F4941" s="65">
        <f>IFERROR(VLOOKUP(C4941,Pivot!A:C,3,0),0)</f>
        <v>0</v>
      </c>
    </row>
    <row r="4942" spans="1:6" x14ac:dyDescent="0.25">
      <c r="A4942" s="68" t="s">
        <v>103</v>
      </c>
      <c r="B4942" s="69">
        <v>491186397</v>
      </c>
      <c r="C4942" s="68">
        <v>4006592697303</v>
      </c>
      <c r="D4942" s="69" t="s">
        <v>3636</v>
      </c>
      <c r="E4942" s="65">
        <f>IFERROR(VLOOKUP(C4942,Pivot!A:B,2,0),0)</f>
        <v>0</v>
      </c>
      <c r="F4942" s="65">
        <f>IFERROR(VLOOKUP(C4942,Pivot!A:C,3,0),0)</f>
        <v>0</v>
      </c>
    </row>
    <row r="4943" spans="1:6" x14ac:dyDescent="0.25">
      <c r="A4943" s="68" t="s">
        <v>103</v>
      </c>
      <c r="B4943" s="69">
        <v>491186398</v>
      </c>
      <c r="C4943" s="68">
        <v>4006592699208</v>
      </c>
      <c r="D4943" s="69" t="s">
        <v>3637</v>
      </c>
      <c r="E4943" s="65">
        <f>IFERROR(VLOOKUP(C4943,Pivot!A:B,2,0),0)</f>
        <v>0</v>
      </c>
      <c r="F4943" s="65">
        <f>IFERROR(VLOOKUP(C4943,Pivot!A:C,3,0),0)</f>
        <v>0</v>
      </c>
    </row>
    <row r="4944" spans="1:6" x14ac:dyDescent="0.25">
      <c r="A4944" s="68" t="s">
        <v>103</v>
      </c>
      <c r="B4944" s="69">
        <v>491186399</v>
      </c>
      <c r="C4944" s="68">
        <v>4006592653422</v>
      </c>
      <c r="D4944" s="69" t="s">
        <v>3638</v>
      </c>
      <c r="E4944" s="65">
        <f>IFERROR(VLOOKUP(C4944,Pivot!A:B,2,0),0)</f>
        <v>0</v>
      </c>
      <c r="F4944" s="65">
        <f>IFERROR(VLOOKUP(C4944,Pivot!A:C,3,0),0)</f>
        <v>0</v>
      </c>
    </row>
    <row r="4945" spans="1:6" x14ac:dyDescent="0.25">
      <c r="A4945" s="68" t="s">
        <v>103</v>
      </c>
      <c r="B4945" s="69">
        <v>491186400</v>
      </c>
      <c r="C4945" s="68">
        <v>4006592692902</v>
      </c>
      <c r="D4945" s="69" t="s">
        <v>3639</v>
      </c>
      <c r="E4945" s="65">
        <f>IFERROR(VLOOKUP(C4945,Pivot!A:B,2,0),0)</f>
        <v>0</v>
      </c>
      <c r="F4945" s="65">
        <f>IFERROR(VLOOKUP(C4945,Pivot!A:C,3,0),0)</f>
        <v>0</v>
      </c>
    </row>
    <row r="4946" spans="1:6" x14ac:dyDescent="0.25">
      <c r="A4946" s="68" t="s">
        <v>103</v>
      </c>
      <c r="B4946" s="69">
        <v>491186402</v>
      </c>
      <c r="C4946" s="68">
        <v>4006592646325</v>
      </c>
      <c r="D4946" s="69" t="s">
        <v>3640</v>
      </c>
      <c r="E4946" s="65">
        <f>IFERROR(VLOOKUP(C4946,Pivot!A:B,2,0),0)</f>
        <v>0</v>
      </c>
      <c r="F4946" s="65">
        <f>IFERROR(VLOOKUP(C4946,Pivot!A:C,3,0),0)</f>
        <v>0</v>
      </c>
    </row>
    <row r="4947" spans="1:6" x14ac:dyDescent="0.25">
      <c r="A4947" s="68" t="s">
        <v>103</v>
      </c>
      <c r="B4947" s="69">
        <v>491186409</v>
      </c>
      <c r="C4947" s="68">
        <v>4891813880226</v>
      </c>
      <c r="D4947" s="69" t="s">
        <v>3641</v>
      </c>
      <c r="E4947" s="65">
        <f>IFERROR(VLOOKUP(C4947,Pivot!A:B,2,0),0)</f>
        <v>0</v>
      </c>
      <c r="F4947" s="65">
        <f>IFERROR(VLOOKUP(C4947,Pivot!A:C,3,0),0)</f>
        <v>0</v>
      </c>
    </row>
    <row r="4948" spans="1:6" x14ac:dyDescent="0.25">
      <c r="A4948" s="68" t="s">
        <v>103</v>
      </c>
      <c r="B4948" s="69">
        <v>491186433</v>
      </c>
      <c r="C4948" s="68">
        <v>491186433</v>
      </c>
      <c r="D4948" s="69" t="s">
        <v>3642</v>
      </c>
      <c r="E4948" s="65">
        <f>IFERROR(VLOOKUP(C4948,Pivot!A:B,2,0),0)</f>
        <v>0</v>
      </c>
      <c r="F4948" s="65">
        <f>IFERROR(VLOOKUP(C4948,Pivot!A:C,3,0),0)</f>
        <v>0</v>
      </c>
    </row>
    <row r="4949" spans="1:6" x14ac:dyDescent="0.25">
      <c r="A4949" s="68" t="s">
        <v>103</v>
      </c>
      <c r="B4949" s="69">
        <v>491186433</v>
      </c>
      <c r="C4949" s="68">
        <v>5053307009738</v>
      </c>
      <c r="D4949" s="69" t="s">
        <v>3642</v>
      </c>
      <c r="E4949" s="65">
        <f>IFERROR(VLOOKUP(C4949,Pivot!A:B,2,0),0)</f>
        <v>0</v>
      </c>
      <c r="F4949" s="65">
        <f>IFERROR(VLOOKUP(C4949,Pivot!A:C,3,0),0)</f>
        <v>0</v>
      </c>
    </row>
    <row r="4950" spans="1:6" x14ac:dyDescent="0.25">
      <c r="A4950" s="68" t="s">
        <v>103</v>
      </c>
      <c r="B4950" s="69">
        <v>491186442</v>
      </c>
      <c r="C4950" s="68">
        <v>8901736075770</v>
      </c>
      <c r="D4950" s="69" t="s">
        <v>3643</v>
      </c>
      <c r="E4950" s="65">
        <f>IFERROR(VLOOKUP(C4950,Pivot!A:B,2,0),0)</f>
        <v>0</v>
      </c>
      <c r="F4950" s="65">
        <f>IFERROR(VLOOKUP(C4950,Pivot!A:C,3,0),0)</f>
        <v>0</v>
      </c>
    </row>
    <row r="4951" spans="1:6" x14ac:dyDescent="0.25">
      <c r="A4951" s="68" t="s">
        <v>103</v>
      </c>
      <c r="B4951" s="69">
        <v>491186445</v>
      </c>
      <c r="C4951" s="68">
        <v>8901736074896</v>
      </c>
      <c r="D4951" s="69" t="s">
        <v>3644</v>
      </c>
      <c r="E4951" s="65">
        <f>IFERROR(VLOOKUP(C4951,Pivot!A:B,2,0),0)</f>
        <v>0</v>
      </c>
      <c r="F4951" s="65">
        <f>IFERROR(VLOOKUP(C4951,Pivot!A:C,3,0),0)</f>
        <v>0</v>
      </c>
    </row>
    <row r="4952" spans="1:6" x14ac:dyDescent="0.25">
      <c r="A4952" s="68" t="s">
        <v>103</v>
      </c>
      <c r="B4952" s="69">
        <v>491186447</v>
      </c>
      <c r="C4952" s="68">
        <v>8901736074827</v>
      </c>
      <c r="D4952" s="69" t="s">
        <v>3645</v>
      </c>
      <c r="E4952" s="65">
        <f>IFERROR(VLOOKUP(C4952,Pivot!A:B,2,0),0)</f>
        <v>0</v>
      </c>
      <c r="F4952" s="65">
        <f>IFERROR(VLOOKUP(C4952,Pivot!A:C,3,0),0)</f>
        <v>0</v>
      </c>
    </row>
    <row r="4953" spans="1:6" x14ac:dyDescent="0.25">
      <c r="A4953" s="68" t="s">
        <v>103</v>
      </c>
      <c r="B4953" s="69">
        <v>491186450</v>
      </c>
      <c r="C4953" s="68">
        <v>8901736074858</v>
      </c>
      <c r="D4953" s="69" t="s">
        <v>3646</v>
      </c>
      <c r="E4953" s="65">
        <f>IFERROR(VLOOKUP(C4953,Pivot!A:B,2,0),0)</f>
        <v>0</v>
      </c>
      <c r="F4953" s="65">
        <f>IFERROR(VLOOKUP(C4953,Pivot!A:C,3,0),0)</f>
        <v>0</v>
      </c>
    </row>
    <row r="4954" spans="1:6" x14ac:dyDescent="0.25">
      <c r="A4954" s="68" t="s">
        <v>103</v>
      </c>
      <c r="B4954" s="69">
        <v>491186451</v>
      </c>
      <c r="C4954" s="68">
        <v>8901736074865</v>
      </c>
      <c r="D4954" s="69" t="s">
        <v>3647</v>
      </c>
      <c r="E4954" s="65">
        <f>IFERROR(VLOOKUP(C4954,Pivot!A:B,2,0),0)</f>
        <v>0</v>
      </c>
      <c r="F4954" s="65">
        <f>IFERROR(VLOOKUP(C4954,Pivot!A:C,3,0),0)</f>
        <v>0</v>
      </c>
    </row>
    <row r="4955" spans="1:6" x14ac:dyDescent="0.25">
      <c r="A4955" s="68" t="s">
        <v>103</v>
      </c>
      <c r="B4955" s="69">
        <v>491186452</v>
      </c>
      <c r="C4955" s="68">
        <v>8901736074872</v>
      </c>
      <c r="D4955" s="69" t="s">
        <v>3648</v>
      </c>
      <c r="E4955" s="65">
        <f>IFERROR(VLOOKUP(C4955,Pivot!A:B,2,0),0)</f>
        <v>0</v>
      </c>
      <c r="F4955" s="65">
        <f>IFERROR(VLOOKUP(C4955,Pivot!A:C,3,0),0)</f>
        <v>0</v>
      </c>
    </row>
    <row r="4956" spans="1:6" x14ac:dyDescent="0.25">
      <c r="A4956" s="68" t="s">
        <v>103</v>
      </c>
      <c r="B4956" s="69">
        <v>491186453</v>
      </c>
      <c r="C4956" s="68">
        <v>8901736075787</v>
      </c>
      <c r="D4956" s="69" t="s">
        <v>3649</v>
      </c>
      <c r="E4956" s="65">
        <f>IFERROR(VLOOKUP(C4956,Pivot!A:B,2,0),0)</f>
        <v>0</v>
      </c>
      <c r="F4956" s="65">
        <f>IFERROR(VLOOKUP(C4956,Pivot!A:C,3,0),0)</f>
        <v>0</v>
      </c>
    </row>
    <row r="4957" spans="1:6" x14ac:dyDescent="0.25">
      <c r="A4957" s="68" t="s">
        <v>103</v>
      </c>
      <c r="B4957" s="69">
        <v>491186454</v>
      </c>
      <c r="C4957" s="68">
        <v>8901736075794</v>
      </c>
      <c r="D4957" s="69" t="s">
        <v>3650</v>
      </c>
      <c r="E4957" s="65">
        <f>IFERROR(VLOOKUP(C4957,Pivot!A:B,2,0),0)</f>
        <v>0</v>
      </c>
      <c r="F4957" s="65">
        <f>IFERROR(VLOOKUP(C4957,Pivot!A:C,3,0),0)</f>
        <v>0</v>
      </c>
    </row>
    <row r="4958" spans="1:6" x14ac:dyDescent="0.25">
      <c r="A4958" s="68" t="s">
        <v>103</v>
      </c>
      <c r="B4958" s="69">
        <v>491186474</v>
      </c>
      <c r="C4958" s="68">
        <v>50743634147</v>
      </c>
      <c r="D4958" s="69" t="s">
        <v>3651</v>
      </c>
      <c r="E4958" s="65">
        <f>IFERROR(VLOOKUP(C4958,Pivot!A:B,2,0),0)</f>
        <v>0</v>
      </c>
      <c r="F4958" s="65">
        <f>IFERROR(VLOOKUP(C4958,Pivot!A:C,3,0),0)</f>
        <v>0</v>
      </c>
    </row>
    <row r="4959" spans="1:6" x14ac:dyDescent="0.25">
      <c r="A4959" s="68" t="s">
        <v>103</v>
      </c>
      <c r="B4959" s="69">
        <v>491186478</v>
      </c>
      <c r="C4959" s="68">
        <v>50743636820</v>
      </c>
      <c r="D4959" s="69" t="s">
        <v>3652</v>
      </c>
      <c r="E4959" s="65">
        <f>IFERROR(VLOOKUP(C4959,Pivot!A:B,2,0),0)</f>
        <v>0</v>
      </c>
      <c r="F4959" s="65">
        <f>IFERROR(VLOOKUP(C4959,Pivot!A:C,3,0),0)</f>
        <v>0</v>
      </c>
    </row>
    <row r="4960" spans="1:6" x14ac:dyDescent="0.25">
      <c r="A4960" s="68" t="s">
        <v>103</v>
      </c>
      <c r="B4960" s="69">
        <v>491186484</v>
      </c>
      <c r="C4960" s="68">
        <v>8906022395914</v>
      </c>
      <c r="D4960" s="69" t="s">
        <v>3653</v>
      </c>
      <c r="E4960" s="65">
        <f>IFERROR(VLOOKUP(C4960,Pivot!A:B,2,0),0)</f>
        <v>0</v>
      </c>
      <c r="F4960" s="65">
        <f>IFERROR(VLOOKUP(C4960,Pivot!A:C,3,0),0)</f>
        <v>0</v>
      </c>
    </row>
    <row r="4961" spans="1:6" x14ac:dyDescent="0.25">
      <c r="A4961" s="68" t="s">
        <v>103</v>
      </c>
      <c r="B4961" s="69">
        <v>491186488</v>
      </c>
      <c r="C4961" s="68">
        <v>491186488</v>
      </c>
      <c r="D4961" s="69" t="s">
        <v>3654</v>
      </c>
      <c r="E4961" s="65">
        <f>IFERROR(VLOOKUP(C4961,Pivot!A:B,2,0),0)</f>
        <v>0</v>
      </c>
      <c r="F4961" s="65">
        <f>IFERROR(VLOOKUP(C4961,Pivot!A:C,3,0),0)</f>
        <v>0</v>
      </c>
    </row>
    <row r="4962" spans="1:6" x14ac:dyDescent="0.25">
      <c r="A4962" s="68" t="s">
        <v>103</v>
      </c>
      <c r="B4962" s="69">
        <v>491186488</v>
      </c>
      <c r="C4962" s="68">
        <v>6910806223159</v>
      </c>
      <c r="D4962" s="69" t="s">
        <v>3654</v>
      </c>
      <c r="E4962" s="65">
        <f>IFERROR(VLOOKUP(C4962,Pivot!A:B,2,0),0)</f>
        <v>0</v>
      </c>
      <c r="F4962" s="65">
        <f>IFERROR(VLOOKUP(C4962,Pivot!A:C,3,0),0)</f>
        <v>0</v>
      </c>
    </row>
    <row r="4963" spans="1:6" x14ac:dyDescent="0.25">
      <c r="A4963" s="68" t="s">
        <v>103</v>
      </c>
      <c r="B4963" s="69">
        <v>491186489</v>
      </c>
      <c r="C4963" s="68">
        <v>6910806893093</v>
      </c>
      <c r="D4963" s="69" t="s">
        <v>3655</v>
      </c>
      <c r="E4963" s="65">
        <f>IFERROR(VLOOKUP(C4963,Pivot!A:B,2,0),0)</f>
        <v>0</v>
      </c>
      <c r="F4963" s="65">
        <f>IFERROR(VLOOKUP(C4963,Pivot!A:C,3,0),0)</f>
        <v>0</v>
      </c>
    </row>
    <row r="4964" spans="1:6" x14ac:dyDescent="0.25">
      <c r="A4964" s="68" t="s">
        <v>103</v>
      </c>
      <c r="B4964" s="69">
        <v>491186490</v>
      </c>
      <c r="C4964" s="68">
        <v>491186490</v>
      </c>
      <c r="D4964" s="69" t="s">
        <v>3656</v>
      </c>
      <c r="E4964" s="65">
        <f>IFERROR(VLOOKUP(C4964,Pivot!A:B,2,0),0)</f>
        <v>0</v>
      </c>
      <c r="F4964" s="65">
        <f>IFERROR(VLOOKUP(C4964,Pivot!A:C,3,0),0)</f>
        <v>0</v>
      </c>
    </row>
    <row r="4965" spans="1:6" x14ac:dyDescent="0.25">
      <c r="A4965" s="68" t="s">
        <v>103</v>
      </c>
      <c r="B4965" s="69">
        <v>491186490</v>
      </c>
      <c r="C4965" s="68">
        <v>6910806223166</v>
      </c>
      <c r="D4965" s="69" t="s">
        <v>3656</v>
      </c>
      <c r="E4965" s="65">
        <f>IFERROR(VLOOKUP(C4965,Pivot!A:B,2,0),0)</f>
        <v>0</v>
      </c>
      <c r="F4965" s="65">
        <f>IFERROR(VLOOKUP(C4965,Pivot!A:C,3,0),0)</f>
        <v>0</v>
      </c>
    </row>
    <row r="4966" spans="1:6" x14ac:dyDescent="0.25">
      <c r="A4966" s="68" t="s">
        <v>103</v>
      </c>
      <c r="B4966" s="69">
        <v>491186498</v>
      </c>
      <c r="C4966" s="68">
        <v>731346018625</v>
      </c>
      <c r="D4966" s="69" t="s">
        <v>3657</v>
      </c>
      <c r="E4966" s="65">
        <f>IFERROR(VLOOKUP(C4966,Pivot!A:B,2,0),0)</f>
        <v>0</v>
      </c>
      <c r="F4966" s="65">
        <f>IFERROR(VLOOKUP(C4966,Pivot!A:C,3,0),0)</f>
        <v>0</v>
      </c>
    </row>
    <row r="4967" spans="1:6" x14ac:dyDescent="0.25">
      <c r="A4967" s="68" t="s">
        <v>103</v>
      </c>
      <c r="B4967" s="69">
        <v>491186499</v>
      </c>
      <c r="C4967" s="68">
        <v>731346079909</v>
      </c>
      <c r="D4967" s="69" t="s">
        <v>3658</v>
      </c>
      <c r="E4967" s="65">
        <f>IFERROR(VLOOKUP(C4967,Pivot!A:B,2,0),0)</f>
        <v>0</v>
      </c>
      <c r="F4967" s="65">
        <f>IFERROR(VLOOKUP(C4967,Pivot!A:C,3,0),0)</f>
        <v>0</v>
      </c>
    </row>
    <row r="4968" spans="1:6" x14ac:dyDescent="0.25">
      <c r="A4968" s="68" t="s">
        <v>103</v>
      </c>
      <c r="B4968" s="69">
        <v>491186511</v>
      </c>
      <c r="C4968" s="68">
        <v>886144838859</v>
      </c>
      <c r="D4968" s="69" t="s">
        <v>3659</v>
      </c>
      <c r="E4968" s="65">
        <f>IFERROR(VLOOKUP(C4968,Pivot!A:B,2,0),0)</f>
        <v>0</v>
      </c>
      <c r="F4968" s="65">
        <f>IFERROR(VLOOKUP(C4968,Pivot!A:C,3,0),0)</f>
        <v>0</v>
      </c>
    </row>
    <row r="4969" spans="1:6" x14ac:dyDescent="0.25">
      <c r="A4969" s="68" t="s">
        <v>103</v>
      </c>
      <c r="B4969" s="69">
        <v>491186511</v>
      </c>
      <c r="C4969" s="68">
        <v>886144838866</v>
      </c>
      <c r="D4969" s="69" t="s">
        <v>3659</v>
      </c>
      <c r="E4969" s="65">
        <f>IFERROR(VLOOKUP(C4969,Pivot!A:B,2,0),0)</f>
        <v>0</v>
      </c>
      <c r="F4969" s="65">
        <f>IFERROR(VLOOKUP(C4969,Pivot!A:C,3,0),0)</f>
        <v>0</v>
      </c>
    </row>
    <row r="4970" spans="1:6" x14ac:dyDescent="0.25">
      <c r="A4970" s="68" t="s">
        <v>103</v>
      </c>
      <c r="B4970" s="69">
        <v>491186511</v>
      </c>
      <c r="C4970" s="68">
        <v>886144838880</v>
      </c>
      <c r="D4970" s="69" t="s">
        <v>3659</v>
      </c>
      <c r="E4970" s="65">
        <f>IFERROR(VLOOKUP(C4970,Pivot!A:B,2,0),0)</f>
        <v>0</v>
      </c>
      <c r="F4970" s="65">
        <f>IFERROR(VLOOKUP(C4970,Pivot!A:C,3,0),0)</f>
        <v>0</v>
      </c>
    </row>
    <row r="4971" spans="1:6" x14ac:dyDescent="0.25">
      <c r="A4971" s="68" t="s">
        <v>103</v>
      </c>
      <c r="B4971" s="69">
        <v>491186511</v>
      </c>
      <c r="C4971" s="68">
        <v>886144838972</v>
      </c>
      <c r="D4971" s="69" t="s">
        <v>3659</v>
      </c>
      <c r="E4971" s="65">
        <f>IFERROR(VLOOKUP(C4971,Pivot!A:B,2,0),0)</f>
        <v>0</v>
      </c>
      <c r="F4971" s="65">
        <f>IFERROR(VLOOKUP(C4971,Pivot!A:C,3,0),0)</f>
        <v>0</v>
      </c>
    </row>
    <row r="4972" spans="1:6" x14ac:dyDescent="0.25">
      <c r="A4972" s="68" t="s">
        <v>103</v>
      </c>
      <c r="B4972" s="69">
        <v>491186511</v>
      </c>
      <c r="C4972" s="68">
        <v>886144838989</v>
      </c>
      <c r="D4972" s="69" t="s">
        <v>3659</v>
      </c>
      <c r="E4972" s="65">
        <f>IFERROR(VLOOKUP(C4972,Pivot!A:B,2,0),0)</f>
        <v>0</v>
      </c>
      <c r="F4972" s="65">
        <f>IFERROR(VLOOKUP(C4972,Pivot!A:C,3,0),0)</f>
        <v>0</v>
      </c>
    </row>
    <row r="4973" spans="1:6" x14ac:dyDescent="0.25">
      <c r="A4973" s="68" t="s">
        <v>103</v>
      </c>
      <c r="B4973" s="69">
        <v>491186514</v>
      </c>
      <c r="C4973" s="68">
        <v>796714270135</v>
      </c>
      <c r="D4973" s="69" t="s">
        <v>3660</v>
      </c>
      <c r="E4973" s="65">
        <f>IFERROR(VLOOKUP(C4973,Pivot!A:B,2,0),0)</f>
        <v>0</v>
      </c>
      <c r="F4973" s="65">
        <f>IFERROR(VLOOKUP(C4973,Pivot!A:C,3,0),0)</f>
        <v>0</v>
      </c>
    </row>
    <row r="4974" spans="1:6" x14ac:dyDescent="0.25">
      <c r="A4974" s="68" t="s">
        <v>103</v>
      </c>
      <c r="B4974" s="69">
        <v>491186518</v>
      </c>
      <c r="C4974" s="68">
        <v>796714271491</v>
      </c>
      <c r="D4974" s="69" t="s">
        <v>3661</v>
      </c>
      <c r="E4974" s="65">
        <f>IFERROR(VLOOKUP(C4974,Pivot!A:B,2,0),0)</f>
        <v>0</v>
      </c>
      <c r="F4974" s="65">
        <f>IFERROR(VLOOKUP(C4974,Pivot!A:C,3,0),0)</f>
        <v>0</v>
      </c>
    </row>
    <row r="4975" spans="1:6" x14ac:dyDescent="0.25">
      <c r="A4975" s="68" t="s">
        <v>103</v>
      </c>
      <c r="B4975" s="69">
        <v>491186519</v>
      </c>
      <c r="C4975" s="68">
        <v>796714271606</v>
      </c>
      <c r="D4975" s="69" t="s">
        <v>3662</v>
      </c>
      <c r="E4975" s="65">
        <f>IFERROR(VLOOKUP(C4975,Pivot!A:B,2,0),0)</f>
        <v>0</v>
      </c>
      <c r="F4975" s="65">
        <f>IFERROR(VLOOKUP(C4975,Pivot!A:C,3,0),0)</f>
        <v>0</v>
      </c>
    </row>
    <row r="4976" spans="1:6" x14ac:dyDescent="0.25">
      <c r="A4976" s="68" t="s">
        <v>103</v>
      </c>
      <c r="B4976" s="69">
        <v>491186521</v>
      </c>
      <c r="C4976" s="68">
        <v>796714275604</v>
      </c>
      <c r="D4976" s="69" t="s">
        <v>3663</v>
      </c>
      <c r="E4976" s="65">
        <f>IFERROR(VLOOKUP(C4976,Pivot!A:B,2,0),0)</f>
        <v>0</v>
      </c>
      <c r="F4976" s="65">
        <f>IFERROR(VLOOKUP(C4976,Pivot!A:C,3,0),0)</f>
        <v>0</v>
      </c>
    </row>
    <row r="4977" spans="1:6" x14ac:dyDescent="0.25">
      <c r="A4977" s="68" t="s">
        <v>103</v>
      </c>
      <c r="B4977" s="69">
        <v>491186522</v>
      </c>
      <c r="C4977" s="68">
        <v>796714271620</v>
      </c>
      <c r="D4977" s="69" t="s">
        <v>3664</v>
      </c>
      <c r="E4977" s="65">
        <f>IFERROR(VLOOKUP(C4977,Pivot!A:B,2,0),0)</f>
        <v>0</v>
      </c>
      <c r="F4977" s="65">
        <f>IFERROR(VLOOKUP(C4977,Pivot!A:C,3,0),0)</f>
        <v>0</v>
      </c>
    </row>
    <row r="4978" spans="1:6" x14ac:dyDescent="0.25">
      <c r="A4978" s="68" t="s">
        <v>103</v>
      </c>
      <c r="B4978" s="69">
        <v>491187582</v>
      </c>
      <c r="C4978" s="68">
        <v>8906066080036</v>
      </c>
      <c r="D4978" s="69" t="s">
        <v>3665</v>
      </c>
      <c r="E4978" s="65">
        <f>IFERROR(VLOOKUP(C4978,Pivot!A:B,2,0),0)</f>
        <v>0</v>
      </c>
      <c r="F4978" s="65">
        <f>IFERROR(VLOOKUP(C4978,Pivot!A:C,3,0),0)</f>
        <v>0</v>
      </c>
    </row>
    <row r="4979" spans="1:6" x14ac:dyDescent="0.25">
      <c r="A4979" s="68" t="s">
        <v>103</v>
      </c>
      <c r="B4979" s="69">
        <v>491187584</v>
      </c>
      <c r="C4979" s="68">
        <v>8906066080012</v>
      </c>
      <c r="D4979" s="69" t="s">
        <v>3666</v>
      </c>
      <c r="E4979" s="65">
        <f>IFERROR(VLOOKUP(C4979,Pivot!A:B,2,0),0)</f>
        <v>0</v>
      </c>
      <c r="F4979" s="65">
        <f>IFERROR(VLOOKUP(C4979,Pivot!A:C,3,0),0)</f>
        <v>0</v>
      </c>
    </row>
    <row r="4980" spans="1:6" x14ac:dyDescent="0.25">
      <c r="A4980" s="68" t="s">
        <v>103</v>
      </c>
      <c r="B4980" s="69">
        <v>491187586</v>
      </c>
      <c r="C4980" s="68">
        <v>491187586</v>
      </c>
      <c r="D4980" s="69" t="s">
        <v>3667</v>
      </c>
      <c r="E4980" s="65">
        <f>IFERROR(VLOOKUP(C4980,Pivot!A:B,2,0),0)</f>
        <v>0</v>
      </c>
      <c r="F4980" s="65">
        <f>IFERROR(VLOOKUP(C4980,Pivot!A:C,3,0),0)</f>
        <v>0</v>
      </c>
    </row>
    <row r="4981" spans="1:6" x14ac:dyDescent="0.25">
      <c r="A4981" s="68" t="s">
        <v>103</v>
      </c>
      <c r="B4981" s="69">
        <v>491187586</v>
      </c>
      <c r="C4981" s="68">
        <v>5012822048158</v>
      </c>
      <c r="D4981" s="69" t="s">
        <v>3667</v>
      </c>
      <c r="E4981" s="65">
        <f>IFERROR(VLOOKUP(C4981,Pivot!A:B,2,0),0)</f>
        <v>0</v>
      </c>
      <c r="F4981" s="65">
        <f>IFERROR(VLOOKUP(C4981,Pivot!A:C,3,0),0)</f>
        <v>0</v>
      </c>
    </row>
    <row r="4982" spans="1:6" x14ac:dyDescent="0.25">
      <c r="A4982" s="68" t="s">
        <v>103</v>
      </c>
      <c r="B4982" s="69">
        <v>491187593</v>
      </c>
      <c r="C4982" s="68">
        <v>491187593</v>
      </c>
      <c r="D4982" s="69" t="s">
        <v>3668</v>
      </c>
      <c r="E4982" s="65">
        <f>IFERROR(VLOOKUP(C4982,Pivot!A:B,2,0),0)</f>
        <v>0</v>
      </c>
      <c r="F4982" s="65">
        <f>IFERROR(VLOOKUP(C4982,Pivot!A:C,3,0),0)</f>
        <v>0</v>
      </c>
    </row>
    <row r="4983" spans="1:6" x14ac:dyDescent="0.25">
      <c r="A4983" s="68" t="s">
        <v>103</v>
      </c>
      <c r="B4983" s="69">
        <v>491187593</v>
      </c>
      <c r="C4983" s="68">
        <v>5010993303717</v>
      </c>
      <c r="D4983" s="69" t="s">
        <v>3668</v>
      </c>
      <c r="E4983" s="65">
        <f>IFERROR(VLOOKUP(C4983,Pivot!A:B,2,0),0)</f>
        <v>0</v>
      </c>
      <c r="F4983" s="65">
        <f>IFERROR(VLOOKUP(C4983,Pivot!A:C,3,0),0)</f>
        <v>0</v>
      </c>
    </row>
    <row r="4984" spans="1:6" x14ac:dyDescent="0.25">
      <c r="A4984" s="68" t="s">
        <v>103</v>
      </c>
      <c r="B4984" s="69">
        <v>491187593</v>
      </c>
      <c r="C4984" s="68">
        <v>5010993558261</v>
      </c>
      <c r="D4984" s="69" t="s">
        <v>3668</v>
      </c>
      <c r="E4984" s="65">
        <f>IFERROR(VLOOKUP(C4984,Pivot!A:B,2,0),0)</f>
        <v>0</v>
      </c>
      <c r="F4984" s="65">
        <f>IFERROR(VLOOKUP(C4984,Pivot!A:C,3,0),0)</f>
        <v>0</v>
      </c>
    </row>
    <row r="4985" spans="1:6" x14ac:dyDescent="0.25">
      <c r="A4985" s="68" t="s">
        <v>103</v>
      </c>
      <c r="B4985" s="69">
        <v>491187593</v>
      </c>
      <c r="C4985" s="68">
        <v>5010994830403</v>
      </c>
      <c r="D4985" s="69" t="s">
        <v>3668</v>
      </c>
      <c r="E4985" s="65">
        <f>IFERROR(VLOOKUP(C4985,Pivot!A:B,2,0),0)</f>
        <v>0</v>
      </c>
      <c r="F4985" s="65">
        <f>IFERROR(VLOOKUP(C4985,Pivot!A:C,3,0),0)</f>
        <v>0</v>
      </c>
    </row>
    <row r="4986" spans="1:6" x14ac:dyDescent="0.25">
      <c r="A4986" s="68" t="s">
        <v>103</v>
      </c>
      <c r="B4986" s="69">
        <v>491187593</v>
      </c>
      <c r="C4986" s="68">
        <v>653569784463</v>
      </c>
      <c r="D4986" s="69" t="s">
        <v>3668</v>
      </c>
      <c r="E4986" s="65">
        <f>IFERROR(VLOOKUP(C4986,Pivot!A:B,2,0),0)</f>
        <v>0</v>
      </c>
      <c r="F4986" s="65">
        <f>IFERROR(VLOOKUP(C4986,Pivot!A:C,3,0),0)</f>
        <v>0</v>
      </c>
    </row>
    <row r="4987" spans="1:6" x14ac:dyDescent="0.25">
      <c r="A4987" s="68" t="s">
        <v>103</v>
      </c>
      <c r="B4987" s="69">
        <v>491187593</v>
      </c>
      <c r="C4987" s="68">
        <v>653569800651</v>
      </c>
      <c r="D4987" s="69" t="s">
        <v>3668</v>
      </c>
      <c r="E4987" s="65">
        <f>IFERROR(VLOOKUP(C4987,Pivot!A:B,2,0),0)</f>
        <v>0</v>
      </c>
      <c r="F4987" s="65">
        <f>IFERROR(VLOOKUP(C4987,Pivot!A:C,3,0),0)</f>
        <v>0</v>
      </c>
    </row>
    <row r="4988" spans="1:6" x14ac:dyDescent="0.25">
      <c r="A4988" s="68" t="s">
        <v>103</v>
      </c>
      <c r="B4988" s="69">
        <v>491187595</v>
      </c>
      <c r="C4988" s="68">
        <v>491187595</v>
      </c>
      <c r="D4988" s="69" t="s">
        <v>3669</v>
      </c>
      <c r="E4988" s="65">
        <f>IFERROR(VLOOKUP(C4988,Pivot!A:B,2,0),0)</f>
        <v>0</v>
      </c>
      <c r="F4988" s="65">
        <f>IFERROR(VLOOKUP(C4988,Pivot!A:C,3,0),0)</f>
        <v>0</v>
      </c>
    </row>
    <row r="4989" spans="1:6" x14ac:dyDescent="0.25">
      <c r="A4989" s="68" t="s">
        <v>103</v>
      </c>
      <c r="B4989" s="69">
        <v>491187595</v>
      </c>
      <c r="C4989" s="68">
        <v>653569975694</v>
      </c>
      <c r="D4989" s="69" t="s">
        <v>3669</v>
      </c>
      <c r="E4989" s="65">
        <f>IFERROR(VLOOKUP(C4989,Pivot!A:B,2,0),0)</f>
        <v>0</v>
      </c>
      <c r="F4989" s="65">
        <f>IFERROR(VLOOKUP(C4989,Pivot!A:C,3,0),0)</f>
        <v>0</v>
      </c>
    </row>
    <row r="4990" spans="1:6" x14ac:dyDescent="0.25">
      <c r="A4990" s="68" t="s">
        <v>103</v>
      </c>
      <c r="B4990" s="69">
        <v>491187595</v>
      </c>
      <c r="C4990" s="68">
        <v>653569977858</v>
      </c>
      <c r="D4990" s="69" t="s">
        <v>3669</v>
      </c>
      <c r="E4990" s="65">
        <f>IFERROR(VLOOKUP(C4990,Pivot!A:B,2,0),0)</f>
        <v>0</v>
      </c>
      <c r="F4990" s="65">
        <f>IFERROR(VLOOKUP(C4990,Pivot!A:C,3,0),0)</f>
        <v>0</v>
      </c>
    </row>
    <row r="4991" spans="1:6" x14ac:dyDescent="0.25">
      <c r="A4991" s="68" t="s">
        <v>103</v>
      </c>
      <c r="B4991" s="69">
        <v>491187596</v>
      </c>
      <c r="C4991" s="68">
        <v>491187596</v>
      </c>
      <c r="D4991" s="69" t="s">
        <v>3670</v>
      </c>
      <c r="E4991" s="65">
        <f>IFERROR(VLOOKUP(C4991,Pivot!A:B,2,0),0)</f>
        <v>0</v>
      </c>
      <c r="F4991" s="65">
        <f>IFERROR(VLOOKUP(C4991,Pivot!A:C,3,0),0)</f>
        <v>0</v>
      </c>
    </row>
    <row r="4992" spans="1:6" x14ac:dyDescent="0.25">
      <c r="A4992" s="68" t="s">
        <v>103</v>
      </c>
      <c r="B4992" s="69">
        <v>491187596</v>
      </c>
      <c r="C4992" s="68">
        <v>653569907015</v>
      </c>
      <c r="D4992" s="69" t="s">
        <v>3670</v>
      </c>
      <c r="E4992" s="65">
        <f>IFERROR(VLOOKUP(C4992,Pivot!A:B,2,0),0)</f>
        <v>0</v>
      </c>
      <c r="F4992" s="65">
        <f>IFERROR(VLOOKUP(C4992,Pivot!A:C,3,0),0)</f>
        <v>0</v>
      </c>
    </row>
    <row r="4993" spans="1:6" x14ac:dyDescent="0.25">
      <c r="A4993" s="68" t="s">
        <v>103</v>
      </c>
      <c r="B4993" s="69">
        <v>491187598</v>
      </c>
      <c r="C4993" s="68">
        <v>491187598</v>
      </c>
      <c r="D4993" s="69" t="s">
        <v>3671</v>
      </c>
      <c r="E4993" s="65">
        <f>IFERROR(VLOOKUP(C4993,Pivot!A:B,2,0),0)</f>
        <v>0</v>
      </c>
      <c r="F4993" s="65">
        <f>IFERROR(VLOOKUP(C4993,Pivot!A:C,3,0),0)</f>
        <v>0</v>
      </c>
    </row>
    <row r="4994" spans="1:6" x14ac:dyDescent="0.25">
      <c r="A4994" s="68" t="s">
        <v>103</v>
      </c>
      <c r="B4994" s="69">
        <v>491187598</v>
      </c>
      <c r="C4994" s="68">
        <v>630509265176</v>
      </c>
      <c r="D4994" s="69" t="s">
        <v>3671</v>
      </c>
      <c r="E4994" s="65">
        <f>IFERROR(VLOOKUP(C4994,Pivot!A:B,2,0),0)</f>
        <v>0</v>
      </c>
      <c r="F4994" s="65">
        <f>IFERROR(VLOOKUP(C4994,Pivot!A:C,3,0),0)</f>
        <v>0</v>
      </c>
    </row>
    <row r="4995" spans="1:6" x14ac:dyDescent="0.25">
      <c r="A4995" s="68" t="s">
        <v>103</v>
      </c>
      <c r="B4995" s="69">
        <v>491187669</v>
      </c>
      <c r="C4995" s="68">
        <v>8907089092020</v>
      </c>
      <c r="D4995" s="69" t="s">
        <v>3672</v>
      </c>
      <c r="E4995" s="65">
        <f>IFERROR(VLOOKUP(C4995,Pivot!A:B,2,0),0)</f>
        <v>0</v>
      </c>
      <c r="F4995" s="65">
        <f>IFERROR(VLOOKUP(C4995,Pivot!A:C,3,0),0)</f>
        <v>0</v>
      </c>
    </row>
    <row r="4996" spans="1:6" x14ac:dyDescent="0.25">
      <c r="A4996" s="68" t="s">
        <v>103</v>
      </c>
      <c r="B4996" s="69">
        <v>491187761</v>
      </c>
      <c r="C4996" s="68">
        <v>4006592504670</v>
      </c>
      <c r="D4996" s="69" t="s">
        <v>3673</v>
      </c>
      <c r="E4996" s="65">
        <f>IFERROR(VLOOKUP(C4996,Pivot!A:B,2,0),0)</f>
        <v>0</v>
      </c>
      <c r="F4996" s="65">
        <f>IFERROR(VLOOKUP(C4996,Pivot!A:C,3,0),0)</f>
        <v>0</v>
      </c>
    </row>
    <row r="4997" spans="1:6" x14ac:dyDescent="0.25">
      <c r="A4997" s="68" t="s">
        <v>103</v>
      </c>
      <c r="B4997" s="69">
        <v>491187762</v>
      </c>
      <c r="C4997" s="68">
        <v>4006592504540</v>
      </c>
      <c r="D4997" s="69" t="s">
        <v>3674</v>
      </c>
      <c r="E4997" s="65">
        <f>IFERROR(VLOOKUP(C4997,Pivot!A:B,2,0),0)</f>
        <v>0</v>
      </c>
      <c r="F4997" s="65">
        <f>IFERROR(VLOOKUP(C4997,Pivot!A:C,3,0),0)</f>
        <v>0</v>
      </c>
    </row>
    <row r="4998" spans="1:6" x14ac:dyDescent="0.25">
      <c r="A4998" s="68" t="s">
        <v>103</v>
      </c>
      <c r="B4998" s="69">
        <v>491188883</v>
      </c>
      <c r="C4998" s="68">
        <v>8006529297206</v>
      </c>
      <c r="D4998" s="69" t="s">
        <v>3675</v>
      </c>
      <c r="E4998" s="65">
        <f>IFERROR(VLOOKUP(C4998,Pivot!A:B,2,0),0)</f>
        <v>0</v>
      </c>
      <c r="F4998" s="65">
        <f>IFERROR(VLOOKUP(C4998,Pivot!A:C,3,0),0)</f>
        <v>0</v>
      </c>
    </row>
    <row r="4999" spans="1:6" x14ac:dyDescent="0.25">
      <c r="A4999" s="68" t="s">
        <v>103</v>
      </c>
      <c r="B4999" s="69">
        <v>491188884</v>
      </c>
      <c r="C4999" s="68">
        <v>8006529298913</v>
      </c>
      <c r="D4999" s="69" t="s">
        <v>3676</v>
      </c>
      <c r="E4999" s="65">
        <f>IFERROR(VLOOKUP(C4999,Pivot!A:B,2,0),0)</f>
        <v>0</v>
      </c>
      <c r="F4999" s="65">
        <f>IFERROR(VLOOKUP(C4999,Pivot!A:C,3,0),0)</f>
        <v>0</v>
      </c>
    </row>
    <row r="5000" spans="1:6" x14ac:dyDescent="0.25">
      <c r="A5000" s="68" t="s">
        <v>103</v>
      </c>
      <c r="B5000" s="69">
        <v>491188889</v>
      </c>
      <c r="C5000" s="68">
        <v>8006529298982</v>
      </c>
      <c r="D5000" s="69" t="s">
        <v>3677</v>
      </c>
      <c r="E5000" s="65">
        <f>IFERROR(VLOOKUP(C5000,Pivot!A:B,2,0),0)</f>
        <v>0</v>
      </c>
      <c r="F5000" s="65">
        <f>IFERROR(VLOOKUP(C5000,Pivot!A:C,3,0),0)</f>
        <v>0</v>
      </c>
    </row>
    <row r="5001" spans="1:6" x14ac:dyDescent="0.25">
      <c r="A5001" s="68" t="s">
        <v>103</v>
      </c>
      <c r="B5001" s="69">
        <v>491188897</v>
      </c>
      <c r="C5001" s="68">
        <v>11543371212</v>
      </c>
      <c r="D5001" s="69" t="s">
        <v>3678</v>
      </c>
      <c r="E5001" s="65">
        <f>IFERROR(VLOOKUP(C5001,Pivot!A:B,2,0),0)</f>
        <v>0</v>
      </c>
      <c r="F5001" s="65">
        <f>IFERROR(VLOOKUP(C5001,Pivot!A:C,3,0),0)</f>
        <v>0</v>
      </c>
    </row>
    <row r="5002" spans="1:6" x14ac:dyDescent="0.25">
      <c r="A5002" s="68" t="s">
        <v>103</v>
      </c>
      <c r="B5002" s="69">
        <v>491188897</v>
      </c>
      <c r="C5002" s="68">
        <v>11543371236</v>
      </c>
      <c r="D5002" s="69" t="s">
        <v>3678</v>
      </c>
      <c r="E5002" s="65">
        <f>IFERROR(VLOOKUP(C5002,Pivot!A:B,2,0),0)</f>
        <v>0</v>
      </c>
      <c r="F5002" s="65">
        <f>IFERROR(VLOOKUP(C5002,Pivot!A:C,3,0),0)</f>
        <v>0</v>
      </c>
    </row>
    <row r="5003" spans="1:6" x14ac:dyDescent="0.25">
      <c r="A5003" s="68" t="s">
        <v>103</v>
      </c>
      <c r="B5003" s="69">
        <v>491188897</v>
      </c>
      <c r="C5003" s="68">
        <v>11543371243</v>
      </c>
      <c r="D5003" s="69" t="s">
        <v>3678</v>
      </c>
      <c r="E5003" s="65">
        <f>IFERROR(VLOOKUP(C5003,Pivot!A:B,2,0),0)</f>
        <v>0</v>
      </c>
      <c r="F5003" s="65">
        <f>IFERROR(VLOOKUP(C5003,Pivot!A:C,3,0),0)</f>
        <v>0</v>
      </c>
    </row>
    <row r="5004" spans="1:6" x14ac:dyDescent="0.25">
      <c r="A5004" s="68" t="s">
        <v>103</v>
      </c>
      <c r="B5004" s="69">
        <v>491188897</v>
      </c>
      <c r="C5004" s="68">
        <v>11543371250</v>
      </c>
      <c r="D5004" s="69" t="s">
        <v>3678</v>
      </c>
      <c r="E5004" s="65">
        <f>IFERROR(VLOOKUP(C5004,Pivot!A:B,2,0),0)</f>
        <v>0</v>
      </c>
      <c r="F5004" s="65">
        <f>IFERROR(VLOOKUP(C5004,Pivot!A:C,3,0),0)</f>
        <v>0</v>
      </c>
    </row>
    <row r="5005" spans="1:6" x14ac:dyDescent="0.25">
      <c r="A5005" s="68" t="s">
        <v>103</v>
      </c>
      <c r="B5005" s="69">
        <v>491188901</v>
      </c>
      <c r="C5005" s="68">
        <v>11543332978</v>
      </c>
      <c r="D5005" s="69" t="s">
        <v>3679</v>
      </c>
      <c r="E5005" s="65">
        <f>IFERROR(VLOOKUP(C5005,Pivot!A:B,2,0),0)</f>
        <v>0</v>
      </c>
      <c r="F5005" s="65">
        <f>IFERROR(VLOOKUP(C5005,Pivot!A:C,3,0),0)</f>
        <v>0</v>
      </c>
    </row>
    <row r="5006" spans="1:6" x14ac:dyDescent="0.25">
      <c r="A5006" s="68" t="s">
        <v>103</v>
      </c>
      <c r="B5006" s="69">
        <v>491188901</v>
      </c>
      <c r="C5006" s="68">
        <v>11543332985</v>
      </c>
      <c r="D5006" s="69" t="s">
        <v>3679</v>
      </c>
      <c r="E5006" s="65">
        <f>IFERROR(VLOOKUP(C5006,Pivot!A:B,2,0),0)</f>
        <v>0</v>
      </c>
      <c r="F5006" s="65">
        <f>IFERROR(VLOOKUP(C5006,Pivot!A:C,3,0),0)</f>
        <v>0</v>
      </c>
    </row>
    <row r="5007" spans="1:6" x14ac:dyDescent="0.25">
      <c r="A5007" s="68" t="s">
        <v>103</v>
      </c>
      <c r="B5007" s="69">
        <v>491188901</v>
      </c>
      <c r="C5007" s="68">
        <v>11543332992</v>
      </c>
      <c r="D5007" s="69" t="s">
        <v>3679</v>
      </c>
      <c r="E5007" s="65">
        <f>IFERROR(VLOOKUP(C5007,Pivot!A:B,2,0),0)</f>
        <v>0</v>
      </c>
      <c r="F5007" s="65">
        <f>IFERROR(VLOOKUP(C5007,Pivot!A:C,3,0),0)</f>
        <v>0</v>
      </c>
    </row>
    <row r="5008" spans="1:6" x14ac:dyDescent="0.25">
      <c r="A5008" s="68" t="s">
        <v>103</v>
      </c>
      <c r="B5008" s="69">
        <v>491188901</v>
      </c>
      <c r="C5008" s="68">
        <v>11543333005</v>
      </c>
      <c r="D5008" s="69" t="s">
        <v>3679</v>
      </c>
      <c r="E5008" s="65">
        <f>IFERROR(VLOOKUP(C5008,Pivot!A:B,2,0),0)</f>
        <v>0</v>
      </c>
      <c r="F5008" s="65">
        <f>IFERROR(VLOOKUP(C5008,Pivot!A:C,3,0),0)</f>
        <v>0</v>
      </c>
    </row>
    <row r="5009" spans="1:6" x14ac:dyDescent="0.25">
      <c r="A5009" s="68" t="s">
        <v>103</v>
      </c>
      <c r="B5009" s="69">
        <v>491188903</v>
      </c>
      <c r="C5009" s="68">
        <v>11543334569</v>
      </c>
      <c r="D5009" s="69" t="s">
        <v>3680</v>
      </c>
      <c r="E5009" s="65">
        <f>IFERROR(VLOOKUP(C5009,Pivot!A:B,2,0),0)</f>
        <v>0</v>
      </c>
      <c r="F5009" s="65">
        <f>IFERROR(VLOOKUP(C5009,Pivot!A:C,3,0),0)</f>
        <v>0</v>
      </c>
    </row>
    <row r="5010" spans="1:6" x14ac:dyDescent="0.25">
      <c r="A5010" s="68" t="s">
        <v>103</v>
      </c>
      <c r="B5010" s="69">
        <v>491188903</v>
      </c>
      <c r="C5010" s="68">
        <v>11543334576</v>
      </c>
      <c r="D5010" s="69" t="s">
        <v>3680</v>
      </c>
      <c r="E5010" s="65">
        <f>IFERROR(VLOOKUP(C5010,Pivot!A:B,2,0),0)</f>
        <v>0</v>
      </c>
      <c r="F5010" s="65">
        <f>IFERROR(VLOOKUP(C5010,Pivot!A:C,3,0),0)</f>
        <v>0</v>
      </c>
    </row>
    <row r="5011" spans="1:6" x14ac:dyDescent="0.25">
      <c r="A5011" s="68" t="s">
        <v>103</v>
      </c>
      <c r="B5011" s="69">
        <v>491188906</v>
      </c>
      <c r="C5011" s="68">
        <v>11543333463</v>
      </c>
      <c r="D5011" s="69" t="s">
        <v>3681</v>
      </c>
      <c r="E5011" s="65">
        <f>IFERROR(VLOOKUP(C5011,Pivot!A:B,2,0),0)</f>
        <v>0</v>
      </c>
      <c r="F5011" s="65">
        <f>IFERROR(VLOOKUP(C5011,Pivot!A:C,3,0),0)</f>
        <v>0</v>
      </c>
    </row>
    <row r="5012" spans="1:6" x14ac:dyDescent="0.25">
      <c r="A5012" s="68" t="s">
        <v>103</v>
      </c>
      <c r="B5012" s="69">
        <v>491188906</v>
      </c>
      <c r="C5012" s="68">
        <v>11543333470</v>
      </c>
      <c r="D5012" s="69" t="s">
        <v>3681</v>
      </c>
      <c r="E5012" s="65">
        <f>IFERROR(VLOOKUP(C5012,Pivot!A:B,2,0),0)</f>
        <v>0</v>
      </c>
      <c r="F5012" s="65">
        <f>IFERROR(VLOOKUP(C5012,Pivot!A:C,3,0),0)</f>
        <v>0</v>
      </c>
    </row>
    <row r="5013" spans="1:6" x14ac:dyDescent="0.25">
      <c r="A5013" s="68" t="s">
        <v>103</v>
      </c>
      <c r="B5013" s="69">
        <v>491188908</v>
      </c>
      <c r="C5013" s="68">
        <v>11543336013</v>
      </c>
      <c r="D5013" s="69" t="s">
        <v>3682</v>
      </c>
      <c r="E5013" s="65">
        <f>IFERROR(VLOOKUP(C5013,Pivot!A:B,2,0),0)</f>
        <v>0</v>
      </c>
      <c r="F5013" s="65">
        <f>IFERROR(VLOOKUP(C5013,Pivot!A:C,3,0),0)</f>
        <v>0</v>
      </c>
    </row>
    <row r="5014" spans="1:6" x14ac:dyDescent="0.25">
      <c r="A5014" s="68" t="s">
        <v>103</v>
      </c>
      <c r="B5014" s="69">
        <v>491188908</v>
      </c>
      <c r="C5014" s="68">
        <v>11543336037</v>
      </c>
      <c r="D5014" s="69" t="s">
        <v>3682</v>
      </c>
      <c r="E5014" s="65">
        <f>IFERROR(VLOOKUP(C5014,Pivot!A:B,2,0),0)</f>
        <v>0</v>
      </c>
      <c r="F5014" s="65">
        <f>IFERROR(VLOOKUP(C5014,Pivot!A:C,3,0),0)</f>
        <v>0</v>
      </c>
    </row>
    <row r="5015" spans="1:6" x14ac:dyDescent="0.25">
      <c r="A5015" s="68" t="s">
        <v>103</v>
      </c>
      <c r="B5015" s="69">
        <v>491188908</v>
      </c>
      <c r="C5015" s="68">
        <v>11543336051</v>
      </c>
      <c r="D5015" s="69" t="s">
        <v>3682</v>
      </c>
      <c r="E5015" s="65">
        <f>IFERROR(VLOOKUP(C5015,Pivot!A:B,2,0),0)</f>
        <v>0</v>
      </c>
      <c r="F5015" s="65">
        <f>IFERROR(VLOOKUP(C5015,Pivot!A:C,3,0),0)</f>
        <v>0</v>
      </c>
    </row>
    <row r="5016" spans="1:6" x14ac:dyDescent="0.25">
      <c r="A5016" s="68" t="s">
        <v>103</v>
      </c>
      <c r="B5016" s="69">
        <v>491188908</v>
      </c>
      <c r="C5016" s="68">
        <v>11543336068</v>
      </c>
      <c r="D5016" s="69" t="s">
        <v>3682</v>
      </c>
      <c r="E5016" s="65">
        <f>IFERROR(VLOOKUP(C5016,Pivot!A:B,2,0),0)</f>
        <v>0</v>
      </c>
      <c r="F5016" s="65">
        <f>IFERROR(VLOOKUP(C5016,Pivot!A:C,3,0),0)</f>
        <v>0</v>
      </c>
    </row>
    <row r="5017" spans="1:6" x14ac:dyDescent="0.25">
      <c r="A5017" s="68" t="s">
        <v>103</v>
      </c>
      <c r="B5017" s="69">
        <v>491188919</v>
      </c>
      <c r="C5017" s="68">
        <v>8904027169875</v>
      </c>
      <c r="D5017" s="69" t="s">
        <v>3683</v>
      </c>
      <c r="E5017" s="65">
        <f>IFERROR(VLOOKUP(C5017,Pivot!A:B,2,0),0)</f>
        <v>0</v>
      </c>
      <c r="F5017" s="65">
        <f>IFERROR(VLOOKUP(C5017,Pivot!A:C,3,0),0)</f>
        <v>0</v>
      </c>
    </row>
    <row r="5018" spans="1:6" x14ac:dyDescent="0.25">
      <c r="A5018" s="68" t="s">
        <v>103</v>
      </c>
      <c r="B5018" s="69">
        <v>491188919</v>
      </c>
      <c r="C5018" s="68">
        <v>8904027183345</v>
      </c>
      <c r="D5018" s="69" t="s">
        <v>3683</v>
      </c>
      <c r="E5018" s="65">
        <f>IFERROR(VLOOKUP(C5018,Pivot!A:B,2,0),0)</f>
        <v>0</v>
      </c>
      <c r="F5018" s="65">
        <f>IFERROR(VLOOKUP(C5018,Pivot!A:C,3,0),0)</f>
        <v>0</v>
      </c>
    </row>
    <row r="5019" spans="1:6" x14ac:dyDescent="0.25">
      <c r="A5019" s="68" t="s">
        <v>103</v>
      </c>
      <c r="B5019" s="69">
        <v>491188920</v>
      </c>
      <c r="C5019" s="68">
        <v>8901736075886</v>
      </c>
      <c r="D5019" s="69" t="s">
        <v>3684</v>
      </c>
      <c r="E5019" s="65">
        <f>IFERROR(VLOOKUP(C5019,Pivot!A:B,2,0),0)</f>
        <v>0</v>
      </c>
      <c r="F5019" s="65">
        <f>IFERROR(VLOOKUP(C5019,Pivot!A:C,3,0),0)</f>
        <v>0</v>
      </c>
    </row>
    <row r="5020" spans="1:6" x14ac:dyDescent="0.25">
      <c r="A5020" s="68" t="s">
        <v>103</v>
      </c>
      <c r="B5020" s="69">
        <v>491188921</v>
      </c>
      <c r="C5020" s="68">
        <v>8901736075909</v>
      </c>
      <c r="D5020" s="69" t="s">
        <v>3685</v>
      </c>
      <c r="E5020" s="65">
        <f>IFERROR(VLOOKUP(C5020,Pivot!A:B,2,0),0)</f>
        <v>0</v>
      </c>
      <c r="F5020" s="65">
        <f>IFERROR(VLOOKUP(C5020,Pivot!A:C,3,0),0)</f>
        <v>0</v>
      </c>
    </row>
    <row r="5021" spans="1:6" x14ac:dyDescent="0.25">
      <c r="A5021" s="68" t="s">
        <v>103</v>
      </c>
      <c r="B5021" s="69">
        <v>491188922</v>
      </c>
      <c r="C5021" s="68">
        <v>8901736075916</v>
      </c>
      <c r="D5021" s="69" t="s">
        <v>3686</v>
      </c>
      <c r="E5021" s="65">
        <f>IFERROR(VLOOKUP(C5021,Pivot!A:B,2,0),0)</f>
        <v>0</v>
      </c>
      <c r="F5021" s="65">
        <f>IFERROR(VLOOKUP(C5021,Pivot!A:C,3,0),0)</f>
        <v>0</v>
      </c>
    </row>
    <row r="5022" spans="1:6" x14ac:dyDescent="0.25">
      <c r="A5022" s="68" t="s">
        <v>103</v>
      </c>
      <c r="B5022" s="69">
        <v>491188924</v>
      </c>
      <c r="C5022" s="68">
        <v>8901736075947</v>
      </c>
      <c r="D5022" s="69" t="s">
        <v>3687</v>
      </c>
      <c r="E5022" s="65">
        <f>IFERROR(VLOOKUP(C5022,Pivot!A:B,2,0),0)</f>
        <v>0</v>
      </c>
      <c r="F5022" s="65">
        <f>IFERROR(VLOOKUP(C5022,Pivot!A:C,3,0),0)</f>
        <v>0</v>
      </c>
    </row>
    <row r="5023" spans="1:6" x14ac:dyDescent="0.25">
      <c r="A5023" s="68" t="s">
        <v>103</v>
      </c>
      <c r="B5023" s="69">
        <v>491188948</v>
      </c>
      <c r="C5023" s="68">
        <v>491188948</v>
      </c>
      <c r="D5023" s="69" t="s">
        <v>3688</v>
      </c>
      <c r="E5023" s="65">
        <f>IFERROR(VLOOKUP(C5023,Pivot!A:B,2,0),0)</f>
        <v>0</v>
      </c>
      <c r="F5023" s="65">
        <f>IFERROR(VLOOKUP(C5023,Pivot!A:C,3,0),0)</f>
        <v>0</v>
      </c>
    </row>
    <row r="5024" spans="1:6" x14ac:dyDescent="0.25">
      <c r="A5024" s="68" t="s">
        <v>103</v>
      </c>
      <c r="B5024" s="69">
        <v>491188948</v>
      </c>
      <c r="C5024" s="68">
        <v>5702015355032</v>
      </c>
      <c r="D5024" s="69" t="s">
        <v>3688</v>
      </c>
      <c r="E5024" s="65">
        <f>IFERROR(VLOOKUP(C5024,Pivot!A:B,2,0),0)</f>
        <v>0</v>
      </c>
      <c r="F5024" s="65">
        <f>IFERROR(VLOOKUP(C5024,Pivot!A:C,3,0),0)</f>
        <v>0</v>
      </c>
    </row>
    <row r="5025" spans="1:6" x14ac:dyDescent="0.25">
      <c r="A5025" s="68" t="s">
        <v>103</v>
      </c>
      <c r="B5025" s="69">
        <v>491188951</v>
      </c>
      <c r="C5025" s="68">
        <v>491188951</v>
      </c>
      <c r="D5025" s="69" t="s">
        <v>3689</v>
      </c>
      <c r="E5025" s="65">
        <f>IFERROR(VLOOKUP(C5025,Pivot!A:B,2,0),0)</f>
        <v>0</v>
      </c>
      <c r="F5025" s="65">
        <f>IFERROR(VLOOKUP(C5025,Pivot!A:C,3,0),0)</f>
        <v>0</v>
      </c>
    </row>
    <row r="5026" spans="1:6" x14ac:dyDescent="0.25">
      <c r="A5026" s="68" t="s">
        <v>103</v>
      </c>
      <c r="B5026" s="69">
        <v>491188951</v>
      </c>
      <c r="C5026" s="68">
        <v>5702015355704</v>
      </c>
      <c r="D5026" s="69" t="s">
        <v>3689</v>
      </c>
      <c r="E5026" s="65">
        <f>IFERROR(VLOOKUP(C5026,Pivot!A:B,2,0),0)</f>
        <v>0</v>
      </c>
      <c r="F5026" s="65">
        <f>IFERROR(VLOOKUP(C5026,Pivot!A:C,3,0),0)</f>
        <v>0</v>
      </c>
    </row>
    <row r="5027" spans="1:6" x14ac:dyDescent="0.25">
      <c r="A5027" s="68" t="s">
        <v>103</v>
      </c>
      <c r="B5027" s="69">
        <v>491188952</v>
      </c>
      <c r="C5027" s="68">
        <v>491188952</v>
      </c>
      <c r="D5027" s="69" t="s">
        <v>3690</v>
      </c>
      <c r="E5027" s="65">
        <f>IFERROR(VLOOKUP(C5027,Pivot!A:B,2,0),0)</f>
        <v>0</v>
      </c>
      <c r="F5027" s="65">
        <f>IFERROR(VLOOKUP(C5027,Pivot!A:C,3,0),0)</f>
        <v>0</v>
      </c>
    </row>
    <row r="5028" spans="1:6" x14ac:dyDescent="0.25">
      <c r="A5028" s="68" t="s">
        <v>103</v>
      </c>
      <c r="B5028" s="69">
        <v>491188952</v>
      </c>
      <c r="C5028" s="68">
        <v>5702015355711</v>
      </c>
      <c r="D5028" s="69" t="s">
        <v>3690</v>
      </c>
      <c r="E5028" s="65">
        <f>IFERROR(VLOOKUP(C5028,Pivot!A:B,2,0),0)</f>
        <v>0</v>
      </c>
      <c r="F5028" s="65">
        <f>IFERROR(VLOOKUP(C5028,Pivot!A:C,3,0),0)</f>
        <v>0</v>
      </c>
    </row>
    <row r="5029" spans="1:6" x14ac:dyDescent="0.25">
      <c r="A5029" s="68" t="s">
        <v>103</v>
      </c>
      <c r="B5029" s="69">
        <v>491189082</v>
      </c>
      <c r="C5029" s="68">
        <v>491189082</v>
      </c>
      <c r="D5029" s="69" t="s">
        <v>3691</v>
      </c>
      <c r="E5029" s="65">
        <f>IFERROR(VLOOKUP(C5029,Pivot!A:B,2,0),0)</f>
        <v>0</v>
      </c>
      <c r="F5029" s="65">
        <f>IFERROR(VLOOKUP(C5029,Pivot!A:C,3,0),0)</f>
        <v>0</v>
      </c>
    </row>
    <row r="5030" spans="1:6" x14ac:dyDescent="0.25">
      <c r="A5030" s="68" t="s">
        <v>103</v>
      </c>
      <c r="B5030" s="69">
        <v>491189803</v>
      </c>
      <c r="C5030" s="68">
        <v>7320581921017</v>
      </c>
      <c r="D5030" s="69" t="s">
        <v>3692</v>
      </c>
      <c r="E5030" s="65">
        <f>IFERROR(VLOOKUP(C5030,Pivot!A:B,2,0),0)</f>
        <v>0</v>
      </c>
      <c r="F5030" s="65">
        <f>IFERROR(VLOOKUP(C5030,Pivot!A:C,3,0),0)</f>
        <v>0</v>
      </c>
    </row>
    <row r="5031" spans="1:6" x14ac:dyDescent="0.25">
      <c r="A5031" s="68" t="s">
        <v>103</v>
      </c>
      <c r="B5031" s="69">
        <v>491189807</v>
      </c>
      <c r="C5031" s="68">
        <v>5060194150054</v>
      </c>
      <c r="D5031" s="69" t="s">
        <v>3693</v>
      </c>
      <c r="E5031" s="65">
        <f>IFERROR(VLOOKUP(C5031,Pivot!A:B,2,0),0)</f>
        <v>0</v>
      </c>
      <c r="F5031" s="65">
        <f>IFERROR(VLOOKUP(C5031,Pivot!A:C,3,0),0)</f>
        <v>0</v>
      </c>
    </row>
    <row r="5032" spans="1:6" x14ac:dyDescent="0.25">
      <c r="A5032" s="68" t="s">
        <v>103</v>
      </c>
      <c r="B5032" s="69">
        <v>491189819</v>
      </c>
      <c r="C5032" s="68">
        <v>491189819</v>
      </c>
      <c r="D5032" s="69" t="s">
        <v>3694</v>
      </c>
      <c r="E5032" s="65">
        <f>IFERROR(VLOOKUP(C5032,Pivot!A:B,2,0),0)</f>
        <v>0</v>
      </c>
      <c r="F5032" s="65">
        <f>IFERROR(VLOOKUP(C5032,Pivot!A:C,3,0),0)</f>
        <v>0</v>
      </c>
    </row>
    <row r="5033" spans="1:6" x14ac:dyDescent="0.25">
      <c r="A5033" s="68" t="s">
        <v>103</v>
      </c>
      <c r="B5033" s="69">
        <v>491189820</v>
      </c>
      <c r="C5033" s="68">
        <v>491189820</v>
      </c>
      <c r="D5033" s="69" t="s">
        <v>3695</v>
      </c>
      <c r="E5033" s="65">
        <f>IFERROR(VLOOKUP(C5033,Pivot!A:B,2,0),0)</f>
        <v>0</v>
      </c>
      <c r="F5033" s="65">
        <f>IFERROR(VLOOKUP(C5033,Pivot!A:C,3,0),0)</f>
        <v>0</v>
      </c>
    </row>
    <row r="5034" spans="1:6" x14ac:dyDescent="0.25">
      <c r="A5034" s="68" t="s">
        <v>103</v>
      </c>
      <c r="B5034" s="69">
        <v>491189835</v>
      </c>
      <c r="C5034" s="68">
        <v>491189835</v>
      </c>
      <c r="D5034" s="69" t="s">
        <v>3696</v>
      </c>
      <c r="E5034" s="65">
        <f>IFERROR(VLOOKUP(C5034,Pivot!A:B,2,0),0)</f>
        <v>0</v>
      </c>
      <c r="F5034" s="65">
        <f>IFERROR(VLOOKUP(C5034,Pivot!A:C,3,0),0)</f>
        <v>0</v>
      </c>
    </row>
    <row r="5035" spans="1:6" x14ac:dyDescent="0.25">
      <c r="A5035" s="68" t="s">
        <v>103</v>
      </c>
      <c r="B5035" s="69">
        <v>491189835</v>
      </c>
      <c r="C5035" s="68">
        <v>8904027104739</v>
      </c>
      <c r="D5035" s="69" t="s">
        <v>3696</v>
      </c>
      <c r="E5035" s="65">
        <f>IFERROR(VLOOKUP(C5035,Pivot!A:B,2,0),0)</f>
        <v>0</v>
      </c>
      <c r="F5035" s="65">
        <f>IFERROR(VLOOKUP(C5035,Pivot!A:C,3,0),0)</f>
        <v>0</v>
      </c>
    </row>
    <row r="5036" spans="1:6" x14ac:dyDescent="0.25">
      <c r="A5036" s="68" t="s">
        <v>103</v>
      </c>
      <c r="B5036" s="69">
        <v>491189836</v>
      </c>
      <c r="C5036" s="68">
        <v>491189836</v>
      </c>
      <c r="D5036" s="69" t="s">
        <v>3697</v>
      </c>
      <c r="E5036" s="65">
        <f>IFERROR(VLOOKUP(C5036,Pivot!A:B,2,0),0)</f>
        <v>0</v>
      </c>
      <c r="F5036" s="65">
        <f>IFERROR(VLOOKUP(C5036,Pivot!A:C,3,0),0)</f>
        <v>0</v>
      </c>
    </row>
    <row r="5037" spans="1:6" x14ac:dyDescent="0.25">
      <c r="A5037" s="68" t="s">
        <v>103</v>
      </c>
      <c r="B5037" s="69">
        <v>491189836</v>
      </c>
      <c r="C5037" s="68">
        <v>8904027104784</v>
      </c>
      <c r="D5037" s="69" t="s">
        <v>3697</v>
      </c>
      <c r="E5037" s="65">
        <f>IFERROR(VLOOKUP(C5037,Pivot!A:B,2,0),0)</f>
        <v>0</v>
      </c>
      <c r="F5037" s="65">
        <f>IFERROR(VLOOKUP(C5037,Pivot!A:C,3,0),0)</f>
        <v>0</v>
      </c>
    </row>
    <row r="5038" spans="1:6" x14ac:dyDescent="0.25">
      <c r="A5038" s="68" t="s">
        <v>103</v>
      </c>
      <c r="B5038" s="69">
        <v>491189837</v>
      </c>
      <c r="C5038" s="68">
        <v>491189837</v>
      </c>
      <c r="D5038" s="69" t="s">
        <v>3698</v>
      </c>
      <c r="E5038" s="65">
        <f>IFERROR(VLOOKUP(C5038,Pivot!A:B,2,0),0)</f>
        <v>0</v>
      </c>
      <c r="F5038" s="65">
        <f>IFERROR(VLOOKUP(C5038,Pivot!A:C,3,0),0)</f>
        <v>0</v>
      </c>
    </row>
    <row r="5039" spans="1:6" x14ac:dyDescent="0.25">
      <c r="A5039" s="68" t="s">
        <v>103</v>
      </c>
      <c r="B5039" s="69">
        <v>491189837</v>
      </c>
      <c r="C5039" s="68">
        <v>8904027104814</v>
      </c>
      <c r="D5039" s="69" t="s">
        <v>3698</v>
      </c>
      <c r="E5039" s="65">
        <f>IFERROR(VLOOKUP(C5039,Pivot!A:B,2,0),0)</f>
        <v>0</v>
      </c>
      <c r="F5039" s="65">
        <f>IFERROR(VLOOKUP(C5039,Pivot!A:C,3,0),0)</f>
        <v>0</v>
      </c>
    </row>
    <row r="5040" spans="1:6" x14ac:dyDescent="0.25">
      <c r="A5040" s="68" t="s">
        <v>103</v>
      </c>
      <c r="B5040" s="69">
        <v>491189838</v>
      </c>
      <c r="C5040" s="68">
        <v>491189838</v>
      </c>
      <c r="D5040" s="69" t="s">
        <v>3699</v>
      </c>
      <c r="E5040" s="65">
        <f>IFERROR(VLOOKUP(C5040,Pivot!A:B,2,0),0)</f>
        <v>0</v>
      </c>
      <c r="F5040" s="65">
        <f>IFERROR(VLOOKUP(C5040,Pivot!A:C,3,0),0)</f>
        <v>0</v>
      </c>
    </row>
    <row r="5041" spans="1:6" x14ac:dyDescent="0.25">
      <c r="A5041" s="68" t="s">
        <v>103</v>
      </c>
      <c r="B5041" s="69">
        <v>491189842</v>
      </c>
      <c r="C5041" s="68">
        <v>4004943563178</v>
      </c>
      <c r="D5041" s="69" t="s">
        <v>3700</v>
      </c>
      <c r="E5041" s="65">
        <f>IFERROR(VLOOKUP(C5041,Pivot!A:B,2,0),0)</f>
        <v>0</v>
      </c>
      <c r="F5041" s="65">
        <f>IFERROR(VLOOKUP(C5041,Pivot!A:C,3,0),0)</f>
        <v>0</v>
      </c>
    </row>
    <row r="5042" spans="1:6" x14ac:dyDescent="0.25">
      <c r="A5042" s="68" t="s">
        <v>103</v>
      </c>
      <c r="B5042" s="69">
        <v>491189850</v>
      </c>
      <c r="C5042" s="68">
        <v>4004943560115</v>
      </c>
      <c r="D5042" s="69" t="s">
        <v>3701</v>
      </c>
      <c r="E5042" s="65">
        <f>IFERROR(VLOOKUP(C5042,Pivot!A:B,2,0),0)</f>
        <v>0</v>
      </c>
      <c r="F5042" s="65">
        <f>IFERROR(VLOOKUP(C5042,Pivot!A:C,3,0),0)</f>
        <v>0</v>
      </c>
    </row>
    <row r="5043" spans="1:6" x14ac:dyDescent="0.25">
      <c r="A5043" s="68" t="s">
        <v>103</v>
      </c>
      <c r="B5043" s="69">
        <v>491189853</v>
      </c>
      <c r="C5043" s="68">
        <v>4895038511408</v>
      </c>
      <c r="D5043" s="69" t="s">
        <v>3702</v>
      </c>
      <c r="E5043" s="65">
        <f>IFERROR(VLOOKUP(C5043,Pivot!A:B,2,0),0)</f>
        <v>0</v>
      </c>
      <c r="F5043" s="65">
        <f>IFERROR(VLOOKUP(C5043,Pivot!A:C,3,0),0)</f>
        <v>0</v>
      </c>
    </row>
    <row r="5044" spans="1:6" x14ac:dyDescent="0.25">
      <c r="A5044" s="68" t="s">
        <v>103</v>
      </c>
      <c r="B5044" s="69">
        <v>491189853</v>
      </c>
      <c r="C5044" s="68">
        <v>4895038549210</v>
      </c>
      <c r="D5044" s="69" t="s">
        <v>3702</v>
      </c>
      <c r="E5044" s="65">
        <f>IFERROR(VLOOKUP(C5044,Pivot!A:B,2,0),0)</f>
        <v>0</v>
      </c>
      <c r="F5044" s="65">
        <f>IFERROR(VLOOKUP(C5044,Pivot!A:C,3,0),0)</f>
        <v>0</v>
      </c>
    </row>
    <row r="5045" spans="1:6" x14ac:dyDescent="0.25">
      <c r="A5045" s="68" t="s">
        <v>103</v>
      </c>
      <c r="B5045" s="69">
        <v>491189854</v>
      </c>
      <c r="C5045" s="68">
        <v>4895038540903</v>
      </c>
      <c r="D5045" s="69" t="s">
        <v>3703</v>
      </c>
      <c r="E5045" s="65">
        <f>IFERROR(VLOOKUP(C5045,Pivot!A:B,2,0),0)</f>
        <v>0</v>
      </c>
      <c r="F5045" s="65">
        <f>IFERROR(VLOOKUP(C5045,Pivot!A:C,3,0),0)</f>
        <v>0</v>
      </c>
    </row>
    <row r="5046" spans="1:6" x14ac:dyDescent="0.25">
      <c r="A5046" s="68" t="s">
        <v>103</v>
      </c>
      <c r="B5046" s="69">
        <v>491189857</v>
      </c>
      <c r="C5046" s="68">
        <v>4895038545885</v>
      </c>
      <c r="D5046" s="69" t="s">
        <v>3704</v>
      </c>
      <c r="E5046" s="65">
        <f>IFERROR(VLOOKUP(C5046,Pivot!A:B,2,0),0)</f>
        <v>0</v>
      </c>
      <c r="F5046" s="65">
        <f>IFERROR(VLOOKUP(C5046,Pivot!A:C,3,0),0)</f>
        <v>0</v>
      </c>
    </row>
    <row r="5047" spans="1:6" x14ac:dyDescent="0.25">
      <c r="A5047" s="68" t="s">
        <v>103</v>
      </c>
      <c r="B5047" s="69">
        <v>491189857</v>
      </c>
      <c r="C5047" s="68">
        <v>4895038545892</v>
      </c>
      <c r="D5047" s="69" t="s">
        <v>3704</v>
      </c>
      <c r="E5047" s="65">
        <f>IFERROR(VLOOKUP(C5047,Pivot!A:B,2,0),0)</f>
        <v>0</v>
      </c>
      <c r="F5047" s="65">
        <f>IFERROR(VLOOKUP(C5047,Pivot!A:C,3,0),0)</f>
        <v>0</v>
      </c>
    </row>
    <row r="5048" spans="1:6" x14ac:dyDescent="0.25">
      <c r="A5048" s="68" t="s">
        <v>103</v>
      </c>
      <c r="B5048" s="69">
        <v>491189858</v>
      </c>
      <c r="C5048" s="68">
        <v>4895038544543</v>
      </c>
      <c r="D5048" s="69" t="s">
        <v>3705</v>
      </c>
      <c r="E5048" s="65">
        <f>IFERROR(VLOOKUP(C5048,Pivot!A:B,2,0),0)</f>
        <v>0</v>
      </c>
      <c r="F5048" s="65">
        <f>IFERROR(VLOOKUP(C5048,Pivot!A:C,3,0),0)</f>
        <v>0</v>
      </c>
    </row>
    <row r="5049" spans="1:6" x14ac:dyDescent="0.25">
      <c r="A5049" s="68" t="s">
        <v>103</v>
      </c>
      <c r="B5049" s="69">
        <v>491189858</v>
      </c>
      <c r="C5049" s="68">
        <v>4895038544550</v>
      </c>
      <c r="D5049" s="69" t="s">
        <v>3705</v>
      </c>
      <c r="E5049" s="65">
        <f>IFERROR(VLOOKUP(C5049,Pivot!A:B,2,0),0)</f>
        <v>0</v>
      </c>
      <c r="F5049" s="65">
        <f>IFERROR(VLOOKUP(C5049,Pivot!A:C,3,0),0)</f>
        <v>0</v>
      </c>
    </row>
    <row r="5050" spans="1:6" x14ac:dyDescent="0.25">
      <c r="A5050" s="68" t="s">
        <v>103</v>
      </c>
      <c r="B5050" s="69">
        <v>491189858</v>
      </c>
      <c r="C5050" s="68">
        <v>491189858</v>
      </c>
      <c r="D5050" s="69" t="s">
        <v>3705</v>
      </c>
      <c r="E5050" s="65">
        <f>IFERROR(VLOOKUP(C5050,Pivot!A:B,2,0),0)</f>
        <v>0</v>
      </c>
      <c r="F5050" s="65">
        <f>IFERROR(VLOOKUP(C5050,Pivot!A:C,3,0),0)</f>
        <v>0</v>
      </c>
    </row>
    <row r="5051" spans="1:6" x14ac:dyDescent="0.25">
      <c r="A5051" s="68" t="s">
        <v>103</v>
      </c>
      <c r="B5051" s="69">
        <v>491189858</v>
      </c>
      <c r="C5051" s="68">
        <v>840172020525</v>
      </c>
      <c r="D5051" s="69" t="s">
        <v>3705</v>
      </c>
      <c r="E5051" s="65">
        <f>IFERROR(VLOOKUP(C5051,Pivot!A:B,2,0),0)</f>
        <v>0</v>
      </c>
      <c r="F5051" s="65">
        <f>IFERROR(VLOOKUP(C5051,Pivot!A:C,3,0),0)</f>
        <v>0</v>
      </c>
    </row>
    <row r="5052" spans="1:6" x14ac:dyDescent="0.25">
      <c r="A5052" s="68" t="s">
        <v>103</v>
      </c>
      <c r="B5052" s="69">
        <v>491189867</v>
      </c>
      <c r="C5052" s="68">
        <v>3032162113783</v>
      </c>
      <c r="D5052" s="69" t="s">
        <v>3706</v>
      </c>
      <c r="E5052" s="65">
        <f>IFERROR(VLOOKUP(C5052,Pivot!A:B,2,0),0)</f>
        <v>0</v>
      </c>
      <c r="F5052" s="65">
        <f>IFERROR(VLOOKUP(C5052,Pivot!A:C,3,0),0)</f>
        <v>0</v>
      </c>
    </row>
    <row r="5053" spans="1:6" x14ac:dyDescent="0.25">
      <c r="A5053" s="68" t="s">
        <v>103</v>
      </c>
      <c r="B5053" s="69">
        <v>491189875</v>
      </c>
      <c r="C5053" s="68">
        <v>731346017833</v>
      </c>
      <c r="D5053" s="69" t="s">
        <v>3707</v>
      </c>
      <c r="E5053" s="65">
        <f>IFERROR(VLOOKUP(C5053,Pivot!A:B,2,0),0)</f>
        <v>0</v>
      </c>
      <c r="F5053" s="65">
        <f>IFERROR(VLOOKUP(C5053,Pivot!A:C,3,0),0)</f>
        <v>0</v>
      </c>
    </row>
    <row r="5054" spans="1:6" x14ac:dyDescent="0.25">
      <c r="A5054" s="68" t="s">
        <v>103</v>
      </c>
      <c r="B5054" s="69">
        <v>491189883</v>
      </c>
      <c r="C5054" s="68">
        <v>5021813117872</v>
      </c>
      <c r="D5054" s="69" t="s">
        <v>3708</v>
      </c>
      <c r="E5054" s="65">
        <f>IFERROR(VLOOKUP(C5054,Pivot!A:B,2,0),0)</f>
        <v>0</v>
      </c>
      <c r="F5054" s="65">
        <f>IFERROR(VLOOKUP(C5054,Pivot!A:C,3,0),0)</f>
        <v>0</v>
      </c>
    </row>
    <row r="5055" spans="1:6" x14ac:dyDescent="0.25">
      <c r="A5055" s="68" t="s">
        <v>103</v>
      </c>
      <c r="B5055" s="69">
        <v>491189884</v>
      </c>
      <c r="C5055" s="68">
        <v>5021813117278</v>
      </c>
      <c r="D5055" s="69" t="s">
        <v>3709</v>
      </c>
      <c r="E5055" s="65">
        <f>IFERROR(VLOOKUP(C5055,Pivot!A:B,2,0),0)</f>
        <v>0</v>
      </c>
      <c r="F5055" s="65">
        <f>IFERROR(VLOOKUP(C5055,Pivot!A:C,3,0),0)</f>
        <v>0</v>
      </c>
    </row>
    <row r="5056" spans="1:6" x14ac:dyDescent="0.25">
      <c r="A5056" s="68" t="s">
        <v>103</v>
      </c>
      <c r="B5056" s="69">
        <v>491189885</v>
      </c>
      <c r="C5056" s="68">
        <v>8463760412513</v>
      </c>
      <c r="D5056" s="69" t="s">
        <v>3710</v>
      </c>
      <c r="E5056" s="65">
        <f>IFERROR(VLOOKUP(C5056,Pivot!A:B,2,0),0)</f>
        <v>0</v>
      </c>
      <c r="F5056" s="65">
        <f>IFERROR(VLOOKUP(C5056,Pivot!A:C,3,0),0)</f>
        <v>0</v>
      </c>
    </row>
    <row r="5057" spans="1:6" x14ac:dyDescent="0.25">
      <c r="A5057" s="68" t="s">
        <v>103</v>
      </c>
      <c r="B5057" s="69">
        <v>491189886</v>
      </c>
      <c r="C5057" s="68">
        <v>8463760406055</v>
      </c>
      <c r="D5057" s="69" t="s">
        <v>3711</v>
      </c>
      <c r="E5057" s="65">
        <f>IFERROR(VLOOKUP(C5057,Pivot!A:B,2,0),0)</f>
        <v>0</v>
      </c>
      <c r="F5057" s="65">
        <f>IFERROR(VLOOKUP(C5057,Pivot!A:C,3,0),0)</f>
        <v>0</v>
      </c>
    </row>
    <row r="5058" spans="1:6" x14ac:dyDescent="0.25">
      <c r="A5058" s="68" t="s">
        <v>103</v>
      </c>
      <c r="B5058" s="69">
        <v>491189887</v>
      </c>
      <c r="C5058" s="68">
        <v>8463760405157</v>
      </c>
      <c r="D5058" s="69" t="s">
        <v>3712</v>
      </c>
      <c r="E5058" s="65">
        <f>IFERROR(VLOOKUP(C5058,Pivot!A:B,2,0),0)</f>
        <v>0</v>
      </c>
      <c r="F5058" s="65">
        <f>IFERROR(VLOOKUP(C5058,Pivot!A:C,3,0),0)</f>
        <v>0</v>
      </c>
    </row>
    <row r="5059" spans="1:6" x14ac:dyDescent="0.25">
      <c r="A5059" s="68" t="s">
        <v>103</v>
      </c>
      <c r="B5059" s="69">
        <v>491189889</v>
      </c>
      <c r="C5059" s="68">
        <v>8463760411028</v>
      </c>
      <c r="D5059" s="69" t="s">
        <v>3713</v>
      </c>
      <c r="E5059" s="65">
        <f>IFERROR(VLOOKUP(C5059,Pivot!A:B,2,0),0)</f>
        <v>0</v>
      </c>
      <c r="F5059" s="65">
        <f>IFERROR(VLOOKUP(C5059,Pivot!A:C,3,0),0)</f>
        <v>0</v>
      </c>
    </row>
    <row r="5060" spans="1:6" x14ac:dyDescent="0.25">
      <c r="A5060" s="68" t="s">
        <v>103</v>
      </c>
      <c r="B5060" s="69">
        <v>491189891</v>
      </c>
      <c r="C5060" s="68">
        <v>8463760171113</v>
      </c>
      <c r="D5060" s="69" t="s">
        <v>3714</v>
      </c>
      <c r="E5060" s="65">
        <f>IFERROR(VLOOKUP(C5060,Pivot!A:B,2,0),0)</f>
        <v>0</v>
      </c>
      <c r="F5060" s="65">
        <f>IFERROR(VLOOKUP(C5060,Pivot!A:C,3,0),0)</f>
        <v>0</v>
      </c>
    </row>
    <row r="5061" spans="1:6" x14ac:dyDescent="0.25">
      <c r="A5061" s="68" t="s">
        <v>103</v>
      </c>
      <c r="B5061" s="69">
        <v>491189891</v>
      </c>
      <c r="C5061" s="68">
        <v>8463760171120</v>
      </c>
      <c r="D5061" s="69" t="s">
        <v>3714</v>
      </c>
      <c r="E5061" s="65">
        <f>IFERROR(VLOOKUP(C5061,Pivot!A:B,2,0),0)</f>
        <v>0</v>
      </c>
      <c r="F5061" s="65">
        <f>IFERROR(VLOOKUP(C5061,Pivot!A:C,3,0),0)</f>
        <v>0</v>
      </c>
    </row>
    <row r="5062" spans="1:6" x14ac:dyDescent="0.25">
      <c r="A5062" s="68" t="s">
        <v>103</v>
      </c>
      <c r="B5062" s="69">
        <v>491189892</v>
      </c>
      <c r="C5062" s="68">
        <v>8463760163019</v>
      </c>
      <c r="D5062" s="69" t="s">
        <v>3715</v>
      </c>
      <c r="E5062" s="65">
        <f>IFERROR(VLOOKUP(C5062,Pivot!A:B,2,0),0)</f>
        <v>0</v>
      </c>
      <c r="F5062" s="65">
        <f>IFERROR(VLOOKUP(C5062,Pivot!A:C,3,0),0)</f>
        <v>0</v>
      </c>
    </row>
    <row r="5063" spans="1:6" x14ac:dyDescent="0.25">
      <c r="A5063" s="68" t="s">
        <v>103</v>
      </c>
      <c r="B5063" s="69">
        <v>491189892</v>
      </c>
      <c r="C5063" s="68">
        <v>8463760163026</v>
      </c>
      <c r="D5063" s="69" t="s">
        <v>3715</v>
      </c>
      <c r="E5063" s="65">
        <f>IFERROR(VLOOKUP(C5063,Pivot!A:B,2,0),0)</f>
        <v>0</v>
      </c>
      <c r="F5063" s="65">
        <f>IFERROR(VLOOKUP(C5063,Pivot!A:C,3,0),0)</f>
        <v>0</v>
      </c>
    </row>
    <row r="5064" spans="1:6" x14ac:dyDescent="0.25">
      <c r="A5064" s="68" t="s">
        <v>103</v>
      </c>
      <c r="B5064" s="69">
        <v>491189892</v>
      </c>
      <c r="C5064" s="68">
        <v>8463760163040</v>
      </c>
      <c r="D5064" s="69" t="s">
        <v>3715</v>
      </c>
      <c r="E5064" s="65">
        <f>IFERROR(VLOOKUP(C5064,Pivot!A:B,2,0),0)</f>
        <v>0</v>
      </c>
      <c r="F5064" s="65">
        <f>IFERROR(VLOOKUP(C5064,Pivot!A:C,3,0),0)</f>
        <v>0</v>
      </c>
    </row>
    <row r="5065" spans="1:6" x14ac:dyDescent="0.25">
      <c r="A5065" s="68" t="s">
        <v>103</v>
      </c>
      <c r="B5065" s="69">
        <v>491189892</v>
      </c>
      <c r="C5065" s="68">
        <v>8463760163064</v>
      </c>
      <c r="D5065" s="69" t="s">
        <v>3715</v>
      </c>
      <c r="E5065" s="65">
        <f>IFERROR(VLOOKUP(C5065,Pivot!A:B,2,0),0)</f>
        <v>0</v>
      </c>
      <c r="F5065" s="65">
        <f>IFERROR(VLOOKUP(C5065,Pivot!A:C,3,0),0)</f>
        <v>0</v>
      </c>
    </row>
    <row r="5066" spans="1:6" x14ac:dyDescent="0.25">
      <c r="A5066" s="68" t="s">
        <v>103</v>
      </c>
      <c r="B5066" s="69">
        <v>491189893</v>
      </c>
      <c r="C5066" s="68">
        <v>8463760172516</v>
      </c>
      <c r="D5066" s="69" t="s">
        <v>3716</v>
      </c>
      <c r="E5066" s="65">
        <f>IFERROR(VLOOKUP(C5066,Pivot!A:B,2,0),0)</f>
        <v>0</v>
      </c>
      <c r="F5066" s="65">
        <f>IFERROR(VLOOKUP(C5066,Pivot!A:C,3,0),0)</f>
        <v>0</v>
      </c>
    </row>
    <row r="5067" spans="1:6" x14ac:dyDescent="0.25">
      <c r="A5067" s="68" t="s">
        <v>103</v>
      </c>
      <c r="B5067" s="69">
        <v>491189893</v>
      </c>
      <c r="C5067" s="68">
        <v>8463760172530</v>
      </c>
      <c r="D5067" s="69" t="s">
        <v>3716</v>
      </c>
      <c r="E5067" s="65">
        <f>IFERROR(VLOOKUP(C5067,Pivot!A:B,2,0),0)</f>
        <v>0</v>
      </c>
      <c r="F5067" s="65">
        <f>IFERROR(VLOOKUP(C5067,Pivot!A:C,3,0),0)</f>
        <v>0</v>
      </c>
    </row>
    <row r="5068" spans="1:6" x14ac:dyDescent="0.25">
      <c r="A5068" s="68" t="s">
        <v>103</v>
      </c>
      <c r="B5068" s="69">
        <v>491189894</v>
      </c>
      <c r="C5068" s="68">
        <v>5052449884852</v>
      </c>
      <c r="D5068" s="69" t="s">
        <v>3717</v>
      </c>
      <c r="E5068" s="65">
        <f>IFERROR(VLOOKUP(C5068,Pivot!A:B,2,0),0)</f>
        <v>0</v>
      </c>
      <c r="F5068" s="65">
        <f>IFERROR(VLOOKUP(C5068,Pivot!A:C,3,0),0)</f>
        <v>0</v>
      </c>
    </row>
    <row r="5069" spans="1:6" x14ac:dyDescent="0.25">
      <c r="A5069" s="68" t="s">
        <v>103</v>
      </c>
      <c r="B5069" s="69">
        <v>491189894</v>
      </c>
      <c r="C5069" s="68">
        <v>8463760179010</v>
      </c>
      <c r="D5069" s="69" t="s">
        <v>3717</v>
      </c>
      <c r="E5069" s="65">
        <f>IFERROR(VLOOKUP(C5069,Pivot!A:B,2,0),0)</f>
        <v>0</v>
      </c>
      <c r="F5069" s="65">
        <f>IFERROR(VLOOKUP(C5069,Pivot!A:C,3,0),0)</f>
        <v>0</v>
      </c>
    </row>
    <row r="5070" spans="1:6" x14ac:dyDescent="0.25">
      <c r="A5070" s="68" t="s">
        <v>103</v>
      </c>
      <c r="B5070" s="69">
        <v>491201007</v>
      </c>
      <c r="C5070" s="68">
        <v>21105045796</v>
      </c>
      <c r="D5070" s="69" t="s">
        <v>3718</v>
      </c>
      <c r="E5070" s="65">
        <f>IFERROR(VLOOKUP(C5070,Pivot!A:B,2,0),0)</f>
        <v>0</v>
      </c>
      <c r="F5070" s="65">
        <f>IFERROR(VLOOKUP(C5070,Pivot!A:C,3,0),0)</f>
        <v>0</v>
      </c>
    </row>
    <row r="5071" spans="1:6" x14ac:dyDescent="0.25">
      <c r="A5071" s="68" t="s">
        <v>103</v>
      </c>
      <c r="B5071" s="69">
        <v>491201007</v>
      </c>
      <c r="C5071" s="68">
        <v>21105047448</v>
      </c>
      <c r="D5071" s="69" t="s">
        <v>3718</v>
      </c>
      <c r="E5071" s="65">
        <f>IFERROR(VLOOKUP(C5071,Pivot!A:B,2,0),0)</f>
        <v>0</v>
      </c>
      <c r="F5071" s="65">
        <f>IFERROR(VLOOKUP(C5071,Pivot!A:C,3,0),0)</f>
        <v>0</v>
      </c>
    </row>
    <row r="5072" spans="1:6" x14ac:dyDescent="0.25">
      <c r="A5072" s="68" t="s">
        <v>103</v>
      </c>
      <c r="B5072" s="69">
        <v>491201007</v>
      </c>
      <c r="C5072" s="68">
        <v>21105047455</v>
      </c>
      <c r="D5072" s="69" t="s">
        <v>3718</v>
      </c>
      <c r="E5072" s="65">
        <f>IFERROR(VLOOKUP(C5072,Pivot!A:B,2,0),0)</f>
        <v>0</v>
      </c>
      <c r="F5072" s="65">
        <f>IFERROR(VLOOKUP(C5072,Pivot!A:C,3,0),0)</f>
        <v>0</v>
      </c>
    </row>
    <row r="5073" spans="1:6" x14ac:dyDescent="0.25">
      <c r="A5073" s="68" t="s">
        <v>103</v>
      </c>
      <c r="B5073" s="69">
        <v>491201008</v>
      </c>
      <c r="C5073" s="68">
        <v>48242503033</v>
      </c>
      <c r="D5073" s="69" t="s">
        <v>3719</v>
      </c>
      <c r="E5073" s="65">
        <f>IFERROR(VLOOKUP(C5073,Pivot!A:B,2,0),0)</f>
        <v>0</v>
      </c>
      <c r="F5073" s="65">
        <f>IFERROR(VLOOKUP(C5073,Pivot!A:C,3,0),0)</f>
        <v>0</v>
      </c>
    </row>
    <row r="5074" spans="1:6" x14ac:dyDescent="0.25">
      <c r="A5074" s="68" t="s">
        <v>103</v>
      </c>
      <c r="B5074" s="69">
        <v>491201008</v>
      </c>
      <c r="C5074" s="68">
        <v>783746037867</v>
      </c>
      <c r="D5074" s="69" t="s">
        <v>3719</v>
      </c>
      <c r="E5074" s="65">
        <f>IFERROR(VLOOKUP(C5074,Pivot!A:B,2,0),0)</f>
        <v>0</v>
      </c>
      <c r="F5074" s="65">
        <f>IFERROR(VLOOKUP(C5074,Pivot!A:C,3,0),0)</f>
        <v>0</v>
      </c>
    </row>
    <row r="5075" spans="1:6" x14ac:dyDescent="0.25">
      <c r="A5075" s="68" t="s">
        <v>103</v>
      </c>
      <c r="B5075" s="69">
        <v>491201010</v>
      </c>
      <c r="C5075" s="68">
        <v>4972825139318</v>
      </c>
      <c r="D5075" s="69" t="s">
        <v>3720</v>
      </c>
      <c r="E5075" s="65">
        <f>IFERROR(VLOOKUP(C5075,Pivot!A:B,2,0),0)</f>
        <v>0</v>
      </c>
      <c r="F5075" s="65">
        <f>IFERROR(VLOOKUP(C5075,Pivot!A:C,3,0),0)</f>
        <v>0</v>
      </c>
    </row>
    <row r="5076" spans="1:6" x14ac:dyDescent="0.25">
      <c r="A5076" s="68" t="s">
        <v>103</v>
      </c>
      <c r="B5076" s="69">
        <v>491201011</v>
      </c>
      <c r="C5076" s="68">
        <v>4972825144879</v>
      </c>
      <c r="D5076" s="69" t="s">
        <v>3721</v>
      </c>
      <c r="E5076" s="65">
        <f>IFERROR(VLOOKUP(C5076,Pivot!A:B,2,0),0)</f>
        <v>0</v>
      </c>
      <c r="F5076" s="65">
        <f>IFERROR(VLOOKUP(C5076,Pivot!A:C,3,0),0)</f>
        <v>0</v>
      </c>
    </row>
    <row r="5077" spans="1:6" x14ac:dyDescent="0.25">
      <c r="A5077" s="68" t="s">
        <v>103</v>
      </c>
      <c r="B5077" s="69">
        <v>491201012</v>
      </c>
      <c r="C5077" s="68">
        <v>4972825145753</v>
      </c>
      <c r="D5077" s="69" t="s">
        <v>3722</v>
      </c>
      <c r="E5077" s="65">
        <f>IFERROR(VLOOKUP(C5077,Pivot!A:B,2,0),0)</f>
        <v>0</v>
      </c>
      <c r="F5077" s="65">
        <f>IFERROR(VLOOKUP(C5077,Pivot!A:C,3,0),0)</f>
        <v>0</v>
      </c>
    </row>
    <row r="5078" spans="1:6" x14ac:dyDescent="0.25">
      <c r="A5078" s="68" t="s">
        <v>103</v>
      </c>
      <c r="B5078" s="69">
        <v>491201016</v>
      </c>
      <c r="C5078" s="68">
        <v>4010070202897</v>
      </c>
      <c r="D5078" s="69" t="s">
        <v>3723</v>
      </c>
      <c r="E5078" s="65">
        <f>IFERROR(VLOOKUP(C5078,Pivot!A:B,2,0),0)</f>
        <v>0</v>
      </c>
      <c r="F5078" s="65">
        <f>IFERROR(VLOOKUP(C5078,Pivot!A:C,3,0),0)</f>
        <v>0</v>
      </c>
    </row>
    <row r="5079" spans="1:6" x14ac:dyDescent="0.25">
      <c r="A5079" s="68" t="s">
        <v>103</v>
      </c>
      <c r="B5079" s="69">
        <v>491201021</v>
      </c>
      <c r="C5079" s="68">
        <v>4010070243340</v>
      </c>
      <c r="D5079" s="69" t="s">
        <v>3724</v>
      </c>
      <c r="E5079" s="65">
        <f>IFERROR(VLOOKUP(C5079,Pivot!A:B,2,0),0)</f>
        <v>0</v>
      </c>
      <c r="F5079" s="65">
        <f>IFERROR(VLOOKUP(C5079,Pivot!A:C,3,0),0)</f>
        <v>0</v>
      </c>
    </row>
    <row r="5080" spans="1:6" x14ac:dyDescent="0.25">
      <c r="A5080" s="68" t="s">
        <v>103</v>
      </c>
      <c r="B5080" s="69">
        <v>491201069</v>
      </c>
      <c r="C5080" s="68">
        <v>5034566330498</v>
      </c>
      <c r="D5080" s="69" t="s">
        <v>3725</v>
      </c>
      <c r="E5080" s="65">
        <f>IFERROR(VLOOKUP(C5080,Pivot!A:B,2,0),0)</f>
        <v>0</v>
      </c>
      <c r="F5080" s="65">
        <f>IFERROR(VLOOKUP(C5080,Pivot!A:C,3,0),0)</f>
        <v>0</v>
      </c>
    </row>
    <row r="5081" spans="1:6" x14ac:dyDescent="0.25">
      <c r="A5081" s="68" t="s">
        <v>103</v>
      </c>
      <c r="B5081" s="69">
        <v>491201072</v>
      </c>
      <c r="C5081" s="68">
        <v>5034566327320</v>
      </c>
      <c r="D5081" s="69" t="s">
        <v>3726</v>
      </c>
      <c r="E5081" s="65">
        <f>IFERROR(VLOOKUP(C5081,Pivot!A:B,2,0),0)</f>
        <v>0</v>
      </c>
      <c r="F5081" s="65">
        <f>IFERROR(VLOOKUP(C5081,Pivot!A:C,3,0),0)</f>
        <v>0</v>
      </c>
    </row>
    <row r="5082" spans="1:6" x14ac:dyDescent="0.25">
      <c r="A5082" s="68" t="s">
        <v>103</v>
      </c>
      <c r="B5082" s="69">
        <v>491201074</v>
      </c>
      <c r="C5082" s="68">
        <v>5034566127104</v>
      </c>
      <c r="D5082" s="69" t="s">
        <v>3727</v>
      </c>
      <c r="E5082" s="65">
        <f>IFERROR(VLOOKUP(C5082,Pivot!A:B,2,0),0)</f>
        <v>0</v>
      </c>
      <c r="F5082" s="65">
        <f>IFERROR(VLOOKUP(C5082,Pivot!A:C,3,0),0)</f>
        <v>0</v>
      </c>
    </row>
    <row r="5083" spans="1:6" x14ac:dyDescent="0.25">
      <c r="A5083" s="68" t="s">
        <v>103</v>
      </c>
      <c r="B5083" s="69">
        <v>491201074</v>
      </c>
      <c r="C5083" s="68">
        <v>5034566327313</v>
      </c>
      <c r="D5083" s="69" t="s">
        <v>3727</v>
      </c>
      <c r="E5083" s="65">
        <f>IFERROR(VLOOKUP(C5083,Pivot!A:B,2,0),0)</f>
        <v>0</v>
      </c>
      <c r="F5083" s="65">
        <f>IFERROR(VLOOKUP(C5083,Pivot!A:C,3,0),0)</f>
        <v>0</v>
      </c>
    </row>
    <row r="5084" spans="1:6" x14ac:dyDescent="0.25">
      <c r="A5084" s="68" t="s">
        <v>103</v>
      </c>
      <c r="B5084" s="69">
        <v>491201075</v>
      </c>
      <c r="C5084" s="68">
        <v>5034566326002</v>
      </c>
      <c r="D5084" s="69" t="s">
        <v>3728</v>
      </c>
      <c r="E5084" s="65">
        <f>IFERROR(VLOOKUP(C5084,Pivot!A:B,2,0),0)</f>
        <v>0</v>
      </c>
      <c r="F5084" s="65">
        <f>IFERROR(VLOOKUP(C5084,Pivot!A:C,3,0),0)</f>
        <v>0</v>
      </c>
    </row>
    <row r="5085" spans="1:6" x14ac:dyDescent="0.25">
      <c r="A5085" s="68" t="s">
        <v>103</v>
      </c>
      <c r="B5085" s="69">
        <v>491201076</v>
      </c>
      <c r="C5085" s="68">
        <v>5034566127111</v>
      </c>
      <c r="D5085" s="69" t="s">
        <v>3729</v>
      </c>
      <c r="E5085" s="65">
        <f>IFERROR(VLOOKUP(C5085,Pivot!A:B,2,0),0)</f>
        <v>0</v>
      </c>
      <c r="F5085" s="65">
        <f>IFERROR(VLOOKUP(C5085,Pivot!A:C,3,0),0)</f>
        <v>0</v>
      </c>
    </row>
    <row r="5086" spans="1:6" x14ac:dyDescent="0.25">
      <c r="A5086" s="68" t="s">
        <v>103</v>
      </c>
      <c r="B5086" s="69">
        <v>491201077</v>
      </c>
      <c r="C5086" s="68">
        <v>5034566130586</v>
      </c>
      <c r="D5086" s="69" t="s">
        <v>3730</v>
      </c>
      <c r="E5086" s="65">
        <f>IFERROR(VLOOKUP(C5086,Pivot!A:B,2,0),0)</f>
        <v>0</v>
      </c>
      <c r="F5086" s="65">
        <f>IFERROR(VLOOKUP(C5086,Pivot!A:C,3,0),0)</f>
        <v>0</v>
      </c>
    </row>
    <row r="5087" spans="1:6" x14ac:dyDescent="0.25">
      <c r="A5087" s="68" t="s">
        <v>103</v>
      </c>
      <c r="B5087" s="69">
        <v>491201079</v>
      </c>
      <c r="C5087" s="68">
        <v>5034566603288</v>
      </c>
      <c r="D5087" s="69" t="s">
        <v>3731</v>
      </c>
      <c r="E5087" s="65">
        <f>IFERROR(VLOOKUP(C5087,Pivot!A:B,2,0),0)</f>
        <v>0</v>
      </c>
      <c r="F5087" s="65">
        <f>IFERROR(VLOOKUP(C5087,Pivot!A:C,3,0),0)</f>
        <v>0</v>
      </c>
    </row>
    <row r="5088" spans="1:6" x14ac:dyDescent="0.25">
      <c r="A5088" s="68" t="s">
        <v>103</v>
      </c>
      <c r="B5088" s="69">
        <v>491201081</v>
      </c>
      <c r="C5088" s="68">
        <v>4894091386046</v>
      </c>
      <c r="D5088" s="69" t="s">
        <v>3732</v>
      </c>
      <c r="E5088" s="65">
        <f>IFERROR(VLOOKUP(C5088,Pivot!A:B,2,0),0)</f>
        <v>0</v>
      </c>
      <c r="F5088" s="65">
        <f>IFERROR(VLOOKUP(C5088,Pivot!A:C,3,0),0)</f>
        <v>0</v>
      </c>
    </row>
    <row r="5089" spans="1:6" x14ac:dyDescent="0.25">
      <c r="A5089" s="68" t="s">
        <v>103</v>
      </c>
      <c r="B5089" s="69">
        <v>491201082</v>
      </c>
      <c r="C5089" s="68">
        <v>4894091386053</v>
      </c>
      <c r="D5089" s="69" t="s">
        <v>3733</v>
      </c>
      <c r="E5089" s="65">
        <f>IFERROR(VLOOKUP(C5089,Pivot!A:B,2,0),0)</f>
        <v>0</v>
      </c>
      <c r="F5089" s="65">
        <f>IFERROR(VLOOKUP(C5089,Pivot!A:C,3,0),0)</f>
        <v>0</v>
      </c>
    </row>
    <row r="5090" spans="1:6" x14ac:dyDescent="0.25">
      <c r="A5090" s="68" t="s">
        <v>103</v>
      </c>
      <c r="B5090" s="69">
        <v>491201086</v>
      </c>
      <c r="C5090" s="68">
        <v>48242912897</v>
      </c>
      <c r="D5090" s="69" t="s">
        <v>3734</v>
      </c>
      <c r="E5090" s="65">
        <f>IFERROR(VLOOKUP(C5090,Pivot!A:B,2,0),0)</f>
        <v>0</v>
      </c>
      <c r="F5090" s="65">
        <f>IFERROR(VLOOKUP(C5090,Pivot!A:C,3,0),0)</f>
        <v>0</v>
      </c>
    </row>
    <row r="5091" spans="1:6" x14ac:dyDescent="0.25">
      <c r="A5091" s="68" t="s">
        <v>103</v>
      </c>
      <c r="B5091" s="69">
        <v>491201092</v>
      </c>
      <c r="C5091" s="68">
        <v>491201092</v>
      </c>
      <c r="D5091" s="69" t="s">
        <v>3735</v>
      </c>
      <c r="E5091" s="65">
        <f>IFERROR(VLOOKUP(C5091,Pivot!A:B,2,0),0)</f>
        <v>0</v>
      </c>
      <c r="F5091" s="65">
        <f>IFERROR(VLOOKUP(C5091,Pivot!A:C,3,0),0)</f>
        <v>0</v>
      </c>
    </row>
    <row r="5092" spans="1:6" x14ac:dyDescent="0.25">
      <c r="A5092" s="68" t="s">
        <v>103</v>
      </c>
      <c r="B5092" s="69">
        <v>491201096</v>
      </c>
      <c r="C5092" s="68">
        <v>807648029116</v>
      </c>
      <c r="D5092" s="69" t="s">
        <v>3736</v>
      </c>
      <c r="E5092" s="65">
        <f>IFERROR(VLOOKUP(C5092,Pivot!A:B,2,0),0)</f>
        <v>0</v>
      </c>
      <c r="F5092" s="65">
        <f>IFERROR(VLOOKUP(C5092,Pivot!A:C,3,0),0)</f>
        <v>0</v>
      </c>
    </row>
    <row r="5093" spans="1:6" x14ac:dyDescent="0.25">
      <c r="A5093" s="68" t="s">
        <v>103</v>
      </c>
      <c r="B5093" s="69">
        <v>491201097</v>
      </c>
      <c r="C5093" s="68">
        <v>807648029864</v>
      </c>
      <c r="D5093" s="69" t="s">
        <v>3737</v>
      </c>
      <c r="E5093" s="65">
        <f>IFERROR(VLOOKUP(C5093,Pivot!A:B,2,0),0)</f>
        <v>0</v>
      </c>
      <c r="F5093" s="65">
        <f>IFERROR(VLOOKUP(C5093,Pivot!A:C,3,0),0)</f>
        <v>0</v>
      </c>
    </row>
    <row r="5094" spans="1:6" x14ac:dyDescent="0.25">
      <c r="A5094" s="68" t="s">
        <v>103</v>
      </c>
      <c r="B5094" s="69">
        <v>491201100</v>
      </c>
      <c r="C5094" s="68">
        <v>807648033618</v>
      </c>
      <c r="D5094" s="69" t="s">
        <v>3738</v>
      </c>
      <c r="E5094" s="65">
        <f>IFERROR(VLOOKUP(C5094,Pivot!A:B,2,0),0)</f>
        <v>0</v>
      </c>
      <c r="F5094" s="65">
        <f>IFERROR(VLOOKUP(C5094,Pivot!A:C,3,0),0)</f>
        <v>0</v>
      </c>
    </row>
    <row r="5095" spans="1:6" x14ac:dyDescent="0.25">
      <c r="A5095" s="68" t="s">
        <v>103</v>
      </c>
      <c r="B5095" s="69">
        <v>491201102</v>
      </c>
      <c r="C5095" s="68">
        <v>8906047383385</v>
      </c>
      <c r="D5095" s="69" t="s">
        <v>3739</v>
      </c>
      <c r="E5095" s="65">
        <f>IFERROR(VLOOKUP(C5095,Pivot!A:B,2,0),0)</f>
        <v>0</v>
      </c>
      <c r="F5095" s="65">
        <f>IFERROR(VLOOKUP(C5095,Pivot!A:C,3,0),0)</f>
        <v>0</v>
      </c>
    </row>
    <row r="5096" spans="1:6" x14ac:dyDescent="0.25">
      <c r="A5096" s="68" t="s">
        <v>103</v>
      </c>
      <c r="B5096" s="69">
        <v>491201106</v>
      </c>
      <c r="C5096" s="68">
        <v>8906047383095</v>
      </c>
      <c r="D5096" s="69" t="s">
        <v>3740</v>
      </c>
      <c r="E5096" s="65">
        <f>IFERROR(VLOOKUP(C5096,Pivot!A:B,2,0),0)</f>
        <v>0</v>
      </c>
      <c r="F5096" s="65">
        <f>IFERROR(VLOOKUP(C5096,Pivot!A:C,3,0),0)</f>
        <v>0</v>
      </c>
    </row>
    <row r="5097" spans="1:6" x14ac:dyDescent="0.25">
      <c r="A5097" s="68" t="s">
        <v>103</v>
      </c>
      <c r="B5097" s="69">
        <v>491201128</v>
      </c>
      <c r="C5097" s="68">
        <v>8906047383811</v>
      </c>
      <c r="D5097" s="69" t="s">
        <v>3741</v>
      </c>
      <c r="E5097" s="65">
        <f>IFERROR(VLOOKUP(C5097,Pivot!A:B,2,0),0)</f>
        <v>0</v>
      </c>
      <c r="F5097" s="65">
        <f>IFERROR(VLOOKUP(C5097,Pivot!A:C,3,0),0)</f>
        <v>0</v>
      </c>
    </row>
    <row r="5098" spans="1:6" x14ac:dyDescent="0.25">
      <c r="A5098" s="68" t="s">
        <v>103</v>
      </c>
      <c r="B5098" s="69">
        <v>491201129</v>
      </c>
      <c r="C5098" s="68">
        <v>8906047383828</v>
      </c>
      <c r="D5098" s="69" t="s">
        <v>3742</v>
      </c>
      <c r="E5098" s="65">
        <f>IFERROR(VLOOKUP(C5098,Pivot!A:B,2,0),0)</f>
        <v>0</v>
      </c>
      <c r="F5098" s="65">
        <f>IFERROR(VLOOKUP(C5098,Pivot!A:C,3,0),0)</f>
        <v>0</v>
      </c>
    </row>
    <row r="5099" spans="1:6" x14ac:dyDescent="0.25">
      <c r="A5099" s="68" t="s">
        <v>103</v>
      </c>
      <c r="B5099" s="69">
        <v>491201133</v>
      </c>
      <c r="C5099" s="68">
        <v>8906047383866</v>
      </c>
      <c r="D5099" s="69" t="s">
        <v>3743</v>
      </c>
      <c r="E5099" s="65">
        <f>IFERROR(VLOOKUP(C5099,Pivot!A:B,2,0),0)</f>
        <v>0</v>
      </c>
      <c r="F5099" s="65">
        <f>IFERROR(VLOOKUP(C5099,Pivot!A:C,3,0),0)</f>
        <v>0</v>
      </c>
    </row>
    <row r="5100" spans="1:6" x14ac:dyDescent="0.25">
      <c r="A5100" s="68" t="s">
        <v>103</v>
      </c>
      <c r="B5100" s="69">
        <v>491201143</v>
      </c>
      <c r="C5100" s="68">
        <v>6943478012172</v>
      </c>
      <c r="D5100" s="69" t="s">
        <v>3744</v>
      </c>
      <c r="E5100" s="65">
        <f>IFERROR(VLOOKUP(C5100,Pivot!A:B,2,0),0)</f>
        <v>0</v>
      </c>
      <c r="F5100" s="65">
        <f>IFERROR(VLOOKUP(C5100,Pivot!A:C,3,0),0)</f>
        <v>0</v>
      </c>
    </row>
    <row r="5101" spans="1:6" x14ac:dyDescent="0.25">
      <c r="A5101" s="68" t="s">
        <v>103</v>
      </c>
      <c r="B5101" s="69">
        <v>491201144</v>
      </c>
      <c r="C5101" s="68">
        <v>6943478012189</v>
      </c>
      <c r="D5101" s="69" t="s">
        <v>3745</v>
      </c>
      <c r="E5101" s="65">
        <f>IFERROR(VLOOKUP(C5101,Pivot!A:B,2,0),0)</f>
        <v>0</v>
      </c>
      <c r="F5101" s="65">
        <f>IFERROR(VLOOKUP(C5101,Pivot!A:C,3,0),0)</f>
        <v>0</v>
      </c>
    </row>
    <row r="5102" spans="1:6" x14ac:dyDescent="0.25">
      <c r="A5102" s="68" t="s">
        <v>103</v>
      </c>
      <c r="B5102" s="69">
        <v>491201146</v>
      </c>
      <c r="C5102" s="68">
        <v>6943478012028</v>
      </c>
      <c r="D5102" s="69" t="s">
        <v>3746</v>
      </c>
      <c r="E5102" s="65">
        <f>IFERROR(VLOOKUP(C5102,Pivot!A:B,2,0),0)</f>
        <v>0</v>
      </c>
      <c r="F5102" s="65">
        <f>IFERROR(VLOOKUP(C5102,Pivot!A:C,3,0),0)</f>
        <v>0</v>
      </c>
    </row>
    <row r="5103" spans="1:6" x14ac:dyDescent="0.25">
      <c r="A5103" s="68" t="s">
        <v>103</v>
      </c>
      <c r="B5103" s="69">
        <v>491201184</v>
      </c>
      <c r="C5103" s="68">
        <v>4715640320079</v>
      </c>
      <c r="D5103" s="69" t="s">
        <v>3747</v>
      </c>
      <c r="E5103" s="65">
        <f>IFERROR(VLOOKUP(C5103,Pivot!A:B,2,0),0)</f>
        <v>0</v>
      </c>
      <c r="F5103" s="65">
        <f>IFERROR(VLOOKUP(C5103,Pivot!A:C,3,0),0)</f>
        <v>0</v>
      </c>
    </row>
    <row r="5104" spans="1:6" x14ac:dyDescent="0.25">
      <c r="A5104" s="68" t="s">
        <v>103</v>
      </c>
      <c r="B5104" s="69">
        <v>491201184</v>
      </c>
      <c r="C5104" s="68">
        <v>4715643020075</v>
      </c>
      <c r="D5104" s="69" t="s">
        <v>3747</v>
      </c>
      <c r="E5104" s="65">
        <f>IFERROR(VLOOKUP(C5104,Pivot!A:B,2,0),0)</f>
        <v>0</v>
      </c>
      <c r="F5104" s="65">
        <f>IFERROR(VLOOKUP(C5104,Pivot!A:C,3,0),0)</f>
        <v>0</v>
      </c>
    </row>
    <row r="5105" spans="1:6" x14ac:dyDescent="0.25">
      <c r="A5105" s="68" t="s">
        <v>103</v>
      </c>
      <c r="B5105" s="69">
        <v>491201196</v>
      </c>
      <c r="C5105" s="68">
        <v>9421901131579</v>
      </c>
      <c r="D5105" s="69" t="s">
        <v>3748</v>
      </c>
      <c r="E5105" s="65">
        <f>IFERROR(VLOOKUP(C5105,Pivot!A:B,2,0),0)</f>
        <v>0</v>
      </c>
      <c r="F5105" s="65">
        <f>IFERROR(VLOOKUP(C5105,Pivot!A:C,3,0),0)</f>
        <v>0</v>
      </c>
    </row>
    <row r="5106" spans="1:6" x14ac:dyDescent="0.25">
      <c r="A5106" s="68" t="s">
        <v>103</v>
      </c>
      <c r="B5106" s="69">
        <v>491201198</v>
      </c>
      <c r="C5106" s="68">
        <v>9421901131432</v>
      </c>
      <c r="D5106" s="69" t="s">
        <v>3749</v>
      </c>
      <c r="E5106" s="65">
        <f>IFERROR(VLOOKUP(C5106,Pivot!A:B,2,0),0)</f>
        <v>0</v>
      </c>
      <c r="F5106" s="65">
        <f>IFERROR(VLOOKUP(C5106,Pivot!A:C,3,0),0)</f>
        <v>0</v>
      </c>
    </row>
    <row r="5107" spans="1:6" x14ac:dyDescent="0.25">
      <c r="A5107" s="68" t="s">
        <v>103</v>
      </c>
      <c r="B5107" s="69">
        <v>491202455</v>
      </c>
      <c r="C5107" s="68">
        <v>8906046873450</v>
      </c>
      <c r="D5107" s="69" t="s">
        <v>3750</v>
      </c>
      <c r="E5107" s="65">
        <f>IFERROR(VLOOKUP(C5107,Pivot!A:B,2,0),0)</f>
        <v>0</v>
      </c>
      <c r="F5107" s="65">
        <f>IFERROR(VLOOKUP(C5107,Pivot!A:C,3,0),0)</f>
        <v>0</v>
      </c>
    </row>
    <row r="5108" spans="1:6" x14ac:dyDescent="0.25">
      <c r="A5108" s="68" t="s">
        <v>103</v>
      </c>
      <c r="B5108" s="69">
        <v>491202458</v>
      </c>
      <c r="C5108" s="68">
        <v>851566005004</v>
      </c>
      <c r="D5108" s="69" t="s">
        <v>3751</v>
      </c>
      <c r="E5108" s="65">
        <f>IFERROR(VLOOKUP(C5108,Pivot!A:B,2,0),0)</f>
        <v>0</v>
      </c>
      <c r="F5108" s="65">
        <f>IFERROR(VLOOKUP(C5108,Pivot!A:C,3,0),0)</f>
        <v>0</v>
      </c>
    </row>
    <row r="5109" spans="1:6" x14ac:dyDescent="0.25">
      <c r="A5109" s="68" t="s">
        <v>103</v>
      </c>
      <c r="B5109" s="69">
        <v>491202459</v>
      </c>
      <c r="C5109" s="68">
        <v>851566005684</v>
      </c>
      <c r="D5109" s="69" t="s">
        <v>3752</v>
      </c>
      <c r="E5109" s="65">
        <f>IFERROR(VLOOKUP(C5109,Pivot!A:B,2,0),0)</f>
        <v>0</v>
      </c>
      <c r="F5109" s="65">
        <f>IFERROR(VLOOKUP(C5109,Pivot!A:C,3,0),0)</f>
        <v>0</v>
      </c>
    </row>
    <row r="5110" spans="1:6" x14ac:dyDescent="0.25">
      <c r="A5110" s="68" t="s">
        <v>103</v>
      </c>
      <c r="B5110" s="69">
        <v>491202464</v>
      </c>
      <c r="C5110" s="68">
        <v>851566005653</v>
      </c>
      <c r="D5110" s="69" t="s">
        <v>3753</v>
      </c>
      <c r="E5110" s="65">
        <f>IFERROR(VLOOKUP(C5110,Pivot!A:B,2,0),0)</f>
        <v>0</v>
      </c>
      <c r="F5110" s="65">
        <f>IFERROR(VLOOKUP(C5110,Pivot!A:C,3,0),0)</f>
        <v>0</v>
      </c>
    </row>
    <row r="5111" spans="1:6" x14ac:dyDescent="0.25">
      <c r="A5111" s="68" t="s">
        <v>103</v>
      </c>
      <c r="B5111" s="69">
        <v>491202467</v>
      </c>
      <c r="C5111" s="68">
        <v>851566005363</v>
      </c>
      <c r="D5111" s="69" t="s">
        <v>3754</v>
      </c>
      <c r="E5111" s="65">
        <f>IFERROR(VLOOKUP(C5111,Pivot!A:B,2,0),0)</f>
        <v>0</v>
      </c>
      <c r="F5111" s="65">
        <f>IFERROR(VLOOKUP(C5111,Pivot!A:C,3,0),0)</f>
        <v>0</v>
      </c>
    </row>
    <row r="5112" spans="1:6" x14ac:dyDescent="0.25">
      <c r="A5112" s="68" t="s">
        <v>103</v>
      </c>
      <c r="B5112" s="69">
        <v>491202473</v>
      </c>
      <c r="C5112" s="68">
        <v>851566005332</v>
      </c>
      <c r="D5112" s="69" t="s">
        <v>3755</v>
      </c>
      <c r="E5112" s="65">
        <f>IFERROR(VLOOKUP(C5112,Pivot!A:B,2,0),0)</f>
        <v>0</v>
      </c>
      <c r="F5112" s="65">
        <f>IFERROR(VLOOKUP(C5112,Pivot!A:C,3,0),0)</f>
        <v>0</v>
      </c>
    </row>
    <row r="5113" spans="1:6" x14ac:dyDescent="0.25">
      <c r="A5113" s="68" t="s">
        <v>103</v>
      </c>
      <c r="B5113" s="69">
        <v>491202474</v>
      </c>
      <c r="C5113" s="68">
        <v>851566005165</v>
      </c>
      <c r="D5113" s="69" t="s">
        <v>3756</v>
      </c>
      <c r="E5113" s="65">
        <f>IFERROR(VLOOKUP(C5113,Pivot!A:B,2,0),0)</f>
        <v>0</v>
      </c>
      <c r="F5113" s="65">
        <f>IFERROR(VLOOKUP(C5113,Pivot!A:C,3,0),0)</f>
        <v>0</v>
      </c>
    </row>
    <row r="5114" spans="1:6" x14ac:dyDescent="0.25">
      <c r="A5114" s="68" t="s">
        <v>103</v>
      </c>
      <c r="B5114" s="69">
        <v>491202475</v>
      </c>
      <c r="C5114" s="68">
        <v>851566005172</v>
      </c>
      <c r="D5114" s="69" t="s">
        <v>3757</v>
      </c>
      <c r="E5114" s="65">
        <f>IFERROR(VLOOKUP(C5114,Pivot!A:B,2,0),0)</f>
        <v>0</v>
      </c>
      <c r="F5114" s="65">
        <f>IFERROR(VLOOKUP(C5114,Pivot!A:C,3,0),0)</f>
        <v>0</v>
      </c>
    </row>
    <row r="5115" spans="1:6" x14ac:dyDescent="0.25">
      <c r="A5115" s="68" t="s">
        <v>103</v>
      </c>
      <c r="B5115" s="69">
        <v>491202479</v>
      </c>
      <c r="C5115" s="68">
        <v>851566005202</v>
      </c>
      <c r="D5115" s="69" t="s">
        <v>3758</v>
      </c>
      <c r="E5115" s="65">
        <f>IFERROR(VLOOKUP(C5115,Pivot!A:B,2,0),0)</f>
        <v>0</v>
      </c>
      <c r="F5115" s="65">
        <f>IFERROR(VLOOKUP(C5115,Pivot!A:C,3,0),0)</f>
        <v>0</v>
      </c>
    </row>
    <row r="5116" spans="1:6" x14ac:dyDescent="0.25">
      <c r="A5116" s="68" t="s">
        <v>103</v>
      </c>
      <c r="B5116" s="69">
        <v>491202480</v>
      </c>
      <c r="C5116" s="68">
        <v>851566005219</v>
      </c>
      <c r="D5116" s="69" t="s">
        <v>3759</v>
      </c>
      <c r="E5116" s="65">
        <f>IFERROR(VLOOKUP(C5116,Pivot!A:B,2,0),0)</f>
        <v>0</v>
      </c>
      <c r="F5116" s="65">
        <f>IFERROR(VLOOKUP(C5116,Pivot!A:C,3,0),0)</f>
        <v>0</v>
      </c>
    </row>
    <row r="5117" spans="1:6" x14ac:dyDescent="0.25">
      <c r="A5117" s="68" t="s">
        <v>103</v>
      </c>
      <c r="B5117" s="69">
        <v>491202481</v>
      </c>
      <c r="C5117" s="68">
        <v>851566005226</v>
      </c>
      <c r="D5117" s="69" t="s">
        <v>3760</v>
      </c>
      <c r="E5117" s="65">
        <f>IFERROR(VLOOKUP(C5117,Pivot!A:B,2,0),0)</f>
        <v>0</v>
      </c>
      <c r="F5117" s="65">
        <f>IFERROR(VLOOKUP(C5117,Pivot!A:C,3,0),0)</f>
        <v>0</v>
      </c>
    </row>
    <row r="5118" spans="1:6" x14ac:dyDescent="0.25">
      <c r="A5118" s="68" t="s">
        <v>103</v>
      </c>
      <c r="B5118" s="69">
        <v>491202482</v>
      </c>
      <c r="C5118" s="68">
        <v>851566005028</v>
      </c>
      <c r="D5118" s="69" t="s">
        <v>3761</v>
      </c>
      <c r="E5118" s="65">
        <f>IFERROR(VLOOKUP(C5118,Pivot!A:B,2,0),0)</f>
        <v>0</v>
      </c>
      <c r="F5118" s="65">
        <f>IFERROR(VLOOKUP(C5118,Pivot!A:C,3,0),0)</f>
        <v>0</v>
      </c>
    </row>
    <row r="5119" spans="1:6" x14ac:dyDescent="0.25">
      <c r="A5119" s="68" t="s">
        <v>103</v>
      </c>
      <c r="B5119" s="69">
        <v>491202483</v>
      </c>
      <c r="C5119" s="68">
        <v>491202483</v>
      </c>
      <c r="D5119" s="69" t="s">
        <v>3762</v>
      </c>
      <c r="E5119" s="65">
        <f>IFERROR(VLOOKUP(C5119,Pivot!A:B,2,0),0)</f>
        <v>0</v>
      </c>
      <c r="F5119" s="65">
        <f>IFERROR(VLOOKUP(C5119,Pivot!A:C,3,0),0)</f>
        <v>0</v>
      </c>
    </row>
    <row r="5120" spans="1:6" x14ac:dyDescent="0.25">
      <c r="A5120" s="68" t="s">
        <v>103</v>
      </c>
      <c r="B5120" s="69">
        <v>491202483</v>
      </c>
      <c r="C5120" s="68">
        <v>851566005059</v>
      </c>
      <c r="D5120" s="69" t="s">
        <v>3762</v>
      </c>
      <c r="E5120" s="65">
        <f>IFERROR(VLOOKUP(C5120,Pivot!A:B,2,0),0)</f>
        <v>0</v>
      </c>
      <c r="F5120" s="65">
        <f>IFERROR(VLOOKUP(C5120,Pivot!A:C,3,0),0)</f>
        <v>0</v>
      </c>
    </row>
    <row r="5121" spans="1:6" x14ac:dyDescent="0.25">
      <c r="A5121" s="68" t="s">
        <v>103</v>
      </c>
      <c r="B5121" s="69">
        <v>491202484</v>
      </c>
      <c r="C5121" s="68">
        <v>851566005097</v>
      </c>
      <c r="D5121" s="69" t="s">
        <v>3763</v>
      </c>
      <c r="E5121" s="65">
        <f>IFERROR(VLOOKUP(C5121,Pivot!A:B,2,0),0)</f>
        <v>0</v>
      </c>
      <c r="F5121" s="65">
        <f>IFERROR(VLOOKUP(C5121,Pivot!A:C,3,0),0)</f>
        <v>0</v>
      </c>
    </row>
    <row r="5122" spans="1:6" x14ac:dyDescent="0.25">
      <c r="A5122" s="68" t="s">
        <v>103</v>
      </c>
      <c r="B5122" s="69">
        <v>491202484</v>
      </c>
      <c r="C5122" s="68">
        <v>8901383711427</v>
      </c>
      <c r="D5122" s="69" t="s">
        <v>3763</v>
      </c>
      <c r="E5122" s="65">
        <f>IFERROR(VLOOKUP(C5122,Pivot!A:B,2,0),0)</f>
        <v>0</v>
      </c>
      <c r="F5122" s="65">
        <f>IFERROR(VLOOKUP(C5122,Pivot!A:C,3,0),0)</f>
        <v>0</v>
      </c>
    </row>
    <row r="5123" spans="1:6" x14ac:dyDescent="0.25">
      <c r="A5123" s="68" t="s">
        <v>103</v>
      </c>
      <c r="B5123" s="69">
        <v>491202485</v>
      </c>
      <c r="C5123" s="68">
        <v>851566005158</v>
      </c>
      <c r="D5123" s="69" t="s">
        <v>3764</v>
      </c>
      <c r="E5123" s="65">
        <f>IFERROR(VLOOKUP(C5123,Pivot!A:B,2,0),0)</f>
        <v>0</v>
      </c>
      <c r="F5123" s="65">
        <f>IFERROR(VLOOKUP(C5123,Pivot!A:C,3,0),0)</f>
        <v>0</v>
      </c>
    </row>
    <row r="5124" spans="1:6" x14ac:dyDescent="0.25">
      <c r="A5124" s="68" t="s">
        <v>103</v>
      </c>
      <c r="B5124" s="69">
        <v>491202495</v>
      </c>
      <c r="C5124" s="68">
        <v>491202495</v>
      </c>
      <c r="D5124" s="69" t="s">
        <v>3765</v>
      </c>
      <c r="E5124" s="65">
        <f>IFERROR(VLOOKUP(C5124,Pivot!A:B,2,0),0)</f>
        <v>0</v>
      </c>
      <c r="F5124" s="65">
        <f>IFERROR(VLOOKUP(C5124,Pivot!A:C,3,0),0)</f>
        <v>0</v>
      </c>
    </row>
    <row r="5125" spans="1:6" x14ac:dyDescent="0.25">
      <c r="A5125" s="68" t="s">
        <v>103</v>
      </c>
      <c r="B5125" s="69">
        <v>491202495</v>
      </c>
      <c r="C5125" s="68">
        <v>851566005868</v>
      </c>
      <c r="D5125" s="69" t="s">
        <v>3765</v>
      </c>
      <c r="E5125" s="65">
        <f>IFERROR(VLOOKUP(C5125,Pivot!A:B,2,0),0)</f>
        <v>0</v>
      </c>
      <c r="F5125" s="65">
        <f>IFERROR(VLOOKUP(C5125,Pivot!A:C,3,0),0)</f>
        <v>0</v>
      </c>
    </row>
    <row r="5126" spans="1:6" x14ac:dyDescent="0.25">
      <c r="A5126" s="68" t="s">
        <v>103</v>
      </c>
      <c r="B5126" s="69">
        <v>491202497</v>
      </c>
      <c r="C5126" s="68">
        <v>851566005448</v>
      </c>
      <c r="D5126" s="69" t="s">
        <v>3766</v>
      </c>
      <c r="E5126" s="65">
        <f>IFERROR(VLOOKUP(C5126,Pivot!A:B,2,0),0)</f>
        <v>0</v>
      </c>
      <c r="F5126" s="65">
        <f>IFERROR(VLOOKUP(C5126,Pivot!A:C,3,0),0)</f>
        <v>0</v>
      </c>
    </row>
    <row r="5127" spans="1:6" x14ac:dyDescent="0.25">
      <c r="A5127" s="68" t="s">
        <v>103</v>
      </c>
      <c r="B5127" s="69">
        <v>491202519</v>
      </c>
      <c r="C5127" s="68">
        <v>491202519</v>
      </c>
      <c r="D5127" s="69" t="s">
        <v>3767</v>
      </c>
      <c r="E5127" s="65">
        <f>IFERROR(VLOOKUP(C5127,Pivot!A:B,2,0),0)</f>
        <v>0</v>
      </c>
      <c r="F5127" s="65">
        <f>IFERROR(VLOOKUP(C5127,Pivot!A:C,3,0),0)</f>
        <v>0</v>
      </c>
    </row>
    <row r="5128" spans="1:6" x14ac:dyDescent="0.25">
      <c r="A5128" s="68" t="s">
        <v>103</v>
      </c>
      <c r="B5128" s="69">
        <v>491202519</v>
      </c>
      <c r="C5128" s="68">
        <v>8901867028942</v>
      </c>
      <c r="D5128" s="69" t="s">
        <v>3767</v>
      </c>
      <c r="E5128" s="65">
        <f>IFERROR(VLOOKUP(C5128,Pivot!A:B,2,0),0)</f>
        <v>0</v>
      </c>
      <c r="F5128" s="65">
        <f>IFERROR(VLOOKUP(C5128,Pivot!A:C,3,0),0)</f>
        <v>0</v>
      </c>
    </row>
    <row r="5129" spans="1:6" x14ac:dyDescent="0.25">
      <c r="A5129" s="68" t="s">
        <v>103</v>
      </c>
      <c r="B5129" s="69">
        <v>491202528</v>
      </c>
      <c r="C5129" s="68">
        <v>491202528</v>
      </c>
      <c r="D5129" s="69" t="s">
        <v>3768</v>
      </c>
      <c r="E5129" s="65">
        <f>IFERROR(VLOOKUP(C5129,Pivot!A:B,2,0),0)</f>
        <v>0</v>
      </c>
      <c r="F5129" s="65">
        <f>IFERROR(VLOOKUP(C5129,Pivot!A:C,3,0),0)</f>
        <v>0</v>
      </c>
    </row>
    <row r="5130" spans="1:6" x14ac:dyDescent="0.25">
      <c r="A5130" s="68" t="s">
        <v>103</v>
      </c>
      <c r="B5130" s="69">
        <v>491202528</v>
      </c>
      <c r="C5130" s="68">
        <v>8901867029031</v>
      </c>
      <c r="D5130" s="69" t="s">
        <v>3768</v>
      </c>
      <c r="E5130" s="65">
        <f>IFERROR(VLOOKUP(C5130,Pivot!A:B,2,0),0)</f>
        <v>0</v>
      </c>
      <c r="F5130" s="65">
        <f>IFERROR(VLOOKUP(C5130,Pivot!A:C,3,0),0)</f>
        <v>0</v>
      </c>
    </row>
    <row r="5131" spans="1:6" x14ac:dyDescent="0.25">
      <c r="A5131" s="68" t="s">
        <v>103</v>
      </c>
      <c r="B5131" s="69">
        <v>491202536</v>
      </c>
      <c r="C5131" s="68">
        <v>8901383942067</v>
      </c>
      <c r="D5131" s="69" t="s">
        <v>3769</v>
      </c>
      <c r="E5131" s="65">
        <f>IFERROR(VLOOKUP(C5131,Pivot!A:B,2,0),0)</f>
        <v>0</v>
      </c>
      <c r="F5131" s="65">
        <f>IFERROR(VLOOKUP(C5131,Pivot!A:C,3,0),0)</f>
        <v>0</v>
      </c>
    </row>
    <row r="5132" spans="1:6" x14ac:dyDescent="0.25">
      <c r="A5132" s="68" t="s">
        <v>103</v>
      </c>
      <c r="B5132" s="69">
        <v>491202548</v>
      </c>
      <c r="C5132" s="68">
        <v>6944588206345</v>
      </c>
      <c r="D5132" s="69" t="s">
        <v>3770</v>
      </c>
      <c r="E5132" s="65">
        <f>IFERROR(VLOOKUP(C5132,Pivot!A:B,2,0),0)</f>
        <v>0</v>
      </c>
      <c r="F5132" s="65">
        <f>IFERROR(VLOOKUP(C5132,Pivot!A:C,3,0),0)</f>
        <v>0</v>
      </c>
    </row>
    <row r="5133" spans="1:6" x14ac:dyDescent="0.25">
      <c r="A5133" s="68" t="s">
        <v>103</v>
      </c>
      <c r="B5133" s="69">
        <v>491202549</v>
      </c>
      <c r="C5133" s="68">
        <v>6944588206352</v>
      </c>
      <c r="D5133" s="69" t="s">
        <v>3771</v>
      </c>
      <c r="E5133" s="65">
        <f>IFERROR(VLOOKUP(C5133,Pivot!A:B,2,0),0)</f>
        <v>0</v>
      </c>
      <c r="F5133" s="65">
        <f>IFERROR(VLOOKUP(C5133,Pivot!A:C,3,0),0)</f>
        <v>0</v>
      </c>
    </row>
    <row r="5134" spans="1:6" x14ac:dyDescent="0.25">
      <c r="A5134" s="68" t="s">
        <v>103</v>
      </c>
      <c r="B5134" s="69">
        <v>491202554</v>
      </c>
      <c r="C5134" s="68">
        <v>90159150305</v>
      </c>
      <c r="D5134" s="69" t="s">
        <v>3772</v>
      </c>
      <c r="E5134" s="65">
        <f>IFERROR(VLOOKUP(C5134,Pivot!A:B,2,0),0)</f>
        <v>0</v>
      </c>
      <c r="F5134" s="65">
        <f>IFERROR(VLOOKUP(C5134,Pivot!A:C,3,0),0)</f>
        <v>0</v>
      </c>
    </row>
    <row r="5135" spans="1:6" x14ac:dyDescent="0.25">
      <c r="A5135" s="68" t="s">
        <v>103</v>
      </c>
      <c r="B5135" s="69">
        <v>491202560</v>
      </c>
      <c r="C5135" s="68">
        <v>887961060720</v>
      </c>
      <c r="D5135" s="69" t="s">
        <v>3773</v>
      </c>
      <c r="E5135" s="65">
        <f>IFERROR(VLOOKUP(C5135,Pivot!A:B,2,0),0)</f>
        <v>0</v>
      </c>
      <c r="F5135" s="65">
        <f>IFERROR(VLOOKUP(C5135,Pivot!A:C,3,0),0)</f>
        <v>0</v>
      </c>
    </row>
    <row r="5136" spans="1:6" x14ac:dyDescent="0.25">
      <c r="A5136" s="68" t="s">
        <v>103</v>
      </c>
      <c r="B5136" s="69">
        <v>491202560</v>
      </c>
      <c r="C5136" s="68">
        <v>887961154368</v>
      </c>
      <c r="D5136" s="69" t="s">
        <v>3773</v>
      </c>
      <c r="E5136" s="65">
        <f>IFERROR(VLOOKUP(C5136,Pivot!A:B,2,0),0)</f>
        <v>0</v>
      </c>
      <c r="F5136" s="65">
        <f>IFERROR(VLOOKUP(C5136,Pivot!A:C,3,0),0)</f>
        <v>0</v>
      </c>
    </row>
    <row r="5137" spans="1:6" x14ac:dyDescent="0.25">
      <c r="A5137" s="68" t="s">
        <v>103</v>
      </c>
      <c r="B5137" s="69">
        <v>491202560</v>
      </c>
      <c r="C5137" s="68">
        <v>887961154405</v>
      </c>
      <c r="D5137" s="69" t="s">
        <v>3773</v>
      </c>
      <c r="E5137" s="65">
        <f>IFERROR(VLOOKUP(C5137,Pivot!A:B,2,0),0)</f>
        <v>0</v>
      </c>
      <c r="F5137" s="65">
        <f>IFERROR(VLOOKUP(C5137,Pivot!A:C,3,0),0)</f>
        <v>0</v>
      </c>
    </row>
    <row r="5138" spans="1:6" x14ac:dyDescent="0.25">
      <c r="A5138" s="68" t="s">
        <v>103</v>
      </c>
      <c r="B5138" s="69">
        <v>491202560</v>
      </c>
      <c r="C5138" s="68">
        <v>887961154412</v>
      </c>
      <c r="D5138" s="69" t="s">
        <v>3773</v>
      </c>
      <c r="E5138" s="65">
        <f>IFERROR(VLOOKUP(C5138,Pivot!A:B,2,0),0)</f>
        <v>0</v>
      </c>
      <c r="F5138" s="65">
        <f>IFERROR(VLOOKUP(C5138,Pivot!A:C,3,0),0)</f>
        <v>0</v>
      </c>
    </row>
    <row r="5139" spans="1:6" x14ac:dyDescent="0.25">
      <c r="A5139" s="68" t="s">
        <v>103</v>
      </c>
      <c r="B5139" s="69">
        <v>491202560</v>
      </c>
      <c r="C5139" s="68">
        <v>887961154443</v>
      </c>
      <c r="D5139" s="69" t="s">
        <v>3773</v>
      </c>
      <c r="E5139" s="65">
        <f>IFERROR(VLOOKUP(C5139,Pivot!A:B,2,0),0)</f>
        <v>0</v>
      </c>
      <c r="F5139" s="65">
        <f>IFERROR(VLOOKUP(C5139,Pivot!A:C,3,0),0)</f>
        <v>0</v>
      </c>
    </row>
    <row r="5140" spans="1:6" x14ac:dyDescent="0.25">
      <c r="A5140" s="68" t="s">
        <v>103</v>
      </c>
      <c r="B5140" s="69">
        <v>491202560</v>
      </c>
      <c r="C5140" s="68">
        <v>887961154481</v>
      </c>
      <c r="D5140" s="69" t="s">
        <v>3773</v>
      </c>
      <c r="E5140" s="65">
        <f>IFERROR(VLOOKUP(C5140,Pivot!A:B,2,0),0)</f>
        <v>0</v>
      </c>
      <c r="F5140" s="65">
        <f>IFERROR(VLOOKUP(C5140,Pivot!A:C,3,0),0)</f>
        <v>0</v>
      </c>
    </row>
    <row r="5141" spans="1:6" x14ac:dyDescent="0.25">
      <c r="A5141" s="68" t="s">
        <v>103</v>
      </c>
      <c r="B5141" s="69">
        <v>491202560</v>
      </c>
      <c r="C5141" s="68">
        <v>887961154504</v>
      </c>
      <c r="D5141" s="69" t="s">
        <v>3773</v>
      </c>
      <c r="E5141" s="65">
        <f>IFERROR(VLOOKUP(C5141,Pivot!A:B,2,0),0)</f>
        <v>0</v>
      </c>
      <c r="F5141" s="65">
        <f>IFERROR(VLOOKUP(C5141,Pivot!A:C,3,0),0)</f>
        <v>0</v>
      </c>
    </row>
    <row r="5142" spans="1:6" x14ac:dyDescent="0.25">
      <c r="A5142" s="68" t="s">
        <v>103</v>
      </c>
      <c r="B5142" s="69">
        <v>491202560</v>
      </c>
      <c r="C5142" s="68">
        <v>887961154528</v>
      </c>
      <c r="D5142" s="69" t="s">
        <v>3773</v>
      </c>
      <c r="E5142" s="65">
        <f>IFERROR(VLOOKUP(C5142,Pivot!A:B,2,0),0)</f>
        <v>0</v>
      </c>
      <c r="F5142" s="65">
        <f>IFERROR(VLOOKUP(C5142,Pivot!A:C,3,0),0)</f>
        <v>0</v>
      </c>
    </row>
    <row r="5143" spans="1:6" x14ac:dyDescent="0.25">
      <c r="A5143" s="68" t="s">
        <v>103</v>
      </c>
      <c r="B5143" s="69">
        <v>491202560</v>
      </c>
      <c r="C5143" s="68">
        <v>887961154559</v>
      </c>
      <c r="D5143" s="69" t="s">
        <v>3773</v>
      </c>
      <c r="E5143" s="65">
        <f>IFERROR(VLOOKUP(C5143,Pivot!A:B,2,0),0)</f>
        <v>0</v>
      </c>
      <c r="F5143" s="65">
        <f>IFERROR(VLOOKUP(C5143,Pivot!A:C,3,0),0)</f>
        <v>0</v>
      </c>
    </row>
    <row r="5144" spans="1:6" x14ac:dyDescent="0.25">
      <c r="A5144" s="68" t="s">
        <v>103</v>
      </c>
      <c r="B5144" s="69">
        <v>491202560</v>
      </c>
      <c r="C5144" s="68">
        <v>887961154566</v>
      </c>
      <c r="D5144" s="69" t="s">
        <v>3773</v>
      </c>
      <c r="E5144" s="65">
        <f>IFERROR(VLOOKUP(C5144,Pivot!A:B,2,0),0)</f>
        <v>0</v>
      </c>
      <c r="F5144" s="65">
        <f>IFERROR(VLOOKUP(C5144,Pivot!A:C,3,0),0)</f>
        <v>0</v>
      </c>
    </row>
    <row r="5145" spans="1:6" x14ac:dyDescent="0.25">
      <c r="A5145" s="68" t="s">
        <v>103</v>
      </c>
      <c r="B5145" s="69">
        <v>491202560</v>
      </c>
      <c r="C5145" s="68">
        <v>887961154573</v>
      </c>
      <c r="D5145" s="69" t="s">
        <v>3773</v>
      </c>
      <c r="E5145" s="65">
        <f>IFERROR(VLOOKUP(C5145,Pivot!A:B,2,0),0)</f>
        <v>0</v>
      </c>
      <c r="F5145" s="65">
        <f>IFERROR(VLOOKUP(C5145,Pivot!A:C,3,0),0)</f>
        <v>0</v>
      </c>
    </row>
    <row r="5146" spans="1:6" x14ac:dyDescent="0.25">
      <c r="A5146" s="68" t="s">
        <v>103</v>
      </c>
      <c r="B5146" s="69">
        <v>491202560</v>
      </c>
      <c r="C5146" s="68">
        <v>887961154634</v>
      </c>
      <c r="D5146" s="69" t="s">
        <v>3773</v>
      </c>
      <c r="E5146" s="65">
        <f>IFERROR(VLOOKUP(C5146,Pivot!A:B,2,0),0)</f>
        <v>0</v>
      </c>
      <c r="F5146" s="65">
        <f>IFERROR(VLOOKUP(C5146,Pivot!A:C,3,0),0)</f>
        <v>0</v>
      </c>
    </row>
    <row r="5147" spans="1:6" x14ac:dyDescent="0.25">
      <c r="A5147" s="68" t="s">
        <v>103</v>
      </c>
      <c r="B5147" s="69">
        <v>491202560</v>
      </c>
      <c r="C5147" s="68">
        <v>887961154641</v>
      </c>
      <c r="D5147" s="69" t="s">
        <v>3773</v>
      </c>
      <c r="E5147" s="65">
        <f>IFERROR(VLOOKUP(C5147,Pivot!A:B,2,0),0)</f>
        <v>0</v>
      </c>
      <c r="F5147" s="65">
        <f>IFERROR(VLOOKUP(C5147,Pivot!A:C,3,0),0)</f>
        <v>0</v>
      </c>
    </row>
    <row r="5148" spans="1:6" x14ac:dyDescent="0.25">
      <c r="A5148" s="68" t="s">
        <v>103</v>
      </c>
      <c r="B5148" s="69">
        <v>491202560</v>
      </c>
      <c r="C5148" s="68">
        <v>887961154788</v>
      </c>
      <c r="D5148" s="69" t="s">
        <v>3773</v>
      </c>
      <c r="E5148" s="65">
        <f>IFERROR(VLOOKUP(C5148,Pivot!A:B,2,0),0)</f>
        <v>0</v>
      </c>
      <c r="F5148" s="65">
        <f>IFERROR(VLOOKUP(C5148,Pivot!A:C,3,0),0)</f>
        <v>0</v>
      </c>
    </row>
    <row r="5149" spans="1:6" x14ac:dyDescent="0.25">
      <c r="A5149" s="68" t="s">
        <v>103</v>
      </c>
      <c r="B5149" s="69">
        <v>491202560</v>
      </c>
      <c r="C5149" s="68">
        <v>887961154825</v>
      </c>
      <c r="D5149" s="69" t="s">
        <v>3773</v>
      </c>
      <c r="E5149" s="65">
        <f>IFERROR(VLOOKUP(C5149,Pivot!A:B,2,0),0)</f>
        <v>0</v>
      </c>
      <c r="F5149" s="65">
        <f>IFERROR(VLOOKUP(C5149,Pivot!A:C,3,0),0)</f>
        <v>0</v>
      </c>
    </row>
    <row r="5150" spans="1:6" x14ac:dyDescent="0.25">
      <c r="A5150" s="68" t="s">
        <v>103</v>
      </c>
      <c r="B5150" s="69">
        <v>491202560</v>
      </c>
      <c r="C5150" s="68">
        <v>887961165906</v>
      </c>
      <c r="D5150" s="69" t="s">
        <v>3773</v>
      </c>
      <c r="E5150" s="65">
        <f>IFERROR(VLOOKUP(C5150,Pivot!A:B,2,0),0)</f>
        <v>0</v>
      </c>
      <c r="F5150" s="65">
        <f>IFERROR(VLOOKUP(C5150,Pivot!A:C,3,0),0)</f>
        <v>0</v>
      </c>
    </row>
    <row r="5151" spans="1:6" x14ac:dyDescent="0.25">
      <c r="A5151" s="68" t="s">
        <v>103</v>
      </c>
      <c r="B5151" s="69">
        <v>491202560</v>
      </c>
      <c r="C5151" s="68">
        <v>887961165913</v>
      </c>
      <c r="D5151" s="69" t="s">
        <v>3773</v>
      </c>
      <c r="E5151" s="65">
        <f>IFERROR(VLOOKUP(C5151,Pivot!A:B,2,0),0)</f>
        <v>0</v>
      </c>
      <c r="F5151" s="65">
        <f>IFERROR(VLOOKUP(C5151,Pivot!A:C,3,0),0)</f>
        <v>0</v>
      </c>
    </row>
    <row r="5152" spans="1:6" x14ac:dyDescent="0.25">
      <c r="A5152" s="68" t="s">
        <v>103</v>
      </c>
      <c r="B5152" s="69">
        <v>491202560</v>
      </c>
      <c r="C5152" s="68">
        <v>887961165920</v>
      </c>
      <c r="D5152" s="69" t="s">
        <v>3773</v>
      </c>
      <c r="E5152" s="65">
        <f>IFERROR(VLOOKUP(C5152,Pivot!A:B,2,0),0)</f>
        <v>0</v>
      </c>
      <c r="F5152" s="65">
        <f>IFERROR(VLOOKUP(C5152,Pivot!A:C,3,0),0)</f>
        <v>0</v>
      </c>
    </row>
    <row r="5153" spans="1:6" x14ac:dyDescent="0.25">
      <c r="A5153" s="68" t="s">
        <v>103</v>
      </c>
      <c r="B5153" s="69">
        <v>491202560</v>
      </c>
      <c r="C5153" s="68">
        <v>887961165937</v>
      </c>
      <c r="D5153" s="69" t="s">
        <v>3773</v>
      </c>
      <c r="E5153" s="65">
        <f>IFERROR(VLOOKUP(C5153,Pivot!A:B,2,0),0)</f>
        <v>0</v>
      </c>
      <c r="F5153" s="65">
        <f>IFERROR(VLOOKUP(C5153,Pivot!A:C,3,0),0)</f>
        <v>0</v>
      </c>
    </row>
    <row r="5154" spans="1:6" x14ac:dyDescent="0.25">
      <c r="A5154" s="68" t="s">
        <v>103</v>
      </c>
      <c r="B5154" s="69">
        <v>491202560</v>
      </c>
      <c r="C5154" s="68">
        <v>887961212921</v>
      </c>
      <c r="D5154" s="69" t="s">
        <v>3773</v>
      </c>
      <c r="E5154" s="65">
        <f>IFERROR(VLOOKUP(C5154,Pivot!A:B,2,0),0)</f>
        <v>0</v>
      </c>
      <c r="F5154" s="65">
        <f>IFERROR(VLOOKUP(C5154,Pivot!A:C,3,0),0)</f>
        <v>0</v>
      </c>
    </row>
    <row r="5155" spans="1:6" x14ac:dyDescent="0.25">
      <c r="A5155" s="68" t="s">
        <v>103</v>
      </c>
      <c r="B5155" s="69">
        <v>491202560</v>
      </c>
      <c r="C5155" s="68">
        <v>887961212969</v>
      </c>
      <c r="D5155" s="69" t="s">
        <v>3773</v>
      </c>
      <c r="E5155" s="65">
        <f>IFERROR(VLOOKUP(C5155,Pivot!A:B,2,0),0)</f>
        <v>0</v>
      </c>
      <c r="F5155" s="65">
        <f>IFERROR(VLOOKUP(C5155,Pivot!A:C,3,0),0)</f>
        <v>0</v>
      </c>
    </row>
    <row r="5156" spans="1:6" x14ac:dyDescent="0.25">
      <c r="A5156" s="68" t="s">
        <v>103</v>
      </c>
      <c r="B5156" s="69">
        <v>491202560</v>
      </c>
      <c r="C5156" s="68">
        <v>887961212990</v>
      </c>
      <c r="D5156" s="69" t="s">
        <v>3773</v>
      </c>
      <c r="E5156" s="65">
        <f>IFERROR(VLOOKUP(C5156,Pivot!A:B,2,0),0)</f>
        <v>0</v>
      </c>
      <c r="F5156" s="65">
        <f>IFERROR(VLOOKUP(C5156,Pivot!A:C,3,0),0)</f>
        <v>0</v>
      </c>
    </row>
    <row r="5157" spans="1:6" x14ac:dyDescent="0.25">
      <c r="A5157" s="68" t="s">
        <v>103</v>
      </c>
      <c r="B5157" s="69">
        <v>491202560</v>
      </c>
      <c r="C5157" s="68">
        <v>887961213003</v>
      </c>
      <c r="D5157" s="69" t="s">
        <v>3773</v>
      </c>
      <c r="E5157" s="65">
        <f>IFERROR(VLOOKUP(C5157,Pivot!A:B,2,0),0)</f>
        <v>0</v>
      </c>
      <c r="F5157" s="65">
        <f>IFERROR(VLOOKUP(C5157,Pivot!A:C,3,0),0)</f>
        <v>0</v>
      </c>
    </row>
    <row r="5158" spans="1:6" x14ac:dyDescent="0.25">
      <c r="A5158" s="68" t="s">
        <v>103</v>
      </c>
      <c r="B5158" s="69">
        <v>491202560</v>
      </c>
      <c r="C5158" s="68">
        <v>887961213027</v>
      </c>
      <c r="D5158" s="69" t="s">
        <v>3773</v>
      </c>
      <c r="E5158" s="65">
        <f>IFERROR(VLOOKUP(C5158,Pivot!A:B,2,0),0)</f>
        <v>0</v>
      </c>
      <c r="F5158" s="65">
        <f>IFERROR(VLOOKUP(C5158,Pivot!A:C,3,0),0)</f>
        <v>0</v>
      </c>
    </row>
    <row r="5159" spans="1:6" x14ac:dyDescent="0.25">
      <c r="A5159" s="68" t="s">
        <v>103</v>
      </c>
      <c r="B5159" s="69">
        <v>491202560</v>
      </c>
      <c r="C5159" s="68">
        <v>887961272956</v>
      </c>
      <c r="D5159" s="69" t="s">
        <v>3773</v>
      </c>
      <c r="E5159" s="65">
        <f>IFERROR(VLOOKUP(C5159,Pivot!A:B,2,0),0)</f>
        <v>0</v>
      </c>
      <c r="F5159" s="65">
        <f>IFERROR(VLOOKUP(C5159,Pivot!A:C,3,0),0)</f>
        <v>0</v>
      </c>
    </row>
    <row r="5160" spans="1:6" x14ac:dyDescent="0.25">
      <c r="A5160" s="68" t="s">
        <v>103</v>
      </c>
      <c r="B5160" s="69">
        <v>491202560</v>
      </c>
      <c r="C5160" s="68">
        <v>887961273175</v>
      </c>
      <c r="D5160" s="69" t="s">
        <v>3773</v>
      </c>
      <c r="E5160" s="65">
        <f>IFERROR(VLOOKUP(C5160,Pivot!A:B,2,0),0)</f>
        <v>0</v>
      </c>
      <c r="F5160" s="65">
        <f>IFERROR(VLOOKUP(C5160,Pivot!A:C,3,0),0)</f>
        <v>0</v>
      </c>
    </row>
    <row r="5161" spans="1:6" x14ac:dyDescent="0.25">
      <c r="A5161" s="68" t="s">
        <v>103</v>
      </c>
      <c r="B5161" s="69">
        <v>491202560</v>
      </c>
      <c r="C5161" s="68">
        <v>887961273182</v>
      </c>
      <c r="D5161" s="69" t="s">
        <v>3773</v>
      </c>
      <c r="E5161" s="65">
        <f>IFERROR(VLOOKUP(C5161,Pivot!A:B,2,0),0)</f>
        <v>0</v>
      </c>
      <c r="F5161" s="65">
        <f>IFERROR(VLOOKUP(C5161,Pivot!A:C,3,0),0)</f>
        <v>0</v>
      </c>
    </row>
    <row r="5162" spans="1:6" x14ac:dyDescent="0.25">
      <c r="A5162" s="68" t="s">
        <v>103</v>
      </c>
      <c r="B5162" s="69">
        <v>491202560</v>
      </c>
      <c r="C5162" s="68">
        <v>887961273199</v>
      </c>
      <c r="D5162" s="69" t="s">
        <v>3773</v>
      </c>
      <c r="E5162" s="65">
        <f>IFERROR(VLOOKUP(C5162,Pivot!A:B,2,0),0)</f>
        <v>0</v>
      </c>
      <c r="F5162" s="65">
        <f>IFERROR(VLOOKUP(C5162,Pivot!A:C,3,0),0)</f>
        <v>0</v>
      </c>
    </row>
    <row r="5163" spans="1:6" x14ac:dyDescent="0.25">
      <c r="A5163" s="68" t="s">
        <v>103</v>
      </c>
      <c r="B5163" s="69">
        <v>491202560</v>
      </c>
      <c r="C5163" s="68">
        <v>887961273205</v>
      </c>
      <c r="D5163" s="69" t="s">
        <v>3773</v>
      </c>
      <c r="E5163" s="65">
        <f>IFERROR(VLOOKUP(C5163,Pivot!A:B,2,0),0)</f>
        <v>0</v>
      </c>
      <c r="F5163" s="65">
        <f>IFERROR(VLOOKUP(C5163,Pivot!A:C,3,0),0)</f>
        <v>0</v>
      </c>
    </row>
    <row r="5164" spans="1:6" x14ac:dyDescent="0.25">
      <c r="A5164" s="68" t="s">
        <v>103</v>
      </c>
      <c r="B5164" s="69">
        <v>491202560</v>
      </c>
      <c r="C5164" s="68">
        <v>887961273212</v>
      </c>
      <c r="D5164" s="69" t="s">
        <v>3773</v>
      </c>
      <c r="E5164" s="65">
        <f>IFERROR(VLOOKUP(C5164,Pivot!A:B,2,0),0)</f>
        <v>0</v>
      </c>
      <c r="F5164" s="65">
        <f>IFERROR(VLOOKUP(C5164,Pivot!A:C,3,0),0)</f>
        <v>0</v>
      </c>
    </row>
    <row r="5165" spans="1:6" x14ac:dyDescent="0.25">
      <c r="A5165" s="68" t="s">
        <v>103</v>
      </c>
      <c r="B5165" s="69">
        <v>491202560</v>
      </c>
      <c r="C5165" s="68">
        <v>887961273229</v>
      </c>
      <c r="D5165" s="69" t="s">
        <v>3773</v>
      </c>
      <c r="E5165" s="65">
        <f>IFERROR(VLOOKUP(C5165,Pivot!A:B,2,0),0)</f>
        <v>0</v>
      </c>
      <c r="F5165" s="65">
        <f>IFERROR(VLOOKUP(C5165,Pivot!A:C,3,0),0)</f>
        <v>0</v>
      </c>
    </row>
    <row r="5166" spans="1:6" x14ac:dyDescent="0.25">
      <c r="A5166" s="68" t="s">
        <v>103</v>
      </c>
      <c r="B5166" s="69">
        <v>491202560</v>
      </c>
      <c r="C5166" s="68">
        <v>887961273236</v>
      </c>
      <c r="D5166" s="69" t="s">
        <v>3773</v>
      </c>
      <c r="E5166" s="65">
        <f>IFERROR(VLOOKUP(C5166,Pivot!A:B,2,0),0)</f>
        <v>0</v>
      </c>
      <c r="F5166" s="65">
        <f>IFERROR(VLOOKUP(C5166,Pivot!A:C,3,0),0)</f>
        <v>0</v>
      </c>
    </row>
    <row r="5167" spans="1:6" x14ac:dyDescent="0.25">
      <c r="A5167" s="68" t="s">
        <v>103</v>
      </c>
      <c r="B5167" s="69">
        <v>491202561</v>
      </c>
      <c r="C5167" s="68">
        <v>887961060775</v>
      </c>
      <c r="D5167" s="69" t="s">
        <v>3774</v>
      </c>
      <c r="E5167" s="65">
        <f>IFERROR(VLOOKUP(C5167,Pivot!A:B,2,0),0)</f>
        <v>0</v>
      </c>
      <c r="F5167" s="65">
        <f>IFERROR(VLOOKUP(C5167,Pivot!A:C,3,0),0)</f>
        <v>0</v>
      </c>
    </row>
    <row r="5168" spans="1:6" x14ac:dyDescent="0.25">
      <c r="A5168" s="68" t="s">
        <v>103</v>
      </c>
      <c r="B5168" s="69">
        <v>491202561</v>
      </c>
      <c r="C5168" s="68">
        <v>887961154351</v>
      </c>
      <c r="D5168" s="69" t="s">
        <v>3774</v>
      </c>
      <c r="E5168" s="65">
        <f>IFERROR(VLOOKUP(C5168,Pivot!A:B,2,0),0)</f>
        <v>0</v>
      </c>
      <c r="F5168" s="65">
        <f>IFERROR(VLOOKUP(C5168,Pivot!A:C,3,0),0)</f>
        <v>0</v>
      </c>
    </row>
    <row r="5169" spans="1:6" x14ac:dyDescent="0.25">
      <c r="A5169" s="68" t="s">
        <v>103</v>
      </c>
      <c r="B5169" s="69">
        <v>491202561</v>
      </c>
      <c r="C5169" s="68">
        <v>887961154375</v>
      </c>
      <c r="D5169" s="69" t="s">
        <v>3774</v>
      </c>
      <c r="E5169" s="65">
        <f>IFERROR(VLOOKUP(C5169,Pivot!A:B,2,0),0)</f>
        <v>0</v>
      </c>
      <c r="F5169" s="65">
        <f>IFERROR(VLOOKUP(C5169,Pivot!A:C,3,0),0)</f>
        <v>0</v>
      </c>
    </row>
    <row r="5170" spans="1:6" x14ac:dyDescent="0.25">
      <c r="A5170" s="68" t="s">
        <v>103</v>
      </c>
      <c r="B5170" s="69">
        <v>491202561</v>
      </c>
      <c r="C5170" s="68">
        <v>887961154450</v>
      </c>
      <c r="D5170" s="69" t="s">
        <v>3774</v>
      </c>
      <c r="E5170" s="65">
        <f>IFERROR(VLOOKUP(C5170,Pivot!A:B,2,0),0)</f>
        <v>0</v>
      </c>
      <c r="F5170" s="65">
        <f>IFERROR(VLOOKUP(C5170,Pivot!A:C,3,0),0)</f>
        <v>0</v>
      </c>
    </row>
    <row r="5171" spans="1:6" x14ac:dyDescent="0.25">
      <c r="A5171" s="68" t="s">
        <v>103</v>
      </c>
      <c r="B5171" s="69">
        <v>491202561</v>
      </c>
      <c r="C5171" s="68">
        <v>887961154511</v>
      </c>
      <c r="D5171" s="69" t="s">
        <v>3774</v>
      </c>
      <c r="E5171" s="65">
        <f>IFERROR(VLOOKUP(C5171,Pivot!A:B,2,0),0)</f>
        <v>0</v>
      </c>
      <c r="F5171" s="65">
        <f>IFERROR(VLOOKUP(C5171,Pivot!A:C,3,0),0)</f>
        <v>0</v>
      </c>
    </row>
    <row r="5172" spans="1:6" x14ac:dyDescent="0.25">
      <c r="A5172" s="68" t="s">
        <v>103</v>
      </c>
      <c r="B5172" s="69">
        <v>491202561</v>
      </c>
      <c r="C5172" s="68">
        <v>887961154627</v>
      </c>
      <c r="D5172" s="69" t="s">
        <v>3774</v>
      </c>
      <c r="E5172" s="65">
        <f>IFERROR(VLOOKUP(C5172,Pivot!A:B,2,0),0)</f>
        <v>0</v>
      </c>
      <c r="F5172" s="65">
        <f>IFERROR(VLOOKUP(C5172,Pivot!A:C,3,0),0)</f>
        <v>0</v>
      </c>
    </row>
    <row r="5173" spans="1:6" x14ac:dyDescent="0.25">
      <c r="A5173" s="68" t="s">
        <v>103</v>
      </c>
      <c r="B5173" s="69">
        <v>491202561</v>
      </c>
      <c r="C5173" s="68">
        <v>887961154658</v>
      </c>
      <c r="D5173" s="69" t="s">
        <v>3774</v>
      </c>
      <c r="E5173" s="65">
        <f>IFERROR(VLOOKUP(C5173,Pivot!A:B,2,0),0)</f>
        <v>0</v>
      </c>
      <c r="F5173" s="65">
        <f>IFERROR(VLOOKUP(C5173,Pivot!A:C,3,0),0)</f>
        <v>0</v>
      </c>
    </row>
    <row r="5174" spans="1:6" x14ac:dyDescent="0.25">
      <c r="A5174" s="68" t="s">
        <v>103</v>
      </c>
      <c r="B5174" s="69">
        <v>491202561</v>
      </c>
      <c r="C5174" s="68">
        <v>887961154672</v>
      </c>
      <c r="D5174" s="69" t="s">
        <v>3774</v>
      </c>
      <c r="E5174" s="65">
        <f>IFERROR(VLOOKUP(C5174,Pivot!A:B,2,0),0)</f>
        <v>0</v>
      </c>
      <c r="F5174" s="65">
        <f>IFERROR(VLOOKUP(C5174,Pivot!A:C,3,0),0)</f>
        <v>0</v>
      </c>
    </row>
    <row r="5175" spans="1:6" x14ac:dyDescent="0.25">
      <c r="A5175" s="68" t="s">
        <v>103</v>
      </c>
      <c r="B5175" s="69">
        <v>491202561</v>
      </c>
      <c r="C5175" s="68">
        <v>887961154719</v>
      </c>
      <c r="D5175" s="69" t="s">
        <v>3774</v>
      </c>
      <c r="E5175" s="65">
        <f>IFERROR(VLOOKUP(C5175,Pivot!A:B,2,0),0)</f>
        <v>0</v>
      </c>
      <c r="F5175" s="65">
        <f>IFERROR(VLOOKUP(C5175,Pivot!A:C,3,0),0)</f>
        <v>0</v>
      </c>
    </row>
    <row r="5176" spans="1:6" x14ac:dyDescent="0.25">
      <c r="A5176" s="68" t="s">
        <v>103</v>
      </c>
      <c r="B5176" s="69">
        <v>491202561</v>
      </c>
      <c r="C5176" s="68">
        <v>887961154771</v>
      </c>
      <c r="D5176" s="69" t="s">
        <v>3774</v>
      </c>
      <c r="E5176" s="65">
        <f>IFERROR(VLOOKUP(C5176,Pivot!A:B,2,0),0)</f>
        <v>0</v>
      </c>
      <c r="F5176" s="65">
        <f>IFERROR(VLOOKUP(C5176,Pivot!A:C,3,0),0)</f>
        <v>0</v>
      </c>
    </row>
    <row r="5177" spans="1:6" x14ac:dyDescent="0.25">
      <c r="A5177" s="68" t="s">
        <v>103</v>
      </c>
      <c r="B5177" s="69">
        <v>491202561</v>
      </c>
      <c r="C5177" s="68">
        <v>887961154832</v>
      </c>
      <c r="D5177" s="69" t="s">
        <v>3774</v>
      </c>
      <c r="E5177" s="65">
        <f>IFERROR(VLOOKUP(C5177,Pivot!A:B,2,0),0)</f>
        <v>0</v>
      </c>
      <c r="F5177" s="65">
        <f>IFERROR(VLOOKUP(C5177,Pivot!A:C,3,0),0)</f>
        <v>0</v>
      </c>
    </row>
    <row r="5178" spans="1:6" x14ac:dyDescent="0.25">
      <c r="A5178" s="68" t="s">
        <v>103</v>
      </c>
      <c r="B5178" s="69">
        <v>491202561</v>
      </c>
      <c r="C5178" s="68">
        <v>887961154849</v>
      </c>
      <c r="D5178" s="69" t="s">
        <v>3774</v>
      </c>
      <c r="E5178" s="65">
        <f>IFERROR(VLOOKUP(C5178,Pivot!A:B,2,0),0)</f>
        <v>0</v>
      </c>
      <c r="F5178" s="65">
        <f>IFERROR(VLOOKUP(C5178,Pivot!A:C,3,0),0)</f>
        <v>0</v>
      </c>
    </row>
    <row r="5179" spans="1:6" x14ac:dyDescent="0.25">
      <c r="A5179" s="68" t="s">
        <v>103</v>
      </c>
      <c r="B5179" s="69">
        <v>491202561</v>
      </c>
      <c r="C5179" s="68">
        <v>887961154856</v>
      </c>
      <c r="D5179" s="69" t="s">
        <v>3774</v>
      </c>
      <c r="E5179" s="65">
        <f>IFERROR(VLOOKUP(C5179,Pivot!A:B,2,0),0)</f>
        <v>0</v>
      </c>
      <c r="F5179" s="65">
        <f>IFERROR(VLOOKUP(C5179,Pivot!A:C,3,0),0)</f>
        <v>0</v>
      </c>
    </row>
    <row r="5180" spans="1:6" x14ac:dyDescent="0.25">
      <c r="A5180" s="68" t="s">
        <v>103</v>
      </c>
      <c r="B5180" s="69">
        <v>491202561</v>
      </c>
      <c r="C5180" s="68">
        <v>887961380705</v>
      </c>
      <c r="D5180" s="69" t="s">
        <v>3774</v>
      </c>
      <c r="E5180" s="65">
        <f>IFERROR(VLOOKUP(C5180,Pivot!A:B,2,0),0)</f>
        <v>0</v>
      </c>
      <c r="F5180" s="65">
        <f>IFERROR(VLOOKUP(C5180,Pivot!A:C,3,0),0)</f>
        <v>0</v>
      </c>
    </row>
    <row r="5181" spans="1:6" x14ac:dyDescent="0.25">
      <c r="A5181" s="68" t="s">
        <v>103</v>
      </c>
      <c r="B5181" s="69">
        <v>491202561</v>
      </c>
      <c r="C5181" s="68">
        <v>887961380729</v>
      </c>
      <c r="D5181" s="69" t="s">
        <v>3774</v>
      </c>
      <c r="E5181" s="65">
        <f>IFERROR(VLOOKUP(C5181,Pivot!A:B,2,0),0)</f>
        <v>0</v>
      </c>
      <c r="F5181" s="65">
        <f>IFERROR(VLOOKUP(C5181,Pivot!A:C,3,0),0)</f>
        <v>0</v>
      </c>
    </row>
    <row r="5182" spans="1:6" x14ac:dyDescent="0.25">
      <c r="A5182" s="68" t="s">
        <v>103</v>
      </c>
      <c r="B5182" s="69">
        <v>491202561</v>
      </c>
      <c r="C5182" s="68">
        <v>887961391619</v>
      </c>
      <c r="D5182" s="69" t="s">
        <v>3774</v>
      </c>
      <c r="E5182" s="65">
        <f>IFERROR(VLOOKUP(C5182,Pivot!A:B,2,0),0)</f>
        <v>0</v>
      </c>
      <c r="F5182" s="65">
        <f>IFERROR(VLOOKUP(C5182,Pivot!A:C,3,0),0)</f>
        <v>0</v>
      </c>
    </row>
    <row r="5183" spans="1:6" x14ac:dyDescent="0.25">
      <c r="A5183" s="68" t="s">
        <v>103</v>
      </c>
      <c r="B5183" s="69">
        <v>491202561</v>
      </c>
      <c r="C5183" s="68">
        <v>887961427165</v>
      </c>
      <c r="D5183" s="69" t="s">
        <v>3774</v>
      </c>
      <c r="E5183" s="65">
        <f>IFERROR(VLOOKUP(C5183,Pivot!A:B,2,0),0)</f>
        <v>0</v>
      </c>
      <c r="F5183" s="65">
        <f>IFERROR(VLOOKUP(C5183,Pivot!A:C,3,0),0)</f>
        <v>0</v>
      </c>
    </row>
    <row r="5184" spans="1:6" x14ac:dyDescent="0.25">
      <c r="A5184" s="68" t="s">
        <v>103</v>
      </c>
      <c r="B5184" s="69">
        <v>491202561</v>
      </c>
      <c r="C5184" s="68">
        <v>887961458824</v>
      </c>
      <c r="D5184" s="69" t="s">
        <v>3774</v>
      </c>
      <c r="E5184" s="65">
        <f>IFERROR(VLOOKUP(C5184,Pivot!A:B,2,0),0)</f>
        <v>0</v>
      </c>
      <c r="F5184" s="65">
        <f>IFERROR(VLOOKUP(C5184,Pivot!A:C,3,0),0)</f>
        <v>0</v>
      </c>
    </row>
    <row r="5185" spans="1:6" x14ac:dyDescent="0.25">
      <c r="A5185" s="68" t="s">
        <v>103</v>
      </c>
      <c r="B5185" s="69">
        <v>491202561</v>
      </c>
      <c r="C5185" s="68">
        <v>887961458923</v>
      </c>
      <c r="D5185" s="69" t="s">
        <v>3774</v>
      </c>
      <c r="E5185" s="65">
        <f>IFERROR(VLOOKUP(C5185,Pivot!A:B,2,0),0)</f>
        <v>0</v>
      </c>
      <c r="F5185" s="65">
        <f>IFERROR(VLOOKUP(C5185,Pivot!A:C,3,0),0)</f>
        <v>0</v>
      </c>
    </row>
    <row r="5186" spans="1:6" x14ac:dyDescent="0.25">
      <c r="A5186" s="68" t="s">
        <v>103</v>
      </c>
      <c r="B5186" s="69">
        <v>491202561</v>
      </c>
      <c r="C5186" s="68">
        <v>887961458947</v>
      </c>
      <c r="D5186" s="69" t="s">
        <v>3774</v>
      </c>
      <c r="E5186" s="65">
        <f>IFERROR(VLOOKUP(C5186,Pivot!A:B,2,0),0)</f>
        <v>0</v>
      </c>
      <c r="F5186" s="65">
        <f>IFERROR(VLOOKUP(C5186,Pivot!A:C,3,0),0)</f>
        <v>0</v>
      </c>
    </row>
    <row r="5187" spans="1:6" x14ac:dyDescent="0.25">
      <c r="A5187" s="68" t="s">
        <v>103</v>
      </c>
      <c r="B5187" s="69">
        <v>491202561</v>
      </c>
      <c r="C5187" s="68">
        <v>887961458954</v>
      </c>
      <c r="D5187" s="69" t="s">
        <v>3774</v>
      </c>
      <c r="E5187" s="65">
        <f>IFERROR(VLOOKUP(C5187,Pivot!A:B,2,0),0)</f>
        <v>0</v>
      </c>
      <c r="F5187" s="65">
        <f>IFERROR(VLOOKUP(C5187,Pivot!A:C,3,0),0)</f>
        <v>0</v>
      </c>
    </row>
    <row r="5188" spans="1:6" x14ac:dyDescent="0.25">
      <c r="A5188" s="68" t="s">
        <v>103</v>
      </c>
      <c r="B5188" s="69">
        <v>491202561</v>
      </c>
      <c r="C5188" s="68">
        <v>887961458978</v>
      </c>
      <c r="D5188" s="69" t="s">
        <v>3774</v>
      </c>
      <c r="E5188" s="65">
        <f>IFERROR(VLOOKUP(C5188,Pivot!A:B,2,0),0)</f>
        <v>0</v>
      </c>
      <c r="F5188" s="65">
        <f>IFERROR(VLOOKUP(C5188,Pivot!A:C,3,0),0)</f>
        <v>0</v>
      </c>
    </row>
    <row r="5189" spans="1:6" x14ac:dyDescent="0.25">
      <c r="A5189" s="68" t="s">
        <v>103</v>
      </c>
      <c r="B5189" s="69">
        <v>491202572</v>
      </c>
      <c r="C5189" s="68">
        <v>887961062915</v>
      </c>
      <c r="D5189" s="69" t="s">
        <v>3775</v>
      </c>
      <c r="E5189" s="65">
        <f>IFERROR(VLOOKUP(C5189,Pivot!A:B,2,0),0)</f>
        <v>0</v>
      </c>
      <c r="F5189" s="65">
        <f>IFERROR(VLOOKUP(C5189,Pivot!A:C,3,0),0)</f>
        <v>0</v>
      </c>
    </row>
    <row r="5190" spans="1:6" x14ac:dyDescent="0.25">
      <c r="A5190" s="68" t="s">
        <v>103</v>
      </c>
      <c r="B5190" s="69">
        <v>491202572</v>
      </c>
      <c r="C5190" s="68">
        <v>887961062922</v>
      </c>
      <c r="D5190" s="69" t="s">
        <v>3775</v>
      </c>
      <c r="E5190" s="65">
        <f>IFERROR(VLOOKUP(C5190,Pivot!A:B,2,0),0)</f>
        <v>0</v>
      </c>
      <c r="F5190" s="65">
        <f>IFERROR(VLOOKUP(C5190,Pivot!A:C,3,0),0)</f>
        <v>0</v>
      </c>
    </row>
    <row r="5191" spans="1:6" x14ac:dyDescent="0.25">
      <c r="A5191" s="68" t="s">
        <v>103</v>
      </c>
      <c r="B5191" s="69">
        <v>491202572</v>
      </c>
      <c r="C5191" s="68">
        <v>887961062939</v>
      </c>
      <c r="D5191" s="69" t="s">
        <v>3775</v>
      </c>
      <c r="E5191" s="65">
        <f>IFERROR(VLOOKUP(C5191,Pivot!A:B,2,0),0)</f>
        <v>0</v>
      </c>
      <c r="F5191" s="65">
        <f>IFERROR(VLOOKUP(C5191,Pivot!A:C,3,0),0)</f>
        <v>0</v>
      </c>
    </row>
    <row r="5192" spans="1:6" x14ac:dyDescent="0.25">
      <c r="A5192" s="68" t="s">
        <v>103</v>
      </c>
      <c r="B5192" s="69">
        <v>491202572</v>
      </c>
      <c r="C5192" s="68">
        <v>887961072365</v>
      </c>
      <c r="D5192" s="69" t="s">
        <v>3775</v>
      </c>
      <c r="E5192" s="65">
        <f>IFERROR(VLOOKUP(C5192,Pivot!A:B,2,0),0)</f>
        <v>0</v>
      </c>
      <c r="F5192" s="65">
        <f>IFERROR(VLOOKUP(C5192,Pivot!A:C,3,0),0)</f>
        <v>0</v>
      </c>
    </row>
    <row r="5193" spans="1:6" x14ac:dyDescent="0.25">
      <c r="A5193" s="68" t="s">
        <v>103</v>
      </c>
      <c r="B5193" s="69">
        <v>491202572</v>
      </c>
      <c r="C5193" s="68">
        <v>887961457346</v>
      </c>
      <c r="D5193" s="69" t="s">
        <v>3775</v>
      </c>
      <c r="E5193" s="65">
        <f>IFERROR(VLOOKUP(C5193,Pivot!A:B,2,0),0)</f>
        <v>0</v>
      </c>
      <c r="F5193" s="65">
        <f>IFERROR(VLOOKUP(C5193,Pivot!A:C,3,0),0)</f>
        <v>0</v>
      </c>
    </row>
    <row r="5194" spans="1:6" x14ac:dyDescent="0.25">
      <c r="A5194" s="68" t="s">
        <v>103</v>
      </c>
      <c r="B5194" s="69">
        <v>491202572</v>
      </c>
      <c r="C5194" s="68">
        <v>887961457353</v>
      </c>
      <c r="D5194" s="69" t="s">
        <v>3775</v>
      </c>
      <c r="E5194" s="65">
        <f>IFERROR(VLOOKUP(C5194,Pivot!A:B,2,0),0)</f>
        <v>0</v>
      </c>
      <c r="F5194" s="65">
        <f>IFERROR(VLOOKUP(C5194,Pivot!A:C,3,0),0)</f>
        <v>0</v>
      </c>
    </row>
    <row r="5195" spans="1:6" x14ac:dyDescent="0.25">
      <c r="A5195" s="68" t="s">
        <v>103</v>
      </c>
      <c r="B5195" s="69">
        <v>491202572</v>
      </c>
      <c r="C5195" s="68">
        <v>887961457360</v>
      </c>
      <c r="D5195" s="69" t="s">
        <v>3775</v>
      </c>
      <c r="E5195" s="65">
        <f>IFERROR(VLOOKUP(C5195,Pivot!A:B,2,0),0)</f>
        <v>0</v>
      </c>
      <c r="F5195" s="65">
        <f>IFERROR(VLOOKUP(C5195,Pivot!A:C,3,0),0)</f>
        <v>0</v>
      </c>
    </row>
    <row r="5196" spans="1:6" x14ac:dyDescent="0.25">
      <c r="A5196" s="68" t="s">
        <v>103</v>
      </c>
      <c r="B5196" s="69">
        <v>491202572</v>
      </c>
      <c r="C5196" s="68">
        <v>887961531718</v>
      </c>
      <c r="D5196" s="69" t="s">
        <v>3775</v>
      </c>
      <c r="E5196" s="65">
        <f>IFERROR(VLOOKUP(C5196,Pivot!A:B,2,0),0)</f>
        <v>0</v>
      </c>
      <c r="F5196" s="65">
        <f>IFERROR(VLOOKUP(C5196,Pivot!A:C,3,0),0)</f>
        <v>0</v>
      </c>
    </row>
    <row r="5197" spans="1:6" x14ac:dyDescent="0.25">
      <c r="A5197" s="68" t="s">
        <v>103</v>
      </c>
      <c r="B5197" s="69">
        <v>491202589</v>
      </c>
      <c r="C5197" s="68">
        <v>887961041385</v>
      </c>
      <c r="D5197" s="69" t="s">
        <v>3776</v>
      </c>
      <c r="E5197" s="65">
        <f>IFERROR(VLOOKUP(C5197,Pivot!A:B,2,0),0)</f>
        <v>0</v>
      </c>
      <c r="F5197" s="65">
        <f>IFERROR(VLOOKUP(C5197,Pivot!A:C,3,0),0)</f>
        <v>0</v>
      </c>
    </row>
    <row r="5198" spans="1:6" x14ac:dyDescent="0.25">
      <c r="A5198" s="68" t="s">
        <v>103</v>
      </c>
      <c r="B5198" s="69">
        <v>491202596</v>
      </c>
      <c r="C5198" s="68">
        <v>746775340339</v>
      </c>
      <c r="D5198" s="69" t="s">
        <v>3777</v>
      </c>
      <c r="E5198" s="65">
        <f>IFERROR(VLOOKUP(C5198,Pivot!A:B,2,0),0)</f>
        <v>0</v>
      </c>
      <c r="F5198" s="65">
        <f>IFERROR(VLOOKUP(C5198,Pivot!A:C,3,0),0)</f>
        <v>0</v>
      </c>
    </row>
    <row r="5199" spans="1:6" x14ac:dyDescent="0.25">
      <c r="A5199" s="68" t="s">
        <v>103</v>
      </c>
      <c r="B5199" s="69">
        <v>491202597</v>
      </c>
      <c r="C5199" s="68">
        <v>887961080360</v>
      </c>
      <c r="D5199" s="69" t="s">
        <v>3778</v>
      </c>
      <c r="E5199" s="65">
        <f>IFERROR(VLOOKUP(C5199,Pivot!A:B,2,0),0)</f>
        <v>0</v>
      </c>
      <c r="F5199" s="65">
        <f>IFERROR(VLOOKUP(C5199,Pivot!A:C,3,0),0)</f>
        <v>0</v>
      </c>
    </row>
    <row r="5200" spans="1:6" x14ac:dyDescent="0.25">
      <c r="A5200" s="68" t="s">
        <v>103</v>
      </c>
      <c r="B5200" s="69">
        <v>491202597</v>
      </c>
      <c r="C5200" s="68">
        <v>887961080377</v>
      </c>
      <c r="D5200" s="69" t="s">
        <v>3778</v>
      </c>
      <c r="E5200" s="65">
        <f>IFERROR(VLOOKUP(C5200,Pivot!A:B,2,0),0)</f>
        <v>0</v>
      </c>
      <c r="F5200" s="65">
        <f>IFERROR(VLOOKUP(C5200,Pivot!A:C,3,0),0)</f>
        <v>0</v>
      </c>
    </row>
    <row r="5201" spans="1:6" x14ac:dyDescent="0.25">
      <c r="A5201" s="68" t="s">
        <v>103</v>
      </c>
      <c r="B5201" s="69">
        <v>491202597</v>
      </c>
      <c r="C5201" s="68">
        <v>887961080384</v>
      </c>
      <c r="D5201" s="69" t="s">
        <v>3778</v>
      </c>
      <c r="E5201" s="65">
        <f>IFERROR(VLOOKUP(C5201,Pivot!A:B,2,0),0)</f>
        <v>0</v>
      </c>
      <c r="F5201" s="65">
        <f>IFERROR(VLOOKUP(C5201,Pivot!A:C,3,0),0)</f>
        <v>0</v>
      </c>
    </row>
    <row r="5202" spans="1:6" x14ac:dyDescent="0.25">
      <c r="A5202" s="68" t="s">
        <v>103</v>
      </c>
      <c r="B5202" s="69">
        <v>491202598</v>
      </c>
      <c r="C5202" s="68">
        <v>887961085051</v>
      </c>
      <c r="D5202" s="69" t="s">
        <v>3779</v>
      </c>
      <c r="E5202" s="65">
        <f>IFERROR(VLOOKUP(C5202,Pivot!A:B,2,0),0)</f>
        <v>0</v>
      </c>
      <c r="F5202" s="65">
        <f>IFERROR(VLOOKUP(C5202,Pivot!A:C,3,0),0)</f>
        <v>0</v>
      </c>
    </row>
    <row r="5203" spans="1:6" x14ac:dyDescent="0.25">
      <c r="A5203" s="68" t="s">
        <v>103</v>
      </c>
      <c r="B5203" s="69">
        <v>491202598</v>
      </c>
      <c r="C5203" s="68">
        <v>887961085747</v>
      </c>
      <c r="D5203" s="69" t="s">
        <v>3779</v>
      </c>
      <c r="E5203" s="65">
        <f>IFERROR(VLOOKUP(C5203,Pivot!A:B,2,0),0)</f>
        <v>0</v>
      </c>
      <c r="F5203" s="65">
        <f>IFERROR(VLOOKUP(C5203,Pivot!A:C,3,0),0)</f>
        <v>0</v>
      </c>
    </row>
    <row r="5204" spans="1:6" x14ac:dyDescent="0.25">
      <c r="A5204" s="68" t="s">
        <v>103</v>
      </c>
      <c r="B5204" s="69">
        <v>491202598</v>
      </c>
      <c r="C5204" s="68">
        <v>887961085761</v>
      </c>
      <c r="D5204" s="69" t="s">
        <v>3779</v>
      </c>
      <c r="E5204" s="65">
        <f>IFERROR(VLOOKUP(C5204,Pivot!A:B,2,0),0)</f>
        <v>0</v>
      </c>
      <c r="F5204" s="65">
        <f>IFERROR(VLOOKUP(C5204,Pivot!A:C,3,0),0)</f>
        <v>0</v>
      </c>
    </row>
    <row r="5205" spans="1:6" x14ac:dyDescent="0.25">
      <c r="A5205" s="68" t="s">
        <v>103</v>
      </c>
      <c r="B5205" s="69">
        <v>491202600</v>
      </c>
      <c r="C5205" s="68">
        <v>887961084467</v>
      </c>
      <c r="D5205" s="69" t="s">
        <v>3780</v>
      </c>
      <c r="E5205" s="65">
        <f>IFERROR(VLOOKUP(C5205,Pivot!A:B,2,0),0)</f>
        <v>0</v>
      </c>
      <c r="F5205" s="65">
        <f>IFERROR(VLOOKUP(C5205,Pivot!A:C,3,0),0)</f>
        <v>0</v>
      </c>
    </row>
    <row r="5206" spans="1:6" x14ac:dyDescent="0.25">
      <c r="A5206" s="68" t="s">
        <v>103</v>
      </c>
      <c r="B5206" s="69">
        <v>491202601</v>
      </c>
      <c r="C5206" s="68">
        <v>887961062557</v>
      </c>
      <c r="D5206" s="69" t="s">
        <v>3781</v>
      </c>
      <c r="E5206" s="65">
        <f>IFERROR(VLOOKUP(C5206,Pivot!A:B,2,0),0)</f>
        <v>0</v>
      </c>
      <c r="F5206" s="65">
        <f>IFERROR(VLOOKUP(C5206,Pivot!A:C,3,0),0)</f>
        <v>0</v>
      </c>
    </row>
    <row r="5207" spans="1:6" x14ac:dyDescent="0.25">
      <c r="A5207" s="68" t="s">
        <v>103</v>
      </c>
      <c r="B5207" s="69">
        <v>491202803</v>
      </c>
      <c r="C5207" s="68">
        <v>887961037500</v>
      </c>
      <c r="D5207" s="69" t="s">
        <v>3782</v>
      </c>
      <c r="E5207" s="65">
        <f>IFERROR(VLOOKUP(C5207,Pivot!A:B,2,0),0)</f>
        <v>0</v>
      </c>
      <c r="F5207" s="65">
        <f>IFERROR(VLOOKUP(C5207,Pivot!A:C,3,0),0)</f>
        <v>0</v>
      </c>
    </row>
    <row r="5208" spans="1:6" x14ac:dyDescent="0.25">
      <c r="A5208" s="68" t="s">
        <v>103</v>
      </c>
      <c r="B5208" s="69">
        <v>491202807</v>
      </c>
      <c r="C5208" s="68">
        <v>887961049602</v>
      </c>
      <c r="D5208" s="69" t="s">
        <v>3783</v>
      </c>
      <c r="E5208" s="65">
        <f>IFERROR(VLOOKUP(C5208,Pivot!A:B,2,0),0)</f>
        <v>0</v>
      </c>
      <c r="F5208" s="65">
        <f>IFERROR(VLOOKUP(C5208,Pivot!A:C,3,0),0)</f>
        <v>0</v>
      </c>
    </row>
    <row r="5209" spans="1:6" x14ac:dyDescent="0.25">
      <c r="A5209" s="68" t="s">
        <v>103</v>
      </c>
      <c r="B5209" s="69">
        <v>491202810</v>
      </c>
      <c r="C5209" s="68">
        <v>887961037395</v>
      </c>
      <c r="D5209" s="69" t="s">
        <v>3784</v>
      </c>
      <c r="E5209" s="65">
        <f>IFERROR(VLOOKUP(C5209,Pivot!A:B,2,0),0)</f>
        <v>0</v>
      </c>
      <c r="F5209" s="65">
        <f>IFERROR(VLOOKUP(C5209,Pivot!A:C,3,0),0)</f>
        <v>0</v>
      </c>
    </row>
    <row r="5210" spans="1:6" x14ac:dyDescent="0.25">
      <c r="A5210" s="68" t="s">
        <v>103</v>
      </c>
      <c r="B5210" s="69">
        <v>491202814</v>
      </c>
      <c r="C5210" s="68">
        <v>887961046670</v>
      </c>
      <c r="D5210" s="69" t="s">
        <v>3785</v>
      </c>
      <c r="E5210" s="65">
        <f>IFERROR(VLOOKUP(C5210,Pivot!A:B,2,0),0)</f>
        <v>0</v>
      </c>
      <c r="F5210" s="65">
        <f>IFERROR(VLOOKUP(C5210,Pivot!A:C,3,0),0)</f>
        <v>0</v>
      </c>
    </row>
    <row r="5211" spans="1:6" x14ac:dyDescent="0.25">
      <c r="A5211" s="68" t="s">
        <v>103</v>
      </c>
      <c r="B5211" s="69">
        <v>491202815</v>
      </c>
      <c r="C5211" s="68">
        <v>887961049220</v>
      </c>
      <c r="D5211" s="69" t="s">
        <v>3786</v>
      </c>
      <c r="E5211" s="65">
        <f>IFERROR(VLOOKUP(C5211,Pivot!A:B,2,0),0)</f>
        <v>0</v>
      </c>
      <c r="F5211" s="65">
        <f>IFERROR(VLOOKUP(C5211,Pivot!A:C,3,0),0)</f>
        <v>0</v>
      </c>
    </row>
    <row r="5212" spans="1:6" x14ac:dyDescent="0.25">
      <c r="A5212" s="68" t="s">
        <v>103</v>
      </c>
      <c r="B5212" s="69">
        <v>491202817</v>
      </c>
      <c r="C5212" s="68">
        <v>746775237974</v>
      </c>
      <c r="D5212" s="69" t="s">
        <v>3787</v>
      </c>
      <c r="E5212" s="65">
        <f>IFERROR(VLOOKUP(C5212,Pivot!A:B,2,0),0)</f>
        <v>0</v>
      </c>
      <c r="F5212" s="65">
        <f>IFERROR(VLOOKUP(C5212,Pivot!A:C,3,0),0)</f>
        <v>0</v>
      </c>
    </row>
    <row r="5213" spans="1:6" x14ac:dyDescent="0.25">
      <c r="A5213" s="68" t="s">
        <v>103</v>
      </c>
      <c r="B5213" s="69">
        <v>491202819</v>
      </c>
      <c r="C5213" s="68">
        <v>491202819</v>
      </c>
      <c r="D5213" s="69" t="s">
        <v>3788</v>
      </c>
      <c r="E5213" s="65">
        <f>IFERROR(VLOOKUP(C5213,Pivot!A:B,2,0),0)</f>
        <v>0</v>
      </c>
      <c r="F5213" s="65">
        <f>IFERROR(VLOOKUP(C5213,Pivot!A:C,3,0),0)</f>
        <v>0</v>
      </c>
    </row>
    <row r="5214" spans="1:6" x14ac:dyDescent="0.25">
      <c r="A5214" s="68" t="s">
        <v>103</v>
      </c>
      <c r="B5214" s="69">
        <v>491202819</v>
      </c>
      <c r="C5214" s="68">
        <v>887961040593</v>
      </c>
      <c r="D5214" s="69" t="s">
        <v>3788</v>
      </c>
      <c r="E5214" s="65">
        <f>IFERROR(VLOOKUP(C5214,Pivot!A:B,2,0),0)</f>
        <v>0</v>
      </c>
      <c r="F5214" s="65">
        <f>IFERROR(VLOOKUP(C5214,Pivot!A:C,3,0),0)</f>
        <v>0</v>
      </c>
    </row>
    <row r="5215" spans="1:6" x14ac:dyDescent="0.25">
      <c r="A5215" s="68" t="s">
        <v>103</v>
      </c>
      <c r="B5215" s="69">
        <v>491202819</v>
      </c>
      <c r="C5215" s="68">
        <v>887961076936</v>
      </c>
      <c r="D5215" s="69" t="s">
        <v>3788</v>
      </c>
      <c r="E5215" s="65">
        <f>IFERROR(VLOOKUP(C5215,Pivot!A:B,2,0),0)</f>
        <v>0</v>
      </c>
      <c r="F5215" s="65">
        <f>IFERROR(VLOOKUP(C5215,Pivot!A:C,3,0),0)</f>
        <v>0</v>
      </c>
    </row>
    <row r="5216" spans="1:6" x14ac:dyDescent="0.25">
      <c r="A5216" s="68" t="s">
        <v>103</v>
      </c>
      <c r="B5216" s="69">
        <v>491202819</v>
      </c>
      <c r="C5216" s="68">
        <v>887961077001</v>
      </c>
      <c r="D5216" s="69" t="s">
        <v>3788</v>
      </c>
      <c r="E5216" s="65">
        <f>IFERROR(VLOOKUP(C5216,Pivot!A:B,2,0),0)</f>
        <v>0</v>
      </c>
      <c r="F5216" s="65">
        <f>IFERROR(VLOOKUP(C5216,Pivot!A:C,3,0),0)</f>
        <v>0</v>
      </c>
    </row>
    <row r="5217" spans="1:6" x14ac:dyDescent="0.25">
      <c r="A5217" s="68" t="s">
        <v>103</v>
      </c>
      <c r="B5217" s="69">
        <v>491202819</v>
      </c>
      <c r="C5217" s="68">
        <v>887961077018</v>
      </c>
      <c r="D5217" s="69" t="s">
        <v>3788</v>
      </c>
      <c r="E5217" s="65">
        <f>IFERROR(VLOOKUP(C5217,Pivot!A:B,2,0),0)</f>
        <v>0</v>
      </c>
      <c r="F5217" s="65">
        <f>IFERROR(VLOOKUP(C5217,Pivot!A:C,3,0),0)</f>
        <v>0</v>
      </c>
    </row>
    <row r="5218" spans="1:6" x14ac:dyDescent="0.25">
      <c r="A5218" s="68" t="s">
        <v>103</v>
      </c>
      <c r="B5218" s="69">
        <v>491202838</v>
      </c>
      <c r="C5218" s="68">
        <v>8901736083317</v>
      </c>
      <c r="D5218" s="69" t="s">
        <v>3789</v>
      </c>
      <c r="E5218" s="65">
        <f>IFERROR(VLOOKUP(C5218,Pivot!A:B,2,0),0)</f>
        <v>0</v>
      </c>
      <c r="F5218" s="65">
        <f>IFERROR(VLOOKUP(C5218,Pivot!A:C,3,0),0)</f>
        <v>0</v>
      </c>
    </row>
    <row r="5219" spans="1:6" x14ac:dyDescent="0.25">
      <c r="A5219" s="68" t="s">
        <v>103</v>
      </c>
      <c r="B5219" s="69">
        <v>491202887</v>
      </c>
      <c r="C5219" s="68">
        <v>4893993260034</v>
      </c>
      <c r="D5219" s="69" t="s">
        <v>3790</v>
      </c>
      <c r="E5219" s="65">
        <f>IFERROR(VLOOKUP(C5219,Pivot!A:B,2,0),0)</f>
        <v>0</v>
      </c>
      <c r="F5219" s="65">
        <f>IFERROR(VLOOKUP(C5219,Pivot!A:C,3,0),0)</f>
        <v>0</v>
      </c>
    </row>
    <row r="5220" spans="1:6" x14ac:dyDescent="0.25">
      <c r="A5220" s="68" t="s">
        <v>103</v>
      </c>
      <c r="B5220" s="69">
        <v>491202890</v>
      </c>
      <c r="C5220" s="68">
        <v>4893993260072</v>
      </c>
      <c r="D5220" s="69" t="s">
        <v>3791</v>
      </c>
      <c r="E5220" s="65">
        <f>IFERROR(VLOOKUP(C5220,Pivot!A:B,2,0),0)</f>
        <v>0</v>
      </c>
      <c r="F5220" s="65">
        <f>IFERROR(VLOOKUP(C5220,Pivot!A:C,3,0),0)</f>
        <v>0</v>
      </c>
    </row>
    <row r="5221" spans="1:6" x14ac:dyDescent="0.25">
      <c r="A5221" s="68" t="s">
        <v>103</v>
      </c>
      <c r="B5221" s="69">
        <v>491202896</v>
      </c>
      <c r="C5221" s="68">
        <v>4893993360000</v>
      </c>
      <c r="D5221" s="69" t="s">
        <v>3792</v>
      </c>
      <c r="E5221" s="65">
        <f>IFERROR(VLOOKUP(C5221,Pivot!A:B,2,0),0)</f>
        <v>0</v>
      </c>
      <c r="F5221" s="65">
        <f>IFERROR(VLOOKUP(C5221,Pivot!A:C,3,0),0)</f>
        <v>0</v>
      </c>
    </row>
    <row r="5222" spans="1:6" x14ac:dyDescent="0.25">
      <c r="A5222" s="68" t="s">
        <v>103</v>
      </c>
      <c r="B5222" s="69">
        <v>491202898</v>
      </c>
      <c r="C5222" s="68">
        <v>4893993560004</v>
      </c>
      <c r="D5222" s="69" t="s">
        <v>3793</v>
      </c>
      <c r="E5222" s="65">
        <f>IFERROR(VLOOKUP(C5222,Pivot!A:B,2,0),0)</f>
        <v>0</v>
      </c>
      <c r="F5222" s="65">
        <f>IFERROR(VLOOKUP(C5222,Pivot!A:C,3,0),0)</f>
        <v>0</v>
      </c>
    </row>
    <row r="5223" spans="1:6" x14ac:dyDescent="0.25">
      <c r="A5223" s="68" t="s">
        <v>103</v>
      </c>
      <c r="B5223" s="69">
        <v>491202899</v>
      </c>
      <c r="C5223" s="68">
        <v>27084940763</v>
      </c>
      <c r="D5223" s="69" t="s">
        <v>3794</v>
      </c>
      <c r="E5223" s="65">
        <f>IFERROR(VLOOKUP(C5223,Pivot!A:B,2,0),0)</f>
        <v>0</v>
      </c>
      <c r="F5223" s="65">
        <f>IFERROR(VLOOKUP(C5223,Pivot!A:C,3,0),0)</f>
        <v>0</v>
      </c>
    </row>
    <row r="5224" spans="1:6" x14ac:dyDescent="0.25">
      <c r="A5224" s="68" t="s">
        <v>103</v>
      </c>
      <c r="B5224" s="69">
        <v>491202916</v>
      </c>
      <c r="C5224" s="68">
        <v>834509000601</v>
      </c>
      <c r="D5224" s="69" t="s">
        <v>3795</v>
      </c>
      <c r="E5224" s="65">
        <f>IFERROR(VLOOKUP(C5224,Pivot!A:B,2,0),0)</f>
        <v>0</v>
      </c>
      <c r="F5224" s="65">
        <f>IFERROR(VLOOKUP(C5224,Pivot!A:C,3,0),0)</f>
        <v>0</v>
      </c>
    </row>
    <row r="5225" spans="1:6" x14ac:dyDescent="0.25">
      <c r="A5225" s="68" t="s">
        <v>103</v>
      </c>
      <c r="B5225" s="69">
        <v>491202917</v>
      </c>
      <c r="C5225" s="68">
        <v>834509001059</v>
      </c>
      <c r="D5225" s="69" t="s">
        <v>3796</v>
      </c>
      <c r="E5225" s="65">
        <f>IFERROR(VLOOKUP(C5225,Pivot!A:B,2,0),0)</f>
        <v>0</v>
      </c>
      <c r="F5225" s="65">
        <f>IFERROR(VLOOKUP(C5225,Pivot!A:C,3,0),0)</f>
        <v>0</v>
      </c>
    </row>
    <row r="5226" spans="1:6" x14ac:dyDescent="0.25">
      <c r="A5226" s="68" t="s">
        <v>103</v>
      </c>
      <c r="B5226" s="69">
        <v>491202921</v>
      </c>
      <c r="C5226" s="68">
        <v>834509001295</v>
      </c>
      <c r="D5226" s="69" t="s">
        <v>3797</v>
      </c>
      <c r="E5226" s="65">
        <f>IFERROR(VLOOKUP(C5226,Pivot!A:B,2,0),0)</f>
        <v>0</v>
      </c>
      <c r="F5226" s="65">
        <f>IFERROR(VLOOKUP(C5226,Pivot!A:C,3,0),0)</f>
        <v>0</v>
      </c>
    </row>
    <row r="5227" spans="1:6" x14ac:dyDescent="0.25">
      <c r="A5227" s="68" t="s">
        <v>103</v>
      </c>
      <c r="B5227" s="69">
        <v>491202930</v>
      </c>
      <c r="C5227" s="68">
        <v>5019008866391</v>
      </c>
      <c r="D5227" s="69" t="s">
        <v>3798</v>
      </c>
      <c r="E5227" s="65">
        <f>IFERROR(VLOOKUP(C5227,Pivot!A:B,2,0),0)</f>
        <v>0</v>
      </c>
      <c r="F5227" s="65">
        <f>IFERROR(VLOOKUP(C5227,Pivot!A:C,3,0),0)</f>
        <v>0</v>
      </c>
    </row>
    <row r="5228" spans="1:6" x14ac:dyDescent="0.25">
      <c r="A5228" s="68" t="s">
        <v>103</v>
      </c>
      <c r="B5228" s="69">
        <v>491202939</v>
      </c>
      <c r="C5228" s="68">
        <v>8901383710956</v>
      </c>
      <c r="D5228" s="69" t="s">
        <v>3799</v>
      </c>
      <c r="E5228" s="65">
        <f>IFERROR(VLOOKUP(C5228,Pivot!A:B,2,0),0)</f>
        <v>0</v>
      </c>
      <c r="F5228" s="65">
        <f>IFERROR(VLOOKUP(C5228,Pivot!A:C,3,0),0)</f>
        <v>0</v>
      </c>
    </row>
    <row r="5229" spans="1:6" x14ac:dyDescent="0.25">
      <c r="A5229" s="68" t="s">
        <v>103</v>
      </c>
      <c r="B5229" s="69">
        <v>491202942</v>
      </c>
      <c r="C5229" s="68">
        <v>8901383710970</v>
      </c>
      <c r="D5229" s="69" t="s">
        <v>3800</v>
      </c>
      <c r="E5229" s="65">
        <f>IFERROR(VLOOKUP(C5229,Pivot!A:B,2,0),0)</f>
        <v>0</v>
      </c>
      <c r="F5229" s="65">
        <f>IFERROR(VLOOKUP(C5229,Pivot!A:C,3,0),0)</f>
        <v>0</v>
      </c>
    </row>
    <row r="5230" spans="1:6" x14ac:dyDescent="0.25">
      <c r="A5230" s="68" t="s">
        <v>103</v>
      </c>
      <c r="B5230" s="69">
        <v>491202944</v>
      </c>
      <c r="C5230" s="68">
        <v>5010994843366</v>
      </c>
      <c r="D5230" s="69" t="s">
        <v>3801</v>
      </c>
      <c r="E5230" s="65">
        <f>IFERROR(VLOOKUP(C5230,Pivot!A:B,2,0),0)</f>
        <v>0</v>
      </c>
      <c r="F5230" s="65">
        <f>IFERROR(VLOOKUP(C5230,Pivot!A:C,3,0),0)</f>
        <v>0</v>
      </c>
    </row>
    <row r="5231" spans="1:6" x14ac:dyDescent="0.25">
      <c r="A5231" s="68" t="s">
        <v>103</v>
      </c>
      <c r="B5231" s="69">
        <v>491202944</v>
      </c>
      <c r="C5231" s="68">
        <v>630509270460</v>
      </c>
      <c r="D5231" s="69" t="s">
        <v>3801</v>
      </c>
      <c r="E5231" s="65">
        <f>IFERROR(VLOOKUP(C5231,Pivot!A:B,2,0),0)</f>
        <v>0</v>
      </c>
      <c r="F5231" s="65">
        <f>IFERROR(VLOOKUP(C5231,Pivot!A:C,3,0),0)</f>
        <v>0</v>
      </c>
    </row>
    <row r="5232" spans="1:6" x14ac:dyDescent="0.25">
      <c r="A5232" s="68" t="s">
        <v>103</v>
      </c>
      <c r="B5232" s="69">
        <v>491202944</v>
      </c>
      <c r="C5232" s="68">
        <v>8901383711700</v>
      </c>
      <c r="D5232" s="69" t="s">
        <v>3801</v>
      </c>
      <c r="E5232" s="65">
        <f>IFERROR(VLOOKUP(C5232,Pivot!A:B,2,0),0)</f>
        <v>0</v>
      </c>
      <c r="F5232" s="65">
        <f>IFERROR(VLOOKUP(C5232,Pivot!A:C,3,0),0)</f>
        <v>0</v>
      </c>
    </row>
    <row r="5233" spans="1:6" x14ac:dyDescent="0.25">
      <c r="A5233" s="68" t="s">
        <v>103</v>
      </c>
      <c r="B5233" s="69">
        <v>491202946</v>
      </c>
      <c r="C5233" s="68">
        <v>5011666722026</v>
      </c>
      <c r="D5233" s="69" t="s">
        <v>3802</v>
      </c>
      <c r="E5233" s="65">
        <f>IFERROR(VLOOKUP(C5233,Pivot!A:B,2,0),0)</f>
        <v>0</v>
      </c>
      <c r="F5233" s="65">
        <f>IFERROR(VLOOKUP(C5233,Pivot!A:C,3,0),0)</f>
        <v>0</v>
      </c>
    </row>
    <row r="5234" spans="1:6" x14ac:dyDescent="0.25">
      <c r="A5234" s="68" t="s">
        <v>103</v>
      </c>
      <c r="B5234" s="69">
        <v>491202948</v>
      </c>
      <c r="C5234" s="68">
        <v>8901383710574</v>
      </c>
      <c r="D5234" s="69" t="s">
        <v>3803</v>
      </c>
      <c r="E5234" s="65">
        <f>IFERROR(VLOOKUP(C5234,Pivot!A:B,2,0),0)</f>
        <v>0</v>
      </c>
      <c r="F5234" s="65">
        <f>IFERROR(VLOOKUP(C5234,Pivot!A:C,3,0),0)</f>
        <v>0</v>
      </c>
    </row>
    <row r="5235" spans="1:6" x14ac:dyDescent="0.25">
      <c r="A5235" s="68" t="s">
        <v>103</v>
      </c>
      <c r="B5235" s="69">
        <v>491202949</v>
      </c>
      <c r="C5235" s="68">
        <v>8901383711656</v>
      </c>
      <c r="D5235" s="69" t="s">
        <v>3804</v>
      </c>
      <c r="E5235" s="65">
        <f>IFERROR(VLOOKUP(C5235,Pivot!A:B,2,0),0)</f>
        <v>0</v>
      </c>
      <c r="F5235" s="65">
        <f>IFERROR(VLOOKUP(C5235,Pivot!A:C,3,0),0)</f>
        <v>0</v>
      </c>
    </row>
    <row r="5236" spans="1:6" x14ac:dyDescent="0.25">
      <c r="A5236" s="68" t="s">
        <v>103</v>
      </c>
      <c r="B5236" s="69">
        <v>491202953</v>
      </c>
      <c r="C5236" s="68">
        <v>8901383711670</v>
      </c>
      <c r="D5236" s="69" t="s">
        <v>3805</v>
      </c>
      <c r="E5236" s="65">
        <f>IFERROR(VLOOKUP(C5236,Pivot!A:B,2,0),0)</f>
        <v>0</v>
      </c>
      <c r="F5236" s="65">
        <f>IFERROR(VLOOKUP(C5236,Pivot!A:C,3,0),0)</f>
        <v>0</v>
      </c>
    </row>
    <row r="5237" spans="1:6" x14ac:dyDescent="0.25">
      <c r="A5237" s="68" t="s">
        <v>103</v>
      </c>
      <c r="B5237" s="69">
        <v>491202964</v>
      </c>
      <c r="C5237" s="68">
        <v>491202964</v>
      </c>
      <c r="D5237" s="69" t="s">
        <v>3806</v>
      </c>
      <c r="E5237" s="65">
        <f>IFERROR(VLOOKUP(C5237,Pivot!A:B,2,0),0)</f>
        <v>0</v>
      </c>
      <c r="F5237" s="65">
        <f>IFERROR(VLOOKUP(C5237,Pivot!A:C,3,0),0)</f>
        <v>0</v>
      </c>
    </row>
    <row r="5238" spans="1:6" x14ac:dyDescent="0.25">
      <c r="A5238" s="68" t="s">
        <v>103</v>
      </c>
      <c r="B5238" s="69">
        <v>491202964</v>
      </c>
      <c r="C5238" s="68">
        <v>8901383712073</v>
      </c>
      <c r="D5238" s="69" t="s">
        <v>3806</v>
      </c>
      <c r="E5238" s="65">
        <f>IFERROR(VLOOKUP(C5238,Pivot!A:B,2,0),0)</f>
        <v>0</v>
      </c>
      <c r="F5238" s="65">
        <f>IFERROR(VLOOKUP(C5238,Pivot!A:C,3,0),0)</f>
        <v>0</v>
      </c>
    </row>
    <row r="5239" spans="1:6" x14ac:dyDescent="0.25">
      <c r="A5239" s="68" t="s">
        <v>103</v>
      </c>
      <c r="B5239" s="69">
        <v>491202965</v>
      </c>
      <c r="C5239" s="68">
        <v>8901383711809</v>
      </c>
      <c r="D5239" s="69" t="s">
        <v>3807</v>
      </c>
      <c r="E5239" s="65">
        <f>IFERROR(VLOOKUP(C5239,Pivot!A:B,2,0),0)</f>
        <v>0</v>
      </c>
      <c r="F5239" s="65">
        <f>IFERROR(VLOOKUP(C5239,Pivot!A:C,3,0),0)</f>
        <v>0</v>
      </c>
    </row>
    <row r="5240" spans="1:6" x14ac:dyDescent="0.25">
      <c r="A5240" s="68" t="s">
        <v>103</v>
      </c>
      <c r="B5240" s="69">
        <v>491202965</v>
      </c>
      <c r="C5240" s="68">
        <v>8901383714480</v>
      </c>
      <c r="D5240" s="69" t="s">
        <v>3807</v>
      </c>
      <c r="E5240" s="65">
        <f>IFERROR(VLOOKUP(C5240,Pivot!A:B,2,0),0)</f>
        <v>0</v>
      </c>
      <c r="F5240" s="65">
        <f>IFERROR(VLOOKUP(C5240,Pivot!A:C,3,0),0)</f>
        <v>0</v>
      </c>
    </row>
    <row r="5241" spans="1:6" x14ac:dyDescent="0.25">
      <c r="A5241" s="68" t="s">
        <v>103</v>
      </c>
      <c r="B5241" s="69">
        <v>491202965</v>
      </c>
      <c r="C5241" s="68">
        <v>8901383716132</v>
      </c>
      <c r="D5241" s="69" t="s">
        <v>3807</v>
      </c>
      <c r="E5241" s="65">
        <f>IFERROR(VLOOKUP(C5241,Pivot!A:B,2,0),0)</f>
        <v>0</v>
      </c>
      <c r="F5241" s="65">
        <f>IFERROR(VLOOKUP(C5241,Pivot!A:C,3,0),0)</f>
        <v>0</v>
      </c>
    </row>
    <row r="5242" spans="1:6" x14ac:dyDescent="0.25">
      <c r="A5242" s="68" t="s">
        <v>103</v>
      </c>
      <c r="B5242" s="69">
        <v>491202967</v>
      </c>
      <c r="C5242" s="68">
        <v>653569919964</v>
      </c>
      <c r="D5242" s="69" t="s">
        <v>3808</v>
      </c>
      <c r="E5242" s="65">
        <f>IFERROR(VLOOKUP(C5242,Pivot!A:B,2,0),0)</f>
        <v>0</v>
      </c>
      <c r="F5242" s="65">
        <f>IFERROR(VLOOKUP(C5242,Pivot!A:C,3,0),0)</f>
        <v>0</v>
      </c>
    </row>
    <row r="5243" spans="1:6" x14ac:dyDescent="0.25">
      <c r="A5243" s="68" t="s">
        <v>103</v>
      </c>
      <c r="B5243" s="69">
        <v>491202969</v>
      </c>
      <c r="C5243" s="68">
        <v>53941185329</v>
      </c>
      <c r="D5243" s="69" t="s">
        <v>3809</v>
      </c>
      <c r="E5243" s="65">
        <f>IFERROR(VLOOKUP(C5243,Pivot!A:B,2,0),0)</f>
        <v>0</v>
      </c>
      <c r="F5243" s="65">
        <f>IFERROR(VLOOKUP(C5243,Pivot!A:C,3,0),0)</f>
        <v>0</v>
      </c>
    </row>
    <row r="5244" spans="1:6" x14ac:dyDescent="0.25">
      <c r="A5244" s="68" t="s">
        <v>103</v>
      </c>
      <c r="B5244" s="69">
        <v>491202969</v>
      </c>
      <c r="C5244" s="68">
        <v>8901383711052</v>
      </c>
      <c r="D5244" s="69" t="s">
        <v>3809</v>
      </c>
      <c r="E5244" s="65">
        <f>IFERROR(VLOOKUP(C5244,Pivot!A:B,2,0),0)</f>
        <v>0</v>
      </c>
      <c r="F5244" s="65">
        <f>IFERROR(VLOOKUP(C5244,Pivot!A:C,3,0),0)</f>
        <v>0</v>
      </c>
    </row>
    <row r="5245" spans="1:6" x14ac:dyDescent="0.25">
      <c r="A5245" s="68" t="s">
        <v>103</v>
      </c>
      <c r="B5245" s="69">
        <v>491202972</v>
      </c>
      <c r="C5245" s="68">
        <v>8901383711083</v>
      </c>
      <c r="D5245" s="69" t="s">
        <v>3810</v>
      </c>
      <c r="E5245" s="65">
        <f>IFERROR(VLOOKUP(C5245,Pivot!A:B,2,0),0)</f>
        <v>0</v>
      </c>
      <c r="F5245" s="65">
        <f>IFERROR(VLOOKUP(C5245,Pivot!A:C,3,0),0)</f>
        <v>0</v>
      </c>
    </row>
    <row r="5246" spans="1:6" x14ac:dyDescent="0.25">
      <c r="A5246" s="68" t="s">
        <v>103</v>
      </c>
      <c r="B5246" s="69">
        <v>491202999</v>
      </c>
      <c r="C5246" s="68">
        <v>6942138921366</v>
      </c>
      <c r="D5246" s="69" t="s">
        <v>3811</v>
      </c>
      <c r="E5246" s="65">
        <f>IFERROR(VLOOKUP(C5246,Pivot!A:B,2,0),0)</f>
        <v>0</v>
      </c>
      <c r="F5246" s="65">
        <f>IFERROR(VLOOKUP(C5246,Pivot!A:C,3,0),0)</f>
        <v>0</v>
      </c>
    </row>
    <row r="5247" spans="1:6" x14ac:dyDescent="0.25">
      <c r="A5247" s="68" t="s">
        <v>103</v>
      </c>
      <c r="B5247" s="69">
        <v>491202999</v>
      </c>
      <c r="C5247" s="68">
        <v>8430373004732</v>
      </c>
      <c r="D5247" s="69" t="s">
        <v>3811</v>
      </c>
      <c r="E5247" s="65">
        <f>IFERROR(VLOOKUP(C5247,Pivot!A:B,2,0),0)</f>
        <v>0</v>
      </c>
      <c r="F5247" s="65">
        <f>IFERROR(VLOOKUP(C5247,Pivot!A:C,3,0),0)</f>
        <v>0</v>
      </c>
    </row>
    <row r="5248" spans="1:6" x14ac:dyDescent="0.25">
      <c r="A5248" s="68" t="s">
        <v>103</v>
      </c>
      <c r="B5248" s="69">
        <v>491203000</v>
      </c>
      <c r="C5248" s="68">
        <v>6942138923223</v>
      </c>
      <c r="D5248" s="69" t="s">
        <v>3812</v>
      </c>
      <c r="E5248" s="65">
        <f>IFERROR(VLOOKUP(C5248,Pivot!A:B,2,0),0)</f>
        <v>0</v>
      </c>
      <c r="F5248" s="65">
        <f>IFERROR(VLOOKUP(C5248,Pivot!A:C,3,0),0)</f>
        <v>0</v>
      </c>
    </row>
    <row r="5249" spans="1:6" x14ac:dyDescent="0.25">
      <c r="A5249" s="68" t="s">
        <v>103</v>
      </c>
      <c r="B5249" s="69">
        <v>491208813</v>
      </c>
      <c r="C5249" s="68">
        <v>8904125467866</v>
      </c>
      <c r="D5249" s="69" t="s">
        <v>3813</v>
      </c>
      <c r="E5249" s="65">
        <f>IFERROR(VLOOKUP(C5249,Pivot!A:B,2,0),0)</f>
        <v>0</v>
      </c>
      <c r="F5249" s="65">
        <f>IFERROR(VLOOKUP(C5249,Pivot!A:C,3,0),0)</f>
        <v>0</v>
      </c>
    </row>
    <row r="5250" spans="1:6" x14ac:dyDescent="0.25">
      <c r="A5250" s="68" t="s">
        <v>103</v>
      </c>
      <c r="B5250" s="69">
        <v>491208813</v>
      </c>
      <c r="C5250" s="68">
        <v>8904125468214</v>
      </c>
      <c r="D5250" s="69" t="s">
        <v>3813</v>
      </c>
      <c r="E5250" s="65">
        <f>IFERROR(VLOOKUP(C5250,Pivot!A:B,2,0),0)</f>
        <v>0</v>
      </c>
      <c r="F5250" s="65">
        <f>IFERROR(VLOOKUP(C5250,Pivot!A:C,3,0),0)</f>
        <v>0</v>
      </c>
    </row>
    <row r="5251" spans="1:6" x14ac:dyDescent="0.25">
      <c r="A5251" s="68" t="s">
        <v>103</v>
      </c>
      <c r="B5251" s="69">
        <v>491208813</v>
      </c>
      <c r="C5251" s="68">
        <v>8904125468665</v>
      </c>
      <c r="D5251" s="69" t="s">
        <v>3813</v>
      </c>
      <c r="E5251" s="65">
        <f>IFERROR(VLOOKUP(C5251,Pivot!A:B,2,0),0)</f>
        <v>0</v>
      </c>
      <c r="F5251" s="65">
        <f>IFERROR(VLOOKUP(C5251,Pivot!A:C,3,0),0)</f>
        <v>0</v>
      </c>
    </row>
    <row r="5252" spans="1:6" x14ac:dyDescent="0.25">
      <c r="A5252" s="68" t="s">
        <v>103</v>
      </c>
      <c r="B5252" s="69">
        <v>491208813</v>
      </c>
      <c r="C5252" s="68">
        <v>8904125469136</v>
      </c>
      <c r="D5252" s="69" t="s">
        <v>3813</v>
      </c>
      <c r="E5252" s="65">
        <f>IFERROR(VLOOKUP(C5252,Pivot!A:B,2,0),0)</f>
        <v>0</v>
      </c>
      <c r="F5252" s="65">
        <f>IFERROR(VLOOKUP(C5252,Pivot!A:C,3,0),0)</f>
        <v>0</v>
      </c>
    </row>
    <row r="5253" spans="1:6" x14ac:dyDescent="0.25">
      <c r="A5253" s="68" t="s">
        <v>103</v>
      </c>
      <c r="B5253" s="69">
        <v>491208813</v>
      </c>
      <c r="C5253" s="68">
        <v>8904125469686</v>
      </c>
      <c r="D5253" s="69" t="s">
        <v>3813</v>
      </c>
      <c r="E5253" s="65">
        <f>IFERROR(VLOOKUP(C5253,Pivot!A:B,2,0),0)</f>
        <v>0</v>
      </c>
      <c r="F5253" s="65">
        <f>IFERROR(VLOOKUP(C5253,Pivot!A:C,3,0),0)</f>
        <v>0</v>
      </c>
    </row>
    <row r="5254" spans="1:6" x14ac:dyDescent="0.25">
      <c r="A5254" s="68" t="s">
        <v>103</v>
      </c>
      <c r="B5254" s="69">
        <v>491208813</v>
      </c>
      <c r="C5254" s="68">
        <v>8904125471245</v>
      </c>
      <c r="D5254" s="69" t="s">
        <v>3813</v>
      </c>
      <c r="E5254" s="65">
        <f>IFERROR(VLOOKUP(C5254,Pivot!A:B,2,0),0)</f>
        <v>0</v>
      </c>
      <c r="F5254" s="65">
        <f>IFERROR(VLOOKUP(C5254,Pivot!A:C,3,0),0)</f>
        <v>0</v>
      </c>
    </row>
    <row r="5255" spans="1:6" x14ac:dyDescent="0.25">
      <c r="A5255" s="68" t="s">
        <v>103</v>
      </c>
      <c r="B5255" s="69">
        <v>491208813</v>
      </c>
      <c r="C5255" s="68">
        <v>8904125471580</v>
      </c>
      <c r="D5255" s="69" t="s">
        <v>3813</v>
      </c>
      <c r="E5255" s="65">
        <f>IFERROR(VLOOKUP(C5255,Pivot!A:B,2,0),0)</f>
        <v>0</v>
      </c>
      <c r="F5255" s="65">
        <f>IFERROR(VLOOKUP(C5255,Pivot!A:C,3,0),0)</f>
        <v>0</v>
      </c>
    </row>
    <row r="5256" spans="1:6" x14ac:dyDescent="0.25">
      <c r="A5256" s="68" t="s">
        <v>103</v>
      </c>
      <c r="B5256" s="69">
        <v>491208813</v>
      </c>
      <c r="C5256" s="68">
        <v>8904125473751</v>
      </c>
      <c r="D5256" s="69" t="s">
        <v>3813</v>
      </c>
      <c r="E5256" s="65">
        <f>IFERROR(VLOOKUP(C5256,Pivot!A:B,2,0),0)</f>
        <v>0</v>
      </c>
      <c r="F5256" s="65">
        <f>IFERROR(VLOOKUP(C5256,Pivot!A:C,3,0),0)</f>
        <v>0</v>
      </c>
    </row>
    <row r="5257" spans="1:6" x14ac:dyDescent="0.25">
      <c r="A5257" s="68" t="s">
        <v>103</v>
      </c>
      <c r="B5257" s="69">
        <v>491208813</v>
      </c>
      <c r="C5257" s="68">
        <v>8904125474307</v>
      </c>
      <c r="D5257" s="69" t="s">
        <v>3813</v>
      </c>
      <c r="E5257" s="65">
        <f>IFERROR(VLOOKUP(C5257,Pivot!A:B,2,0),0)</f>
        <v>0</v>
      </c>
      <c r="F5257" s="65">
        <f>IFERROR(VLOOKUP(C5257,Pivot!A:C,3,0),0)</f>
        <v>0</v>
      </c>
    </row>
    <row r="5258" spans="1:6" x14ac:dyDescent="0.25">
      <c r="A5258" s="68" t="s">
        <v>103</v>
      </c>
      <c r="B5258" s="69">
        <v>491208813</v>
      </c>
      <c r="C5258" s="68">
        <v>8904125474413</v>
      </c>
      <c r="D5258" s="69" t="s">
        <v>3813</v>
      </c>
      <c r="E5258" s="65">
        <f>IFERROR(VLOOKUP(C5258,Pivot!A:B,2,0),0)</f>
        <v>0</v>
      </c>
      <c r="F5258" s="65">
        <f>IFERROR(VLOOKUP(C5258,Pivot!A:C,3,0),0)</f>
        <v>0</v>
      </c>
    </row>
    <row r="5259" spans="1:6" x14ac:dyDescent="0.25">
      <c r="A5259" s="68" t="s">
        <v>103</v>
      </c>
      <c r="B5259" s="69">
        <v>491208813</v>
      </c>
      <c r="C5259" s="68">
        <v>8904125474741</v>
      </c>
      <c r="D5259" s="69" t="s">
        <v>3813</v>
      </c>
      <c r="E5259" s="65">
        <f>IFERROR(VLOOKUP(C5259,Pivot!A:B,2,0),0)</f>
        <v>0</v>
      </c>
      <c r="F5259" s="65">
        <f>IFERROR(VLOOKUP(C5259,Pivot!A:C,3,0),0)</f>
        <v>0</v>
      </c>
    </row>
    <row r="5260" spans="1:6" x14ac:dyDescent="0.25">
      <c r="A5260" s="68" t="s">
        <v>103</v>
      </c>
      <c r="B5260" s="69">
        <v>491208813</v>
      </c>
      <c r="C5260" s="68">
        <v>8904125475137</v>
      </c>
      <c r="D5260" s="69" t="s">
        <v>3813</v>
      </c>
      <c r="E5260" s="65">
        <f>IFERROR(VLOOKUP(C5260,Pivot!A:B,2,0),0)</f>
        <v>0</v>
      </c>
      <c r="F5260" s="65">
        <f>IFERROR(VLOOKUP(C5260,Pivot!A:C,3,0),0)</f>
        <v>0</v>
      </c>
    </row>
    <row r="5261" spans="1:6" x14ac:dyDescent="0.25">
      <c r="A5261" s="68" t="s">
        <v>103</v>
      </c>
      <c r="B5261" s="69">
        <v>491208813</v>
      </c>
      <c r="C5261" s="68">
        <v>8904125475281</v>
      </c>
      <c r="D5261" s="69" t="s">
        <v>3813</v>
      </c>
      <c r="E5261" s="65">
        <f>IFERROR(VLOOKUP(C5261,Pivot!A:B,2,0),0)</f>
        <v>0</v>
      </c>
      <c r="F5261" s="65">
        <f>IFERROR(VLOOKUP(C5261,Pivot!A:C,3,0),0)</f>
        <v>0</v>
      </c>
    </row>
    <row r="5262" spans="1:6" x14ac:dyDescent="0.25">
      <c r="A5262" s="68" t="s">
        <v>103</v>
      </c>
      <c r="B5262" s="69">
        <v>491208813</v>
      </c>
      <c r="C5262" s="68">
        <v>8904125483071</v>
      </c>
      <c r="D5262" s="69" t="s">
        <v>3813</v>
      </c>
      <c r="E5262" s="65">
        <f>IFERROR(VLOOKUP(C5262,Pivot!A:B,2,0),0)</f>
        <v>0</v>
      </c>
      <c r="F5262" s="65">
        <f>IFERROR(VLOOKUP(C5262,Pivot!A:C,3,0),0)</f>
        <v>0</v>
      </c>
    </row>
    <row r="5263" spans="1:6" x14ac:dyDescent="0.25">
      <c r="A5263" s="68" t="s">
        <v>103</v>
      </c>
      <c r="B5263" s="69">
        <v>491208813</v>
      </c>
      <c r="C5263" s="68">
        <v>8904125491250</v>
      </c>
      <c r="D5263" s="69" t="s">
        <v>3813</v>
      </c>
      <c r="E5263" s="65">
        <f>IFERROR(VLOOKUP(C5263,Pivot!A:B,2,0),0)</f>
        <v>0</v>
      </c>
      <c r="F5263" s="65">
        <f>IFERROR(VLOOKUP(C5263,Pivot!A:C,3,0),0)</f>
        <v>0</v>
      </c>
    </row>
    <row r="5264" spans="1:6" x14ac:dyDescent="0.25">
      <c r="A5264" s="68" t="s">
        <v>103</v>
      </c>
      <c r="B5264" s="69">
        <v>491209272</v>
      </c>
      <c r="C5264" s="68">
        <v>6942138915730</v>
      </c>
      <c r="D5264" s="69" t="s">
        <v>3814</v>
      </c>
      <c r="E5264" s="65">
        <f>IFERROR(VLOOKUP(C5264,Pivot!A:B,2,0),0)</f>
        <v>0</v>
      </c>
      <c r="F5264" s="65">
        <f>IFERROR(VLOOKUP(C5264,Pivot!A:C,3,0),0)</f>
        <v>0</v>
      </c>
    </row>
    <row r="5265" spans="1:6" x14ac:dyDescent="0.25">
      <c r="A5265" s="68" t="s">
        <v>103</v>
      </c>
      <c r="B5265" s="69">
        <v>491209307</v>
      </c>
      <c r="C5265" s="68">
        <v>6942138913392</v>
      </c>
      <c r="D5265" s="69" t="s">
        <v>3815</v>
      </c>
      <c r="E5265" s="65">
        <f>IFERROR(VLOOKUP(C5265,Pivot!A:B,2,0),0)</f>
        <v>0</v>
      </c>
      <c r="F5265" s="65">
        <f>IFERROR(VLOOKUP(C5265,Pivot!A:C,3,0),0)</f>
        <v>0</v>
      </c>
    </row>
    <row r="5266" spans="1:6" x14ac:dyDescent="0.25">
      <c r="A5266" s="68" t="s">
        <v>103</v>
      </c>
      <c r="B5266" s="69">
        <v>491209308</v>
      </c>
      <c r="C5266" s="68">
        <v>6942138906158</v>
      </c>
      <c r="D5266" s="69" t="s">
        <v>3816</v>
      </c>
      <c r="E5266" s="65">
        <f>IFERROR(VLOOKUP(C5266,Pivot!A:B,2,0),0)</f>
        <v>0</v>
      </c>
      <c r="F5266" s="65">
        <f>IFERROR(VLOOKUP(C5266,Pivot!A:C,3,0),0)</f>
        <v>0</v>
      </c>
    </row>
    <row r="5267" spans="1:6" x14ac:dyDescent="0.25">
      <c r="A5267" s="68" t="s">
        <v>103</v>
      </c>
      <c r="B5267" s="69">
        <v>491209311</v>
      </c>
      <c r="C5267" s="68">
        <v>6942138903959</v>
      </c>
      <c r="D5267" s="69" t="s">
        <v>3817</v>
      </c>
      <c r="E5267" s="65">
        <f>IFERROR(VLOOKUP(C5267,Pivot!A:B,2,0),0)</f>
        <v>0</v>
      </c>
      <c r="F5267" s="65">
        <f>IFERROR(VLOOKUP(C5267,Pivot!A:C,3,0),0)</f>
        <v>0</v>
      </c>
    </row>
    <row r="5268" spans="1:6" x14ac:dyDescent="0.25">
      <c r="A5268" s="68" t="s">
        <v>103</v>
      </c>
      <c r="B5268" s="69">
        <v>491209313</v>
      </c>
      <c r="C5268" s="68">
        <v>6942138914580</v>
      </c>
      <c r="D5268" s="69" t="s">
        <v>3818</v>
      </c>
      <c r="E5268" s="65">
        <f>IFERROR(VLOOKUP(C5268,Pivot!A:B,2,0),0)</f>
        <v>0</v>
      </c>
      <c r="F5268" s="65">
        <f>IFERROR(VLOOKUP(C5268,Pivot!A:C,3,0),0)</f>
        <v>0</v>
      </c>
    </row>
    <row r="5269" spans="1:6" x14ac:dyDescent="0.25">
      <c r="A5269" s="68" t="s">
        <v>103</v>
      </c>
      <c r="B5269" s="69">
        <v>491209318</v>
      </c>
      <c r="C5269" s="68">
        <v>6942138900361</v>
      </c>
      <c r="D5269" s="69" t="s">
        <v>3819</v>
      </c>
      <c r="E5269" s="65">
        <f>IFERROR(VLOOKUP(C5269,Pivot!A:B,2,0),0)</f>
        <v>0</v>
      </c>
      <c r="F5269" s="65">
        <f>IFERROR(VLOOKUP(C5269,Pivot!A:C,3,0),0)</f>
        <v>0</v>
      </c>
    </row>
    <row r="5270" spans="1:6" x14ac:dyDescent="0.25">
      <c r="A5270" s="68" t="s">
        <v>103</v>
      </c>
      <c r="B5270" s="69">
        <v>491209322</v>
      </c>
      <c r="C5270" s="68">
        <v>6942138913941</v>
      </c>
      <c r="D5270" s="69" t="s">
        <v>3820</v>
      </c>
      <c r="E5270" s="65">
        <f>IFERROR(VLOOKUP(C5270,Pivot!A:B,2,0),0)</f>
        <v>0</v>
      </c>
      <c r="F5270" s="65">
        <f>IFERROR(VLOOKUP(C5270,Pivot!A:C,3,0),0)</f>
        <v>0</v>
      </c>
    </row>
    <row r="5271" spans="1:6" x14ac:dyDescent="0.25">
      <c r="A5271" s="68" t="s">
        <v>103</v>
      </c>
      <c r="B5271" s="69">
        <v>491209336</v>
      </c>
      <c r="C5271" s="68">
        <v>746775178710</v>
      </c>
      <c r="D5271" s="69" t="s">
        <v>3821</v>
      </c>
      <c r="E5271" s="65">
        <f>IFERROR(VLOOKUP(C5271,Pivot!A:B,2,0),0)</f>
        <v>0</v>
      </c>
      <c r="F5271" s="65">
        <f>IFERROR(VLOOKUP(C5271,Pivot!A:C,3,0),0)</f>
        <v>0</v>
      </c>
    </row>
    <row r="5272" spans="1:6" x14ac:dyDescent="0.25">
      <c r="A5272" s="68" t="s">
        <v>103</v>
      </c>
      <c r="B5272" s="69">
        <v>491209336</v>
      </c>
      <c r="C5272" s="68">
        <v>887961039566</v>
      </c>
      <c r="D5272" s="69" t="s">
        <v>3821</v>
      </c>
      <c r="E5272" s="65">
        <f>IFERROR(VLOOKUP(C5272,Pivot!A:B,2,0),0)</f>
        <v>0</v>
      </c>
      <c r="F5272" s="65">
        <f>IFERROR(VLOOKUP(C5272,Pivot!A:C,3,0),0)</f>
        <v>0</v>
      </c>
    </row>
    <row r="5273" spans="1:6" x14ac:dyDescent="0.25">
      <c r="A5273" s="68" t="s">
        <v>103</v>
      </c>
      <c r="B5273" s="69">
        <v>491209345</v>
      </c>
      <c r="C5273" s="68">
        <v>491209345</v>
      </c>
      <c r="D5273" s="69" t="s">
        <v>3822</v>
      </c>
      <c r="E5273" s="65">
        <f>IFERROR(VLOOKUP(C5273,Pivot!A:B,2,0),0)</f>
        <v>0</v>
      </c>
      <c r="F5273" s="65">
        <f>IFERROR(VLOOKUP(C5273,Pivot!A:C,3,0),0)</f>
        <v>0</v>
      </c>
    </row>
    <row r="5274" spans="1:6" x14ac:dyDescent="0.25">
      <c r="A5274" s="68" t="s">
        <v>103</v>
      </c>
      <c r="B5274" s="69">
        <v>491209345</v>
      </c>
      <c r="C5274" s="68">
        <v>887961042825</v>
      </c>
      <c r="D5274" s="69" t="s">
        <v>3822</v>
      </c>
      <c r="E5274" s="65">
        <f>IFERROR(VLOOKUP(C5274,Pivot!A:B,2,0),0)</f>
        <v>0</v>
      </c>
      <c r="F5274" s="65">
        <f>IFERROR(VLOOKUP(C5274,Pivot!A:C,3,0),0)</f>
        <v>0</v>
      </c>
    </row>
    <row r="5275" spans="1:6" x14ac:dyDescent="0.25">
      <c r="A5275" s="68" t="s">
        <v>103</v>
      </c>
      <c r="B5275" s="69">
        <v>491209350</v>
      </c>
      <c r="C5275" s="68">
        <v>491209350</v>
      </c>
      <c r="D5275" s="69" t="s">
        <v>3823</v>
      </c>
      <c r="E5275" s="65">
        <f>IFERROR(VLOOKUP(C5275,Pivot!A:B,2,0),0)</f>
        <v>0</v>
      </c>
      <c r="F5275" s="65">
        <f>IFERROR(VLOOKUP(C5275,Pivot!A:C,3,0),0)</f>
        <v>0</v>
      </c>
    </row>
    <row r="5276" spans="1:6" x14ac:dyDescent="0.25">
      <c r="A5276" s="68" t="s">
        <v>103</v>
      </c>
      <c r="B5276" s="69">
        <v>491209350</v>
      </c>
      <c r="C5276" s="68">
        <v>887961109184</v>
      </c>
      <c r="D5276" s="69" t="s">
        <v>3823</v>
      </c>
      <c r="E5276" s="65">
        <f>IFERROR(VLOOKUP(C5276,Pivot!A:B,2,0),0)</f>
        <v>0</v>
      </c>
      <c r="F5276" s="65">
        <f>IFERROR(VLOOKUP(C5276,Pivot!A:C,3,0),0)</f>
        <v>0</v>
      </c>
    </row>
    <row r="5277" spans="1:6" x14ac:dyDescent="0.25">
      <c r="A5277" s="68" t="s">
        <v>103</v>
      </c>
      <c r="B5277" s="69">
        <v>491209350</v>
      </c>
      <c r="C5277" s="68">
        <v>887961115215</v>
      </c>
      <c r="D5277" s="69" t="s">
        <v>3823</v>
      </c>
      <c r="E5277" s="65">
        <f>IFERROR(VLOOKUP(C5277,Pivot!A:B,2,0),0)</f>
        <v>0</v>
      </c>
      <c r="F5277" s="65">
        <f>IFERROR(VLOOKUP(C5277,Pivot!A:C,3,0),0)</f>
        <v>0</v>
      </c>
    </row>
    <row r="5278" spans="1:6" x14ac:dyDescent="0.25">
      <c r="A5278" s="68" t="s">
        <v>103</v>
      </c>
      <c r="B5278" s="69">
        <v>491209350</v>
      </c>
      <c r="C5278" s="68">
        <v>887961115222</v>
      </c>
      <c r="D5278" s="69" t="s">
        <v>3823</v>
      </c>
      <c r="E5278" s="65">
        <f>IFERROR(VLOOKUP(C5278,Pivot!A:B,2,0),0)</f>
        <v>0</v>
      </c>
      <c r="F5278" s="65">
        <f>IFERROR(VLOOKUP(C5278,Pivot!A:C,3,0),0)</f>
        <v>0</v>
      </c>
    </row>
    <row r="5279" spans="1:6" x14ac:dyDescent="0.25">
      <c r="A5279" s="68" t="s">
        <v>103</v>
      </c>
      <c r="B5279" s="69">
        <v>491209350</v>
      </c>
      <c r="C5279" s="68">
        <v>887961149944</v>
      </c>
      <c r="D5279" s="69" t="s">
        <v>3823</v>
      </c>
      <c r="E5279" s="65">
        <f>IFERROR(VLOOKUP(C5279,Pivot!A:B,2,0),0)</f>
        <v>0</v>
      </c>
      <c r="F5279" s="65">
        <f>IFERROR(VLOOKUP(C5279,Pivot!A:C,3,0),0)</f>
        <v>0</v>
      </c>
    </row>
    <row r="5280" spans="1:6" x14ac:dyDescent="0.25">
      <c r="A5280" s="68" t="s">
        <v>103</v>
      </c>
      <c r="B5280" s="69">
        <v>491209350</v>
      </c>
      <c r="C5280" s="68">
        <v>887961228977</v>
      </c>
      <c r="D5280" s="69" t="s">
        <v>3823</v>
      </c>
      <c r="E5280" s="65">
        <f>IFERROR(VLOOKUP(C5280,Pivot!A:B,2,0),0)</f>
        <v>0</v>
      </c>
      <c r="F5280" s="65">
        <f>IFERROR(VLOOKUP(C5280,Pivot!A:C,3,0),0)</f>
        <v>0</v>
      </c>
    </row>
    <row r="5281" spans="1:6" x14ac:dyDescent="0.25">
      <c r="A5281" s="68" t="s">
        <v>103</v>
      </c>
      <c r="B5281" s="69">
        <v>491209350</v>
      </c>
      <c r="C5281" s="68">
        <v>887961228984</v>
      </c>
      <c r="D5281" s="69" t="s">
        <v>3823</v>
      </c>
      <c r="E5281" s="65">
        <f>IFERROR(VLOOKUP(C5281,Pivot!A:B,2,0),0)</f>
        <v>0</v>
      </c>
      <c r="F5281" s="65">
        <f>IFERROR(VLOOKUP(C5281,Pivot!A:C,3,0),0)</f>
        <v>0</v>
      </c>
    </row>
    <row r="5282" spans="1:6" x14ac:dyDescent="0.25">
      <c r="A5282" s="68" t="s">
        <v>103</v>
      </c>
      <c r="B5282" s="69">
        <v>491209350</v>
      </c>
      <c r="C5282" s="68">
        <v>887961257649</v>
      </c>
      <c r="D5282" s="69" t="s">
        <v>3823</v>
      </c>
      <c r="E5282" s="65">
        <f>IFERROR(VLOOKUP(C5282,Pivot!A:B,2,0),0)</f>
        <v>0</v>
      </c>
      <c r="F5282" s="65">
        <f>IFERROR(VLOOKUP(C5282,Pivot!A:C,3,0),0)</f>
        <v>0</v>
      </c>
    </row>
    <row r="5283" spans="1:6" x14ac:dyDescent="0.25">
      <c r="A5283" s="68" t="s">
        <v>103</v>
      </c>
      <c r="B5283" s="69">
        <v>491209351</v>
      </c>
      <c r="C5283" s="68">
        <v>8906022396119</v>
      </c>
      <c r="D5283" s="69" t="s">
        <v>3824</v>
      </c>
      <c r="E5283" s="65">
        <f>IFERROR(VLOOKUP(C5283,Pivot!A:B,2,0),0)</f>
        <v>0</v>
      </c>
      <c r="F5283" s="65">
        <f>IFERROR(VLOOKUP(C5283,Pivot!A:C,3,0),0)</f>
        <v>0</v>
      </c>
    </row>
    <row r="5284" spans="1:6" x14ac:dyDescent="0.25">
      <c r="A5284" s="68" t="s">
        <v>103</v>
      </c>
      <c r="B5284" s="69">
        <v>491209353</v>
      </c>
      <c r="C5284" s="68">
        <v>8904114980567</v>
      </c>
      <c r="D5284" s="69" t="s">
        <v>3825</v>
      </c>
      <c r="E5284" s="65">
        <f>IFERROR(VLOOKUP(C5284,Pivot!A:B,2,0),0)</f>
        <v>0</v>
      </c>
      <c r="F5284" s="65">
        <f>IFERROR(VLOOKUP(C5284,Pivot!A:C,3,0),0)</f>
        <v>0</v>
      </c>
    </row>
    <row r="5285" spans="1:6" x14ac:dyDescent="0.25">
      <c r="A5285" s="68" t="s">
        <v>103</v>
      </c>
      <c r="B5285" s="69">
        <v>491209354</v>
      </c>
      <c r="C5285" s="68">
        <v>8904114990764</v>
      </c>
      <c r="D5285" s="69" t="s">
        <v>3826</v>
      </c>
      <c r="E5285" s="65">
        <f>IFERROR(VLOOKUP(C5285,Pivot!A:B,2,0),0)</f>
        <v>0</v>
      </c>
      <c r="F5285" s="65">
        <f>IFERROR(VLOOKUP(C5285,Pivot!A:C,3,0),0)</f>
        <v>0</v>
      </c>
    </row>
    <row r="5286" spans="1:6" x14ac:dyDescent="0.25">
      <c r="A5286" s="68" t="s">
        <v>103</v>
      </c>
      <c r="B5286" s="69">
        <v>491209357</v>
      </c>
      <c r="C5286" s="68">
        <v>491209357</v>
      </c>
      <c r="D5286" s="69" t="s">
        <v>3827</v>
      </c>
      <c r="E5286" s="65">
        <f>IFERROR(VLOOKUP(C5286,Pivot!A:B,2,0),0)</f>
        <v>0</v>
      </c>
      <c r="F5286" s="65">
        <f>IFERROR(VLOOKUP(C5286,Pivot!A:C,3,0),0)</f>
        <v>0</v>
      </c>
    </row>
    <row r="5287" spans="1:6" x14ac:dyDescent="0.25">
      <c r="A5287" s="68" t="s">
        <v>103</v>
      </c>
      <c r="B5287" s="69">
        <v>491209357</v>
      </c>
      <c r="C5287" s="68">
        <v>8904114980604</v>
      </c>
      <c r="D5287" s="69" t="s">
        <v>3827</v>
      </c>
      <c r="E5287" s="65">
        <f>IFERROR(VLOOKUP(C5287,Pivot!A:B,2,0),0)</f>
        <v>0</v>
      </c>
      <c r="F5287" s="65">
        <f>IFERROR(VLOOKUP(C5287,Pivot!A:C,3,0),0)</f>
        <v>0</v>
      </c>
    </row>
    <row r="5288" spans="1:6" x14ac:dyDescent="0.25">
      <c r="A5288" s="68" t="s">
        <v>103</v>
      </c>
      <c r="B5288" s="69">
        <v>491209358</v>
      </c>
      <c r="C5288" s="68">
        <v>8904114980598</v>
      </c>
      <c r="D5288" s="69" t="s">
        <v>3828</v>
      </c>
      <c r="E5288" s="65">
        <f>IFERROR(VLOOKUP(C5288,Pivot!A:B,2,0),0)</f>
        <v>0</v>
      </c>
      <c r="F5288" s="65">
        <f>IFERROR(VLOOKUP(C5288,Pivot!A:C,3,0),0)</f>
        <v>0</v>
      </c>
    </row>
    <row r="5289" spans="1:6" x14ac:dyDescent="0.25">
      <c r="A5289" s="68" t="s">
        <v>103</v>
      </c>
      <c r="B5289" s="69">
        <v>491209368</v>
      </c>
      <c r="C5289" s="68">
        <v>4892493101205</v>
      </c>
      <c r="D5289" s="69" t="s">
        <v>3829</v>
      </c>
      <c r="E5289" s="65">
        <f>IFERROR(VLOOKUP(C5289,Pivot!A:B,2,0),0)</f>
        <v>0</v>
      </c>
      <c r="F5289" s="65">
        <f>IFERROR(VLOOKUP(C5289,Pivot!A:C,3,0),0)</f>
        <v>0</v>
      </c>
    </row>
    <row r="5290" spans="1:6" x14ac:dyDescent="0.25">
      <c r="A5290" s="68" t="s">
        <v>103</v>
      </c>
      <c r="B5290" s="69">
        <v>491209371</v>
      </c>
      <c r="C5290" s="68">
        <v>4892493102004</v>
      </c>
      <c r="D5290" s="69" t="s">
        <v>3830</v>
      </c>
      <c r="E5290" s="65">
        <f>IFERROR(VLOOKUP(C5290,Pivot!A:B,2,0),0)</f>
        <v>0</v>
      </c>
      <c r="F5290" s="65">
        <f>IFERROR(VLOOKUP(C5290,Pivot!A:C,3,0),0)</f>
        <v>0</v>
      </c>
    </row>
    <row r="5291" spans="1:6" x14ac:dyDescent="0.25">
      <c r="A5291" s="68" t="s">
        <v>103</v>
      </c>
      <c r="B5291" s="69">
        <v>491209372</v>
      </c>
      <c r="C5291" s="68">
        <v>4892493102530</v>
      </c>
      <c r="D5291" s="69" t="s">
        <v>3831</v>
      </c>
      <c r="E5291" s="65">
        <f>IFERROR(VLOOKUP(C5291,Pivot!A:B,2,0),0)</f>
        <v>0</v>
      </c>
      <c r="F5291" s="65">
        <f>IFERROR(VLOOKUP(C5291,Pivot!A:C,3,0),0)</f>
        <v>0</v>
      </c>
    </row>
    <row r="5292" spans="1:6" x14ac:dyDescent="0.25">
      <c r="A5292" s="68" t="s">
        <v>103</v>
      </c>
      <c r="B5292" s="69">
        <v>491209373</v>
      </c>
      <c r="C5292" s="68">
        <v>4892493103223</v>
      </c>
      <c r="D5292" s="69" t="s">
        <v>3832</v>
      </c>
      <c r="E5292" s="65">
        <f>IFERROR(VLOOKUP(C5292,Pivot!A:B,2,0),0)</f>
        <v>0</v>
      </c>
      <c r="F5292" s="65">
        <f>IFERROR(VLOOKUP(C5292,Pivot!A:C,3,0),0)</f>
        <v>0</v>
      </c>
    </row>
    <row r="5293" spans="1:6" x14ac:dyDescent="0.25">
      <c r="A5293" s="68" t="s">
        <v>103</v>
      </c>
      <c r="B5293" s="69">
        <v>491209374</v>
      </c>
      <c r="C5293" s="68">
        <v>4892493103568</v>
      </c>
      <c r="D5293" s="69" t="s">
        <v>3833</v>
      </c>
      <c r="E5293" s="65">
        <f>IFERROR(VLOOKUP(C5293,Pivot!A:B,2,0),0)</f>
        <v>0</v>
      </c>
      <c r="F5293" s="65">
        <f>IFERROR(VLOOKUP(C5293,Pivot!A:C,3,0),0)</f>
        <v>0</v>
      </c>
    </row>
    <row r="5294" spans="1:6" x14ac:dyDescent="0.25">
      <c r="A5294" s="68" t="s">
        <v>103</v>
      </c>
      <c r="B5294" s="69">
        <v>491209375</v>
      </c>
      <c r="C5294" s="68">
        <v>4892493103575</v>
      </c>
      <c r="D5294" s="69" t="s">
        <v>3834</v>
      </c>
      <c r="E5294" s="65">
        <f>IFERROR(VLOOKUP(C5294,Pivot!A:B,2,0),0)</f>
        <v>0</v>
      </c>
      <c r="F5294" s="65">
        <f>IFERROR(VLOOKUP(C5294,Pivot!A:C,3,0),0)</f>
        <v>0</v>
      </c>
    </row>
    <row r="5295" spans="1:6" x14ac:dyDescent="0.25">
      <c r="A5295" s="68" t="s">
        <v>103</v>
      </c>
      <c r="B5295" s="69">
        <v>491209376</v>
      </c>
      <c r="C5295" s="68">
        <v>4892493103667</v>
      </c>
      <c r="D5295" s="69" t="s">
        <v>3835</v>
      </c>
      <c r="E5295" s="65">
        <f>IFERROR(VLOOKUP(C5295,Pivot!A:B,2,0),0)</f>
        <v>0</v>
      </c>
      <c r="F5295" s="65">
        <f>IFERROR(VLOOKUP(C5295,Pivot!A:C,3,0),0)</f>
        <v>0</v>
      </c>
    </row>
    <row r="5296" spans="1:6" x14ac:dyDescent="0.25">
      <c r="A5296" s="68" t="s">
        <v>103</v>
      </c>
      <c r="B5296" s="69">
        <v>491209377</v>
      </c>
      <c r="C5296" s="68">
        <v>4892493104060</v>
      </c>
      <c r="D5296" s="69" t="s">
        <v>3836</v>
      </c>
      <c r="E5296" s="65">
        <f>IFERROR(VLOOKUP(C5296,Pivot!A:B,2,0),0)</f>
        <v>0</v>
      </c>
      <c r="F5296" s="65">
        <f>IFERROR(VLOOKUP(C5296,Pivot!A:C,3,0),0)</f>
        <v>0</v>
      </c>
    </row>
    <row r="5297" spans="1:6" x14ac:dyDescent="0.25">
      <c r="A5297" s="68" t="s">
        <v>103</v>
      </c>
      <c r="B5297" s="69">
        <v>491209379</v>
      </c>
      <c r="C5297" s="68">
        <v>4892493104145</v>
      </c>
      <c r="D5297" s="69" t="s">
        <v>3837</v>
      </c>
      <c r="E5297" s="65">
        <f>IFERROR(VLOOKUP(C5297,Pivot!A:B,2,0),0)</f>
        <v>0</v>
      </c>
      <c r="F5297" s="65">
        <f>IFERROR(VLOOKUP(C5297,Pivot!A:C,3,0),0)</f>
        <v>0</v>
      </c>
    </row>
    <row r="5298" spans="1:6" x14ac:dyDescent="0.25">
      <c r="A5298" s="68" t="s">
        <v>103</v>
      </c>
      <c r="B5298" s="69">
        <v>491209380</v>
      </c>
      <c r="C5298" s="68">
        <v>4892493104220</v>
      </c>
      <c r="D5298" s="69" t="s">
        <v>3838</v>
      </c>
      <c r="E5298" s="65">
        <f>IFERROR(VLOOKUP(C5298,Pivot!A:B,2,0),0)</f>
        <v>0</v>
      </c>
      <c r="F5298" s="65">
        <f>IFERROR(VLOOKUP(C5298,Pivot!A:C,3,0),0)</f>
        <v>0</v>
      </c>
    </row>
    <row r="5299" spans="1:6" x14ac:dyDescent="0.25">
      <c r="A5299" s="68" t="s">
        <v>103</v>
      </c>
      <c r="B5299" s="69">
        <v>491209382</v>
      </c>
      <c r="C5299" s="68">
        <v>4892493104640</v>
      </c>
      <c r="D5299" s="69" t="s">
        <v>3839</v>
      </c>
      <c r="E5299" s="65">
        <f>IFERROR(VLOOKUP(C5299,Pivot!A:B,2,0),0)</f>
        <v>0</v>
      </c>
      <c r="F5299" s="65">
        <f>IFERROR(VLOOKUP(C5299,Pivot!A:C,3,0),0)</f>
        <v>0</v>
      </c>
    </row>
    <row r="5300" spans="1:6" x14ac:dyDescent="0.25">
      <c r="A5300" s="68" t="s">
        <v>103</v>
      </c>
      <c r="B5300" s="69">
        <v>491209383</v>
      </c>
      <c r="C5300" s="68">
        <v>4892493105036</v>
      </c>
      <c r="D5300" s="69" t="s">
        <v>3840</v>
      </c>
      <c r="E5300" s="65">
        <f>IFERROR(VLOOKUP(C5300,Pivot!A:B,2,0),0)</f>
        <v>0</v>
      </c>
      <c r="F5300" s="65">
        <f>IFERROR(VLOOKUP(C5300,Pivot!A:C,3,0),0)</f>
        <v>0</v>
      </c>
    </row>
    <row r="5301" spans="1:6" x14ac:dyDescent="0.25">
      <c r="A5301" s="68" t="s">
        <v>103</v>
      </c>
      <c r="B5301" s="69">
        <v>491209385</v>
      </c>
      <c r="C5301" s="68">
        <v>4892493105067</v>
      </c>
      <c r="D5301" s="69" t="s">
        <v>3841</v>
      </c>
      <c r="E5301" s="65">
        <f>IFERROR(VLOOKUP(C5301,Pivot!A:B,2,0),0)</f>
        <v>0</v>
      </c>
      <c r="F5301" s="65">
        <f>IFERROR(VLOOKUP(C5301,Pivot!A:C,3,0),0)</f>
        <v>0</v>
      </c>
    </row>
    <row r="5302" spans="1:6" x14ac:dyDescent="0.25">
      <c r="A5302" s="68" t="s">
        <v>103</v>
      </c>
      <c r="B5302" s="69">
        <v>491209386</v>
      </c>
      <c r="C5302" s="68">
        <v>4892493105241</v>
      </c>
      <c r="D5302" s="69" t="s">
        <v>3842</v>
      </c>
      <c r="E5302" s="65">
        <f>IFERROR(VLOOKUP(C5302,Pivot!A:B,2,0),0)</f>
        <v>0</v>
      </c>
      <c r="F5302" s="65">
        <f>IFERROR(VLOOKUP(C5302,Pivot!A:C,3,0),0)</f>
        <v>0</v>
      </c>
    </row>
    <row r="5303" spans="1:6" x14ac:dyDescent="0.25">
      <c r="A5303" s="68" t="s">
        <v>103</v>
      </c>
      <c r="B5303" s="69">
        <v>491209388</v>
      </c>
      <c r="C5303" s="68">
        <v>4892493105623</v>
      </c>
      <c r="D5303" s="69" t="s">
        <v>3843</v>
      </c>
      <c r="E5303" s="65">
        <f>IFERROR(VLOOKUP(C5303,Pivot!A:B,2,0),0)</f>
        <v>0</v>
      </c>
      <c r="F5303" s="65">
        <f>IFERROR(VLOOKUP(C5303,Pivot!A:C,3,0),0)</f>
        <v>0</v>
      </c>
    </row>
    <row r="5304" spans="1:6" x14ac:dyDescent="0.25">
      <c r="A5304" s="68" t="s">
        <v>103</v>
      </c>
      <c r="B5304" s="69">
        <v>491209390</v>
      </c>
      <c r="C5304" s="68">
        <v>4892493105722</v>
      </c>
      <c r="D5304" s="69" t="s">
        <v>3844</v>
      </c>
      <c r="E5304" s="65">
        <f>IFERROR(VLOOKUP(C5304,Pivot!A:B,2,0),0)</f>
        <v>0</v>
      </c>
      <c r="F5304" s="65">
        <f>IFERROR(VLOOKUP(C5304,Pivot!A:C,3,0),0)</f>
        <v>0</v>
      </c>
    </row>
    <row r="5305" spans="1:6" x14ac:dyDescent="0.25">
      <c r="A5305" s="68" t="s">
        <v>103</v>
      </c>
      <c r="B5305" s="69">
        <v>491209392</v>
      </c>
      <c r="C5305" s="68">
        <v>4892493105920</v>
      </c>
      <c r="D5305" s="69" t="s">
        <v>3845</v>
      </c>
      <c r="E5305" s="65">
        <f>IFERROR(VLOOKUP(C5305,Pivot!A:B,2,0),0)</f>
        <v>0</v>
      </c>
      <c r="F5305" s="65">
        <f>IFERROR(VLOOKUP(C5305,Pivot!A:C,3,0),0)</f>
        <v>0</v>
      </c>
    </row>
    <row r="5306" spans="1:6" x14ac:dyDescent="0.25">
      <c r="A5306" s="68" t="s">
        <v>103</v>
      </c>
      <c r="B5306" s="69">
        <v>491209395</v>
      </c>
      <c r="C5306" s="68">
        <v>4892493106040</v>
      </c>
      <c r="D5306" s="69" t="s">
        <v>3846</v>
      </c>
      <c r="E5306" s="65">
        <f>IFERROR(VLOOKUP(C5306,Pivot!A:B,2,0),0)</f>
        <v>0</v>
      </c>
      <c r="F5306" s="65">
        <f>IFERROR(VLOOKUP(C5306,Pivot!A:C,3,0),0)</f>
        <v>0</v>
      </c>
    </row>
    <row r="5307" spans="1:6" x14ac:dyDescent="0.25">
      <c r="A5307" s="68" t="s">
        <v>103</v>
      </c>
      <c r="B5307" s="69">
        <v>491209396</v>
      </c>
      <c r="C5307" s="68">
        <v>4892493106095</v>
      </c>
      <c r="D5307" s="69" t="s">
        <v>3847</v>
      </c>
      <c r="E5307" s="65">
        <f>IFERROR(VLOOKUP(C5307,Pivot!A:B,2,0),0)</f>
        <v>0</v>
      </c>
      <c r="F5307" s="65">
        <f>IFERROR(VLOOKUP(C5307,Pivot!A:C,3,0),0)</f>
        <v>0</v>
      </c>
    </row>
    <row r="5308" spans="1:6" x14ac:dyDescent="0.25">
      <c r="A5308" s="68" t="s">
        <v>103</v>
      </c>
      <c r="B5308" s="69">
        <v>491209397</v>
      </c>
      <c r="C5308" s="68">
        <v>4892493106170</v>
      </c>
      <c r="D5308" s="69" t="s">
        <v>3848</v>
      </c>
      <c r="E5308" s="65">
        <f>IFERROR(VLOOKUP(C5308,Pivot!A:B,2,0),0)</f>
        <v>0</v>
      </c>
      <c r="F5308" s="65">
        <f>IFERROR(VLOOKUP(C5308,Pivot!A:C,3,0),0)</f>
        <v>0</v>
      </c>
    </row>
    <row r="5309" spans="1:6" x14ac:dyDescent="0.25">
      <c r="A5309" s="68" t="s">
        <v>103</v>
      </c>
      <c r="B5309" s="69">
        <v>491209398</v>
      </c>
      <c r="C5309" s="68">
        <v>4892493107177</v>
      </c>
      <c r="D5309" s="69" t="s">
        <v>3849</v>
      </c>
      <c r="E5309" s="65">
        <f>IFERROR(VLOOKUP(C5309,Pivot!A:B,2,0),0)</f>
        <v>0</v>
      </c>
      <c r="F5309" s="65">
        <f>IFERROR(VLOOKUP(C5309,Pivot!A:C,3,0),0)</f>
        <v>0</v>
      </c>
    </row>
    <row r="5310" spans="1:6" x14ac:dyDescent="0.25">
      <c r="A5310" s="68" t="s">
        <v>103</v>
      </c>
      <c r="B5310" s="69">
        <v>491209399</v>
      </c>
      <c r="C5310" s="68">
        <v>4892493107184</v>
      </c>
      <c r="D5310" s="69" t="s">
        <v>3850</v>
      </c>
      <c r="E5310" s="65">
        <f>IFERROR(VLOOKUP(C5310,Pivot!A:B,2,0),0)</f>
        <v>0</v>
      </c>
      <c r="F5310" s="65">
        <f>IFERROR(VLOOKUP(C5310,Pivot!A:C,3,0),0)</f>
        <v>0</v>
      </c>
    </row>
    <row r="5311" spans="1:6" x14ac:dyDescent="0.25">
      <c r="A5311" s="68" t="s">
        <v>103</v>
      </c>
      <c r="B5311" s="69">
        <v>491209400</v>
      </c>
      <c r="C5311" s="68">
        <v>4892493106798</v>
      </c>
      <c r="D5311" s="69" t="s">
        <v>3851</v>
      </c>
      <c r="E5311" s="65">
        <f>IFERROR(VLOOKUP(C5311,Pivot!A:B,2,0),0)</f>
        <v>0</v>
      </c>
      <c r="F5311" s="65">
        <f>IFERROR(VLOOKUP(C5311,Pivot!A:C,3,0),0)</f>
        <v>0</v>
      </c>
    </row>
    <row r="5312" spans="1:6" x14ac:dyDescent="0.25">
      <c r="A5312" s="68" t="s">
        <v>103</v>
      </c>
      <c r="B5312" s="69">
        <v>491209401</v>
      </c>
      <c r="C5312" s="68">
        <v>4892493106828</v>
      </c>
      <c r="D5312" s="69" t="s">
        <v>3852</v>
      </c>
      <c r="E5312" s="65">
        <f>IFERROR(VLOOKUP(C5312,Pivot!A:B,2,0),0)</f>
        <v>0</v>
      </c>
      <c r="F5312" s="65">
        <f>IFERROR(VLOOKUP(C5312,Pivot!A:C,3,0),0)</f>
        <v>0</v>
      </c>
    </row>
    <row r="5313" spans="1:6" x14ac:dyDescent="0.25">
      <c r="A5313" s="68" t="s">
        <v>103</v>
      </c>
      <c r="B5313" s="69">
        <v>491209402</v>
      </c>
      <c r="C5313" s="68">
        <v>4892493106965</v>
      </c>
      <c r="D5313" s="69" t="s">
        <v>3853</v>
      </c>
      <c r="E5313" s="65">
        <f>IFERROR(VLOOKUP(C5313,Pivot!A:B,2,0),0)</f>
        <v>0</v>
      </c>
      <c r="F5313" s="65">
        <f>IFERROR(VLOOKUP(C5313,Pivot!A:C,3,0),0)</f>
        <v>0</v>
      </c>
    </row>
    <row r="5314" spans="1:6" x14ac:dyDescent="0.25">
      <c r="A5314" s="68" t="s">
        <v>103</v>
      </c>
      <c r="B5314" s="69">
        <v>491209403</v>
      </c>
      <c r="C5314" s="68">
        <v>4892493107191</v>
      </c>
      <c r="D5314" s="69" t="s">
        <v>3854</v>
      </c>
      <c r="E5314" s="65">
        <f>IFERROR(VLOOKUP(C5314,Pivot!A:B,2,0),0)</f>
        <v>0</v>
      </c>
      <c r="F5314" s="65">
        <f>IFERROR(VLOOKUP(C5314,Pivot!A:C,3,0),0)</f>
        <v>0</v>
      </c>
    </row>
    <row r="5315" spans="1:6" x14ac:dyDescent="0.25">
      <c r="A5315" s="68" t="s">
        <v>103</v>
      </c>
      <c r="B5315" s="69">
        <v>491209404</v>
      </c>
      <c r="C5315" s="68">
        <v>4892493107207</v>
      </c>
      <c r="D5315" s="69" t="s">
        <v>3855</v>
      </c>
      <c r="E5315" s="65">
        <f>IFERROR(VLOOKUP(C5315,Pivot!A:B,2,0),0)</f>
        <v>0</v>
      </c>
      <c r="F5315" s="65">
        <f>IFERROR(VLOOKUP(C5315,Pivot!A:C,3,0),0)</f>
        <v>0</v>
      </c>
    </row>
    <row r="5316" spans="1:6" x14ac:dyDescent="0.25">
      <c r="A5316" s="68" t="s">
        <v>103</v>
      </c>
      <c r="B5316" s="69">
        <v>491209408</v>
      </c>
      <c r="C5316" s="68">
        <v>4892493162121</v>
      </c>
      <c r="D5316" s="69" t="s">
        <v>3856</v>
      </c>
      <c r="E5316" s="65">
        <f>IFERROR(VLOOKUP(C5316,Pivot!A:B,2,0),0)</f>
        <v>0</v>
      </c>
      <c r="F5316" s="65">
        <f>IFERROR(VLOOKUP(C5316,Pivot!A:C,3,0),0)</f>
        <v>0</v>
      </c>
    </row>
    <row r="5317" spans="1:6" x14ac:dyDescent="0.25">
      <c r="A5317" s="68" t="s">
        <v>103</v>
      </c>
      <c r="B5317" s="69">
        <v>491209409</v>
      </c>
      <c r="C5317" s="68">
        <v>4892493162190</v>
      </c>
      <c r="D5317" s="69" t="s">
        <v>3857</v>
      </c>
      <c r="E5317" s="65">
        <f>IFERROR(VLOOKUP(C5317,Pivot!A:B,2,0),0)</f>
        <v>0</v>
      </c>
      <c r="F5317" s="65">
        <f>IFERROR(VLOOKUP(C5317,Pivot!A:C,3,0),0)</f>
        <v>0</v>
      </c>
    </row>
    <row r="5318" spans="1:6" x14ac:dyDescent="0.25">
      <c r="A5318" s="68" t="s">
        <v>103</v>
      </c>
      <c r="B5318" s="69">
        <v>491209410</v>
      </c>
      <c r="C5318" s="68">
        <v>4892493162237</v>
      </c>
      <c r="D5318" s="69" t="s">
        <v>3858</v>
      </c>
      <c r="E5318" s="65">
        <f>IFERROR(VLOOKUP(C5318,Pivot!A:B,2,0),0)</f>
        <v>0</v>
      </c>
      <c r="F5318" s="65">
        <f>IFERROR(VLOOKUP(C5318,Pivot!A:C,3,0),0)</f>
        <v>0</v>
      </c>
    </row>
    <row r="5319" spans="1:6" x14ac:dyDescent="0.25">
      <c r="A5319" s="68" t="s">
        <v>103</v>
      </c>
      <c r="B5319" s="69">
        <v>491209411</v>
      </c>
      <c r="C5319" s="68">
        <v>4892493162251</v>
      </c>
      <c r="D5319" s="69" t="s">
        <v>3859</v>
      </c>
      <c r="E5319" s="65">
        <f>IFERROR(VLOOKUP(C5319,Pivot!A:B,2,0),0)</f>
        <v>0</v>
      </c>
      <c r="F5319" s="65">
        <f>IFERROR(VLOOKUP(C5319,Pivot!A:C,3,0),0)</f>
        <v>0</v>
      </c>
    </row>
    <row r="5320" spans="1:6" x14ac:dyDescent="0.25">
      <c r="A5320" s="68" t="s">
        <v>103</v>
      </c>
      <c r="B5320" s="69">
        <v>491209412</v>
      </c>
      <c r="C5320" s="68">
        <v>4892493162268</v>
      </c>
      <c r="D5320" s="69" t="s">
        <v>3860</v>
      </c>
      <c r="E5320" s="65">
        <f>IFERROR(VLOOKUP(C5320,Pivot!A:B,2,0),0)</f>
        <v>0</v>
      </c>
      <c r="F5320" s="65">
        <f>IFERROR(VLOOKUP(C5320,Pivot!A:C,3,0),0)</f>
        <v>0</v>
      </c>
    </row>
    <row r="5321" spans="1:6" x14ac:dyDescent="0.25">
      <c r="A5321" s="68" t="s">
        <v>103</v>
      </c>
      <c r="B5321" s="69">
        <v>491209413</v>
      </c>
      <c r="C5321" s="68">
        <v>4892493130038</v>
      </c>
      <c r="D5321" s="69" t="s">
        <v>3861</v>
      </c>
      <c r="E5321" s="65">
        <f>IFERROR(VLOOKUP(C5321,Pivot!A:B,2,0),0)</f>
        <v>0</v>
      </c>
      <c r="F5321" s="65">
        <f>IFERROR(VLOOKUP(C5321,Pivot!A:C,3,0),0)</f>
        <v>0</v>
      </c>
    </row>
    <row r="5322" spans="1:6" x14ac:dyDescent="0.25">
      <c r="A5322" s="68" t="s">
        <v>103</v>
      </c>
      <c r="B5322" s="69">
        <v>491209414</v>
      </c>
      <c r="C5322" s="68">
        <v>4892493102066</v>
      </c>
      <c r="D5322" s="69" t="s">
        <v>3862</v>
      </c>
      <c r="E5322" s="65">
        <f>IFERROR(VLOOKUP(C5322,Pivot!A:B,2,0),0)</f>
        <v>0</v>
      </c>
      <c r="F5322" s="65">
        <f>IFERROR(VLOOKUP(C5322,Pivot!A:C,3,0),0)</f>
        <v>0</v>
      </c>
    </row>
    <row r="5323" spans="1:6" x14ac:dyDescent="0.25">
      <c r="A5323" s="68" t="s">
        <v>103</v>
      </c>
      <c r="B5323" s="69">
        <v>491209429</v>
      </c>
      <c r="C5323" s="68">
        <v>4892493103087</v>
      </c>
      <c r="D5323" s="69" t="s">
        <v>3863</v>
      </c>
      <c r="E5323" s="65">
        <f>IFERROR(VLOOKUP(C5323,Pivot!A:B,2,0),0)</f>
        <v>0</v>
      </c>
      <c r="F5323" s="65">
        <f>IFERROR(VLOOKUP(C5323,Pivot!A:C,3,0),0)</f>
        <v>0</v>
      </c>
    </row>
    <row r="5324" spans="1:6" x14ac:dyDescent="0.25">
      <c r="A5324" s="68" t="s">
        <v>103</v>
      </c>
      <c r="B5324" s="69">
        <v>491209430</v>
      </c>
      <c r="C5324" s="68">
        <v>4892493103230</v>
      </c>
      <c r="D5324" s="69" t="s">
        <v>3864</v>
      </c>
      <c r="E5324" s="65">
        <f>IFERROR(VLOOKUP(C5324,Pivot!A:B,2,0),0)</f>
        <v>0</v>
      </c>
      <c r="F5324" s="65">
        <f>IFERROR(VLOOKUP(C5324,Pivot!A:C,3,0),0)</f>
        <v>0</v>
      </c>
    </row>
    <row r="5325" spans="1:6" x14ac:dyDescent="0.25">
      <c r="A5325" s="68" t="s">
        <v>103</v>
      </c>
      <c r="B5325" s="69">
        <v>491209431</v>
      </c>
      <c r="C5325" s="68">
        <v>4892493103490</v>
      </c>
      <c r="D5325" s="69" t="s">
        <v>3865</v>
      </c>
      <c r="E5325" s="65">
        <f>IFERROR(VLOOKUP(C5325,Pivot!A:B,2,0),0)</f>
        <v>0</v>
      </c>
      <c r="F5325" s="65">
        <f>IFERROR(VLOOKUP(C5325,Pivot!A:C,3,0),0)</f>
        <v>0</v>
      </c>
    </row>
    <row r="5326" spans="1:6" x14ac:dyDescent="0.25">
      <c r="A5326" s="68" t="s">
        <v>103</v>
      </c>
      <c r="B5326" s="69">
        <v>491209438</v>
      </c>
      <c r="C5326" s="68">
        <v>4892493106187</v>
      </c>
      <c r="D5326" s="69" t="s">
        <v>3866</v>
      </c>
      <c r="E5326" s="65">
        <f>IFERROR(VLOOKUP(C5326,Pivot!A:B,2,0),0)</f>
        <v>0</v>
      </c>
      <c r="F5326" s="65">
        <f>IFERROR(VLOOKUP(C5326,Pivot!A:C,3,0),0)</f>
        <v>0</v>
      </c>
    </row>
    <row r="5327" spans="1:6" x14ac:dyDescent="0.25">
      <c r="A5327" s="68" t="s">
        <v>103</v>
      </c>
      <c r="B5327" s="69">
        <v>491209439</v>
      </c>
      <c r="C5327" s="68">
        <v>4892493106255</v>
      </c>
      <c r="D5327" s="69" t="s">
        <v>3867</v>
      </c>
      <c r="E5327" s="65">
        <f>IFERROR(VLOOKUP(C5327,Pivot!A:B,2,0),0)</f>
        <v>0</v>
      </c>
      <c r="F5327" s="65">
        <f>IFERROR(VLOOKUP(C5327,Pivot!A:C,3,0),0)</f>
        <v>0</v>
      </c>
    </row>
    <row r="5328" spans="1:6" x14ac:dyDescent="0.25">
      <c r="A5328" s="68" t="s">
        <v>103</v>
      </c>
      <c r="B5328" s="69">
        <v>491209446</v>
      </c>
      <c r="C5328" s="68">
        <v>4892493106514</v>
      </c>
      <c r="D5328" s="69" t="s">
        <v>3868</v>
      </c>
      <c r="E5328" s="65">
        <f>IFERROR(VLOOKUP(C5328,Pivot!A:B,2,0),0)</f>
        <v>0</v>
      </c>
      <c r="F5328" s="65">
        <f>IFERROR(VLOOKUP(C5328,Pivot!A:C,3,0),0)</f>
        <v>0</v>
      </c>
    </row>
    <row r="5329" spans="1:6" x14ac:dyDescent="0.25">
      <c r="A5329" s="68" t="s">
        <v>103</v>
      </c>
      <c r="B5329" s="69">
        <v>491209447</v>
      </c>
      <c r="C5329" s="68">
        <v>4892493106521</v>
      </c>
      <c r="D5329" s="69" t="s">
        <v>3869</v>
      </c>
      <c r="E5329" s="65">
        <f>IFERROR(VLOOKUP(C5329,Pivot!A:B,2,0),0)</f>
        <v>0</v>
      </c>
      <c r="F5329" s="65">
        <f>IFERROR(VLOOKUP(C5329,Pivot!A:C,3,0),0)</f>
        <v>0</v>
      </c>
    </row>
    <row r="5330" spans="1:6" x14ac:dyDescent="0.25">
      <c r="A5330" s="68" t="s">
        <v>103</v>
      </c>
      <c r="B5330" s="69">
        <v>491209448</v>
      </c>
      <c r="C5330" s="68">
        <v>4892493106958</v>
      </c>
      <c r="D5330" s="69" t="s">
        <v>3870</v>
      </c>
      <c r="E5330" s="65">
        <f>IFERROR(VLOOKUP(C5330,Pivot!A:B,2,0),0)</f>
        <v>0</v>
      </c>
      <c r="F5330" s="65">
        <f>IFERROR(VLOOKUP(C5330,Pivot!A:C,3,0),0)</f>
        <v>0</v>
      </c>
    </row>
    <row r="5331" spans="1:6" x14ac:dyDescent="0.25">
      <c r="A5331" s="68" t="s">
        <v>103</v>
      </c>
      <c r="B5331" s="69">
        <v>491209450</v>
      </c>
      <c r="C5331" s="68">
        <v>4892493107016</v>
      </c>
      <c r="D5331" s="69" t="s">
        <v>3871</v>
      </c>
      <c r="E5331" s="65">
        <f>IFERROR(VLOOKUP(C5331,Pivot!A:B,2,0),0)</f>
        <v>0</v>
      </c>
      <c r="F5331" s="65">
        <f>IFERROR(VLOOKUP(C5331,Pivot!A:C,3,0),0)</f>
        <v>0</v>
      </c>
    </row>
    <row r="5332" spans="1:6" x14ac:dyDescent="0.25">
      <c r="A5332" s="68" t="s">
        <v>103</v>
      </c>
      <c r="B5332" s="69">
        <v>491209451</v>
      </c>
      <c r="C5332" s="68">
        <v>4892493107023</v>
      </c>
      <c r="D5332" s="69" t="s">
        <v>3872</v>
      </c>
      <c r="E5332" s="65">
        <f>IFERROR(VLOOKUP(C5332,Pivot!A:B,2,0),0)</f>
        <v>0</v>
      </c>
      <c r="F5332" s="65">
        <f>IFERROR(VLOOKUP(C5332,Pivot!A:C,3,0),0)</f>
        <v>0</v>
      </c>
    </row>
    <row r="5333" spans="1:6" x14ac:dyDescent="0.25">
      <c r="A5333" s="68" t="s">
        <v>103</v>
      </c>
      <c r="B5333" s="69">
        <v>491209453</v>
      </c>
      <c r="C5333" s="68">
        <v>4892493107047</v>
      </c>
      <c r="D5333" s="69" t="s">
        <v>3873</v>
      </c>
      <c r="E5333" s="65">
        <f>IFERROR(VLOOKUP(C5333,Pivot!A:B,2,0),0)</f>
        <v>0</v>
      </c>
      <c r="F5333" s="65">
        <f>IFERROR(VLOOKUP(C5333,Pivot!A:C,3,0),0)</f>
        <v>0</v>
      </c>
    </row>
    <row r="5334" spans="1:6" x14ac:dyDescent="0.25">
      <c r="A5334" s="68" t="s">
        <v>103</v>
      </c>
      <c r="B5334" s="69">
        <v>491209454</v>
      </c>
      <c r="C5334" s="68">
        <v>4892493107054</v>
      </c>
      <c r="D5334" s="69" t="s">
        <v>3874</v>
      </c>
      <c r="E5334" s="65">
        <f>IFERROR(VLOOKUP(C5334,Pivot!A:B,2,0),0)</f>
        <v>0</v>
      </c>
      <c r="F5334" s="65">
        <f>IFERROR(VLOOKUP(C5334,Pivot!A:C,3,0),0)</f>
        <v>0</v>
      </c>
    </row>
    <row r="5335" spans="1:6" x14ac:dyDescent="0.25">
      <c r="A5335" s="68" t="s">
        <v>103</v>
      </c>
      <c r="B5335" s="69">
        <v>491209470</v>
      </c>
      <c r="C5335" s="68">
        <v>4892493162589</v>
      </c>
      <c r="D5335" s="69" t="s">
        <v>3875</v>
      </c>
      <c r="E5335" s="65">
        <f>IFERROR(VLOOKUP(C5335,Pivot!A:B,2,0),0)</f>
        <v>0</v>
      </c>
      <c r="F5335" s="65">
        <f>IFERROR(VLOOKUP(C5335,Pivot!A:C,3,0),0)</f>
        <v>0</v>
      </c>
    </row>
    <row r="5336" spans="1:6" x14ac:dyDescent="0.25">
      <c r="A5336" s="68" t="s">
        <v>103</v>
      </c>
      <c r="B5336" s="69">
        <v>491209477</v>
      </c>
      <c r="C5336" s="68">
        <v>4892493130052</v>
      </c>
      <c r="D5336" s="69" t="s">
        <v>3876</v>
      </c>
      <c r="E5336" s="65">
        <f>IFERROR(VLOOKUP(C5336,Pivot!A:B,2,0),0)</f>
        <v>0</v>
      </c>
      <c r="F5336" s="65">
        <f>IFERROR(VLOOKUP(C5336,Pivot!A:C,3,0),0)</f>
        <v>0</v>
      </c>
    </row>
    <row r="5337" spans="1:6" x14ac:dyDescent="0.25">
      <c r="A5337" s="68" t="s">
        <v>103</v>
      </c>
      <c r="B5337" s="69">
        <v>491209479</v>
      </c>
      <c r="C5337" s="68">
        <v>708431315105</v>
      </c>
      <c r="D5337" s="69" t="s">
        <v>3877</v>
      </c>
      <c r="E5337" s="65">
        <f>IFERROR(VLOOKUP(C5337,Pivot!A:B,2,0),0)</f>
        <v>0</v>
      </c>
      <c r="F5337" s="65">
        <f>IFERROR(VLOOKUP(C5337,Pivot!A:C,3,0),0)</f>
        <v>0</v>
      </c>
    </row>
    <row r="5338" spans="1:6" x14ac:dyDescent="0.25">
      <c r="A5338" s="68" t="s">
        <v>103</v>
      </c>
      <c r="B5338" s="69">
        <v>491209481</v>
      </c>
      <c r="C5338" s="68">
        <v>8901383508416</v>
      </c>
      <c r="D5338" s="69" t="s">
        <v>3878</v>
      </c>
      <c r="E5338" s="65">
        <f>IFERROR(VLOOKUP(C5338,Pivot!A:B,2,0),0)</f>
        <v>0</v>
      </c>
      <c r="F5338" s="65">
        <f>IFERROR(VLOOKUP(C5338,Pivot!A:C,3,0),0)</f>
        <v>0</v>
      </c>
    </row>
    <row r="5339" spans="1:6" x14ac:dyDescent="0.25">
      <c r="A5339" s="68" t="s">
        <v>103</v>
      </c>
      <c r="B5339" s="69">
        <v>491209483</v>
      </c>
      <c r="C5339" s="68">
        <v>8901383992017</v>
      </c>
      <c r="D5339" s="69" t="s">
        <v>3879</v>
      </c>
      <c r="E5339" s="65">
        <f>IFERROR(VLOOKUP(C5339,Pivot!A:B,2,0),0)</f>
        <v>0</v>
      </c>
      <c r="F5339" s="65">
        <f>IFERROR(VLOOKUP(C5339,Pivot!A:C,3,0),0)</f>
        <v>0</v>
      </c>
    </row>
    <row r="5340" spans="1:6" x14ac:dyDescent="0.25">
      <c r="A5340" s="68" t="s">
        <v>103</v>
      </c>
      <c r="B5340" s="69">
        <v>491209484</v>
      </c>
      <c r="C5340" s="68">
        <v>8901383992024</v>
      </c>
      <c r="D5340" s="69" t="s">
        <v>3880</v>
      </c>
      <c r="E5340" s="65">
        <f>IFERROR(VLOOKUP(C5340,Pivot!A:B,2,0),0)</f>
        <v>0</v>
      </c>
      <c r="F5340" s="65">
        <f>IFERROR(VLOOKUP(C5340,Pivot!A:C,3,0),0)</f>
        <v>0</v>
      </c>
    </row>
    <row r="5341" spans="1:6" x14ac:dyDescent="0.25">
      <c r="A5341" s="68" t="s">
        <v>103</v>
      </c>
      <c r="B5341" s="69">
        <v>491209495</v>
      </c>
      <c r="C5341" s="68">
        <v>8904114980475</v>
      </c>
      <c r="D5341" s="69" t="s">
        <v>3881</v>
      </c>
      <c r="E5341" s="65">
        <f>IFERROR(VLOOKUP(C5341,Pivot!A:B,2,0),0)</f>
        <v>0</v>
      </c>
      <c r="F5341" s="65">
        <f>IFERROR(VLOOKUP(C5341,Pivot!A:C,3,0),0)</f>
        <v>0</v>
      </c>
    </row>
    <row r="5342" spans="1:6" x14ac:dyDescent="0.25">
      <c r="A5342" s="68" t="s">
        <v>103</v>
      </c>
      <c r="B5342" s="69">
        <v>491209496</v>
      </c>
      <c r="C5342" s="68">
        <v>8904114980482</v>
      </c>
      <c r="D5342" s="69" t="s">
        <v>3882</v>
      </c>
      <c r="E5342" s="65">
        <f>IFERROR(VLOOKUP(C5342,Pivot!A:B,2,0),0)</f>
        <v>0</v>
      </c>
      <c r="F5342" s="65">
        <f>IFERROR(VLOOKUP(C5342,Pivot!A:C,3,0),0)</f>
        <v>0</v>
      </c>
    </row>
    <row r="5343" spans="1:6" x14ac:dyDescent="0.25">
      <c r="A5343" s="68" t="s">
        <v>103</v>
      </c>
      <c r="B5343" s="69">
        <v>491210043</v>
      </c>
      <c r="C5343" s="68">
        <v>5055374002520</v>
      </c>
      <c r="D5343" s="69" t="s">
        <v>3883</v>
      </c>
      <c r="E5343" s="65">
        <f>IFERROR(VLOOKUP(C5343,Pivot!A:B,2,0),0)</f>
        <v>0</v>
      </c>
      <c r="F5343" s="65">
        <f>IFERROR(VLOOKUP(C5343,Pivot!A:C,3,0),0)</f>
        <v>0</v>
      </c>
    </row>
    <row r="5344" spans="1:6" x14ac:dyDescent="0.25">
      <c r="A5344" s="68" t="s">
        <v>103</v>
      </c>
      <c r="B5344" s="69">
        <v>491210044</v>
      </c>
      <c r="C5344" s="68">
        <v>5055374002537</v>
      </c>
      <c r="D5344" s="69" t="s">
        <v>3884</v>
      </c>
      <c r="E5344" s="65">
        <f>IFERROR(VLOOKUP(C5344,Pivot!A:B,2,0),0)</f>
        <v>0</v>
      </c>
      <c r="F5344" s="65">
        <f>IFERROR(VLOOKUP(C5344,Pivot!A:C,3,0),0)</f>
        <v>0</v>
      </c>
    </row>
    <row r="5345" spans="1:6" x14ac:dyDescent="0.25">
      <c r="A5345" s="68" t="s">
        <v>103</v>
      </c>
      <c r="B5345" s="69">
        <v>491210045</v>
      </c>
      <c r="C5345" s="68">
        <v>5055374002568</v>
      </c>
      <c r="D5345" s="69" t="s">
        <v>3885</v>
      </c>
      <c r="E5345" s="65">
        <f>IFERROR(VLOOKUP(C5345,Pivot!A:B,2,0),0)</f>
        <v>0</v>
      </c>
      <c r="F5345" s="65">
        <f>IFERROR(VLOOKUP(C5345,Pivot!A:C,3,0),0)</f>
        <v>0</v>
      </c>
    </row>
    <row r="5346" spans="1:6" x14ac:dyDescent="0.25">
      <c r="A5346" s="68" t="s">
        <v>103</v>
      </c>
      <c r="B5346" s="69">
        <v>491210046</v>
      </c>
      <c r="C5346" s="68">
        <v>5055374002575</v>
      </c>
      <c r="D5346" s="69" t="s">
        <v>3885</v>
      </c>
      <c r="E5346" s="65">
        <f>IFERROR(VLOOKUP(C5346,Pivot!A:B,2,0),0)</f>
        <v>0</v>
      </c>
      <c r="F5346" s="65">
        <f>IFERROR(VLOOKUP(C5346,Pivot!A:C,3,0),0)</f>
        <v>0</v>
      </c>
    </row>
    <row r="5347" spans="1:6" x14ac:dyDescent="0.25">
      <c r="A5347" s="68" t="s">
        <v>103</v>
      </c>
      <c r="B5347" s="69">
        <v>491210081</v>
      </c>
      <c r="C5347" s="68">
        <v>4715643088259</v>
      </c>
      <c r="D5347" s="69" t="s">
        <v>3886</v>
      </c>
      <c r="E5347" s="65">
        <f>IFERROR(VLOOKUP(C5347,Pivot!A:B,2,0),0)</f>
        <v>0</v>
      </c>
      <c r="F5347" s="65">
        <f>IFERROR(VLOOKUP(C5347,Pivot!A:C,3,0),0)</f>
        <v>0</v>
      </c>
    </row>
    <row r="5348" spans="1:6" x14ac:dyDescent="0.25">
      <c r="A5348" s="68" t="s">
        <v>103</v>
      </c>
      <c r="B5348" s="69">
        <v>491210082</v>
      </c>
      <c r="C5348" s="68">
        <v>4715643088266</v>
      </c>
      <c r="D5348" s="69" t="s">
        <v>3887</v>
      </c>
      <c r="E5348" s="65">
        <f>IFERROR(VLOOKUP(C5348,Pivot!A:B,2,0),0)</f>
        <v>0</v>
      </c>
      <c r="F5348" s="65">
        <f>IFERROR(VLOOKUP(C5348,Pivot!A:C,3,0),0)</f>
        <v>0</v>
      </c>
    </row>
    <row r="5349" spans="1:6" x14ac:dyDescent="0.25">
      <c r="A5349" s="68" t="s">
        <v>103</v>
      </c>
      <c r="B5349" s="69">
        <v>491210112</v>
      </c>
      <c r="C5349" s="68">
        <v>491210112</v>
      </c>
      <c r="D5349" s="69" t="s">
        <v>3888</v>
      </c>
      <c r="E5349" s="65">
        <f>IFERROR(VLOOKUP(C5349,Pivot!A:B,2,0),0)</f>
        <v>0</v>
      </c>
      <c r="F5349" s="65">
        <f>IFERROR(VLOOKUP(C5349,Pivot!A:C,3,0),0)</f>
        <v>0</v>
      </c>
    </row>
    <row r="5350" spans="1:6" x14ac:dyDescent="0.25">
      <c r="A5350" s="68" t="s">
        <v>103</v>
      </c>
      <c r="B5350" s="69">
        <v>491210112</v>
      </c>
      <c r="C5350" s="68">
        <v>600518946809</v>
      </c>
      <c r="D5350" s="69" t="s">
        <v>3888</v>
      </c>
      <c r="E5350" s="65">
        <f>IFERROR(VLOOKUP(C5350,Pivot!A:B,2,0),0)</f>
        <v>0</v>
      </c>
      <c r="F5350" s="65">
        <f>IFERROR(VLOOKUP(C5350,Pivot!A:C,3,0),0)</f>
        <v>0</v>
      </c>
    </row>
    <row r="5351" spans="1:6" x14ac:dyDescent="0.25">
      <c r="A5351" s="68" t="s">
        <v>103</v>
      </c>
      <c r="B5351" s="69">
        <v>491210113</v>
      </c>
      <c r="C5351" s="68">
        <v>491210113</v>
      </c>
      <c r="D5351" s="69" t="s">
        <v>3889</v>
      </c>
      <c r="E5351" s="65">
        <f>IFERROR(VLOOKUP(C5351,Pivot!A:B,2,0),0)</f>
        <v>0</v>
      </c>
      <c r="F5351" s="65">
        <f>IFERROR(VLOOKUP(C5351,Pivot!A:C,3,0),0)</f>
        <v>0</v>
      </c>
    </row>
    <row r="5352" spans="1:6" x14ac:dyDescent="0.25">
      <c r="A5352" s="68" t="s">
        <v>103</v>
      </c>
      <c r="B5352" s="69">
        <v>491210113</v>
      </c>
      <c r="C5352" s="68">
        <v>600518946816</v>
      </c>
      <c r="D5352" s="69" t="s">
        <v>3889</v>
      </c>
      <c r="E5352" s="65">
        <f>IFERROR(VLOOKUP(C5352,Pivot!A:B,2,0),0)</f>
        <v>0</v>
      </c>
      <c r="F5352" s="65">
        <f>IFERROR(VLOOKUP(C5352,Pivot!A:C,3,0),0)</f>
        <v>0</v>
      </c>
    </row>
    <row r="5353" spans="1:6" x14ac:dyDescent="0.25">
      <c r="A5353" s="68" t="s">
        <v>103</v>
      </c>
      <c r="B5353" s="69">
        <v>491210113</v>
      </c>
      <c r="C5353" s="68">
        <v>60051894683</v>
      </c>
      <c r="D5353" s="69" t="s">
        <v>3889</v>
      </c>
      <c r="E5353" s="65">
        <f>IFERROR(VLOOKUP(C5353,Pivot!A:B,2,0),0)</f>
        <v>0</v>
      </c>
      <c r="F5353" s="65">
        <f>IFERROR(VLOOKUP(C5353,Pivot!A:C,3,0),0)</f>
        <v>0</v>
      </c>
    </row>
    <row r="5354" spans="1:6" x14ac:dyDescent="0.25">
      <c r="A5354" s="68" t="s">
        <v>103</v>
      </c>
      <c r="B5354" s="69">
        <v>491210116</v>
      </c>
      <c r="C5354" s="68">
        <v>491210116</v>
      </c>
      <c r="D5354" s="69" t="s">
        <v>3890</v>
      </c>
      <c r="E5354" s="65">
        <f>IFERROR(VLOOKUP(C5354,Pivot!A:B,2,0),0)</f>
        <v>0</v>
      </c>
      <c r="F5354" s="65">
        <f>IFERROR(VLOOKUP(C5354,Pivot!A:C,3,0),0)</f>
        <v>0</v>
      </c>
    </row>
    <row r="5355" spans="1:6" x14ac:dyDescent="0.25">
      <c r="A5355" s="68" t="s">
        <v>103</v>
      </c>
      <c r="B5355" s="69">
        <v>491210116</v>
      </c>
      <c r="C5355" s="68">
        <v>600518946847</v>
      </c>
      <c r="D5355" s="69" t="s">
        <v>3890</v>
      </c>
      <c r="E5355" s="65">
        <f>IFERROR(VLOOKUP(C5355,Pivot!A:B,2,0),0)</f>
        <v>0</v>
      </c>
      <c r="F5355" s="65">
        <f>IFERROR(VLOOKUP(C5355,Pivot!A:C,3,0),0)</f>
        <v>0</v>
      </c>
    </row>
    <row r="5356" spans="1:6" x14ac:dyDescent="0.25">
      <c r="A5356" s="68" t="s">
        <v>103</v>
      </c>
      <c r="B5356" s="69">
        <v>491210118</v>
      </c>
      <c r="C5356" s="68">
        <v>491210118</v>
      </c>
      <c r="D5356" s="69" t="s">
        <v>3891</v>
      </c>
      <c r="E5356" s="65">
        <f>IFERROR(VLOOKUP(C5356,Pivot!A:B,2,0),0)</f>
        <v>0</v>
      </c>
      <c r="F5356" s="65">
        <f>IFERROR(VLOOKUP(C5356,Pivot!A:C,3,0),0)</f>
        <v>0</v>
      </c>
    </row>
    <row r="5357" spans="1:6" x14ac:dyDescent="0.25">
      <c r="A5357" s="68" t="s">
        <v>103</v>
      </c>
      <c r="B5357" s="69">
        <v>491210118</v>
      </c>
      <c r="C5357" s="68">
        <v>600518946854</v>
      </c>
      <c r="D5357" s="69" t="s">
        <v>3891</v>
      </c>
      <c r="E5357" s="65">
        <f>IFERROR(VLOOKUP(C5357,Pivot!A:B,2,0),0)</f>
        <v>0</v>
      </c>
      <c r="F5357" s="65">
        <f>IFERROR(VLOOKUP(C5357,Pivot!A:C,3,0),0)</f>
        <v>0</v>
      </c>
    </row>
    <row r="5358" spans="1:6" x14ac:dyDescent="0.25">
      <c r="A5358" s="68" t="s">
        <v>103</v>
      </c>
      <c r="B5358" s="69">
        <v>491210120</v>
      </c>
      <c r="C5358" s="68">
        <v>765940532171</v>
      </c>
      <c r="D5358" s="69" t="s">
        <v>3892</v>
      </c>
      <c r="E5358" s="65">
        <f>IFERROR(VLOOKUP(C5358,Pivot!A:B,2,0),0)</f>
        <v>0</v>
      </c>
      <c r="F5358" s="65">
        <f>IFERROR(VLOOKUP(C5358,Pivot!A:C,3,0),0)</f>
        <v>0</v>
      </c>
    </row>
    <row r="5359" spans="1:6" x14ac:dyDescent="0.25">
      <c r="A5359" s="68" t="s">
        <v>103</v>
      </c>
      <c r="B5359" s="69">
        <v>491210125</v>
      </c>
      <c r="C5359" s="68">
        <v>765940563472</v>
      </c>
      <c r="D5359" s="69" t="s">
        <v>3893</v>
      </c>
      <c r="E5359" s="65">
        <f>IFERROR(VLOOKUP(C5359,Pivot!A:B,2,0),0)</f>
        <v>0</v>
      </c>
      <c r="F5359" s="65">
        <f>IFERROR(VLOOKUP(C5359,Pivot!A:C,3,0),0)</f>
        <v>0</v>
      </c>
    </row>
    <row r="5360" spans="1:6" x14ac:dyDescent="0.25">
      <c r="A5360" s="68" t="s">
        <v>103</v>
      </c>
      <c r="B5360" s="69">
        <v>491210126</v>
      </c>
      <c r="C5360" s="68">
        <v>765940213537</v>
      </c>
      <c r="D5360" s="69" t="s">
        <v>3894</v>
      </c>
      <c r="E5360" s="65">
        <f>IFERROR(VLOOKUP(C5360,Pivot!A:B,2,0),0)</f>
        <v>0</v>
      </c>
      <c r="F5360" s="65">
        <f>IFERROR(VLOOKUP(C5360,Pivot!A:C,3,0),0)</f>
        <v>0</v>
      </c>
    </row>
    <row r="5361" spans="1:6" x14ac:dyDescent="0.25">
      <c r="A5361" s="68" t="s">
        <v>103</v>
      </c>
      <c r="B5361" s="69">
        <v>491210127</v>
      </c>
      <c r="C5361" s="68">
        <v>765940579640</v>
      </c>
      <c r="D5361" s="69" t="s">
        <v>3895</v>
      </c>
      <c r="E5361" s="65">
        <f>IFERROR(VLOOKUP(C5361,Pivot!A:B,2,0),0)</f>
        <v>0</v>
      </c>
      <c r="F5361" s="65">
        <f>IFERROR(VLOOKUP(C5361,Pivot!A:C,3,0),0)</f>
        <v>0</v>
      </c>
    </row>
    <row r="5362" spans="1:6" x14ac:dyDescent="0.25">
      <c r="A5362" s="68" t="s">
        <v>103</v>
      </c>
      <c r="B5362" s="69">
        <v>491210128</v>
      </c>
      <c r="C5362" s="68">
        <v>8421134180895</v>
      </c>
      <c r="D5362" s="69" t="s">
        <v>3896</v>
      </c>
      <c r="E5362" s="65">
        <f>IFERROR(VLOOKUP(C5362,Pivot!A:B,2,0),0)</f>
        <v>0</v>
      </c>
      <c r="F5362" s="65">
        <f>IFERROR(VLOOKUP(C5362,Pivot!A:C,3,0),0)</f>
        <v>0</v>
      </c>
    </row>
    <row r="5363" spans="1:6" x14ac:dyDescent="0.25">
      <c r="A5363" s="68" t="s">
        <v>103</v>
      </c>
      <c r="B5363" s="69">
        <v>491210129</v>
      </c>
      <c r="C5363" s="68">
        <v>8421134181274</v>
      </c>
      <c r="D5363" s="69" t="s">
        <v>3897</v>
      </c>
      <c r="E5363" s="65">
        <f>IFERROR(VLOOKUP(C5363,Pivot!A:B,2,0),0)</f>
        <v>0</v>
      </c>
      <c r="F5363" s="65">
        <f>IFERROR(VLOOKUP(C5363,Pivot!A:C,3,0),0)</f>
        <v>0</v>
      </c>
    </row>
    <row r="5364" spans="1:6" x14ac:dyDescent="0.25">
      <c r="A5364" s="68" t="s">
        <v>103</v>
      </c>
      <c r="B5364" s="69">
        <v>491210130</v>
      </c>
      <c r="C5364" s="68">
        <v>8421134181267</v>
      </c>
      <c r="D5364" s="69" t="s">
        <v>3898</v>
      </c>
      <c r="E5364" s="65">
        <f>IFERROR(VLOOKUP(C5364,Pivot!A:B,2,0),0)</f>
        <v>0</v>
      </c>
      <c r="F5364" s="65">
        <f>IFERROR(VLOOKUP(C5364,Pivot!A:C,3,0),0)</f>
        <v>0</v>
      </c>
    </row>
    <row r="5365" spans="1:6" x14ac:dyDescent="0.25">
      <c r="A5365" s="68" t="s">
        <v>103</v>
      </c>
      <c r="B5365" s="69">
        <v>491210131</v>
      </c>
      <c r="C5365" s="68">
        <v>2001933582005</v>
      </c>
      <c r="D5365" s="69" t="s">
        <v>3899</v>
      </c>
      <c r="E5365" s="65">
        <f>IFERROR(VLOOKUP(C5365,Pivot!A:B,2,0),0)</f>
        <v>0</v>
      </c>
      <c r="F5365" s="65">
        <f>IFERROR(VLOOKUP(C5365,Pivot!A:C,3,0),0)</f>
        <v>0</v>
      </c>
    </row>
    <row r="5366" spans="1:6" x14ac:dyDescent="0.25">
      <c r="A5366" s="68" t="s">
        <v>103</v>
      </c>
      <c r="B5366" s="69">
        <v>491210131</v>
      </c>
      <c r="C5366" s="68">
        <v>8421134094161</v>
      </c>
      <c r="D5366" s="69" t="s">
        <v>3899</v>
      </c>
      <c r="E5366" s="65">
        <f>IFERROR(VLOOKUP(C5366,Pivot!A:B,2,0),0)</f>
        <v>0</v>
      </c>
      <c r="F5366" s="65">
        <f>IFERROR(VLOOKUP(C5366,Pivot!A:C,3,0),0)</f>
        <v>0</v>
      </c>
    </row>
    <row r="5367" spans="1:6" x14ac:dyDescent="0.25">
      <c r="A5367" s="68" t="s">
        <v>103</v>
      </c>
      <c r="B5367" s="69">
        <v>491210132</v>
      </c>
      <c r="C5367" s="68">
        <v>8421134007963</v>
      </c>
      <c r="D5367" s="69" t="s">
        <v>3900</v>
      </c>
      <c r="E5367" s="65">
        <f>IFERROR(VLOOKUP(C5367,Pivot!A:B,2,0),0)</f>
        <v>0</v>
      </c>
      <c r="F5367" s="65">
        <f>IFERROR(VLOOKUP(C5367,Pivot!A:C,3,0),0)</f>
        <v>0</v>
      </c>
    </row>
    <row r="5368" spans="1:6" x14ac:dyDescent="0.25">
      <c r="A5368" s="68" t="s">
        <v>103</v>
      </c>
      <c r="B5368" s="69">
        <v>491210136</v>
      </c>
      <c r="C5368" s="68">
        <v>8421134181335</v>
      </c>
      <c r="D5368" s="69" t="s">
        <v>3901</v>
      </c>
      <c r="E5368" s="65">
        <f>IFERROR(VLOOKUP(C5368,Pivot!A:B,2,0),0)</f>
        <v>0</v>
      </c>
      <c r="F5368" s="65">
        <f>IFERROR(VLOOKUP(C5368,Pivot!A:C,3,0),0)</f>
        <v>0</v>
      </c>
    </row>
    <row r="5369" spans="1:6" x14ac:dyDescent="0.25">
      <c r="A5369" s="68" t="s">
        <v>103</v>
      </c>
      <c r="B5369" s="69">
        <v>491210137</v>
      </c>
      <c r="C5369" s="68">
        <v>8421134405097</v>
      </c>
      <c r="D5369" s="69" t="s">
        <v>3902</v>
      </c>
      <c r="E5369" s="65">
        <f>IFERROR(VLOOKUP(C5369,Pivot!A:B,2,0),0)</f>
        <v>0</v>
      </c>
      <c r="F5369" s="65">
        <f>IFERROR(VLOOKUP(C5369,Pivot!A:C,3,0),0)</f>
        <v>0</v>
      </c>
    </row>
    <row r="5370" spans="1:6" x14ac:dyDescent="0.25">
      <c r="A5370" s="68" t="s">
        <v>103</v>
      </c>
      <c r="B5370" s="69">
        <v>491210138</v>
      </c>
      <c r="C5370" s="68">
        <v>8421134181182</v>
      </c>
      <c r="D5370" s="69" t="s">
        <v>3903</v>
      </c>
      <c r="E5370" s="65">
        <f>IFERROR(VLOOKUP(C5370,Pivot!A:B,2,0),0)</f>
        <v>0</v>
      </c>
      <c r="F5370" s="65">
        <f>IFERROR(VLOOKUP(C5370,Pivot!A:C,3,0),0)</f>
        <v>0</v>
      </c>
    </row>
    <row r="5371" spans="1:6" x14ac:dyDescent="0.25">
      <c r="A5371" s="68" t="s">
        <v>103</v>
      </c>
      <c r="B5371" s="69">
        <v>491210139</v>
      </c>
      <c r="C5371" s="68">
        <v>8421134405110</v>
      </c>
      <c r="D5371" s="69" t="s">
        <v>3904</v>
      </c>
      <c r="E5371" s="65">
        <f>IFERROR(VLOOKUP(C5371,Pivot!A:B,2,0),0)</f>
        <v>0</v>
      </c>
      <c r="F5371" s="65">
        <f>IFERROR(VLOOKUP(C5371,Pivot!A:C,3,0),0)</f>
        <v>0</v>
      </c>
    </row>
    <row r="5372" spans="1:6" x14ac:dyDescent="0.25">
      <c r="A5372" s="68" t="s">
        <v>103</v>
      </c>
      <c r="B5372" s="69">
        <v>491210140</v>
      </c>
      <c r="C5372" s="68">
        <v>8421134180963</v>
      </c>
      <c r="D5372" s="69" t="s">
        <v>3905</v>
      </c>
      <c r="E5372" s="65">
        <f>IFERROR(VLOOKUP(C5372,Pivot!A:B,2,0),0)</f>
        <v>0</v>
      </c>
      <c r="F5372" s="65">
        <f>IFERROR(VLOOKUP(C5372,Pivot!A:C,3,0),0)</f>
        <v>0</v>
      </c>
    </row>
    <row r="5373" spans="1:6" x14ac:dyDescent="0.25">
      <c r="A5373" s="68" t="s">
        <v>103</v>
      </c>
      <c r="B5373" s="69">
        <v>491210143</v>
      </c>
      <c r="C5373" s="68">
        <v>8901383710987</v>
      </c>
      <c r="D5373" s="69" t="s">
        <v>3906</v>
      </c>
      <c r="E5373" s="65">
        <f>IFERROR(VLOOKUP(C5373,Pivot!A:B,2,0),0)</f>
        <v>0</v>
      </c>
      <c r="F5373" s="65">
        <f>IFERROR(VLOOKUP(C5373,Pivot!A:C,3,0),0)</f>
        <v>0</v>
      </c>
    </row>
    <row r="5374" spans="1:6" x14ac:dyDescent="0.25">
      <c r="A5374" s="68" t="s">
        <v>103</v>
      </c>
      <c r="B5374" s="69">
        <v>491210147</v>
      </c>
      <c r="C5374" s="68">
        <v>630509271405</v>
      </c>
      <c r="D5374" s="69" t="s">
        <v>3907</v>
      </c>
      <c r="E5374" s="65">
        <f>IFERROR(VLOOKUP(C5374,Pivot!A:B,2,0),0)</f>
        <v>0</v>
      </c>
      <c r="F5374" s="65">
        <f>IFERROR(VLOOKUP(C5374,Pivot!A:C,3,0),0)</f>
        <v>0</v>
      </c>
    </row>
    <row r="5375" spans="1:6" x14ac:dyDescent="0.25">
      <c r="A5375" s="68" t="s">
        <v>103</v>
      </c>
      <c r="B5375" s="69">
        <v>491210151</v>
      </c>
      <c r="C5375" s="68">
        <v>8901383712271</v>
      </c>
      <c r="D5375" s="69" t="s">
        <v>3908</v>
      </c>
      <c r="E5375" s="65">
        <f>IFERROR(VLOOKUP(C5375,Pivot!A:B,2,0),0)</f>
        <v>0</v>
      </c>
      <c r="F5375" s="65">
        <f>IFERROR(VLOOKUP(C5375,Pivot!A:C,3,0),0)</f>
        <v>0</v>
      </c>
    </row>
    <row r="5376" spans="1:6" x14ac:dyDescent="0.25">
      <c r="A5376" s="68" t="s">
        <v>103</v>
      </c>
      <c r="B5376" s="69">
        <v>491210214</v>
      </c>
      <c r="C5376" s="68">
        <v>8904108403539</v>
      </c>
      <c r="D5376" s="69" t="s">
        <v>3909</v>
      </c>
      <c r="E5376" s="65">
        <f>IFERROR(VLOOKUP(C5376,Pivot!A:B,2,0),0)</f>
        <v>0</v>
      </c>
      <c r="F5376" s="65">
        <f>IFERROR(VLOOKUP(C5376,Pivot!A:C,3,0),0)</f>
        <v>0</v>
      </c>
    </row>
    <row r="5377" spans="1:6" x14ac:dyDescent="0.25">
      <c r="A5377" s="68" t="s">
        <v>103</v>
      </c>
      <c r="B5377" s="69">
        <v>491210216</v>
      </c>
      <c r="C5377" s="68">
        <v>491210216</v>
      </c>
      <c r="D5377" s="69" t="s">
        <v>3910</v>
      </c>
      <c r="E5377" s="65">
        <f>IFERROR(VLOOKUP(C5377,Pivot!A:B,2,0),0)</f>
        <v>0</v>
      </c>
      <c r="F5377" s="65">
        <f>IFERROR(VLOOKUP(C5377,Pivot!A:C,3,0),0)</f>
        <v>0</v>
      </c>
    </row>
    <row r="5378" spans="1:6" x14ac:dyDescent="0.25">
      <c r="A5378" s="68" t="s">
        <v>103</v>
      </c>
      <c r="B5378" s="69">
        <v>491210216</v>
      </c>
      <c r="C5378" s="68">
        <v>807648040258</v>
      </c>
      <c r="D5378" s="69" t="s">
        <v>3910</v>
      </c>
      <c r="E5378" s="65">
        <f>IFERROR(VLOOKUP(C5378,Pivot!A:B,2,0),0)</f>
        <v>0</v>
      </c>
      <c r="F5378" s="65">
        <f>IFERROR(VLOOKUP(C5378,Pivot!A:C,3,0),0)</f>
        <v>0</v>
      </c>
    </row>
    <row r="5379" spans="1:6" x14ac:dyDescent="0.25">
      <c r="A5379" s="68" t="s">
        <v>103</v>
      </c>
      <c r="B5379" s="69">
        <v>491210217</v>
      </c>
      <c r="C5379" s="68">
        <v>491210217</v>
      </c>
      <c r="D5379" s="69" t="s">
        <v>3911</v>
      </c>
      <c r="E5379" s="65">
        <f>IFERROR(VLOOKUP(C5379,Pivot!A:B,2,0),0)</f>
        <v>0</v>
      </c>
      <c r="F5379" s="65">
        <f>IFERROR(VLOOKUP(C5379,Pivot!A:C,3,0),0)</f>
        <v>0</v>
      </c>
    </row>
    <row r="5380" spans="1:6" x14ac:dyDescent="0.25">
      <c r="A5380" s="68" t="s">
        <v>103</v>
      </c>
      <c r="B5380" s="69">
        <v>491210217</v>
      </c>
      <c r="C5380" s="68">
        <v>807648036848</v>
      </c>
      <c r="D5380" s="69" t="s">
        <v>3911</v>
      </c>
      <c r="E5380" s="65">
        <f>IFERROR(VLOOKUP(C5380,Pivot!A:B,2,0),0)</f>
        <v>0</v>
      </c>
      <c r="F5380" s="65">
        <f>IFERROR(VLOOKUP(C5380,Pivot!A:C,3,0),0)</f>
        <v>0</v>
      </c>
    </row>
    <row r="5381" spans="1:6" x14ac:dyDescent="0.25">
      <c r="A5381" s="68" t="s">
        <v>103</v>
      </c>
      <c r="B5381" s="69">
        <v>491210218</v>
      </c>
      <c r="C5381" s="68">
        <v>807648036855</v>
      </c>
      <c r="D5381" s="69" t="s">
        <v>3912</v>
      </c>
      <c r="E5381" s="65">
        <f>IFERROR(VLOOKUP(C5381,Pivot!A:B,2,0),0)</f>
        <v>0</v>
      </c>
      <c r="F5381" s="65">
        <f>IFERROR(VLOOKUP(C5381,Pivot!A:C,3,0),0)</f>
        <v>0</v>
      </c>
    </row>
    <row r="5382" spans="1:6" x14ac:dyDescent="0.25">
      <c r="A5382" s="68" t="s">
        <v>103</v>
      </c>
      <c r="B5382" s="69">
        <v>491210218</v>
      </c>
      <c r="C5382" s="68">
        <v>80764804076</v>
      </c>
      <c r="D5382" s="69" t="s">
        <v>3912</v>
      </c>
      <c r="E5382" s="65">
        <f>IFERROR(VLOOKUP(C5382,Pivot!A:B,2,0),0)</f>
        <v>0</v>
      </c>
      <c r="F5382" s="65">
        <f>IFERROR(VLOOKUP(C5382,Pivot!A:C,3,0),0)</f>
        <v>0</v>
      </c>
    </row>
    <row r="5383" spans="1:6" x14ac:dyDescent="0.25">
      <c r="A5383" s="68" t="s">
        <v>103</v>
      </c>
      <c r="B5383" s="69">
        <v>491210218</v>
      </c>
      <c r="C5383" s="68">
        <v>807648040760</v>
      </c>
      <c r="D5383" s="69" t="s">
        <v>3912</v>
      </c>
      <c r="E5383" s="65">
        <f>IFERROR(VLOOKUP(C5383,Pivot!A:B,2,0),0)</f>
        <v>0</v>
      </c>
      <c r="F5383" s="65">
        <f>IFERROR(VLOOKUP(C5383,Pivot!A:C,3,0),0)</f>
        <v>0</v>
      </c>
    </row>
    <row r="5384" spans="1:6" x14ac:dyDescent="0.25">
      <c r="A5384" s="68" t="s">
        <v>103</v>
      </c>
      <c r="B5384" s="69">
        <v>491210219</v>
      </c>
      <c r="C5384" s="68">
        <v>491210219</v>
      </c>
      <c r="D5384" s="69" t="s">
        <v>3913</v>
      </c>
      <c r="E5384" s="65">
        <f>IFERROR(VLOOKUP(C5384,Pivot!A:B,2,0),0)</f>
        <v>0</v>
      </c>
      <c r="F5384" s="65">
        <f>IFERROR(VLOOKUP(C5384,Pivot!A:C,3,0),0)</f>
        <v>0</v>
      </c>
    </row>
    <row r="5385" spans="1:6" x14ac:dyDescent="0.25">
      <c r="A5385" s="68" t="s">
        <v>103</v>
      </c>
      <c r="B5385" s="69">
        <v>491210219</v>
      </c>
      <c r="C5385" s="68">
        <v>807648040036</v>
      </c>
      <c r="D5385" s="69" t="s">
        <v>3913</v>
      </c>
      <c r="E5385" s="65">
        <f>IFERROR(VLOOKUP(C5385,Pivot!A:B,2,0),0)</f>
        <v>0</v>
      </c>
      <c r="F5385" s="65">
        <f>IFERROR(VLOOKUP(C5385,Pivot!A:C,3,0),0)</f>
        <v>0</v>
      </c>
    </row>
    <row r="5386" spans="1:6" x14ac:dyDescent="0.25">
      <c r="A5386" s="68" t="s">
        <v>103</v>
      </c>
      <c r="B5386" s="69">
        <v>491210219</v>
      </c>
      <c r="C5386" s="68">
        <v>807648040777</v>
      </c>
      <c r="D5386" s="69" t="s">
        <v>3913</v>
      </c>
      <c r="E5386" s="65">
        <f>IFERROR(VLOOKUP(C5386,Pivot!A:B,2,0),0)</f>
        <v>0</v>
      </c>
      <c r="F5386" s="65">
        <f>IFERROR(VLOOKUP(C5386,Pivot!A:C,3,0),0)</f>
        <v>0</v>
      </c>
    </row>
    <row r="5387" spans="1:6" x14ac:dyDescent="0.25">
      <c r="A5387" s="68" t="s">
        <v>103</v>
      </c>
      <c r="B5387" s="69">
        <v>491210220</v>
      </c>
      <c r="C5387" s="68">
        <v>491210220</v>
      </c>
      <c r="D5387" s="69" t="s">
        <v>3914</v>
      </c>
      <c r="E5387" s="65">
        <f>IFERROR(VLOOKUP(C5387,Pivot!A:B,2,0),0)</f>
        <v>0</v>
      </c>
      <c r="F5387" s="65">
        <f>IFERROR(VLOOKUP(C5387,Pivot!A:C,3,0),0)</f>
        <v>0</v>
      </c>
    </row>
    <row r="5388" spans="1:6" x14ac:dyDescent="0.25">
      <c r="A5388" s="68" t="s">
        <v>103</v>
      </c>
      <c r="B5388" s="69">
        <v>491210220</v>
      </c>
      <c r="C5388" s="68">
        <v>807648020878</v>
      </c>
      <c r="D5388" s="69" t="s">
        <v>3914</v>
      </c>
      <c r="E5388" s="65">
        <f>IFERROR(VLOOKUP(C5388,Pivot!A:B,2,0),0)</f>
        <v>0</v>
      </c>
      <c r="F5388" s="65">
        <f>IFERROR(VLOOKUP(C5388,Pivot!A:C,3,0),0)</f>
        <v>0</v>
      </c>
    </row>
    <row r="5389" spans="1:6" x14ac:dyDescent="0.25">
      <c r="A5389" s="68" t="s">
        <v>103</v>
      </c>
      <c r="B5389" s="69">
        <v>491210221</v>
      </c>
      <c r="C5389" s="68">
        <v>491210221</v>
      </c>
      <c r="D5389" s="69" t="s">
        <v>3915</v>
      </c>
      <c r="E5389" s="65">
        <f>IFERROR(VLOOKUP(C5389,Pivot!A:B,2,0),0)</f>
        <v>0</v>
      </c>
      <c r="F5389" s="65">
        <f>IFERROR(VLOOKUP(C5389,Pivot!A:C,3,0),0)</f>
        <v>0</v>
      </c>
    </row>
    <row r="5390" spans="1:6" x14ac:dyDescent="0.25">
      <c r="A5390" s="68" t="s">
        <v>103</v>
      </c>
      <c r="B5390" s="69">
        <v>491210221</v>
      </c>
      <c r="C5390" s="68">
        <v>807648040876</v>
      </c>
      <c r="D5390" s="69" t="s">
        <v>3915</v>
      </c>
      <c r="E5390" s="65">
        <f>IFERROR(VLOOKUP(C5390,Pivot!A:B,2,0),0)</f>
        <v>0</v>
      </c>
      <c r="F5390" s="65">
        <f>IFERROR(VLOOKUP(C5390,Pivot!A:C,3,0),0)</f>
        <v>0</v>
      </c>
    </row>
    <row r="5391" spans="1:6" x14ac:dyDescent="0.25">
      <c r="A5391" s="68" t="s">
        <v>103</v>
      </c>
      <c r="B5391" s="69">
        <v>491210222</v>
      </c>
      <c r="C5391" s="68">
        <v>491210222</v>
      </c>
      <c r="D5391" s="69" t="s">
        <v>3916</v>
      </c>
      <c r="E5391" s="65">
        <f>IFERROR(VLOOKUP(C5391,Pivot!A:B,2,0),0)</f>
        <v>0</v>
      </c>
      <c r="F5391" s="65">
        <f>IFERROR(VLOOKUP(C5391,Pivot!A:C,3,0),0)</f>
        <v>0</v>
      </c>
    </row>
    <row r="5392" spans="1:6" x14ac:dyDescent="0.25">
      <c r="A5392" s="68" t="s">
        <v>103</v>
      </c>
      <c r="B5392" s="69">
        <v>491210222</v>
      </c>
      <c r="C5392" s="68">
        <v>807648040883</v>
      </c>
      <c r="D5392" s="69" t="s">
        <v>3916</v>
      </c>
      <c r="E5392" s="65">
        <f>IFERROR(VLOOKUP(C5392,Pivot!A:B,2,0),0)</f>
        <v>0</v>
      </c>
      <c r="F5392" s="65">
        <f>IFERROR(VLOOKUP(C5392,Pivot!A:C,3,0),0)</f>
        <v>0</v>
      </c>
    </row>
    <row r="5393" spans="1:6" x14ac:dyDescent="0.25">
      <c r="A5393" s="68" t="s">
        <v>103</v>
      </c>
      <c r="B5393" s="69">
        <v>491210223</v>
      </c>
      <c r="C5393" s="68">
        <v>4891813860679</v>
      </c>
      <c r="D5393" s="69" t="s">
        <v>3917</v>
      </c>
      <c r="E5393" s="65">
        <f>IFERROR(VLOOKUP(C5393,Pivot!A:B,2,0),0)</f>
        <v>0</v>
      </c>
      <c r="F5393" s="65">
        <f>IFERROR(VLOOKUP(C5393,Pivot!A:C,3,0),0)</f>
        <v>0</v>
      </c>
    </row>
    <row r="5394" spans="1:6" x14ac:dyDescent="0.25">
      <c r="A5394" s="68" t="s">
        <v>103</v>
      </c>
      <c r="B5394" s="69">
        <v>491210226</v>
      </c>
      <c r="C5394" s="68">
        <v>491210226</v>
      </c>
      <c r="D5394" s="69" t="s">
        <v>3918</v>
      </c>
      <c r="E5394" s="65">
        <f>IFERROR(VLOOKUP(C5394,Pivot!A:B,2,0),0)</f>
        <v>0</v>
      </c>
      <c r="F5394" s="65">
        <f>IFERROR(VLOOKUP(C5394,Pivot!A:C,3,0),0)</f>
        <v>0</v>
      </c>
    </row>
    <row r="5395" spans="1:6" x14ac:dyDescent="0.25">
      <c r="A5395" s="68" t="s">
        <v>103</v>
      </c>
      <c r="B5395" s="69">
        <v>491210226</v>
      </c>
      <c r="C5395" s="68">
        <v>9336592006306</v>
      </c>
      <c r="D5395" s="69" t="s">
        <v>3918</v>
      </c>
      <c r="E5395" s="65">
        <f>IFERROR(VLOOKUP(C5395,Pivot!A:B,2,0),0)</f>
        <v>0</v>
      </c>
      <c r="F5395" s="65">
        <f>IFERROR(VLOOKUP(C5395,Pivot!A:C,3,0),0)</f>
        <v>0</v>
      </c>
    </row>
    <row r="5396" spans="1:6" x14ac:dyDescent="0.25">
      <c r="A5396" s="68" t="s">
        <v>103</v>
      </c>
      <c r="B5396" s="69">
        <v>491210226</v>
      </c>
      <c r="C5396" s="68">
        <v>9336592006351</v>
      </c>
      <c r="D5396" s="69" t="s">
        <v>3918</v>
      </c>
      <c r="E5396" s="65">
        <f>IFERROR(VLOOKUP(C5396,Pivot!A:B,2,0),0)</f>
        <v>0</v>
      </c>
      <c r="F5396" s="65">
        <f>IFERROR(VLOOKUP(C5396,Pivot!A:C,3,0),0)</f>
        <v>0</v>
      </c>
    </row>
    <row r="5397" spans="1:6" x14ac:dyDescent="0.25">
      <c r="A5397" s="68" t="s">
        <v>103</v>
      </c>
      <c r="B5397" s="69">
        <v>491210227</v>
      </c>
      <c r="C5397" s="68">
        <v>491210227</v>
      </c>
      <c r="D5397" s="69" t="s">
        <v>3919</v>
      </c>
      <c r="E5397" s="65">
        <f>IFERROR(VLOOKUP(C5397,Pivot!A:B,2,0),0)</f>
        <v>0</v>
      </c>
      <c r="F5397" s="65">
        <f>IFERROR(VLOOKUP(C5397,Pivot!A:C,3,0),0)</f>
        <v>0</v>
      </c>
    </row>
    <row r="5398" spans="1:6" x14ac:dyDescent="0.25">
      <c r="A5398" s="68" t="s">
        <v>103</v>
      </c>
      <c r="B5398" s="69">
        <v>491210227</v>
      </c>
      <c r="C5398" s="68">
        <v>683480097236</v>
      </c>
      <c r="D5398" s="69" t="s">
        <v>3919</v>
      </c>
      <c r="E5398" s="65">
        <f>IFERROR(VLOOKUP(C5398,Pivot!A:B,2,0),0)</f>
        <v>0</v>
      </c>
      <c r="F5398" s="65">
        <f>IFERROR(VLOOKUP(C5398,Pivot!A:C,3,0),0)</f>
        <v>0</v>
      </c>
    </row>
    <row r="5399" spans="1:6" x14ac:dyDescent="0.25">
      <c r="A5399" s="68" t="s">
        <v>103</v>
      </c>
      <c r="B5399" s="69">
        <v>491210229</v>
      </c>
      <c r="C5399" s="68">
        <v>491210229</v>
      </c>
      <c r="D5399" s="69" t="s">
        <v>3920</v>
      </c>
      <c r="E5399" s="65">
        <f>IFERROR(VLOOKUP(C5399,Pivot!A:B,2,0),0)</f>
        <v>0</v>
      </c>
      <c r="F5399" s="65">
        <f>IFERROR(VLOOKUP(C5399,Pivot!A:C,3,0),0)</f>
        <v>0</v>
      </c>
    </row>
    <row r="5400" spans="1:6" x14ac:dyDescent="0.25">
      <c r="A5400" s="68" t="s">
        <v>103</v>
      </c>
      <c r="B5400" s="69">
        <v>491210229</v>
      </c>
      <c r="C5400" s="68">
        <v>683480009291</v>
      </c>
      <c r="D5400" s="69" t="s">
        <v>3920</v>
      </c>
      <c r="E5400" s="65">
        <f>IFERROR(VLOOKUP(C5400,Pivot!A:B,2,0),0)</f>
        <v>0</v>
      </c>
      <c r="F5400" s="65">
        <f>IFERROR(VLOOKUP(C5400,Pivot!A:C,3,0),0)</f>
        <v>0</v>
      </c>
    </row>
    <row r="5401" spans="1:6" x14ac:dyDescent="0.25">
      <c r="A5401" s="68" t="s">
        <v>103</v>
      </c>
      <c r="B5401" s="69">
        <v>491210230</v>
      </c>
      <c r="C5401" s="68">
        <v>491210230</v>
      </c>
      <c r="D5401" s="69" t="s">
        <v>3921</v>
      </c>
      <c r="E5401" s="65">
        <f>IFERROR(VLOOKUP(C5401,Pivot!A:B,2,0),0)</f>
        <v>0</v>
      </c>
      <c r="F5401" s="65">
        <f>IFERROR(VLOOKUP(C5401,Pivot!A:C,3,0),0)</f>
        <v>0</v>
      </c>
    </row>
    <row r="5402" spans="1:6" x14ac:dyDescent="0.25">
      <c r="A5402" s="68" t="s">
        <v>103</v>
      </c>
      <c r="B5402" s="69">
        <v>491210230</v>
      </c>
      <c r="C5402" s="68">
        <v>683480099155</v>
      </c>
      <c r="D5402" s="69" t="s">
        <v>3921</v>
      </c>
      <c r="E5402" s="65">
        <f>IFERROR(VLOOKUP(C5402,Pivot!A:B,2,0),0)</f>
        <v>0</v>
      </c>
      <c r="F5402" s="65">
        <f>IFERROR(VLOOKUP(C5402,Pivot!A:C,3,0),0)</f>
        <v>0</v>
      </c>
    </row>
    <row r="5403" spans="1:6" x14ac:dyDescent="0.25">
      <c r="A5403" s="68" t="s">
        <v>103</v>
      </c>
      <c r="B5403" s="69">
        <v>491210234</v>
      </c>
      <c r="C5403" s="68">
        <v>491210234</v>
      </c>
      <c r="D5403" s="69" t="s">
        <v>3922</v>
      </c>
      <c r="E5403" s="65">
        <f>IFERROR(VLOOKUP(C5403,Pivot!A:B,2,0),0)</f>
        <v>0</v>
      </c>
      <c r="F5403" s="65">
        <f>IFERROR(VLOOKUP(C5403,Pivot!A:C,3,0),0)</f>
        <v>0</v>
      </c>
    </row>
    <row r="5404" spans="1:6" x14ac:dyDescent="0.25">
      <c r="A5404" s="68" t="s">
        <v>103</v>
      </c>
      <c r="B5404" s="69">
        <v>491210235</v>
      </c>
      <c r="C5404" s="68">
        <v>491210235</v>
      </c>
      <c r="D5404" s="69" t="s">
        <v>3923</v>
      </c>
      <c r="E5404" s="65">
        <f>IFERROR(VLOOKUP(C5404,Pivot!A:B,2,0),0)</f>
        <v>0</v>
      </c>
      <c r="F5404" s="65">
        <f>IFERROR(VLOOKUP(C5404,Pivot!A:C,3,0),0)</f>
        <v>0</v>
      </c>
    </row>
    <row r="5405" spans="1:6" x14ac:dyDescent="0.25">
      <c r="A5405" s="68" t="s">
        <v>103</v>
      </c>
      <c r="B5405" s="69">
        <v>491210236</v>
      </c>
      <c r="C5405" s="68">
        <v>491210236</v>
      </c>
      <c r="D5405" s="69" t="s">
        <v>3924</v>
      </c>
      <c r="E5405" s="65">
        <f>IFERROR(VLOOKUP(C5405,Pivot!A:B,2,0),0)</f>
        <v>0</v>
      </c>
      <c r="F5405" s="65">
        <f>IFERROR(VLOOKUP(C5405,Pivot!A:C,3,0),0)</f>
        <v>0</v>
      </c>
    </row>
    <row r="5406" spans="1:6" x14ac:dyDescent="0.25">
      <c r="A5406" s="68" t="s">
        <v>103</v>
      </c>
      <c r="B5406" s="69">
        <v>491210236</v>
      </c>
      <c r="C5406" s="68">
        <v>6939160913216</v>
      </c>
      <c r="D5406" s="69" t="s">
        <v>3924</v>
      </c>
      <c r="E5406" s="65">
        <f>IFERROR(VLOOKUP(C5406,Pivot!A:B,2,0),0)</f>
        <v>0</v>
      </c>
      <c r="F5406" s="65">
        <f>IFERROR(VLOOKUP(C5406,Pivot!A:C,3,0),0)</f>
        <v>0</v>
      </c>
    </row>
    <row r="5407" spans="1:6" x14ac:dyDescent="0.25">
      <c r="A5407" s="68" t="s">
        <v>103</v>
      </c>
      <c r="B5407" s="69">
        <v>491210237</v>
      </c>
      <c r="C5407" s="68">
        <v>491210237</v>
      </c>
      <c r="D5407" s="69" t="s">
        <v>3925</v>
      </c>
      <c r="E5407" s="65">
        <f>IFERROR(VLOOKUP(C5407,Pivot!A:B,2,0),0)</f>
        <v>0</v>
      </c>
      <c r="F5407" s="65">
        <f>IFERROR(VLOOKUP(C5407,Pivot!A:C,3,0),0)</f>
        <v>0</v>
      </c>
    </row>
    <row r="5408" spans="1:6" x14ac:dyDescent="0.25">
      <c r="A5408" s="68" t="s">
        <v>103</v>
      </c>
      <c r="B5408" s="69">
        <v>491210238</v>
      </c>
      <c r="C5408" s="68">
        <v>491210238</v>
      </c>
      <c r="D5408" s="69" t="s">
        <v>3926</v>
      </c>
      <c r="E5408" s="65">
        <f>IFERROR(VLOOKUP(C5408,Pivot!A:B,2,0),0)</f>
        <v>0</v>
      </c>
      <c r="F5408" s="65">
        <f>IFERROR(VLOOKUP(C5408,Pivot!A:C,3,0),0)</f>
        <v>0</v>
      </c>
    </row>
    <row r="5409" spans="1:6" x14ac:dyDescent="0.25">
      <c r="A5409" s="68" t="s">
        <v>103</v>
      </c>
      <c r="B5409" s="69">
        <v>491210239</v>
      </c>
      <c r="C5409" s="68">
        <v>491210239</v>
      </c>
      <c r="D5409" s="69" t="s">
        <v>3927</v>
      </c>
      <c r="E5409" s="65">
        <f>IFERROR(VLOOKUP(C5409,Pivot!A:B,2,0),0)</f>
        <v>0</v>
      </c>
      <c r="F5409" s="65">
        <f>IFERROR(VLOOKUP(C5409,Pivot!A:C,3,0),0)</f>
        <v>0</v>
      </c>
    </row>
    <row r="5410" spans="1:6" x14ac:dyDescent="0.25">
      <c r="A5410" s="68" t="s">
        <v>103</v>
      </c>
      <c r="B5410" s="69">
        <v>491210240</v>
      </c>
      <c r="C5410" s="68">
        <v>491210240</v>
      </c>
      <c r="D5410" s="69" t="s">
        <v>3928</v>
      </c>
      <c r="E5410" s="65">
        <f>IFERROR(VLOOKUP(C5410,Pivot!A:B,2,0),0)</f>
        <v>0</v>
      </c>
      <c r="F5410" s="65">
        <f>IFERROR(VLOOKUP(C5410,Pivot!A:C,3,0),0)</f>
        <v>0</v>
      </c>
    </row>
    <row r="5411" spans="1:6" x14ac:dyDescent="0.25">
      <c r="A5411" s="68" t="s">
        <v>103</v>
      </c>
      <c r="B5411" s="69">
        <v>491210380</v>
      </c>
      <c r="C5411" s="68">
        <v>772001670</v>
      </c>
      <c r="D5411" s="69" t="s">
        <v>3929</v>
      </c>
      <c r="E5411" s="65">
        <f>IFERROR(VLOOKUP(C5411,Pivot!A:B,2,0),0)</f>
        <v>0</v>
      </c>
      <c r="F5411" s="65">
        <f>IFERROR(VLOOKUP(C5411,Pivot!A:C,3,0),0)</f>
        <v>0</v>
      </c>
    </row>
    <row r="5412" spans="1:6" x14ac:dyDescent="0.25">
      <c r="A5412" s="68" t="s">
        <v>103</v>
      </c>
      <c r="B5412" s="69">
        <v>491210380</v>
      </c>
      <c r="C5412" s="68">
        <v>772101677</v>
      </c>
      <c r="D5412" s="69" t="s">
        <v>3929</v>
      </c>
      <c r="E5412" s="65">
        <f>IFERROR(VLOOKUP(C5412,Pivot!A:B,2,0),0)</f>
        <v>0</v>
      </c>
      <c r="F5412" s="65">
        <f>IFERROR(VLOOKUP(C5412,Pivot!A:C,3,0),0)</f>
        <v>0</v>
      </c>
    </row>
    <row r="5413" spans="1:6" x14ac:dyDescent="0.25">
      <c r="A5413" s="68" t="s">
        <v>103</v>
      </c>
      <c r="B5413" s="69">
        <v>491210381</v>
      </c>
      <c r="C5413" s="68">
        <v>772005111</v>
      </c>
      <c r="D5413" s="69" t="s">
        <v>3930</v>
      </c>
      <c r="E5413" s="65">
        <f>IFERROR(VLOOKUP(C5413,Pivot!A:B,2,0),0)</f>
        <v>0</v>
      </c>
      <c r="F5413" s="65">
        <f>IFERROR(VLOOKUP(C5413,Pivot!A:C,3,0),0)</f>
        <v>0</v>
      </c>
    </row>
    <row r="5414" spans="1:6" x14ac:dyDescent="0.25">
      <c r="A5414" s="68" t="s">
        <v>103</v>
      </c>
      <c r="B5414" s="69">
        <v>491210381</v>
      </c>
      <c r="C5414" s="68">
        <v>772105118</v>
      </c>
      <c r="D5414" s="69" t="s">
        <v>3930</v>
      </c>
      <c r="E5414" s="65">
        <f>IFERROR(VLOOKUP(C5414,Pivot!A:B,2,0),0)</f>
        <v>0</v>
      </c>
      <c r="F5414" s="65">
        <f>IFERROR(VLOOKUP(C5414,Pivot!A:C,3,0),0)</f>
        <v>0</v>
      </c>
    </row>
    <row r="5415" spans="1:6" x14ac:dyDescent="0.25">
      <c r="A5415" s="68" t="s">
        <v>103</v>
      </c>
      <c r="B5415" s="69">
        <v>491210382</v>
      </c>
      <c r="C5415" s="68">
        <v>772040211</v>
      </c>
      <c r="D5415" s="69" t="s">
        <v>3931</v>
      </c>
      <c r="E5415" s="65">
        <f>IFERROR(VLOOKUP(C5415,Pivot!A:B,2,0),0)</f>
        <v>0</v>
      </c>
      <c r="F5415" s="65">
        <f>IFERROR(VLOOKUP(C5415,Pivot!A:C,3,0),0)</f>
        <v>0</v>
      </c>
    </row>
    <row r="5416" spans="1:6" x14ac:dyDescent="0.25">
      <c r="A5416" s="68" t="s">
        <v>103</v>
      </c>
      <c r="B5416" s="69">
        <v>491210382</v>
      </c>
      <c r="C5416" s="68">
        <v>772140218</v>
      </c>
      <c r="D5416" s="69" t="s">
        <v>3931</v>
      </c>
      <c r="E5416" s="65">
        <f>IFERROR(VLOOKUP(C5416,Pivot!A:B,2,0),0)</f>
        <v>0</v>
      </c>
      <c r="F5416" s="65">
        <f>IFERROR(VLOOKUP(C5416,Pivot!A:C,3,0),0)</f>
        <v>0</v>
      </c>
    </row>
    <row r="5417" spans="1:6" x14ac:dyDescent="0.25">
      <c r="A5417" s="68" t="s">
        <v>103</v>
      </c>
      <c r="B5417" s="69">
        <v>491210384</v>
      </c>
      <c r="C5417" s="68">
        <v>772104876</v>
      </c>
      <c r="D5417" s="69" t="s">
        <v>3932</v>
      </c>
      <c r="E5417" s="65">
        <f>IFERROR(VLOOKUP(C5417,Pivot!A:B,2,0),0)</f>
        <v>0</v>
      </c>
      <c r="F5417" s="65">
        <f>IFERROR(VLOOKUP(C5417,Pivot!A:C,3,0),0)</f>
        <v>0</v>
      </c>
    </row>
    <row r="5418" spans="1:6" x14ac:dyDescent="0.25">
      <c r="A5418" s="68" t="s">
        <v>103</v>
      </c>
      <c r="B5418" s="69">
        <v>491210384</v>
      </c>
      <c r="C5418" s="68">
        <v>772904872</v>
      </c>
      <c r="D5418" s="69" t="s">
        <v>3932</v>
      </c>
      <c r="E5418" s="65">
        <f>IFERROR(VLOOKUP(C5418,Pivot!A:B,2,0),0)</f>
        <v>0</v>
      </c>
      <c r="F5418" s="65">
        <f>IFERROR(VLOOKUP(C5418,Pivot!A:C,3,0),0)</f>
        <v>0</v>
      </c>
    </row>
    <row r="5419" spans="1:6" x14ac:dyDescent="0.25">
      <c r="A5419" s="68" t="s">
        <v>103</v>
      </c>
      <c r="B5419" s="69">
        <v>491210385</v>
      </c>
      <c r="C5419" s="68">
        <v>772033350</v>
      </c>
      <c r="D5419" s="69" t="s">
        <v>3933</v>
      </c>
      <c r="E5419" s="65">
        <f>IFERROR(VLOOKUP(C5419,Pivot!A:B,2,0),0)</f>
        <v>0</v>
      </c>
      <c r="F5419" s="65">
        <f>IFERROR(VLOOKUP(C5419,Pivot!A:C,3,0),0)</f>
        <v>0</v>
      </c>
    </row>
    <row r="5420" spans="1:6" x14ac:dyDescent="0.25">
      <c r="A5420" s="68" t="s">
        <v>103</v>
      </c>
      <c r="B5420" s="69">
        <v>491210386</v>
      </c>
      <c r="C5420" s="68">
        <v>772030946</v>
      </c>
      <c r="D5420" s="69" t="s">
        <v>3934</v>
      </c>
      <c r="E5420" s="65">
        <f>IFERROR(VLOOKUP(C5420,Pivot!A:B,2,0),0)</f>
        <v>0</v>
      </c>
      <c r="F5420" s="65">
        <f>IFERROR(VLOOKUP(C5420,Pivot!A:C,3,0),0)</f>
        <v>0</v>
      </c>
    </row>
    <row r="5421" spans="1:6" x14ac:dyDescent="0.25">
      <c r="A5421" s="68" t="s">
        <v>103</v>
      </c>
      <c r="B5421" s="69">
        <v>491210390</v>
      </c>
      <c r="C5421" s="68">
        <v>772033404</v>
      </c>
      <c r="D5421" s="69" t="s">
        <v>3935</v>
      </c>
      <c r="E5421" s="65">
        <f>IFERROR(VLOOKUP(C5421,Pivot!A:B,2,0),0)</f>
        <v>0</v>
      </c>
      <c r="F5421" s="65">
        <f>IFERROR(VLOOKUP(C5421,Pivot!A:C,3,0),0)</f>
        <v>0</v>
      </c>
    </row>
    <row r="5422" spans="1:6" x14ac:dyDescent="0.25">
      <c r="A5422" s="68" t="s">
        <v>103</v>
      </c>
      <c r="B5422" s="69">
        <v>491210391</v>
      </c>
      <c r="C5422" s="68">
        <v>772045759</v>
      </c>
      <c r="D5422" s="69" t="s">
        <v>3936</v>
      </c>
      <c r="E5422" s="65">
        <f>IFERROR(VLOOKUP(C5422,Pivot!A:B,2,0),0)</f>
        <v>0</v>
      </c>
      <c r="F5422" s="65">
        <f>IFERROR(VLOOKUP(C5422,Pivot!A:C,3,0),0)</f>
        <v>0</v>
      </c>
    </row>
    <row r="5423" spans="1:6" x14ac:dyDescent="0.25">
      <c r="A5423" s="68" t="s">
        <v>103</v>
      </c>
      <c r="B5423" s="69">
        <v>491210393</v>
      </c>
      <c r="C5423" s="68">
        <v>772045865</v>
      </c>
      <c r="D5423" s="69" t="s">
        <v>3937</v>
      </c>
      <c r="E5423" s="65">
        <f>IFERROR(VLOOKUP(C5423,Pivot!A:B,2,0),0)</f>
        <v>0</v>
      </c>
      <c r="F5423" s="65">
        <f>IFERROR(VLOOKUP(C5423,Pivot!A:C,3,0),0)</f>
        <v>0</v>
      </c>
    </row>
    <row r="5424" spans="1:6" x14ac:dyDescent="0.25">
      <c r="A5424" s="68" t="s">
        <v>103</v>
      </c>
      <c r="B5424" s="69">
        <v>491210394</v>
      </c>
      <c r="C5424" s="68">
        <v>772094948</v>
      </c>
      <c r="D5424" s="69" t="s">
        <v>3938</v>
      </c>
      <c r="E5424" s="65">
        <f>IFERROR(VLOOKUP(C5424,Pivot!A:B,2,0),0)</f>
        <v>0</v>
      </c>
      <c r="F5424" s="65">
        <f>IFERROR(VLOOKUP(C5424,Pivot!A:C,3,0),0)</f>
        <v>0</v>
      </c>
    </row>
    <row r="5425" spans="1:6" x14ac:dyDescent="0.25">
      <c r="A5425" s="68" t="s">
        <v>103</v>
      </c>
      <c r="B5425" s="69">
        <v>491210399</v>
      </c>
      <c r="C5425" s="68">
        <v>772093248</v>
      </c>
      <c r="D5425" s="69" t="s">
        <v>3939</v>
      </c>
      <c r="E5425" s="65">
        <f>IFERROR(VLOOKUP(C5425,Pivot!A:B,2,0),0)</f>
        <v>0</v>
      </c>
      <c r="F5425" s="65">
        <f>IFERROR(VLOOKUP(C5425,Pivot!A:C,3,0),0)</f>
        <v>0</v>
      </c>
    </row>
    <row r="5426" spans="1:6" x14ac:dyDescent="0.25">
      <c r="A5426" s="68" t="s">
        <v>103</v>
      </c>
      <c r="B5426" s="69">
        <v>491210400</v>
      </c>
      <c r="C5426" s="68">
        <v>772004930</v>
      </c>
      <c r="D5426" s="69" t="s">
        <v>3940</v>
      </c>
      <c r="E5426" s="65">
        <f>IFERROR(VLOOKUP(C5426,Pivot!A:B,2,0),0)</f>
        <v>0</v>
      </c>
      <c r="F5426" s="65">
        <f>IFERROR(VLOOKUP(C5426,Pivot!A:C,3,0),0)</f>
        <v>0</v>
      </c>
    </row>
    <row r="5427" spans="1:6" x14ac:dyDescent="0.25">
      <c r="A5427" s="68" t="s">
        <v>103</v>
      </c>
      <c r="B5427" s="69">
        <v>491210402</v>
      </c>
      <c r="C5427" s="68">
        <v>772093903</v>
      </c>
      <c r="D5427" s="69" t="s">
        <v>3941</v>
      </c>
      <c r="E5427" s="65">
        <f>IFERROR(VLOOKUP(C5427,Pivot!A:B,2,0),0)</f>
        <v>0</v>
      </c>
      <c r="F5427" s="65">
        <f>IFERROR(VLOOKUP(C5427,Pivot!A:C,3,0),0)</f>
        <v>0</v>
      </c>
    </row>
    <row r="5428" spans="1:6" x14ac:dyDescent="0.25">
      <c r="A5428" s="68" t="s">
        <v>103</v>
      </c>
      <c r="B5428" s="69">
        <v>491210402</v>
      </c>
      <c r="C5428" s="68">
        <v>772193900</v>
      </c>
      <c r="D5428" s="69" t="s">
        <v>3941</v>
      </c>
      <c r="E5428" s="65">
        <f>IFERROR(VLOOKUP(C5428,Pivot!A:B,2,0),0)</f>
        <v>0</v>
      </c>
      <c r="F5428" s="65">
        <f>IFERROR(VLOOKUP(C5428,Pivot!A:C,3,0),0)</f>
        <v>0</v>
      </c>
    </row>
    <row r="5429" spans="1:6" x14ac:dyDescent="0.25">
      <c r="A5429" s="68" t="s">
        <v>103</v>
      </c>
      <c r="B5429" s="69">
        <v>491210403</v>
      </c>
      <c r="C5429" s="68">
        <v>772007252</v>
      </c>
      <c r="D5429" s="69" t="s">
        <v>3942</v>
      </c>
      <c r="E5429" s="65">
        <f>IFERROR(VLOOKUP(C5429,Pivot!A:B,2,0),0)</f>
        <v>0</v>
      </c>
      <c r="F5429" s="65">
        <f>IFERROR(VLOOKUP(C5429,Pivot!A:C,3,0),0)</f>
        <v>0</v>
      </c>
    </row>
    <row r="5430" spans="1:6" x14ac:dyDescent="0.25">
      <c r="A5430" s="68" t="s">
        <v>103</v>
      </c>
      <c r="B5430" s="69">
        <v>491210403</v>
      </c>
      <c r="C5430" s="68">
        <v>772107259</v>
      </c>
      <c r="D5430" s="69" t="s">
        <v>3942</v>
      </c>
      <c r="E5430" s="65">
        <f>IFERROR(VLOOKUP(C5430,Pivot!A:B,2,0),0)</f>
        <v>0</v>
      </c>
      <c r="F5430" s="65">
        <f>IFERROR(VLOOKUP(C5430,Pivot!A:C,3,0),0)</f>
        <v>0</v>
      </c>
    </row>
    <row r="5431" spans="1:6" x14ac:dyDescent="0.25">
      <c r="A5431" s="68" t="s">
        <v>103</v>
      </c>
      <c r="B5431" s="69">
        <v>491210405</v>
      </c>
      <c r="C5431" s="68">
        <v>772042765</v>
      </c>
      <c r="D5431" s="69" t="s">
        <v>3943</v>
      </c>
      <c r="E5431" s="65">
        <f>IFERROR(VLOOKUP(C5431,Pivot!A:B,2,0),0)</f>
        <v>0</v>
      </c>
      <c r="F5431" s="65">
        <f>IFERROR(VLOOKUP(C5431,Pivot!A:C,3,0),0)</f>
        <v>0</v>
      </c>
    </row>
    <row r="5432" spans="1:6" x14ac:dyDescent="0.25">
      <c r="A5432" s="68" t="s">
        <v>103</v>
      </c>
      <c r="B5432" s="69">
        <v>491210406</v>
      </c>
      <c r="C5432" s="68">
        <v>772043717</v>
      </c>
      <c r="D5432" s="69" t="s">
        <v>3944</v>
      </c>
      <c r="E5432" s="65">
        <f>IFERROR(VLOOKUP(C5432,Pivot!A:B,2,0),0)</f>
        <v>0</v>
      </c>
      <c r="F5432" s="65">
        <f>IFERROR(VLOOKUP(C5432,Pivot!A:C,3,0),0)</f>
        <v>0</v>
      </c>
    </row>
    <row r="5433" spans="1:6" x14ac:dyDescent="0.25">
      <c r="A5433" s="68" t="s">
        <v>103</v>
      </c>
      <c r="B5433" s="69">
        <v>491210409</v>
      </c>
      <c r="C5433" s="68">
        <v>830395026992</v>
      </c>
      <c r="D5433" s="69" t="s">
        <v>3945</v>
      </c>
      <c r="E5433" s="65">
        <f>IFERROR(VLOOKUP(C5433,Pivot!A:B,2,0),0)</f>
        <v>0</v>
      </c>
      <c r="F5433" s="65">
        <f>IFERROR(VLOOKUP(C5433,Pivot!A:C,3,0),0)</f>
        <v>0</v>
      </c>
    </row>
    <row r="5434" spans="1:6" x14ac:dyDescent="0.25">
      <c r="A5434" s="68" t="s">
        <v>103</v>
      </c>
      <c r="B5434" s="69">
        <v>491210422</v>
      </c>
      <c r="C5434" s="68">
        <v>8901736083577</v>
      </c>
      <c r="D5434" s="69" t="s">
        <v>3946</v>
      </c>
      <c r="E5434" s="65">
        <f>IFERROR(VLOOKUP(C5434,Pivot!A:B,2,0),0)</f>
        <v>0</v>
      </c>
      <c r="F5434" s="65">
        <f>IFERROR(VLOOKUP(C5434,Pivot!A:C,3,0),0)</f>
        <v>0</v>
      </c>
    </row>
    <row r="5435" spans="1:6" x14ac:dyDescent="0.25">
      <c r="A5435" s="68" t="s">
        <v>103</v>
      </c>
      <c r="B5435" s="69">
        <v>491210453</v>
      </c>
      <c r="C5435" s="68">
        <v>8058664015177</v>
      </c>
      <c r="D5435" s="69" t="s">
        <v>3947</v>
      </c>
      <c r="E5435" s="65">
        <f>IFERROR(VLOOKUP(C5435,Pivot!A:B,2,0),0)</f>
        <v>0</v>
      </c>
      <c r="F5435" s="65">
        <f>IFERROR(VLOOKUP(C5435,Pivot!A:C,3,0),0)</f>
        <v>0</v>
      </c>
    </row>
    <row r="5436" spans="1:6" x14ac:dyDescent="0.25">
      <c r="A5436" s="68" t="s">
        <v>103</v>
      </c>
      <c r="B5436" s="69">
        <v>491210454</v>
      </c>
      <c r="C5436" s="68">
        <v>8058664015191</v>
      </c>
      <c r="D5436" s="69" t="s">
        <v>3948</v>
      </c>
      <c r="E5436" s="65">
        <f>IFERROR(VLOOKUP(C5436,Pivot!A:B,2,0),0)</f>
        <v>0</v>
      </c>
      <c r="F5436" s="65">
        <f>IFERROR(VLOOKUP(C5436,Pivot!A:C,3,0),0)</f>
        <v>0</v>
      </c>
    </row>
    <row r="5437" spans="1:6" x14ac:dyDescent="0.25">
      <c r="A5437" s="68" t="s">
        <v>103</v>
      </c>
      <c r="B5437" s="69">
        <v>491210455</v>
      </c>
      <c r="C5437" s="68">
        <v>8003670877295</v>
      </c>
      <c r="D5437" s="69" t="s">
        <v>3949</v>
      </c>
      <c r="E5437" s="65">
        <f>IFERROR(VLOOKUP(C5437,Pivot!A:B,2,0),0)</f>
        <v>0</v>
      </c>
      <c r="F5437" s="65">
        <f>IFERROR(VLOOKUP(C5437,Pivot!A:C,3,0),0)</f>
        <v>0</v>
      </c>
    </row>
    <row r="5438" spans="1:6" x14ac:dyDescent="0.25">
      <c r="A5438" s="68" t="s">
        <v>103</v>
      </c>
      <c r="B5438" s="69">
        <v>491210456</v>
      </c>
      <c r="C5438" s="68">
        <v>8003670877301</v>
      </c>
      <c r="D5438" s="69" t="s">
        <v>3950</v>
      </c>
      <c r="E5438" s="65">
        <f>IFERROR(VLOOKUP(C5438,Pivot!A:B,2,0),0)</f>
        <v>0</v>
      </c>
      <c r="F5438" s="65">
        <f>IFERROR(VLOOKUP(C5438,Pivot!A:C,3,0),0)</f>
        <v>0</v>
      </c>
    </row>
    <row r="5439" spans="1:6" x14ac:dyDescent="0.25">
      <c r="A5439" s="68" t="s">
        <v>103</v>
      </c>
      <c r="B5439" s="69">
        <v>491210461</v>
      </c>
      <c r="C5439" s="68">
        <v>746775160098</v>
      </c>
      <c r="D5439" s="69" t="s">
        <v>3951</v>
      </c>
      <c r="E5439" s="65">
        <f>IFERROR(VLOOKUP(C5439,Pivot!A:B,2,0),0)</f>
        <v>0</v>
      </c>
      <c r="F5439" s="65">
        <f>IFERROR(VLOOKUP(C5439,Pivot!A:C,3,0),0)</f>
        <v>0</v>
      </c>
    </row>
    <row r="5440" spans="1:6" x14ac:dyDescent="0.25">
      <c r="A5440" s="68" t="s">
        <v>103</v>
      </c>
      <c r="B5440" s="69">
        <v>491210461</v>
      </c>
      <c r="C5440" s="68">
        <v>887961432060</v>
      </c>
      <c r="D5440" s="69" t="s">
        <v>3951</v>
      </c>
      <c r="E5440" s="65">
        <f>IFERROR(VLOOKUP(C5440,Pivot!A:B,2,0),0)</f>
        <v>0</v>
      </c>
      <c r="F5440" s="65">
        <f>IFERROR(VLOOKUP(C5440,Pivot!A:C,3,0),0)</f>
        <v>0</v>
      </c>
    </row>
    <row r="5441" spans="1:6" x14ac:dyDescent="0.25">
      <c r="A5441" s="68" t="s">
        <v>103</v>
      </c>
      <c r="B5441" s="69">
        <v>491210471</v>
      </c>
      <c r="C5441" s="68">
        <v>491210471</v>
      </c>
      <c r="D5441" s="69" t="s">
        <v>3952</v>
      </c>
      <c r="E5441" s="65">
        <f>IFERROR(VLOOKUP(C5441,Pivot!A:B,2,0),0)</f>
        <v>0</v>
      </c>
      <c r="F5441" s="65">
        <f>IFERROR(VLOOKUP(C5441,Pivot!A:C,3,0),0)</f>
        <v>0</v>
      </c>
    </row>
    <row r="5442" spans="1:6" x14ac:dyDescent="0.25">
      <c r="A5442" s="68" t="s">
        <v>103</v>
      </c>
      <c r="B5442" s="69">
        <v>491210472</v>
      </c>
      <c r="C5442" s="68">
        <v>491210472</v>
      </c>
      <c r="D5442" s="69" t="s">
        <v>3953</v>
      </c>
      <c r="E5442" s="65">
        <f>IFERROR(VLOOKUP(C5442,Pivot!A:B,2,0),0)</f>
        <v>0</v>
      </c>
      <c r="F5442" s="65">
        <f>IFERROR(VLOOKUP(C5442,Pivot!A:C,3,0),0)</f>
        <v>0</v>
      </c>
    </row>
    <row r="5443" spans="1:6" x14ac:dyDescent="0.25">
      <c r="A5443" s="68" t="s">
        <v>103</v>
      </c>
      <c r="B5443" s="69">
        <v>491210473</v>
      </c>
      <c r="C5443" s="68">
        <v>491210473</v>
      </c>
      <c r="D5443" s="69" t="s">
        <v>3953</v>
      </c>
      <c r="E5443" s="65">
        <f>IFERROR(VLOOKUP(C5443,Pivot!A:B,2,0),0)</f>
        <v>0</v>
      </c>
      <c r="F5443" s="65">
        <f>IFERROR(VLOOKUP(C5443,Pivot!A:C,3,0),0)</f>
        <v>0</v>
      </c>
    </row>
    <row r="5444" spans="1:6" x14ac:dyDescent="0.25">
      <c r="A5444" s="68" t="s">
        <v>103</v>
      </c>
      <c r="B5444" s="69">
        <v>491210474</v>
      </c>
      <c r="C5444" s="68">
        <v>491210474</v>
      </c>
      <c r="D5444" s="69" t="s">
        <v>3953</v>
      </c>
      <c r="E5444" s="65">
        <f>IFERROR(VLOOKUP(C5444,Pivot!A:B,2,0),0)</f>
        <v>0</v>
      </c>
      <c r="F5444" s="65">
        <f>IFERROR(VLOOKUP(C5444,Pivot!A:C,3,0),0)</f>
        <v>0</v>
      </c>
    </row>
    <row r="5445" spans="1:6" x14ac:dyDescent="0.25">
      <c r="A5445" s="68" t="s">
        <v>103</v>
      </c>
      <c r="B5445" s="69">
        <v>491210488</v>
      </c>
      <c r="C5445" s="68">
        <v>491210488</v>
      </c>
      <c r="D5445" s="69" t="s">
        <v>3954</v>
      </c>
      <c r="E5445" s="65">
        <f>IFERROR(VLOOKUP(C5445,Pivot!A:B,2,0),0)</f>
        <v>0</v>
      </c>
      <c r="F5445" s="65">
        <f>IFERROR(VLOOKUP(C5445,Pivot!A:C,3,0),0)</f>
        <v>0</v>
      </c>
    </row>
    <row r="5446" spans="1:6" x14ac:dyDescent="0.25">
      <c r="A5446" s="68" t="s">
        <v>103</v>
      </c>
      <c r="B5446" s="69">
        <v>491210489</v>
      </c>
      <c r="C5446" s="68">
        <v>491210489</v>
      </c>
      <c r="D5446" s="69" t="s">
        <v>3955</v>
      </c>
      <c r="E5446" s="65">
        <f>IFERROR(VLOOKUP(C5446,Pivot!A:B,2,0),0)</f>
        <v>0</v>
      </c>
      <c r="F5446" s="65">
        <f>IFERROR(VLOOKUP(C5446,Pivot!A:C,3,0),0)</f>
        <v>0</v>
      </c>
    </row>
    <row r="5447" spans="1:6" x14ac:dyDescent="0.25">
      <c r="A5447" s="68" t="s">
        <v>103</v>
      </c>
      <c r="B5447" s="69">
        <v>491210492</v>
      </c>
      <c r="C5447" s="68">
        <v>491210492</v>
      </c>
      <c r="D5447" s="69" t="s">
        <v>3956</v>
      </c>
      <c r="E5447" s="65">
        <f>IFERROR(VLOOKUP(C5447,Pivot!A:B,2,0),0)</f>
        <v>0</v>
      </c>
      <c r="F5447" s="65">
        <f>IFERROR(VLOOKUP(C5447,Pivot!A:C,3,0),0)</f>
        <v>0</v>
      </c>
    </row>
    <row r="5448" spans="1:6" x14ac:dyDescent="0.25">
      <c r="A5448" s="68" t="s">
        <v>103</v>
      </c>
      <c r="B5448" s="69">
        <v>491210492</v>
      </c>
      <c r="C5448" s="68">
        <v>8906067981028</v>
      </c>
      <c r="D5448" s="69" t="s">
        <v>3956</v>
      </c>
      <c r="E5448" s="65">
        <f>IFERROR(VLOOKUP(C5448,Pivot!A:B,2,0),0)</f>
        <v>0</v>
      </c>
      <c r="F5448" s="65">
        <f>IFERROR(VLOOKUP(C5448,Pivot!A:C,3,0),0)</f>
        <v>0</v>
      </c>
    </row>
    <row r="5449" spans="1:6" x14ac:dyDescent="0.25">
      <c r="A5449" s="68" t="s">
        <v>103</v>
      </c>
      <c r="B5449" s="69">
        <v>491210493</v>
      </c>
      <c r="C5449" s="68">
        <v>491210493</v>
      </c>
      <c r="D5449" s="69" t="s">
        <v>3957</v>
      </c>
      <c r="E5449" s="65">
        <f>IFERROR(VLOOKUP(C5449,Pivot!A:B,2,0),0)</f>
        <v>0</v>
      </c>
      <c r="F5449" s="65">
        <f>IFERROR(VLOOKUP(C5449,Pivot!A:C,3,0),0)</f>
        <v>0</v>
      </c>
    </row>
    <row r="5450" spans="1:6" x14ac:dyDescent="0.25">
      <c r="A5450" s="68" t="s">
        <v>103</v>
      </c>
      <c r="B5450" s="69">
        <v>491210493</v>
      </c>
      <c r="C5450" s="68">
        <v>8906067981042</v>
      </c>
      <c r="D5450" s="69" t="s">
        <v>3957</v>
      </c>
      <c r="E5450" s="65">
        <f>IFERROR(VLOOKUP(C5450,Pivot!A:B,2,0),0)</f>
        <v>0</v>
      </c>
      <c r="F5450" s="65">
        <f>IFERROR(VLOOKUP(C5450,Pivot!A:C,3,0),0)</f>
        <v>0</v>
      </c>
    </row>
    <row r="5451" spans="1:6" x14ac:dyDescent="0.25">
      <c r="A5451" s="68" t="s">
        <v>103</v>
      </c>
      <c r="B5451" s="69">
        <v>491210494</v>
      </c>
      <c r="C5451" s="68">
        <v>491210494</v>
      </c>
      <c r="D5451" s="69" t="s">
        <v>3958</v>
      </c>
      <c r="E5451" s="65">
        <f>IFERROR(VLOOKUP(C5451,Pivot!A:B,2,0),0)</f>
        <v>0</v>
      </c>
      <c r="F5451" s="65">
        <f>IFERROR(VLOOKUP(C5451,Pivot!A:C,3,0),0)</f>
        <v>0</v>
      </c>
    </row>
    <row r="5452" spans="1:6" x14ac:dyDescent="0.25">
      <c r="A5452" s="68" t="s">
        <v>103</v>
      </c>
      <c r="B5452" s="69">
        <v>491210494</v>
      </c>
      <c r="C5452" s="68">
        <v>8906067981158</v>
      </c>
      <c r="D5452" s="69" t="s">
        <v>3958</v>
      </c>
      <c r="E5452" s="65">
        <f>IFERROR(VLOOKUP(C5452,Pivot!A:B,2,0),0)</f>
        <v>0</v>
      </c>
      <c r="F5452" s="65">
        <f>IFERROR(VLOOKUP(C5452,Pivot!A:C,3,0),0)</f>
        <v>0</v>
      </c>
    </row>
    <row r="5453" spans="1:6" x14ac:dyDescent="0.25">
      <c r="A5453" s="68" t="s">
        <v>103</v>
      </c>
      <c r="B5453" s="69">
        <v>491210495</v>
      </c>
      <c r="C5453" s="68">
        <v>491210495</v>
      </c>
      <c r="D5453" s="69" t="s">
        <v>3959</v>
      </c>
      <c r="E5453" s="65">
        <f>IFERROR(VLOOKUP(C5453,Pivot!A:B,2,0),0)</f>
        <v>0</v>
      </c>
      <c r="F5453" s="65">
        <f>IFERROR(VLOOKUP(C5453,Pivot!A:C,3,0),0)</f>
        <v>0</v>
      </c>
    </row>
    <row r="5454" spans="1:6" x14ac:dyDescent="0.25">
      <c r="A5454" s="68" t="s">
        <v>103</v>
      </c>
      <c r="B5454" s="69">
        <v>491210496</v>
      </c>
      <c r="C5454" s="68">
        <v>491210496</v>
      </c>
      <c r="D5454" s="69" t="s">
        <v>3960</v>
      </c>
      <c r="E5454" s="65">
        <f>IFERROR(VLOOKUP(C5454,Pivot!A:B,2,0),0)</f>
        <v>0</v>
      </c>
      <c r="F5454" s="65">
        <f>IFERROR(VLOOKUP(C5454,Pivot!A:C,3,0),0)</f>
        <v>0</v>
      </c>
    </row>
    <row r="5455" spans="1:6" x14ac:dyDescent="0.25">
      <c r="A5455" s="68" t="s">
        <v>103</v>
      </c>
      <c r="B5455" s="69">
        <v>491210496</v>
      </c>
      <c r="C5455" s="68">
        <v>8906067981165</v>
      </c>
      <c r="D5455" s="69" t="s">
        <v>3960</v>
      </c>
      <c r="E5455" s="65">
        <f>IFERROR(VLOOKUP(C5455,Pivot!A:B,2,0),0)</f>
        <v>0</v>
      </c>
      <c r="F5455" s="65">
        <f>IFERROR(VLOOKUP(C5455,Pivot!A:C,3,0),0)</f>
        <v>0</v>
      </c>
    </row>
    <row r="5456" spans="1:6" x14ac:dyDescent="0.25">
      <c r="A5456" s="68" t="s">
        <v>103</v>
      </c>
      <c r="B5456" s="69">
        <v>491210497</v>
      </c>
      <c r="C5456" s="68">
        <v>491210497</v>
      </c>
      <c r="D5456" s="69" t="s">
        <v>3961</v>
      </c>
      <c r="E5456" s="65">
        <f>IFERROR(VLOOKUP(C5456,Pivot!A:B,2,0),0)</f>
        <v>0</v>
      </c>
      <c r="F5456" s="65">
        <f>IFERROR(VLOOKUP(C5456,Pivot!A:C,3,0),0)</f>
        <v>0</v>
      </c>
    </row>
    <row r="5457" spans="1:6" x14ac:dyDescent="0.25">
      <c r="A5457" s="68" t="s">
        <v>103</v>
      </c>
      <c r="B5457" s="69">
        <v>491210497</v>
      </c>
      <c r="C5457" s="68">
        <v>8906067981141</v>
      </c>
      <c r="D5457" s="69" t="s">
        <v>3961</v>
      </c>
      <c r="E5457" s="65">
        <f>IFERROR(VLOOKUP(C5457,Pivot!A:B,2,0),0)</f>
        <v>0</v>
      </c>
      <c r="F5457" s="65">
        <f>IFERROR(VLOOKUP(C5457,Pivot!A:C,3,0),0)</f>
        <v>0</v>
      </c>
    </row>
    <row r="5458" spans="1:6" x14ac:dyDescent="0.25">
      <c r="A5458" s="68" t="s">
        <v>103</v>
      </c>
      <c r="B5458" s="69">
        <v>491210498</v>
      </c>
      <c r="C5458" s="68">
        <v>491210498</v>
      </c>
      <c r="D5458" s="69" t="s">
        <v>3962</v>
      </c>
      <c r="E5458" s="65">
        <f>IFERROR(VLOOKUP(C5458,Pivot!A:B,2,0),0)</f>
        <v>0</v>
      </c>
      <c r="F5458" s="65">
        <f>IFERROR(VLOOKUP(C5458,Pivot!A:C,3,0),0)</f>
        <v>0</v>
      </c>
    </row>
    <row r="5459" spans="1:6" x14ac:dyDescent="0.25">
      <c r="A5459" s="68" t="s">
        <v>103</v>
      </c>
      <c r="B5459" s="69">
        <v>491210498</v>
      </c>
      <c r="C5459" s="68">
        <v>8906067981189</v>
      </c>
      <c r="D5459" s="69" t="s">
        <v>3962</v>
      </c>
      <c r="E5459" s="65">
        <f>IFERROR(VLOOKUP(C5459,Pivot!A:B,2,0),0)</f>
        <v>0</v>
      </c>
      <c r="F5459" s="65">
        <f>IFERROR(VLOOKUP(C5459,Pivot!A:C,3,0),0)</f>
        <v>0</v>
      </c>
    </row>
    <row r="5460" spans="1:6" x14ac:dyDescent="0.25">
      <c r="A5460" s="68" t="s">
        <v>103</v>
      </c>
      <c r="B5460" s="69">
        <v>491210499</v>
      </c>
      <c r="C5460" s="68">
        <v>491210499</v>
      </c>
      <c r="D5460" s="69" t="s">
        <v>3963</v>
      </c>
      <c r="E5460" s="65">
        <f>IFERROR(VLOOKUP(C5460,Pivot!A:B,2,0),0)</f>
        <v>0</v>
      </c>
      <c r="F5460" s="65">
        <f>IFERROR(VLOOKUP(C5460,Pivot!A:C,3,0),0)</f>
        <v>0</v>
      </c>
    </row>
    <row r="5461" spans="1:6" x14ac:dyDescent="0.25">
      <c r="A5461" s="68" t="s">
        <v>103</v>
      </c>
      <c r="B5461" s="69">
        <v>491210499</v>
      </c>
      <c r="C5461" s="68">
        <v>8906067981196</v>
      </c>
      <c r="D5461" s="69" t="s">
        <v>3963</v>
      </c>
      <c r="E5461" s="65">
        <f>IFERROR(VLOOKUP(C5461,Pivot!A:B,2,0),0)</f>
        <v>0</v>
      </c>
      <c r="F5461" s="65">
        <f>IFERROR(VLOOKUP(C5461,Pivot!A:C,3,0),0)</f>
        <v>0</v>
      </c>
    </row>
    <row r="5462" spans="1:6" x14ac:dyDescent="0.25">
      <c r="A5462" s="68" t="s">
        <v>103</v>
      </c>
      <c r="B5462" s="69">
        <v>491210500</v>
      </c>
      <c r="C5462" s="68">
        <v>491210500</v>
      </c>
      <c r="D5462" s="69" t="s">
        <v>3964</v>
      </c>
      <c r="E5462" s="65">
        <f>IFERROR(VLOOKUP(C5462,Pivot!A:B,2,0),0)</f>
        <v>0</v>
      </c>
      <c r="F5462" s="65">
        <f>IFERROR(VLOOKUP(C5462,Pivot!A:C,3,0),0)</f>
        <v>0</v>
      </c>
    </row>
    <row r="5463" spans="1:6" x14ac:dyDescent="0.25">
      <c r="A5463" s="68" t="s">
        <v>103</v>
      </c>
      <c r="B5463" s="69">
        <v>491210500</v>
      </c>
      <c r="C5463" s="68">
        <v>8906067982223</v>
      </c>
      <c r="D5463" s="69" t="s">
        <v>3964</v>
      </c>
      <c r="E5463" s="65">
        <f>IFERROR(VLOOKUP(C5463,Pivot!A:B,2,0),0)</f>
        <v>0</v>
      </c>
      <c r="F5463" s="65">
        <f>IFERROR(VLOOKUP(C5463,Pivot!A:C,3,0),0)</f>
        <v>0</v>
      </c>
    </row>
    <row r="5464" spans="1:6" x14ac:dyDescent="0.25">
      <c r="A5464" s="68" t="s">
        <v>103</v>
      </c>
      <c r="B5464" s="69">
        <v>491210502</v>
      </c>
      <c r="C5464" s="68">
        <v>491210502</v>
      </c>
      <c r="D5464" s="69" t="s">
        <v>3965</v>
      </c>
      <c r="E5464" s="65">
        <f>IFERROR(VLOOKUP(C5464,Pivot!A:B,2,0),0)</f>
        <v>0</v>
      </c>
      <c r="F5464" s="65">
        <f>IFERROR(VLOOKUP(C5464,Pivot!A:C,3,0),0)</f>
        <v>0</v>
      </c>
    </row>
    <row r="5465" spans="1:6" x14ac:dyDescent="0.25">
      <c r="A5465" s="68" t="s">
        <v>103</v>
      </c>
      <c r="B5465" s="69">
        <v>491210502</v>
      </c>
      <c r="C5465" s="68">
        <v>8906067980397</v>
      </c>
      <c r="D5465" s="69" t="s">
        <v>3965</v>
      </c>
      <c r="E5465" s="65">
        <f>IFERROR(VLOOKUP(C5465,Pivot!A:B,2,0),0)</f>
        <v>0</v>
      </c>
      <c r="F5465" s="65">
        <f>IFERROR(VLOOKUP(C5465,Pivot!A:C,3,0),0)</f>
        <v>0</v>
      </c>
    </row>
    <row r="5466" spans="1:6" x14ac:dyDescent="0.25">
      <c r="A5466" s="68" t="s">
        <v>103</v>
      </c>
      <c r="B5466" s="69">
        <v>491210504</v>
      </c>
      <c r="C5466" s="68">
        <v>491210504</v>
      </c>
      <c r="D5466" s="69" t="s">
        <v>3966</v>
      </c>
      <c r="E5466" s="65">
        <f>IFERROR(VLOOKUP(C5466,Pivot!A:B,2,0),0)</f>
        <v>0</v>
      </c>
      <c r="F5466" s="65">
        <f>IFERROR(VLOOKUP(C5466,Pivot!A:C,3,0),0)</f>
        <v>0</v>
      </c>
    </row>
    <row r="5467" spans="1:6" x14ac:dyDescent="0.25">
      <c r="A5467" s="68" t="s">
        <v>103</v>
      </c>
      <c r="B5467" s="69">
        <v>491210504</v>
      </c>
      <c r="C5467" s="68">
        <v>8906067980847</v>
      </c>
      <c r="D5467" s="69" t="s">
        <v>3966</v>
      </c>
      <c r="E5467" s="65">
        <f>IFERROR(VLOOKUP(C5467,Pivot!A:B,2,0),0)</f>
        <v>0</v>
      </c>
      <c r="F5467" s="65">
        <f>IFERROR(VLOOKUP(C5467,Pivot!A:C,3,0),0)</f>
        <v>0</v>
      </c>
    </row>
    <row r="5468" spans="1:6" x14ac:dyDescent="0.25">
      <c r="A5468" s="68" t="s">
        <v>103</v>
      </c>
      <c r="B5468" s="69">
        <v>491210505</v>
      </c>
      <c r="C5468" s="68">
        <v>491210505</v>
      </c>
      <c r="D5468" s="69" t="s">
        <v>3967</v>
      </c>
      <c r="E5468" s="65">
        <f>IFERROR(VLOOKUP(C5468,Pivot!A:B,2,0),0)</f>
        <v>0</v>
      </c>
      <c r="F5468" s="65">
        <f>IFERROR(VLOOKUP(C5468,Pivot!A:C,3,0),0)</f>
        <v>0</v>
      </c>
    </row>
    <row r="5469" spans="1:6" x14ac:dyDescent="0.25">
      <c r="A5469" s="68" t="s">
        <v>103</v>
      </c>
      <c r="B5469" s="69">
        <v>491210506</v>
      </c>
      <c r="C5469" s="68">
        <v>491210506</v>
      </c>
      <c r="D5469" s="69" t="s">
        <v>3968</v>
      </c>
      <c r="E5469" s="65">
        <f>IFERROR(VLOOKUP(C5469,Pivot!A:B,2,0),0)</f>
        <v>0</v>
      </c>
      <c r="F5469" s="65">
        <f>IFERROR(VLOOKUP(C5469,Pivot!A:C,3,0),0)</f>
        <v>0</v>
      </c>
    </row>
    <row r="5470" spans="1:6" x14ac:dyDescent="0.25">
      <c r="A5470" s="68" t="s">
        <v>103</v>
      </c>
      <c r="B5470" s="69">
        <v>491210506</v>
      </c>
      <c r="C5470" s="68">
        <v>8906067982346</v>
      </c>
      <c r="D5470" s="69" t="s">
        <v>3968</v>
      </c>
      <c r="E5470" s="65">
        <f>IFERROR(VLOOKUP(C5470,Pivot!A:B,2,0),0)</f>
        <v>0</v>
      </c>
      <c r="F5470" s="65">
        <f>IFERROR(VLOOKUP(C5470,Pivot!A:C,3,0),0)</f>
        <v>0</v>
      </c>
    </row>
    <row r="5471" spans="1:6" x14ac:dyDescent="0.25">
      <c r="A5471" s="68" t="s">
        <v>103</v>
      </c>
      <c r="B5471" s="69">
        <v>491210507</v>
      </c>
      <c r="C5471" s="68">
        <v>491210507</v>
      </c>
      <c r="D5471" s="69" t="s">
        <v>3969</v>
      </c>
      <c r="E5471" s="65">
        <f>IFERROR(VLOOKUP(C5471,Pivot!A:B,2,0),0)</f>
        <v>0</v>
      </c>
      <c r="F5471" s="65">
        <f>IFERROR(VLOOKUP(C5471,Pivot!A:C,3,0),0)</f>
        <v>0</v>
      </c>
    </row>
    <row r="5472" spans="1:6" x14ac:dyDescent="0.25">
      <c r="A5472" s="68" t="s">
        <v>103</v>
      </c>
      <c r="B5472" s="69">
        <v>491210507</v>
      </c>
      <c r="C5472" s="68">
        <v>8906067980762</v>
      </c>
      <c r="D5472" s="69" t="s">
        <v>3969</v>
      </c>
      <c r="E5472" s="65">
        <f>IFERROR(VLOOKUP(C5472,Pivot!A:B,2,0),0)</f>
        <v>0</v>
      </c>
      <c r="F5472" s="65">
        <f>IFERROR(VLOOKUP(C5472,Pivot!A:C,3,0),0)</f>
        <v>0</v>
      </c>
    </row>
    <row r="5473" spans="1:6" x14ac:dyDescent="0.25">
      <c r="A5473" s="68" t="s">
        <v>103</v>
      </c>
      <c r="B5473" s="69">
        <v>491210509</v>
      </c>
      <c r="C5473" s="68">
        <v>491210509</v>
      </c>
      <c r="D5473" s="69" t="s">
        <v>3970</v>
      </c>
      <c r="E5473" s="65">
        <f>IFERROR(VLOOKUP(C5473,Pivot!A:B,2,0),0)</f>
        <v>0</v>
      </c>
      <c r="F5473" s="65">
        <f>IFERROR(VLOOKUP(C5473,Pivot!A:C,3,0),0)</f>
        <v>0</v>
      </c>
    </row>
    <row r="5474" spans="1:6" x14ac:dyDescent="0.25">
      <c r="A5474" s="68" t="s">
        <v>103</v>
      </c>
      <c r="B5474" s="69">
        <v>491210509</v>
      </c>
      <c r="C5474" s="68">
        <v>8906067982230</v>
      </c>
      <c r="D5474" s="69" t="s">
        <v>3970</v>
      </c>
      <c r="E5474" s="65">
        <f>IFERROR(VLOOKUP(C5474,Pivot!A:B,2,0),0)</f>
        <v>0</v>
      </c>
      <c r="F5474" s="65">
        <f>IFERROR(VLOOKUP(C5474,Pivot!A:C,3,0),0)</f>
        <v>0</v>
      </c>
    </row>
    <row r="5475" spans="1:6" x14ac:dyDescent="0.25">
      <c r="A5475" s="68" t="s">
        <v>103</v>
      </c>
      <c r="B5475" s="69">
        <v>491210510</v>
      </c>
      <c r="C5475" s="68">
        <v>491210510</v>
      </c>
      <c r="D5475" s="69" t="s">
        <v>3971</v>
      </c>
      <c r="E5475" s="65">
        <f>IFERROR(VLOOKUP(C5475,Pivot!A:B,2,0),0)</f>
        <v>0</v>
      </c>
      <c r="F5475" s="65">
        <f>IFERROR(VLOOKUP(C5475,Pivot!A:C,3,0),0)</f>
        <v>0</v>
      </c>
    </row>
    <row r="5476" spans="1:6" x14ac:dyDescent="0.25">
      <c r="A5476" s="68" t="s">
        <v>103</v>
      </c>
      <c r="B5476" s="69">
        <v>491210510</v>
      </c>
      <c r="C5476" s="68">
        <v>8906067982209</v>
      </c>
      <c r="D5476" s="69" t="s">
        <v>3971</v>
      </c>
      <c r="E5476" s="65">
        <f>IFERROR(VLOOKUP(C5476,Pivot!A:B,2,0),0)</f>
        <v>0</v>
      </c>
      <c r="F5476" s="65">
        <f>IFERROR(VLOOKUP(C5476,Pivot!A:C,3,0),0)</f>
        <v>0</v>
      </c>
    </row>
    <row r="5477" spans="1:6" x14ac:dyDescent="0.25">
      <c r="A5477" s="68" t="s">
        <v>103</v>
      </c>
      <c r="B5477" s="69">
        <v>491210511</v>
      </c>
      <c r="C5477" s="68">
        <v>8008621000678</v>
      </c>
      <c r="D5477" s="69" t="s">
        <v>3972</v>
      </c>
      <c r="E5477" s="65">
        <f>IFERROR(VLOOKUP(C5477,Pivot!A:B,2,0),0)</f>
        <v>0</v>
      </c>
      <c r="F5477" s="65">
        <f>IFERROR(VLOOKUP(C5477,Pivot!A:C,3,0),0)</f>
        <v>0</v>
      </c>
    </row>
    <row r="5478" spans="1:6" x14ac:dyDescent="0.25">
      <c r="A5478" s="68" t="s">
        <v>103</v>
      </c>
      <c r="B5478" s="69">
        <v>491210516</v>
      </c>
      <c r="C5478" s="68">
        <v>8008621000951</v>
      </c>
      <c r="D5478" s="69" t="s">
        <v>3973</v>
      </c>
      <c r="E5478" s="65">
        <f>IFERROR(VLOOKUP(C5478,Pivot!A:B,2,0),0)</f>
        <v>0</v>
      </c>
      <c r="F5478" s="65">
        <f>IFERROR(VLOOKUP(C5478,Pivot!A:C,3,0),0)</f>
        <v>0</v>
      </c>
    </row>
    <row r="5479" spans="1:6" x14ac:dyDescent="0.25">
      <c r="A5479" s="68" t="s">
        <v>103</v>
      </c>
      <c r="B5479" s="69">
        <v>491210523</v>
      </c>
      <c r="C5479" s="68">
        <v>8008621008131</v>
      </c>
      <c r="D5479" s="69" t="s">
        <v>3974</v>
      </c>
      <c r="E5479" s="65">
        <f>IFERROR(VLOOKUP(C5479,Pivot!A:B,2,0),0)</f>
        <v>0</v>
      </c>
      <c r="F5479" s="65">
        <f>IFERROR(VLOOKUP(C5479,Pivot!A:C,3,0),0)</f>
        <v>0</v>
      </c>
    </row>
    <row r="5480" spans="1:6" x14ac:dyDescent="0.25">
      <c r="A5480" s="68" t="s">
        <v>103</v>
      </c>
      <c r="B5480" s="69">
        <v>491210525</v>
      </c>
      <c r="C5480" s="68">
        <v>8008621001118</v>
      </c>
      <c r="D5480" s="69" t="s">
        <v>3975</v>
      </c>
      <c r="E5480" s="65">
        <f>IFERROR(VLOOKUP(C5480,Pivot!A:B,2,0),0)</f>
        <v>0</v>
      </c>
      <c r="F5480" s="65">
        <f>IFERROR(VLOOKUP(C5480,Pivot!A:C,3,0),0)</f>
        <v>0</v>
      </c>
    </row>
    <row r="5481" spans="1:6" x14ac:dyDescent="0.25">
      <c r="A5481" s="68" t="s">
        <v>103</v>
      </c>
      <c r="B5481" s="69">
        <v>491210532</v>
      </c>
      <c r="C5481" s="68">
        <v>491210532</v>
      </c>
      <c r="D5481" s="69" t="s">
        <v>3976</v>
      </c>
      <c r="E5481" s="65">
        <f>IFERROR(VLOOKUP(C5481,Pivot!A:B,2,0),0)</f>
        <v>0</v>
      </c>
      <c r="F5481" s="65">
        <f>IFERROR(VLOOKUP(C5481,Pivot!A:C,3,0),0)</f>
        <v>0</v>
      </c>
    </row>
    <row r="5482" spans="1:6" x14ac:dyDescent="0.25">
      <c r="A5482" s="68" t="s">
        <v>103</v>
      </c>
      <c r="B5482" s="69">
        <v>491210532</v>
      </c>
      <c r="C5482" s="68">
        <v>6953386303613</v>
      </c>
      <c r="D5482" s="69" t="s">
        <v>3976</v>
      </c>
      <c r="E5482" s="65">
        <f>IFERROR(VLOOKUP(C5482,Pivot!A:B,2,0),0)</f>
        <v>0</v>
      </c>
      <c r="F5482" s="65">
        <f>IFERROR(VLOOKUP(C5482,Pivot!A:C,3,0),0)</f>
        <v>0</v>
      </c>
    </row>
    <row r="5483" spans="1:6" x14ac:dyDescent="0.25">
      <c r="A5483" s="68" t="s">
        <v>103</v>
      </c>
      <c r="B5483" s="69">
        <v>491210533</v>
      </c>
      <c r="C5483" s="68">
        <v>491210533</v>
      </c>
      <c r="D5483" s="69" t="s">
        <v>3977</v>
      </c>
      <c r="E5483" s="65">
        <f>IFERROR(VLOOKUP(C5483,Pivot!A:B,2,0),0)</f>
        <v>0</v>
      </c>
      <c r="F5483" s="65">
        <f>IFERROR(VLOOKUP(C5483,Pivot!A:C,3,0),0)</f>
        <v>0</v>
      </c>
    </row>
    <row r="5484" spans="1:6" x14ac:dyDescent="0.25">
      <c r="A5484" s="68" t="s">
        <v>103</v>
      </c>
      <c r="B5484" s="69">
        <v>491210533</v>
      </c>
      <c r="C5484" s="68">
        <v>6953386303576</v>
      </c>
      <c r="D5484" s="69" t="s">
        <v>3977</v>
      </c>
      <c r="E5484" s="65">
        <f>IFERROR(VLOOKUP(C5484,Pivot!A:B,2,0),0)</f>
        <v>0</v>
      </c>
      <c r="F5484" s="65">
        <f>IFERROR(VLOOKUP(C5484,Pivot!A:C,3,0),0)</f>
        <v>0</v>
      </c>
    </row>
    <row r="5485" spans="1:6" x14ac:dyDescent="0.25">
      <c r="A5485" s="68" t="s">
        <v>103</v>
      </c>
      <c r="B5485" s="69">
        <v>491210537</v>
      </c>
      <c r="C5485" s="68">
        <v>90159211914</v>
      </c>
      <c r="D5485" s="69" t="s">
        <v>3978</v>
      </c>
      <c r="E5485" s="65">
        <f>IFERROR(VLOOKUP(C5485,Pivot!A:B,2,0),0)</f>
        <v>0</v>
      </c>
      <c r="F5485" s="65">
        <f>IFERROR(VLOOKUP(C5485,Pivot!A:C,3,0),0)</f>
        <v>0</v>
      </c>
    </row>
    <row r="5486" spans="1:6" x14ac:dyDescent="0.25">
      <c r="A5486" s="68" t="s">
        <v>103</v>
      </c>
      <c r="B5486" s="69">
        <v>491210543</v>
      </c>
      <c r="C5486" s="68">
        <v>4893993260010</v>
      </c>
      <c r="D5486" s="69" t="s">
        <v>3979</v>
      </c>
      <c r="E5486" s="65">
        <f>IFERROR(VLOOKUP(C5486,Pivot!A:B,2,0),0)</f>
        <v>0</v>
      </c>
      <c r="F5486" s="65">
        <f>IFERROR(VLOOKUP(C5486,Pivot!A:C,3,0),0)</f>
        <v>0</v>
      </c>
    </row>
    <row r="5487" spans="1:6" x14ac:dyDescent="0.25">
      <c r="A5487" s="68" t="s">
        <v>103</v>
      </c>
      <c r="B5487" s="69">
        <v>491210544</v>
      </c>
      <c r="C5487" s="68">
        <v>4893993312481</v>
      </c>
      <c r="D5487" s="69" t="s">
        <v>3980</v>
      </c>
      <c r="E5487" s="65">
        <f>IFERROR(VLOOKUP(C5487,Pivot!A:B,2,0),0)</f>
        <v>0</v>
      </c>
      <c r="F5487" s="65">
        <f>IFERROR(VLOOKUP(C5487,Pivot!A:C,3,0),0)</f>
        <v>0</v>
      </c>
    </row>
    <row r="5488" spans="1:6" x14ac:dyDescent="0.25">
      <c r="A5488" s="68" t="s">
        <v>103</v>
      </c>
      <c r="B5488" s="69">
        <v>491210545</v>
      </c>
      <c r="C5488" s="68">
        <v>803516914652</v>
      </c>
      <c r="D5488" s="69" t="s">
        <v>3981</v>
      </c>
      <c r="E5488" s="65">
        <f>IFERROR(VLOOKUP(C5488,Pivot!A:B,2,0),0)</f>
        <v>0</v>
      </c>
      <c r="F5488" s="65">
        <f>IFERROR(VLOOKUP(C5488,Pivot!A:C,3,0),0)</f>
        <v>0</v>
      </c>
    </row>
    <row r="5489" spans="1:6" x14ac:dyDescent="0.25">
      <c r="A5489" s="68" t="s">
        <v>103</v>
      </c>
      <c r="B5489" s="69">
        <v>491210545</v>
      </c>
      <c r="C5489" s="68">
        <v>8904027190251</v>
      </c>
      <c r="D5489" s="69" t="s">
        <v>3981</v>
      </c>
      <c r="E5489" s="65">
        <f>IFERROR(VLOOKUP(C5489,Pivot!A:B,2,0),0)</f>
        <v>0</v>
      </c>
      <c r="F5489" s="65">
        <f>IFERROR(VLOOKUP(C5489,Pivot!A:C,3,0),0)</f>
        <v>0</v>
      </c>
    </row>
    <row r="5490" spans="1:6" x14ac:dyDescent="0.25">
      <c r="A5490" s="68" t="s">
        <v>103</v>
      </c>
      <c r="B5490" s="69">
        <v>491210545</v>
      </c>
      <c r="C5490" s="68">
        <v>8904027190275</v>
      </c>
      <c r="D5490" s="69" t="s">
        <v>3981</v>
      </c>
      <c r="E5490" s="65">
        <f>IFERROR(VLOOKUP(C5490,Pivot!A:B,2,0),0)</f>
        <v>0</v>
      </c>
      <c r="F5490" s="65">
        <f>IFERROR(VLOOKUP(C5490,Pivot!A:C,3,0),0)</f>
        <v>0</v>
      </c>
    </row>
    <row r="5491" spans="1:6" x14ac:dyDescent="0.25">
      <c r="A5491" s="68" t="s">
        <v>103</v>
      </c>
      <c r="B5491" s="69">
        <v>491210547</v>
      </c>
      <c r="C5491" s="68">
        <v>491210547</v>
      </c>
      <c r="D5491" s="69" t="s">
        <v>3982</v>
      </c>
      <c r="E5491" s="65">
        <f>IFERROR(VLOOKUP(C5491,Pivot!A:B,2,0),0)</f>
        <v>0</v>
      </c>
      <c r="F5491" s="65">
        <f>IFERROR(VLOOKUP(C5491,Pivot!A:C,3,0),0)</f>
        <v>0</v>
      </c>
    </row>
    <row r="5492" spans="1:6" x14ac:dyDescent="0.25">
      <c r="A5492" s="68" t="s">
        <v>103</v>
      </c>
      <c r="B5492" s="69">
        <v>491210547</v>
      </c>
      <c r="C5492" s="68">
        <v>6946441301099</v>
      </c>
      <c r="D5492" s="69" t="s">
        <v>3982</v>
      </c>
      <c r="E5492" s="65">
        <f>IFERROR(VLOOKUP(C5492,Pivot!A:B,2,0),0)</f>
        <v>0</v>
      </c>
      <c r="F5492" s="65">
        <f>IFERROR(VLOOKUP(C5492,Pivot!A:C,3,0),0)</f>
        <v>0</v>
      </c>
    </row>
    <row r="5493" spans="1:6" x14ac:dyDescent="0.25">
      <c r="A5493" s="68" t="s">
        <v>103</v>
      </c>
      <c r="B5493" s="69">
        <v>491210547</v>
      </c>
      <c r="C5493" s="68">
        <v>845218007713</v>
      </c>
      <c r="D5493" s="69" t="s">
        <v>3982</v>
      </c>
      <c r="E5493" s="65">
        <f>IFERROR(VLOOKUP(C5493,Pivot!A:B,2,0),0)</f>
        <v>0</v>
      </c>
      <c r="F5493" s="65">
        <f>IFERROR(VLOOKUP(C5493,Pivot!A:C,3,0),0)</f>
        <v>0</v>
      </c>
    </row>
    <row r="5494" spans="1:6" x14ac:dyDescent="0.25">
      <c r="A5494" s="68" t="s">
        <v>103</v>
      </c>
      <c r="B5494" s="69">
        <v>491210549</v>
      </c>
      <c r="C5494" s="68">
        <v>845218007751</v>
      </c>
      <c r="D5494" s="69" t="s">
        <v>3983</v>
      </c>
      <c r="E5494" s="65">
        <f>IFERROR(VLOOKUP(C5494,Pivot!A:B,2,0),0)</f>
        <v>0</v>
      </c>
      <c r="F5494" s="65">
        <f>IFERROR(VLOOKUP(C5494,Pivot!A:C,3,0),0)</f>
        <v>0</v>
      </c>
    </row>
    <row r="5495" spans="1:6" x14ac:dyDescent="0.25">
      <c r="A5495" s="68" t="s">
        <v>103</v>
      </c>
      <c r="B5495" s="69">
        <v>491210550</v>
      </c>
      <c r="C5495" s="68">
        <v>491210550</v>
      </c>
      <c r="D5495" s="69" t="s">
        <v>3984</v>
      </c>
      <c r="E5495" s="65">
        <f>IFERROR(VLOOKUP(C5495,Pivot!A:B,2,0),0)</f>
        <v>0</v>
      </c>
      <c r="F5495" s="65">
        <f>IFERROR(VLOOKUP(C5495,Pivot!A:C,3,0),0)</f>
        <v>0</v>
      </c>
    </row>
    <row r="5496" spans="1:6" x14ac:dyDescent="0.25">
      <c r="A5496" s="68" t="s">
        <v>103</v>
      </c>
      <c r="B5496" s="69">
        <v>491210550</v>
      </c>
      <c r="C5496" s="68">
        <v>6946441301013</v>
      </c>
      <c r="D5496" s="69" t="s">
        <v>3984</v>
      </c>
      <c r="E5496" s="65">
        <f>IFERROR(VLOOKUP(C5496,Pivot!A:B,2,0),0)</f>
        <v>0</v>
      </c>
      <c r="F5496" s="65">
        <f>IFERROR(VLOOKUP(C5496,Pivot!A:C,3,0),0)</f>
        <v>0</v>
      </c>
    </row>
    <row r="5497" spans="1:6" x14ac:dyDescent="0.25">
      <c r="A5497" s="68" t="s">
        <v>103</v>
      </c>
      <c r="B5497" s="69">
        <v>491210550</v>
      </c>
      <c r="C5497" s="68">
        <v>845218008314</v>
      </c>
      <c r="D5497" s="69" t="s">
        <v>3984</v>
      </c>
      <c r="E5497" s="65">
        <f>IFERROR(VLOOKUP(C5497,Pivot!A:B,2,0),0)</f>
        <v>0</v>
      </c>
      <c r="F5497" s="65">
        <f>IFERROR(VLOOKUP(C5497,Pivot!A:C,3,0),0)</f>
        <v>0</v>
      </c>
    </row>
    <row r="5498" spans="1:6" x14ac:dyDescent="0.25">
      <c r="A5498" s="68" t="s">
        <v>103</v>
      </c>
      <c r="B5498" s="69">
        <v>491210553</v>
      </c>
      <c r="C5498" s="68">
        <v>193052021441</v>
      </c>
      <c r="D5498" s="69" t="s">
        <v>3985</v>
      </c>
      <c r="E5498" s="65">
        <f>IFERROR(VLOOKUP(C5498,Pivot!A:B,2,0),0)</f>
        <v>0</v>
      </c>
      <c r="F5498" s="65">
        <f>IFERROR(VLOOKUP(C5498,Pivot!A:C,3,0),0)</f>
        <v>0</v>
      </c>
    </row>
    <row r="5499" spans="1:6" x14ac:dyDescent="0.25">
      <c r="A5499" s="68" t="s">
        <v>103</v>
      </c>
      <c r="B5499" s="69">
        <v>491210553</v>
      </c>
      <c r="C5499" s="68">
        <v>491210553</v>
      </c>
      <c r="D5499" s="69" t="s">
        <v>3985</v>
      </c>
      <c r="E5499" s="65">
        <f>IFERROR(VLOOKUP(C5499,Pivot!A:B,2,0),0)</f>
        <v>0</v>
      </c>
      <c r="F5499" s="65">
        <f>IFERROR(VLOOKUP(C5499,Pivot!A:C,3,0),0)</f>
        <v>0</v>
      </c>
    </row>
    <row r="5500" spans="1:6" x14ac:dyDescent="0.25">
      <c r="A5500" s="68" t="s">
        <v>103</v>
      </c>
      <c r="B5500" s="69">
        <v>491210553</v>
      </c>
      <c r="C5500" s="68">
        <v>6946441302454</v>
      </c>
      <c r="D5500" s="69" t="s">
        <v>3985</v>
      </c>
      <c r="E5500" s="65">
        <f>IFERROR(VLOOKUP(C5500,Pivot!A:B,2,0),0)</f>
        <v>0</v>
      </c>
      <c r="F5500" s="65">
        <f>IFERROR(VLOOKUP(C5500,Pivot!A:C,3,0),0)</f>
        <v>0</v>
      </c>
    </row>
    <row r="5501" spans="1:6" x14ac:dyDescent="0.25">
      <c r="A5501" s="68" t="s">
        <v>103</v>
      </c>
      <c r="B5501" s="69">
        <v>491210553</v>
      </c>
      <c r="C5501" s="68">
        <v>845218011536</v>
      </c>
      <c r="D5501" s="69" t="s">
        <v>3985</v>
      </c>
      <c r="E5501" s="65">
        <f>IFERROR(VLOOKUP(C5501,Pivot!A:B,2,0),0)</f>
        <v>0</v>
      </c>
      <c r="F5501" s="65">
        <f>IFERROR(VLOOKUP(C5501,Pivot!A:C,3,0),0)</f>
        <v>0</v>
      </c>
    </row>
    <row r="5502" spans="1:6" x14ac:dyDescent="0.25">
      <c r="A5502" s="68" t="s">
        <v>103</v>
      </c>
      <c r="B5502" s="69">
        <v>491210554</v>
      </c>
      <c r="C5502" s="68">
        <v>491210554</v>
      </c>
      <c r="D5502" s="69" t="s">
        <v>3986</v>
      </c>
      <c r="E5502" s="65">
        <f>IFERROR(VLOOKUP(C5502,Pivot!A:B,2,0),0)</f>
        <v>0</v>
      </c>
      <c r="F5502" s="65">
        <f>IFERROR(VLOOKUP(C5502,Pivot!A:C,3,0),0)</f>
        <v>0</v>
      </c>
    </row>
    <row r="5503" spans="1:6" x14ac:dyDescent="0.25">
      <c r="A5503" s="68" t="s">
        <v>103</v>
      </c>
      <c r="B5503" s="69">
        <v>491210554</v>
      </c>
      <c r="C5503" s="68">
        <v>6946441300986</v>
      </c>
      <c r="D5503" s="69" t="s">
        <v>3986</v>
      </c>
      <c r="E5503" s="65">
        <f>IFERROR(VLOOKUP(C5503,Pivot!A:B,2,0),0)</f>
        <v>0</v>
      </c>
      <c r="F5503" s="65">
        <f>IFERROR(VLOOKUP(C5503,Pivot!A:C,3,0),0)</f>
        <v>0</v>
      </c>
    </row>
    <row r="5504" spans="1:6" x14ac:dyDescent="0.25">
      <c r="A5504" s="68" t="s">
        <v>103</v>
      </c>
      <c r="B5504" s="69">
        <v>491210554</v>
      </c>
      <c r="C5504" s="68">
        <v>845218008765</v>
      </c>
      <c r="D5504" s="69" t="s">
        <v>3986</v>
      </c>
      <c r="E5504" s="65">
        <f>IFERROR(VLOOKUP(C5504,Pivot!A:B,2,0),0)</f>
        <v>0</v>
      </c>
      <c r="F5504" s="65">
        <f>IFERROR(VLOOKUP(C5504,Pivot!A:C,3,0),0)</f>
        <v>0</v>
      </c>
    </row>
    <row r="5505" spans="1:6" x14ac:dyDescent="0.25">
      <c r="A5505" s="68" t="s">
        <v>103</v>
      </c>
      <c r="B5505" s="69">
        <v>491210555</v>
      </c>
      <c r="C5505" s="68">
        <v>4260150210254</v>
      </c>
      <c r="D5505" s="69" t="s">
        <v>3987</v>
      </c>
      <c r="E5505" s="65">
        <f>IFERROR(VLOOKUP(C5505,Pivot!A:B,2,0),0)</f>
        <v>0</v>
      </c>
      <c r="F5505" s="65">
        <f>IFERROR(VLOOKUP(C5505,Pivot!A:C,3,0),0)</f>
        <v>0</v>
      </c>
    </row>
    <row r="5506" spans="1:6" x14ac:dyDescent="0.25">
      <c r="A5506" s="68" t="s">
        <v>103</v>
      </c>
      <c r="B5506" s="69">
        <v>491210555</v>
      </c>
      <c r="C5506" s="68">
        <v>491210555</v>
      </c>
      <c r="D5506" s="69" t="s">
        <v>3987</v>
      </c>
      <c r="E5506" s="65">
        <f>IFERROR(VLOOKUP(C5506,Pivot!A:B,2,0),0)</f>
        <v>0</v>
      </c>
      <c r="F5506" s="65">
        <f>IFERROR(VLOOKUP(C5506,Pivot!A:C,3,0),0)</f>
        <v>0</v>
      </c>
    </row>
    <row r="5507" spans="1:6" x14ac:dyDescent="0.25">
      <c r="A5507" s="68" t="s">
        <v>103</v>
      </c>
      <c r="B5507" s="69">
        <v>491210562</v>
      </c>
      <c r="C5507" s="68">
        <v>8033576214696</v>
      </c>
      <c r="D5507" s="69" t="s">
        <v>3988</v>
      </c>
      <c r="E5507" s="65">
        <f>IFERROR(VLOOKUP(C5507,Pivot!A:B,2,0),0)</f>
        <v>0</v>
      </c>
      <c r="F5507" s="65">
        <f>IFERROR(VLOOKUP(C5507,Pivot!A:C,3,0),0)</f>
        <v>0</v>
      </c>
    </row>
    <row r="5508" spans="1:6" x14ac:dyDescent="0.25">
      <c r="A5508" s="68" t="s">
        <v>103</v>
      </c>
      <c r="B5508" s="69">
        <v>491211052</v>
      </c>
      <c r="C5508" s="68">
        <v>8901736029926</v>
      </c>
      <c r="D5508" s="69" t="s">
        <v>3989</v>
      </c>
      <c r="E5508" s="65">
        <f>IFERROR(VLOOKUP(C5508,Pivot!A:B,2,0),0)</f>
        <v>0</v>
      </c>
      <c r="F5508" s="65">
        <f>IFERROR(VLOOKUP(C5508,Pivot!A:C,3,0),0)</f>
        <v>0</v>
      </c>
    </row>
    <row r="5509" spans="1:6" x14ac:dyDescent="0.25">
      <c r="A5509" s="68" t="s">
        <v>103</v>
      </c>
      <c r="B5509" s="69">
        <v>491211123</v>
      </c>
      <c r="C5509" s="68">
        <v>8033576214719</v>
      </c>
      <c r="D5509" s="69" t="s">
        <v>3990</v>
      </c>
      <c r="E5509" s="65">
        <f>IFERROR(VLOOKUP(C5509,Pivot!A:B,2,0),0)</f>
        <v>0</v>
      </c>
      <c r="F5509" s="65">
        <f>IFERROR(VLOOKUP(C5509,Pivot!A:C,3,0),0)</f>
        <v>0</v>
      </c>
    </row>
    <row r="5510" spans="1:6" x14ac:dyDescent="0.25">
      <c r="A5510" s="68" t="s">
        <v>103</v>
      </c>
      <c r="B5510" s="69">
        <v>491211124</v>
      </c>
      <c r="C5510" s="68">
        <v>8033576214726</v>
      </c>
      <c r="D5510" s="69" t="s">
        <v>3991</v>
      </c>
      <c r="E5510" s="65">
        <f>IFERROR(VLOOKUP(C5510,Pivot!A:B,2,0),0)</f>
        <v>0</v>
      </c>
      <c r="F5510" s="65">
        <f>IFERROR(VLOOKUP(C5510,Pivot!A:C,3,0),0)</f>
        <v>0</v>
      </c>
    </row>
    <row r="5511" spans="1:6" x14ac:dyDescent="0.25">
      <c r="A5511" s="68" t="s">
        <v>103</v>
      </c>
      <c r="B5511" s="69">
        <v>491211126</v>
      </c>
      <c r="C5511" s="68">
        <v>8033576214740</v>
      </c>
      <c r="D5511" s="69" t="s">
        <v>3992</v>
      </c>
      <c r="E5511" s="65">
        <f>IFERROR(VLOOKUP(C5511,Pivot!A:B,2,0),0)</f>
        <v>0</v>
      </c>
      <c r="F5511" s="65">
        <f>IFERROR(VLOOKUP(C5511,Pivot!A:C,3,0),0)</f>
        <v>0</v>
      </c>
    </row>
    <row r="5512" spans="1:6" x14ac:dyDescent="0.25">
      <c r="A5512" s="68" t="s">
        <v>103</v>
      </c>
      <c r="B5512" s="69">
        <v>491211128</v>
      </c>
      <c r="C5512" s="68">
        <v>8033576214795</v>
      </c>
      <c r="D5512" s="69" t="s">
        <v>3993</v>
      </c>
      <c r="E5512" s="65">
        <f>IFERROR(VLOOKUP(C5512,Pivot!A:B,2,0),0)</f>
        <v>0</v>
      </c>
      <c r="F5512" s="65">
        <f>IFERROR(VLOOKUP(C5512,Pivot!A:C,3,0),0)</f>
        <v>0</v>
      </c>
    </row>
    <row r="5513" spans="1:6" x14ac:dyDescent="0.25">
      <c r="A5513" s="68" t="s">
        <v>103</v>
      </c>
      <c r="B5513" s="69">
        <v>491211129</v>
      </c>
      <c r="C5513" s="68">
        <v>8033576214801</v>
      </c>
      <c r="D5513" s="69" t="s">
        <v>3994</v>
      </c>
      <c r="E5513" s="65">
        <f>IFERROR(VLOOKUP(C5513,Pivot!A:B,2,0),0)</f>
        <v>0</v>
      </c>
      <c r="F5513" s="65">
        <f>IFERROR(VLOOKUP(C5513,Pivot!A:C,3,0),0)</f>
        <v>0</v>
      </c>
    </row>
    <row r="5514" spans="1:6" x14ac:dyDescent="0.25">
      <c r="A5514" s="68" t="s">
        <v>103</v>
      </c>
      <c r="B5514" s="69">
        <v>491211130</v>
      </c>
      <c r="C5514" s="68">
        <v>8033576214818</v>
      </c>
      <c r="D5514" s="69" t="s">
        <v>3995</v>
      </c>
      <c r="E5514" s="65">
        <f>IFERROR(VLOOKUP(C5514,Pivot!A:B,2,0),0)</f>
        <v>0</v>
      </c>
      <c r="F5514" s="65">
        <f>IFERROR(VLOOKUP(C5514,Pivot!A:C,3,0),0)</f>
        <v>0</v>
      </c>
    </row>
    <row r="5515" spans="1:6" x14ac:dyDescent="0.25">
      <c r="A5515" s="68" t="s">
        <v>103</v>
      </c>
      <c r="B5515" s="69">
        <v>491211133</v>
      </c>
      <c r="C5515" s="68">
        <v>8033576214849</v>
      </c>
      <c r="D5515" s="69" t="s">
        <v>3996</v>
      </c>
      <c r="E5515" s="65">
        <f>IFERROR(VLOOKUP(C5515,Pivot!A:B,2,0),0)</f>
        <v>0</v>
      </c>
      <c r="F5515" s="65">
        <f>IFERROR(VLOOKUP(C5515,Pivot!A:C,3,0),0)</f>
        <v>0</v>
      </c>
    </row>
    <row r="5516" spans="1:6" x14ac:dyDescent="0.25">
      <c r="A5516" s="68" t="s">
        <v>103</v>
      </c>
      <c r="B5516" s="69">
        <v>491211134</v>
      </c>
      <c r="C5516" s="68">
        <v>8033576214856</v>
      </c>
      <c r="D5516" s="69" t="s">
        <v>3997</v>
      </c>
      <c r="E5516" s="65">
        <f>IFERROR(VLOOKUP(C5516,Pivot!A:B,2,0),0)</f>
        <v>0</v>
      </c>
      <c r="F5516" s="65">
        <f>IFERROR(VLOOKUP(C5516,Pivot!A:C,3,0),0)</f>
        <v>0</v>
      </c>
    </row>
    <row r="5517" spans="1:6" x14ac:dyDescent="0.25">
      <c r="A5517" s="68" t="s">
        <v>103</v>
      </c>
      <c r="B5517" s="69">
        <v>491211138</v>
      </c>
      <c r="C5517" s="68">
        <v>8033576215112</v>
      </c>
      <c r="D5517" s="69" t="s">
        <v>3998</v>
      </c>
      <c r="E5517" s="65">
        <f>IFERROR(VLOOKUP(C5517,Pivot!A:B,2,0),0)</f>
        <v>0</v>
      </c>
      <c r="F5517" s="65">
        <f>IFERROR(VLOOKUP(C5517,Pivot!A:C,3,0),0)</f>
        <v>0</v>
      </c>
    </row>
    <row r="5518" spans="1:6" x14ac:dyDescent="0.25">
      <c r="A5518" s="68" t="s">
        <v>103</v>
      </c>
      <c r="B5518" s="69">
        <v>491211143</v>
      </c>
      <c r="C5518" s="68">
        <v>8033576215235</v>
      </c>
      <c r="D5518" s="69" t="s">
        <v>3999</v>
      </c>
      <c r="E5518" s="65">
        <f>IFERROR(VLOOKUP(C5518,Pivot!A:B,2,0),0)</f>
        <v>0</v>
      </c>
      <c r="F5518" s="65">
        <f>IFERROR(VLOOKUP(C5518,Pivot!A:C,3,0),0)</f>
        <v>0</v>
      </c>
    </row>
    <row r="5519" spans="1:6" x14ac:dyDescent="0.25">
      <c r="A5519" s="68" t="s">
        <v>103</v>
      </c>
      <c r="B5519" s="69">
        <v>491211148</v>
      </c>
      <c r="C5519" s="68">
        <v>491211148</v>
      </c>
      <c r="D5519" s="69" t="s">
        <v>4000</v>
      </c>
      <c r="E5519" s="65">
        <f>IFERROR(VLOOKUP(C5519,Pivot!A:B,2,0),0)</f>
        <v>0</v>
      </c>
      <c r="F5519" s="65">
        <f>IFERROR(VLOOKUP(C5519,Pivot!A:C,3,0),0)</f>
        <v>0</v>
      </c>
    </row>
    <row r="5520" spans="1:6" x14ac:dyDescent="0.25">
      <c r="A5520" s="68" t="s">
        <v>103</v>
      </c>
      <c r="B5520" s="69">
        <v>491211148</v>
      </c>
      <c r="C5520" s="68">
        <v>9421901131609</v>
      </c>
      <c r="D5520" s="69" t="s">
        <v>4000</v>
      </c>
      <c r="E5520" s="65">
        <f>IFERROR(VLOOKUP(C5520,Pivot!A:B,2,0),0)</f>
        <v>0</v>
      </c>
      <c r="F5520" s="65">
        <f>IFERROR(VLOOKUP(C5520,Pivot!A:C,3,0),0)</f>
        <v>0</v>
      </c>
    </row>
    <row r="5521" spans="1:6" x14ac:dyDescent="0.25">
      <c r="A5521" s="68" t="s">
        <v>103</v>
      </c>
      <c r="B5521" s="69">
        <v>491211204</v>
      </c>
      <c r="C5521" s="68">
        <v>4008789054302</v>
      </c>
      <c r="D5521" s="69" t="s">
        <v>4001</v>
      </c>
      <c r="E5521" s="65">
        <f>IFERROR(VLOOKUP(C5521,Pivot!A:B,2,0),0)</f>
        <v>0</v>
      </c>
      <c r="F5521" s="65">
        <f>IFERROR(VLOOKUP(C5521,Pivot!A:C,3,0),0)</f>
        <v>0</v>
      </c>
    </row>
    <row r="5522" spans="1:6" x14ac:dyDescent="0.25">
      <c r="A5522" s="68" t="s">
        <v>103</v>
      </c>
      <c r="B5522" s="69">
        <v>491211206</v>
      </c>
      <c r="C5522" s="68">
        <v>4008789054524</v>
      </c>
      <c r="D5522" s="69" t="s">
        <v>4002</v>
      </c>
      <c r="E5522" s="65">
        <f>IFERROR(VLOOKUP(C5522,Pivot!A:B,2,0),0)</f>
        <v>0</v>
      </c>
      <c r="F5522" s="65">
        <f>IFERROR(VLOOKUP(C5522,Pivot!A:C,3,0),0)</f>
        <v>0</v>
      </c>
    </row>
    <row r="5523" spans="1:6" x14ac:dyDescent="0.25">
      <c r="A5523" s="68" t="s">
        <v>103</v>
      </c>
      <c r="B5523" s="69">
        <v>491211207</v>
      </c>
      <c r="C5523" s="68">
        <v>4008789067197</v>
      </c>
      <c r="D5523" s="69" t="s">
        <v>4003</v>
      </c>
      <c r="E5523" s="65">
        <f>IFERROR(VLOOKUP(C5523,Pivot!A:B,2,0),0)</f>
        <v>0</v>
      </c>
      <c r="F5523" s="65">
        <f>IFERROR(VLOOKUP(C5523,Pivot!A:C,3,0),0)</f>
        <v>0</v>
      </c>
    </row>
    <row r="5524" spans="1:6" x14ac:dyDescent="0.25">
      <c r="A5524" s="68" t="s">
        <v>103</v>
      </c>
      <c r="B5524" s="69">
        <v>491211230</v>
      </c>
      <c r="C5524" s="68">
        <v>4008789053329</v>
      </c>
      <c r="D5524" s="69" t="s">
        <v>4004</v>
      </c>
      <c r="E5524" s="65">
        <f>IFERROR(VLOOKUP(C5524,Pivot!A:B,2,0),0)</f>
        <v>0</v>
      </c>
      <c r="F5524" s="65">
        <f>IFERROR(VLOOKUP(C5524,Pivot!A:C,3,0),0)</f>
        <v>0</v>
      </c>
    </row>
    <row r="5525" spans="1:6" x14ac:dyDescent="0.25">
      <c r="A5525" s="68" t="s">
        <v>103</v>
      </c>
      <c r="B5525" s="69">
        <v>491211240</v>
      </c>
      <c r="C5525" s="68">
        <v>491211240</v>
      </c>
      <c r="D5525" s="69" t="s">
        <v>4005</v>
      </c>
      <c r="E5525" s="65">
        <f>IFERROR(VLOOKUP(C5525,Pivot!A:B,2,0),0)</f>
        <v>0</v>
      </c>
      <c r="F5525" s="65">
        <f>IFERROR(VLOOKUP(C5525,Pivot!A:C,3,0),0)</f>
        <v>0</v>
      </c>
    </row>
    <row r="5526" spans="1:6" x14ac:dyDescent="0.25">
      <c r="A5526" s="68" t="s">
        <v>103</v>
      </c>
      <c r="B5526" s="69">
        <v>491211240</v>
      </c>
      <c r="C5526" s="68">
        <v>6944994943728</v>
      </c>
      <c r="D5526" s="69" t="s">
        <v>4005</v>
      </c>
      <c r="E5526" s="65">
        <f>IFERROR(VLOOKUP(C5526,Pivot!A:B,2,0),0)</f>
        <v>0</v>
      </c>
      <c r="F5526" s="65">
        <f>IFERROR(VLOOKUP(C5526,Pivot!A:C,3,0),0)</f>
        <v>0</v>
      </c>
    </row>
    <row r="5527" spans="1:6" x14ac:dyDescent="0.25">
      <c r="A5527" s="68" t="s">
        <v>103</v>
      </c>
      <c r="B5527" s="69">
        <v>491211254</v>
      </c>
      <c r="C5527" s="68">
        <v>630509281459</v>
      </c>
      <c r="D5527" s="69" t="s">
        <v>4006</v>
      </c>
      <c r="E5527" s="65">
        <f>IFERROR(VLOOKUP(C5527,Pivot!A:B,2,0),0)</f>
        <v>0</v>
      </c>
      <c r="F5527" s="65">
        <f>IFERROR(VLOOKUP(C5527,Pivot!A:C,3,0),0)</f>
        <v>0</v>
      </c>
    </row>
    <row r="5528" spans="1:6" x14ac:dyDescent="0.25">
      <c r="A5528" s="68" t="s">
        <v>103</v>
      </c>
      <c r="B5528" s="69">
        <v>491211254</v>
      </c>
      <c r="C5528" s="68">
        <v>8901383710994</v>
      </c>
      <c r="D5528" s="69" t="s">
        <v>4006</v>
      </c>
      <c r="E5528" s="65">
        <f>IFERROR(VLOOKUP(C5528,Pivot!A:B,2,0),0)</f>
        <v>0</v>
      </c>
      <c r="F5528" s="65">
        <f>IFERROR(VLOOKUP(C5528,Pivot!A:C,3,0),0)</f>
        <v>0</v>
      </c>
    </row>
    <row r="5529" spans="1:6" x14ac:dyDescent="0.25">
      <c r="A5529" s="68" t="s">
        <v>103</v>
      </c>
      <c r="B5529" s="69">
        <v>491211257</v>
      </c>
      <c r="C5529" s="68">
        <v>8904196802764</v>
      </c>
      <c r="D5529" s="69" t="s">
        <v>4007</v>
      </c>
      <c r="E5529" s="65">
        <f>IFERROR(VLOOKUP(C5529,Pivot!A:B,2,0),0)</f>
        <v>0</v>
      </c>
      <c r="F5529" s="65">
        <f>IFERROR(VLOOKUP(C5529,Pivot!A:C,3,0),0)</f>
        <v>0</v>
      </c>
    </row>
    <row r="5530" spans="1:6" x14ac:dyDescent="0.25">
      <c r="A5530" s="68" t="s">
        <v>103</v>
      </c>
      <c r="B5530" s="69">
        <v>491211258</v>
      </c>
      <c r="C5530" s="68">
        <v>8904196802726</v>
      </c>
      <c r="D5530" s="69" t="s">
        <v>4008</v>
      </c>
      <c r="E5530" s="65">
        <f>IFERROR(VLOOKUP(C5530,Pivot!A:B,2,0),0)</f>
        <v>0</v>
      </c>
      <c r="F5530" s="65">
        <f>IFERROR(VLOOKUP(C5530,Pivot!A:C,3,0),0)</f>
        <v>0</v>
      </c>
    </row>
    <row r="5531" spans="1:6" x14ac:dyDescent="0.25">
      <c r="A5531" s="68" t="s">
        <v>103</v>
      </c>
      <c r="B5531" s="69">
        <v>491211263</v>
      </c>
      <c r="C5531" s="68">
        <v>8904196802924</v>
      </c>
      <c r="D5531" s="69" t="s">
        <v>4009</v>
      </c>
      <c r="E5531" s="65">
        <f>IFERROR(VLOOKUP(C5531,Pivot!A:B,2,0),0)</f>
        <v>0</v>
      </c>
      <c r="F5531" s="65">
        <f>IFERROR(VLOOKUP(C5531,Pivot!A:C,3,0),0)</f>
        <v>0</v>
      </c>
    </row>
    <row r="5532" spans="1:6" x14ac:dyDescent="0.25">
      <c r="A5532" s="68" t="s">
        <v>103</v>
      </c>
      <c r="B5532" s="69">
        <v>491211264</v>
      </c>
      <c r="C5532" s="68">
        <v>8904196803044</v>
      </c>
      <c r="D5532" s="69" t="s">
        <v>4010</v>
      </c>
      <c r="E5532" s="65">
        <f>IFERROR(VLOOKUP(C5532,Pivot!A:B,2,0),0)</f>
        <v>0</v>
      </c>
      <c r="F5532" s="65">
        <f>IFERROR(VLOOKUP(C5532,Pivot!A:C,3,0),0)</f>
        <v>0</v>
      </c>
    </row>
    <row r="5533" spans="1:6" x14ac:dyDescent="0.25">
      <c r="A5533" s="68" t="s">
        <v>103</v>
      </c>
      <c r="B5533" s="69">
        <v>491211274</v>
      </c>
      <c r="C5533" s="68">
        <v>8421134625013</v>
      </c>
      <c r="D5533" s="69" t="s">
        <v>4011</v>
      </c>
      <c r="E5533" s="65">
        <f>IFERROR(VLOOKUP(C5533,Pivot!A:B,2,0),0)</f>
        <v>0</v>
      </c>
      <c r="F5533" s="65">
        <f>IFERROR(VLOOKUP(C5533,Pivot!A:C,3,0),0)</f>
        <v>0</v>
      </c>
    </row>
    <row r="5534" spans="1:6" x14ac:dyDescent="0.25">
      <c r="A5534" s="68" t="s">
        <v>103</v>
      </c>
      <c r="B5534" s="69">
        <v>491211298</v>
      </c>
      <c r="C5534" s="68">
        <v>93577550238</v>
      </c>
      <c r="D5534" s="69" t="s">
        <v>4012</v>
      </c>
      <c r="E5534" s="65">
        <f>IFERROR(VLOOKUP(C5534,Pivot!A:B,2,0),0)</f>
        <v>0</v>
      </c>
      <c r="F5534" s="65">
        <f>IFERROR(VLOOKUP(C5534,Pivot!A:C,3,0),0)</f>
        <v>0</v>
      </c>
    </row>
    <row r="5535" spans="1:6" x14ac:dyDescent="0.25">
      <c r="A5535" s="68" t="s">
        <v>103</v>
      </c>
      <c r="B5535" s="69">
        <v>491211299</v>
      </c>
      <c r="C5535" s="68">
        <v>93577550436</v>
      </c>
      <c r="D5535" s="69" t="s">
        <v>4013</v>
      </c>
      <c r="E5535" s="65">
        <f>IFERROR(VLOOKUP(C5535,Pivot!A:B,2,0),0)</f>
        <v>0</v>
      </c>
      <c r="F5535" s="65">
        <f>IFERROR(VLOOKUP(C5535,Pivot!A:C,3,0),0)</f>
        <v>0</v>
      </c>
    </row>
    <row r="5536" spans="1:6" x14ac:dyDescent="0.25">
      <c r="A5536" s="68" t="s">
        <v>103</v>
      </c>
      <c r="B5536" s="69">
        <v>491211304</v>
      </c>
      <c r="C5536" s="68">
        <v>491211304</v>
      </c>
      <c r="D5536" s="69" t="s">
        <v>4014</v>
      </c>
      <c r="E5536" s="65">
        <f>IFERROR(VLOOKUP(C5536,Pivot!A:B,2,0),0)</f>
        <v>0</v>
      </c>
      <c r="F5536" s="65">
        <f>IFERROR(VLOOKUP(C5536,Pivot!A:C,3,0),0)</f>
        <v>0</v>
      </c>
    </row>
    <row r="5537" spans="1:6" x14ac:dyDescent="0.25">
      <c r="A5537" s="68" t="s">
        <v>103</v>
      </c>
      <c r="B5537" s="69">
        <v>491211304</v>
      </c>
      <c r="C5537" s="68">
        <v>93577551631</v>
      </c>
      <c r="D5537" s="69" t="s">
        <v>4014</v>
      </c>
      <c r="E5537" s="65">
        <f>IFERROR(VLOOKUP(C5537,Pivot!A:B,2,0),0)</f>
        <v>0</v>
      </c>
      <c r="F5537" s="65">
        <f>IFERROR(VLOOKUP(C5537,Pivot!A:C,3,0),0)</f>
        <v>0</v>
      </c>
    </row>
    <row r="5538" spans="1:6" x14ac:dyDescent="0.25">
      <c r="A5538" s="68" t="s">
        <v>103</v>
      </c>
      <c r="B5538" s="69">
        <v>491211305</v>
      </c>
      <c r="C5538" s="68">
        <v>93577551730</v>
      </c>
      <c r="D5538" s="69" t="s">
        <v>4015</v>
      </c>
      <c r="E5538" s="65">
        <f>IFERROR(VLOOKUP(C5538,Pivot!A:B,2,0),0)</f>
        <v>0</v>
      </c>
      <c r="F5538" s="65">
        <f>IFERROR(VLOOKUP(C5538,Pivot!A:C,3,0),0)</f>
        <v>0</v>
      </c>
    </row>
    <row r="5539" spans="1:6" x14ac:dyDescent="0.25">
      <c r="A5539" s="68" t="s">
        <v>103</v>
      </c>
      <c r="B5539" s="69">
        <v>491211308</v>
      </c>
      <c r="C5539" s="68">
        <v>491211308</v>
      </c>
      <c r="D5539" s="69" t="s">
        <v>4016</v>
      </c>
      <c r="E5539" s="65">
        <f>IFERROR(VLOOKUP(C5539,Pivot!A:B,2,0),0)</f>
        <v>0</v>
      </c>
      <c r="F5539" s="65">
        <f>IFERROR(VLOOKUP(C5539,Pivot!A:C,3,0),0)</f>
        <v>0</v>
      </c>
    </row>
    <row r="5540" spans="1:6" x14ac:dyDescent="0.25">
      <c r="A5540" s="68" t="s">
        <v>103</v>
      </c>
      <c r="B5540" s="69">
        <v>491211308</v>
      </c>
      <c r="C5540" s="68">
        <v>93577615357</v>
      </c>
      <c r="D5540" s="69" t="s">
        <v>4016</v>
      </c>
      <c r="E5540" s="65">
        <f>IFERROR(VLOOKUP(C5540,Pivot!A:B,2,0),0)</f>
        <v>0</v>
      </c>
      <c r="F5540" s="65">
        <f>IFERROR(VLOOKUP(C5540,Pivot!A:C,3,0),0)</f>
        <v>0</v>
      </c>
    </row>
    <row r="5541" spans="1:6" x14ac:dyDescent="0.25">
      <c r="A5541" s="68" t="s">
        <v>103</v>
      </c>
      <c r="B5541" s="69">
        <v>491211310</v>
      </c>
      <c r="C5541" s="68">
        <v>491211310</v>
      </c>
      <c r="D5541" s="69" t="s">
        <v>4017</v>
      </c>
      <c r="E5541" s="65">
        <f>IFERROR(VLOOKUP(C5541,Pivot!A:B,2,0),0)</f>
        <v>0</v>
      </c>
      <c r="F5541" s="65">
        <f>IFERROR(VLOOKUP(C5541,Pivot!A:C,3,0),0)</f>
        <v>0</v>
      </c>
    </row>
    <row r="5542" spans="1:6" x14ac:dyDescent="0.25">
      <c r="A5542" s="68" t="s">
        <v>103</v>
      </c>
      <c r="B5542" s="69">
        <v>491211310</v>
      </c>
      <c r="C5542" s="68">
        <v>93577615555</v>
      </c>
      <c r="D5542" s="69" t="s">
        <v>4017</v>
      </c>
      <c r="E5542" s="65">
        <f>IFERROR(VLOOKUP(C5542,Pivot!A:B,2,0),0)</f>
        <v>0</v>
      </c>
      <c r="F5542" s="65">
        <f>IFERROR(VLOOKUP(C5542,Pivot!A:C,3,0),0)</f>
        <v>0</v>
      </c>
    </row>
    <row r="5543" spans="1:6" x14ac:dyDescent="0.25">
      <c r="A5543" s="68" t="s">
        <v>103</v>
      </c>
      <c r="B5543" s="69">
        <v>491211313</v>
      </c>
      <c r="C5543" s="68">
        <v>702403826163</v>
      </c>
      <c r="D5543" s="69" t="s">
        <v>4018</v>
      </c>
      <c r="E5543" s="65">
        <f>IFERROR(VLOOKUP(C5543,Pivot!A:B,2,0),0)</f>
        <v>0</v>
      </c>
      <c r="F5543" s="65">
        <f>IFERROR(VLOOKUP(C5543,Pivot!A:C,3,0),0)</f>
        <v>0</v>
      </c>
    </row>
    <row r="5544" spans="1:6" x14ac:dyDescent="0.25">
      <c r="A5544" s="68" t="s">
        <v>103</v>
      </c>
      <c r="B5544" s="69">
        <v>491211313</v>
      </c>
      <c r="C5544" s="68">
        <v>7024038261632</v>
      </c>
      <c r="D5544" s="69" t="s">
        <v>4018</v>
      </c>
      <c r="E5544" s="65">
        <f>IFERROR(VLOOKUP(C5544,Pivot!A:B,2,0),0)</f>
        <v>0</v>
      </c>
      <c r="F5544" s="65">
        <f>IFERROR(VLOOKUP(C5544,Pivot!A:C,3,0),0)</f>
        <v>0</v>
      </c>
    </row>
    <row r="5545" spans="1:6" x14ac:dyDescent="0.25">
      <c r="A5545" s="68" t="s">
        <v>103</v>
      </c>
      <c r="B5545" s="69">
        <v>491211322</v>
      </c>
      <c r="C5545" s="68">
        <v>8901137901371</v>
      </c>
      <c r="D5545" s="69" t="s">
        <v>4019</v>
      </c>
      <c r="E5545" s="65">
        <f>IFERROR(VLOOKUP(C5545,Pivot!A:B,2,0),0)</f>
        <v>0</v>
      </c>
      <c r="F5545" s="65">
        <f>IFERROR(VLOOKUP(C5545,Pivot!A:C,3,0),0)</f>
        <v>0</v>
      </c>
    </row>
    <row r="5546" spans="1:6" x14ac:dyDescent="0.25">
      <c r="A5546" s="68" t="s">
        <v>103</v>
      </c>
      <c r="B5546" s="69">
        <v>491212608</v>
      </c>
      <c r="C5546" s="68">
        <v>8904196802481</v>
      </c>
      <c r="D5546" s="69" t="s">
        <v>4020</v>
      </c>
      <c r="E5546" s="65">
        <f>IFERROR(VLOOKUP(C5546,Pivot!A:B,2,0),0)</f>
        <v>0</v>
      </c>
      <c r="F5546" s="65">
        <f>IFERROR(VLOOKUP(C5546,Pivot!A:C,3,0),0)</f>
        <v>0</v>
      </c>
    </row>
    <row r="5547" spans="1:6" x14ac:dyDescent="0.25">
      <c r="A5547" s="68" t="s">
        <v>103</v>
      </c>
      <c r="B5547" s="69">
        <v>491212655</v>
      </c>
      <c r="C5547" s="68">
        <v>8906054461038</v>
      </c>
      <c r="D5547" s="69" t="s">
        <v>4021</v>
      </c>
      <c r="E5547" s="65">
        <f>IFERROR(VLOOKUP(C5547,Pivot!A:B,2,0),0)</f>
        <v>0</v>
      </c>
      <c r="F5547" s="65">
        <f>IFERROR(VLOOKUP(C5547,Pivot!A:C,3,0),0)</f>
        <v>0</v>
      </c>
    </row>
    <row r="5548" spans="1:6" x14ac:dyDescent="0.25">
      <c r="A5548" s="68" t="s">
        <v>103</v>
      </c>
      <c r="B5548" s="69">
        <v>491212655</v>
      </c>
      <c r="C5548" s="68">
        <v>8906054467795</v>
      </c>
      <c r="D5548" s="69" t="s">
        <v>4021</v>
      </c>
      <c r="E5548" s="65">
        <f>IFERROR(VLOOKUP(C5548,Pivot!A:B,2,0),0)</f>
        <v>0</v>
      </c>
      <c r="F5548" s="65">
        <f>IFERROR(VLOOKUP(C5548,Pivot!A:C,3,0),0)</f>
        <v>0</v>
      </c>
    </row>
    <row r="5549" spans="1:6" x14ac:dyDescent="0.25">
      <c r="A5549" s="68" t="s">
        <v>103</v>
      </c>
      <c r="B5549" s="69">
        <v>491212655</v>
      </c>
      <c r="C5549" s="68">
        <v>8906123060773</v>
      </c>
      <c r="D5549" s="69" t="s">
        <v>4021</v>
      </c>
      <c r="E5549" s="65">
        <f>IFERROR(VLOOKUP(C5549,Pivot!A:B,2,0),0)</f>
        <v>0</v>
      </c>
      <c r="F5549" s="65">
        <f>IFERROR(VLOOKUP(C5549,Pivot!A:C,3,0),0)</f>
        <v>0</v>
      </c>
    </row>
    <row r="5550" spans="1:6" x14ac:dyDescent="0.25">
      <c r="A5550" s="68" t="s">
        <v>103</v>
      </c>
      <c r="B5550" s="69">
        <v>491212660</v>
      </c>
      <c r="C5550" s="68">
        <v>8906054460956</v>
      </c>
      <c r="D5550" s="69" t="s">
        <v>4022</v>
      </c>
      <c r="E5550" s="65">
        <f>IFERROR(VLOOKUP(C5550,Pivot!A:B,2,0),0)</f>
        <v>0</v>
      </c>
      <c r="F5550" s="65">
        <f>IFERROR(VLOOKUP(C5550,Pivot!A:C,3,0),0)</f>
        <v>0</v>
      </c>
    </row>
    <row r="5551" spans="1:6" x14ac:dyDescent="0.25">
      <c r="A5551" s="68" t="s">
        <v>103</v>
      </c>
      <c r="B5551" s="69">
        <v>491212661</v>
      </c>
      <c r="C5551" s="68">
        <v>8906054460963</v>
      </c>
      <c r="D5551" s="69" t="s">
        <v>4023</v>
      </c>
      <c r="E5551" s="65">
        <f>IFERROR(VLOOKUP(C5551,Pivot!A:B,2,0),0)</f>
        <v>0</v>
      </c>
      <c r="F5551" s="65">
        <f>IFERROR(VLOOKUP(C5551,Pivot!A:C,3,0),0)</f>
        <v>0</v>
      </c>
    </row>
    <row r="5552" spans="1:6" x14ac:dyDescent="0.25">
      <c r="A5552" s="68" t="s">
        <v>103</v>
      </c>
      <c r="B5552" s="69">
        <v>491212664</v>
      </c>
      <c r="C5552" s="68">
        <v>8906054460994</v>
      </c>
      <c r="D5552" s="69" t="s">
        <v>4024</v>
      </c>
      <c r="E5552" s="65">
        <f>IFERROR(VLOOKUP(C5552,Pivot!A:B,2,0),0)</f>
        <v>0</v>
      </c>
      <c r="F5552" s="65">
        <f>IFERROR(VLOOKUP(C5552,Pivot!A:C,3,0),0)</f>
        <v>0</v>
      </c>
    </row>
    <row r="5553" spans="1:6" x14ac:dyDescent="0.25">
      <c r="A5553" s="68" t="s">
        <v>103</v>
      </c>
      <c r="B5553" s="69">
        <v>491213103</v>
      </c>
      <c r="C5553" s="68">
        <v>6942138916034</v>
      </c>
      <c r="D5553" s="69" t="s">
        <v>4025</v>
      </c>
      <c r="E5553" s="65">
        <f>IFERROR(VLOOKUP(C5553,Pivot!A:B,2,0),0)</f>
        <v>0</v>
      </c>
      <c r="F5553" s="65">
        <f>IFERROR(VLOOKUP(C5553,Pivot!A:C,3,0),0)</f>
        <v>0</v>
      </c>
    </row>
    <row r="5554" spans="1:6" x14ac:dyDescent="0.25">
      <c r="A5554" s="68" t="s">
        <v>103</v>
      </c>
      <c r="B5554" s="69">
        <v>491213226</v>
      </c>
      <c r="C5554" s="68">
        <v>491213226</v>
      </c>
      <c r="D5554" s="69" t="s">
        <v>4026</v>
      </c>
      <c r="E5554" s="65">
        <f>IFERROR(VLOOKUP(C5554,Pivot!A:B,2,0),0)</f>
        <v>0</v>
      </c>
      <c r="F5554" s="65">
        <f>IFERROR(VLOOKUP(C5554,Pivot!A:C,3,0),0)</f>
        <v>0</v>
      </c>
    </row>
    <row r="5555" spans="1:6" x14ac:dyDescent="0.25">
      <c r="A5555" s="68" t="s">
        <v>103</v>
      </c>
      <c r="B5555" s="69">
        <v>491213226</v>
      </c>
      <c r="C5555" s="68">
        <v>5013138655146</v>
      </c>
      <c r="D5555" s="69" t="s">
        <v>4026</v>
      </c>
      <c r="E5555" s="65">
        <f>IFERROR(VLOOKUP(C5555,Pivot!A:B,2,0),0)</f>
        <v>0</v>
      </c>
      <c r="F5555" s="65">
        <f>IFERROR(VLOOKUP(C5555,Pivot!A:C,3,0),0)</f>
        <v>0</v>
      </c>
    </row>
    <row r="5556" spans="1:6" x14ac:dyDescent="0.25">
      <c r="A5556" s="68" t="s">
        <v>103</v>
      </c>
      <c r="B5556" s="69">
        <v>491213227</v>
      </c>
      <c r="C5556" s="68">
        <v>491213227</v>
      </c>
      <c r="D5556" s="69" t="s">
        <v>4027</v>
      </c>
      <c r="E5556" s="65">
        <f>IFERROR(VLOOKUP(C5556,Pivot!A:B,2,0),0)</f>
        <v>0</v>
      </c>
      <c r="F5556" s="65">
        <f>IFERROR(VLOOKUP(C5556,Pivot!A:C,3,0),0)</f>
        <v>0</v>
      </c>
    </row>
    <row r="5557" spans="1:6" x14ac:dyDescent="0.25">
      <c r="A5557" s="68" t="s">
        <v>103</v>
      </c>
      <c r="B5557" s="69">
        <v>491213227</v>
      </c>
      <c r="C5557" s="68">
        <v>5013138655108</v>
      </c>
      <c r="D5557" s="69" t="s">
        <v>4027</v>
      </c>
      <c r="E5557" s="65">
        <f>IFERROR(VLOOKUP(C5557,Pivot!A:B,2,0),0)</f>
        <v>0</v>
      </c>
      <c r="F5557" s="65">
        <f>IFERROR(VLOOKUP(C5557,Pivot!A:C,3,0),0)</f>
        <v>0</v>
      </c>
    </row>
    <row r="5558" spans="1:6" x14ac:dyDescent="0.25">
      <c r="A5558" s="68" t="s">
        <v>103</v>
      </c>
      <c r="B5558" s="69">
        <v>491213228</v>
      </c>
      <c r="C5558" s="68">
        <v>491213228</v>
      </c>
      <c r="D5558" s="69" t="s">
        <v>4028</v>
      </c>
      <c r="E5558" s="65">
        <f>IFERROR(VLOOKUP(C5558,Pivot!A:B,2,0),0)</f>
        <v>0</v>
      </c>
      <c r="F5558" s="65">
        <f>IFERROR(VLOOKUP(C5558,Pivot!A:C,3,0),0)</f>
        <v>0</v>
      </c>
    </row>
    <row r="5559" spans="1:6" x14ac:dyDescent="0.25">
      <c r="A5559" s="68" t="s">
        <v>103</v>
      </c>
      <c r="B5559" s="69">
        <v>491213228</v>
      </c>
      <c r="C5559" s="68">
        <v>5013138647646</v>
      </c>
      <c r="D5559" s="69" t="s">
        <v>4028</v>
      </c>
      <c r="E5559" s="65">
        <f>IFERROR(VLOOKUP(C5559,Pivot!A:B,2,0),0)</f>
        <v>0</v>
      </c>
      <c r="F5559" s="65">
        <f>IFERROR(VLOOKUP(C5559,Pivot!A:C,3,0),0)</f>
        <v>0</v>
      </c>
    </row>
    <row r="5560" spans="1:6" x14ac:dyDescent="0.25">
      <c r="A5560" s="68" t="s">
        <v>103</v>
      </c>
      <c r="B5560" s="69">
        <v>491213234</v>
      </c>
      <c r="C5560" s="68">
        <v>5053307011601</v>
      </c>
      <c r="D5560" s="69" t="s">
        <v>4029</v>
      </c>
      <c r="E5560" s="65">
        <f>IFERROR(VLOOKUP(C5560,Pivot!A:B,2,0),0)</f>
        <v>0</v>
      </c>
      <c r="F5560" s="65">
        <f>IFERROR(VLOOKUP(C5560,Pivot!A:C,3,0),0)</f>
        <v>0</v>
      </c>
    </row>
    <row r="5561" spans="1:6" x14ac:dyDescent="0.25">
      <c r="A5561" s="68" t="s">
        <v>103</v>
      </c>
      <c r="B5561" s="69">
        <v>491213234</v>
      </c>
      <c r="C5561" s="68">
        <v>5053307011618</v>
      </c>
      <c r="D5561" s="69" t="s">
        <v>4029</v>
      </c>
      <c r="E5561" s="65">
        <f>IFERROR(VLOOKUP(C5561,Pivot!A:B,2,0),0)</f>
        <v>0</v>
      </c>
      <c r="F5561" s="65">
        <f>IFERROR(VLOOKUP(C5561,Pivot!A:C,3,0),0)</f>
        <v>0</v>
      </c>
    </row>
    <row r="5562" spans="1:6" x14ac:dyDescent="0.25">
      <c r="A5562" s="68" t="s">
        <v>103</v>
      </c>
      <c r="B5562" s="69">
        <v>491213237</v>
      </c>
      <c r="C5562" s="68">
        <v>731346019837</v>
      </c>
      <c r="D5562" s="69" t="s">
        <v>4030</v>
      </c>
      <c r="E5562" s="65">
        <f>IFERROR(VLOOKUP(C5562,Pivot!A:B,2,0),0)</f>
        <v>0</v>
      </c>
      <c r="F5562" s="65">
        <f>IFERROR(VLOOKUP(C5562,Pivot!A:C,3,0),0)</f>
        <v>0</v>
      </c>
    </row>
    <row r="5563" spans="1:6" x14ac:dyDescent="0.25">
      <c r="A5563" s="68" t="s">
        <v>103</v>
      </c>
      <c r="B5563" s="69">
        <v>491213238</v>
      </c>
      <c r="C5563" s="68">
        <v>731346019844</v>
      </c>
      <c r="D5563" s="69" t="s">
        <v>4031</v>
      </c>
      <c r="E5563" s="65">
        <f>IFERROR(VLOOKUP(C5563,Pivot!A:B,2,0),0)</f>
        <v>0</v>
      </c>
      <c r="F5563" s="65">
        <f>IFERROR(VLOOKUP(C5563,Pivot!A:C,3,0),0)</f>
        <v>0</v>
      </c>
    </row>
    <row r="5564" spans="1:6" x14ac:dyDescent="0.25">
      <c r="A5564" s="68" t="s">
        <v>103</v>
      </c>
      <c r="B5564" s="69">
        <v>491213239</v>
      </c>
      <c r="C5564" s="68">
        <v>731346074225</v>
      </c>
      <c r="D5564" s="69" t="s">
        <v>4032</v>
      </c>
      <c r="E5564" s="65">
        <f>IFERROR(VLOOKUP(C5564,Pivot!A:B,2,0),0)</f>
        <v>0</v>
      </c>
      <c r="F5564" s="65">
        <f>IFERROR(VLOOKUP(C5564,Pivot!A:C,3,0),0)</f>
        <v>0</v>
      </c>
    </row>
    <row r="5565" spans="1:6" x14ac:dyDescent="0.25">
      <c r="A5565" s="68" t="s">
        <v>103</v>
      </c>
      <c r="B5565" s="69">
        <v>491213240</v>
      </c>
      <c r="C5565" s="68">
        <v>731346146403</v>
      </c>
      <c r="D5565" s="69" t="s">
        <v>4033</v>
      </c>
      <c r="E5565" s="65">
        <f>IFERROR(VLOOKUP(C5565,Pivot!A:B,2,0),0)</f>
        <v>0</v>
      </c>
      <c r="F5565" s="65">
        <f>IFERROR(VLOOKUP(C5565,Pivot!A:C,3,0),0)</f>
        <v>0</v>
      </c>
    </row>
    <row r="5566" spans="1:6" x14ac:dyDescent="0.25">
      <c r="A5566" s="68" t="s">
        <v>103</v>
      </c>
      <c r="B5566" s="69">
        <v>491213256</v>
      </c>
      <c r="C5566" s="68">
        <v>8901736083782</v>
      </c>
      <c r="D5566" s="69" t="s">
        <v>4034</v>
      </c>
      <c r="E5566" s="65">
        <f>IFERROR(VLOOKUP(C5566,Pivot!A:B,2,0),0)</f>
        <v>0</v>
      </c>
      <c r="F5566" s="65">
        <f>IFERROR(VLOOKUP(C5566,Pivot!A:C,3,0),0)</f>
        <v>0</v>
      </c>
    </row>
    <row r="5567" spans="1:6" x14ac:dyDescent="0.25">
      <c r="A5567" s="68" t="s">
        <v>103</v>
      </c>
      <c r="B5567" s="69">
        <v>491213296</v>
      </c>
      <c r="C5567" s="68">
        <v>3520410022456</v>
      </c>
      <c r="D5567" s="69" t="s">
        <v>4035</v>
      </c>
      <c r="E5567" s="65">
        <f>IFERROR(VLOOKUP(C5567,Pivot!A:B,2,0),0)</f>
        <v>0</v>
      </c>
      <c r="F5567" s="65">
        <f>IFERROR(VLOOKUP(C5567,Pivot!A:C,3,0),0)</f>
        <v>0</v>
      </c>
    </row>
    <row r="5568" spans="1:6" x14ac:dyDescent="0.25">
      <c r="A5568" s="68" t="s">
        <v>103</v>
      </c>
      <c r="B5568" s="69">
        <v>491213296</v>
      </c>
      <c r="C5568" s="68">
        <v>3520410022470</v>
      </c>
      <c r="D5568" s="69" t="s">
        <v>4035</v>
      </c>
      <c r="E5568" s="65">
        <f>IFERROR(VLOOKUP(C5568,Pivot!A:B,2,0),0)</f>
        <v>0</v>
      </c>
      <c r="F5568" s="65">
        <f>IFERROR(VLOOKUP(C5568,Pivot!A:C,3,0),0)</f>
        <v>0</v>
      </c>
    </row>
    <row r="5569" spans="1:6" x14ac:dyDescent="0.25">
      <c r="A5569" s="68" t="s">
        <v>103</v>
      </c>
      <c r="B5569" s="69">
        <v>491213300</v>
      </c>
      <c r="C5569" s="68">
        <v>887961007886</v>
      </c>
      <c r="D5569" s="69" t="s">
        <v>4036</v>
      </c>
      <c r="E5569" s="65">
        <f>IFERROR(VLOOKUP(C5569,Pivot!A:B,2,0),0)</f>
        <v>0</v>
      </c>
      <c r="F5569" s="65">
        <f>IFERROR(VLOOKUP(C5569,Pivot!A:C,3,0),0)</f>
        <v>0</v>
      </c>
    </row>
    <row r="5570" spans="1:6" x14ac:dyDescent="0.25">
      <c r="A5570" s="68" t="s">
        <v>103</v>
      </c>
      <c r="B5570" s="69">
        <v>491213310</v>
      </c>
      <c r="C5570" s="68">
        <v>4894166168966</v>
      </c>
      <c r="D5570" s="69" t="s">
        <v>4037</v>
      </c>
      <c r="E5570" s="65">
        <f>IFERROR(VLOOKUP(C5570,Pivot!A:B,2,0),0)</f>
        <v>0</v>
      </c>
      <c r="F5570" s="65">
        <f>IFERROR(VLOOKUP(C5570,Pivot!A:C,3,0),0)</f>
        <v>0</v>
      </c>
    </row>
    <row r="5571" spans="1:6" x14ac:dyDescent="0.25">
      <c r="A5571" s="68" t="s">
        <v>103</v>
      </c>
      <c r="B5571" s="69">
        <v>491213310</v>
      </c>
      <c r="C5571" s="68">
        <v>491213310</v>
      </c>
      <c r="D5571" s="69" t="s">
        <v>4037</v>
      </c>
      <c r="E5571" s="65">
        <f>IFERROR(VLOOKUP(C5571,Pivot!A:B,2,0),0)</f>
        <v>0</v>
      </c>
      <c r="F5571" s="65">
        <f>IFERROR(VLOOKUP(C5571,Pivot!A:C,3,0),0)</f>
        <v>0</v>
      </c>
    </row>
    <row r="5572" spans="1:6" x14ac:dyDescent="0.25">
      <c r="A5572" s="68" t="s">
        <v>103</v>
      </c>
      <c r="B5572" s="69">
        <v>491213311</v>
      </c>
      <c r="C5572" s="68">
        <v>4894166169062</v>
      </c>
      <c r="D5572" s="69" t="s">
        <v>4038</v>
      </c>
      <c r="E5572" s="65">
        <f>IFERROR(VLOOKUP(C5572,Pivot!A:B,2,0),0)</f>
        <v>0</v>
      </c>
      <c r="F5572" s="65">
        <f>IFERROR(VLOOKUP(C5572,Pivot!A:C,3,0),0)</f>
        <v>0</v>
      </c>
    </row>
    <row r="5573" spans="1:6" x14ac:dyDescent="0.25">
      <c r="A5573" s="68" t="s">
        <v>103</v>
      </c>
      <c r="B5573" s="69">
        <v>491213311</v>
      </c>
      <c r="C5573" s="68">
        <v>491213311</v>
      </c>
      <c r="D5573" s="69" t="s">
        <v>4038</v>
      </c>
      <c r="E5573" s="65">
        <f>IFERROR(VLOOKUP(C5573,Pivot!A:B,2,0),0)</f>
        <v>0</v>
      </c>
      <c r="F5573" s="65">
        <f>IFERROR(VLOOKUP(C5573,Pivot!A:C,3,0),0)</f>
        <v>0</v>
      </c>
    </row>
    <row r="5574" spans="1:6" x14ac:dyDescent="0.25">
      <c r="A5574" s="68" t="s">
        <v>103</v>
      </c>
      <c r="B5574" s="69">
        <v>491213314</v>
      </c>
      <c r="C5574" s="68">
        <v>4894166169017</v>
      </c>
      <c r="D5574" s="69" t="s">
        <v>4039</v>
      </c>
      <c r="E5574" s="65">
        <f>IFERROR(VLOOKUP(C5574,Pivot!A:B,2,0),0)</f>
        <v>0</v>
      </c>
      <c r="F5574" s="65">
        <f>IFERROR(VLOOKUP(C5574,Pivot!A:C,3,0),0)</f>
        <v>0</v>
      </c>
    </row>
    <row r="5575" spans="1:6" x14ac:dyDescent="0.25">
      <c r="A5575" s="68" t="s">
        <v>103</v>
      </c>
      <c r="B5575" s="69">
        <v>491213314</v>
      </c>
      <c r="C5575" s="68">
        <v>4894166800477</v>
      </c>
      <c r="D5575" s="69" t="s">
        <v>4039</v>
      </c>
      <c r="E5575" s="65">
        <f>IFERROR(VLOOKUP(C5575,Pivot!A:B,2,0),0)</f>
        <v>0</v>
      </c>
      <c r="F5575" s="65">
        <f>IFERROR(VLOOKUP(C5575,Pivot!A:C,3,0),0)</f>
        <v>0</v>
      </c>
    </row>
    <row r="5576" spans="1:6" x14ac:dyDescent="0.25">
      <c r="A5576" s="68" t="s">
        <v>103</v>
      </c>
      <c r="B5576" s="69">
        <v>491213314</v>
      </c>
      <c r="C5576" s="68">
        <v>4894166800675</v>
      </c>
      <c r="D5576" s="69" t="s">
        <v>4039</v>
      </c>
      <c r="E5576" s="65">
        <f>IFERROR(VLOOKUP(C5576,Pivot!A:B,2,0),0)</f>
        <v>0</v>
      </c>
      <c r="F5576" s="65">
        <f>IFERROR(VLOOKUP(C5576,Pivot!A:C,3,0),0)</f>
        <v>0</v>
      </c>
    </row>
    <row r="5577" spans="1:6" x14ac:dyDescent="0.25">
      <c r="A5577" s="68" t="s">
        <v>103</v>
      </c>
      <c r="B5577" s="69">
        <v>491213315</v>
      </c>
      <c r="C5577" s="68">
        <v>4894166800682</v>
      </c>
      <c r="D5577" s="69" t="s">
        <v>4040</v>
      </c>
      <c r="E5577" s="65">
        <f>IFERROR(VLOOKUP(C5577,Pivot!A:B,2,0),0)</f>
        <v>0</v>
      </c>
      <c r="F5577" s="65">
        <f>IFERROR(VLOOKUP(C5577,Pivot!A:C,3,0),0)</f>
        <v>0</v>
      </c>
    </row>
    <row r="5578" spans="1:6" x14ac:dyDescent="0.25">
      <c r="A5578" s="68" t="s">
        <v>103</v>
      </c>
      <c r="B5578" s="69">
        <v>491213315</v>
      </c>
      <c r="C5578" s="68">
        <v>491213315</v>
      </c>
      <c r="D5578" s="69" t="s">
        <v>4040</v>
      </c>
      <c r="E5578" s="65">
        <f>IFERROR(VLOOKUP(C5578,Pivot!A:B,2,0),0)</f>
        <v>0</v>
      </c>
      <c r="F5578" s="65">
        <f>IFERROR(VLOOKUP(C5578,Pivot!A:C,3,0),0)</f>
        <v>0</v>
      </c>
    </row>
    <row r="5579" spans="1:6" x14ac:dyDescent="0.25">
      <c r="A5579" s="68" t="s">
        <v>103</v>
      </c>
      <c r="B5579" s="69">
        <v>491213316</v>
      </c>
      <c r="C5579" s="68">
        <v>4894166808022</v>
      </c>
      <c r="D5579" s="69" t="s">
        <v>4041</v>
      </c>
      <c r="E5579" s="65">
        <f>IFERROR(VLOOKUP(C5579,Pivot!A:B,2,0),0)</f>
        <v>0</v>
      </c>
      <c r="F5579" s="65">
        <f>IFERROR(VLOOKUP(C5579,Pivot!A:C,3,0),0)</f>
        <v>0</v>
      </c>
    </row>
    <row r="5580" spans="1:6" x14ac:dyDescent="0.25">
      <c r="A5580" s="68" t="s">
        <v>103</v>
      </c>
      <c r="B5580" s="69">
        <v>491213316</v>
      </c>
      <c r="C5580" s="68">
        <v>491213316</v>
      </c>
      <c r="D5580" s="69" t="s">
        <v>4041</v>
      </c>
      <c r="E5580" s="65">
        <f>IFERROR(VLOOKUP(C5580,Pivot!A:B,2,0),0)</f>
        <v>0</v>
      </c>
      <c r="F5580" s="65">
        <f>IFERROR(VLOOKUP(C5580,Pivot!A:C,3,0),0)</f>
        <v>0</v>
      </c>
    </row>
    <row r="5581" spans="1:6" x14ac:dyDescent="0.25">
      <c r="A5581" s="68" t="s">
        <v>103</v>
      </c>
      <c r="B5581" s="69">
        <v>491213327</v>
      </c>
      <c r="C5581" s="68">
        <v>5030166016596</v>
      </c>
      <c r="D5581" s="69" t="s">
        <v>4042</v>
      </c>
      <c r="E5581" s="65">
        <f>IFERROR(VLOOKUP(C5581,Pivot!A:B,2,0),0)</f>
        <v>0</v>
      </c>
      <c r="F5581" s="65">
        <f>IFERROR(VLOOKUP(C5581,Pivot!A:C,3,0),0)</f>
        <v>0</v>
      </c>
    </row>
    <row r="5582" spans="1:6" x14ac:dyDescent="0.25">
      <c r="A5582" s="68" t="s">
        <v>103</v>
      </c>
      <c r="B5582" s="69">
        <v>491213328</v>
      </c>
      <c r="C5582" s="68">
        <v>5030166015506</v>
      </c>
      <c r="D5582" s="69" t="s">
        <v>4043</v>
      </c>
      <c r="E5582" s="65">
        <f>IFERROR(VLOOKUP(C5582,Pivot!A:B,2,0),0)</f>
        <v>0</v>
      </c>
      <c r="F5582" s="65">
        <f>IFERROR(VLOOKUP(C5582,Pivot!A:C,3,0),0)</f>
        <v>0</v>
      </c>
    </row>
    <row r="5583" spans="1:6" x14ac:dyDescent="0.25">
      <c r="A5583" s="68" t="s">
        <v>103</v>
      </c>
      <c r="B5583" s="69">
        <v>491213412</v>
      </c>
      <c r="C5583" s="68">
        <v>491213412</v>
      </c>
      <c r="D5583" s="69" t="s">
        <v>4044</v>
      </c>
      <c r="E5583" s="65">
        <f>IFERROR(VLOOKUP(C5583,Pivot!A:B,2,0),0)</f>
        <v>0</v>
      </c>
      <c r="F5583" s="65">
        <f>IFERROR(VLOOKUP(C5583,Pivot!A:C,3,0),0)</f>
        <v>0</v>
      </c>
    </row>
    <row r="5584" spans="1:6" x14ac:dyDescent="0.25">
      <c r="A5584" s="68" t="s">
        <v>103</v>
      </c>
      <c r="B5584" s="69">
        <v>491214162</v>
      </c>
      <c r="C5584" s="68">
        <v>491214162</v>
      </c>
      <c r="D5584" s="69" t="s">
        <v>4045</v>
      </c>
      <c r="E5584" s="65">
        <f>IFERROR(VLOOKUP(C5584,Pivot!A:B,2,0),0)</f>
        <v>0</v>
      </c>
      <c r="F5584" s="65">
        <f>IFERROR(VLOOKUP(C5584,Pivot!A:C,3,0),0)</f>
        <v>0</v>
      </c>
    </row>
    <row r="5585" spans="1:6" x14ac:dyDescent="0.25">
      <c r="A5585" s="68" t="s">
        <v>103</v>
      </c>
      <c r="B5585" s="69">
        <v>491214163</v>
      </c>
      <c r="C5585" s="68">
        <v>491214163</v>
      </c>
      <c r="D5585" s="69" t="s">
        <v>4046</v>
      </c>
      <c r="E5585" s="65">
        <f>IFERROR(VLOOKUP(C5585,Pivot!A:B,2,0),0)</f>
        <v>0</v>
      </c>
      <c r="F5585" s="65">
        <f>IFERROR(VLOOKUP(C5585,Pivot!A:C,3,0),0)</f>
        <v>0</v>
      </c>
    </row>
    <row r="5586" spans="1:6" x14ac:dyDescent="0.25">
      <c r="A5586" s="68" t="s">
        <v>103</v>
      </c>
      <c r="B5586" s="69">
        <v>491214163</v>
      </c>
      <c r="C5586" s="68">
        <v>8902923120556</v>
      </c>
      <c r="D5586" s="69" t="s">
        <v>4046</v>
      </c>
      <c r="E5586" s="65">
        <f>IFERROR(VLOOKUP(C5586,Pivot!A:B,2,0),0)</f>
        <v>0</v>
      </c>
      <c r="F5586" s="65">
        <f>IFERROR(VLOOKUP(C5586,Pivot!A:C,3,0),0)</f>
        <v>0</v>
      </c>
    </row>
    <row r="5587" spans="1:6" x14ac:dyDescent="0.25">
      <c r="A5587" s="68" t="s">
        <v>103</v>
      </c>
      <c r="B5587" s="69">
        <v>491214175</v>
      </c>
      <c r="C5587" s="68">
        <v>491214175</v>
      </c>
      <c r="D5587" s="69" t="s">
        <v>4047</v>
      </c>
      <c r="E5587" s="65">
        <f>IFERROR(VLOOKUP(C5587,Pivot!A:B,2,0),0)</f>
        <v>0</v>
      </c>
      <c r="F5587" s="65">
        <f>IFERROR(VLOOKUP(C5587,Pivot!A:C,3,0),0)</f>
        <v>0</v>
      </c>
    </row>
    <row r="5588" spans="1:6" x14ac:dyDescent="0.25">
      <c r="A5588" s="68" t="s">
        <v>103</v>
      </c>
      <c r="B5588" s="69">
        <v>491214177</v>
      </c>
      <c r="C5588" s="68">
        <v>491214177</v>
      </c>
      <c r="D5588" s="69" t="s">
        <v>4048</v>
      </c>
      <c r="E5588" s="65">
        <f>IFERROR(VLOOKUP(C5588,Pivot!A:B,2,0),0)</f>
        <v>0</v>
      </c>
      <c r="F5588" s="65">
        <f>IFERROR(VLOOKUP(C5588,Pivot!A:C,3,0),0)</f>
        <v>0</v>
      </c>
    </row>
    <row r="5589" spans="1:6" x14ac:dyDescent="0.25">
      <c r="A5589" s="68" t="s">
        <v>103</v>
      </c>
      <c r="B5589" s="69">
        <v>491214290</v>
      </c>
      <c r="C5589" s="68">
        <v>491214290</v>
      </c>
      <c r="D5589" s="69" t="s">
        <v>4049</v>
      </c>
      <c r="E5589" s="65">
        <f>IFERROR(VLOOKUP(C5589,Pivot!A:B,2,0),0)</f>
        <v>0</v>
      </c>
      <c r="F5589" s="65">
        <f>IFERROR(VLOOKUP(C5589,Pivot!A:C,3,0),0)</f>
        <v>0</v>
      </c>
    </row>
    <row r="5590" spans="1:6" x14ac:dyDescent="0.25">
      <c r="A5590" s="68" t="s">
        <v>103</v>
      </c>
      <c r="B5590" s="69">
        <v>491214325</v>
      </c>
      <c r="C5590" s="68">
        <v>8902923430013</v>
      </c>
      <c r="D5590" s="69" t="s">
        <v>4050</v>
      </c>
      <c r="E5590" s="65">
        <f>IFERROR(VLOOKUP(C5590,Pivot!A:B,2,0),0)</f>
        <v>0</v>
      </c>
      <c r="F5590" s="65">
        <f>IFERROR(VLOOKUP(C5590,Pivot!A:C,3,0),0)</f>
        <v>0</v>
      </c>
    </row>
    <row r="5591" spans="1:6" x14ac:dyDescent="0.25">
      <c r="A5591" s="68" t="s">
        <v>103</v>
      </c>
      <c r="B5591" s="69">
        <v>491214326</v>
      </c>
      <c r="C5591" s="68">
        <v>8902923430020</v>
      </c>
      <c r="D5591" s="69" t="s">
        <v>4051</v>
      </c>
      <c r="E5591" s="65">
        <f>IFERROR(VLOOKUP(C5591,Pivot!A:B,2,0),0)</f>
        <v>0</v>
      </c>
      <c r="F5591" s="65">
        <f>IFERROR(VLOOKUP(C5591,Pivot!A:C,3,0),0)</f>
        <v>0</v>
      </c>
    </row>
    <row r="5592" spans="1:6" x14ac:dyDescent="0.25">
      <c r="A5592" s="68" t="s">
        <v>103</v>
      </c>
      <c r="B5592" s="69">
        <v>491214327</v>
      </c>
      <c r="C5592" s="68">
        <v>8902923430037</v>
      </c>
      <c r="D5592" s="69" t="s">
        <v>4052</v>
      </c>
      <c r="E5592" s="65">
        <f>IFERROR(VLOOKUP(C5592,Pivot!A:B,2,0),0)</f>
        <v>0</v>
      </c>
      <c r="F5592" s="65">
        <f>IFERROR(VLOOKUP(C5592,Pivot!A:C,3,0),0)</f>
        <v>0</v>
      </c>
    </row>
    <row r="5593" spans="1:6" x14ac:dyDescent="0.25">
      <c r="A5593" s="68" t="s">
        <v>103</v>
      </c>
      <c r="B5593" s="69">
        <v>491214328</v>
      </c>
      <c r="C5593" s="68">
        <v>8902923430044</v>
      </c>
      <c r="D5593" s="69" t="s">
        <v>4053</v>
      </c>
      <c r="E5593" s="65">
        <f>IFERROR(VLOOKUP(C5593,Pivot!A:B,2,0),0)</f>
        <v>0</v>
      </c>
      <c r="F5593" s="65">
        <f>IFERROR(VLOOKUP(C5593,Pivot!A:C,3,0),0)</f>
        <v>0</v>
      </c>
    </row>
    <row r="5594" spans="1:6" x14ac:dyDescent="0.25">
      <c r="A5594" s="68" t="s">
        <v>103</v>
      </c>
      <c r="B5594" s="69">
        <v>491214393</v>
      </c>
      <c r="C5594" s="68">
        <v>6943478006973</v>
      </c>
      <c r="D5594" s="69" t="s">
        <v>4054</v>
      </c>
      <c r="E5594" s="65">
        <f>IFERROR(VLOOKUP(C5594,Pivot!A:B,2,0),0)</f>
        <v>0</v>
      </c>
      <c r="F5594" s="65">
        <f>IFERROR(VLOOKUP(C5594,Pivot!A:C,3,0),0)</f>
        <v>0</v>
      </c>
    </row>
    <row r="5595" spans="1:6" x14ac:dyDescent="0.25">
      <c r="A5595" s="68" t="s">
        <v>103</v>
      </c>
      <c r="B5595" s="69">
        <v>491214393</v>
      </c>
      <c r="C5595" s="68">
        <v>6943478025257</v>
      </c>
      <c r="D5595" s="69" t="s">
        <v>4054</v>
      </c>
      <c r="E5595" s="65">
        <f>IFERROR(VLOOKUP(C5595,Pivot!A:B,2,0),0)</f>
        <v>0</v>
      </c>
      <c r="F5595" s="65">
        <f>IFERROR(VLOOKUP(C5595,Pivot!A:C,3,0),0)</f>
        <v>0</v>
      </c>
    </row>
    <row r="5596" spans="1:6" x14ac:dyDescent="0.25">
      <c r="A5596" s="68" t="s">
        <v>103</v>
      </c>
      <c r="B5596" s="69">
        <v>491214394</v>
      </c>
      <c r="C5596" s="68">
        <v>491214394</v>
      </c>
      <c r="D5596" s="69" t="s">
        <v>4055</v>
      </c>
      <c r="E5596" s="65">
        <f>IFERROR(VLOOKUP(C5596,Pivot!A:B,2,0),0)</f>
        <v>0</v>
      </c>
      <c r="F5596" s="65">
        <f>IFERROR(VLOOKUP(C5596,Pivot!A:C,3,0),0)</f>
        <v>0</v>
      </c>
    </row>
    <row r="5597" spans="1:6" x14ac:dyDescent="0.25">
      <c r="A5597" s="68" t="s">
        <v>103</v>
      </c>
      <c r="B5597" s="69">
        <v>491214394</v>
      </c>
      <c r="C5597" s="68">
        <v>6943478008816</v>
      </c>
      <c r="D5597" s="69" t="s">
        <v>4055</v>
      </c>
      <c r="E5597" s="65">
        <f>IFERROR(VLOOKUP(C5597,Pivot!A:B,2,0),0)</f>
        <v>0</v>
      </c>
      <c r="F5597" s="65">
        <f>IFERROR(VLOOKUP(C5597,Pivot!A:C,3,0),0)</f>
        <v>0</v>
      </c>
    </row>
    <row r="5598" spans="1:6" x14ac:dyDescent="0.25">
      <c r="A5598" s="68" t="s">
        <v>103</v>
      </c>
      <c r="B5598" s="69">
        <v>491214394</v>
      </c>
      <c r="C5598" s="68">
        <v>694347800883</v>
      </c>
      <c r="D5598" s="69" t="s">
        <v>4055</v>
      </c>
      <c r="E5598" s="65">
        <f>IFERROR(VLOOKUP(C5598,Pivot!A:B,2,0),0)</f>
        <v>0</v>
      </c>
      <c r="F5598" s="65">
        <f>IFERROR(VLOOKUP(C5598,Pivot!A:C,3,0),0)</f>
        <v>0</v>
      </c>
    </row>
    <row r="5599" spans="1:6" x14ac:dyDescent="0.25">
      <c r="A5599" s="68" t="s">
        <v>103</v>
      </c>
      <c r="B5599" s="69">
        <v>491214419</v>
      </c>
      <c r="C5599" s="68">
        <v>90159324201</v>
      </c>
      <c r="D5599" s="69" t="s">
        <v>4056</v>
      </c>
      <c r="E5599" s="65">
        <f>IFERROR(VLOOKUP(C5599,Pivot!A:B,2,0),0)</f>
        <v>0</v>
      </c>
      <c r="F5599" s="65">
        <f>IFERROR(VLOOKUP(C5599,Pivot!A:C,3,0),0)</f>
        <v>0</v>
      </c>
    </row>
    <row r="5600" spans="1:6" x14ac:dyDescent="0.25">
      <c r="A5600" s="68" t="s">
        <v>103</v>
      </c>
      <c r="B5600" s="69">
        <v>491214462</v>
      </c>
      <c r="C5600" s="68">
        <v>887961074031</v>
      </c>
      <c r="D5600" s="69" t="s">
        <v>4057</v>
      </c>
      <c r="E5600" s="65">
        <f>IFERROR(VLOOKUP(C5600,Pivot!A:B,2,0),0)</f>
        <v>0</v>
      </c>
      <c r="F5600" s="65">
        <f>IFERROR(VLOOKUP(C5600,Pivot!A:C,3,0),0)</f>
        <v>0</v>
      </c>
    </row>
    <row r="5601" spans="1:6" x14ac:dyDescent="0.25">
      <c r="A5601" s="68" t="s">
        <v>103</v>
      </c>
      <c r="B5601" s="69">
        <v>491214464</v>
      </c>
      <c r="C5601" s="68">
        <v>887961114041</v>
      </c>
      <c r="D5601" s="69" t="s">
        <v>4058</v>
      </c>
      <c r="E5601" s="65">
        <f>IFERROR(VLOOKUP(C5601,Pivot!A:B,2,0),0)</f>
        <v>0</v>
      </c>
      <c r="F5601" s="65">
        <f>IFERROR(VLOOKUP(C5601,Pivot!A:C,3,0),0)</f>
        <v>0</v>
      </c>
    </row>
    <row r="5602" spans="1:6" x14ac:dyDescent="0.25">
      <c r="A5602" s="68" t="s">
        <v>103</v>
      </c>
      <c r="B5602" s="69">
        <v>491214484</v>
      </c>
      <c r="C5602" s="68">
        <v>491214484</v>
      </c>
      <c r="D5602" s="69" t="s">
        <v>4059</v>
      </c>
      <c r="E5602" s="65">
        <f>IFERROR(VLOOKUP(C5602,Pivot!A:B,2,0),0)</f>
        <v>0</v>
      </c>
      <c r="F5602" s="65">
        <f>IFERROR(VLOOKUP(C5602,Pivot!A:C,3,0),0)</f>
        <v>0</v>
      </c>
    </row>
    <row r="5603" spans="1:6" x14ac:dyDescent="0.25">
      <c r="A5603" s="68" t="s">
        <v>103</v>
      </c>
      <c r="B5603" s="69">
        <v>491214484</v>
      </c>
      <c r="C5603" s="68">
        <v>4966510311486</v>
      </c>
      <c r="D5603" s="69" t="s">
        <v>4059</v>
      </c>
      <c r="E5603" s="65">
        <f>IFERROR(VLOOKUP(C5603,Pivot!A:B,2,0),0)</f>
        <v>0</v>
      </c>
      <c r="F5603" s="65">
        <f>IFERROR(VLOOKUP(C5603,Pivot!A:C,3,0),0)</f>
        <v>0</v>
      </c>
    </row>
    <row r="5604" spans="1:6" x14ac:dyDescent="0.25">
      <c r="A5604" s="68" t="s">
        <v>103</v>
      </c>
      <c r="B5604" s="69">
        <v>491214485</v>
      </c>
      <c r="C5604" s="68">
        <v>491214485</v>
      </c>
      <c r="D5604" s="69" t="s">
        <v>4060</v>
      </c>
      <c r="E5604" s="65">
        <f>IFERROR(VLOOKUP(C5604,Pivot!A:B,2,0),0)</f>
        <v>0</v>
      </c>
      <c r="F5604" s="65">
        <f>IFERROR(VLOOKUP(C5604,Pivot!A:C,3,0),0)</f>
        <v>0</v>
      </c>
    </row>
    <row r="5605" spans="1:6" x14ac:dyDescent="0.25">
      <c r="A5605" s="68" t="s">
        <v>103</v>
      </c>
      <c r="B5605" s="69">
        <v>491214485</v>
      </c>
      <c r="C5605" s="68">
        <v>4966510311424</v>
      </c>
      <c r="D5605" s="69" t="s">
        <v>4060</v>
      </c>
      <c r="E5605" s="65">
        <f>IFERROR(VLOOKUP(C5605,Pivot!A:B,2,0),0)</f>
        <v>0</v>
      </c>
      <c r="F5605" s="65">
        <f>IFERROR(VLOOKUP(C5605,Pivot!A:C,3,0),0)</f>
        <v>0</v>
      </c>
    </row>
    <row r="5606" spans="1:6" x14ac:dyDescent="0.25">
      <c r="A5606" s="68" t="s">
        <v>103</v>
      </c>
      <c r="B5606" s="69">
        <v>491214486</v>
      </c>
      <c r="C5606" s="68">
        <v>491214486</v>
      </c>
      <c r="D5606" s="69" t="s">
        <v>4061</v>
      </c>
      <c r="E5606" s="65">
        <f>IFERROR(VLOOKUP(C5606,Pivot!A:B,2,0),0)</f>
        <v>0</v>
      </c>
      <c r="F5606" s="65">
        <f>IFERROR(VLOOKUP(C5606,Pivot!A:C,3,0),0)</f>
        <v>0</v>
      </c>
    </row>
    <row r="5607" spans="1:6" x14ac:dyDescent="0.25">
      <c r="A5607" s="68" t="s">
        <v>103</v>
      </c>
      <c r="B5607" s="69">
        <v>491214486</v>
      </c>
      <c r="C5607" s="68">
        <v>4966510316030</v>
      </c>
      <c r="D5607" s="69" t="s">
        <v>4061</v>
      </c>
      <c r="E5607" s="65">
        <f>IFERROR(VLOOKUP(C5607,Pivot!A:B,2,0),0)</f>
        <v>0</v>
      </c>
      <c r="F5607" s="65">
        <f>IFERROR(VLOOKUP(C5607,Pivot!A:C,3,0),0)</f>
        <v>0</v>
      </c>
    </row>
    <row r="5608" spans="1:6" x14ac:dyDescent="0.25">
      <c r="A5608" s="68" t="s">
        <v>103</v>
      </c>
      <c r="B5608" s="69">
        <v>491214487</v>
      </c>
      <c r="C5608" s="68">
        <v>491214487</v>
      </c>
      <c r="D5608" s="69" t="s">
        <v>4062</v>
      </c>
      <c r="E5608" s="65">
        <f>IFERROR(VLOOKUP(C5608,Pivot!A:B,2,0),0)</f>
        <v>0</v>
      </c>
      <c r="F5608" s="65">
        <f>IFERROR(VLOOKUP(C5608,Pivot!A:C,3,0),0)</f>
        <v>0</v>
      </c>
    </row>
    <row r="5609" spans="1:6" x14ac:dyDescent="0.25">
      <c r="A5609" s="68" t="s">
        <v>103</v>
      </c>
      <c r="B5609" s="69">
        <v>491214500</v>
      </c>
      <c r="C5609" s="68">
        <v>11543331018</v>
      </c>
      <c r="D5609" s="69" t="s">
        <v>4063</v>
      </c>
      <c r="E5609" s="65">
        <f>IFERROR(VLOOKUP(C5609,Pivot!A:B,2,0),0)</f>
        <v>0</v>
      </c>
      <c r="F5609" s="65">
        <f>IFERROR(VLOOKUP(C5609,Pivot!A:C,3,0),0)</f>
        <v>0</v>
      </c>
    </row>
    <row r="5610" spans="1:6" x14ac:dyDescent="0.25">
      <c r="A5610" s="68" t="s">
        <v>103</v>
      </c>
      <c r="B5610" s="69">
        <v>491214500</v>
      </c>
      <c r="C5610" s="68">
        <v>11543331025</v>
      </c>
      <c r="D5610" s="69" t="s">
        <v>4063</v>
      </c>
      <c r="E5610" s="65">
        <f>IFERROR(VLOOKUP(C5610,Pivot!A:B,2,0),0)</f>
        <v>0</v>
      </c>
      <c r="F5610" s="65">
        <f>IFERROR(VLOOKUP(C5610,Pivot!A:C,3,0),0)</f>
        <v>0</v>
      </c>
    </row>
    <row r="5611" spans="1:6" x14ac:dyDescent="0.25">
      <c r="A5611" s="68" t="s">
        <v>103</v>
      </c>
      <c r="B5611" s="69">
        <v>491214500</v>
      </c>
      <c r="C5611" s="68">
        <v>11543331032</v>
      </c>
      <c r="D5611" s="69" t="s">
        <v>4063</v>
      </c>
      <c r="E5611" s="65">
        <f>IFERROR(VLOOKUP(C5611,Pivot!A:B,2,0),0)</f>
        <v>0</v>
      </c>
      <c r="F5611" s="65">
        <f>IFERROR(VLOOKUP(C5611,Pivot!A:C,3,0),0)</f>
        <v>0</v>
      </c>
    </row>
    <row r="5612" spans="1:6" x14ac:dyDescent="0.25">
      <c r="A5612" s="68" t="s">
        <v>103</v>
      </c>
      <c r="B5612" s="69">
        <v>491214500</v>
      </c>
      <c r="C5612" s="68">
        <v>11543331049</v>
      </c>
      <c r="D5612" s="69" t="s">
        <v>4063</v>
      </c>
      <c r="E5612" s="65">
        <f>IFERROR(VLOOKUP(C5612,Pivot!A:B,2,0),0)</f>
        <v>0</v>
      </c>
      <c r="F5612" s="65">
        <f>IFERROR(VLOOKUP(C5612,Pivot!A:C,3,0),0)</f>
        <v>0</v>
      </c>
    </row>
    <row r="5613" spans="1:6" x14ac:dyDescent="0.25">
      <c r="A5613" s="68" t="s">
        <v>103</v>
      </c>
      <c r="B5613" s="69">
        <v>491214500</v>
      </c>
      <c r="C5613" s="68">
        <v>11543331056</v>
      </c>
      <c r="D5613" s="69" t="s">
        <v>4063</v>
      </c>
      <c r="E5613" s="65">
        <f>IFERROR(VLOOKUP(C5613,Pivot!A:B,2,0),0)</f>
        <v>0</v>
      </c>
      <c r="F5613" s="65">
        <f>IFERROR(VLOOKUP(C5613,Pivot!A:C,3,0),0)</f>
        <v>0</v>
      </c>
    </row>
    <row r="5614" spans="1:6" x14ac:dyDescent="0.25">
      <c r="A5614" s="68" t="s">
        <v>103</v>
      </c>
      <c r="B5614" s="69">
        <v>491214502</v>
      </c>
      <c r="C5614" s="68">
        <v>11543330806</v>
      </c>
      <c r="D5614" s="69" t="s">
        <v>4064</v>
      </c>
      <c r="E5614" s="65">
        <f>IFERROR(VLOOKUP(C5614,Pivot!A:B,2,0),0)</f>
        <v>0</v>
      </c>
      <c r="F5614" s="65">
        <f>IFERROR(VLOOKUP(C5614,Pivot!A:C,3,0),0)</f>
        <v>0</v>
      </c>
    </row>
    <row r="5615" spans="1:6" x14ac:dyDescent="0.25">
      <c r="A5615" s="68" t="s">
        <v>103</v>
      </c>
      <c r="B5615" s="69">
        <v>491214511</v>
      </c>
      <c r="C5615" s="68">
        <v>778988090398</v>
      </c>
      <c r="D5615" s="69" t="s">
        <v>4065</v>
      </c>
      <c r="E5615" s="65">
        <f>IFERROR(VLOOKUP(C5615,Pivot!A:B,2,0),0)</f>
        <v>0</v>
      </c>
      <c r="F5615" s="65">
        <f>IFERROR(VLOOKUP(C5615,Pivot!A:C,3,0),0)</f>
        <v>0</v>
      </c>
    </row>
    <row r="5616" spans="1:6" x14ac:dyDescent="0.25">
      <c r="A5616" s="68" t="s">
        <v>103</v>
      </c>
      <c r="B5616" s="69">
        <v>491214511</v>
      </c>
      <c r="C5616" s="68">
        <v>778988090404</v>
      </c>
      <c r="D5616" s="69" t="s">
        <v>4065</v>
      </c>
      <c r="E5616" s="65">
        <f>IFERROR(VLOOKUP(C5616,Pivot!A:B,2,0),0)</f>
        <v>0</v>
      </c>
      <c r="F5616" s="65">
        <f>IFERROR(VLOOKUP(C5616,Pivot!A:C,3,0),0)</f>
        <v>0</v>
      </c>
    </row>
    <row r="5617" spans="1:6" x14ac:dyDescent="0.25">
      <c r="A5617" s="68" t="s">
        <v>103</v>
      </c>
      <c r="B5617" s="69">
        <v>491214514</v>
      </c>
      <c r="C5617" s="68">
        <v>778988113103</v>
      </c>
      <c r="D5617" s="69" t="s">
        <v>4066</v>
      </c>
      <c r="E5617" s="65">
        <f>IFERROR(VLOOKUP(C5617,Pivot!A:B,2,0),0)</f>
        <v>0</v>
      </c>
      <c r="F5617" s="65">
        <f>IFERROR(VLOOKUP(C5617,Pivot!A:C,3,0),0)</f>
        <v>0</v>
      </c>
    </row>
    <row r="5618" spans="1:6" x14ac:dyDescent="0.25">
      <c r="A5618" s="68" t="s">
        <v>103</v>
      </c>
      <c r="B5618" s="69">
        <v>491214522</v>
      </c>
      <c r="C5618" s="68">
        <v>8901383712257</v>
      </c>
      <c r="D5618" s="69" t="s">
        <v>4067</v>
      </c>
      <c r="E5618" s="65">
        <f>IFERROR(VLOOKUP(C5618,Pivot!A:B,2,0),0)</f>
        <v>0</v>
      </c>
      <c r="F5618" s="65">
        <f>IFERROR(VLOOKUP(C5618,Pivot!A:C,3,0),0)</f>
        <v>0</v>
      </c>
    </row>
    <row r="5619" spans="1:6" x14ac:dyDescent="0.25">
      <c r="A5619" s="68" t="s">
        <v>103</v>
      </c>
      <c r="B5619" s="69">
        <v>491214524</v>
      </c>
      <c r="C5619" s="68">
        <v>8901383712264</v>
      </c>
      <c r="D5619" s="69" t="s">
        <v>4068</v>
      </c>
      <c r="E5619" s="65">
        <f>IFERROR(VLOOKUP(C5619,Pivot!A:B,2,0),0)</f>
        <v>0</v>
      </c>
      <c r="F5619" s="65">
        <f>IFERROR(VLOOKUP(C5619,Pivot!A:C,3,0),0)</f>
        <v>0</v>
      </c>
    </row>
    <row r="5620" spans="1:6" x14ac:dyDescent="0.25">
      <c r="A5620" s="68" t="s">
        <v>103</v>
      </c>
      <c r="B5620" s="69">
        <v>491214525</v>
      </c>
      <c r="C5620" s="68">
        <v>8901383713087</v>
      </c>
      <c r="D5620" s="69" t="s">
        <v>4069</v>
      </c>
      <c r="E5620" s="65">
        <f>IFERROR(VLOOKUP(C5620,Pivot!A:B,2,0),0)</f>
        <v>0</v>
      </c>
      <c r="F5620" s="65">
        <f>IFERROR(VLOOKUP(C5620,Pivot!A:C,3,0),0)</f>
        <v>0</v>
      </c>
    </row>
    <row r="5621" spans="1:6" x14ac:dyDescent="0.25">
      <c r="A5621" s="68" t="s">
        <v>103</v>
      </c>
      <c r="B5621" s="69">
        <v>491214526</v>
      </c>
      <c r="C5621" s="68">
        <v>491214526</v>
      </c>
      <c r="D5621" s="69" t="s">
        <v>4070</v>
      </c>
      <c r="E5621" s="65">
        <f>IFERROR(VLOOKUP(C5621,Pivot!A:B,2,0),0)</f>
        <v>0</v>
      </c>
      <c r="F5621" s="65">
        <f>IFERROR(VLOOKUP(C5621,Pivot!A:C,3,0),0)</f>
        <v>0</v>
      </c>
    </row>
    <row r="5622" spans="1:6" x14ac:dyDescent="0.25">
      <c r="A5622" s="68" t="s">
        <v>103</v>
      </c>
      <c r="B5622" s="69">
        <v>491214526</v>
      </c>
      <c r="C5622" s="68">
        <v>653569993148</v>
      </c>
      <c r="D5622" s="69" t="s">
        <v>4070</v>
      </c>
      <c r="E5622" s="65">
        <f>IFERROR(VLOOKUP(C5622,Pivot!A:B,2,0),0)</f>
        <v>0</v>
      </c>
      <c r="F5622" s="65">
        <f>IFERROR(VLOOKUP(C5622,Pivot!A:C,3,0),0)</f>
        <v>0</v>
      </c>
    </row>
    <row r="5623" spans="1:6" x14ac:dyDescent="0.25">
      <c r="A5623" s="68" t="s">
        <v>103</v>
      </c>
      <c r="B5623" s="69">
        <v>491217103</v>
      </c>
      <c r="C5623" s="68">
        <v>5702015355216</v>
      </c>
      <c r="D5623" s="69" t="s">
        <v>4071</v>
      </c>
      <c r="E5623" s="65">
        <f>IFERROR(VLOOKUP(C5623,Pivot!A:B,2,0),0)</f>
        <v>0</v>
      </c>
      <c r="F5623" s="65">
        <f>IFERROR(VLOOKUP(C5623,Pivot!A:C,3,0),0)</f>
        <v>0</v>
      </c>
    </row>
    <row r="5624" spans="1:6" x14ac:dyDescent="0.25">
      <c r="A5624" s="68" t="s">
        <v>103</v>
      </c>
      <c r="B5624" s="69">
        <v>491217105</v>
      </c>
      <c r="C5624" s="68">
        <v>5702015355148</v>
      </c>
      <c r="D5624" s="69" t="s">
        <v>4072</v>
      </c>
      <c r="E5624" s="65">
        <f>IFERROR(VLOOKUP(C5624,Pivot!A:B,2,0),0)</f>
        <v>0</v>
      </c>
      <c r="F5624" s="65">
        <f>IFERROR(VLOOKUP(C5624,Pivot!A:C,3,0),0)</f>
        <v>0</v>
      </c>
    </row>
    <row r="5625" spans="1:6" x14ac:dyDescent="0.25">
      <c r="A5625" s="68" t="s">
        <v>103</v>
      </c>
      <c r="B5625" s="69">
        <v>491217131</v>
      </c>
      <c r="C5625" s="68">
        <v>5702015350648</v>
      </c>
      <c r="D5625" s="69" t="s">
        <v>4073</v>
      </c>
      <c r="E5625" s="65">
        <f>IFERROR(VLOOKUP(C5625,Pivot!A:B,2,0),0)</f>
        <v>0</v>
      </c>
      <c r="F5625" s="65">
        <f>IFERROR(VLOOKUP(C5625,Pivot!A:C,3,0),0)</f>
        <v>0</v>
      </c>
    </row>
    <row r="5626" spans="1:6" x14ac:dyDescent="0.25">
      <c r="A5626" s="68" t="s">
        <v>103</v>
      </c>
      <c r="B5626" s="69">
        <v>491217141</v>
      </c>
      <c r="C5626" s="68">
        <v>5702015347327</v>
      </c>
      <c r="D5626" s="69" t="s">
        <v>4074</v>
      </c>
      <c r="E5626" s="65">
        <f>IFERROR(VLOOKUP(C5626,Pivot!A:B,2,0),0)</f>
        <v>0</v>
      </c>
      <c r="F5626" s="65">
        <f>IFERROR(VLOOKUP(C5626,Pivot!A:C,3,0),0)</f>
        <v>0</v>
      </c>
    </row>
    <row r="5627" spans="1:6" x14ac:dyDescent="0.25">
      <c r="A5627" s="68" t="s">
        <v>103</v>
      </c>
      <c r="B5627" s="69">
        <v>491217148</v>
      </c>
      <c r="C5627" s="68">
        <v>5702015347396</v>
      </c>
      <c r="D5627" s="69" t="s">
        <v>4075</v>
      </c>
      <c r="E5627" s="65">
        <f>IFERROR(VLOOKUP(C5627,Pivot!A:B,2,0),0)</f>
        <v>0</v>
      </c>
      <c r="F5627" s="65">
        <f>IFERROR(VLOOKUP(C5627,Pivot!A:C,3,0),0)</f>
        <v>0</v>
      </c>
    </row>
    <row r="5628" spans="1:6" x14ac:dyDescent="0.25">
      <c r="A5628" s="68" t="s">
        <v>103</v>
      </c>
      <c r="B5628" s="69">
        <v>491217150</v>
      </c>
      <c r="C5628" s="68">
        <v>5702015347419</v>
      </c>
      <c r="D5628" s="69" t="s">
        <v>4076</v>
      </c>
      <c r="E5628" s="65">
        <f>IFERROR(VLOOKUP(C5628,Pivot!A:B,2,0),0)</f>
        <v>0</v>
      </c>
      <c r="F5628" s="65">
        <f>IFERROR(VLOOKUP(C5628,Pivot!A:C,3,0),0)</f>
        <v>0</v>
      </c>
    </row>
    <row r="5629" spans="1:6" x14ac:dyDescent="0.25">
      <c r="A5629" s="68" t="s">
        <v>103</v>
      </c>
      <c r="B5629" s="69">
        <v>491217181</v>
      </c>
      <c r="C5629" s="68">
        <v>491217181</v>
      </c>
      <c r="D5629" s="69" t="s">
        <v>4077</v>
      </c>
      <c r="E5629" s="65">
        <f>IFERROR(VLOOKUP(C5629,Pivot!A:B,2,0),0)</f>
        <v>0</v>
      </c>
      <c r="F5629" s="65">
        <f>IFERROR(VLOOKUP(C5629,Pivot!A:C,3,0),0)</f>
        <v>0</v>
      </c>
    </row>
    <row r="5630" spans="1:6" x14ac:dyDescent="0.25">
      <c r="A5630" s="68" t="s">
        <v>103</v>
      </c>
      <c r="B5630" s="69">
        <v>491217181</v>
      </c>
      <c r="C5630" s="68">
        <v>65541066267</v>
      </c>
      <c r="D5630" s="69" t="s">
        <v>4077</v>
      </c>
      <c r="E5630" s="65">
        <f>IFERROR(VLOOKUP(C5630,Pivot!A:B,2,0),0)</f>
        <v>0</v>
      </c>
      <c r="F5630" s="65">
        <f>IFERROR(VLOOKUP(C5630,Pivot!A:C,3,0),0)</f>
        <v>0</v>
      </c>
    </row>
    <row r="5631" spans="1:6" x14ac:dyDescent="0.25">
      <c r="A5631" s="68" t="s">
        <v>103</v>
      </c>
      <c r="B5631" s="69">
        <v>491217194</v>
      </c>
      <c r="C5631" s="68">
        <v>772088626</v>
      </c>
      <c r="D5631" s="69" t="s">
        <v>4078</v>
      </c>
      <c r="E5631" s="65">
        <f>IFERROR(VLOOKUP(C5631,Pivot!A:B,2,0),0)</f>
        <v>0</v>
      </c>
      <c r="F5631" s="65">
        <f>IFERROR(VLOOKUP(C5631,Pivot!A:C,3,0),0)</f>
        <v>0</v>
      </c>
    </row>
    <row r="5632" spans="1:6" x14ac:dyDescent="0.25">
      <c r="A5632" s="68" t="s">
        <v>103</v>
      </c>
      <c r="B5632" s="69">
        <v>491217195</v>
      </c>
      <c r="C5632" s="68">
        <v>772088633</v>
      </c>
      <c r="D5632" s="69" t="s">
        <v>4079</v>
      </c>
      <c r="E5632" s="65">
        <f>IFERROR(VLOOKUP(C5632,Pivot!A:B,2,0),0)</f>
        <v>0</v>
      </c>
      <c r="F5632" s="65">
        <f>IFERROR(VLOOKUP(C5632,Pivot!A:C,3,0),0)</f>
        <v>0</v>
      </c>
    </row>
    <row r="5633" spans="1:6" x14ac:dyDescent="0.25">
      <c r="A5633" s="68" t="s">
        <v>103</v>
      </c>
      <c r="B5633" s="69">
        <v>491217196</v>
      </c>
      <c r="C5633" s="68">
        <v>772094771</v>
      </c>
      <c r="D5633" s="69" t="s">
        <v>4080</v>
      </c>
      <c r="E5633" s="65">
        <f>IFERROR(VLOOKUP(C5633,Pivot!A:B,2,0),0)</f>
        <v>0</v>
      </c>
      <c r="F5633" s="65">
        <f>IFERROR(VLOOKUP(C5633,Pivot!A:C,3,0),0)</f>
        <v>0</v>
      </c>
    </row>
    <row r="5634" spans="1:6" x14ac:dyDescent="0.25">
      <c r="A5634" s="68" t="s">
        <v>103</v>
      </c>
      <c r="B5634" s="69">
        <v>491217197</v>
      </c>
      <c r="C5634" s="68">
        <v>772094788</v>
      </c>
      <c r="D5634" s="69" t="s">
        <v>4081</v>
      </c>
      <c r="E5634" s="65">
        <f>IFERROR(VLOOKUP(C5634,Pivot!A:B,2,0),0)</f>
        <v>0</v>
      </c>
      <c r="F5634" s="65">
        <f>IFERROR(VLOOKUP(C5634,Pivot!A:C,3,0),0)</f>
        <v>0</v>
      </c>
    </row>
    <row r="5635" spans="1:6" x14ac:dyDescent="0.25">
      <c r="A5635" s="68" t="s">
        <v>103</v>
      </c>
      <c r="B5635" s="69">
        <v>491217198</v>
      </c>
      <c r="C5635" s="68">
        <v>772094795</v>
      </c>
      <c r="D5635" s="69" t="s">
        <v>4082</v>
      </c>
      <c r="E5635" s="65">
        <f>IFERROR(VLOOKUP(C5635,Pivot!A:B,2,0),0)</f>
        <v>0</v>
      </c>
      <c r="F5635" s="65">
        <f>IFERROR(VLOOKUP(C5635,Pivot!A:C,3,0),0)</f>
        <v>0</v>
      </c>
    </row>
    <row r="5636" spans="1:6" x14ac:dyDescent="0.25">
      <c r="A5636" s="68" t="s">
        <v>103</v>
      </c>
      <c r="B5636" s="69">
        <v>491217199</v>
      </c>
      <c r="C5636" s="68">
        <v>772094801</v>
      </c>
      <c r="D5636" s="69" t="s">
        <v>4083</v>
      </c>
      <c r="E5636" s="65">
        <f>IFERROR(VLOOKUP(C5636,Pivot!A:B,2,0),0)</f>
        <v>0</v>
      </c>
      <c r="F5636" s="65">
        <f>IFERROR(VLOOKUP(C5636,Pivot!A:C,3,0),0)</f>
        <v>0</v>
      </c>
    </row>
    <row r="5637" spans="1:6" x14ac:dyDescent="0.25">
      <c r="A5637" s="68" t="s">
        <v>103</v>
      </c>
      <c r="B5637" s="69">
        <v>491217200</v>
      </c>
      <c r="C5637" s="68">
        <v>772094818</v>
      </c>
      <c r="D5637" s="69" t="s">
        <v>4084</v>
      </c>
      <c r="E5637" s="65">
        <f>IFERROR(VLOOKUP(C5637,Pivot!A:B,2,0),0)</f>
        <v>0</v>
      </c>
      <c r="F5637" s="65">
        <f>IFERROR(VLOOKUP(C5637,Pivot!A:C,3,0),0)</f>
        <v>0</v>
      </c>
    </row>
    <row r="5638" spans="1:6" x14ac:dyDescent="0.25">
      <c r="A5638" s="68" t="s">
        <v>103</v>
      </c>
      <c r="B5638" s="69">
        <v>491217201</v>
      </c>
      <c r="C5638" s="68">
        <v>772094887</v>
      </c>
      <c r="D5638" s="69" t="s">
        <v>4085</v>
      </c>
      <c r="E5638" s="65">
        <f>IFERROR(VLOOKUP(C5638,Pivot!A:B,2,0),0)</f>
        <v>0</v>
      </c>
      <c r="F5638" s="65">
        <f>IFERROR(VLOOKUP(C5638,Pivot!A:C,3,0),0)</f>
        <v>0</v>
      </c>
    </row>
    <row r="5639" spans="1:6" x14ac:dyDescent="0.25">
      <c r="A5639" s="68" t="s">
        <v>103</v>
      </c>
      <c r="B5639" s="69">
        <v>491217202</v>
      </c>
      <c r="C5639" s="68">
        <v>772094894</v>
      </c>
      <c r="D5639" s="69" t="s">
        <v>4086</v>
      </c>
      <c r="E5639" s="65">
        <f>IFERROR(VLOOKUP(C5639,Pivot!A:B,2,0),0)</f>
        <v>0</v>
      </c>
      <c r="F5639" s="65">
        <f>IFERROR(VLOOKUP(C5639,Pivot!A:C,3,0),0)</f>
        <v>0</v>
      </c>
    </row>
    <row r="5640" spans="1:6" x14ac:dyDescent="0.25">
      <c r="A5640" s="68" t="s">
        <v>103</v>
      </c>
      <c r="B5640" s="69">
        <v>491217204</v>
      </c>
      <c r="C5640" s="68">
        <v>772088282</v>
      </c>
      <c r="D5640" s="69" t="s">
        <v>4087</v>
      </c>
      <c r="E5640" s="65">
        <f>IFERROR(VLOOKUP(C5640,Pivot!A:B,2,0),0)</f>
        <v>0</v>
      </c>
      <c r="F5640" s="65">
        <f>IFERROR(VLOOKUP(C5640,Pivot!A:C,3,0),0)</f>
        <v>0</v>
      </c>
    </row>
    <row r="5641" spans="1:6" x14ac:dyDescent="0.25">
      <c r="A5641" s="68" t="s">
        <v>103</v>
      </c>
      <c r="B5641" s="69">
        <v>491217205</v>
      </c>
      <c r="C5641" s="68">
        <v>772088466</v>
      </c>
      <c r="D5641" s="69" t="s">
        <v>4088</v>
      </c>
      <c r="E5641" s="65">
        <f>IFERROR(VLOOKUP(C5641,Pivot!A:B,2,0),0)</f>
        <v>0</v>
      </c>
      <c r="F5641" s="65">
        <f>IFERROR(VLOOKUP(C5641,Pivot!A:C,3,0),0)</f>
        <v>0</v>
      </c>
    </row>
    <row r="5642" spans="1:6" x14ac:dyDescent="0.25">
      <c r="A5642" s="68" t="s">
        <v>103</v>
      </c>
      <c r="B5642" s="69">
        <v>491217206</v>
      </c>
      <c r="C5642" s="68">
        <v>772088565</v>
      </c>
      <c r="D5642" s="69" t="s">
        <v>4089</v>
      </c>
      <c r="E5642" s="65">
        <f>IFERROR(VLOOKUP(C5642,Pivot!A:B,2,0),0)</f>
        <v>0</v>
      </c>
      <c r="F5642" s="65">
        <f>IFERROR(VLOOKUP(C5642,Pivot!A:C,3,0),0)</f>
        <v>0</v>
      </c>
    </row>
    <row r="5643" spans="1:6" x14ac:dyDescent="0.25">
      <c r="A5643" s="68" t="s">
        <v>103</v>
      </c>
      <c r="B5643" s="69">
        <v>491217208</v>
      </c>
      <c r="C5643" s="68">
        <v>772088534</v>
      </c>
      <c r="D5643" s="69" t="s">
        <v>4090</v>
      </c>
      <c r="E5643" s="65">
        <f>IFERROR(VLOOKUP(C5643,Pivot!A:B,2,0),0)</f>
        <v>0</v>
      </c>
      <c r="F5643" s="65">
        <f>IFERROR(VLOOKUP(C5643,Pivot!A:C,3,0),0)</f>
        <v>0</v>
      </c>
    </row>
    <row r="5644" spans="1:6" x14ac:dyDescent="0.25">
      <c r="A5644" s="68" t="s">
        <v>103</v>
      </c>
      <c r="B5644" s="69">
        <v>491217209</v>
      </c>
      <c r="C5644" s="68">
        <v>772088541</v>
      </c>
      <c r="D5644" s="69" t="s">
        <v>4091</v>
      </c>
      <c r="E5644" s="65">
        <f>IFERROR(VLOOKUP(C5644,Pivot!A:B,2,0),0)</f>
        <v>0</v>
      </c>
      <c r="F5644" s="65">
        <f>IFERROR(VLOOKUP(C5644,Pivot!A:C,3,0),0)</f>
        <v>0</v>
      </c>
    </row>
    <row r="5645" spans="1:6" x14ac:dyDescent="0.25">
      <c r="A5645" s="68" t="s">
        <v>103</v>
      </c>
      <c r="B5645" s="69">
        <v>491217209</v>
      </c>
      <c r="C5645" s="68">
        <v>772188548</v>
      </c>
      <c r="D5645" s="69" t="s">
        <v>4091</v>
      </c>
      <c r="E5645" s="65">
        <f>IFERROR(VLOOKUP(C5645,Pivot!A:B,2,0),0)</f>
        <v>0</v>
      </c>
      <c r="F5645" s="65">
        <f>IFERROR(VLOOKUP(C5645,Pivot!A:C,3,0),0)</f>
        <v>0</v>
      </c>
    </row>
    <row r="5646" spans="1:6" x14ac:dyDescent="0.25">
      <c r="A5646" s="68" t="s">
        <v>103</v>
      </c>
      <c r="B5646" s="69">
        <v>491217210</v>
      </c>
      <c r="C5646" s="68">
        <v>772004947</v>
      </c>
      <c r="D5646" s="69" t="s">
        <v>4092</v>
      </c>
      <c r="E5646" s="65">
        <f>IFERROR(VLOOKUP(C5646,Pivot!A:B,2,0),0)</f>
        <v>0</v>
      </c>
      <c r="F5646" s="65">
        <f>IFERROR(VLOOKUP(C5646,Pivot!A:C,3,0),0)</f>
        <v>0</v>
      </c>
    </row>
    <row r="5647" spans="1:6" x14ac:dyDescent="0.25">
      <c r="A5647" s="68" t="s">
        <v>103</v>
      </c>
      <c r="B5647" s="69">
        <v>491217211</v>
      </c>
      <c r="C5647" s="68">
        <v>772085250</v>
      </c>
      <c r="D5647" s="69" t="s">
        <v>4093</v>
      </c>
      <c r="E5647" s="65">
        <f>IFERROR(VLOOKUP(C5647,Pivot!A:B,2,0),0)</f>
        <v>0</v>
      </c>
      <c r="F5647" s="65">
        <f>IFERROR(VLOOKUP(C5647,Pivot!A:C,3,0),0)</f>
        <v>0</v>
      </c>
    </row>
    <row r="5648" spans="1:6" x14ac:dyDescent="0.25">
      <c r="A5648" s="68" t="s">
        <v>103</v>
      </c>
      <c r="B5648" s="69">
        <v>491217213</v>
      </c>
      <c r="C5648" s="68">
        <v>772088619</v>
      </c>
      <c r="D5648" s="69" t="s">
        <v>4094</v>
      </c>
      <c r="E5648" s="65">
        <f>IFERROR(VLOOKUP(C5648,Pivot!A:B,2,0),0)</f>
        <v>0</v>
      </c>
      <c r="F5648" s="65">
        <f>IFERROR(VLOOKUP(C5648,Pivot!A:C,3,0),0)</f>
        <v>0</v>
      </c>
    </row>
    <row r="5649" spans="1:6" x14ac:dyDescent="0.25">
      <c r="A5649" s="68" t="s">
        <v>103</v>
      </c>
      <c r="B5649" s="69">
        <v>491217214</v>
      </c>
      <c r="C5649" s="68">
        <v>772090421</v>
      </c>
      <c r="D5649" s="69" t="s">
        <v>4095</v>
      </c>
      <c r="E5649" s="65">
        <f>IFERROR(VLOOKUP(C5649,Pivot!A:B,2,0),0)</f>
        <v>0</v>
      </c>
      <c r="F5649" s="65">
        <f>IFERROR(VLOOKUP(C5649,Pivot!A:C,3,0),0)</f>
        <v>0</v>
      </c>
    </row>
    <row r="5650" spans="1:6" x14ac:dyDescent="0.25">
      <c r="A5650" s="68" t="s">
        <v>103</v>
      </c>
      <c r="B5650" s="69">
        <v>491217215</v>
      </c>
      <c r="C5650" s="68">
        <v>772095266</v>
      </c>
      <c r="D5650" s="69" t="s">
        <v>4096</v>
      </c>
      <c r="E5650" s="65">
        <f>IFERROR(VLOOKUP(C5650,Pivot!A:B,2,0),0)</f>
        <v>0</v>
      </c>
      <c r="F5650" s="65">
        <f>IFERROR(VLOOKUP(C5650,Pivot!A:C,3,0),0)</f>
        <v>0</v>
      </c>
    </row>
    <row r="5651" spans="1:6" x14ac:dyDescent="0.25">
      <c r="A5651" s="68" t="s">
        <v>103</v>
      </c>
      <c r="B5651" s="69">
        <v>491217218</v>
      </c>
      <c r="C5651" s="68">
        <v>772095235</v>
      </c>
      <c r="D5651" s="69" t="s">
        <v>4097</v>
      </c>
      <c r="E5651" s="65">
        <f>IFERROR(VLOOKUP(C5651,Pivot!A:B,2,0),0)</f>
        <v>0</v>
      </c>
      <c r="F5651" s="65">
        <f>IFERROR(VLOOKUP(C5651,Pivot!A:C,3,0),0)</f>
        <v>0</v>
      </c>
    </row>
    <row r="5652" spans="1:6" x14ac:dyDescent="0.25">
      <c r="A5652" s="68" t="s">
        <v>103</v>
      </c>
      <c r="B5652" s="69">
        <v>491217219</v>
      </c>
      <c r="C5652" s="68">
        <v>772095242</v>
      </c>
      <c r="D5652" s="69" t="s">
        <v>4098</v>
      </c>
      <c r="E5652" s="65">
        <f>IFERROR(VLOOKUP(C5652,Pivot!A:B,2,0),0)</f>
        <v>0</v>
      </c>
      <c r="F5652" s="65">
        <f>IFERROR(VLOOKUP(C5652,Pivot!A:C,3,0),0)</f>
        <v>0</v>
      </c>
    </row>
    <row r="5653" spans="1:6" x14ac:dyDescent="0.25">
      <c r="A5653" s="68" t="s">
        <v>103</v>
      </c>
      <c r="B5653" s="69">
        <v>491217220</v>
      </c>
      <c r="C5653" s="68">
        <v>772029407</v>
      </c>
      <c r="D5653" s="69" t="s">
        <v>4099</v>
      </c>
      <c r="E5653" s="65">
        <f>IFERROR(VLOOKUP(C5653,Pivot!A:B,2,0),0)</f>
        <v>0</v>
      </c>
      <c r="F5653" s="65">
        <f>IFERROR(VLOOKUP(C5653,Pivot!A:C,3,0),0)</f>
        <v>0</v>
      </c>
    </row>
    <row r="5654" spans="1:6" x14ac:dyDescent="0.25">
      <c r="A5654" s="68" t="s">
        <v>103</v>
      </c>
      <c r="B5654" s="69">
        <v>491217222</v>
      </c>
      <c r="C5654" s="68">
        <v>772094832</v>
      </c>
      <c r="D5654" s="69" t="s">
        <v>4100</v>
      </c>
      <c r="E5654" s="65">
        <f>IFERROR(VLOOKUP(C5654,Pivot!A:B,2,0),0)</f>
        <v>0</v>
      </c>
      <c r="F5654" s="65">
        <f>IFERROR(VLOOKUP(C5654,Pivot!A:C,3,0),0)</f>
        <v>0</v>
      </c>
    </row>
    <row r="5655" spans="1:6" x14ac:dyDescent="0.25">
      <c r="A5655" s="68" t="s">
        <v>103</v>
      </c>
      <c r="B5655" s="69">
        <v>491217225</v>
      </c>
      <c r="C5655" s="68">
        <v>772095082</v>
      </c>
      <c r="D5655" s="69" t="s">
        <v>4101</v>
      </c>
      <c r="E5655" s="65">
        <f>IFERROR(VLOOKUP(C5655,Pivot!A:B,2,0),0)</f>
        <v>0</v>
      </c>
      <c r="F5655" s="65">
        <f>IFERROR(VLOOKUP(C5655,Pivot!A:C,3,0),0)</f>
        <v>0</v>
      </c>
    </row>
    <row r="5656" spans="1:6" x14ac:dyDescent="0.25">
      <c r="A5656" s="68" t="s">
        <v>103</v>
      </c>
      <c r="B5656" s="69">
        <v>491217229</v>
      </c>
      <c r="C5656" s="68">
        <v>772051750</v>
      </c>
      <c r="D5656" s="69" t="s">
        <v>4102</v>
      </c>
      <c r="E5656" s="65">
        <f>IFERROR(VLOOKUP(C5656,Pivot!A:B,2,0),0)</f>
        <v>0</v>
      </c>
      <c r="F5656" s="65">
        <f>IFERROR(VLOOKUP(C5656,Pivot!A:C,3,0),0)</f>
        <v>0</v>
      </c>
    </row>
    <row r="5657" spans="1:6" x14ac:dyDescent="0.25">
      <c r="A5657" s="68" t="s">
        <v>103</v>
      </c>
      <c r="B5657" s="69">
        <v>491217230</v>
      </c>
      <c r="C5657" s="68">
        <v>772011693</v>
      </c>
      <c r="D5657" s="69" t="s">
        <v>4103</v>
      </c>
      <c r="E5657" s="65">
        <f>IFERROR(VLOOKUP(C5657,Pivot!A:B,2,0),0)</f>
        <v>0</v>
      </c>
      <c r="F5657" s="65">
        <f>IFERROR(VLOOKUP(C5657,Pivot!A:C,3,0),0)</f>
        <v>0</v>
      </c>
    </row>
    <row r="5658" spans="1:6" x14ac:dyDescent="0.25">
      <c r="A5658" s="68" t="s">
        <v>103</v>
      </c>
      <c r="B5658" s="69">
        <v>491217232</v>
      </c>
      <c r="C5658" s="68">
        <v>628845005525</v>
      </c>
      <c r="D5658" s="69" t="s">
        <v>4104</v>
      </c>
      <c r="E5658" s="65">
        <f>IFERROR(VLOOKUP(C5658,Pivot!A:B,2,0),0)</f>
        <v>0</v>
      </c>
      <c r="F5658" s="65">
        <f>IFERROR(VLOOKUP(C5658,Pivot!A:C,3,0),0)</f>
        <v>0</v>
      </c>
    </row>
    <row r="5659" spans="1:6" x14ac:dyDescent="0.25">
      <c r="A5659" s="68" t="s">
        <v>103</v>
      </c>
      <c r="B5659" s="69">
        <v>491217235</v>
      </c>
      <c r="C5659" s="68">
        <v>628845005594</v>
      </c>
      <c r="D5659" s="69" t="s">
        <v>4105</v>
      </c>
      <c r="E5659" s="65">
        <f>IFERROR(VLOOKUP(C5659,Pivot!A:B,2,0),0)</f>
        <v>0</v>
      </c>
      <c r="F5659" s="65">
        <f>IFERROR(VLOOKUP(C5659,Pivot!A:C,3,0),0)</f>
        <v>0</v>
      </c>
    </row>
    <row r="5660" spans="1:6" x14ac:dyDescent="0.25">
      <c r="A5660" s="68" t="s">
        <v>103</v>
      </c>
      <c r="B5660" s="69">
        <v>491217241</v>
      </c>
      <c r="C5660" s="68">
        <v>628845008694</v>
      </c>
      <c r="D5660" s="69" t="s">
        <v>4106</v>
      </c>
      <c r="E5660" s="65">
        <f>IFERROR(VLOOKUP(C5660,Pivot!A:B,2,0),0)</f>
        <v>0</v>
      </c>
      <c r="F5660" s="65">
        <f>IFERROR(VLOOKUP(C5660,Pivot!A:C,3,0),0)</f>
        <v>0</v>
      </c>
    </row>
    <row r="5661" spans="1:6" x14ac:dyDescent="0.25">
      <c r="A5661" s="68" t="s">
        <v>103</v>
      </c>
      <c r="B5661" s="69">
        <v>491217242</v>
      </c>
      <c r="C5661" s="68">
        <v>628845003132</v>
      </c>
      <c r="D5661" s="69" t="s">
        <v>4107</v>
      </c>
      <c r="E5661" s="65">
        <f>IFERROR(VLOOKUP(C5661,Pivot!A:B,2,0),0)</f>
        <v>0</v>
      </c>
      <c r="F5661" s="65">
        <f>IFERROR(VLOOKUP(C5661,Pivot!A:C,3,0),0)</f>
        <v>0</v>
      </c>
    </row>
    <row r="5662" spans="1:6" x14ac:dyDescent="0.25">
      <c r="A5662" s="68" t="s">
        <v>103</v>
      </c>
      <c r="B5662" s="69">
        <v>491217242</v>
      </c>
      <c r="C5662" s="68">
        <v>628845003149</v>
      </c>
      <c r="D5662" s="69" t="s">
        <v>4107</v>
      </c>
      <c r="E5662" s="65">
        <f>IFERROR(VLOOKUP(C5662,Pivot!A:B,2,0),0)</f>
        <v>0</v>
      </c>
      <c r="F5662" s="65">
        <f>IFERROR(VLOOKUP(C5662,Pivot!A:C,3,0),0)</f>
        <v>0</v>
      </c>
    </row>
    <row r="5663" spans="1:6" x14ac:dyDescent="0.25">
      <c r="A5663" s="68" t="s">
        <v>103</v>
      </c>
      <c r="B5663" s="69">
        <v>491217242</v>
      </c>
      <c r="C5663" s="68">
        <v>628845003156</v>
      </c>
      <c r="D5663" s="69" t="s">
        <v>4107</v>
      </c>
      <c r="E5663" s="65">
        <f>IFERROR(VLOOKUP(C5663,Pivot!A:B,2,0),0)</f>
        <v>0</v>
      </c>
      <c r="F5663" s="65">
        <f>IFERROR(VLOOKUP(C5663,Pivot!A:C,3,0),0)</f>
        <v>0</v>
      </c>
    </row>
    <row r="5664" spans="1:6" x14ac:dyDescent="0.25">
      <c r="A5664" s="68" t="s">
        <v>103</v>
      </c>
      <c r="B5664" s="69">
        <v>491217247</v>
      </c>
      <c r="C5664" s="68">
        <v>628845018730</v>
      </c>
      <c r="D5664" s="69" t="s">
        <v>4108</v>
      </c>
      <c r="E5664" s="65">
        <f>IFERROR(VLOOKUP(C5664,Pivot!A:B,2,0),0)</f>
        <v>0</v>
      </c>
      <c r="F5664" s="65">
        <f>IFERROR(VLOOKUP(C5664,Pivot!A:C,3,0),0)</f>
        <v>0</v>
      </c>
    </row>
    <row r="5665" spans="1:6" x14ac:dyDescent="0.25">
      <c r="A5665" s="68" t="s">
        <v>103</v>
      </c>
      <c r="B5665" s="69">
        <v>491217248</v>
      </c>
      <c r="C5665" s="68">
        <v>628845014770</v>
      </c>
      <c r="D5665" s="69" t="s">
        <v>4109</v>
      </c>
      <c r="E5665" s="65">
        <f>IFERROR(VLOOKUP(C5665,Pivot!A:B,2,0),0)</f>
        <v>0</v>
      </c>
      <c r="F5665" s="65">
        <f>IFERROR(VLOOKUP(C5665,Pivot!A:C,3,0),0)</f>
        <v>0</v>
      </c>
    </row>
    <row r="5666" spans="1:6" x14ac:dyDescent="0.25">
      <c r="A5666" s="68" t="s">
        <v>103</v>
      </c>
      <c r="B5666" s="69">
        <v>491217250</v>
      </c>
      <c r="C5666" s="68">
        <v>628845006225</v>
      </c>
      <c r="D5666" s="69" t="s">
        <v>4110</v>
      </c>
      <c r="E5666" s="65">
        <f>IFERROR(VLOOKUP(C5666,Pivot!A:B,2,0),0)</f>
        <v>0</v>
      </c>
      <c r="F5666" s="65">
        <f>IFERROR(VLOOKUP(C5666,Pivot!A:C,3,0),0)</f>
        <v>0</v>
      </c>
    </row>
    <row r="5667" spans="1:6" x14ac:dyDescent="0.25">
      <c r="A5667" s="68" t="s">
        <v>103</v>
      </c>
      <c r="B5667" s="69">
        <v>491217254</v>
      </c>
      <c r="C5667" s="68">
        <v>8901736084697</v>
      </c>
      <c r="D5667" s="69" t="s">
        <v>4111</v>
      </c>
      <c r="E5667" s="65">
        <f>IFERROR(VLOOKUP(C5667,Pivot!A:B,2,0),0)</f>
        <v>0</v>
      </c>
      <c r="F5667" s="65">
        <f>IFERROR(VLOOKUP(C5667,Pivot!A:C,3,0),0)</f>
        <v>0</v>
      </c>
    </row>
    <row r="5668" spans="1:6" x14ac:dyDescent="0.25">
      <c r="A5668" s="68" t="s">
        <v>103</v>
      </c>
      <c r="B5668" s="69">
        <v>491217255</v>
      </c>
      <c r="C5668" s="68">
        <v>8901736084703</v>
      </c>
      <c r="D5668" s="69" t="s">
        <v>4112</v>
      </c>
      <c r="E5668" s="65">
        <f>IFERROR(VLOOKUP(C5668,Pivot!A:B,2,0),0)</f>
        <v>0</v>
      </c>
      <c r="F5668" s="65">
        <f>IFERROR(VLOOKUP(C5668,Pivot!A:C,3,0),0)</f>
        <v>0</v>
      </c>
    </row>
    <row r="5669" spans="1:6" x14ac:dyDescent="0.25">
      <c r="A5669" s="68" t="s">
        <v>103</v>
      </c>
      <c r="B5669" s="69">
        <v>491217255</v>
      </c>
      <c r="C5669" s="68">
        <v>8901736131216</v>
      </c>
      <c r="D5669" s="69" t="s">
        <v>4112</v>
      </c>
      <c r="E5669" s="65">
        <f>IFERROR(VLOOKUP(C5669,Pivot!A:B,2,0),0)</f>
        <v>0</v>
      </c>
      <c r="F5669" s="65">
        <f>IFERROR(VLOOKUP(C5669,Pivot!A:C,3,0),0)</f>
        <v>0</v>
      </c>
    </row>
    <row r="5670" spans="1:6" x14ac:dyDescent="0.25">
      <c r="A5670" s="68" t="s">
        <v>103</v>
      </c>
      <c r="B5670" s="69">
        <v>491217255</v>
      </c>
      <c r="C5670" s="68">
        <v>8901736131223</v>
      </c>
      <c r="D5670" s="69" t="s">
        <v>4112</v>
      </c>
      <c r="E5670" s="65">
        <f>IFERROR(VLOOKUP(C5670,Pivot!A:B,2,0),0)</f>
        <v>0</v>
      </c>
      <c r="F5670" s="65">
        <f>IFERROR(VLOOKUP(C5670,Pivot!A:C,3,0),0)</f>
        <v>0</v>
      </c>
    </row>
    <row r="5671" spans="1:6" x14ac:dyDescent="0.25">
      <c r="A5671" s="68" t="s">
        <v>103</v>
      </c>
      <c r="B5671" s="69">
        <v>491217255</v>
      </c>
      <c r="C5671" s="68">
        <v>8901736131230</v>
      </c>
      <c r="D5671" s="69" t="s">
        <v>4112</v>
      </c>
      <c r="E5671" s="65">
        <f>IFERROR(VLOOKUP(C5671,Pivot!A:B,2,0),0)</f>
        <v>0</v>
      </c>
      <c r="F5671" s="65">
        <f>IFERROR(VLOOKUP(C5671,Pivot!A:C,3,0),0)</f>
        <v>0</v>
      </c>
    </row>
    <row r="5672" spans="1:6" x14ac:dyDescent="0.25">
      <c r="A5672" s="68" t="s">
        <v>103</v>
      </c>
      <c r="B5672" s="69">
        <v>491217255</v>
      </c>
      <c r="C5672" s="68">
        <v>8901736131247</v>
      </c>
      <c r="D5672" s="69" t="s">
        <v>4112</v>
      </c>
      <c r="E5672" s="65">
        <f>IFERROR(VLOOKUP(C5672,Pivot!A:B,2,0),0)</f>
        <v>0</v>
      </c>
      <c r="F5672" s="65">
        <f>IFERROR(VLOOKUP(C5672,Pivot!A:C,3,0),0)</f>
        <v>0</v>
      </c>
    </row>
    <row r="5673" spans="1:6" x14ac:dyDescent="0.25">
      <c r="A5673" s="68" t="s">
        <v>103</v>
      </c>
      <c r="B5673" s="69">
        <v>491217255</v>
      </c>
      <c r="C5673" s="68">
        <v>8901736131254</v>
      </c>
      <c r="D5673" s="69" t="s">
        <v>4112</v>
      </c>
      <c r="E5673" s="65">
        <f>IFERROR(VLOOKUP(C5673,Pivot!A:B,2,0),0)</f>
        <v>0</v>
      </c>
      <c r="F5673" s="65">
        <f>IFERROR(VLOOKUP(C5673,Pivot!A:C,3,0),0)</f>
        <v>0</v>
      </c>
    </row>
    <row r="5674" spans="1:6" x14ac:dyDescent="0.25">
      <c r="A5674" s="68" t="s">
        <v>103</v>
      </c>
      <c r="B5674" s="69">
        <v>491217255</v>
      </c>
      <c r="C5674" s="68">
        <v>8901736131261</v>
      </c>
      <c r="D5674" s="69" t="s">
        <v>4112</v>
      </c>
      <c r="E5674" s="65">
        <f>IFERROR(VLOOKUP(C5674,Pivot!A:B,2,0),0)</f>
        <v>0</v>
      </c>
      <c r="F5674" s="65">
        <f>IFERROR(VLOOKUP(C5674,Pivot!A:C,3,0),0)</f>
        <v>0</v>
      </c>
    </row>
    <row r="5675" spans="1:6" x14ac:dyDescent="0.25">
      <c r="A5675" s="68" t="s">
        <v>103</v>
      </c>
      <c r="B5675" s="69">
        <v>491217256</v>
      </c>
      <c r="C5675" s="68">
        <v>8901736084727</v>
      </c>
      <c r="D5675" s="69" t="s">
        <v>4113</v>
      </c>
      <c r="E5675" s="65">
        <f>IFERROR(VLOOKUP(C5675,Pivot!A:B,2,0),0)</f>
        <v>0</v>
      </c>
      <c r="F5675" s="65">
        <f>IFERROR(VLOOKUP(C5675,Pivot!A:C,3,0),0)</f>
        <v>0</v>
      </c>
    </row>
    <row r="5676" spans="1:6" x14ac:dyDescent="0.25">
      <c r="A5676" s="68" t="s">
        <v>103</v>
      </c>
      <c r="B5676" s="69">
        <v>491217257</v>
      </c>
      <c r="C5676" s="68">
        <v>491217257</v>
      </c>
      <c r="D5676" s="69" t="s">
        <v>4114</v>
      </c>
      <c r="E5676" s="65">
        <f>IFERROR(VLOOKUP(C5676,Pivot!A:B,2,0),0)</f>
        <v>0</v>
      </c>
      <c r="F5676" s="65">
        <f>IFERROR(VLOOKUP(C5676,Pivot!A:C,3,0),0)</f>
        <v>0</v>
      </c>
    </row>
    <row r="5677" spans="1:6" x14ac:dyDescent="0.25">
      <c r="A5677" s="68" t="s">
        <v>103</v>
      </c>
      <c r="B5677" s="69">
        <v>491217257</v>
      </c>
      <c r="C5677" s="68">
        <v>8901736084734</v>
      </c>
      <c r="D5677" s="69" t="s">
        <v>4114</v>
      </c>
      <c r="E5677" s="65">
        <f>IFERROR(VLOOKUP(C5677,Pivot!A:B,2,0),0)</f>
        <v>0</v>
      </c>
      <c r="F5677" s="65">
        <f>IFERROR(VLOOKUP(C5677,Pivot!A:C,3,0),0)</f>
        <v>0</v>
      </c>
    </row>
    <row r="5678" spans="1:6" x14ac:dyDescent="0.25">
      <c r="A5678" s="68" t="s">
        <v>103</v>
      </c>
      <c r="B5678" s="69">
        <v>491217258</v>
      </c>
      <c r="C5678" s="68">
        <v>8901736084741</v>
      </c>
      <c r="D5678" s="69" t="s">
        <v>4115</v>
      </c>
      <c r="E5678" s="65">
        <f>IFERROR(VLOOKUP(C5678,Pivot!A:B,2,0),0)</f>
        <v>0</v>
      </c>
      <c r="F5678" s="65">
        <f>IFERROR(VLOOKUP(C5678,Pivot!A:C,3,0),0)</f>
        <v>0</v>
      </c>
    </row>
    <row r="5679" spans="1:6" x14ac:dyDescent="0.25">
      <c r="A5679" s="68" t="s">
        <v>103</v>
      </c>
      <c r="B5679" s="69">
        <v>491217259</v>
      </c>
      <c r="C5679" s="68">
        <v>8901736084765</v>
      </c>
      <c r="D5679" s="69" t="s">
        <v>4116</v>
      </c>
      <c r="E5679" s="65">
        <f>IFERROR(VLOOKUP(C5679,Pivot!A:B,2,0),0)</f>
        <v>0</v>
      </c>
      <c r="F5679" s="65">
        <f>IFERROR(VLOOKUP(C5679,Pivot!A:C,3,0),0)</f>
        <v>0</v>
      </c>
    </row>
    <row r="5680" spans="1:6" x14ac:dyDescent="0.25">
      <c r="A5680" s="68" t="s">
        <v>103</v>
      </c>
      <c r="B5680" s="69">
        <v>491217260</v>
      </c>
      <c r="C5680" s="68">
        <v>8901736084772</v>
      </c>
      <c r="D5680" s="69" t="s">
        <v>4117</v>
      </c>
      <c r="E5680" s="65">
        <f>IFERROR(VLOOKUP(C5680,Pivot!A:B,2,0),0)</f>
        <v>0</v>
      </c>
      <c r="F5680" s="65">
        <f>IFERROR(VLOOKUP(C5680,Pivot!A:C,3,0),0)</f>
        <v>0</v>
      </c>
    </row>
    <row r="5681" spans="1:6" x14ac:dyDescent="0.25">
      <c r="A5681" s="68" t="s">
        <v>103</v>
      </c>
      <c r="B5681" s="69">
        <v>491217262</v>
      </c>
      <c r="C5681" s="68">
        <v>8901736084796</v>
      </c>
      <c r="D5681" s="69" t="s">
        <v>4118</v>
      </c>
      <c r="E5681" s="65">
        <f>IFERROR(VLOOKUP(C5681,Pivot!A:B,2,0),0)</f>
        <v>0</v>
      </c>
      <c r="F5681" s="65">
        <f>IFERROR(VLOOKUP(C5681,Pivot!A:C,3,0),0)</f>
        <v>0</v>
      </c>
    </row>
    <row r="5682" spans="1:6" x14ac:dyDescent="0.25">
      <c r="A5682" s="68" t="s">
        <v>103</v>
      </c>
      <c r="B5682" s="69">
        <v>491217265</v>
      </c>
      <c r="C5682" s="68">
        <v>8901736084826</v>
      </c>
      <c r="D5682" s="69" t="s">
        <v>4119</v>
      </c>
      <c r="E5682" s="65">
        <f>IFERROR(VLOOKUP(C5682,Pivot!A:B,2,0),0)</f>
        <v>0</v>
      </c>
      <c r="F5682" s="65">
        <f>IFERROR(VLOOKUP(C5682,Pivot!A:C,3,0),0)</f>
        <v>0</v>
      </c>
    </row>
    <row r="5683" spans="1:6" x14ac:dyDescent="0.25">
      <c r="A5683" s="68" t="s">
        <v>103</v>
      </c>
      <c r="B5683" s="69">
        <v>491217266</v>
      </c>
      <c r="C5683" s="68">
        <v>8901736084833</v>
      </c>
      <c r="D5683" s="69" t="s">
        <v>4120</v>
      </c>
      <c r="E5683" s="65">
        <f>IFERROR(VLOOKUP(C5683,Pivot!A:B,2,0),0)</f>
        <v>0</v>
      </c>
      <c r="F5683" s="65">
        <f>IFERROR(VLOOKUP(C5683,Pivot!A:C,3,0),0)</f>
        <v>0</v>
      </c>
    </row>
    <row r="5684" spans="1:6" x14ac:dyDescent="0.25">
      <c r="A5684" s="68" t="s">
        <v>103</v>
      </c>
      <c r="B5684" s="69">
        <v>491217266</v>
      </c>
      <c r="C5684" s="68">
        <v>8901736131155</v>
      </c>
      <c r="D5684" s="69" t="s">
        <v>4120</v>
      </c>
      <c r="E5684" s="65">
        <f>IFERROR(VLOOKUP(C5684,Pivot!A:B,2,0),0)</f>
        <v>0</v>
      </c>
      <c r="F5684" s="65">
        <f>IFERROR(VLOOKUP(C5684,Pivot!A:C,3,0),0)</f>
        <v>0</v>
      </c>
    </row>
    <row r="5685" spans="1:6" x14ac:dyDescent="0.25">
      <c r="A5685" s="68" t="s">
        <v>103</v>
      </c>
      <c r="B5685" s="69">
        <v>491217267</v>
      </c>
      <c r="C5685" s="68">
        <v>8901736084840</v>
      </c>
      <c r="D5685" s="69" t="s">
        <v>4121</v>
      </c>
      <c r="E5685" s="65">
        <f>IFERROR(VLOOKUP(C5685,Pivot!A:B,2,0),0)</f>
        <v>0</v>
      </c>
      <c r="F5685" s="65">
        <f>IFERROR(VLOOKUP(C5685,Pivot!A:C,3,0),0)</f>
        <v>0</v>
      </c>
    </row>
    <row r="5686" spans="1:6" x14ac:dyDescent="0.25">
      <c r="A5686" s="68" t="s">
        <v>103</v>
      </c>
      <c r="B5686" s="69">
        <v>491217270</v>
      </c>
      <c r="C5686" s="68">
        <v>8901736084888</v>
      </c>
      <c r="D5686" s="69" t="s">
        <v>4122</v>
      </c>
      <c r="E5686" s="65">
        <f>IFERROR(VLOOKUP(C5686,Pivot!A:B,2,0),0)</f>
        <v>0</v>
      </c>
      <c r="F5686" s="65">
        <f>IFERROR(VLOOKUP(C5686,Pivot!A:C,3,0),0)</f>
        <v>0</v>
      </c>
    </row>
    <row r="5687" spans="1:6" x14ac:dyDescent="0.25">
      <c r="A5687" s="68" t="s">
        <v>103</v>
      </c>
      <c r="B5687" s="69">
        <v>491217277</v>
      </c>
      <c r="C5687" s="68">
        <v>100358440012</v>
      </c>
      <c r="D5687" s="69" t="s">
        <v>4123</v>
      </c>
      <c r="E5687" s="65">
        <f>IFERROR(VLOOKUP(C5687,Pivot!A:B,2,0),0)</f>
        <v>0</v>
      </c>
      <c r="F5687" s="65">
        <f>IFERROR(VLOOKUP(C5687,Pivot!A:C,3,0),0)</f>
        <v>0</v>
      </c>
    </row>
    <row r="5688" spans="1:6" x14ac:dyDescent="0.25">
      <c r="A5688" s="68" t="s">
        <v>103</v>
      </c>
      <c r="B5688" s="69">
        <v>491217279</v>
      </c>
      <c r="C5688" s="68">
        <v>100358440036</v>
      </c>
      <c r="D5688" s="69" t="s">
        <v>4124</v>
      </c>
      <c r="E5688" s="65">
        <f>IFERROR(VLOOKUP(C5688,Pivot!A:B,2,0),0)</f>
        <v>0</v>
      </c>
      <c r="F5688" s="65">
        <f>IFERROR(VLOOKUP(C5688,Pivot!A:C,3,0),0)</f>
        <v>0</v>
      </c>
    </row>
    <row r="5689" spans="1:6" x14ac:dyDescent="0.25">
      <c r="A5689" s="68" t="s">
        <v>103</v>
      </c>
      <c r="B5689" s="69">
        <v>491217281</v>
      </c>
      <c r="C5689" s="68">
        <v>100358440050</v>
      </c>
      <c r="D5689" s="69" t="s">
        <v>4125</v>
      </c>
      <c r="E5689" s="65">
        <f>IFERROR(VLOOKUP(C5689,Pivot!A:B,2,0),0)</f>
        <v>0</v>
      </c>
      <c r="F5689" s="65">
        <f>IFERROR(VLOOKUP(C5689,Pivot!A:C,3,0),0)</f>
        <v>0</v>
      </c>
    </row>
    <row r="5690" spans="1:6" x14ac:dyDescent="0.25">
      <c r="A5690" s="68" t="s">
        <v>103</v>
      </c>
      <c r="B5690" s="69">
        <v>491217282</v>
      </c>
      <c r="C5690" s="68">
        <v>100358440067</v>
      </c>
      <c r="D5690" s="69" t="s">
        <v>4126</v>
      </c>
      <c r="E5690" s="65">
        <f>IFERROR(VLOOKUP(C5690,Pivot!A:B,2,0),0)</f>
        <v>0</v>
      </c>
      <c r="F5690" s="65">
        <f>IFERROR(VLOOKUP(C5690,Pivot!A:C,3,0),0)</f>
        <v>0</v>
      </c>
    </row>
    <row r="5691" spans="1:6" x14ac:dyDescent="0.25">
      <c r="A5691" s="68" t="s">
        <v>103</v>
      </c>
      <c r="B5691" s="69">
        <v>491217284</v>
      </c>
      <c r="C5691" s="68">
        <v>5420019706765</v>
      </c>
      <c r="D5691" s="69" t="s">
        <v>4127</v>
      </c>
      <c r="E5691" s="65">
        <f>IFERROR(VLOOKUP(C5691,Pivot!A:B,2,0),0)</f>
        <v>0</v>
      </c>
      <c r="F5691" s="65">
        <f>IFERROR(VLOOKUP(C5691,Pivot!A:C,3,0),0)</f>
        <v>0</v>
      </c>
    </row>
    <row r="5692" spans="1:6" x14ac:dyDescent="0.25">
      <c r="A5692" s="68" t="s">
        <v>103</v>
      </c>
      <c r="B5692" s="69">
        <v>491217285</v>
      </c>
      <c r="C5692" s="68">
        <v>5420019706987</v>
      </c>
      <c r="D5692" s="69" t="s">
        <v>4128</v>
      </c>
      <c r="E5692" s="65">
        <f>IFERROR(VLOOKUP(C5692,Pivot!A:B,2,0),0)</f>
        <v>0</v>
      </c>
      <c r="F5692" s="65">
        <f>IFERROR(VLOOKUP(C5692,Pivot!A:C,3,0),0)</f>
        <v>0</v>
      </c>
    </row>
    <row r="5693" spans="1:6" x14ac:dyDescent="0.25">
      <c r="A5693" s="68" t="s">
        <v>103</v>
      </c>
      <c r="B5693" s="69">
        <v>491217287</v>
      </c>
      <c r="C5693" s="68">
        <v>5420019705089</v>
      </c>
      <c r="D5693" s="69" t="s">
        <v>4129</v>
      </c>
      <c r="E5693" s="65">
        <f>IFERROR(VLOOKUP(C5693,Pivot!A:B,2,0),0)</f>
        <v>0</v>
      </c>
      <c r="F5693" s="65">
        <f>IFERROR(VLOOKUP(C5693,Pivot!A:C,3,0),0)</f>
        <v>0</v>
      </c>
    </row>
    <row r="5694" spans="1:6" x14ac:dyDescent="0.25">
      <c r="A5694" s="68" t="s">
        <v>103</v>
      </c>
      <c r="B5694" s="69">
        <v>491217288</v>
      </c>
      <c r="C5694" s="68">
        <v>5420019708509</v>
      </c>
      <c r="D5694" s="69" t="s">
        <v>4130</v>
      </c>
      <c r="E5694" s="65">
        <f>IFERROR(VLOOKUP(C5694,Pivot!A:B,2,0),0)</f>
        <v>0</v>
      </c>
      <c r="F5694" s="65">
        <f>IFERROR(VLOOKUP(C5694,Pivot!A:C,3,0),0)</f>
        <v>0</v>
      </c>
    </row>
    <row r="5695" spans="1:6" x14ac:dyDescent="0.25">
      <c r="A5695" s="68" t="s">
        <v>103</v>
      </c>
      <c r="B5695" s="69">
        <v>491217289</v>
      </c>
      <c r="C5695" s="68">
        <v>5420019707038</v>
      </c>
      <c r="D5695" s="69" t="s">
        <v>4131</v>
      </c>
      <c r="E5695" s="65">
        <f>IFERROR(VLOOKUP(C5695,Pivot!A:B,2,0),0)</f>
        <v>0</v>
      </c>
      <c r="F5695" s="65">
        <f>IFERROR(VLOOKUP(C5695,Pivot!A:C,3,0),0)</f>
        <v>0</v>
      </c>
    </row>
    <row r="5696" spans="1:6" x14ac:dyDescent="0.25">
      <c r="A5696" s="68" t="s">
        <v>103</v>
      </c>
      <c r="B5696" s="69">
        <v>491217290</v>
      </c>
      <c r="C5696" s="68">
        <v>5420019711202</v>
      </c>
      <c r="D5696" s="69" t="s">
        <v>4132</v>
      </c>
      <c r="E5696" s="65">
        <f>IFERROR(VLOOKUP(C5696,Pivot!A:B,2,0),0)</f>
        <v>0</v>
      </c>
      <c r="F5696" s="65">
        <f>IFERROR(VLOOKUP(C5696,Pivot!A:C,3,0),0)</f>
        <v>0</v>
      </c>
    </row>
    <row r="5697" spans="1:6" x14ac:dyDescent="0.25">
      <c r="A5697" s="68" t="s">
        <v>103</v>
      </c>
      <c r="B5697" s="69">
        <v>491217293</v>
      </c>
      <c r="C5697" s="68">
        <v>5420019716528</v>
      </c>
      <c r="D5697" s="69" t="s">
        <v>4133</v>
      </c>
      <c r="E5697" s="65">
        <f>IFERROR(VLOOKUP(C5697,Pivot!A:B,2,0),0)</f>
        <v>0</v>
      </c>
      <c r="F5697" s="65">
        <f>IFERROR(VLOOKUP(C5697,Pivot!A:C,3,0),0)</f>
        <v>0</v>
      </c>
    </row>
    <row r="5698" spans="1:6" x14ac:dyDescent="0.25">
      <c r="A5698" s="68" t="s">
        <v>103</v>
      </c>
      <c r="B5698" s="69">
        <v>491217295</v>
      </c>
      <c r="C5698" s="68">
        <v>5420019719840</v>
      </c>
      <c r="D5698" s="69" t="s">
        <v>4134</v>
      </c>
      <c r="E5698" s="65">
        <f>IFERROR(VLOOKUP(C5698,Pivot!A:B,2,0),0)</f>
        <v>0</v>
      </c>
      <c r="F5698" s="65">
        <f>IFERROR(VLOOKUP(C5698,Pivot!A:C,3,0),0)</f>
        <v>0</v>
      </c>
    </row>
    <row r="5699" spans="1:6" x14ac:dyDescent="0.25">
      <c r="A5699" s="68" t="s">
        <v>103</v>
      </c>
      <c r="B5699" s="69">
        <v>491217295</v>
      </c>
      <c r="C5699" s="68">
        <v>5420019719864</v>
      </c>
      <c r="D5699" s="69" t="s">
        <v>4134</v>
      </c>
      <c r="E5699" s="65">
        <f>IFERROR(VLOOKUP(C5699,Pivot!A:B,2,0),0)</f>
        <v>0</v>
      </c>
      <c r="F5699" s="65">
        <f>IFERROR(VLOOKUP(C5699,Pivot!A:C,3,0),0)</f>
        <v>0</v>
      </c>
    </row>
    <row r="5700" spans="1:6" x14ac:dyDescent="0.25">
      <c r="A5700" s="68" t="s">
        <v>103</v>
      </c>
      <c r="B5700" s="69">
        <v>491217295</v>
      </c>
      <c r="C5700" s="68">
        <v>5420019719871</v>
      </c>
      <c r="D5700" s="69" t="s">
        <v>4134</v>
      </c>
      <c r="E5700" s="65">
        <f>IFERROR(VLOOKUP(C5700,Pivot!A:B,2,0),0)</f>
        <v>0</v>
      </c>
      <c r="F5700" s="65">
        <f>IFERROR(VLOOKUP(C5700,Pivot!A:C,3,0),0)</f>
        <v>0</v>
      </c>
    </row>
    <row r="5701" spans="1:6" x14ac:dyDescent="0.25">
      <c r="A5701" s="68" t="s">
        <v>103</v>
      </c>
      <c r="B5701" s="69">
        <v>491217297</v>
      </c>
      <c r="C5701" s="68">
        <v>5420019719826</v>
      </c>
      <c r="D5701" s="69" t="s">
        <v>4135</v>
      </c>
      <c r="E5701" s="65">
        <f>IFERROR(VLOOKUP(C5701,Pivot!A:B,2,0),0)</f>
        <v>0</v>
      </c>
      <c r="F5701" s="65">
        <f>IFERROR(VLOOKUP(C5701,Pivot!A:C,3,0),0)</f>
        <v>0</v>
      </c>
    </row>
    <row r="5702" spans="1:6" x14ac:dyDescent="0.25">
      <c r="A5702" s="68" t="s">
        <v>103</v>
      </c>
      <c r="B5702" s="69">
        <v>491217298</v>
      </c>
      <c r="C5702" s="68">
        <v>4893808200118</v>
      </c>
      <c r="D5702" s="69" t="s">
        <v>4136</v>
      </c>
      <c r="E5702" s="65">
        <f>IFERROR(VLOOKUP(C5702,Pivot!A:B,2,0),0)</f>
        <v>0</v>
      </c>
      <c r="F5702" s="65">
        <f>IFERROR(VLOOKUP(C5702,Pivot!A:C,3,0),0)</f>
        <v>0</v>
      </c>
    </row>
    <row r="5703" spans="1:6" x14ac:dyDescent="0.25">
      <c r="A5703" s="68" t="s">
        <v>103</v>
      </c>
      <c r="B5703" s="69">
        <v>491217298</v>
      </c>
      <c r="C5703" s="68">
        <v>4893808201023</v>
      </c>
      <c r="D5703" s="69" t="s">
        <v>4136</v>
      </c>
      <c r="E5703" s="65">
        <f>IFERROR(VLOOKUP(C5703,Pivot!A:B,2,0),0)</f>
        <v>0</v>
      </c>
      <c r="F5703" s="65">
        <f>IFERROR(VLOOKUP(C5703,Pivot!A:C,3,0),0)</f>
        <v>0</v>
      </c>
    </row>
    <row r="5704" spans="1:6" x14ac:dyDescent="0.25">
      <c r="A5704" s="68" t="s">
        <v>103</v>
      </c>
      <c r="B5704" s="69">
        <v>491217302</v>
      </c>
      <c r="C5704" s="68">
        <v>5015353972305</v>
      </c>
      <c r="D5704" s="69" t="s">
        <v>4137</v>
      </c>
      <c r="E5704" s="65">
        <f>IFERROR(VLOOKUP(C5704,Pivot!A:B,2,0),0)</f>
        <v>0</v>
      </c>
      <c r="F5704" s="65">
        <f>IFERROR(VLOOKUP(C5704,Pivot!A:C,3,0),0)</f>
        <v>0</v>
      </c>
    </row>
    <row r="5705" spans="1:6" x14ac:dyDescent="0.25">
      <c r="A5705" s="68" t="s">
        <v>103</v>
      </c>
      <c r="B5705" s="69">
        <v>491217303</v>
      </c>
      <c r="C5705" s="68">
        <v>4893808200026</v>
      </c>
      <c r="D5705" s="69" t="s">
        <v>4138</v>
      </c>
      <c r="E5705" s="65">
        <f>IFERROR(VLOOKUP(C5705,Pivot!A:B,2,0),0)</f>
        <v>0</v>
      </c>
      <c r="F5705" s="65">
        <f>IFERROR(VLOOKUP(C5705,Pivot!A:C,3,0),0)</f>
        <v>0</v>
      </c>
    </row>
    <row r="5706" spans="1:6" x14ac:dyDescent="0.25">
      <c r="A5706" s="68" t="s">
        <v>103</v>
      </c>
      <c r="B5706" s="69">
        <v>491217303</v>
      </c>
      <c r="C5706" s="68">
        <v>4893808201528</v>
      </c>
      <c r="D5706" s="69" t="s">
        <v>4138</v>
      </c>
      <c r="E5706" s="65">
        <f>IFERROR(VLOOKUP(C5706,Pivot!A:B,2,0),0)</f>
        <v>0</v>
      </c>
      <c r="F5706" s="65">
        <f>IFERROR(VLOOKUP(C5706,Pivot!A:C,3,0),0)</f>
        <v>0</v>
      </c>
    </row>
    <row r="5707" spans="1:6" x14ac:dyDescent="0.25">
      <c r="A5707" s="68" t="s">
        <v>103</v>
      </c>
      <c r="B5707" s="69">
        <v>491217303</v>
      </c>
      <c r="C5707" s="68">
        <v>491217303</v>
      </c>
      <c r="D5707" s="69" t="s">
        <v>4138</v>
      </c>
      <c r="E5707" s="65">
        <f>IFERROR(VLOOKUP(C5707,Pivot!A:B,2,0),0)</f>
        <v>0</v>
      </c>
      <c r="F5707" s="65">
        <f>IFERROR(VLOOKUP(C5707,Pivot!A:C,3,0),0)</f>
        <v>0</v>
      </c>
    </row>
    <row r="5708" spans="1:6" x14ac:dyDescent="0.25">
      <c r="A5708" s="68" t="s">
        <v>103</v>
      </c>
      <c r="B5708" s="69">
        <v>491217303</v>
      </c>
      <c r="C5708" s="68">
        <v>5015353963310</v>
      </c>
      <c r="D5708" s="69" t="s">
        <v>4138</v>
      </c>
      <c r="E5708" s="65">
        <f>IFERROR(VLOOKUP(C5708,Pivot!A:B,2,0),0)</f>
        <v>0</v>
      </c>
      <c r="F5708" s="65">
        <f>IFERROR(VLOOKUP(C5708,Pivot!A:C,3,0),0)</f>
        <v>0</v>
      </c>
    </row>
    <row r="5709" spans="1:6" x14ac:dyDescent="0.25">
      <c r="A5709" s="68" t="s">
        <v>103</v>
      </c>
      <c r="B5709" s="69">
        <v>491217304</v>
      </c>
      <c r="C5709" s="68">
        <v>4893808200095</v>
      </c>
      <c r="D5709" s="69" t="s">
        <v>4139</v>
      </c>
      <c r="E5709" s="65">
        <f>IFERROR(VLOOKUP(C5709,Pivot!A:B,2,0),0)</f>
        <v>0</v>
      </c>
      <c r="F5709" s="65">
        <f>IFERROR(VLOOKUP(C5709,Pivot!A:C,3,0),0)</f>
        <v>0</v>
      </c>
    </row>
    <row r="5710" spans="1:6" x14ac:dyDescent="0.25">
      <c r="A5710" s="68" t="s">
        <v>103</v>
      </c>
      <c r="B5710" s="69">
        <v>491217307</v>
      </c>
      <c r="C5710" s="68">
        <v>4893808052014</v>
      </c>
      <c r="D5710" s="69" t="s">
        <v>4140</v>
      </c>
      <c r="E5710" s="65">
        <f>IFERROR(VLOOKUP(C5710,Pivot!A:B,2,0),0)</f>
        <v>0</v>
      </c>
      <c r="F5710" s="65">
        <f>IFERROR(VLOOKUP(C5710,Pivot!A:C,3,0),0)</f>
        <v>0</v>
      </c>
    </row>
    <row r="5711" spans="1:6" x14ac:dyDescent="0.25">
      <c r="A5711" s="68" t="s">
        <v>103</v>
      </c>
      <c r="B5711" s="69">
        <v>491217308</v>
      </c>
      <c r="C5711" s="68">
        <v>4893808052038</v>
      </c>
      <c r="D5711" s="69" t="s">
        <v>4141</v>
      </c>
      <c r="E5711" s="65">
        <f>IFERROR(VLOOKUP(C5711,Pivot!A:B,2,0),0)</f>
        <v>0</v>
      </c>
      <c r="F5711" s="65">
        <f>IFERROR(VLOOKUP(C5711,Pivot!A:C,3,0),0)</f>
        <v>0</v>
      </c>
    </row>
    <row r="5712" spans="1:6" x14ac:dyDescent="0.25">
      <c r="A5712" s="68" t="s">
        <v>103</v>
      </c>
      <c r="B5712" s="69">
        <v>491217308</v>
      </c>
      <c r="C5712" s="68">
        <v>4893808052120</v>
      </c>
      <c r="D5712" s="69" t="s">
        <v>4141</v>
      </c>
      <c r="E5712" s="65">
        <f>IFERROR(VLOOKUP(C5712,Pivot!A:B,2,0),0)</f>
        <v>0</v>
      </c>
      <c r="F5712" s="65">
        <f>IFERROR(VLOOKUP(C5712,Pivot!A:C,3,0),0)</f>
        <v>0</v>
      </c>
    </row>
    <row r="5713" spans="1:6" x14ac:dyDescent="0.25">
      <c r="A5713" s="68" t="s">
        <v>103</v>
      </c>
      <c r="B5713" s="69">
        <v>491217308</v>
      </c>
      <c r="C5713" s="68">
        <v>4893808080536</v>
      </c>
      <c r="D5713" s="69" t="s">
        <v>4141</v>
      </c>
      <c r="E5713" s="65">
        <f>IFERROR(VLOOKUP(C5713,Pivot!A:B,2,0),0)</f>
        <v>0</v>
      </c>
      <c r="F5713" s="65">
        <f>IFERROR(VLOOKUP(C5713,Pivot!A:C,3,0),0)</f>
        <v>0</v>
      </c>
    </row>
    <row r="5714" spans="1:6" x14ac:dyDescent="0.25">
      <c r="A5714" s="68" t="s">
        <v>103</v>
      </c>
      <c r="B5714" s="69">
        <v>491217308</v>
      </c>
      <c r="C5714" s="68">
        <v>491217308</v>
      </c>
      <c r="D5714" s="69" t="s">
        <v>4141</v>
      </c>
      <c r="E5714" s="65">
        <f>IFERROR(VLOOKUP(C5714,Pivot!A:B,2,0),0)</f>
        <v>0</v>
      </c>
      <c r="F5714" s="65">
        <f>IFERROR(VLOOKUP(C5714,Pivot!A:C,3,0),0)</f>
        <v>0</v>
      </c>
    </row>
    <row r="5715" spans="1:6" x14ac:dyDescent="0.25">
      <c r="A5715" s="68" t="s">
        <v>103</v>
      </c>
      <c r="B5715" s="69">
        <v>491217309</v>
      </c>
      <c r="C5715" s="68">
        <v>4893808052069</v>
      </c>
      <c r="D5715" s="69" t="s">
        <v>4142</v>
      </c>
      <c r="E5715" s="65">
        <f>IFERROR(VLOOKUP(C5715,Pivot!A:B,2,0),0)</f>
        <v>0</v>
      </c>
      <c r="F5715" s="65">
        <f>IFERROR(VLOOKUP(C5715,Pivot!A:C,3,0),0)</f>
        <v>0</v>
      </c>
    </row>
    <row r="5716" spans="1:6" x14ac:dyDescent="0.25">
      <c r="A5716" s="68" t="s">
        <v>103</v>
      </c>
      <c r="B5716" s="69">
        <v>491217310</v>
      </c>
      <c r="C5716" s="68">
        <v>4893808052052</v>
      </c>
      <c r="D5716" s="69" t="s">
        <v>4143</v>
      </c>
      <c r="E5716" s="65">
        <f>IFERROR(VLOOKUP(C5716,Pivot!A:B,2,0),0)</f>
        <v>0</v>
      </c>
      <c r="F5716" s="65">
        <f>IFERROR(VLOOKUP(C5716,Pivot!A:C,3,0),0)</f>
        <v>0</v>
      </c>
    </row>
    <row r="5717" spans="1:6" x14ac:dyDescent="0.25">
      <c r="A5717" s="68" t="s">
        <v>103</v>
      </c>
      <c r="B5717" s="69">
        <v>491217311</v>
      </c>
      <c r="C5717" s="68">
        <v>5420019711523</v>
      </c>
      <c r="D5717" s="69" t="s">
        <v>4144</v>
      </c>
      <c r="E5717" s="65">
        <f>IFERROR(VLOOKUP(C5717,Pivot!A:B,2,0),0)</f>
        <v>0</v>
      </c>
      <c r="F5717" s="65">
        <f>IFERROR(VLOOKUP(C5717,Pivot!A:C,3,0),0)</f>
        <v>0</v>
      </c>
    </row>
    <row r="5718" spans="1:6" x14ac:dyDescent="0.25">
      <c r="A5718" s="68" t="s">
        <v>103</v>
      </c>
      <c r="B5718" s="69">
        <v>491217313</v>
      </c>
      <c r="C5718" s="68">
        <v>4893808210032</v>
      </c>
      <c r="D5718" s="69" t="s">
        <v>4145</v>
      </c>
      <c r="E5718" s="65">
        <f>IFERROR(VLOOKUP(C5718,Pivot!A:B,2,0),0)</f>
        <v>0</v>
      </c>
      <c r="F5718" s="65">
        <f>IFERROR(VLOOKUP(C5718,Pivot!A:C,3,0),0)</f>
        <v>0</v>
      </c>
    </row>
    <row r="5719" spans="1:6" x14ac:dyDescent="0.25">
      <c r="A5719" s="68" t="s">
        <v>103</v>
      </c>
      <c r="B5719" s="69">
        <v>491217313</v>
      </c>
      <c r="C5719" s="68">
        <v>4893808400105</v>
      </c>
      <c r="D5719" s="69" t="s">
        <v>4145</v>
      </c>
      <c r="E5719" s="65">
        <f>IFERROR(VLOOKUP(C5719,Pivot!A:B,2,0),0)</f>
        <v>0</v>
      </c>
      <c r="F5719" s="65">
        <f>IFERROR(VLOOKUP(C5719,Pivot!A:C,3,0),0)</f>
        <v>0</v>
      </c>
    </row>
    <row r="5720" spans="1:6" x14ac:dyDescent="0.25">
      <c r="A5720" s="68" t="s">
        <v>103</v>
      </c>
      <c r="B5720" s="69">
        <v>491217313</v>
      </c>
      <c r="C5720" s="68">
        <v>491217313</v>
      </c>
      <c r="D5720" s="69" t="s">
        <v>4145</v>
      </c>
      <c r="E5720" s="65">
        <f>IFERROR(VLOOKUP(C5720,Pivot!A:B,2,0),0)</f>
        <v>0</v>
      </c>
      <c r="F5720" s="65">
        <f>IFERROR(VLOOKUP(C5720,Pivot!A:C,3,0),0)</f>
        <v>0</v>
      </c>
    </row>
    <row r="5721" spans="1:6" x14ac:dyDescent="0.25">
      <c r="A5721" s="68" t="s">
        <v>103</v>
      </c>
      <c r="B5721" s="69">
        <v>491217315</v>
      </c>
      <c r="C5721" s="68">
        <v>4893808210070</v>
      </c>
      <c r="D5721" s="69" t="s">
        <v>4146</v>
      </c>
      <c r="E5721" s="65">
        <f>IFERROR(VLOOKUP(C5721,Pivot!A:B,2,0),0)</f>
        <v>0</v>
      </c>
      <c r="F5721" s="65">
        <f>IFERROR(VLOOKUP(C5721,Pivot!A:C,3,0),0)</f>
        <v>0</v>
      </c>
    </row>
    <row r="5722" spans="1:6" x14ac:dyDescent="0.25">
      <c r="A5722" s="68" t="s">
        <v>103</v>
      </c>
      <c r="B5722" s="69">
        <v>491217315</v>
      </c>
      <c r="C5722" s="68">
        <v>4893808400518</v>
      </c>
      <c r="D5722" s="69" t="s">
        <v>4146</v>
      </c>
      <c r="E5722" s="65">
        <f>IFERROR(VLOOKUP(C5722,Pivot!A:B,2,0),0)</f>
        <v>0</v>
      </c>
      <c r="F5722" s="65">
        <f>IFERROR(VLOOKUP(C5722,Pivot!A:C,3,0),0)</f>
        <v>0</v>
      </c>
    </row>
    <row r="5723" spans="1:6" x14ac:dyDescent="0.25">
      <c r="A5723" s="68" t="s">
        <v>103</v>
      </c>
      <c r="B5723" s="69">
        <v>491217315</v>
      </c>
      <c r="C5723" s="68">
        <v>491217315</v>
      </c>
      <c r="D5723" s="69" t="s">
        <v>4146</v>
      </c>
      <c r="E5723" s="65">
        <f>IFERROR(VLOOKUP(C5723,Pivot!A:B,2,0),0)</f>
        <v>0</v>
      </c>
      <c r="F5723" s="65">
        <f>IFERROR(VLOOKUP(C5723,Pivot!A:C,3,0),0)</f>
        <v>0</v>
      </c>
    </row>
    <row r="5724" spans="1:6" x14ac:dyDescent="0.25">
      <c r="A5724" s="68" t="s">
        <v>103</v>
      </c>
      <c r="B5724" s="69">
        <v>491217315</v>
      </c>
      <c r="C5724" s="68">
        <v>5015353963334</v>
      </c>
      <c r="D5724" s="69" t="s">
        <v>4146</v>
      </c>
      <c r="E5724" s="65">
        <f>IFERROR(VLOOKUP(C5724,Pivot!A:B,2,0),0)</f>
        <v>0</v>
      </c>
      <c r="F5724" s="65">
        <f>IFERROR(VLOOKUP(C5724,Pivot!A:C,3,0),0)</f>
        <v>0</v>
      </c>
    </row>
    <row r="5725" spans="1:6" x14ac:dyDescent="0.25">
      <c r="A5725" s="68" t="s">
        <v>103</v>
      </c>
      <c r="B5725" s="69">
        <v>491217316</v>
      </c>
      <c r="C5725" s="68">
        <v>4893808210131</v>
      </c>
      <c r="D5725" s="69" t="s">
        <v>4147</v>
      </c>
      <c r="E5725" s="65">
        <f>IFERROR(VLOOKUP(C5725,Pivot!A:B,2,0),0)</f>
        <v>0</v>
      </c>
      <c r="F5725" s="65">
        <f>IFERROR(VLOOKUP(C5725,Pivot!A:C,3,0),0)</f>
        <v>0</v>
      </c>
    </row>
    <row r="5726" spans="1:6" x14ac:dyDescent="0.25">
      <c r="A5726" s="68" t="s">
        <v>103</v>
      </c>
      <c r="B5726" s="69">
        <v>491217316</v>
      </c>
      <c r="C5726" s="68">
        <v>4893808400532</v>
      </c>
      <c r="D5726" s="69" t="s">
        <v>4147</v>
      </c>
      <c r="E5726" s="65">
        <f>IFERROR(VLOOKUP(C5726,Pivot!A:B,2,0),0)</f>
        <v>0</v>
      </c>
      <c r="F5726" s="65">
        <f>IFERROR(VLOOKUP(C5726,Pivot!A:C,3,0),0)</f>
        <v>0</v>
      </c>
    </row>
    <row r="5727" spans="1:6" x14ac:dyDescent="0.25">
      <c r="A5727" s="68" t="s">
        <v>103</v>
      </c>
      <c r="B5727" s="69">
        <v>491217316</v>
      </c>
      <c r="C5727" s="68">
        <v>491217316</v>
      </c>
      <c r="D5727" s="69" t="s">
        <v>4147</v>
      </c>
      <c r="E5727" s="65">
        <f>IFERROR(VLOOKUP(C5727,Pivot!A:B,2,0),0)</f>
        <v>0</v>
      </c>
      <c r="F5727" s="65">
        <f>IFERROR(VLOOKUP(C5727,Pivot!A:C,3,0),0)</f>
        <v>0</v>
      </c>
    </row>
    <row r="5728" spans="1:6" x14ac:dyDescent="0.25">
      <c r="A5728" s="68" t="s">
        <v>103</v>
      </c>
      <c r="B5728" s="69">
        <v>491217326</v>
      </c>
      <c r="C5728" s="68">
        <v>5420019717785</v>
      </c>
      <c r="D5728" s="69" t="s">
        <v>4148</v>
      </c>
      <c r="E5728" s="65">
        <f>IFERROR(VLOOKUP(C5728,Pivot!A:B,2,0),0)</f>
        <v>0</v>
      </c>
      <c r="F5728" s="65">
        <f>IFERROR(VLOOKUP(C5728,Pivot!A:C,3,0),0)</f>
        <v>0</v>
      </c>
    </row>
    <row r="5729" spans="1:6" x14ac:dyDescent="0.25">
      <c r="A5729" s="68" t="s">
        <v>103</v>
      </c>
      <c r="B5729" s="69">
        <v>491217327</v>
      </c>
      <c r="C5729" s="68">
        <v>5420019716825</v>
      </c>
      <c r="D5729" s="69" t="s">
        <v>4149</v>
      </c>
      <c r="E5729" s="65">
        <f>IFERROR(VLOOKUP(C5729,Pivot!A:B,2,0),0)</f>
        <v>0</v>
      </c>
      <c r="F5729" s="65">
        <f>IFERROR(VLOOKUP(C5729,Pivot!A:C,3,0),0)</f>
        <v>0</v>
      </c>
    </row>
    <row r="5730" spans="1:6" x14ac:dyDescent="0.25">
      <c r="A5730" s="68" t="s">
        <v>103</v>
      </c>
      <c r="B5730" s="69">
        <v>491217328</v>
      </c>
      <c r="C5730" s="68">
        <v>5420019726305</v>
      </c>
      <c r="D5730" s="69" t="s">
        <v>4150</v>
      </c>
      <c r="E5730" s="65">
        <f>IFERROR(VLOOKUP(C5730,Pivot!A:B,2,0),0)</f>
        <v>0</v>
      </c>
      <c r="F5730" s="65">
        <f>IFERROR(VLOOKUP(C5730,Pivot!A:C,3,0),0)</f>
        <v>0</v>
      </c>
    </row>
    <row r="5731" spans="1:6" x14ac:dyDescent="0.25">
      <c r="A5731" s="68" t="s">
        <v>103</v>
      </c>
      <c r="B5731" s="69">
        <v>491217329</v>
      </c>
      <c r="C5731" s="68">
        <v>5420019722772</v>
      </c>
      <c r="D5731" s="69" t="s">
        <v>4151</v>
      </c>
      <c r="E5731" s="65">
        <f>IFERROR(VLOOKUP(C5731,Pivot!A:B,2,0),0)</f>
        <v>0</v>
      </c>
      <c r="F5731" s="65">
        <f>IFERROR(VLOOKUP(C5731,Pivot!A:C,3,0),0)</f>
        <v>0</v>
      </c>
    </row>
    <row r="5732" spans="1:6" x14ac:dyDescent="0.25">
      <c r="A5732" s="68" t="s">
        <v>103</v>
      </c>
      <c r="B5732" s="69">
        <v>491217335</v>
      </c>
      <c r="C5732" s="68">
        <v>5420019723595</v>
      </c>
      <c r="D5732" s="69" t="s">
        <v>4152</v>
      </c>
      <c r="E5732" s="65">
        <f>IFERROR(VLOOKUP(C5732,Pivot!A:B,2,0),0)</f>
        <v>0</v>
      </c>
      <c r="F5732" s="65">
        <f>IFERROR(VLOOKUP(C5732,Pivot!A:C,3,0),0)</f>
        <v>0</v>
      </c>
    </row>
    <row r="5733" spans="1:6" x14ac:dyDescent="0.25">
      <c r="A5733" s="68" t="s">
        <v>103</v>
      </c>
      <c r="B5733" s="69">
        <v>491217335</v>
      </c>
      <c r="C5733" s="68">
        <v>5420019729139</v>
      </c>
      <c r="D5733" s="69" t="s">
        <v>4152</v>
      </c>
      <c r="E5733" s="65">
        <f>IFERROR(VLOOKUP(C5733,Pivot!A:B,2,0),0)</f>
        <v>0</v>
      </c>
      <c r="F5733" s="65">
        <f>IFERROR(VLOOKUP(C5733,Pivot!A:C,3,0),0)</f>
        <v>0</v>
      </c>
    </row>
    <row r="5734" spans="1:6" x14ac:dyDescent="0.25">
      <c r="A5734" s="68" t="s">
        <v>103</v>
      </c>
      <c r="B5734" s="69">
        <v>491217336</v>
      </c>
      <c r="C5734" s="68">
        <v>5420019721980</v>
      </c>
      <c r="D5734" s="69" t="s">
        <v>4153</v>
      </c>
      <c r="E5734" s="65">
        <f>IFERROR(VLOOKUP(C5734,Pivot!A:B,2,0),0)</f>
        <v>0</v>
      </c>
      <c r="F5734" s="65">
        <f>IFERROR(VLOOKUP(C5734,Pivot!A:C,3,0),0)</f>
        <v>0</v>
      </c>
    </row>
    <row r="5735" spans="1:6" x14ac:dyDescent="0.25">
      <c r="A5735" s="68" t="s">
        <v>103</v>
      </c>
      <c r="B5735" s="69">
        <v>491217336</v>
      </c>
      <c r="C5735" s="68">
        <v>5420019729108</v>
      </c>
      <c r="D5735" s="69" t="s">
        <v>4153</v>
      </c>
      <c r="E5735" s="65">
        <f>IFERROR(VLOOKUP(C5735,Pivot!A:B,2,0),0)</f>
        <v>0</v>
      </c>
      <c r="F5735" s="65">
        <f>IFERROR(VLOOKUP(C5735,Pivot!A:C,3,0),0)</f>
        <v>0</v>
      </c>
    </row>
    <row r="5736" spans="1:6" x14ac:dyDescent="0.25">
      <c r="A5736" s="68" t="s">
        <v>103</v>
      </c>
      <c r="B5736" s="69">
        <v>491217337</v>
      </c>
      <c r="C5736" s="68">
        <v>5015353852393</v>
      </c>
      <c r="D5736" s="69" t="s">
        <v>4154</v>
      </c>
      <c r="E5736" s="65">
        <f>IFERROR(VLOOKUP(C5736,Pivot!A:B,2,0),0)</f>
        <v>0</v>
      </c>
      <c r="F5736" s="65">
        <f>IFERROR(VLOOKUP(C5736,Pivot!A:C,3,0),0)</f>
        <v>0</v>
      </c>
    </row>
    <row r="5737" spans="1:6" x14ac:dyDescent="0.25">
      <c r="A5737" s="68" t="s">
        <v>103</v>
      </c>
      <c r="B5737" s="69">
        <v>491217337</v>
      </c>
      <c r="C5737" s="68">
        <v>5420019722000</v>
      </c>
      <c r="D5737" s="69" t="s">
        <v>4154</v>
      </c>
      <c r="E5737" s="65">
        <f>IFERROR(VLOOKUP(C5737,Pivot!A:B,2,0),0)</f>
        <v>0</v>
      </c>
      <c r="F5737" s="65">
        <f>IFERROR(VLOOKUP(C5737,Pivot!A:C,3,0),0)</f>
        <v>0</v>
      </c>
    </row>
    <row r="5738" spans="1:6" x14ac:dyDescent="0.25">
      <c r="A5738" s="68" t="s">
        <v>103</v>
      </c>
      <c r="B5738" s="69">
        <v>491217337</v>
      </c>
      <c r="C5738" s="68">
        <v>5420019729122</v>
      </c>
      <c r="D5738" s="69" t="s">
        <v>4154</v>
      </c>
      <c r="E5738" s="65">
        <f>IFERROR(VLOOKUP(C5738,Pivot!A:B,2,0),0)</f>
        <v>0</v>
      </c>
      <c r="F5738" s="65">
        <f>IFERROR(VLOOKUP(C5738,Pivot!A:C,3,0),0)</f>
        <v>0</v>
      </c>
    </row>
    <row r="5739" spans="1:6" x14ac:dyDescent="0.25">
      <c r="A5739" s="68" t="s">
        <v>103</v>
      </c>
      <c r="B5739" s="69">
        <v>491217338</v>
      </c>
      <c r="C5739" s="68">
        <v>5420019721997</v>
      </c>
      <c r="D5739" s="69" t="s">
        <v>4155</v>
      </c>
      <c r="E5739" s="65">
        <f>IFERROR(VLOOKUP(C5739,Pivot!A:B,2,0),0)</f>
        <v>0</v>
      </c>
      <c r="F5739" s="65">
        <f>IFERROR(VLOOKUP(C5739,Pivot!A:C,3,0),0)</f>
        <v>0</v>
      </c>
    </row>
    <row r="5740" spans="1:6" x14ac:dyDescent="0.25">
      <c r="A5740" s="68" t="s">
        <v>103</v>
      </c>
      <c r="B5740" s="69">
        <v>491217338</v>
      </c>
      <c r="C5740" s="68">
        <v>5420019729115</v>
      </c>
      <c r="D5740" s="69" t="s">
        <v>4155</v>
      </c>
      <c r="E5740" s="65">
        <f>IFERROR(VLOOKUP(C5740,Pivot!A:B,2,0),0)</f>
        <v>0</v>
      </c>
      <c r="F5740" s="65">
        <f>IFERROR(VLOOKUP(C5740,Pivot!A:C,3,0),0)</f>
        <v>0</v>
      </c>
    </row>
    <row r="5741" spans="1:6" x14ac:dyDescent="0.25">
      <c r="A5741" s="68" t="s">
        <v>103</v>
      </c>
      <c r="B5741" s="69">
        <v>491217339</v>
      </c>
      <c r="C5741" s="68">
        <v>5015353967196</v>
      </c>
      <c r="D5741" s="69" t="s">
        <v>4156</v>
      </c>
      <c r="E5741" s="65">
        <f>IFERROR(VLOOKUP(C5741,Pivot!A:B,2,0),0)</f>
        <v>0</v>
      </c>
      <c r="F5741" s="65">
        <f>IFERROR(VLOOKUP(C5741,Pivot!A:C,3,0),0)</f>
        <v>0</v>
      </c>
    </row>
    <row r="5742" spans="1:6" x14ac:dyDescent="0.25">
      <c r="A5742" s="68" t="s">
        <v>103</v>
      </c>
      <c r="B5742" s="69">
        <v>491217339</v>
      </c>
      <c r="C5742" s="68">
        <v>5420019723618</v>
      </c>
      <c r="D5742" s="69" t="s">
        <v>4156</v>
      </c>
      <c r="E5742" s="65">
        <f>IFERROR(VLOOKUP(C5742,Pivot!A:B,2,0),0)</f>
        <v>0</v>
      </c>
      <c r="F5742" s="65">
        <f>IFERROR(VLOOKUP(C5742,Pivot!A:C,3,0),0)</f>
        <v>0</v>
      </c>
    </row>
    <row r="5743" spans="1:6" x14ac:dyDescent="0.25">
      <c r="A5743" s="68" t="s">
        <v>103</v>
      </c>
      <c r="B5743" s="69">
        <v>491217342</v>
      </c>
      <c r="C5743" s="68">
        <v>5420019717266</v>
      </c>
      <c r="D5743" s="69" t="s">
        <v>4157</v>
      </c>
      <c r="E5743" s="65">
        <f>IFERROR(VLOOKUP(C5743,Pivot!A:B,2,0),0)</f>
        <v>0</v>
      </c>
      <c r="F5743" s="65">
        <f>IFERROR(VLOOKUP(C5743,Pivot!A:C,3,0),0)</f>
        <v>0</v>
      </c>
    </row>
    <row r="5744" spans="1:6" x14ac:dyDescent="0.25">
      <c r="A5744" s="68" t="s">
        <v>103</v>
      </c>
      <c r="B5744" s="69">
        <v>491217345</v>
      </c>
      <c r="C5744" s="68">
        <v>5015353967226</v>
      </c>
      <c r="D5744" s="69" t="s">
        <v>4158</v>
      </c>
      <c r="E5744" s="65">
        <f>IFERROR(VLOOKUP(C5744,Pivot!A:B,2,0),0)</f>
        <v>0</v>
      </c>
      <c r="F5744" s="65">
        <f>IFERROR(VLOOKUP(C5744,Pivot!A:C,3,0),0)</f>
        <v>0</v>
      </c>
    </row>
    <row r="5745" spans="1:6" x14ac:dyDescent="0.25">
      <c r="A5745" s="68" t="s">
        <v>103</v>
      </c>
      <c r="B5745" s="69">
        <v>491217346</v>
      </c>
      <c r="C5745" s="68">
        <v>5015353967080</v>
      </c>
      <c r="D5745" s="69" t="s">
        <v>4159</v>
      </c>
      <c r="E5745" s="65">
        <f>IFERROR(VLOOKUP(C5745,Pivot!A:B,2,0),0)</f>
        <v>0</v>
      </c>
      <c r="F5745" s="65">
        <f>IFERROR(VLOOKUP(C5745,Pivot!A:C,3,0),0)</f>
        <v>0</v>
      </c>
    </row>
    <row r="5746" spans="1:6" x14ac:dyDescent="0.25">
      <c r="A5746" s="68" t="s">
        <v>103</v>
      </c>
      <c r="B5746" s="69">
        <v>491217346</v>
      </c>
      <c r="C5746" s="68">
        <v>5420019726213</v>
      </c>
      <c r="D5746" s="69" t="s">
        <v>4159</v>
      </c>
      <c r="E5746" s="65">
        <f>IFERROR(VLOOKUP(C5746,Pivot!A:B,2,0),0)</f>
        <v>0</v>
      </c>
      <c r="F5746" s="65">
        <f>IFERROR(VLOOKUP(C5746,Pivot!A:C,3,0),0)</f>
        <v>0</v>
      </c>
    </row>
    <row r="5747" spans="1:6" x14ac:dyDescent="0.25">
      <c r="A5747" s="68" t="s">
        <v>103</v>
      </c>
      <c r="B5747" s="69">
        <v>491217348</v>
      </c>
      <c r="C5747" s="68">
        <v>5015353967134</v>
      </c>
      <c r="D5747" s="69" t="s">
        <v>4160</v>
      </c>
      <c r="E5747" s="65">
        <f>IFERROR(VLOOKUP(C5747,Pivot!A:B,2,0),0)</f>
        <v>0</v>
      </c>
      <c r="F5747" s="65">
        <f>IFERROR(VLOOKUP(C5747,Pivot!A:C,3,0),0)</f>
        <v>0</v>
      </c>
    </row>
    <row r="5748" spans="1:6" x14ac:dyDescent="0.25">
      <c r="A5748" s="68" t="s">
        <v>103</v>
      </c>
      <c r="B5748" s="69">
        <v>491217348</v>
      </c>
      <c r="C5748" s="68">
        <v>5420019726343</v>
      </c>
      <c r="D5748" s="69" t="s">
        <v>4160</v>
      </c>
      <c r="E5748" s="65">
        <f>IFERROR(VLOOKUP(C5748,Pivot!A:B,2,0),0)</f>
        <v>0</v>
      </c>
      <c r="F5748" s="65">
        <f>IFERROR(VLOOKUP(C5748,Pivot!A:C,3,0),0)</f>
        <v>0</v>
      </c>
    </row>
    <row r="5749" spans="1:6" x14ac:dyDescent="0.25">
      <c r="A5749" s="68" t="s">
        <v>103</v>
      </c>
      <c r="B5749" s="69">
        <v>491217349</v>
      </c>
      <c r="C5749" s="68">
        <v>5015353562674</v>
      </c>
      <c r="D5749" s="69" t="s">
        <v>4161</v>
      </c>
      <c r="E5749" s="65">
        <f>IFERROR(VLOOKUP(C5749,Pivot!A:B,2,0),0)</f>
        <v>0</v>
      </c>
      <c r="F5749" s="65">
        <f>IFERROR(VLOOKUP(C5749,Pivot!A:C,3,0),0)</f>
        <v>0</v>
      </c>
    </row>
    <row r="5750" spans="1:6" x14ac:dyDescent="0.25">
      <c r="A5750" s="68" t="s">
        <v>103</v>
      </c>
      <c r="B5750" s="69">
        <v>491217349</v>
      </c>
      <c r="C5750" s="68">
        <v>5015353967042</v>
      </c>
      <c r="D5750" s="69" t="s">
        <v>4161</v>
      </c>
      <c r="E5750" s="65">
        <f>IFERROR(VLOOKUP(C5750,Pivot!A:B,2,0),0)</f>
        <v>0</v>
      </c>
      <c r="F5750" s="65">
        <f>IFERROR(VLOOKUP(C5750,Pivot!A:C,3,0),0)</f>
        <v>0</v>
      </c>
    </row>
    <row r="5751" spans="1:6" x14ac:dyDescent="0.25">
      <c r="A5751" s="68" t="s">
        <v>103</v>
      </c>
      <c r="B5751" s="69">
        <v>491217354</v>
      </c>
      <c r="C5751" s="68">
        <v>5420019725797</v>
      </c>
      <c r="D5751" s="69" t="s">
        <v>4162</v>
      </c>
      <c r="E5751" s="65">
        <f>IFERROR(VLOOKUP(C5751,Pivot!A:B,2,0),0)</f>
        <v>0</v>
      </c>
      <c r="F5751" s="65">
        <f>IFERROR(VLOOKUP(C5751,Pivot!A:C,3,0),0)</f>
        <v>0</v>
      </c>
    </row>
    <row r="5752" spans="1:6" x14ac:dyDescent="0.25">
      <c r="A5752" s="68" t="s">
        <v>103</v>
      </c>
      <c r="B5752" s="69">
        <v>491217354</v>
      </c>
      <c r="C5752" s="68">
        <v>5420019726688</v>
      </c>
      <c r="D5752" s="69" t="s">
        <v>4162</v>
      </c>
      <c r="E5752" s="65">
        <f>IFERROR(VLOOKUP(C5752,Pivot!A:B,2,0),0)</f>
        <v>0</v>
      </c>
      <c r="F5752" s="65">
        <f>IFERROR(VLOOKUP(C5752,Pivot!A:C,3,0),0)</f>
        <v>0</v>
      </c>
    </row>
    <row r="5753" spans="1:6" x14ac:dyDescent="0.25">
      <c r="A5753" s="68" t="s">
        <v>103</v>
      </c>
      <c r="B5753" s="69">
        <v>491217354</v>
      </c>
      <c r="C5753" s="68">
        <v>5420019726695</v>
      </c>
      <c r="D5753" s="69" t="s">
        <v>4162</v>
      </c>
      <c r="E5753" s="65">
        <f>IFERROR(VLOOKUP(C5753,Pivot!A:B,2,0),0)</f>
        <v>0</v>
      </c>
      <c r="F5753" s="65">
        <f>IFERROR(VLOOKUP(C5753,Pivot!A:C,3,0),0)</f>
        <v>0</v>
      </c>
    </row>
    <row r="5754" spans="1:6" x14ac:dyDescent="0.25">
      <c r="A5754" s="68" t="s">
        <v>103</v>
      </c>
      <c r="B5754" s="69">
        <v>491217354</v>
      </c>
      <c r="C5754" s="68">
        <v>5420019726701</v>
      </c>
      <c r="D5754" s="69" t="s">
        <v>4162</v>
      </c>
      <c r="E5754" s="65">
        <f>IFERROR(VLOOKUP(C5754,Pivot!A:B,2,0),0)</f>
        <v>0</v>
      </c>
      <c r="F5754" s="65">
        <f>IFERROR(VLOOKUP(C5754,Pivot!A:C,3,0),0)</f>
        <v>0</v>
      </c>
    </row>
    <row r="5755" spans="1:6" x14ac:dyDescent="0.25">
      <c r="A5755" s="68" t="s">
        <v>103</v>
      </c>
      <c r="B5755" s="69">
        <v>491217355</v>
      </c>
      <c r="C5755" s="68">
        <v>5420019725995</v>
      </c>
      <c r="D5755" s="69" t="s">
        <v>4163</v>
      </c>
      <c r="E5755" s="65">
        <f>IFERROR(VLOOKUP(C5755,Pivot!A:B,2,0),0)</f>
        <v>0</v>
      </c>
      <c r="F5755" s="65">
        <f>IFERROR(VLOOKUP(C5755,Pivot!A:C,3,0),0)</f>
        <v>0</v>
      </c>
    </row>
    <row r="5756" spans="1:6" x14ac:dyDescent="0.25">
      <c r="A5756" s="68" t="s">
        <v>103</v>
      </c>
      <c r="B5756" s="69">
        <v>491217356</v>
      </c>
      <c r="C5756" s="68">
        <v>5420019727203</v>
      </c>
      <c r="D5756" s="69" t="s">
        <v>4164</v>
      </c>
      <c r="E5756" s="65">
        <f>IFERROR(VLOOKUP(C5756,Pivot!A:B,2,0),0)</f>
        <v>0</v>
      </c>
      <c r="F5756" s="65">
        <f>IFERROR(VLOOKUP(C5756,Pivot!A:C,3,0),0)</f>
        <v>0</v>
      </c>
    </row>
    <row r="5757" spans="1:6" x14ac:dyDescent="0.25">
      <c r="A5757" s="68" t="s">
        <v>103</v>
      </c>
      <c r="B5757" s="69">
        <v>491217357</v>
      </c>
      <c r="C5757" s="68">
        <v>5420019725483</v>
      </c>
      <c r="D5757" s="69" t="s">
        <v>4165</v>
      </c>
      <c r="E5757" s="65">
        <f>IFERROR(VLOOKUP(C5757,Pivot!A:B,2,0),0)</f>
        <v>0</v>
      </c>
      <c r="F5757" s="65">
        <f>IFERROR(VLOOKUP(C5757,Pivot!A:C,3,0),0)</f>
        <v>0</v>
      </c>
    </row>
    <row r="5758" spans="1:6" x14ac:dyDescent="0.25">
      <c r="A5758" s="68" t="s">
        <v>103</v>
      </c>
      <c r="B5758" s="69">
        <v>491217359</v>
      </c>
      <c r="C5758" s="68">
        <v>5420019725704</v>
      </c>
      <c r="D5758" s="69" t="s">
        <v>4166</v>
      </c>
      <c r="E5758" s="65">
        <f>IFERROR(VLOOKUP(C5758,Pivot!A:B,2,0),0)</f>
        <v>0</v>
      </c>
      <c r="F5758" s="65">
        <f>IFERROR(VLOOKUP(C5758,Pivot!A:C,3,0),0)</f>
        <v>0</v>
      </c>
    </row>
    <row r="5759" spans="1:6" x14ac:dyDescent="0.25">
      <c r="A5759" s="68" t="s">
        <v>103</v>
      </c>
      <c r="B5759" s="69">
        <v>491217362</v>
      </c>
      <c r="C5759" s="68">
        <v>5420019727142</v>
      </c>
      <c r="D5759" s="69" t="s">
        <v>4167</v>
      </c>
      <c r="E5759" s="65">
        <f>IFERROR(VLOOKUP(C5759,Pivot!A:B,2,0),0)</f>
        <v>0</v>
      </c>
      <c r="F5759" s="65">
        <f>IFERROR(VLOOKUP(C5759,Pivot!A:C,3,0),0)</f>
        <v>0</v>
      </c>
    </row>
    <row r="5760" spans="1:6" x14ac:dyDescent="0.25">
      <c r="A5760" s="68" t="s">
        <v>103</v>
      </c>
      <c r="B5760" s="69">
        <v>491217364</v>
      </c>
      <c r="C5760" s="68">
        <v>5420019727180</v>
      </c>
      <c r="D5760" s="69" t="s">
        <v>4168</v>
      </c>
      <c r="E5760" s="65">
        <f>IFERROR(VLOOKUP(C5760,Pivot!A:B,2,0),0)</f>
        <v>0</v>
      </c>
      <c r="F5760" s="65">
        <f>IFERROR(VLOOKUP(C5760,Pivot!A:C,3,0),0)</f>
        <v>0</v>
      </c>
    </row>
    <row r="5761" spans="1:6" x14ac:dyDescent="0.25">
      <c r="A5761" s="68" t="s">
        <v>103</v>
      </c>
      <c r="B5761" s="69">
        <v>491217366</v>
      </c>
      <c r="C5761" s="68">
        <v>5420019725650</v>
      </c>
      <c r="D5761" s="69" t="s">
        <v>4169</v>
      </c>
      <c r="E5761" s="65">
        <f>IFERROR(VLOOKUP(C5761,Pivot!A:B,2,0),0)</f>
        <v>0</v>
      </c>
      <c r="F5761" s="65">
        <f>IFERROR(VLOOKUP(C5761,Pivot!A:C,3,0),0)</f>
        <v>0</v>
      </c>
    </row>
    <row r="5762" spans="1:6" x14ac:dyDescent="0.25">
      <c r="A5762" s="68" t="s">
        <v>103</v>
      </c>
      <c r="B5762" s="69">
        <v>491217369</v>
      </c>
      <c r="C5762" s="68">
        <v>5420019725773</v>
      </c>
      <c r="D5762" s="69" t="s">
        <v>4170</v>
      </c>
      <c r="E5762" s="65">
        <f>IFERROR(VLOOKUP(C5762,Pivot!A:B,2,0),0)</f>
        <v>0</v>
      </c>
      <c r="F5762" s="65">
        <f>IFERROR(VLOOKUP(C5762,Pivot!A:C,3,0),0)</f>
        <v>0</v>
      </c>
    </row>
    <row r="5763" spans="1:6" x14ac:dyDescent="0.25">
      <c r="A5763" s="68" t="s">
        <v>103</v>
      </c>
      <c r="B5763" s="69">
        <v>491217370</v>
      </c>
      <c r="C5763" s="68">
        <v>5420019725933</v>
      </c>
      <c r="D5763" s="69" t="s">
        <v>4171</v>
      </c>
      <c r="E5763" s="65">
        <f>IFERROR(VLOOKUP(C5763,Pivot!A:B,2,0),0)</f>
        <v>0</v>
      </c>
      <c r="F5763" s="65">
        <f>IFERROR(VLOOKUP(C5763,Pivot!A:C,3,0),0)</f>
        <v>0</v>
      </c>
    </row>
    <row r="5764" spans="1:6" x14ac:dyDescent="0.25">
      <c r="A5764" s="68" t="s">
        <v>103</v>
      </c>
      <c r="B5764" s="69">
        <v>491217373</v>
      </c>
      <c r="C5764" s="68">
        <v>5420019725469</v>
      </c>
      <c r="D5764" s="69" t="s">
        <v>4172</v>
      </c>
      <c r="E5764" s="65">
        <f>IFERROR(VLOOKUP(C5764,Pivot!A:B,2,0),0)</f>
        <v>0</v>
      </c>
      <c r="F5764" s="65">
        <f>IFERROR(VLOOKUP(C5764,Pivot!A:C,3,0),0)</f>
        <v>0</v>
      </c>
    </row>
    <row r="5765" spans="1:6" x14ac:dyDescent="0.25">
      <c r="A5765" s="68" t="s">
        <v>103</v>
      </c>
      <c r="B5765" s="69">
        <v>491217373</v>
      </c>
      <c r="C5765" s="68">
        <v>5420019725599</v>
      </c>
      <c r="D5765" s="69" t="s">
        <v>4172</v>
      </c>
      <c r="E5765" s="65">
        <f>IFERROR(VLOOKUP(C5765,Pivot!A:B,2,0),0)</f>
        <v>0</v>
      </c>
      <c r="F5765" s="65">
        <f>IFERROR(VLOOKUP(C5765,Pivot!A:C,3,0),0)</f>
        <v>0</v>
      </c>
    </row>
    <row r="5766" spans="1:6" x14ac:dyDescent="0.25">
      <c r="A5766" s="68" t="s">
        <v>103</v>
      </c>
      <c r="B5766" s="69">
        <v>491217373</v>
      </c>
      <c r="C5766" s="68">
        <v>5420019726565</v>
      </c>
      <c r="D5766" s="69" t="s">
        <v>4172</v>
      </c>
      <c r="E5766" s="65">
        <f>IFERROR(VLOOKUP(C5766,Pivot!A:B,2,0),0)</f>
        <v>0</v>
      </c>
      <c r="F5766" s="65">
        <f>IFERROR(VLOOKUP(C5766,Pivot!A:C,3,0),0)</f>
        <v>0</v>
      </c>
    </row>
    <row r="5767" spans="1:6" x14ac:dyDescent="0.25">
      <c r="A5767" s="68" t="s">
        <v>103</v>
      </c>
      <c r="B5767" s="69">
        <v>491217376</v>
      </c>
      <c r="C5767" s="68">
        <v>5420019721317</v>
      </c>
      <c r="D5767" s="69" t="s">
        <v>4173</v>
      </c>
      <c r="E5767" s="65">
        <f>IFERROR(VLOOKUP(C5767,Pivot!A:B,2,0),0)</f>
        <v>0</v>
      </c>
      <c r="F5767" s="65">
        <f>IFERROR(VLOOKUP(C5767,Pivot!A:C,3,0),0)</f>
        <v>0</v>
      </c>
    </row>
    <row r="5768" spans="1:6" x14ac:dyDescent="0.25">
      <c r="A5768" s="68" t="s">
        <v>103</v>
      </c>
      <c r="B5768" s="69">
        <v>491217376</v>
      </c>
      <c r="C5768" s="68">
        <v>5420019721348</v>
      </c>
      <c r="D5768" s="69" t="s">
        <v>4173</v>
      </c>
      <c r="E5768" s="65">
        <f>IFERROR(VLOOKUP(C5768,Pivot!A:B,2,0),0)</f>
        <v>0</v>
      </c>
      <c r="F5768" s="65">
        <f>IFERROR(VLOOKUP(C5768,Pivot!A:C,3,0),0)</f>
        <v>0</v>
      </c>
    </row>
    <row r="5769" spans="1:6" x14ac:dyDescent="0.25">
      <c r="A5769" s="68" t="s">
        <v>103</v>
      </c>
      <c r="B5769" s="69">
        <v>491217382</v>
      </c>
      <c r="C5769" s="68">
        <v>5420019726060</v>
      </c>
      <c r="D5769" s="69" t="s">
        <v>4174</v>
      </c>
      <c r="E5769" s="65">
        <f>IFERROR(VLOOKUP(C5769,Pivot!A:B,2,0),0)</f>
        <v>0</v>
      </c>
      <c r="F5769" s="65">
        <f>IFERROR(VLOOKUP(C5769,Pivot!A:C,3,0),0)</f>
        <v>0</v>
      </c>
    </row>
    <row r="5770" spans="1:6" x14ac:dyDescent="0.25">
      <c r="A5770" s="68" t="s">
        <v>103</v>
      </c>
      <c r="B5770" s="69">
        <v>491217384</v>
      </c>
      <c r="C5770" s="68">
        <v>5015353861616</v>
      </c>
      <c r="D5770" s="69" t="s">
        <v>4175</v>
      </c>
      <c r="E5770" s="65">
        <f>IFERROR(VLOOKUP(C5770,Pivot!A:B,2,0),0)</f>
        <v>0</v>
      </c>
      <c r="F5770" s="65">
        <f>IFERROR(VLOOKUP(C5770,Pivot!A:C,3,0),0)</f>
        <v>0</v>
      </c>
    </row>
    <row r="5771" spans="1:6" x14ac:dyDescent="0.25">
      <c r="A5771" s="68" t="s">
        <v>103</v>
      </c>
      <c r="B5771" s="69">
        <v>491217386</v>
      </c>
      <c r="C5771" s="68">
        <v>5015353966281</v>
      </c>
      <c r="D5771" s="69" t="s">
        <v>4176</v>
      </c>
      <c r="E5771" s="65">
        <f>IFERROR(VLOOKUP(C5771,Pivot!A:B,2,0),0)</f>
        <v>0</v>
      </c>
      <c r="F5771" s="65">
        <f>IFERROR(VLOOKUP(C5771,Pivot!A:C,3,0),0)</f>
        <v>0</v>
      </c>
    </row>
    <row r="5772" spans="1:6" x14ac:dyDescent="0.25">
      <c r="A5772" s="68" t="s">
        <v>103</v>
      </c>
      <c r="B5772" s="69">
        <v>491217387</v>
      </c>
      <c r="C5772" s="68">
        <v>5015353966328</v>
      </c>
      <c r="D5772" s="69" t="s">
        <v>4177</v>
      </c>
      <c r="E5772" s="65">
        <f>IFERROR(VLOOKUP(C5772,Pivot!A:B,2,0),0)</f>
        <v>0</v>
      </c>
      <c r="F5772" s="65">
        <f>IFERROR(VLOOKUP(C5772,Pivot!A:C,3,0),0)</f>
        <v>0</v>
      </c>
    </row>
    <row r="5773" spans="1:6" x14ac:dyDescent="0.25">
      <c r="A5773" s="68" t="s">
        <v>103</v>
      </c>
      <c r="B5773" s="69">
        <v>491217388</v>
      </c>
      <c r="C5773" s="68">
        <v>5015353976099</v>
      </c>
      <c r="D5773" s="69" t="s">
        <v>4178</v>
      </c>
      <c r="E5773" s="65">
        <f>IFERROR(VLOOKUP(C5773,Pivot!A:B,2,0),0)</f>
        <v>0</v>
      </c>
      <c r="F5773" s="65">
        <f>IFERROR(VLOOKUP(C5773,Pivot!A:C,3,0),0)</f>
        <v>0</v>
      </c>
    </row>
    <row r="5774" spans="1:6" x14ac:dyDescent="0.25">
      <c r="A5774" s="68" t="s">
        <v>103</v>
      </c>
      <c r="B5774" s="69">
        <v>491217389</v>
      </c>
      <c r="C5774" s="68">
        <v>5015353966113</v>
      </c>
      <c r="D5774" s="69" t="s">
        <v>4179</v>
      </c>
      <c r="E5774" s="65">
        <f>IFERROR(VLOOKUP(C5774,Pivot!A:B,2,0),0)</f>
        <v>0</v>
      </c>
      <c r="F5774" s="65">
        <f>IFERROR(VLOOKUP(C5774,Pivot!A:C,3,0),0)</f>
        <v>0</v>
      </c>
    </row>
    <row r="5775" spans="1:6" x14ac:dyDescent="0.25">
      <c r="A5775" s="68" t="s">
        <v>103</v>
      </c>
      <c r="B5775" s="69">
        <v>491217390</v>
      </c>
      <c r="C5775" s="68">
        <v>491217390</v>
      </c>
      <c r="D5775" s="69" t="s">
        <v>4180</v>
      </c>
      <c r="E5775" s="65">
        <f>IFERROR(VLOOKUP(C5775,Pivot!A:B,2,0),0)</f>
        <v>0</v>
      </c>
      <c r="F5775" s="65">
        <f>IFERROR(VLOOKUP(C5775,Pivot!A:C,3,0),0)</f>
        <v>0</v>
      </c>
    </row>
    <row r="5776" spans="1:6" x14ac:dyDescent="0.25">
      <c r="A5776" s="68" t="s">
        <v>103</v>
      </c>
      <c r="B5776" s="69">
        <v>491217390</v>
      </c>
      <c r="C5776" s="68">
        <v>5015353966076</v>
      </c>
      <c r="D5776" s="69" t="s">
        <v>4180</v>
      </c>
      <c r="E5776" s="65">
        <f>IFERROR(VLOOKUP(C5776,Pivot!A:B,2,0),0)</f>
        <v>0</v>
      </c>
      <c r="F5776" s="65">
        <f>IFERROR(VLOOKUP(C5776,Pivot!A:C,3,0),0)</f>
        <v>0</v>
      </c>
    </row>
    <row r="5777" spans="1:6" x14ac:dyDescent="0.25">
      <c r="A5777" s="68" t="s">
        <v>103</v>
      </c>
      <c r="B5777" s="69">
        <v>491217391</v>
      </c>
      <c r="C5777" s="68">
        <v>5015353966083</v>
      </c>
      <c r="D5777" s="69" t="s">
        <v>4181</v>
      </c>
      <c r="E5777" s="65">
        <f>IFERROR(VLOOKUP(C5777,Pivot!A:B,2,0),0)</f>
        <v>0</v>
      </c>
      <c r="F5777" s="65">
        <f>IFERROR(VLOOKUP(C5777,Pivot!A:C,3,0),0)</f>
        <v>0</v>
      </c>
    </row>
    <row r="5778" spans="1:6" x14ac:dyDescent="0.25">
      <c r="A5778" s="68" t="s">
        <v>103</v>
      </c>
      <c r="B5778" s="69">
        <v>491217392</v>
      </c>
      <c r="C5778" s="68">
        <v>5015353966120</v>
      </c>
      <c r="D5778" s="69" t="s">
        <v>4182</v>
      </c>
      <c r="E5778" s="65">
        <f>IFERROR(VLOOKUP(C5778,Pivot!A:B,2,0),0)</f>
        <v>0</v>
      </c>
      <c r="F5778" s="65">
        <f>IFERROR(VLOOKUP(C5778,Pivot!A:C,3,0),0)</f>
        <v>0</v>
      </c>
    </row>
    <row r="5779" spans="1:6" x14ac:dyDescent="0.25">
      <c r="A5779" s="68" t="s">
        <v>103</v>
      </c>
      <c r="B5779" s="69">
        <v>491217393</v>
      </c>
      <c r="C5779" s="68">
        <v>5015353966090</v>
      </c>
      <c r="D5779" s="69" t="s">
        <v>4183</v>
      </c>
      <c r="E5779" s="65">
        <f>IFERROR(VLOOKUP(C5779,Pivot!A:B,2,0),0)</f>
        <v>0</v>
      </c>
      <c r="F5779" s="65">
        <f>IFERROR(VLOOKUP(C5779,Pivot!A:C,3,0),0)</f>
        <v>0</v>
      </c>
    </row>
    <row r="5780" spans="1:6" x14ac:dyDescent="0.25">
      <c r="A5780" s="68" t="s">
        <v>103</v>
      </c>
      <c r="B5780" s="69">
        <v>491217394</v>
      </c>
      <c r="C5780" s="68">
        <v>5015353966106</v>
      </c>
      <c r="D5780" s="69" t="s">
        <v>4184</v>
      </c>
      <c r="E5780" s="65">
        <f>IFERROR(VLOOKUP(C5780,Pivot!A:B,2,0),0)</f>
        <v>0</v>
      </c>
      <c r="F5780" s="65">
        <f>IFERROR(VLOOKUP(C5780,Pivot!A:C,3,0),0)</f>
        <v>0</v>
      </c>
    </row>
    <row r="5781" spans="1:6" x14ac:dyDescent="0.25">
      <c r="A5781" s="68" t="s">
        <v>103</v>
      </c>
      <c r="B5781" s="69">
        <v>491217399</v>
      </c>
      <c r="C5781" s="68">
        <v>491217399</v>
      </c>
      <c r="D5781" s="69" t="s">
        <v>4185</v>
      </c>
      <c r="E5781" s="65">
        <f>IFERROR(VLOOKUP(C5781,Pivot!A:B,2,0),0)</f>
        <v>0</v>
      </c>
      <c r="F5781" s="65">
        <f>IFERROR(VLOOKUP(C5781,Pivot!A:C,3,0),0)</f>
        <v>0</v>
      </c>
    </row>
    <row r="5782" spans="1:6" x14ac:dyDescent="0.25">
      <c r="A5782" s="68" t="s">
        <v>103</v>
      </c>
      <c r="B5782" s="69">
        <v>491217399</v>
      </c>
      <c r="C5782" s="68">
        <v>5420019719581</v>
      </c>
      <c r="D5782" s="69" t="s">
        <v>4185</v>
      </c>
      <c r="E5782" s="65">
        <f>IFERROR(VLOOKUP(C5782,Pivot!A:B,2,0),0)</f>
        <v>0</v>
      </c>
      <c r="F5782" s="65">
        <f>IFERROR(VLOOKUP(C5782,Pivot!A:C,3,0),0)</f>
        <v>0</v>
      </c>
    </row>
    <row r="5783" spans="1:6" x14ac:dyDescent="0.25">
      <c r="A5783" s="68" t="s">
        <v>103</v>
      </c>
      <c r="B5783" s="69">
        <v>491217399</v>
      </c>
      <c r="C5783" s="68">
        <v>5420019736731</v>
      </c>
      <c r="D5783" s="69" t="s">
        <v>4185</v>
      </c>
      <c r="E5783" s="65">
        <f>IFERROR(VLOOKUP(C5783,Pivot!A:B,2,0),0)</f>
        <v>0</v>
      </c>
      <c r="F5783" s="65">
        <f>IFERROR(VLOOKUP(C5783,Pivot!A:C,3,0),0)</f>
        <v>0</v>
      </c>
    </row>
    <row r="5784" spans="1:6" x14ac:dyDescent="0.25">
      <c r="A5784" s="68" t="s">
        <v>103</v>
      </c>
      <c r="B5784" s="69">
        <v>491217399</v>
      </c>
      <c r="C5784" s="68">
        <v>5420019736755</v>
      </c>
      <c r="D5784" s="69" t="s">
        <v>4185</v>
      </c>
      <c r="E5784" s="65">
        <f>IFERROR(VLOOKUP(C5784,Pivot!A:B,2,0),0)</f>
        <v>0</v>
      </c>
      <c r="F5784" s="65">
        <f>IFERROR(VLOOKUP(C5784,Pivot!A:C,3,0),0)</f>
        <v>0</v>
      </c>
    </row>
    <row r="5785" spans="1:6" x14ac:dyDescent="0.25">
      <c r="A5785" s="68" t="s">
        <v>103</v>
      </c>
      <c r="B5785" s="69">
        <v>491217399</v>
      </c>
      <c r="C5785" s="68">
        <v>5420019736762</v>
      </c>
      <c r="D5785" s="69" t="s">
        <v>4185</v>
      </c>
      <c r="E5785" s="65">
        <f>IFERROR(VLOOKUP(C5785,Pivot!A:B,2,0),0)</f>
        <v>0</v>
      </c>
      <c r="F5785" s="65">
        <f>IFERROR(VLOOKUP(C5785,Pivot!A:C,3,0),0)</f>
        <v>0</v>
      </c>
    </row>
    <row r="5786" spans="1:6" x14ac:dyDescent="0.25">
      <c r="A5786" s="68" t="s">
        <v>103</v>
      </c>
      <c r="B5786" s="69">
        <v>491217399</v>
      </c>
      <c r="C5786" s="68">
        <v>5420019741070</v>
      </c>
      <c r="D5786" s="69" t="s">
        <v>4185</v>
      </c>
      <c r="E5786" s="65">
        <f>IFERROR(VLOOKUP(C5786,Pivot!A:B,2,0),0)</f>
        <v>0</v>
      </c>
      <c r="F5786" s="65">
        <f>IFERROR(VLOOKUP(C5786,Pivot!A:C,3,0),0)</f>
        <v>0</v>
      </c>
    </row>
    <row r="5787" spans="1:6" x14ac:dyDescent="0.25">
      <c r="A5787" s="68" t="s">
        <v>103</v>
      </c>
      <c r="B5787" s="69">
        <v>491217400</v>
      </c>
      <c r="C5787" s="68">
        <v>5420019709827</v>
      </c>
      <c r="D5787" s="69" t="s">
        <v>4186</v>
      </c>
      <c r="E5787" s="65">
        <f>IFERROR(VLOOKUP(C5787,Pivot!A:B,2,0),0)</f>
        <v>0</v>
      </c>
      <c r="F5787" s="65">
        <f>IFERROR(VLOOKUP(C5787,Pivot!A:C,3,0),0)</f>
        <v>0</v>
      </c>
    </row>
    <row r="5788" spans="1:6" x14ac:dyDescent="0.25">
      <c r="A5788" s="68" t="s">
        <v>103</v>
      </c>
      <c r="B5788" s="69">
        <v>491217401</v>
      </c>
      <c r="C5788" s="68">
        <v>5420019721379</v>
      </c>
      <c r="D5788" s="69" t="s">
        <v>4187</v>
      </c>
      <c r="E5788" s="65">
        <f>IFERROR(VLOOKUP(C5788,Pivot!A:B,2,0),0)</f>
        <v>0</v>
      </c>
      <c r="F5788" s="65">
        <f>IFERROR(VLOOKUP(C5788,Pivot!A:C,3,0),0)</f>
        <v>0</v>
      </c>
    </row>
    <row r="5789" spans="1:6" x14ac:dyDescent="0.25">
      <c r="A5789" s="68" t="s">
        <v>103</v>
      </c>
      <c r="B5789" s="69">
        <v>491217402</v>
      </c>
      <c r="C5789" s="68">
        <v>5015353261782</v>
      </c>
      <c r="D5789" s="69" t="s">
        <v>4188</v>
      </c>
      <c r="E5789" s="65">
        <f>IFERROR(VLOOKUP(C5789,Pivot!A:B,2,0),0)</f>
        <v>0</v>
      </c>
      <c r="F5789" s="65">
        <f>IFERROR(VLOOKUP(C5789,Pivot!A:C,3,0),0)</f>
        <v>0</v>
      </c>
    </row>
    <row r="5790" spans="1:6" x14ac:dyDescent="0.25">
      <c r="A5790" s="68" t="s">
        <v>103</v>
      </c>
      <c r="B5790" s="69">
        <v>491217402</v>
      </c>
      <c r="C5790" s="68">
        <v>5420019719543</v>
      </c>
      <c r="D5790" s="69" t="s">
        <v>4188</v>
      </c>
      <c r="E5790" s="65">
        <f>IFERROR(VLOOKUP(C5790,Pivot!A:B,2,0),0)</f>
        <v>0</v>
      </c>
      <c r="F5790" s="65">
        <f>IFERROR(VLOOKUP(C5790,Pivot!A:C,3,0),0)</f>
        <v>0</v>
      </c>
    </row>
    <row r="5791" spans="1:6" x14ac:dyDescent="0.25">
      <c r="A5791" s="68" t="s">
        <v>103</v>
      </c>
      <c r="B5791" s="69">
        <v>491217402</v>
      </c>
      <c r="C5791" s="68">
        <v>5420019724141</v>
      </c>
      <c r="D5791" s="69" t="s">
        <v>4188</v>
      </c>
      <c r="E5791" s="65">
        <f>IFERROR(VLOOKUP(C5791,Pivot!A:B,2,0),0)</f>
        <v>0</v>
      </c>
      <c r="F5791" s="65">
        <f>IFERROR(VLOOKUP(C5791,Pivot!A:C,3,0),0)</f>
        <v>0</v>
      </c>
    </row>
    <row r="5792" spans="1:6" x14ac:dyDescent="0.25">
      <c r="A5792" s="68" t="s">
        <v>103</v>
      </c>
      <c r="B5792" s="69">
        <v>491217405</v>
      </c>
      <c r="C5792" s="68">
        <v>5015353261881</v>
      </c>
      <c r="D5792" s="69" t="s">
        <v>4189</v>
      </c>
      <c r="E5792" s="65">
        <f>IFERROR(VLOOKUP(C5792,Pivot!A:B,2,0),0)</f>
        <v>0</v>
      </c>
      <c r="F5792" s="65">
        <f>IFERROR(VLOOKUP(C5792,Pivot!A:C,3,0),0)</f>
        <v>0</v>
      </c>
    </row>
    <row r="5793" spans="1:6" x14ac:dyDescent="0.25">
      <c r="A5793" s="68" t="s">
        <v>103</v>
      </c>
      <c r="B5793" s="69">
        <v>491217405</v>
      </c>
      <c r="C5793" s="68">
        <v>5420019718270</v>
      </c>
      <c r="D5793" s="69" t="s">
        <v>4189</v>
      </c>
      <c r="E5793" s="65">
        <f>IFERROR(VLOOKUP(C5793,Pivot!A:B,2,0),0)</f>
        <v>0</v>
      </c>
      <c r="F5793" s="65">
        <f>IFERROR(VLOOKUP(C5793,Pivot!A:C,3,0),0)</f>
        <v>0</v>
      </c>
    </row>
    <row r="5794" spans="1:6" x14ac:dyDescent="0.25">
      <c r="A5794" s="68" t="s">
        <v>103</v>
      </c>
      <c r="B5794" s="69">
        <v>491217405</v>
      </c>
      <c r="C5794" s="68">
        <v>5420019739763</v>
      </c>
      <c r="D5794" s="69" t="s">
        <v>4189</v>
      </c>
      <c r="E5794" s="65">
        <f>IFERROR(VLOOKUP(C5794,Pivot!A:B,2,0),0)</f>
        <v>0</v>
      </c>
      <c r="F5794" s="65">
        <f>IFERROR(VLOOKUP(C5794,Pivot!A:C,3,0),0)</f>
        <v>0</v>
      </c>
    </row>
    <row r="5795" spans="1:6" x14ac:dyDescent="0.25">
      <c r="A5795" s="68" t="s">
        <v>103</v>
      </c>
      <c r="B5795" s="69">
        <v>491217406</v>
      </c>
      <c r="C5795" s="68">
        <v>5420019711912</v>
      </c>
      <c r="D5795" s="69" t="s">
        <v>4190</v>
      </c>
      <c r="E5795" s="65">
        <f>IFERROR(VLOOKUP(C5795,Pivot!A:B,2,0),0)</f>
        <v>0</v>
      </c>
      <c r="F5795" s="65">
        <f>IFERROR(VLOOKUP(C5795,Pivot!A:C,3,0),0)</f>
        <v>0</v>
      </c>
    </row>
    <row r="5796" spans="1:6" x14ac:dyDescent="0.25">
      <c r="A5796" s="68" t="s">
        <v>103</v>
      </c>
      <c r="B5796" s="69">
        <v>491217407</v>
      </c>
      <c r="C5796" s="68">
        <v>5015353437187</v>
      </c>
      <c r="D5796" s="69" t="s">
        <v>4191</v>
      </c>
      <c r="E5796" s="65">
        <f>IFERROR(VLOOKUP(C5796,Pivot!A:B,2,0),0)</f>
        <v>0</v>
      </c>
      <c r="F5796" s="65">
        <f>IFERROR(VLOOKUP(C5796,Pivot!A:C,3,0),0)</f>
        <v>0</v>
      </c>
    </row>
    <row r="5797" spans="1:6" x14ac:dyDescent="0.25">
      <c r="A5797" s="68" t="s">
        <v>103</v>
      </c>
      <c r="B5797" s="69">
        <v>491217407</v>
      </c>
      <c r="C5797" s="68">
        <v>5420019724103</v>
      </c>
      <c r="D5797" s="69" t="s">
        <v>4191</v>
      </c>
      <c r="E5797" s="65">
        <f>IFERROR(VLOOKUP(C5797,Pivot!A:B,2,0),0)</f>
        <v>0</v>
      </c>
      <c r="F5797" s="65">
        <f>IFERROR(VLOOKUP(C5797,Pivot!A:C,3,0),0)</f>
        <v>0</v>
      </c>
    </row>
    <row r="5798" spans="1:6" x14ac:dyDescent="0.25">
      <c r="A5798" s="68" t="s">
        <v>103</v>
      </c>
      <c r="B5798" s="69">
        <v>491217407</v>
      </c>
      <c r="C5798" s="68">
        <v>5420019728057</v>
      </c>
      <c r="D5798" s="69" t="s">
        <v>4191</v>
      </c>
      <c r="E5798" s="65">
        <f>IFERROR(VLOOKUP(C5798,Pivot!A:B,2,0),0)</f>
        <v>0</v>
      </c>
      <c r="F5798" s="65">
        <f>IFERROR(VLOOKUP(C5798,Pivot!A:C,3,0),0)</f>
        <v>0</v>
      </c>
    </row>
    <row r="5799" spans="1:6" x14ac:dyDescent="0.25">
      <c r="A5799" s="68" t="s">
        <v>103</v>
      </c>
      <c r="B5799" s="69">
        <v>491217409</v>
      </c>
      <c r="C5799" s="68">
        <v>5015353261812</v>
      </c>
      <c r="D5799" s="69" t="s">
        <v>4192</v>
      </c>
      <c r="E5799" s="65">
        <f>IFERROR(VLOOKUP(C5799,Pivot!A:B,2,0),0)</f>
        <v>0</v>
      </c>
      <c r="F5799" s="65">
        <f>IFERROR(VLOOKUP(C5799,Pivot!A:C,3,0),0)</f>
        <v>0</v>
      </c>
    </row>
    <row r="5800" spans="1:6" x14ac:dyDescent="0.25">
      <c r="A5800" s="68" t="s">
        <v>103</v>
      </c>
      <c r="B5800" s="69">
        <v>491217409</v>
      </c>
      <c r="C5800" s="68">
        <v>5420019709391</v>
      </c>
      <c r="D5800" s="69" t="s">
        <v>4192</v>
      </c>
      <c r="E5800" s="65">
        <f>IFERROR(VLOOKUP(C5800,Pivot!A:B,2,0),0)</f>
        <v>0</v>
      </c>
      <c r="F5800" s="65">
        <f>IFERROR(VLOOKUP(C5800,Pivot!A:C,3,0),0)</f>
        <v>0</v>
      </c>
    </row>
    <row r="5801" spans="1:6" x14ac:dyDescent="0.25">
      <c r="A5801" s="68" t="s">
        <v>103</v>
      </c>
      <c r="B5801" s="69">
        <v>491217410</v>
      </c>
      <c r="C5801" s="68">
        <v>5015353261768</v>
      </c>
      <c r="D5801" s="69" t="s">
        <v>4193</v>
      </c>
      <c r="E5801" s="65">
        <f>IFERROR(VLOOKUP(C5801,Pivot!A:B,2,0),0)</f>
        <v>0</v>
      </c>
      <c r="F5801" s="65">
        <f>IFERROR(VLOOKUP(C5801,Pivot!A:C,3,0),0)</f>
        <v>0</v>
      </c>
    </row>
    <row r="5802" spans="1:6" x14ac:dyDescent="0.25">
      <c r="A5802" s="68" t="s">
        <v>103</v>
      </c>
      <c r="B5802" s="69">
        <v>491217410</v>
      </c>
      <c r="C5802" s="68">
        <v>5420019708981</v>
      </c>
      <c r="D5802" s="69" t="s">
        <v>4193</v>
      </c>
      <c r="E5802" s="65">
        <f>IFERROR(VLOOKUP(C5802,Pivot!A:B,2,0),0)</f>
        <v>0</v>
      </c>
      <c r="F5802" s="65">
        <f>IFERROR(VLOOKUP(C5802,Pivot!A:C,3,0),0)</f>
        <v>0</v>
      </c>
    </row>
    <row r="5803" spans="1:6" x14ac:dyDescent="0.25">
      <c r="A5803" s="68" t="s">
        <v>103</v>
      </c>
      <c r="B5803" s="69">
        <v>491217412</v>
      </c>
      <c r="C5803" s="68">
        <v>5015353455846</v>
      </c>
      <c r="D5803" s="69" t="s">
        <v>4194</v>
      </c>
      <c r="E5803" s="65">
        <f>IFERROR(VLOOKUP(C5803,Pivot!A:B,2,0),0)</f>
        <v>0</v>
      </c>
      <c r="F5803" s="65">
        <f>IFERROR(VLOOKUP(C5803,Pivot!A:C,3,0),0)</f>
        <v>0</v>
      </c>
    </row>
    <row r="5804" spans="1:6" x14ac:dyDescent="0.25">
      <c r="A5804" s="68" t="s">
        <v>103</v>
      </c>
      <c r="B5804" s="69">
        <v>491217412</v>
      </c>
      <c r="C5804" s="68">
        <v>5015353966830</v>
      </c>
      <c r="D5804" s="69" t="s">
        <v>4194</v>
      </c>
      <c r="E5804" s="65">
        <f>IFERROR(VLOOKUP(C5804,Pivot!A:B,2,0),0)</f>
        <v>0</v>
      </c>
      <c r="F5804" s="65">
        <f>IFERROR(VLOOKUP(C5804,Pivot!A:C,3,0),0)</f>
        <v>0</v>
      </c>
    </row>
    <row r="5805" spans="1:6" x14ac:dyDescent="0.25">
      <c r="A5805" s="68" t="s">
        <v>103</v>
      </c>
      <c r="B5805" s="69">
        <v>491217413</v>
      </c>
      <c r="C5805" s="68">
        <v>5015353966847</v>
      </c>
      <c r="D5805" s="69" t="s">
        <v>4195</v>
      </c>
      <c r="E5805" s="65">
        <f>IFERROR(VLOOKUP(C5805,Pivot!A:B,2,0),0)</f>
        <v>0</v>
      </c>
      <c r="F5805" s="65">
        <f>IFERROR(VLOOKUP(C5805,Pivot!A:C,3,0),0)</f>
        <v>0</v>
      </c>
    </row>
    <row r="5806" spans="1:6" x14ac:dyDescent="0.25">
      <c r="A5806" s="68" t="s">
        <v>103</v>
      </c>
      <c r="B5806" s="69">
        <v>491217414</v>
      </c>
      <c r="C5806" s="68">
        <v>5015353966892</v>
      </c>
      <c r="D5806" s="69" t="s">
        <v>4196</v>
      </c>
      <c r="E5806" s="65">
        <f>IFERROR(VLOOKUP(C5806,Pivot!A:B,2,0),0)</f>
        <v>0</v>
      </c>
      <c r="F5806" s="65">
        <f>IFERROR(VLOOKUP(C5806,Pivot!A:C,3,0),0)</f>
        <v>0</v>
      </c>
    </row>
    <row r="5807" spans="1:6" x14ac:dyDescent="0.25">
      <c r="A5807" s="68" t="s">
        <v>103</v>
      </c>
      <c r="B5807" s="69">
        <v>491217415</v>
      </c>
      <c r="C5807" s="68">
        <v>5015353966922</v>
      </c>
      <c r="D5807" s="69" t="s">
        <v>4197</v>
      </c>
      <c r="E5807" s="65">
        <f>IFERROR(VLOOKUP(C5807,Pivot!A:B,2,0),0)</f>
        <v>0</v>
      </c>
      <c r="F5807" s="65">
        <f>IFERROR(VLOOKUP(C5807,Pivot!A:C,3,0),0)</f>
        <v>0</v>
      </c>
    </row>
    <row r="5808" spans="1:6" x14ac:dyDescent="0.25">
      <c r="A5808" s="68" t="s">
        <v>103</v>
      </c>
      <c r="B5808" s="69">
        <v>491217416</v>
      </c>
      <c r="C5808" s="68">
        <v>5015353966915</v>
      </c>
      <c r="D5808" s="69" t="s">
        <v>4198</v>
      </c>
      <c r="E5808" s="65">
        <f>IFERROR(VLOOKUP(C5808,Pivot!A:B,2,0),0)</f>
        <v>0</v>
      </c>
      <c r="F5808" s="65">
        <f>IFERROR(VLOOKUP(C5808,Pivot!A:C,3,0),0)</f>
        <v>0</v>
      </c>
    </row>
    <row r="5809" spans="1:6" x14ac:dyDescent="0.25">
      <c r="A5809" s="68" t="s">
        <v>103</v>
      </c>
      <c r="B5809" s="69">
        <v>491217417</v>
      </c>
      <c r="C5809" s="68">
        <v>5015353966908</v>
      </c>
      <c r="D5809" s="69" t="s">
        <v>4199</v>
      </c>
      <c r="E5809" s="65">
        <f>IFERROR(VLOOKUP(C5809,Pivot!A:B,2,0),0)</f>
        <v>0</v>
      </c>
      <c r="F5809" s="65">
        <f>IFERROR(VLOOKUP(C5809,Pivot!A:C,3,0),0)</f>
        <v>0</v>
      </c>
    </row>
    <row r="5810" spans="1:6" x14ac:dyDescent="0.25">
      <c r="A5810" s="68" t="s">
        <v>103</v>
      </c>
      <c r="B5810" s="69">
        <v>491217418</v>
      </c>
      <c r="C5810" s="68">
        <v>5015353966786</v>
      </c>
      <c r="D5810" s="69" t="s">
        <v>4200</v>
      </c>
      <c r="E5810" s="65">
        <f>IFERROR(VLOOKUP(C5810,Pivot!A:B,2,0),0)</f>
        <v>0</v>
      </c>
      <c r="F5810" s="65">
        <f>IFERROR(VLOOKUP(C5810,Pivot!A:C,3,0),0)</f>
        <v>0</v>
      </c>
    </row>
    <row r="5811" spans="1:6" x14ac:dyDescent="0.25">
      <c r="A5811" s="68" t="s">
        <v>103</v>
      </c>
      <c r="B5811" s="69">
        <v>491217419</v>
      </c>
      <c r="C5811" s="68">
        <v>5015353966793</v>
      </c>
      <c r="D5811" s="69" t="s">
        <v>4201</v>
      </c>
      <c r="E5811" s="65">
        <f>IFERROR(VLOOKUP(C5811,Pivot!A:B,2,0),0)</f>
        <v>0</v>
      </c>
      <c r="F5811" s="65">
        <f>IFERROR(VLOOKUP(C5811,Pivot!A:C,3,0),0)</f>
        <v>0</v>
      </c>
    </row>
    <row r="5812" spans="1:6" x14ac:dyDescent="0.25">
      <c r="A5812" s="68" t="s">
        <v>103</v>
      </c>
      <c r="B5812" s="69">
        <v>491217420</v>
      </c>
      <c r="C5812" s="68">
        <v>5015353982311</v>
      </c>
      <c r="D5812" s="69" t="s">
        <v>4202</v>
      </c>
      <c r="E5812" s="65">
        <f>IFERROR(VLOOKUP(C5812,Pivot!A:B,2,0),0)</f>
        <v>0</v>
      </c>
      <c r="F5812" s="65">
        <f>IFERROR(VLOOKUP(C5812,Pivot!A:C,3,0),0)</f>
        <v>0</v>
      </c>
    </row>
    <row r="5813" spans="1:6" x14ac:dyDescent="0.25">
      <c r="A5813" s="68" t="s">
        <v>103</v>
      </c>
      <c r="B5813" s="69">
        <v>491217421</v>
      </c>
      <c r="C5813" s="68">
        <v>5015353966809</v>
      </c>
      <c r="D5813" s="69" t="s">
        <v>4203</v>
      </c>
      <c r="E5813" s="65">
        <f>IFERROR(VLOOKUP(C5813,Pivot!A:B,2,0),0)</f>
        <v>0</v>
      </c>
      <c r="F5813" s="65">
        <f>IFERROR(VLOOKUP(C5813,Pivot!A:C,3,0),0)</f>
        <v>0</v>
      </c>
    </row>
    <row r="5814" spans="1:6" x14ac:dyDescent="0.25">
      <c r="A5814" s="68" t="s">
        <v>103</v>
      </c>
      <c r="B5814" s="69">
        <v>491217422</v>
      </c>
      <c r="C5814" s="68">
        <v>5015353455853</v>
      </c>
      <c r="D5814" s="69" t="s">
        <v>4204</v>
      </c>
      <c r="E5814" s="65">
        <f>IFERROR(VLOOKUP(C5814,Pivot!A:B,2,0),0)</f>
        <v>0</v>
      </c>
      <c r="F5814" s="65">
        <f>IFERROR(VLOOKUP(C5814,Pivot!A:C,3,0),0)</f>
        <v>0</v>
      </c>
    </row>
    <row r="5815" spans="1:6" x14ac:dyDescent="0.25">
      <c r="A5815" s="68" t="s">
        <v>103</v>
      </c>
      <c r="B5815" s="69">
        <v>491217422</v>
      </c>
      <c r="C5815" s="68">
        <v>5015353966823</v>
      </c>
      <c r="D5815" s="69" t="s">
        <v>4204</v>
      </c>
      <c r="E5815" s="65">
        <f>IFERROR(VLOOKUP(C5815,Pivot!A:B,2,0),0)</f>
        <v>0</v>
      </c>
      <c r="F5815" s="65">
        <f>IFERROR(VLOOKUP(C5815,Pivot!A:C,3,0),0)</f>
        <v>0</v>
      </c>
    </row>
    <row r="5816" spans="1:6" x14ac:dyDescent="0.25">
      <c r="A5816" s="68" t="s">
        <v>103</v>
      </c>
      <c r="B5816" s="69">
        <v>491217423</v>
      </c>
      <c r="C5816" s="68">
        <v>5015353966762</v>
      </c>
      <c r="D5816" s="69" t="s">
        <v>4205</v>
      </c>
      <c r="E5816" s="65">
        <f>IFERROR(VLOOKUP(C5816,Pivot!A:B,2,0),0)</f>
        <v>0</v>
      </c>
      <c r="F5816" s="65">
        <f>IFERROR(VLOOKUP(C5816,Pivot!A:C,3,0),0)</f>
        <v>0</v>
      </c>
    </row>
    <row r="5817" spans="1:6" x14ac:dyDescent="0.25">
      <c r="A5817" s="68" t="s">
        <v>103</v>
      </c>
      <c r="B5817" s="69">
        <v>491217424</v>
      </c>
      <c r="C5817" s="68">
        <v>5015353841892</v>
      </c>
      <c r="D5817" s="69" t="s">
        <v>4206</v>
      </c>
      <c r="E5817" s="65">
        <f>IFERROR(VLOOKUP(C5817,Pivot!A:B,2,0),0)</f>
        <v>0</v>
      </c>
      <c r="F5817" s="65">
        <f>IFERROR(VLOOKUP(C5817,Pivot!A:C,3,0),0)</f>
        <v>0</v>
      </c>
    </row>
    <row r="5818" spans="1:6" x14ac:dyDescent="0.25">
      <c r="A5818" s="68" t="s">
        <v>103</v>
      </c>
      <c r="B5818" s="69">
        <v>491217426</v>
      </c>
      <c r="C5818" s="68">
        <v>491217426</v>
      </c>
      <c r="D5818" s="69" t="s">
        <v>4207</v>
      </c>
      <c r="E5818" s="65">
        <f>IFERROR(VLOOKUP(C5818,Pivot!A:B,2,0),0)</f>
        <v>0</v>
      </c>
      <c r="F5818" s="65">
        <f>IFERROR(VLOOKUP(C5818,Pivot!A:C,3,0),0)</f>
        <v>0</v>
      </c>
    </row>
    <row r="5819" spans="1:6" x14ac:dyDescent="0.25">
      <c r="A5819" s="68" t="s">
        <v>103</v>
      </c>
      <c r="B5819" s="69">
        <v>491217426</v>
      </c>
      <c r="C5819" s="68">
        <v>5015353966854</v>
      </c>
      <c r="D5819" s="69" t="s">
        <v>4207</v>
      </c>
      <c r="E5819" s="65">
        <f>IFERROR(VLOOKUP(C5819,Pivot!A:B,2,0),0)</f>
        <v>0</v>
      </c>
      <c r="F5819" s="65">
        <f>IFERROR(VLOOKUP(C5819,Pivot!A:C,3,0),0)</f>
        <v>0</v>
      </c>
    </row>
    <row r="5820" spans="1:6" x14ac:dyDescent="0.25">
      <c r="A5820" s="68" t="s">
        <v>103</v>
      </c>
      <c r="B5820" s="69">
        <v>491217426</v>
      </c>
      <c r="C5820" s="68">
        <v>5036905023078</v>
      </c>
      <c r="D5820" s="69" t="s">
        <v>4207</v>
      </c>
      <c r="E5820" s="65">
        <f>IFERROR(VLOOKUP(C5820,Pivot!A:B,2,0),0)</f>
        <v>0</v>
      </c>
      <c r="F5820" s="65">
        <f>IFERROR(VLOOKUP(C5820,Pivot!A:C,3,0),0)</f>
        <v>0</v>
      </c>
    </row>
    <row r="5821" spans="1:6" x14ac:dyDescent="0.25">
      <c r="A5821" s="68" t="s">
        <v>103</v>
      </c>
      <c r="B5821" s="69">
        <v>491217427</v>
      </c>
      <c r="C5821" s="68">
        <v>5015353966946</v>
      </c>
      <c r="D5821" s="69" t="s">
        <v>4208</v>
      </c>
      <c r="E5821" s="65">
        <f>IFERROR(VLOOKUP(C5821,Pivot!A:B,2,0),0)</f>
        <v>0</v>
      </c>
      <c r="F5821" s="65">
        <f>IFERROR(VLOOKUP(C5821,Pivot!A:C,3,0),0)</f>
        <v>0</v>
      </c>
    </row>
    <row r="5822" spans="1:6" x14ac:dyDescent="0.25">
      <c r="A5822" s="68" t="s">
        <v>103</v>
      </c>
      <c r="B5822" s="69">
        <v>491217428</v>
      </c>
      <c r="C5822" s="68">
        <v>5015353966748</v>
      </c>
      <c r="D5822" s="69" t="s">
        <v>4209</v>
      </c>
      <c r="E5822" s="65">
        <f>IFERROR(VLOOKUP(C5822,Pivot!A:B,2,0),0)</f>
        <v>0</v>
      </c>
      <c r="F5822" s="65">
        <f>IFERROR(VLOOKUP(C5822,Pivot!A:C,3,0),0)</f>
        <v>0</v>
      </c>
    </row>
    <row r="5823" spans="1:6" x14ac:dyDescent="0.25">
      <c r="A5823" s="68" t="s">
        <v>103</v>
      </c>
      <c r="B5823" s="69">
        <v>491217429</v>
      </c>
      <c r="C5823" s="68">
        <v>5015353966731</v>
      </c>
      <c r="D5823" s="69" t="s">
        <v>4210</v>
      </c>
      <c r="E5823" s="65">
        <f>IFERROR(VLOOKUP(C5823,Pivot!A:B,2,0),0)</f>
        <v>0</v>
      </c>
      <c r="F5823" s="65">
        <f>IFERROR(VLOOKUP(C5823,Pivot!A:C,3,0),0)</f>
        <v>0</v>
      </c>
    </row>
    <row r="5824" spans="1:6" x14ac:dyDescent="0.25">
      <c r="A5824" s="68" t="s">
        <v>103</v>
      </c>
      <c r="B5824" s="69">
        <v>491217430</v>
      </c>
      <c r="C5824" s="68">
        <v>5015353966700</v>
      </c>
      <c r="D5824" s="69" t="s">
        <v>4211</v>
      </c>
      <c r="E5824" s="65">
        <f>IFERROR(VLOOKUP(C5824,Pivot!A:B,2,0),0)</f>
        <v>0</v>
      </c>
      <c r="F5824" s="65">
        <f>IFERROR(VLOOKUP(C5824,Pivot!A:C,3,0),0)</f>
        <v>0</v>
      </c>
    </row>
    <row r="5825" spans="1:6" x14ac:dyDescent="0.25">
      <c r="A5825" s="68" t="s">
        <v>103</v>
      </c>
      <c r="B5825" s="69">
        <v>491217431</v>
      </c>
      <c r="C5825" s="68">
        <v>5015353966694</v>
      </c>
      <c r="D5825" s="69" t="s">
        <v>4212</v>
      </c>
      <c r="E5825" s="65">
        <f>IFERROR(VLOOKUP(C5825,Pivot!A:B,2,0),0)</f>
        <v>0</v>
      </c>
      <c r="F5825" s="65">
        <f>IFERROR(VLOOKUP(C5825,Pivot!A:C,3,0),0)</f>
        <v>0</v>
      </c>
    </row>
    <row r="5826" spans="1:6" x14ac:dyDescent="0.25">
      <c r="A5826" s="68" t="s">
        <v>103</v>
      </c>
      <c r="B5826" s="69">
        <v>491217432</v>
      </c>
      <c r="C5826" s="68">
        <v>5015353966656</v>
      </c>
      <c r="D5826" s="69" t="s">
        <v>4213</v>
      </c>
      <c r="E5826" s="65">
        <f>IFERROR(VLOOKUP(C5826,Pivot!A:B,2,0),0)</f>
        <v>0</v>
      </c>
      <c r="F5826" s="65">
        <f>IFERROR(VLOOKUP(C5826,Pivot!A:C,3,0),0)</f>
        <v>0</v>
      </c>
    </row>
    <row r="5827" spans="1:6" x14ac:dyDescent="0.25">
      <c r="A5827" s="68" t="s">
        <v>103</v>
      </c>
      <c r="B5827" s="69">
        <v>491217433</v>
      </c>
      <c r="C5827" s="68">
        <v>5015353966663</v>
      </c>
      <c r="D5827" s="69" t="s">
        <v>4214</v>
      </c>
      <c r="E5827" s="65">
        <f>IFERROR(VLOOKUP(C5827,Pivot!A:B,2,0),0)</f>
        <v>0</v>
      </c>
      <c r="F5827" s="65">
        <f>IFERROR(VLOOKUP(C5827,Pivot!A:C,3,0),0)</f>
        <v>0</v>
      </c>
    </row>
    <row r="5828" spans="1:6" x14ac:dyDescent="0.25">
      <c r="A5828" s="68" t="s">
        <v>103</v>
      </c>
      <c r="B5828" s="69">
        <v>491217434</v>
      </c>
      <c r="C5828" s="68">
        <v>5015353966670</v>
      </c>
      <c r="D5828" s="69" t="s">
        <v>4215</v>
      </c>
      <c r="E5828" s="65">
        <f>IFERROR(VLOOKUP(C5828,Pivot!A:B,2,0),0)</f>
        <v>0</v>
      </c>
      <c r="F5828" s="65">
        <f>IFERROR(VLOOKUP(C5828,Pivot!A:C,3,0),0)</f>
        <v>0</v>
      </c>
    </row>
    <row r="5829" spans="1:6" x14ac:dyDescent="0.25">
      <c r="A5829" s="68" t="s">
        <v>103</v>
      </c>
      <c r="B5829" s="69">
        <v>491217435</v>
      </c>
      <c r="C5829" s="68">
        <v>5015353966687</v>
      </c>
      <c r="D5829" s="69" t="s">
        <v>4216</v>
      </c>
      <c r="E5829" s="65">
        <f>IFERROR(VLOOKUP(C5829,Pivot!A:B,2,0),0)</f>
        <v>0</v>
      </c>
      <c r="F5829" s="65">
        <f>IFERROR(VLOOKUP(C5829,Pivot!A:C,3,0),0)</f>
        <v>0</v>
      </c>
    </row>
    <row r="5830" spans="1:6" x14ac:dyDescent="0.25">
      <c r="A5830" s="68" t="s">
        <v>103</v>
      </c>
      <c r="B5830" s="69">
        <v>491217436</v>
      </c>
      <c r="C5830" s="68">
        <v>5015353966717</v>
      </c>
      <c r="D5830" s="69" t="s">
        <v>4217</v>
      </c>
      <c r="E5830" s="65">
        <f>IFERROR(VLOOKUP(C5830,Pivot!A:B,2,0),0)</f>
        <v>0</v>
      </c>
      <c r="F5830" s="65">
        <f>IFERROR(VLOOKUP(C5830,Pivot!A:C,3,0),0)</f>
        <v>0</v>
      </c>
    </row>
    <row r="5831" spans="1:6" x14ac:dyDescent="0.25">
      <c r="A5831" s="68" t="s">
        <v>103</v>
      </c>
      <c r="B5831" s="69">
        <v>491217437</v>
      </c>
      <c r="C5831" s="68">
        <v>5015353966724</v>
      </c>
      <c r="D5831" s="69" t="s">
        <v>4218</v>
      </c>
      <c r="E5831" s="65">
        <f>IFERROR(VLOOKUP(C5831,Pivot!A:B,2,0),0)</f>
        <v>0</v>
      </c>
      <c r="F5831" s="65">
        <f>IFERROR(VLOOKUP(C5831,Pivot!A:C,3,0),0)</f>
        <v>0</v>
      </c>
    </row>
    <row r="5832" spans="1:6" x14ac:dyDescent="0.25">
      <c r="A5832" s="68" t="s">
        <v>103</v>
      </c>
      <c r="B5832" s="69">
        <v>491217438</v>
      </c>
      <c r="C5832" s="68">
        <v>5015353966564</v>
      </c>
      <c r="D5832" s="69" t="s">
        <v>4219</v>
      </c>
      <c r="E5832" s="65">
        <f>IFERROR(VLOOKUP(C5832,Pivot!A:B,2,0),0)</f>
        <v>0</v>
      </c>
      <c r="F5832" s="65">
        <f>IFERROR(VLOOKUP(C5832,Pivot!A:C,3,0),0)</f>
        <v>0</v>
      </c>
    </row>
    <row r="5833" spans="1:6" x14ac:dyDescent="0.25">
      <c r="A5833" s="68" t="s">
        <v>103</v>
      </c>
      <c r="B5833" s="69">
        <v>491217439</v>
      </c>
      <c r="C5833" s="68">
        <v>5015353966540</v>
      </c>
      <c r="D5833" s="69" t="s">
        <v>4220</v>
      </c>
      <c r="E5833" s="65">
        <f>IFERROR(VLOOKUP(C5833,Pivot!A:B,2,0),0)</f>
        <v>0</v>
      </c>
      <c r="F5833" s="65">
        <f>IFERROR(VLOOKUP(C5833,Pivot!A:C,3,0),0)</f>
        <v>0</v>
      </c>
    </row>
    <row r="5834" spans="1:6" x14ac:dyDescent="0.25">
      <c r="A5834" s="68" t="s">
        <v>103</v>
      </c>
      <c r="B5834" s="69">
        <v>491217440</v>
      </c>
      <c r="C5834" s="68">
        <v>5015353966649</v>
      </c>
      <c r="D5834" s="69" t="s">
        <v>4221</v>
      </c>
      <c r="E5834" s="65">
        <f>IFERROR(VLOOKUP(C5834,Pivot!A:B,2,0),0)</f>
        <v>0</v>
      </c>
      <c r="F5834" s="65">
        <f>IFERROR(VLOOKUP(C5834,Pivot!A:C,3,0),0)</f>
        <v>0</v>
      </c>
    </row>
    <row r="5835" spans="1:6" x14ac:dyDescent="0.25">
      <c r="A5835" s="68" t="s">
        <v>103</v>
      </c>
      <c r="B5835" s="69">
        <v>491217441</v>
      </c>
      <c r="C5835" s="68">
        <v>5015353966625</v>
      </c>
      <c r="D5835" s="69" t="s">
        <v>4222</v>
      </c>
      <c r="E5835" s="65">
        <f>IFERROR(VLOOKUP(C5835,Pivot!A:B,2,0),0)</f>
        <v>0</v>
      </c>
      <c r="F5835" s="65">
        <f>IFERROR(VLOOKUP(C5835,Pivot!A:C,3,0),0)</f>
        <v>0</v>
      </c>
    </row>
    <row r="5836" spans="1:6" x14ac:dyDescent="0.25">
      <c r="A5836" s="68" t="s">
        <v>103</v>
      </c>
      <c r="B5836" s="69">
        <v>491217442</v>
      </c>
      <c r="C5836" s="68">
        <v>5015353966526</v>
      </c>
      <c r="D5836" s="69" t="s">
        <v>4223</v>
      </c>
      <c r="E5836" s="65">
        <f>IFERROR(VLOOKUP(C5836,Pivot!A:B,2,0),0)</f>
        <v>0</v>
      </c>
      <c r="F5836" s="65">
        <f>IFERROR(VLOOKUP(C5836,Pivot!A:C,3,0),0)</f>
        <v>0</v>
      </c>
    </row>
    <row r="5837" spans="1:6" x14ac:dyDescent="0.25">
      <c r="A5837" s="68" t="s">
        <v>103</v>
      </c>
      <c r="B5837" s="69">
        <v>491217443</v>
      </c>
      <c r="C5837" s="68">
        <v>5015353966632</v>
      </c>
      <c r="D5837" s="69" t="s">
        <v>4224</v>
      </c>
      <c r="E5837" s="65">
        <f>IFERROR(VLOOKUP(C5837,Pivot!A:B,2,0),0)</f>
        <v>0</v>
      </c>
      <c r="F5837" s="65">
        <f>IFERROR(VLOOKUP(C5837,Pivot!A:C,3,0),0)</f>
        <v>0</v>
      </c>
    </row>
    <row r="5838" spans="1:6" x14ac:dyDescent="0.25">
      <c r="A5838" s="68" t="s">
        <v>103</v>
      </c>
      <c r="B5838" s="69">
        <v>491217444</v>
      </c>
      <c r="C5838" s="68">
        <v>5015353966595</v>
      </c>
      <c r="D5838" s="69" t="s">
        <v>4225</v>
      </c>
      <c r="E5838" s="65">
        <f>IFERROR(VLOOKUP(C5838,Pivot!A:B,2,0),0)</f>
        <v>0</v>
      </c>
      <c r="F5838" s="65">
        <f>IFERROR(VLOOKUP(C5838,Pivot!A:C,3,0),0)</f>
        <v>0</v>
      </c>
    </row>
    <row r="5839" spans="1:6" x14ac:dyDescent="0.25">
      <c r="A5839" s="68" t="s">
        <v>103</v>
      </c>
      <c r="B5839" s="69">
        <v>491217445</v>
      </c>
      <c r="C5839" s="68">
        <v>5015353966618</v>
      </c>
      <c r="D5839" s="69" t="s">
        <v>4226</v>
      </c>
      <c r="E5839" s="65">
        <f>IFERROR(VLOOKUP(C5839,Pivot!A:B,2,0),0)</f>
        <v>0</v>
      </c>
      <c r="F5839" s="65">
        <f>IFERROR(VLOOKUP(C5839,Pivot!A:C,3,0),0)</f>
        <v>0</v>
      </c>
    </row>
    <row r="5840" spans="1:6" x14ac:dyDescent="0.25">
      <c r="A5840" s="68" t="s">
        <v>103</v>
      </c>
      <c r="B5840" s="69">
        <v>491217446</v>
      </c>
      <c r="C5840" s="68">
        <v>5015353966533</v>
      </c>
      <c r="D5840" s="69" t="s">
        <v>4227</v>
      </c>
      <c r="E5840" s="65">
        <f>IFERROR(VLOOKUP(C5840,Pivot!A:B,2,0),0)</f>
        <v>0</v>
      </c>
      <c r="F5840" s="65">
        <f>IFERROR(VLOOKUP(C5840,Pivot!A:C,3,0),0)</f>
        <v>0</v>
      </c>
    </row>
    <row r="5841" spans="1:6" x14ac:dyDescent="0.25">
      <c r="A5841" s="68" t="s">
        <v>103</v>
      </c>
      <c r="B5841" s="69">
        <v>491217447</v>
      </c>
      <c r="C5841" s="68">
        <v>5015353966588</v>
      </c>
      <c r="D5841" s="69" t="s">
        <v>4228</v>
      </c>
      <c r="E5841" s="65">
        <f>IFERROR(VLOOKUP(C5841,Pivot!A:B,2,0),0)</f>
        <v>0</v>
      </c>
      <c r="F5841" s="65">
        <f>IFERROR(VLOOKUP(C5841,Pivot!A:C,3,0),0)</f>
        <v>0</v>
      </c>
    </row>
    <row r="5842" spans="1:6" x14ac:dyDescent="0.25">
      <c r="A5842" s="68" t="s">
        <v>103</v>
      </c>
      <c r="B5842" s="69">
        <v>491217448</v>
      </c>
      <c r="C5842" s="68">
        <v>5015353966557</v>
      </c>
      <c r="D5842" s="69" t="s">
        <v>4229</v>
      </c>
      <c r="E5842" s="65">
        <f>IFERROR(VLOOKUP(C5842,Pivot!A:B,2,0),0)</f>
        <v>0</v>
      </c>
      <c r="F5842" s="65">
        <f>IFERROR(VLOOKUP(C5842,Pivot!A:C,3,0),0)</f>
        <v>0</v>
      </c>
    </row>
    <row r="5843" spans="1:6" x14ac:dyDescent="0.25">
      <c r="A5843" s="68" t="s">
        <v>103</v>
      </c>
      <c r="B5843" s="69">
        <v>491217449</v>
      </c>
      <c r="C5843" s="68">
        <v>5015353966571</v>
      </c>
      <c r="D5843" s="69" t="s">
        <v>4230</v>
      </c>
      <c r="E5843" s="65">
        <f>IFERROR(VLOOKUP(C5843,Pivot!A:B,2,0),0)</f>
        <v>0</v>
      </c>
      <c r="F5843" s="65">
        <f>IFERROR(VLOOKUP(C5843,Pivot!A:C,3,0),0)</f>
        <v>0</v>
      </c>
    </row>
    <row r="5844" spans="1:6" x14ac:dyDescent="0.25">
      <c r="A5844" s="68" t="s">
        <v>103</v>
      </c>
      <c r="B5844" s="69">
        <v>491217450</v>
      </c>
      <c r="C5844" s="68">
        <v>5015353138343</v>
      </c>
      <c r="D5844" s="69" t="s">
        <v>4231</v>
      </c>
      <c r="E5844" s="65">
        <f>IFERROR(VLOOKUP(C5844,Pivot!A:B,2,0),0)</f>
        <v>0</v>
      </c>
      <c r="F5844" s="65">
        <f>IFERROR(VLOOKUP(C5844,Pivot!A:C,3,0),0)</f>
        <v>0</v>
      </c>
    </row>
    <row r="5845" spans="1:6" x14ac:dyDescent="0.25">
      <c r="A5845" s="68" t="s">
        <v>103</v>
      </c>
      <c r="B5845" s="69">
        <v>491217450</v>
      </c>
      <c r="C5845" s="68">
        <v>5015353966939</v>
      </c>
      <c r="D5845" s="69" t="s">
        <v>4231</v>
      </c>
      <c r="E5845" s="65">
        <f>IFERROR(VLOOKUP(C5845,Pivot!A:B,2,0),0)</f>
        <v>0</v>
      </c>
      <c r="F5845" s="65">
        <f>IFERROR(VLOOKUP(C5845,Pivot!A:C,3,0),0)</f>
        <v>0</v>
      </c>
    </row>
    <row r="5846" spans="1:6" x14ac:dyDescent="0.25">
      <c r="A5846" s="68" t="s">
        <v>103</v>
      </c>
      <c r="B5846" s="69">
        <v>491217450</v>
      </c>
      <c r="C5846" s="68">
        <v>5420019727302</v>
      </c>
      <c r="D5846" s="69" t="s">
        <v>4231</v>
      </c>
      <c r="E5846" s="65">
        <f>IFERROR(VLOOKUP(C5846,Pivot!A:B,2,0),0)</f>
        <v>0</v>
      </c>
      <c r="F5846" s="65">
        <f>IFERROR(VLOOKUP(C5846,Pivot!A:C,3,0),0)</f>
        <v>0</v>
      </c>
    </row>
    <row r="5847" spans="1:6" x14ac:dyDescent="0.25">
      <c r="A5847" s="68" t="s">
        <v>103</v>
      </c>
      <c r="B5847" s="69">
        <v>491217452</v>
      </c>
      <c r="C5847" s="68">
        <v>5015353966885</v>
      </c>
      <c r="D5847" s="69" t="s">
        <v>4232</v>
      </c>
      <c r="E5847" s="65">
        <f>IFERROR(VLOOKUP(C5847,Pivot!A:B,2,0),0)</f>
        <v>0</v>
      </c>
      <c r="F5847" s="65">
        <f>IFERROR(VLOOKUP(C5847,Pivot!A:C,3,0),0)</f>
        <v>0</v>
      </c>
    </row>
    <row r="5848" spans="1:6" x14ac:dyDescent="0.25">
      <c r="A5848" s="68" t="s">
        <v>103</v>
      </c>
      <c r="B5848" s="69">
        <v>491217453</v>
      </c>
      <c r="C5848" s="68">
        <v>5015353966953</v>
      </c>
      <c r="D5848" s="69" t="s">
        <v>4233</v>
      </c>
      <c r="E5848" s="65">
        <f>IFERROR(VLOOKUP(C5848,Pivot!A:B,2,0),0)</f>
        <v>0</v>
      </c>
      <c r="F5848" s="65">
        <f>IFERROR(VLOOKUP(C5848,Pivot!A:C,3,0),0)</f>
        <v>0</v>
      </c>
    </row>
    <row r="5849" spans="1:6" x14ac:dyDescent="0.25">
      <c r="A5849" s="68" t="s">
        <v>103</v>
      </c>
      <c r="B5849" s="69">
        <v>491217456</v>
      </c>
      <c r="C5849" s="68">
        <v>5015353291925</v>
      </c>
      <c r="D5849" s="69" t="s">
        <v>4234</v>
      </c>
      <c r="E5849" s="65">
        <f>IFERROR(VLOOKUP(C5849,Pivot!A:B,2,0),0)</f>
        <v>0</v>
      </c>
      <c r="F5849" s="65">
        <f>IFERROR(VLOOKUP(C5849,Pivot!A:C,3,0),0)</f>
        <v>0</v>
      </c>
    </row>
    <row r="5850" spans="1:6" x14ac:dyDescent="0.25">
      <c r="A5850" s="68" t="s">
        <v>103</v>
      </c>
      <c r="B5850" s="69">
        <v>491217457</v>
      </c>
      <c r="C5850" s="68">
        <v>5015353967684</v>
      </c>
      <c r="D5850" s="69" t="s">
        <v>4235</v>
      </c>
      <c r="E5850" s="65">
        <f>IFERROR(VLOOKUP(C5850,Pivot!A:B,2,0),0)</f>
        <v>0</v>
      </c>
      <c r="F5850" s="65">
        <f>IFERROR(VLOOKUP(C5850,Pivot!A:C,3,0),0)</f>
        <v>0</v>
      </c>
    </row>
    <row r="5851" spans="1:6" x14ac:dyDescent="0.25">
      <c r="A5851" s="68" t="s">
        <v>103</v>
      </c>
      <c r="B5851" s="69">
        <v>491217458</v>
      </c>
      <c r="C5851" s="68">
        <v>5015353967714</v>
      </c>
      <c r="D5851" s="69" t="s">
        <v>4236</v>
      </c>
      <c r="E5851" s="65">
        <f>IFERROR(VLOOKUP(C5851,Pivot!A:B,2,0),0)</f>
        <v>0</v>
      </c>
      <c r="F5851" s="65">
        <f>IFERROR(VLOOKUP(C5851,Pivot!A:C,3,0),0)</f>
        <v>0</v>
      </c>
    </row>
    <row r="5852" spans="1:6" x14ac:dyDescent="0.25">
      <c r="A5852" s="68" t="s">
        <v>103</v>
      </c>
      <c r="B5852" s="69">
        <v>491217459</v>
      </c>
      <c r="C5852" s="68">
        <v>5015353967738</v>
      </c>
      <c r="D5852" s="69" t="s">
        <v>4237</v>
      </c>
      <c r="E5852" s="65">
        <f>IFERROR(VLOOKUP(C5852,Pivot!A:B,2,0),0)</f>
        <v>0</v>
      </c>
      <c r="F5852" s="65">
        <f>IFERROR(VLOOKUP(C5852,Pivot!A:C,3,0),0)</f>
        <v>0</v>
      </c>
    </row>
    <row r="5853" spans="1:6" x14ac:dyDescent="0.25">
      <c r="A5853" s="68" t="s">
        <v>103</v>
      </c>
      <c r="B5853" s="69">
        <v>491217463</v>
      </c>
      <c r="C5853" s="68">
        <v>5015353906843</v>
      </c>
      <c r="D5853" s="69" t="s">
        <v>4238</v>
      </c>
      <c r="E5853" s="65">
        <f>IFERROR(VLOOKUP(C5853,Pivot!A:B,2,0),0)</f>
        <v>0</v>
      </c>
      <c r="F5853" s="65">
        <f>IFERROR(VLOOKUP(C5853,Pivot!A:C,3,0),0)</f>
        <v>0</v>
      </c>
    </row>
    <row r="5854" spans="1:6" x14ac:dyDescent="0.25">
      <c r="A5854" s="68" t="s">
        <v>103</v>
      </c>
      <c r="B5854" s="69">
        <v>491217464</v>
      </c>
      <c r="C5854" s="68">
        <v>5015353906850</v>
      </c>
      <c r="D5854" s="69" t="s">
        <v>4239</v>
      </c>
      <c r="E5854" s="65">
        <f>IFERROR(VLOOKUP(C5854,Pivot!A:B,2,0),0)</f>
        <v>0</v>
      </c>
      <c r="F5854" s="65">
        <f>IFERROR(VLOOKUP(C5854,Pivot!A:C,3,0),0)</f>
        <v>0</v>
      </c>
    </row>
    <row r="5855" spans="1:6" x14ac:dyDescent="0.25">
      <c r="A5855" s="68" t="s">
        <v>103</v>
      </c>
      <c r="B5855" s="69">
        <v>491217465</v>
      </c>
      <c r="C5855" s="68">
        <v>5015353906867</v>
      </c>
      <c r="D5855" s="69" t="s">
        <v>4240</v>
      </c>
      <c r="E5855" s="65">
        <f>IFERROR(VLOOKUP(C5855,Pivot!A:B,2,0),0)</f>
        <v>0</v>
      </c>
      <c r="F5855" s="65">
        <f>IFERROR(VLOOKUP(C5855,Pivot!A:C,3,0),0)</f>
        <v>0</v>
      </c>
    </row>
    <row r="5856" spans="1:6" x14ac:dyDescent="0.25">
      <c r="A5856" s="68" t="s">
        <v>103</v>
      </c>
      <c r="B5856" s="69">
        <v>491217466</v>
      </c>
      <c r="C5856" s="68">
        <v>5015353852249</v>
      </c>
      <c r="D5856" s="69" t="s">
        <v>4241</v>
      </c>
      <c r="E5856" s="65">
        <f>IFERROR(VLOOKUP(C5856,Pivot!A:B,2,0),0)</f>
        <v>0</v>
      </c>
      <c r="F5856" s="65">
        <f>IFERROR(VLOOKUP(C5856,Pivot!A:C,3,0),0)</f>
        <v>0</v>
      </c>
    </row>
    <row r="5857" spans="1:6" x14ac:dyDescent="0.25">
      <c r="A5857" s="68" t="s">
        <v>103</v>
      </c>
      <c r="B5857" s="69">
        <v>491217467</v>
      </c>
      <c r="C5857" s="68">
        <v>5015353972114</v>
      </c>
      <c r="D5857" s="69" t="s">
        <v>4242</v>
      </c>
      <c r="E5857" s="65">
        <f>IFERROR(VLOOKUP(C5857,Pivot!A:B,2,0),0)</f>
        <v>0</v>
      </c>
      <c r="F5857" s="65">
        <f>IFERROR(VLOOKUP(C5857,Pivot!A:C,3,0),0)</f>
        <v>0</v>
      </c>
    </row>
    <row r="5858" spans="1:6" x14ac:dyDescent="0.25">
      <c r="A5858" s="68" t="s">
        <v>103</v>
      </c>
      <c r="B5858" s="69">
        <v>491217487</v>
      </c>
      <c r="C5858" s="68">
        <v>501535357848</v>
      </c>
      <c r="D5858" s="69" t="s">
        <v>4243</v>
      </c>
      <c r="E5858" s="65">
        <f>IFERROR(VLOOKUP(C5858,Pivot!A:B,2,0),0)</f>
        <v>0</v>
      </c>
      <c r="F5858" s="65">
        <f>IFERROR(VLOOKUP(C5858,Pivot!A:C,3,0),0)</f>
        <v>0</v>
      </c>
    </row>
    <row r="5859" spans="1:6" x14ac:dyDescent="0.25">
      <c r="A5859" s="68" t="s">
        <v>103</v>
      </c>
      <c r="B5859" s="69">
        <v>491217487</v>
      </c>
      <c r="C5859" s="68">
        <v>5060376770056</v>
      </c>
      <c r="D5859" s="69" t="s">
        <v>4243</v>
      </c>
      <c r="E5859" s="65">
        <f>IFERROR(VLOOKUP(C5859,Pivot!A:B,2,0),0)</f>
        <v>0</v>
      </c>
      <c r="F5859" s="65">
        <f>IFERROR(VLOOKUP(C5859,Pivot!A:C,3,0),0)</f>
        <v>0</v>
      </c>
    </row>
    <row r="5860" spans="1:6" x14ac:dyDescent="0.25">
      <c r="A5860" s="68" t="s">
        <v>103</v>
      </c>
      <c r="B5860" s="69">
        <v>491217489</v>
      </c>
      <c r="C5860" s="68">
        <v>8714274682009</v>
      </c>
      <c r="D5860" s="69" t="s">
        <v>4244</v>
      </c>
      <c r="E5860" s="65">
        <f>IFERROR(VLOOKUP(C5860,Pivot!A:B,2,0),0)</f>
        <v>0</v>
      </c>
      <c r="F5860" s="65">
        <f>IFERROR(VLOOKUP(C5860,Pivot!A:C,3,0),0)</f>
        <v>0</v>
      </c>
    </row>
    <row r="5861" spans="1:6" x14ac:dyDescent="0.25">
      <c r="A5861" s="68" t="s">
        <v>103</v>
      </c>
      <c r="B5861" s="69">
        <v>491217490</v>
      </c>
      <c r="C5861" s="68">
        <v>491217490</v>
      </c>
      <c r="D5861" s="69" t="s">
        <v>442</v>
      </c>
      <c r="E5861" s="65">
        <f>IFERROR(VLOOKUP(C5861,Pivot!A:B,2,0),0)</f>
        <v>0</v>
      </c>
      <c r="F5861" s="65">
        <f>IFERROR(VLOOKUP(C5861,Pivot!A:C,3,0),0)</f>
        <v>0</v>
      </c>
    </row>
    <row r="5862" spans="1:6" x14ac:dyDescent="0.25">
      <c r="A5862" s="68" t="s">
        <v>103</v>
      </c>
      <c r="B5862" s="69">
        <v>491217490</v>
      </c>
      <c r="C5862" s="68">
        <v>5037970006140</v>
      </c>
      <c r="D5862" s="69" t="s">
        <v>442</v>
      </c>
      <c r="E5862" s="65">
        <f>IFERROR(VLOOKUP(C5862,Pivot!A:B,2,0),0)</f>
        <v>0</v>
      </c>
      <c r="F5862" s="65">
        <f>IFERROR(VLOOKUP(C5862,Pivot!A:C,3,0),0)</f>
        <v>0</v>
      </c>
    </row>
    <row r="5863" spans="1:6" x14ac:dyDescent="0.25">
      <c r="A5863" s="68" t="s">
        <v>103</v>
      </c>
      <c r="B5863" s="69">
        <v>491217490</v>
      </c>
      <c r="C5863" s="68">
        <v>5037970014336</v>
      </c>
      <c r="D5863" s="69" t="s">
        <v>442</v>
      </c>
      <c r="E5863" s="65">
        <f>IFERROR(VLOOKUP(C5863,Pivot!A:B,2,0),0)</f>
        <v>0</v>
      </c>
      <c r="F5863" s="65">
        <f>IFERROR(VLOOKUP(C5863,Pivot!A:C,3,0),0)</f>
        <v>0</v>
      </c>
    </row>
    <row r="5864" spans="1:6" x14ac:dyDescent="0.25">
      <c r="A5864" s="68" t="s">
        <v>103</v>
      </c>
      <c r="B5864" s="69">
        <v>491217493</v>
      </c>
      <c r="C5864" s="68">
        <v>4894166905011</v>
      </c>
      <c r="D5864" s="69" t="s">
        <v>4245</v>
      </c>
      <c r="E5864" s="65">
        <f>IFERROR(VLOOKUP(C5864,Pivot!A:B,2,0),0)</f>
        <v>0</v>
      </c>
      <c r="F5864" s="65">
        <f>IFERROR(VLOOKUP(C5864,Pivot!A:C,3,0),0)</f>
        <v>0</v>
      </c>
    </row>
    <row r="5865" spans="1:6" x14ac:dyDescent="0.25">
      <c r="A5865" s="68" t="s">
        <v>103</v>
      </c>
      <c r="B5865" s="69">
        <v>491217493</v>
      </c>
      <c r="C5865" s="68">
        <v>5060312990371</v>
      </c>
      <c r="D5865" s="69" t="s">
        <v>4245</v>
      </c>
      <c r="E5865" s="65">
        <f>IFERROR(VLOOKUP(C5865,Pivot!A:B,2,0),0)</f>
        <v>0</v>
      </c>
      <c r="F5865" s="65">
        <f>IFERROR(VLOOKUP(C5865,Pivot!A:C,3,0),0)</f>
        <v>0</v>
      </c>
    </row>
    <row r="5866" spans="1:6" x14ac:dyDescent="0.25">
      <c r="A5866" s="68" t="s">
        <v>103</v>
      </c>
      <c r="B5866" s="69">
        <v>491217497</v>
      </c>
      <c r="C5866" s="68">
        <v>501535357855</v>
      </c>
      <c r="D5866" s="69" t="s">
        <v>4246</v>
      </c>
      <c r="E5866" s="65">
        <f>IFERROR(VLOOKUP(C5866,Pivot!A:B,2,0),0)</f>
        <v>0</v>
      </c>
      <c r="F5866" s="65">
        <f>IFERROR(VLOOKUP(C5866,Pivot!A:C,3,0),0)</f>
        <v>0</v>
      </c>
    </row>
    <row r="5867" spans="1:6" x14ac:dyDescent="0.25">
      <c r="A5867" s="68" t="s">
        <v>103</v>
      </c>
      <c r="B5867" s="69">
        <v>491217497</v>
      </c>
      <c r="C5867" s="68">
        <v>5060376770049</v>
      </c>
      <c r="D5867" s="69" t="s">
        <v>4246</v>
      </c>
      <c r="E5867" s="65">
        <f>IFERROR(VLOOKUP(C5867,Pivot!A:B,2,0),0)</f>
        <v>0</v>
      </c>
      <c r="F5867" s="65">
        <f>IFERROR(VLOOKUP(C5867,Pivot!A:C,3,0),0)</f>
        <v>0</v>
      </c>
    </row>
    <row r="5868" spans="1:6" x14ac:dyDescent="0.25">
      <c r="A5868" s="68" t="s">
        <v>103</v>
      </c>
      <c r="B5868" s="69">
        <v>491217498</v>
      </c>
      <c r="C5868" s="68">
        <v>491217498</v>
      </c>
      <c r="D5868" s="69" t="s">
        <v>4247</v>
      </c>
      <c r="E5868" s="65">
        <f>IFERROR(VLOOKUP(C5868,Pivot!A:B,2,0),0)</f>
        <v>0</v>
      </c>
      <c r="F5868" s="65">
        <f>IFERROR(VLOOKUP(C5868,Pivot!A:C,3,0),0)</f>
        <v>0</v>
      </c>
    </row>
    <row r="5869" spans="1:6" x14ac:dyDescent="0.25">
      <c r="A5869" s="68" t="s">
        <v>103</v>
      </c>
      <c r="B5869" s="69">
        <v>491217498</v>
      </c>
      <c r="C5869" s="68">
        <v>5038728107591</v>
      </c>
      <c r="D5869" s="69" t="s">
        <v>4247</v>
      </c>
      <c r="E5869" s="65">
        <f>IFERROR(VLOOKUP(C5869,Pivot!A:B,2,0),0)</f>
        <v>0</v>
      </c>
      <c r="F5869" s="65">
        <f>IFERROR(VLOOKUP(C5869,Pivot!A:C,3,0),0)</f>
        <v>0</v>
      </c>
    </row>
    <row r="5870" spans="1:6" x14ac:dyDescent="0.25">
      <c r="A5870" s="68" t="s">
        <v>103</v>
      </c>
      <c r="B5870" s="69">
        <v>491217500</v>
      </c>
      <c r="C5870" s="68">
        <v>8714274680029</v>
      </c>
      <c r="D5870" s="69" t="s">
        <v>4248</v>
      </c>
      <c r="E5870" s="65">
        <f>IFERROR(VLOOKUP(C5870,Pivot!A:B,2,0),0)</f>
        <v>0</v>
      </c>
      <c r="F5870" s="65">
        <f>IFERROR(VLOOKUP(C5870,Pivot!A:C,3,0),0)</f>
        <v>0</v>
      </c>
    </row>
    <row r="5871" spans="1:6" x14ac:dyDescent="0.25">
      <c r="A5871" s="68" t="s">
        <v>103</v>
      </c>
      <c r="B5871" s="69">
        <v>491217501</v>
      </c>
      <c r="C5871" s="68">
        <v>5060312990920</v>
      </c>
      <c r="D5871" s="69" t="s">
        <v>4249</v>
      </c>
      <c r="E5871" s="65">
        <f>IFERROR(VLOOKUP(C5871,Pivot!A:B,2,0),0)</f>
        <v>0</v>
      </c>
      <c r="F5871" s="65">
        <f>IFERROR(VLOOKUP(C5871,Pivot!A:C,3,0),0)</f>
        <v>0</v>
      </c>
    </row>
    <row r="5872" spans="1:6" x14ac:dyDescent="0.25">
      <c r="A5872" s="68" t="s">
        <v>103</v>
      </c>
      <c r="B5872" s="69">
        <v>491217501</v>
      </c>
      <c r="C5872" s="68">
        <v>5060312991033</v>
      </c>
      <c r="D5872" s="69" t="s">
        <v>4249</v>
      </c>
      <c r="E5872" s="65">
        <f>IFERROR(VLOOKUP(C5872,Pivot!A:B,2,0),0)</f>
        <v>0</v>
      </c>
      <c r="F5872" s="65">
        <f>IFERROR(VLOOKUP(C5872,Pivot!A:C,3,0),0)</f>
        <v>0</v>
      </c>
    </row>
    <row r="5873" spans="1:6" x14ac:dyDescent="0.25">
      <c r="A5873" s="68" t="s">
        <v>103</v>
      </c>
      <c r="B5873" s="69">
        <v>491217503</v>
      </c>
      <c r="C5873" s="68">
        <v>5038728096536</v>
      </c>
      <c r="D5873" s="69" t="s">
        <v>4250</v>
      </c>
      <c r="E5873" s="65">
        <f>IFERROR(VLOOKUP(C5873,Pivot!A:B,2,0),0)</f>
        <v>0</v>
      </c>
      <c r="F5873" s="65">
        <f>IFERROR(VLOOKUP(C5873,Pivot!A:C,3,0),0)</f>
        <v>0</v>
      </c>
    </row>
    <row r="5874" spans="1:6" x14ac:dyDescent="0.25">
      <c r="A5874" s="68" t="s">
        <v>103</v>
      </c>
      <c r="B5874" s="69">
        <v>491217504</v>
      </c>
      <c r="C5874" s="68">
        <v>8463760455213</v>
      </c>
      <c r="D5874" s="69" t="s">
        <v>4251</v>
      </c>
      <c r="E5874" s="65">
        <f>IFERROR(VLOOKUP(C5874,Pivot!A:B,2,0),0)</f>
        <v>0</v>
      </c>
      <c r="F5874" s="65">
        <f>IFERROR(VLOOKUP(C5874,Pivot!A:C,3,0),0)</f>
        <v>0</v>
      </c>
    </row>
    <row r="5875" spans="1:6" x14ac:dyDescent="0.25">
      <c r="A5875" s="68" t="s">
        <v>103</v>
      </c>
      <c r="B5875" s="69">
        <v>491217511</v>
      </c>
      <c r="C5875" s="68">
        <v>5038728077696</v>
      </c>
      <c r="D5875" s="69" t="s">
        <v>4252</v>
      </c>
      <c r="E5875" s="65">
        <f>IFERROR(VLOOKUP(C5875,Pivot!A:B,2,0),0)</f>
        <v>0</v>
      </c>
      <c r="F5875" s="65">
        <f>IFERROR(VLOOKUP(C5875,Pivot!A:C,3,0),0)</f>
        <v>0</v>
      </c>
    </row>
    <row r="5876" spans="1:6" x14ac:dyDescent="0.25">
      <c r="A5876" s="68" t="s">
        <v>103</v>
      </c>
      <c r="B5876" s="69">
        <v>491217513</v>
      </c>
      <c r="C5876" s="68">
        <v>8463760486033</v>
      </c>
      <c r="D5876" s="69" t="s">
        <v>4253</v>
      </c>
      <c r="E5876" s="65">
        <f>IFERROR(VLOOKUP(C5876,Pivot!A:B,2,0),0)</f>
        <v>0</v>
      </c>
      <c r="F5876" s="65">
        <f>IFERROR(VLOOKUP(C5876,Pivot!A:C,3,0),0)</f>
        <v>0</v>
      </c>
    </row>
    <row r="5877" spans="1:6" x14ac:dyDescent="0.25">
      <c r="A5877" s="68" t="s">
        <v>103</v>
      </c>
      <c r="B5877" s="69">
        <v>491217515</v>
      </c>
      <c r="C5877" s="68">
        <v>491217515</v>
      </c>
      <c r="D5877" s="69" t="s">
        <v>4254</v>
      </c>
      <c r="E5877" s="65">
        <f>IFERROR(VLOOKUP(C5877,Pivot!A:B,2,0),0)</f>
        <v>0</v>
      </c>
      <c r="F5877" s="65">
        <f>IFERROR(VLOOKUP(C5877,Pivot!A:C,3,0),0)</f>
        <v>0</v>
      </c>
    </row>
    <row r="5878" spans="1:6" x14ac:dyDescent="0.25">
      <c r="A5878" s="68" t="s">
        <v>103</v>
      </c>
      <c r="B5878" s="69">
        <v>491217515</v>
      </c>
      <c r="C5878" s="68">
        <v>8463760486118</v>
      </c>
      <c r="D5878" s="69" t="s">
        <v>4254</v>
      </c>
      <c r="E5878" s="65">
        <f>IFERROR(VLOOKUP(C5878,Pivot!A:B,2,0),0)</f>
        <v>0</v>
      </c>
      <c r="F5878" s="65">
        <f>IFERROR(VLOOKUP(C5878,Pivot!A:C,3,0),0)</f>
        <v>0</v>
      </c>
    </row>
    <row r="5879" spans="1:6" x14ac:dyDescent="0.25">
      <c r="A5879" s="68" t="s">
        <v>103</v>
      </c>
      <c r="B5879" s="69">
        <v>491217515</v>
      </c>
      <c r="C5879" s="68">
        <v>8463760486125</v>
      </c>
      <c r="D5879" s="69" t="s">
        <v>4254</v>
      </c>
      <c r="E5879" s="65">
        <f>IFERROR(VLOOKUP(C5879,Pivot!A:B,2,0),0)</f>
        <v>0</v>
      </c>
      <c r="F5879" s="65">
        <f>IFERROR(VLOOKUP(C5879,Pivot!A:C,3,0),0)</f>
        <v>0</v>
      </c>
    </row>
    <row r="5880" spans="1:6" x14ac:dyDescent="0.25">
      <c r="A5880" s="68" t="s">
        <v>103</v>
      </c>
      <c r="B5880" s="69">
        <v>491217515</v>
      </c>
      <c r="C5880" s="68">
        <v>8463760486149</v>
      </c>
      <c r="D5880" s="69" t="s">
        <v>4254</v>
      </c>
      <c r="E5880" s="65">
        <f>IFERROR(VLOOKUP(C5880,Pivot!A:B,2,0),0)</f>
        <v>0</v>
      </c>
      <c r="F5880" s="65">
        <f>IFERROR(VLOOKUP(C5880,Pivot!A:C,3,0),0)</f>
        <v>0</v>
      </c>
    </row>
    <row r="5881" spans="1:6" x14ac:dyDescent="0.25">
      <c r="A5881" s="68" t="s">
        <v>103</v>
      </c>
      <c r="B5881" s="69">
        <v>491217518</v>
      </c>
      <c r="C5881" s="68">
        <v>8463760412056</v>
      </c>
      <c r="D5881" s="69" t="s">
        <v>4255</v>
      </c>
      <c r="E5881" s="65">
        <f>IFERROR(VLOOKUP(C5881,Pivot!A:B,2,0),0)</f>
        <v>0</v>
      </c>
      <c r="F5881" s="65">
        <f>IFERROR(VLOOKUP(C5881,Pivot!A:C,3,0),0)</f>
        <v>0</v>
      </c>
    </row>
    <row r="5882" spans="1:6" x14ac:dyDescent="0.25">
      <c r="A5882" s="68" t="s">
        <v>103</v>
      </c>
      <c r="B5882" s="69">
        <v>491217520</v>
      </c>
      <c r="C5882" s="68">
        <v>491217520</v>
      </c>
      <c r="D5882" s="69" t="s">
        <v>4256</v>
      </c>
      <c r="E5882" s="65">
        <f>IFERROR(VLOOKUP(C5882,Pivot!A:B,2,0),0)</f>
        <v>0</v>
      </c>
      <c r="F5882" s="65">
        <f>IFERROR(VLOOKUP(C5882,Pivot!A:C,3,0),0)</f>
        <v>0</v>
      </c>
    </row>
    <row r="5883" spans="1:6" x14ac:dyDescent="0.25">
      <c r="A5883" s="68" t="s">
        <v>103</v>
      </c>
      <c r="B5883" s="69">
        <v>491217520</v>
      </c>
      <c r="C5883" s="68">
        <v>5038728085998</v>
      </c>
      <c r="D5883" s="69" t="s">
        <v>4256</v>
      </c>
      <c r="E5883" s="65">
        <f>IFERROR(VLOOKUP(C5883,Pivot!A:B,2,0),0)</f>
        <v>0</v>
      </c>
      <c r="F5883" s="65">
        <f>IFERROR(VLOOKUP(C5883,Pivot!A:C,3,0),0)</f>
        <v>0</v>
      </c>
    </row>
    <row r="5884" spans="1:6" x14ac:dyDescent="0.25">
      <c r="A5884" s="68" t="s">
        <v>103</v>
      </c>
      <c r="B5884" s="69">
        <v>491217521</v>
      </c>
      <c r="C5884" s="68">
        <v>491217521</v>
      </c>
      <c r="D5884" s="69" t="s">
        <v>4257</v>
      </c>
      <c r="E5884" s="65">
        <f>IFERROR(VLOOKUP(C5884,Pivot!A:B,2,0),0)</f>
        <v>0</v>
      </c>
      <c r="F5884" s="65">
        <f>IFERROR(VLOOKUP(C5884,Pivot!A:C,3,0),0)</f>
        <v>0</v>
      </c>
    </row>
    <row r="5885" spans="1:6" x14ac:dyDescent="0.25">
      <c r="A5885" s="68" t="s">
        <v>103</v>
      </c>
      <c r="B5885" s="69">
        <v>491217521</v>
      </c>
      <c r="C5885" s="68">
        <v>5060312990975</v>
      </c>
      <c r="D5885" s="69" t="s">
        <v>4257</v>
      </c>
      <c r="E5885" s="65">
        <f>IFERROR(VLOOKUP(C5885,Pivot!A:B,2,0),0)</f>
        <v>0</v>
      </c>
      <c r="F5885" s="65">
        <f>IFERROR(VLOOKUP(C5885,Pivot!A:C,3,0),0)</f>
        <v>0</v>
      </c>
    </row>
    <row r="5886" spans="1:6" x14ac:dyDescent="0.25">
      <c r="A5886" s="68" t="s">
        <v>103</v>
      </c>
      <c r="B5886" s="69">
        <v>491217522</v>
      </c>
      <c r="C5886" s="68">
        <v>5038728110690</v>
      </c>
      <c r="D5886" s="69" t="s">
        <v>4258</v>
      </c>
      <c r="E5886" s="65">
        <f>IFERROR(VLOOKUP(C5886,Pivot!A:B,2,0),0)</f>
        <v>0</v>
      </c>
      <c r="F5886" s="65">
        <f>IFERROR(VLOOKUP(C5886,Pivot!A:C,3,0),0)</f>
        <v>0</v>
      </c>
    </row>
    <row r="5887" spans="1:6" x14ac:dyDescent="0.25">
      <c r="A5887" s="68" t="s">
        <v>103</v>
      </c>
      <c r="B5887" s="69">
        <v>491217526</v>
      </c>
      <c r="C5887" s="68">
        <v>5051494026378</v>
      </c>
      <c r="D5887" s="69" t="s">
        <v>4259</v>
      </c>
      <c r="E5887" s="65">
        <f>IFERROR(VLOOKUP(C5887,Pivot!A:B,2,0),0)</f>
        <v>0</v>
      </c>
      <c r="F5887" s="65">
        <f>IFERROR(VLOOKUP(C5887,Pivot!A:C,3,0),0)</f>
        <v>0</v>
      </c>
    </row>
    <row r="5888" spans="1:6" x14ac:dyDescent="0.25">
      <c r="A5888" s="68" t="s">
        <v>103</v>
      </c>
      <c r="B5888" s="69">
        <v>491217534</v>
      </c>
      <c r="C5888" s="68">
        <v>8906022395716</v>
      </c>
      <c r="D5888" s="69" t="s">
        <v>4260</v>
      </c>
      <c r="E5888" s="65">
        <f>IFERROR(VLOOKUP(C5888,Pivot!A:B,2,0),0)</f>
        <v>0</v>
      </c>
      <c r="F5888" s="65">
        <f>IFERROR(VLOOKUP(C5888,Pivot!A:C,3,0),0)</f>
        <v>0</v>
      </c>
    </row>
    <row r="5889" spans="1:6" x14ac:dyDescent="0.25">
      <c r="A5889" s="68" t="s">
        <v>103</v>
      </c>
      <c r="B5889" s="69">
        <v>491217535</v>
      </c>
      <c r="C5889" s="68">
        <v>8906022395976</v>
      </c>
      <c r="D5889" s="69" t="s">
        <v>4261</v>
      </c>
      <c r="E5889" s="65">
        <f>IFERROR(VLOOKUP(C5889,Pivot!A:B,2,0),0)</f>
        <v>0</v>
      </c>
      <c r="F5889" s="65">
        <f>IFERROR(VLOOKUP(C5889,Pivot!A:C,3,0),0)</f>
        <v>0</v>
      </c>
    </row>
    <row r="5890" spans="1:6" x14ac:dyDescent="0.25">
      <c r="A5890" s="68" t="s">
        <v>103</v>
      </c>
      <c r="B5890" s="69">
        <v>491217536</v>
      </c>
      <c r="C5890" s="68">
        <v>8906022396126</v>
      </c>
      <c r="D5890" s="69" t="s">
        <v>4262</v>
      </c>
      <c r="E5890" s="65">
        <f>IFERROR(VLOOKUP(C5890,Pivot!A:B,2,0),0)</f>
        <v>0</v>
      </c>
      <c r="F5890" s="65">
        <f>IFERROR(VLOOKUP(C5890,Pivot!A:C,3,0),0)</f>
        <v>0</v>
      </c>
    </row>
    <row r="5891" spans="1:6" x14ac:dyDescent="0.25">
      <c r="A5891" s="68" t="s">
        <v>103</v>
      </c>
      <c r="B5891" s="69">
        <v>491217538</v>
      </c>
      <c r="C5891" s="68">
        <v>8906022396140</v>
      </c>
      <c r="D5891" s="69" t="s">
        <v>4263</v>
      </c>
      <c r="E5891" s="65">
        <f>IFERROR(VLOOKUP(C5891,Pivot!A:B,2,0),0)</f>
        <v>0</v>
      </c>
      <c r="F5891" s="65">
        <f>IFERROR(VLOOKUP(C5891,Pivot!A:C,3,0),0)</f>
        <v>0</v>
      </c>
    </row>
    <row r="5892" spans="1:6" x14ac:dyDescent="0.25">
      <c r="A5892" s="68" t="s">
        <v>103</v>
      </c>
      <c r="B5892" s="69">
        <v>491217540</v>
      </c>
      <c r="C5892" s="68">
        <v>814743011069</v>
      </c>
      <c r="D5892" s="69" t="s">
        <v>4264</v>
      </c>
      <c r="E5892" s="65">
        <f>IFERROR(VLOOKUP(C5892,Pivot!A:B,2,0),0)</f>
        <v>0</v>
      </c>
      <c r="F5892" s="65">
        <f>IFERROR(VLOOKUP(C5892,Pivot!A:C,3,0),0)</f>
        <v>0</v>
      </c>
    </row>
    <row r="5893" spans="1:6" x14ac:dyDescent="0.25">
      <c r="A5893" s="68" t="s">
        <v>103</v>
      </c>
      <c r="B5893" s="69">
        <v>491217541</v>
      </c>
      <c r="C5893" s="68">
        <v>814743011076</v>
      </c>
      <c r="D5893" s="69" t="s">
        <v>4265</v>
      </c>
      <c r="E5893" s="65">
        <f>IFERROR(VLOOKUP(C5893,Pivot!A:B,2,0),0)</f>
        <v>0</v>
      </c>
      <c r="F5893" s="65">
        <f>IFERROR(VLOOKUP(C5893,Pivot!A:C,3,0),0)</f>
        <v>0</v>
      </c>
    </row>
    <row r="5894" spans="1:6" x14ac:dyDescent="0.25">
      <c r="A5894" s="68" t="s">
        <v>103</v>
      </c>
      <c r="B5894" s="69">
        <v>491217543</v>
      </c>
      <c r="C5894" s="68">
        <v>814743011120</v>
      </c>
      <c r="D5894" s="69" t="s">
        <v>4266</v>
      </c>
      <c r="E5894" s="65">
        <f>IFERROR(VLOOKUP(C5894,Pivot!A:B,2,0),0)</f>
        <v>0</v>
      </c>
      <c r="F5894" s="65">
        <f>IFERROR(VLOOKUP(C5894,Pivot!A:C,3,0),0)</f>
        <v>0</v>
      </c>
    </row>
    <row r="5895" spans="1:6" x14ac:dyDescent="0.25">
      <c r="A5895" s="68" t="s">
        <v>103</v>
      </c>
      <c r="B5895" s="69">
        <v>491217544</v>
      </c>
      <c r="C5895" s="68">
        <v>814743010543</v>
      </c>
      <c r="D5895" s="69" t="s">
        <v>4267</v>
      </c>
      <c r="E5895" s="65">
        <f>IFERROR(VLOOKUP(C5895,Pivot!A:B,2,0),0)</f>
        <v>0</v>
      </c>
      <c r="F5895" s="65">
        <f>IFERROR(VLOOKUP(C5895,Pivot!A:C,3,0),0)</f>
        <v>0</v>
      </c>
    </row>
    <row r="5896" spans="1:6" x14ac:dyDescent="0.25">
      <c r="A5896" s="68" t="s">
        <v>103</v>
      </c>
      <c r="B5896" s="69">
        <v>491217545</v>
      </c>
      <c r="C5896" s="68">
        <v>814743010574</v>
      </c>
      <c r="D5896" s="69" t="s">
        <v>4268</v>
      </c>
      <c r="E5896" s="65">
        <f>IFERROR(VLOOKUP(C5896,Pivot!A:B,2,0),0)</f>
        <v>0</v>
      </c>
      <c r="F5896" s="65">
        <f>IFERROR(VLOOKUP(C5896,Pivot!A:C,3,0),0)</f>
        <v>0</v>
      </c>
    </row>
    <row r="5897" spans="1:6" x14ac:dyDescent="0.25">
      <c r="A5897" s="68" t="s">
        <v>103</v>
      </c>
      <c r="B5897" s="69">
        <v>491217546</v>
      </c>
      <c r="C5897" s="68">
        <v>814743010567</v>
      </c>
      <c r="D5897" s="69" t="s">
        <v>4269</v>
      </c>
      <c r="E5897" s="65">
        <f>IFERROR(VLOOKUP(C5897,Pivot!A:B,2,0),0)</f>
        <v>0</v>
      </c>
      <c r="F5897" s="65">
        <f>IFERROR(VLOOKUP(C5897,Pivot!A:C,3,0),0)</f>
        <v>0</v>
      </c>
    </row>
    <row r="5898" spans="1:6" x14ac:dyDescent="0.25">
      <c r="A5898" s="68" t="s">
        <v>103</v>
      </c>
      <c r="B5898" s="69">
        <v>491217550</v>
      </c>
      <c r="C5898" s="68">
        <v>814743010048</v>
      </c>
      <c r="D5898" s="69" t="s">
        <v>4270</v>
      </c>
      <c r="E5898" s="65">
        <f>IFERROR(VLOOKUP(C5898,Pivot!A:B,2,0),0)</f>
        <v>0</v>
      </c>
      <c r="F5898" s="65">
        <f>IFERROR(VLOOKUP(C5898,Pivot!A:C,3,0),0)</f>
        <v>0</v>
      </c>
    </row>
    <row r="5899" spans="1:6" x14ac:dyDescent="0.25">
      <c r="A5899" s="68" t="s">
        <v>103</v>
      </c>
      <c r="B5899" s="69">
        <v>491217553</v>
      </c>
      <c r="C5899" s="68">
        <v>814743010765</v>
      </c>
      <c r="D5899" s="69" t="s">
        <v>4271</v>
      </c>
      <c r="E5899" s="65">
        <f>IFERROR(VLOOKUP(C5899,Pivot!A:B,2,0),0)</f>
        <v>0</v>
      </c>
      <c r="F5899" s="65">
        <f>IFERROR(VLOOKUP(C5899,Pivot!A:C,3,0),0)</f>
        <v>0</v>
      </c>
    </row>
    <row r="5900" spans="1:6" x14ac:dyDescent="0.25">
      <c r="A5900" s="68" t="s">
        <v>103</v>
      </c>
      <c r="B5900" s="69">
        <v>491217554</v>
      </c>
      <c r="C5900" s="68">
        <v>814743010659</v>
      </c>
      <c r="D5900" s="69" t="s">
        <v>4272</v>
      </c>
      <c r="E5900" s="65">
        <f>IFERROR(VLOOKUP(C5900,Pivot!A:B,2,0),0)</f>
        <v>0</v>
      </c>
      <c r="F5900" s="65">
        <f>IFERROR(VLOOKUP(C5900,Pivot!A:C,3,0),0)</f>
        <v>0</v>
      </c>
    </row>
    <row r="5901" spans="1:6" x14ac:dyDescent="0.25">
      <c r="A5901" s="68" t="s">
        <v>103</v>
      </c>
      <c r="B5901" s="69">
        <v>491217557</v>
      </c>
      <c r="C5901" s="68">
        <v>814743010406</v>
      </c>
      <c r="D5901" s="69" t="s">
        <v>4273</v>
      </c>
      <c r="E5901" s="65">
        <f>IFERROR(VLOOKUP(C5901,Pivot!A:B,2,0),0)</f>
        <v>0</v>
      </c>
      <c r="F5901" s="65">
        <f>IFERROR(VLOOKUP(C5901,Pivot!A:C,3,0),0)</f>
        <v>0</v>
      </c>
    </row>
    <row r="5902" spans="1:6" x14ac:dyDescent="0.25">
      <c r="A5902" s="68" t="s">
        <v>103</v>
      </c>
      <c r="B5902" s="69">
        <v>491217560</v>
      </c>
      <c r="C5902" s="68">
        <v>814743010680</v>
      </c>
      <c r="D5902" s="69" t="s">
        <v>4274</v>
      </c>
      <c r="E5902" s="65">
        <f>IFERROR(VLOOKUP(C5902,Pivot!A:B,2,0),0)</f>
        <v>0</v>
      </c>
      <c r="F5902" s="65">
        <f>IFERROR(VLOOKUP(C5902,Pivot!A:C,3,0),0)</f>
        <v>0</v>
      </c>
    </row>
    <row r="5903" spans="1:6" x14ac:dyDescent="0.25">
      <c r="A5903" s="68" t="s">
        <v>103</v>
      </c>
      <c r="B5903" s="69">
        <v>491217563</v>
      </c>
      <c r="C5903" s="68">
        <v>857853001421</v>
      </c>
      <c r="D5903" s="69" t="s">
        <v>4275</v>
      </c>
      <c r="E5903" s="65">
        <f>IFERROR(VLOOKUP(C5903,Pivot!A:B,2,0),0)</f>
        <v>0</v>
      </c>
      <c r="F5903" s="65">
        <f>IFERROR(VLOOKUP(C5903,Pivot!A:C,3,0),0)</f>
        <v>0</v>
      </c>
    </row>
    <row r="5904" spans="1:6" x14ac:dyDescent="0.25">
      <c r="A5904" s="68" t="s">
        <v>103</v>
      </c>
      <c r="B5904" s="69">
        <v>491217564</v>
      </c>
      <c r="C5904" s="68">
        <v>857853001858</v>
      </c>
      <c r="D5904" s="69" t="s">
        <v>4276</v>
      </c>
      <c r="E5904" s="65">
        <f>IFERROR(VLOOKUP(C5904,Pivot!A:B,2,0),0)</f>
        <v>0</v>
      </c>
      <c r="F5904" s="65">
        <f>IFERROR(VLOOKUP(C5904,Pivot!A:C,3,0),0)</f>
        <v>0</v>
      </c>
    </row>
    <row r="5905" spans="1:6" x14ac:dyDescent="0.25">
      <c r="A5905" s="68" t="s">
        <v>103</v>
      </c>
      <c r="B5905" s="69">
        <v>491217565</v>
      </c>
      <c r="C5905" s="68">
        <v>814743010291</v>
      </c>
      <c r="D5905" s="69" t="s">
        <v>4277</v>
      </c>
      <c r="E5905" s="65">
        <f>IFERROR(VLOOKUP(C5905,Pivot!A:B,2,0),0)</f>
        <v>0</v>
      </c>
      <c r="F5905" s="65">
        <f>IFERROR(VLOOKUP(C5905,Pivot!A:C,3,0),0)</f>
        <v>0</v>
      </c>
    </row>
    <row r="5906" spans="1:6" x14ac:dyDescent="0.25">
      <c r="A5906" s="68" t="s">
        <v>103</v>
      </c>
      <c r="B5906" s="69">
        <v>491217568</v>
      </c>
      <c r="C5906" s="68">
        <v>814743010116</v>
      </c>
      <c r="D5906" s="69" t="s">
        <v>4278</v>
      </c>
      <c r="E5906" s="65">
        <f>IFERROR(VLOOKUP(C5906,Pivot!A:B,2,0),0)</f>
        <v>0</v>
      </c>
      <c r="F5906" s="65">
        <f>IFERROR(VLOOKUP(C5906,Pivot!A:C,3,0),0)</f>
        <v>0</v>
      </c>
    </row>
    <row r="5907" spans="1:6" x14ac:dyDescent="0.25">
      <c r="A5907" s="68" t="s">
        <v>103</v>
      </c>
      <c r="B5907" s="69">
        <v>491217570</v>
      </c>
      <c r="C5907" s="68">
        <v>814743010697</v>
      </c>
      <c r="D5907" s="69" t="s">
        <v>4279</v>
      </c>
      <c r="E5907" s="65">
        <f>IFERROR(VLOOKUP(C5907,Pivot!A:B,2,0),0)</f>
        <v>0</v>
      </c>
      <c r="F5907" s="65">
        <f>IFERROR(VLOOKUP(C5907,Pivot!A:C,3,0),0)</f>
        <v>0</v>
      </c>
    </row>
    <row r="5908" spans="1:6" x14ac:dyDescent="0.25">
      <c r="A5908" s="68" t="s">
        <v>103</v>
      </c>
      <c r="B5908" s="69">
        <v>491217571</v>
      </c>
      <c r="C5908" s="68">
        <v>814743011021</v>
      </c>
      <c r="D5908" s="69" t="s">
        <v>4280</v>
      </c>
      <c r="E5908" s="65">
        <f>IFERROR(VLOOKUP(C5908,Pivot!A:B,2,0),0)</f>
        <v>0</v>
      </c>
      <c r="F5908" s="65">
        <f>IFERROR(VLOOKUP(C5908,Pivot!A:C,3,0),0)</f>
        <v>0</v>
      </c>
    </row>
    <row r="5909" spans="1:6" x14ac:dyDescent="0.25">
      <c r="A5909" s="68" t="s">
        <v>103</v>
      </c>
      <c r="B5909" s="69">
        <v>491217580</v>
      </c>
      <c r="C5909" s="68">
        <v>5201429021194</v>
      </c>
      <c r="D5909" s="69" t="s">
        <v>4281</v>
      </c>
      <c r="E5909" s="65">
        <f>IFERROR(VLOOKUP(C5909,Pivot!A:B,2,0),0)</f>
        <v>0</v>
      </c>
      <c r="F5909" s="65">
        <f>IFERROR(VLOOKUP(C5909,Pivot!A:C,3,0),0)</f>
        <v>0</v>
      </c>
    </row>
    <row r="5910" spans="1:6" x14ac:dyDescent="0.25">
      <c r="A5910" s="68" t="s">
        <v>103</v>
      </c>
      <c r="B5910" s="69">
        <v>491217583</v>
      </c>
      <c r="C5910" s="68">
        <v>5201429021064</v>
      </c>
      <c r="D5910" s="69" t="s">
        <v>4282</v>
      </c>
      <c r="E5910" s="65">
        <f>IFERROR(VLOOKUP(C5910,Pivot!A:B,2,0),0)</f>
        <v>0</v>
      </c>
      <c r="F5910" s="65">
        <f>IFERROR(VLOOKUP(C5910,Pivot!A:C,3,0),0)</f>
        <v>0</v>
      </c>
    </row>
    <row r="5911" spans="1:6" x14ac:dyDescent="0.25">
      <c r="A5911" s="68" t="s">
        <v>103</v>
      </c>
      <c r="B5911" s="69">
        <v>491217584</v>
      </c>
      <c r="C5911" s="68">
        <v>5201429021071</v>
      </c>
      <c r="D5911" s="69" t="s">
        <v>4283</v>
      </c>
      <c r="E5911" s="65">
        <f>IFERROR(VLOOKUP(C5911,Pivot!A:B,2,0),0)</f>
        <v>0</v>
      </c>
      <c r="F5911" s="65">
        <f>IFERROR(VLOOKUP(C5911,Pivot!A:C,3,0),0)</f>
        <v>0</v>
      </c>
    </row>
    <row r="5912" spans="1:6" x14ac:dyDescent="0.25">
      <c r="A5912" s="68" t="s">
        <v>103</v>
      </c>
      <c r="B5912" s="69">
        <v>491227723</v>
      </c>
      <c r="C5912" s="68">
        <v>8904125478930</v>
      </c>
      <c r="D5912" s="69" t="s">
        <v>4284</v>
      </c>
      <c r="E5912" s="65">
        <f>IFERROR(VLOOKUP(C5912,Pivot!A:B,2,0),0)</f>
        <v>0</v>
      </c>
      <c r="F5912" s="65">
        <f>IFERROR(VLOOKUP(C5912,Pivot!A:C,3,0),0)</f>
        <v>0</v>
      </c>
    </row>
    <row r="5913" spans="1:6" x14ac:dyDescent="0.25">
      <c r="A5913" s="68" t="s">
        <v>103</v>
      </c>
      <c r="B5913" s="69">
        <v>491227734</v>
      </c>
      <c r="C5913" s="68">
        <v>8904108406929</v>
      </c>
      <c r="D5913" s="69" t="s">
        <v>4285</v>
      </c>
      <c r="E5913" s="65">
        <f>IFERROR(VLOOKUP(C5913,Pivot!A:B,2,0),0)</f>
        <v>0</v>
      </c>
      <c r="F5913" s="65">
        <f>IFERROR(VLOOKUP(C5913,Pivot!A:C,3,0),0)</f>
        <v>0</v>
      </c>
    </row>
    <row r="5914" spans="1:6" x14ac:dyDescent="0.25">
      <c r="A5914" s="68" t="s">
        <v>103</v>
      </c>
      <c r="B5914" s="69">
        <v>491227735</v>
      </c>
      <c r="C5914" s="68">
        <v>8904108407803</v>
      </c>
      <c r="D5914" s="69" t="s">
        <v>4286</v>
      </c>
      <c r="E5914" s="65">
        <f>IFERROR(VLOOKUP(C5914,Pivot!A:B,2,0),0)</f>
        <v>0</v>
      </c>
      <c r="F5914" s="65">
        <f>IFERROR(VLOOKUP(C5914,Pivot!A:C,3,0),0)</f>
        <v>0</v>
      </c>
    </row>
    <row r="5915" spans="1:6" x14ac:dyDescent="0.25">
      <c r="A5915" s="68" t="s">
        <v>103</v>
      </c>
      <c r="B5915" s="69">
        <v>491227737</v>
      </c>
      <c r="C5915" s="68">
        <v>8904108406455</v>
      </c>
      <c r="D5915" s="69" t="s">
        <v>4287</v>
      </c>
      <c r="E5915" s="65">
        <f>IFERROR(VLOOKUP(C5915,Pivot!A:B,2,0),0)</f>
        <v>0</v>
      </c>
      <c r="F5915" s="65">
        <f>IFERROR(VLOOKUP(C5915,Pivot!A:C,3,0),0)</f>
        <v>0</v>
      </c>
    </row>
    <row r="5916" spans="1:6" x14ac:dyDescent="0.25">
      <c r="A5916" s="68" t="s">
        <v>103</v>
      </c>
      <c r="B5916" s="69">
        <v>491227743</v>
      </c>
      <c r="C5916" s="68">
        <v>8904108406936</v>
      </c>
      <c r="D5916" s="69" t="s">
        <v>4288</v>
      </c>
      <c r="E5916" s="65">
        <f>IFERROR(VLOOKUP(C5916,Pivot!A:B,2,0),0)</f>
        <v>0</v>
      </c>
      <c r="F5916" s="65">
        <f>IFERROR(VLOOKUP(C5916,Pivot!A:C,3,0),0)</f>
        <v>0</v>
      </c>
    </row>
    <row r="5917" spans="1:6" x14ac:dyDescent="0.25">
      <c r="A5917" s="68" t="s">
        <v>103</v>
      </c>
      <c r="B5917" s="69">
        <v>491227744</v>
      </c>
      <c r="C5917" s="68">
        <v>8904108407513</v>
      </c>
      <c r="D5917" s="69" t="s">
        <v>4289</v>
      </c>
      <c r="E5917" s="65">
        <f>IFERROR(VLOOKUP(C5917,Pivot!A:B,2,0),0)</f>
        <v>0</v>
      </c>
      <c r="F5917" s="65">
        <f>IFERROR(VLOOKUP(C5917,Pivot!A:C,3,0),0)</f>
        <v>0</v>
      </c>
    </row>
    <row r="5918" spans="1:6" x14ac:dyDescent="0.25">
      <c r="A5918" s="68" t="s">
        <v>103</v>
      </c>
      <c r="B5918" s="69">
        <v>491227755</v>
      </c>
      <c r="C5918" s="68">
        <v>4892493101182</v>
      </c>
      <c r="D5918" s="69" t="s">
        <v>4290</v>
      </c>
      <c r="E5918" s="65">
        <f>IFERROR(VLOOKUP(C5918,Pivot!A:B,2,0),0)</f>
        <v>0</v>
      </c>
      <c r="F5918" s="65">
        <f>IFERROR(VLOOKUP(C5918,Pivot!A:C,3,0),0)</f>
        <v>0</v>
      </c>
    </row>
    <row r="5919" spans="1:6" x14ac:dyDescent="0.25">
      <c r="A5919" s="68" t="s">
        <v>103</v>
      </c>
      <c r="B5919" s="69">
        <v>491227757</v>
      </c>
      <c r="C5919" s="68">
        <v>4892493101335</v>
      </c>
      <c r="D5919" s="69" t="s">
        <v>4291</v>
      </c>
      <c r="E5919" s="65">
        <f>IFERROR(VLOOKUP(C5919,Pivot!A:B,2,0),0)</f>
        <v>0</v>
      </c>
      <c r="F5919" s="65">
        <f>IFERROR(VLOOKUP(C5919,Pivot!A:C,3,0),0)</f>
        <v>0</v>
      </c>
    </row>
    <row r="5920" spans="1:6" x14ac:dyDescent="0.25">
      <c r="A5920" s="68" t="s">
        <v>103</v>
      </c>
      <c r="B5920" s="69">
        <v>491227760</v>
      </c>
      <c r="C5920" s="68">
        <v>4892493102554</v>
      </c>
      <c r="D5920" s="69" t="s">
        <v>4292</v>
      </c>
      <c r="E5920" s="65">
        <f>IFERROR(VLOOKUP(C5920,Pivot!A:B,2,0),0)</f>
        <v>0</v>
      </c>
      <c r="F5920" s="65">
        <f>IFERROR(VLOOKUP(C5920,Pivot!A:C,3,0),0)</f>
        <v>0</v>
      </c>
    </row>
    <row r="5921" spans="1:6" x14ac:dyDescent="0.25">
      <c r="A5921" s="68" t="s">
        <v>103</v>
      </c>
      <c r="B5921" s="69">
        <v>491227762</v>
      </c>
      <c r="C5921" s="68">
        <v>4892493103551</v>
      </c>
      <c r="D5921" s="69" t="s">
        <v>4293</v>
      </c>
      <c r="E5921" s="65">
        <f>IFERROR(VLOOKUP(C5921,Pivot!A:B,2,0),0)</f>
        <v>0</v>
      </c>
      <c r="F5921" s="65">
        <f>IFERROR(VLOOKUP(C5921,Pivot!A:C,3,0),0)</f>
        <v>0</v>
      </c>
    </row>
    <row r="5922" spans="1:6" x14ac:dyDescent="0.25">
      <c r="A5922" s="68" t="s">
        <v>103</v>
      </c>
      <c r="B5922" s="69">
        <v>491227763</v>
      </c>
      <c r="C5922" s="68">
        <v>4892493104183</v>
      </c>
      <c r="D5922" s="69" t="s">
        <v>4294</v>
      </c>
      <c r="E5922" s="65">
        <f>IFERROR(VLOOKUP(C5922,Pivot!A:B,2,0),0)</f>
        <v>0</v>
      </c>
      <c r="F5922" s="65">
        <f>IFERROR(VLOOKUP(C5922,Pivot!A:C,3,0),0)</f>
        <v>0</v>
      </c>
    </row>
    <row r="5923" spans="1:6" x14ac:dyDescent="0.25">
      <c r="A5923" s="68" t="s">
        <v>103</v>
      </c>
      <c r="B5923" s="69">
        <v>491227764</v>
      </c>
      <c r="C5923" s="68">
        <v>4892493104190</v>
      </c>
      <c r="D5923" s="69" t="s">
        <v>4295</v>
      </c>
      <c r="E5923" s="65">
        <f>IFERROR(VLOOKUP(C5923,Pivot!A:B,2,0),0)</f>
        <v>0</v>
      </c>
      <c r="F5923" s="65">
        <f>IFERROR(VLOOKUP(C5923,Pivot!A:C,3,0),0)</f>
        <v>0</v>
      </c>
    </row>
    <row r="5924" spans="1:6" x14ac:dyDescent="0.25">
      <c r="A5924" s="68" t="s">
        <v>103</v>
      </c>
      <c r="B5924" s="69">
        <v>491227765</v>
      </c>
      <c r="C5924" s="68">
        <v>4892493104558</v>
      </c>
      <c r="D5924" s="69" t="s">
        <v>4296</v>
      </c>
      <c r="E5924" s="65">
        <f>IFERROR(VLOOKUP(C5924,Pivot!A:B,2,0),0)</f>
        <v>0</v>
      </c>
      <c r="F5924" s="65">
        <f>IFERROR(VLOOKUP(C5924,Pivot!A:C,3,0),0)</f>
        <v>0</v>
      </c>
    </row>
    <row r="5925" spans="1:6" x14ac:dyDescent="0.25">
      <c r="A5925" s="68" t="s">
        <v>103</v>
      </c>
      <c r="B5925" s="69">
        <v>491227766</v>
      </c>
      <c r="C5925" s="68">
        <v>4892493104626</v>
      </c>
      <c r="D5925" s="69" t="s">
        <v>4297</v>
      </c>
      <c r="E5925" s="65">
        <f>IFERROR(VLOOKUP(C5925,Pivot!A:B,2,0),0)</f>
        <v>0</v>
      </c>
      <c r="F5925" s="65">
        <f>IFERROR(VLOOKUP(C5925,Pivot!A:C,3,0),0)</f>
        <v>0</v>
      </c>
    </row>
    <row r="5926" spans="1:6" x14ac:dyDescent="0.25">
      <c r="A5926" s="68" t="s">
        <v>103</v>
      </c>
      <c r="B5926" s="69">
        <v>491227769</v>
      </c>
      <c r="C5926" s="68">
        <v>4892493105500</v>
      </c>
      <c r="D5926" s="69" t="s">
        <v>4298</v>
      </c>
      <c r="E5926" s="65">
        <f>IFERROR(VLOOKUP(C5926,Pivot!A:B,2,0),0)</f>
        <v>0</v>
      </c>
      <c r="F5926" s="65">
        <f>IFERROR(VLOOKUP(C5926,Pivot!A:C,3,0),0)</f>
        <v>0</v>
      </c>
    </row>
    <row r="5927" spans="1:6" x14ac:dyDescent="0.25">
      <c r="A5927" s="68" t="s">
        <v>103</v>
      </c>
      <c r="B5927" s="69">
        <v>491227770</v>
      </c>
      <c r="C5927" s="68">
        <v>4892493105579</v>
      </c>
      <c r="D5927" s="69" t="s">
        <v>4299</v>
      </c>
      <c r="E5927" s="65">
        <f>IFERROR(VLOOKUP(C5927,Pivot!A:B,2,0),0)</f>
        <v>0</v>
      </c>
      <c r="F5927" s="65">
        <f>IFERROR(VLOOKUP(C5927,Pivot!A:C,3,0),0)</f>
        <v>0</v>
      </c>
    </row>
    <row r="5928" spans="1:6" x14ac:dyDescent="0.25">
      <c r="A5928" s="68" t="s">
        <v>103</v>
      </c>
      <c r="B5928" s="69">
        <v>491227771</v>
      </c>
      <c r="C5928" s="68">
        <v>4892493105647</v>
      </c>
      <c r="D5928" s="69" t="s">
        <v>4300</v>
      </c>
      <c r="E5928" s="65">
        <f>IFERROR(VLOOKUP(C5928,Pivot!A:B,2,0),0)</f>
        <v>0</v>
      </c>
      <c r="F5928" s="65">
        <f>IFERROR(VLOOKUP(C5928,Pivot!A:C,3,0),0)</f>
        <v>0</v>
      </c>
    </row>
    <row r="5929" spans="1:6" x14ac:dyDescent="0.25">
      <c r="A5929" s="68" t="s">
        <v>103</v>
      </c>
      <c r="B5929" s="69">
        <v>491227774</v>
      </c>
      <c r="C5929" s="68">
        <v>4892493106538</v>
      </c>
      <c r="D5929" s="69" t="s">
        <v>4301</v>
      </c>
      <c r="E5929" s="65">
        <f>IFERROR(VLOOKUP(C5929,Pivot!A:B,2,0),0)</f>
        <v>0</v>
      </c>
      <c r="F5929" s="65">
        <f>IFERROR(VLOOKUP(C5929,Pivot!A:C,3,0),0)</f>
        <v>0</v>
      </c>
    </row>
    <row r="5930" spans="1:6" x14ac:dyDescent="0.25">
      <c r="A5930" s="68" t="s">
        <v>103</v>
      </c>
      <c r="B5930" s="69">
        <v>491227776</v>
      </c>
      <c r="C5930" s="68">
        <v>4892493106569</v>
      </c>
      <c r="D5930" s="69" t="s">
        <v>4302</v>
      </c>
      <c r="E5930" s="65">
        <f>IFERROR(VLOOKUP(C5930,Pivot!A:B,2,0),0)</f>
        <v>0</v>
      </c>
      <c r="F5930" s="65">
        <f>IFERROR(VLOOKUP(C5930,Pivot!A:C,3,0),0)</f>
        <v>0</v>
      </c>
    </row>
    <row r="5931" spans="1:6" x14ac:dyDescent="0.25">
      <c r="A5931" s="68" t="s">
        <v>103</v>
      </c>
      <c r="B5931" s="69">
        <v>491227778</v>
      </c>
      <c r="C5931" s="68">
        <v>4892493106590</v>
      </c>
      <c r="D5931" s="69" t="s">
        <v>4303</v>
      </c>
      <c r="E5931" s="65">
        <f>IFERROR(VLOOKUP(C5931,Pivot!A:B,2,0),0)</f>
        <v>0</v>
      </c>
      <c r="F5931" s="65">
        <f>IFERROR(VLOOKUP(C5931,Pivot!A:C,3,0),0)</f>
        <v>0</v>
      </c>
    </row>
    <row r="5932" spans="1:6" x14ac:dyDescent="0.25">
      <c r="A5932" s="68" t="s">
        <v>103</v>
      </c>
      <c r="B5932" s="69">
        <v>491227783</v>
      </c>
      <c r="C5932" s="68">
        <v>4892493106675</v>
      </c>
      <c r="D5932" s="69" t="s">
        <v>4304</v>
      </c>
      <c r="E5932" s="65">
        <f>IFERROR(VLOOKUP(C5932,Pivot!A:B,2,0),0)</f>
        <v>0</v>
      </c>
      <c r="F5932" s="65">
        <f>IFERROR(VLOOKUP(C5932,Pivot!A:C,3,0),0)</f>
        <v>0</v>
      </c>
    </row>
    <row r="5933" spans="1:6" x14ac:dyDescent="0.25">
      <c r="A5933" s="68" t="s">
        <v>103</v>
      </c>
      <c r="B5933" s="69">
        <v>491227785</v>
      </c>
      <c r="C5933" s="68">
        <v>4892493106699</v>
      </c>
      <c r="D5933" s="69" t="s">
        <v>4305</v>
      </c>
      <c r="E5933" s="65">
        <f>IFERROR(VLOOKUP(C5933,Pivot!A:B,2,0),0)</f>
        <v>0</v>
      </c>
      <c r="F5933" s="65">
        <f>IFERROR(VLOOKUP(C5933,Pivot!A:C,3,0),0)</f>
        <v>0</v>
      </c>
    </row>
    <row r="5934" spans="1:6" x14ac:dyDescent="0.25">
      <c r="A5934" s="68" t="s">
        <v>103</v>
      </c>
      <c r="B5934" s="69">
        <v>491227787</v>
      </c>
      <c r="C5934" s="68">
        <v>4892493106712</v>
      </c>
      <c r="D5934" s="69" t="s">
        <v>4306</v>
      </c>
      <c r="E5934" s="65">
        <f>IFERROR(VLOOKUP(C5934,Pivot!A:B,2,0),0)</f>
        <v>0</v>
      </c>
      <c r="F5934" s="65">
        <f>IFERROR(VLOOKUP(C5934,Pivot!A:C,3,0),0)</f>
        <v>0</v>
      </c>
    </row>
    <row r="5935" spans="1:6" x14ac:dyDescent="0.25">
      <c r="A5935" s="68" t="s">
        <v>103</v>
      </c>
      <c r="B5935" s="69">
        <v>491227790</v>
      </c>
      <c r="C5935" s="68">
        <v>4892493106743</v>
      </c>
      <c r="D5935" s="69" t="s">
        <v>4307</v>
      </c>
      <c r="E5935" s="65">
        <f>IFERROR(VLOOKUP(C5935,Pivot!A:B,2,0),0)</f>
        <v>0</v>
      </c>
      <c r="F5935" s="65">
        <f>IFERROR(VLOOKUP(C5935,Pivot!A:C,3,0),0)</f>
        <v>0</v>
      </c>
    </row>
    <row r="5936" spans="1:6" x14ac:dyDescent="0.25">
      <c r="A5936" s="68" t="s">
        <v>103</v>
      </c>
      <c r="B5936" s="69">
        <v>491227791</v>
      </c>
      <c r="C5936" s="68">
        <v>4892493106750</v>
      </c>
      <c r="D5936" s="69" t="s">
        <v>4308</v>
      </c>
      <c r="E5936" s="65">
        <f>IFERROR(VLOOKUP(C5936,Pivot!A:B,2,0),0)</f>
        <v>0</v>
      </c>
      <c r="F5936" s="65">
        <f>IFERROR(VLOOKUP(C5936,Pivot!A:C,3,0),0)</f>
        <v>0</v>
      </c>
    </row>
    <row r="5937" spans="1:6" x14ac:dyDescent="0.25">
      <c r="A5937" s="68" t="s">
        <v>103</v>
      </c>
      <c r="B5937" s="69">
        <v>491227792</v>
      </c>
      <c r="C5937" s="68">
        <v>4892493106774</v>
      </c>
      <c r="D5937" s="69" t="s">
        <v>4309</v>
      </c>
      <c r="E5937" s="65">
        <f>IFERROR(VLOOKUP(C5937,Pivot!A:B,2,0),0)</f>
        <v>0</v>
      </c>
      <c r="F5937" s="65">
        <f>IFERROR(VLOOKUP(C5937,Pivot!A:C,3,0),0)</f>
        <v>0</v>
      </c>
    </row>
    <row r="5938" spans="1:6" x14ac:dyDescent="0.25">
      <c r="A5938" s="68" t="s">
        <v>103</v>
      </c>
      <c r="B5938" s="69">
        <v>491227793</v>
      </c>
      <c r="C5938" s="68">
        <v>4892493106804</v>
      </c>
      <c r="D5938" s="69" t="s">
        <v>4310</v>
      </c>
      <c r="E5938" s="65">
        <f>IFERROR(VLOOKUP(C5938,Pivot!A:B,2,0),0)</f>
        <v>0</v>
      </c>
      <c r="F5938" s="65">
        <f>IFERROR(VLOOKUP(C5938,Pivot!A:C,3,0),0)</f>
        <v>0</v>
      </c>
    </row>
    <row r="5939" spans="1:6" x14ac:dyDescent="0.25">
      <c r="A5939" s="68" t="s">
        <v>103</v>
      </c>
      <c r="B5939" s="69">
        <v>491227794</v>
      </c>
      <c r="C5939" s="68">
        <v>4892493106811</v>
      </c>
      <c r="D5939" s="69" t="s">
        <v>4311</v>
      </c>
      <c r="E5939" s="65">
        <f>IFERROR(VLOOKUP(C5939,Pivot!A:B,2,0),0)</f>
        <v>0</v>
      </c>
      <c r="F5939" s="65">
        <f>IFERROR(VLOOKUP(C5939,Pivot!A:C,3,0),0)</f>
        <v>0</v>
      </c>
    </row>
    <row r="5940" spans="1:6" x14ac:dyDescent="0.25">
      <c r="A5940" s="68" t="s">
        <v>103</v>
      </c>
      <c r="B5940" s="69">
        <v>491227807</v>
      </c>
      <c r="C5940" s="68">
        <v>6956359201145</v>
      </c>
      <c r="D5940" s="69" t="s">
        <v>4312</v>
      </c>
      <c r="E5940" s="65">
        <f>IFERROR(VLOOKUP(C5940,Pivot!A:B,2,0),0)</f>
        <v>0</v>
      </c>
      <c r="F5940" s="65">
        <f>IFERROR(VLOOKUP(C5940,Pivot!A:C,3,0),0)</f>
        <v>0</v>
      </c>
    </row>
    <row r="5941" spans="1:6" x14ac:dyDescent="0.25">
      <c r="A5941" s="68" t="s">
        <v>103</v>
      </c>
      <c r="B5941" s="69">
        <v>491227840</v>
      </c>
      <c r="C5941" s="68">
        <v>90159811572</v>
      </c>
      <c r="D5941" s="69" t="s">
        <v>4313</v>
      </c>
      <c r="E5941" s="65">
        <f>IFERROR(VLOOKUP(C5941,Pivot!A:B,2,0),0)</f>
        <v>0</v>
      </c>
      <c r="F5941" s="65">
        <f>IFERROR(VLOOKUP(C5941,Pivot!A:C,3,0),0)</f>
        <v>0</v>
      </c>
    </row>
    <row r="5942" spans="1:6" x14ac:dyDescent="0.25">
      <c r="A5942" s="68" t="s">
        <v>103</v>
      </c>
      <c r="B5942" s="69">
        <v>491227850</v>
      </c>
      <c r="C5942" s="68">
        <v>4892401078285</v>
      </c>
      <c r="D5942" s="69" t="s">
        <v>4314</v>
      </c>
      <c r="E5942" s="65">
        <f>IFERROR(VLOOKUP(C5942,Pivot!A:B,2,0),0)</f>
        <v>0</v>
      </c>
      <c r="F5942" s="65">
        <f>IFERROR(VLOOKUP(C5942,Pivot!A:C,3,0),0)</f>
        <v>0</v>
      </c>
    </row>
    <row r="5943" spans="1:6" x14ac:dyDescent="0.25">
      <c r="A5943" s="68" t="s">
        <v>103</v>
      </c>
      <c r="B5943" s="69">
        <v>491227877</v>
      </c>
      <c r="C5943" s="68">
        <v>5702015352116</v>
      </c>
      <c r="D5943" s="69" t="s">
        <v>4315</v>
      </c>
      <c r="E5943" s="65">
        <f>IFERROR(VLOOKUP(C5943,Pivot!A:B,2,0),0)</f>
        <v>0</v>
      </c>
      <c r="F5943" s="65">
        <f>IFERROR(VLOOKUP(C5943,Pivot!A:C,3,0),0)</f>
        <v>0</v>
      </c>
    </row>
    <row r="5944" spans="1:6" x14ac:dyDescent="0.25">
      <c r="A5944" s="68" t="s">
        <v>103</v>
      </c>
      <c r="B5944" s="69">
        <v>491227878</v>
      </c>
      <c r="C5944" s="68">
        <v>8058664042548</v>
      </c>
      <c r="D5944" s="69" t="s">
        <v>4316</v>
      </c>
      <c r="E5944" s="65">
        <f>IFERROR(VLOOKUP(C5944,Pivot!A:B,2,0),0)</f>
        <v>0</v>
      </c>
      <c r="F5944" s="65">
        <f>IFERROR(VLOOKUP(C5944,Pivot!A:C,3,0),0)</f>
        <v>0</v>
      </c>
    </row>
    <row r="5945" spans="1:6" x14ac:dyDescent="0.25">
      <c r="A5945" s="68" t="s">
        <v>103</v>
      </c>
      <c r="B5945" s="69">
        <v>491227879</v>
      </c>
      <c r="C5945" s="68">
        <v>8058664035342</v>
      </c>
      <c r="D5945" s="69" t="s">
        <v>4317</v>
      </c>
      <c r="E5945" s="65">
        <f>IFERROR(VLOOKUP(C5945,Pivot!A:B,2,0),0)</f>
        <v>0</v>
      </c>
      <c r="F5945" s="65">
        <f>IFERROR(VLOOKUP(C5945,Pivot!A:C,3,0),0)</f>
        <v>0</v>
      </c>
    </row>
    <row r="5946" spans="1:6" x14ac:dyDescent="0.25">
      <c r="A5946" s="68" t="s">
        <v>103</v>
      </c>
      <c r="B5946" s="69">
        <v>491227881</v>
      </c>
      <c r="C5946" s="68">
        <v>8058664030330</v>
      </c>
      <c r="D5946" s="69" t="s">
        <v>4318</v>
      </c>
      <c r="E5946" s="65">
        <f>IFERROR(VLOOKUP(C5946,Pivot!A:B,2,0),0)</f>
        <v>0</v>
      </c>
      <c r="F5946" s="65">
        <f>IFERROR(VLOOKUP(C5946,Pivot!A:C,3,0),0)</f>
        <v>0</v>
      </c>
    </row>
    <row r="5947" spans="1:6" x14ac:dyDescent="0.25">
      <c r="A5947" s="68" t="s">
        <v>103</v>
      </c>
      <c r="B5947" s="69">
        <v>491227882</v>
      </c>
      <c r="C5947" s="68">
        <v>8058664035731</v>
      </c>
      <c r="D5947" s="69" t="s">
        <v>4319</v>
      </c>
      <c r="E5947" s="65">
        <f>IFERROR(VLOOKUP(C5947,Pivot!A:B,2,0),0)</f>
        <v>0</v>
      </c>
      <c r="F5947" s="65">
        <f>IFERROR(VLOOKUP(C5947,Pivot!A:C,3,0),0)</f>
        <v>0</v>
      </c>
    </row>
    <row r="5948" spans="1:6" x14ac:dyDescent="0.25">
      <c r="A5948" s="68" t="s">
        <v>103</v>
      </c>
      <c r="B5948" s="69">
        <v>491227885</v>
      </c>
      <c r="C5948" s="68">
        <v>8058664035786</v>
      </c>
      <c r="D5948" s="69" t="s">
        <v>4320</v>
      </c>
      <c r="E5948" s="65">
        <f>IFERROR(VLOOKUP(C5948,Pivot!A:B,2,0),0)</f>
        <v>0</v>
      </c>
      <c r="F5948" s="65">
        <f>IFERROR(VLOOKUP(C5948,Pivot!A:C,3,0),0)</f>
        <v>0</v>
      </c>
    </row>
    <row r="5949" spans="1:6" x14ac:dyDescent="0.25">
      <c r="A5949" s="68" t="s">
        <v>103</v>
      </c>
      <c r="B5949" s="69">
        <v>491227887</v>
      </c>
      <c r="C5949" s="68">
        <v>8058664042579</v>
      </c>
      <c r="D5949" s="69" t="s">
        <v>4321</v>
      </c>
      <c r="E5949" s="65">
        <f>IFERROR(VLOOKUP(C5949,Pivot!A:B,2,0),0)</f>
        <v>0</v>
      </c>
      <c r="F5949" s="65">
        <f>IFERROR(VLOOKUP(C5949,Pivot!A:C,3,0),0)</f>
        <v>0</v>
      </c>
    </row>
    <row r="5950" spans="1:6" x14ac:dyDescent="0.25">
      <c r="A5950" s="68" t="s">
        <v>103</v>
      </c>
      <c r="B5950" s="69">
        <v>491227888</v>
      </c>
      <c r="C5950" s="68">
        <v>8058664042555</v>
      </c>
      <c r="D5950" s="69" t="s">
        <v>4322</v>
      </c>
      <c r="E5950" s="65">
        <f>IFERROR(VLOOKUP(C5950,Pivot!A:B,2,0),0)</f>
        <v>0</v>
      </c>
      <c r="F5950" s="65">
        <f>IFERROR(VLOOKUP(C5950,Pivot!A:C,3,0),0)</f>
        <v>0</v>
      </c>
    </row>
    <row r="5951" spans="1:6" x14ac:dyDescent="0.25">
      <c r="A5951" s="68" t="s">
        <v>103</v>
      </c>
      <c r="B5951" s="69">
        <v>491227889</v>
      </c>
      <c r="C5951" s="68">
        <v>8003670824275</v>
      </c>
      <c r="D5951" s="69" t="s">
        <v>4323</v>
      </c>
      <c r="E5951" s="65">
        <f>IFERROR(VLOOKUP(C5951,Pivot!A:B,2,0),0)</f>
        <v>0</v>
      </c>
      <c r="F5951" s="65">
        <f>IFERROR(VLOOKUP(C5951,Pivot!A:C,3,0),0)</f>
        <v>0</v>
      </c>
    </row>
    <row r="5952" spans="1:6" x14ac:dyDescent="0.25">
      <c r="A5952" s="68" t="s">
        <v>103</v>
      </c>
      <c r="B5952" s="69">
        <v>491227890</v>
      </c>
      <c r="C5952" s="68">
        <v>8003670918042</v>
      </c>
      <c r="D5952" s="69" t="s">
        <v>4324</v>
      </c>
      <c r="E5952" s="65">
        <f>IFERROR(VLOOKUP(C5952,Pivot!A:B,2,0),0)</f>
        <v>0</v>
      </c>
      <c r="F5952" s="65">
        <f>IFERROR(VLOOKUP(C5952,Pivot!A:C,3,0),0)</f>
        <v>0</v>
      </c>
    </row>
    <row r="5953" spans="1:6" x14ac:dyDescent="0.25">
      <c r="A5953" s="68" t="s">
        <v>103</v>
      </c>
      <c r="B5953" s="69">
        <v>491227891</v>
      </c>
      <c r="C5953" s="68">
        <v>8003670739456</v>
      </c>
      <c r="D5953" s="69" t="s">
        <v>4325</v>
      </c>
      <c r="E5953" s="65">
        <f>IFERROR(VLOOKUP(C5953,Pivot!A:B,2,0),0)</f>
        <v>0</v>
      </c>
      <c r="F5953" s="65">
        <f>IFERROR(VLOOKUP(C5953,Pivot!A:C,3,0),0)</f>
        <v>0</v>
      </c>
    </row>
    <row r="5954" spans="1:6" x14ac:dyDescent="0.25">
      <c r="A5954" s="68" t="s">
        <v>103</v>
      </c>
      <c r="B5954" s="69">
        <v>491227895</v>
      </c>
      <c r="C5954" s="68">
        <v>8058664012909</v>
      </c>
      <c r="D5954" s="69" t="s">
        <v>4326</v>
      </c>
      <c r="E5954" s="65">
        <f>IFERROR(VLOOKUP(C5954,Pivot!A:B,2,0),0)</f>
        <v>0</v>
      </c>
      <c r="F5954" s="65">
        <f>IFERROR(VLOOKUP(C5954,Pivot!A:C,3,0),0)</f>
        <v>0</v>
      </c>
    </row>
    <row r="5955" spans="1:6" x14ac:dyDescent="0.25">
      <c r="A5955" s="68" t="s">
        <v>103</v>
      </c>
      <c r="B5955" s="69">
        <v>491227897</v>
      </c>
      <c r="C5955" s="68">
        <v>8058664015184</v>
      </c>
      <c r="D5955" s="69" t="s">
        <v>4327</v>
      </c>
      <c r="E5955" s="65">
        <f>IFERROR(VLOOKUP(C5955,Pivot!A:B,2,0),0)</f>
        <v>0</v>
      </c>
      <c r="F5955" s="65">
        <f>IFERROR(VLOOKUP(C5955,Pivot!A:C,3,0),0)</f>
        <v>0</v>
      </c>
    </row>
    <row r="5956" spans="1:6" x14ac:dyDescent="0.25">
      <c r="A5956" s="68" t="s">
        <v>103</v>
      </c>
      <c r="B5956" s="69">
        <v>491228510</v>
      </c>
      <c r="C5956" s="68">
        <v>4022123814438</v>
      </c>
      <c r="D5956" s="69" t="s">
        <v>4328</v>
      </c>
      <c r="E5956" s="65">
        <f>IFERROR(VLOOKUP(C5956,Pivot!A:B,2,0),0)</f>
        <v>0</v>
      </c>
      <c r="F5956" s="65">
        <f>IFERROR(VLOOKUP(C5956,Pivot!A:C,3,0),0)</f>
        <v>0</v>
      </c>
    </row>
    <row r="5957" spans="1:6" x14ac:dyDescent="0.25">
      <c r="A5957" s="68" t="s">
        <v>103</v>
      </c>
      <c r="B5957" s="69">
        <v>491228520</v>
      </c>
      <c r="C5957" s="68">
        <v>9781603800235</v>
      </c>
      <c r="D5957" s="69" t="s">
        <v>4329</v>
      </c>
      <c r="E5957" s="65">
        <f>IFERROR(VLOOKUP(C5957,Pivot!A:B,2,0),0)</f>
        <v>0</v>
      </c>
      <c r="F5957" s="65">
        <f>IFERROR(VLOOKUP(C5957,Pivot!A:C,3,0),0)</f>
        <v>0</v>
      </c>
    </row>
    <row r="5958" spans="1:6" x14ac:dyDescent="0.25">
      <c r="A5958" s="68" t="s">
        <v>103</v>
      </c>
      <c r="B5958" s="69">
        <v>491228520</v>
      </c>
      <c r="C5958" s="68">
        <v>983450900611</v>
      </c>
      <c r="D5958" s="69" t="s">
        <v>4329</v>
      </c>
      <c r="E5958" s="65">
        <f>IFERROR(VLOOKUP(C5958,Pivot!A:B,2,0),0)</f>
        <v>0</v>
      </c>
      <c r="F5958" s="65">
        <f>IFERROR(VLOOKUP(C5958,Pivot!A:C,3,0),0)</f>
        <v>0</v>
      </c>
    </row>
    <row r="5959" spans="1:6" x14ac:dyDescent="0.25">
      <c r="A5959" s="68" t="s">
        <v>103</v>
      </c>
      <c r="B5959" s="69">
        <v>491228521</v>
      </c>
      <c r="C5959" s="68">
        <v>834509004418</v>
      </c>
      <c r="D5959" s="69" t="s">
        <v>4330</v>
      </c>
      <c r="E5959" s="65">
        <f>IFERROR(VLOOKUP(C5959,Pivot!A:B,2,0),0)</f>
        <v>0</v>
      </c>
      <c r="F5959" s="65">
        <f>IFERROR(VLOOKUP(C5959,Pivot!A:C,3,0),0)</f>
        <v>0</v>
      </c>
    </row>
    <row r="5960" spans="1:6" x14ac:dyDescent="0.25">
      <c r="A5960" s="68" t="s">
        <v>103</v>
      </c>
      <c r="B5960" s="69">
        <v>491228522</v>
      </c>
      <c r="C5960" s="68">
        <v>834509004401</v>
      </c>
      <c r="D5960" s="69" t="s">
        <v>4331</v>
      </c>
      <c r="E5960" s="65">
        <f>IFERROR(VLOOKUP(C5960,Pivot!A:B,2,0),0)</f>
        <v>0</v>
      </c>
      <c r="F5960" s="65">
        <f>IFERROR(VLOOKUP(C5960,Pivot!A:C,3,0),0)</f>
        <v>0</v>
      </c>
    </row>
    <row r="5961" spans="1:6" x14ac:dyDescent="0.25">
      <c r="A5961" s="68" t="s">
        <v>103</v>
      </c>
      <c r="B5961" s="69">
        <v>491228523</v>
      </c>
      <c r="C5961" s="68">
        <v>834509002919</v>
      </c>
      <c r="D5961" s="69" t="s">
        <v>4332</v>
      </c>
      <c r="E5961" s="65">
        <f>IFERROR(VLOOKUP(C5961,Pivot!A:B,2,0),0)</f>
        <v>0</v>
      </c>
      <c r="F5961" s="65">
        <f>IFERROR(VLOOKUP(C5961,Pivot!A:C,3,0),0)</f>
        <v>0</v>
      </c>
    </row>
    <row r="5962" spans="1:6" x14ac:dyDescent="0.25">
      <c r="A5962" s="68" t="s">
        <v>103</v>
      </c>
      <c r="B5962" s="69">
        <v>491228525</v>
      </c>
      <c r="C5962" s="68">
        <v>834509003497</v>
      </c>
      <c r="D5962" s="69" t="s">
        <v>4333</v>
      </c>
      <c r="E5962" s="65">
        <f>IFERROR(VLOOKUP(C5962,Pivot!A:B,2,0),0)</f>
        <v>0</v>
      </c>
      <c r="F5962" s="65">
        <f>IFERROR(VLOOKUP(C5962,Pivot!A:C,3,0),0)</f>
        <v>0</v>
      </c>
    </row>
    <row r="5963" spans="1:6" x14ac:dyDescent="0.25">
      <c r="A5963" s="68" t="s">
        <v>103</v>
      </c>
      <c r="B5963" s="69">
        <v>491228527</v>
      </c>
      <c r="C5963" s="68">
        <v>834509000656</v>
      </c>
      <c r="D5963" s="69" t="s">
        <v>4334</v>
      </c>
      <c r="E5963" s="65">
        <f>IFERROR(VLOOKUP(C5963,Pivot!A:B,2,0),0)</f>
        <v>0</v>
      </c>
      <c r="F5963" s="65">
        <f>IFERROR(VLOOKUP(C5963,Pivot!A:C,3,0),0)</f>
        <v>0</v>
      </c>
    </row>
    <row r="5964" spans="1:6" x14ac:dyDescent="0.25">
      <c r="A5964" s="68" t="s">
        <v>103</v>
      </c>
      <c r="B5964" s="69">
        <v>491228527</v>
      </c>
      <c r="C5964" s="68">
        <v>9781932855999</v>
      </c>
      <c r="D5964" s="69" t="s">
        <v>4334</v>
      </c>
      <c r="E5964" s="65">
        <f>IFERROR(VLOOKUP(C5964,Pivot!A:B,2,0),0)</f>
        <v>0</v>
      </c>
      <c r="F5964" s="65">
        <f>IFERROR(VLOOKUP(C5964,Pivot!A:C,3,0),0)</f>
        <v>0</v>
      </c>
    </row>
    <row r="5965" spans="1:6" x14ac:dyDescent="0.25">
      <c r="A5965" s="68" t="s">
        <v>103</v>
      </c>
      <c r="B5965" s="69">
        <v>491228529</v>
      </c>
      <c r="C5965" s="68">
        <v>8901736084314</v>
      </c>
      <c r="D5965" s="69" t="s">
        <v>4335</v>
      </c>
      <c r="E5965" s="65">
        <f>IFERROR(VLOOKUP(C5965,Pivot!A:B,2,0),0)</f>
        <v>0</v>
      </c>
      <c r="F5965" s="65">
        <f>IFERROR(VLOOKUP(C5965,Pivot!A:C,3,0),0)</f>
        <v>0</v>
      </c>
    </row>
    <row r="5966" spans="1:6" x14ac:dyDescent="0.25">
      <c r="A5966" s="68" t="s">
        <v>103</v>
      </c>
      <c r="B5966" s="69">
        <v>491228531</v>
      </c>
      <c r="C5966" s="68">
        <v>8901736084338</v>
      </c>
      <c r="D5966" s="69" t="s">
        <v>4336</v>
      </c>
      <c r="E5966" s="65">
        <f>IFERROR(VLOOKUP(C5966,Pivot!A:B,2,0),0)</f>
        <v>0</v>
      </c>
      <c r="F5966" s="65">
        <f>IFERROR(VLOOKUP(C5966,Pivot!A:C,3,0),0)</f>
        <v>0</v>
      </c>
    </row>
    <row r="5967" spans="1:6" x14ac:dyDescent="0.25">
      <c r="A5967" s="68" t="s">
        <v>103</v>
      </c>
      <c r="B5967" s="69">
        <v>491228539</v>
      </c>
      <c r="C5967" s="68">
        <v>8901736084413</v>
      </c>
      <c r="D5967" s="69" t="s">
        <v>4337</v>
      </c>
      <c r="E5967" s="65">
        <f>IFERROR(VLOOKUP(C5967,Pivot!A:B,2,0),0)</f>
        <v>0</v>
      </c>
      <c r="F5967" s="65">
        <f>IFERROR(VLOOKUP(C5967,Pivot!A:C,3,0),0)</f>
        <v>0</v>
      </c>
    </row>
    <row r="5968" spans="1:6" x14ac:dyDescent="0.25">
      <c r="A5968" s="68" t="s">
        <v>103</v>
      </c>
      <c r="B5968" s="69">
        <v>491228540</v>
      </c>
      <c r="C5968" s="68">
        <v>8901736084420</v>
      </c>
      <c r="D5968" s="69" t="s">
        <v>4338</v>
      </c>
      <c r="E5968" s="65">
        <f>IFERROR(VLOOKUP(C5968,Pivot!A:B,2,0),0)</f>
        <v>0</v>
      </c>
      <c r="F5968" s="65">
        <f>IFERROR(VLOOKUP(C5968,Pivot!A:C,3,0),0)</f>
        <v>0</v>
      </c>
    </row>
    <row r="5969" spans="1:6" x14ac:dyDescent="0.25">
      <c r="A5969" s="68" t="s">
        <v>103</v>
      </c>
      <c r="B5969" s="69">
        <v>491228541</v>
      </c>
      <c r="C5969" s="68">
        <v>8901736084437</v>
      </c>
      <c r="D5969" s="69" t="s">
        <v>4339</v>
      </c>
      <c r="E5969" s="65">
        <f>IFERROR(VLOOKUP(C5969,Pivot!A:B,2,0),0)</f>
        <v>0</v>
      </c>
      <c r="F5969" s="65">
        <f>IFERROR(VLOOKUP(C5969,Pivot!A:C,3,0),0)</f>
        <v>0</v>
      </c>
    </row>
    <row r="5970" spans="1:6" x14ac:dyDescent="0.25">
      <c r="A5970" s="68" t="s">
        <v>103</v>
      </c>
      <c r="B5970" s="69">
        <v>491228542</v>
      </c>
      <c r="C5970" s="68">
        <v>8901736084444</v>
      </c>
      <c r="D5970" s="69" t="s">
        <v>4340</v>
      </c>
      <c r="E5970" s="65">
        <f>IFERROR(VLOOKUP(C5970,Pivot!A:B,2,0),0)</f>
        <v>0</v>
      </c>
      <c r="F5970" s="65">
        <f>IFERROR(VLOOKUP(C5970,Pivot!A:C,3,0),0)</f>
        <v>0</v>
      </c>
    </row>
    <row r="5971" spans="1:6" x14ac:dyDescent="0.25">
      <c r="A5971" s="68" t="s">
        <v>103</v>
      </c>
      <c r="B5971" s="69">
        <v>491228544</v>
      </c>
      <c r="C5971" s="68">
        <v>8901736084468</v>
      </c>
      <c r="D5971" s="69" t="s">
        <v>4341</v>
      </c>
      <c r="E5971" s="65">
        <f>IFERROR(VLOOKUP(C5971,Pivot!A:B,2,0),0)</f>
        <v>0</v>
      </c>
      <c r="F5971" s="65">
        <f>IFERROR(VLOOKUP(C5971,Pivot!A:C,3,0),0)</f>
        <v>0</v>
      </c>
    </row>
    <row r="5972" spans="1:6" x14ac:dyDescent="0.25">
      <c r="A5972" s="68" t="s">
        <v>103</v>
      </c>
      <c r="B5972" s="69">
        <v>491228545</v>
      </c>
      <c r="C5972" s="68">
        <v>8901736084475</v>
      </c>
      <c r="D5972" s="69" t="s">
        <v>4342</v>
      </c>
      <c r="E5972" s="65">
        <f>IFERROR(VLOOKUP(C5972,Pivot!A:B,2,0),0)</f>
        <v>0</v>
      </c>
      <c r="F5972" s="65">
        <f>IFERROR(VLOOKUP(C5972,Pivot!A:C,3,0),0)</f>
        <v>0</v>
      </c>
    </row>
    <row r="5973" spans="1:6" x14ac:dyDescent="0.25">
      <c r="A5973" s="68" t="s">
        <v>103</v>
      </c>
      <c r="B5973" s="69">
        <v>491228546</v>
      </c>
      <c r="C5973" s="68">
        <v>8901736084529</v>
      </c>
      <c r="D5973" s="69" t="s">
        <v>4343</v>
      </c>
      <c r="E5973" s="65">
        <f>IFERROR(VLOOKUP(C5973,Pivot!A:B,2,0),0)</f>
        <v>0</v>
      </c>
      <c r="F5973" s="65">
        <f>IFERROR(VLOOKUP(C5973,Pivot!A:C,3,0),0)</f>
        <v>0</v>
      </c>
    </row>
    <row r="5974" spans="1:6" x14ac:dyDescent="0.25">
      <c r="A5974" s="68" t="s">
        <v>103</v>
      </c>
      <c r="B5974" s="69">
        <v>491228547</v>
      </c>
      <c r="C5974" s="68">
        <v>8901736084536</v>
      </c>
      <c r="D5974" s="69" t="s">
        <v>4344</v>
      </c>
      <c r="E5974" s="65">
        <f>IFERROR(VLOOKUP(C5974,Pivot!A:B,2,0),0)</f>
        <v>0</v>
      </c>
      <c r="F5974" s="65">
        <f>IFERROR(VLOOKUP(C5974,Pivot!A:C,3,0),0)</f>
        <v>0</v>
      </c>
    </row>
    <row r="5975" spans="1:6" x14ac:dyDescent="0.25">
      <c r="A5975" s="68" t="s">
        <v>103</v>
      </c>
      <c r="B5975" s="69">
        <v>491228554</v>
      </c>
      <c r="C5975" s="68">
        <v>8901736075848</v>
      </c>
      <c r="D5975" s="69" t="s">
        <v>4345</v>
      </c>
      <c r="E5975" s="65">
        <f>IFERROR(VLOOKUP(C5975,Pivot!A:B,2,0),0)</f>
        <v>0</v>
      </c>
      <c r="F5975" s="65">
        <f>IFERROR(VLOOKUP(C5975,Pivot!A:C,3,0),0)</f>
        <v>0</v>
      </c>
    </row>
    <row r="5976" spans="1:6" x14ac:dyDescent="0.25">
      <c r="A5976" s="68" t="s">
        <v>103</v>
      </c>
      <c r="B5976" s="69">
        <v>491228556</v>
      </c>
      <c r="C5976" s="68">
        <v>8901736075862</v>
      </c>
      <c r="D5976" s="69" t="s">
        <v>4345</v>
      </c>
      <c r="E5976" s="65">
        <f>IFERROR(VLOOKUP(C5976,Pivot!A:B,2,0),0)</f>
        <v>0</v>
      </c>
      <c r="F5976" s="65">
        <f>IFERROR(VLOOKUP(C5976,Pivot!A:C,3,0),0)</f>
        <v>0</v>
      </c>
    </row>
    <row r="5977" spans="1:6" x14ac:dyDescent="0.25">
      <c r="A5977" s="68" t="s">
        <v>103</v>
      </c>
      <c r="B5977" s="69">
        <v>491228559</v>
      </c>
      <c r="C5977" s="68">
        <v>8901736084116</v>
      </c>
      <c r="D5977" s="69" t="s">
        <v>4346</v>
      </c>
      <c r="E5977" s="65">
        <f>IFERROR(VLOOKUP(C5977,Pivot!A:B,2,0),0)</f>
        <v>0</v>
      </c>
      <c r="F5977" s="65">
        <f>IFERROR(VLOOKUP(C5977,Pivot!A:C,3,0),0)</f>
        <v>0</v>
      </c>
    </row>
    <row r="5978" spans="1:6" x14ac:dyDescent="0.25">
      <c r="A5978" s="68" t="s">
        <v>103</v>
      </c>
      <c r="B5978" s="69">
        <v>491228561</v>
      </c>
      <c r="C5978" s="68">
        <v>8901736084598</v>
      </c>
      <c r="D5978" s="69" t="s">
        <v>4347</v>
      </c>
      <c r="E5978" s="65">
        <f>IFERROR(VLOOKUP(C5978,Pivot!A:B,2,0),0)</f>
        <v>0</v>
      </c>
      <c r="F5978" s="65">
        <f>IFERROR(VLOOKUP(C5978,Pivot!A:C,3,0),0)</f>
        <v>0</v>
      </c>
    </row>
    <row r="5979" spans="1:6" x14ac:dyDescent="0.25">
      <c r="A5979" s="68" t="s">
        <v>103</v>
      </c>
      <c r="B5979" s="69">
        <v>491228563</v>
      </c>
      <c r="C5979" s="68">
        <v>8901736084147</v>
      </c>
      <c r="D5979" s="69" t="s">
        <v>4348</v>
      </c>
      <c r="E5979" s="65">
        <f>IFERROR(VLOOKUP(C5979,Pivot!A:B,2,0),0)</f>
        <v>0</v>
      </c>
      <c r="F5979" s="65">
        <f>IFERROR(VLOOKUP(C5979,Pivot!A:C,3,0),0)</f>
        <v>0</v>
      </c>
    </row>
    <row r="5980" spans="1:6" x14ac:dyDescent="0.25">
      <c r="A5980" s="68" t="s">
        <v>103</v>
      </c>
      <c r="B5980" s="69">
        <v>491228564</v>
      </c>
      <c r="C5980" s="68">
        <v>8901736084154</v>
      </c>
      <c r="D5980" s="69" t="s">
        <v>4349</v>
      </c>
      <c r="E5980" s="65">
        <f>IFERROR(VLOOKUP(C5980,Pivot!A:B,2,0),0)</f>
        <v>0</v>
      </c>
      <c r="F5980" s="65">
        <f>IFERROR(VLOOKUP(C5980,Pivot!A:C,3,0),0)</f>
        <v>0</v>
      </c>
    </row>
    <row r="5981" spans="1:6" x14ac:dyDescent="0.25">
      <c r="A5981" s="68" t="s">
        <v>103</v>
      </c>
      <c r="B5981" s="69">
        <v>491228565</v>
      </c>
      <c r="C5981" s="68">
        <v>8901736084161</v>
      </c>
      <c r="D5981" s="69" t="s">
        <v>4350</v>
      </c>
      <c r="E5981" s="65">
        <f>IFERROR(VLOOKUP(C5981,Pivot!A:B,2,0),0)</f>
        <v>0</v>
      </c>
      <c r="F5981" s="65">
        <f>IFERROR(VLOOKUP(C5981,Pivot!A:C,3,0),0)</f>
        <v>0</v>
      </c>
    </row>
    <row r="5982" spans="1:6" x14ac:dyDescent="0.25">
      <c r="A5982" s="68" t="s">
        <v>103</v>
      </c>
      <c r="B5982" s="69">
        <v>491228566</v>
      </c>
      <c r="C5982" s="68">
        <v>8901736084178</v>
      </c>
      <c r="D5982" s="69" t="s">
        <v>4351</v>
      </c>
      <c r="E5982" s="65">
        <f>IFERROR(VLOOKUP(C5982,Pivot!A:B,2,0),0)</f>
        <v>0</v>
      </c>
      <c r="F5982" s="65">
        <f>IFERROR(VLOOKUP(C5982,Pivot!A:C,3,0),0)</f>
        <v>0</v>
      </c>
    </row>
    <row r="5983" spans="1:6" x14ac:dyDescent="0.25">
      <c r="A5983" s="68" t="s">
        <v>103</v>
      </c>
      <c r="B5983" s="69">
        <v>491228568</v>
      </c>
      <c r="C5983" s="68">
        <v>8901736084192</v>
      </c>
      <c r="D5983" s="69" t="s">
        <v>4352</v>
      </c>
      <c r="E5983" s="65">
        <f>IFERROR(VLOOKUP(C5983,Pivot!A:B,2,0),0)</f>
        <v>0</v>
      </c>
      <c r="F5983" s="65">
        <f>IFERROR(VLOOKUP(C5983,Pivot!A:C,3,0),0)</f>
        <v>0</v>
      </c>
    </row>
    <row r="5984" spans="1:6" x14ac:dyDescent="0.25">
      <c r="A5984" s="68" t="s">
        <v>103</v>
      </c>
      <c r="B5984" s="69">
        <v>491228575</v>
      </c>
      <c r="C5984" s="68">
        <v>491228575</v>
      </c>
      <c r="D5984" s="69" t="s">
        <v>4353</v>
      </c>
      <c r="E5984" s="65">
        <f>IFERROR(VLOOKUP(C5984,Pivot!A:B,2,0),0)</f>
        <v>0</v>
      </c>
      <c r="F5984" s="65">
        <f>IFERROR(VLOOKUP(C5984,Pivot!A:C,3,0),0)</f>
        <v>0</v>
      </c>
    </row>
    <row r="5985" spans="1:6" x14ac:dyDescent="0.25">
      <c r="A5985" s="68" t="s">
        <v>103</v>
      </c>
      <c r="B5985" s="69">
        <v>491228575</v>
      </c>
      <c r="C5985" s="68">
        <v>5055261540104</v>
      </c>
      <c r="D5985" s="69" t="s">
        <v>4353</v>
      </c>
      <c r="E5985" s="65">
        <f>IFERROR(VLOOKUP(C5985,Pivot!A:B,2,0),0)</f>
        <v>0</v>
      </c>
      <c r="F5985" s="65">
        <f>IFERROR(VLOOKUP(C5985,Pivot!A:C,3,0),0)</f>
        <v>0</v>
      </c>
    </row>
    <row r="5986" spans="1:6" x14ac:dyDescent="0.25">
      <c r="A5986" s="68" t="s">
        <v>103</v>
      </c>
      <c r="B5986" s="69">
        <v>491228576</v>
      </c>
      <c r="C5986" s="68">
        <v>491228576</v>
      </c>
      <c r="D5986" s="69" t="s">
        <v>4354</v>
      </c>
      <c r="E5986" s="65">
        <f>IFERROR(VLOOKUP(C5986,Pivot!A:B,2,0),0)</f>
        <v>0</v>
      </c>
      <c r="F5986" s="65">
        <f>IFERROR(VLOOKUP(C5986,Pivot!A:C,3,0),0)</f>
        <v>0</v>
      </c>
    </row>
    <row r="5987" spans="1:6" x14ac:dyDescent="0.25">
      <c r="A5987" s="68" t="s">
        <v>103</v>
      </c>
      <c r="B5987" s="69">
        <v>491228576</v>
      </c>
      <c r="C5987" s="68">
        <v>5055261540111</v>
      </c>
      <c r="D5987" s="69" t="s">
        <v>4354</v>
      </c>
      <c r="E5987" s="65">
        <f>IFERROR(VLOOKUP(C5987,Pivot!A:B,2,0),0)</f>
        <v>0</v>
      </c>
      <c r="F5987" s="65">
        <f>IFERROR(VLOOKUP(C5987,Pivot!A:C,3,0),0)</f>
        <v>0</v>
      </c>
    </row>
    <row r="5988" spans="1:6" x14ac:dyDescent="0.25">
      <c r="A5988" s="68" t="s">
        <v>103</v>
      </c>
      <c r="B5988" s="69">
        <v>491228577</v>
      </c>
      <c r="C5988" s="68">
        <v>491228577</v>
      </c>
      <c r="D5988" s="69" t="s">
        <v>4355</v>
      </c>
      <c r="E5988" s="65">
        <f>IFERROR(VLOOKUP(C5988,Pivot!A:B,2,0),0)</f>
        <v>0</v>
      </c>
      <c r="F5988" s="65">
        <f>IFERROR(VLOOKUP(C5988,Pivot!A:C,3,0),0)</f>
        <v>0</v>
      </c>
    </row>
    <row r="5989" spans="1:6" x14ac:dyDescent="0.25">
      <c r="A5989" s="68" t="s">
        <v>103</v>
      </c>
      <c r="B5989" s="69">
        <v>491228577</v>
      </c>
      <c r="C5989" s="68">
        <v>5055261540128</v>
      </c>
      <c r="D5989" s="69" t="s">
        <v>4355</v>
      </c>
      <c r="E5989" s="65">
        <f>IFERROR(VLOOKUP(C5989,Pivot!A:B,2,0),0)</f>
        <v>0</v>
      </c>
      <c r="F5989" s="65">
        <f>IFERROR(VLOOKUP(C5989,Pivot!A:C,3,0),0)</f>
        <v>0</v>
      </c>
    </row>
    <row r="5990" spans="1:6" x14ac:dyDescent="0.25">
      <c r="A5990" s="68" t="s">
        <v>103</v>
      </c>
      <c r="B5990" s="69">
        <v>491228578</v>
      </c>
      <c r="C5990" s="68">
        <v>491228578</v>
      </c>
      <c r="D5990" s="69" t="s">
        <v>4356</v>
      </c>
      <c r="E5990" s="65">
        <f>IFERROR(VLOOKUP(C5990,Pivot!A:B,2,0),0)</f>
        <v>0</v>
      </c>
      <c r="F5990" s="65">
        <f>IFERROR(VLOOKUP(C5990,Pivot!A:C,3,0),0)</f>
        <v>0</v>
      </c>
    </row>
    <row r="5991" spans="1:6" x14ac:dyDescent="0.25">
      <c r="A5991" s="68" t="s">
        <v>103</v>
      </c>
      <c r="B5991" s="69">
        <v>491228578</v>
      </c>
      <c r="C5991" s="68">
        <v>5055261540135</v>
      </c>
      <c r="D5991" s="69" t="s">
        <v>4356</v>
      </c>
      <c r="E5991" s="65">
        <f>IFERROR(VLOOKUP(C5991,Pivot!A:B,2,0),0)</f>
        <v>0</v>
      </c>
      <c r="F5991" s="65">
        <f>IFERROR(VLOOKUP(C5991,Pivot!A:C,3,0),0)</f>
        <v>0</v>
      </c>
    </row>
    <row r="5992" spans="1:6" x14ac:dyDescent="0.25">
      <c r="A5992" s="68" t="s">
        <v>103</v>
      </c>
      <c r="B5992" s="69">
        <v>491228579</v>
      </c>
      <c r="C5992" s="68">
        <v>491228579</v>
      </c>
      <c r="D5992" s="69" t="s">
        <v>4357</v>
      </c>
      <c r="E5992" s="65">
        <f>IFERROR(VLOOKUP(C5992,Pivot!A:B,2,0),0)</f>
        <v>0</v>
      </c>
      <c r="F5992" s="65">
        <f>IFERROR(VLOOKUP(C5992,Pivot!A:C,3,0),0)</f>
        <v>0</v>
      </c>
    </row>
    <row r="5993" spans="1:6" x14ac:dyDescent="0.25">
      <c r="A5993" s="68" t="s">
        <v>103</v>
      </c>
      <c r="B5993" s="69">
        <v>491228579</v>
      </c>
      <c r="C5993" s="68">
        <v>5055261540142</v>
      </c>
      <c r="D5993" s="69" t="s">
        <v>4357</v>
      </c>
      <c r="E5993" s="65">
        <f>IFERROR(VLOOKUP(C5993,Pivot!A:B,2,0),0)</f>
        <v>0</v>
      </c>
      <c r="F5993" s="65">
        <f>IFERROR(VLOOKUP(C5993,Pivot!A:C,3,0),0)</f>
        <v>0</v>
      </c>
    </row>
    <row r="5994" spans="1:6" x14ac:dyDescent="0.25">
      <c r="A5994" s="68" t="s">
        <v>103</v>
      </c>
      <c r="B5994" s="69">
        <v>491228580</v>
      </c>
      <c r="C5994" s="68">
        <v>491228580</v>
      </c>
      <c r="D5994" s="69" t="s">
        <v>4358</v>
      </c>
      <c r="E5994" s="65">
        <f>IFERROR(VLOOKUP(C5994,Pivot!A:B,2,0),0)</f>
        <v>0</v>
      </c>
      <c r="F5994" s="65">
        <f>IFERROR(VLOOKUP(C5994,Pivot!A:C,3,0),0)</f>
        <v>0</v>
      </c>
    </row>
    <row r="5995" spans="1:6" x14ac:dyDescent="0.25">
      <c r="A5995" s="68" t="s">
        <v>103</v>
      </c>
      <c r="B5995" s="69">
        <v>491228580</v>
      </c>
      <c r="C5995" s="68">
        <v>5055261540159</v>
      </c>
      <c r="D5995" s="69" t="s">
        <v>4358</v>
      </c>
      <c r="E5995" s="65">
        <f>IFERROR(VLOOKUP(C5995,Pivot!A:B,2,0),0)</f>
        <v>0</v>
      </c>
      <c r="F5995" s="65">
        <f>IFERROR(VLOOKUP(C5995,Pivot!A:C,3,0),0)</f>
        <v>0</v>
      </c>
    </row>
    <row r="5996" spans="1:6" x14ac:dyDescent="0.25">
      <c r="A5996" s="68" t="s">
        <v>103</v>
      </c>
      <c r="B5996" s="69">
        <v>491228584</v>
      </c>
      <c r="C5996" s="68">
        <v>491228584</v>
      </c>
      <c r="D5996" s="69" t="s">
        <v>4359</v>
      </c>
      <c r="E5996" s="65">
        <f>IFERROR(VLOOKUP(C5996,Pivot!A:B,2,0),0)</f>
        <v>0</v>
      </c>
      <c r="F5996" s="65">
        <f>IFERROR(VLOOKUP(C5996,Pivot!A:C,3,0),0)</f>
        <v>0</v>
      </c>
    </row>
    <row r="5997" spans="1:6" x14ac:dyDescent="0.25">
      <c r="A5997" s="68" t="s">
        <v>103</v>
      </c>
      <c r="B5997" s="69">
        <v>491228584</v>
      </c>
      <c r="C5997" s="68">
        <v>5055261540197</v>
      </c>
      <c r="D5997" s="69" t="s">
        <v>4359</v>
      </c>
      <c r="E5997" s="65">
        <f>IFERROR(VLOOKUP(C5997,Pivot!A:B,2,0),0)</f>
        <v>0</v>
      </c>
      <c r="F5997" s="65">
        <f>IFERROR(VLOOKUP(C5997,Pivot!A:C,3,0),0)</f>
        <v>0</v>
      </c>
    </row>
    <row r="5998" spans="1:6" x14ac:dyDescent="0.25">
      <c r="A5998" s="68" t="s">
        <v>103</v>
      </c>
      <c r="B5998" s="69">
        <v>491228585</v>
      </c>
      <c r="C5998" s="68">
        <v>491228585</v>
      </c>
      <c r="D5998" s="69" t="s">
        <v>4360</v>
      </c>
      <c r="E5998" s="65">
        <f>IFERROR(VLOOKUP(C5998,Pivot!A:B,2,0),0)</f>
        <v>0</v>
      </c>
      <c r="F5998" s="65">
        <f>IFERROR(VLOOKUP(C5998,Pivot!A:C,3,0),0)</f>
        <v>0</v>
      </c>
    </row>
    <row r="5999" spans="1:6" x14ac:dyDescent="0.25">
      <c r="A5999" s="68" t="s">
        <v>103</v>
      </c>
      <c r="B5999" s="69">
        <v>491228585</v>
      </c>
      <c r="C5999" s="68">
        <v>5055261540203</v>
      </c>
      <c r="D5999" s="69" t="s">
        <v>4360</v>
      </c>
      <c r="E5999" s="65">
        <f>IFERROR(VLOOKUP(C5999,Pivot!A:B,2,0),0)</f>
        <v>0</v>
      </c>
      <c r="F5999" s="65">
        <f>IFERROR(VLOOKUP(C5999,Pivot!A:C,3,0),0)</f>
        <v>0</v>
      </c>
    </row>
    <row r="6000" spans="1:6" x14ac:dyDescent="0.25">
      <c r="A6000" s="68" t="s">
        <v>103</v>
      </c>
      <c r="B6000" s="69">
        <v>491228591</v>
      </c>
      <c r="C6000" s="68">
        <v>491228591</v>
      </c>
      <c r="D6000" s="69" t="s">
        <v>4361</v>
      </c>
      <c r="E6000" s="65">
        <f>IFERROR(VLOOKUP(C6000,Pivot!A:B,2,0),0)</f>
        <v>0</v>
      </c>
      <c r="F6000" s="65">
        <f>IFERROR(VLOOKUP(C6000,Pivot!A:C,3,0),0)</f>
        <v>0</v>
      </c>
    </row>
    <row r="6001" spans="1:6" x14ac:dyDescent="0.25">
      <c r="A6001" s="68" t="s">
        <v>103</v>
      </c>
      <c r="B6001" s="69">
        <v>491228591</v>
      </c>
      <c r="C6001" s="68">
        <v>5055261540265</v>
      </c>
      <c r="D6001" s="69" t="s">
        <v>4361</v>
      </c>
      <c r="E6001" s="65">
        <f>IFERROR(VLOOKUP(C6001,Pivot!A:B,2,0),0)</f>
        <v>0</v>
      </c>
      <c r="F6001" s="65">
        <f>IFERROR(VLOOKUP(C6001,Pivot!A:C,3,0),0)</f>
        <v>0</v>
      </c>
    </row>
    <row r="6002" spans="1:6" x14ac:dyDescent="0.25">
      <c r="A6002" s="68" t="s">
        <v>103</v>
      </c>
      <c r="B6002" s="69">
        <v>491228592</v>
      </c>
      <c r="C6002" s="68">
        <v>491228592</v>
      </c>
      <c r="D6002" s="69" t="s">
        <v>4362</v>
      </c>
      <c r="E6002" s="65">
        <f>IFERROR(VLOOKUP(C6002,Pivot!A:B,2,0),0)</f>
        <v>0</v>
      </c>
      <c r="F6002" s="65">
        <f>IFERROR(VLOOKUP(C6002,Pivot!A:C,3,0),0)</f>
        <v>0</v>
      </c>
    </row>
    <row r="6003" spans="1:6" x14ac:dyDescent="0.25">
      <c r="A6003" s="68" t="s">
        <v>103</v>
      </c>
      <c r="B6003" s="69">
        <v>491228592</v>
      </c>
      <c r="C6003" s="68">
        <v>5055261540272</v>
      </c>
      <c r="D6003" s="69" t="s">
        <v>4362</v>
      </c>
      <c r="E6003" s="65">
        <f>IFERROR(VLOOKUP(C6003,Pivot!A:B,2,0),0)</f>
        <v>0</v>
      </c>
      <c r="F6003" s="65">
        <f>IFERROR(VLOOKUP(C6003,Pivot!A:C,3,0),0)</f>
        <v>0</v>
      </c>
    </row>
    <row r="6004" spans="1:6" x14ac:dyDescent="0.25">
      <c r="A6004" s="68" t="s">
        <v>103</v>
      </c>
      <c r="B6004" s="69">
        <v>491228593</v>
      </c>
      <c r="C6004" s="68">
        <v>491228593</v>
      </c>
      <c r="D6004" s="69" t="s">
        <v>4363</v>
      </c>
      <c r="E6004" s="65">
        <f>IFERROR(VLOOKUP(C6004,Pivot!A:B,2,0),0)</f>
        <v>0</v>
      </c>
      <c r="F6004" s="65">
        <f>IFERROR(VLOOKUP(C6004,Pivot!A:C,3,0),0)</f>
        <v>0</v>
      </c>
    </row>
    <row r="6005" spans="1:6" x14ac:dyDescent="0.25">
      <c r="A6005" s="68" t="s">
        <v>103</v>
      </c>
      <c r="B6005" s="69">
        <v>491228593</v>
      </c>
      <c r="C6005" s="68">
        <v>5055261540289</v>
      </c>
      <c r="D6005" s="69" t="s">
        <v>4363</v>
      </c>
      <c r="E6005" s="65">
        <f>IFERROR(VLOOKUP(C6005,Pivot!A:B,2,0),0)</f>
        <v>0</v>
      </c>
      <c r="F6005" s="65">
        <f>IFERROR(VLOOKUP(C6005,Pivot!A:C,3,0),0)</f>
        <v>0</v>
      </c>
    </row>
    <row r="6006" spans="1:6" x14ac:dyDescent="0.25">
      <c r="A6006" s="68" t="s">
        <v>103</v>
      </c>
      <c r="B6006" s="69">
        <v>491228595</v>
      </c>
      <c r="C6006" s="68">
        <v>491228595</v>
      </c>
      <c r="D6006" s="69" t="s">
        <v>4364</v>
      </c>
      <c r="E6006" s="65">
        <f>IFERROR(VLOOKUP(C6006,Pivot!A:B,2,0),0)</f>
        <v>0</v>
      </c>
      <c r="F6006" s="65">
        <f>IFERROR(VLOOKUP(C6006,Pivot!A:C,3,0),0)</f>
        <v>0</v>
      </c>
    </row>
    <row r="6007" spans="1:6" x14ac:dyDescent="0.25">
      <c r="A6007" s="68" t="s">
        <v>103</v>
      </c>
      <c r="B6007" s="69">
        <v>491228595</v>
      </c>
      <c r="C6007" s="68">
        <v>5055261540302</v>
      </c>
      <c r="D6007" s="69" t="s">
        <v>4364</v>
      </c>
      <c r="E6007" s="65">
        <f>IFERROR(VLOOKUP(C6007,Pivot!A:B,2,0),0)</f>
        <v>0</v>
      </c>
      <c r="F6007" s="65">
        <f>IFERROR(VLOOKUP(C6007,Pivot!A:C,3,0),0)</f>
        <v>0</v>
      </c>
    </row>
    <row r="6008" spans="1:6" x14ac:dyDescent="0.25">
      <c r="A6008" s="68" t="s">
        <v>103</v>
      </c>
      <c r="B6008" s="69">
        <v>491228596</v>
      </c>
      <c r="C6008" s="68">
        <v>491228596</v>
      </c>
      <c r="D6008" s="69" t="s">
        <v>4365</v>
      </c>
      <c r="E6008" s="65">
        <f>IFERROR(VLOOKUP(C6008,Pivot!A:B,2,0),0)</f>
        <v>0</v>
      </c>
      <c r="F6008" s="65">
        <f>IFERROR(VLOOKUP(C6008,Pivot!A:C,3,0),0)</f>
        <v>0</v>
      </c>
    </row>
    <row r="6009" spans="1:6" x14ac:dyDescent="0.25">
      <c r="A6009" s="68" t="s">
        <v>103</v>
      </c>
      <c r="B6009" s="69">
        <v>491228596</v>
      </c>
      <c r="C6009" s="68">
        <v>5055261540319</v>
      </c>
      <c r="D6009" s="69" t="s">
        <v>4365</v>
      </c>
      <c r="E6009" s="65">
        <f>IFERROR(VLOOKUP(C6009,Pivot!A:B,2,0),0)</f>
        <v>0</v>
      </c>
      <c r="F6009" s="65">
        <f>IFERROR(VLOOKUP(C6009,Pivot!A:C,3,0),0)</f>
        <v>0</v>
      </c>
    </row>
    <row r="6010" spans="1:6" x14ac:dyDescent="0.25">
      <c r="A6010" s="68" t="s">
        <v>103</v>
      </c>
      <c r="B6010" s="69">
        <v>491228599</v>
      </c>
      <c r="C6010" s="68">
        <v>5055261540340</v>
      </c>
      <c r="D6010" s="69" t="s">
        <v>4366</v>
      </c>
      <c r="E6010" s="65">
        <f>IFERROR(VLOOKUP(C6010,Pivot!A:B,2,0),0)</f>
        <v>0</v>
      </c>
      <c r="F6010" s="65">
        <f>IFERROR(VLOOKUP(C6010,Pivot!A:C,3,0),0)</f>
        <v>0</v>
      </c>
    </row>
    <row r="6011" spans="1:6" x14ac:dyDescent="0.25">
      <c r="A6011" s="68" t="s">
        <v>103</v>
      </c>
      <c r="B6011" s="69">
        <v>491228600</v>
      </c>
      <c r="C6011" s="68">
        <v>491228600</v>
      </c>
      <c r="D6011" s="69" t="s">
        <v>4367</v>
      </c>
      <c r="E6011" s="65">
        <f>IFERROR(VLOOKUP(C6011,Pivot!A:B,2,0),0)</f>
        <v>0</v>
      </c>
      <c r="F6011" s="65">
        <f>IFERROR(VLOOKUP(C6011,Pivot!A:C,3,0),0)</f>
        <v>0</v>
      </c>
    </row>
    <row r="6012" spans="1:6" x14ac:dyDescent="0.25">
      <c r="A6012" s="68" t="s">
        <v>103</v>
      </c>
      <c r="B6012" s="69">
        <v>491228600</v>
      </c>
      <c r="C6012" s="68">
        <v>5055261540357</v>
      </c>
      <c r="D6012" s="69" t="s">
        <v>4367</v>
      </c>
      <c r="E6012" s="65">
        <f>IFERROR(VLOOKUP(C6012,Pivot!A:B,2,0),0)</f>
        <v>0</v>
      </c>
      <c r="F6012" s="65">
        <f>IFERROR(VLOOKUP(C6012,Pivot!A:C,3,0),0)</f>
        <v>0</v>
      </c>
    </row>
    <row r="6013" spans="1:6" x14ac:dyDescent="0.25">
      <c r="A6013" s="68" t="s">
        <v>103</v>
      </c>
      <c r="B6013" s="69">
        <v>491228601</v>
      </c>
      <c r="C6013" s="68">
        <v>491228601</v>
      </c>
      <c r="D6013" s="69" t="s">
        <v>4368</v>
      </c>
      <c r="E6013" s="65">
        <f>IFERROR(VLOOKUP(C6013,Pivot!A:B,2,0),0)</f>
        <v>0</v>
      </c>
      <c r="F6013" s="65">
        <f>IFERROR(VLOOKUP(C6013,Pivot!A:C,3,0),0)</f>
        <v>0</v>
      </c>
    </row>
    <row r="6014" spans="1:6" x14ac:dyDescent="0.25">
      <c r="A6014" s="68" t="s">
        <v>103</v>
      </c>
      <c r="B6014" s="69">
        <v>491228601</v>
      </c>
      <c r="C6014" s="68">
        <v>5055261540364</v>
      </c>
      <c r="D6014" s="69" t="s">
        <v>4368</v>
      </c>
      <c r="E6014" s="65">
        <f>IFERROR(VLOOKUP(C6014,Pivot!A:B,2,0),0)</f>
        <v>0</v>
      </c>
      <c r="F6014" s="65">
        <f>IFERROR(VLOOKUP(C6014,Pivot!A:C,3,0),0)</f>
        <v>0</v>
      </c>
    </row>
    <row r="6015" spans="1:6" x14ac:dyDescent="0.25">
      <c r="A6015" s="68" t="s">
        <v>103</v>
      </c>
      <c r="B6015" s="69">
        <v>491228604</v>
      </c>
      <c r="C6015" s="68">
        <v>491228604</v>
      </c>
      <c r="D6015" s="69" t="s">
        <v>4369</v>
      </c>
      <c r="E6015" s="65">
        <f>IFERROR(VLOOKUP(C6015,Pivot!A:B,2,0),0)</f>
        <v>0</v>
      </c>
      <c r="F6015" s="65">
        <f>IFERROR(VLOOKUP(C6015,Pivot!A:C,3,0),0)</f>
        <v>0</v>
      </c>
    </row>
    <row r="6016" spans="1:6" x14ac:dyDescent="0.25">
      <c r="A6016" s="68" t="s">
        <v>103</v>
      </c>
      <c r="B6016" s="69">
        <v>491228604</v>
      </c>
      <c r="C6016" s="68">
        <v>5055261540395</v>
      </c>
      <c r="D6016" s="69" t="s">
        <v>4369</v>
      </c>
      <c r="E6016" s="65">
        <f>IFERROR(VLOOKUP(C6016,Pivot!A:B,2,0),0)</f>
        <v>0</v>
      </c>
      <c r="F6016" s="65">
        <f>IFERROR(VLOOKUP(C6016,Pivot!A:C,3,0),0)</f>
        <v>0</v>
      </c>
    </row>
    <row r="6017" spans="1:6" x14ac:dyDescent="0.25">
      <c r="A6017" s="68" t="s">
        <v>103</v>
      </c>
      <c r="B6017" s="69">
        <v>491228605</v>
      </c>
      <c r="C6017" s="68">
        <v>491228605</v>
      </c>
      <c r="D6017" s="69" t="s">
        <v>4370</v>
      </c>
      <c r="E6017" s="65">
        <f>IFERROR(VLOOKUP(C6017,Pivot!A:B,2,0),0)</f>
        <v>0</v>
      </c>
      <c r="F6017" s="65">
        <f>IFERROR(VLOOKUP(C6017,Pivot!A:C,3,0),0)</f>
        <v>0</v>
      </c>
    </row>
    <row r="6018" spans="1:6" x14ac:dyDescent="0.25">
      <c r="A6018" s="68" t="s">
        <v>103</v>
      </c>
      <c r="B6018" s="69">
        <v>491228605</v>
      </c>
      <c r="C6018" s="68">
        <v>5055261540401</v>
      </c>
      <c r="D6018" s="69" t="s">
        <v>4370</v>
      </c>
      <c r="E6018" s="65">
        <f>IFERROR(VLOOKUP(C6018,Pivot!A:B,2,0),0)</f>
        <v>0</v>
      </c>
      <c r="F6018" s="65">
        <f>IFERROR(VLOOKUP(C6018,Pivot!A:C,3,0),0)</f>
        <v>0</v>
      </c>
    </row>
    <row r="6019" spans="1:6" x14ac:dyDescent="0.25">
      <c r="A6019" s="68" t="s">
        <v>103</v>
      </c>
      <c r="B6019" s="69">
        <v>491228606</v>
      </c>
      <c r="C6019" s="68">
        <v>491228606</v>
      </c>
      <c r="D6019" s="69" t="s">
        <v>4371</v>
      </c>
      <c r="E6019" s="65">
        <f>IFERROR(VLOOKUP(C6019,Pivot!A:B,2,0),0)</f>
        <v>0</v>
      </c>
      <c r="F6019" s="65">
        <f>IFERROR(VLOOKUP(C6019,Pivot!A:C,3,0),0)</f>
        <v>0</v>
      </c>
    </row>
    <row r="6020" spans="1:6" x14ac:dyDescent="0.25">
      <c r="A6020" s="68" t="s">
        <v>103</v>
      </c>
      <c r="B6020" s="69">
        <v>491228606</v>
      </c>
      <c r="C6020" s="68">
        <v>5055261540418</v>
      </c>
      <c r="D6020" s="69" t="s">
        <v>4371</v>
      </c>
      <c r="E6020" s="65">
        <f>IFERROR(VLOOKUP(C6020,Pivot!A:B,2,0),0)</f>
        <v>0</v>
      </c>
      <c r="F6020" s="65">
        <f>IFERROR(VLOOKUP(C6020,Pivot!A:C,3,0),0)</f>
        <v>0</v>
      </c>
    </row>
    <row r="6021" spans="1:6" x14ac:dyDescent="0.25">
      <c r="A6021" s="68" t="s">
        <v>103</v>
      </c>
      <c r="B6021" s="69">
        <v>491228607</v>
      </c>
      <c r="C6021" s="68">
        <v>491228607</v>
      </c>
      <c r="D6021" s="69" t="s">
        <v>4372</v>
      </c>
      <c r="E6021" s="65">
        <f>IFERROR(VLOOKUP(C6021,Pivot!A:B,2,0),0)</f>
        <v>0</v>
      </c>
      <c r="F6021" s="65">
        <f>IFERROR(VLOOKUP(C6021,Pivot!A:C,3,0),0)</f>
        <v>0</v>
      </c>
    </row>
    <row r="6022" spans="1:6" x14ac:dyDescent="0.25">
      <c r="A6022" s="68" t="s">
        <v>103</v>
      </c>
      <c r="B6022" s="69">
        <v>491228607</v>
      </c>
      <c r="C6022" s="68">
        <v>5055261540425</v>
      </c>
      <c r="D6022" s="69" t="s">
        <v>4372</v>
      </c>
      <c r="E6022" s="65">
        <f>IFERROR(VLOOKUP(C6022,Pivot!A:B,2,0),0)</f>
        <v>0</v>
      </c>
      <c r="F6022" s="65">
        <f>IFERROR(VLOOKUP(C6022,Pivot!A:C,3,0),0)</f>
        <v>0</v>
      </c>
    </row>
    <row r="6023" spans="1:6" x14ac:dyDescent="0.25">
      <c r="A6023" s="68" t="s">
        <v>103</v>
      </c>
      <c r="B6023" s="69">
        <v>491228610</v>
      </c>
      <c r="C6023" s="68">
        <v>491228610</v>
      </c>
      <c r="D6023" s="69" t="s">
        <v>4373</v>
      </c>
      <c r="E6023" s="65">
        <f>IFERROR(VLOOKUP(C6023,Pivot!A:B,2,0),0)</f>
        <v>0</v>
      </c>
      <c r="F6023" s="65">
        <f>IFERROR(VLOOKUP(C6023,Pivot!A:C,3,0),0)</f>
        <v>0</v>
      </c>
    </row>
    <row r="6024" spans="1:6" x14ac:dyDescent="0.25">
      <c r="A6024" s="68" t="s">
        <v>103</v>
      </c>
      <c r="B6024" s="69">
        <v>491228610</v>
      </c>
      <c r="C6024" s="68">
        <v>5055261540456</v>
      </c>
      <c r="D6024" s="69" t="s">
        <v>4373</v>
      </c>
      <c r="E6024" s="65">
        <f>IFERROR(VLOOKUP(C6024,Pivot!A:B,2,0),0)</f>
        <v>0</v>
      </c>
      <c r="F6024" s="65">
        <f>IFERROR(VLOOKUP(C6024,Pivot!A:C,3,0),0)</f>
        <v>0</v>
      </c>
    </row>
    <row r="6025" spans="1:6" x14ac:dyDescent="0.25">
      <c r="A6025" s="68" t="s">
        <v>103</v>
      </c>
      <c r="B6025" s="69">
        <v>491228612</v>
      </c>
      <c r="C6025" s="68">
        <v>491228612</v>
      </c>
      <c r="D6025" s="69" t="s">
        <v>4374</v>
      </c>
      <c r="E6025" s="65">
        <f>IFERROR(VLOOKUP(C6025,Pivot!A:B,2,0),0)</f>
        <v>0</v>
      </c>
      <c r="F6025" s="65">
        <f>IFERROR(VLOOKUP(C6025,Pivot!A:C,3,0),0)</f>
        <v>0</v>
      </c>
    </row>
    <row r="6026" spans="1:6" x14ac:dyDescent="0.25">
      <c r="A6026" s="68" t="s">
        <v>103</v>
      </c>
      <c r="B6026" s="69">
        <v>491228612</v>
      </c>
      <c r="C6026" s="68">
        <v>5055261540470</v>
      </c>
      <c r="D6026" s="69" t="s">
        <v>4374</v>
      </c>
      <c r="E6026" s="65">
        <f>IFERROR(VLOOKUP(C6026,Pivot!A:B,2,0),0)</f>
        <v>0</v>
      </c>
      <c r="F6026" s="65">
        <f>IFERROR(VLOOKUP(C6026,Pivot!A:C,3,0),0)</f>
        <v>0</v>
      </c>
    </row>
    <row r="6027" spans="1:6" x14ac:dyDescent="0.25">
      <c r="A6027" s="68" t="s">
        <v>103</v>
      </c>
      <c r="B6027" s="69">
        <v>491228613</v>
      </c>
      <c r="C6027" s="68">
        <v>491228613</v>
      </c>
      <c r="D6027" s="69" t="s">
        <v>4375</v>
      </c>
      <c r="E6027" s="65">
        <f>IFERROR(VLOOKUP(C6027,Pivot!A:B,2,0),0)</f>
        <v>0</v>
      </c>
      <c r="F6027" s="65">
        <f>IFERROR(VLOOKUP(C6027,Pivot!A:C,3,0),0)</f>
        <v>0</v>
      </c>
    </row>
    <row r="6028" spans="1:6" x14ac:dyDescent="0.25">
      <c r="A6028" s="68" t="s">
        <v>103</v>
      </c>
      <c r="B6028" s="69">
        <v>491228613</v>
      </c>
      <c r="C6028" s="68">
        <v>5055261540487</v>
      </c>
      <c r="D6028" s="69" t="s">
        <v>4375</v>
      </c>
      <c r="E6028" s="65">
        <f>IFERROR(VLOOKUP(C6028,Pivot!A:B,2,0),0)</f>
        <v>0</v>
      </c>
      <c r="F6028" s="65">
        <f>IFERROR(VLOOKUP(C6028,Pivot!A:C,3,0),0)</f>
        <v>0</v>
      </c>
    </row>
    <row r="6029" spans="1:6" x14ac:dyDescent="0.25">
      <c r="A6029" s="68" t="s">
        <v>103</v>
      </c>
      <c r="B6029" s="69">
        <v>491228615</v>
      </c>
      <c r="C6029" s="68">
        <v>491228615</v>
      </c>
      <c r="D6029" s="69" t="s">
        <v>4376</v>
      </c>
      <c r="E6029" s="65">
        <f>IFERROR(VLOOKUP(C6029,Pivot!A:B,2,0),0)</f>
        <v>0</v>
      </c>
      <c r="F6029" s="65">
        <f>IFERROR(VLOOKUP(C6029,Pivot!A:C,3,0),0)</f>
        <v>0</v>
      </c>
    </row>
    <row r="6030" spans="1:6" x14ac:dyDescent="0.25">
      <c r="A6030" s="68" t="s">
        <v>103</v>
      </c>
      <c r="B6030" s="69">
        <v>491228615</v>
      </c>
      <c r="C6030" s="68">
        <v>5055261540500</v>
      </c>
      <c r="D6030" s="69" t="s">
        <v>4376</v>
      </c>
      <c r="E6030" s="65">
        <f>IFERROR(VLOOKUP(C6030,Pivot!A:B,2,0),0)</f>
        <v>0</v>
      </c>
      <c r="F6030" s="65">
        <f>IFERROR(VLOOKUP(C6030,Pivot!A:C,3,0),0)</f>
        <v>0</v>
      </c>
    </row>
    <row r="6031" spans="1:6" x14ac:dyDescent="0.25">
      <c r="A6031" s="68" t="s">
        <v>103</v>
      </c>
      <c r="B6031" s="69">
        <v>491230298</v>
      </c>
      <c r="C6031" s="68">
        <v>731346160010</v>
      </c>
      <c r="D6031" s="69" t="s">
        <v>4377</v>
      </c>
      <c r="E6031" s="65">
        <f>IFERROR(VLOOKUP(C6031,Pivot!A:B,2,0),0)</f>
        <v>0</v>
      </c>
      <c r="F6031" s="65">
        <f>IFERROR(VLOOKUP(C6031,Pivot!A:C,3,0),0)</f>
        <v>0</v>
      </c>
    </row>
    <row r="6032" spans="1:6" x14ac:dyDescent="0.25">
      <c r="A6032" s="68" t="s">
        <v>103</v>
      </c>
      <c r="B6032" s="69">
        <v>491230299</v>
      </c>
      <c r="C6032" s="68">
        <v>731346160300</v>
      </c>
      <c r="D6032" s="69" t="s">
        <v>4378</v>
      </c>
      <c r="E6032" s="65">
        <f>IFERROR(VLOOKUP(C6032,Pivot!A:B,2,0),0)</f>
        <v>0</v>
      </c>
      <c r="F6032" s="65">
        <f>IFERROR(VLOOKUP(C6032,Pivot!A:C,3,0),0)</f>
        <v>0</v>
      </c>
    </row>
    <row r="6033" spans="1:6" x14ac:dyDescent="0.25">
      <c r="A6033" s="68" t="s">
        <v>103</v>
      </c>
      <c r="B6033" s="69">
        <v>491230302</v>
      </c>
      <c r="C6033" s="68">
        <v>731346074317</v>
      </c>
      <c r="D6033" s="69" t="s">
        <v>4379</v>
      </c>
      <c r="E6033" s="65">
        <f>IFERROR(VLOOKUP(C6033,Pivot!A:B,2,0),0)</f>
        <v>0</v>
      </c>
      <c r="F6033" s="65">
        <f>IFERROR(VLOOKUP(C6033,Pivot!A:C,3,0),0)</f>
        <v>0</v>
      </c>
    </row>
    <row r="6034" spans="1:6" x14ac:dyDescent="0.25">
      <c r="A6034" s="68" t="s">
        <v>103</v>
      </c>
      <c r="B6034" s="69">
        <v>491230303</v>
      </c>
      <c r="C6034" s="68">
        <v>731346160119</v>
      </c>
      <c r="D6034" s="69" t="s">
        <v>4380</v>
      </c>
      <c r="E6034" s="65">
        <f>IFERROR(VLOOKUP(C6034,Pivot!A:B,2,0),0)</f>
        <v>0</v>
      </c>
      <c r="F6034" s="65">
        <f>IFERROR(VLOOKUP(C6034,Pivot!A:C,3,0),0)</f>
        <v>0</v>
      </c>
    </row>
    <row r="6035" spans="1:6" x14ac:dyDescent="0.25">
      <c r="A6035" s="68" t="s">
        <v>103</v>
      </c>
      <c r="B6035" s="69">
        <v>491230304</v>
      </c>
      <c r="C6035" s="68">
        <v>731346160416</v>
      </c>
      <c r="D6035" s="69" t="s">
        <v>4381</v>
      </c>
      <c r="E6035" s="65">
        <f>IFERROR(VLOOKUP(C6035,Pivot!A:B,2,0),0)</f>
        <v>0</v>
      </c>
      <c r="F6035" s="65">
        <f>IFERROR(VLOOKUP(C6035,Pivot!A:C,3,0),0)</f>
        <v>0</v>
      </c>
    </row>
    <row r="6036" spans="1:6" x14ac:dyDescent="0.25">
      <c r="A6036" s="68" t="s">
        <v>103</v>
      </c>
      <c r="B6036" s="69">
        <v>491230305</v>
      </c>
      <c r="C6036" s="68">
        <v>731346010735</v>
      </c>
      <c r="D6036" s="69" t="s">
        <v>4382</v>
      </c>
      <c r="E6036" s="65">
        <f>IFERROR(VLOOKUP(C6036,Pivot!A:B,2,0),0)</f>
        <v>0</v>
      </c>
      <c r="F6036" s="65">
        <f>IFERROR(VLOOKUP(C6036,Pivot!A:C,3,0),0)</f>
        <v>0</v>
      </c>
    </row>
    <row r="6037" spans="1:6" x14ac:dyDescent="0.25">
      <c r="A6037" s="68" t="s">
        <v>103</v>
      </c>
      <c r="B6037" s="69">
        <v>491230306</v>
      </c>
      <c r="C6037" s="68">
        <v>702403826101</v>
      </c>
      <c r="D6037" s="69" t="s">
        <v>4383</v>
      </c>
      <c r="E6037" s="65">
        <f>IFERROR(VLOOKUP(C6037,Pivot!A:B,2,0),0)</f>
        <v>0</v>
      </c>
      <c r="F6037" s="65">
        <f>IFERROR(VLOOKUP(C6037,Pivot!A:C,3,0),0)</f>
        <v>0</v>
      </c>
    </row>
    <row r="6038" spans="1:6" x14ac:dyDescent="0.25">
      <c r="A6038" s="68" t="s">
        <v>103</v>
      </c>
      <c r="B6038" s="69">
        <v>491230309</v>
      </c>
      <c r="C6038" s="68">
        <v>8901736083966</v>
      </c>
      <c r="D6038" s="69" t="s">
        <v>4384</v>
      </c>
      <c r="E6038" s="65">
        <f>IFERROR(VLOOKUP(C6038,Pivot!A:B,2,0),0)</f>
        <v>0</v>
      </c>
      <c r="F6038" s="65">
        <f>IFERROR(VLOOKUP(C6038,Pivot!A:C,3,0),0)</f>
        <v>0</v>
      </c>
    </row>
    <row r="6039" spans="1:6" x14ac:dyDescent="0.25">
      <c r="A6039" s="68" t="s">
        <v>103</v>
      </c>
      <c r="B6039" s="69">
        <v>491230323</v>
      </c>
      <c r="C6039" s="68">
        <v>4895038543805</v>
      </c>
      <c r="D6039" s="69" t="s">
        <v>4385</v>
      </c>
      <c r="E6039" s="65">
        <f>IFERROR(VLOOKUP(C6039,Pivot!A:B,2,0),0)</f>
        <v>0</v>
      </c>
      <c r="F6039" s="65">
        <f>IFERROR(VLOOKUP(C6039,Pivot!A:C,3,0),0)</f>
        <v>0</v>
      </c>
    </row>
    <row r="6040" spans="1:6" x14ac:dyDescent="0.25">
      <c r="A6040" s="68" t="s">
        <v>103</v>
      </c>
      <c r="B6040" s="69">
        <v>491230323</v>
      </c>
      <c r="C6040" s="68">
        <v>4895038543812</v>
      </c>
      <c r="D6040" s="69" t="s">
        <v>4385</v>
      </c>
      <c r="E6040" s="65">
        <f>IFERROR(VLOOKUP(C6040,Pivot!A:B,2,0),0)</f>
        <v>0</v>
      </c>
      <c r="F6040" s="65">
        <f>IFERROR(VLOOKUP(C6040,Pivot!A:C,3,0),0)</f>
        <v>0</v>
      </c>
    </row>
    <row r="6041" spans="1:6" x14ac:dyDescent="0.25">
      <c r="A6041" s="68" t="s">
        <v>103</v>
      </c>
      <c r="B6041" s="69">
        <v>491230324</v>
      </c>
      <c r="C6041" s="68">
        <v>4895038500396</v>
      </c>
      <c r="D6041" s="69" t="s">
        <v>4386</v>
      </c>
      <c r="E6041" s="65">
        <f>IFERROR(VLOOKUP(C6041,Pivot!A:B,2,0),0)</f>
        <v>0</v>
      </c>
      <c r="F6041" s="65">
        <f>IFERROR(VLOOKUP(C6041,Pivot!A:C,3,0),0)</f>
        <v>0</v>
      </c>
    </row>
    <row r="6042" spans="1:6" x14ac:dyDescent="0.25">
      <c r="A6042" s="68" t="s">
        <v>103</v>
      </c>
      <c r="B6042" s="69">
        <v>491230326</v>
      </c>
      <c r="C6042" s="68">
        <v>4895038500419</v>
      </c>
      <c r="D6042" s="69" t="s">
        <v>4387</v>
      </c>
      <c r="E6042" s="65">
        <f>IFERROR(VLOOKUP(C6042,Pivot!A:B,2,0),0)</f>
        <v>0</v>
      </c>
      <c r="F6042" s="65">
        <f>IFERROR(VLOOKUP(C6042,Pivot!A:C,3,0),0)</f>
        <v>0</v>
      </c>
    </row>
    <row r="6043" spans="1:6" x14ac:dyDescent="0.25">
      <c r="A6043" s="68" t="s">
        <v>103</v>
      </c>
      <c r="B6043" s="69">
        <v>491230327</v>
      </c>
      <c r="C6043" s="68">
        <v>4895038549227</v>
      </c>
      <c r="D6043" s="69" t="s">
        <v>4388</v>
      </c>
      <c r="E6043" s="65">
        <f>IFERROR(VLOOKUP(C6043,Pivot!A:B,2,0),0)</f>
        <v>0</v>
      </c>
      <c r="F6043" s="65">
        <f>IFERROR(VLOOKUP(C6043,Pivot!A:C,3,0),0)</f>
        <v>0</v>
      </c>
    </row>
    <row r="6044" spans="1:6" x14ac:dyDescent="0.25">
      <c r="A6044" s="68" t="s">
        <v>103</v>
      </c>
      <c r="B6044" s="69">
        <v>491230328</v>
      </c>
      <c r="C6044" s="68">
        <v>4895038549234</v>
      </c>
      <c r="D6044" s="69" t="s">
        <v>4389</v>
      </c>
      <c r="E6044" s="65">
        <f>IFERROR(VLOOKUP(C6044,Pivot!A:B,2,0),0)</f>
        <v>0</v>
      </c>
      <c r="F6044" s="65">
        <f>IFERROR(VLOOKUP(C6044,Pivot!A:C,3,0),0)</f>
        <v>0</v>
      </c>
    </row>
    <row r="6045" spans="1:6" x14ac:dyDescent="0.25">
      <c r="A6045" s="68" t="s">
        <v>103</v>
      </c>
      <c r="B6045" s="69">
        <v>491230336</v>
      </c>
      <c r="C6045" s="68">
        <v>4892493107221</v>
      </c>
      <c r="D6045" s="69" t="s">
        <v>4390</v>
      </c>
      <c r="E6045" s="65">
        <f>IFERROR(VLOOKUP(C6045,Pivot!A:B,2,0),0)</f>
        <v>0</v>
      </c>
      <c r="F6045" s="65">
        <f>IFERROR(VLOOKUP(C6045,Pivot!A:C,3,0),0)</f>
        <v>0</v>
      </c>
    </row>
    <row r="6046" spans="1:6" x14ac:dyDescent="0.25">
      <c r="A6046" s="68" t="s">
        <v>103</v>
      </c>
      <c r="B6046" s="69">
        <v>491230337</v>
      </c>
      <c r="C6046" s="68">
        <v>4892493107238</v>
      </c>
      <c r="D6046" s="69" t="s">
        <v>4391</v>
      </c>
      <c r="E6046" s="65">
        <f>IFERROR(VLOOKUP(C6046,Pivot!A:B,2,0),0)</f>
        <v>0</v>
      </c>
      <c r="F6046" s="65">
        <f>IFERROR(VLOOKUP(C6046,Pivot!A:C,3,0),0)</f>
        <v>0</v>
      </c>
    </row>
    <row r="6047" spans="1:6" x14ac:dyDescent="0.25">
      <c r="A6047" s="68" t="s">
        <v>103</v>
      </c>
      <c r="B6047" s="69">
        <v>491230338</v>
      </c>
      <c r="C6047" s="68">
        <v>4892493107245</v>
      </c>
      <c r="D6047" s="69" t="s">
        <v>4392</v>
      </c>
      <c r="E6047" s="65">
        <f>IFERROR(VLOOKUP(C6047,Pivot!A:B,2,0),0)</f>
        <v>0</v>
      </c>
      <c r="F6047" s="65">
        <f>IFERROR(VLOOKUP(C6047,Pivot!A:C,3,0),0)</f>
        <v>0</v>
      </c>
    </row>
    <row r="6048" spans="1:6" x14ac:dyDescent="0.25">
      <c r="A6048" s="68" t="s">
        <v>103</v>
      </c>
      <c r="B6048" s="69">
        <v>491230339</v>
      </c>
      <c r="C6048" s="68">
        <v>4892493107252</v>
      </c>
      <c r="D6048" s="69" t="s">
        <v>4393</v>
      </c>
      <c r="E6048" s="65">
        <f>IFERROR(VLOOKUP(C6048,Pivot!A:B,2,0),0)</f>
        <v>0</v>
      </c>
      <c r="F6048" s="65">
        <f>IFERROR(VLOOKUP(C6048,Pivot!A:C,3,0),0)</f>
        <v>0</v>
      </c>
    </row>
    <row r="6049" spans="1:6" x14ac:dyDescent="0.25">
      <c r="A6049" s="68" t="s">
        <v>103</v>
      </c>
      <c r="B6049" s="69">
        <v>491230340</v>
      </c>
      <c r="C6049" s="68">
        <v>4892493107276</v>
      </c>
      <c r="D6049" s="69" t="s">
        <v>4394</v>
      </c>
      <c r="E6049" s="65">
        <f>IFERROR(VLOOKUP(C6049,Pivot!A:B,2,0),0)</f>
        <v>0</v>
      </c>
      <c r="F6049" s="65">
        <f>IFERROR(VLOOKUP(C6049,Pivot!A:C,3,0),0)</f>
        <v>0</v>
      </c>
    </row>
    <row r="6050" spans="1:6" x14ac:dyDescent="0.25">
      <c r="A6050" s="68" t="s">
        <v>103</v>
      </c>
      <c r="B6050" s="69">
        <v>491230341</v>
      </c>
      <c r="C6050" s="68">
        <v>4892493102783</v>
      </c>
      <c r="D6050" s="69" t="s">
        <v>4394</v>
      </c>
      <c r="E6050" s="65">
        <f>IFERROR(VLOOKUP(C6050,Pivot!A:B,2,0),0)</f>
        <v>0</v>
      </c>
      <c r="F6050" s="65">
        <f>IFERROR(VLOOKUP(C6050,Pivot!A:C,3,0),0)</f>
        <v>0</v>
      </c>
    </row>
    <row r="6051" spans="1:6" x14ac:dyDescent="0.25">
      <c r="A6051" s="68" t="s">
        <v>103</v>
      </c>
      <c r="B6051" s="69">
        <v>491230342</v>
      </c>
      <c r="C6051" s="68">
        <v>4892493107313</v>
      </c>
      <c r="D6051" s="69" t="s">
        <v>4395</v>
      </c>
      <c r="E6051" s="65">
        <f>IFERROR(VLOOKUP(C6051,Pivot!A:B,2,0),0)</f>
        <v>0</v>
      </c>
      <c r="F6051" s="65">
        <f>IFERROR(VLOOKUP(C6051,Pivot!A:C,3,0),0)</f>
        <v>0</v>
      </c>
    </row>
    <row r="6052" spans="1:6" x14ac:dyDescent="0.25">
      <c r="A6052" s="68" t="s">
        <v>103</v>
      </c>
      <c r="B6052" s="69">
        <v>491230347</v>
      </c>
      <c r="C6052" s="68">
        <v>491230347</v>
      </c>
      <c r="D6052" s="69" t="s">
        <v>4396</v>
      </c>
      <c r="E6052" s="65">
        <f>IFERROR(VLOOKUP(C6052,Pivot!A:B,2,0),0)</f>
        <v>0</v>
      </c>
      <c r="F6052" s="65">
        <f>IFERROR(VLOOKUP(C6052,Pivot!A:C,3,0),0)</f>
        <v>0</v>
      </c>
    </row>
    <row r="6053" spans="1:6" x14ac:dyDescent="0.25">
      <c r="A6053" s="68" t="s">
        <v>103</v>
      </c>
      <c r="B6053" s="69">
        <v>491230347</v>
      </c>
      <c r="C6053" s="68">
        <v>8901383713506</v>
      </c>
      <c r="D6053" s="69" t="s">
        <v>4396</v>
      </c>
      <c r="E6053" s="65">
        <f>IFERROR(VLOOKUP(C6053,Pivot!A:B,2,0),0)</f>
        <v>0</v>
      </c>
      <c r="F6053" s="65">
        <f>IFERROR(VLOOKUP(C6053,Pivot!A:C,3,0),0)</f>
        <v>0</v>
      </c>
    </row>
    <row r="6054" spans="1:6" x14ac:dyDescent="0.25">
      <c r="A6054" s="68" t="s">
        <v>103</v>
      </c>
      <c r="B6054" s="69">
        <v>491230366</v>
      </c>
      <c r="C6054" s="68">
        <v>491230366</v>
      </c>
      <c r="D6054" s="69" t="s">
        <v>4397</v>
      </c>
      <c r="E6054" s="65">
        <f>IFERROR(VLOOKUP(C6054,Pivot!A:B,2,0),0)</f>
        <v>0</v>
      </c>
      <c r="F6054" s="65">
        <f>IFERROR(VLOOKUP(C6054,Pivot!A:C,3,0),0)</f>
        <v>0</v>
      </c>
    </row>
    <row r="6055" spans="1:6" x14ac:dyDescent="0.25">
      <c r="A6055" s="68" t="s">
        <v>103</v>
      </c>
      <c r="B6055" s="69">
        <v>491230366</v>
      </c>
      <c r="C6055" s="68">
        <v>9789383473038</v>
      </c>
      <c r="D6055" s="69" t="s">
        <v>4397</v>
      </c>
      <c r="E6055" s="65">
        <f>IFERROR(VLOOKUP(C6055,Pivot!A:B,2,0),0)</f>
        <v>0</v>
      </c>
      <c r="F6055" s="65">
        <f>IFERROR(VLOOKUP(C6055,Pivot!A:C,3,0),0)</f>
        <v>0</v>
      </c>
    </row>
    <row r="6056" spans="1:6" x14ac:dyDescent="0.25">
      <c r="A6056" s="68" t="s">
        <v>103</v>
      </c>
      <c r="B6056" s="69">
        <v>491230564</v>
      </c>
      <c r="C6056" s="68">
        <v>491230564</v>
      </c>
      <c r="D6056" s="69" t="s">
        <v>4398</v>
      </c>
      <c r="E6056" s="65">
        <f>IFERROR(VLOOKUP(C6056,Pivot!A:B,2,0),0)</f>
        <v>0</v>
      </c>
      <c r="F6056" s="65">
        <f>IFERROR(VLOOKUP(C6056,Pivot!A:C,3,0),0)</f>
        <v>0</v>
      </c>
    </row>
    <row r="6057" spans="1:6" x14ac:dyDescent="0.25">
      <c r="A6057" s="68" t="s">
        <v>103</v>
      </c>
      <c r="B6057" s="69">
        <v>491230564</v>
      </c>
      <c r="C6057" s="68">
        <v>887961049619</v>
      </c>
      <c r="D6057" s="69" t="s">
        <v>4398</v>
      </c>
      <c r="E6057" s="65">
        <f>IFERROR(VLOOKUP(C6057,Pivot!A:B,2,0),0)</f>
        <v>0</v>
      </c>
      <c r="F6057" s="65">
        <f>IFERROR(VLOOKUP(C6057,Pivot!A:C,3,0),0)</f>
        <v>0</v>
      </c>
    </row>
    <row r="6058" spans="1:6" x14ac:dyDescent="0.25">
      <c r="A6058" s="68" t="s">
        <v>103</v>
      </c>
      <c r="B6058" s="69">
        <v>491230573</v>
      </c>
      <c r="C6058" s="68">
        <v>491230573</v>
      </c>
      <c r="D6058" s="69" t="s">
        <v>4399</v>
      </c>
      <c r="E6058" s="65">
        <f>IFERROR(VLOOKUP(C6058,Pivot!A:B,2,0),0)</f>
        <v>0</v>
      </c>
      <c r="F6058" s="65">
        <f>IFERROR(VLOOKUP(C6058,Pivot!A:C,3,0),0)</f>
        <v>0</v>
      </c>
    </row>
    <row r="6059" spans="1:6" x14ac:dyDescent="0.25">
      <c r="A6059" s="68" t="s">
        <v>103</v>
      </c>
      <c r="B6059" s="69">
        <v>491230573</v>
      </c>
      <c r="C6059" s="68">
        <v>887961132632</v>
      </c>
      <c r="D6059" s="69" t="s">
        <v>4399</v>
      </c>
      <c r="E6059" s="65">
        <f>IFERROR(VLOOKUP(C6059,Pivot!A:B,2,0),0)</f>
        <v>0</v>
      </c>
      <c r="F6059" s="65">
        <f>IFERROR(VLOOKUP(C6059,Pivot!A:C,3,0),0)</f>
        <v>0</v>
      </c>
    </row>
    <row r="6060" spans="1:6" x14ac:dyDescent="0.25">
      <c r="A6060" s="68" t="s">
        <v>103</v>
      </c>
      <c r="B6060" s="69">
        <v>491230574</v>
      </c>
      <c r="C6060" s="68">
        <v>491230574</v>
      </c>
      <c r="D6060" s="69" t="s">
        <v>4400</v>
      </c>
      <c r="E6060" s="65">
        <f>IFERROR(VLOOKUP(C6060,Pivot!A:B,2,0),0)</f>
        <v>0</v>
      </c>
      <c r="F6060" s="65">
        <f>IFERROR(VLOOKUP(C6060,Pivot!A:C,3,0),0)</f>
        <v>0</v>
      </c>
    </row>
    <row r="6061" spans="1:6" x14ac:dyDescent="0.25">
      <c r="A6061" s="68" t="s">
        <v>103</v>
      </c>
      <c r="B6061" s="69">
        <v>491230574</v>
      </c>
      <c r="C6061" s="68">
        <v>887961221381</v>
      </c>
      <c r="D6061" s="69" t="s">
        <v>4400</v>
      </c>
      <c r="E6061" s="65">
        <f>IFERROR(VLOOKUP(C6061,Pivot!A:B,2,0),0)</f>
        <v>0</v>
      </c>
      <c r="F6061" s="65">
        <f>IFERROR(VLOOKUP(C6061,Pivot!A:C,3,0),0)</f>
        <v>0</v>
      </c>
    </row>
    <row r="6062" spans="1:6" x14ac:dyDescent="0.25">
      <c r="A6062" s="68" t="s">
        <v>103</v>
      </c>
      <c r="B6062" s="69">
        <v>491230578</v>
      </c>
      <c r="C6062" s="68">
        <v>4715643085012</v>
      </c>
      <c r="D6062" s="69" t="s">
        <v>4401</v>
      </c>
      <c r="E6062" s="65">
        <f>IFERROR(VLOOKUP(C6062,Pivot!A:B,2,0),0)</f>
        <v>0</v>
      </c>
      <c r="F6062" s="65">
        <f>IFERROR(VLOOKUP(C6062,Pivot!A:C,3,0),0)</f>
        <v>0</v>
      </c>
    </row>
    <row r="6063" spans="1:6" x14ac:dyDescent="0.25">
      <c r="A6063" s="68" t="s">
        <v>103</v>
      </c>
      <c r="B6063" s="69">
        <v>491230582</v>
      </c>
      <c r="C6063" s="68">
        <v>4715643031019</v>
      </c>
      <c r="D6063" s="69" t="s">
        <v>4402</v>
      </c>
      <c r="E6063" s="65">
        <f>IFERROR(VLOOKUP(C6063,Pivot!A:B,2,0),0)</f>
        <v>0</v>
      </c>
      <c r="F6063" s="65">
        <f>IFERROR(VLOOKUP(C6063,Pivot!A:C,3,0),0)</f>
        <v>0</v>
      </c>
    </row>
    <row r="6064" spans="1:6" x14ac:dyDescent="0.25">
      <c r="A6064" s="68" t="s">
        <v>103</v>
      </c>
      <c r="B6064" s="69">
        <v>491230607</v>
      </c>
      <c r="C6064" s="68">
        <v>8421134094215</v>
      </c>
      <c r="D6064" s="69" t="s">
        <v>4403</v>
      </c>
      <c r="E6064" s="65">
        <f>IFERROR(VLOOKUP(C6064,Pivot!A:B,2,0),0)</f>
        <v>0</v>
      </c>
      <c r="F6064" s="65">
        <f>IFERROR(VLOOKUP(C6064,Pivot!A:C,3,0),0)</f>
        <v>0</v>
      </c>
    </row>
    <row r="6065" spans="1:6" x14ac:dyDescent="0.25">
      <c r="A6065" s="68" t="s">
        <v>103</v>
      </c>
      <c r="B6065" s="69">
        <v>491230608</v>
      </c>
      <c r="C6065" s="68">
        <v>8906046941531</v>
      </c>
      <c r="D6065" s="69" t="s">
        <v>4404</v>
      </c>
      <c r="E6065" s="65">
        <f>IFERROR(VLOOKUP(C6065,Pivot!A:B,2,0),0)</f>
        <v>0</v>
      </c>
      <c r="F6065" s="65">
        <f>IFERROR(VLOOKUP(C6065,Pivot!A:C,3,0),0)</f>
        <v>0</v>
      </c>
    </row>
    <row r="6066" spans="1:6" x14ac:dyDescent="0.25">
      <c r="A6066" s="68" t="s">
        <v>103</v>
      </c>
      <c r="B6066" s="69">
        <v>491230625</v>
      </c>
      <c r="C6066" s="68">
        <v>630996106471</v>
      </c>
      <c r="D6066" s="69" t="s">
        <v>4405</v>
      </c>
      <c r="E6066" s="65">
        <f>IFERROR(VLOOKUP(C6066,Pivot!A:B,2,0),0)</f>
        <v>0</v>
      </c>
      <c r="F6066" s="65">
        <f>IFERROR(VLOOKUP(C6066,Pivot!A:C,3,0),0)</f>
        <v>0</v>
      </c>
    </row>
    <row r="6067" spans="1:6" x14ac:dyDescent="0.25">
      <c r="A6067" s="68" t="s">
        <v>103</v>
      </c>
      <c r="B6067" s="69">
        <v>491230625</v>
      </c>
      <c r="C6067" s="68">
        <v>630996106488</v>
      </c>
      <c r="D6067" s="69" t="s">
        <v>4405</v>
      </c>
      <c r="E6067" s="65">
        <f>IFERROR(VLOOKUP(C6067,Pivot!A:B,2,0),0)</f>
        <v>0</v>
      </c>
      <c r="F6067" s="65">
        <f>IFERROR(VLOOKUP(C6067,Pivot!A:C,3,0),0)</f>
        <v>0</v>
      </c>
    </row>
    <row r="6068" spans="1:6" x14ac:dyDescent="0.25">
      <c r="A6068" s="68" t="s">
        <v>103</v>
      </c>
      <c r="B6068" s="69">
        <v>491230625</v>
      </c>
      <c r="C6068" s="68">
        <v>630996107362</v>
      </c>
      <c r="D6068" s="69" t="s">
        <v>4405</v>
      </c>
      <c r="E6068" s="65">
        <f>IFERROR(VLOOKUP(C6068,Pivot!A:B,2,0),0)</f>
        <v>0</v>
      </c>
      <c r="F6068" s="65">
        <f>IFERROR(VLOOKUP(C6068,Pivot!A:C,3,0),0)</f>
        <v>0</v>
      </c>
    </row>
    <row r="6069" spans="1:6" x14ac:dyDescent="0.25">
      <c r="A6069" s="68" t="s">
        <v>103</v>
      </c>
      <c r="B6069" s="69">
        <v>491230625</v>
      </c>
      <c r="C6069" s="68">
        <v>630996107386</v>
      </c>
      <c r="D6069" s="69" t="s">
        <v>4405</v>
      </c>
      <c r="E6069" s="65">
        <f>IFERROR(VLOOKUP(C6069,Pivot!A:B,2,0),0)</f>
        <v>0</v>
      </c>
      <c r="F6069" s="65">
        <f>IFERROR(VLOOKUP(C6069,Pivot!A:C,3,0),0)</f>
        <v>0</v>
      </c>
    </row>
    <row r="6070" spans="1:6" x14ac:dyDescent="0.25">
      <c r="A6070" s="68" t="s">
        <v>103</v>
      </c>
      <c r="B6070" s="69">
        <v>491230627</v>
      </c>
      <c r="C6070" s="68">
        <v>630996106280</v>
      </c>
      <c r="D6070" s="69" t="s">
        <v>4406</v>
      </c>
      <c r="E6070" s="65">
        <f>IFERROR(VLOOKUP(C6070,Pivot!A:B,2,0),0)</f>
        <v>0</v>
      </c>
      <c r="F6070" s="65">
        <f>IFERROR(VLOOKUP(C6070,Pivot!A:C,3,0),0)</f>
        <v>0</v>
      </c>
    </row>
    <row r="6071" spans="1:6" x14ac:dyDescent="0.25">
      <c r="A6071" s="68" t="s">
        <v>103</v>
      </c>
      <c r="B6071" s="69">
        <v>491230627</v>
      </c>
      <c r="C6071" s="68">
        <v>630996107355</v>
      </c>
      <c r="D6071" s="69" t="s">
        <v>4406</v>
      </c>
      <c r="E6071" s="65">
        <f>IFERROR(VLOOKUP(C6071,Pivot!A:B,2,0),0)</f>
        <v>0</v>
      </c>
      <c r="F6071" s="65">
        <f>IFERROR(VLOOKUP(C6071,Pivot!A:C,3,0),0)</f>
        <v>0</v>
      </c>
    </row>
    <row r="6072" spans="1:6" x14ac:dyDescent="0.25">
      <c r="A6072" s="68" t="s">
        <v>103</v>
      </c>
      <c r="B6072" s="69">
        <v>491230632</v>
      </c>
      <c r="C6072" s="68">
        <v>491230632</v>
      </c>
      <c r="D6072" s="69" t="s">
        <v>4407</v>
      </c>
      <c r="E6072" s="65">
        <f>IFERROR(VLOOKUP(C6072,Pivot!A:B,2,0),0)</f>
        <v>0</v>
      </c>
      <c r="F6072" s="65">
        <f>IFERROR(VLOOKUP(C6072,Pivot!A:C,3,0),0)</f>
        <v>0</v>
      </c>
    </row>
    <row r="6073" spans="1:6" x14ac:dyDescent="0.25">
      <c r="A6073" s="68" t="s">
        <v>103</v>
      </c>
      <c r="B6073" s="69">
        <v>491230633</v>
      </c>
      <c r="C6073" s="68">
        <v>491230633</v>
      </c>
      <c r="D6073" s="69" t="s">
        <v>4408</v>
      </c>
      <c r="E6073" s="65">
        <f>IFERROR(VLOOKUP(C6073,Pivot!A:B,2,0),0)</f>
        <v>0</v>
      </c>
      <c r="F6073" s="65">
        <f>IFERROR(VLOOKUP(C6073,Pivot!A:C,3,0),0)</f>
        <v>0</v>
      </c>
    </row>
    <row r="6074" spans="1:6" x14ac:dyDescent="0.25">
      <c r="A6074" s="68" t="s">
        <v>103</v>
      </c>
      <c r="B6074" s="69">
        <v>491230640</v>
      </c>
      <c r="C6074" s="68">
        <v>491230640</v>
      </c>
      <c r="D6074" s="69" t="s">
        <v>4409</v>
      </c>
      <c r="E6074" s="65">
        <f>IFERROR(VLOOKUP(C6074,Pivot!A:B,2,0),0)</f>
        <v>0</v>
      </c>
      <c r="F6074" s="65">
        <f>IFERROR(VLOOKUP(C6074,Pivot!A:C,3,0),0)</f>
        <v>0</v>
      </c>
    </row>
    <row r="6075" spans="1:6" x14ac:dyDescent="0.25">
      <c r="A6075" s="68" t="s">
        <v>103</v>
      </c>
      <c r="B6075" s="69">
        <v>491230641</v>
      </c>
      <c r="C6075" s="68">
        <v>491230641</v>
      </c>
      <c r="D6075" s="69" t="s">
        <v>4410</v>
      </c>
      <c r="E6075" s="65">
        <f>IFERROR(VLOOKUP(C6075,Pivot!A:B,2,0),0)</f>
        <v>0</v>
      </c>
      <c r="F6075" s="65">
        <f>IFERROR(VLOOKUP(C6075,Pivot!A:C,3,0),0)</f>
        <v>0</v>
      </c>
    </row>
    <row r="6076" spans="1:6" x14ac:dyDescent="0.25">
      <c r="A6076" s="68" t="s">
        <v>103</v>
      </c>
      <c r="B6076" s="69">
        <v>491230643</v>
      </c>
      <c r="C6076" s="68">
        <v>491230643</v>
      </c>
      <c r="D6076" s="69" t="s">
        <v>4411</v>
      </c>
      <c r="E6076" s="65">
        <f>IFERROR(VLOOKUP(C6076,Pivot!A:B,2,0),0)</f>
        <v>0</v>
      </c>
      <c r="F6076" s="65">
        <f>IFERROR(VLOOKUP(C6076,Pivot!A:C,3,0),0)</f>
        <v>0</v>
      </c>
    </row>
    <row r="6077" spans="1:6" x14ac:dyDescent="0.25">
      <c r="A6077" s="68" t="s">
        <v>103</v>
      </c>
      <c r="B6077" s="69">
        <v>491232162</v>
      </c>
      <c r="C6077" s="68">
        <v>491232162</v>
      </c>
      <c r="D6077" s="69" t="s">
        <v>4412</v>
      </c>
      <c r="E6077" s="65">
        <f>IFERROR(VLOOKUP(C6077,Pivot!A:B,2,0),0)</f>
        <v>0</v>
      </c>
      <c r="F6077" s="65">
        <f>IFERROR(VLOOKUP(C6077,Pivot!A:C,3,0),0)</f>
        <v>0</v>
      </c>
    </row>
    <row r="6078" spans="1:6" x14ac:dyDescent="0.25">
      <c r="A6078" s="68" t="s">
        <v>103</v>
      </c>
      <c r="B6078" s="69">
        <v>491232163</v>
      </c>
      <c r="C6078" s="68">
        <v>491232163</v>
      </c>
      <c r="D6078" s="69" t="s">
        <v>4413</v>
      </c>
      <c r="E6078" s="65">
        <f>IFERROR(VLOOKUP(C6078,Pivot!A:B,2,0),0)</f>
        <v>0</v>
      </c>
      <c r="F6078" s="65">
        <f>IFERROR(VLOOKUP(C6078,Pivot!A:C,3,0),0)</f>
        <v>0</v>
      </c>
    </row>
    <row r="6079" spans="1:6" x14ac:dyDescent="0.25">
      <c r="A6079" s="68" t="s">
        <v>103</v>
      </c>
      <c r="B6079" s="69">
        <v>491232164</v>
      </c>
      <c r="C6079" s="68">
        <v>491232164</v>
      </c>
      <c r="D6079" s="69" t="s">
        <v>4414</v>
      </c>
      <c r="E6079" s="65">
        <f>IFERROR(VLOOKUP(C6079,Pivot!A:B,2,0),0)</f>
        <v>0</v>
      </c>
      <c r="F6079" s="65">
        <f>IFERROR(VLOOKUP(C6079,Pivot!A:C,3,0),0)</f>
        <v>0</v>
      </c>
    </row>
    <row r="6080" spans="1:6" x14ac:dyDescent="0.25">
      <c r="A6080" s="68" t="s">
        <v>103</v>
      </c>
      <c r="B6080" s="69">
        <v>491232165</v>
      </c>
      <c r="C6080" s="68">
        <v>491232165</v>
      </c>
      <c r="D6080" s="69" t="s">
        <v>4415</v>
      </c>
      <c r="E6080" s="65">
        <f>IFERROR(VLOOKUP(C6080,Pivot!A:B,2,0),0)</f>
        <v>0</v>
      </c>
      <c r="F6080" s="65">
        <f>IFERROR(VLOOKUP(C6080,Pivot!A:C,3,0),0)</f>
        <v>0</v>
      </c>
    </row>
    <row r="6081" spans="1:6" x14ac:dyDescent="0.25">
      <c r="A6081" s="68" t="s">
        <v>103</v>
      </c>
      <c r="B6081" s="69">
        <v>491232175</v>
      </c>
      <c r="C6081" s="68">
        <v>491232175</v>
      </c>
      <c r="D6081" s="69" t="s">
        <v>4416</v>
      </c>
      <c r="E6081" s="65">
        <f>IFERROR(VLOOKUP(C6081,Pivot!A:B,2,0),0)</f>
        <v>0</v>
      </c>
      <c r="F6081" s="65">
        <f>IFERROR(VLOOKUP(C6081,Pivot!A:C,3,0),0)</f>
        <v>0</v>
      </c>
    </row>
    <row r="6082" spans="1:6" x14ac:dyDescent="0.25">
      <c r="A6082" s="68" t="s">
        <v>103</v>
      </c>
      <c r="B6082" s="69">
        <v>491232177</v>
      </c>
      <c r="C6082" s="68">
        <v>491232177</v>
      </c>
      <c r="D6082" s="69" t="s">
        <v>4417</v>
      </c>
      <c r="E6082" s="65">
        <f>IFERROR(VLOOKUP(C6082,Pivot!A:B,2,0),0)</f>
        <v>0</v>
      </c>
      <c r="F6082" s="65">
        <f>IFERROR(VLOOKUP(C6082,Pivot!A:C,3,0),0)</f>
        <v>0</v>
      </c>
    </row>
    <row r="6083" spans="1:6" x14ac:dyDescent="0.25">
      <c r="A6083" s="68" t="s">
        <v>103</v>
      </c>
      <c r="B6083" s="69">
        <v>491232178</v>
      </c>
      <c r="C6083" s="68">
        <v>491232178</v>
      </c>
      <c r="D6083" s="69" t="s">
        <v>4418</v>
      </c>
      <c r="E6083" s="65">
        <f>IFERROR(VLOOKUP(C6083,Pivot!A:B,2,0),0)</f>
        <v>0</v>
      </c>
      <c r="F6083" s="65">
        <f>IFERROR(VLOOKUP(C6083,Pivot!A:C,3,0),0)</f>
        <v>0</v>
      </c>
    </row>
    <row r="6084" spans="1:6" x14ac:dyDescent="0.25">
      <c r="A6084" s="68" t="s">
        <v>103</v>
      </c>
      <c r="B6084" s="69">
        <v>491232180</v>
      </c>
      <c r="C6084" s="68">
        <v>491232180</v>
      </c>
      <c r="D6084" s="69" t="s">
        <v>4419</v>
      </c>
      <c r="E6084" s="65">
        <f>IFERROR(VLOOKUP(C6084,Pivot!A:B,2,0),0)</f>
        <v>0</v>
      </c>
      <c r="F6084" s="65">
        <f>IFERROR(VLOOKUP(C6084,Pivot!A:C,3,0),0)</f>
        <v>0</v>
      </c>
    </row>
    <row r="6085" spans="1:6" x14ac:dyDescent="0.25">
      <c r="A6085" s="68" t="s">
        <v>103</v>
      </c>
      <c r="B6085" s="69">
        <v>491232182</v>
      </c>
      <c r="C6085" s="68">
        <v>491232182</v>
      </c>
      <c r="D6085" s="69" t="s">
        <v>4420</v>
      </c>
      <c r="E6085" s="65">
        <f>IFERROR(VLOOKUP(C6085,Pivot!A:B,2,0),0)</f>
        <v>0</v>
      </c>
      <c r="F6085" s="65">
        <f>IFERROR(VLOOKUP(C6085,Pivot!A:C,3,0),0)</f>
        <v>0</v>
      </c>
    </row>
    <row r="6086" spans="1:6" x14ac:dyDescent="0.25">
      <c r="A6086" s="68" t="s">
        <v>103</v>
      </c>
      <c r="B6086" s="69">
        <v>491232183</v>
      </c>
      <c r="C6086" s="68">
        <v>491232183</v>
      </c>
      <c r="D6086" s="69" t="s">
        <v>4421</v>
      </c>
      <c r="E6086" s="65">
        <f>IFERROR(VLOOKUP(C6086,Pivot!A:B,2,0),0)</f>
        <v>0</v>
      </c>
      <c r="F6086" s="65">
        <f>IFERROR(VLOOKUP(C6086,Pivot!A:C,3,0),0)</f>
        <v>0</v>
      </c>
    </row>
    <row r="6087" spans="1:6" x14ac:dyDescent="0.25">
      <c r="A6087" s="68" t="s">
        <v>103</v>
      </c>
      <c r="B6087" s="69">
        <v>491232184</v>
      </c>
      <c r="C6087" s="68">
        <v>491232184</v>
      </c>
      <c r="D6087" s="69" t="s">
        <v>4422</v>
      </c>
      <c r="E6087" s="65">
        <f>IFERROR(VLOOKUP(C6087,Pivot!A:B,2,0),0)</f>
        <v>0</v>
      </c>
      <c r="F6087" s="65">
        <f>IFERROR(VLOOKUP(C6087,Pivot!A:C,3,0),0)</f>
        <v>0</v>
      </c>
    </row>
    <row r="6088" spans="1:6" x14ac:dyDescent="0.25">
      <c r="A6088" s="68" t="s">
        <v>103</v>
      </c>
      <c r="B6088" s="69">
        <v>491232185</v>
      </c>
      <c r="C6088" s="68">
        <v>491232185</v>
      </c>
      <c r="D6088" s="69" t="s">
        <v>4423</v>
      </c>
      <c r="E6088" s="65">
        <f>IFERROR(VLOOKUP(C6088,Pivot!A:B,2,0),0)</f>
        <v>0</v>
      </c>
      <c r="F6088" s="65">
        <f>IFERROR(VLOOKUP(C6088,Pivot!A:C,3,0),0)</f>
        <v>0</v>
      </c>
    </row>
    <row r="6089" spans="1:6" x14ac:dyDescent="0.25">
      <c r="A6089" s="68" t="s">
        <v>103</v>
      </c>
      <c r="B6089" s="69">
        <v>491232185</v>
      </c>
      <c r="C6089" s="68">
        <v>8904027104678</v>
      </c>
      <c r="D6089" s="69" t="s">
        <v>4423</v>
      </c>
      <c r="E6089" s="65">
        <f>IFERROR(VLOOKUP(C6089,Pivot!A:B,2,0),0)</f>
        <v>0</v>
      </c>
      <c r="F6089" s="65">
        <f>IFERROR(VLOOKUP(C6089,Pivot!A:C,3,0),0)</f>
        <v>0</v>
      </c>
    </row>
    <row r="6090" spans="1:6" x14ac:dyDescent="0.25">
      <c r="A6090" s="68" t="s">
        <v>103</v>
      </c>
      <c r="B6090" s="69">
        <v>491232192</v>
      </c>
      <c r="C6090" s="68">
        <v>491232192</v>
      </c>
      <c r="D6090" s="69" t="s">
        <v>4424</v>
      </c>
      <c r="E6090" s="65">
        <f>IFERROR(VLOOKUP(C6090,Pivot!A:B,2,0),0)</f>
        <v>0</v>
      </c>
      <c r="F6090" s="65">
        <f>IFERROR(VLOOKUP(C6090,Pivot!A:C,3,0),0)</f>
        <v>0</v>
      </c>
    </row>
    <row r="6091" spans="1:6" x14ac:dyDescent="0.25">
      <c r="A6091" s="68" t="s">
        <v>103</v>
      </c>
      <c r="B6091" s="69">
        <v>491232195</v>
      </c>
      <c r="C6091" s="68">
        <v>491232195</v>
      </c>
      <c r="D6091" s="69" t="s">
        <v>4425</v>
      </c>
      <c r="E6091" s="65">
        <f>IFERROR(VLOOKUP(C6091,Pivot!A:B,2,0),0)</f>
        <v>0</v>
      </c>
      <c r="F6091" s="65">
        <f>IFERROR(VLOOKUP(C6091,Pivot!A:C,3,0),0)</f>
        <v>0</v>
      </c>
    </row>
    <row r="6092" spans="1:6" x14ac:dyDescent="0.25">
      <c r="A6092" s="68" t="s">
        <v>103</v>
      </c>
      <c r="B6092" s="69">
        <v>491232196</v>
      </c>
      <c r="C6092" s="68">
        <v>491232196</v>
      </c>
      <c r="D6092" s="69" t="s">
        <v>4426</v>
      </c>
      <c r="E6092" s="65">
        <f>IFERROR(VLOOKUP(C6092,Pivot!A:B,2,0),0)</f>
        <v>0</v>
      </c>
      <c r="F6092" s="65">
        <f>IFERROR(VLOOKUP(C6092,Pivot!A:C,3,0),0)</f>
        <v>0</v>
      </c>
    </row>
    <row r="6093" spans="1:6" x14ac:dyDescent="0.25">
      <c r="A6093" s="68" t="s">
        <v>103</v>
      </c>
      <c r="B6093" s="69">
        <v>491232197</v>
      </c>
      <c r="C6093" s="68">
        <v>491232197</v>
      </c>
      <c r="D6093" s="69" t="s">
        <v>4427</v>
      </c>
      <c r="E6093" s="65">
        <f>IFERROR(VLOOKUP(C6093,Pivot!A:B,2,0),0)</f>
        <v>0</v>
      </c>
      <c r="F6093" s="65">
        <f>IFERROR(VLOOKUP(C6093,Pivot!A:C,3,0),0)</f>
        <v>0</v>
      </c>
    </row>
    <row r="6094" spans="1:6" x14ac:dyDescent="0.25">
      <c r="A6094" s="68" t="s">
        <v>103</v>
      </c>
      <c r="B6094" s="69">
        <v>491232198</v>
      </c>
      <c r="C6094" s="68">
        <v>491232198</v>
      </c>
      <c r="D6094" s="69" t="s">
        <v>4428</v>
      </c>
      <c r="E6094" s="65">
        <f>IFERROR(VLOOKUP(C6094,Pivot!A:B,2,0),0)</f>
        <v>0</v>
      </c>
      <c r="F6094" s="65">
        <f>IFERROR(VLOOKUP(C6094,Pivot!A:C,3,0),0)</f>
        <v>0</v>
      </c>
    </row>
    <row r="6095" spans="1:6" x14ac:dyDescent="0.25">
      <c r="A6095" s="68" t="s">
        <v>103</v>
      </c>
      <c r="B6095" s="69">
        <v>491232199</v>
      </c>
      <c r="C6095" s="68">
        <v>491232199</v>
      </c>
      <c r="D6095" s="69" t="s">
        <v>4429</v>
      </c>
      <c r="E6095" s="65">
        <f>IFERROR(VLOOKUP(C6095,Pivot!A:B,2,0),0)</f>
        <v>0</v>
      </c>
      <c r="F6095" s="65">
        <f>IFERROR(VLOOKUP(C6095,Pivot!A:C,3,0),0)</f>
        <v>0</v>
      </c>
    </row>
    <row r="6096" spans="1:6" x14ac:dyDescent="0.25">
      <c r="A6096" s="68" t="s">
        <v>103</v>
      </c>
      <c r="B6096" s="69">
        <v>491232200</v>
      </c>
      <c r="C6096" s="68">
        <v>491232200</v>
      </c>
      <c r="D6096" s="69" t="s">
        <v>4430</v>
      </c>
      <c r="E6096" s="65">
        <f>IFERROR(VLOOKUP(C6096,Pivot!A:B,2,0),0)</f>
        <v>0</v>
      </c>
      <c r="F6096" s="65">
        <f>IFERROR(VLOOKUP(C6096,Pivot!A:C,3,0),0)</f>
        <v>0</v>
      </c>
    </row>
    <row r="6097" spans="1:6" x14ac:dyDescent="0.25">
      <c r="A6097" s="68" t="s">
        <v>103</v>
      </c>
      <c r="B6097" s="69">
        <v>491232202</v>
      </c>
      <c r="C6097" s="68">
        <v>491232202</v>
      </c>
      <c r="D6097" s="69" t="s">
        <v>4431</v>
      </c>
      <c r="E6097" s="65">
        <f>IFERROR(VLOOKUP(C6097,Pivot!A:B,2,0),0)</f>
        <v>0</v>
      </c>
      <c r="F6097" s="65">
        <f>IFERROR(VLOOKUP(C6097,Pivot!A:C,3,0),0)</f>
        <v>0</v>
      </c>
    </row>
    <row r="6098" spans="1:6" x14ac:dyDescent="0.25">
      <c r="A6098" s="68" t="s">
        <v>103</v>
      </c>
      <c r="B6098" s="69">
        <v>491232206</v>
      </c>
      <c r="C6098" s="68">
        <v>491232206</v>
      </c>
      <c r="D6098" s="69" t="s">
        <v>4432</v>
      </c>
      <c r="E6098" s="65">
        <f>IFERROR(VLOOKUP(C6098,Pivot!A:B,2,0),0)</f>
        <v>0</v>
      </c>
      <c r="F6098" s="65">
        <f>IFERROR(VLOOKUP(C6098,Pivot!A:C,3,0),0)</f>
        <v>0</v>
      </c>
    </row>
    <row r="6099" spans="1:6" x14ac:dyDescent="0.25">
      <c r="A6099" s="68" t="s">
        <v>103</v>
      </c>
      <c r="B6099" s="69">
        <v>491232207</v>
      </c>
      <c r="C6099" s="68">
        <v>491232207</v>
      </c>
      <c r="D6099" s="69" t="s">
        <v>4433</v>
      </c>
      <c r="E6099" s="65">
        <f>IFERROR(VLOOKUP(C6099,Pivot!A:B,2,0),0)</f>
        <v>0</v>
      </c>
      <c r="F6099" s="65">
        <f>IFERROR(VLOOKUP(C6099,Pivot!A:C,3,0),0)</f>
        <v>0</v>
      </c>
    </row>
    <row r="6100" spans="1:6" x14ac:dyDescent="0.25">
      <c r="A6100" s="68" t="s">
        <v>103</v>
      </c>
      <c r="B6100" s="69">
        <v>491232212</v>
      </c>
      <c r="C6100" s="68">
        <v>491232212</v>
      </c>
      <c r="D6100" s="69" t="s">
        <v>4434</v>
      </c>
      <c r="E6100" s="65">
        <f>IFERROR(VLOOKUP(C6100,Pivot!A:B,2,0),0)</f>
        <v>0</v>
      </c>
      <c r="F6100" s="65">
        <f>IFERROR(VLOOKUP(C6100,Pivot!A:C,3,0),0)</f>
        <v>0</v>
      </c>
    </row>
    <row r="6101" spans="1:6" x14ac:dyDescent="0.25">
      <c r="A6101" s="68" t="s">
        <v>103</v>
      </c>
      <c r="B6101" s="69">
        <v>491232214</v>
      </c>
      <c r="C6101" s="68">
        <v>491232214</v>
      </c>
      <c r="D6101" s="69" t="s">
        <v>4435</v>
      </c>
      <c r="E6101" s="65">
        <f>IFERROR(VLOOKUP(C6101,Pivot!A:B,2,0),0)</f>
        <v>0</v>
      </c>
      <c r="F6101" s="65">
        <f>IFERROR(VLOOKUP(C6101,Pivot!A:C,3,0),0)</f>
        <v>0</v>
      </c>
    </row>
    <row r="6102" spans="1:6" x14ac:dyDescent="0.25">
      <c r="A6102" s="68" t="s">
        <v>103</v>
      </c>
      <c r="B6102" s="69">
        <v>491232215</v>
      </c>
      <c r="C6102" s="68">
        <v>491232215</v>
      </c>
      <c r="D6102" s="69" t="s">
        <v>4436</v>
      </c>
      <c r="E6102" s="65">
        <f>IFERROR(VLOOKUP(C6102,Pivot!A:B,2,0),0)</f>
        <v>0</v>
      </c>
      <c r="F6102" s="65">
        <f>IFERROR(VLOOKUP(C6102,Pivot!A:C,3,0),0)</f>
        <v>0</v>
      </c>
    </row>
    <row r="6103" spans="1:6" x14ac:dyDescent="0.25">
      <c r="A6103" s="68" t="s">
        <v>103</v>
      </c>
      <c r="B6103" s="69">
        <v>491232216</v>
      </c>
      <c r="C6103" s="68">
        <v>491232216</v>
      </c>
      <c r="D6103" s="69" t="s">
        <v>4437</v>
      </c>
      <c r="E6103" s="65">
        <f>IFERROR(VLOOKUP(C6103,Pivot!A:B,2,0),0)</f>
        <v>0</v>
      </c>
      <c r="F6103" s="65">
        <f>IFERROR(VLOOKUP(C6103,Pivot!A:C,3,0),0)</f>
        <v>0</v>
      </c>
    </row>
    <row r="6104" spans="1:6" x14ac:dyDescent="0.25">
      <c r="A6104" s="68" t="s">
        <v>103</v>
      </c>
      <c r="B6104" s="69">
        <v>491232217</v>
      </c>
      <c r="C6104" s="68">
        <v>491232217</v>
      </c>
      <c r="D6104" s="69" t="s">
        <v>4434</v>
      </c>
      <c r="E6104" s="65">
        <f>IFERROR(VLOOKUP(C6104,Pivot!A:B,2,0),0)</f>
        <v>0</v>
      </c>
      <c r="F6104" s="65">
        <f>IFERROR(VLOOKUP(C6104,Pivot!A:C,3,0),0)</f>
        <v>0</v>
      </c>
    </row>
    <row r="6105" spans="1:6" x14ac:dyDescent="0.25">
      <c r="A6105" s="68" t="s">
        <v>103</v>
      </c>
      <c r="B6105" s="69">
        <v>491232218</v>
      </c>
      <c r="C6105" s="68">
        <v>491232218</v>
      </c>
      <c r="D6105" s="69" t="s">
        <v>4438</v>
      </c>
      <c r="E6105" s="65">
        <f>IFERROR(VLOOKUP(C6105,Pivot!A:B,2,0),0)</f>
        <v>0</v>
      </c>
      <c r="F6105" s="65">
        <f>IFERROR(VLOOKUP(C6105,Pivot!A:C,3,0),0)</f>
        <v>0</v>
      </c>
    </row>
    <row r="6106" spans="1:6" x14ac:dyDescent="0.25">
      <c r="A6106" s="68" t="s">
        <v>103</v>
      </c>
      <c r="B6106" s="69">
        <v>491232230</v>
      </c>
      <c r="C6106" s="68">
        <v>491232230</v>
      </c>
      <c r="D6106" s="69" t="s">
        <v>4439</v>
      </c>
      <c r="E6106" s="65">
        <f>IFERROR(VLOOKUP(C6106,Pivot!A:B,2,0),0)</f>
        <v>0</v>
      </c>
      <c r="F6106" s="65">
        <f>IFERROR(VLOOKUP(C6106,Pivot!A:C,3,0),0)</f>
        <v>0</v>
      </c>
    </row>
    <row r="6107" spans="1:6" x14ac:dyDescent="0.25">
      <c r="A6107" s="68" t="s">
        <v>103</v>
      </c>
      <c r="B6107" s="69">
        <v>491232231</v>
      </c>
      <c r="C6107" s="68">
        <v>491232231</v>
      </c>
      <c r="D6107" s="69" t="s">
        <v>4440</v>
      </c>
      <c r="E6107" s="65">
        <f>IFERROR(VLOOKUP(C6107,Pivot!A:B,2,0),0)</f>
        <v>0</v>
      </c>
      <c r="F6107" s="65">
        <f>IFERROR(VLOOKUP(C6107,Pivot!A:C,3,0),0)</f>
        <v>0</v>
      </c>
    </row>
    <row r="6108" spans="1:6" x14ac:dyDescent="0.25">
      <c r="A6108" s="68" t="s">
        <v>103</v>
      </c>
      <c r="B6108" s="69">
        <v>491232237</v>
      </c>
      <c r="C6108" s="68">
        <v>491232237</v>
      </c>
      <c r="D6108" s="69" t="s">
        <v>4441</v>
      </c>
      <c r="E6108" s="65">
        <f>IFERROR(VLOOKUP(C6108,Pivot!A:B,2,0),0)</f>
        <v>0</v>
      </c>
      <c r="F6108" s="65">
        <f>IFERROR(VLOOKUP(C6108,Pivot!A:C,3,0),0)</f>
        <v>0</v>
      </c>
    </row>
    <row r="6109" spans="1:6" x14ac:dyDescent="0.25">
      <c r="A6109" s="68" t="s">
        <v>103</v>
      </c>
      <c r="B6109" s="69">
        <v>491232237</v>
      </c>
      <c r="C6109" s="68">
        <v>8904027104708</v>
      </c>
      <c r="D6109" s="69" t="s">
        <v>4441</v>
      </c>
      <c r="E6109" s="65">
        <f>IFERROR(VLOOKUP(C6109,Pivot!A:B,2,0),0)</f>
        <v>0</v>
      </c>
      <c r="F6109" s="65">
        <f>IFERROR(VLOOKUP(C6109,Pivot!A:C,3,0),0)</f>
        <v>0</v>
      </c>
    </row>
    <row r="6110" spans="1:6" x14ac:dyDescent="0.25">
      <c r="A6110" s="68" t="s">
        <v>103</v>
      </c>
      <c r="B6110" s="69">
        <v>491232243</v>
      </c>
      <c r="C6110" s="68">
        <v>491232243</v>
      </c>
      <c r="D6110" s="69" t="s">
        <v>4442</v>
      </c>
      <c r="E6110" s="65">
        <f>IFERROR(VLOOKUP(C6110,Pivot!A:B,2,0),0)</f>
        <v>0</v>
      </c>
      <c r="F6110" s="65">
        <f>IFERROR(VLOOKUP(C6110,Pivot!A:C,3,0),0)</f>
        <v>0</v>
      </c>
    </row>
    <row r="6111" spans="1:6" x14ac:dyDescent="0.25">
      <c r="A6111" s="68" t="s">
        <v>103</v>
      </c>
      <c r="B6111" s="69">
        <v>491232243</v>
      </c>
      <c r="C6111" s="68">
        <v>8904027105453</v>
      </c>
      <c r="D6111" s="69" t="s">
        <v>4442</v>
      </c>
      <c r="E6111" s="65">
        <f>IFERROR(VLOOKUP(C6111,Pivot!A:B,2,0),0)</f>
        <v>0</v>
      </c>
      <c r="F6111" s="65">
        <f>IFERROR(VLOOKUP(C6111,Pivot!A:C,3,0),0)</f>
        <v>0</v>
      </c>
    </row>
    <row r="6112" spans="1:6" x14ac:dyDescent="0.25">
      <c r="A6112" s="68" t="s">
        <v>103</v>
      </c>
      <c r="B6112" s="69">
        <v>491232244</v>
      </c>
      <c r="C6112" s="68">
        <v>491232244</v>
      </c>
      <c r="D6112" s="69" t="s">
        <v>4443</v>
      </c>
      <c r="E6112" s="65">
        <f>IFERROR(VLOOKUP(C6112,Pivot!A:B,2,0),0)</f>
        <v>0</v>
      </c>
      <c r="F6112" s="65">
        <f>IFERROR(VLOOKUP(C6112,Pivot!A:C,3,0),0)</f>
        <v>0</v>
      </c>
    </row>
    <row r="6113" spans="1:6" x14ac:dyDescent="0.25">
      <c r="A6113" s="68" t="s">
        <v>103</v>
      </c>
      <c r="B6113" s="69">
        <v>491232244</v>
      </c>
      <c r="C6113" s="68">
        <v>8904027105484</v>
      </c>
      <c r="D6113" s="69" t="s">
        <v>4443</v>
      </c>
      <c r="E6113" s="65">
        <f>IFERROR(VLOOKUP(C6113,Pivot!A:B,2,0),0)</f>
        <v>0</v>
      </c>
      <c r="F6113" s="65">
        <f>IFERROR(VLOOKUP(C6113,Pivot!A:C,3,0),0)</f>
        <v>0</v>
      </c>
    </row>
    <row r="6114" spans="1:6" x14ac:dyDescent="0.25">
      <c r="A6114" s="68" t="s">
        <v>103</v>
      </c>
      <c r="B6114" s="69">
        <v>491232245</v>
      </c>
      <c r="C6114" s="68">
        <v>491232245</v>
      </c>
      <c r="D6114" s="69" t="s">
        <v>4444</v>
      </c>
      <c r="E6114" s="65">
        <f>IFERROR(VLOOKUP(C6114,Pivot!A:B,2,0),0)</f>
        <v>0</v>
      </c>
      <c r="F6114" s="65">
        <f>IFERROR(VLOOKUP(C6114,Pivot!A:C,3,0),0)</f>
        <v>0</v>
      </c>
    </row>
    <row r="6115" spans="1:6" x14ac:dyDescent="0.25">
      <c r="A6115" s="68" t="s">
        <v>103</v>
      </c>
      <c r="B6115" s="69">
        <v>491232248</v>
      </c>
      <c r="C6115" s="68">
        <v>491232248</v>
      </c>
      <c r="D6115" s="69" t="s">
        <v>4445</v>
      </c>
      <c r="E6115" s="65">
        <f>IFERROR(VLOOKUP(C6115,Pivot!A:B,2,0),0)</f>
        <v>0</v>
      </c>
      <c r="F6115" s="65">
        <f>IFERROR(VLOOKUP(C6115,Pivot!A:C,3,0),0)</f>
        <v>0</v>
      </c>
    </row>
    <row r="6116" spans="1:6" x14ac:dyDescent="0.25">
      <c r="A6116" s="68" t="s">
        <v>103</v>
      </c>
      <c r="B6116" s="69">
        <v>491232249</v>
      </c>
      <c r="C6116" s="68">
        <v>491232249</v>
      </c>
      <c r="D6116" s="69" t="s">
        <v>4446</v>
      </c>
      <c r="E6116" s="65">
        <f>IFERROR(VLOOKUP(C6116,Pivot!A:B,2,0),0)</f>
        <v>0</v>
      </c>
      <c r="F6116" s="65">
        <f>IFERROR(VLOOKUP(C6116,Pivot!A:C,3,0),0)</f>
        <v>0</v>
      </c>
    </row>
    <row r="6117" spans="1:6" x14ac:dyDescent="0.25">
      <c r="A6117" s="68" t="s">
        <v>103</v>
      </c>
      <c r="B6117" s="69">
        <v>491232249</v>
      </c>
      <c r="C6117" s="68">
        <v>8904027104685</v>
      </c>
      <c r="D6117" s="69" t="s">
        <v>4446</v>
      </c>
      <c r="E6117" s="65">
        <f>IFERROR(VLOOKUP(C6117,Pivot!A:B,2,0),0)</f>
        <v>0</v>
      </c>
      <c r="F6117" s="65">
        <f>IFERROR(VLOOKUP(C6117,Pivot!A:C,3,0),0)</f>
        <v>0</v>
      </c>
    </row>
    <row r="6118" spans="1:6" x14ac:dyDescent="0.25">
      <c r="A6118" s="68" t="s">
        <v>103</v>
      </c>
      <c r="B6118" s="69">
        <v>491232250</v>
      </c>
      <c r="C6118" s="68">
        <v>491232250</v>
      </c>
      <c r="D6118" s="69" t="s">
        <v>4447</v>
      </c>
      <c r="E6118" s="65">
        <f>IFERROR(VLOOKUP(C6118,Pivot!A:B,2,0),0)</f>
        <v>0</v>
      </c>
      <c r="F6118" s="65">
        <f>IFERROR(VLOOKUP(C6118,Pivot!A:C,3,0),0)</f>
        <v>0</v>
      </c>
    </row>
    <row r="6119" spans="1:6" x14ac:dyDescent="0.25">
      <c r="A6119" s="68" t="s">
        <v>103</v>
      </c>
      <c r="B6119" s="69">
        <v>491232250</v>
      </c>
      <c r="C6119" s="68">
        <v>8904027104654</v>
      </c>
      <c r="D6119" s="69" t="s">
        <v>4447</v>
      </c>
      <c r="E6119" s="65">
        <f>IFERROR(VLOOKUP(C6119,Pivot!A:B,2,0),0)</f>
        <v>0</v>
      </c>
      <c r="F6119" s="65">
        <f>IFERROR(VLOOKUP(C6119,Pivot!A:C,3,0),0)</f>
        <v>0</v>
      </c>
    </row>
    <row r="6120" spans="1:6" x14ac:dyDescent="0.25">
      <c r="A6120" s="68" t="s">
        <v>103</v>
      </c>
      <c r="B6120" s="69">
        <v>491232252</v>
      </c>
      <c r="C6120" s="68">
        <v>491232252</v>
      </c>
      <c r="D6120" s="69" t="s">
        <v>4448</v>
      </c>
      <c r="E6120" s="65">
        <f>IFERROR(VLOOKUP(C6120,Pivot!A:B,2,0),0)</f>
        <v>0</v>
      </c>
      <c r="F6120" s="65">
        <f>IFERROR(VLOOKUP(C6120,Pivot!A:C,3,0),0)</f>
        <v>0</v>
      </c>
    </row>
    <row r="6121" spans="1:6" x14ac:dyDescent="0.25">
      <c r="A6121" s="68" t="s">
        <v>103</v>
      </c>
      <c r="B6121" s="69">
        <v>491232252</v>
      </c>
      <c r="C6121" s="68">
        <v>8904027104630</v>
      </c>
      <c r="D6121" s="69" t="s">
        <v>4448</v>
      </c>
      <c r="E6121" s="65">
        <f>IFERROR(VLOOKUP(C6121,Pivot!A:B,2,0),0)</f>
        <v>0</v>
      </c>
      <c r="F6121" s="65">
        <f>IFERROR(VLOOKUP(C6121,Pivot!A:C,3,0),0)</f>
        <v>0</v>
      </c>
    </row>
    <row r="6122" spans="1:6" x14ac:dyDescent="0.25">
      <c r="A6122" s="68" t="s">
        <v>103</v>
      </c>
      <c r="B6122" s="69">
        <v>491232253</v>
      </c>
      <c r="C6122" s="68">
        <v>491232253</v>
      </c>
      <c r="D6122" s="69" t="s">
        <v>4449</v>
      </c>
      <c r="E6122" s="65">
        <f>IFERROR(VLOOKUP(C6122,Pivot!A:B,2,0),0)</f>
        <v>0</v>
      </c>
      <c r="F6122" s="65">
        <f>IFERROR(VLOOKUP(C6122,Pivot!A:C,3,0),0)</f>
        <v>0</v>
      </c>
    </row>
    <row r="6123" spans="1:6" x14ac:dyDescent="0.25">
      <c r="A6123" s="68" t="s">
        <v>103</v>
      </c>
      <c r="B6123" s="69">
        <v>491232270</v>
      </c>
      <c r="C6123" s="68">
        <v>491232270</v>
      </c>
      <c r="D6123" s="69" t="s">
        <v>556</v>
      </c>
      <c r="E6123" s="65">
        <f>IFERROR(VLOOKUP(C6123,Pivot!A:B,2,0),0)</f>
        <v>0</v>
      </c>
      <c r="F6123" s="65">
        <f>IFERROR(VLOOKUP(C6123,Pivot!A:C,3,0),0)</f>
        <v>0</v>
      </c>
    </row>
    <row r="6124" spans="1:6" x14ac:dyDescent="0.25">
      <c r="A6124" s="68" t="s">
        <v>103</v>
      </c>
      <c r="B6124" s="69">
        <v>491232270</v>
      </c>
      <c r="C6124" s="68">
        <v>5015353615660</v>
      </c>
      <c r="D6124" s="69" t="s">
        <v>556</v>
      </c>
      <c r="E6124" s="65">
        <f>IFERROR(VLOOKUP(C6124,Pivot!A:B,2,0),0)</f>
        <v>0</v>
      </c>
      <c r="F6124" s="65">
        <f>IFERROR(VLOOKUP(C6124,Pivot!A:C,3,0),0)</f>
        <v>0</v>
      </c>
    </row>
    <row r="6125" spans="1:6" x14ac:dyDescent="0.25">
      <c r="A6125" s="68" t="s">
        <v>103</v>
      </c>
      <c r="B6125" s="69">
        <v>491232270</v>
      </c>
      <c r="C6125" s="68">
        <v>8904027121026</v>
      </c>
      <c r="D6125" s="69" t="s">
        <v>556</v>
      </c>
      <c r="E6125" s="65">
        <f>IFERROR(VLOOKUP(C6125,Pivot!A:B,2,0),0)</f>
        <v>0</v>
      </c>
      <c r="F6125" s="65">
        <f>IFERROR(VLOOKUP(C6125,Pivot!A:C,3,0),0)</f>
        <v>0</v>
      </c>
    </row>
    <row r="6126" spans="1:6" x14ac:dyDescent="0.25">
      <c r="A6126" s="68" t="s">
        <v>103</v>
      </c>
      <c r="B6126" s="69">
        <v>491232271</v>
      </c>
      <c r="C6126" s="68">
        <v>491232271</v>
      </c>
      <c r="D6126" s="69" t="s">
        <v>629</v>
      </c>
      <c r="E6126" s="65">
        <f>IFERROR(VLOOKUP(C6126,Pivot!A:B,2,0),0)</f>
        <v>0</v>
      </c>
      <c r="F6126" s="65">
        <f>IFERROR(VLOOKUP(C6126,Pivot!A:C,3,0),0)</f>
        <v>0</v>
      </c>
    </row>
    <row r="6127" spans="1:6" x14ac:dyDescent="0.25">
      <c r="A6127" s="68" t="s">
        <v>103</v>
      </c>
      <c r="B6127" s="69">
        <v>491232271</v>
      </c>
      <c r="C6127" s="68">
        <v>5015353615677</v>
      </c>
      <c r="D6127" s="69" t="s">
        <v>629</v>
      </c>
      <c r="E6127" s="65">
        <f>IFERROR(VLOOKUP(C6127,Pivot!A:B,2,0),0)</f>
        <v>0</v>
      </c>
      <c r="F6127" s="65">
        <f>IFERROR(VLOOKUP(C6127,Pivot!A:C,3,0),0)</f>
        <v>0</v>
      </c>
    </row>
    <row r="6128" spans="1:6" x14ac:dyDescent="0.25">
      <c r="A6128" s="68" t="s">
        <v>103</v>
      </c>
      <c r="B6128" s="69">
        <v>491232272</v>
      </c>
      <c r="C6128" s="68">
        <v>5054506001547</v>
      </c>
      <c r="D6128" s="69" t="s">
        <v>4450</v>
      </c>
      <c r="E6128" s="65">
        <f>IFERROR(VLOOKUP(C6128,Pivot!A:B,2,0),0)</f>
        <v>0</v>
      </c>
      <c r="F6128" s="65">
        <f>IFERROR(VLOOKUP(C6128,Pivot!A:C,3,0),0)</f>
        <v>0</v>
      </c>
    </row>
    <row r="6129" spans="1:6" x14ac:dyDescent="0.25">
      <c r="A6129" s="68" t="s">
        <v>103</v>
      </c>
      <c r="B6129" s="69">
        <v>491232273</v>
      </c>
      <c r="C6129" s="68">
        <v>5054506001554</v>
      </c>
      <c r="D6129" s="69" t="s">
        <v>4451</v>
      </c>
      <c r="E6129" s="65">
        <f>IFERROR(VLOOKUP(C6129,Pivot!A:B,2,0),0)</f>
        <v>0</v>
      </c>
      <c r="F6129" s="65">
        <f>IFERROR(VLOOKUP(C6129,Pivot!A:C,3,0),0)</f>
        <v>0</v>
      </c>
    </row>
    <row r="6130" spans="1:6" x14ac:dyDescent="0.25">
      <c r="A6130" s="68" t="s">
        <v>103</v>
      </c>
      <c r="B6130" s="69">
        <v>491232274</v>
      </c>
      <c r="C6130" s="68">
        <v>765940574294</v>
      </c>
      <c r="D6130" s="69" t="s">
        <v>4452</v>
      </c>
      <c r="E6130" s="65">
        <f>IFERROR(VLOOKUP(C6130,Pivot!A:B,2,0),0)</f>
        <v>0</v>
      </c>
      <c r="F6130" s="65">
        <f>IFERROR(VLOOKUP(C6130,Pivot!A:C,3,0),0)</f>
        <v>0</v>
      </c>
    </row>
    <row r="6131" spans="1:6" x14ac:dyDescent="0.25">
      <c r="A6131" s="68" t="s">
        <v>103</v>
      </c>
      <c r="B6131" s="69">
        <v>491232278</v>
      </c>
      <c r="C6131" s="68">
        <v>691348901250</v>
      </c>
      <c r="D6131" s="69" t="s">
        <v>4453</v>
      </c>
      <c r="E6131" s="65">
        <f>IFERROR(VLOOKUP(C6131,Pivot!A:B,2,0),0)</f>
        <v>0</v>
      </c>
      <c r="F6131" s="65">
        <f>IFERROR(VLOOKUP(C6131,Pivot!A:C,3,0),0)</f>
        <v>0</v>
      </c>
    </row>
    <row r="6132" spans="1:6" x14ac:dyDescent="0.25">
      <c r="A6132" s="68" t="s">
        <v>103</v>
      </c>
      <c r="B6132" s="69">
        <v>491232279</v>
      </c>
      <c r="C6132" s="68">
        <v>691348012239</v>
      </c>
      <c r="D6132" s="69" t="s">
        <v>4454</v>
      </c>
      <c r="E6132" s="65">
        <f>IFERROR(VLOOKUP(C6132,Pivot!A:B,2,0),0)</f>
        <v>0</v>
      </c>
      <c r="F6132" s="65">
        <f>IFERROR(VLOOKUP(C6132,Pivot!A:C,3,0),0)</f>
        <v>0</v>
      </c>
    </row>
    <row r="6133" spans="1:6" x14ac:dyDescent="0.25">
      <c r="A6133" s="68" t="s">
        <v>103</v>
      </c>
      <c r="B6133" s="69">
        <v>491232281</v>
      </c>
      <c r="C6133" s="68">
        <v>691348026274</v>
      </c>
      <c r="D6133" s="69" t="s">
        <v>4455</v>
      </c>
      <c r="E6133" s="65">
        <f>IFERROR(VLOOKUP(C6133,Pivot!A:B,2,0),0)</f>
        <v>0</v>
      </c>
      <c r="F6133" s="65">
        <f>IFERROR(VLOOKUP(C6133,Pivot!A:C,3,0),0)</f>
        <v>0</v>
      </c>
    </row>
    <row r="6134" spans="1:6" x14ac:dyDescent="0.25">
      <c r="A6134" s="68" t="s">
        <v>103</v>
      </c>
      <c r="B6134" s="69">
        <v>491232282</v>
      </c>
      <c r="C6134" s="68">
        <v>691348026281</v>
      </c>
      <c r="D6134" s="69" t="s">
        <v>4456</v>
      </c>
      <c r="E6134" s="65">
        <f>IFERROR(VLOOKUP(C6134,Pivot!A:B,2,0),0)</f>
        <v>0</v>
      </c>
      <c r="F6134" s="65">
        <f>IFERROR(VLOOKUP(C6134,Pivot!A:C,3,0),0)</f>
        <v>0</v>
      </c>
    </row>
    <row r="6135" spans="1:6" x14ac:dyDescent="0.25">
      <c r="A6135" s="68" t="s">
        <v>103</v>
      </c>
      <c r="B6135" s="69">
        <v>491232284</v>
      </c>
      <c r="C6135" s="68">
        <v>691348922156</v>
      </c>
      <c r="D6135" s="69" t="s">
        <v>4457</v>
      </c>
      <c r="E6135" s="65">
        <f>IFERROR(VLOOKUP(C6135,Pivot!A:B,2,0),0)</f>
        <v>0</v>
      </c>
      <c r="F6135" s="65">
        <f>IFERROR(VLOOKUP(C6135,Pivot!A:C,3,0),0)</f>
        <v>0</v>
      </c>
    </row>
    <row r="6136" spans="1:6" x14ac:dyDescent="0.25">
      <c r="A6136" s="68" t="s">
        <v>103</v>
      </c>
      <c r="B6136" s="69">
        <v>491232285</v>
      </c>
      <c r="C6136" s="68">
        <v>691348922163</v>
      </c>
      <c r="D6136" s="69" t="s">
        <v>4458</v>
      </c>
      <c r="E6136" s="65">
        <f>IFERROR(VLOOKUP(C6136,Pivot!A:B,2,0),0)</f>
        <v>0</v>
      </c>
      <c r="F6136" s="65">
        <f>IFERROR(VLOOKUP(C6136,Pivot!A:C,3,0),0)</f>
        <v>0</v>
      </c>
    </row>
    <row r="6137" spans="1:6" x14ac:dyDescent="0.25">
      <c r="A6137" s="68" t="s">
        <v>103</v>
      </c>
      <c r="B6137" s="69">
        <v>491232286</v>
      </c>
      <c r="C6137" s="68">
        <v>491232286</v>
      </c>
      <c r="D6137" s="69" t="s">
        <v>4459</v>
      </c>
      <c r="E6137" s="65">
        <f>IFERROR(VLOOKUP(C6137,Pivot!A:B,2,0),0)</f>
        <v>0</v>
      </c>
      <c r="F6137" s="65">
        <f>IFERROR(VLOOKUP(C6137,Pivot!A:C,3,0),0)</f>
        <v>0</v>
      </c>
    </row>
    <row r="6138" spans="1:6" x14ac:dyDescent="0.25">
      <c r="A6138" s="68" t="s">
        <v>103</v>
      </c>
      <c r="B6138" s="69">
        <v>491232286</v>
      </c>
      <c r="C6138" s="68">
        <v>887961104172</v>
      </c>
      <c r="D6138" s="69" t="s">
        <v>4459</v>
      </c>
      <c r="E6138" s="65">
        <f>IFERROR(VLOOKUP(C6138,Pivot!A:B,2,0),0)</f>
        <v>0</v>
      </c>
      <c r="F6138" s="65">
        <f>IFERROR(VLOOKUP(C6138,Pivot!A:C,3,0),0)</f>
        <v>0</v>
      </c>
    </row>
    <row r="6139" spans="1:6" x14ac:dyDescent="0.25">
      <c r="A6139" s="68" t="s">
        <v>103</v>
      </c>
      <c r="B6139" s="69">
        <v>491232286</v>
      </c>
      <c r="C6139" s="68">
        <v>887961498486</v>
      </c>
      <c r="D6139" s="69" t="s">
        <v>4459</v>
      </c>
      <c r="E6139" s="65">
        <f>IFERROR(VLOOKUP(C6139,Pivot!A:B,2,0),0)</f>
        <v>0</v>
      </c>
      <c r="F6139" s="65">
        <f>IFERROR(VLOOKUP(C6139,Pivot!A:C,3,0),0)</f>
        <v>0</v>
      </c>
    </row>
    <row r="6140" spans="1:6" x14ac:dyDescent="0.25">
      <c r="A6140" s="68" t="s">
        <v>103</v>
      </c>
      <c r="B6140" s="69">
        <v>491232286</v>
      </c>
      <c r="C6140" s="68">
        <v>887961531282</v>
      </c>
      <c r="D6140" s="69" t="s">
        <v>4459</v>
      </c>
      <c r="E6140" s="65">
        <f>IFERROR(VLOOKUP(C6140,Pivot!A:B,2,0),0)</f>
        <v>0</v>
      </c>
      <c r="F6140" s="65">
        <f>IFERROR(VLOOKUP(C6140,Pivot!A:C,3,0),0)</f>
        <v>0</v>
      </c>
    </row>
    <row r="6141" spans="1:6" x14ac:dyDescent="0.25">
      <c r="A6141" s="68" t="s">
        <v>103</v>
      </c>
      <c r="B6141" s="69">
        <v>491232286</v>
      </c>
      <c r="C6141" s="68">
        <v>887961870831</v>
      </c>
      <c r="D6141" s="69" t="s">
        <v>4459</v>
      </c>
      <c r="E6141" s="65">
        <f>IFERROR(VLOOKUP(C6141,Pivot!A:B,2,0),0)</f>
        <v>0</v>
      </c>
      <c r="F6141" s="65">
        <f>IFERROR(VLOOKUP(C6141,Pivot!A:C,3,0),0)</f>
        <v>0</v>
      </c>
    </row>
    <row r="6142" spans="1:6" x14ac:dyDescent="0.25">
      <c r="A6142" s="68" t="s">
        <v>103</v>
      </c>
      <c r="B6142" s="69">
        <v>491232292</v>
      </c>
      <c r="C6142" s="68">
        <v>491232292</v>
      </c>
      <c r="D6142" s="69" t="s">
        <v>4460</v>
      </c>
      <c r="E6142" s="65">
        <f>IFERROR(VLOOKUP(C6142,Pivot!A:B,2,0),0)</f>
        <v>0</v>
      </c>
      <c r="F6142" s="65">
        <f>IFERROR(VLOOKUP(C6142,Pivot!A:C,3,0),0)</f>
        <v>0</v>
      </c>
    </row>
    <row r="6143" spans="1:6" x14ac:dyDescent="0.25">
      <c r="A6143" s="68" t="s">
        <v>103</v>
      </c>
      <c r="B6143" s="69">
        <v>491232292</v>
      </c>
      <c r="C6143" s="68">
        <v>887961037494</v>
      </c>
      <c r="D6143" s="69" t="s">
        <v>4460</v>
      </c>
      <c r="E6143" s="65">
        <f>IFERROR(VLOOKUP(C6143,Pivot!A:B,2,0),0)</f>
        <v>0</v>
      </c>
      <c r="F6143" s="65">
        <f>IFERROR(VLOOKUP(C6143,Pivot!A:C,3,0),0)</f>
        <v>0</v>
      </c>
    </row>
    <row r="6144" spans="1:6" x14ac:dyDescent="0.25">
      <c r="A6144" s="68" t="s">
        <v>103</v>
      </c>
      <c r="B6144" s="69">
        <v>491232292</v>
      </c>
      <c r="C6144" s="68">
        <v>887961139358</v>
      </c>
      <c r="D6144" s="69" t="s">
        <v>4460</v>
      </c>
      <c r="E6144" s="65">
        <f>IFERROR(VLOOKUP(C6144,Pivot!A:B,2,0),0)</f>
        <v>0</v>
      </c>
      <c r="F6144" s="65">
        <f>IFERROR(VLOOKUP(C6144,Pivot!A:C,3,0),0)</f>
        <v>0</v>
      </c>
    </row>
    <row r="6145" spans="1:6" x14ac:dyDescent="0.25">
      <c r="A6145" s="68" t="s">
        <v>103</v>
      </c>
      <c r="B6145" s="69">
        <v>491232292</v>
      </c>
      <c r="C6145" s="68">
        <v>887961163292</v>
      </c>
      <c r="D6145" s="69" t="s">
        <v>4460</v>
      </c>
      <c r="E6145" s="65">
        <f>IFERROR(VLOOKUP(C6145,Pivot!A:B,2,0),0)</f>
        <v>0</v>
      </c>
      <c r="F6145" s="65">
        <f>IFERROR(VLOOKUP(C6145,Pivot!A:C,3,0),0)</f>
        <v>0</v>
      </c>
    </row>
    <row r="6146" spans="1:6" x14ac:dyDescent="0.25">
      <c r="A6146" s="68" t="s">
        <v>103</v>
      </c>
      <c r="B6146" s="69">
        <v>491232295</v>
      </c>
      <c r="C6146" s="68">
        <v>491232295</v>
      </c>
      <c r="D6146" s="69" t="s">
        <v>4461</v>
      </c>
      <c r="E6146" s="65">
        <f>IFERROR(VLOOKUP(C6146,Pivot!A:B,2,0),0)</f>
        <v>0</v>
      </c>
      <c r="F6146" s="65">
        <f>IFERROR(VLOOKUP(C6146,Pivot!A:C,3,0),0)</f>
        <v>0</v>
      </c>
    </row>
    <row r="6147" spans="1:6" x14ac:dyDescent="0.25">
      <c r="A6147" s="68" t="s">
        <v>103</v>
      </c>
      <c r="B6147" s="69">
        <v>491232295</v>
      </c>
      <c r="C6147" s="68">
        <v>890421370031</v>
      </c>
      <c r="D6147" s="69" t="s">
        <v>4461</v>
      </c>
      <c r="E6147" s="65">
        <f>IFERROR(VLOOKUP(C6147,Pivot!A:B,2,0),0)</f>
        <v>0</v>
      </c>
      <c r="F6147" s="65">
        <f>IFERROR(VLOOKUP(C6147,Pivot!A:C,3,0),0)</f>
        <v>0</v>
      </c>
    </row>
    <row r="6148" spans="1:6" x14ac:dyDescent="0.25">
      <c r="A6148" s="68" t="s">
        <v>103</v>
      </c>
      <c r="B6148" s="69">
        <v>491232295</v>
      </c>
      <c r="C6148" s="68">
        <v>8906067970022</v>
      </c>
      <c r="D6148" s="69" t="s">
        <v>4461</v>
      </c>
      <c r="E6148" s="65">
        <f>IFERROR(VLOOKUP(C6148,Pivot!A:B,2,0),0)</f>
        <v>0</v>
      </c>
      <c r="F6148" s="65">
        <f>IFERROR(VLOOKUP(C6148,Pivot!A:C,3,0),0)</f>
        <v>0</v>
      </c>
    </row>
    <row r="6149" spans="1:6" x14ac:dyDescent="0.25">
      <c r="A6149" s="68" t="s">
        <v>103</v>
      </c>
      <c r="B6149" s="69">
        <v>491232377</v>
      </c>
      <c r="C6149" s="68">
        <v>491232377</v>
      </c>
      <c r="D6149" s="69" t="s">
        <v>4462</v>
      </c>
      <c r="E6149" s="65">
        <f>IFERROR(VLOOKUP(C6149,Pivot!A:B,2,0),0)</f>
        <v>0</v>
      </c>
      <c r="F6149" s="65">
        <f>IFERROR(VLOOKUP(C6149,Pivot!A:C,3,0),0)</f>
        <v>0</v>
      </c>
    </row>
    <row r="6150" spans="1:6" x14ac:dyDescent="0.25">
      <c r="A6150" s="68" t="s">
        <v>103</v>
      </c>
      <c r="B6150" s="69">
        <v>491232377</v>
      </c>
      <c r="C6150" s="68">
        <v>5702015350310</v>
      </c>
      <c r="D6150" s="69" t="s">
        <v>4462</v>
      </c>
      <c r="E6150" s="65">
        <f>IFERROR(VLOOKUP(C6150,Pivot!A:B,2,0),0)</f>
        <v>0</v>
      </c>
      <c r="F6150" s="65">
        <f>IFERROR(VLOOKUP(C6150,Pivot!A:C,3,0),0)</f>
        <v>0</v>
      </c>
    </row>
    <row r="6151" spans="1:6" x14ac:dyDescent="0.25">
      <c r="A6151" s="68" t="s">
        <v>103</v>
      </c>
      <c r="B6151" s="69">
        <v>491232391</v>
      </c>
      <c r="C6151" s="68">
        <v>5011666723542</v>
      </c>
      <c r="D6151" s="69" t="s">
        <v>4463</v>
      </c>
      <c r="E6151" s="65">
        <f>IFERROR(VLOOKUP(C6151,Pivot!A:B,2,0),0)</f>
        <v>0</v>
      </c>
      <c r="F6151" s="65">
        <f>IFERROR(VLOOKUP(C6151,Pivot!A:C,3,0),0)</f>
        <v>0</v>
      </c>
    </row>
    <row r="6152" spans="1:6" x14ac:dyDescent="0.25">
      <c r="A6152" s="68" t="s">
        <v>103</v>
      </c>
      <c r="B6152" s="69">
        <v>491232392</v>
      </c>
      <c r="C6152" s="68">
        <v>5011666722286</v>
      </c>
      <c r="D6152" s="69" t="s">
        <v>4464</v>
      </c>
      <c r="E6152" s="65">
        <f>IFERROR(VLOOKUP(C6152,Pivot!A:B,2,0),0)</f>
        <v>0</v>
      </c>
      <c r="F6152" s="65">
        <f>IFERROR(VLOOKUP(C6152,Pivot!A:C,3,0),0)</f>
        <v>0</v>
      </c>
    </row>
    <row r="6153" spans="1:6" x14ac:dyDescent="0.25">
      <c r="A6153" s="68" t="s">
        <v>103</v>
      </c>
      <c r="B6153" s="69">
        <v>491232393</v>
      </c>
      <c r="C6153" s="68">
        <v>5011666723528</v>
      </c>
      <c r="D6153" s="69" t="s">
        <v>4465</v>
      </c>
      <c r="E6153" s="65">
        <f>IFERROR(VLOOKUP(C6153,Pivot!A:B,2,0),0)</f>
        <v>0</v>
      </c>
      <c r="F6153" s="65">
        <f>IFERROR(VLOOKUP(C6153,Pivot!A:C,3,0),0)</f>
        <v>0</v>
      </c>
    </row>
    <row r="6154" spans="1:6" x14ac:dyDescent="0.25">
      <c r="A6154" s="68" t="s">
        <v>103</v>
      </c>
      <c r="B6154" s="69">
        <v>491232397</v>
      </c>
      <c r="C6154" s="68">
        <v>796714272368</v>
      </c>
      <c r="D6154" s="69" t="s">
        <v>4466</v>
      </c>
      <c r="E6154" s="65">
        <f>IFERROR(VLOOKUP(C6154,Pivot!A:B,2,0),0)</f>
        <v>0</v>
      </c>
      <c r="F6154" s="65">
        <f>IFERROR(VLOOKUP(C6154,Pivot!A:C,3,0),0)</f>
        <v>0</v>
      </c>
    </row>
    <row r="6155" spans="1:6" x14ac:dyDescent="0.25">
      <c r="A6155" s="68" t="s">
        <v>103</v>
      </c>
      <c r="B6155" s="69">
        <v>491232398</v>
      </c>
      <c r="C6155" s="68">
        <v>796714279176</v>
      </c>
      <c r="D6155" s="69" t="s">
        <v>4467</v>
      </c>
      <c r="E6155" s="65">
        <f>IFERROR(VLOOKUP(C6155,Pivot!A:B,2,0),0)</f>
        <v>0</v>
      </c>
      <c r="F6155" s="65">
        <f>IFERROR(VLOOKUP(C6155,Pivot!A:C,3,0),0)</f>
        <v>0</v>
      </c>
    </row>
    <row r="6156" spans="1:6" x14ac:dyDescent="0.25">
      <c r="A6156" s="68" t="s">
        <v>103</v>
      </c>
      <c r="B6156" s="69">
        <v>491232399</v>
      </c>
      <c r="C6156" s="68">
        <v>796714279183</v>
      </c>
      <c r="D6156" s="69" t="s">
        <v>4468</v>
      </c>
      <c r="E6156" s="65">
        <f>IFERROR(VLOOKUP(C6156,Pivot!A:B,2,0),0)</f>
        <v>0</v>
      </c>
      <c r="F6156" s="65">
        <f>IFERROR(VLOOKUP(C6156,Pivot!A:C,3,0),0)</f>
        <v>0</v>
      </c>
    </row>
    <row r="6157" spans="1:6" x14ac:dyDescent="0.25">
      <c r="A6157" s="68" t="s">
        <v>103</v>
      </c>
      <c r="B6157" s="69">
        <v>491232400</v>
      </c>
      <c r="C6157" s="68">
        <v>796714271514</v>
      </c>
      <c r="D6157" s="69" t="s">
        <v>4469</v>
      </c>
      <c r="E6157" s="65">
        <f>IFERROR(VLOOKUP(C6157,Pivot!A:B,2,0),0)</f>
        <v>0</v>
      </c>
      <c r="F6157" s="65">
        <f>IFERROR(VLOOKUP(C6157,Pivot!A:C,3,0),0)</f>
        <v>0</v>
      </c>
    </row>
    <row r="6158" spans="1:6" x14ac:dyDescent="0.25">
      <c r="A6158" s="68" t="s">
        <v>103</v>
      </c>
      <c r="B6158" s="69">
        <v>491232401</v>
      </c>
      <c r="C6158" s="68">
        <v>796714276182</v>
      </c>
      <c r="D6158" s="69" t="s">
        <v>4470</v>
      </c>
      <c r="E6158" s="65">
        <f>IFERROR(VLOOKUP(C6158,Pivot!A:B,2,0),0)</f>
        <v>0</v>
      </c>
      <c r="F6158" s="65">
        <f>IFERROR(VLOOKUP(C6158,Pivot!A:C,3,0),0)</f>
        <v>0</v>
      </c>
    </row>
    <row r="6159" spans="1:6" x14ac:dyDescent="0.25">
      <c r="A6159" s="68" t="s">
        <v>103</v>
      </c>
      <c r="B6159" s="69">
        <v>491232402</v>
      </c>
      <c r="C6159" s="68">
        <v>796714271682</v>
      </c>
      <c r="D6159" s="69" t="s">
        <v>4471</v>
      </c>
      <c r="E6159" s="65">
        <f>IFERROR(VLOOKUP(C6159,Pivot!A:B,2,0),0)</f>
        <v>0</v>
      </c>
      <c r="F6159" s="65">
        <f>IFERROR(VLOOKUP(C6159,Pivot!A:C,3,0),0)</f>
        <v>0</v>
      </c>
    </row>
    <row r="6160" spans="1:6" x14ac:dyDescent="0.25">
      <c r="A6160" s="68" t="s">
        <v>103</v>
      </c>
      <c r="B6160" s="69">
        <v>491232404</v>
      </c>
      <c r="C6160" s="68">
        <v>796714275666</v>
      </c>
      <c r="D6160" s="69" t="s">
        <v>4472</v>
      </c>
      <c r="E6160" s="65">
        <f>IFERROR(VLOOKUP(C6160,Pivot!A:B,2,0),0)</f>
        <v>0</v>
      </c>
      <c r="F6160" s="65">
        <f>IFERROR(VLOOKUP(C6160,Pivot!A:C,3,0),0)</f>
        <v>0</v>
      </c>
    </row>
    <row r="6161" spans="1:6" x14ac:dyDescent="0.25">
      <c r="A6161" s="68" t="s">
        <v>103</v>
      </c>
      <c r="B6161" s="69">
        <v>491232416</v>
      </c>
      <c r="C6161" s="68">
        <v>491232416</v>
      </c>
      <c r="D6161" s="69" t="s">
        <v>4473</v>
      </c>
      <c r="E6161" s="65">
        <f>IFERROR(VLOOKUP(C6161,Pivot!A:B,2,0),0)</f>
        <v>0</v>
      </c>
      <c r="F6161" s="65">
        <f>IFERROR(VLOOKUP(C6161,Pivot!A:C,3,0),0)</f>
        <v>0</v>
      </c>
    </row>
    <row r="6162" spans="1:6" x14ac:dyDescent="0.25">
      <c r="A6162" s="68" t="s">
        <v>103</v>
      </c>
      <c r="B6162" s="69">
        <v>491232417</v>
      </c>
      <c r="C6162" s="68">
        <v>491232417</v>
      </c>
      <c r="D6162" s="69" t="s">
        <v>4474</v>
      </c>
      <c r="E6162" s="65">
        <f>IFERROR(VLOOKUP(C6162,Pivot!A:B,2,0),0)</f>
        <v>0</v>
      </c>
      <c r="F6162" s="65">
        <f>IFERROR(VLOOKUP(C6162,Pivot!A:C,3,0),0)</f>
        <v>0</v>
      </c>
    </row>
    <row r="6163" spans="1:6" x14ac:dyDescent="0.25">
      <c r="A6163" s="68" t="s">
        <v>103</v>
      </c>
      <c r="B6163" s="69">
        <v>491232422</v>
      </c>
      <c r="C6163" s="68">
        <v>491232422</v>
      </c>
      <c r="D6163" s="69" t="s">
        <v>4475</v>
      </c>
      <c r="E6163" s="65">
        <f>IFERROR(VLOOKUP(C6163,Pivot!A:B,2,0),0)</f>
        <v>0</v>
      </c>
      <c r="F6163" s="65">
        <f>IFERROR(VLOOKUP(C6163,Pivot!A:C,3,0),0)</f>
        <v>0</v>
      </c>
    </row>
    <row r="6164" spans="1:6" x14ac:dyDescent="0.25">
      <c r="A6164" s="68" t="s">
        <v>103</v>
      </c>
      <c r="B6164" s="69">
        <v>491232566</v>
      </c>
      <c r="C6164" s="68">
        <v>794866242253</v>
      </c>
      <c r="D6164" s="69" t="s">
        <v>4476</v>
      </c>
      <c r="E6164" s="65">
        <f>IFERROR(VLOOKUP(C6164,Pivot!A:B,2,0),0)</f>
        <v>0</v>
      </c>
      <c r="F6164" s="65">
        <f>IFERROR(VLOOKUP(C6164,Pivot!A:C,3,0),0)</f>
        <v>0</v>
      </c>
    </row>
    <row r="6165" spans="1:6" x14ac:dyDescent="0.25">
      <c r="A6165" s="68" t="s">
        <v>103</v>
      </c>
      <c r="B6165" s="69">
        <v>491238208</v>
      </c>
      <c r="C6165" s="68">
        <v>8901736084901</v>
      </c>
      <c r="D6165" s="69" t="s">
        <v>4477</v>
      </c>
      <c r="E6165" s="65">
        <f>IFERROR(VLOOKUP(C6165,Pivot!A:B,2,0),0)</f>
        <v>0</v>
      </c>
      <c r="F6165" s="65">
        <f>IFERROR(VLOOKUP(C6165,Pivot!A:C,3,0),0)</f>
        <v>0</v>
      </c>
    </row>
    <row r="6166" spans="1:6" x14ac:dyDescent="0.25">
      <c r="A6166" s="68" t="s">
        <v>103</v>
      </c>
      <c r="B6166" s="69">
        <v>491238212</v>
      </c>
      <c r="C6166" s="68">
        <v>8901736084642</v>
      </c>
      <c r="D6166" s="69" t="s">
        <v>4478</v>
      </c>
      <c r="E6166" s="65">
        <f>IFERROR(VLOOKUP(C6166,Pivot!A:B,2,0),0)</f>
        <v>0</v>
      </c>
      <c r="F6166" s="65">
        <f>IFERROR(VLOOKUP(C6166,Pivot!A:C,3,0),0)</f>
        <v>0</v>
      </c>
    </row>
    <row r="6167" spans="1:6" x14ac:dyDescent="0.25">
      <c r="A6167" s="68" t="s">
        <v>103</v>
      </c>
      <c r="B6167" s="69">
        <v>491238213</v>
      </c>
      <c r="C6167" s="68">
        <v>8901736083812</v>
      </c>
      <c r="D6167" s="69" t="s">
        <v>4479</v>
      </c>
      <c r="E6167" s="65">
        <f>IFERROR(VLOOKUP(C6167,Pivot!A:B,2,0),0)</f>
        <v>0</v>
      </c>
      <c r="F6167" s="65">
        <f>IFERROR(VLOOKUP(C6167,Pivot!A:C,3,0),0)</f>
        <v>0</v>
      </c>
    </row>
    <row r="6168" spans="1:6" x14ac:dyDescent="0.25">
      <c r="A6168" s="68" t="s">
        <v>103</v>
      </c>
      <c r="B6168" s="69">
        <v>491238223</v>
      </c>
      <c r="C6168" s="68">
        <v>491238223</v>
      </c>
      <c r="D6168" s="69" t="s">
        <v>4480</v>
      </c>
      <c r="E6168" s="65">
        <f>IFERROR(VLOOKUP(C6168,Pivot!A:B,2,0),0)</f>
        <v>0</v>
      </c>
      <c r="F6168" s="65">
        <f>IFERROR(VLOOKUP(C6168,Pivot!A:C,3,0),0)</f>
        <v>0</v>
      </c>
    </row>
    <row r="6169" spans="1:6" x14ac:dyDescent="0.25">
      <c r="A6169" s="68" t="s">
        <v>103</v>
      </c>
      <c r="B6169" s="69">
        <v>491238223</v>
      </c>
      <c r="C6169" s="68">
        <v>6946441302928</v>
      </c>
      <c r="D6169" s="69" t="s">
        <v>4480</v>
      </c>
      <c r="E6169" s="65">
        <f>IFERROR(VLOOKUP(C6169,Pivot!A:B,2,0),0)</f>
        <v>0</v>
      </c>
      <c r="F6169" s="65">
        <f>IFERROR(VLOOKUP(C6169,Pivot!A:C,3,0),0)</f>
        <v>0</v>
      </c>
    </row>
    <row r="6170" spans="1:6" x14ac:dyDescent="0.25">
      <c r="A6170" s="68" t="s">
        <v>103</v>
      </c>
      <c r="B6170" s="69">
        <v>491238223</v>
      </c>
      <c r="C6170" s="68">
        <v>845218012991</v>
      </c>
      <c r="D6170" s="69" t="s">
        <v>4480</v>
      </c>
      <c r="E6170" s="65">
        <f>IFERROR(VLOOKUP(C6170,Pivot!A:B,2,0),0)</f>
        <v>0</v>
      </c>
      <c r="F6170" s="65">
        <f>IFERROR(VLOOKUP(C6170,Pivot!A:C,3,0),0)</f>
        <v>0</v>
      </c>
    </row>
    <row r="6171" spans="1:6" x14ac:dyDescent="0.25">
      <c r="A6171" s="68" t="s">
        <v>103</v>
      </c>
      <c r="B6171" s="69">
        <v>491238224</v>
      </c>
      <c r="C6171" s="68">
        <v>6946441308142</v>
      </c>
      <c r="D6171" s="69" t="s">
        <v>4481</v>
      </c>
      <c r="E6171" s="65">
        <f>IFERROR(VLOOKUP(C6171,Pivot!A:B,2,0),0)</f>
        <v>0</v>
      </c>
      <c r="F6171" s="65">
        <f>IFERROR(VLOOKUP(C6171,Pivot!A:C,3,0),0)</f>
        <v>0</v>
      </c>
    </row>
    <row r="6172" spans="1:6" x14ac:dyDescent="0.25">
      <c r="A6172" s="68" t="s">
        <v>103</v>
      </c>
      <c r="B6172" s="69">
        <v>491238225</v>
      </c>
      <c r="C6172" s="68">
        <v>845218011505</v>
      </c>
      <c r="D6172" s="69" t="s">
        <v>4482</v>
      </c>
      <c r="E6172" s="65">
        <f>IFERROR(VLOOKUP(C6172,Pivot!A:B,2,0),0)</f>
        <v>0</v>
      </c>
      <c r="F6172" s="65">
        <f>IFERROR(VLOOKUP(C6172,Pivot!A:C,3,0),0)</f>
        <v>0</v>
      </c>
    </row>
    <row r="6173" spans="1:6" x14ac:dyDescent="0.25">
      <c r="A6173" s="68" t="s">
        <v>103</v>
      </c>
      <c r="B6173" s="69">
        <v>491238226</v>
      </c>
      <c r="C6173" s="68">
        <v>4897066875330</v>
      </c>
      <c r="D6173" s="69" t="s">
        <v>4483</v>
      </c>
      <c r="E6173" s="65">
        <f>IFERROR(VLOOKUP(C6173,Pivot!A:B,2,0),0)</f>
        <v>0</v>
      </c>
      <c r="F6173" s="65">
        <f>IFERROR(VLOOKUP(C6173,Pivot!A:C,3,0),0)</f>
        <v>0</v>
      </c>
    </row>
    <row r="6174" spans="1:6" x14ac:dyDescent="0.25">
      <c r="A6174" s="68" t="s">
        <v>103</v>
      </c>
      <c r="B6174" s="69">
        <v>491238230</v>
      </c>
      <c r="C6174" s="68">
        <v>4897066875248</v>
      </c>
      <c r="D6174" s="69" t="s">
        <v>4484</v>
      </c>
      <c r="E6174" s="65">
        <f>IFERROR(VLOOKUP(C6174,Pivot!A:B,2,0),0)</f>
        <v>0</v>
      </c>
      <c r="F6174" s="65">
        <f>IFERROR(VLOOKUP(C6174,Pivot!A:C,3,0),0)</f>
        <v>0</v>
      </c>
    </row>
    <row r="6175" spans="1:6" x14ac:dyDescent="0.25">
      <c r="A6175" s="68" t="s">
        <v>103</v>
      </c>
      <c r="B6175" s="69">
        <v>491238232</v>
      </c>
      <c r="C6175" s="68">
        <v>4897066875262</v>
      </c>
      <c r="D6175" s="69" t="s">
        <v>4485</v>
      </c>
      <c r="E6175" s="65">
        <f>IFERROR(VLOOKUP(C6175,Pivot!A:B,2,0),0)</f>
        <v>0</v>
      </c>
      <c r="F6175" s="65">
        <f>IFERROR(VLOOKUP(C6175,Pivot!A:C,3,0),0)</f>
        <v>0</v>
      </c>
    </row>
    <row r="6176" spans="1:6" x14ac:dyDescent="0.25">
      <c r="A6176" s="68" t="s">
        <v>103</v>
      </c>
      <c r="B6176" s="69">
        <v>491238233</v>
      </c>
      <c r="C6176" s="68">
        <v>4897066875286</v>
      </c>
      <c r="D6176" s="69" t="s">
        <v>4486</v>
      </c>
      <c r="E6176" s="65">
        <f>IFERROR(VLOOKUP(C6176,Pivot!A:B,2,0),0)</f>
        <v>0</v>
      </c>
      <c r="F6176" s="65">
        <f>IFERROR(VLOOKUP(C6176,Pivot!A:C,3,0),0)</f>
        <v>0</v>
      </c>
    </row>
    <row r="6177" spans="1:6" x14ac:dyDescent="0.25">
      <c r="A6177" s="68" t="s">
        <v>103</v>
      </c>
      <c r="B6177" s="69">
        <v>491238236</v>
      </c>
      <c r="C6177" s="68">
        <v>4897066875316</v>
      </c>
      <c r="D6177" s="69" t="s">
        <v>4487</v>
      </c>
      <c r="E6177" s="65">
        <f>IFERROR(VLOOKUP(C6177,Pivot!A:B,2,0),0)</f>
        <v>0</v>
      </c>
      <c r="F6177" s="65">
        <f>IFERROR(VLOOKUP(C6177,Pivot!A:C,3,0),0)</f>
        <v>0</v>
      </c>
    </row>
    <row r="6178" spans="1:6" x14ac:dyDescent="0.25">
      <c r="A6178" s="68" t="s">
        <v>103</v>
      </c>
      <c r="B6178" s="69">
        <v>491238240</v>
      </c>
      <c r="C6178" s="68">
        <v>4897066870120</v>
      </c>
      <c r="D6178" s="69" t="s">
        <v>4488</v>
      </c>
      <c r="E6178" s="65">
        <f>IFERROR(VLOOKUP(C6178,Pivot!A:B,2,0),0)</f>
        <v>0</v>
      </c>
      <c r="F6178" s="65">
        <f>IFERROR(VLOOKUP(C6178,Pivot!A:C,3,0),0)</f>
        <v>0</v>
      </c>
    </row>
    <row r="6179" spans="1:6" x14ac:dyDescent="0.25">
      <c r="A6179" s="68" t="s">
        <v>103</v>
      </c>
      <c r="B6179" s="69">
        <v>491238251</v>
      </c>
      <c r="C6179" s="68">
        <v>4897066871370</v>
      </c>
      <c r="D6179" s="69" t="s">
        <v>4489</v>
      </c>
      <c r="E6179" s="65">
        <f>IFERROR(VLOOKUP(C6179,Pivot!A:B,2,0),0)</f>
        <v>0</v>
      </c>
      <c r="F6179" s="65">
        <f>IFERROR(VLOOKUP(C6179,Pivot!A:C,3,0),0)</f>
        <v>0</v>
      </c>
    </row>
    <row r="6180" spans="1:6" x14ac:dyDescent="0.25">
      <c r="A6180" s="68" t="s">
        <v>103</v>
      </c>
      <c r="B6180" s="69">
        <v>491238253</v>
      </c>
      <c r="C6180" s="68">
        <v>4897066871479</v>
      </c>
      <c r="D6180" s="69" t="s">
        <v>4490</v>
      </c>
      <c r="E6180" s="65">
        <f>IFERROR(VLOOKUP(C6180,Pivot!A:B,2,0),0)</f>
        <v>0</v>
      </c>
      <c r="F6180" s="65">
        <f>IFERROR(VLOOKUP(C6180,Pivot!A:C,3,0),0)</f>
        <v>0</v>
      </c>
    </row>
    <row r="6181" spans="1:6" x14ac:dyDescent="0.25">
      <c r="A6181" s="68" t="s">
        <v>103</v>
      </c>
      <c r="B6181" s="69">
        <v>491238265</v>
      </c>
      <c r="C6181" s="68">
        <v>4897066871103</v>
      </c>
      <c r="D6181" s="69" t="s">
        <v>4491</v>
      </c>
      <c r="E6181" s="65">
        <f>IFERROR(VLOOKUP(C6181,Pivot!A:B,2,0),0)</f>
        <v>0</v>
      </c>
      <c r="F6181" s="65">
        <f>IFERROR(VLOOKUP(C6181,Pivot!A:C,3,0),0)</f>
        <v>0</v>
      </c>
    </row>
    <row r="6182" spans="1:6" x14ac:dyDescent="0.25">
      <c r="A6182" s="68" t="s">
        <v>103</v>
      </c>
      <c r="B6182" s="69">
        <v>491238266</v>
      </c>
      <c r="C6182" s="68">
        <v>4897066871110</v>
      </c>
      <c r="D6182" s="69" t="s">
        <v>4492</v>
      </c>
      <c r="E6182" s="65">
        <f>IFERROR(VLOOKUP(C6182,Pivot!A:B,2,0),0)</f>
        <v>0</v>
      </c>
      <c r="F6182" s="65">
        <f>IFERROR(VLOOKUP(C6182,Pivot!A:C,3,0),0)</f>
        <v>0</v>
      </c>
    </row>
    <row r="6183" spans="1:6" x14ac:dyDescent="0.25">
      <c r="A6183" s="68" t="s">
        <v>103</v>
      </c>
      <c r="B6183" s="69">
        <v>491238269</v>
      </c>
      <c r="C6183" s="68">
        <v>4897066871301</v>
      </c>
      <c r="D6183" s="69" t="s">
        <v>4493</v>
      </c>
      <c r="E6183" s="65">
        <f>IFERROR(VLOOKUP(C6183,Pivot!A:B,2,0),0)</f>
        <v>0</v>
      </c>
      <c r="F6183" s="65">
        <f>IFERROR(VLOOKUP(C6183,Pivot!A:C,3,0),0)</f>
        <v>0</v>
      </c>
    </row>
    <row r="6184" spans="1:6" x14ac:dyDescent="0.25">
      <c r="A6184" s="68" t="s">
        <v>103</v>
      </c>
      <c r="B6184" s="69">
        <v>491238271</v>
      </c>
      <c r="C6184" s="68">
        <v>4897066871325</v>
      </c>
      <c r="D6184" s="69" t="s">
        <v>4494</v>
      </c>
      <c r="E6184" s="65">
        <f>IFERROR(VLOOKUP(C6184,Pivot!A:B,2,0),0)</f>
        <v>0</v>
      </c>
      <c r="F6184" s="65">
        <f>IFERROR(VLOOKUP(C6184,Pivot!A:C,3,0),0)</f>
        <v>0</v>
      </c>
    </row>
    <row r="6185" spans="1:6" x14ac:dyDescent="0.25">
      <c r="A6185" s="68" t="s">
        <v>103</v>
      </c>
      <c r="B6185" s="69">
        <v>491238275</v>
      </c>
      <c r="C6185" s="68">
        <v>4897066876320</v>
      </c>
      <c r="D6185" s="69" t="s">
        <v>4495</v>
      </c>
      <c r="E6185" s="65">
        <f>IFERROR(VLOOKUP(C6185,Pivot!A:B,2,0),0)</f>
        <v>0</v>
      </c>
      <c r="F6185" s="65">
        <f>IFERROR(VLOOKUP(C6185,Pivot!A:C,3,0),0)</f>
        <v>0</v>
      </c>
    </row>
    <row r="6186" spans="1:6" x14ac:dyDescent="0.25">
      <c r="A6186" s="68" t="s">
        <v>103</v>
      </c>
      <c r="B6186" s="69">
        <v>491238278</v>
      </c>
      <c r="C6186" s="68">
        <v>4897066876016</v>
      </c>
      <c r="D6186" s="69" t="s">
        <v>4496</v>
      </c>
      <c r="E6186" s="65">
        <f>IFERROR(VLOOKUP(C6186,Pivot!A:B,2,0),0)</f>
        <v>0</v>
      </c>
      <c r="F6186" s="65">
        <f>IFERROR(VLOOKUP(C6186,Pivot!A:C,3,0),0)</f>
        <v>0</v>
      </c>
    </row>
    <row r="6187" spans="1:6" x14ac:dyDescent="0.25">
      <c r="A6187" s="68" t="s">
        <v>103</v>
      </c>
      <c r="B6187" s="69">
        <v>491238279</v>
      </c>
      <c r="C6187" s="68">
        <v>4897066876030</v>
      </c>
      <c r="D6187" s="69" t="s">
        <v>4497</v>
      </c>
      <c r="E6187" s="65">
        <f>IFERROR(VLOOKUP(C6187,Pivot!A:B,2,0),0)</f>
        <v>0</v>
      </c>
      <c r="F6187" s="65">
        <f>IFERROR(VLOOKUP(C6187,Pivot!A:C,3,0),0)</f>
        <v>0</v>
      </c>
    </row>
    <row r="6188" spans="1:6" x14ac:dyDescent="0.25">
      <c r="A6188" s="68" t="s">
        <v>103</v>
      </c>
      <c r="B6188" s="69">
        <v>491238280</v>
      </c>
      <c r="C6188" s="68">
        <v>4897066876047</v>
      </c>
      <c r="D6188" s="69" t="s">
        <v>4498</v>
      </c>
      <c r="E6188" s="65">
        <f>IFERROR(VLOOKUP(C6188,Pivot!A:B,2,0),0)</f>
        <v>0</v>
      </c>
      <c r="F6188" s="65">
        <f>IFERROR(VLOOKUP(C6188,Pivot!A:C,3,0),0)</f>
        <v>0</v>
      </c>
    </row>
    <row r="6189" spans="1:6" x14ac:dyDescent="0.25">
      <c r="A6189" s="68" t="s">
        <v>103</v>
      </c>
      <c r="B6189" s="69">
        <v>491238285</v>
      </c>
      <c r="C6189" s="68">
        <v>4897066876252</v>
      </c>
      <c r="D6189" s="69" t="s">
        <v>4499</v>
      </c>
      <c r="E6189" s="65">
        <f>IFERROR(VLOOKUP(C6189,Pivot!A:B,2,0),0)</f>
        <v>0</v>
      </c>
      <c r="F6189" s="65">
        <f>IFERROR(VLOOKUP(C6189,Pivot!A:C,3,0),0)</f>
        <v>0</v>
      </c>
    </row>
    <row r="6190" spans="1:6" x14ac:dyDescent="0.25">
      <c r="A6190" s="68" t="s">
        <v>103</v>
      </c>
      <c r="B6190" s="69">
        <v>491238287</v>
      </c>
      <c r="C6190" s="68">
        <v>4897066876269</v>
      </c>
      <c r="D6190" s="69" t="s">
        <v>4500</v>
      </c>
      <c r="E6190" s="65">
        <f>IFERROR(VLOOKUP(C6190,Pivot!A:B,2,0),0)</f>
        <v>0</v>
      </c>
      <c r="F6190" s="65">
        <f>IFERROR(VLOOKUP(C6190,Pivot!A:C,3,0),0)</f>
        <v>0</v>
      </c>
    </row>
    <row r="6191" spans="1:6" x14ac:dyDescent="0.25">
      <c r="A6191" s="68" t="s">
        <v>103</v>
      </c>
      <c r="B6191" s="69">
        <v>491238288</v>
      </c>
      <c r="C6191" s="68">
        <v>4897066876139</v>
      </c>
      <c r="D6191" s="69" t="s">
        <v>4500</v>
      </c>
      <c r="E6191" s="65">
        <f>IFERROR(VLOOKUP(C6191,Pivot!A:B,2,0),0)</f>
        <v>0</v>
      </c>
      <c r="F6191" s="65">
        <f>IFERROR(VLOOKUP(C6191,Pivot!A:C,3,0),0)</f>
        <v>0</v>
      </c>
    </row>
    <row r="6192" spans="1:6" x14ac:dyDescent="0.25">
      <c r="A6192" s="68" t="s">
        <v>103</v>
      </c>
      <c r="B6192" s="69">
        <v>491238289</v>
      </c>
      <c r="C6192" s="68">
        <v>4897066876146</v>
      </c>
      <c r="D6192" s="69" t="s">
        <v>4501</v>
      </c>
      <c r="E6192" s="65">
        <f>IFERROR(VLOOKUP(C6192,Pivot!A:B,2,0),0)</f>
        <v>0</v>
      </c>
      <c r="F6192" s="65">
        <f>IFERROR(VLOOKUP(C6192,Pivot!A:C,3,0),0)</f>
        <v>0</v>
      </c>
    </row>
    <row r="6193" spans="1:6" x14ac:dyDescent="0.25">
      <c r="A6193" s="68" t="s">
        <v>103</v>
      </c>
      <c r="B6193" s="69">
        <v>491238291</v>
      </c>
      <c r="C6193" s="68">
        <v>4897066876160</v>
      </c>
      <c r="D6193" s="69" t="s">
        <v>4502</v>
      </c>
      <c r="E6193" s="65">
        <f>IFERROR(VLOOKUP(C6193,Pivot!A:B,2,0),0)</f>
        <v>0</v>
      </c>
      <c r="F6193" s="65">
        <f>IFERROR(VLOOKUP(C6193,Pivot!A:C,3,0),0)</f>
        <v>0</v>
      </c>
    </row>
    <row r="6194" spans="1:6" x14ac:dyDescent="0.25">
      <c r="A6194" s="68" t="s">
        <v>103</v>
      </c>
      <c r="B6194" s="69">
        <v>491238292</v>
      </c>
      <c r="C6194" s="68">
        <v>4897066871561</v>
      </c>
      <c r="D6194" s="69" t="s">
        <v>4503</v>
      </c>
      <c r="E6194" s="65">
        <f>IFERROR(VLOOKUP(C6194,Pivot!A:B,2,0),0)</f>
        <v>0</v>
      </c>
      <c r="F6194" s="65">
        <f>IFERROR(VLOOKUP(C6194,Pivot!A:C,3,0),0)</f>
        <v>0</v>
      </c>
    </row>
    <row r="6195" spans="1:6" x14ac:dyDescent="0.25">
      <c r="A6195" s="68" t="s">
        <v>103</v>
      </c>
      <c r="B6195" s="69">
        <v>491238297</v>
      </c>
      <c r="C6195" s="68">
        <v>4897066870021</v>
      </c>
      <c r="D6195" s="69" t="s">
        <v>4504</v>
      </c>
      <c r="E6195" s="65">
        <f>IFERROR(VLOOKUP(C6195,Pivot!A:B,2,0),0)</f>
        <v>0</v>
      </c>
      <c r="F6195" s="65">
        <f>IFERROR(VLOOKUP(C6195,Pivot!A:C,3,0),0)</f>
        <v>0</v>
      </c>
    </row>
    <row r="6196" spans="1:6" x14ac:dyDescent="0.25">
      <c r="A6196" s="68" t="s">
        <v>103</v>
      </c>
      <c r="B6196" s="69">
        <v>491238306</v>
      </c>
      <c r="C6196" s="68">
        <v>4897066875040</v>
      </c>
      <c r="D6196" s="69" t="s">
        <v>4505</v>
      </c>
      <c r="E6196" s="65">
        <f>IFERROR(VLOOKUP(C6196,Pivot!A:B,2,0),0)</f>
        <v>0</v>
      </c>
      <c r="F6196" s="65">
        <f>IFERROR(VLOOKUP(C6196,Pivot!A:C,3,0),0)</f>
        <v>0</v>
      </c>
    </row>
    <row r="6197" spans="1:6" x14ac:dyDescent="0.25">
      <c r="A6197" s="68" t="s">
        <v>103</v>
      </c>
      <c r="B6197" s="69">
        <v>491238309</v>
      </c>
      <c r="C6197" s="68">
        <v>4897066875064</v>
      </c>
      <c r="D6197" s="69" t="s">
        <v>4506</v>
      </c>
      <c r="E6197" s="65">
        <f>IFERROR(VLOOKUP(C6197,Pivot!A:B,2,0),0)</f>
        <v>0</v>
      </c>
      <c r="F6197" s="65">
        <f>IFERROR(VLOOKUP(C6197,Pivot!A:C,3,0),0)</f>
        <v>0</v>
      </c>
    </row>
    <row r="6198" spans="1:6" x14ac:dyDescent="0.25">
      <c r="A6198" s="68" t="s">
        <v>103</v>
      </c>
      <c r="B6198" s="69">
        <v>491238310</v>
      </c>
      <c r="C6198" s="68">
        <v>4897066875071</v>
      </c>
      <c r="D6198" s="69" t="s">
        <v>4507</v>
      </c>
      <c r="E6198" s="65">
        <f>IFERROR(VLOOKUP(C6198,Pivot!A:B,2,0),0)</f>
        <v>0</v>
      </c>
      <c r="F6198" s="65">
        <f>IFERROR(VLOOKUP(C6198,Pivot!A:C,3,0),0)</f>
        <v>0</v>
      </c>
    </row>
    <row r="6199" spans="1:6" x14ac:dyDescent="0.25">
      <c r="A6199" s="68" t="s">
        <v>103</v>
      </c>
      <c r="B6199" s="69">
        <v>491238311</v>
      </c>
      <c r="C6199" s="68">
        <v>4897066875088</v>
      </c>
      <c r="D6199" s="69" t="s">
        <v>4508</v>
      </c>
      <c r="E6199" s="65">
        <f>IFERROR(VLOOKUP(C6199,Pivot!A:B,2,0),0)</f>
        <v>0</v>
      </c>
      <c r="F6199" s="65">
        <f>IFERROR(VLOOKUP(C6199,Pivot!A:C,3,0),0)</f>
        <v>0</v>
      </c>
    </row>
    <row r="6200" spans="1:6" x14ac:dyDescent="0.25">
      <c r="A6200" s="68" t="s">
        <v>103</v>
      </c>
      <c r="B6200" s="69">
        <v>491238312</v>
      </c>
      <c r="C6200" s="68">
        <v>4897066875095</v>
      </c>
      <c r="D6200" s="69" t="s">
        <v>4509</v>
      </c>
      <c r="E6200" s="65">
        <f>IFERROR(VLOOKUP(C6200,Pivot!A:B,2,0),0)</f>
        <v>0</v>
      </c>
      <c r="F6200" s="65">
        <f>IFERROR(VLOOKUP(C6200,Pivot!A:C,3,0),0)</f>
        <v>0</v>
      </c>
    </row>
    <row r="6201" spans="1:6" x14ac:dyDescent="0.25">
      <c r="A6201" s="68" t="s">
        <v>103</v>
      </c>
      <c r="B6201" s="69">
        <v>491238314</v>
      </c>
      <c r="C6201" s="68">
        <v>4897066875101</v>
      </c>
      <c r="D6201" s="69" t="s">
        <v>4510</v>
      </c>
      <c r="E6201" s="65">
        <f>IFERROR(VLOOKUP(C6201,Pivot!A:B,2,0),0)</f>
        <v>0</v>
      </c>
      <c r="F6201" s="65">
        <f>IFERROR(VLOOKUP(C6201,Pivot!A:C,3,0),0)</f>
        <v>0</v>
      </c>
    </row>
    <row r="6202" spans="1:6" x14ac:dyDescent="0.25">
      <c r="A6202" s="68" t="s">
        <v>103</v>
      </c>
      <c r="B6202" s="69">
        <v>491238315</v>
      </c>
      <c r="C6202" s="68">
        <v>4897066875118</v>
      </c>
      <c r="D6202" s="69" t="s">
        <v>4511</v>
      </c>
      <c r="E6202" s="65">
        <f>IFERROR(VLOOKUP(C6202,Pivot!A:B,2,0),0)</f>
        <v>0</v>
      </c>
      <c r="F6202" s="65">
        <f>IFERROR(VLOOKUP(C6202,Pivot!A:C,3,0),0)</f>
        <v>0</v>
      </c>
    </row>
    <row r="6203" spans="1:6" x14ac:dyDescent="0.25">
      <c r="A6203" s="68" t="s">
        <v>103</v>
      </c>
      <c r="B6203" s="69">
        <v>491238316</v>
      </c>
      <c r="C6203" s="68">
        <v>4897066875125</v>
      </c>
      <c r="D6203" s="69" t="s">
        <v>4512</v>
      </c>
      <c r="E6203" s="65">
        <f>IFERROR(VLOOKUP(C6203,Pivot!A:B,2,0),0)</f>
        <v>0</v>
      </c>
      <c r="F6203" s="65">
        <f>IFERROR(VLOOKUP(C6203,Pivot!A:C,3,0),0)</f>
        <v>0</v>
      </c>
    </row>
    <row r="6204" spans="1:6" x14ac:dyDescent="0.25">
      <c r="A6204" s="68" t="s">
        <v>103</v>
      </c>
      <c r="B6204" s="69">
        <v>491238317</v>
      </c>
      <c r="C6204" s="68">
        <v>4897066875149</v>
      </c>
      <c r="D6204" s="69" t="s">
        <v>4513</v>
      </c>
      <c r="E6204" s="65">
        <f>IFERROR(VLOOKUP(C6204,Pivot!A:B,2,0),0)</f>
        <v>0</v>
      </c>
      <c r="F6204" s="65">
        <f>IFERROR(VLOOKUP(C6204,Pivot!A:C,3,0),0)</f>
        <v>0</v>
      </c>
    </row>
    <row r="6205" spans="1:6" x14ac:dyDescent="0.25">
      <c r="A6205" s="68" t="s">
        <v>103</v>
      </c>
      <c r="B6205" s="69">
        <v>491238319</v>
      </c>
      <c r="C6205" s="68">
        <v>4897066875163</v>
      </c>
      <c r="D6205" s="69" t="s">
        <v>4514</v>
      </c>
      <c r="E6205" s="65">
        <f>IFERROR(VLOOKUP(C6205,Pivot!A:B,2,0),0)</f>
        <v>0</v>
      </c>
      <c r="F6205" s="65">
        <f>IFERROR(VLOOKUP(C6205,Pivot!A:C,3,0),0)</f>
        <v>0</v>
      </c>
    </row>
    <row r="6206" spans="1:6" x14ac:dyDescent="0.25">
      <c r="A6206" s="68" t="s">
        <v>103</v>
      </c>
      <c r="B6206" s="69">
        <v>491238320</v>
      </c>
      <c r="C6206" s="68">
        <v>4897066875170</v>
      </c>
      <c r="D6206" s="69" t="s">
        <v>4515</v>
      </c>
      <c r="E6206" s="65">
        <f>IFERROR(VLOOKUP(C6206,Pivot!A:B,2,0),0)</f>
        <v>0</v>
      </c>
      <c r="F6206" s="65">
        <f>IFERROR(VLOOKUP(C6206,Pivot!A:C,3,0),0)</f>
        <v>0</v>
      </c>
    </row>
    <row r="6207" spans="1:6" x14ac:dyDescent="0.25">
      <c r="A6207" s="68" t="s">
        <v>103</v>
      </c>
      <c r="B6207" s="69">
        <v>491238321</v>
      </c>
      <c r="C6207" s="68">
        <v>4897066875187</v>
      </c>
      <c r="D6207" s="69" t="s">
        <v>4516</v>
      </c>
      <c r="E6207" s="65">
        <f>IFERROR(VLOOKUP(C6207,Pivot!A:B,2,0),0)</f>
        <v>0</v>
      </c>
      <c r="F6207" s="65">
        <f>IFERROR(VLOOKUP(C6207,Pivot!A:C,3,0),0)</f>
        <v>0</v>
      </c>
    </row>
    <row r="6208" spans="1:6" x14ac:dyDescent="0.25">
      <c r="A6208" s="68" t="s">
        <v>103</v>
      </c>
      <c r="B6208" s="69">
        <v>491238322</v>
      </c>
      <c r="C6208" s="68">
        <v>4897066875194</v>
      </c>
      <c r="D6208" s="69" t="s">
        <v>4517</v>
      </c>
      <c r="E6208" s="65">
        <f>IFERROR(VLOOKUP(C6208,Pivot!A:B,2,0),0)</f>
        <v>0</v>
      </c>
      <c r="F6208" s="65">
        <f>IFERROR(VLOOKUP(C6208,Pivot!A:C,3,0),0)</f>
        <v>0</v>
      </c>
    </row>
    <row r="6209" spans="1:6" x14ac:dyDescent="0.25">
      <c r="A6209" s="68" t="s">
        <v>103</v>
      </c>
      <c r="B6209" s="69">
        <v>491238323</v>
      </c>
      <c r="C6209" s="68">
        <v>4897066875217</v>
      </c>
      <c r="D6209" s="69" t="s">
        <v>4518</v>
      </c>
      <c r="E6209" s="65">
        <f>IFERROR(VLOOKUP(C6209,Pivot!A:B,2,0),0)</f>
        <v>0</v>
      </c>
      <c r="F6209" s="65">
        <f>IFERROR(VLOOKUP(C6209,Pivot!A:C,3,0),0)</f>
        <v>0</v>
      </c>
    </row>
    <row r="6210" spans="1:6" x14ac:dyDescent="0.25">
      <c r="A6210" s="68" t="s">
        <v>103</v>
      </c>
      <c r="B6210" s="69">
        <v>491238328</v>
      </c>
      <c r="C6210" s="68">
        <v>8904157825481</v>
      </c>
      <c r="D6210" s="69" t="s">
        <v>4519</v>
      </c>
      <c r="E6210" s="65">
        <f>IFERROR(VLOOKUP(C6210,Pivot!A:B,2,0),0)</f>
        <v>0</v>
      </c>
      <c r="F6210" s="65">
        <f>IFERROR(VLOOKUP(C6210,Pivot!A:C,3,0),0)</f>
        <v>0</v>
      </c>
    </row>
    <row r="6211" spans="1:6" x14ac:dyDescent="0.25">
      <c r="A6211" s="68" t="s">
        <v>103</v>
      </c>
      <c r="B6211" s="69">
        <v>491238346</v>
      </c>
      <c r="C6211" s="68">
        <v>8901736084079</v>
      </c>
      <c r="D6211" s="69" t="s">
        <v>4520</v>
      </c>
      <c r="E6211" s="65">
        <f>IFERROR(VLOOKUP(C6211,Pivot!A:B,2,0),0)</f>
        <v>0</v>
      </c>
      <c r="F6211" s="65">
        <f>IFERROR(VLOOKUP(C6211,Pivot!A:C,3,0),0)</f>
        <v>0</v>
      </c>
    </row>
    <row r="6212" spans="1:6" x14ac:dyDescent="0.25">
      <c r="A6212" s="68" t="s">
        <v>103</v>
      </c>
      <c r="B6212" s="69">
        <v>491238351</v>
      </c>
      <c r="C6212" s="68">
        <v>8901736084000</v>
      </c>
      <c r="D6212" s="69" t="s">
        <v>4521</v>
      </c>
      <c r="E6212" s="65">
        <f>IFERROR(VLOOKUP(C6212,Pivot!A:B,2,0),0)</f>
        <v>0</v>
      </c>
      <c r="F6212" s="65">
        <f>IFERROR(VLOOKUP(C6212,Pivot!A:C,3,0),0)</f>
        <v>0</v>
      </c>
    </row>
    <row r="6213" spans="1:6" x14ac:dyDescent="0.25">
      <c r="A6213" s="68" t="s">
        <v>103</v>
      </c>
      <c r="B6213" s="69">
        <v>491238352</v>
      </c>
      <c r="C6213" s="68">
        <v>8901736084017</v>
      </c>
      <c r="D6213" s="69" t="s">
        <v>4522</v>
      </c>
      <c r="E6213" s="65">
        <f>IFERROR(VLOOKUP(C6213,Pivot!A:B,2,0),0)</f>
        <v>0</v>
      </c>
      <c r="F6213" s="65">
        <f>IFERROR(VLOOKUP(C6213,Pivot!A:C,3,0),0)</f>
        <v>0</v>
      </c>
    </row>
    <row r="6214" spans="1:6" x14ac:dyDescent="0.25">
      <c r="A6214" s="68" t="s">
        <v>103</v>
      </c>
      <c r="B6214" s="69">
        <v>491238355</v>
      </c>
      <c r="C6214" s="68">
        <v>8901736084048</v>
      </c>
      <c r="D6214" s="69" t="s">
        <v>4523</v>
      </c>
      <c r="E6214" s="65">
        <f>IFERROR(VLOOKUP(C6214,Pivot!A:B,2,0),0)</f>
        <v>0</v>
      </c>
      <c r="F6214" s="65">
        <f>IFERROR(VLOOKUP(C6214,Pivot!A:C,3,0),0)</f>
        <v>0</v>
      </c>
    </row>
    <row r="6215" spans="1:6" x14ac:dyDescent="0.25">
      <c r="A6215" s="68" t="s">
        <v>103</v>
      </c>
      <c r="B6215" s="69">
        <v>491238363</v>
      </c>
      <c r="C6215" s="68">
        <v>5011666723764</v>
      </c>
      <c r="D6215" s="69" t="s">
        <v>4524</v>
      </c>
      <c r="E6215" s="65">
        <f>IFERROR(VLOOKUP(C6215,Pivot!A:B,2,0),0)</f>
        <v>0</v>
      </c>
      <c r="F6215" s="65">
        <f>IFERROR(VLOOKUP(C6215,Pivot!A:C,3,0),0)</f>
        <v>0</v>
      </c>
    </row>
    <row r="6216" spans="1:6" x14ac:dyDescent="0.25">
      <c r="A6216" s="68" t="s">
        <v>103</v>
      </c>
      <c r="B6216" s="69">
        <v>491238364</v>
      </c>
      <c r="C6216" s="68">
        <v>5011666723535</v>
      </c>
      <c r="D6216" s="69" t="s">
        <v>4525</v>
      </c>
      <c r="E6216" s="65">
        <f>IFERROR(VLOOKUP(C6216,Pivot!A:B,2,0),0)</f>
        <v>0</v>
      </c>
      <c r="F6216" s="65">
        <f>IFERROR(VLOOKUP(C6216,Pivot!A:C,3,0),0)</f>
        <v>0</v>
      </c>
    </row>
    <row r="6217" spans="1:6" x14ac:dyDescent="0.25">
      <c r="A6217" s="68" t="s">
        <v>103</v>
      </c>
      <c r="B6217" s="69">
        <v>491238366</v>
      </c>
      <c r="C6217" s="68">
        <v>5011666723757</v>
      </c>
      <c r="D6217" s="69" t="s">
        <v>4526</v>
      </c>
      <c r="E6217" s="65">
        <f>IFERROR(VLOOKUP(C6217,Pivot!A:B,2,0),0)</f>
        <v>0</v>
      </c>
      <c r="F6217" s="65">
        <f>IFERROR(VLOOKUP(C6217,Pivot!A:C,3,0),0)</f>
        <v>0</v>
      </c>
    </row>
    <row r="6218" spans="1:6" x14ac:dyDescent="0.25">
      <c r="A6218" s="68" t="s">
        <v>103</v>
      </c>
      <c r="B6218" s="69">
        <v>491238370</v>
      </c>
      <c r="C6218" s="68">
        <v>630509361373</v>
      </c>
      <c r="D6218" s="69" t="s">
        <v>4527</v>
      </c>
      <c r="E6218" s="65">
        <f>IFERROR(VLOOKUP(C6218,Pivot!A:B,2,0),0)</f>
        <v>0</v>
      </c>
      <c r="F6218" s="65">
        <f>IFERROR(VLOOKUP(C6218,Pivot!A:C,3,0),0)</f>
        <v>0</v>
      </c>
    </row>
    <row r="6219" spans="1:6" x14ac:dyDescent="0.25">
      <c r="A6219" s="68" t="s">
        <v>103</v>
      </c>
      <c r="B6219" s="69">
        <v>491238373</v>
      </c>
      <c r="C6219" s="68">
        <v>630509331499</v>
      </c>
      <c r="D6219" s="69" t="s">
        <v>4528</v>
      </c>
      <c r="E6219" s="65">
        <f>IFERROR(VLOOKUP(C6219,Pivot!A:B,2,0),0)</f>
        <v>0</v>
      </c>
      <c r="F6219" s="65">
        <f>IFERROR(VLOOKUP(C6219,Pivot!A:C,3,0),0)</f>
        <v>0</v>
      </c>
    </row>
    <row r="6220" spans="1:6" x14ac:dyDescent="0.25">
      <c r="A6220" s="68" t="s">
        <v>103</v>
      </c>
      <c r="B6220" s="69">
        <v>491238374</v>
      </c>
      <c r="C6220" s="68">
        <v>630509348633</v>
      </c>
      <c r="D6220" s="69" t="s">
        <v>4529</v>
      </c>
      <c r="E6220" s="65">
        <f>IFERROR(VLOOKUP(C6220,Pivot!A:B,2,0),0)</f>
        <v>0</v>
      </c>
      <c r="F6220" s="65">
        <f>IFERROR(VLOOKUP(C6220,Pivot!A:C,3,0),0)</f>
        <v>0</v>
      </c>
    </row>
    <row r="6221" spans="1:6" x14ac:dyDescent="0.25">
      <c r="A6221" s="68" t="s">
        <v>103</v>
      </c>
      <c r="B6221" s="69">
        <v>491238374</v>
      </c>
      <c r="C6221" s="68">
        <v>8901383714145</v>
      </c>
      <c r="D6221" s="69" t="s">
        <v>4529</v>
      </c>
      <c r="E6221" s="65">
        <f>IFERROR(VLOOKUP(C6221,Pivot!A:B,2,0),0)</f>
        <v>0</v>
      </c>
      <c r="F6221" s="65">
        <f>IFERROR(VLOOKUP(C6221,Pivot!A:C,3,0),0)</f>
        <v>0</v>
      </c>
    </row>
    <row r="6222" spans="1:6" x14ac:dyDescent="0.25">
      <c r="A6222" s="68" t="s">
        <v>103</v>
      </c>
      <c r="B6222" s="69">
        <v>491238375</v>
      </c>
      <c r="C6222" s="68">
        <v>8901383714138</v>
      </c>
      <c r="D6222" s="69" t="s">
        <v>4530</v>
      </c>
      <c r="E6222" s="65">
        <f>IFERROR(VLOOKUP(C6222,Pivot!A:B,2,0),0)</f>
        <v>0</v>
      </c>
      <c r="F6222" s="65">
        <f>IFERROR(VLOOKUP(C6222,Pivot!A:C,3,0),0)</f>
        <v>0</v>
      </c>
    </row>
    <row r="6223" spans="1:6" x14ac:dyDescent="0.25">
      <c r="A6223" s="68" t="s">
        <v>103</v>
      </c>
      <c r="B6223" s="69">
        <v>491238376</v>
      </c>
      <c r="C6223" s="68">
        <v>8901383714046</v>
      </c>
      <c r="D6223" s="69" t="s">
        <v>4531</v>
      </c>
      <c r="E6223" s="65">
        <f>IFERROR(VLOOKUP(C6223,Pivot!A:B,2,0),0)</f>
        <v>0</v>
      </c>
      <c r="F6223" s="65">
        <f>IFERROR(VLOOKUP(C6223,Pivot!A:C,3,0),0)</f>
        <v>0</v>
      </c>
    </row>
    <row r="6224" spans="1:6" x14ac:dyDescent="0.25">
      <c r="A6224" s="68" t="s">
        <v>103</v>
      </c>
      <c r="B6224" s="69">
        <v>491238377</v>
      </c>
      <c r="C6224" s="68">
        <v>653569991700</v>
      </c>
      <c r="D6224" s="69" t="s">
        <v>4532</v>
      </c>
      <c r="E6224" s="65">
        <f>IFERROR(VLOOKUP(C6224,Pivot!A:B,2,0),0)</f>
        <v>0</v>
      </c>
      <c r="F6224" s="65">
        <f>IFERROR(VLOOKUP(C6224,Pivot!A:C,3,0),0)</f>
        <v>0</v>
      </c>
    </row>
    <row r="6225" spans="1:6" x14ac:dyDescent="0.25">
      <c r="A6225" s="68" t="s">
        <v>103</v>
      </c>
      <c r="B6225" s="69">
        <v>491238378</v>
      </c>
      <c r="C6225" s="68">
        <v>796714273280</v>
      </c>
      <c r="D6225" s="69" t="s">
        <v>4533</v>
      </c>
      <c r="E6225" s="65">
        <f>IFERROR(VLOOKUP(C6225,Pivot!A:B,2,0),0)</f>
        <v>0</v>
      </c>
      <c r="F6225" s="65">
        <f>IFERROR(VLOOKUP(C6225,Pivot!A:C,3,0),0)</f>
        <v>0</v>
      </c>
    </row>
    <row r="6226" spans="1:6" x14ac:dyDescent="0.25">
      <c r="A6226" s="68" t="s">
        <v>103</v>
      </c>
      <c r="B6226" s="69">
        <v>491238384</v>
      </c>
      <c r="C6226" s="68">
        <v>8901736075510</v>
      </c>
      <c r="D6226" s="69" t="s">
        <v>4534</v>
      </c>
      <c r="E6226" s="65">
        <f>IFERROR(VLOOKUP(C6226,Pivot!A:B,2,0),0)</f>
        <v>0</v>
      </c>
      <c r="F6226" s="65">
        <f>IFERROR(VLOOKUP(C6226,Pivot!A:C,3,0),0)</f>
        <v>0</v>
      </c>
    </row>
    <row r="6227" spans="1:6" x14ac:dyDescent="0.25">
      <c r="A6227" s="68" t="s">
        <v>103</v>
      </c>
      <c r="B6227" s="69">
        <v>491238395</v>
      </c>
      <c r="C6227" s="68">
        <v>6950568514072</v>
      </c>
      <c r="D6227" s="69" t="s">
        <v>4535</v>
      </c>
      <c r="E6227" s="65">
        <f>IFERROR(VLOOKUP(C6227,Pivot!A:B,2,0),0)</f>
        <v>0</v>
      </c>
      <c r="F6227" s="65">
        <f>IFERROR(VLOOKUP(C6227,Pivot!A:C,3,0),0)</f>
        <v>0</v>
      </c>
    </row>
    <row r="6228" spans="1:6" x14ac:dyDescent="0.25">
      <c r="A6228" s="68" t="s">
        <v>103</v>
      </c>
      <c r="B6228" s="69">
        <v>491238395</v>
      </c>
      <c r="C6228" s="68">
        <v>8901736075596</v>
      </c>
      <c r="D6228" s="69" t="s">
        <v>4535</v>
      </c>
      <c r="E6228" s="65">
        <f>IFERROR(VLOOKUP(C6228,Pivot!A:B,2,0),0)</f>
        <v>0</v>
      </c>
      <c r="F6228" s="65">
        <f>IFERROR(VLOOKUP(C6228,Pivot!A:C,3,0),0)</f>
        <v>0</v>
      </c>
    </row>
    <row r="6229" spans="1:6" x14ac:dyDescent="0.25">
      <c r="A6229" s="68" t="s">
        <v>103</v>
      </c>
      <c r="B6229" s="69">
        <v>491238396</v>
      </c>
      <c r="C6229" s="68">
        <v>29877030729</v>
      </c>
      <c r="D6229" s="69" t="s">
        <v>4536</v>
      </c>
      <c r="E6229" s="65">
        <f>IFERROR(VLOOKUP(C6229,Pivot!A:B,2,0),0)</f>
        <v>0</v>
      </c>
      <c r="F6229" s="65">
        <f>IFERROR(VLOOKUP(C6229,Pivot!A:C,3,0),0)</f>
        <v>0</v>
      </c>
    </row>
    <row r="6230" spans="1:6" x14ac:dyDescent="0.25">
      <c r="A6230" s="68" t="s">
        <v>103</v>
      </c>
      <c r="B6230" s="69">
        <v>491238411</v>
      </c>
      <c r="C6230" s="68">
        <v>4006333337123</v>
      </c>
      <c r="D6230" s="69" t="s">
        <v>4537</v>
      </c>
      <c r="E6230" s="65">
        <f>IFERROR(VLOOKUP(C6230,Pivot!A:B,2,0),0)</f>
        <v>0</v>
      </c>
      <c r="F6230" s="65">
        <f>IFERROR(VLOOKUP(C6230,Pivot!A:C,3,0),0)</f>
        <v>0</v>
      </c>
    </row>
    <row r="6231" spans="1:6" x14ac:dyDescent="0.25">
      <c r="A6231" s="68" t="s">
        <v>103</v>
      </c>
      <c r="B6231" s="69">
        <v>491238413</v>
      </c>
      <c r="C6231" s="68">
        <v>8904157825924</v>
      </c>
      <c r="D6231" s="69" t="s">
        <v>4538</v>
      </c>
      <c r="E6231" s="65">
        <f>IFERROR(VLOOKUP(C6231,Pivot!A:B,2,0),0)</f>
        <v>0</v>
      </c>
      <c r="F6231" s="65">
        <f>IFERROR(VLOOKUP(C6231,Pivot!A:C,3,0),0)</f>
        <v>0</v>
      </c>
    </row>
    <row r="6232" spans="1:6" x14ac:dyDescent="0.25">
      <c r="A6232" s="68" t="s">
        <v>103</v>
      </c>
      <c r="B6232" s="69">
        <v>491238415</v>
      </c>
      <c r="C6232" s="68">
        <v>8904157825986</v>
      </c>
      <c r="D6232" s="69" t="s">
        <v>4539</v>
      </c>
      <c r="E6232" s="65">
        <f>IFERROR(VLOOKUP(C6232,Pivot!A:B,2,0),0)</f>
        <v>0</v>
      </c>
      <c r="F6232" s="65">
        <f>IFERROR(VLOOKUP(C6232,Pivot!A:C,3,0),0)</f>
        <v>0</v>
      </c>
    </row>
    <row r="6233" spans="1:6" x14ac:dyDescent="0.25">
      <c r="A6233" s="68" t="s">
        <v>103</v>
      </c>
      <c r="B6233" s="69">
        <v>491238427</v>
      </c>
      <c r="C6233" s="68">
        <v>90159811893</v>
      </c>
      <c r="D6233" s="69" t="s">
        <v>4540</v>
      </c>
      <c r="E6233" s="65">
        <f>IFERROR(VLOOKUP(C6233,Pivot!A:B,2,0),0)</f>
        <v>0</v>
      </c>
      <c r="F6233" s="65">
        <f>IFERROR(VLOOKUP(C6233,Pivot!A:C,3,0),0)</f>
        <v>0</v>
      </c>
    </row>
    <row r="6234" spans="1:6" x14ac:dyDescent="0.25">
      <c r="A6234" s="68" t="s">
        <v>103</v>
      </c>
      <c r="B6234" s="69">
        <v>491238431</v>
      </c>
      <c r="C6234" s="68">
        <v>4893993313105</v>
      </c>
      <c r="D6234" s="69" t="s">
        <v>4541</v>
      </c>
      <c r="E6234" s="65">
        <f>IFERROR(VLOOKUP(C6234,Pivot!A:B,2,0),0)</f>
        <v>0</v>
      </c>
      <c r="F6234" s="65">
        <f>IFERROR(VLOOKUP(C6234,Pivot!A:C,3,0),0)</f>
        <v>0</v>
      </c>
    </row>
    <row r="6235" spans="1:6" x14ac:dyDescent="0.25">
      <c r="A6235" s="68" t="s">
        <v>103</v>
      </c>
      <c r="B6235" s="69">
        <v>491238432</v>
      </c>
      <c r="C6235" s="68">
        <v>4893993303496</v>
      </c>
      <c r="D6235" s="69" t="s">
        <v>4542</v>
      </c>
      <c r="E6235" s="65">
        <f>IFERROR(VLOOKUP(C6235,Pivot!A:B,2,0),0)</f>
        <v>0</v>
      </c>
      <c r="F6235" s="65">
        <f>IFERROR(VLOOKUP(C6235,Pivot!A:C,3,0),0)</f>
        <v>0</v>
      </c>
    </row>
    <row r="6236" spans="1:6" x14ac:dyDescent="0.25">
      <c r="A6236" s="68" t="s">
        <v>103</v>
      </c>
      <c r="B6236" s="69">
        <v>491238433</v>
      </c>
      <c r="C6236" s="68">
        <v>4893993303502</v>
      </c>
      <c r="D6236" s="69" t="s">
        <v>4543</v>
      </c>
      <c r="E6236" s="65">
        <f>IFERROR(VLOOKUP(C6236,Pivot!A:B,2,0),0)</f>
        <v>0</v>
      </c>
      <c r="F6236" s="65">
        <f>IFERROR(VLOOKUP(C6236,Pivot!A:C,3,0),0)</f>
        <v>0</v>
      </c>
    </row>
    <row r="6237" spans="1:6" x14ac:dyDescent="0.25">
      <c r="A6237" s="68" t="s">
        <v>103</v>
      </c>
      <c r="B6237" s="69">
        <v>491238435</v>
      </c>
      <c r="C6237" s="68">
        <v>8903539090783</v>
      </c>
      <c r="D6237" s="69" t="s">
        <v>4544</v>
      </c>
      <c r="E6237" s="65">
        <f>IFERROR(VLOOKUP(C6237,Pivot!A:B,2,0),0)</f>
        <v>0</v>
      </c>
      <c r="F6237" s="65">
        <f>IFERROR(VLOOKUP(C6237,Pivot!A:C,3,0),0)</f>
        <v>0</v>
      </c>
    </row>
    <row r="6238" spans="1:6" x14ac:dyDescent="0.25">
      <c r="A6238" s="68" t="s">
        <v>103</v>
      </c>
      <c r="B6238" s="69">
        <v>491238436</v>
      </c>
      <c r="C6238" s="68">
        <v>8903539031007</v>
      </c>
      <c r="D6238" s="69" t="s">
        <v>4545</v>
      </c>
      <c r="E6238" s="65">
        <f>IFERROR(VLOOKUP(C6238,Pivot!A:B,2,0),0)</f>
        <v>0</v>
      </c>
      <c r="F6238" s="65">
        <f>IFERROR(VLOOKUP(C6238,Pivot!A:C,3,0),0)</f>
        <v>0</v>
      </c>
    </row>
    <row r="6239" spans="1:6" x14ac:dyDescent="0.25">
      <c r="A6239" s="68" t="s">
        <v>103</v>
      </c>
      <c r="B6239" s="69">
        <v>491238436</v>
      </c>
      <c r="C6239" s="68">
        <v>8903539090790</v>
      </c>
      <c r="D6239" s="69" t="s">
        <v>4545</v>
      </c>
      <c r="E6239" s="65">
        <f>IFERROR(VLOOKUP(C6239,Pivot!A:B,2,0),0)</f>
        <v>0</v>
      </c>
      <c r="F6239" s="65">
        <f>IFERROR(VLOOKUP(C6239,Pivot!A:C,3,0),0)</f>
        <v>0</v>
      </c>
    </row>
    <row r="6240" spans="1:6" x14ac:dyDescent="0.25">
      <c r="A6240" s="68" t="s">
        <v>103</v>
      </c>
      <c r="B6240" s="69">
        <v>491238438</v>
      </c>
      <c r="C6240" s="68">
        <v>8903539090820</v>
      </c>
      <c r="D6240" s="69" t="s">
        <v>4546</v>
      </c>
      <c r="E6240" s="65">
        <f>IFERROR(VLOOKUP(C6240,Pivot!A:B,2,0),0)</f>
        <v>0</v>
      </c>
      <c r="F6240" s="65">
        <f>IFERROR(VLOOKUP(C6240,Pivot!A:C,3,0),0)</f>
        <v>0</v>
      </c>
    </row>
    <row r="6241" spans="1:6" x14ac:dyDescent="0.25">
      <c r="A6241" s="68" t="s">
        <v>103</v>
      </c>
      <c r="B6241" s="69">
        <v>491238439</v>
      </c>
      <c r="C6241" s="68">
        <v>8903539090806</v>
      </c>
      <c r="D6241" s="69" t="s">
        <v>4547</v>
      </c>
      <c r="E6241" s="65">
        <f>IFERROR(VLOOKUP(C6241,Pivot!A:B,2,0),0)</f>
        <v>0</v>
      </c>
      <c r="F6241" s="65">
        <f>IFERROR(VLOOKUP(C6241,Pivot!A:C,3,0),0)</f>
        <v>0</v>
      </c>
    </row>
    <row r="6242" spans="1:6" x14ac:dyDescent="0.25">
      <c r="A6242" s="68" t="s">
        <v>103</v>
      </c>
      <c r="B6242" s="69">
        <v>491238443</v>
      </c>
      <c r="C6242" s="68">
        <v>491238443</v>
      </c>
      <c r="D6242" s="69" t="s">
        <v>4548</v>
      </c>
      <c r="E6242" s="65">
        <f>IFERROR(VLOOKUP(C6242,Pivot!A:B,2,0),0)</f>
        <v>0</v>
      </c>
      <c r="F6242" s="65">
        <f>IFERROR(VLOOKUP(C6242,Pivot!A:C,3,0),0)</f>
        <v>0</v>
      </c>
    </row>
    <row r="6243" spans="1:6" x14ac:dyDescent="0.25">
      <c r="A6243" s="68" t="s">
        <v>103</v>
      </c>
      <c r="B6243" s="69">
        <v>491238446</v>
      </c>
      <c r="C6243" s="68">
        <v>778988108284</v>
      </c>
      <c r="D6243" s="69" t="s">
        <v>4549</v>
      </c>
      <c r="E6243" s="65">
        <f>IFERROR(VLOOKUP(C6243,Pivot!A:B,2,0),0)</f>
        <v>0</v>
      </c>
      <c r="F6243" s="65">
        <f>IFERROR(VLOOKUP(C6243,Pivot!A:C,3,0),0)</f>
        <v>0</v>
      </c>
    </row>
    <row r="6244" spans="1:6" x14ac:dyDescent="0.25">
      <c r="A6244" s="68" t="s">
        <v>103</v>
      </c>
      <c r="B6244" s="69">
        <v>491238448</v>
      </c>
      <c r="C6244" s="68">
        <v>778988116494</v>
      </c>
      <c r="D6244" s="69" t="s">
        <v>4550</v>
      </c>
      <c r="E6244" s="65">
        <f>IFERROR(VLOOKUP(C6244,Pivot!A:B,2,0),0)</f>
        <v>0</v>
      </c>
      <c r="F6244" s="65">
        <f>IFERROR(VLOOKUP(C6244,Pivot!A:C,3,0),0)</f>
        <v>0</v>
      </c>
    </row>
    <row r="6245" spans="1:6" x14ac:dyDescent="0.25">
      <c r="A6245" s="68" t="s">
        <v>103</v>
      </c>
      <c r="B6245" s="69">
        <v>491238492</v>
      </c>
      <c r="C6245" s="68">
        <v>810558012291</v>
      </c>
      <c r="D6245" s="69" t="s">
        <v>4551</v>
      </c>
      <c r="E6245" s="65">
        <f>IFERROR(VLOOKUP(C6245,Pivot!A:B,2,0),0)</f>
        <v>0</v>
      </c>
      <c r="F6245" s="65">
        <f>IFERROR(VLOOKUP(C6245,Pivot!A:C,3,0),0)</f>
        <v>0</v>
      </c>
    </row>
    <row r="6246" spans="1:6" x14ac:dyDescent="0.25">
      <c r="A6246" s="68" t="s">
        <v>103</v>
      </c>
      <c r="B6246" s="69">
        <v>491238503</v>
      </c>
      <c r="C6246" s="68">
        <v>4897025793903</v>
      </c>
      <c r="D6246" s="69" t="s">
        <v>4552</v>
      </c>
      <c r="E6246" s="65">
        <f>IFERROR(VLOOKUP(C6246,Pivot!A:B,2,0),0)</f>
        <v>0</v>
      </c>
      <c r="F6246" s="65">
        <f>IFERROR(VLOOKUP(C6246,Pivot!A:C,3,0),0)</f>
        <v>0</v>
      </c>
    </row>
    <row r="6247" spans="1:6" x14ac:dyDescent="0.25">
      <c r="A6247" s="68" t="s">
        <v>103</v>
      </c>
      <c r="B6247" s="69">
        <v>491238503</v>
      </c>
      <c r="C6247" s="68">
        <v>4897025797185</v>
      </c>
      <c r="D6247" s="69" t="s">
        <v>4552</v>
      </c>
      <c r="E6247" s="65">
        <f>IFERROR(VLOOKUP(C6247,Pivot!A:B,2,0),0)</f>
        <v>0</v>
      </c>
      <c r="F6247" s="65">
        <f>IFERROR(VLOOKUP(C6247,Pivot!A:C,3,0),0)</f>
        <v>0</v>
      </c>
    </row>
    <row r="6248" spans="1:6" x14ac:dyDescent="0.25">
      <c r="A6248" s="68" t="s">
        <v>103</v>
      </c>
      <c r="B6248" s="69">
        <v>491238503</v>
      </c>
      <c r="C6248" s="68">
        <v>4897025797192</v>
      </c>
      <c r="D6248" s="69" t="s">
        <v>4552</v>
      </c>
      <c r="E6248" s="65">
        <f>IFERROR(VLOOKUP(C6248,Pivot!A:B,2,0),0)</f>
        <v>0</v>
      </c>
      <c r="F6248" s="65">
        <f>IFERROR(VLOOKUP(C6248,Pivot!A:C,3,0),0)</f>
        <v>0</v>
      </c>
    </row>
    <row r="6249" spans="1:6" x14ac:dyDescent="0.25">
      <c r="A6249" s="68" t="s">
        <v>103</v>
      </c>
      <c r="B6249" s="69">
        <v>491238503</v>
      </c>
      <c r="C6249" s="68">
        <v>491238503</v>
      </c>
      <c r="D6249" s="69" t="s">
        <v>4552</v>
      </c>
      <c r="E6249" s="65">
        <f>IFERROR(VLOOKUP(C6249,Pivot!A:B,2,0),0)</f>
        <v>0</v>
      </c>
      <c r="F6249" s="65">
        <f>IFERROR(VLOOKUP(C6249,Pivot!A:C,3,0),0)</f>
        <v>0</v>
      </c>
    </row>
    <row r="6250" spans="1:6" x14ac:dyDescent="0.25">
      <c r="A6250" s="68" t="s">
        <v>103</v>
      </c>
      <c r="B6250" s="69">
        <v>491238504</v>
      </c>
      <c r="C6250" s="68">
        <v>4897025793927</v>
      </c>
      <c r="D6250" s="69" t="s">
        <v>4553</v>
      </c>
      <c r="E6250" s="65">
        <f>IFERROR(VLOOKUP(C6250,Pivot!A:B,2,0),0)</f>
        <v>0</v>
      </c>
      <c r="F6250" s="65">
        <f>IFERROR(VLOOKUP(C6250,Pivot!A:C,3,0),0)</f>
        <v>0</v>
      </c>
    </row>
    <row r="6251" spans="1:6" x14ac:dyDescent="0.25">
      <c r="A6251" s="68" t="s">
        <v>103</v>
      </c>
      <c r="B6251" s="69">
        <v>491238508</v>
      </c>
      <c r="C6251" s="68">
        <v>4897025795303</v>
      </c>
      <c r="D6251" s="69" t="s">
        <v>4554</v>
      </c>
      <c r="E6251" s="65">
        <f>IFERROR(VLOOKUP(C6251,Pivot!A:B,2,0),0)</f>
        <v>0</v>
      </c>
      <c r="F6251" s="65">
        <f>IFERROR(VLOOKUP(C6251,Pivot!A:C,3,0),0)</f>
        <v>0</v>
      </c>
    </row>
    <row r="6252" spans="1:6" x14ac:dyDescent="0.25">
      <c r="A6252" s="68" t="s">
        <v>103</v>
      </c>
      <c r="B6252" s="69">
        <v>491238509</v>
      </c>
      <c r="C6252" s="68">
        <v>4897025795310</v>
      </c>
      <c r="D6252" s="69" t="s">
        <v>4555</v>
      </c>
      <c r="E6252" s="65">
        <f>IFERROR(VLOOKUP(C6252,Pivot!A:B,2,0),0)</f>
        <v>0</v>
      </c>
      <c r="F6252" s="65">
        <f>IFERROR(VLOOKUP(C6252,Pivot!A:C,3,0),0)</f>
        <v>0</v>
      </c>
    </row>
    <row r="6253" spans="1:6" x14ac:dyDescent="0.25">
      <c r="A6253" s="68" t="s">
        <v>103</v>
      </c>
      <c r="B6253" s="69">
        <v>491238512</v>
      </c>
      <c r="C6253" s="68">
        <v>8901383714152</v>
      </c>
      <c r="D6253" s="69" t="s">
        <v>4556</v>
      </c>
      <c r="E6253" s="65">
        <f>IFERROR(VLOOKUP(C6253,Pivot!A:B,2,0),0)</f>
        <v>0</v>
      </c>
      <c r="F6253" s="65">
        <f>IFERROR(VLOOKUP(C6253,Pivot!A:C,3,0),0)</f>
        <v>0</v>
      </c>
    </row>
    <row r="6254" spans="1:6" x14ac:dyDescent="0.25">
      <c r="A6254" s="68" t="s">
        <v>103</v>
      </c>
      <c r="B6254" s="69">
        <v>491238513</v>
      </c>
      <c r="C6254" s="68">
        <v>8901383714121</v>
      </c>
      <c r="D6254" s="69" t="s">
        <v>4557</v>
      </c>
      <c r="E6254" s="65">
        <f>IFERROR(VLOOKUP(C6254,Pivot!A:B,2,0),0)</f>
        <v>0</v>
      </c>
      <c r="F6254" s="65">
        <f>IFERROR(VLOOKUP(C6254,Pivot!A:C,3,0),0)</f>
        <v>0</v>
      </c>
    </row>
    <row r="6255" spans="1:6" x14ac:dyDescent="0.25">
      <c r="A6255" s="68" t="s">
        <v>103</v>
      </c>
      <c r="B6255" s="69">
        <v>491238516</v>
      </c>
      <c r="C6255" s="68">
        <v>630509346776</v>
      </c>
      <c r="D6255" s="69" t="s">
        <v>4558</v>
      </c>
      <c r="E6255" s="65">
        <f>IFERROR(VLOOKUP(C6255,Pivot!A:B,2,0),0)</f>
        <v>0</v>
      </c>
      <c r="F6255" s="65">
        <f>IFERROR(VLOOKUP(C6255,Pivot!A:C,3,0),0)</f>
        <v>0</v>
      </c>
    </row>
    <row r="6256" spans="1:6" x14ac:dyDescent="0.25">
      <c r="A6256" s="68" t="s">
        <v>103</v>
      </c>
      <c r="B6256" s="69">
        <v>491238517</v>
      </c>
      <c r="C6256" s="68">
        <v>630996280393</v>
      </c>
      <c r="D6256" s="69" t="s">
        <v>4559</v>
      </c>
      <c r="E6256" s="65">
        <f>IFERROR(VLOOKUP(C6256,Pivot!A:B,2,0),0)</f>
        <v>0</v>
      </c>
      <c r="F6256" s="65">
        <f>IFERROR(VLOOKUP(C6256,Pivot!A:C,3,0),0)</f>
        <v>0</v>
      </c>
    </row>
    <row r="6257" spans="1:6" x14ac:dyDescent="0.25">
      <c r="A6257" s="68" t="s">
        <v>103</v>
      </c>
      <c r="B6257" s="69">
        <v>491238517</v>
      </c>
      <c r="C6257" s="68">
        <v>630996280584</v>
      </c>
      <c r="D6257" s="69" t="s">
        <v>4559</v>
      </c>
      <c r="E6257" s="65">
        <f>IFERROR(VLOOKUP(C6257,Pivot!A:B,2,0),0)</f>
        <v>0</v>
      </c>
      <c r="F6257" s="65">
        <f>IFERROR(VLOOKUP(C6257,Pivot!A:C,3,0),0)</f>
        <v>0</v>
      </c>
    </row>
    <row r="6258" spans="1:6" x14ac:dyDescent="0.25">
      <c r="A6258" s="68" t="s">
        <v>103</v>
      </c>
      <c r="B6258" s="69">
        <v>491238517</v>
      </c>
      <c r="C6258" s="68">
        <v>630996280591</v>
      </c>
      <c r="D6258" s="69" t="s">
        <v>4559</v>
      </c>
      <c r="E6258" s="65">
        <f>IFERROR(VLOOKUP(C6258,Pivot!A:B,2,0),0)</f>
        <v>0</v>
      </c>
      <c r="F6258" s="65">
        <f>IFERROR(VLOOKUP(C6258,Pivot!A:C,3,0),0)</f>
        <v>0</v>
      </c>
    </row>
    <row r="6259" spans="1:6" x14ac:dyDescent="0.25">
      <c r="A6259" s="68" t="s">
        <v>103</v>
      </c>
      <c r="B6259" s="69">
        <v>491238517</v>
      </c>
      <c r="C6259" s="68">
        <v>630996280607</v>
      </c>
      <c r="D6259" s="69" t="s">
        <v>4559</v>
      </c>
      <c r="E6259" s="65">
        <f>IFERROR(VLOOKUP(C6259,Pivot!A:B,2,0),0)</f>
        <v>0</v>
      </c>
      <c r="F6259" s="65">
        <f>IFERROR(VLOOKUP(C6259,Pivot!A:C,3,0),0)</f>
        <v>0</v>
      </c>
    </row>
    <row r="6260" spans="1:6" x14ac:dyDescent="0.25">
      <c r="A6260" s="68" t="s">
        <v>103</v>
      </c>
      <c r="B6260" s="69">
        <v>491238517</v>
      </c>
      <c r="C6260" s="68">
        <v>630996280614</v>
      </c>
      <c r="D6260" s="69" t="s">
        <v>4559</v>
      </c>
      <c r="E6260" s="65">
        <f>IFERROR(VLOOKUP(C6260,Pivot!A:B,2,0),0)</f>
        <v>0</v>
      </c>
      <c r="F6260" s="65">
        <f>IFERROR(VLOOKUP(C6260,Pivot!A:C,3,0),0)</f>
        <v>0</v>
      </c>
    </row>
    <row r="6261" spans="1:6" x14ac:dyDescent="0.25">
      <c r="A6261" s="68" t="s">
        <v>103</v>
      </c>
      <c r="B6261" s="69">
        <v>491238517</v>
      </c>
      <c r="C6261" s="68">
        <v>630996280621</v>
      </c>
      <c r="D6261" s="69" t="s">
        <v>4559</v>
      </c>
      <c r="E6261" s="65">
        <f>IFERROR(VLOOKUP(C6261,Pivot!A:B,2,0),0)</f>
        <v>0</v>
      </c>
      <c r="F6261" s="65">
        <f>IFERROR(VLOOKUP(C6261,Pivot!A:C,3,0),0)</f>
        <v>0</v>
      </c>
    </row>
    <row r="6262" spans="1:6" x14ac:dyDescent="0.25">
      <c r="A6262" s="68" t="s">
        <v>103</v>
      </c>
      <c r="B6262" s="69">
        <v>491238517</v>
      </c>
      <c r="C6262" s="68">
        <v>630996280638</v>
      </c>
      <c r="D6262" s="69" t="s">
        <v>4559</v>
      </c>
      <c r="E6262" s="65">
        <f>IFERROR(VLOOKUP(C6262,Pivot!A:B,2,0),0)</f>
        <v>0</v>
      </c>
      <c r="F6262" s="65">
        <f>IFERROR(VLOOKUP(C6262,Pivot!A:C,3,0),0)</f>
        <v>0</v>
      </c>
    </row>
    <row r="6263" spans="1:6" x14ac:dyDescent="0.25">
      <c r="A6263" s="68" t="s">
        <v>103</v>
      </c>
      <c r="B6263" s="69">
        <v>491238517</v>
      </c>
      <c r="C6263" s="68">
        <v>630996283929</v>
      </c>
      <c r="D6263" s="69" t="s">
        <v>4559</v>
      </c>
      <c r="E6263" s="65">
        <f>IFERROR(VLOOKUP(C6263,Pivot!A:B,2,0),0)</f>
        <v>0</v>
      </c>
      <c r="F6263" s="65">
        <f>IFERROR(VLOOKUP(C6263,Pivot!A:C,3,0),0)</f>
        <v>0</v>
      </c>
    </row>
    <row r="6264" spans="1:6" x14ac:dyDescent="0.25">
      <c r="A6264" s="68" t="s">
        <v>103</v>
      </c>
      <c r="B6264" s="69">
        <v>491238517</v>
      </c>
      <c r="C6264" s="68">
        <v>630996283936</v>
      </c>
      <c r="D6264" s="69" t="s">
        <v>4559</v>
      </c>
      <c r="E6264" s="65">
        <f>IFERROR(VLOOKUP(C6264,Pivot!A:B,2,0),0)</f>
        <v>0</v>
      </c>
      <c r="F6264" s="65">
        <f>IFERROR(VLOOKUP(C6264,Pivot!A:C,3,0),0)</f>
        <v>0</v>
      </c>
    </row>
    <row r="6265" spans="1:6" x14ac:dyDescent="0.25">
      <c r="A6265" s="68" t="s">
        <v>103</v>
      </c>
      <c r="B6265" s="69">
        <v>491238517</v>
      </c>
      <c r="C6265" s="68">
        <v>630996283943</v>
      </c>
      <c r="D6265" s="69" t="s">
        <v>4559</v>
      </c>
      <c r="E6265" s="65">
        <f>IFERROR(VLOOKUP(C6265,Pivot!A:B,2,0),0)</f>
        <v>0</v>
      </c>
      <c r="F6265" s="65">
        <f>IFERROR(VLOOKUP(C6265,Pivot!A:C,3,0),0)</f>
        <v>0</v>
      </c>
    </row>
    <row r="6266" spans="1:6" x14ac:dyDescent="0.25">
      <c r="A6266" s="68" t="s">
        <v>103</v>
      </c>
      <c r="B6266" s="69">
        <v>491238517</v>
      </c>
      <c r="C6266" s="68">
        <v>630996283950</v>
      </c>
      <c r="D6266" s="69" t="s">
        <v>4559</v>
      </c>
      <c r="E6266" s="65">
        <f>IFERROR(VLOOKUP(C6266,Pivot!A:B,2,0),0)</f>
        <v>0</v>
      </c>
      <c r="F6266" s="65">
        <f>IFERROR(VLOOKUP(C6266,Pivot!A:C,3,0),0)</f>
        <v>0</v>
      </c>
    </row>
    <row r="6267" spans="1:6" x14ac:dyDescent="0.25">
      <c r="A6267" s="68" t="s">
        <v>103</v>
      </c>
      <c r="B6267" s="69">
        <v>491238517</v>
      </c>
      <c r="C6267" s="68">
        <v>630996283967</v>
      </c>
      <c r="D6267" s="69" t="s">
        <v>4559</v>
      </c>
      <c r="E6267" s="65">
        <f>IFERROR(VLOOKUP(C6267,Pivot!A:B,2,0),0)</f>
        <v>0</v>
      </c>
      <c r="F6267" s="65">
        <f>IFERROR(VLOOKUP(C6267,Pivot!A:C,3,0),0)</f>
        <v>0</v>
      </c>
    </row>
    <row r="6268" spans="1:6" x14ac:dyDescent="0.25">
      <c r="A6268" s="68" t="s">
        <v>103</v>
      </c>
      <c r="B6268" s="69">
        <v>491238517</v>
      </c>
      <c r="C6268" s="68">
        <v>630996283974</v>
      </c>
      <c r="D6268" s="69" t="s">
        <v>4559</v>
      </c>
      <c r="E6268" s="65">
        <f>IFERROR(VLOOKUP(C6268,Pivot!A:B,2,0),0)</f>
        <v>0</v>
      </c>
      <c r="F6268" s="65">
        <f>IFERROR(VLOOKUP(C6268,Pivot!A:C,3,0),0)</f>
        <v>0</v>
      </c>
    </row>
    <row r="6269" spans="1:6" x14ac:dyDescent="0.25">
      <c r="A6269" s="68" t="s">
        <v>103</v>
      </c>
      <c r="B6269" s="69">
        <v>491238518</v>
      </c>
      <c r="C6269" s="68">
        <v>630996280928</v>
      </c>
      <c r="D6269" s="69" t="s">
        <v>4560</v>
      </c>
      <c r="E6269" s="65">
        <f>IFERROR(VLOOKUP(C6269,Pivot!A:B,2,0),0)</f>
        <v>0</v>
      </c>
      <c r="F6269" s="65">
        <f>IFERROR(VLOOKUP(C6269,Pivot!A:C,3,0),0)</f>
        <v>0</v>
      </c>
    </row>
    <row r="6270" spans="1:6" x14ac:dyDescent="0.25">
      <c r="A6270" s="68" t="s">
        <v>103</v>
      </c>
      <c r="B6270" s="69">
        <v>491238518</v>
      </c>
      <c r="C6270" s="68">
        <v>630996280935</v>
      </c>
      <c r="D6270" s="69" t="s">
        <v>4560</v>
      </c>
      <c r="E6270" s="65">
        <f>IFERROR(VLOOKUP(C6270,Pivot!A:B,2,0),0)</f>
        <v>0</v>
      </c>
      <c r="F6270" s="65">
        <f>IFERROR(VLOOKUP(C6270,Pivot!A:C,3,0),0)</f>
        <v>0</v>
      </c>
    </row>
    <row r="6271" spans="1:6" x14ac:dyDescent="0.25">
      <c r="A6271" s="68" t="s">
        <v>103</v>
      </c>
      <c r="B6271" s="69">
        <v>491238518</v>
      </c>
      <c r="C6271" s="68">
        <v>630996280942</v>
      </c>
      <c r="D6271" s="69" t="s">
        <v>4560</v>
      </c>
      <c r="E6271" s="65">
        <f>IFERROR(VLOOKUP(C6271,Pivot!A:B,2,0),0)</f>
        <v>0</v>
      </c>
      <c r="F6271" s="65">
        <f>IFERROR(VLOOKUP(C6271,Pivot!A:C,3,0),0)</f>
        <v>0</v>
      </c>
    </row>
    <row r="6272" spans="1:6" x14ac:dyDescent="0.25">
      <c r="A6272" s="68" t="s">
        <v>103</v>
      </c>
      <c r="B6272" s="69">
        <v>491238519</v>
      </c>
      <c r="C6272" s="68">
        <v>630996280409</v>
      </c>
      <c r="D6272" s="69" t="s">
        <v>4561</v>
      </c>
      <c r="E6272" s="65">
        <f>IFERROR(VLOOKUP(C6272,Pivot!A:B,2,0),0)</f>
        <v>0</v>
      </c>
      <c r="F6272" s="65">
        <f>IFERROR(VLOOKUP(C6272,Pivot!A:C,3,0),0)</f>
        <v>0</v>
      </c>
    </row>
    <row r="6273" spans="1:6" x14ac:dyDescent="0.25">
      <c r="A6273" s="68" t="s">
        <v>103</v>
      </c>
      <c r="B6273" s="69">
        <v>491238519</v>
      </c>
      <c r="C6273" s="68">
        <v>630996280669</v>
      </c>
      <c r="D6273" s="69" t="s">
        <v>4561</v>
      </c>
      <c r="E6273" s="65">
        <f>IFERROR(VLOOKUP(C6273,Pivot!A:B,2,0),0)</f>
        <v>0</v>
      </c>
      <c r="F6273" s="65">
        <f>IFERROR(VLOOKUP(C6273,Pivot!A:C,3,0),0)</f>
        <v>0</v>
      </c>
    </row>
    <row r="6274" spans="1:6" x14ac:dyDescent="0.25">
      <c r="A6274" s="68" t="s">
        <v>103</v>
      </c>
      <c r="B6274" s="69">
        <v>491238519</v>
      </c>
      <c r="C6274" s="68">
        <v>630996280676</v>
      </c>
      <c r="D6274" s="69" t="s">
        <v>4561</v>
      </c>
      <c r="E6274" s="65">
        <f>IFERROR(VLOOKUP(C6274,Pivot!A:B,2,0),0)</f>
        <v>0</v>
      </c>
      <c r="F6274" s="65">
        <f>IFERROR(VLOOKUP(C6274,Pivot!A:C,3,0),0)</f>
        <v>0</v>
      </c>
    </row>
    <row r="6275" spans="1:6" x14ac:dyDescent="0.25">
      <c r="A6275" s="68" t="s">
        <v>103</v>
      </c>
      <c r="B6275" s="69">
        <v>491238519</v>
      </c>
      <c r="C6275" s="68">
        <v>630996280683</v>
      </c>
      <c r="D6275" s="69" t="s">
        <v>4561</v>
      </c>
      <c r="E6275" s="65">
        <f>IFERROR(VLOOKUP(C6275,Pivot!A:B,2,0),0)</f>
        <v>0</v>
      </c>
      <c r="F6275" s="65">
        <f>IFERROR(VLOOKUP(C6275,Pivot!A:C,3,0),0)</f>
        <v>0</v>
      </c>
    </row>
    <row r="6276" spans="1:6" x14ac:dyDescent="0.25">
      <c r="A6276" s="68" t="s">
        <v>103</v>
      </c>
      <c r="B6276" s="69">
        <v>491238521</v>
      </c>
      <c r="C6276" s="68">
        <v>630996280256</v>
      </c>
      <c r="D6276" s="69" t="s">
        <v>4562</v>
      </c>
      <c r="E6276" s="65">
        <f>IFERROR(VLOOKUP(C6276,Pivot!A:B,2,0),0)</f>
        <v>0</v>
      </c>
      <c r="F6276" s="65">
        <f>IFERROR(VLOOKUP(C6276,Pivot!A:C,3,0),0)</f>
        <v>0</v>
      </c>
    </row>
    <row r="6277" spans="1:6" x14ac:dyDescent="0.25">
      <c r="A6277" s="68" t="s">
        <v>103</v>
      </c>
      <c r="B6277" s="69">
        <v>491238521</v>
      </c>
      <c r="C6277" s="68">
        <v>630996283981</v>
      </c>
      <c r="D6277" s="69" t="s">
        <v>4562</v>
      </c>
      <c r="E6277" s="65">
        <f>IFERROR(VLOOKUP(C6277,Pivot!A:B,2,0),0)</f>
        <v>0</v>
      </c>
      <c r="F6277" s="65">
        <f>IFERROR(VLOOKUP(C6277,Pivot!A:C,3,0),0)</f>
        <v>0</v>
      </c>
    </row>
    <row r="6278" spans="1:6" x14ac:dyDescent="0.25">
      <c r="A6278" s="68" t="s">
        <v>103</v>
      </c>
      <c r="B6278" s="69">
        <v>491238521</v>
      </c>
      <c r="C6278" s="68">
        <v>630996283998</v>
      </c>
      <c r="D6278" s="69" t="s">
        <v>4562</v>
      </c>
      <c r="E6278" s="65">
        <f>IFERROR(VLOOKUP(C6278,Pivot!A:B,2,0),0)</f>
        <v>0</v>
      </c>
      <c r="F6278" s="65">
        <f>IFERROR(VLOOKUP(C6278,Pivot!A:C,3,0),0)</f>
        <v>0</v>
      </c>
    </row>
    <row r="6279" spans="1:6" x14ac:dyDescent="0.25">
      <c r="A6279" s="68" t="s">
        <v>103</v>
      </c>
      <c r="B6279" s="69">
        <v>491238526</v>
      </c>
      <c r="C6279" s="68">
        <v>8908005394044</v>
      </c>
      <c r="D6279" s="69" t="s">
        <v>4563</v>
      </c>
      <c r="E6279" s="65">
        <f>IFERROR(VLOOKUP(C6279,Pivot!A:B,2,0),0)</f>
        <v>0</v>
      </c>
      <c r="F6279" s="65">
        <f>IFERROR(VLOOKUP(C6279,Pivot!A:C,3,0),0)</f>
        <v>0</v>
      </c>
    </row>
    <row r="6280" spans="1:6" x14ac:dyDescent="0.25">
      <c r="A6280" s="68" t="s">
        <v>103</v>
      </c>
      <c r="B6280" s="69">
        <v>491238527</v>
      </c>
      <c r="C6280" s="68">
        <v>491238527</v>
      </c>
      <c r="D6280" s="69" t="s">
        <v>4564</v>
      </c>
      <c r="E6280" s="65">
        <f>IFERROR(VLOOKUP(C6280,Pivot!A:B,2,0),0)</f>
        <v>0</v>
      </c>
      <c r="F6280" s="65">
        <f>IFERROR(VLOOKUP(C6280,Pivot!A:C,3,0),0)</f>
        <v>0</v>
      </c>
    </row>
    <row r="6281" spans="1:6" x14ac:dyDescent="0.25">
      <c r="A6281" s="68" t="s">
        <v>103</v>
      </c>
      <c r="B6281" s="69">
        <v>491238527</v>
      </c>
      <c r="C6281" s="68">
        <v>8901383714022</v>
      </c>
      <c r="D6281" s="69" t="s">
        <v>4564</v>
      </c>
      <c r="E6281" s="65">
        <f>IFERROR(VLOOKUP(C6281,Pivot!A:B,2,0),0)</f>
        <v>0</v>
      </c>
      <c r="F6281" s="65">
        <f>IFERROR(VLOOKUP(C6281,Pivot!A:C,3,0),0)</f>
        <v>0</v>
      </c>
    </row>
    <row r="6282" spans="1:6" x14ac:dyDescent="0.25">
      <c r="A6282" s="68" t="s">
        <v>103</v>
      </c>
      <c r="B6282" s="69">
        <v>491238527</v>
      </c>
      <c r="C6282" s="68">
        <v>8901383714039</v>
      </c>
      <c r="D6282" s="69" t="s">
        <v>4564</v>
      </c>
      <c r="E6282" s="65">
        <f>IFERROR(VLOOKUP(C6282,Pivot!A:B,2,0),0)</f>
        <v>0</v>
      </c>
      <c r="F6282" s="65">
        <f>IFERROR(VLOOKUP(C6282,Pivot!A:C,3,0),0)</f>
        <v>0</v>
      </c>
    </row>
    <row r="6283" spans="1:6" x14ac:dyDescent="0.25">
      <c r="A6283" s="68" t="s">
        <v>103</v>
      </c>
      <c r="B6283" s="69">
        <v>491238552</v>
      </c>
      <c r="C6283" s="68">
        <v>708431192621</v>
      </c>
      <c r="D6283" s="69" t="s">
        <v>4565</v>
      </c>
      <c r="E6283" s="65">
        <f>IFERROR(VLOOKUP(C6283,Pivot!A:B,2,0),0)</f>
        <v>0</v>
      </c>
      <c r="F6283" s="65">
        <f>IFERROR(VLOOKUP(C6283,Pivot!A:C,3,0),0)</f>
        <v>0</v>
      </c>
    </row>
    <row r="6284" spans="1:6" x14ac:dyDescent="0.25">
      <c r="A6284" s="68" t="s">
        <v>103</v>
      </c>
      <c r="B6284" s="69">
        <v>491238553</v>
      </c>
      <c r="C6284" s="68">
        <v>708431192867</v>
      </c>
      <c r="D6284" s="69" t="s">
        <v>4566</v>
      </c>
      <c r="E6284" s="65">
        <f>IFERROR(VLOOKUP(C6284,Pivot!A:B,2,0),0)</f>
        <v>0</v>
      </c>
      <c r="F6284" s="65">
        <f>IFERROR(VLOOKUP(C6284,Pivot!A:C,3,0),0)</f>
        <v>0</v>
      </c>
    </row>
    <row r="6285" spans="1:6" x14ac:dyDescent="0.25">
      <c r="A6285" s="68" t="s">
        <v>103</v>
      </c>
      <c r="B6285" s="69">
        <v>491238554</v>
      </c>
      <c r="C6285" s="68">
        <v>708431192874</v>
      </c>
      <c r="D6285" s="69" t="s">
        <v>4567</v>
      </c>
      <c r="E6285" s="65">
        <f>IFERROR(VLOOKUP(C6285,Pivot!A:B,2,0),0)</f>
        <v>0</v>
      </c>
      <c r="F6285" s="65">
        <f>IFERROR(VLOOKUP(C6285,Pivot!A:C,3,0),0)</f>
        <v>0</v>
      </c>
    </row>
    <row r="6286" spans="1:6" x14ac:dyDescent="0.25">
      <c r="A6286" s="68" t="s">
        <v>103</v>
      </c>
      <c r="B6286" s="69">
        <v>491238555</v>
      </c>
      <c r="C6286" s="68">
        <v>708431192898</v>
      </c>
      <c r="D6286" s="69" t="s">
        <v>4568</v>
      </c>
      <c r="E6286" s="65">
        <f>IFERROR(VLOOKUP(C6286,Pivot!A:B,2,0),0)</f>
        <v>0</v>
      </c>
      <c r="F6286" s="65">
        <f>IFERROR(VLOOKUP(C6286,Pivot!A:C,3,0),0)</f>
        <v>0</v>
      </c>
    </row>
    <row r="6287" spans="1:6" x14ac:dyDescent="0.25">
      <c r="A6287" s="68" t="s">
        <v>103</v>
      </c>
      <c r="B6287" s="69">
        <v>491238558</v>
      </c>
      <c r="C6287" s="68">
        <v>731346018977</v>
      </c>
      <c r="D6287" s="69" t="s">
        <v>4569</v>
      </c>
      <c r="E6287" s="65">
        <f>IFERROR(VLOOKUP(C6287,Pivot!A:B,2,0),0)</f>
        <v>0</v>
      </c>
      <c r="F6287" s="65">
        <f>IFERROR(VLOOKUP(C6287,Pivot!A:C,3,0),0)</f>
        <v>0</v>
      </c>
    </row>
    <row r="6288" spans="1:6" x14ac:dyDescent="0.25">
      <c r="A6288" s="68" t="s">
        <v>103</v>
      </c>
      <c r="B6288" s="69">
        <v>491238562</v>
      </c>
      <c r="C6288" s="68">
        <v>812317021902</v>
      </c>
      <c r="D6288" s="69" t="s">
        <v>4570</v>
      </c>
      <c r="E6288" s="65">
        <f>IFERROR(VLOOKUP(C6288,Pivot!A:B,2,0),0)</f>
        <v>0</v>
      </c>
      <c r="F6288" s="65">
        <f>IFERROR(VLOOKUP(C6288,Pivot!A:C,3,0),0)</f>
        <v>0</v>
      </c>
    </row>
    <row r="6289" spans="1:6" x14ac:dyDescent="0.25">
      <c r="A6289" s="68" t="s">
        <v>103</v>
      </c>
      <c r="B6289" s="69">
        <v>491238566</v>
      </c>
      <c r="C6289" s="68">
        <v>812317020790</v>
      </c>
      <c r="D6289" s="69" t="s">
        <v>4571</v>
      </c>
      <c r="E6289" s="65">
        <f>IFERROR(VLOOKUP(C6289,Pivot!A:B,2,0),0)</f>
        <v>0</v>
      </c>
      <c r="F6289" s="65">
        <f>IFERROR(VLOOKUP(C6289,Pivot!A:C,3,0),0)</f>
        <v>0</v>
      </c>
    </row>
    <row r="6290" spans="1:6" x14ac:dyDescent="0.25">
      <c r="A6290" s="68" t="s">
        <v>103</v>
      </c>
      <c r="B6290" s="69">
        <v>491238567</v>
      </c>
      <c r="C6290" s="68">
        <v>812317022381</v>
      </c>
      <c r="D6290" s="69" t="s">
        <v>4572</v>
      </c>
      <c r="E6290" s="65">
        <f>IFERROR(VLOOKUP(C6290,Pivot!A:B,2,0),0)</f>
        <v>0</v>
      </c>
      <c r="F6290" s="65">
        <f>IFERROR(VLOOKUP(C6290,Pivot!A:C,3,0),0)</f>
        <v>0</v>
      </c>
    </row>
    <row r="6291" spans="1:6" x14ac:dyDescent="0.25">
      <c r="A6291" s="68" t="s">
        <v>103</v>
      </c>
      <c r="B6291" s="69">
        <v>491238568</v>
      </c>
      <c r="C6291" s="68">
        <v>812317022794</v>
      </c>
      <c r="D6291" s="69" t="s">
        <v>4573</v>
      </c>
      <c r="E6291" s="65">
        <f>IFERROR(VLOOKUP(C6291,Pivot!A:B,2,0),0)</f>
        <v>0</v>
      </c>
      <c r="F6291" s="65">
        <f>IFERROR(VLOOKUP(C6291,Pivot!A:C,3,0),0)</f>
        <v>0</v>
      </c>
    </row>
    <row r="6292" spans="1:6" x14ac:dyDescent="0.25">
      <c r="A6292" s="68" t="s">
        <v>103</v>
      </c>
      <c r="B6292" s="69">
        <v>491238570</v>
      </c>
      <c r="C6292" s="68">
        <v>812317022824</v>
      </c>
      <c r="D6292" s="69" t="s">
        <v>4574</v>
      </c>
      <c r="E6292" s="65">
        <f>IFERROR(VLOOKUP(C6292,Pivot!A:B,2,0),0)</f>
        <v>0</v>
      </c>
      <c r="F6292" s="65">
        <f>IFERROR(VLOOKUP(C6292,Pivot!A:C,3,0),0)</f>
        <v>0</v>
      </c>
    </row>
    <row r="6293" spans="1:6" x14ac:dyDescent="0.25">
      <c r="A6293" s="68" t="s">
        <v>103</v>
      </c>
      <c r="B6293" s="69">
        <v>491238575</v>
      </c>
      <c r="C6293" s="68">
        <v>812317023173</v>
      </c>
      <c r="D6293" s="69" t="s">
        <v>4575</v>
      </c>
      <c r="E6293" s="65">
        <f>IFERROR(VLOOKUP(C6293,Pivot!A:B,2,0),0)</f>
        <v>0</v>
      </c>
      <c r="F6293" s="65">
        <f>IFERROR(VLOOKUP(C6293,Pivot!A:C,3,0),0)</f>
        <v>0</v>
      </c>
    </row>
    <row r="6294" spans="1:6" x14ac:dyDescent="0.25">
      <c r="A6294" s="68" t="s">
        <v>103</v>
      </c>
      <c r="B6294" s="69">
        <v>491238576</v>
      </c>
      <c r="C6294" s="68">
        <v>812317023180</v>
      </c>
      <c r="D6294" s="69" t="s">
        <v>4576</v>
      </c>
      <c r="E6294" s="65">
        <f>IFERROR(VLOOKUP(C6294,Pivot!A:B,2,0),0)</f>
        <v>0</v>
      </c>
      <c r="F6294" s="65">
        <f>IFERROR(VLOOKUP(C6294,Pivot!A:C,3,0),0)</f>
        <v>0</v>
      </c>
    </row>
    <row r="6295" spans="1:6" x14ac:dyDescent="0.25">
      <c r="A6295" s="68" t="s">
        <v>103</v>
      </c>
      <c r="B6295" s="69">
        <v>491238577</v>
      </c>
      <c r="C6295" s="68">
        <v>812317023197</v>
      </c>
      <c r="D6295" s="69" t="s">
        <v>4577</v>
      </c>
      <c r="E6295" s="65">
        <f>IFERROR(VLOOKUP(C6295,Pivot!A:B,2,0),0)</f>
        <v>0</v>
      </c>
      <c r="F6295" s="65">
        <f>IFERROR(VLOOKUP(C6295,Pivot!A:C,3,0),0)</f>
        <v>0</v>
      </c>
    </row>
    <row r="6296" spans="1:6" x14ac:dyDescent="0.25">
      <c r="A6296" s="68" t="s">
        <v>103</v>
      </c>
      <c r="B6296" s="69">
        <v>491238578</v>
      </c>
      <c r="C6296" s="68">
        <v>812317023258</v>
      </c>
      <c r="D6296" s="69" t="s">
        <v>4578</v>
      </c>
      <c r="E6296" s="65">
        <f>IFERROR(VLOOKUP(C6296,Pivot!A:B,2,0),0)</f>
        <v>0</v>
      </c>
      <c r="F6296" s="65">
        <f>IFERROR(VLOOKUP(C6296,Pivot!A:C,3,0),0)</f>
        <v>0</v>
      </c>
    </row>
    <row r="6297" spans="1:6" x14ac:dyDescent="0.25">
      <c r="A6297" s="68" t="s">
        <v>103</v>
      </c>
      <c r="B6297" s="69">
        <v>491238579</v>
      </c>
      <c r="C6297" s="68">
        <v>812317023302</v>
      </c>
      <c r="D6297" s="69" t="s">
        <v>4579</v>
      </c>
      <c r="E6297" s="65">
        <f>IFERROR(VLOOKUP(C6297,Pivot!A:B,2,0),0)</f>
        <v>0</v>
      </c>
      <c r="F6297" s="65">
        <f>IFERROR(VLOOKUP(C6297,Pivot!A:C,3,0),0)</f>
        <v>0</v>
      </c>
    </row>
    <row r="6298" spans="1:6" x14ac:dyDescent="0.25">
      <c r="A6298" s="68" t="s">
        <v>103</v>
      </c>
      <c r="B6298" s="69">
        <v>491238580</v>
      </c>
      <c r="C6298" s="68">
        <v>812317023340</v>
      </c>
      <c r="D6298" s="69" t="s">
        <v>4580</v>
      </c>
      <c r="E6298" s="65">
        <f>IFERROR(VLOOKUP(C6298,Pivot!A:B,2,0),0)</f>
        <v>0</v>
      </c>
      <c r="F6298" s="65">
        <f>IFERROR(VLOOKUP(C6298,Pivot!A:C,3,0),0)</f>
        <v>0</v>
      </c>
    </row>
    <row r="6299" spans="1:6" x14ac:dyDescent="0.25">
      <c r="A6299" s="68" t="s">
        <v>103</v>
      </c>
      <c r="B6299" s="69">
        <v>491238592</v>
      </c>
      <c r="C6299" s="68">
        <v>4004943565462</v>
      </c>
      <c r="D6299" s="69" t="s">
        <v>4581</v>
      </c>
      <c r="E6299" s="65">
        <f>IFERROR(VLOOKUP(C6299,Pivot!A:B,2,0),0)</f>
        <v>0</v>
      </c>
      <c r="F6299" s="65">
        <f>IFERROR(VLOOKUP(C6299,Pivot!A:C,3,0),0)</f>
        <v>0</v>
      </c>
    </row>
    <row r="6300" spans="1:6" x14ac:dyDescent="0.25">
      <c r="A6300" s="68" t="s">
        <v>103</v>
      </c>
      <c r="B6300" s="69">
        <v>491238596</v>
      </c>
      <c r="C6300" s="68">
        <v>765940592489</v>
      </c>
      <c r="D6300" s="69" t="s">
        <v>4582</v>
      </c>
      <c r="E6300" s="65">
        <f>IFERROR(VLOOKUP(C6300,Pivot!A:B,2,0),0)</f>
        <v>0</v>
      </c>
      <c r="F6300" s="65">
        <f>IFERROR(VLOOKUP(C6300,Pivot!A:C,3,0),0)</f>
        <v>0</v>
      </c>
    </row>
    <row r="6301" spans="1:6" x14ac:dyDescent="0.25">
      <c r="A6301" s="68" t="s">
        <v>103</v>
      </c>
      <c r="B6301" s="69">
        <v>491238601</v>
      </c>
      <c r="C6301" s="68">
        <v>887961073935</v>
      </c>
      <c r="D6301" s="69" t="s">
        <v>4583</v>
      </c>
      <c r="E6301" s="65">
        <f>IFERROR(VLOOKUP(C6301,Pivot!A:B,2,0),0)</f>
        <v>0</v>
      </c>
      <c r="F6301" s="65">
        <f>IFERROR(VLOOKUP(C6301,Pivot!A:C,3,0),0)</f>
        <v>0</v>
      </c>
    </row>
    <row r="6302" spans="1:6" x14ac:dyDescent="0.25">
      <c r="A6302" s="68" t="s">
        <v>103</v>
      </c>
      <c r="B6302" s="69">
        <v>491238601</v>
      </c>
      <c r="C6302" s="68">
        <v>887961127881</v>
      </c>
      <c r="D6302" s="69" t="s">
        <v>4583</v>
      </c>
      <c r="E6302" s="65">
        <f>IFERROR(VLOOKUP(C6302,Pivot!A:B,2,0),0)</f>
        <v>0</v>
      </c>
      <c r="F6302" s="65">
        <f>IFERROR(VLOOKUP(C6302,Pivot!A:C,3,0),0)</f>
        <v>0</v>
      </c>
    </row>
    <row r="6303" spans="1:6" x14ac:dyDescent="0.25">
      <c r="A6303" s="68" t="s">
        <v>103</v>
      </c>
      <c r="B6303" s="69">
        <v>491238601</v>
      </c>
      <c r="C6303" s="68">
        <v>887961127904</v>
      </c>
      <c r="D6303" s="69" t="s">
        <v>4583</v>
      </c>
      <c r="E6303" s="65">
        <f>IFERROR(VLOOKUP(C6303,Pivot!A:B,2,0),0)</f>
        <v>0</v>
      </c>
      <c r="F6303" s="65">
        <f>IFERROR(VLOOKUP(C6303,Pivot!A:C,3,0),0)</f>
        <v>0</v>
      </c>
    </row>
    <row r="6304" spans="1:6" x14ac:dyDescent="0.25">
      <c r="A6304" s="68" t="s">
        <v>103</v>
      </c>
      <c r="B6304" s="69">
        <v>491238601</v>
      </c>
      <c r="C6304" s="68">
        <v>887961127911</v>
      </c>
      <c r="D6304" s="69" t="s">
        <v>4583</v>
      </c>
      <c r="E6304" s="65">
        <f>IFERROR(VLOOKUP(C6304,Pivot!A:B,2,0),0)</f>
        <v>0</v>
      </c>
      <c r="F6304" s="65">
        <f>IFERROR(VLOOKUP(C6304,Pivot!A:C,3,0),0)</f>
        <v>0</v>
      </c>
    </row>
    <row r="6305" spans="1:6" x14ac:dyDescent="0.25">
      <c r="A6305" s="68" t="s">
        <v>103</v>
      </c>
      <c r="B6305" s="69">
        <v>491238601</v>
      </c>
      <c r="C6305" s="68">
        <v>887961127928</v>
      </c>
      <c r="D6305" s="69" t="s">
        <v>4583</v>
      </c>
      <c r="E6305" s="65">
        <f>IFERROR(VLOOKUP(C6305,Pivot!A:B,2,0),0)</f>
        <v>0</v>
      </c>
      <c r="F6305" s="65">
        <f>IFERROR(VLOOKUP(C6305,Pivot!A:C,3,0),0)</f>
        <v>0</v>
      </c>
    </row>
    <row r="6306" spans="1:6" x14ac:dyDescent="0.25">
      <c r="A6306" s="68" t="s">
        <v>103</v>
      </c>
      <c r="B6306" s="69">
        <v>491238601</v>
      </c>
      <c r="C6306" s="68">
        <v>887961127942</v>
      </c>
      <c r="D6306" s="69" t="s">
        <v>4583</v>
      </c>
      <c r="E6306" s="65">
        <f>IFERROR(VLOOKUP(C6306,Pivot!A:B,2,0),0)</f>
        <v>0</v>
      </c>
      <c r="F6306" s="65">
        <f>IFERROR(VLOOKUP(C6306,Pivot!A:C,3,0),0)</f>
        <v>0</v>
      </c>
    </row>
    <row r="6307" spans="1:6" x14ac:dyDescent="0.25">
      <c r="A6307" s="68" t="s">
        <v>103</v>
      </c>
      <c r="B6307" s="69">
        <v>491238601</v>
      </c>
      <c r="C6307" s="68">
        <v>887961127959</v>
      </c>
      <c r="D6307" s="69" t="s">
        <v>4583</v>
      </c>
      <c r="E6307" s="65">
        <f>IFERROR(VLOOKUP(C6307,Pivot!A:B,2,0),0)</f>
        <v>0</v>
      </c>
      <c r="F6307" s="65">
        <f>IFERROR(VLOOKUP(C6307,Pivot!A:C,3,0),0)</f>
        <v>0</v>
      </c>
    </row>
    <row r="6308" spans="1:6" x14ac:dyDescent="0.25">
      <c r="A6308" s="68" t="s">
        <v>103</v>
      </c>
      <c r="B6308" s="69">
        <v>491238601</v>
      </c>
      <c r="C6308" s="68">
        <v>887961127980</v>
      </c>
      <c r="D6308" s="69" t="s">
        <v>4583</v>
      </c>
      <c r="E6308" s="65">
        <f>IFERROR(VLOOKUP(C6308,Pivot!A:B,2,0),0)</f>
        <v>0</v>
      </c>
      <c r="F6308" s="65">
        <f>IFERROR(VLOOKUP(C6308,Pivot!A:C,3,0),0)</f>
        <v>0</v>
      </c>
    </row>
    <row r="6309" spans="1:6" x14ac:dyDescent="0.25">
      <c r="A6309" s="68" t="s">
        <v>103</v>
      </c>
      <c r="B6309" s="69">
        <v>491238601</v>
      </c>
      <c r="C6309" s="68">
        <v>887961128017</v>
      </c>
      <c r="D6309" s="69" t="s">
        <v>4583</v>
      </c>
      <c r="E6309" s="65">
        <f>IFERROR(VLOOKUP(C6309,Pivot!A:B,2,0),0)</f>
        <v>0</v>
      </c>
      <c r="F6309" s="65">
        <f>IFERROR(VLOOKUP(C6309,Pivot!A:C,3,0),0)</f>
        <v>0</v>
      </c>
    </row>
    <row r="6310" spans="1:6" x14ac:dyDescent="0.25">
      <c r="A6310" s="68" t="s">
        <v>103</v>
      </c>
      <c r="B6310" s="69">
        <v>491238601</v>
      </c>
      <c r="C6310" s="68">
        <v>887961128048</v>
      </c>
      <c r="D6310" s="69" t="s">
        <v>4583</v>
      </c>
      <c r="E6310" s="65">
        <f>IFERROR(VLOOKUP(C6310,Pivot!A:B,2,0),0)</f>
        <v>0</v>
      </c>
      <c r="F6310" s="65">
        <f>IFERROR(VLOOKUP(C6310,Pivot!A:C,3,0),0)</f>
        <v>0</v>
      </c>
    </row>
    <row r="6311" spans="1:6" x14ac:dyDescent="0.25">
      <c r="A6311" s="68" t="s">
        <v>103</v>
      </c>
      <c r="B6311" s="69">
        <v>491238601</v>
      </c>
      <c r="C6311" s="68">
        <v>887961128079</v>
      </c>
      <c r="D6311" s="69" t="s">
        <v>4583</v>
      </c>
      <c r="E6311" s="65">
        <f>IFERROR(VLOOKUP(C6311,Pivot!A:B,2,0),0)</f>
        <v>0</v>
      </c>
      <c r="F6311" s="65">
        <f>IFERROR(VLOOKUP(C6311,Pivot!A:C,3,0),0)</f>
        <v>0</v>
      </c>
    </row>
    <row r="6312" spans="1:6" x14ac:dyDescent="0.25">
      <c r="A6312" s="68" t="s">
        <v>103</v>
      </c>
      <c r="B6312" s="69">
        <v>491238601</v>
      </c>
      <c r="C6312" s="68">
        <v>887961128086</v>
      </c>
      <c r="D6312" s="69" t="s">
        <v>4583</v>
      </c>
      <c r="E6312" s="65">
        <f>IFERROR(VLOOKUP(C6312,Pivot!A:B,2,0),0)</f>
        <v>0</v>
      </c>
      <c r="F6312" s="65">
        <f>IFERROR(VLOOKUP(C6312,Pivot!A:C,3,0),0)</f>
        <v>0</v>
      </c>
    </row>
    <row r="6313" spans="1:6" x14ac:dyDescent="0.25">
      <c r="A6313" s="68" t="s">
        <v>103</v>
      </c>
      <c r="B6313" s="69">
        <v>491238601</v>
      </c>
      <c r="C6313" s="68">
        <v>887961128116</v>
      </c>
      <c r="D6313" s="69" t="s">
        <v>4583</v>
      </c>
      <c r="E6313" s="65">
        <f>IFERROR(VLOOKUP(C6313,Pivot!A:B,2,0),0)</f>
        <v>0</v>
      </c>
      <c r="F6313" s="65">
        <f>IFERROR(VLOOKUP(C6313,Pivot!A:C,3,0),0)</f>
        <v>0</v>
      </c>
    </row>
    <row r="6314" spans="1:6" x14ac:dyDescent="0.25">
      <c r="A6314" s="68" t="s">
        <v>103</v>
      </c>
      <c r="B6314" s="69">
        <v>491238601</v>
      </c>
      <c r="C6314" s="68">
        <v>887961128161</v>
      </c>
      <c r="D6314" s="69" t="s">
        <v>4583</v>
      </c>
      <c r="E6314" s="65">
        <f>IFERROR(VLOOKUP(C6314,Pivot!A:B,2,0),0)</f>
        <v>0</v>
      </c>
      <c r="F6314" s="65">
        <f>IFERROR(VLOOKUP(C6314,Pivot!A:C,3,0),0)</f>
        <v>0</v>
      </c>
    </row>
    <row r="6315" spans="1:6" x14ac:dyDescent="0.25">
      <c r="A6315" s="68" t="s">
        <v>103</v>
      </c>
      <c r="B6315" s="69">
        <v>491238601</v>
      </c>
      <c r="C6315" s="68">
        <v>887961128178</v>
      </c>
      <c r="D6315" s="69" t="s">
        <v>4583</v>
      </c>
      <c r="E6315" s="65">
        <f>IFERROR(VLOOKUP(C6315,Pivot!A:B,2,0),0)</f>
        <v>0</v>
      </c>
      <c r="F6315" s="65">
        <f>IFERROR(VLOOKUP(C6315,Pivot!A:C,3,0),0)</f>
        <v>0</v>
      </c>
    </row>
    <row r="6316" spans="1:6" x14ac:dyDescent="0.25">
      <c r="A6316" s="68" t="s">
        <v>103</v>
      </c>
      <c r="B6316" s="69">
        <v>491238601</v>
      </c>
      <c r="C6316" s="68">
        <v>887961285161</v>
      </c>
      <c r="D6316" s="69" t="s">
        <v>4583</v>
      </c>
      <c r="E6316" s="65">
        <f>IFERROR(VLOOKUP(C6316,Pivot!A:B,2,0),0)</f>
        <v>0</v>
      </c>
      <c r="F6316" s="65">
        <f>IFERROR(VLOOKUP(C6316,Pivot!A:C,3,0),0)</f>
        <v>0</v>
      </c>
    </row>
    <row r="6317" spans="1:6" x14ac:dyDescent="0.25">
      <c r="A6317" s="68" t="s">
        <v>103</v>
      </c>
      <c r="B6317" s="69">
        <v>491238601</v>
      </c>
      <c r="C6317" s="68">
        <v>887961285185</v>
      </c>
      <c r="D6317" s="69" t="s">
        <v>4583</v>
      </c>
      <c r="E6317" s="65">
        <f>IFERROR(VLOOKUP(C6317,Pivot!A:B,2,0),0)</f>
        <v>0</v>
      </c>
      <c r="F6317" s="65">
        <f>IFERROR(VLOOKUP(C6317,Pivot!A:C,3,0),0)</f>
        <v>0</v>
      </c>
    </row>
    <row r="6318" spans="1:6" x14ac:dyDescent="0.25">
      <c r="A6318" s="68" t="s">
        <v>103</v>
      </c>
      <c r="B6318" s="69">
        <v>491238601</v>
      </c>
      <c r="C6318" s="68">
        <v>887961301908</v>
      </c>
      <c r="D6318" s="69" t="s">
        <v>4583</v>
      </c>
      <c r="E6318" s="65">
        <f>IFERROR(VLOOKUP(C6318,Pivot!A:B,2,0),0)</f>
        <v>0</v>
      </c>
      <c r="F6318" s="65">
        <f>IFERROR(VLOOKUP(C6318,Pivot!A:C,3,0),0)</f>
        <v>0</v>
      </c>
    </row>
    <row r="6319" spans="1:6" x14ac:dyDescent="0.25">
      <c r="A6319" s="68" t="s">
        <v>103</v>
      </c>
      <c r="B6319" s="69">
        <v>491238601</v>
      </c>
      <c r="C6319" s="68">
        <v>887961301915</v>
      </c>
      <c r="D6319" s="69" t="s">
        <v>4583</v>
      </c>
      <c r="E6319" s="65">
        <f>IFERROR(VLOOKUP(C6319,Pivot!A:B,2,0),0)</f>
        <v>0</v>
      </c>
      <c r="F6319" s="65">
        <f>IFERROR(VLOOKUP(C6319,Pivot!A:C,3,0),0)</f>
        <v>0</v>
      </c>
    </row>
    <row r="6320" spans="1:6" x14ac:dyDescent="0.25">
      <c r="A6320" s="68" t="s">
        <v>103</v>
      </c>
      <c r="B6320" s="69">
        <v>491238601</v>
      </c>
      <c r="C6320" s="68">
        <v>887961303568</v>
      </c>
      <c r="D6320" s="69" t="s">
        <v>4583</v>
      </c>
      <c r="E6320" s="65">
        <f>IFERROR(VLOOKUP(C6320,Pivot!A:B,2,0),0)</f>
        <v>0</v>
      </c>
      <c r="F6320" s="65">
        <f>IFERROR(VLOOKUP(C6320,Pivot!A:C,3,0),0)</f>
        <v>0</v>
      </c>
    </row>
    <row r="6321" spans="1:6" x14ac:dyDescent="0.25">
      <c r="A6321" s="68" t="s">
        <v>103</v>
      </c>
      <c r="B6321" s="69">
        <v>491238601</v>
      </c>
      <c r="C6321" s="68">
        <v>887961346848</v>
      </c>
      <c r="D6321" s="69" t="s">
        <v>4583</v>
      </c>
      <c r="E6321" s="65">
        <f>IFERROR(VLOOKUP(C6321,Pivot!A:B,2,0),0)</f>
        <v>0</v>
      </c>
      <c r="F6321" s="65">
        <f>IFERROR(VLOOKUP(C6321,Pivot!A:C,3,0),0)</f>
        <v>0</v>
      </c>
    </row>
    <row r="6322" spans="1:6" x14ac:dyDescent="0.25">
      <c r="A6322" s="68" t="s">
        <v>103</v>
      </c>
      <c r="B6322" s="69">
        <v>491238601</v>
      </c>
      <c r="C6322" s="68">
        <v>887961346855</v>
      </c>
      <c r="D6322" s="69" t="s">
        <v>4583</v>
      </c>
      <c r="E6322" s="65">
        <f>IFERROR(VLOOKUP(C6322,Pivot!A:B,2,0),0)</f>
        <v>0</v>
      </c>
      <c r="F6322" s="65">
        <f>IFERROR(VLOOKUP(C6322,Pivot!A:C,3,0),0)</f>
        <v>0</v>
      </c>
    </row>
    <row r="6323" spans="1:6" x14ac:dyDescent="0.25">
      <c r="A6323" s="68" t="s">
        <v>103</v>
      </c>
      <c r="B6323" s="69">
        <v>491238601</v>
      </c>
      <c r="C6323" s="68">
        <v>887961346879</v>
      </c>
      <c r="D6323" s="69" t="s">
        <v>4583</v>
      </c>
      <c r="E6323" s="65">
        <f>IFERROR(VLOOKUP(C6323,Pivot!A:B,2,0),0)</f>
        <v>0</v>
      </c>
      <c r="F6323" s="65">
        <f>IFERROR(VLOOKUP(C6323,Pivot!A:C,3,0),0)</f>
        <v>0</v>
      </c>
    </row>
    <row r="6324" spans="1:6" x14ac:dyDescent="0.25">
      <c r="A6324" s="68" t="s">
        <v>103</v>
      </c>
      <c r="B6324" s="69">
        <v>491238601</v>
      </c>
      <c r="C6324" s="68">
        <v>887961346909</v>
      </c>
      <c r="D6324" s="69" t="s">
        <v>4583</v>
      </c>
      <c r="E6324" s="65">
        <f>IFERROR(VLOOKUP(C6324,Pivot!A:B,2,0),0)</f>
        <v>0</v>
      </c>
      <c r="F6324" s="65">
        <f>IFERROR(VLOOKUP(C6324,Pivot!A:C,3,0),0)</f>
        <v>0</v>
      </c>
    </row>
    <row r="6325" spans="1:6" x14ac:dyDescent="0.25">
      <c r="A6325" s="68" t="s">
        <v>103</v>
      </c>
      <c r="B6325" s="69">
        <v>491238605</v>
      </c>
      <c r="C6325" s="68">
        <v>4895038546080</v>
      </c>
      <c r="D6325" s="69" t="s">
        <v>4584</v>
      </c>
      <c r="E6325" s="65">
        <f>IFERROR(VLOOKUP(C6325,Pivot!A:B,2,0),0)</f>
        <v>0</v>
      </c>
      <c r="F6325" s="65">
        <f>IFERROR(VLOOKUP(C6325,Pivot!A:C,3,0),0)</f>
        <v>0</v>
      </c>
    </row>
    <row r="6326" spans="1:6" x14ac:dyDescent="0.25">
      <c r="A6326" s="68" t="s">
        <v>103</v>
      </c>
      <c r="B6326" s="69">
        <v>491238606</v>
      </c>
      <c r="C6326" s="68">
        <v>4895038555105</v>
      </c>
      <c r="D6326" s="69" t="s">
        <v>4585</v>
      </c>
      <c r="E6326" s="65">
        <f>IFERROR(VLOOKUP(C6326,Pivot!A:B,2,0),0)</f>
        <v>0</v>
      </c>
      <c r="F6326" s="65">
        <f>IFERROR(VLOOKUP(C6326,Pivot!A:C,3,0),0)</f>
        <v>0</v>
      </c>
    </row>
    <row r="6327" spans="1:6" x14ac:dyDescent="0.25">
      <c r="A6327" s="68" t="s">
        <v>103</v>
      </c>
      <c r="B6327" s="69">
        <v>491238627</v>
      </c>
      <c r="C6327" s="68">
        <v>807648026788</v>
      </c>
      <c r="D6327" s="69" t="s">
        <v>4586</v>
      </c>
      <c r="E6327" s="65">
        <f>IFERROR(VLOOKUP(C6327,Pivot!A:B,2,0),0)</f>
        <v>0</v>
      </c>
      <c r="F6327" s="65">
        <f>IFERROR(VLOOKUP(C6327,Pivot!A:C,3,0),0)</f>
        <v>0</v>
      </c>
    </row>
    <row r="6328" spans="1:6" x14ac:dyDescent="0.25">
      <c r="A6328" s="68" t="s">
        <v>103</v>
      </c>
      <c r="B6328" s="69">
        <v>491238634</v>
      </c>
      <c r="C6328" s="68">
        <v>753940885410</v>
      </c>
      <c r="D6328" s="69" t="s">
        <v>4587</v>
      </c>
      <c r="E6328" s="65">
        <f>IFERROR(VLOOKUP(C6328,Pivot!A:B,2,0),0)</f>
        <v>0</v>
      </c>
      <c r="F6328" s="65">
        <f>IFERROR(VLOOKUP(C6328,Pivot!A:C,3,0),0)</f>
        <v>0</v>
      </c>
    </row>
    <row r="6329" spans="1:6" x14ac:dyDescent="0.25">
      <c r="A6329" s="68" t="s">
        <v>103</v>
      </c>
      <c r="B6329" s="69">
        <v>491238635</v>
      </c>
      <c r="C6329" s="68">
        <v>753940885397</v>
      </c>
      <c r="D6329" s="69" t="s">
        <v>4588</v>
      </c>
      <c r="E6329" s="65">
        <f>IFERROR(VLOOKUP(C6329,Pivot!A:B,2,0),0)</f>
        <v>0</v>
      </c>
      <c r="F6329" s="65">
        <f>IFERROR(VLOOKUP(C6329,Pivot!A:C,3,0),0)</f>
        <v>0</v>
      </c>
    </row>
    <row r="6330" spans="1:6" x14ac:dyDescent="0.25">
      <c r="A6330" s="68" t="s">
        <v>103</v>
      </c>
      <c r="B6330" s="69">
        <v>491238640</v>
      </c>
      <c r="C6330" s="68">
        <v>753940885465</v>
      </c>
      <c r="D6330" s="69" t="s">
        <v>4589</v>
      </c>
      <c r="E6330" s="65">
        <f>IFERROR(VLOOKUP(C6330,Pivot!A:B,2,0),0)</f>
        <v>0</v>
      </c>
      <c r="F6330" s="65">
        <f>IFERROR(VLOOKUP(C6330,Pivot!A:C,3,0),0)</f>
        <v>0</v>
      </c>
    </row>
    <row r="6331" spans="1:6" x14ac:dyDescent="0.25">
      <c r="A6331" s="68" t="s">
        <v>103</v>
      </c>
      <c r="B6331" s="69">
        <v>491238642</v>
      </c>
      <c r="C6331" s="68">
        <v>8983345217</v>
      </c>
      <c r="D6331" s="69" t="s">
        <v>4590</v>
      </c>
      <c r="E6331" s="65">
        <f>IFERROR(VLOOKUP(C6331,Pivot!A:B,2,0),0)</f>
        <v>0</v>
      </c>
      <c r="F6331" s="65">
        <f>IFERROR(VLOOKUP(C6331,Pivot!A:C,3,0),0)</f>
        <v>0</v>
      </c>
    </row>
    <row r="6332" spans="1:6" x14ac:dyDescent="0.25">
      <c r="A6332" s="68" t="s">
        <v>103</v>
      </c>
      <c r="B6332" s="69">
        <v>491238642</v>
      </c>
      <c r="C6332" s="68">
        <v>8983649216</v>
      </c>
      <c r="D6332" s="69" t="s">
        <v>4590</v>
      </c>
      <c r="E6332" s="65">
        <f>IFERROR(VLOOKUP(C6332,Pivot!A:B,2,0),0)</f>
        <v>0</v>
      </c>
      <c r="F6332" s="65">
        <f>IFERROR(VLOOKUP(C6332,Pivot!A:C,3,0),0)</f>
        <v>0</v>
      </c>
    </row>
    <row r="6333" spans="1:6" x14ac:dyDescent="0.25">
      <c r="A6333" s="68" t="s">
        <v>103</v>
      </c>
      <c r="B6333" s="69">
        <v>491238644</v>
      </c>
      <c r="C6333" s="68">
        <v>446983679114</v>
      </c>
      <c r="D6333" s="69" t="s">
        <v>4591</v>
      </c>
      <c r="E6333" s="65">
        <f>IFERROR(VLOOKUP(C6333,Pivot!A:B,2,0),0)</f>
        <v>0</v>
      </c>
      <c r="F6333" s="65">
        <f>IFERROR(VLOOKUP(C6333,Pivot!A:C,3,0),0)</f>
        <v>0</v>
      </c>
    </row>
    <row r="6334" spans="1:6" x14ac:dyDescent="0.25">
      <c r="A6334" s="68" t="s">
        <v>103</v>
      </c>
      <c r="B6334" s="69">
        <v>491238644</v>
      </c>
      <c r="C6334" s="68">
        <v>491238644</v>
      </c>
      <c r="D6334" s="69" t="s">
        <v>4591</v>
      </c>
      <c r="E6334" s="65">
        <f>IFERROR(VLOOKUP(C6334,Pivot!A:B,2,0),0)</f>
        <v>0</v>
      </c>
      <c r="F6334" s="65">
        <f>IFERROR(VLOOKUP(C6334,Pivot!A:C,3,0),0)</f>
        <v>0</v>
      </c>
    </row>
    <row r="6335" spans="1:6" x14ac:dyDescent="0.25">
      <c r="A6335" s="68" t="s">
        <v>103</v>
      </c>
      <c r="B6335" s="69">
        <v>491238644</v>
      </c>
      <c r="C6335" s="68">
        <v>5055308523725</v>
      </c>
      <c r="D6335" s="69" t="s">
        <v>4591</v>
      </c>
      <c r="E6335" s="65">
        <f>IFERROR(VLOOKUP(C6335,Pivot!A:B,2,0),0)</f>
        <v>0</v>
      </c>
      <c r="F6335" s="65">
        <f>IFERROR(VLOOKUP(C6335,Pivot!A:C,3,0),0)</f>
        <v>0</v>
      </c>
    </row>
    <row r="6336" spans="1:6" x14ac:dyDescent="0.25">
      <c r="A6336" s="68" t="s">
        <v>103</v>
      </c>
      <c r="B6336" s="69">
        <v>491238644</v>
      </c>
      <c r="C6336" s="68">
        <v>8983609111</v>
      </c>
      <c r="D6336" s="69" t="s">
        <v>4591</v>
      </c>
      <c r="E6336" s="65">
        <f>IFERROR(VLOOKUP(C6336,Pivot!A:B,2,0),0)</f>
        <v>0</v>
      </c>
      <c r="F6336" s="65">
        <f>IFERROR(VLOOKUP(C6336,Pivot!A:C,3,0),0)</f>
        <v>0</v>
      </c>
    </row>
    <row r="6337" spans="1:6" x14ac:dyDescent="0.25">
      <c r="A6337" s="68" t="s">
        <v>103</v>
      </c>
      <c r="B6337" s="69">
        <v>491238644</v>
      </c>
      <c r="C6337" s="68">
        <v>8983649117</v>
      </c>
      <c r="D6337" s="69" t="s">
        <v>4591</v>
      </c>
      <c r="E6337" s="65">
        <f>IFERROR(VLOOKUP(C6337,Pivot!A:B,2,0),0)</f>
        <v>0</v>
      </c>
      <c r="F6337" s="65">
        <f>IFERROR(VLOOKUP(C6337,Pivot!A:C,3,0),0)</f>
        <v>0</v>
      </c>
    </row>
    <row r="6338" spans="1:6" x14ac:dyDescent="0.25">
      <c r="A6338" s="68" t="s">
        <v>103</v>
      </c>
      <c r="B6338" s="69">
        <v>491238644</v>
      </c>
      <c r="C6338" s="68">
        <v>8983679114</v>
      </c>
      <c r="D6338" s="69" t="s">
        <v>4591</v>
      </c>
      <c r="E6338" s="65">
        <f>IFERROR(VLOOKUP(C6338,Pivot!A:B,2,0),0)</f>
        <v>0</v>
      </c>
      <c r="F6338" s="65">
        <f>IFERROR(VLOOKUP(C6338,Pivot!A:C,3,0),0)</f>
        <v>0</v>
      </c>
    </row>
    <row r="6339" spans="1:6" x14ac:dyDescent="0.25">
      <c r="A6339" s="68" t="s">
        <v>103</v>
      </c>
      <c r="B6339" s="69">
        <v>491238645</v>
      </c>
      <c r="C6339" s="68">
        <v>8983609753</v>
      </c>
      <c r="D6339" s="69" t="s">
        <v>4592</v>
      </c>
      <c r="E6339" s="65">
        <f>IFERROR(VLOOKUP(C6339,Pivot!A:B,2,0),0)</f>
        <v>0</v>
      </c>
      <c r="F6339" s="65">
        <f>IFERROR(VLOOKUP(C6339,Pivot!A:C,3,0),0)</f>
        <v>0</v>
      </c>
    </row>
    <row r="6340" spans="1:6" x14ac:dyDescent="0.25">
      <c r="A6340" s="68" t="s">
        <v>103</v>
      </c>
      <c r="B6340" s="69">
        <v>491238645</v>
      </c>
      <c r="C6340" s="68">
        <v>8983649759</v>
      </c>
      <c r="D6340" s="69" t="s">
        <v>4592</v>
      </c>
      <c r="E6340" s="65">
        <f>IFERROR(VLOOKUP(C6340,Pivot!A:B,2,0),0)</f>
        <v>0</v>
      </c>
      <c r="F6340" s="65">
        <f>IFERROR(VLOOKUP(C6340,Pivot!A:C,3,0),0)</f>
        <v>0</v>
      </c>
    </row>
    <row r="6341" spans="1:6" x14ac:dyDescent="0.25">
      <c r="A6341" s="68" t="s">
        <v>103</v>
      </c>
      <c r="B6341" s="69">
        <v>491238645</v>
      </c>
      <c r="C6341" s="68">
        <v>8983679756</v>
      </c>
      <c r="D6341" s="69" t="s">
        <v>4592</v>
      </c>
      <c r="E6341" s="65">
        <f>IFERROR(VLOOKUP(C6341,Pivot!A:B,2,0),0)</f>
        <v>0</v>
      </c>
      <c r="F6341" s="65">
        <f>IFERROR(VLOOKUP(C6341,Pivot!A:C,3,0),0)</f>
        <v>0</v>
      </c>
    </row>
    <row r="6342" spans="1:6" x14ac:dyDescent="0.25">
      <c r="A6342" s="68" t="s">
        <v>103</v>
      </c>
      <c r="B6342" s="69">
        <v>491238646</v>
      </c>
      <c r="C6342" s="68">
        <v>491238646</v>
      </c>
      <c r="D6342" s="69" t="s">
        <v>4593</v>
      </c>
      <c r="E6342" s="65">
        <f>IFERROR(VLOOKUP(C6342,Pivot!A:B,2,0),0)</f>
        <v>0</v>
      </c>
      <c r="F6342" s="65">
        <f>IFERROR(VLOOKUP(C6342,Pivot!A:C,3,0),0)</f>
        <v>0</v>
      </c>
    </row>
    <row r="6343" spans="1:6" x14ac:dyDescent="0.25">
      <c r="A6343" s="68" t="s">
        <v>103</v>
      </c>
      <c r="B6343" s="69">
        <v>491238646</v>
      </c>
      <c r="C6343" s="68">
        <v>5055308516437</v>
      </c>
      <c r="D6343" s="69" t="s">
        <v>4593</v>
      </c>
      <c r="E6343" s="65">
        <f>IFERROR(VLOOKUP(C6343,Pivot!A:B,2,0),0)</f>
        <v>0</v>
      </c>
      <c r="F6343" s="65">
        <f>IFERROR(VLOOKUP(C6343,Pivot!A:C,3,0),0)</f>
        <v>0</v>
      </c>
    </row>
    <row r="6344" spans="1:6" x14ac:dyDescent="0.25">
      <c r="A6344" s="68" t="s">
        <v>103</v>
      </c>
      <c r="B6344" s="69">
        <v>491238646</v>
      </c>
      <c r="C6344" s="68">
        <v>8983649704</v>
      </c>
      <c r="D6344" s="69" t="s">
        <v>4593</v>
      </c>
      <c r="E6344" s="65">
        <f>IFERROR(VLOOKUP(C6344,Pivot!A:B,2,0),0)</f>
        <v>0</v>
      </c>
      <c r="F6344" s="65">
        <f>IFERROR(VLOOKUP(C6344,Pivot!A:C,3,0),0)</f>
        <v>0</v>
      </c>
    </row>
    <row r="6345" spans="1:6" x14ac:dyDescent="0.25">
      <c r="A6345" s="68" t="s">
        <v>103</v>
      </c>
      <c r="B6345" s="69">
        <v>491238650</v>
      </c>
      <c r="C6345" s="68">
        <v>6950568514805</v>
      </c>
      <c r="D6345" s="69" t="s">
        <v>4594</v>
      </c>
      <c r="E6345" s="65">
        <f>IFERROR(VLOOKUP(C6345,Pivot!A:B,2,0),0)</f>
        <v>0</v>
      </c>
      <c r="F6345" s="65">
        <f>IFERROR(VLOOKUP(C6345,Pivot!A:C,3,0),0)</f>
        <v>0</v>
      </c>
    </row>
    <row r="6346" spans="1:6" x14ac:dyDescent="0.25">
      <c r="A6346" s="68" t="s">
        <v>103</v>
      </c>
      <c r="B6346" s="69">
        <v>491238652</v>
      </c>
      <c r="C6346" s="68">
        <v>491238652</v>
      </c>
      <c r="D6346" s="69" t="s">
        <v>4595</v>
      </c>
      <c r="E6346" s="65">
        <f>IFERROR(VLOOKUP(C6346,Pivot!A:B,2,0),0)</f>
        <v>0</v>
      </c>
      <c r="F6346" s="65">
        <f>IFERROR(VLOOKUP(C6346,Pivot!A:C,3,0),0)</f>
        <v>0</v>
      </c>
    </row>
    <row r="6347" spans="1:6" x14ac:dyDescent="0.25">
      <c r="A6347" s="68" t="s">
        <v>103</v>
      </c>
      <c r="B6347" s="69">
        <v>491238652</v>
      </c>
      <c r="C6347" s="68">
        <v>6950568537057</v>
      </c>
      <c r="D6347" s="69" t="s">
        <v>4595</v>
      </c>
      <c r="E6347" s="65">
        <f>IFERROR(VLOOKUP(C6347,Pivot!A:B,2,0),0)</f>
        <v>0</v>
      </c>
      <c r="F6347" s="65">
        <f>IFERROR(VLOOKUP(C6347,Pivot!A:C,3,0),0)</f>
        <v>0</v>
      </c>
    </row>
    <row r="6348" spans="1:6" x14ac:dyDescent="0.25">
      <c r="A6348" s="68" t="s">
        <v>103</v>
      </c>
      <c r="B6348" s="69">
        <v>491238652</v>
      </c>
      <c r="C6348" s="68">
        <v>6950568566934</v>
      </c>
      <c r="D6348" s="69" t="s">
        <v>4595</v>
      </c>
      <c r="E6348" s="65">
        <f>IFERROR(VLOOKUP(C6348,Pivot!A:B,2,0),0)</f>
        <v>0</v>
      </c>
      <c r="F6348" s="65">
        <f>IFERROR(VLOOKUP(C6348,Pivot!A:C,3,0),0)</f>
        <v>0</v>
      </c>
    </row>
    <row r="6349" spans="1:6" x14ac:dyDescent="0.25">
      <c r="A6349" s="68" t="s">
        <v>103</v>
      </c>
      <c r="B6349" s="69">
        <v>491238653</v>
      </c>
      <c r="C6349" s="68">
        <v>6944994929753</v>
      </c>
      <c r="D6349" s="69" t="s">
        <v>4596</v>
      </c>
      <c r="E6349" s="65">
        <f>IFERROR(VLOOKUP(C6349,Pivot!A:B,2,0),0)</f>
        <v>0</v>
      </c>
      <c r="F6349" s="65">
        <f>IFERROR(VLOOKUP(C6349,Pivot!A:C,3,0),0)</f>
        <v>0</v>
      </c>
    </row>
    <row r="6350" spans="1:6" x14ac:dyDescent="0.25">
      <c r="A6350" s="68" t="s">
        <v>103</v>
      </c>
      <c r="B6350" s="69">
        <v>491238656</v>
      </c>
      <c r="C6350" s="68">
        <v>491238656</v>
      </c>
      <c r="D6350" s="69" t="s">
        <v>4597</v>
      </c>
      <c r="E6350" s="65">
        <f>IFERROR(VLOOKUP(C6350,Pivot!A:B,2,0),0)</f>
        <v>0</v>
      </c>
      <c r="F6350" s="65">
        <f>IFERROR(VLOOKUP(C6350,Pivot!A:C,3,0),0)</f>
        <v>0</v>
      </c>
    </row>
    <row r="6351" spans="1:6" x14ac:dyDescent="0.25">
      <c r="A6351" s="68" t="s">
        <v>103</v>
      </c>
      <c r="B6351" s="69">
        <v>491238656</v>
      </c>
      <c r="C6351" s="68">
        <v>6947045603398</v>
      </c>
      <c r="D6351" s="69" t="s">
        <v>4597</v>
      </c>
      <c r="E6351" s="65">
        <f>IFERROR(VLOOKUP(C6351,Pivot!A:B,2,0),0)</f>
        <v>0</v>
      </c>
      <c r="F6351" s="65">
        <f>IFERROR(VLOOKUP(C6351,Pivot!A:C,3,0),0)</f>
        <v>0</v>
      </c>
    </row>
    <row r="6352" spans="1:6" x14ac:dyDescent="0.25">
      <c r="A6352" s="68" t="s">
        <v>103</v>
      </c>
      <c r="B6352" s="69">
        <v>491238656</v>
      </c>
      <c r="C6352" s="68">
        <v>6950568526747</v>
      </c>
      <c r="D6352" s="69" t="s">
        <v>4597</v>
      </c>
      <c r="E6352" s="65">
        <f>IFERROR(VLOOKUP(C6352,Pivot!A:B,2,0),0)</f>
        <v>0</v>
      </c>
      <c r="F6352" s="65">
        <f>IFERROR(VLOOKUP(C6352,Pivot!A:C,3,0),0)</f>
        <v>0</v>
      </c>
    </row>
    <row r="6353" spans="1:6" x14ac:dyDescent="0.25">
      <c r="A6353" s="68" t="s">
        <v>103</v>
      </c>
      <c r="B6353" s="69">
        <v>491238658</v>
      </c>
      <c r="C6353" s="68">
        <v>491238658</v>
      </c>
      <c r="D6353" s="69" t="s">
        <v>4598</v>
      </c>
      <c r="E6353" s="65">
        <f>IFERROR(VLOOKUP(C6353,Pivot!A:B,2,0),0)</f>
        <v>0</v>
      </c>
      <c r="F6353" s="65">
        <f>IFERROR(VLOOKUP(C6353,Pivot!A:C,3,0),0)</f>
        <v>0</v>
      </c>
    </row>
    <row r="6354" spans="1:6" x14ac:dyDescent="0.25">
      <c r="A6354" s="68" t="s">
        <v>103</v>
      </c>
      <c r="B6354" s="69">
        <v>491238658</v>
      </c>
      <c r="C6354" s="68">
        <v>6944994943452</v>
      </c>
      <c r="D6354" s="69" t="s">
        <v>4598</v>
      </c>
      <c r="E6354" s="65">
        <f>IFERROR(VLOOKUP(C6354,Pivot!A:B,2,0),0)</f>
        <v>0</v>
      </c>
      <c r="F6354" s="65">
        <f>IFERROR(VLOOKUP(C6354,Pivot!A:C,3,0),0)</f>
        <v>0</v>
      </c>
    </row>
    <row r="6355" spans="1:6" x14ac:dyDescent="0.25">
      <c r="A6355" s="68" t="s">
        <v>103</v>
      </c>
      <c r="B6355" s="69">
        <v>491238658</v>
      </c>
      <c r="C6355" s="68">
        <v>6947045607389</v>
      </c>
      <c r="D6355" s="69" t="s">
        <v>4598</v>
      </c>
      <c r="E6355" s="65">
        <f>IFERROR(VLOOKUP(C6355,Pivot!A:B,2,0),0)</f>
        <v>0</v>
      </c>
      <c r="F6355" s="65">
        <f>IFERROR(VLOOKUP(C6355,Pivot!A:C,3,0),0)</f>
        <v>0</v>
      </c>
    </row>
    <row r="6356" spans="1:6" x14ac:dyDescent="0.25">
      <c r="A6356" s="68" t="s">
        <v>103</v>
      </c>
      <c r="B6356" s="69">
        <v>491238659</v>
      </c>
      <c r="C6356" s="68">
        <v>6947045616961</v>
      </c>
      <c r="D6356" s="69" t="s">
        <v>4599</v>
      </c>
      <c r="E6356" s="65">
        <f>IFERROR(VLOOKUP(C6356,Pivot!A:B,2,0),0)</f>
        <v>0</v>
      </c>
      <c r="F6356" s="65">
        <f>IFERROR(VLOOKUP(C6356,Pivot!A:C,3,0),0)</f>
        <v>0</v>
      </c>
    </row>
    <row r="6357" spans="1:6" x14ac:dyDescent="0.25">
      <c r="A6357" s="68" t="s">
        <v>103</v>
      </c>
      <c r="B6357" s="69">
        <v>491249810</v>
      </c>
      <c r="C6357" s="68">
        <v>6947045616954</v>
      </c>
      <c r="D6357" s="69" t="s">
        <v>4600</v>
      </c>
      <c r="E6357" s="65">
        <f>IFERROR(VLOOKUP(C6357,Pivot!A:B,2,0),0)</f>
        <v>0</v>
      </c>
      <c r="F6357" s="65">
        <f>IFERROR(VLOOKUP(C6357,Pivot!A:C,3,0),0)</f>
        <v>0</v>
      </c>
    </row>
    <row r="6358" spans="1:6" x14ac:dyDescent="0.25">
      <c r="A6358" s="68" t="s">
        <v>103</v>
      </c>
      <c r="B6358" s="69">
        <v>491249811</v>
      </c>
      <c r="C6358" s="68">
        <v>6947045685493</v>
      </c>
      <c r="D6358" s="69" t="s">
        <v>4601</v>
      </c>
      <c r="E6358" s="65">
        <f>IFERROR(VLOOKUP(C6358,Pivot!A:B,2,0),0)</f>
        <v>0</v>
      </c>
      <c r="F6358" s="65">
        <f>IFERROR(VLOOKUP(C6358,Pivot!A:C,3,0),0)</f>
        <v>0</v>
      </c>
    </row>
    <row r="6359" spans="1:6" x14ac:dyDescent="0.25">
      <c r="A6359" s="68" t="s">
        <v>103</v>
      </c>
      <c r="B6359" s="69">
        <v>491249812</v>
      </c>
      <c r="C6359" s="68">
        <v>6947045617333</v>
      </c>
      <c r="D6359" s="69" t="s">
        <v>4602</v>
      </c>
      <c r="E6359" s="65">
        <f>IFERROR(VLOOKUP(C6359,Pivot!A:B,2,0),0)</f>
        <v>0</v>
      </c>
      <c r="F6359" s="65">
        <f>IFERROR(VLOOKUP(C6359,Pivot!A:C,3,0),0)</f>
        <v>0</v>
      </c>
    </row>
    <row r="6360" spans="1:6" x14ac:dyDescent="0.25">
      <c r="A6360" s="68" t="s">
        <v>103</v>
      </c>
      <c r="B6360" s="69">
        <v>491249813</v>
      </c>
      <c r="C6360" s="68">
        <v>491249813</v>
      </c>
      <c r="D6360" s="69" t="s">
        <v>4603</v>
      </c>
      <c r="E6360" s="65">
        <f>IFERROR(VLOOKUP(C6360,Pivot!A:B,2,0),0)</f>
        <v>0</v>
      </c>
      <c r="F6360" s="65">
        <f>IFERROR(VLOOKUP(C6360,Pivot!A:C,3,0),0)</f>
        <v>0</v>
      </c>
    </row>
    <row r="6361" spans="1:6" x14ac:dyDescent="0.25">
      <c r="A6361" s="68" t="s">
        <v>103</v>
      </c>
      <c r="B6361" s="69">
        <v>491249813</v>
      </c>
      <c r="C6361" s="68">
        <v>6947045617326</v>
      </c>
      <c r="D6361" s="69" t="s">
        <v>4603</v>
      </c>
      <c r="E6361" s="65">
        <f>IFERROR(VLOOKUP(C6361,Pivot!A:B,2,0),0)</f>
        <v>0</v>
      </c>
      <c r="F6361" s="65">
        <f>IFERROR(VLOOKUP(C6361,Pivot!A:C,3,0),0)</f>
        <v>0</v>
      </c>
    </row>
    <row r="6362" spans="1:6" x14ac:dyDescent="0.25">
      <c r="A6362" s="68" t="s">
        <v>103</v>
      </c>
      <c r="B6362" s="69">
        <v>491249814</v>
      </c>
      <c r="C6362" s="68">
        <v>491249814</v>
      </c>
      <c r="D6362" s="69" t="s">
        <v>4604</v>
      </c>
      <c r="E6362" s="65">
        <f>IFERROR(VLOOKUP(C6362,Pivot!A:B,2,0),0)</f>
        <v>0</v>
      </c>
      <c r="F6362" s="65">
        <f>IFERROR(VLOOKUP(C6362,Pivot!A:C,3,0),0)</f>
        <v>0</v>
      </c>
    </row>
    <row r="6363" spans="1:6" x14ac:dyDescent="0.25">
      <c r="A6363" s="68" t="s">
        <v>103</v>
      </c>
      <c r="B6363" s="69">
        <v>491249814</v>
      </c>
      <c r="C6363" s="68">
        <v>6947045668038</v>
      </c>
      <c r="D6363" s="69" t="s">
        <v>4604</v>
      </c>
      <c r="E6363" s="65">
        <f>IFERROR(VLOOKUP(C6363,Pivot!A:B,2,0),0)</f>
        <v>0</v>
      </c>
      <c r="F6363" s="65">
        <f>IFERROR(VLOOKUP(C6363,Pivot!A:C,3,0),0)</f>
        <v>0</v>
      </c>
    </row>
    <row r="6364" spans="1:6" x14ac:dyDescent="0.25">
      <c r="A6364" s="68" t="s">
        <v>103</v>
      </c>
      <c r="B6364" s="69">
        <v>491249814</v>
      </c>
      <c r="C6364" s="68">
        <v>6950568546745</v>
      </c>
      <c r="D6364" s="69" t="s">
        <v>4604</v>
      </c>
      <c r="E6364" s="65">
        <f>IFERROR(VLOOKUP(C6364,Pivot!A:B,2,0),0)</f>
        <v>0</v>
      </c>
      <c r="F6364" s="65">
        <f>IFERROR(VLOOKUP(C6364,Pivot!A:C,3,0),0)</f>
        <v>0</v>
      </c>
    </row>
    <row r="6365" spans="1:6" x14ac:dyDescent="0.25">
      <c r="A6365" s="68" t="s">
        <v>103</v>
      </c>
      <c r="B6365" s="69">
        <v>491249815</v>
      </c>
      <c r="C6365" s="68">
        <v>6947045649211</v>
      </c>
      <c r="D6365" s="69" t="s">
        <v>4605</v>
      </c>
      <c r="E6365" s="65">
        <f>IFERROR(VLOOKUP(C6365,Pivot!A:B,2,0),0)</f>
        <v>0</v>
      </c>
      <c r="F6365" s="65">
        <f>IFERROR(VLOOKUP(C6365,Pivot!A:C,3,0),0)</f>
        <v>0</v>
      </c>
    </row>
    <row r="6366" spans="1:6" x14ac:dyDescent="0.25">
      <c r="A6366" s="68" t="s">
        <v>103</v>
      </c>
      <c r="B6366" s="69">
        <v>491249818</v>
      </c>
      <c r="C6366" s="68">
        <v>6947045650873</v>
      </c>
      <c r="D6366" s="69" t="s">
        <v>4606</v>
      </c>
      <c r="E6366" s="65">
        <f>IFERROR(VLOOKUP(C6366,Pivot!A:B,2,0),0)</f>
        <v>0</v>
      </c>
      <c r="F6366" s="65">
        <f>IFERROR(VLOOKUP(C6366,Pivot!A:C,3,0),0)</f>
        <v>0</v>
      </c>
    </row>
    <row r="6367" spans="1:6" x14ac:dyDescent="0.25">
      <c r="A6367" s="68" t="s">
        <v>103</v>
      </c>
      <c r="B6367" s="69">
        <v>491249819</v>
      </c>
      <c r="C6367" s="68">
        <v>6947045608126</v>
      </c>
      <c r="D6367" s="69" t="s">
        <v>4607</v>
      </c>
      <c r="E6367" s="65">
        <f>IFERROR(VLOOKUP(C6367,Pivot!A:B,2,0),0)</f>
        <v>0</v>
      </c>
      <c r="F6367" s="65">
        <f>IFERROR(VLOOKUP(C6367,Pivot!A:C,3,0),0)</f>
        <v>0</v>
      </c>
    </row>
    <row r="6368" spans="1:6" x14ac:dyDescent="0.25">
      <c r="A6368" s="68" t="s">
        <v>103</v>
      </c>
      <c r="B6368" s="69">
        <v>491249820</v>
      </c>
      <c r="C6368" s="68">
        <v>491249820</v>
      </c>
      <c r="D6368" s="69" t="s">
        <v>4608</v>
      </c>
      <c r="E6368" s="65">
        <f>IFERROR(VLOOKUP(C6368,Pivot!A:B,2,0),0)</f>
        <v>0</v>
      </c>
      <c r="F6368" s="65">
        <f>IFERROR(VLOOKUP(C6368,Pivot!A:C,3,0),0)</f>
        <v>0</v>
      </c>
    </row>
    <row r="6369" spans="1:6" x14ac:dyDescent="0.25">
      <c r="A6369" s="68" t="s">
        <v>103</v>
      </c>
      <c r="B6369" s="69">
        <v>491249820</v>
      </c>
      <c r="C6369" s="68">
        <v>6947045647217</v>
      </c>
      <c r="D6369" s="69" t="s">
        <v>4608</v>
      </c>
      <c r="E6369" s="65">
        <f>IFERROR(VLOOKUP(C6369,Pivot!A:B,2,0),0)</f>
        <v>0</v>
      </c>
      <c r="F6369" s="65">
        <f>IFERROR(VLOOKUP(C6369,Pivot!A:C,3,0),0)</f>
        <v>0</v>
      </c>
    </row>
    <row r="6370" spans="1:6" x14ac:dyDescent="0.25">
      <c r="A6370" s="68" t="s">
        <v>103</v>
      </c>
      <c r="B6370" s="69">
        <v>491249825</v>
      </c>
      <c r="C6370" s="68">
        <v>6950568544802</v>
      </c>
      <c r="D6370" s="69" t="s">
        <v>4609</v>
      </c>
      <c r="E6370" s="65">
        <f>IFERROR(VLOOKUP(C6370,Pivot!A:B,2,0),0)</f>
        <v>0</v>
      </c>
      <c r="F6370" s="65">
        <f>IFERROR(VLOOKUP(C6370,Pivot!A:C,3,0),0)</f>
        <v>0</v>
      </c>
    </row>
    <row r="6371" spans="1:6" x14ac:dyDescent="0.25">
      <c r="A6371" s="68" t="s">
        <v>103</v>
      </c>
      <c r="B6371" s="69">
        <v>491249829</v>
      </c>
      <c r="C6371" s="68">
        <v>6944994936775</v>
      </c>
      <c r="D6371" s="69" t="s">
        <v>4610</v>
      </c>
      <c r="E6371" s="65">
        <f>IFERROR(VLOOKUP(C6371,Pivot!A:B,2,0),0)</f>
        <v>0</v>
      </c>
      <c r="F6371" s="65">
        <f>IFERROR(VLOOKUP(C6371,Pivot!A:C,3,0),0)</f>
        <v>0</v>
      </c>
    </row>
    <row r="6372" spans="1:6" x14ac:dyDescent="0.25">
      <c r="A6372" s="68" t="s">
        <v>103</v>
      </c>
      <c r="B6372" s="69">
        <v>491249833</v>
      </c>
      <c r="C6372" s="68">
        <v>4006592418847</v>
      </c>
      <c r="D6372" s="69" t="s">
        <v>4611</v>
      </c>
      <c r="E6372" s="65">
        <f>IFERROR(VLOOKUP(C6372,Pivot!A:B,2,0),0)</f>
        <v>0</v>
      </c>
      <c r="F6372" s="65">
        <f>IFERROR(VLOOKUP(C6372,Pivot!A:C,3,0),0)</f>
        <v>0</v>
      </c>
    </row>
    <row r="6373" spans="1:6" x14ac:dyDescent="0.25">
      <c r="A6373" s="68" t="s">
        <v>103</v>
      </c>
      <c r="B6373" s="69">
        <v>491249834</v>
      </c>
      <c r="C6373" s="68">
        <v>4006592435585</v>
      </c>
      <c r="D6373" s="69" t="s">
        <v>4612</v>
      </c>
      <c r="E6373" s="65">
        <f>IFERROR(VLOOKUP(C6373,Pivot!A:B,2,0),0)</f>
        <v>0</v>
      </c>
      <c r="F6373" s="65">
        <f>IFERROR(VLOOKUP(C6373,Pivot!A:C,3,0),0)</f>
        <v>0</v>
      </c>
    </row>
    <row r="6374" spans="1:6" x14ac:dyDescent="0.25">
      <c r="A6374" s="68" t="s">
        <v>103</v>
      </c>
      <c r="B6374" s="69">
        <v>491249835</v>
      </c>
      <c r="C6374" s="68">
        <v>4006592453497</v>
      </c>
      <c r="D6374" s="69" t="s">
        <v>4613</v>
      </c>
      <c r="E6374" s="65">
        <f>IFERROR(VLOOKUP(C6374,Pivot!A:B,2,0),0)</f>
        <v>0</v>
      </c>
      <c r="F6374" s="65">
        <f>IFERROR(VLOOKUP(C6374,Pivot!A:C,3,0),0)</f>
        <v>0</v>
      </c>
    </row>
    <row r="6375" spans="1:6" x14ac:dyDescent="0.25">
      <c r="A6375" s="68" t="s">
        <v>103</v>
      </c>
      <c r="B6375" s="69">
        <v>491249837</v>
      </c>
      <c r="C6375" s="68">
        <v>4006592416300</v>
      </c>
      <c r="D6375" s="69" t="s">
        <v>4614</v>
      </c>
      <c r="E6375" s="65">
        <f>IFERROR(VLOOKUP(C6375,Pivot!A:B,2,0),0)</f>
        <v>0</v>
      </c>
      <c r="F6375" s="65">
        <f>IFERROR(VLOOKUP(C6375,Pivot!A:C,3,0),0)</f>
        <v>0</v>
      </c>
    </row>
    <row r="6376" spans="1:6" x14ac:dyDescent="0.25">
      <c r="A6376" s="68" t="s">
        <v>103</v>
      </c>
      <c r="B6376" s="69">
        <v>491249838</v>
      </c>
      <c r="C6376" s="68">
        <v>4006592446376</v>
      </c>
      <c r="D6376" s="69" t="s">
        <v>4615</v>
      </c>
      <c r="E6376" s="65">
        <f>IFERROR(VLOOKUP(C6376,Pivot!A:B,2,0),0)</f>
        <v>0</v>
      </c>
      <c r="F6376" s="65">
        <f>IFERROR(VLOOKUP(C6376,Pivot!A:C,3,0),0)</f>
        <v>0</v>
      </c>
    </row>
    <row r="6377" spans="1:6" x14ac:dyDescent="0.25">
      <c r="A6377" s="68" t="s">
        <v>103</v>
      </c>
      <c r="B6377" s="69">
        <v>491249839</v>
      </c>
      <c r="C6377" s="68">
        <v>4006592496128</v>
      </c>
      <c r="D6377" s="69" t="s">
        <v>4616</v>
      </c>
      <c r="E6377" s="65">
        <f>IFERROR(VLOOKUP(C6377,Pivot!A:B,2,0),0)</f>
        <v>0</v>
      </c>
      <c r="F6377" s="65">
        <f>IFERROR(VLOOKUP(C6377,Pivot!A:C,3,0),0)</f>
        <v>0</v>
      </c>
    </row>
    <row r="6378" spans="1:6" x14ac:dyDescent="0.25">
      <c r="A6378" s="68" t="s">
        <v>103</v>
      </c>
      <c r="B6378" s="69">
        <v>491249840</v>
      </c>
      <c r="C6378" s="68">
        <v>4006592418823</v>
      </c>
      <c r="D6378" s="69" t="s">
        <v>4617</v>
      </c>
      <c r="E6378" s="65">
        <f>IFERROR(VLOOKUP(C6378,Pivot!A:B,2,0),0)</f>
        <v>0</v>
      </c>
      <c r="F6378" s="65">
        <f>IFERROR(VLOOKUP(C6378,Pivot!A:C,3,0),0)</f>
        <v>0</v>
      </c>
    </row>
    <row r="6379" spans="1:6" x14ac:dyDescent="0.25">
      <c r="A6379" s="68" t="s">
        <v>103</v>
      </c>
      <c r="B6379" s="69">
        <v>491249841</v>
      </c>
      <c r="C6379" s="68">
        <v>4006592466916</v>
      </c>
      <c r="D6379" s="69" t="s">
        <v>4618</v>
      </c>
      <c r="E6379" s="65">
        <f>IFERROR(VLOOKUP(C6379,Pivot!A:B,2,0),0)</f>
        <v>0</v>
      </c>
      <c r="F6379" s="65">
        <f>IFERROR(VLOOKUP(C6379,Pivot!A:C,3,0),0)</f>
        <v>0</v>
      </c>
    </row>
    <row r="6380" spans="1:6" x14ac:dyDescent="0.25">
      <c r="A6380" s="68" t="s">
        <v>103</v>
      </c>
      <c r="B6380" s="69">
        <v>491249842</v>
      </c>
      <c r="C6380" s="68">
        <v>4006592416454</v>
      </c>
      <c r="D6380" s="69" t="s">
        <v>4619</v>
      </c>
      <c r="E6380" s="65">
        <f>IFERROR(VLOOKUP(C6380,Pivot!A:B,2,0),0)</f>
        <v>0</v>
      </c>
      <c r="F6380" s="65">
        <f>IFERROR(VLOOKUP(C6380,Pivot!A:C,3,0),0)</f>
        <v>0</v>
      </c>
    </row>
    <row r="6381" spans="1:6" x14ac:dyDescent="0.25">
      <c r="A6381" s="68" t="s">
        <v>103</v>
      </c>
      <c r="B6381" s="69">
        <v>491249844</v>
      </c>
      <c r="C6381" s="68">
        <v>4006592487614</v>
      </c>
      <c r="D6381" s="69" t="s">
        <v>4620</v>
      </c>
      <c r="E6381" s="65">
        <f>IFERROR(VLOOKUP(C6381,Pivot!A:B,2,0),0)</f>
        <v>0</v>
      </c>
      <c r="F6381" s="65">
        <f>IFERROR(VLOOKUP(C6381,Pivot!A:C,3,0),0)</f>
        <v>0</v>
      </c>
    </row>
    <row r="6382" spans="1:6" x14ac:dyDescent="0.25">
      <c r="A6382" s="68" t="s">
        <v>103</v>
      </c>
      <c r="B6382" s="69">
        <v>491249845</v>
      </c>
      <c r="C6382" s="68">
        <v>4006592416584</v>
      </c>
      <c r="D6382" s="69" t="s">
        <v>4621</v>
      </c>
      <c r="E6382" s="65">
        <f>IFERROR(VLOOKUP(C6382,Pivot!A:B,2,0),0)</f>
        <v>0</v>
      </c>
      <c r="F6382" s="65">
        <f>IFERROR(VLOOKUP(C6382,Pivot!A:C,3,0),0)</f>
        <v>0</v>
      </c>
    </row>
    <row r="6383" spans="1:6" x14ac:dyDescent="0.25">
      <c r="A6383" s="68" t="s">
        <v>103</v>
      </c>
      <c r="B6383" s="69">
        <v>491249846</v>
      </c>
      <c r="C6383" s="68">
        <v>4006592400514</v>
      </c>
      <c r="D6383" s="69" t="s">
        <v>4622</v>
      </c>
      <c r="E6383" s="65">
        <f>IFERROR(VLOOKUP(C6383,Pivot!A:B,2,0),0)</f>
        <v>0</v>
      </c>
      <c r="F6383" s="65">
        <f>IFERROR(VLOOKUP(C6383,Pivot!A:C,3,0),0)</f>
        <v>0</v>
      </c>
    </row>
    <row r="6384" spans="1:6" x14ac:dyDescent="0.25">
      <c r="A6384" s="68" t="s">
        <v>103</v>
      </c>
      <c r="B6384" s="69">
        <v>491249850</v>
      </c>
      <c r="C6384" s="68">
        <v>3280250030485</v>
      </c>
      <c r="D6384" s="69" t="s">
        <v>4623</v>
      </c>
      <c r="E6384" s="65">
        <f>IFERROR(VLOOKUP(C6384,Pivot!A:B,2,0),0)</f>
        <v>0</v>
      </c>
      <c r="F6384" s="65">
        <f>IFERROR(VLOOKUP(C6384,Pivot!A:C,3,0),0)</f>
        <v>0</v>
      </c>
    </row>
    <row r="6385" spans="1:6" x14ac:dyDescent="0.25">
      <c r="A6385" s="68" t="s">
        <v>103</v>
      </c>
      <c r="B6385" s="69">
        <v>491249853</v>
      </c>
      <c r="C6385" s="68">
        <v>4006592614416</v>
      </c>
      <c r="D6385" s="69" t="s">
        <v>4624</v>
      </c>
      <c r="E6385" s="65">
        <f>IFERROR(VLOOKUP(C6385,Pivot!A:B,2,0),0)</f>
        <v>0</v>
      </c>
      <c r="F6385" s="65">
        <f>IFERROR(VLOOKUP(C6385,Pivot!A:C,3,0),0)</f>
        <v>0</v>
      </c>
    </row>
    <row r="6386" spans="1:6" x14ac:dyDescent="0.25">
      <c r="A6386" s="68" t="s">
        <v>103</v>
      </c>
      <c r="B6386" s="69">
        <v>491249854</v>
      </c>
      <c r="C6386" s="68">
        <v>4006592645809</v>
      </c>
      <c r="D6386" s="69" t="s">
        <v>4625</v>
      </c>
      <c r="E6386" s="65">
        <f>IFERROR(VLOOKUP(C6386,Pivot!A:B,2,0),0)</f>
        <v>0</v>
      </c>
      <c r="F6386" s="65">
        <f>IFERROR(VLOOKUP(C6386,Pivot!A:C,3,0),0)</f>
        <v>0</v>
      </c>
    </row>
    <row r="6387" spans="1:6" x14ac:dyDescent="0.25">
      <c r="A6387" s="68" t="s">
        <v>103</v>
      </c>
      <c r="B6387" s="69">
        <v>491249855</v>
      </c>
      <c r="C6387" s="68">
        <v>4006592623746</v>
      </c>
      <c r="D6387" s="69" t="s">
        <v>4626</v>
      </c>
      <c r="E6387" s="65">
        <f>IFERROR(VLOOKUP(C6387,Pivot!A:B,2,0),0)</f>
        <v>0</v>
      </c>
      <c r="F6387" s="65">
        <f>IFERROR(VLOOKUP(C6387,Pivot!A:C,3,0),0)</f>
        <v>0</v>
      </c>
    </row>
    <row r="6388" spans="1:6" x14ac:dyDescent="0.25">
      <c r="A6388" s="68" t="s">
        <v>103</v>
      </c>
      <c r="B6388" s="69">
        <v>491249857</v>
      </c>
      <c r="C6388" s="68">
        <v>4006592622527</v>
      </c>
      <c r="D6388" s="69" t="s">
        <v>4627</v>
      </c>
      <c r="E6388" s="65">
        <f>IFERROR(VLOOKUP(C6388,Pivot!A:B,2,0),0)</f>
        <v>0</v>
      </c>
      <c r="F6388" s="65">
        <f>IFERROR(VLOOKUP(C6388,Pivot!A:C,3,0),0)</f>
        <v>0</v>
      </c>
    </row>
    <row r="6389" spans="1:6" x14ac:dyDescent="0.25">
      <c r="A6389" s="68" t="s">
        <v>103</v>
      </c>
      <c r="B6389" s="69">
        <v>491249858</v>
      </c>
      <c r="C6389" s="68">
        <v>4006592623708</v>
      </c>
      <c r="D6389" s="69" t="s">
        <v>4628</v>
      </c>
      <c r="E6389" s="65">
        <f>IFERROR(VLOOKUP(C6389,Pivot!A:B,2,0),0)</f>
        <v>0</v>
      </c>
      <c r="F6389" s="65">
        <f>IFERROR(VLOOKUP(C6389,Pivot!A:C,3,0),0)</f>
        <v>0</v>
      </c>
    </row>
    <row r="6390" spans="1:6" x14ac:dyDescent="0.25">
      <c r="A6390" s="68" t="s">
        <v>103</v>
      </c>
      <c r="B6390" s="69">
        <v>491249859</v>
      </c>
      <c r="C6390" s="68">
        <v>4006592623722</v>
      </c>
      <c r="D6390" s="69" t="s">
        <v>4629</v>
      </c>
      <c r="E6390" s="65">
        <f>IFERROR(VLOOKUP(C6390,Pivot!A:B,2,0),0)</f>
        <v>0</v>
      </c>
      <c r="F6390" s="65">
        <f>IFERROR(VLOOKUP(C6390,Pivot!A:C,3,0),0)</f>
        <v>0</v>
      </c>
    </row>
    <row r="6391" spans="1:6" x14ac:dyDescent="0.25">
      <c r="A6391" s="68" t="s">
        <v>103</v>
      </c>
      <c r="B6391" s="69">
        <v>491249860</v>
      </c>
      <c r="C6391" s="68">
        <v>4006592622039</v>
      </c>
      <c r="D6391" s="69" t="s">
        <v>4630</v>
      </c>
      <c r="E6391" s="65">
        <f>IFERROR(VLOOKUP(C6391,Pivot!A:B,2,0),0)</f>
        <v>0</v>
      </c>
      <c r="F6391" s="65">
        <f>IFERROR(VLOOKUP(C6391,Pivot!A:C,3,0),0)</f>
        <v>0</v>
      </c>
    </row>
    <row r="6392" spans="1:6" x14ac:dyDescent="0.25">
      <c r="A6392" s="68" t="s">
        <v>103</v>
      </c>
      <c r="B6392" s="69">
        <v>491249861</v>
      </c>
      <c r="C6392" s="68">
        <v>4006592622046</v>
      </c>
      <c r="D6392" s="69" t="s">
        <v>4631</v>
      </c>
      <c r="E6392" s="65">
        <f>IFERROR(VLOOKUP(C6392,Pivot!A:B,2,0),0)</f>
        <v>0</v>
      </c>
      <c r="F6392" s="65">
        <f>IFERROR(VLOOKUP(C6392,Pivot!A:C,3,0),0)</f>
        <v>0</v>
      </c>
    </row>
    <row r="6393" spans="1:6" x14ac:dyDescent="0.25">
      <c r="A6393" s="68" t="s">
        <v>103</v>
      </c>
      <c r="B6393" s="69">
        <v>491249862</v>
      </c>
      <c r="C6393" s="68">
        <v>4006592623777</v>
      </c>
      <c r="D6393" s="69" t="s">
        <v>4632</v>
      </c>
      <c r="E6393" s="65">
        <f>IFERROR(VLOOKUP(C6393,Pivot!A:B,2,0),0)</f>
        <v>0</v>
      </c>
      <c r="F6393" s="65">
        <f>IFERROR(VLOOKUP(C6393,Pivot!A:C,3,0),0)</f>
        <v>0</v>
      </c>
    </row>
    <row r="6394" spans="1:6" x14ac:dyDescent="0.25">
      <c r="A6394" s="68" t="s">
        <v>103</v>
      </c>
      <c r="B6394" s="69">
        <v>491249869</v>
      </c>
      <c r="C6394" s="68">
        <v>3280250077480</v>
      </c>
      <c r="D6394" s="69" t="s">
        <v>4633</v>
      </c>
      <c r="E6394" s="65">
        <f>IFERROR(VLOOKUP(C6394,Pivot!A:B,2,0),0)</f>
        <v>0</v>
      </c>
      <c r="F6394" s="65">
        <f>IFERROR(VLOOKUP(C6394,Pivot!A:C,3,0),0)</f>
        <v>0</v>
      </c>
    </row>
    <row r="6395" spans="1:6" x14ac:dyDescent="0.25">
      <c r="A6395" s="68" t="s">
        <v>103</v>
      </c>
      <c r="B6395" s="69">
        <v>491249873</v>
      </c>
      <c r="C6395" s="68">
        <v>4003046545043</v>
      </c>
      <c r="D6395" s="69" t="s">
        <v>4634</v>
      </c>
      <c r="E6395" s="65">
        <f>IFERROR(VLOOKUP(C6395,Pivot!A:B,2,0),0)</f>
        <v>0</v>
      </c>
      <c r="F6395" s="65">
        <f>IFERROR(VLOOKUP(C6395,Pivot!A:C,3,0),0)</f>
        <v>0</v>
      </c>
    </row>
    <row r="6396" spans="1:6" x14ac:dyDescent="0.25">
      <c r="A6396" s="68" t="s">
        <v>103</v>
      </c>
      <c r="B6396" s="69">
        <v>491249874</v>
      </c>
      <c r="C6396" s="68">
        <v>4003046545036</v>
      </c>
      <c r="D6396" s="69" t="s">
        <v>4635</v>
      </c>
      <c r="E6396" s="65">
        <f>IFERROR(VLOOKUP(C6396,Pivot!A:B,2,0),0)</f>
        <v>0</v>
      </c>
      <c r="F6396" s="65">
        <f>IFERROR(VLOOKUP(C6396,Pivot!A:C,3,0),0)</f>
        <v>0</v>
      </c>
    </row>
    <row r="6397" spans="1:6" x14ac:dyDescent="0.25">
      <c r="A6397" s="68" t="s">
        <v>103</v>
      </c>
      <c r="B6397" s="69">
        <v>491249938</v>
      </c>
      <c r="C6397" s="68">
        <v>731346152305</v>
      </c>
      <c r="D6397" s="69" t="s">
        <v>4636</v>
      </c>
      <c r="E6397" s="65">
        <f>IFERROR(VLOOKUP(C6397,Pivot!A:B,2,0),0)</f>
        <v>0</v>
      </c>
      <c r="F6397" s="65">
        <f>IFERROR(VLOOKUP(C6397,Pivot!A:C,3,0),0)</f>
        <v>0</v>
      </c>
    </row>
    <row r="6398" spans="1:6" x14ac:dyDescent="0.25">
      <c r="A6398" s="68" t="s">
        <v>103</v>
      </c>
      <c r="B6398" s="69">
        <v>491249943</v>
      </c>
      <c r="C6398" s="68">
        <v>731346173904</v>
      </c>
      <c r="D6398" s="69" t="s">
        <v>4637</v>
      </c>
      <c r="E6398" s="65">
        <f>IFERROR(VLOOKUP(C6398,Pivot!A:B,2,0),0)</f>
        <v>0</v>
      </c>
      <c r="F6398" s="65">
        <f>IFERROR(VLOOKUP(C6398,Pivot!A:C,3,0),0)</f>
        <v>0</v>
      </c>
    </row>
    <row r="6399" spans="1:6" x14ac:dyDescent="0.25">
      <c r="A6399" s="68" t="s">
        <v>103</v>
      </c>
      <c r="B6399" s="69">
        <v>491249945</v>
      </c>
      <c r="C6399" s="68">
        <v>731346015020</v>
      </c>
      <c r="D6399" s="69" t="s">
        <v>4638</v>
      </c>
      <c r="E6399" s="65">
        <f>IFERROR(VLOOKUP(C6399,Pivot!A:B,2,0),0)</f>
        <v>0</v>
      </c>
      <c r="F6399" s="65">
        <f>IFERROR(VLOOKUP(C6399,Pivot!A:C,3,0),0)</f>
        <v>0</v>
      </c>
    </row>
    <row r="6400" spans="1:6" x14ac:dyDescent="0.25">
      <c r="A6400" s="68" t="s">
        <v>103</v>
      </c>
      <c r="B6400" s="69">
        <v>491249946</v>
      </c>
      <c r="C6400" s="68">
        <v>4006592509217</v>
      </c>
      <c r="D6400" s="69" t="s">
        <v>4639</v>
      </c>
      <c r="E6400" s="65">
        <f>IFERROR(VLOOKUP(C6400,Pivot!A:B,2,0),0)</f>
        <v>0</v>
      </c>
      <c r="F6400" s="65">
        <f>IFERROR(VLOOKUP(C6400,Pivot!A:C,3,0),0)</f>
        <v>0</v>
      </c>
    </row>
    <row r="6401" spans="1:6" x14ac:dyDescent="0.25">
      <c r="A6401" s="68" t="s">
        <v>103</v>
      </c>
      <c r="B6401" s="69">
        <v>491249948</v>
      </c>
      <c r="C6401" s="68">
        <v>4006592515836</v>
      </c>
      <c r="D6401" s="69" t="s">
        <v>4640</v>
      </c>
      <c r="E6401" s="65">
        <f>IFERROR(VLOOKUP(C6401,Pivot!A:B,2,0),0)</f>
        <v>0</v>
      </c>
      <c r="F6401" s="65">
        <f>IFERROR(VLOOKUP(C6401,Pivot!A:C,3,0),0)</f>
        <v>0</v>
      </c>
    </row>
    <row r="6402" spans="1:6" x14ac:dyDescent="0.25">
      <c r="A6402" s="68" t="s">
        <v>103</v>
      </c>
      <c r="B6402" s="69">
        <v>491249951</v>
      </c>
      <c r="C6402" s="68">
        <v>4006592504090</v>
      </c>
      <c r="D6402" s="69" t="s">
        <v>4641</v>
      </c>
      <c r="E6402" s="65">
        <f>IFERROR(VLOOKUP(C6402,Pivot!A:B,2,0),0)</f>
        <v>0</v>
      </c>
      <c r="F6402" s="65">
        <f>IFERROR(VLOOKUP(C6402,Pivot!A:C,3,0),0)</f>
        <v>0</v>
      </c>
    </row>
    <row r="6403" spans="1:6" x14ac:dyDescent="0.25">
      <c r="A6403" s="68" t="s">
        <v>103</v>
      </c>
      <c r="B6403" s="69">
        <v>491249957</v>
      </c>
      <c r="C6403" s="68">
        <v>4006592533953</v>
      </c>
      <c r="D6403" s="69" t="s">
        <v>4642</v>
      </c>
      <c r="E6403" s="65">
        <f>IFERROR(VLOOKUP(C6403,Pivot!A:B,2,0),0)</f>
        <v>0</v>
      </c>
      <c r="F6403" s="65">
        <f>IFERROR(VLOOKUP(C6403,Pivot!A:C,3,0),0)</f>
        <v>0</v>
      </c>
    </row>
    <row r="6404" spans="1:6" x14ac:dyDescent="0.25">
      <c r="A6404" s="68" t="s">
        <v>103</v>
      </c>
      <c r="B6404" s="69">
        <v>491249959</v>
      </c>
      <c r="C6404" s="68">
        <v>4006592504519</v>
      </c>
      <c r="D6404" s="69" t="s">
        <v>4643</v>
      </c>
      <c r="E6404" s="65">
        <f>IFERROR(VLOOKUP(C6404,Pivot!A:B,2,0),0)</f>
        <v>0</v>
      </c>
      <c r="F6404" s="65">
        <f>IFERROR(VLOOKUP(C6404,Pivot!A:C,3,0),0)</f>
        <v>0</v>
      </c>
    </row>
    <row r="6405" spans="1:6" x14ac:dyDescent="0.25">
      <c r="A6405" s="68" t="s">
        <v>103</v>
      </c>
      <c r="B6405" s="69">
        <v>491249961</v>
      </c>
      <c r="C6405" s="68">
        <v>4006592537654</v>
      </c>
      <c r="D6405" s="69" t="s">
        <v>4644</v>
      </c>
      <c r="E6405" s="65">
        <f>IFERROR(VLOOKUP(C6405,Pivot!A:B,2,0),0)</f>
        <v>0</v>
      </c>
      <c r="F6405" s="65">
        <f>IFERROR(VLOOKUP(C6405,Pivot!A:C,3,0),0)</f>
        <v>0</v>
      </c>
    </row>
    <row r="6406" spans="1:6" x14ac:dyDescent="0.25">
      <c r="A6406" s="68" t="s">
        <v>103</v>
      </c>
      <c r="B6406" s="69">
        <v>491249965</v>
      </c>
      <c r="C6406" s="68">
        <v>5053307015357</v>
      </c>
      <c r="D6406" s="69" t="s">
        <v>4645</v>
      </c>
      <c r="E6406" s="65">
        <f>IFERROR(VLOOKUP(C6406,Pivot!A:B,2,0),0)</f>
        <v>0</v>
      </c>
      <c r="F6406" s="65">
        <f>IFERROR(VLOOKUP(C6406,Pivot!A:C,3,0),0)</f>
        <v>0</v>
      </c>
    </row>
    <row r="6407" spans="1:6" x14ac:dyDescent="0.25">
      <c r="A6407" s="68" t="s">
        <v>103</v>
      </c>
      <c r="B6407" s="69">
        <v>491249966</v>
      </c>
      <c r="C6407" s="68">
        <v>8901736085052</v>
      </c>
      <c r="D6407" s="69" t="s">
        <v>4646</v>
      </c>
      <c r="E6407" s="65">
        <f>IFERROR(VLOOKUP(C6407,Pivot!A:B,2,0),0)</f>
        <v>0</v>
      </c>
      <c r="F6407" s="65">
        <f>IFERROR(VLOOKUP(C6407,Pivot!A:C,3,0),0)</f>
        <v>0</v>
      </c>
    </row>
    <row r="6408" spans="1:6" x14ac:dyDescent="0.25">
      <c r="A6408" s="68" t="s">
        <v>103</v>
      </c>
      <c r="B6408" s="69">
        <v>491249967</v>
      </c>
      <c r="C6408" s="68">
        <v>8901736085083</v>
      </c>
      <c r="D6408" s="69" t="s">
        <v>4647</v>
      </c>
      <c r="E6408" s="65">
        <f>IFERROR(VLOOKUP(C6408,Pivot!A:B,2,0),0)</f>
        <v>0</v>
      </c>
      <c r="F6408" s="65">
        <f>IFERROR(VLOOKUP(C6408,Pivot!A:C,3,0),0)</f>
        <v>0</v>
      </c>
    </row>
    <row r="6409" spans="1:6" x14ac:dyDescent="0.25">
      <c r="A6409" s="68" t="s">
        <v>103</v>
      </c>
      <c r="B6409" s="69">
        <v>491249968</v>
      </c>
      <c r="C6409" s="68">
        <v>8901736085069</v>
      </c>
      <c r="D6409" s="69" t="s">
        <v>4648</v>
      </c>
      <c r="E6409" s="65">
        <f>IFERROR(VLOOKUP(C6409,Pivot!A:B,2,0),0)</f>
        <v>0</v>
      </c>
      <c r="F6409" s="65">
        <f>IFERROR(VLOOKUP(C6409,Pivot!A:C,3,0),0)</f>
        <v>0</v>
      </c>
    </row>
    <row r="6410" spans="1:6" x14ac:dyDescent="0.25">
      <c r="A6410" s="68" t="s">
        <v>103</v>
      </c>
      <c r="B6410" s="69">
        <v>491249969</v>
      </c>
      <c r="C6410" s="68">
        <v>8901736085090</v>
      </c>
      <c r="D6410" s="69" t="s">
        <v>4649</v>
      </c>
      <c r="E6410" s="65">
        <f>IFERROR(VLOOKUP(C6410,Pivot!A:B,2,0),0)</f>
        <v>0</v>
      </c>
      <c r="F6410" s="65">
        <f>IFERROR(VLOOKUP(C6410,Pivot!A:C,3,0),0)</f>
        <v>0</v>
      </c>
    </row>
    <row r="6411" spans="1:6" x14ac:dyDescent="0.25">
      <c r="A6411" s="68" t="s">
        <v>103</v>
      </c>
      <c r="B6411" s="69">
        <v>491249970</v>
      </c>
      <c r="C6411" s="68">
        <v>8901736085076</v>
      </c>
      <c r="D6411" s="69" t="s">
        <v>4650</v>
      </c>
      <c r="E6411" s="65">
        <f>IFERROR(VLOOKUP(C6411,Pivot!A:B,2,0),0)</f>
        <v>0</v>
      </c>
      <c r="F6411" s="65">
        <f>IFERROR(VLOOKUP(C6411,Pivot!A:C,3,0),0)</f>
        <v>0</v>
      </c>
    </row>
    <row r="6412" spans="1:6" x14ac:dyDescent="0.25">
      <c r="A6412" s="68" t="s">
        <v>103</v>
      </c>
      <c r="B6412" s="69">
        <v>491249971</v>
      </c>
      <c r="C6412" s="68">
        <v>8901736085106</v>
      </c>
      <c r="D6412" s="69" t="s">
        <v>4651</v>
      </c>
      <c r="E6412" s="65">
        <f>IFERROR(VLOOKUP(C6412,Pivot!A:B,2,0),0)</f>
        <v>0</v>
      </c>
      <c r="F6412" s="65">
        <f>IFERROR(VLOOKUP(C6412,Pivot!A:C,3,0),0)</f>
        <v>0</v>
      </c>
    </row>
    <row r="6413" spans="1:6" x14ac:dyDescent="0.25">
      <c r="A6413" s="68" t="s">
        <v>103</v>
      </c>
      <c r="B6413" s="69">
        <v>491249972</v>
      </c>
      <c r="C6413" s="68">
        <v>8901736084956</v>
      </c>
      <c r="D6413" s="69" t="s">
        <v>4652</v>
      </c>
      <c r="E6413" s="65">
        <f>IFERROR(VLOOKUP(C6413,Pivot!A:B,2,0),0)</f>
        <v>0</v>
      </c>
      <c r="F6413" s="65">
        <f>IFERROR(VLOOKUP(C6413,Pivot!A:C,3,0),0)</f>
        <v>0</v>
      </c>
    </row>
    <row r="6414" spans="1:6" x14ac:dyDescent="0.25">
      <c r="A6414" s="68" t="s">
        <v>103</v>
      </c>
      <c r="B6414" s="69">
        <v>491249973</v>
      </c>
      <c r="C6414" s="68">
        <v>8901736084963</v>
      </c>
      <c r="D6414" s="69" t="s">
        <v>4653</v>
      </c>
      <c r="E6414" s="65">
        <f>IFERROR(VLOOKUP(C6414,Pivot!A:B,2,0),0)</f>
        <v>0</v>
      </c>
      <c r="F6414" s="65">
        <f>IFERROR(VLOOKUP(C6414,Pivot!A:C,3,0),0)</f>
        <v>0</v>
      </c>
    </row>
    <row r="6415" spans="1:6" x14ac:dyDescent="0.25">
      <c r="A6415" s="68" t="s">
        <v>103</v>
      </c>
      <c r="B6415" s="69">
        <v>491249983</v>
      </c>
      <c r="C6415" s="68">
        <v>778988104910</v>
      </c>
      <c r="D6415" s="69" t="s">
        <v>4654</v>
      </c>
      <c r="E6415" s="65">
        <f>IFERROR(VLOOKUP(C6415,Pivot!A:B,2,0),0)</f>
        <v>0</v>
      </c>
      <c r="F6415" s="65">
        <f>IFERROR(VLOOKUP(C6415,Pivot!A:C,3,0),0)</f>
        <v>0</v>
      </c>
    </row>
    <row r="6416" spans="1:6" x14ac:dyDescent="0.25">
      <c r="A6416" s="68" t="s">
        <v>103</v>
      </c>
      <c r="B6416" s="69">
        <v>491249983</v>
      </c>
      <c r="C6416" s="68">
        <v>778988516249</v>
      </c>
      <c r="D6416" s="69" t="s">
        <v>4654</v>
      </c>
      <c r="E6416" s="65">
        <f>IFERROR(VLOOKUP(C6416,Pivot!A:B,2,0),0)</f>
        <v>0</v>
      </c>
      <c r="F6416" s="65">
        <f>IFERROR(VLOOKUP(C6416,Pivot!A:C,3,0),0)</f>
        <v>0</v>
      </c>
    </row>
    <row r="6417" spans="1:6" x14ac:dyDescent="0.25">
      <c r="A6417" s="68" t="s">
        <v>103</v>
      </c>
      <c r="B6417" s="69">
        <v>491249984</v>
      </c>
      <c r="C6417" s="68">
        <v>778988108000</v>
      </c>
      <c r="D6417" s="69" t="s">
        <v>4655</v>
      </c>
      <c r="E6417" s="65">
        <f>IFERROR(VLOOKUP(C6417,Pivot!A:B,2,0),0)</f>
        <v>0</v>
      </c>
      <c r="F6417" s="65">
        <f>IFERROR(VLOOKUP(C6417,Pivot!A:C,3,0),0)</f>
        <v>0</v>
      </c>
    </row>
    <row r="6418" spans="1:6" x14ac:dyDescent="0.25">
      <c r="A6418" s="68" t="s">
        <v>103</v>
      </c>
      <c r="B6418" s="69">
        <v>491249984</v>
      </c>
      <c r="C6418" s="68">
        <v>778988516379</v>
      </c>
      <c r="D6418" s="69" t="s">
        <v>4655</v>
      </c>
      <c r="E6418" s="65">
        <f>IFERROR(VLOOKUP(C6418,Pivot!A:B,2,0),0)</f>
        <v>0</v>
      </c>
      <c r="F6418" s="65">
        <f>IFERROR(VLOOKUP(C6418,Pivot!A:C,3,0),0)</f>
        <v>0</v>
      </c>
    </row>
    <row r="6419" spans="1:6" x14ac:dyDescent="0.25">
      <c r="A6419" s="68" t="s">
        <v>103</v>
      </c>
      <c r="B6419" s="69">
        <v>491249985</v>
      </c>
      <c r="C6419" s="68">
        <v>778988127896</v>
      </c>
      <c r="D6419" s="69" t="s">
        <v>4656</v>
      </c>
      <c r="E6419" s="65">
        <f>IFERROR(VLOOKUP(C6419,Pivot!A:B,2,0),0)</f>
        <v>0</v>
      </c>
      <c r="F6419" s="65">
        <f>IFERROR(VLOOKUP(C6419,Pivot!A:C,3,0),0)</f>
        <v>0</v>
      </c>
    </row>
    <row r="6420" spans="1:6" x14ac:dyDescent="0.25">
      <c r="A6420" s="68" t="s">
        <v>103</v>
      </c>
      <c r="B6420" s="69">
        <v>491249985</v>
      </c>
      <c r="C6420" s="68">
        <v>778988195253</v>
      </c>
      <c r="D6420" s="69" t="s">
        <v>4656</v>
      </c>
      <c r="E6420" s="65">
        <f>IFERROR(VLOOKUP(C6420,Pivot!A:B,2,0),0)</f>
        <v>0</v>
      </c>
      <c r="F6420" s="65">
        <f>IFERROR(VLOOKUP(C6420,Pivot!A:C,3,0),0)</f>
        <v>0</v>
      </c>
    </row>
    <row r="6421" spans="1:6" x14ac:dyDescent="0.25">
      <c r="A6421" s="68" t="s">
        <v>103</v>
      </c>
      <c r="B6421" s="69">
        <v>491249985</v>
      </c>
      <c r="C6421" s="68">
        <v>778988224205</v>
      </c>
      <c r="D6421" s="69" t="s">
        <v>4656</v>
      </c>
      <c r="E6421" s="65">
        <f>IFERROR(VLOOKUP(C6421,Pivot!A:B,2,0),0)</f>
        <v>0</v>
      </c>
      <c r="F6421" s="65">
        <f>IFERROR(VLOOKUP(C6421,Pivot!A:C,3,0),0)</f>
        <v>0</v>
      </c>
    </row>
    <row r="6422" spans="1:6" x14ac:dyDescent="0.25">
      <c r="A6422" s="68" t="s">
        <v>103</v>
      </c>
      <c r="B6422" s="69">
        <v>491249986</v>
      </c>
      <c r="C6422" s="68">
        <v>778988127995</v>
      </c>
      <c r="D6422" s="69" t="s">
        <v>4657</v>
      </c>
      <c r="E6422" s="65">
        <f>IFERROR(VLOOKUP(C6422,Pivot!A:B,2,0),0)</f>
        <v>0</v>
      </c>
      <c r="F6422" s="65">
        <f>IFERROR(VLOOKUP(C6422,Pivot!A:C,3,0),0)</f>
        <v>0</v>
      </c>
    </row>
    <row r="6423" spans="1:6" x14ac:dyDescent="0.25">
      <c r="A6423" s="68" t="s">
        <v>103</v>
      </c>
      <c r="B6423" s="69">
        <v>491249986</v>
      </c>
      <c r="C6423" s="68">
        <v>778988128008</v>
      </c>
      <c r="D6423" s="69" t="s">
        <v>4657</v>
      </c>
      <c r="E6423" s="65">
        <f>IFERROR(VLOOKUP(C6423,Pivot!A:B,2,0),0)</f>
        <v>0</v>
      </c>
      <c r="F6423" s="65">
        <f>IFERROR(VLOOKUP(C6423,Pivot!A:C,3,0),0)</f>
        <v>0</v>
      </c>
    </row>
    <row r="6424" spans="1:6" x14ac:dyDescent="0.25">
      <c r="A6424" s="68" t="s">
        <v>103</v>
      </c>
      <c r="B6424" s="69">
        <v>491249986</v>
      </c>
      <c r="C6424" s="68">
        <v>778988128015</v>
      </c>
      <c r="D6424" s="69" t="s">
        <v>4657</v>
      </c>
      <c r="E6424" s="65">
        <f>IFERROR(VLOOKUP(C6424,Pivot!A:B,2,0),0)</f>
        <v>0</v>
      </c>
      <c r="F6424" s="65">
        <f>IFERROR(VLOOKUP(C6424,Pivot!A:C,3,0),0)</f>
        <v>0</v>
      </c>
    </row>
    <row r="6425" spans="1:6" x14ac:dyDescent="0.25">
      <c r="A6425" s="68" t="s">
        <v>103</v>
      </c>
      <c r="B6425" s="69">
        <v>491249986</v>
      </c>
      <c r="C6425" s="68">
        <v>778988128022</v>
      </c>
      <c r="D6425" s="69" t="s">
        <v>4657</v>
      </c>
      <c r="E6425" s="65">
        <f>IFERROR(VLOOKUP(C6425,Pivot!A:B,2,0),0)</f>
        <v>0</v>
      </c>
      <c r="F6425" s="65">
        <f>IFERROR(VLOOKUP(C6425,Pivot!A:C,3,0),0)</f>
        <v>0</v>
      </c>
    </row>
    <row r="6426" spans="1:6" x14ac:dyDescent="0.25">
      <c r="A6426" s="68" t="s">
        <v>103</v>
      </c>
      <c r="B6426" s="69">
        <v>491249986</v>
      </c>
      <c r="C6426" s="68">
        <v>778988128039</v>
      </c>
      <c r="D6426" s="69" t="s">
        <v>4657</v>
      </c>
      <c r="E6426" s="65">
        <f>IFERROR(VLOOKUP(C6426,Pivot!A:B,2,0),0)</f>
        <v>0</v>
      </c>
      <c r="F6426" s="65">
        <f>IFERROR(VLOOKUP(C6426,Pivot!A:C,3,0),0)</f>
        <v>0</v>
      </c>
    </row>
    <row r="6427" spans="1:6" x14ac:dyDescent="0.25">
      <c r="A6427" s="68" t="s">
        <v>103</v>
      </c>
      <c r="B6427" s="69">
        <v>491249988</v>
      </c>
      <c r="C6427" s="68">
        <v>778988097113</v>
      </c>
      <c r="D6427" s="69" t="s">
        <v>4658</v>
      </c>
      <c r="E6427" s="65">
        <f>IFERROR(VLOOKUP(C6427,Pivot!A:B,2,0),0)</f>
        <v>0</v>
      </c>
      <c r="F6427" s="65">
        <f>IFERROR(VLOOKUP(C6427,Pivot!A:C,3,0),0)</f>
        <v>0</v>
      </c>
    </row>
    <row r="6428" spans="1:6" x14ac:dyDescent="0.25">
      <c r="A6428" s="68" t="s">
        <v>103</v>
      </c>
      <c r="B6428" s="69">
        <v>491249988</v>
      </c>
      <c r="C6428" s="68">
        <v>778988227398</v>
      </c>
      <c r="D6428" s="69" t="s">
        <v>4658</v>
      </c>
      <c r="E6428" s="65">
        <f>IFERROR(VLOOKUP(C6428,Pivot!A:B,2,0),0)</f>
        <v>0</v>
      </c>
      <c r="F6428" s="65">
        <f>IFERROR(VLOOKUP(C6428,Pivot!A:C,3,0),0)</f>
        <v>0</v>
      </c>
    </row>
    <row r="6429" spans="1:6" x14ac:dyDescent="0.25">
      <c r="A6429" s="68" t="s">
        <v>103</v>
      </c>
      <c r="B6429" s="69">
        <v>491249989</v>
      </c>
      <c r="C6429" s="68">
        <v>4006592700102</v>
      </c>
      <c r="D6429" s="69" t="s">
        <v>4659</v>
      </c>
      <c r="E6429" s="65">
        <f>IFERROR(VLOOKUP(C6429,Pivot!A:B,2,0),0)</f>
        <v>0</v>
      </c>
      <c r="F6429" s="65">
        <f>IFERROR(VLOOKUP(C6429,Pivot!A:C,3,0),0)</f>
        <v>0</v>
      </c>
    </row>
    <row r="6430" spans="1:6" x14ac:dyDescent="0.25">
      <c r="A6430" s="68" t="s">
        <v>103</v>
      </c>
      <c r="B6430" s="69">
        <v>491249989</v>
      </c>
      <c r="C6430" s="68">
        <v>4006592785000</v>
      </c>
      <c r="D6430" s="69" t="s">
        <v>4659</v>
      </c>
      <c r="E6430" s="65">
        <f>IFERROR(VLOOKUP(C6430,Pivot!A:B,2,0),0)</f>
        <v>0</v>
      </c>
      <c r="F6430" s="65">
        <f>IFERROR(VLOOKUP(C6430,Pivot!A:C,3,0),0)</f>
        <v>0</v>
      </c>
    </row>
    <row r="6431" spans="1:6" x14ac:dyDescent="0.25">
      <c r="A6431" s="68" t="s">
        <v>103</v>
      </c>
      <c r="B6431" s="69">
        <v>491250004</v>
      </c>
      <c r="C6431" s="68">
        <v>4891813860693</v>
      </c>
      <c r="D6431" s="69" t="s">
        <v>4660</v>
      </c>
      <c r="E6431" s="65">
        <f>IFERROR(VLOOKUP(C6431,Pivot!A:B,2,0),0)</f>
        <v>0</v>
      </c>
      <c r="F6431" s="65">
        <f>IFERROR(VLOOKUP(C6431,Pivot!A:C,3,0),0)</f>
        <v>0</v>
      </c>
    </row>
    <row r="6432" spans="1:6" x14ac:dyDescent="0.25">
      <c r="A6432" s="68" t="s">
        <v>103</v>
      </c>
      <c r="B6432" s="69">
        <v>491250005</v>
      </c>
      <c r="C6432" s="68">
        <v>4891813847298</v>
      </c>
      <c r="D6432" s="69" t="s">
        <v>4661</v>
      </c>
      <c r="E6432" s="65">
        <f>IFERROR(VLOOKUP(C6432,Pivot!A:B,2,0),0)</f>
        <v>0</v>
      </c>
      <c r="F6432" s="65">
        <f>IFERROR(VLOOKUP(C6432,Pivot!A:C,3,0),0)</f>
        <v>0</v>
      </c>
    </row>
    <row r="6433" spans="1:6" x14ac:dyDescent="0.25">
      <c r="A6433" s="68" t="s">
        <v>103</v>
      </c>
      <c r="B6433" s="69">
        <v>491250008</v>
      </c>
      <c r="C6433" s="68">
        <v>4891813847236</v>
      </c>
      <c r="D6433" s="69" t="s">
        <v>4662</v>
      </c>
      <c r="E6433" s="65">
        <f>IFERROR(VLOOKUP(C6433,Pivot!A:B,2,0),0)</f>
        <v>0</v>
      </c>
      <c r="F6433" s="65">
        <f>IFERROR(VLOOKUP(C6433,Pivot!A:C,3,0),0)</f>
        <v>0</v>
      </c>
    </row>
    <row r="6434" spans="1:6" x14ac:dyDescent="0.25">
      <c r="A6434" s="68" t="s">
        <v>103</v>
      </c>
      <c r="B6434" s="69">
        <v>491250018</v>
      </c>
      <c r="C6434" s="68">
        <v>6950568519213</v>
      </c>
      <c r="D6434" s="69" t="s">
        <v>4663</v>
      </c>
      <c r="E6434" s="65">
        <f>IFERROR(VLOOKUP(C6434,Pivot!A:B,2,0),0)</f>
        <v>0</v>
      </c>
      <c r="F6434" s="65">
        <f>IFERROR(VLOOKUP(C6434,Pivot!A:C,3,0),0)</f>
        <v>0</v>
      </c>
    </row>
    <row r="6435" spans="1:6" x14ac:dyDescent="0.25">
      <c r="A6435" s="68" t="s">
        <v>103</v>
      </c>
      <c r="B6435" s="69">
        <v>491250019</v>
      </c>
      <c r="C6435" s="68">
        <v>6950568519220</v>
      </c>
      <c r="D6435" s="69" t="s">
        <v>4664</v>
      </c>
      <c r="E6435" s="65">
        <f>IFERROR(VLOOKUP(C6435,Pivot!A:B,2,0),0)</f>
        <v>0</v>
      </c>
      <c r="F6435" s="65">
        <f>IFERROR(VLOOKUP(C6435,Pivot!A:C,3,0),0)</f>
        <v>0</v>
      </c>
    </row>
    <row r="6436" spans="1:6" x14ac:dyDescent="0.25">
      <c r="A6436" s="68" t="s">
        <v>103</v>
      </c>
      <c r="B6436" s="69">
        <v>491250020</v>
      </c>
      <c r="C6436" s="68">
        <v>6950568506282</v>
      </c>
      <c r="D6436" s="69" t="s">
        <v>4665</v>
      </c>
      <c r="E6436" s="65">
        <f>IFERROR(VLOOKUP(C6436,Pivot!A:B,2,0),0)</f>
        <v>0</v>
      </c>
      <c r="F6436" s="65">
        <f>IFERROR(VLOOKUP(C6436,Pivot!A:C,3,0),0)</f>
        <v>0</v>
      </c>
    </row>
    <row r="6437" spans="1:6" x14ac:dyDescent="0.25">
      <c r="A6437" s="68" t="s">
        <v>103</v>
      </c>
      <c r="B6437" s="69">
        <v>491250021</v>
      </c>
      <c r="C6437" s="68">
        <v>6950568506299</v>
      </c>
      <c r="D6437" s="69" t="s">
        <v>4666</v>
      </c>
      <c r="E6437" s="65">
        <f>IFERROR(VLOOKUP(C6437,Pivot!A:B,2,0),0)</f>
        <v>0</v>
      </c>
      <c r="F6437" s="65">
        <f>IFERROR(VLOOKUP(C6437,Pivot!A:C,3,0),0)</f>
        <v>0</v>
      </c>
    </row>
    <row r="6438" spans="1:6" x14ac:dyDescent="0.25">
      <c r="A6438" s="68" t="s">
        <v>103</v>
      </c>
      <c r="B6438" s="69">
        <v>491250022</v>
      </c>
      <c r="C6438" s="68">
        <v>6947045606283</v>
      </c>
      <c r="D6438" s="69" t="s">
        <v>4667</v>
      </c>
      <c r="E6438" s="65">
        <f>IFERROR(VLOOKUP(C6438,Pivot!A:B,2,0),0)</f>
        <v>0</v>
      </c>
      <c r="F6438" s="65">
        <f>IFERROR(VLOOKUP(C6438,Pivot!A:C,3,0),0)</f>
        <v>0</v>
      </c>
    </row>
    <row r="6439" spans="1:6" x14ac:dyDescent="0.25">
      <c r="A6439" s="68" t="s">
        <v>103</v>
      </c>
      <c r="B6439" s="69">
        <v>491250022</v>
      </c>
      <c r="C6439" s="68">
        <v>6950568527508</v>
      </c>
      <c r="D6439" s="69" t="s">
        <v>4667</v>
      </c>
      <c r="E6439" s="65">
        <f>IFERROR(VLOOKUP(C6439,Pivot!A:B,2,0),0)</f>
        <v>0</v>
      </c>
      <c r="F6439" s="65">
        <f>IFERROR(VLOOKUP(C6439,Pivot!A:C,3,0),0)</f>
        <v>0</v>
      </c>
    </row>
    <row r="6440" spans="1:6" x14ac:dyDescent="0.25">
      <c r="A6440" s="68" t="s">
        <v>103</v>
      </c>
      <c r="B6440" s="69">
        <v>491250023</v>
      </c>
      <c r="C6440" s="68">
        <v>6950568543423</v>
      </c>
      <c r="D6440" s="69" t="s">
        <v>4668</v>
      </c>
      <c r="E6440" s="65">
        <f>IFERROR(VLOOKUP(C6440,Pivot!A:B,2,0),0)</f>
        <v>0</v>
      </c>
      <c r="F6440" s="65">
        <f>IFERROR(VLOOKUP(C6440,Pivot!A:C,3,0),0)</f>
        <v>0</v>
      </c>
    </row>
    <row r="6441" spans="1:6" x14ac:dyDescent="0.25">
      <c r="A6441" s="68" t="s">
        <v>103</v>
      </c>
      <c r="B6441" s="69">
        <v>491250029</v>
      </c>
      <c r="C6441" s="68">
        <v>6950568551329</v>
      </c>
      <c r="D6441" s="69" t="s">
        <v>4669</v>
      </c>
      <c r="E6441" s="65">
        <f>IFERROR(VLOOKUP(C6441,Pivot!A:B,2,0),0)</f>
        <v>0</v>
      </c>
      <c r="F6441" s="65">
        <f>IFERROR(VLOOKUP(C6441,Pivot!A:C,3,0),0)</f>
        <v>0</v>
      </c>
    </row>
    <row r="6442" spans="1:6" x14ac:dyDescent="0.25">
      <c r="A6442" s="68" t="s">
        <v>103</v>
      </c>
      <c r="B6442" s="69">
        <v>491250039</v>
      </c>
      <c r="C6442" s="68">
        <v>19275015305</v>
      </c>
      <c r="D6442" s="69" t="s">
        <v>4670</v>
      </c>
      <c r="E6442" s="65">
        <f>IFERROR(VLOOKUP(C6442,Pivot!A:B,2,0),0)</f>
        <v>0</v>
      </c>
      <c r="F6442" s="65">
        <f>IFERROR(VLOOKUP(C6442,Pivot!A:C,3,0),0)</f>
        <v>0</v>
      </c>
    </row>
    <row r="6443" spans="1:6" x14ac:dyDescent="0.25">
      <c r="A6443" s="68" t="s">
        <v>103</v>
      </c>
      <c r="B6443" s="69">
        <v>491250039</v>
      </c>
      <c r="C6443" s="68">
        <v>5425004735188</v>
      </c>
      <c r="D6443" s="69" t="s">
        <v>4670</v>
      </c>
      <c r="E6443" s="65">
        <f>IFERROR(VLOOKUP(C6443,Pivot!A:B,2,0),0)</f>
        <v>0</v>
      </c>
      <c r="F6443" s="65">
        <f>IFERROR(VLOOKUP(C6443,Pivot!A:C,3,0),0)</f>
        <v>0</v>
      </c>
    </row>
    <row r="6444" spans="1:6" x14ac:dyDescent="0.25">
      <c r="A6444" s="68" t="s">
        <v>103</v>
      </c>
      <c r="B6444" s="69">
        <v>491250058</v>
      </c>
      <c r="C6444" s="68">
        <v>8901736086158</v>
      </c>
      <c r="D6444" s="69" t="s">
        <v>4671</v>
      </c>
      <c r="E6444" s="65">
        <f>IFERROR(VLOOKUP(C6444,Pivot!A:B,2,0),0)</f>
        <v>0</v>
      </c>
      <c r="F6444" s="65">
        <f>IFERROR(VLOOKUP(C6444,Pivot!A:C,3,0),0)</f>
        <v>0</v>
      </c>
    </row>
    <row r="6445" spans="1:6" x14ac:dyDescent="0.25">
      <c r="A6445" s="68" t="s">
        <v>103</v>
      </c>
      <c r="B6445" s="69">
        <v>491250060</v>
      </c>
      <c r="C6445" s="68">
        <v>8901736086172</v>
      </c>
      <c r="D6445" s="69" t="s">
        <v>4672</v>
      </c>
      <c r="E6445" s="65">
        <f>IFERROR(VLOOKUP(C6445,Pivot!A:B,2,0),0)</f>
        <v>0</v>
      </c>
      <c r="F6445" s="65">
        <f>IFERROR(VLOOKUP(C6445,Pivot!A:C,3,0),0)</f>
        <v>0</v>
      </c>
    </row>
    <row r="6446" spans="1:6" x14ac:dyDescent="0.25">
      <c r="A6446" s="68" t="s">
        <v>103</v>
      </c>
      <c r="B6446" s="69">
        <v>491250061</v>
      </c>
      <c r="C6446" s="68">
        <v>8901736086189</v>
      </c>
      <c r="D6446" s="69" t="s">
        <v>4673</v>
      </c>
      <c r="E6446" s="65">
        <f>IFERROR(VLOOKUP(C6446,Pivot!A:B,2,0),0)</f>
        <v>0</v>
      </c>
      <c r="F6446" s="65">
        <f>IFERROR(VLOOKUP(C6446,Pivot!A:C,3,0),0)</f>
        <v>0</v>
      </c>
    </row>
    <row r="6447" spans="1:6" x14ac:dyDescent="0.25">
      <c r="A6447" s="68" t="s">
        <v>103</v>
      </c>
      <c r="B6447" s="69">
        <v>491250062</v>
      </c>
      <c r="C6447" s="68">
        <v>8901736086196</v>
      </c>
      <c r="D6447" s="69" t="s">
        <v>4674</v>
      </c>
      <c r="E6447" s="65">
        <f>IFERROR(VLOOKUP(C6447,Pivot!A:B,2,0),0)</f>
        <v>0</v>
      </c>
      <c r="F6447" s="65">
        <f>IFERROR(VLOOKUP(C6447,Pivot!A:C,3,0),0)</f>
        <v>0</v>
      </c>
    </row>
    <row r="6448" spans="1:6" x14ac:dyDescent="0.25">
      <c r="A6448" s="68" t="s">
        <v>103</v>
      </c>
      <c r="B6448" s="69">
        <v>491250063</v>
      </c>
      <c r="C6448" s="68">
        <v>8901736086202</v>
      </c>
      <c r="D6448" s="69" t="s">
        <v>4675</v>
      </c>
      <c r="E6448" s="65">
        <f>IFERROR(VLOOKUP(C6448,Pivot!A:B,2,0),0)</f>
        <v>0</v>
      </c>
      <c r="F6448" s="65">
        <f>IFERROR(VLOOKUP(C6448,Pivot!A:C,3,0),0)</f>
        <v>0</v>
      </c>
    </row>
    <row r="6449" spans="1:6" x14ac:dyDescent="0.25">
      <c r="A6449" s="68" t="s">
        <v>103</v>
      </c>
      <c r="B6449" s="69">
        <v>491250067</v>
      </c>
      <c r="C6449" s="68">
        <v>8907089173217</v>
      </c>
      <c r="D6449" s="69" t="s">
        <v>4676</v>
      </c>
      <c r="E6449" s="65">
        <f>IFERROR(VLOOKUP(C6449,Pivot!A:B,2,0),0)</f>
        <v>0</v>
      </c>
      <c r="F6449" s="65">
        <f>IFERROR(VLOOKUP(C6449,Pivot!A:C,3,0),0)</f>
        <v>0</v>
      </c>
    </row>
    <row r="6450" spans="1:6" x14ac:dyDescent="0.25">
      <c r="A6450" s="68" t="s">
        <v>103</v>
      </c>
      <c r="B6450" s="69">
        <v>491250070</v>
      </c>
      <c r="C6450" s="68">
        <v>8907089173231</v>
      </c>
      <c r="D6450" s="69" t="s">
        <v>4677</v>
      </c>
      <c r="E6450" s="65">
        <f>IFERROR(VLOOKUP(C6450,Pivot!A:B,2,0),0)</f>
        <v>0</v>
      </c>
      <c r="F6450" s="65">
        <f>IFERROR(VLOOKUP(C6450,Pivot!A:C,3,0),0)</f>
        <v>0</v>
      </c>
    </row>
    <row r="6451" spans="1:6" x14ac:dyDescent="0.25">
      <c r="A6451" s="68" t="s">
        <v>103</v>
      </c>
      <c r="B6451" s="69">
        <v>491250084</v>
      </c>
      <c r="C6451" s="68">
        <v>8906022394986</v>
      </c>
      <c r="D6451" s="69" t="s">
        <v>4678</v>
      </c>
      <c r="E6451" s="65">
        <f>IFERROR(VLOOKUP(C6451,Pivot!A:B,2,0),0)</f>
        <v>0</v>
      </c>
      <c r="F6451" s="65">
        <f>IFERROR(VLOOKUP(C6451,Pivot!A:C,3,0),0)</f>
        <v>0</v>
      </c>
    </row>
    <row r="6452" spans="1:6" x14ac:dyDescent="0.25">
      <c r="A6452" s="68" t="s">
        <v>103</v>
      </c>
      <c r="B6452" s="69">
        <v>491250102</v>
      </c>
      <c r="C6452" s="68">
        <v>491250102</v>
      </c>
      <c r="D6452" s="69" t="s">
        <v>4679</v>
      </c>
      <c r="E6452" s="65">
        <f>IFERROR(VLOOKUP(C6452,Pivot!A:B,2,0),0)</f>
        <v>0</v>
      </c>
      <c r="F6452" s="65">
        <f>IFERROR(VLOOKUP(C6452,Pivot!A:C,3,0),0)</f>
        <v>0</v>
      </c>
    </row>
    <row r="6453" spans="1:6" x14ac:dyDescent="0.25">
      <c r="A6453" s="68" t="s">
        <v>103</v>
      </c>
      <c r="B6453" s="69">
        <v>491250102</v>
      </c>
      <c r="C6453" s="68">
        <v>8901736085489</v>
      </c>
      <c r="D6453" s="69" t="s">
        <v>4679</v>
      </c>
      <c r="E6453" s="65">
        <f>IFERROR(VLOOKUP(C6453,Pivot!A:B,2,0),0)</f>
        <v>0</v>
      </c>
      <c r="F6453" s="65">
        <f>IFERROR(VLOOKUP(C6453,Pivot!A:C,3,0),0)</f>
        <v>0</v>
      </c>
    </row>
    <row r="6454" spans="1:6" x14ac:dyDescent="0.25">
      <c r="A6454" s="68" t="s">
        <v>103</v>
      </c>
      <c r="B6454" s="69">
        <v>491250108</v>
      </c>
      <c r="C6454" s="68">
        <v>8901736085823</v>
      </c>
      <c r="D6454" s="69" t="s">
        <v>4680</v>
      </c>
      <c r="E6454" s="65">
        <f>IFERROR(VLOOKUP(C6454,Pivot!A:B,2,0),0)</f>
        <v>0</v>
      </c>
      <c r="F6454" s="65">
        <f>IFERROR(VLOOKUP(C6454,Pivot!A:C,3,0),0)</f>
        <v>0</v>
      </c>
    </row>
    <row r="6455" spans="1:6" x14ac:dyDescent="0.25">
      <c r="A6455" s="68" t="s">
        <v>103</v>
      </c>
      <c r="B6455" s="69">
        <v>491250115</v>
      </c>
      <c r="C6455" s="68">
        <v>6953386304092</v>
      </c>
      <c r="D6455" s="69" t="s">
        <v>4681</v>
      </c>
      <c r="E6455" s="65">
        <f>IFERROR(VLOOKUP(C6455,Pivot!A:B,2,0),0)</f>
        <v>0</v>
      </c>
      <c r="F6455" s="65">
        <f>IFERROR(VLOOKUP(C6455,Pivot!A:C,3,0),0)</f>
        <v>0</v>
      </c>
    </row>
    <row r="6456" spans="1:6" x14ac:dyDescent="0.25">
      <c r="A6456" s="68" t="s">
        <v>103</v>
      </c>
      <c r="B6456" s="69">
        <v>491250119</v>
      </c>
      <c r="C6456" s="68">
        <v>8907089195950</v>
      </c>
      <c r="D6456" s="69" t="s">
        <v>4682</v>
      </c>
      <c r="E6456" s="65">
        <f>IFERROR(VLOOKUP(C6456,Pivot!A:B,2,0),0)</f>
        <v>0</v>
      </c>
      <c r="F6456" s="65">
        <f>IFERROR(VLOOKUP(C6456,Pivot!A:C,3,0),0)</f>
        <v>0</v>
      </c>
    </row>
    <row r="6457" spans="1:6" x14ac:dyDescent="0.25">
      <c r="A6457" s="68" t="s">
        <v>103</v>
      </c>
      <c r="B6457" s="69">
        <v>491250120</v>
      </c>
      <c r="C6457" s="68">
        <v>8907089195967</v>
      </c>
      <c r="D6457" s="69" t="s">
        <v>4683</v>
      </c>
      <c r="E6457" s="65">
        <f>IFERROR(VLOOKUP(C6457,Pivot!A:B,2,0),0)</f>
        <v>0</v>
      </c>
      <c r="F6457" s="65">
        <f>IFERROR(VLOOKUP(C6457,Pivot!A:C,3,0),0)</f>
        <v>0</v>
      </c>
    </row>
    <row r="6458" spans="1:6" x14ac:dyDescent="0.25">
      <c r="A6458" s="68" t="s">
        <v>103</v>
      </c>
      <c r="B6458" s="69">
        <v>491250123</v>
      </c>
      <c r="C6458" s="68">
        <v>8907089193901</v>
      </c>
      <c r="D6458" s="69" t="s">
        <v>4684</v>
      </c>
      <c r="E6458" s="65">
        <f>IFERROR(VLOOKUP(C6458,Pivot!A:B,2,0),0)</f>
        <v>0</v>
      </c>
      <c r="F6458" s="65">
        <f>IFERROR(VLOOKUP(C6458,Pivot!A:C,3,0),0)</f>
        <v>0</v>
      </c>
    </row>
    <row r="6459" spans="1:6" x14ac:dyDescent="0.25">
      <c r="A6459" s="68" t="s">
        <v>103</v>
      </c>
      <c r="B6459" s="69">
        <v>491250124</v>
      </c>
      <c r="C6459" s="68">
        <v>8907089193963</v>
      </c>
      <c r="D6459" s="69" t="s">
        <v>4684</v>
      </c>
      <c r="E6459" s="65">
        <f>IFERROR(VLOOKUP(C6459,Pivot!A:B,2,0),0)</f>
        <v>0</v>
      </c>
      <c r="F6459" s="65">
        <f>IFERROR(VLOOKUP(C6459,Pivot!A:C,3,0),0)</f>
        <v>0</v>
      </c>
    </row>
    <row r="6460" spans="1:6" x14ac:dyDescent="0.25">
      <c r="A6460" s="68" t="s">
        <v>103</v>
      </c>
      <c r="B6460" s="69">
        <v>491250125</v>
      </c>
      <c r="C6460" s="68">
        <v>8907089193956</v>
      </c>
      <c r="D6460" s="69" t="s">
        <v>4684</v>
      </c>
      <c r="E6460" s="65">
        <f>IFERROR(VLOOKUP(C6460,Pivot!A:B,2,0),0)</f>
        <v>0</v>
      </c>
      <c r="F6460" s="65">
        <f>IFERROR(VLOOKUP(C6460,Pivot!A:C,3,0),0)</f>
        <v>0</v>
      </c>
    </row>
    <row r="6461" spans="1:6" x14ac:dyDescent="0.25">
      <c r="A6461" s="68" t="s">
        <v>103</v>
      </c>
      <c r="B6461" s="69">
        <v>491250127</v>
      </c>
      <c r="C6461" s="68">
        <v>8907089193970</v>
      </c>
      <c r="D6461" s="69" t="s">
        <v>4684</v>
      </c>
      <c r="E6461" s="65">
        <f>IFERROR(VLOOKUP(C6461,Pivot!A:B,2,0),0)</f>
        <v>0</v>
      </c>
      <c r="F6461" s="65">
        <f>IFERROR(VLOOKUP(C6461,Pivot!A:C,3,0),0)</f>
        <v>0</v>
      </c>
    </row>
    <row r="6462" spans="1:6" x14ac:dyDescent="0.25">
      <c r="A6462" s="68" t="s">
        <v>103</v>
      </c>
      <c r="B6462" s="69">
        <v>491250128</v>
      </c>
      <c r="C6462" s="68">
        <v>8907089193819</v>
      </c>
      <c r="D6462" s="69" t="s">
        <v>4685</v>
      </c>
      <c r="E6462" s="65">
        <f>IFERROR(VLOOKUP(C6462,Pivot!A:B,2,0),0)</f>
        <v>0</v>
      </c>
      <c r="F6462" s="65">
        <f>IFERROR(VLOOKUP(C6462,Pivot!A:C,3,0),0)</f>
        <v>0</v>
      </c>
    </row>
    <row r="6463" spans="1:6" x14ac:dyDescent="0.25">
      <c r="A6463" s="68" t="s">
        <v>103</v>
      </c>
      <c r="B6463" s="69">
        <v>491250129</v>
      </c>
      <c r="C6463" s="68">
        <v>8907089193857</v>
      </c>
      <c r="D6463" s="69" t="s">
        <v>4686</v>
      </c>
      <c r="E6463" s="65">
        <f>IFERROR(VLOOKUP(C6463,Pivot!A:B,2,0),0)</f>
        <v>0</v>
      </c>
      <c r="F6463" s="65">
        <f>IFERROR(VLOOKUP(C6463,Pivot!A:C,3,0),0)</f>
        <v>0</v>
      </c>
    </row>
    <row r="6464" spans="1:6" x14ac:dyDescent="0.25">
      <c r="A6464" s="68" t="s">
        <v>103</v>
      </c>
      <c r="B6464" s="69">
        <v>491250130</v>
      </c>
      <c r="C6464" s="68">
        <v>8907089193833</v>
      </c>
      <c r="D6464" s="69" t="s">
        <v>4687</v>
      </c>
      <c r="E6464" s="65">
        <f>IFERROR(VLOOKUP(C6464,Pivot!A:B,2,0),0)</f>
        <v>0</v>
      </c>
      <c r="F6464" s="65">
        <f>IFERROR(VLOOKUP(C6464,Pivot!A:C,3,0),0)</f>
        <v>0</v>
      </c>
    </row>
    <row r="6465" spans="1:6" x14ac:dyDescent="0.25">
      <c r="A6465" s="68" t="s">
        <v>103</v>
      </c>
      <c r="B6465" s="69">
        <v>491250131</v>
      </c>
      <c r="C6465" s="68">
        <v>8907089193826</v>
      </c>
      <c r="D6465" s="69" t="s">
        <v>4688</v>
      </c>
      <c r="E6465" s="65">
        <f>IFERROR(VLOOKUP(C6465,Pivot!A:B,2,0),0)</f>
        <v>0</v>
      </c>
      <c r="F6465" s="65">
        <f>IFERROR(VLOOKUP(C6465,Pivot!A:C,3,0),0)</f>
        <v>0</v>
      </c>
    </row>
    <row r="6466" spans="1:6" x14ac:dyDescent="0.25">
      <c r="A6466" s="68" t="s">
        <v>103</v>
      </c>
      <c r="B6466" s="69">
        <v>491250133</v>
      </c>
      <c r="C6466" s="68">
        <v>8907089193802</v>
      </c>
      <c r="D6466" s="69" t="s">
        <v>4689</v>
      </c>
      <c r="E6466" s="65">
        <f>IFERROR(VLOOKUP(C6466,Pivot!A:B,2,0),0)</f>
        <v>0</v>
      </c>
      <c r="F6466" s="65">
        <f>IFERROR(VLOOKUP(C6466,Pivot!A:C,3,0),0)</f>
        <v>0</v>
      </c>
    </row>
    <row r="6467" spans="1:6" x14ac:dyDescent="0.25">
      <c r="A6467" s="68" t="s">
        <v>103</v>
      </c>
      <c r="B6467" s="69">
        <v>491250135</v>
      </c>
      <c r="C6467" s="68">
        <v>8907089193772</v>
      </c>
      <c r="D6467" s="69" t="s">
        <v>4690</v>
      </c>
      <c r="E6467" s="65">
        <f>IFERROR(VLOOKUP(C6467,Pivot!A:B,2,0),0)</f>
        <v>0</v>
      </c>
      <c r="F6467" s="65">
        <f>IFERROR(VLOOKUP(C6467,Pivot!A:C,3,0),0)</f>
        <v>0</v>
      </c>
    </row>
    <row r="6468" spans="1:6" x14ac:dyDescent="0.25">
      <c r="A6468" s="68" t="s">
        <v>103</v>
      </c>
      <c r="B6468" s="69">
        <v>491250136</v>
      </c>
      <c r="C6468" s="68">
        <v>8907089193765</v>
      </c>
      <c r="D6468" s="69" t="s">
        <v>4691</v>
      </c>
      <c r="E6468" s="65">
        <f>IFERROR(VLOOKUP(C6468,Pivot!A:B,2,0),0)</f>
        <v>0</v>
      </c>
      <c r="F6468" s="65">
        <f>IFERROR(VLOOKUP(C6468,Pivot!A:C,3,0),0)</f>
        <v>0</v>
      </c>
    </row>
    <row r="6469" spans="1:6" x14ac:dyDescent="0.25">
      <c r="A6469" s="68" t="s">
        <v>103</v>
      </c>
      <c r="B6469" s="69">
        <v>491250137</v>
      </c>
      <c r="C6469" s="68">
        <v>8907089193840</v>
      </c>
      <c r="D6469" s="69" t="s">
        <v>4685</v>
      </c>
      <c r="E6469" s="65">
        <f>IFERROR(VLOOKUP(C6469,Pivot!A:B,2,0),0)</f>
        <v>0</v>
      </c>
      <c r="F6469" s="65">
        <f>IFERROR(VLOOKUP(C6469,Pivot!A:C,3,0),0)</f>
        <v>0</v>
      </c>
    </row>
    <row r="6470" spans="1:6" x14ac:dyDescent="0.25">
      <c r="A6470" s="68" t="s">
        <v>103</v>
      </c>
      <c r="B6470" s="69">
        <v>491250140</v>
      </c>
      <c r="C6470" s="68">
        <v>8907089195943</v>
      </c>
      <c r="D6470" s="69" t="s">
        <v>4692</v>
      </c>
      <c r="E6470" s="65">
        <f>IFERROR(VLOOKUP(C6470,Pivot!A:B,2,0),0)</f>
        <v>0</v>
      </c>
      <c r="F6470" s="65">
        <f>IFERROR(VLOOKUP(C6470,Pivot!A:C,3,0),0)</f>
        <v>0</v>
      </c>
    </row>
    <row r="6471" spans="1:6" x14ac:dyDescent="0.25">
      <c r="A6471" s="68" t="s">
        <v>103</v>
      </c>
      <c r="B6471" s="69">
        <v>491250166</v>
      </c>
      <c r="C6471" s="68">
        <v>8428064100184</v>
      </c>
      <c r="D6471" s="69" t="s">
        <v>4693</v>
      </c>
      <c r="E6471" s="65">
        <f>IFERROR(VLOOKUP(C6471,Pivot!A:B,2,0),0)</f>
        <v>0</v>
      </c>
      <c r="F6471" s="65">
        <f>IFERROR(VLOOKUP(C6471,Pivot!A:C,3,0),0)</f>
        <v>0</v>
      </c>
    </row>
    <row r="6472" spans="1:6" x14ac:dyDescent="0.25">
      <c r="A6472" s="68" t="s">
        <v>103</v>
      </c>
      <c r="B6472" s="69">
        <v>491250168</v>
      </c>
      <c r="C6472" s="68">
        <v>8428064100207</v>
      </c>
      <c r="D6472" s="69" t="s">
        <v>4694</v>
      </c>
      <c r="E6472" s="65">
        <f>IFERROR(VLOOKUP(C6472,Pivot!A:B,2,0),0)</f>
        <v>0</v>
      </c>
      <c r="F6472" s="65">
        <f>IFERROR(VLOOKUP(C6472,Pivot!A:C,3,0),0)</f>
        <v>0</v>
      </c>
    </row>
    <row r="6473" spans="1:6" x14ac:dyDescent="0.25">
      <c r="A6473" s="68" t="s">
        <v>103</v>
      </c>
      <c r="B6473" s="69">
        <v>491250171</v>
      </c>
      <c r="C6473" s="68">
        <v>65541068247</v>
      </c>
      <c r="D6473" s="69" t="s">
        <v>4695</v>
      </c>
      <c r="E6473" s="65">
        <f>IFERROR(VLOOKUP(C6473,Pivot!A:B,2,0),0)</f>
        <v>0</v>
      </c>
      <c r="F6473" s="65">
        <f>IFERROR(VLOOKUP(C6473,Pivot!A:C,3,0),0)</f>
        <v>0</v>
      </c>
    </row>
    <row r="6474" spans="1:6" x14ac:dyDescent="0.25">
      <c r="A6474" s="68" t="s">
        <v>103</v>
      </c>
      <c r="B6474" s="69">
        <v>491250171</v>
      </c>
      <c r="C6474" s="68">
        <v>887961082388</v>
      </c>
      <c r="D6474" s="69" t="s">
        <v>4695</v>
      </c>
      <c r="E6474" s="65">
        <f>IFERROR(VLOOKUP(C6474,Pivot!A:B,2,0),0)</f>
        <v>0</v>
      </c>
      <c r="F6474" s="65">
        <f>IFERROR(VLOOKUP(C6474,Pivot!A:C,3,0),0)</f>
        <v>0</v>
      </c>
    </row>
    <row r="6475" spans="1:6" x14ac:dyDescent="0.25">
      <c r="A6475" s="68" t="s">
        <v>103</v>
      </c>
      <c r="B6475" s="69">
        <v>491250171</v>
      </c>
      <c r="C6475" s="68">
        <v>8901736084185</v>
      </c>
      <c r="D6475" s="69" t="s">
        <v>4695</v>
      </c>
      <c r="E6475" s="65">
        <f>IFERROR(VLOOKUP(C6475,Pivot!A:B,2,0),0)</f>
        <v>0</v>
      </c>
      <c r="F6475" s="65">
        <f>IFERROR(VLOOKUP(C6475,Pivot!A:C,3,0),0)</f>
        <v>0</v>
      </c>
    </row>
    <row r="6476" spans="1:6" x14ac:dyDescent="0.25">
      <c r="A6476" s="68" t="s">
        <v>103</v>
      </c>
      <c r="B6476" s="69">
        <v>491250171</v>
      </c>
      <c r="C6476" s="68">
        <v>8906097691232</v>
      </c>
      <c r="D6476" s="69" t="s">
        <v>4695</v>
      </c>
      <c r="E6476" s="65">
        <f>IFERROR(VLOOKUP(C6476,Pivot!A:B,2,0),0)</f>
        <v>0</v>
      </c>
      <c r="F6476" s="65">
        <f>IFERROR(VLOOKUP(C6476,Pivot!A:C,3,0),0)</f>
        <v>0</v>
      </c>
    </row>
    <row r="6477" spans="1:6" x14ac:dyDescent="0.25">
      <c r="A6477" s="68" t="s">
        <v>103</v>
      </c>
      <c r="B6477" s="69">
        <v>491250173</v>
      </c>
      <c r="C6477" s="68">
        <v>26608002413</v>
      </c>
      <c r="D6477" s="69" t="s">
        <v>4696</v>
      </c>
      <c r="E6477" s="65">
        <f>IFERROR(VLOOKUP(C6477,Pivot!A:B,2,0),0)</f>
        <v>0</v>
      </c>
      <c r="F6477" s="65">
        <f>IFERROR(VLOOKUP(C6477,Pivot!A:C,3,0),0)</f>
        <v>0</v>
      </c>
    </row>
    <row r="6478" spans="1:6" x14ac:dyDescent="0.25">
      <c r="A6478" s="68" t="s">
        <v>103</v>
      </c>
      <c r="B6478" s="69">
        <v>491250173</v>
      </c>
      <c r="C6478" s="68">
        <v>26608004103</v>
      </c>
      <c r="D6478" s="69" t="s">
        <v>4696</v>
      </c>
      <c r="E6478" s="65">
        <f>IFERROR(VLOOKUP(C6478,Pivot!A:B,2,0),0)</f>
        <v>0</v>
      </c>
      <c r="F6478" s="65">
        <f>IFERROR(VLOOKUP(C6478,Pivot!A:C,3,0),0)</f>
        <v>0</v>
      </c>
    </row>
    <row r="6479" spans="1:6" x14ac:dyDescent="0.25">
      <c r="A6479" s="68" t="s">
        <v>103</v>
      </c>
      <c r="B6479" s="69">
        <v>491250176</v>
      </c>
      <c r="C6479" s="68">
        <v>5050841527315</v>
      </c>
      <c r="D6479" s="69" t="s">
        <v>4697</v>
      </c>
      <c r="E6479" s="65">
        <f>IFERROR(VLOOKUP(C6479,Pivot!A:B,2,0),0)</f>
        <v>0</v>
      </c>
      <c r="F6479" s="65">
        <f>IFERROR(VLOOKUP(C6479,Pivot!A:C,3,0),0)</f>
        <v>0</v>
      </c>
    </row>
    <row r="6480" spans="1:6" x14ac:dyDescent="0.25">
      <c r="A6480" s="68" t="s">
        <v>103</v>
      </c>
      <c r="B6480" s="69">
        <v>491250183</v>
      </c>
      <c r="C6480" s="68">
        <v>5014761110712</v>
      </c>
      <c r="D6480" s="69" t="s">
        <v>4698</v>
      </c>
      <c r="E6480" s="65">
        <f>IFERROR(VLOOKUP(C6480,Pivot!A:B,2,0),0)</f>
        <v>0</v>
      </c>
      <c r="F6480" s="65">
        <f>IFERROR(VLOOKUP(C6480,Pivot!A:C,3,0),0)</f>
        <v>0</v>
      </c>
    </row>
    <row r="6481" spans="1:6" x14ac:dyDescent="0.25">
      <c r="A6481" s="68" t="s">
        <v>103</v>
      </c>
      <c r="B6481" s="69">
        <v>491250190</v>
      </c>
      <c r="C6481" s="68">
        <v>491250190</v>
      </c>
      <c r="D6481" s="69" t="s">
        <v>4699</v>
      </c>
      <c r="E6481" s="65">
        <f>IFERROR(VLOOKUP(C6481,Pivot!A:B,2,0),0)</f>
        <v>0</v>
      </c>
      <c r="F6481" s="65">
        <f>IFERROR(VLOOKUP(C6481,Pivot!A:C,3,0),0)</f>
        <v>0</v>
      </c>
    </row>
    <row r="6482" spans="1:6" x14ac:dyDescent="0.25">
      <c r="A6482" s="68" t="s">
        <v>103</v>
      </c>
      <c r="B6482" s="69">
        <v>491250190</v>
      </c>
      <c r="C6482" s="68">
        <v>807648044362</v>
      </c>
      <c r="D6482" s="69" t="s">
        <v>4699</v>
      </c>
      <c r="E6482" s="65">
        <f>IFERROR(VLOOKUP(C6482,Pivot!A:B,2,0),0)</f>
        <v>0</v>
      </c>
      <c r="F6482" s="65">
        <f>IFERROR(VLOOKUP(C6482,Pivot!A:C,3,0),0)</f>
        <v>0</v>
      </c>
    </row>
    <row r="6483" spans="1:6" x14ac:dyDescent="0.25">
      <c r="A6483" s="68" t="s">
        <v>103</v>
      </c>
      <c r="B6483" s="69">
        <v>491250191</v>
      </c>
      <c r="C6483" s="68">
        <v>491250191</v>
      </c>
      <c r="D6483" s="69" t="s">
        <v>4700</v>
      </c>
      <c r="E6483" s="65">
        <f>IFERROR(VLOOKUP(C6483,Pivot!A:B,2,0),0)</f>
        <v>0</v>
      </c>
      <c r="F6483" s="65">
        <f>IFERROR(VLOOKUP(C6483,Pivot!A:C,3,0),0)</f>
        <v>0</v>
      </c>
    </row>
    <row r="6484" spans="1:6" x14ac:dyDescent="0.25">
      <c r="A6484" s="68" t="s">
        <v>103</v>
      </c>
      <c r="B6484" s="69">
        <v>491250191</v>
      </c>
      <c r="C6484" s="68">
        <v>807648044386</v>
      </c>
      <c r="D6484" s="69" t="s">
        <v>4700</v>
      </c>
      <c r="E6484" s="65">
        <f>IFERROR(VLOOKUP(C6484,Pivot!A:B,2,0),0)</f>
        <v>0</v>
      </c>
      <c r="F6484" s="65">
        <f>IFERROR(VLOOKUP(C6484,Pivot!A:C,3,0),0)</f>
        <v>0</v>
      </c>
    </row>
    <row r="6485" spans="1:6" x14ac:dyDescent="0.25">
      <c r="A6485" s="68" t="s">
        <v>103</v>
      </c>
      <c r="B6485" s="69">
        <v>491250192</v>
      </c>
      <c r="C6485" s="68">
        <v>491250192</v>
      </c>
      <c r="D6485" s="69" t="s">
        <v>4701</v>
      </c>
      <c r="E6485" s="65">
        <f>IFERROR(VLOOKUP(C6485,Pivot!A:B,2,0),0)</f>
        <v>0</v>
      </c>
      <c r="F6485" s="65">
        <f>IFERROR(VLOOKUP(C6485,Pivot!A:C,3,0),0)</f>
        <v>0</v>
      </c>
    </row>
    <row r="6486" spans="1:6" x14ac:dyDescent="0.25">
      <c r="A6486" s="68" t="s">
        <v>103</v>
      </c>
      <c r="B6486" s="69">
        <v>491250192</v>
      </c>
      <c r="C6486" s="68">
        <v>807648042337</v>
      </c>
      <c r="D6486" s="69" t="s">
        <v>4701</v>
      </c>
      <c r="E6486" s="65">
        <f>IFERROR(VLOOKUP(C6486,Pivot!A:B,2,0),0)</f>
        <v>0</v>
      </c>
      <c r="F6486" s="65">
        <f>IFERROR(VLOOKUP(C6486,Pivot!A:C,3,0),0)</f>
        <v>0</v>
      </c>
    </row>
    <row r="6487" spans="1:6" x14ac:dyDescent="0.25">
      <c r="A6487" s="68" t="s">
        <v>103</v>
      </c>
      <c r="B6487" s="69">
        <v>491250286</v>
      </c>
      <c r="C6487" s="68">
        <v>754502026135</v>
      </c>
      <c r="D6487" s="69" t="s">
        <v>4702</v>
      </c>
      <c r="E6487" s="65">
        <f>IFERROR(VLOOKUP(C6487,Pivot!A:B,2,0),0)</f>
        <v>0</v>
      </c>
      <c r="F6487" s="65">
        <f>IFERROR(VLOOKUP(C6487,Pivot!A:C,3,0),0)</f>
        <v>0</v>
      </c>
    </row>
    <row r="6488" spans="1:6" x14ac:dyDescent="0.25">
      <c r="A6488" s="68" t="s">
        <v>103</v>
      </c>
      <c r="B6488" s="69">
        <v>491250287</v>
      </c>
      <c r="C6488" s="68">
        <v>491250287</v>
      </c>
      <c r="D6488" s="69" t="s">
        <v>4703</v>
      </c>
      <c r="E6488" s="65">
        <f>IFERROR(VLOOKUP(C6488,Pivot!A:B,2,0),0)</f>
        <v>0</v>
      </c>
      <c r="F6488" s="65">
        <f>IFERROR(VLOOKUP(C6488,Pivot!A:C,3,0),0)</f>
        <v>0</v>
      </c>
    </row>
    <row r="6489" spans="1:6" x14ac:dyDescent="0.25">
      <c r="A6489" s="68" t="s">
        <v>103</v>
      </c>
      <c r="B6489" s="69">
        <v>491250287</v>
      </c>
      <c r="C6489" s="68">
        <v>754502025862</v>
      </c>
      <c r="D6489" s="69" t="s">
        <v>4703</v>
      </c>
      <c r="E6489" s="65">
        <f>IFERROR(VLOOKUP(C6489,Pivot!A:B,2,0),0)</f>
        <v>0</v>
      </c>
      <c r="F6489" s="65">
        <f>IFERROR(VLOOKUP(C6489,Pivot!A:C,3,0),0)</f>
        <v>0</v>
      </c>
    </row>
    <row r="6490" spans="1:6" x14ac:dyDescent="0.25">
      <c r="A6490" s="68" t="s">
        <v>103</v>
      </c>
      <c r="B6490" s="69">
        <v>491250288</v>
      </c>
      <c r="C6490" s="68">
        <v>5054506000571</v>
      </c>
      <c r="D6490" s="69" t="s">
        <v>4704</v>
      </c>
      <c r="E6490" s="65">
        <f>IFERROR(VLOOKUP(C6490,Pivot!A:B,2,0),0)</f>
        <v>0</v>
      </c>
      <c r="F6490" s="65">
        <f>IFERROR(VLOOKUP(C6490,Pivot!A:C,3,0),0)</f>
        <v>0</v>
      </c>
    </row>
    <row r="6491" spans="1:6" x14ac:dyDescent="0.25">
      <c r="A6491" s="68" t="s">
        <v>103</v>
      </c>
      <c r="B6491" s="69">
        <v>491250289</v>
      </c>
      <c r="C6491" s="68">
        <v>5054506000199</v>
      </c>
      <c r="D6491" s="69" t="s">
        <v>4705</v>
      </c>
      <c r="E6491" s="65">
        <f>IFERROR(VLOOKUP(C6491,Pivot!A:B,2,0),0)</f>
        <v>0</v>
      </c>
      <c r="F6491" s="65">
        <f>IFERROR(VLOOKUP(C6491,Pivot!A:C,3,0),0)</f>
        <v>0</v>
      </c>
    </row>
    <row r="6492" spans="1:6" x14ac:dyDescent="0.25">
      <c r="A6492" s="68" t="s">
        <v>103</v>
      </c>
      <c r="B6492" s="69">
        <v>491250290</v>
      </c>
      <c r="C6492" s="68">
        <v>5054506000564</v>
      </c>
      <c r="D6492" s="69" t="s">
        <v>4706</v>
      </c>
      <c r="E6492" s="65">
        <f>IFERROR(VLOOKUP(C6492,Pivot!A:B,2,0),0)</f>
        <v>0</v>
      </c>
      <c r="F6492" s="65">
        <f>IFERROR(VLOOKUP(C6492,Pivot!A:C,3,0),0)</f>
        <v>0</v>
      </c>
    </row>
    <row r="6493" spans="1:6" x14ac:dyDescent="0.25">
      <c r="A6493" s="68" t="s">
        <v>103</v>
      </c>
      <c r="B6493" s="69">
        <v>491250292</v>
      </c>
      <c r="C6493" s="68">
        <v>5054506000151</v>
      </c>
      <c r="D6493" s="69" t="s">
        <v>4707</v>
      </c>
      <c r="E6493" s="65">
        <f>IFERROR(VLOOKUP(C6493,Pivot!A:B,2,0),0)</f>
        <v>0</v>
      </c>
      <c r="F6493" s="65">
        <f>IFERROR(VLOOKUP(C6493,Pivot!A:C,3,0),0)</f>
        <v>0</v>
      </c>
    </row>
    <row r="6494" spans="1:6" x14ac:dyDescent="0.25">
      <c r="A6494" s="68" t="s">
        <v>103</v>
      </c>
      <c r="B6494" s="69">
        <v>491250293</v>
      </c>
      <c r="C6494" s="68">
        <v>5054506001561</v>
      </c>
      <c r="D6494" s="69" t="s">
        <v>4708</v>
      </c>
      <c r="E6494" s="65">
        <f>IFERROR(VLOOKUP(C6494,Pivot!A:B,2,0),0)</f>
        <v>0</v>
      </c>
      <c r="F6494" s="65">
        <f>IFERROR(VLOOKUP(C6494,Pivot!A:C,3,0),0)</f>
        <v>0</v>
      </c>
    </row>
    <row r="6495" spans="1:6" x14ac:dyDescent="0.25">
      <c r="A6495" s="68" t="s">
        <v>103</v>
      </c>
      <c r="B6495" s="69">
        <v>491250294</v>
      </c>
      <c r="C6495" s="68">
        <v>5054506000847</v>
      </c>
      <c r="D6495" s="69" t="s">
        <v>4709</v>
      </c>
      <c r="E6495" s="65">
        <f>IFERROR(VLOOKUP(C6495,Pivot!A:B,2,0),0)</f>
        <v>0</v>
      </c>
      <c r="F6495" s="65">
        <f>IFERROR(VLOOKUP(C6495,Pivot!A:C,3,0),0)</f>
        <v>0</v>
      </c>
    </row>
    <row r="6496" spans="1:6" x14ac:dyDescent="0.25">
      <c r="A6496" s="68" t="s">
        <v>103</v>
      </c>
      <c r="B6496" s="69">
        <v>491250295</v>
      </c>
      <c r="C6496" s="68">
        <v>5054506000854</v>
      </c>
      <c r="D6496" s="69" t="s">
        <v>4710</v>
      </c>
      <c r="E6496" s="65">
        <f>IFERROR(VLOOKUP(C6496,Pivot!A:B,2,0),0)</f>
        <v>0</v>
      </c>
      <c r="F6496" s="65">
        <f>IFERROR(VLOOKUP(C6496,Pivot!A:C,3,0),0)</f>
        <v>0</v>
      </c>
    </row>
    <row r="6497" spans="1:6" x14ac:dyDescent="0.25">
      <c r="A6497" s="68" t="s">
        <v>103</v>
      </c>
      <c r="B6497" s="69">
        <v>491250296</v>
      </c>
      <c r="C6497" s="68">
        <v>39897908311</v>
      </c>
      <c r="D6497" s="69" t="s">
        <v>4711</v>
      </c>
      <c r="E6497" s="65">
        <f>IFERROR(VLOOKUP(C6497,Pivot!A:B,2,0),0)</f>
        <v>0</v>
      </c>
      <c r="F6497" s="65">
        <f>IFERROR(VLOOKUP(C6497,Pivot!A:C,3,0),0)</f>
        <v>0</v>
      </c>
    </row>
    <row r="6498" spans="1:6" x14ac:dyDescent="0.25">
      <c r="A6498" s="68" t="s">
        <v>103</v>
      </c>
      <c r="B6498" s="69">
        <v>491250299</v>
      </c>
      <c r="C6498" s="68">
        <v>39897794341</v>
      </c>
      <c r="D6498" s="69" t="s">
        <v>4712</v>
      </c>
      <c r="E6498" s="65">
        <f>IFERROR(VLOOKUP(C6498,Pivot!A:B,2,0),0)</f>
        <v>0</v>
      </c>
      <c r="F6498" s="65">
        <f>IFERROR(VLOOKUP(C6498,Pivot!A:C,3,0),0)</f>
        <v>0</v>
      </c>
    </row>
    <row r="6499" spans="1:6" x14ac:dyDescent="0.25">
      <c r="A6499" s="68" t="s">
        <v>103</v>
      </c>
      <c r="B6499" s="69">
        <v>491250304</v>
      </c>
      <c r="C6499" s="68">
        <v>491250304</v>
      </c>
      <c r="D6499" s="69" t="s">
        <v>4713</v>
      </c>
      <c r="E6499" s="65">
        <f>IFERROR(VLOOKUP(C6499,Pivot!A:B,2,0),0)</f>
        <v>0</v>
      </c>
      <c r="F6499" s="65">
        <f>IFERROR(VLOOKUP(C6499,Pivot!A:C,3,0),0)</f>
        <v>0</v>
      </c>
    </row>
    <row r="6500" spans="1:6" x14ac:dyDescent="0.25">
      <c r="A6500" s="68" t="s">
        <v>103</v>
      </c>
      <c r="B6500" s="69">
        <v>491250304</v>
      </c>
      <c r="C6500" s="68">
        <v>5037970921023</v>
      </c>
      <c r="D6500" s="69" t="s">
        <v>4713</v>
      </c>
      <c r="E6500" s="65">
        <f>IFERROR(VLOOKUP(C6500,Pivot!A:B,2,0),0)</f>
        <v>0</v>
      </c>
      <c r="F6500" s="65">
        <f>IFERROR(VLOOKUP(C6500,Pivot!A:C,3,0),0)</f>
        <v>0</v>
      </c>
    </row>
    <row r="6501" spans="1:6" x14ac:dyDescent="0.25">
      <c r="A6501" s="68" t="s">
        <v>103</v>
      </c>
      <c r="B6501" s="69">
        <v>491250305</v>
      </c>
      <c r="C6501" s="68">
        <v>491250305</v>
      </c>
      <c r="D6501" s="69" t="s">
        <v>4714</v>
      </c>
      <c r="E6501" s="65">
        <f>IFERROR(VLOOKUP(C6501,Pivot!A:B,2,0),0)</f>
        <v>0</v>
      </c>
      <c r="F6501" s="65">
        <f>IFERROR(VLOOKUP(C6501,Pivot!A:C,3,0),0)</f>
        <v>0</v>
      </c>
    </row>
    <row r="6502" spans="1:6" x14ac:dyDescent="0.25">
      <c r="A6502" s="68" t="s">
        <v>103</v>
      </c>
      <c r="B6502" s="69">
        <v>491250305</v>
      </c>
      <c r="C6502" s="68">
        <v>5037970922310</v>
      </c>
      <c r="D6502" s="69" t="s">
        <v>4714</v>
      </c>
      <c r="E6502" s="65">
        <f>IFERROR(VLOOKUP(C6502,Pivot!A:B,2,0),0)</f>
        <v>0</v>
      </c>
      <c r="F6502" s="65">
        <f>IFERROR(VLOOKUP(C6502,Pivot!A:C,3,0),0)</f>
        <v>0</v>
      </c>
    </row>
    <row r="6503" spans="1:6" x14ac:dyDescent="0.25">
      <c r="A6503" s="68" t="s">
        <v>103</v>
      </c>
      <c r="B6503" s="69">
        <v>491250306</v>
      </c>
      <c r="C6503" s="68">
        <v>491250306</v>
      </c>
      <c r="D6503" s="69" t="s">
        <v>4715</v>
      </c>
      <c r="E6503" s="65">
        <f>IFERROR(VLOOKUP(C6503,Pivot!A:B,2,0),0)</f>
        <v>0</v>
      </c>
      <c r="F6503" s="65">
        <f>IFERROR(VLOOKUP(C6503,Pivot!A:C,3,0),0)</f>
        <v>0</v>
      </c>
    </row>
    <row r="6504" spans="1:6" x14ac:dyDescent="0.25">
      <c r="A6504" s="68" t="s">
        <v>103</v>
      </c>
      <c r="B6504" s="69">
        <v>491250306</v>
      </c>
      <c r="C6504" s="68">
        <v>5037970026636</v>
      </c>
      <c r="D6504" s="69" t="s">
        <v>4715</v>
      </c>
      <c r="E6504" s="65">
        <f>IFERROR(VLOOKUP(C6504,Pivot!A:B,2,0),0)</f>
        <v>0</v>
      </c>
      <c r="F6504" s="65">
        <f>IFERROR(VLOOKUP(C6504,Pivot!A:C,3,0),0)</f>
        <v>0</v>
      </c>
    </row>
    <row r="6505" spans="1:6" x14ac:dyDescent="0.25">
      <c r="A6505" s="68" t="s">
        <v>103</v>
      </c>
      <c r="B6505" s="69">
        <v>491250309</v>
      </c>
      <c r="C6505" s="68">
        <v>491250309</v>
      </c>
      <c r="D6505" s="69" t="s">
        <v>4716</v>
      </c>
      <c r="E6505" s="65">
        <f>IFERROR(VLOOKUP(C6505,Pivot!A:B,2,0),0)</f>
        <v>0</v>
      </c>
      <c r="F6505" s="65">
        <f>IFERROR(VLOOKUP(C6505,Pivot!A:C,3,0),0)</f>
        <v>0</v>
      </c>
    </row>
    <row r="6506" spans="1:6" x14ac:dyDescent="0.25">
      <c r="A6506" s="68" t="s">
        <v>103</v>
      </c>
      <c r="B6506" s="69">
        <v>491250309</v>
      </c>
      <c r="C6506" s="68">
        <v>5037970922877</v>
      </c>
      <c r="D6506" s="69" t="s">
        <v>4716</v>
      </c>
      <c r="E6506" s="65">
        <f>IFERROR(VLOOKUP(C6506,Pivot!A:B,2,0),0)</f>
        <v>0</v>
      </c>
      <c r="F6506" s="65">
        <f>IFERROR(VLOOKUP(C6506,Pivot!A:C,3,0),0)</f>
        <v>0</v>
      </c>
    </row>
    <row r="6507" spans="1:6" x14ac:dyDescent="0.25">
      <c r="A6507" s="68" t="s">
        <v>103</v>
      </c>
      <c r="B6507" s="69">
        <v>491251099</v>
      </c>
      <c r="C6507" s="68">
        <v>8003670815327</v>
      </c>
      <c r="D6507" s="69" t="s">
        <v>4717</v>
      </c>
      <c r="E6507" s="65">
        <f>IFERROR(VLOOKUP(C6507,Pivot!A:B,2,0),0)</f>
        <v>0</v>
      </c>
      <c r="F6507" s="65">
        <f>IFERROR(VLOOKUP(C6507,Pivot!A:C,3,0),0)</f>
        <v>0</v>
      </c>
    </row>
    <row r="6508" spans="1:6" x14ac:dyDescent="0.25">
      <c r="A6508" s="68" t="s">
        <v>103</v>
      </c>
      <c r="B6508" s="69">
        <v>491251099</v>
      </c>
      <c r="C6508" s="68">
        <v>8058664085538</v>
      </c>
      <c r="D6508" s="69" t="s">
        <v>4717</v>
      </c>
      <c r="E6508" s="65">
        <f>IFERROR(VLOOKUP(C6508,Pivot!A:B,2,0),0)</f>
        <v>0</v>
      </c>
      <c r="F6508" s="65">
        <f>IFERROR(VLOOKUP(C6508,Pivot!A:C,3,0),0)</f>
        <v>0</v>
      </c>
    </row>
    <row r="6509" spans="1:6" x14ac:dyDescent="0.25">
      <c r="A6509" s="68" t="s">
        <v>103</v>
      </c>
      <c r="B6509" s="69">
        <v>491251099</v>
      </c>
      <c r="C6509" s="68">
        <v>8058664152476</v>
      </c>
      <c r="D6509" s="69" t="s">
        <v>4717</v>
      </c>
      <c r="E6509" s="65">
        <f>IFERROR(VLOOKUP(C6509,Pivot!A:B,2,0),0)</f>
        <v>0</v>
      </c>
      <c r="F6509" s="65">
        <f>IFERROR(VLOOKUP(C6509,Pivot!A:C,3,0),0)</f>
        <v>0</v>
      </c>
    </row>
    <row r="6510" spans="1:6" x14ac:dyDescent="0.25">
      <c r="A6510" s="68" t="s">
        <v>103</v>
      </c>
      <c r="B6510" s="69">
        <v>491251110</v>
      </c>
      <c r="C6510" s="68">
        <v>8058664052202</v>
      </c>
      <c r="D6510" s="69" t="s">
        <v>4718</v>
      </c>
      <c r="E6510" s="65">
        <f>IFERROR(VLOOKUP(C6510,Pivot!A:B,2,0),0)</f>
        <v>0</v>
      </c>
      <c r="F6510" s="65">
        <f>IFERROR(VLOOKUP(C6510,Pivot!A:C,3,0),0)</f>
        <v>0</v>
      </c>
    </row>
    <row r="6511" spans="1:6" x14ac:dyDescent="0.25">
      <c r="A6511" s="68" t="s">
        <v>103</v>
      </c>
      <c r="B6511" s="69">
        <v>491251110</v>
      </c>
      <c r="C6511" s="68">
        <v>8058664097722</v>
      </c>
      <c r="D6511" s="69" t="s">
        <v>4718</v>
      </c>
      <c r="E6511" s="65">
        <f>IFERROR(VLOOKUP(C6511,Pivot!A:B,2,0),0)</f>
        <v>0</v>
      </c>
      <c r="F6511" s="65">
        <f>IFERROR(VLOOKUP(C6511,Pivot!A:C,3,0),0)</f>
        <v>0</v>
      </c>
    </row>
    <row r="6512" spans="1:6" x14ac:dyDescent="0.25">
      <c r="A6512" s="68" t="s">
        <v>103</v>
      </c>
      <c r="B6512" s="69">
        <v>491251110</v>
      </c>
      <c r="C6512" s="68">
        <v>8058664152506</v>
      </c>
      <c r="D6512" s="69" t="s">
        <v>4718</v>
      </c>
      <c r="E6512" s="65">
        <f>IFERROR(VLOOKUP(C6512,Pivot!A:B,2,0),0)</f>
        <v>0</v>
      </c>
      <c r="F6512" s="65">
        <f>IFERROR(VLOOKUP(C6512,Pivot!A:C,3,0),0)</f>
        <v>0</v>
      </c>
    </row>
    <row r="6513" spans="1:6" x14ac:dyDescent="0.25">
      <c r="A6513" s="68" t="s">
        <v>103</v>
      </c>
      <c r="B6513" s="69">
        <v>491251712</v>
      </c>
      <c r="C6513" s="68">
        <v>491251712</v>
      </c>
      <c r="D6513" s="69" t="s">
        <v>4719</v>
      </c>
      <c r="E6513" s="65">
        <f>IFERROR(VLOOKUP(C6513,Pivot!A:B,2,0),0)</f>
        <v>0</v>
      </c>
      <c r="F6513" s="65">
        <f>IFERROR(VLOOKUP(C6513,Pivot!A:C,3,0),0)</f>
        <v>0</v>
      </c>
    </row>
    <row r="6514" spans="1:6" x14ac:dyDescent="0.25">
      <c r="A6514" s="68" t="s">
        <v>103</v>
      </c>
      <c r="B6514" s="69">
        <v>491251712</v>
      </c>
      <c r="C6514" s="68">
        <v>5037970922884</v>
      </c>
      <c r="D6514" s="69" t="s">
        <v>4719</v>
      </c>
      <c r="E6514" s="65">
        <f>IFERROR(VLOOKUP(C6514,Pivot!A:B,2,0),0)</f>
        <v>0</v>
      </c>
      <c r="F6514" s="65">
        <f>IFERROR(VLOOKUP(C6514,Pivot!A:C,3,0),0)</f>
        <v>0</v>
      </c>
    </row>
    <row r="6515" spans="1:6" x14ac:dyDescent="0.25">
      <c r="A6515" s="68" t="s">
        <v>103</v>
      </c>
      <c r="B6515" s="69">
        <v>491251717</v>
      </c>
      <c r="C6515" s="68">
        <v>39897962474</v>
      </c>
      <c r="D6515" s="69" t="s">
        <v>4720</v>
      </c>
      <c r="E6515" s="65">
        <f>IFERROR(VLOOKUP(C6515,Pivot!A:B,2,0),0)</f>
        <v>0</v>
      </c>
      <c r="F6515" s="65">
        <f>IFERROR(VLOOKUP(C6515,Pivot!A:C,3,0),0)</f>
        <v>0</v>
      </c>
    </row>
    <row r="6516" spans="1:6" x14ac:dyDescent="0.25">
      <c r="A6516" s="68" t="s">
        <v>103</v>
      </c>
      <c r="B6516" s="69">
        <v>491251720</v>
      </c>
      <c r="C6516" s="68">
        <v>491251720</v>
      </c>
      <c r="D6516" s="69" t="s">
        <v>4721</v>
      </c>
      <c r="E6516" s="65">
        <f>IFERROR(VLOOKUP(C6516,Pivot!A:B,2,0),0)</f>
        <v>0</v>
      </c>
      <c r="F6516" s="65">
        <f>IFERROR(VLOOKUP(C6516,Pivot!A:C,3,0),0)</f>
        <v>0</v>
      </c>
    </row>
    <row r="6517" spans="1:6" x14ac:dyDescent="0.25">
      <c r="A6517" s="68" t="s">
        <v>103</v>
      </c>
      <c r="B6517" s="69">
        <v>491251720</v>
      </c>
      <c r="C6517" s="68">
        <v>8901736085304</v>
      </c>
      <c r="D6517" s="69" t="s">
        <v>4721</v>
      </c>
      <c r="E6517" s="65">
        <f>IFERROR(VLOOKUP(C6517,Pivot!A:B,2,0),0)</f>
        <v>0</v>
      </c>
      <c r="F6517" s="65">
        <f>IFERROR(VLOOKUP(C6517,Pivot!A:C,3,0),0)</f>
        <v>0</v>
      </c>
    </row>
    <row r="6518" spans="1:6" x14ac:dyDescent="0.25">
      <c r="A6518" s="68" t="s">
        <v>103</v>
      </c>
      <c r="B6518" s="69">
        <v>491251721</v>
      </c>
      <c r="C6518" s="68">
        <v>491251721</v>
      </c>
      <c r="D6518" s="69" t="s">
        <v>4722</v>
      </c>
      <c r="E6518" s="65">
        <f>IFERROR(VLOOKUP(C6518,Pivot!A:B,2,0),0)</f>
        <v>0</v>
      </c>
      <c r="F6518" s="65">
        <f>IFERROR(VLOOKUP(C6518,Pivot!A:C,3,0),0)</f>
        <v>0</v>
      </c>
    </row>
    <row r="6519" spans="1:6" x14ac:dyDescent="0.25">
      <c r="A6519" s="68" t="s">
        <v>103</v>
      </c>
      <c r="B6519" s="69">
        <v>491251721</v>
      </c>
      <c r="C6519" s="68">
        <v>8901736085311</v>
      </c>
      <c r="D6519" s="69" t="s">
        <v>4722</v>
      </c>
      <c r="E6519" s="65">
        <f>IFERROR(VLOOKUP(C6519,Pivot!A:B,2,0),0)</f>
        <v>0</v>
      </c>
      <c r="F6519" s="65">
        <f>IFERROR(VLOOKUP(C6519,Pivot!A:C,3,0),0)</f>
        <v>0</v>
      </c>
    </row>
    <row r="6520" spans="1:6" x14ac:dyDescent="0.25">
      <c r="A6520" s="68" t="s">
        <v>103</v>
      </c>
      <c r="B6520" s="69">
        <v>491251723</v>
      </c>
      <c r="C6520" s="68">
        <v>491251723</v>
      </c>
      <c r="D6520" s="69" t="s">
        <v>4723</v>
      </c>
      <c r="E6520" s="65">
        <f>IFERROR(VLOOKUP(C6520,Pivot!A:B,2,0),0)</f>
        <v>0</v>
      </c>
      <c r="F6520" s="65">
        <f>IFERROR(VLOOKUP(C6520,Pivot!A:C,3,0),0)</f>
        <v>0</v>
      </c>
    </row>
    <row r="6521" spans="1:6" x14ac:dyDescent="0.25">
      <c r="A6521" s="68" t="s">
        <v>103</v>
      </c>
      <c r="B6521" s="69">
        <v>491251723</v>
      </c>
      <c r="C6521" s="68">
        <v>8901736085342</v>
      </c>
      <c r="D6521" s="69" t="s">
        <v>4723</v>
      </c>
      <c r="E6521" s="65">
        <f>IFERROR(VLOOKUP(C6521,Pivot!A:B,2,0),0)</f>
        <v>0</v>
      </c>
      <c r="F6521" s="65">
        <f>IFERROR(VLOOKUP(C6521,Pivot!A:C,3,0),0)</f>
        <v>0</v>
      </c>
    </row>
    <row r="6522" spans="1:6" x14ac:dyDescent="0.25">
      <c r="A6522" s="68" t="s">
        <v>103</v>
      </c>
      <c r="B6522" s="69">
        <v>491251726</v>
      </c>
      <c r="C6522" s="68">
        <v>491251726</v>
      </c>
      <c r="D6522" s="69" t="s">
        <v>4724</v>
      </c>
      <c r="E6522" s="65">
        <f>IFERROR(VLOOKUP(C6522,Pivot!A:B,2,0),0)</f>
        <v>0</v>
      </c>
      <c r="F6522" s="65">
        <f>IFERROR(VLOOKUP(C6522,Pivot!A:C,3,0),0)</f>
        <v>0</v>
      </c>
    </row>
    <row r="6523" spans="1:6" x14ac:dyDescent="0.25">
      <c r="A6523" s="68" t="s">
        <v>103</v>
      </c>
      <c r="B6523" s="69">
        <v>491251726</v>
      </c>
      <c r="C6523" s="68">
        <v>8901736085373</v>
      </c>
      <c r="D6523" s="69" t="s">
        <v>4724</v>
      </c>
      <c r="E6523" s="65">
        <f>IFERROR(VLOOKUP(C6523,Pivot!A:B,2,0),0)</f>
        <v>0</v>
      </c>
      <c r="F6523" s="65">
        <f>IFERROR(VLOOKUP(C6523,Pivot!A:C,3,0),0)</f>
        <v>0</v>
      </c>
    </row>
    <row r="6524" spans="1:6" x14ac:dyDescent="0.25">
      <c r="A6524" s="68" t="s">
        <v>103</v>
      </c>
      <c r="B6524" s="69">
        <v>491251729</v>
      </c>
      <c r="C6524" s="68">
        <v>491251729</v>
      </c>
      <c r="D6524" s="69" t="s">
        <v>4725</v>
      </c>
      <c r="E6524" s="65">
        <f>IFERROR(VLOOKUP(C6524,Pivot!A:B,2,0),0)</f>
        <v>0</v>
      </c>
      <c r="F6524" s="65">
        <f>IFERROR(VLOOKUP(C6524,Pivot!A:C,3,0),0)</f>
        <v>0</v>
      </c>
    </row>
    <row r="6525" spans="1:6" x14ac:dyDescent="0.25">
      <c r="A6525" s="68" t="s">
        <v>103</v>
      </c>
      <c r="B6525" s="69">
        <v>491251729</v>
      </c>
      <c r="C6525" s="68">
        <v>8901736085182</v>
      </c>
      <c r="D6525" s="69" t="s">
        <v>4725</v>
      </c>
      <c r="E6525" s="65">
        <f>IFERROR(VLOOKUP(C6525,Pivot!A:B,2,0),0)</f>
        <v>0</v>
      </c>
      <c r="F6525" s="65">
        <f>IFERROR(VLOOKUP(C6525,Pivot!A:C,3,0),0)</f>
        <v>0</v>
      </c>
    </row>
    <row r="6526" spans="1:6" x14ac:dyDescent="0.25">
      <c r="A6526" s="68" t="s">
        <v>103</v>
      </c>
      <c r="B6526" s="69">
        <v>491251733</v>
      </c>
      <c r="C6526" s="68">
        <v>491251733</v>
      </c>
      <c r="D6526" s="69" t="s">
        <v>4726</v>
      </c>
      <c r="E6526" s="65">
        <f>IFERROR(VLOOKUP(C6526,Pivot!A:B,2,0),0)</f>
        <v>0</v>
      </c>
      <c r="F6526" s="65">
        <f>IFERROR(VLOOKUP(C6526,Pivot!A:C,3,0),0)</f>
        <v>0</v>
      </c>
    </row>
    <row r="6527" spans="1:6" x14ac:dyDescent="0.25">
      <c r="A6527" s="68" t="s">
        <v>103</v>
      </c>
      <c r="B6527" s="69">
        <v>491251733</v>
      </c>
      <c r="C6527" s="68">
        <v>8901736085229</v>
      </c>
      <c r="D6527" s="69" t="s">
        <v>4726</v>
      </c>
      <c r="E6527" s="65">
        <f>IFERROR(VLOOKUP(C6527,Pivot!A:B,2,0),0)</f>
        <v>0</v>
      </c>
      <c r="F6527" s="65">
        <f>IFERROR(VLOOKUP(C6527,Pivot!A:C,3,0),0)</f>
        <v>0</v>
      </c>
    </row>
    <row r="6528" spans="1:6" x14ac:dyDescent="0.25">
      <c r="A6528" s="68" t="s">
        <v>103</v>
      </c>
      <c r="B6528" s="69">
        <v>491251737</v>
      </c>
      <c r="C6528" s="68">
        <v>491251737</v>
      </c>
      <c r="D6528" s="69" t="s">
        <v>4727</v>
      </c>
      <c r="E6528" s="65">
        <f>IFERROR(VLOOKUP(C6528,Pivot!A:B,2,0),0)</f>
        <v>0</v>
      </c>
      <c r="F6528" s="65">
        <f>IFERROR(VLOOKUP(C6528,Pivot!A:C,3,0),0)</f>
        <v>0</v>
      </c>
    </row>
    <row r="6529" spans="1:6" x14ac:dyDescent="0.25">
      <c r="A6529" s="68" t="s">
        <v>103</v>
      </c>
      <c r="B6529" s="69">
        <v>491251737</v>
      </c>
      <c r="C6529" s="68">
        <v>8901736085267</v>
      </c>
      <c r="D6529" s="69" t="s">
        <v>4727</v>
      </c>
      <c r="E6529" s="65">
        <f>IFERROR(VLOOKUP(C6529,Pivot!A:B,2,0),0)</f>
        <v>0</v>
      </c>
      <c r="F6529" s="65">
        <f>IFERROR(VLOOKUP(C6529,Pivot!A:C,3,0),0)</f>
        <v>0</v>
      </c>
    </row>
    <row r="6530" spans="1:6" x14ac:dyDescent="0.25">
      <c r="A6530" s="68" t="s">
        <v>103</v>
      </c>
      <c r="B6530" s="69">
        <v>491251738</v>
      </c>
      <c r="C6530" s="68">
        <v>491251738</v>
      </c>
      <c r="D6530" s="69" t="s">
        <v>4728</v>
      </c>
      <c r="E6530" s="65">
        <f>IFERROR(VLOOKUP(C6530,Pivot!A:B,2,0),0)</f>
        <v>0</v>
      </c>
      <c r="F6530" s="65">
        <f>IFERROR(VLOOKUP(C6530,Pivot!A:C,3,0),0)</f>
        <v>0</v>
      </c>
    </row>
    <row r="6531" spans="1:6" x14ac:dyDescent="0.25">
      <c r="A6531" s="68" t="s">
        <v>103</v>
      </c>
      <c r="B6531" s="69">
        <v>491251738</v>
      </c>
      <c r="C6531" s="68">
        <v>8901736085274</v>
      </c>
      <c r="D6531" s="69" t="s">
        <v>4728</v>
      </c>
      <c r="E6531" s="65">
        <f>IFERROR(VLOOKUP(C6531,Pivot!A:B,2,0),0)</f>
        <v>0</v>
      </c>
      <c r="F6531" s="65">
        <f>IFERROR(VLOOKUP(C6531,Pivot!A:C,3,0),0)</f>
        <v>0</v>
      </c>
    </row>
    <row r="6532" spans="1:6" x14ac:dyDescent="0.25">
      <c r="A6532" s="68" t="s">
        <v>103</v>
      </c>
      <c r="B6532" s="69">
        <v>491251740</v>
      </c>
      <c r="C6532" s="68">
        <v>628845004016</v>
      </c>
      <c r="D6532" s="69" t="s">
        <v>4729</v>
      </c>
      <c r="E6532" s="65">
        <f>IFERROR(VLOOKUP(C6532,Pivot!A:B,2,0),0)</f>
        <v>0</v>
      </c>
      <c r="F6532" s="65">
        <f>IFERROR(VLOOKUP(C6532,Pivot!A:C,3,0),0)</f>
        <v>0</v>
      </c>
    </row>
    <row r="6533" spans="1:6" x14ac:dyDescent="0.25">
      <c r="A6533" s="68" t="s">
        <v>103</v>
      </c>
      <c r="B6533" s="69">
        <v>491251742</v>
      </c>
      <c r="C6533" s="68">
        <v>628845004092</v>
      </c>
      <c r="D6533" s="69" t="s">
        <v>4730</v>
      </c>
      <c r="E6533" s="65">
        <f>IFERROR(VLOOKUP(C6533,Pivot!A:B,2,0),0)</f>
        <v>0</v>
      </c>
      <c r="F6533" s="65">
        <f>IFERROR(VLOOKUP(C6533,Pivot!A:C,3,0),0)</f>
        <v>0</v>
      </c>
    </row>
    <row r="6534" spans="1:6" x14ac:dyDescent="0.25">
      <c r="A6534" s="68" t="s">
        <v>103</v>
      </c>
      <c r="B6534" s="69">
        <v>491251744</v>
      </c>
      <c r="C6534" s="68">
        <v>628845004115</v>
      </c>
      <c r="D6534" s="69" t="s">
        <v>2569</v>
      </c>
      <c r="E6534" s="65">
        <f>IFERROR(VLOOKUP(C6534,Pivot!A:B,2,0),0)</f>
        <v>0</v>
      </c>
      <c r="F6534" s="65">
        <f>IFERROR(VLOOKUP(C6534,Pivot!A:C,3,0),0)</f>
        <v>0</v>
      </c>
    </row>
    <row r="6535" spans="1:6" x14ac:dyDescent="0.25">
      <c r="A6535" s="68" t="s">
        <v>103</v>
      </c>
      <c r="B6535" s="69">
        <v>491251748</v>
      </c>
      <c r="C6535" s="68">
        <v>628845005563</v>
      </c>
      <c r="D6535" s="69" t="s">
        <v>4731</v>
      </c>
      <c r="E6535" s="65">
        <f>IFERROR(VLOOKUP(C6535,Pivot!A:B,2,0),0)</f>
        <v>0</v>
      </c>
      <c r="F6535" s="65">
        <f>IFERROR(VLOOKUP(C6535,Pivot!A:C,3,0),0)</f>
        <v>0</v>
      </c>
    </row>
    <row r="6536" spans="1:6" x14ac:dyDescent="0.25">
      <c r="A6536" s="68" t="s">
        <v>103</v>
      </c>
      <c r="B6536" s="69">
        <v>491251750</v>
      </c>
      <c r="C6536" s="68">
        <v>628845006065</v>
      </c>
      <c r="D6536" s="69" t="s">
        <v>4732</v>
      </c>
      <c r="E6536" s="65">
        <f>IFERROR(VLOOKUP(C6536,Pivot!A:B,2,0),0)</f>
        <v>0</v>
      </c>
      <c r="F6536" s="65">
        <f>IFERROR(VLOOKUP(C6536,Pivot!A:C,3,0),0)</f>
        <v>0</v>
      </c>
    </row>
    <row r="6537" spans="1:6" x14ac:dyDescent="0.25">
      <c r="A6537" s="68" t="s">
        <v>103</v>
      </c>
      <c r="B6537" s="69">
        <v>491251756</v>
      </c>
      <c r="C6537" s="68">
        <v>731346094605</v>
      </c>
      <c r="D6537" s="69" t="s">
        <v>4733</v>
      </c>
      <c r="E6537" s="65">
        <f>IFERROR(VLOOKUP(C6537,Pivot!A:B,2,0),0)</f>
        <v>0</v>
      </c>
      <c r="F6537" s="65">
        <f>IFERROR(VLOOKUP(C6537,Pivot!A:C,3,0),0)</f>
        <v>0</v>
      </c>
    </row>
    <row r="6538" spans="1:6" x14ac:dyDescent="0.25">
      <c r="A6538" s="68" t="s">
        <v>103</v>
      </c>
      <c r="B6538" s="69">
        <v>491251756</v>
      </c>
      <c r="C6538" s="68">
        <v>731346095411</v>
      </c>
      <c r="D6538" s="69" t="s">
        <v>4733</v>
      </c>
      <c r="E6538" s="65">
        <f>IFERROR(VLOOKUP(C6538,Pivot!A:B,2,0),0)</f>
        <v>0</v>
      </c>
      <c r="F6538" s="65">
        <f>IFERROR(VLOOKUP(C6538,Pivot!A:C,3,0),0)</f>
        <v>0</v>
      </c>
    </row>
    <row r="6539" spans="1:6" x14ac:dyDescent="0.25">
      <c r="A6539" s="68" t="s">
        <v>103</v>
      </c>
      <c r="B6539" s="69">
        <v>491251758</v>
      </c>
      <c r="C6539" s="68">
        <v>731346095732</v>
      </c>
      <c r="D6539" s="69" t="s">
        <v>4734</v>
      </c>
      <c r="E6539" s="65">
        <f>IFERROR(VLOOKUP(C6539,Pivot!A:B,2,0),0)</f>
        <v>0</v>
      </c>
      <c r="F6539" s="65">
        <f>IFERROR(VLOOKUP(C6539,Pivot!A:C,3,0),0)</f>
        <v>0</v>
      </c>
    </row>
    <row r="6540" spans="1:6" x14ac:dyDescent="0.25">
      <c r="A6540" s="68" t="s">
        <v>103</v>
      </c>
      <c r="B6540" s="69">
        <v>491251759</v>
      </c>
      <c r="C6540" s="68">
        <v>731346095916</v>
      </c>
      <c r="D6540" s="69" t="s">
        <v>4735</v>
      </c>
      <c r="E6540" s="65">
        <f>IFERROR(VLOOKUP(C6540,Pivot!A:B,2,0),0)</f>
        <v>0</v>
      </c>
      <c r="F6540" s="65">
        <f>IFERROR(VLOOKUP(C6540,Pivot!A:C,3,0),0)</f>
        <v>0</v>
      </c>
    </row>
    <row r="6541" spans="1:6" x14ac:dyDescent="0.25">
      <c r="A6541" s="68" t="s">
        <v>103</v>
      </c>
      <c r="B6541" s="69">
        <v>491251761</v>
      </c>
      <c r="C6541" s="68">
        <v>781968005183</v>
      </c>
      <c r="D6541" s="69" t="s">
        <v>4736</v>
      </c>
      <c r="E6541" s="65">
        <f>IFERROR(VLOOKUP(C6541,Pivot!A:B,2,0),0)</f>
        <v>0</v>
      </c>
      <c r="F6541" s="65">
        <f>IFERROR(VLOOKUP(C6541,Pivot!A:C,3,0),0)</f>
        <v>0</v>
      </c>
    </row>
    <row r="6542" spans="1:6" x14ac:dyDescent="0.25">
      <c r="A6542" s="68" t="s">
        <v>103</v>
      </c>
      <c r="B6542" s="69">
        <v>491251762</v>
      </c>
      <c r="C6542" s="68">
        <v>731346093202</v>
      </c>
      <c r="D6542" s="69" t="s">
        <v>4737</v>
      </c>
      <c r="E6542" s="65">
        <f>IFERROR(VLOOKUP(C6542,Pivot!A:B,2,0),0)</f>
        <v>0</v>
      </c>
      <c r="F6542" s="65">
        <f>IFERROR(VLOOKUP(C6542,Pivot!A:C,3,0),0)</f>
        <v>0</v>
      </c>
    </row>
    <row r="6543" spans="1:6" x14ac:dyDescent="0.25">
      <c r="A6543" s="68" t="s">
        <v>103</v>
      </c>
      <c r="B6543" s="69">
        <v>491251763</v>
      </c>
      <c r="C6543" s="68">
        <v>731346096715</v>
      </c>
      <c r="D6543" s="69" t="s">
        <v>4738</v>
      </c>
      <c r="E6543" s="65">
        <f>IFERROR(VLOOKUP(C6543,Pivot!A:B,2,0),0)</f>
        <v>0</v>
      </c>
      <c r="F6543" s="65">
        <f>IFERROR(VLOOKUP(C6543,Pivot!A:C,3,0),0)</f>
        <v>0</v>
      </c>
    </row>
    <row r="6544" spans="1:6" x14ac:dyDescent="0.25">
      <c r="A6544" s="68" t="s">
        <v>103</v>
      </c>
      <c r="B6544" s="69">
        <v>491251765</v>
      </c>
      <c r="C6544" s="68">
        <v>781968004032</v>
      </c>
      <c r="D6544" s="69" t="s">
        <v>4739</v>
      </c>
      <c r="E6544" s="65">
        <f>IFERROR(VLOOKUP(C6544,Pivot!A:B,2,0),0)</f>
        <v>0</v>
      </c>
      <c r="F6544" s="65">
        <f>IFERROR(VLOOKUP(C6544,Pivot!A:C,3,0),0)</f>
        <v>0</v>
      </c>
    </row>
    <row r="6545" spans="1:6" x14ac:dyDescent="0.25">
      <c r="A6545" s="68" t="s">
        <v>103</v>
      </c>
      <c r="B6545" s="69">
        <v>491251766</v>
      </c>
      <c r="C6545" s="68">
        <v>781968404009</v>
      </c>
      <c r="D6545" s="69" t="s">
        <v>4740</v>
      </c>
      <c r="E6545" s="65">
        <f>IFERROR(VLOOKUP(C6545,Pivot!A:B,2,0),0)</f>
        <v>0</v>
      </c>
      <c r="F6545" s="65">
        <f>IFERROR(VLOOKUP(C6545,Pivot!A:C,3,0),0)</f>
        <v>0</v>
      </c>
    </row>
    <row r="6546" spans="1:6" x14ac:dyDescent="0.25">
      <c r="A6546" s="68" t="s">
        <v>103</v>
      </c>
      <c r="B6546" s="69">
        <v>491251768</v>
      </c>
      <c r="C6546" s="68">
        <v>71547020110</v>
      </c>
      <c r="D6546" s="69" t="s">
        <v>4741</v>
      </c>
      <c r="E6546" s="65">
        <f>IFERROR(VLOOKUP(C6546,Pivot!A:B,2,0),0)</f>
        <v>0</v>
      </c>
      <c r="F6546" s="65">
        <f>IFERROR(VLOOKUP(C6546,Pivot!A:C,3,0),0)</f>
        <v>0</v>
      </c>
    </row>
    <row r="6547" spans="1:6" x14ac:dyDescent="0.25">
      <c r="A6547" s="68" t="s">
        <v>103</v>
      </c>
      <c r="B6547" s="69">
        <v>491251769</v>
      </c>
      <c r="C6547" s="68">
        <v>71547020127</v>
      </c>
      <c r="D6547" s="69" t="s">
        <v>4742</v>
      </c>
      <c r="E6547" s="65">
        <f>IFERROR(VLOOKUP(C6547,Pivot!A:B,2,0),0)</f>
        <v>0</v>
      </c>
      <c r="F6547" s="65">
        <f>IFERROR(VLOOKUP(C6547,Pivot!A:C,3,0),0)</f>
        <v>0</v>
      </c>
    </row>
    <row r="6548" spans="1:6" x14ac:dyDescent="0.25">
      <c r="A6548" s="68" t="s">
        <v>103</v>
      </c>
      <c r="B6548" s="69">
        <v>491251770</v>
      </c>
      <c r="C6548" s="68">
        <v>71547020134</v>
      </c>
      <c r="D6548" s="69" t="s">
        <v>4743</v>
      </c>
      <c r="E6548" s="65">
        <f>IFERROR(VLOOKUP(C6548,Pivot!A:B,2,0),0)</f>
        <v>0</v>
      </c>
      <c r="F6548" s="65">
        <f>IFERROR(VLOOKUP(C6548,Pivot!A:C,3,0),0)</f>
        <v>0</v>
      </c>
    </row>
    <row r="6549" spans="1:6" x14ac:dyDescent="0.25">
      <c r="A6549" s="68" t="s">
        <v>103</v>
      </c>
      <c r="B6549" s="69">
        <v>491251773</v>
      </c>
      <c r="C6549" s="68">
        <v>71547020264</v>
      </c>
      <c r="D6549" s="69" t="s">
        <v>4744</v>
      </c>
      <c r="E6549" s="65">
        <f>IFERROR(VLOOKUP(C6549,Pivot!A:B,2,0),0)</f>
        <v>0</v>
      </c>
      <c r="F6549" s="65">
        <f>IFERROR(VLOOKUP(C6549,Pivot!A:C,3,0),0)</f>
        <v>0</v>
      </c>
    </row>
    <row r="6550" spans="1:6" x14ac:dyDescent="0.25">
      <c r="A6550" s="68" t="s">
        <v>103</v>
      </c>
      <c r="B6550" s="69">
        <v>491251774</v>
      </c>
      <c r="C6550" s="68">
        <v>71547072102</v>
      </c>
      <c r="D6550" s="69" t="s">
        <v>4745</v>
      </c>
      <c r="E6550" s="65">
        <f>IFERROR(VLOOKUP(C6550,Pivot!A:B,2,0),0)</f>
        <v>0</v>
      </c>
      <c r="F6550" s="65">
        <f>IFERROR(VLOOKUP(C6550,Pivot!A:C,3,0),0)</f>
        <v>0</v>
      </c>
    </row>
    <row r="6551" spans="1:6" x14ac:dyDescent="0.25">
      <c r="A6551" s="68" t="s">
        <v>103</v>
      </c>
      <c r="B6551" s="69">
        <v>491251776</v>
      </c>
      <c r="C6551" s="68">
        <v>71547185000</v>
      </c>
      <c r="D6551" s="69" t="s">
        <v>4746</v>
      </c>
      <c r="E6551" s="65">
        <f>IFERROR(VLOOKUP(C6551,Pivot!A:B,2,0),0)</f>
        <v>0</v>
      </c>
      <c r="F6551" s="65">
        <f>IFERROR(VLOOKUP(C6551,Pivot!A:C,3,0),0)</f>
        <v>0</v>
      </c>
    </row>
    <row r="6552" spans="1:6" x14ac:dyDescent="0.25">
      <c r="A6552" s="68" t="s">
        <v>103</v>
      </c>
      <c r="B6552" s="69">
        <v>491251778</v>
      </c>
      <c r="C6552" s="68">
        <v>781968002106</v>
      </c>
      <c r="D6552" s="69" t="s">
        <v>4747</v>
      </c>
      <c r="E6552" s="65">
        <f>IFERROR(VLOOKUP(C6552,Pivot!A:B,2,0),0)</f>
        <v>0</v>
      </c>
      <c r="F6552" s="65">
        <f>IFERROR(VLOOKUP(C6552,Pivot!A:C,3,0),0)</f>
        <v>0</v>
      </c>
    </row>
    <row r="6553" spans="1:6" x14ac:dyDescent="0.25">
      <c r="A6553" s="68" t="s">
        <v>103</v>
      </c>
      <c r="B6553" s="69">
        <v>491251779</v>
      </c>
      <c r="C6553" s="68">
        <v>781968002212</v>
      </c>
      <c r="D6553" s="69" t="s">
        <v>4748</v>
      </c>
      <c r="E6553" s="65">
        <f>IFERROR(VLOOKUP(C6553,Pivot!A:B,2,0),0)</f>
        <v>0</v>
      </c>
      <c r="F6553" s="65">
        <f>IFERROR(VLOOKUP(C6553,Pivot!A:C,3,0),0)</f>
        <v>0</v>
      </c>
    </row>
    <row r="6554" spans="1:6" x14ac:dyDescent="0.25">
      <c r="A6554" s="68" t="s">
        <v>103</v>
      </c>
      <c r="B6554" s="69">
        <v>491251780</v>
      </c>
      <c r="C6554" s="68">
        <v>781968005084</v>
      </c>
      <c r="D6554" s="69" t="s">
        <v>4749</v>
      </c>
      <c r="E6554" s="65">
        <f>IFERROR(VLOOKUP(C6554,Pivot!A:B,2,0),0)</f>
        <v>0</v>
      </c>
      <c r="F6554" s="65">
        <f>IFERROR(VLOOKUP(C6554,Pivot!A:C,3,0),0)</f>
        <v>0</v>
      </c>
    </row>
    <row r="6555" spans="1:6" x14ac:dyDescent="0.25">
      <c r="A6555" s="68" t="s">
        <v>103</v>
      </c>
      <c r="B6555" s="69">
        <v>491251781</v>
      </c>
      <c r="C6555" s="68">
        <v>781968020193</v>
      </c>
      <c r="D6555" s="69" t="s">
        <v>4750</v>
      </c>
      <c r="E6555" s="65">
        <f>IFERROR(VLOOKUP(C6555,Pivot!A:B,2,0),0)</f>
        <v>0</v>
      </c>
      <c r="F6555" s="65">
        <f>IFERROR(VLOOKUP(C6555,Pivot!A:C,3,0),0)</f>
        <v>0</v>
      </c>
    </row>
    <row r="6556" spans="1:6" x14ac:dyDescent="0.25">
      <c r="A6556" s="68" t="s">
        <v>103</v>
      </c>
      <c r="B6556" s="69">
        <v>491251782</v>
      </c>
      <c r="C6556" s="68">
        <v>781968020018</v>
      </c>
      <c r="D6556" s="69" t="s">
        <v>4751</v>
      </c>
      <c r="E6556" s="65">
        <f>IFERROR(VLOOKUP(C6556,Pivot!A:B,2,0),0)</f>
        <v>0</v>
      </c>
      <c r="F6556" s="65">
        <f>IFERROR(VLOOKUP(C6556,Pivot!A:C,3,0),0)</f>
        <v>0</v>
      </c>
    </row>
    <row r="6557" spans="1:6" x14ac:dyDescent="0.25">
      <c r="A6557" s="68" t="s">
        <v>103</v>
      </c>
      <c r="B6557" s="69">
        <v>491251783</v>
      </c>
      <c r="C6557" s="68">
        <v>781968002144</v>
      </c>
      <c r="D6557" s="69" t="s">
        <v>4752</v>
      </c>
      <c r="E6557" s="65">
        <f>IFERROR(VLOOKUP(C6557,Pivot!A:B,2,0),0)</f>
        <v>0</v>
      </c>
      <c r="F6557" s="65">
        <f>IFERROR(VLOOKUP(C6557,Pivot!A:C,3,0),0)</f>
        <v>0</v>
      </c>
    </row>
    <row r="6558" spans="1:6" x14ac:dyDescent="0.25">
      <c r="A6558" s="68" t="s">
        <v>103</v>
      </c>
      <c r="B6558" s="69">
        <v>491251784</v>
      </c>
      <c r="C6558" s="68">
        <v>781968002229</v>
      </c>
      <c r="D6558" s="69" t="s">
        <v>4753</v>
      </c>
      <c r="E6558" s="65">
        <f>IFERROR(VLOOKUP(C6558,Pivot!A:B,2,0),0)</f>
        <v>0</v>
      </c>
      <c r="F6558" s="65">
        <f>IFERROR(VLOOKUP(C6558,Pivot!A:C,3,0),0)</f>
        <v>0</v>
      </c>
    </row>
    <row r="6559" spans="1:6" x14ac:dyDescent="0.25">
      <c r="A6559" s="68" t="s">
        <v>103</v>
      </c>
      <c r="B6559" s="69">
        <v>491251785</v>
      </c>
      <c r="C6559" s="68">
        <v>781968002236</v>
      </c>
      <c r="D6559" s="69" t="s">
        <v>4754</v>
      </c>
      <c r="E6559" s="65">
        <f>IFERROR(VLOOKUP(C6559,Pivot!A:B,2,0),0)</f>
        <v>0</v>
      </c>
      <c r="F6559" s="65">
        <f>IFERROR(VLOOKUP(C6559,Pivot!A:C,3,0),0)</f>
        <v>0</v>
      </c>
    </row>
    <row r="6560" spans="1:6" x14ac:dyDescent="0.25">
      <c r="A6560" s="68" t="s">
        <v>103</v>
      </c>
      <c r="B6560" s="69">
        <v>491251788</v>
      </c>
      <c r="C6560" s="68">
        <v>781968002595</v>
      </c>
      <c r="D6560" s="69" t="s">
        <v>4755</v>
      </c>
      <c r="E6560" s="65">
        <f>IFERROR(VLOOKUP(C6560,Pivot!A:B,2,0),0)</f>
        <v>0</v>
      </c>
      <c r="F6560" s="65">
        <f>IFERROR(VLOOKUP(C6560,Pivot!A:C,3,0),0)</f>
        <v>0</v>
      </c>
    </row>
    <row r="6561" spans="1:6" x14ac:dyDescent="0.25">
      <c r="A6561" s="68" t="s">
        <v>103</v>
      </c>
      <c r="B6561" s="69">
        <v>491251789</v>
      </c>
      <c r="C6561" s="68">
        <v>781968002700</v>
      </c>
      <c r="D6561" s="69" t="s">
        <v>4756</v>
      </c>
      <c r="E6561" s="65">
        <f>IFERROR(VLOOKUP(C6561,Pivot!A:B,2,0),0)</f>
        <v>0</v>
      </c>
      <c r="F6561" s="65">
        <f>IFERROR(VLOOKUP(C6561,Pivot!A:C,3,0),0)</f>
        <v>0</v>
      </c>
    </row>
    <row r="6562" spans="1:6" x14ac:dyDescent="0.25">
      <c r="A6562" s="68" t="s">
        <v>103</v>
      </c>
      <c r="B6562" s="69">
        <v>491251790</v>
      </c>
      <c r="C6562" s="68">
        <v>781968002755</v>
      </c>
      <c r="D6562" s="69" t="s">
        <v>4757</v>
      </c>
      <c r="E6562" s="65">
        <f>IFERROR(VLOOKUP(C6562,Pivot!A:B,2,0),0)</f>
        <v>0</v>
      </c>
      <c r="F6562" s="65">
        <f>IFERROR(VLOOKUP(C6562,Pivot!A:C,3,0),0)</f>
        <v>0</v>
      </c>
    </row>
    <row r="6563" spans="1:6" x14ac:dyDescent="0.25">
      <c r="A6563" s="68" t="s">
        <v>103</v>
      </c>
      <c r="B6563" s="69">
        <v>491251793</v>
      </c>
      <c r="C6563" s="68">
        <v>781968002281</v>
      </c>
      <c r="D6563" s="69" t="s">
        <v>4752</v>
      </c>
      <c r="E6563" s="65">
        <f>IFERROR(VLOOKUP(C6563,Pivot!A:B,2,0),0)</f>
        <v>0</v>
      </c>
      <c r="F6563" s="65">
        <f>IFERROR(VLOOKUP(C6563,Pivot!A:C,3,0),0)</f>
        <v>0</v>
      </c>
    </row>
    <row r="6564" spans="1:6" x14ac:dyDescent="0.25">
      <c r="A6564" s="68" t="s">
        <v>103</v>
      </c>
      <c r="B6564" s="69">
        <v>491251800</v>
      </c>
      <c r="C6564" s="68">
        <v>8901736086608</v>
      </c>
      <c r="D6564" s="69" t="s">
        <v>4758</v>
      </c>
      <c r="E6564" s="65">
        <f>IFERROR(VLOOKUP(C6564,Pivot!A:B,2,0),0)</f>
        <v>0</v>
      </c>
      <c r="F6564" s="65">
        <f>IFERROR(VLOOKUP(C6564,Pivot!A:C,3,0),0)</f>
        <v>0</v>
      </c>
    </row>
    <row r="6565" spans="1:6" x14ac:dyDescent="0.25">
      <c r="A6565" s="68" t="s">
        <v>103</v>
      </c>
      <c r="B6565" s="69">
        <v>491251803</v>
      </c>
      <c r="C6565" s="68">
        <v>4006149751076</v>
      </c>
      <c r="D6565" s="69" t="s">
        <v>4759</v>
      </c>
      <c r="E6565" s="65">
        <f>IFERROR(VLOOKUP(C6565,Pivot!A:B,2,0),0)</f>
        <v>0</v>
      </c>
      <c r="F6565" s="65">
        <f>IFERROR(VLOOKUP(C6565,Pivot!A:C,3,0),0)</f>
        <v>0</v>
      </c>
    </row>
    <row r="6566" spans="1:6" x14ac:dyDescent="0.25">
      <c r="A6566" s="68" t="s">
        <v>103</v>
      </c>
      <c r="B6566" s="69">
        <v>491251804</v>
      </c>
      <c r="C6566" s="68">
        <v>4006149792048</v>
      </c>
      <c r="D6566" s="69" t="s">
        <v>4760</v>
      </c>
      <c r="E6566" s="65">
        <f>IFERROR(VLOOKUP(C6566,Pivot!A:B,2,0),0)</f>
        <v>0</v>
      </c>
      <c r="F6566" s="65">
        <f>IFERROR(VLOOKUP(C6566,Pivot!A:C,3,0),0)</f>
        <v>0</v>
      </c>
    </row>
    <row r="6567" spans="1:6" x14ac:dyDescent="0.25">
      <c r="A6567" s="68" t="s">
        <v>103</v>
      </c>
      <c r="B6567" s="69">
        <v>491251810</v>
      </c>
      <c r="C6567" s="68">
        <v>39897989204</v>
      </c>
      <c r="D6567" s="69" t="s">
        <v>4761</v>
      </c>
      <c r="E6567" s="65">
        <f>IFERROR(VLOOKUP(C6567,Pivot!A:B,2,0),0)</f>
        <v>0</v>
      </c>
      <c r="F6567" s="65">
        <f>IFERROR(VLOOKUP(C6567,Pivot!A:C,3,0),0)</f>
        <v>0</v>
      </c>
    </row>
    <row r="6568" spans="1:6" x14ac:dyDescent="0.25">
      <c r="A6568" s="68" t="s">
        <v>103</v>
      </c>
      <c r="B6568" s="69">
        <v>491251810</v>
      </c>
      <c r="C6568" s="68">
        <v>4893984310229</v>
      </c>
      <c r="D6568" s="69" t="s">
        <v>4761</v>
      </c>
      <c r="E6568" s="65">
        <f>IFERROR(VLOOKUP(C6568,Pivot!A:B,2,0),0)</f>
        <v>0</v>
      </c>
      <c r="F6568" s="65">
        <f>IFERROR(VLOOKUP(C6568,Pivot!A:C,3,0),0)</f>
        <v>0</v>
      </c>
    </row>
    <row r="6569" spans="1:6" x14ac:dyDescent="0.25">
      <c r="A6569" s="68" t="s">
        <v>103</v>
      </c>
      <c r="B6569" s="69">
        <v>491251810</v>
      </c>
      <c r="C6569" s="68">
        <v>678352310223</v>
      </c>
      <c r="D6569" s="69" t="s">
        <v>4761</v>
      </c>
      <c r="E6569" s="65">
        <f>IFERROR(VLOOKUP(C6569,Pivot!A:B,2,0),0)</f>
        <v>0</v>
      </c>
      <c r="F6569" s="65">
        <f>IFERROR(VLOOKUP(C6569,Pivot!A:C,3,0),0)</f>
        <v>0</v>
      </c>
    </row>
    <row r="6570" spans="1:6" x14ac:dyDescent="0.25">
      <c r="A6570" s="68" t="s">
        <v>103</v>
      </c>
      <c r="B6570" s="69">
        <v>491251813</v>
      </c>
      <c r="C6570" s="68">
        <v>678352795136</v>
      </c>
      <c r="D6570" s="69" t="s">
        <v>4762</v>
      </c>
      <c r="E6570" s="65">
        <f>IFERROR(VLOOKUP(C6570,Pivot!A:B,2,0),0)</f>
        <v>0</v>
      </c>
      <c r="F6570" s="65">
        <f>IFERROR(VLOOKUP(C6570,Pivot!A:C,3,0),0)</f>
        <v>0</v>
      </c>
    </row>
    <row r="6571" spans="1:6" x14ac:dyDescent="0.25">
      <c r="A6571" s="68" t="s">
        <v>103</v>
      </c>
      <c r="B6571" s="69">
        <v>491251816</v>
      </c>
      <c r="C6571" s="68">
        <v>678352310773</v>
      </c>
      <c r="D6571" s="69" t="s">
        <v>4763</v>
      </c>
      <c r="E6571" s="65">
        <f>IFERROR(VLOOKUP(C6571,Pivot!A:B,2,0),0)</f>
        <v>0</v>
      </c>
      <c r="F6571" s="65">
        <f>IFERROR(VLOOKUP(C6571,Pivot!A:C,3,0),0)</f>
        <v>0</v>
      </c>
    </row>
    <row r="6572" spans="1:6" x14ac:dyDescent="0.25">
      <c r="A6572" s="68" t="s">
        <v>103</v>
      </c>
      <c r="B6572" s="69">
        <v>491251821</v>
      </c>
      <c r="C6572" s="68">
        <v>42409722503</v>
      </c>
      <c r="D6572" s="69" t="s">
        <v>4764</v>
      </c>
      <c r="E6572" s="65">
        <f>IFERROR(VLOOKUP(C6572,Pivot!A:B,2,0),0)</f>
        <v>0</v>
      </c>
      <c r="F6572" s="65">
        <f>IFERROR(VLOOKUP(C6572,Pivot!A:C,3,0),0)</f>
        <v>0</v>
      </c>
    </row>
    <row r="6573" spans="1:6" x14ac:dyDescent="0.25">
      <c r="A6573" s="68" t="s">
        <v>103</v>
      </c>
      <c r="B6573" s="69">
        <v>491251821</v>
      </c>
      <c r="C6573" s="68">
        <v>42409722510</v>
      </c>
      <c r="D6573" s="69" t="s">
        <v>4764</v>
      </c>
      <c r="E6573" s="65">
        <f>IFERROR(VLOOKUP(C6573,Pivot!A:B,2,0),0)</f>
        <v>0</v>
      </c>
      <c r="F6573" s="65">
        <f>IFERROR(VLOOKUP(C6573,Pivot!A:C,3,0),0)</f>
        <v>0</v>
      </c>
    </row>
    <row r="6574" spans="1:6" x14ac:dyDescent="0.25">
      <c r="A6574" s="68" t="s">
        <v>103</v>
      </c>
      <c r="B6574" s="69">
        <v>491251821</v>
      </c>
      <c r="C6574" s="68">
        <v>42409722527</v>
      </c>
      <c r="D6574" s="69" t="s">
        <v>4764</v>
      </c>
      <c r="E6574" s="65">
        <f>IFERROR(VLOOKUP(C6574,Pivot!A:B,2,0),0)</f>
        <v>0</v>
      </c>
      <c r="F6574" s="65">
        <f>IFERROR(VLOOKUP(C6574,Pivot!A:C,3,0),0)</f>
        <v>0</v>
      </c>
    </row>
    <row r="6575" spans="1:6" x14ac:dyDescent="0.25">
      <c r="A6575" s="68" t="s">
        <v>103</v>
      </c>
      <c r="B6575" s="69">
        <v>491251821</v>
      </c>
      <c r="C6575" s="68">
        <v>42409722541</v>
      </c>
      <c r="D6575" s="69" t="s">
        <v>4764</v>
      </c>
      <c r="E6575" s="65">
        <f>IFERROR(VLOOKUP(C6575,Pivot!A:B,2,0),0)</f>
        <v>0</v>
      </c>
      <c r="F6575" s="65">
        <f>IFERROR(VLOOKUP(C6575,Pivot!A:C,3,0),0)</f>
        <v>0</v>
      </c>
    </row>
    <row r="6576" spans="1:6" x14ac:dyDescent="0.25">
      <c r="A6576" s="68" t="s">
        <v>103</v>
      </c>
      <c r="B6576" s="69">
        <v>491251821</v>
      </c>
      <c r="C6576" s="68">
        <v>42409722558</v>
      </c>
      <c r="D6576" s="69" t="s">
        <v>4764</v>
      </c>
      <c r="E6576" s="65">
        <f>IFERROR(VLOOKUP(C6576,Pivot!A:B,2,0),0)</f>
        <v>0</v>
      </c>
      <c r="F6576" s="65">
        <f>IFERROR(VLOOKUP(C6576,Pivot!A:C,3,0),0)</f>
        <v>0</v>
      </c>
    </row>
    <row r="6577" spans="1:6" x14ac:dyDescent="0.25">
      <c r="A6577" s="68" t="s">
        <v>103</v>
      </c>
      <c r="B6577" s="69">
        <v>491251821</v>
      </c>
      <c r="C6577" s="68">
        <v>42409722565</v>
      </c>
      <c r="D6577" s="69" t="s">
        <v>4764</v>
      </c>
      <c r="E6577" s="65">
        <f>IFERROR(VLOOKUP(C6577,Pivot!A:B,2,0),0)</f>
        <v>0</v>
      </c>
      <c r="F6577" s="65">
        <f>IFERROR(VLOOKUP(C6577,Pivot!A:C,3,0),0)</f>
        <v>0</v>
      </c>
    </row>
    <row r="6578" spans="1:6" x14ac:dyDescent="0.25">
      <c r="A6578" s="68" t="s">
        <v>103</v>
      </c>
      <c r="B6578" s="69">
        <v>491251822</v>
      </c>
      <c r="C6578" s="68">
        <v>42409720509</v>
      </c>
      <c r="D6578" s="69" t="s">
        <v>4765</v>
      </c>
      <c r="E6578" s="65">
        <f>IFERROR(VLOOKUP(C6578,Pivot!A:B,2,0),0)</f>
        <v>0</v>
      </c>
      <c r="F6578" s="65">
        <f>IFERROR(VLOOKUP(C6578,Pivot!A:C,3,0),0)</f>
        <v>0</v>
      </c>
    </row>
    <row r="6579" spans="1:6" x14ac:dyDescent="0.25">
      <c r="A6579" s="68" t="s">
        <v>103</v>
      </c>
      <c r="B6579" s="69">
        <v>491251822</v>
      </c>
      <c r="C6579" s="68">
        <v>42409720523</v>
      </c>
      <c r="D6579" s="69" t="s">
        <v>4765</v>
      </c>
      <c r="E6579" s="65">
        <f>IFERROR(VLOOKUP(C6579,Pivot!A:B,2,0),0)</f>
        <v>0</v>
      </c>
      <c r="F6579" s="65">
        <f>IFERROR(VLOOKUP(C6579,Pivot!A:C,3,0),0)</f>
        <v>0</v>
      </c>
    </row>
    <row r="6580" spans="1:6" x14ac:dyDescent="0.25">
      <c r="A6580" s="68" t="s">
        <v>103</v>
      </c>
      <c r="B6580" s="69">
        <v>491251822</v>
      </c>
      <c r="C6580" s="68">
        <v>42409720530</v>
      </c>
      <c r="D6580" s="69" t="s">
        <v>4765</v>
      </c>
      <c r="E6580" s="65">
        <f>IFERROR(VLOOKUP(C6580,Pivot!A:B,2,0),0)</f>
        <v>0</v>
      </c>
      <c r="F6580" s="65">
        <f>IFERROR(VLOOKUP(C6580,Pivot!A:C,3,0),0)</f>
        <v>0</v>
      </c>
    </row>
    <row r="6581" spans="1:6" x14ac:dyDescent="0.25">
      <c r="A6581" s="68" t="s">
        <v>103</v>
      </c>
      <c r="B6581" s="69">
        <v>491251822</v>
      </c>
      <c r="C6581" s="68">
        <v>42409720547</v>
      </c>
      <c r="D6581" s="69" t="s">
        <v>4765</v>
      </c>
      <c r="E6581" s="65">
        <f>IFERROR(VLOOKUP(C6581,Pivot!A:B,2,0),0)</f>
        <v>0</v>
      </c>
      <c r="F6581" s="65">
        <f>IFERROR(VLOOKUP(C6581,Pivot!A:C,3,0),0)</f>
        <v>0</v>
      </c>
    </row>
    <row r="6582" spans="1:6" x14ac:dyDescent="0.25">
      <c r="A6582" s="68" t="s">
        <v>103</v>
      </c>
      <c r="B6582" s="69">
        <v>491251822</v>
      </c>
      <c r="C6582" s="68">
        <v>42409720554</v>
      </c>
      <c r="D6582" s="69" t="s">
        <v>4765</v>
      </c>
      <c r="E6582" s="65">
        <f>IFERROR(VLOOKUP(C6582,Pivot!A:B,2,0),0)</f>
        <v>0</v>
      </c>
      <c r="F6582" s="65">
        <f>IFERROR(VLOOKUP(C6582,Pivot!A:C,3,0),0)</f>
        <v>0</v>
      </c>
    </row>
    <row r="6583" spans="1:6" x14ac:dyDescent="0.25">
      <c r="A6583" s="68" t="s">
        <v>103</v>
      </c>
      <c r="B6583" s="69">
        <v>491251842</v>
      </c>
      <c r="C6583" s="68">
        <v>731346003720</v>
      </c>
      <c r="D6583" s="69" t="s">
        <v>4766</v>
      </c>
      <c r="E6583" s="65">
        <f>IFERROR(VLOOKUP(C6583,Pivot!A:B,2,0),0)</f>
        <v>0</v>
      </c>
      <c r="F6583" s="65">
        <f>IFERROR(VLOOKUP(C6583,Pivot!A:C,3,0),0)</f>
        <v>0</v>
      </c>
    </row>
    <row r="6584" spans="1:6" x14ac:dyDescent="0.25">
      <c r="A6584" s="68" t="s">
        <v>103</v>
      </c>
      <c r="B6584" s="69">
        <v>491251849</v>
      </c>
      <c r="C6584" s="68">
        <v>8901736086028</v>
      </c>
      <c r="D6584" s="69" t="s">
        <v>4767</v>
      </c>
      <c r="E6584" s="65">
        <f>IFERROR(VLOOKUP(C6584,Pivot!A:B,2,0),0)</f>
        <v>0</v>
      </c>
      <c r="F6584" s="65">
        <f>IFERROR(VLOOKUP(C6584,Pivot!A:C,3,0),0)</f>
        <v>0</v>
      </c>
    </row>
    <row r="6585" spans="1:6" x14ac:dyDescent="0.25">
      <c r="A6585" s="68" t="s">
        <v>103</v>
      </c>
      <c r="B6585" s="69">
        <v>491251852</v>
      </c>
      <c r="C6585" s="68">
        <v>491251852</v>
      </c>
      <c r="D6585" s="69" t="s">
        <v>4768</v>
      </c>
      <c r="E6585" s="65">
        <f>IFERROR(VLOOKUP(C6585,Pivot!A:B,2,0),0)</f>
        <v>0</v>
      </c>
      <c r="F6585" s="65">
        <f>IFERROR(VLOOKUP(C6585,Pivot!A:C,3,0),0)</f>
        <v>0</v>
      </c>
    </row>
    <row r="6586" spans="1:6" x14ac:dyDescent="0.25">
      <c r="A6586" s="68" t="s">
        <v>103</v>
      </c>
      <c r="B6586" s="69">
        <v>491251852</v>
      </c>
      <c r="C6586" s="68">
        <v>8901736086042</v>
      </c>
      <c r="D6586" s="69" t="s">
        <v>4768</v>
      </c>
      <c r="E6586" s="65">
        <f>IFERROR(VLOOKUP(C6586,Pivot!A:B,2,0),0)</f>
        <v>0</v>
      </c>
      <c r="F6586" s="65">
        <f>IFERROR(VLOOKUP(C6586,Pivot!A:C,3,0),0)</f>
        <v>0</v>
      </c>
    </row>
    <row r="6587" spans="1:6" x14ac:dyDescent="0.25">
      <c r="A6587" s="68" t="s">
        <v>103</v>
      </c>
      <c r="B6587" s="69">
        <v>491251855</v>
      </c>
      <c r="C6587" s="68">
        <v>8901736087988</v>
      </c>
      <c r="D6587" s="69" t="s">
        <v>4769</v>
      </c>
      <c r="E6587" s="65">
        <f>IFERROR(VLOOKUP(C6587,Pivot!A:B,2,0),0)</f>
        <v>0</v>
      </c>
      <c r="F6587" s="65">
        <f>IFERROR(VLOOKUP(C6587,Pivot!A:C,3,0),0)</f>
        <v>0</v>
      </c>
    </row>
    <row r="6588" spans="1:6" x14ac:dyDescent="0.25">
      <c r="A6588" s="68" t="s">
        <v>103</v>
      </c>
      <c r="B6588" s="69">
        <v>491251861</v>
      </c>
      <c r="C6588" s="68">
        <v>491251861</v>
      </c>
      <c r="D6588" s="69" t="s">
        <v>4770</v>
      </c>
      <c r="E6588" s="65">
        <f>IFERROR(VLOOKUP(C6588,Pivot!A:B,2,0),0)</f>
        <v>0</v>
      </c>
      <c r="F6588" s="65">
        <f>IFERROR(VLOOKUP(C6588,Pivot!A:C,3,0),0)</f>
        <v>0</v>
      </c>
    </row>
    <row r="6589" spans="1:6" x14ac:dyDescent="0.25">
      <c r="A6589" s="68" t="s">
        <v>103</v>
      </c>
      <c r="B6589" s="69">
        <v>491251861</v>
      </c>
      <c r="C6589" s="68">
        <v>5021854072604</v>
      </c>
      <c r="D6589" s="69" t="s">
        <v>4770</v>
      </c>
      <c r="E6589" s="65">
        <f>IFERROR(VLOOKUP(C6589,Pivot!A:B,2,0),0)</f>
        <v>0</v>
      </c>
      <c r="F6589" s="65">
        <f>IFERROR(VLOOKUP(C6589,Pivot!A:C,3,0),0)</f>
        <v>0</v>
      </c>
    </row>
    <row r="6590" spans="1:6" x14ac:dyDescent="0.25">
      <c r="A6590" s="68" t="s">
        <v>103</v>
      </c>
      <c r="B6590" s="69">
        <v>491251861</v>
      </c>
      <c r="C6590" s="68">
        <v>5021854172427</v>
      </c>
      <c r="D6590" s="69" t="s">
        <v>4770</v>
      </c>
      <c r="E6590" s="65">
        <f>IFERROR(VLOOKUP(C6590,Pivot!A:B,2,0),0)</f>
        <v>0</v>
      </c>
      <c r="F6590" s="65">
        <f>IFERROR(VLOOKUP(C6590,Pivot!A:C,3,0),0)</f>
        <v>0</v>
      </c>
    </row>
    <row r="6591" spans="1:6" x14ac:dyDescent="0.25">
      <c r="A6591" s="68" t="s">
        <v>103</v>
      </c>
      <c r="B6591" s="69">
        <v>491251862</v>
      </c>
      <c r="C6591" s="68">
        <v>491251862</v>
      </c>
      <c r="D6591" s="69" t="s">
        <v>4771</v>
      </c>
      <c r="E6591" s="65">
        <f>IFERROR(VLOOKUP(C6591,Pivot!A:B,2,0),0)</f>
        <v>0</v>
      </c>
      <c r="F6591" s="65">
        <f>IFERROR(VLOOKUP(C6591,Pivot!A:C,3,0),0)</f>
        <v>0</v>
      </c>
    </row>
    <row r="6592" spans="1:6" x14ac:dyDescent="0.25">
      <c r="A6592" s="68" t="s">
        <v>103</v>
      </c>
      <c r="B6592" s="69">
        <v>491251862</v>
      </c>
      <c r="C6592" s="68">
        <v>5021854071133</v>
      </c>
      <c r="D6592" s="69" t="s">
        <v>4771</v>
      </c>
      <c r="E6592" s="65">
        <f>IFERROR(VLOOKUP(C6592,Pivot!A:B,2,0),0)</f>
        <v>0</v>
      </c>
      <c r="F6592" s="65">
        <f>IFERROR(VLOOKUP(C6592,Pivot!A:C,3,0),0)</f>
        <v>0</v>
      </c>
    </row>
    <row r="6593" spans="1:6" x14ac:dyDescent="0.25">
      <c r="A6593" s="68" t="s">
        <v>103</v>
      </c>
      <c r="B6593" s="69">
        <v>491251863</v>
      </c>
      <c r="C6593" s="68">
        <v>491251863</v>
      </c>
      <c r="D6593" s="69" t="s">
        <v>4772</v>
      </c>
      <c r="E6593" s="65">
        <f>IFERROR(VLOOKUP(C6593,Pivot!A:B,2,0),0)</f>
        <v>0</v>
      </c>
      <c r="F6593" s="65">
        <f>IFERROR(VLOOKUP(C6593,Pivot!A:C,3,0),0)</f>
        <v>0</v>
      </c>
    </row>
    <row r="6594" spans="1:6" x14ac:dyDescent="0.25">
      <c r="A6594" s="68" t="s">
        <v>103</v>
      </c>
      <c r="B6594" s="69">
        <v>491251863</v>
      </c>
      <c r="C6594" s="68">
        <v>5021854071140</v>
      </c>
      <c r="D6594" s="69" t="s">
        <v>4772</v>
      </c>
      <c r="E6594" s="65">
        <f>IFERROR(VLOOKUP(C6594,Pivot!A:B,2,0),0)</f>
        <v>0</v>
      </c>
      <c r="F6594" s="65">
        <f>IFERROR(VLOOKUP(C6594,Pivot!A:C,3,0),0)</f>
        <v>0</v>
      </c>
    </row>
    <row r="6595" spans="1:6" x14ac:dyDescent="0.25">
      <c r="A6595" s="68" t="s">
        <v>103</v>
      </c>
      <c r="B6595" s="69">
        <v>491251864</v>
      </c>
      <c r="C6595" s="68">
        <v>491251864</v>
      </c>
      <c r="D6595" s="69" t="s">
        <v>4773</v>
      </c>
      <c r="E6595" s="65">
        <f>IFERROR(VLOOKUP(C6595,Pivot!A:B,2,0),0)</f>
        <v>0</v>
      </c>
      <c r="F6595" s="65">
        <f>IFERROR(VLOOKUP(C6595,Pivot!A:C,3,0),0)</f>
        <v>0</v>
      </c>
    </row>
    <row r="6596" spans="1:6" x14ac:dyDescent="0.25">
      <c r="A6596" s="68" t="s">
        <v>103</v>
      </c>
      <c r="B6596" s="69">
        <v>491251864</v>
      </c>
      <c r="C6596" s="68">
        <v>5021854071058</v>
      </c>
      <c r="D6596" s="69" t="s">
        <v>4773</v>
      </c>
      <c r="E6596" s="65">
        <f>IFERROR(VLOOKUP(C6596,Pivot!A:B,2,0),0)</f>
        <v>0</v>
      </c>
      <c r="F6596" s="65">
        <f>IFERROR(VLOOKUP(C6596,Pivot!A:C,3,0),0)</f>
        <v>0</v>
      </c>
    </row>
    <row r="6597" spans="1:6" x14ac:dyDescent="0.25">
      <c r="A6597" s="68" t="s">
        <v>103</v>
      </c>
      <c r="B6597" s="69">
        <v>491251864</v>
      </c>
      <c r="C6597" s="68">
        <v>5021854171086</v>
      </c>
      <c r="D6597" s="69" t="s">
        <v>4773</v>
      </c>
      <c r="E6597" s="65">
        <f>IFERROR(VLOOKUP(C6597,Pivot!A:B,2,0),0)</f>
        <v>0</v>
      </c>
      <c r="F6597" s="65">
        <f>IFERROR(VLOOKUP(C6597,Pivot!A:C,3,0),0)</f>
        <v>0</v>
      </c>
    </row>
    <row r="6598" spans="1:6" x14ac:dyDescent="0.25">
      <c r="A6598" s="68" t="s">
        <v>103</v>
      </c>
      <c r="B6598" s="69">
        <v>491251865</v>
      </c>
      <c r="C6598" s="68">
        <v>8903539090943</v>
      </c>
      <c r="D6598" s="69" t="s">
        <v>4774</v>
      </c>
      <c r="E6598" s="65">
        <f>IFERROR(VLOOKUP(C6598,Pivot!A:B,2,0),0)</f>
        <v>0</v>
      </c>
      <c r="F6598" s="65">
        <f>IFERROR(VLOOKUP(C6598,Pivot!A:C,3,0),0)</f>
        <v>0</v>
      </c>
    </row>
    <row r="6599" spans="1:6" x14ac:dyDescent="0.25">
      <c r="A6599" s="68" t="s">
        <v>103</v>
      </c>
      <c r="B6599" s="69">
        <v>491251865</v>
      </c>
      <c r="C6599" s="68">
        <v>8903539091773</v>
      </c>
      <c r="D6599" s="69" t="s">
        <v>4774</v>
      </c>
      <c r="E6599" s="65">
        <f>IFERROR(VLOOKUP(C6599,Pivot!A:B,2,0),0)</f>
        <v>0</v>
      </c>
      <c r="F6599" s="65">
        <f>IFERROR(VLOOKUP(C6599,Pivot!A:C,3,0),0)</f>
        <v>0</v>
      </c>
    </row>
    <row r="6600" spans="1:6" x14ac:dyDescent="0.25">
      <c r="A6600" s="68" t="s">
        <v>103</v>
      </c>
      <c r="B6600" s="69">
        <v>491251866</v>
      </c>
      <c r="C6600" s="68">
        <v>8903539090950</v>
      </c>
      <c r="D6600" s="69" t="s">
        <v>4775</v>
      </c>
      <c r="E6600" s="65">
        <f>IFERROR(VLOOKUP(C6600,Pivot!A:B,2,0),0)</f>
        <v>0</v>
      </c>
      <c r="F6600" s="65">
        <f>IFERROR(VLOOKUP(C6600,Pivot!A:C,3,0),0)</f>
        <v>0</v>
      </c>
    </row>
    <row r="6601" spans="1:6" x14ac:dyDescent="0.25">
      <c r="A6601" s="68" t="s">
        <v>103</v>
      </c>
      <c r="B6601" s="69">
        <v>491251866</v>
      </c>
      <c r="C6601" s="68">
        <v>8903539091759</v>
      </c>
      <c r="D6601" s="69" t="s">
        <v>4775</v>
      </c>
      <c r="E6601" s="65">
        <f>IFERROR(VLOOKUP(C6601,Pivot!A:B,2,0),0)</f>
        <v>0</v>
      </c>
      <c r="F6601" s="65">
        <f>IFERROR(VLOOKUP(C6601,Pivot!A:C,3,0),0)</f>
        <v>0</v>
      </c>
    </row>
    <row r="6602" spans="1:6" x14ac:dyDescent="0.25">
      <c r="A6602" s="68" t="s">
        <v>103</v>
      </c>
      <c r="B6602" s="69">
        <v>491251868</v>
      </c>
      <c r="C6602" s="68">
        <v>8903539090967</v>
      </c>
      <c r="D6602" s="69" t="s">
        <v>4776</v>
      </c>
      <c r="E6602" s="65">
        <f>IFERROR(VLOOKUP(C6602,Pivot!A:B,2,0),0)</f>
        <v>0</v>
      </c>
      <c r="F6602" s="65">
        <f>IFERROR(VLOOKUP(C6602,Pivot!A:C,3,0),0)</f>
        <v>0</v>
      </c>
    </row>
    <row r="6603" spans="1:6" x14ac:dyDescent="0.25">
      <c r="A6603" s="68" t="s">
        <v>103</v>
      </c>
      <c r="B6603" s="69">
        <v>491251870</v>
      </c>
      <c r="C6603" s="68">
        <v>5055374002513</v>
      </c>
      <c r="D6603" s="69" t="s">
        <v>4777</v>
      </c>
      <c r="E6603" s="65">
        <f>IFERROR(VLOOKUP(C6603,Pivot!A:B,2,0),0)</f>
        <v>0</v>
      </c>
      <c r="F6603" s="65">
        <f>IFERROR(VLOOKUP(C6603,Pivot!A:C,3,0),0)</f>
        <v>0</v>
      </c>
    </row>
    <row r="6604" spans="1:6" x14ac:dyDescent="0.25">
      <c r="A6604" s="68" t="s">
        <v>103</v>
      </c>
      <c r="B6604" s="69">
        <v>491251871</v>
      </c>
      <c r="C6604" s="68">
        <v>5055374000014</v>
      </c>
      <c r="D6604" s="69" t="s">
        <v>4778</v>
      </c>
      <c r="E6604" s="65">
        <f>IFERROR(VLOOKUP(C6604,Pivot!A:B,2,0),0)</f>
        <v>0</v>
      </c>
      <c r="F6604" s="65">
        <f>IFERROR(VLOOKUP(C6604,Pivot!A:C,3,0),0)</f>
        <v>0</v>
      </c>
    </row>
    <row r="6605" spans="1:6" x14ac:dyDescent="0.25">
      <c r="A6605" s="68" t="s">
        <v>103</v>
      </c>
      <c r="B6605" s="69">
        <v>491251872</v>
      </c>
      <c r="C6605" s="68">
        <v>5055374003343</v>
      </c>
      <c r="D6605" s="69" t="s">
        <v>4779</v>
      </c>
      <c r="E6605" s="65">
        <f>IFERROR(VLOOKUP(C6605,Pivot!A:B,2,0),0)</f>
        <v>0</v>
      </c>
      <c r="F6605" s="65">
        <f>IFERROR(VLOOKUP(C6605,Pivot!A:C,3,0),0)</f>
        <v>0</v>
      </c>
    </row>
    <row r="6606" spans="1:6" x14ac:dyDescent="0.25">
      <c r="A6606" s="68" t="s">
        <v>103</v>
      </c>
      <c r="B6606" s="69">
        <v>491251873</v>
      </c>
      <c r="C6606" s="68">
        <v>182021002116</v>
      </c>
      <c r="D6606" s="69" t="s">
        <v>4780</v>
      </c>
      <c r="E6606" s="65">
        <f>IFERROR(VLOOKUP(C6606,Pivot!A:B,2,0),0)</f>
        <v>0</v>
      </c>
      <c r="F6606" s="65">
        <f>IFERROR(VLOOKUP(C6606,Pivot!A:C,3,0),0)</f>
        <v>0</v>
      </c>
    </row>
    <row r="6607" spans="1:6" x14ac:dyDescent="0.25">
      <c r="A6607" s="68" t="s">
        <v>103</v>
      </c>
      <c r="B6607" s="69">
        <v>491251874</v>
      </c>
      <c r="C6607" s="68">
        <v>5055374000243</v>
      </c>
      <c r="D6607" s="69" t="s">
        <v>4781</v>
      </c>
      <c r="E6607" s="65">
        <f>IFERROR(VLOOKUP(C6607,Pivot!A:B,2,0),0)</f>
        <v>0</v>
      </c>
      <c r="F6607" s="65">
        <f>IFERROR(VLOOKUP(C6607,Pivot!A:C,3,0),0)</f>
        <v>0</v>
      </c>
    </row>
    <row r="6608" spans="1:6" x14ac:dyDescent="0.25">
      <c r="A6608" s="68" t="s">
        <v>103</v>
      </c>
      <c r="B6608" s="69">
        <v>491251884</v>
      </c>
      <c r="C6608" s="68">
        <v>849803048334</v>
      </c>
      <c r="D6608" s="69" t="s">
        <v>4782</v>
      </c>
      <c r="E6608" s="65">
        <f>IFERROR(VLOOKUP(C6608,Pivot!A:B,2,0),0)</f>
        <v>0</v>
      </c>
      <c r="F6608" s="65">
        <f>IFERROR(VLOOKUP(C6608,Pivot!A:C,3,0),0)</f>
        <v>0</v>
      </c>
    </row>
    <row r="6609" spans="1:6" x14ac:dyDescent="0.25">
      <c r="A6609" s="68" t="s">
        <v>103</v>
      </c>
      <c r="B6609" s="69">
        <v>491251886</v>
      </c>
      <c r="C6609" s="68">
        <v>849803048310</v>
      </c>
      <c r="D6609" s="69" t="s">
        <v>4783</v>
      </c>
      <c r="E6609" s="65">
        <f>IFERROR(VLOOKUP(C6609,Pivot!A:B,2,0),0)</f>
        <v>0</v>
      </c>
      <c r="F6609" s="65">
        <f>IFERROR(VLOOKUP(C6609,Pivot!A:C,3,0),0)</f>
        <v>0</v>
      </c>
    </row>
    <row r="6610" spans="1:6" x14ac:dyDescent="0.25">
      <c r="A6610" s="68" t="s">
        <v>103</v>
      </c>
      <c r="B6610" s="69">
        <v>491251913</v>
      </c>
      <c r="C6610" s="68">
        <v>4006149461043</v>
      </c>
      <c r="D6610" s="69" t="s">
        <v>4784</v>
      </c>
      <c r="E6610" s="65">
        <f>IFERROR(VLOOKUP(C6610,Pivot!A:B,2,0),0)</f>
        <v>0</v>
      </c>
      <c r="F6610" s="65">
        <f>IFERROR(VLOOKUP(C6610,Pivot!A:C,3,0),0)</f>
        <v>0</v>
      </c>
    </row>
    <row r="6611" spans="1:6" x14ac:dyDescent="0.25">
      <c r="A6611" s="68" t="s">
        <v>103</v>
      </c>
      <c r="B6611" s="69">
        <v>491251917</v>
      </c>
      <c r="C6611" s="68">
        <v>4006149462040</v>
      </c>
      <c r="D6611" s="69" t="s">
        <v>4785</v>
      </c>
      <c r="E6611" s="65">
        <f>IFERROR(VLOOKUP(C6611,Pivot!A:B,2,0),0)</f>
        <v>0</v>
      </c>
      <c r="F6611" s="65">
        <f>IFERROR(VLOOKUP(C6611,Pivot!A:C,3,0),0)</f>
        <v>0</v>
      </c>
    </row>
    <row r="6612" spans="1:6" x14ac:dyDescent="0.25">
      <c r="A6612" s="68" t="s">
        <v>103</v>
      </c>
      <c r="B6612" s="69">
        <v>491251918</v>
      </c>
      <c r="C6612" s="68">
        <v>4006149462118</v>
      </c>
      <c r="D6612" s="69" t="s">
        <v>4786</v>
      </c>
      <c r="E6612" s="65">
        <f>IFERROR(VLOOKUP(C6612,Pivot!A:B,2,0),0)</f>
        <v>0</v>
      </c>
      <c r="F6612" s="65">
        <f>IFERROR(VLOOKUP(C6612,Pivot!A:C,3,0),0)</f>
        <v>0</v>
      </c>
    </row>
    <row r="6613" spans="1:6" x14ac:dyDescent="0.25">
      <c r="A6613" s="68" t="s">
        <v>103</v>
      </c>
      <c r="B6613" s="69">
        <v>491251919</v>
      </c>
      <c r="C6613" s="68">
        <v>4006149862505</v>
      </c>
      <c r="D6613" s="69" t="s">
        <v>4787</v>
      </c>
      <c r="E6613" s="65">
        <f>IFERROR(VLOOKUP(C6613,Pivot!A:B,2,0),0)</f>
        <v>0</v>
      </c>
      <c r="F6613" s="65">
        <f>IFERROR(VLOOKUP(C6613,Pivot!A:C,3,0),0)</f>
        <v>0</v>
      </c>
    </row>
    <row r="6614" spans="1:6" x14ac:dyDescent="0.25">
      <c r="A6614" s="68" t="s">
        <v>103</v>
      </c>
      <c r="B6614" s="69">
        <v>491251922</v>
      </c>
      <c r="C6614" s="68">
        <v>4006149862574</v>
      </c>
      <c r="D6614" s="69" t="s">
        <v>4787</v>
      </c>
      <c r="E6614" s="65">
        <f>IFERROR(VLOOKUP(C6614,Pivot!A:B,2,0),0)</f>
        <v>0</v>
      </c>
      <c r="F6614" s="65">
        <f>IFERROR(VLOOKUP(C6614,Pivot!A:C,3,0),0)</f>
        <v>0</v>
      </c>
    </row>
    <row r="6615" spans="1:6" x14ac:dyDescent="0.25">
      <c r="A6615" s="68" t="s">
        <v>103</v>
      </c>
      <c r="B6615" s="69">
        <v>491251940</v>
      </c>
      <c r="C6615" s="68">
        <v>19275059019</v>
      </c>
      <c r="D6615" s="69" t="s">
        <v>4788</v>
      </c>
      <c r="E6615" s="65">
        <f>IFERROR(VLOOKUP(C6615,Pivot!A:B,2,0),0)</f>
        <v>0</v>
      </c>
      <c r="F6615" s="65">
        <f>IFERROR(VLOOKUP(C6615,Pivot!A:C,3,0),0)</f>
        <v>0</v>
      </c>
    </row>
    <row r="6616" spans="1:6" x14ac:dyDescent="0.25">
      <c r="A6616" s="68" t="s">
        <v>103</v>
      </c>
      <c r="B6616" s="69">
        <v>491251945</v>
      </c>
      <c r="C6616" s="68">
        <v>887961077865</v>
      </c>
      <c r="D6616" s="69" t="s">
        <v>4789</v>
      </c>
      <c r="E6616" s="65">
        <f>IFERROR(VLOOKUP(C6616,Pivot!A:B,2,0),0)</f>
        <v>0</v>
      </c>
      <c r="F6616" s="65">
        <f>IFERROR(VLOOKUP(C6616,Pivot!A:C,3,0),0)</f>
        <v>0</v>
      </c>
    </row>
    <row r="6617" spans="1:6" x14ac:dyDescent="0.25">
      <c r="A6617" s="68" t="s">
        <v>103</v>
      </c>
      <c r="B6617" s="69">
        <v>491251947</v>
      </c>
      <c r="C6617" s="68">
        <v>887961168075</v>
      </c>
      <c r="D6617" s="69" t="s">
        <v>4790</v>
      </c>
      <c r="E6617" s="65">
        <f>IFERROR(VLOOKUP(C6617,Pivot!A:B,2,0),0)</f>
        <v>0</v>
      </c>
      <c r="F6617" s="65">
        <f>IFERROR(VLOOKUP(C6617,Pivot!A:C,3,0),0)</f>
        <v>0</v>
      </c>
    </row>
    <row r="6618" spans="1:6" x14ac:dyDescent="0.25">
      <c r="A6618" s="68" t="s">
        <v>103</v>
      </c>
      <c r="B6618" s="69">
        <v>491251948</v>
      </c>
      <c r="C6618" s="68">
        <v>887961166842</v>
      </c>
      <c r="D6618" s="69" t="s">
        <v>4791</v>
      </c>
      <c r="E6618" s="65">
        <f>IFERROR(VLOOKUP(C6618,Pivot!A:B,2,0),0)</f>
        <v>0</v>
      </c>
      <c r="F6618" s="65">
        <f>IFERROR(VLOOKUP(C6618,Pivot!A:C,3,0),0)</f>
        <v>0</v>
      </c>
    </row>
    <row r="6619" spans="1:6" x14ac:dyDescent="0.25">
      <c r="A6619" s="68" t="s">
        <v>103</v>
      </c>
      <c r="B6619" s="69">
        <v>491251949</v>
      </c>
      <c r="C6619" s="68">
        <v>887961202663</v>
      </c>
      <c r="D6619" s="69" t="s">
        <v>4792</v>
      </c>
      <c r="E6619" s="65">
        <f>IFERROR(VLOOKUP(C6619,Pivot!A:B,2,0),0)</f>
        <v>0</v>
      </c>
      <c r="F6619" s="65">
        <f>IFERROR(VLOOKUP(C6619,Pivot!A:C,3,0),0)</f>
        <v>0</v>
      </c>
    </row>
    <row r="6620" spans="1:6" x14ac:dyDescent="0.25">
      <c r="A6620" s="68" t="s">
        <v>103</v>
      </c>
      <c r="B6620" s="69">
        <v>491251950</v>
      </c>
      <c r="C6620" s="68">
        <v>887961256321</v>
      </c>
      <c r="D6620" s="69" t="s">
        <v>4793</v>
      </c>
      <c r="E6620" s="65">
        <f>IFERROR(VLOOKUP(C6620,Pivot!A:B,2,0),0)</f>
        <v>0</v>
      </c>
      <c r="F6620" s="65">
        <f>IFERROR(VLOOKUP(C6620,Pivot!A:C,3,0),0)</f>
        <v>0</v>
      </c>
    </row>
    <row r="6621" spans="1:6" x14ac:dyDescent="0.25">
      <c r="A6621" s="68" t="s">
        <v>103</v>
      </c>
      <c r="B6621" s="69">
        <v>491251951</v>
      </c>
      <c r="C6621" s="68">
        <v>887961256291</v>
      </c>
      <c r="D6621" s="69" t="s">
        <v>4794</v>
      </c>
      <c r="E6621" s="65">
        <f>IFERROR(VLOOKUP(C6621,Pivot!A:B,2,0),0)</f>
        <v>0</v>
      </c>
      <c r="F6621" s="65">
        <f>IFERROR(VLOOKUP(C6621,Pivot!A:C,3,0),0)</f>
        <v>0</v>
      </c>
    </row>
    <row r="6622" spans="1:6" x14ac:dyDescent="0.25">
      <c r="A6622" s="68" t="s">
        <v>103</v>
      </c>
      <c r="B6622" s="69">
        <v>491251953</v>
      </c>
      <c r="C6622" s="68">
        <v>887961178159</v>
      </c>
      <c r="D6622" s="69" t="s">
        <v>4795</v>
      </c>
      <c r="E6622" s="65">
        <f>IFERROR(VLOOKUP(C6622,Pivot!A:B,2,0),0)</f>
        <v>0</v>
      </c>
      <c r="F6622" s="65">
        <f>IFERROR(VLOOKUP(C6622,Pivot!A:C,3,0),0)</f>
        <v>0</v>
      </c>
    </row>
    <row r="6623" spans="1:6" x14ac:dyDescent="0.25">
      <c r="A6623" s="68" t="s">
        <v>103</v>
      </c>
      <c r="B6623" s="69">
        <v>491251954</v>
      </c>
      <c r="C6623" s="68">
        <v>887961180244</v>
      </c>
      <c r="D6623" s="69" t="s">
        <v>4796</v>
      </c>
      <c r="E6623" s="65">
        <f>IFERROR(VLOOKUP(C6623,Pivot!A:B,2,0),0)</f>
        <v>0</v>
      </c>
      <c r="F6623" s="65">
        <f>IFERROR(VLOOKUP(C6623,Pivot!A:C,3,0),0)</f>
        <v>0</v>
      </c>
    </row>
    <row r="6624" spans="1:6" x14ac:dyDescent="0.25">
      <c r="A6624" s="68" t="s">
        <v>103</v>
      </c>
      <c r="B6624" s="69">
        <v>491251955</v>
      </c>
      <c r="C6624" s="68">
        <v>887961178517</v>
      </c>
      <c r="D6624" s="69" t="s">
        <v>4797</v>
      </c>
      <c r="E6624" s="65">
        <f>IFERROR(VLOOKUP(C6624,Pivot!A:B,2,0),0)</f>
        <v>0</v>
      </c>
      <c r="F6624" s="65">
        <f>IFERROR(VLOOKUP(C6624,Pivot!A:C,3,0),0)</f>
        <v>0</v>
      </c>
    </row>
    <row r="6625" spans="1:6" x14ac:dyDescent="0.25">
      <c r="A6625" s="68" t="s">
        <v>103</v>
      </c>
      <c r="B6625" s="69">
        <v>491251958</v>
      </c>
      <c r="C6625" s="68">
        <v>887961303704</v>
      </c>
      <c r="D6625" s="69" t="s">
        <v>4798</v>
      </c>
      <c r="E6625" s="65">
        <f>IFERROR(VLOOKUP(C6625,Pivot!A:B,2,0),0)</f>
        <v>0</v>
      </c>
      <c r="F6625" s="65">
        <f>IFERROR(VLOOKUP(C6625,Pivot!A:C,3,0),0)</f>
        <v>0</v>
      </c>
    </row>
    <row r="6626" spans="1:6" x14ac:dyDescent="0.25">
      <c r="A6626" s="68" t="s">
        <v>103</v>
      </c>
      <c r="B6626" s="69">
        <v>491251960</v>
      </c>
      <c r="C6626" s="68">
        <v>887961256628</v>
      </c>
      <c r="D6626" s="69" t="s">
        <v>4799</v>
      </c>
      <c r="E6626" s="65">
        <f>IFERROR(VLOOKUP(C6626,Pivot!A:B,2,0),0)</f>
        <v>0</v>
      </c>
      <c r="F6626" s="65">
        <f>IFERROR(VLOOKUP(C6626,Pivot!A:C,3,0),0)</f>
        <v>0</v>
      </c>
    </row>
    <row r="6627" spans="1:6" x14ac:dyDescent="0.25">
      <c r="A6627" s="68" t="s">
        <v>103</v>
      </c>
      <c r="B6627" s="69">
        <v>491251961</v>
      </c>
      <c r="C6627" s="68">
        <v>65541381780</v>
      </c>
      <c r="D6627" s="69" t="s">
        <v>4800</v>
      </c>
      <c r="E6627" s="65">
        <f>IFERROR(VLOOKUP(C6627,Pivot!A:B,2,0),0)</f>
        <v>0</v>
      </c>
      <c r="F6627" s="65">
        <f>IFERROR(VLOOKUP(C6627,Pivot!A:C,3,0),0)</f>
        <v>0</v>
      </c>
    </row>
    <row r="6628" spans="1:6" x14ac:dyDescent="0.25">
      <c r="A6628" s="68" t="s">
        <v>103</v>
      </c>
      <c r="B6628" s="69">
        <v>491251961</v>
      </c>
      <c r="C6628" s="68">
        <v>65541381797</v>
      </c>
      <c r="D6628" s="69" t="s">
        <v>4800</v>
      </c>
      <c r="E6628" s="65">
        <f>IFERROR(VLOOKUP(C6628,Pivot!A:B,2,0),0)</f>
        <v>0</v>
      </c>
      <c r="F6628" s="65">
        <f>IFERROR(VLOOKUP(C6628,Pivot!A:C,3,0),0)</f>
        <v>0</v>
      </c>
    </row>
    <row r="6629" spans="1:6" x14ac:dyDescent="0.25">
      <c r="A6629" s="68" t="s">
        <v>103</v>
      </c>
      <c r="B6629" s="69">
        <v>491251961</v>
      </c>
      <c r="C6629" s="68">
        <v>887961258950</v>
      </c>
      <c r="D6629" s="69" t="s">
        <v>4800</v>
      </c>
      <c r="E6629" s="65">
        <f>IFERROR(VLOOKUP(C6629,Pivot!A:B,2,0),0)</f>
        <v>0</v>
      </c>
      <c r="F6629" s="65">
        <f>IFERROR(VLOOKUP(C6629,Pivot!A:C,3,0),0)</f>
        <v>0</v>
      </c>
    </row>
    <row r="6630" spans="1:6" x14ac:dyDescent="0.25">
      <c r="A6630" s="68" t="s">
        <v>103</v>
      </c>
      <c r="B6630" s="69">
        <v>491251962</v>
      </c>
      <c r="C6630" s="68">
        <v>65541081970</v>
      </c>
      <c r="D6630" s="69" t="s">
        <v>4801</v>
      </c>
      <c r="E6630" s="65">
        <f>IFERROR(VLOOKUP(C6630,Pivot!A:B,2,0),0)</f>
        <v>0</v>
      </c>
      <c r="F6630" s="65">
        <f>IFERROR(VLOOKUP(C6630,Pivot!A:C,3,0),0)</f>
        <v>0</v>
      </c>
    </row>
    <row r="6631" spans="1:6" x14ac:dyDescent="0.25">
      <c r="A6631" s="68" t="s">
        <v>103</v>
      </c>
      <c r="B6631" s="69">
        <v>491251965</v>
      </c>
      <c r="C6631" s="68">
        <v>65541804449</v>
      </c>
      <c r="D6631" s="69" t="s">
        <v>4802</v>
      </c>
      <c r="E6631" s="65">
        <f>IFERROR(VLOOKUP(C6631,Pivot!A:B,2,0),0)</f>
        <v>0</v>
      </c>
      <c r="F6631" s="65">
        <f>IFERROR(VLOOKUP(C6631,Pivot!A:C,3,0),0)</f>
        <v>0</v>
      </c>
    </row>
    <row r="6632" spans="1:6" x14ac:dyDescent="0.25">
      <c r="A6632" s="68" t="s">
        <v>103</v>
      </c>
      <c r="B6632" s="69">
        <v>491251965</v>
      </c>
      <c r="C6632" s="68">
        <v>887961328851</v>
      </c>
      <c r="D6632" s="69" t="s">
        <v>4802</v>
      </c>
      <c r="E6632" s="65">
        <f>IFERROR(VLOOKUP(C6632,Pivot!A:B,2,0),0)</f>
        <v>0</v>
      </c>
      <c r="F6632" s="65">
        <f>IFERROR(VLOOKUP(C6632,Pivot!A:C,3,0),0)</f>
        <v>0</v>
      </c>
    </row>
    <row r="6633" spans="1:6" x14ac:dyDescent="0.25">
      <c r="A6633" s="68" t="s">
        <v>103</v>
      </c>
      <c r="B6633" s="69">
        <v>491251966</v>
      </c>
      <c r="C6633" s="68">
        <v>65541081741</v>
      </c>
      <c r="D6633" s="69" t="s">
        <v>4803</v>
      </c>
      <c r="E6633" s="65">
        <f>IFERROR(VLOOKUP(C6633,Pivot!A:B,2,0),0)</f>
        <v>0</v>
      </c>
      <c r="F6633" s="65">
        <f>IFERROR(VLOOKUP(C6633,Pivot!A:C,3,0),0)</f>
        <v>0</v>
      </c>
    </row>
    <row r="6634" spans="1:6" x14ac:dyDescent="0.25">
      <c r="A6634" s="68" t="s">
        <v>103</v>
      </c>
      <c r="B6634" s="69">
        <v>491251968</v>
      </c>
      <c r="C6634" s="68">
        <v>887961250985</v>
      </c>
      <c r="D6634" s="69" t="s">
        <v>4804</v>
      </c>
      <c r="E6634" s="65">
        <f>IFERROR(VLOOKUP(C6634,Pivot!A:B,2,0),0)</f>
        <v>0</v>
      </c>
      <c r="F6634" s="65">
        <f>IFERROR(VLOOKUP(C6634,Pivot!A:C,3,0),0)</f>
        <v>0</v>
      </c>
    </row>
    <row r="6635" spans="1:6" x14ac:dyDescent="0.25">
      <c r="A6635" s="68" t="s">
        <v>103</v>
      </c>
      <c r="B6635" s="69">
        <v>491251968</v>
      </c>
      <c r="C6635" s="68">
        <v>887961397123</v>
      </c>
      <c r="D6635" s="69" t="s">
        <v>4804</v>
      </c>
      <c r="E6635" s="65">
        <f>IFERROR(VLOOKUP(C6635,Pivot!A:B,2,0),0)</f>
        <v>0</v>
      </c>
      <c r="F6635" s="65">
        <f>IFERROR(VLOOKUP(C6635,Pivot!A:C,3,0),0)</f>
        <v>0</v>
      </c>
    </row>
    <row r="6636" spans="1:6" x14ac:dyDescent="0.25">
      <c r="A6636" s="68" t="s">
        <v>103</v>
      </c>
      <c r="B6636" s="69">
        <v>491251972</v>
      </c>
      <c r="C6636" s="68">
        <v>65541380912</v>
      </c>
      <c r="D6636" s="69" t="s">
        <v>4805</v>
      </c>
      <c r="E6636" s="65">
        <f>IFERROR(VLOOKUP(C6636,Pivot!A:B,2,0),0)</f>
        <v>0</v>
      </c>
      <c r="F6636" s="65">
        <f>IFERROR(VLOOKUP(C6636,Pivot!A:C,3,0),0)</f>
        <v>0</v>
      </c>
    </row>
    <row r="6637" spans="1:6" x14ac:dyDescent="0.25">
      <c r="A6637" s="68" t="s">
        <v>103</v>
      </c>
      <c r="B6637" s="69">
        <v>491251981</v>
      </c>
      <c r="C6637" s="68">
        <v>887961044072</v>
      </c>
      <c r="D6637" s="69" t="s">
        <v>4806</v>
      </c>
      <c r="E6637" s="65">
        <f>IFERROR(VLOOKUP(C6637,Pivot!A:B,2,0),0)</f>
        <v>0</v>
      </c>
      <c r="F6637" s="65">
        <f>IFERROR(VLOOKUP(C6637,Pivot!A:C,3,0),0)</f>
        <v>0</v>
      </c>
    </row>
    <row r="6638" spans="1:6" x14ac:dyDescent="0.25">
      <c r="A6638" s="68" t="s">
        <v>103</v>
      </c>
      <c r="B6638" s="69">
        <v>491251981</v>
      </c>
      <c r="C6638" s="68">
        <v>887961104066</v>
      </c>
      <c r="D6638" s="69" t="s">
        <v>4806</v>
      </c>
      <c r="E6638" s="65">
        <f>IFERROR(VLOOKUP(C6638,Pivot!A:B,2,0),0)</f>
        <v>0</v>
      </c>
      <c r="F6638" s="65">
        <f>IFERROR(VLOOKUP(C6638,Pivot!A:C,3,0),0)</f>
        <v>0</v>
      </c>
    </row>
    <row r="6639" spans="1:6" x14ac:dyDescent="0.25">
      <c r="A6639" s="68" t="s">
        <v>103</v>
      </c>
      <c r="B6639" s="69">
        <v>491251981</v>
      </c>
      <c r="C6639" s="68">
        <v>887961223415</v>
      </c>
      <c r="D6639" s="69" t="s">
        <v>4806</v>
      </c>
      <c r="E6639" s="65">
        <f>IFERROR(VLOOKUP(C6639,Pivot!A:B,2,0),0)</f>
        <v>0</v>
      </c>
      <c r="F6639" s="65">
        <f>IFERROR(VLOOKUP(C6639,Pivot!A:C,3,0),0)</f>
        <v>0</v>
      </c>
    </row>
    <row r="6640" spans="1:6" x14ac:dyDescent="0.25">
      <c r="A6640" s="68" t="s">
        <v>103</v>
      </c>
      <c r="B6640" s="69">
        <v>491251981</v>
      </c>
      <c r="C6640" s="68">
        <v>887961264654</v>
      </c>
      <c r="D6640" s="69" t="s">
        <v>4806</v>
      </c>
      <c r="E6640" s="65">
        <f>IFERROR(VLOOKUP(C6640,Pivot!A:B,2,0),0)</f>
        <v>0</v>
      </c>
      <c r="F6640" s="65">
        <f>IFERROR(VLOOKUP(C6640,Pivot!A:C,3,0),0)</f>
        <v>0</v>
      </c>
    </row>
    <row r="6641" spans="1:6" x14ac:dyDescent="0.25">
      <c r="A6641" s="68" t="s">
        <v>103</v>
      </c>
      <c r="B6641" s="69">
        <v>491251985</v>
      </c>
      <c r="C6641" s="68">
        <v>887961205756</v>
      </c>
      <c r="D6641" s="69" t="s">
        <v>4807</v>
      </c>
      <c r="E6641" s="65">
        <f>IFERROR(VLOOKUP(C6641,Pivot!A:B,2,0),0)</f>
        <v>0</v>
      </c>
      <c r="F6641" s="65">
        <f>IFERROR(VLOOKUP(C6641,Pivot!A:C,3,0),0)</f>
        <v>0</v>
      </c>
    </row>
    <row r="6642" spans="1:6" x14ac:dyDescent="0.25">
      <c r="A6642" s="68" t="s">
        <v>103</v>
      </c>
      <c r="B6642" s="69">
        <v>491251985</v>
      </c>
      <c r="C6642" s="68">
        <v>887961205763</v>
      </c>
      <c r="D6642" s="69" t="s">
        <v>4807</v>
      </c>
      <c r="E6642" s="65">
        <f>IFERROR(VLOOKUP(C6642,Pivot!A:B,2,0),0)</f>
        <v>0</v>
      </c>
      <c r="F6642" s="65">
        <f>IFERROR(VLOOKUP(C6642,Pivot!A:C,3,0),0)</f>
        <v>0</v>
      </c>
    </row>
    <row r="6643" spans="1:6" x14ac:dyDescent="0.25">
      <c r="A6643" s="68" t="s">
        <v>103</v>
      </c>
      <c r="B6643" s="69">
        <v>491251985</v>
      </c>
      <c r="C6643" s="68">
        <v>887961205800</v>
      </c>
      <c r="D6643" s="69" t="s">
        <v>4807</v>
      </c>
      <c r="E6643" s="65">
        <f>IFERROR(VLOOKUP(C6643,Pivot!A:B,2,0),0)</f>
        <v>0</v>
      </c>
      <c r="F6643" s="65">
        <f>IFERROR(VLOOKUP(C6643,Pivot!A:C,3,0),0)</f>
        <v>0</v>
      </c>
    </row>
    <row r="6644" spans="1:6" x14ac:dyDescent="0.25">
      <c r="A6644" s="68" t="s">
        <v>103</v>
      </c>
      <c r="B6644" s="69">
        <v>491251987</v>
      </c>
      <c r="C6644" s="68">
        <v>887961229233</v>
      </c>
      <c r="D6644" s="69" t="s">
        <v>4808</v>
      </c>
      <c r="E6644" s="65">
        <f>IFERROR(VLOOKUP(C6644,Pivot!A:B,2,0),0)</f>
        <v>0</v>
      </c>
      <c r="F6644" s="65">
        <f>IFERROR(VLOOKUP(C6644,Pivot!A:C,3,0),0)</f>
        <v>0</v>
      </c>
    </row>
    <row r="6645" spans="1:6" x14ac:dyDescent="0.25">
      <c r="A6645" s="68" t="s">
        <v>103</v>
      </c>
      <c r="B6645" s="69">
        <v>491251988</v>
      </c>
      <c r="C6645" s="68">
        <v>887961229943</v>
      </c>
      <c r="D6645" s="69" t="s">
        <v>4809</v>
      </c>
      <c r="E6645" s="65">
        <f>IFERROR(VLOOKUP(C6645,Pivot!A:B,2,0),0)</f>
        <v>0</v>
      </c>
      <c r="F6645" s="65">
        <f>IFERROR(VLOOKUP(C6645,Pivot!A:C,3,0),0)</f>
        <v>0</v>
      </c>
    </row>
    <row r="6646" spans="1:6" x14ac:dyDescent="0.25">
      <c r="A6646" s="68" t="s">
        <v>103</v>
      </c>
      <c r="B6646" s="69">
        <v>491251989</v>
      </c>
      <c r="C6646" s="68">
        <v>887961290677</v>
      </c>
      <c r="D6646" s="69" t="s">
        <v>4810</v>
      </c>
      <c r="E6646" s="65">
        <f>IFERROR(VLOOKUP(C6646,Pivot!A:B,2,0),0)</f>
        <v>0</v>
      </c>
      <c r="F6646" s="65">
        <f>IFERROR(VLOOKUP(C6646,Pivot!A:C,3,0),0)</f>
        <v>0</v>
      </c>
    </row>
    <row r="6647" spans="1:6" x14ac:dyDescent="0.25">
      <c r="A6647" s="68" t="s">
        <v>103</v>
      </c>
      <c r="B6647" s="69">
        <v>491251991</v>
      </c>
      <c r="C6647" s="68">
        <v>887961251715</v>
      </c>
      <c r="D6647" s="69" t="s">
        <v>4811</v>
      </c>
      <c r="E6647" s="65">
        <f>IFERROR(VLOOKUP(C6647,Pivot!A:B,2,0),0)</f>
        <v>0</v>
      </c>
      <c r="F6647" s="65">
        <f>IFERROR(VLOOKUP(C6647,Pivot!A:C,3,0),0)</f>
        <v>0</v>
      </c>
    </row>
    <row r="6648" spans="1:6" x14ac:dyDescent="0.25">
      <c r="A6648" s="68" t="s">
        <v>103</v>
      </c>
      <c r="B6648" s="69">
        <v>491251992</v>
      </c>
      <c r="C6648" s="68">
        <v>887961216837</v>
      </c>
      <c r="D6648" s="69" t="s">
        <v>4812</v>
      </c>
      <c r="E6648" s="65">
        <f>IFERROR(VLOOKUP(C6648,Pivot!A:B,2,0),0)</f>
        <v>0</v>
      </c>
      <c r="F6648" s="65">
        <f>IFERROR(VLOOKUP(C6648,Pivot!A:C,3,0),0)</f>
        <v>0</v>
      </c>
    </row>
    <row r="6649" spans="1:6" x14ac:dyDescent="0.25">
      <c r="A6649" s="68" t="s">
        <v>103</v>
      </c>
      <c r="B6649" s="69">
        <v>491251992</v>
      </c>
      <c r="C6649" s="68">
        <v>887961216868</v>
      </c>
      <c r="D6649" s="69" t="s">
        <v>4812</v>
      </c>
      <c r="E6649" s="65">
        <f>IFERROR(VLOOKUP(C6649,Pivot!A:B,2,0),0)</f>
        <v>0</v>
      </c>
      <c r="F6649" s="65">
        <f>IFERROR(VLOOKUP(C6649,Pivot!A:C,3,0),0)</f>
        <v>0</v>
      </c>
    </row>
    <row r="6650" spans="1:6" x14ac:dyDescent="0.25">
      <c r="A6650" s="68" t="s">
        <v>103</v>
      </c>
      <c r="B6650" s="69">
        <v>491251992</v>
      </c>
      <c r="C6650" s="68">
        <v>887961216974</v>
      </c>
      <c r="D6650" s="69" t="s">
        <v>4812</v>
      </c>
      <c r="E6650" s="65">
        <f>IFERROR(VLOOKUP(C6650,Pivot!A:B,2,0),0)</f>
        <v>0</v>
      </c>
      <c r="F6650" s="65">
        <f>IFERROR(VLOOKUP(C6650,Pivot!A:C,3,0),0)</f>
        <v>0</v>
      </c>
    </row>
    <row r="6651" spans="1:6" x14ac:dyDescent="0.25">
      <c r="A6651" s="68" t="s">
        <v>103</v>
      </c>
      <c r="B6651" s="69">
        <v>491251992</v>
      </c>
      <c r="C6651" s="68">
        <v>887961216998</v>
      </c>
      <c r="D6651" s="69" t="s">
        <v>4812</v>
      </c>
      <c r="E6651" s="65">
        <f>IFERROR(VLOOKUP(C6651,Pivot!A:B,2,0),0)</f>
        <v>0</v>
      </c>
      <c r="F6651" s="65">
        <f>IFERROR(VLOOKUP(C6651,Pivot!A:C,3,0),0)</f>
        <v>0</v>
      </c>
    </row>
    <row r="6652" spans="1:6" x14ac:dyDescent="0.25">
      <c r="A6652" s="68" t="s">
        <v>103</v>
      </c>
      <c r="B6652" s="69">
        <v>491251993</v>
      </c>
      <c r="C6652" s="68">
        <v>887961234510</v>
      </c>
      <c r="D6652" s="69" t="s">
        <v>4813</v>
      </c>
      <c r="E6652" s="65">
        <f>IFERROR(VLOOKUP(C6652,Pivot!A:B,2,0),0)</f>
        <v>0</v>
      </c>
      <c r="F6652" s="65">
        <f>IFERROR(VLOOKUP(C6652,Pivot!A:C,3,0),0)</f>
        <v>0</v>
      </c>
    </row>
    <row r="6653" spans="1:6" x14ac:dyDescent="0.25">
      <c r="A6653" s="68" t="s">
        <v>103</v>
      </c>
      <c r="B6653" s="69">
        <v>491251994</v>
      </c>
      <c r="C6653" s="68">
        <v>887961216172</v>
      </c>
      <c r="D6653" s="69" t="s">
        <v>4814</v>
      </c>
      <c r="E6653" s="65">
        <f>IFERROR(VLOOKUP(C6653,Pivot!A:B,2,0),0)</f>
        <v>0</v>
      </c>
      <c r="F6653" s="65">
        <f>IFERROR(VLOOKUP(C6653,Pivot!A:C,3,0),0)</f>
        <v>0</v>
      </c>
    </row>
    <row r="6654" spans="1:6" x14ac:dyDescent="0.25">
      <c r="A6654" s="68" t="s">
        <v>103</v>
      </c>
      <c r="B6654" s="69">
        <v>491251997</v>
      </c>
      <c r="C6654" s="68">
        <v>887961210262</v>
      </c>
      <c r="D6654" s="69" t="s">
        <v>4815</v>
      </c>
      <c r="E6654" s="65">
        <f>IFERROR(VLOOKUP(C6654,Pivot!A:B,2,0),0)</f>
        <v>0</v>
      </c>
      <c r="F6654" s="65">
        <f>IFERROR(VLOOKUP(C6654,Pivot!A:C,3,0),0)</f>
        <v>0</v>
      </c>
    </row>
    <row r="6655" spans="1:6" x14ac:dyDescent="0.25">
      <c r="A6655" s="68" t="s">
        <v>103</v>
      </c>
      <c r="B6655" s="69">
        <v>491251999</v>
      </c>
      <c r="C6655" s="68">
        <v>887961210224</v>
      </c>
      <c r="D6655" s="69" t="s">
        <v>4816</v>
      </c>
      <c r="E6655" s="65">
        <f>IFERROR(VLOOKUP(C6655,Pivot!A:B,2,0),0)</f>
        <v>0</v>
      </c>
      <c r="F6655" s="65">
        <f>IFERROR(VLOOKUP(C6655,Pivot!A:C,3,0),0)</f>
        <v>0</v>
      </c>
    </row>
    <row r="6656" spans="1:6" x14ac:dyDescent="0.25">
      <c r="A6656" s="68" t="s">
        <v>103</v>
      </c>
      <c r="B6656" s="69">
        <v>491251999</v>
      </c>
      <c r="C6656" s="68">
        <v>887961210231</v>
      </c>
      <c r="D6656" s="69" t="s">
        <v>4816</v>
      </c>
      <c r="E6656" s="65">
        <f>IFERROR(VLOOKUP(C6656,Pivot!A:B,2,0),0)</f>
        <v>0</v>
      </c>
      <c r="F6656" s="65">
        <f>IFERROR(VLOOKUP(C6656,Pivot!A:C,3,0),0)</f>
        <v>0</v>
      </c>
    </row>
    <row r="6657" spans="1:6" x14ac:dyDescent="0.25">
      <c r="A6657" s="68" t="s">
        <v>103</v>
      </c>
      <c r="B6657" s="69">
        <v>491251999</v>
      </c>
      <c r="C6657" s="68">
        <v>887961210279</v>
      </c>
      <c r="D6657" s="69" t="s">
        <v>4816</v>
      </c>
      <c r="E6657" s="65">
        <f>IFERROR(VLOOKUP(C6657,Pivot!A:B,2,0),0)</f>
        <v>0</v>
      </c>
      <c r="F6657" s="65">
        <f>IFERROR(VLOOKUP(C6657,Pivot!A:C,3,0),0)</f>
        <v>0</v>
      </c>
    </row>
    <row r="6658" spans="1:6" x14ac:dyDescent="0.25">
      <c r="A6658" s="68" t="s">
        <v>103</v>
      </c>
      <c r="B6658" s="69">
        <v>491252002</v>
      </c>
      <c r="C6658" s="68">
        <v>887961207644</v>
      </c>
      <c r="D6658" s="69" t="s">
        <v>4817</v>
      </c>
      <c r="E6658" s="65">
        <f>IFERROR(VLOOKUP(C6658,Pivot!A:B,2,0),0)</f>
        <v>0</v>
      </c>
      <c r="F6658" s="65">
        <f>IFERROR(VLOOKUP(C6658,Pivot!A:C,3,0),0)</f>
        <v>0</v>
      </c>
    </row>
    <row r="6659" spans="1:6" x14ac:dyDescent="0.25">
      <c r="A6659" s="68" t="s">
        <v>103</v>
      </c>
      <c r="B6659" s="69">
        <v>491252002</v>
      </c>
      <c r="C6659" s="68">
        <v>887961744507</v>
      </c>
      <c r="D6659" s="69" t="s">
        <v>4817</v>
      </c>
      <c r="E6659" s="65">
        <f>IFERROR(VLOOKUP(C6659,Pivot!A:B,2,0),0)</f>
        <v>0</v>
      </c>
      <c r="F6659" s="65">
        <f>IFERROR(VLOOKUP(C6659,Pivot!A:C,3,0),0)</f>
        <v>0</v>
      </c>
    </row>
    <row r="6660" spans="1:6" x14ac:dyDescent="0.25">
      <c r="A6660" s="68" t="s">
        <v>103</v>
      </c>
      <c r="B6660" s="69">
        <v>491252005</v>
      </c>
      <c r="C6660" s="68">
        <v>746775292768</v>
      </c>
      <c r="D6660" s="69" t="s">
        <v>4818</v>
      </c>
      <c r="E6660" s="65">
        <f>IFERROR(VLOOKUP(C6660,Pivot!A:B,2,0),0)</f>
        <v>0</v>
      </c>
      <c r="F6660" s="65">
        <f>IFERROR(VLOOKUP(C6660,Pivot!A:C,3,0),0)</f>
        <v>0</v>
      </c>
    </row>
    <row r="6661" spans="1:6" x14ac:dyDescent="0.25">
      <c r="A6661" s="68" t="s">
        <v>103</v>
      </c>
      <c r="B6661" s="69">
        <v>491252006</v>
      </c>
      <c r="C6661" s="68">
        <v>887961195231</v>
      </c>
      <c r="D6661" s="69" t="s">
        <v>4819</v>
      </c>
      <c r="E6661" s="65">
        <f>IFERROR(VLOOKUP(C6661,Pivot!A:B,2,0),0)</f>
        <v>0</v>
      </c>
      <c r="F6661" s="65">
        <f>IFERROR(VLOOKUP(C6661,Pivot!A:C,3,0),0)</f>
        <v>0</v>
      </c>
    </row>
    <row r="6662" spans="1:6" x14ac:dyDescent="0.25">
      <c r="A6662" s="68" t="s">
        <v>103</v>
      </c>
      <c r="B6662" s="69">
        <v>491252009</v>
      </c>
      <c r="C6662" s="68">
        <v>491252009</v>
      </c>
      <c r="D6662" s="69" t="s">
        <v>4820</v>
      </c>
      <c r="E6662" s="65">
        <f>IFERROR(VLOOKUP(C6662,Pivot!A:B,2,0),0)</f>
        <v>0</v>
      </c>
      <c r="F6662" s="65">
        <f>IFERROR(VLOOKUP(C6662,Pivot!A:C,3,0),0)</f>
        <v>0</v>
      </c>
    </row>
    <row r="6663" spans="1:6" x14ac:dyDescent="0.25">
      <c r="A6663" s="68" t="s">
        <v>103</v>
      </c>
      <c r="B6663" s="69">
        <v>491252011</v>
      </c>
      <c r="C6663" s="68">
        <v>491252011</v>
      </c>
      <c r="D6663" s="69" t="s">
        <v>4821</v>
      </c>
      <c r="E6663" s="65">
        <f>IFERROR(VLOOKUP(C6663,Pivot!A:B,2,0),0)</f>
        <v>0</v>
      </c>
      <c r="F6663" s="65">
        <f>IFERROR(VLOOKUP(C6663,Pivot!A:C,3,0),0)</f>
        <v>0</v>
      </c>
    </row>
    <row r="6664" spans="1:6" x14ac:dyDescent="0.25">
      <c r="A6664" s="68" t="s">
        <v>103</v>
      </c>
      <c r="B6664" s="69">
        <v>491252012</v>
      </c>
      <c r="C6664" s="68">
        <v>491252012</v>
      </c>
      <c r="D6664" s="69" t="s">
        <v>4821</v>
      </c>
      <c r="E6664" s="65">
        <f>IFERROR(VLOOKUP(C6664,Pivot!A:B,2,0),0)</f>
        <v>0</v>
      </c>
      <c r="F6664" s="65">
        <f>IFERROR(VLOOKUP(C6664,Pivot!A:C,3,0),0)</f>
        <v>0</v>
      </c>
    </row>
    <row r="6665" spans="1:6" x14ac:dyDescent="0.25">
      <c r="A6665" s="68" t="s">
        <v>103</v>
      </c>
      <c r="B6665" s="69">
        <v>491252013</v>
      </c>
      <c r="C6665" s="68">
        <v>491252013</v>
      </c>
      <c r="D6665" s="69" t="s">
        <v>4822</v>
      </c>
      <c r="E6665" s="65">
        <f>IFERROR(VLOOKUP(C6665,Pivot!A:B,2,0),0)</f>
        <v>0</v>
      </c>
      <c r="F6665" s="65">
        <f>IFERROR(VLOOKUP(C6665,Pivot!A:C,3,0),0)</f>
        <v>0</v>
      </c>
    </row>
    <row r="6666" spans="1:6" x14ac:dyDescent="0.25">
      <c r="A6666" s="68" t="s">
        <v>103</v>
      </c>
      <c r="B6666" s="69">
        <v>491252014</v>
      </c>
      <c r="C6666" s="68">
        <v>491252014</v>
      </c>
      <c r="D6666" s="69" t="s">
        <v>4823</v>
      </c>
      <c r="E6666" s="65">
        <f>IFERROR(VLOOKUP(C6666,Pivot!A:B,2,0),0)</f>
        <v>0</v>
      </c>
      <c r="F6666" s="65">
        <f>IFERROR(VLOOKUP(C6666,Pivot!A:C,3,0),0)</f>
        <v>0</v>
      </c>
    </row>
    <row r="6667" spans="1:6" x14ac:dyDescent="0.25">
      <c r="A6667" s="68" t="s">
        <v>103</v>
      </c>
      <c r="B6667" s="69">
        <v>491252015</v>
      </c>
      <c r="C6667" s="68">
        <v>491252015</v>
      </c>
      <c r="D6667" s="69" t="s">
        <v>4824</v>
      </c>
      <c r="E6667" s="65">
        <f>IFERROR(VLOOKUP(C6667,Pivot!A:B,2,0),0)</f>
        <v>0</v>
      </c>
      <c r="F6667" s="65">
        <f>IFERROR(VLOOKUP(C6667,Pivot!A:C,3,0),0)</f>
        <v>0</v>
      </c>
    </row>
    <row r="6668" spans="1:6" x14ac:dyDescent="0.25">
      <c r="A6668" s="68" t="s">
        <v>103</v>
      </c>
      <c r="B6668" s="69">
        <v>491252016</v>
      </c>
      <c r="C6668" s="68">
        <v>491252016</v>
      </c>
      <c r="D6668" s="69" t="s">
        <v>4825</v>
      </c>
      <c r="E6668" s="65">
        <f>IFERROR(VLOOKUP(C6668,Pivot!A:B,2,0),0)</f>
        <v>0</v>
      </c>
      <c r="F6668" s="65">
        <f>IFERROR(VLOOKUP(C6668,Pivot!A:C,3,0),0)</f>
        <v>0</v>
      </c>
    </row>
    <row r="6669" spans="1:6" x14ac:dyDescent="0.25">
      <c r="A6669" s="68" t="s">
        <v>103</v>
      </c>
      <c r="B6669" s="69">
        <v>491252017</v>
      </c>
      <c r="C6669" s="68">
        <v>491252017</v>
      </c>
      <c r="D6669" s="69" t="s">
        <v>4826</v>
      </c>
      <c r="E6669" s="65">
        <f>IFERROR(VLOOKUP(C6669,Pivot!A:B,2,0),0)</f>
        <v>0</v>
      </c>
      <c r="F6669" s="65">
        <f>IFERROR(VLOOKUP(C6669,Pivot!A:C,3,0),0)</f>
        <v>0</v>
      </c>
    </row>
    <row r="6670" spans="1:6" x14ac:dyDescent="0.25">
      <c r="A6670" s="68" t="s">
        <v>103</v>
      </c>
      <c r="B6670" s="69">
        <v>491252021</v>
      </c>
      <c r="C6670" s="68">
        <v>491252021</v>
      </c>
      <c r="D6670" s="69" t="s">
        <v>4827</v>
      </c>
      <c r="E6670" s="65">
        <f>IFERROR(VLOOKUP(C6670,Pivot!A:B,2,0),0)</f>
        <v>0</v>
      </c>
      <c r="F6670" s="65">
        <f>IFERROR(VLOOKUP(C6670,Pivot!A:C,3,0),0)</f>
        <v>0</v>
      </c>
    </row>
    <row r="6671" spans="1:6" x14ac:dyDescent="0.25">
      <c r="A6671" s="68" t="s">
        <v>103</v>
      </c>
      <c r="B6671" s="69">
        <v>491252022</v>
      </c>
      <c r="C6671" s="68">
        <v>491252022</v>
      </c>
      <c r="D6671" s="69" t="s">
        <v>4828</v>
      </c>
      <c r="E6671" s="65">
        <f>IFERROR(VLOOKUP(C6671,Pivot!A:B,2,0),0)</f>
        <v>0</v>
      </c>
      <c r="F6671" s="65">
        <f>IFERROR(VLOOKUP(C6671,Pivot!A:C,3,0),0)</f>
        <v>0</v>
      </c>
    </row>
    <row r="6672" spans="1:6" x14ac:dyDescent="0.25">
      <c r="A6672" s="68" t="s">
        <v>103</v>
      </c>
      <c r="B6672" s="69">
        <v>491252023</v>
      </c>
      <c r="C6672" s="68">
        <v>491252023</v>
      </c>
      <c r="D6672" s="69" t="s">
        <v>4829</v>
      </c>
      <c r="E6672" s="65">
        <f>IFERROR(VLOOKUP(C6672,Pivot!A:B,2,0),0)</f>
        <v>0</v>
      </c>
      <c r="F6672" s="65">
        <f>IFERROR(VLOOKUP(C6672,Pivot!A:C,3,0),0)</f>
        <v>0</v>
      </c>
    </row>
    <row r="6673" spans="1:6" x14ac:dyDescent="0.25">
      <c r="A6673" s="68" t="s">
        <v>103</v>
      </c>
      <c r="B6673" s="69">
        <v>491252024</v>
      </c>
      <c r="C6673" s="68">
        <v>491252024</v>
      </c>
      <c r="D6673" s="69" t="s">
        <v>4830</v>
      </c>
      <c r="E6673" s="65">
        <f>IFERROR(VLOOKUP(C6673,Pivot!A:B,2,0),0)</f>
        <v>0</v>
      </c>
      <c r="F6673" s="65">
        <f>IFERROR(VLOOKUP(C6673,Pivot!A:C,3,0),0)</f>
        <v>0</v>
      </c>
    </row>
    <row r="6674" spans="1:6" x14ac:dyDescent="0.25">
      <c r="A6674" s="68" t="s">
        <v>103</v>
      </c>
      <c r="B6674" s="69">
        <v>491252025</v>
      </c>
      <c r="C6674" s="68">
        <v>491252025</v>
      </c>
      <c r="D6674" s="69" t="s">
        <v>4831</v>
      </c>
      <c r="E6674" s="65">
        <f>IFERROR(VLOOKUP(C6674,Pivot!A:B,2,0),0)</f>
        <v>0</v>
      </c>
      <c r="F6674" s="65">
        <f>IFERROR(VLOOKUP(C6674,Pivot!A:C,3,0),0)</f>
        <v>0</v>
      </c>
    </row>
    <row r="6675" spans="1:6" x14ac:dyDescent="0.25">
      <c r="A6675" s="68" t="s">
        <v>103</v>
      </c>
      <c r="B6675" s="69">
        <v>491252026</v>
      </c>
      <c r="C6675" s="68">
        <v>491252026</v>
      </c>
      <c r="D6675" s="69" t="s">
        <v>4832</v>
      </c>
      <c r="E6675" s="65">
        <f>IFERROR(VLOOKUP(C6675,Pivot!A:B,2,0),0)</f>
        <v>0</v>
      </c>
      <c r="F6675" s="65">
        <f>IFERROR(VLOOKUP(C6675,Pivot!A:C,3,0),0)</f>
        <v>0</v>
      </c>
    </row>
    <row r="6676" spans="1:6" x14ac:dyDescent="0.25">
      <c r="A6676" s="68" t="s">
        <v>103</v>
      </c>
      <c r="B6676" s="69">
        <v>491252027</v>
      </c>
      <c r="C6676" s="68">
        <v>491252027</v>
      </c>
      <c r="D6676" s="69" t="s">
        <v>4833</v>
      </c>
      <c r="E6676" s="65">
        <f>IFERROR(VLOOKUP(C6676,Pivot!A:B,2,0),0)</f>
        <v>0</v>
      </c>
      <c r="F6676" s="65">
        <f>IFERROR(VLOOKUP(C6676,Pivot!A:C,3,0),0)</f>
        <v>0</v>
      </c>
    </row>
    <row r="6677" spans="1:6" x14ac:dyDescent="0.25">
      <c r="A6677" s="68" t="s">
        <v>103</v>
      </c>
      <c r="B6677" s="69">
        <v>491252028</v>
      </c>
      <c r="C6677" s="68">
        <v>491252028</v>
      </c>
      <c r="D6677" s="69" t="s">
        <v>4834</v>
      </c>
      <c r="E6677" s="65">
        <f>IFERROR(VLOOKUP(C6677,Pivot!A:B,2,0),0)</f>
        <v>0</v>
      </c>
      <c r="F6677" s="65">
        <f>IFERROR(VLOOKUP(C6677,Pivot!A:C,3,0),0)</f>
        <v>0</v>
      </c>
    </row>
    <row r="6678" spans="1:6" x14ac:dyDescent="0.25">
      <c r="A6678" s="68" t="s">
        <v>103</v>
      </c>
      <c r="B6678" s="69">
        <v>491252029</v>
      </c>
      <c r="C6678" s="68">
        <v>491252029</v>
      </c>
      <c r="D6678" s="69" t="s">
        <v>4835</v>
      </c>
      <c r="E6678" s="65">
        <f>IFERROR(VLOOKUP(C6678,Pivot!A:B,2,0),0)</f>
        <v>0</v>
      </c>
      <c r="F6678" s="65">
        <f>IFERROR(VLOOKUP(C6678,Pivot!A:C,3,0),0)</f>
        <v>0</v>
      </c>
    </row>
    <row r="6679" spans="1:6" x14ac:dyDescent="0.25">
      <c r="A6679" s="68" t="s">
        <v>103</v>
      </c>
      <c r="B6679" s="69">
        <v>491252030</v>
      </c>
      <c r="C6679" s="68">
        <v>491252030</v>
      </c>
      <c r="D6679" s="69" t="s">
        <v>4836</v>
      </c>
      <c r="E6679" s="65">
        <f>IFERROR(VLOOKUP(C6679,Pivot!A:B,2,0),0)</f>
        <v>0</v>
      </c>
      <c r="F6679" s="65">
        <f>IFERROR(VLOOKUP(C6679,Pivot!A:C,3,0),0)</f>
        <v>0</v>
      </c>
    </row>
    <row r="6680" spans="1:6" x14ac:dyDescent="0.25">
      <c r="A6680" s="68" t="s">
        <v>103</v>
      </c>
      <c r="B6680" s="69">
        <v>491252032</v>
      </c>
      <c r="C6680" s="68">
        <v>491252032</v>
      </c>
      <c r="D6680" s="69" t="s">
        <v>4837</v>
      </c>
      <c r="E6680" s="65">
        <f>IFERROR(VLOOKUP(C6680,Pivot!A:B,2,0),0)</f>
        <v>0</v>
      </c>
      <c r="F6680" s="65">
        <f>IFERROR(VLOOKUP(C6680,Pivot!A:C,3,0),0)</f>
        <v>0</v>
      </c>
    </row>
    <row r="6681" spans="1:6" x14ac:dyDescent="0.25">
      <c r="A6681" s="68" t="s">
        <v>103</v>
      </c>
      <c r="B6681" s="69">
        <v>491252036</v>
      </c>
      <c r="C6681" s="68">
        <v>491252036</v>
      </c>
      <c r="D6681" s="69" t="s">
        <v>4838</v>
      </c>
      <c r="E6681" s="65">
        <f>IFERROR(VLOOKUP(C6681,Pivot!A:B,2,0),0)</f>
        <v>0</v>
      </c>
      <c r="F6681" s="65">
        <f>IFERROR(VLOOKUP(C6681,Pivot!A:C,3,0),0)</f>
        <v>0</v>
      </c>
    </row>
    <row r="6682" spans="1:6" x14ac:dyDescent="0.25">
      <c r="A6682" s="68" t="s">
        <v>103</v>
      </c>
      <c r="B6682" s="69">
        <v>491252036</v>
      </c>
      <c r="C6682" s="68">
        <v>8904027105507</v>
      </c>
      <c r="D6682" s="69" t="s">
        <v>4838</v>
      </c>
      <c r="E6682" s="65">
        <f>IFERROR(VLOOKUP(C6682,Pivot!A:B,2,0),0)</f>
        <v>0</v>
      </c>
      <c r="F6682" s="65">
        <f>IFERROR(VLOOKUP(C6682,Pivot!A:C,3,0),0)</f>
        <v>0</v>
      </c>
    </row>
    <row r="6683" spans="1:6" x14ac:dyDescent="0.25">
      <c r="A6683" s="68" t="s">
        <v>103</v>
      </c>
      <c r="B6683" s="69">
        <v>491252037</v>
      </c>
      <c r="C6683" s="68">
        <v>491252037</v>
      </c>
      <c r="D6683" s="69" t="s">
        <v>4839</v>
      </c>
      <c r="E6683" s="65">
        <f>IFERROR(VLOOKUP(C6683,Pivot!A:B,2,0),0)</f>
        <v>0</v>
      </c>
      <c r="F6683" s="65">
        <f>IFERROR(VLOOKUP(C6683,Pivot!A:C,3,0),0)</f>
        <v>0</v>
      </c>
    </row>
    <row r="6684" spans="1:6" x14ac:dyDescent="0.25">
      <c r="A6684" s="68" t="s">
        <v>103</v>
      </c>
      <c r="B6684" s="69">
        <v>491252038</v>
      </c>
      <c r="C6684" s="68">
        <v>491252038</v>
      </c>
      <c r="D6684" s="69" t="s">
        <v>4840</v>
      </c>
      <c r="E6684" s="65">
        <f>IFERROR(VLOOKUP(C6684,Pivot!A:B,2,0),0)</f>
        <v>0</v>
      </c>
      <c r="F6684" s="65">
        <f>IFERROR(VLOOKUP(C6684,Pivot!A:C,3,0),0)</f>
        <v>0</v>
      </c>
    </row>
    <row r="6685" spans="1:6" x14ac:dyDescent="0.25">
      <c r="A6685" s="68" t="s">
        <v>103</v>
      </c>
      <c r="B6685" s="69">
        <v>491252040</v>
      </c>
      <c r="C6685" s="68">
        <v>491252040</v>
      </c>
      <c r="D6685" s="69" t="s">
        <v>4841</v>
      </c>
      <c r="E6685" s="65">
        <f>IFERROR(VLOOKUP(C6685,Pivot!A:B,2,0),0)</f>
        <v>0</v>
      </c>
      <c r="F6685" s="65">
        <f>IFERROR(VLOOKUP(C6685,Pivot!A:C,3,0),0)</f>
        <v>0</v>
      </c>
    </row>
    <row r="6686" spans="1:6" x14ac:dyDescent="0.25">
      <c r="A6686" s="68" t="s">
        <v>103</v>
      </c>
      <c r="B6686" s="69">
        <v>491252041</v>
      </c>
      <c r="C6686" s="68">
        <v>491252041</v>
      </c>
      <c r="D6686" s="69" t="s">
        <v>4842</v>
      </c>
      <c r="E6686" s="65">
        <f>IFERROR(VLOOKUP(C6686,Pivot!A:B,2,0),0)</f>
        <v>0</v>
      </c>
      <c r="F6686" s="65">
        <f>IFERROR(VLOOKUP(C6686,Pivot!A:C,3,0),0)</f>
        <v>0</v>
      </c>
    </row>
    <row r="6687" spans="1:6" x14ac:dyDescent="0.25">
      <c r="A6687" s="68" t="s">
        <v>103</v>
      </c>
      <c r="B6687" s="69">
        <v>491252043</v>
      </c>
      <c r="C6687" s="68">
        <v>491252043</v>
      </c>
      <c r="D6687" s="69" t="s">
        <v>4843</v>
      </c>
      <c r="E6687" s="65">
        <f>IFERROR(VLOOKUP(C6687,Pivot!A:B,2,0),0)</f>
        <v>0</v>
      </c>
      <c r="F6687" s="65">
        <f>IFERROR(VLOOKUP(C6687,Pivot!A:C,3,0),0)</f>
        <v>0</v>
      </c>
    </row>
    <row r="6688" spans="1:6" x14ac:dyDescent="0.25">
      <c r="A6688" s="68" t="s">
        <v>103</v>
      </c>
      <c r="B6688" s="69">
        <v>491252044</v>
      </c>
      <c r="C6688" s="68">
        <v>491252044</v>
      </c>
      <c r="D6688" s="69" t="s">
        <v>4844</v>
      </c>
      <c r="E6688" s="65">
        <f>IFERROR(VLOOKUP(C6688,Pivot!A:B,2,0),0)</f>
        <v>0</v>
      </c>
      <c r="F6688" s="65">
        <f>IFERROR(VLOOKUP(C6688,Pivot!A:C,3,0),0)</f>
        <v>0</v>
      </c>
    </row>
    <row r="6689" spans="1:6" x14ac:dyDescent="0.25">
      <c r="A6689" s="68" t="s">
        <v>103</v>
      </c>
      <c r="B6689" s="69">
        <v>491252046</v>
      </c>
      <c r="C6689" s="68">
        <v>491252046</v>
      </c>
      <c r="D6689" s="69" t="s">
        <v>4845</v>
      </c>
      <c r="E6689" s="65">
        <f>IFERROR(VLOOKUP(C6689,Pivot!A:B,2,0),0)</f>
        <v>0</v>
      </c>
      <c r="F6689" s="65">
        <f>IFERROR(VLOOKUP(C6689,Pivot!A:C,3,0),0)</f>
        <v>0</v>
      </c>
    </row>
    <row r="6690" spans="1:6" x14ac:dyDescent="0.25">
      <c r="A6690" s="68" t="s">
        <v>103</v>
      </c>
      <c r="B6690" s="69">
        <v>491252049</v>
      </c>
      <c r="C6690" s="68">
        <v>491252049</v>
      </c>
      <c r="D6690" s="69" t="s">
        <v>4846</v>
      </c>
      <c r="E6690" s="65">
        <f>IFERROR(VLOOKUP(C6690,Pivot!A:B,2,0),0)</f>
        <v>0</v>
      </c>
      <c r="F6690" s="65">
        <f>IFERROR(VLOOKUP(C6690,Pivot!A:C,3,0),0)</f>
        <v>0</v>
      </c>
    </row>
    <row r="6691" spans="1:6" x14ac:dyDescent="0.25">
      <c r="A6691" s="68" t="s">
        <v>103</v>
      </c>
      <c r="B6691" s="69">
        <v>491252049</v>
      </c>
      <c r="C6691" s="68">
        <v>8904027105491</v>
      </c>
      <c r="D6691" s="69" t="s">
        <v>4846</v>
      </c>
      <c r="E6691" s="65">
        <f>IFERROR(VLOOKUP(C6691,Pivot!A:B,2,0),0)</f>
        <v>0</v>
      </c>
      <c r="F6691" s="65">
        <f>IFERROR(VLOOKUP(C6691,Pivot!A:C,3,0),0)</f>
        <v>0</v>
      </c>
    </row>
    <row r="6692" spans="1:6" x14ac:dyDescent="0.25">
      <c r="A6692" s="68" t="s">
        <v>103</v>
      </c>
      <c r="B6692" s="69">
        <v>491252051</v>
      </c>
      <c r="C6692" s="68">
        <v>491252051</v>
      </c>
      <c r="D6692" s="69" t="s">
        <v>4847</v>
      </c>
      <c r="E6692" s="65">
        <f>IFERROR(VLOOKUP(C6692,Pivot!A:B,2,0),0)</f>
        <v>0</v>
      </c>
      <c r="F6692" s="65">
        <f>IFERROR(VLOOKUP(C6692,Pivot!A:C,3,0),0)</f>
        <v>0</v>
      </c>
    </row>
    <row r="6693" spans="1:6" x14ac:dyDescent="0.25">
      <c r="A6693" s="68" t="s">
        <v>103</v>
      </c>
      <c r="B6693" s="69">
        <v>491252052</v>
      </c>
      <c r="C6693" s="68">
        <v>491252052</v>
      </c>
      <c r="D6693" s="69" t="s">
        <v>4848</v>
      </c>
      <c r="E6693" s="65">
        <f>IFERROR(VLOOKUP(C6693,Pivot!A:B,2,0),0)</f>
        <v>0</v>
      </c>
      <c r="F6693" s="65">
        <f>IFERROR(VLOOKUP(C6693,Pivot!A:C,3,0),0)</f>
        <v>0</v>
      </c>
    </row>
    <row r="6694" spans="1:6" x14ac:dyDescent="0.25">
      <c r="A6694" s="68" t="s">
        <v>103</v>
      </c>
      <c r="B6694" s="69">
        <v>491252053</v>
      </c>
      <c r="C6694" s="68">
        <v>491252053</v>
      </c>
      <c r="D6694" s="69" t="s">
        <v>4849</v>
      </c>
      <c r="E6694" s="65">
        <f>IFERROR(VLOOKUP(C6694,Pivot!A:B,2,0),0)</f>
        <v>0</v>
      </c>
      <c r="F6694" s="65">
        <f>IFERROR(VLOOKUP(C6694,Pivot!A:C,3,0),0)</f>
        <v>0</v>
      </c>
    </row>
    <row r="6695" spans="1:6" x14ac:dyDescent="0.25">
      <c r="A6695" s="68" t="s">
        <v>103</v>
      </c>
      <c r="B6695" s="69">
        <v>491252054</v>
      </c>
      <c r="C6695" s="68">
        <v>491252054</v>
      </c>
      <c r="D6695" s="69" t="s">
        <v>4850</v>
      </c>
      <c r="E6695" s="65">
        <f>IFERROR(VLOOKUP(C6695,Pivot!A:B,2,0),0)</f>
        <v>0</v>
      </c>
      <c r="F6695" s="65">
        <f>IFERROR(VLOOKUP(C6695,Pivot!A:C,3,0),0)</f>
        <v>0</v>
      </c>
    </row>
    <row r="6696" spans="1:6" x14ac:dyDescent="0.25">
      <c r="A6696" s="68" t="s">
        <v>103</v>
      </c>
      <c r="B6696" s="69">
        <v>491252055</v>
      </c>
      <c r="C6696" s="68">
        <v>491252055</v>
      </c>
      <c r="D6696" s="69" t="s">
        <v>4851</v>
      </c>
      <c r="E6696" s="65">
        <f>IFERROR(VLOOKUP(C6696,Pivot!A:B,2,0),0)</f>
        <v>0</v>
      </c>
      <c r="F6696" s="65">
        <f>IFERROR(VLOOKUP(C6696,Pivot!A:C,3,0),0)</f>
        <v>0</v>
      </c>
    </row>
    <row r="6697" spans="1:6" x14ac:dyDescent="0.25">
      <c r="A6697" s="68" t="s">
        <v>103</v>
      </c>
      <c r="B6697" s="69">
        <v>491252056</v>
      </c>
      <c r="C6697" s="68">
        <v>491252056</v>
      </c>
      <c r="D6697" s="69" t="s">
        <v>4852</v>
      </c>
      <c r="E6697" s="65">
        <f>IFERROR(VLOOKUP(C6697,Pivot!A:B,2,0),0)</f>
        <v>0</v>
      </c>
      <c r="F6697" s="65">
        <f>IFERROR(VLOOKUP(C6697,Pivot!A:C,3,0),0)</f>
        <v>0</v>
      </c>
    </row>
    <row r="6698" spans="1:6" x14ac:dyDescent="0.25">
      <c r="A6698" s="68" t="s">
        <v>103</v>
      </c>
      <c r="B6698" s="69">
        <v>491252056</v>
      </c>
      <c r="C6698" s="68">
        <v>8904027104579</v>
      </c>
      <c r="D6698" s="69" t="s">
        <v>4852</v>
      </c>
      <c r="E6698" s="65">
        <f>IFERROR(VLOOKUP(C6698,Pivot!A:B,2,0),0)</f>
        <v>0</v>
      </c>
      <c r="F6698" s="65">
        <f>IFERROR(VLOOKUP(C6698,Pivot!A:C,3,0),0)</f>
        <v>0</v>
      </c>
    </row>
    <row r="6699" spans="1:6" x14ac:dyDescent="0.25">
      <c r="A6699" s="68" t="s">
        <v>103</v>
      </c>
      <c r="B6699" s="69">
        <v>491252056</v>
      </c>
      <c r="C6699" s="68">
        <v>8904027104647</v>
      </c>
      <c r="D6699" s="69" t="s">
        <v>4852</v>
      </c>
      <c r="E6699" s="65">
        <f>IFERROR(VLOOKUP(C6699,Pivot!A:B,2,0),0)</f>
        <v>0</v>
      </c>
      <c r="F6699" s="65">
        <f>IFERROR(VLOOKUP(C6699,Pivot!A:C,3,0),0)</f>
        <v>0</v>
      </c>
    </row>
    <row r="6700" spans="1:6" x14ac:dyDescent="0.25">
      <c r="A6700" s="68" t="s">
        <v>103</v>
      </c>
      <c r="B6700" s="69">
        <v>491252057</v>
      </c>
      <c r="C6700" s="68">
        <v>491252057</v>
      </c>
      <c r="D6700" s="69" t="s">
        <v>4853</v>
      </c>
      <c r="E6700" s="65">
        <f>IFERROR(VLOOKUP(C6700,Pivot!A:B,2,0),0)</f>
        <v>0</v>
      </c>
      <c r="F6700" s="65">
        <f>IFERROR(VLOOKUP(C6700,Pivot!A:C,3,0),0)</f>
        <v>0</v>
      </c>
    </row>
    <row r="6701" spans="1:6" x14ac:dyDescent="0.25">
      <c r="A6701" s="68" t="s">
        <v>103</v>
      </c>
      <c r="B6701" s="69">
        <v>491252058</v>
      </c>
      <c r="C6701" s="68">
        <v>491252058</v>
      </c>
      <c r="D6701" s="69" t="s">
        <v>4854</v>
      </c>
      <c r="E6701" s="65">
        <f>IFERROR(VLOOKUP(C6701,Pivot!A:B,2,0),0)</f>
        <v>0</v>
      </c>
      <c r="F6701" s="65">
        <f>IFERROR(VLOOKUP(C6701,Pivot!A:C,3,0),0)</f>
        <v>0</v>
      </c>
    </row>
    <row r="6702" spans="1:6" x14ac:dyDescent="0.25">
      <c r="A6702" s="68" t="s">
        <v>103</v>
      </c>
      <c r="B6702" s="69">
        <v>491252060</v>
      </c>
      <c r="C6702" s="68">
        <v>491252060</v>
      </c>
      <c r="D6702" s="69" t="s">
        <v>4855</v>
      </c>
      <c r="E6702" s="65">
        <f>IFERROR(VLOOKUP(C6702,Pivot!A:B,2,0),0)</f>
        <v>0</v>
      </c>
      <c r="F6702" s="65">
        <f>IFERROR(VLOOKUP(C6702,Pivot!A:C,3,0),0)</f>
        <v>0</v>
      </c>
    </row>
    <row r="6703" spans="1:6" x14ac:dyDescent="0.25">
      <c r="A6703" s="68" t="s">
        <v>103</v>
      </c>
      <c r="B6703" s="69">
        <v>491252061</v>
      </c>
      <c r="C6703" s="68">
        <v>491252061</v>
      </c>
      <c r="D6703" s="69" t="s">
        <v>4856</v>
      </c>
      <c r="E6703" s="65">
        <f>IFERROR(VLOOKUP(C6703,Pivot!A:B,2,0),0)</f>
        <v>0</v>
      </c>
      <c r="F6703" s="65">
        <f>IFERROR(VLOOKUP(C6703,Pivot!A:C,3,0),0)</f>
        <v>0</v>
      </c>
    </row>
    <row r="6704" spans="1:6" x14ac:dyDescent="0.25">
      <c r="A6704" s="68" t="s">
        <v>103</v>
      </c>
      <c r="B6704" s="69">
        <v>491252061</v>
      </c>
      <c r="C6704" s="68">
        <v>8904027104661</v>
      </c>
      <c r="D6704" s="69" t="s">
        <v>4856</v>
      </c>
      <c r="E6704" s="65">
        <f>IFERROR(VLOOKUP(C6704,Pivot!A:B,2,0),0)</f>
        <v>0</v>
      </c>
      <c r="F6704" s="65">
        <f>IFERROR(VLOOKUP(C6704,Pivot!A:C,3,0),0)</f>
        <v>0</v>
      </c>
    </row>
    <row r="6705" spans="1:6" x14ac:dyDescent="0.25">
      <c r="A6705" s="68" t="s">
        <v>103</v>
      </c>
      <c r="B6705" s="69">
        <v>491252062</v>
      </c>
      <c r="C6705" s="68">
        <v>491252062</v>
      </c>
      <c r="D6705" s="69" t="s">
        <v>4857</v>
      </c>
      <c r="E6705" s="65">
        <f>IFERROR(VLOOKUP(C6705,Pivot!A:B,2,0),0)</f>
        <v>0</v>
      </c>
      <c r="F6705" s="65">
        <f>IFERROR(VLOOKUP(C6705,Pivot!A:C,3,0),0)</f>
        <v>0</v>
      </c>
    </row>
    <row r="6706" spans="1:6" x14ac:dyDescent="0.25">
      <c r="A6706" s="68" t="s">
        <v>103</v>
      </c>
      <c r="B6706" s="69">
        <v>491252063</v>
      </c>
      <c r="C6706" s="68">
        <v>491252063</v>
      </c>
      <c r="D6706" s="69" t="s">
        <v>4858</v>
      </c>
      <c r="E6706" s="65">
        <f>IFERROR(VLOOKUP(C6706,Pivot!A:B,2,0),0)</f>
        <v>0</v>
      </c>
      <c r="F6706" s="65">
        <f>IFERROR(VLOOKUP(C6706,Pivot!A:C,3,0),0)</f>
        <v>0</v>
      </c>
    </row>
    <row r="6707" spans="1:6" x14ac:dyDescent="0.25">
      <c r="A6707" s="68" t="s">
        <v>103</v>
      </c>
      <c r="B6707" s="69">
        <v>491252064</v>
      </c>
      <c r="C6707" s="68">
        <v>491252064</v>
      </c>
      <c r="D6707" s="69" t="s">
        <v>4859</v>
      </c>
      <c r="E6707" s="65">
        <f>IFERROR(VLOOKUP(C6707,Pivot!A:B,2,0),0)</f>
        <v>0</v>
      </c>
      <c r="F6707" s="65">
        <f>IFERROR(VLOOKUP(C6707,Pivot!A:C,3,0),0)</f>
        <v>0</v>
      </c>
    </row>
    <row r="6708" spans="1:6" x14ac:dyDescent="0.25">
      <c r="A6708" s="68" t="s">
        <v>103</v>
      </c>
      <c r="B6708" s="69">
        <v>491252065</v>
      </c>
      <c r="C6708" s="68">
        <v>491252065</v>
      </c>
      <c r="D6708" s="69" t="s">
        <v>4860</v>
      </c>
      <c r="E6708" s="65">
        <f>IFERROR(VLOOKUP(C6708,Pivot!A:B,2,0),0)</f>
        <v>0</v>
      </c>
      <c r="F6708" s="65">
        <f>IFERROR(VLOOKUP(C6708,Pivot!A:C,3,0),0)</f>
        <v>0</v>
      </c>
    </row>
    <row r="6709" spans="1:6" x14ac:dyDescent="0.25">
      <c r="A6709" s="68" t="s">
        <v>103</v>
      </c>
      <c r="B6709" s="69">
        <v>491252066</v>
      </c>
      <c r="C6709" s="68">
        <v>491252066</v>
      </c>
      <c r="D6709" s="69" t="s">
        <v>4861</v>
      </c>
      <c r="E6709" s="65">
        <f>IFERROR(VLOOKUP(C6709,Pivot!A:B,2,0),0)</f>
        <v>0</v>
      </c>
      <c r="F6709" s="65">
        <f>IFERROR(VLOOKUP(C6709,Pivot!A:C,3,0),0)</f>
        <v>0</v>
      </c>
    </row>
    <row r="6710" spans="1:6" x14ac:dyDescent="0.25">
      <c r="A6710" s="68" t="s">
        <v>103</v>
      </c>
      <c r="B6710" s="69">
        <v>491252068</v>
      </c>
      <c r="C6710" s="68">
        <v>6911400287868</v>
      </c>
      <c r="D6710" s="69" t="s">
        <v>4862</v>
      </c>
      <c r="E6710" s="65">
        <f>IFERROR(VLOOKUP(C6710,Pivot!A:B,2,0),0)</f>
        <v>0</v>
      </c>
      <c r="F6710" s="65">
        <f>IFERROR(VLOOKUP(C6710,Pivot!A:C,3,0),0)</f>
        <v>0</v>
      </c>
    </row>
    <row r="6711" spans="1:6" x14ac:dyDescent="0.25">
      <c r="A6711" s="68" t="s">
        <v>103</v>
      </c>
      <c r="B6711" s="69">
        <v>491252082</v>
      </c>
      <c r="C6711" s="68">
        <v>849803041069</v>
      </c>
      <c r="D6711" s="69" t="s">
        <v>4863</v>
      </c>
      <c r="E6711" s="65">
        <f>IFERROR(VLOOKUP(C6711,Pivot!A:B,2,0),0)</f>
        <v>0</v>
      </c>
      <c r="F6711" s="65">
        <f>IFERROR(VLOOKUP(C6711,Pivot!A:C,3,0),0)</f>
        <v>0</v>
      </c>
    </row>
    <row r="6712" spans="1:6" x14ac:dyDescent="0.25">
      <c r="A6712" s="68" t="s">
        <v>103</v>
      </c>
      <c r="B6712" s="69">
        <v>491252083</v>
      </c>
      <c r="C6712" s="68">
        <v>849803042134</v>
      </c>
      <c r="D6712" s="69" t="s">
        <v>4864</v>
      </c>
      <c r="E6712" s="65">
        <f>IFERROR(VLOOKUP(C6712,Pivot!A:B,2,0),0)</f>
        <v>0</v>
      </c>
      <c r="F6712" s="65">
        <f>IFERROR(VLOOKUP(C6712,Pivot!A:C,3,0),0)</f>
        <v>0</v>
      </c>
    </row>
    <row r="6713" spans="1:6" x14ac:dyDescent="0.25">
      <c r="A6713" s="68" t="s">
        <v>103</v>
      </c>
      <c r="B6713" s="69">
        <v>491252093</v>
      </c>
      <c r="C6713" s="68">
        <v>39897873749</v>
      </c>
      <c r="D6713" s="69" t="s">
        <v>4865</v>
      </c>
      <c r="E6713" s="65">
        <f>IFERROR(VLOOKUP(C6713,Pivot!A:B,2,0),0)</f>
        <v>0</v>
      </c>
      <c r="F6713" s="65">
        <f>IFERROR(VLOOKUP(C6713,Pivot!A:C,3,0),0)</f>
        <v>0</v>
      </c>
    </row>
    <row r="6714" spans="1:6" x14ac:dyDescent="0.25">
      <c r="A6714" s="68" t="s">
        <v>103</v>
      </c>
      <c r="B6714" s="69">
        <v>491252101</v>
      </c>
      <c r="C6714" s="68">
        <v>810558013649</v>
      </c>
      <c r="D6714" s="69" t="s">
        <v>4866</v>
      </c>
      <c r="E6714" s="65">
        <f>IFERROR(VLOOKUP(C6714,Pivot!A:B,2,0),0)</f>
        <v>0</v>
      </c>
      <c r="F6714" s="65">
        <f>IFERROR(VLOOKUP(C6714,Pivot!A:C,3,0),0)</f>
        <v>0</v>
      </c>
    </row>
    <row r="6715" spans="1:6" x14ac:dyDescent="0.25">
      <c r="A6715" s="68" t="s">
        <v>103</v>
      </c>
      <c r="B6715" s="69">
        <v>491252102</v>
      </c>
      <c r="C6715" s="68">
        <v>5055308516239</v>
      </c>
      <c r="D6715" s="69" t="s">
        <v>4867</v>
      </c>
      <c r="E6715" s="65">
        <f>IFERROR(VLOOKUP(C6715,Pivot!A:B,2,0),0)</f>
        <v>0</v>
      </c>
      <c r="F6715" s="65">
        <f>IFERROR(VLOOKUP(C6715,Pivot!A:C,3,0),0)</f>
        <v>0</v>
      </c>
    </row>
    <row r="6716" spans="1:6" x14ac:dyDescent="0.25">
      <c r="A6716" s="68" t="s">
        <v>103</v>
      </c>
      <c r="B6716" s="69">
        <v>491252102</v>
      </c>
      <c r="C6716" s="68">
        <v>8983609791</v>
      </c>
      <c r="D6716" s="69" t="s">
        <v>4867</v>
      </c>
      <c r="E6716" s="65">
        <f>IFERROR(VLOOKUP(C6716,Pivot!A:B,2,0),0)</f>
        <v>0</v>
      </c>
      <c r="F6716" s="65">
        <f>IFERROR(VLOOKUP(C6716,Pivot!A:C,3,0),0)</f>
        <v>0</v>
      </c>
    </row>
    <row r="6717" spans="1:6" x14ac:dyDescent="0.25">
      <c r="A6717" s="68" t="s">
        <v>103</v>
      </c>
      <c r="B6717" s="69">
        <v>491252102</v>
      </c>
      <c r="C6717" s="68">
        <v>8983649773</v>
      </c>
      <c r="D6717" s="69" t="s">
        <v>4867</v>
      </c>
      <c r="E6717" s="65">
        <f>IFERROR(VLOOKUP(C6717,Pivot!A:B,2,0),0)</f>
        <v>0</v>
      </c>
      <c r="F6717" s="65">
        <f>IFERROR(VLOOKUP(C6717,Pivot!A:C,3,0),0)</f>
        <v>0</v>
      </c>
    </row>
    <row r="6718" spans="1:6" x14ac:dyDescent="0.25">
      <c r="A6718" s="68" t="s">
        <v>103</v>
      </c>
      <c r="B6718" s="69">
        <v>491252103</v>
      </c>
      <c r="C6718" s="68">
        <v>491252103</v>
      </c>
      <c r="D6718" s="69" t="s">
        <v>4868</v>
      </c>
      <c r="E6718" s="65">
        <f>IFERROR(VLOOKUP(C6718,Pivot!A:B,2,0),0)</f>
        <v>0</v>
      </c>
      <c r="F6718" s="65">
        <f>IFERROR(VLOOKUP(C6718,Pivot!A:C,3,0),0)</f>
        <v>0</v>
      </c>
    </row>
    <row r="6719" spans="1:6" x14ac:dyDescent="0.25">
      <c r="A6719" s="68" t="s">
        <v>103</v>
      </c>
      <c r="B6719" s="69">
        <v>491252103</v>
      </c>
      <c r="C6719" s="68">
        <v>5055308516451</v>
      </c>
      <c r="D6719" s="69" t="s">
        <v>4868</v>
      </c>
      <c r="E6719" s="65">
        <f>IFERROR(VLOOKUP(C6719,Pivot!A:B,2,0),0)</f>
        <v>0</v>
      </c>
      <c r="F6719" s="65">
        <f>IFERROR(VLOOKUP(C6719,Pivot!A:C,3,0),0)</f>
        <v>0</v>
      </c>
    </row>
    <row r="6720" spans="1:6" x14ac:dyDescent="0.25">
      <c r="A6720" s="68" t="s">
        <v>103</v>
      </c>
      <c r="B6720" s="69">
        <v>491252103</v>
      </c>
      <c r="C6720" s="68">
        <v>8983649728</v>
      </c>
      <c r="D6720" s="69" t="s">
        <v>4868</v>
      </c>
      <c r="E6720" s="65">
        <f>IFERROR(VLOOKUP(C6720,Pivot!A:B,2,0),0)</f>
        <v>0</v>
      </c>
      <c r="F6720" s="65">
        <f>IFERROR(VLOOKUP(C6720,Pivot!A:C,3,0),0)</f>
        <v>0</v>
      </c>
    </row>
    <row r="6721" spans="1:6" x14ac:dyDescent="0.25">
      <c r="A6721" s="68" t="s">
        <v>103</v>
      </c>
      <c r="B6721" s="69">
        <v>491252104</v>
      </c>
      <c r="C6721" s="68">
        <v>491252104</v>
      </c>
      <c r="D6721" s="69" t="s">
        <v>4869</v>
      </c>
      <c r="E6721" s="65">
        <f>IFERROR(VLOOKUP(C6721,Pivot!A:B,2,0),0)</f>
        <v>0</v>
      </c>
      <c r="F6721" s="65">
        <f>IFERROR(VLOOKUP(C6721,Pivot!A:C,3,0),0)</f>
        <v>0</v>
      </c>
    </row>
    <row r="6722" spans="1:6" x14ac:dyDescent="0.25">
      <c r="A6722" s="68" t="s">
        <v>103</v>
      </c>
      <c r="B6722" s="69">
        <v>491252104</v>
      </c>
      <c r="C6722" s="68">
        <v>5055394003446</v>
      </c>
      <c r="D6722" s="69" t="s">
        <v>4869</v>
      </c>
      <c r="E6722" s="65">
        <f>IFERROR(VLOOKUP(C6722,Pivot!A:B,2,0),0)</f>
        <v>0</v>
      </c>
      <c r="F6722" s="65">
        <f>IFERROR(VLOOKUP(C6722,Pivot!A:C,3,0),0)</f>
        <v>0</v>
      </c>
    </row>
    <row r="6723" spans="1:6" x14ac:dyDescent="0.25">
      <c r="A6723" s="68" t="s">
        <v>103</v>
      </c>
      <c r="B6723" s="69">
        <v>491252108</v>
      </c>
      <c r="C6723" s="68">
        <v>9782914849654</v>
      </c>
      <c r="D6723" s="69" t="s">
        <v>4870</v>
      </c>
      <c r="E6723" s="65">
        <f>IFERROR(VLOOKUP(C6723,Pivot!A:B,2,0),0)</f>
        <v>0</v>
      </c>
      <c r="F6723" s="65">
        <f>IFERROR(VLOOKUP(C6723,Pivot!A:C,3,0),0)</f>
        <v>0</v>
      </c>
    </row>
    <row r="6724" spans="1:6" x14ac:dyDescent="0.25">
      <c r="A6724" s="68" t="s">
        <v>103</v>
      </c>
      <c r="B6724" s="69">
        <v>491252109</v>
      </c>
      <c r="C6724" s="68">
        <v>3558380021537</v>
      </c>
      <c r="D6724" s="69" t="s">
        <v>4871</v>
      </c>
      <c r="E6724" s="65">
        <f>IFERROR(VLOOKUP(C6724,Pivot!A:B,2,0),0)</f>
        <v>0</v>
      </c>
      <c r="F6724" s="65">
        <f>IFERROR(VLOOKUP(C6724,Pivot!A:C,3,0),0)</f>
        <v>0</v>
      </c>
    </row>
    <row r="6725" spans="1:6" x14ac:dyDescent="0.25">
      <c r="A6725" s="68" t="s">
        <v>103</v>
      </c>
      <c r="B6725" s="69">
        <v>491252123</v>
      </c>
      <c r="C6725" s="68">
        <v>90159122050</v>
      </c>
      <c r="D6725" s="69" t="s">
        <v>4872</v>
      </c>
      <c r="E6725" s="65">
        <f>IFERROR(VLOOKUP(C6725,Pivot!A:B,2,0),0)</f>
        <v>0</v>
      </c>
      <c r="F6725" s="65">
        <f>IFERROR(VLOOKUP(C6725,Pivot!A:C,3,0),0)</f>
        <v>0</v>
      </c>
    </row>
    <row r="6726" spans="1:6" x14ac:dyDescent="0.25">
      <c r="A6726" s="68" t="s">
        <v>103</v>
      </c>
      <c r="B6726" s="69">
        <v>491252126</v>
      </c>
      <c r="C6726" s="68">
        <v>90159821113</v>
      </c>
      <c r="D6726" s="69" t="s">
        <v>4873</v>
      </c>
      <c r="E6726" s="65">
        <f>IFERROR(VLOOKUP(C6726,Pivot!A:B,2,0),0)</f>
        <v>0</v>
      </c>
      <c r="F6726" s="65">
        <f>IFERROR(VLOOKUP(C6726,Pivot!A:C,3,0),0)</f>
        <v>0</v>
      </c>
    </row>
    <row r="6727" spans="1:6" x14ac:dyDescent="0.25">
      <c r="A6727" s="68" t="s">
        <v>103</v>
      </c>
      <c r="B6727" s="69">
        <v>491252127</v>
      </c>
      <c r="C6727" s="68">
        <v>8421361106</v>
      </c>
      <c r="D6727" s="69" t="s">
        <v>4874</v>
      </c>
      <c r="E6727" s="65">
        <f>IFERROR(VLOOKUP(C6727,Pivot!A:B,2,0),0)</f>
        <v>0</v>
      </c>
      <c r="F6727" s="65">
        <f>IFERROR(VLOOKUP(C6727,Pivot!A:C,3,0),0)</f>
        <v>0</v>
      </c>
    </row>
    <row r="6728" spans="1:6" x14ac:dyDescent="0.25">
      <c r="A6728" s="68" t="s">
        <v>103</v>
      </c>
      <c r="B6728" s="69">
        <v>491252129</v>
      </c>
      <c r="C6728" s="68">
        <v>8421361267</v>
      </c>
      <c r="D6728" s="69" t="s">
        <v>4875</v>
      </c>
      <c r="E6728" s="65">
        <f>IFERROR(VLOOKUP(C6728,Pivot!A:B,2,0),0)</f>
        <v>0</v>
      </c>
      <c r="F6728" s="65">
        <f>IFERROR(VLOOKUP(C6728,Pivot!A:C,3,0),0)</f>
        <v>0</v>
      </c>
    </row>
    <row r="6729" spans="1:6" x14ac:dyDescent="0.25">
      <c r="A6729" s="68" t="s">
        <v>103</v>
      </c>
      <c r="B6729" s="69">
        <v>491252130</v>
      </c>
      <c r="C6729" s="68">
        <v>8421361274</v>
      </c>
      <c r="D6729" s="69" t="s">
        <v>4876</v>
      </c>
      <c r="E6729" s="65">
        <f>IFERROR(VLOOKUP(C6729,Pivot!A:B,2,0),0)</f>
        <v>0</v>
      </c>
      <c r="F6729" s="65">
        <f>IFERROR(VLOOKUP(C6729,Pivot!A:C,3,0),0)</f>
        <v>0</v>
      </c>
    </row>
    <row r="6730" spans="1:6" x14ac:dyDescent="0.25">
      <c r="A6730" s="68" t="s">
        <v>103</v>
      </c>
      <c r="B6730" s="69">
        <v>491252131</v>
      </c>
      <c r="C6730" s="68">
        <v>8421361281</v>
      </c>
      <c r="D6730" s="69" t="s">
        <v>4877</v>
      </c>
      <c r="E6730" s="65">
        <f>IFERROR(VLOOKUP(C6730,Pivot!A:B,2,0),0)</f>
        <v>0</v>
      </c>
      <c r="F6730" s="65">
        <f>IFERROR(VLOOKUP(C6730,Pivot!A:C,3,0),0)</f>
        <v>0</v>
      </c>
    </row>
    <row r="6731" spans="1:6" x14ac:dyDescent="0.25">
      <c r="A6731" s="68" t="s">
        <v>103</v>
      </c>
      <c r="B6731" s="69">
        <v>491252133</v>
      </c>
      <c r="C6731" s="68">
        <v>8421367399</v>
      </c>
      <c r="D6731" s="69" t="s">
        <v>4878</v>
      </c>
      <c r="E6731" s="65">
        <f>IFERROR(VLOOKUP(C6731,Pivot!A:B,2,0),0)</f>
        <v>0</v>
      </c>
      <c r="F6731" s="65">
        <f>IFERROR(VLOOKUP(C6731,Pivot!A:C,3,0),0)</f>
        <v>0</v>
      </c>
    </row>
    <row r="6732" spans="1:6" x14ac:dyDescent="0.25">
      <c r="A6732" s="68" t="s">
        <v>103</v>
      </c>
      <c r="B6732" s="69">
        <v>491252137</v>
      </c>
      <c r="C6732" s="68">
        <v>8421409709</v>
      </c>
      <c r="D6732" s="69" t="s">
        <v>4879</v>
      </c>
      <c r="E6732" s="65">
        <f>IFERROR(VLOOKUP(C6732,Pivot!A:B,2,0),0)</f>
        <v>0</v>
      </c>
      <c r="F6732" s="65">
        <f>IFERROR(VLOOKUP(C6732,Pivot!A:C,3,0),0)</f>
        <v>0</v>
      </c>
    </row>
    <row r="6733" spans="1:6" x14ac:dyDescent="0.25">
      <c r="A6733" s="68" t="s">
        <v>103</v>
      </c>
      <c r="B6733" s="69">
        <v>491252138</v>
      </c>
      <c r="C6733" s="68">
        <v>8421409716</v>
      </c>
      <c r="D6733" s="69" t="s">
        <v>4880</v>
      </c>
      <c r="E6733" s="65">
        <f>IFERROR(VLOOKUP(C6733,Pivot!A:B,2,0),0)</f>
        <v>0</v>
      </c>
      <c r="F6733" s="65">
        <f>IFERROR(VLOOKUP(C6733,Pivot!A:C,3,0),0)</f>
        <v>0</v>
      </c>
    </row>
    <row r="6734" spans="1:6" x14ac:dyDescent="0.25">
      <c r="A6734" s="68" t="s">
        <v>103</v>
      </c>
      <c r="B6734" s="69">
        <v>491252140</v>
      </c>
      <c r="C6734" s="68">
        <v>8421409907</v>
      </c>
      <c r="D6734" s="69" t="s">
        <v>4881</v>
      </c>
      <c r="E6734" s="65">
        <f>IFERROR(VLOOKUP(C6734,Pivot!A:B,2,0),0)</f>
        <v>0</v>
      </c>
      <c r="F6734" s="65">
        <f>IFERROR(VLOOKUP(C6734,Pivot!A:C,3,0),0)</f>
        <v>0</v>
      </c>
    </row>
    <row r="6735" spans="1:6" x14ac:dyDescent="0.25">
      <c r="A6735" s="68" t="s">
        <v>103</v>
      </c>
      <c r="B6735" s="69">
        <v>491252141</v>
      </c>
      <c r="C6735" s="68">
        <v>8421410217</v>
      </c>
      <c r="D6735" s="69" t="s">
        <v>4882</v>
      </c>
      <c r="E6735" s="65">
        <f>IFERROR(VLOOKUP(C6735,Pivot!A:B,2,0),0)</f>
        <v>0</v>
      </c>
      <c r="F6735" s="65">
        <f>IFERROR(VLOOKUP(C6735,Pivot!A:C,3,0),0)</f>
        <v>0</v>
      </c>
    </row>
    <row r="6736" spans="1:6" x14ac:dyDescent="0.25">
      <c r="A6736" s="68" t="s">
        <v>103</v>
      </c>
      <c r="B6736" s="69">
        <v>491252142</v>
      </c>
      <c r="C6736" s="68">
        <v>8421410231</v>
      </c>
      <c r="D6736" s="69" t="s">
        <v>4883</v>
      </c>
      <c r="E6736" s="65">
        <f>IFERROR(VLOOKUP(C6736,Pivot!A:B,2,0),0)</f>
        <v>0</v>
      </c>
      <c r="F6736" s="65">
        <f>IFERROR(VLOOKUP(C6736,Pivot!A:C,3,0),0)</f>
        <v>0</v>
      </c>
    </row>
    <row r="6737" spans="1:6" x14ac:dyDescent="0.25">
      <c r="A6737" s="68" t="s">
        <v>103</v>
      </c>
      <c r="B6737" s="69">
        <v>491252144</v>
      </c>
      <c r="C6737" s="68">
        <v>8421411207</v>
      </c>
      <c r="D6737" s="69" t="s">
        <v>4884</v>
      </c>
      <c r="E6737" s="65">
        <f>IFERROR(VLOOKUP(C6737,Pivot!A:B,2,0),0)</f>
        <v>0</v>
      </c>
      <c r="F6737" s="65">
        <f>IFERROR(VLOOKUP(C6737,Pivot!A:C,3,0),0)</f>
        <v>0</v>
      </c>
    </row>
    <row r="6738" spans="1:6" x14ac:dyDescent="0.25">
      <c r="A6738" s="68" t="s">
        <v>103</v>
      </c>
      <c r="B6738" s="69">
        <v>491252145</v>
      </c>
      <c r="C6738" s="68">
        <v>8421411252</v>
      </c>
      <c r="D6738" s="69" t="s">
        <v>4885</v>
      </c>
      <c r="E6738" s="65">
        <f>IFERROR(VLOOKUP(C6738,Pivot!A:B,2,0),0)</f>
        <v>0</v>
      </c>
      <c r="F6738" s="65">
        <f>IFERROR(VLOOKUP(C6738,Pivot!A:C,3,0),0)</f>
        <v>0</v>
      </c>
    </row>
    <row r="6739" spans="1:6" x14ac:dyDescent="0.25">
      <c r="A6739" s="68" t="s">
        <v>103</v>
      </c>
      <c r="B6739" s="69">
        <v>491252146</v>
      </c>
      <c r="C6739" s="68">
        <v>8421420193</v>
      </c>
      <c r="D6739" s="69" t="s">
        <v>4886</v>
      </c>
      <c r="E6739" s="65">
        <f>IFERROR(VLOOKUP(C6739,Pivot!A:B,2,0),0)</f>
        <v>0</v>
      </c>
      <c r="F6739" s="65">
        <f>IFERROR(VLOOKUP(C6739,Pivot!A:C,3,0),0)</f>
        <v>0</v>
      </c>
    </row>
    <row r="6740" spans="1:6" x14ac:dyDescent="0.25">
      <c r="A6740" s="68" t="s">
        <v>103</v>
      </c>
      <c r="B6740" s="69">
        <v>491252147</v>
      </c>
      <c r="C6740" s="68">
        <v>8421420889</v>
      </c>
      <c r="D6740" s="69" t="s">
        <v>4887</v>
      </c>
      <c r="E6740" s="65">
        <f>IFERROR(VLOOKUP(C6740,Pivot!A:B,2,0),0)</f>
        <v>0</v>
      </c>
      <c r="F6740" s="65">
        <f>IFERROR(VLOOKUP(C6740,Pivot!A:C,3,0),0)</f>
        <v>0</v>
      </c>
    </row>
    <row r="6741" spans="1:6" x14ac:dyDescent="0.25">
      <c r="A6741" s="68" t="s">
        <v>103</v>
      </c>
      <c r="B6741" s="69">
        <v>491252148</v>
      </c>
      <c r="C6741" s="68">
        <v>8421420896</v>
      </c>
      <c r="D6741" s="69" t="s">
        <v>4888</v>
      </c>
      <c r="E6741" s="65">
        <f>IFERROR(VLOOKUP(C6741,Pivot!A:B,2,0),0)</f>
        <v>0</v>
      </c>
      <c r="F6741" s="65">
        <f>IFERROR(VLOOKUP(C6741,Pivot!A:C,3,0),0)</f>
        <v>0</v>
      </c>
    </row>
    <row r="6742" spans="1:6" x14ac:dyDescent="0.25">
      <c r="A6742" s="68" t="s">
        <v>103</v>
      </c>
      <c r="B6742" s="69">
        <v>491252194</v>
      </c>
      <c r="C6742" s="68">
        <v>491252194</v>
      </c>
      <c r="D6742" s="69" t="s">
        <v>4889</v>
      </c>
      <c r="E6742" s="65">
        <f>IFERROR(VLOOKUP(C6742,Pivot!A:B,2,0),0)</f>
        <v>0</v>
      </c>
      <c r="F6742" s="65">
        <f>IFERROR(VLOOKUP(C6742,Pivot!A:C,3,0),0)</f>
        <v>0</v>
      </c>
    </row>
    <row r="6743" spans="1:6" x14ac:dyDescent="0.25">
      <c r="A6743" s="68" t="s">
        <v>103</v>
      </c>
      <c r="B6743" s="69">
        <v>491252194</v>
      </c>
      <c r="C6743" s="68">
        <v>8904027190152</v>
      </c>
      <c r="D6743" s="69" t="s">
        <v>4889</v>
      </c>
      <c r="E6743" s="65">
        <f>IFERROR(VLOOKUP(C6743,Pivot!A:B,2,0),0)</f>
        <v>0</v>
      </c>
      <c r="F6743" s="65">
        <f>IFERROR(VLOOKUP(C6743,Pivot!A:C,3,0),0)</f>
        <v>0</v>
      </c>
    </row>
    <row r="6744" spans="1:6" x14ac:dyDescent="0.25">
      <c r="A6744" s="68" t="s">
        <v>103</v>
      </c>
      <c r="B6744" s="69">
        <v>491252207</v>
      </c>
      <c r="C6744" s="68">
        <v>600518946885</v>
      </c>
      <c r="D6744" s="69" t="s">
        <v>4890</v>
      </c>
      <c r="E6744" s="65">
        <f>IFERROR(VLOOKUP(C6744,Pivot!A:B,2,0),0)</f>
        <v>0</v>
      </c>
      <c r="F6744" s="65">
        <f>IFERROR(VLOOKUP(C6744,Pivot!A:C,3,0),0)</f>
        <v>0</v>
      </c>
    </row>
    <row r="6745" spans="1:6" x14ac:dyDescent="0.25">
      <c r="A6745" s="68" t="s">
        <v>103</v>
      </c>
      <c r="B6745" s="69">
        <v>491252208</v>
      </c>
      <c r="C6745" s="68">
        <v>600518946892</v>
      </c>
      <c r="D6745" s="69" t="s">
        <v>4891</v>
      </c>
      <c r="E6745" s="65">
        <f>IFERROR(VLOOKUP(C6745,Pivot!A:B,2,0),0)</f>
        <v>0</v>
      </c>
      <c r="F6745" s="65">
        <f>IFERROR(VLOOKUP(C6745,Pivot!A:C,3,0),0)</f>
        <v>0</v>
      </c>
    </row>
    <row r="6746" spans="1:6" x14ac:dyDescent="0.25">
      <c r="A6746" s="68" t="s">
        <v>103</v>
      </c>
      <c r="B6746" s="69">
        <v>491252209</v>
      </c>
      <c r="C6746" s="68">
        <v>600518946908</v>
      </c>
      <c r="D6746" s="69" t="s">
        <v>4892</v>
      </c>
      <c r="E6746" s="65">
        <f>IFERROR(VLOOKUP(C6746,Pivot!A:B,2,0),0)</f>
        <v>0</v>
      </c>
      <c r="F6746" s="65">
        <f>IFERROR(VLOOKUP(C6746,Pivot!A:C,3,0),0)</f>
        <v>0</v>
      </c>
    </row>
    <row r="6747" spans="1:6" x14ac:dyDescent="0.25">
      <c r="A6747" s="68" t="s">
        <v>103</v>
      </c>
      <c r="B6747" s="69">
        <v>491252210</v>
      </c>
      <c r="C6747" s="68">
        <v>8421360215</v>
      </c>
      <c r="D6747" s="69" t="s">
        <v>4893</v>
      </c>
      <c r="E6747" s="65">
        <f>IFERROR(VLOOKUP(C6747,Pivot!A:B,2,0),0)</f>
        <v>0</v>
      </c>
      <c r="F6747" s="65">
        <f>IFERROR(VLOOKUP(C6747,Pivot!A:C,3,0),0)</f>
        <v>0</v>
      </c>
    </row>
    <row r="6748" spans="1:6" x14ac:dyDescent="0.25">
      <c r="A6748" s="68" t="s">
        <v>103</v>
      </c>
      <c r="B6748" s="69">
        <v>491252211</v>
      </c>
      <c r="C6748" s="68">
        <v>8421361052</v>
      </c>
      <c r="D6748" s="69" t="s">
        <v>4894</v>
      </c>
      <c r="E6748" s="65">
        <f>IFERROR(VLOOKUP(C6748,Pivot!A:B,2,0),0)</f>
        <v>0</v>
      </c>
      <c r="F6748" s="65">
        <f>IFERROR(VLOOKUP(C6748,Pivot!A:C,3,0),0)</f>
        <v>0</v>
      </c>
    </row>
    <row r="6749" spans="1:6" x14ac:dyDescent="0.25">
      <c r="A6749" s="68" t="s">
        <v>103</v>
      </c>
      <c r="B6749" s="69">
        <v>491253242</v>
      </c>
      <c r="C6749" s="68">
        <v>4006592322182</v>
      </c>
      <c r="D6749" s="69" t="s">
        <v>4895</v>
      </c>
      <c r="E6749" s="65">
        <f>IFERROR(VLOOKUP(C6749,Pivot!A:B,2,0),0)</f>
        <v>0</v>
      </c>
      <c r="F6749" s="65">
        <f>IFERROR(VLOOKUP(C6749,Pivot!A:C,3,0),0)</f>
        <v>0</v>
      </c>
    </row>
    <row r="6750" spans="1:6" x14ac:dyDescent="0.25">
      <c r="A6750" s="68" t="s">
        <v>103</v>
      </c>
      <c r="B6750" s="69">
        <v>491253242</v>
      </c>
      <c r="C6750" s="68">
        <v>4006592922184</v>
      </c>
      <c r="D6750" s="69" t="s">
        <v>4895</v>
      </c>
      <c r="E6750" s="65">
        <f>IFERROR(VLOOKUP(C6750,Pivot!A:B,2,0),0)</f>
        <v>0</v>
      </c>
      <c r="F6750" s="65">
        <f>IFERROR(VLOOKUP(C6750,Pivot!A:C,3,0),0)</f>
        <v>0</v>
      </c>
    </row>
    <row r="6751" spans="1:6" x14ac:dyDescent="0.25">
      <c r="A6751" s="68" t="s">
        <v>103</v>
      </c>
      <c r="B6751" s="69">
        <v>491253243</v>
      </c>
      <c r="C6751" s="68">
        <v>4006592329082</v>
      </c>
      <c r="D6751" s="69" t="s">
        <v>4896</v>
      </c>
      <c r="E6751" s="65">
        <f>IFERROR(VLOOKUP(C6751,Pivot!A:B,2,0),0)</f>
        <v>0</v>
      </c>
      <c r="F6751" s="65">
        <f>IFERROR(VLOOKUP(C6751,Pivot!A:C,3,0),0)</f>
        <v>0</v>
      </c>
    </row>
    <row r="6752" spans="1:6" x14ac:dyDescent="0.25">
      <c r="A6752" s="68" t="s">
        <v>103</v>
      </c>
      <c r="B6752" s="69">
        <v>491253243</v>
      </c>
      <c r="C6752" s="68">
        <v>4006592929084</v>
      </c>
      <c r="D6752" s="69" t="s">
        <v>4896</v>
      </c>
      <c r="E6752" s="65">
        <f>IFERROR(VLOOKUP(C6752,Pivot!A:B,2,0),0)</f>
        <v>0</v>
      </c>
      <c r="F6752" s="65">
        <f>IFERROR(VLOOKUP(C6752,Pivot!A:C,3,0),0)</f>
        <v>0</v>
      </c>
    </row>
    <row r="6753" spans="1:6" x14ac:dyDescent="0.25">
      <c r="A6753" s="68" t="s">
        <v>103</v>
      </c>
      <c r="B6753" s="69">
        <v>491253243</v>
      </c>
      <c r="C6753" s="68">
        <v>491253243</v>
      </c>
      <c r="D6753" s="69" t="s">
        <v>4896</v>
      </c>
      <c r="E6753" s="65">
        <f>IFERROR(VLOOKUP(C6753,Pivot!A:B,2,0),0)</f>
        <v>0</v>
      </c>
      <c r="F6753" s="65">
        <f>IFERROR(VLOOKUP(C6753,Pivot!A:C,3,0),0)</f>
        <v>0</v>
      </c>
    </row>
    <row r="6754" spans="1:6" x14ac:dyDescent="0.25">
      <c r="A6754" s="68" t="s">
        <v>103</v>
      </c>
      <c r="B6754" s="69">
        <v>491253256</v>
      </c>
      <c r="C6754" s="68">
        <v>3032163202035</v>
      </c>
      <c r="D6754" s="69" t="s">
        <v>4897</v>
      </c>
      <c r="E6754" s="65">
        <f>IFERROR(VLOOKUP(C6754,Pivot!A:B,2,0),0)</f>
        <v>0</v>
      </c>
      <c r="F6754" s="65">
        <f>IFERROR(VLOOKUP(C6754,Pivot!A:C,3,0),0)</f>
        <v>0</v>
      </c>
    </row>
    <row r="6755" spans="1:6" x14ac:dyDescent="0.25">
      <c r="A6755" s="68" t="s">
        <v>103</v>
      </c>
      <c r="B6755" s="69">
        <v>491253256</v>
      </c>
      <c r="C6755" s="68">
        <v>3032163202172</v>
      </c>
      <c r="D6755" s="69" t="s">
        <v>4897</v>
      </c>
      <c r="E6755" s="65">
        <f>IFERROR(VLOOKUP(C6755,Pivot!A:B,2,0),0)</f>
        <v>0</v>
      </c>
      <c r="F6755" s="65">
        <f>IFERROR(VLOOKUP(C6755,Pivot!A:C,3,0),0)</f>
        <v>0</v>
      </c>
    </row>
    <row r="6756" spans="1:6" x14ac:dyDescent="0.25">
      <c r="A6756" s="68" t="s">
        <v>103</v>
      </c>
      <c r="B6756" s="69">
        <v>491253257</v>
      </c>
      <c r="C6756" s="68">
        <v>3032160240344</v>
      </c>
      <c r="D6756" s="69" t="s">
        <v>4898</v>
      </c>
      <c r="E6756" s="65">
        <f>IFERROR(VLOOKUP(C6756,Pivot!A:B,2,0),0)</f>
        <v>0</v>
      </c>
      <c r="F6756" s="65">
        <f>IFERROR(VLOOKUP(C6756,Pivot!A:C,3,0),0)</f>
        <v>0</v>
      </c>
    </row>
    <row r="6757" spans="1:6" x14ac:dyDescent="0.25">
      <c r="A6757" s="68" t="s">
        <v>103</v>
      </c>
      <c r="B6757" s="69">
        <v>491253257</v>
      </c>
      <c r="C6757" s="68">
        <v>3032163105541</v>
      </c>
      <c r="D6757" s="69" t="s">
        <v>4898</v>
      </c>
      <c r="E6757" s="65">
        <f>IFERROR(VLOOKUP(C6757,Pivot!A:B,2,0),0)</f>
        <v>0</v>
      </c>
      <c r="F6757" s="65">
        <f>IFERROR(VLOOKUP(C6757,Pivot!A:C,3,0),0)</f>
        <v>0</v>
      </c>
    </row>
    <row r="6758" spans="1:6" x14ac:dyDescent="0.25">
      <c r="A6758" s="68" t="s">
        <v>103</v>
      </c>
      <c r="B6758" s="69">
        <v>491253259</v>
      </c>
      <c r="C6758" s="68">
        <v>3032160242362</v>
      </c>
      <c r="D6758" s="69" t="s">
        <v>4899</v>
      </c>
      <c r="E6758" s="65">
        <f>IFERROR(VLOOKUP(C6758,Pivot!A:B,2,0),0)</f>
        <v>0</v>
      </c>
      <c r="F6758" s="65">
        <f>IFERROR(VLOOKUP(C6758,Pivot!A:C,3,0),0)</f>
        <v>0</v>
      </c>
    </row>
    <row r="6759" spans="1:6" x14ac:dyDescent="0.25">
      <c r="A6759" s="68" t="s">
        <v>103</v>
      </c>
      <c r="B6759" s="69">
        <v>491253260</v>
      </c>
      <c r="C6759" s="68">
        <v>3032160240238</v>
      </c>
      <c r="D6759" s="69" t="s">
        <v>4900</v>
      </c>
      <c r="E6759" s="65">
        <f>IFERROR(VLOOKUP(C6759,Pivot!A:B,2,0),0)</f>
        <v>0</v>
      </c>
      <c r="F6759" s="65">
        <f>IFERROR(VLOOKUP(C6759,Pivot!A:C,3,0),0)</f>
        <v>0</v>
      </c>
    </row>
    <row r="6760" spans="1:6" x14ac:dyDescent="0.25">
      <c r="A6760" s="68" t="s">
        <v>103</v>
      </c>
      <c r="B6760" s="69">
        <v>491253261</v>
      </c>
      <c r="C6760" s="68">
        <v>3032160242324</v>
      </c>
      <c r="D6760" s="69" t="s">
        <v>4901</v>
      </c>
      <c r="E6760" s="65">
        <f>IFERROR(VLOOKUP(C6760,Pivot!A:B,2,0),0)</f>
        <v>0</v>
      </c>
      <c r="F6760" s="65">
        <f>IFERROR(VLOOKUP(C6760,Pivot!A:C,3,0),0)</f>
        <v>0</v>
      </c>
    </row>
    <row r="6761" spans="1:6" x14ac:dyDescent="0.25">
      <c r="A6761" s="68" t="s">
        <v>103</v>
      </c>
      <c r="B6761" s="69">
        <v>491253262</v>
      </c>
      <c r="C6761" s="68">
        <v>3032160248043</v>
      </c>
      <c r="D6761" s="69" t="s">
        <v>4902</v>
      </c>
      <c r="E6761" s="65">
        <f>IFERROR(VLOOKUP(C6761,Pivot!A:B,2,0),0)</f>
        <v>0</v>
      </c>
      <c r="F6761" s="65">
        <f>IFERROR(VLOOKUP(C6761,Pivot!A:C,3,0),0)</f>
        <v>0</v>
      </c>
    </row>
    <row r="6762" spans="1:6" x14ac:dyDescent="0.25">
      <c r="A6762" s="68" t="s">
        <v>103</v>
      </c>
      <c r="B6762" s="69">
        <v>491253262</v>
      </c>
      <c r="C6762" s="68">
        <v>3032163105718</v>
      </c>
      <c r="D6762" s="69" t="s">
        <v>4902</v>
      </c>
      <c r="E6762" s="65">
        <f>IFERROR(VLOOKUP(C6762,Pivot!A:B,2,0),0)</f>
        <v>0</v>
      </c>
      <c r="F6762" s="65">
        <f>IFERROR(VLOOKUP(C6762,Pivot!A:C,3,0),0)</f>
        <v>0</v>
      </c>
    </row>
    <row r="6763" spans="1:6" x14ac:dyDescent="0.25">
      <c r="A6763" s="68" t="s">
        <v>103</v>
      </c>
      <c r="B6763" s="69">
        <v>491253263</v>
      </c>
      <c r="C6763" s="68">
        <v>3032160240962</v>
      </c>
      <c r="D6763" s="69" t="s">
        <v>4903</v>
      </c>
      <c r="E6763" s="65">
        <f>IFERROR(VLOOKUP(C6763,Pivot!A:B,2,0),0)</f>
        <v>0</v>
      </c>
      <c r="F6763" s="65">
        <f>IFERROR(VLOOKUP(C6763,Pivot!A:C,3,0),0)</f>
        <v>0</v>
      </c>
    </row>
    <row r="6764" spans="1:6" x14ac:dyDescent="0.25">
      <c r="A6764" s="68" t="s">
        <v>103</v>
      </c>
      <c r="B6764" s="69">
        <v>491253264</v>
      </c>
      <c r="C6764" s="68">
        <v>3032160245011</v>
      </c>
      <c r="D6764" s="69" t="s">
        <v>4904</v>
      </c>
      <c r="E6764" s="65">
        <f>IFERROR(VLOOKUP(C6764,Pivot!A:B,2,0),0)</f>
        <v>0</v>
      </c>
      <c r="F6764" s="65">
        <f>IFERROR(VLOOKUP(C6764,Pivot!A:C,3,0),0)</f>
        <v>0</v>
      </c>
    </row>
    <row r="6765" spans="1:6" x14ac:dyDescent="0.25">
      <c r="A6765" s="68" t="s">
        <v>103</v>
      </c>
      <c r="B6765" s="69">
        <v>491253265</v>
      </c>
      <c r="C6765" s="68">
        <v>3032163105121</v>
      </c>
      <c r="D6765" s="69" t="s">
        <v>4905</v>
      </c>
      <c r="E6765" s="65">
        <f>IFERROR(VLOOKUP(C6765,Pivot!A:B,2,0),0)</f>
        <v>0</v>
      </c>
      <c r="F6765" s="65">
        <f>IFERROR(VLOOKUP(C6765,Pivot!A:C,3,0),0)</f>
        <v>0</v>
      </c>
    </row>
    <row r="6766" spans="1:6" x14ac:dyDescent="0.25">
      <c r="A6766" s="68" t="s">
        <v>103</v>
      </c>
      <c r="B6766" s="69">
        <v>491253266</v>
      </c>
      <c r="C6766" s="68">
        <v>3032160244854</v>
      </c>
      <c r="D6766" s="69" t="s">
        <v>4906</v>
      </c>
      <c r="E6766" s="65">
        <f>IFERROR(VLOOKUP(C6766,Pivot!A:B,2,0),0)</f>
        <v>0</v>
      </c>
      <c r="F6766" s="65">
        <f>IFERROR(VLOOKUP(C6766,Pivot!A:C,3,0),0)</f>
        <v>0</v>
      </c>
    </row>
    <row r="6767" spans="1:6" x14ac:dyDescent="0.25">
      <c r="A6767" s="68" t="s">
        <v>103</v>
      </c>
      <c r="B6767" s="69">
        <v>491253266</v>
      </c>
      <c r="C6767" s="68">
        <v>3032163105565</v>
      </c>
      <c r="D6767" s="69" t="s">
        <v>4906</v>
      </c>
      <c r="E6767" s="65">
        <f>IFERROR(VLOOKUP(C6767,Pivot!A:B,2,0),0)</f>
        <v>0</v>
      </c>
      <c r="F6767" s="65">
        <f>IFERROR(VLOOKUP(C6767,Pivot!A:C,3,0),0)</f>
        <v>0</v>
      </c>
    </row>
    <row r="6768" spans="1:6" x14ac:dyDescent="0.25">
      <c r="A6768" s="68" t="s">
        <v>103</v>
      </c>
      <c r="B6768" s="69">
        <v>491253269</v>
      </c>
      <c r="C6768" s="68">
        <v>3032160244984</v>
      </c>
      <c r="D6768" s="69" t="s">
        <v>4907</v>
      </c>
      <c r="E6768" s="65">
        <f>IFERROR(VLOOKUP(C6768,Pivot!A:B,2,0),0)</f>
        <v>0</v>
      </c>
      <c r="F6768" s="65">
        <f>IFERROR(VLOOKUP(C6768,Pivot!A:C,3,0),0)</f>
        <v>0</v>
      </c>
    </row>
    <row r="6769" spans="1:6" x14ac:dyDescent="0.25">
      <c r="A6769" s="68" t="s">
        <v>103</v>
      </c>
      <c r="B6769" s="69">
        <v>491253271</v>
      </c>
      <c r="C6769" s="68">
        <v>8903539090844</v>
      </c>
      <c r="D6769" s="69" t="s">
        <v>4908</v>
      </c>
      <c r="E6769" s="65">
        <f>IFERROR(VLOOKUP(C6769,Pivot!A:B,2,0),0)</f>
        <v>0</v>
      </c>
      <c r="F6769" s="65">
        <f>IFERROR(VLOOKUP(C6769,Pivot!A:C,3,0),0)</f>
        <v>0</v>
      </c>
    </row>
    <row r="6770" spans="1:6" x14ac:dyDescent="0.25">
      <c r="A6770" s="68" t="s">
        <v>103</v>
      </c>
      <c r="B6770" s="69">
        <v>491253271</v>
      </c>
      <c r="C6770" s="68">
        <v>8903539091780</v>
      </c>
      <c r="D6770" s="69" t="s">
        <v>4908</v>
      </c>
      <c r="E6770" s="65">
        <f>IFERROR(VLOOKUP(C6770,Pivot!A:B,2,0),0)</f>
        <v>0</v>
      </c>
      <c r="F6770" s="65">
        <f>IFERROR(VLOOKUP(C6770,Pivot!A:C,3,0),0)</f>
        <v>0</v>
      </c>
    </row>
    <row r="6771" spans="1:6" x14ac:dyDescent="0.25">
      <c r="A6771" s="68" t="s">
        <v>103</v>
      </c>
      <c r="B6771" s="69">
        <v>491253271</v>
      </c>
      <c r="C6771" s="68">
        <v>8903539094309</v>
      </c>
      <c r="D6771" s="69" t="s">
        <v>4908</v>
      </c>
      <c r="E6771" s="65">
        <f>IFERROR(VLOOKUP(C6771,Pivot!A:B,2,0),0)</f>
        <v>0</v>
      </c>
      <c r="F6771" s="65">
        <f>IFERROR(VLOOKUP(C6771,Pivot!A:C,3,0),0)</f>
        <v>0</v>
      </c>
    </row>
    <row r="6772" spans="1:6" x14ac:dyDescent="0.25">
      <c r="A6772" s="68" t="s">
        <v>103</v>
      </c>
      <c r="B6772" s="69">
        <v>491253272</v>
      </c>
      <c r="C6772" s="68">
        <v>8903539090851</v>
      </c>
      <c r="D6772" s="69" t="s">
        <v>4909</v>
      </c>
      <c r="E6772" s="65">
        <f>IFERROR(VLOOKUP(C6772,Pivot!A:B,2,0),0)</f>
        <v>0</v>
      </c>
      <c r="F6772" s="65">
        <f>IFERROR(VLOOKUP(C6772,Pivot!A:C,3,0),0)</f>
        <v>0</v>
      </c>
    </row>
    <row r="6773" spans="1:6" x14ac:dyDescent="0.25">
      <c r="A6773" s="68" t="s">
        <v>103</v>
      </c>
      <c r="B6773" s="69">
        <v>491253272</v>
      </c>
      <c r="C6773" s="68">
        <v>8903539094286</v>
      </c>
      <c r="D6773" s="69" t="s">
        <v>4909</v>
      </c>
      <c r="E6773" s="65">
        <f>IFERROR(VLOOKUP(C6773,Pivot!A:B,2,0),0)</f>
        <v>0</v>
      </c>
      <c r="F6773" s="65">
        <f>IFERROR(VLOOKUP(C6773,Pivot!A:C,3,0),0)</f>
        <v>0</v>
      </c>
    </row>
    <row r="6774" spans="1:6" x14ac:dyDescent="0.25">
      <c r="A6774" s="68" t="s">
        <v>103</v>
      </c>
      <c r="B6774" s="69">
        <v>491253272</v>
      </c>
      <c r="C6774" s="68">
        <v>8903539094293</v>
      </c>
      <c r="D6774" s="69" t="s">
        <v>4909</v>
      </c>
      <c r="E6774" s="65">
        <f>IFERROR(VLOOKUP(C6774,Pivot!A:B,2,0),0)</f>
        <v>0</v>
      </c>
      <c r="F6774" s="65">
        <f>IFERROR(VLOOKUP(C6774,Pivot!A:C,3,0),0)</f>
        <v>0</v>
      </c>
    </row>
    <row r="6775" spans="1:6" x14ac:dyDescent="0.25">
      <c r="A6775" s="68" t="s">
        <v>103</v>
      </c>
      <c r="B6775" s="69">
        <v>491253314</v>
      </c>
      <c r="C6775" s="68">
        <v>8421134181656</v>
      </c>
      <c r="D6775" s="69" t="s">
        <v>4910</v>
      </c>
      <c r="E6775" s="65">
        <f>IFERROR(VLOOKUP(C6775,Pivot!A:B,2,0),0)</f>
        <v>0</v>
      </c>
      <c r="F6775" s="65">
        <f>IFERROR(VLOOKUP(C6775,Pivot!A:C,3,0),0)</f>
        <v>0</v>
      </c>
    </row>
    <row r="6776" spans="1:6" x14ac:dyDescent="0.25">
      <c r="A6776" s="68" t="s">
        <v>103</v>
      </c>
      <c r="B6776" s="69">
        <v>491253315</v>
      </c>
      <c r="C6776" s="68">
        <v>8421134181663</v>
      </c>
      <c r="D6776" s="69" t="s">
        <v>4911</v>
      </c>
      <c r="E6776" s="65">
        <f>IFERROR(VLOOKUP(C6776,Pivot!A:B,2,0),0)</f>
        <v>0</v>
      </c>
      <c r="F6776" s="65">
        <f>IFERROR(VLOOKUP(C6776,Pivot!A:C,3,0),0)</f>
        <v>0</v>
      </c>
    </row>
    <row r="6777" spans="1:6" x14ac:dyDescent="0.25">
      <c r="A6777" s="68" t="s">
        <v>103</v>
      </c>
      <c r="B6777" s="69">
        <v>491253317</v>
      </c>
      <c r="C6777" s="68">
        <v>8906045251846</v>
      </c>
      <c r="D6777" s="69" t="s">
        <v>4912</v>
      </c>
      <c r="E6777" s="65">
        <f>IFERROR(VLOOKUP(C6777,Pivot!A:B,2,0),0)</f>
        <v>0</v>
      </c>
      <c r="F6777" s="65">
        <f>IFERROR(VLOOKUP(C6777,Pivot!A:C,3,0),0)</f>
        <v>0</v>
      </c>
    </row>
    <row r="6778" spans="1:6" x14ac:dyDescent="0.25">
      <c r="A6778" s="68" t="s">
        <v>103</v>
      </c>
      <c r="B6778" s="69">
        <v>491253318</v>
      </c>
      <c r="C6778" s="68">
        <v>8906045251853</v>
      </c>
      <c r="D6778" s="69" t="s">
        <v>4913</v>
      </c>
      <c r="E6778" s="65">
        <f>IFERROR(VLOOKUP(C6778,Pivot!A:B,2,0),0)</f>
        <v>0</v>
      </c>
      <c r="F6778" s="65">
        <f>IFERROR(VLOOKUP(C6778,Pivot!A:C,3,0),0)</f>
        <v>0</v>
      </c>
    </row>
    <row r="6779" spans="1:6" x14ac:dyDescent="0.25">
      <c r="A6779" s="68" t="s">
        <v>103</v>
      </c>
      <c r="B6779" s="69">
        <v>491253321</v>
      </c>
      <c r="C6779" s="68">
        <v>8901440001188</v>
      </c>
      <c r="D6779" s="69" t="s">
        <v>4914</v>
      </c>
      <c r="E6779" s="65">
        <f>IFERROR(VLOOKUP(C6779,Pivot!A:B,2,0),0)</f>
        <v>0</v>
      </c>
      <c r="F6779" s="65">
        <f>IFERROR(VLOOKUP(C6779,Pivot!A:C,3,0),0)</f>
        <v>0</v>
      </c>
    </row>
    <row r="6780" spans="1:6" x14ac:dyDescent="0.25">
      <c r="A6780" s="68" t="s">
        <v>103</v>
      </c>
      <c r="B6780" s="69">
        <v>491253322</v>
      </c>
      <c r="C6780" s="68">
        <v>8901526910625</v>
      </c>
      <c r="D6780" s="69" t="s">
        <v>4915</v>
      </c>
      <c r="E6780" s="65">
        <f>IFERROR(VLOOKUP(C6780,Pivot!A:B,2,0),0)</f>
        <v>0</v>
      </c>
      <c r="F6780" s="65">
        <f>IFERROR(VLOOKUP(C6780,Pivot!A:C,3,0),0)</f>
        <v>0</v>
      </c>
    </row>
    <row r="6781" spans="1:6" x14ac:dyDescent="0.25">
      <c r="A6781" s="68" t="s">
        <v>103</v>
      </c>
      <c r="B6781" s="69">
        <v>491253323</v>
      </c>
      <c r="C6781" s="68">
        <v>4028491407043</v>
      </c>
      <c r="D6781" s="69" t="s">
        <v>4916</v>
      </c>
      <c r="E6781" s="65">
        <f>IFERROR(VLOOKUP(C6781,Pivot!A:B,2,0),0)</f>
        <v>0</v>
      </c>
      <c r="F6781" s="65">
        <f>IFERROR(VLOOKUP(C6781,Pivot!A:C,3,0),0)</f>
        <v>0</v>
      </c>
    </row>
    <row r="6782" spans="1:6" x14ac:dyDescent="0.25">
      <c r="A6782" s="68" t="s">
        <v>103</v>
      </c>
      <c r="B6782" s="69">
        <v>491253324</v>
      </c>
      <c r="C6782" s="68">
        <v>2200003110135</v>
      </c>
      <c r="D6782" s="69" t="s">
        <v>4917</v>
      </c>
      <c r="E6782" s="65">
        <f>IFERROR(VLOOKUP(C6782,Pivot!A:B,2,0),0)</f>
        <v>0</v>
      </c>
      <c r="F6782" s="65">
        <f>IFERROR(VLOOKUP(C6782,Pivot!A:C,3,0),0)</f>
        <v>0</v>
      </c>
    </row>
    <row r="6783" spans="1:6" x14ac:dyDescent="0.25">
      <c r="A6783" s="68" t="s">
        <v>103</v>
      </c>
      <c r="B6783" s="69">
        <v>491253347</v>
      </c>
      <c r="C6783" s="68">
        <v>8901736086554</v>
      </c>
      <c r="D6783" s="69" t="s">
        <v>4918</v>
      </c>
      <c r="E6783" s="65">
        <f>IFERROR(VLOOKUP(C6783,Pivot!A:B,2,0),0)</f>
        <v>0</v>
      </c>
      <c r="F6783" s="65">
        <f>IFERROR(VLOOKUP(C6783,Pivot!A:C,3,0),0)</f>
        <v>0</v>
      </c>
    </row>
    <row r="6784" spans="1:6" x14ac:dyDescent="0.25">
      <c r="A6784" s="68" t="s">
        <v>103</v>
      </c>
      <c r="B6784" s="69">
        <v>491253348</v>
      </c>
      <c r="C6784" s="68">
        <v>8901736086561</v>
      </c>
      <c r="D6784" s="69" t="s">
        <v>4919</v>
      </c>
      <c r="E6784" s="65">
        <f>IFERROR(VLOOKUP(C6784,Pivot!A:B,2,0),0)</f>
        <v>0</v>
      </c>
      <c r="F6784" s="65">
        <f>IFERROR(VLOOKUP(C6784,Pivot!A:C,3,0),0)</f>
        <v>0</v>
      </c>
    </row>
    <row r="6785" spans="1:6" x14ac:dyDescent="0.25">
      <c r="A6785" s="68" t="s">
        <v>103</v>
      </c>
      <c r="B6785" s="69">
        <v>491253412</v>
      </c>
      <c r="C6785" s="68">
        <v>35261080027</v>
      </c>
      <c r="D6785" s="69" t="s">
        <v>4920</v>
      </c>
      <c r="E6785" s="65">
        <f>IFERROR(VLOOKUP(C6785,Pivot!A:B,2,0),0)</f>
        <v>0</v>
      </c>
      <c r="F6785" s="65">
        <f>IFERROR(VLOOKUP(C6785,Pivot!A:C,3,0),0)</f>
        <v>0</v>
      </c>
    </row>
    <row r="6786" spans="1:6" x14ac:dyDescent="0.25">
      <c r="A6786" s="68" t="s">
        <v>103</v>
      </c>
      <c r="B6786" s="69">
        <v>491253418</v>
      </c>
      <c r="C6786" s="68">
        <v>630509303991</v>
      </c>
      <c r="D6786" s="69" t="s">
        <v>4921</v>
      </c>
      <c r="E6786" s="65">
        <f>IFERROR(VLOOKUP(C6786,Pivot!A:B,2,0),0)</f>
        <v>0</v>
      </c>
      <c r="F6786" s="65">
        <f>IFERROR(VLOOKUP(C6786,Pivot!A:C,3,0),0)</f>
        <v>0</v>
      </c>
    </row>
    <row r="6787" spans="1:6" x14ac:dyDescent="0.25">
      <c r="A6787" s="68" t="s">
        <v>103</v>
      </c>
      <c r="B6787" s="69">
        <v>491253423</v>
      </c>
      <c r="C6787" s="68">
        <v>630509349319</v>
      </c>
      <c r="D6787" s="69" t="s">
        <v>4922</v>
      </c>
      <c r="E6787" s="65">
        <f>IFERROR(VLOOKUP(C6787,Pivot!A:B,2,0),0)</f>
        <v>0</v>
      </c>
      <c r="F6787" s="65">
        <f>IFERROR(VLOOKUP(C6787,Pivot!A:C,3,0),0)</f>
        <v>0</v>
      </c>
    </row>
    <row r="6788" spans="1:6" x14ac:dyDescent="0.25">
      <c r="A6788" s="68" t="s">
        <v>103</v>
      </c>
      <c r="B6788" s="69">
        <v>491253423</v>
      </c>
      <c r="C6788" s="68">
        <v>8901383714091</v>
      </c>
      <c r="D6788" s="69" t="s">
        <v>4922</v>
      </c>
      <c r="E6788" s="65">
        <f>IFERROR(VLOOKUP(C6788,Pivot!A:B,2,0),0)</f>
        <v>0</v>
      </c>
      <c r="F6788" s="65">
        <f>IFERROR(VLOOKUP(C6788,Pivot!A:C,3,0),0)</f>
        <v>0</v>
      </c>
    </row>
    <row r="6789" spans="1:6" x14ac:dyDescent="0.25">
      <c r="A6789" s="68" t="s">
        <v>103</v>
      </c>
      <c r="B6789" s="69">
        <v>491253426</v>
      </c>
      <c r="C6789" s="68">
        <v>630509274666</v>
      </c>
      <c r="D6789" s="69" t="s">
        <v>4923</v>
      </c>
      <c r="E6789" s="65">
        <f>IFERROR(VLOOKUP(C6789,Pivot!A:B,2,0),0)</f>
        <v>0</v>
      </c>
      <c r="F6789" s="65">
        <f>IFERROR(VLOOKUP(C6789,Pivot!A:C,3,0),0)</f>
        <v>0</v>
      </c>
    </row>
    <row r="6790" spans="1:6" x14ac:dyDescent="0.25">
      <c r="A6790" s="68" t="s">
        <v>103</v>
      </c>
      <c r="B6790" s="69">
        <v>491253427</v>
      </c>
      <c r="C6790" s="68">
        <v>491253427</v>
      </c>
      <c r="D6790" s="69" t="s">
        <v>4924</v>
      </c>
      <c r="E6790" s="65">
        <f>IFERROR(VLOOKUP(C6790,Pivot!A:B,2,0),0)</f>
        <v>0</v>
      </c>
      <c r="F6790" s="65">
        <f>IFERROR(VLOOKUP(C6790,Pivot!A:C,3,0),0)</f>
        <v>0</v>
      </c>
    </row>
    <row r="6791" spans="1:6" x14ac:dyDescent="0.25">
      <c r="A6791" s="68" t="s">
        <v>103</v>
      </c>
      <c r="B6791" s="69">
        <v>491253427</v>
      </c>
      <c r="C6791" s="68">
        <v>5010993459209</v>
      </c>
      <c r="D6791" s="69" t="s">
        <v>4924</v>
      </c>
      <c r="E6791" s="65">
        <f>IFERROR(VLOOKUP(C6791,Pivot!A:B,2,0),0)</f>
        <v>0</v>
      </c>
      <c r="F6791" s="65">
        <f>IFERROR(VLOOKUP(C6791,Pivot!A:C,3,0),0)</f>
        <v>0</v>
      </c>
    </row>
    <row r="6792" spans="1:6" x14ac:dyDescent="0.25">
      <c r="A6792" s="68" t="s">
        <v>103</v>
      </c>
      <c r="B6792" s="69">
        <v>491253427</v>
      </c>
      <c r="C6792" s="68">
        <v>630509291106</v>
      </c>
      <c r="D6792" s="69" t="s">
        <v>4924</v>
      </c>
      <c r="E6792" s="65">
        <f>IFERROR(VLOOKUP(C6792,Pivot!A:B,2,0),0)</f>
        <v>0</v>
      </c>
      <c r="F6792" s="65">
        <f>IFERROR(VLOOKUP(C6792,Pivot!A:C,3,0),0)</f>
        <v>0</v>
      </c>
    </row>
    <row r="6793" spans="1:6" x14ac:dyDescent="0.25">
      <c r="A6793" s="68" t="s">
        <v>103</v>
      </c>
      <c r="B6793" s="69">
        <v>491253427</v>
      </c>
      <c r="C6793" s="68">
        <v>630509629817</v>
      </c>
      <c r="D6793" s="69" t="s">
        <v>4924</v>
      </c>
      <c r="E6793" s="65">
        <f>IFERROR(VLOOKUP(C6793,Pivot!A:B,2,0),0)</f>
        <v>0</v>
      </c>
      <c r="F6793" s="65">
        <f>IFERROR(VLOOKUP(C6793,Pivot!A:C,3,0),0)</f>
        <v>0</v>
      </c>
    </row>
    <row r="6794" spans="1:6" x14ac:dyDescent="0.25">
      <c r="A6794" s="68" t="s">
        <v>103</v>
      </c>
      <c r="B6794" s="69">
        <v>491253449</v>
      </c>
      <c r="C6794" s="68">
        <v>4006592512682</v>
      </c>
      <c r="D6794" s="69" t="s">
        <v>4925</v>
      </c>
      <c r="E6794" s="65">
        <f>IFERROR(VLOOKUP(C6794,Pivot!A:B,2,0),0)</f>
        <v>0</v>
      </c>
      <c r="F6794" s="65">
        <f>IFERROR(VLOOKUP(C6794,Pivot!A:C,3,0),0)</f>
        <v>0</v>
      </c>
    </row>
    <row r="6795" spans="1:6" x14ac:dyDescent="0.25">
      <c r="A6795" s="68" t="s">
        <v>103</v>
      </c>
      <c r="B6795" s="69">
        <v>491253452</v>
      </c>
      <c r="C6795" s="68">
        <v>4006592523015</v>
      </c>
      <c r="D6795" s="69" t="s">
        <v>4926</v>
      </c>
      <c r="E6795" s="65">
        <f>IFERROR(VLOOKUP(C6795,Pivot!A:B,2,0),0)</f>
        <v>0</v>
      </c>
      <c r="F6795" s="65">
        <f>IFERROR(VLOOKUP(C6795,Pivot!A:C,3,0),0)</f>
        <v>0</v>
      </c>
    </row>
    <row r="6796" spans="1:6" x14ac:dyDescent="0.25">
      <c r="A6796" s="68" t="s">
        <v>103</v>
      </c>
      <c r="B6796" s="69">
        <v>491253453</v>
      </c>
      <c r="C6796" s="68">
        <v>4006592566463</v>
      </c>
      <c r="D6796" s="69" t="s">
        <v>4927</v>
      </c>
      <c r="E6796" s="65">
        <f>IFERROR(VLOOKUP(C6796,Pivot!A:B,2,0),0)</f>
        <v>0</v>
      </c>
      <c r="F6796" s="65">
        <f>IFERROR(VLOOKUP(C6796,Pivot!A:C,3,0),0)</f>
        <v>0</v>
      </c>
    </row>
    <row r="6797" spans="1:6" x14ac:dyDescent="0.25">
      <c r="A6797" s="68" t="s">
        <v>103</v>
      </c>
      <c r="B6797" s="69">
        <v>491253456</v>
      </c>
      <c r="C6797" s="68">
        <v>4006592562427</v>
      </c>
      <c r="D6797" s="69" t="s">
        <v>4928</v>
      </c>
      <c r="E6797" s="65">
        <f>IFERROR(VLOOKUP(C6797,Pivot!A:B,2,0),0)</f>
        <v>0</v>
      </c>
      <c r="F6797" s="65">
        <f>IFERROR(VLOOKUP(C6797,Pivot!A:C,3,0),0)</f>
        <v>0</v>
      </c>
    </row>
    <row r="6798" spans="1:6" x14ac:dyDescent="0.25">
      <c r="A6798" s="68" t="s">
        <v>103</v>
      </c>
      <c r="B6798" s="69">
        <v>491253457</v>
      </c>
      <c r="C6798" s="68">
        <v>4006592566180</v>
      </c>
      <c r="D6798" s="69" t="s">
        <v>4929</v>
      </c>
      <c r="E6798" s="65">
        <f>IFERROR(VLOOKUP(C6798,Pivot!A:B,2,0),0)</f>
        <v>0</v>
      </c>
      <c r="F6798" s="65">
        <f>IFERROR(VLOOKUP(C6798,Pivot!A:C,3,0),0)</f>
        <v>0</v>
      </c>
    </row>
    <row r="6799" spans="1:6" x14ac:dyDescent="0.25">
      <c r="A6799" s="68" t="s">
        <v>103</v>
      </c>
      <c r="B6799" s="69">
        <v>491253459</v>
      </c>
      <c r="C6799" s="68">
        <v>4006592565923</v>
      </c>
      <c r="D6799" s="69" t="s">
        <v>4930</v>
      </c>
      <c r="E6799" s="65">
        <f>IFERROR(VLOOKUP(C6799,Pivot!A:B,2,0),0)</f>
        <v>0</v>
      </c>
      <c r="F6799" s="65">
        <f>IFERROR(VLOOKUP(C6799,Pivot!A:C,3,0),0)</f>
        <v>0</v>
      </c>
    </row>
    <row r="6800" spans="1:6" x14ac:dyDescent="0.25">
      <c r="A6800" s="68" t="s">
        <v>103</v>
      </c>
      <c r="B6800" s="69">
        <v>491253460</v>
      </c>
      <c r="C6800" s="68">
        <v>4006592570576</v>
      </c>
      <c r="D6800" s="69" t="s">
        <v>4931</v>
      </c>
      <c r="E6800" s="65">
        <f>IFERROR(VLOOKUP(C6800,Pivot!A:B,2,0),0)</f>
        <v>0</v>
      </c>
      <c r="F6800" s="65">
        <f>IFERROR(VLOOKUP(C6800,Pivot!A:C,3,0),0)</f>
        <v>0</v>
      </c>
    </row>
    <row r="6801" spans="1:6" x14ac:dyDescent="0.25">
      <c r="A6801" s="68" t="s">
        <v>103</v>
      </c>
      <c r="B6801" s="69">
        <v>491253462</v>
      </c>
      <c r="C6801" s="68">
        <v>4006592517151</v>
      </c>
      <c r="D6801" s="69" t="s">
        <v>4932</v>
      </c>
      <c r="E6801" s="65">
        <f>IFERROR(VLOOKUP(C6801,Pivot!A:B,2,0),0)</f>
        <v>0</v>
      </c>
      <c r="F6801" s="65">
        <f>IFERROR(VLOOKUP(C6801,Pivot!A:C,3,0),0)</f>
        <v>0</v>
      </c>
    </row>
    <row r="6802" spans="1:6" x14ac:dyDescent="0.25">
      <c r="A6802" s="68" t="s">
        <v>103</v>
      </c>
      <c r="B6802" s="69">
        <v>491253467</v>
      </c>
      <c r="C6802" s="68">
        <v>4006592558635</v>
      </c>
      <c r="D6802" s="69" t="s">
        <v>4933</v>
      </c>
      <c r="E6802" s="65">
        <f>IFERROR(VLOOKUP(C6802,Pivot!A:B,2,0),0)</f>
        <v>0</v>
      </c>
      <c r="F6802" s="65">
        <f>IFERROR(VLOOKUP(C6802,Pivot!A:C,3,0),0)</f>
        <v>0</v>
      </c>
    </row>
    <row r="6803" spans="1:6" x14ac:dyDescent="0.25">
      <c r="A6803" s="68" t="s">
        <v>103</v>
      </c>
      <c r="B6803" s="69">
        <v>491253472</v>
      </c>
      <c r="C6803" s="68">
        <v>4006592566739</v>
      </c>
      <c r="D6803" s="69" t="s">
        <v>4934</v>
      </c>
      <c r="E6803" s="65">
        <f>IFERROR(VLOOKUP(C6803,Pivot!A:B,2,0),0)</f>
        <v>0</v>
      </c>
      <c r="F6803" s="65">
        <f>IFERROR(VLOOKUP(C6803,Pivot!A:C,3,0),0)</f>
        <v>0</v>
      </c>
    </row>
    <row r="6804" spans="1:6" x14ac:dyDescent="0.25">
      <c r="A6804" s="68" t="s">
        <v>103</v>
      </c>
      <c r="B6804" s="69">
        <v>491253473</v>
      </c>
      <c r="C6804" s="68">
        <v>4006592523183</v>
      </c>
      <c r="D6804" s="69" t="s">
        <v>4935</v>
      </c>
      <c r="E6804" s="65">
        <f>IFERROR(VLOOKUP(C6804,Pivot!A:B,2,0),0)</f>
        <v>0</v>
      </c>
      <c r="F6804" s="65">
        <f>IFERROR(VLOOKUP(C6804,Pivot!A:C,3,0),0)</f>
        <v>0</v>
      </c>
    </row>
    <row r="6805" spans="1:6" x14ac:dyDescent="0.25">
      <c r="A6805" s="68" t="s">
        <v>103</v>
      </c>
      <c r="B6805" s="69">
        <v>491253479</v>
      </c>
      <c r="C6805" s="68">
        <v>39897908236</v>
      </c>
      <c r="D6805" s="69" t="s">
        <v>4936</v>
      </c>
      <c r="E6805" s="65">
        <f>IFERROR(VLOOKUP(C6805,Pivot!A:B,2,0),0)</f>
        <v>0</v>
      </c>
      <c r="F6805" s="65">
        <f>IFERROR(VLOOKUP(C6805,Pivot!A:C,3,0),0)</f>
        <v>0</v>
      </c>
    </row>
    <row r="6806" spans="1:6" x14ac:dyDescent="0.25">
      <c r="A6806" s="68" t="s">
        <v>103</v>
      </c>
      <c r="B6806" s="69">
        <v>491253486</v>
      </c>
      <c r="C6806" s="68">
        <v>39897782348</v>
      </c>
      <c r="D6806" s="69" t="s">
        <v>4937</v>
      </c>
      <c r="E6806" s="65">
        <f>IFERROR(VLOOKUP(C6806,Pivot!A:B,2,0),0)</f>
        <v>0</v>
      </c>
      <c r="F6806" s="65">
        <f>IFERROR(VLOOKUP(C6806,Pivot!A:C,3,0),0)</f>
        <v>0</v>
      </c>
    </row>
    <row r="6807" spans="1:6" x14ac:dyDescent="0.25">
      <c r="A6807" s="68" t="s">
        <v>103</v>
      </c>
      <c r="B6807" s="69">
        <v>491253497</v>
      </c>
      <c r="C6807" s="68">
        <v>731346071521</v>
      </c>
      <c r="D6807" s="69" t="s">
        <v>4938</v>
      </c>
      <c r="E6807" s="65">
        <f>IFERROR(VLOOKUP(C6807,Pivot!A:B,2,0),0)</f>
        <v>0</v>
      </c>
      <c r="F6807" s="65">
        <f>IFERROR(VLOOKUP(C6807,Pivot!A:C,3,0),0)</f>
        <v>0</v>
      </c>
    </row>
    <row r="6808" spans="1:6" x14ac:dyDescent="0.25">
      <c r="A6808" s="68" t="s">
        <v>103</v>
      </c>
      <c r="B6808" s="69">
        <v>491253504</v>
      </c>
      <c r="C6808" s="68">
        <v>772037921</v>
      </c>
      <c r="D6808" s="69" t="s">
        <v>4939</v>
      </c>
      <c r="E6808" s="65">
        <f>IFERROR(VLOOKUP(C6808,Pivot!A:B,2,0),0)</f>
        <v>0</v>
      </c>
      <c r="F6808" s="65">
        <f>IFERROR(VLOOKUP(C6808,Pivot!A:C,3,0),0)</f>
        <v>0</v>
      </c>
    </row>
    <row r="6809" spans="1:6" x14ac:dyDescent="0.25">
      <c r="A6809" s="68" t="s">
        <v>103</v>
      </c>
      <c r="B6809" s="69">
        <v>491253505</v>
      </c>
      <c r="C6809" s="68">
        <v>772037938</v>
      </c>
      <c r="D6809" s="69" t="s">
        <v>4940</v>
      </c>
      <c r="E6809" s="65">
        <f>IFERROR(VLOOKUP(C6809,Pivot!A:B,2,0),0)</f>
        <v>0</v>
      </c>
      <c r="F6809" s="65">
        <f>IFERROR(VLOOKUP(C6809,Pivot!A:C,3,0),0)</f>
        <v>0</v>
      </c>
    </row>
    <row r="6810" spans="1:6" x14ac:dyDescent="0.25">
      <c r="A6810" s="68" t="s">
        <v>103</v>
      </c>
      <c r="B6810" s="69">
        <v>491253514</v>
      </c>
      <c r="C6810" s="68">
        <v>772090827</v>
      </c>
      <c r="D6810" s="69" t="s">
        <v>4941</v>
      </c>
      <c r="E6810" s="65">
        <f>IFERROR(VLOOKUP(C6810,Pivot!A:B,2,0),0)</f>
        <v>0</v>
      </c>
      <c r="F6810" s="65">
        <f>IFERROR(VLOOKUP(C6810,Pivot!A:C,3,0),0)</f>
        <v>0</v>
      </c>
    </row>
    <row r="6811" spans="1:6" x14ac:dyDescent="0.25">
      <c r="A6811" s="68" t="s">
        <v>103</v>
      </c>
      <c r="B6811" s="69">
        <v>491253517</v>
      </c>
      <c r="C6811" s="68">
        <v>772904131</v>
      </c>
      <c r="D6811" s="69" t="s">
        <v>4942</v>
      </c>
      <c r="E6811" s="65">
        <f>IFERROR(VLOOKUP(C6811,Pivot!A:B,2,0),0)</f>
        <v>0</v>
      </c>
      <c r="F6811" s="65">
        <f>IFERROR(VLOOKUP(C6811,Pivot!A:C,3,0),0)</f>
        <v>0</v>
      </c>
    </row>
    <row r="6812" spans="1:6" x14ac:dyDescent="0.25">
      <c r="A6812" s="68" t="s">
        <v>103</v>
      </c>
      <c r="B6812" s="69">
        <v>491253518</v>
      </c>
      <c r="C6812" s="68">
        <v>772090803</v>
      </c>
      <c r="D6812" s="69" t="s">
        <v>4943</v>
      </c>
      <c r="E6812" s="65">
        <f>IFERROR(VLOOKUP(C6812,Pivot!A:B,2,0),0)</f>
        <v>0</v>
      </c>
      <c r="F6812" s="65">
        <f>IFERROR(VLOOKUP(C6812,Pivot!A:C,3,0),0)</f>
        <v>0</v>
      </c>
    </row>
    <row r="6813" spans="1:6" x14ac:dyDescent="0.25">
      <c r="A6813" s="68" t="s">
        <v>103</v>
      </c>
      <c r="B6813" s="69">
        <v>491253520</v>
      </c>
      <c r="C6813" s="68">
        <v>6911400278590</v>
      </c>
      <c r="D6813" s="69" t="s">
        <v>4944</v>
      </c>
      <c r="E6813" s="65">
        <f>IFERROR(VLOOKUP(C6813,Pivot!A:B,2,0),0)</f>
        <v>0</v>
      </c>
      <c r="F6813" s="65">
        <f>IFERROR(VLOOKUP(C6813,Pivot!A:C,3,0),0)</f>
        <v>0</v>
      </c>
    </row>
    <row r="6814" spans="1:6" x14ac:dyDescent="0.25">
      <c r="A6814" s="68" t="s">
        <v>103</v>
      </c>
      <c r="B6814" s="69">
        <v>491253521</v>
      </c>
      <c r="C6814" s="68">
        <v>6911400278613</v>
      </c>
      <c r="D6814" s="69" t="s">
        <v>4945</v>
      </c>
      <c r="E6814" s="65">
        <f>IFERROR(VLOOKUP(C6814,Pivot!A:B,2,0),0)</f>
        <v>0</v>
      </c>
      <c r="F6814" s="65">
        <f>IFERROR(VLOOKUP(C6814,Pivot!A:C,3,0),0)</f>
        <v>0</v>
      </c>
    </row>
    <row r="6815" spans="1:6" x14ac:dyDescent="0.25">
      <c r="A6815" s="68" t="s">
        <v>103</v>
      </c>
      <c r="B6815" s="69">
        <v>491253522</v>
      </c>
      <c r="C6815" s="68">
        <v>6911400278620</v>
      </c>
      <c r="D6815" s="69" t="s">
        <v>4946</v>
      </c>
      <c r="E6815" s="65">
        <f>IFERROR(VLOOKUP(C6815,Pivot!A:B,2,0),0)</f>
        <v>0</v>
      </c>
      <c r="F6815" s="65">
        <f>IFERROR(VLOOKUP(C6815,Pivot!A:C,3,0),0)</f>
        <v>0</v>
      </c>
    </row>
    <row r="6816" spans="1:6" x14ac:dyDescent="0.25">
      <c r="A6816" s="68" t="s">
        <v>103</v>
      </c>
      <c r="B6816" s="69">
        <v>491253523</v>
      </c>
      <c r="C6816" s="68">
        <v>6911400278545</v>
      </c>
      <c r="D6816" s="69" t="s">
        <v>4947</v>
      </c>
      <c r="E6816" s="65">
        <f>IFERROR(VLOOKUP(C6816,Pivot!A:B,2,0),0)</f>
        <v>0</v>
      </c>
      <c r="F6816" s="65">
        <f>IFERROR(VLOOKUP(C6816,Pivot!A:C,3,0),0)</f>
        <v>0</v>
      </c>
    </row>
    <row r="6817" spans="1:6" x14ac:dyDescent="0.25">
      <c r="A6817" s="68" t="s">
        <v>103</v>
      </c>
      <c r="B6817" s="69">
        <v>491253529</v>
      </c>
      <c r="C6817" s="68">
        <v>6911400278651</v>
      </c>
      <c r="D6817" s="69" t="s">
        <v>4948</v>
      </c>
      <c r="E6817" s="65">
        <f>IFERROR(VLOOKUP(C6817,Pivot!A:B,2,0),0)</f>
        <v>0</v>
      </c>
      <c r="F6817" s="65">
        <f>IFERROR(VLOOKUP(C6817,Pivot!A:C,3,0),0)</f>
        <v>0</v>
      </c>
    </row>
    <row r="6818" spans="1:6" x14ac:dyDescent="0.25">
      <c r="A6818" s="68" t="s">
        <v>103</v>
      </c>
      <c r="B6818" s="69">
        <v>491253539</v>
      </c>
      <c r="C6818" s="68">
        <v>6911400287905</v>
      </c>
      <c r="D6818" s="69" t="s">
        <v>4949</v>
      </c>
      <c r="E6818" s="65">
        <f>IFERROR(VLOOKUP(C6818,Pivot!A:B,2,0),0)</f>
        <v>0</v>
      </c>
      <c r="F6818" s="65">
        <f>IFERROR(VLOOKUP(C6818,Pivot!A:C,3,0),0)</f>
        <v>0</v>
      </c>
    </row>
    <row r="6819" spans="1:6" x14ac:dyDescent="0.25">
      <c r="A6819" s="68" t="s">
        <v>103</v>
      </c>
      <c r="B6819" s="69">
        <v>491253540</v>
      </c>
      <c r="C6819" s="68">
        <v>6911400287912</v>
      </c>
      <c r="D6819" s="69" t="s">
        <v>4950</v>
      </c>
      <c r="E6819" s="65">
        <f>IFERROR(VLOOKUP(C6819,Pivot!A:B,2,0),0)</f>
        <v>0</v>
      </c>
      <c r="F6819" s="65">
        <f>IFERROR(VLOOKUP(C6819,Pivot!A:C,3,0),0)</f>
        <v>0</v>
      </c>
    </row>
    <row r="6820" spans="1:6" x14ac:dyDescent="0.25">
      <c r="A6820" s="68" t="s">
        <v>103</v>
      </c>
      <c r="B6820" s="69">
        <v>491253541</v>
      </c>
      <c r="C6820" s="68">
        <v>6911400287936</v>
      </c>
      <c r="D6820" s="69" t="s">
        <v>4951</v>
      </c>
      <c r="E6820" s="65">
        <f>IFERROR(VLOOKUP(C6820,Pivot!A:B,2,0),0)</f>
        <v>0</v>
      </c>
      <c r="F6820" s="65">
        <f>IFERROR(VLOOKUP(C6820,Pivot!A:C,3,0),0)</f>
        <v>0</v>
      </c>
    </row>
    <row r="6821" spans="1:6" x14ac:dyDescent="0.25">
      <c r="A6821" s="68" t="s">
        <v>103</v>
      </c>
      <c r="B6821" s="69">
        <v>491253543</v>
      </c>
      <c r="C6821" s="68">
        <v>6911400287875</v>
      </c>
      <c r="D6821" s="69" t="s">
        <v>4952</v>
      </c>
      <c r="E6821" s="65">
        <f>IFERROR(VLOOKUP(C6821,Pivot!A:B,2,0),0)</f>
        <v>0</v>
      </c>
      <c r="F6821" s="65">
        <f>IFERROR(VLOOKUP(C6821,Pivot!A:C,3,0),0)</f>
        <v>0</v>
      </c>
    </row>
    <row r="6822" spans="1:6" x14ac:dyDescent="0.25">
      <c r="A6822" s="68" t="s">
        <v>103</v>
      </c>
      <c r="B6822" s="69">
        <v>491253545</v>
      </c>
      <c r="C6822" s="68">
        <v>11543346128</v>
      </c>
      <c r="D6822" s="69" t="s">
        <v>4953</v>
      </c>
      <c r="E6822" s="65">
        <f>IFERROR(VLOOKUP(C6822,Pivot!A:B,2,0),0)</f>
        <v>0</v>
      </c>
      <c r="F6822" s="65">
        <f>IFERROR(VLOOKUP(C6822,Pivot!A:C,3,0),0)</f>
        <v>0</v>
      </c>
    </row>
    <row r="6823" spans="1:6" x14ac:dyDescent="0.25">
      <c r="A6823" s="68" t="s">
        <v>103</v>
      </c>
      <c r="B6823" s="69">
        <v>491253545</v>
      </c>
      <c r="C6823" s="68">
        <v>11543346135</v>
      </c>
      <c r="D6823" s="69" t="s">
        <v>4953</v>
      </c>
      <c r="E6823" s="65">
        <f>IFERROR(VLOOKUP(C6823,Pivot!A:B,2,0),0)</f>
        <v>0</v>
      </c>
      <c r="F6823" s="65">
        <f>IFERROR(VLOOKUP(C6823,Pivot!A:C,3,0),0)</f>
        <v>0</v>
      </c>
    </row>
    <row r="6824" spans="1:6" x14ac:dyDescent="0.25">
      <c r="A6824" s="68" t="s">
        <v>103</v>
      </c>
      <c r="B6824" s="69">
        <v>491253545</v>
      </c>
      <c r="C6824" s="68">
        <v>11543346142</v>
      </c>
      <c r="D6824" s="69" t="s">
        <v>4953</v>
      </c>
      <c r="E6824" s="65">
        <f>IFERROR(VLOOKUP(C6824,Pivot!A:B,2,0),0)</f>
        <v>0</v>
      </c>
      <c r="F6824" s="65">
        <f>IFERROR(VLOOKUP(C6824,Pivot!A:C,3,0),0)</f>
        <v>0</v>
      </c>
    </row>
    <row r="6825" spans="1:6" x14ac:dyDescent="0.25">
      <c r="A6825" s="68" t="s">
        <v>103</v>
      </c>
      <c r="B6825" s="69">
        <v>491253545</v>
      </c>
      <c r="C6825" s="68">
        <v>11543346593</v>
      </c>
      <c r="D6825" s="69" t="s">
        <v>4953</v>
      </c>
      <c r="E6825" s="65">
        <f>IFERROR(VLOOKUP(C6825,Pivot!A:B,2,0),0)</f>
        <v>0</v>
      </c>
      <c r="F6825" s="65">
        <f>IFERROR(VLOOKUP(C6825,Pivot!A:C,3,0),0)</f>
        <v>0</v>
      </c>
    </row>
    <row r="6826" spans="1:6" x14ac:dyDescent="0.25">
      <c r="A6826" s="68" t="s">
        <v>103</v>
      </c>
      <c r="B6826" s="69">
        <v>491253545</v>
      </c>
      <c r="C6826" s="68">
        <v>11543349228</v>
      </c>
      <c r="D6826" s="69" t="s">
        <v>4953</v>
      </c>
      <c r="E6826" s="65">
        <f>IFERROR(VLOOKUP(C6826,Pivot!A:B,2,0),0)</f>
        <v>0</v>
      </c>
      <c r="F6826" s="65">
        <f>IFERROR(VLOOKUP(C6826,Pivot!A:C,3,0),0)</f>
        <v>0</v>
      </c>
    </row>
    <row r="6827" spans="1:6" x14ac:dyDescent="0.25">
      <c r="A6827" s="68" t="s">
        <v>103</v>
      </c>
      <c r="B6827" s="69">
        <v>491253545</v>
      </c>
      <c r="C6827" s="68">
        <v>11543349235</v>
      </c>
      <c r="D6827" s="69" t="s">
        <v>4953</v>
      </c>
      <c r="E6827" s="65">
        <f>IFERROR(VLOOKUP(C6827,Pivot!A:B,2,0),0)</f>
        <v>0</v>
      </c>
      <c r="F6827" s="65">
        <f>IFERROR(VLOOKUP(C6827,Pivot!A:C,3,0),0)</f>
        <v>0</v>
      </c>
    </row>
    <row r="6828" spans="1:6" x14ac:dyDescent="0.25">
      <c r="A6828" s="68" t="s">
        <v>103</v>
      </c>
      <c r="B6828" s="69">
        <v>491253545</v>
      </c>
      <c r="C6828" s="68">
        <v>11543349242</v>
      </c>
      <c r="D6828" s="69" t="s">
        <v>4953</v>
      </c>
      <c r="E6828" s="65">
        <f>IFERROR(VLOOKUP(C6828,Pivot!A:B,2,0),0)</f>
        <v>0</v>
      </c>
      <c r="F6828" s="65">
        <f>IFERROR(VLOOKUP(C6828,Pivot!A:C,3,0),0)</f>
        <v>0</v>
      </c>
    </row>
    <row r="6829" spans="1:6" x14ac:dyDescent="0.25">
      <c r="A6829" s="68" t="s">
        <v>103</v>
      </c>
      <c r="B6829" s="69">
        <v>491253545</v>
      </c>
      <c r="C6829" s="68">
        <v>11543349280</v>
      </c>
      <c r="D6829" s="69" t="s">
        <v>4953</v>
      </c>
      <c r="E6829" s="65">
        <f>IFERROR(VLOOKUP(C6829,Pivot!A:B,2,0),0)</f>
        <v>0</v>
      </c>
      <c r="F6829" s="65">
        <f>IFERROR(VLOOKUP(C6829,Pivot!A:C,3,0),0)</f>
        <v>0</v>
      </c>
    </row>
    <row r="6830" spans="1:6" x14ac:dyDescent="0.25">
      <c r="A6830" s="68" t="s">
        <v>103</v>
      </c>
      <c r="B6830" s="69">
        <v>491253546</v>
      </c>
      <c r="C6830" s="68">
        <v>11543820314</v>
      </c>
      <c r="D6830" s="69" t="s">
        <v>4954</v>
      </c>
      <c r="E6830" s="65">
        <f>IFERROR(VLOOKUP(C6830,Pivot!A:B,2,0),0)</f>
        <v>0</v>
      </c>
      <c r="F6830" s="65">
        <f>IFERROR(VLOOKUP(C6830,Pivot!A:C,3,0),0)</f>
        <v>0</v>
      </c>
    </row>
    <row r="6831" spans="1:6" x14ac:dyDescent="0.25">
      <c r="A6831" s="68" t="s">
        <v>103</v>
      </c>
      <c r="B6831" s="69">
        <v>491253546</v>
      </c>
      <c r="C6831" s="68">
        <v>11543820321</v>
      </c>
      <c r="D6831" s="69" t="s">
        <v>4954</v>
      </c>
      <c r="E6831" s="65">
        <f>IFERROR(VLOOKUP(C6831,Pivot!A:B,2,0),0)</f>
        <v>0</v>
      </c>
      <c r="F6831" s="65">
        <f>IFERROR(VLOOKUP(C6831,Pivot!A:C,3,0),0)</f>
        <v>0</v>
      </c>
    </row>
    <row r="6832" spans="1:6" x14ac:dyDescent="0.25">
      <c r="A6832" s="68" t="s">
        <v>103</v>
      </c>
      <c r="B6832" s="69">
        <v>491253546</v>
      </c>
      <c r="C6832" s="68">
        <v>11543820338</v>
      </c>
      <c r="D6832" s="69" t="s">
        <v>4954</v>
      </c>
      <c r="E6832" s="65">
        <f>IFERROR(VLOOKUP(C6832,Pivot!A:B,2,0),0)</f>
        <v>0</v>
      </c>
      <c r="F6832" s="65">
        <f>IFERROR(VLOOKUP(C6832,Pivot!A:C,3,0),0)</f>
        <v>0</v>
      </c>
    </row>
    <row r="6833" spans="1:6" x14ac:dyDescent="0.25">
      <c r="A6833" s="68" t="s">
        <v>103</v>
      </c>
      <c r="B6833" s="69">
        <v>491253546</v>
      </c>
      <c r="C6833" s="68">
        <v>11543820352</v>
      </c>
      <c r="D6833" s="69" t="s">
        <v>4954</v>
      </c>
      <c r="E6833" s="65">
        <f>IFERROR(VLOOKUP(C6833,Pivot!A:B,2,0),0)</f>
        <v>0</v>
      </c>
      <c r="F6833" s="65">
        <f>IFERROR(VLOOKUP(C6833,Pivot!A:C,3,0),0)</f>
        <v>0</v>
      </c>
    </row>
    <row r="6834" spans="1:6" x14ac:dyDescent="0.25">
      <c r="A6834" s="68" t="s">
        <v>103</v>
      </c>
      <c r="B6834" s="69">
        <v>491253560</v>
      </c>
      <c r="C6834" s="68">
        <v>8421361588</v>
      </c>
      <c r="D6834" s="69" t="s">
        <v>4955</v>
      </c>
      <c r="E6834" s="65">
        <f>IFERROR(VLOOKUP(C6834,Pivot!A:B,2,0),0)</f>
        <v>0</v>
      </c>
      <c r="F6834" s="65">
        <f>IFERROR(VLOOKUP(C6834,Pivot!A:C,3,0),0)</f>
        <v>0</v>
      </c>
    </row>
    <row r="6835" spans="1:6" x14ac:dyDescent="0.25">
      <c r="A6835" s="68" t="s">
        <v>103</v>
      </c>
      <c r="B6835" s="69">
        <v>491253565</v>
      </c>
      <c r="C6835" s="68">
        <v>8421361793</v>
      </c>
      <c r="D6835" s="69" t="s">
        <v>4956</v>
      </c>
      <c r="E6835" s="65">
        <f>IFERROR(VLOOKUP(C6835,Pivot!A:B,2,0),0)</f>
        <v>0</v>
      </c>
      <c r="F6835" s="65">
        <f>IFERROR(VLOOKUP(C6835,Pivot!A:C,3,0),0)</f>
        <v>0</v>
      </c>
    </row>
    <row r="6836" spans="1:6" x14ac:dyDescent="0.25">
      <c r="A6836" s="68" t="s">
        <v>103</v>
      </c>
      <c r="B6836" s="69">
        <v>491253566</v>
      </c>
      <c r="C6836" s="68">
        <v>8421361809</v>
      </c>
      <c r="D6836" s="69" t="s">
        <v>4957</v>
      </c>
      <c r="E6836" s="65">
        <f>IFERROR(VLOOKUP(C6836,Pivot!A:B,2,0),0)</f>
        <v>0</v>
      </c>
      <c r="F6836" s="65">
        <f>IFERROR(VLOOKUP(C6836,Pivot!A:C,3,0),0)</f>
        <v>0</v>
      </c>
    </row>
    <row r="6837" spans="1:6" x14ac:dyDescent="0.25">
      <c r="A6837" s="68" t="s">
        <v>103</v>
      </c>
      <c r="B6837" s="69">
        <v>491253567</v>
      </c>
      <c r="C6837" s="68">
        <v>8421361854</v>
      </c>
      <c r="D6837" s="69" t="s">
        <v>4958</v>
      </c>
      <c r="E6837" s="65">
        <f>IFERROR(VLOOKUP(C6837,Pivot!A:B,2,0),0)</f>
        <v>0</v>
      </c>
      <c r="F6837" s="65">
        <f>IFERROR(VLOOKUP(C6837,Pivot!A:C,3,0),0)</f>
        <v>0</v>
      </c>
    </row>
    <row r="6838" spans="1:6" x14ac:dyDescent="0.25">
      <c r="A6838" s="68" t="s">
        <v>103</v>
      </c>
      <c r="B6838" s="69">
        <v>491253572</v>
      </c>
      <c r="C6838" s="68">
        <v>8421421022</v>
      </c>
      <c r="D6838" s="69" t="s">
        <v>4959</v>
      </c>
      <c r="E6838" s="65">
        <f>IFERROR(VLOOKUP(C6838,Pivot!A:B,2,0),0)</f>
        <v>0</v>
      </c>
      <c r="F6838" s="65">
        <f>IFERROR(VLOOKUP(C6838,Pivot!A:C,3,0),0)</f>
        <v>0</v>
      </c>
    </row>
    <row r="6839" spans="1:6" x14ac:dyDescent="0.25">
      <c r="A6839" s="68" t="s">
        <v>103</v>
      </c>
      <c r="B6839" s="69">
        <v>491253579</v>
      </c>
      <c r="C6839" s="68">
        <v>8421361885</v>
      </c>
      <c r="D6839" s="69" t="s">
        <v>4960</v>
      </c>
      <c r="E6839" s="65">
        <f>IFERROR(VLOOKUP(C6839,Pivot!A:B,2,0),0)</f>
        <v>0</v>
      </c>
      <c r="F6839" s="65">
        <f>IFERROR(VLOOKUP(C6839,Pivot!A:C,3,0),0)</f>
        <v>0</v>
      </c>
    </row>
    <row r="6840" spans="1:6" x14ac:dyDescent="0.25">
      <c r="A6840" s="68" t="s">
        <v>103</v>
      </c>
      <c r="B6840" s="69">
        <v>491253580</v>
      </c>
      <c r="C6840" s="68">
        <v>8421361892</v>
      </c>
      <c r="D6840" s="69" t="s">
        <v>4961</v>
      </c>
      <c r="E6840" s="65">
        <f>IFERROR(VLOOKUP(C6840,Pivot!A:B,2,0),0)</f>
        <v>0</v>
      </c>
      <c r="F6840" s="65">
        <f>IFERROR(VLOOKUP(C6840,Pivot!A:C,3,0),0)</f>
        <v>0</v>
      </c>
    </row>
    <row r="6841" spans="1:6" x14ac:dyDescent="0.25">
      <c r="A6841" s="68" t="s">
        <v>103</v>
      </c>
      <c r="B6841" s="69">
        <v>491253581</v>
      </c>
      <c r="C6841" s="68">
        <v>8421361939</v>
      </c>
      <c r="D6841" s="69" t="s">
        <v>4962</v>
      </c>
      <c r="E6841" s="65">
        <f>IFERROR(VLOOKUP(C6841,Pivot!A:B,2,0),0)</f>
        <v>0</v>
      </c>
      <c r="F6841" s="65">
        <f>IFERROR(VLOOKUP(C6841,Pivot!A:C,3,0),0)</f>
        <v>0</v>
      </c>
    </row>
    <row r="6842" spans="1:6" x14ac:dyDescent="0.25">
      <c r="A6842" s="68" t="s">
        <v>103</v>
      </c>
      <c r="B6842" s="69">
        <v>491253590</v>
      </c>
      <c r="C6842" s="68">
        <v>8421421053</v>
      </c>
      <c r="D6842" s="69" t="s">
        <v>4963</v>
      </c>
      <c r="E6842" s="65">
        <f>IFERROR(VLOOKUP(C6842,Pivot!A:B,2,0),0)</f>
        <v>0</v>
      </c>
      <c r="F6842" s="65">
        <f>IFERROR(VLOOKUP(C6842,Pivot!A:C,3,0),0)</f>
        <v>0</v>
      </c>
    </row>
    <row r="6843" spans="1:6" x14ac:dyDescent="0.25">
      <c r="A6843" s="68" t="s">
        <v>103</v>
      </c>
      <c r="B6843" s="69">
        <v>491253592</v>
      </c>
      <c r="C6843" s="68">
        <v>8421421077</v>
      </c>
      <c r="D6843" s="69" t="s">
        <v>4964</v>
      </c>
      <c r="E6843" s="65">
        <f>IFERROR(VLOOKUP(C6843,Pivot!A:B,2,0),0)</f>
        <v>0</v>
      </c>
      <c r="F6843" s="65">
        <f>IFERROR(VLOOKUP(C6843,Pivot!A:C,3,0),0)</f>
        <v>0</v>
      </c>
    </row>
    <row r="6844" spans="1:6" x14ac:dyDescent="0.25">
      <c r="A6844" s="68" t="s">
        <v>103</v>
      </c>
      <c r="B6844" s="69">
        <v>491253634</v>
      </c>
      <c r="C6844" s="68">
        <v>871772002512</v>
      </c>
      <c r="D6844" s="69" t="s">
        <v>4965</v>
      </c>
      <c r="E6844" s="65">
        <f>IFERROR(VLOOKUP(C6844,Pivot!A:B,2,0),0)</f>
        <v>0</v>
      </c>
      <c r="F6844" s="65">
        <f>IFERROR(VLOOKUP(C6844,Pivot!A:C,3,0),0)</f>
        <v>0</v>
      </c>
    </row>
    <row r="6845" spans="1:6" x14ac:dyDescent="0.25">
      <c r="A6845" s="68" t="s">
        <v>103</v>
      </c>
      <c r="B6845" s="69">
        <v>491253635</v>
      </c>
      <c r="C6845" s="68">
        <v>871772002529</v>
      </c>
      <c r="D6845" s="69" t="s">
        <v>4966</v>
      </c>
      <c r="E6845" s="65">
        <f>IFERROR(VLOOKUP(C6845,Pivot!A:B,2,0),0)</f>
        <v>0</v>
      </c>
      <c r="F6845" s="65">
        <f>IFERROR(VLOOKUP(C6845,Pivot!A:C,3,0),0)</f>
        <v>0</v>
      </c>
    </row>
    <row r="6846" spans="1:6" x14ac:dyDescent="0.25">
      <c r="A6846" s="68" t="s">
        <v>103</v>
      </c>
      <c r="B6846" s="69">
        <v>491253636</v>
      </c>
      <c r="C6846" s="68">
        <v>871772004509</v>
      </c>
      <c r="D6846" s="69" t="s">
        <v>4967</v>
      </c>
      <c r="E6846" s="65">
        <f>IFERROR(VLOOKUP(C6846,Pivot!A:B,2,0),0)</f>
        <v>0</v>
      </c>
      <c r="F6846" s="65">
        <f>IFERROR(VLOOKUP(C6846,Pivot!A:C,3,0),0)</f>
        <v>0</v>
      </c>
    </row>
    <row r="6847" spans="1:6" x14ac:dyDescent="0.25">
      <c r="A6847" s="68" t="s">
        <v>103</v>
      </c>
      <c r="B6847" s="69">
        <v>491253637</v>
      </c>
      <c r="C6847" s="68">
        <v>871772004516</v>
      </c>
      <c r="D6847" s="69" t="s">
        <v>4968</v>
      </c>
      <c r="E6847" s="65">
        <f>IFERROR(VLOOKUP(C6847,Pivot!A:B,2,0),0)</f>
        <v>0</v>
      </c>
      <c r="F6847" s="65">
        <f>IFERROR(VLOOKUP(C6847,Pivot!A:C,3,0),0)</f>
        <v>0</v>
      </c>
    </row>
    <row r="6848" spans="1:6" x14ac:dyDescent="0.25">
      <c r="A6848" s="68" t="s">
        <v>103</v>
      </c>
      <c r="B6848" s="69">
        <v>491253639</v>
      </c>
      <c r="C6848" s="68">
        <v>871772005308</v>
      </c>
      <c r="D6848" s="69" t="s">
        <v>4969</v>
      </c>
      <c r="E6848" s="65">
        <f>IFERROR(VLOOKUP(C6848,Pivot!A:B,2,0),0)</f>
        <v>0</v>
      </c>
      <c r="F6848" s="65">
        <f>IFERROR(VLOOKUP(C6848,Pivot!A:C,3,0),0)</f>
        <v>0</v>
      </c>
    </row>
    <row r="6849" spans="1:6" x14ac:dyDescent="0.25">
      <c r="A6849" s="68" t="s">
        <v>103</v>
      </c>
      <c r="B6849" s="69">
        <v>491253640</v>
      </c>
      <c r="C6849" s="68">
        <v>871772005315</v>
      </c>
      <c r="D6849" s="69" t="s">
        <v>4970</v>
      </c>
      <c r="E6849" s="65">
        <f>IFERROR(VLOOKUP(C6849,Pivot!A:B,2,0),0)</f>
        <v>0</v>
      </c>
      <c r="F6849" s="65">
        <f>IFERROR(VLOOKUP(C6849,Pivot!A:C,3,0),0)</f>
        <v>0</v>
      </c>
    </row>
    <row r="6850" spans="1:6" x14ac:dyDescent="0.25">
      <c r="A6850" s="68" t="s">
        <v>103</v>
      </c>
      <c r="B6850" s="69">
        <v>491253642</v>
      </c>
      <c r="C6850" s="68">
        <v>871772005339</v>
      </c>
      <c r="D6850" s="69" t="s">
        <v>4971</v>
      </c>
      <c r="E6850" s="65">
        <f>IFERROR(VLOOKUP(C6850,Pivot!A:B,2,0),0)</f>
        <v>0</v>
      </c>
      <c r="F6850" s="65">
        <f>IFERROR(VLOOKUP(C6850,Pivot!A:C,3,0),0)</f>
        <v>0</v>
      </c>
    </row>
    <row r="6851" spans="1:6" x14ac:dyDescent="0.25">
      <c r="A6851" s="68" t="s">
        <v>103</v>
      </c>
      <c r="B6851" s="69">
        <v>491253643</v>
      </c>
      <c r="C6851" s="68">
        <v>871772000334</v>
      </c>
      <c r="D6851" s="69" t="s">
        <v>4972</v>
      </c>
      <c r="E6851" s="65">
        <f>IFERROR(VLOOKUP(C6851,Pivot!A:B,2,0),0)</f>
        <v>0</v>
      </c>
      <c r="F6851" s="65">
        <f>IFERROR(VLOOKUP(C6851,Pivot!A:C,3,0),0)</f>
        <v>0</v>
      </c>
    </row>
    <row r="6852" spans="1:6" x14ac:dyDescent="0.25">
      <c r="A6852" s="68" t="s">
        <v>103</v>
      </c>
      <c r="B6852" s="69">
        <v>491253644</v>
      </c>
      <c r="C6852" s="68">
        <v>4892493950056</v>
      </c>
      <c r="D6852" s="69" t="s">
        <v>4973</v>
      </c>
      <c r="E6852" s="65">
        <f>IFERROR(VLOOKUP(C6852,Pivot!A:B,2,0),0)</f>
        <v>0</v>
      </c>
      <c r="F6852" s="65">
        <f>IFERROR(VLOOKUP(C6852,Pivot!A:C,3,0),0)</f>
        <v>0</v>
      </c>
    </row>
    <row r="6853" spans="1:6" x14ac:dyDescent="0.25">
      <c r="A6853" s="68" t="s">
        <v>103</v>
      </c>
      <c r="B6853" s="69">
        <v>491253645</v>
      </c>
      <c r="C6853" s="68">
        <v>4892493950155</v>
      </c>
      <c r="D6853" s="69" t="s">
        <v>4974</v>
      </c>
      <c r="E6853" s="65">
        <f>IFERROR(VLOOKUP(C6853,Pivot!A:B,2,0),0)</f>
        <v>0</v>
      </c>
      <c r="F6853" s="65">
        <f>IFERROR(VLOOKUP(C6853,Pivot!A:C,3,0),0)</f>
        <v>0</v>
      </c>
    </row>
    <row r="6854" spans="1:6" x14ac:dyDescent="0.25">
      <c r="A6854" s="68" t="s">
        <v>103</v>
      </c>
      <c r="B6854" s="69">
        <v>491253646</v>
      </c>
      <c r="C6854" s="68">
        <v>4892493950186</v>
      </c>
      <c r="D6854" s="69" t="s">
        <v>4975</v>
      </c>
      <c r="E6854" s="65">
        <f>IFERROR(VLOOKUP(C6854,Pivot!A:B,2,0),0)</f>
        <v>0</v>
      </c>
      <c r="F6854" s="65">
        <f>IFERROR(VLOOKUP(C6854,Pivot!A:C,3,0),0)</f>
        <v>0</v>
      </c>
    </row>
    <row r="6855" spans="1:6" x14ac:dyDescent="0.25">
      <c r="A6855" s="68" t="s">
        <v>103</v>
      </c>
      <c r="B6855" s="69">
        <v>491253647</v>
      </c>
      <c r="C6855" s="68">
        <v>4892493950179</v>
      </c>
      <c r="D6855" s="69" t="s">
        <v>4976</v>
      </c>
      <c r="E6855" s="65">
        <f>IFERROR(VLOOKUP(C6855,Pivot!A:B,2,0),0)</f>
        <v>0</v>
      </c>
      <c r="F6855" s="65">
        <f>IFERROR(VLOOKUP(C6855,Pivot!A:C,3,0),0)</f>
        <v>0</v>
      </c>
    </row>
    <row r="6856" spans="1:6" x14ac:dyDescent="0.25">
      <c r="A6856" s="68" t="s">
        <v>103</v>
      </c>
      <c r="B6856" s="69">
        <v>491253648</v>
      </c>
      <c r="C6856" s="68">
        <v>4892493107795</v>
      </c>
      <c r="D6856" s="69" t="s">
        <v>4977</v>
      </c>
      <c r="E6856" s="65">
        <f>IFERROR(VLOOKUP(C6856,Pivot!A:B,2,0),0)</f>
        <v>0</v>
      </c>
      <c r="F6856" s="65">
        <f>IFERROR(VLOOKUP(C6856,Pivot!A:C,3,0),0)</f>
        <v>0</v>
      </c>
    </row>
    <row r="6857" spans="1:6" x14ac:dyDescent="0.25">
      <c r="A6857" s="68" t="s">
        <v>103</v>
      </c>
      <c r="B6857" s="69">
        <v>491253649</v>
      </c>
      <c r="C6857" s="68">
        <v>4892493107801</v>
      </c>
      <c r="D6857" s="69" t="s">
        <v>4978</v>
      </c>
      <c r="E6857" s="65">
        <f>IFERROR(VLOOKUP(C6857,Pivot!A:B,2,0),0)</f>
        <v>0</v>
      </c>
      <c r="F6857" s="65">
        <f>IFERROR(VLOOKUP(C6857,Pivot!A:C,3,0),0)</f>
        <v>0</v>
      </c>
    </row>
    <row r="6858" spans="1:6" x14ac:dyDescent="0.25">
      <c r="A6858" s="68" t="s">
        <v>103</v>
      </c>
      <c r="B6858" s="69">
        <v>491253651</v>
      </c>
      <c r="C6858" s="68">
        <v>4892493107825</v>
      </c>
      <c r="D6858" s="69" t="s">
        <v>4979</v>
      </c>
      <c r="E6858" s="65">
        <f>IFERROR(VLOOKUP(C6858,Pivot!A:B,2,0),0)</f>
        <v>0</v>
      </c>
      <c r="F6858" s="65">
        <f>IFERROR(VLOOKUP(C6858,Pivot!A:C,3,0),0)</f>
        <v>0</v>
      </c>
    </row>
    <row r="6859" spans="1:6" x14ac:dyDescent="0.25">
      <c r="A6859" s="68" t="s">
        <v>103</v>
      </c>
      <c r="B6859" s="69">
        <v>491253659</v>
      </c>
      <c r="C6859" s="68">
        <v>491253659</v>
      </c>
      <c r="D6859" s="69" t="s">
        <v>4980</v>
      </c>
      <c r="E6859" s="65">
        <f>IFERROR(VLOOKUP(C6859,Pivot!A:B,2,0),0)</f>
        <v>0</v>
      </c>
      <c r="F6859" s="65">
        <f>IFERROR(VLOOKUP(C6859,Pivot!A:C,3,0),0)</f>
        <v>0</v>
      </c>
    </row>
    <row r="6860" spans="1:6" x14ac:dyDescent="0.25">
      <c r="A6860" s="68" t="s">
        <v>103</v>
      </c>
      <c r="B6860" s="69">
        <v>491253660</v>
      </c>
      <c r="C6860" s="68">
        <v>8901736087117</v>
      </c>
      <c r="D6860" s="69" t="s">
        <v>4981</v>
      </c>
      <c r="E6860" s="65">
        <f>IFERROR(VLOOKUP(C6860,Pivot!A:B,2,0),0)</f>
        <v>0</v>
      </c>
      <c r="F6860" s="65">
        <f>IFERROR(VLOOKUP(C6860,Pivot!A:C,3,0),0)</f>
        <v>0</v>
      </c>
    </row>
    <row r="6861" spans="1:6" x14ac:dyDescent="0.25">
      <c r="A6861" s="68" t="s">
        <v>103</v>
      </c>
      <c r="B6861" s="69">
        <v>491253661</v>
      </c>
      <c r="C6861" s="68">
        <v>8901736087124</v>
      </c>
      <c r="D6861" s="69" t="s">
        <v>4982</v>
      </c>
      <c r="E6861" s="65">
        <f>IFERROR(VLOOKUP(C6861,Pivot!A:B,2,0),0)</f>
        <v>0</v>
      </c>
      <c r="F6861" s="65">
        <f>IFERROR(VLOOKUP(C6861,Pivot!A:C,3,0),0)</f>
        <v>0</v>
      </c>
    </row>
    <row r="6862" spans="1:6" x14ac:dyDescent="0.25">
      <c r="A6862" s="68" t="s">
        <v>103</v>
      </c>
      <c r="B6862" s="69">
        <v>491253662</v>
      </c>
      <c r="C6862" s="68">
        <v>8901736087131</v>
      </c>
      <c r="D6862" s="69" t="s">
        <v>4983</v>
      </c>
      <c r="E6862" s="65">
        <f>IFERROR(VLOOKUP(C6862,Pivot!A:B,2,0),0)</f>
        <v>0</v>
      </c>
      <c r="F6862" s="65">
        <f>IFERROR(VLOOKUP(C6862,Pivot!A:C,3,0),0)</f>
        <v>0</v>
      </c>
    </row>
    <row r="6863" spans="1:6" x14ac:dyDescent="0.25">
      <c r="A6863" s="68" t="s">
        <v>103</v>
      </c>
      <c r="B6863" s="69">
        <v>491253663</v>
      </c>
      <c r="C6863" s="68">
        <v>8901736087148</v>
      </c>
      <c r="D6863" s="69" t="s">
        <v>4984</v>
      </c>
      <c r="E6863" s="65">
        <f>IFERROR(VLOOKUP(C6863,Pivot!A:B,2,0),0)</f>
        <v>0</v>
      </c>
      <c r="F6863" s="65">
        <f>IFERROR(VLOOKUP(C6863,Pivot!A:C,3,0),0)</f>
        <v>0</v>
      </c>
    </row>
    <row r="6864" spans="1:6" x14ac:dyDescent="0.25">
      <c r="A6864" s="68" t="s">
        <v>103</v>
      </c>
      <c r="B6864" s="69">
        <v>491253969</v>
      </c>
      <c r="C6864" s="68">
        <v>630509276646</v>
      </c>
      <c r="D6864" s="69" t="s">
        <v>4985</v>
      </c>
      <c r="E6864" s="65">
        <f>IFERROR(VLOOKUP(C6864,Pivot!A:B,2,0),0)</f>
        <v>0</v>
      </c>
      <c r="F6864" s="65">
        <f>IFERROR(VLOOKUP(C6864,Pivot!A:C,3,0),0)</f>
        <v>0</v>
      </c>
    </row>
    <row r="6865" spans="1:6" x14ac:dyDescent="0.25">
      <c r="A6865" s="68" t="s">
        <v>103</v>
      </c>
      <c r="B6865" s="69">
        <v>491253983</v>
      </c>
      <c r="C6865" s="68">
        <v>491253983</v>
      </c>
      <c r="D6865" s="69" t="s">
        <v>4986</v>
      </c>
      <c r="E6865" s="65">
        <f>IFERROR(VLOOKUP(C6865,Pivot!A:B,2,0),0)</f>
        <v>0</v>
      </c>
      <c r="F6865" s="65">
        <f>IFERROR(VLOOKUP(C6865,Pivot!A:C,3,0),0)</f>
        <v>0</v>
      </c>
    </row>
    <row r="6866" spans="1:6" x14ac:dyDescent="0.25">
      <c r="A6866" s="68" t="s">
        <v>103</v>
      </c>
      <c r="B6866" s="69">
        <v>491253984</v>
      </c>
      <c r="C6866" s="68">
        <v>491253984</v>
      </c>
      <c r="D6866" s="69" t="s">
        <v>4987</v>
      </c>
      <c r="E6866" s="65">
        <f>IFERROR(VLOOKUP(C6866,Pivot!A:B,2,0),0)</f>
        <v>0</v>
      </c>
      <c r="F6866" s="65">
        <f>IFERROR(VLOOKUP(C6866,Pivot!A:C,3,0),0)</f>
        <v>0</v>
      </c>
    </row>
    <row r="6867" spans="1:6" x14ac:dyDescent="0.25">
      <c r="A6867" s="68" t="s">
        <v>103</v>
      </c>
      <c r="B6867" s="69">
        <v>491253984</v>
      </c>
      <c r="C6867" s="68">
        <v>4966510316078</v>
      </c>
      <c r="D6867" s="69" t="s">
        <v>4987</v>
      </c>
      <c r="E6867" s="65">
        <f>IFERROR(VLOOKUP(C6867,Pivot!A:B,2,0),0)</f>
        <v>0</v>
      </c>
      <c r="F6867" s="65">
        <f>IFERROR(VLOOKUP(C6867,Pivot!A:C,3,0),0)</f>
        <v>0</v>
      </c>
    </row>
    <row r="6868" spans="1:6" x14ac:dyDescent="0.25">
      <c r="A6868" s="68" t="s">
        <v>103</v>
      </c>
      <c r="B6868" s="69">
        <v>491253985</v>
      </c>
      <c r="C6868" s="68">
        <v>491253985</v>
      </c>
      <c r="D6868" s="69" t="s">
        <v>4988</v>
      </c>
      <c r="E6868" s="65">
        <f>IFERROR(VLOOKUP(C6868,Pivot!A:B,2,0),0)</f>
        <v>0</v>
      </c>
      <c r="F6868" s="65">
        <f>IFERROR(VLOOKUP(C6868,Pivot!A:C,3,0),0)</f>
        <v>0</v>
      </c>
    </row>
    <row r="6869" spans="1:6" x14ac:dyDescent="0.25">
      <c r="A6869" s="68" t="s">
        <v>103</v>
      </c>
      <c r="B6869" s="69">
        <v>491253991</v>
      </c>
      <c r="C6869" s="68">
        <v>8901736090964</v>
      </c>
      <c r="D6869" s="69" t="s">
        <v>4989</v>
      </c>
      <c r="E6869" s="65">
        <f>IFERROR(VLOOKUP(C6869,Pivot!A:B,2,0),0)</f>
        <v>0</v>
      </c>
      <c r="F6869" s="65">
        <f>IFERROR(VLOOKUP(C6869,Pivot!A:C,3,0),0)</f>
        <v>0</v>
      </c>
    </row>
    <row r="6870" spans="1:6" x14ac:dyDescent="0.25">
      <c r="A6870" s="68" t="s">
        <v>103</v>
      </c>
      <c r="B6870" s="69">
        <v>491253993</v>
      </c>
      <c r="C6870" s="68">
        <v>8901736090988</v>
      </c>
      <c r="D6870" s="69" t="s">
        <v>4990</v>
      </c>
      <c r="E6870" s="65">
        <f>IFERROR(VLOOKUP(C6870,Pivot!A:B,2,0),0)</f>
        <v>0</v>
      </c>
      <c r="F6870" s="65">
        <f>IFERROR(VLOOKUP(C6870,Pivot!A:C,3,0),0)</f>
        <v>0</v>
      </c>
    </row>
    <row r="6871" spans="1:6" x14ac:dyDescent="0.25">
      <c r="A6871" s="68" t="s">
        <v>103</v>
      </c>
      <c r="B6871" s="69">
        <v>491253994</v>
      </c>
      <c r="C6871" s="68">
        <v>8901736090995</v>
      </c>
      <c r="D6871" s="69" t="s">
        <v>4991</v>
      </c>
      <c r="E6871" s="65">
        <f>IFERROR(VLOOKUP(C6871,Pivot!A:B,2,0),0)</f>
        <v>0</v>
      </c>
      <c r="F6871" s="65">
        <f>IFERROR(VLOOKUP(C6871,Pivot!A:C,3,0),0)</f>
        <v>0</v>
      </c>
    </row>
    <row r="6872" spans="1:6" x14ac:dyDescent="0.25">
      <c r="A6872" s="68" t="s">
        <v>103</v>
      </c>
      <c r="B6872" s="69">
        <v>491254004</v>
      </c>
      <c r="C6872" s="68">
        <v>691348151105</v>
      </c>
      <c r="D6872" s="69" t="s">
        <v>4992</v>
      </c>
      <c r="E6872" s="65">
        <f>IFERROR(VLOOKUP(C6872,Pivot!A:B,2,0),0)</f>
        <v>0</v>
      </c>
      <c r="F6872" s="65">
        <f>IFERROR(VLOOKUP(C6872,Pivot!A:C,3,0),0)</f>
        <v>0</v>
      </c>
    </row>
    <row r="6873" spans="1:6" x14ac:dyDescent="0.25">
      <c r="A6873" s="68" t="s">
        <v>103</v>
      </c>
      <c r="B6873" s="69">
        <v>491254006</v>
      </c>
      <c r="C6873" s="68">
        <v>491254006</v>
      </c>
      <c r="D6873" s="69" t="s">
        <v>4993</v>
      </c>
      <c r="E6873" s="65">
        <f>IFERROR(VLOOKUP(C6873,Pivot!A:B,2,0),0)</f>
        <v>0</v>
      </c>
      <c r="F6873" s="65">
        <f>IFERROR(VLOOKUP(C6873,Pivot!A:C,3,0),0)</f>
        <v>0</v>
      </c>
    </row>
    <row r="6874" spans="1:6" x14ac:dyDescent="0.25">
      <c r="A6874" s="68" t="s">
        <v>103</v>
      </c>
      <c r="B6874" s="69">
        <v>491254006</v>
      </c>
      <c r="C6874" s="68">
        <v>765940477731</v>
      </c>
      <c r="D6874" s="69" t="s">
        <v>4993</v>
      </c>
      <c r="E6874" s="65">
        <f>IFERROR(VLOOKUP(C6874,Pivot!A:B,2,0),0)</f>
        <v>0</v>
      </c>
      <c r="F6874" s="65">
        <f>IFERROR(VLOOKUP(C6874,Pivot!A:C,3,0),0)</f>
        <v>0</v>
      </c>
    </row>
    <row r="6875" spans="1:6" x14ac:dyDescent="0.25">
      <c r="A6875" s="68" t="s">
        <v>103</v>
      </c>
      <c r="B6875" s="69">
        <v>491254007</v>
      </c>
      <c r="C6875" s="68">
        <v>491254007</v>
      </c>
      <c r="D6875" s="69" t="s">
        <v>4994</v>
      </c>
      <c r="E6875" s="65">
        <f>IFERROR(VLOOKUP(C6875,Pivot!A:B,2,0),0)</f>
        <v>0</v>
      </c>
      <c r="F6875" s="65">
        <f>IFERROR(VLOOKUP(C6875,Pivot!A:C,3,0),0)</f>
        <v>0</v>
      </c>
    </row>
    <row r="6876" spans="1:6" x14ac:dyDescent="0.25">
      <c r="A6876" s="68" t="s">
        <v>103</v>
      </c>
      <c r="B6876" s="69">
        <v>491254007</v>
      </c>
      <c r="C6876" s="68">
        <v>765940477717</v>
      </c>
      <c r="D6876" s="69" t="s">
        <v>4994</v>
      </c>
      <c r="E6876" s="65">
        <f>IFERROR(VLOOKUP(C6876,Pivot!A:B,2,0),0)</f>
        <v>0</v>
      </c>
      <c r="F6876" s="65">
        <f>IFERROR(VLOOKUP(C6876,Pivot!A:C,3,0),0)</f>
        <v>0</v>
      </c>
    </row>
    <row r="6877" spans="1:6" x14ac:dyDescent="0.25">
      <c r="A6877" s="68" t="s">
        <v>103</v>
      </c>
      <c r="B6877" s="69">
        <v>491254009</v>
      </c>
      <c r="C6877" s="68">
        <v>5060220220812</v>
      </c>
      <c r="D6877" s="69" t="s">
        <v>4995</v>
      </c>
      <c r="E6877" s="65">
        <f>IFERROR(VLOOKUP(C6877,Pivot!A:B,2,0),0)</f>
        <v>0</v>
      </c>
      <c r="F6877" s="65">
        <f>IFERROR(VLOOKUP(C6877,Pivot!A:C,3,0),0)</f>
        <v>0</v>
      </c>
    </row>
    <row r="6878" spans="1:6" x14ac:dyDescent="0.25">
      <c r="A6878" s="68" t="s">
        <v>103</v>
      </c>
      <c r="B6878" s="69">
        <v>491254011</v>
      </c>
      <c r="C6878" s="68">
        <v>5060385030219</v>
      </c>
      <c r="D6878" s="69" t="s">
        <v>4996</v>
      </c>
      <c r="E6878" s="65">
        <f>IFERROR(VLOOKUP(C6878,Pivot!A:B,2,0),0)</f>
        <v>0</v>
      </c>
      <c r="F6878" s="65">
        <f>IFERROR(VLOOKUP(C6878,Pivot!A:C,3,0),0)</f>
        <v>0</v>
      </c>
    </row>
    <row r="6879" spans="1:6" x14ac:dyDescent="0.25">
      <c r="A6879" s="68" t="s">
        <v>103</v>
      </c>
      <c r="B6879" s="69">
        <v>491254022</v>
      </c>
      <c r="C6879" s="68">
        <v>5060385035740</v>
      </c>
      <c r="D6879" s="69" t="s">
        <v>4997</v>
      </c>
      <c r="E6879" s="65">
        <f>IFERROR(VLOOKUP(C6879,Pivot!A:B,2,0),0)</f>
        <v>0</v>
      </c>
      <c r="F6879" s="65">
        <f>IFERROR(VLOOKUP(C6879,Pivot!A:C,3,0),0)</f>
        <v>0</v>
      </c>
    </row>
    <row r="6880" spans="1:6" x14ac:dyDescent="0.25">
      <c r="A6880" s="68" t="s">
        <v>103</v>
      </c>
      <c r="B6880" s="69">
        <v>491254025</v>
      </c>
      <c r="C6880" s="68">
        <v>884920102019</v>
      </c>
      <c r="D6880" s="69" t="s">
        <v>4998</v>
      </c>
      <c r="E6880" s="65">
        <f>IFERROR(VLOOKUP(C6880,Pivot!A:B,2,0),0)</f>
        <v>0</v>
      </c>
      <c r="F6880" s="65">
        <f>IFERROR(VLOOKUP(C6880,Pivot!A:C,3,0),0)</f>
        <v>0</v>
      </c>
    </row>
    <row r="6881" spans="1:6" x14ac:dyDescent="0.25">
      <c r="A6881" s="68" t="s">
        <v>103</v>
      </c>
      <c r="B6881" s="69">
        <v>491254026</v>
      </c>
      <c r="C6881" s="68">
        <v>884920102224</v>
      </c>
      <c r="D6881" s="69" t="s">
        <v>4999</v>
      </c>
      <c r="E6881" s="65">
        <f>IFERROR(VLOOKUP(C6881,Pivot!A:B,2,0),0)</f>
        <v>0</v>
      </c>
      <c r="F6881" s="65">
        <f>IFERROR(VLOOKUP(C6881,Pivot!A:C,3,0),0)</f>
        <v>0</v>
      </c>
    </row>
    <row r="6882" spans="1:6" x14ac:dyDescent="0.25">
      <c r="A6882" s="68" t="s">
        <v>103</v>
      </c>
      <c r="B6882" s="69">
        <v>491254027</v>
      </c>
      <c r="C6882" s="68">
        <v>884920102040</v>
      </c>
      <c r="D6882" s="69" t="s">
        <v>5000</v>
      </c>
      <c r="E6882" s="65">
        <f>IFERROR(VLOOKUP(C6882,Pivot!A:B,2,0),0)</f>
        <v>0</v>
      </c>
      <c r="F6882" s="65">
        <f>IFERROR(VLOOKUP(C6882,Pivot!A:C,3,0),0)</f>
        <v>0</v>
      </c>
    </row>
    <row r="6883" spans="1:6" x14ac:dyDescent="0.25">
      <c r="A6883" s="68" t="s">
        <v>103</v>
      </c>
      <c r="B6883" s="69">
        <v>491254030</v>
      </c>
      <c r="C6883" s="68">
        <v>884920100039</v>
      </c>
      <c r="D6883" s="69" t="s">
        <v>5001</v>
      </c>
      <c r="E6883" s="65">
        <f>IFERROR(VLOOKUP(C6883,Pivot!A:B,2,0),0)</f>
        <v>0</v>
      </c>
      <c r="F6883" s="65">
        <f>IFERROR(VLOOKUP(C6883,Pivot!A:C,3,0),0)</f>
        <v>0</v>
      </c>
    </row>
    <row r="6884" spans="1:6" x14ac:dyDescent="0.25">
      <c r="A6884" s="68" t="s">
        <v>103</v>
      </c>
      <c r="B6884" s="69">
        <v>491254031</v>
      </c>
      <c r="C6884" s="68">
        <v>884920106512</v>
      </c>
      <c r="D6884" s="69" t="s">
        <v>5002</v>
      </c>
      <c r="E6884" s="65">
        <f>IFERROR(VLOOKUP(C6884,Pivot!A:B,2,0),0)</f>
        <v>0</v>
      </c>
      <c r="F6884" s="65">
        <f>IFERROR(VLOOKUP(C6884,Pivot!A:C,3,0),0)</f>
        <v>0</v>
      </c>
    </row>
    <row r="6885" spans="1:6" x14ac:dyDescent="0.25">
      <c r="A6885" s="68" t="s">
        <v>103</v>
      </c>
      <c r="B6885" s="69">
        <v>491254032</v>
      </c>
      <c r="C6885" s="68">
        <v>884920106529</v>
      </c>
      <c r="D6885" s="69" t="s">
        <v>5003</v>
      </c>
      <c r="E6885" s="65">
        <f>IFERROR(VLOOKUP(C6885,Pivot!A:B,2,0),0)</f>
        <v>0</v>
      </c>
      <c r="F6885" s="65">
        <f>IFERROR(VLOOKUP(C6885,Pivot!A:C,3,0),0)</f>
        <v>0</v>
      </c>
    </row>
    <row r="6886" spans="1:6" x14ac:dyDescent="0.25">
      <c r="A6886" s="68" t="s">
        <v>103</v>
      </c>
      <c r="B6886" s="69">
        <v>491254033</v>
      </c>
      <c r="C6886" s="68">
        <v>884920183117</v>
      </c>
      <c r="D6886" s="69" t="s">
        <v>5004</v>
      </c>
      <c r="E6886" s="65">
        <f>IFERROR(VLOOKUP(C6886,Pivot!A:B,2,0),0)</f>
        <v>0</v>
      </c>
      <c r="F6886" s="65">
        <f>IFERROR(VLOOKUP(C6886,Pivot!A:C,3,0),0)</f>
        <v>0</v>
      </c>
    </row>
    <row r="6887" spans="1:6" x14ac:dyDescent="0.25">
      <c r="A6887" s="68" t="s">
        <v>103</v>
      </c>
      <c r="B6887" s="69">
        <v>491254033</v>
      </c>
      <c r="C6887" s="68">
        <v>884920183124</v>
      </c>
      <c r="D6887" s="69" t="s">
        <v>5004</v>
      </c>
      <c r="E6887" s="65">
        <f>IFERROR(VLOOKUP(C6887,Pivot!A:B,2,0),0)</f>
        <v>0</v>
      </c>
      <c r="F6887" s="65">
        <f>IFERROR(VLOOKUP(C6887,Pivot!A:C,3,0),0)</f>
        <v>0</v>
      </c>
    </row>
    <row r="6888" spans="1:6" x14ac:dyDescent="0.25">
      <c r="A6888" s="68" t="s">
        <v>103</v>
      </c>
      <c r="B6888" s="69">
        <v>491254033</v>
      </c>
      <c r="C6888" s="68">
        <v>884920187498</v>
      </c>
      <c r="D6888" s="69" t="s">
        <v>5004</v>
      </c>
      <c r="E6888" s="65">
        <f>IFERROR(VLOOKUP(C6888,Pivot!A:B,2,0),0)</f>
        <v>0</v>
      </c>
      <c r="F6888" s="65">
        <f>IFERROR(VLOOKUP(C6888,Pivot!A:C,3,0),0)</f>
        <v>0</v>
      </c>
    </row>
    <row r="6889" spans="1:6" x14ac:dyDescent="0.25">
      <c r="A6889" s="68" t="s">
        <v>103</v>
      </c>
      <c r="B6889" s="69">
        <v>491254033</v>
      </c>
      <c r="C6889" s="68">
        <v>884920187504</v>
      </c>
      <c r="D6889" s="69" t="s">
        <v>5004</v>
      </c>
      <c r="E6889" s="65">
        <f>IFERROR(VLOOKUP(C6889,Pivot!A:B,2,0),0)</f>
        <v>0</v>
      </c>
      <c r="F6889" s="65">
        <f>IFERROR(VLOOKUP(C6889,Pivot!A:C,3,0),0)</f>
        <v>0</v>
      </c>
    </row>
    <row r="6890" spans="1:6" x14ac:dyDescent="0.25">
      <c r="A6890" s="68" t="s">
        <v>103</v>
      </c>
      <c r="B6890" s="69">
        <v>491254033</v>
      </c>
      <c r="C6890" s="68">
        <v>884920187528</v>
      </c>
      <c r="D6890" s="69" t="s">
        <v>5004</v>
      </c>
      <c r="E6890" s="65">
        <f>IFERROR(VLOOKUP(C6890,Pivot!A:B,2,0),0)</f>
        <v>0</v>
      </c>
      <c r="F6890" s="65">
        <f>IFERROR(VLOOKUP(C6890,Pivot!A:C,3,0),0)</f>
        <v>0</v>
      </c>
    </row>
    <row r="6891" spans="1:6" x14ac:dyDescent="0.25">
      <c r="A6891" s="68" t="s">
        <v>103</v>
      </c>
      <c r="B6891" s="69">
        <v>491254033</v>
      </c>
      <c r="C6891" s="68">
        <v>884920187542</v>
      </c>
      <c r="D6891" s="69" t="s">
        <v>5004</v>
      </c>
      <c r="E6891" s="65">
        <f>IFERROR(VLOOKUP(C6891,Pivot!A:B,2,0),0)</f>
        <v>0</v>
      </c>
      <c r="F6891" s="65">
        <f>IFERROR(VLOOKUP(C6891,Pivot!A:C,3,0),0)</f>
        <v>0</v>
      </c>
    </row>
    <row r="6892" spans="1:6" x14ac:dyDescent="0.25">
      <c r="A6892" s="68" t="s">
        <v>103</v>
      </c>
      <c r="B6892" s="69">
        <v>491254033</v>
      </c>
      <c r="C6892" s="68">
        <v>884920187559</v>
      </c>
      <c r="D6892" s="69" t="s">
        <v>5004</v>
      </c>
      <c r="E6892" s="65">
        <f>IFERROR(VLOOKUP(C6892,Pivot!A:B,2,0),0)</f>
        <v>0</v>
      </c>
      <c r="F6892" s="65">
        <f>IFERROR(VLOOKUP(C6892,Pivot!A:C,3,0),0)</f>
        <v>0</v>
      </c>
    </row>
    <row r="6893" spans="1:6" x14ac:dyDescent="0.25">
      <c r="A6893" s="68" t="s">
        <v>103</v>
      </c>
      <c r="B6893" s="69">
        <v>491254033</v>
      </c>
      <c r="C6893" s="68">
        <v>884920187566</v>
      </c>
      <c r="D6893" s="69" t="s">
        <v>5004</v>
      </c>
      <c r="E6893" s="65">
        <f>IFERROR(VLOOKUP(C6893,Pivot!A:B,2,0),0)</f>
        <v>0</v>
      </c>
      <c r="F6893" s="65">
        <f>IFERROR(VLOOKUP(C6893,Pivot!A:C,3,0),0)</f>
        <v>0</v>
      </c>
    </row>
    <row r="6894" spans="1:6" x14ac:dyDescent="0.25">
      <c r="A6894" s="68" t="s">
        <v>103</v>
      </c>
      <c r="B6894" s="69">
        <v>491254034</v>
      </c>
      <c r="C6894" s="68">
        <v>491254034</v>
      </c>
      <c r="D6894" s="69" t="s">
        <v>5005</v>
      </c>
      <c r="E6894" s="65">
        <f>IFERROR(VLOOKUP(C6894,Pivot!A:B,2,0),0)</f>
        <v>0</v>
      </c>
      <c r="F6894" s="65">
        <f>IFERROR(VLOOKUP(C6894,Pivot!A:C,3,0),0)</f>
        <v>0</v>
      </c>
    </row>
    <row r="6895" spans="1:6" x14ac:dyDescent="0.25">
      <c r="A6895" s="68" t="s">
        <v>103</v>
      </c>
      <c r="B6895" s="69">
        <v>491254034</v>
      </c>
      <c r="C6895" s="68">
        <v>884920187481</v>
      </c>
      <c r="D6895" s="69" t="s">
        <v>5005</v>
      </c>
      <c r="E6895" s="65">
        <f>IFERROR(VLOOKUP(C6895,Pivot!A:B,2,0),0)</f>
        <v>0</v>
      </c>
      <c r="F6895" s="65">
        <f>IFERROR(VLOOKUP(C6895,Pivot!A:C,3,0),0)</f>
        <v>0</v>
      </c>
    </row>
    <row r="6896" spans="1:6" x14ac:dyDescent="0.25">
      <c r="A6896" s="68" t="s">
        <v>103</v>
      </c>
      <c r="B6896" s="69">
        <v>491254035</v>
      </c>
      <c r="C6896" s="68">
        <v>630996280768</v>
      </c>
      <c r="D6896" s="69" t="s">
        <v>5006</v>
      </c>
      <c r="E6896" s="65">
        <f>IFERROR(VLOOKUP(C6896,Pivot!A:B,2,0),0)</f>
        <v>0</v>
      </c>
      <c r="F6896" s="65">
        <f>IFERROR(VLOOKUP(C6896,Pivot!A:C,3,0),0)</f>
        <v>0</v>
      </c>
    </row>
    <row r="6897" spans="1:6" x14ac:dyDescent="0.25">
      <c r="A6897" s="68" t="s">
        <v>103</v>
      </c>
      <c r="B6897" s="69">
        <v>491254035</v>
      </c>
      <c r="C6897" s="68">
        <v>630996281260</v>
      </c>
      <c r="D6897" s="69" t="s">
        <v>5006</v>
      </c>
      <c r="E6897" s="65">
        <f>IFERROR(VLOOKUP(C6897,Pivot!A:B,2,0),0)</f>
        <v>0</v>
      </c>
      <c r="F6897" s="65">
        <f>IFERROR(VLOOKUP(C6897,Pivot!A:C,3,0),0)</f>
        <v>0</v>
      </c>
    </row>
    <row r="6898" spans="1:6" x14ac:dyDescent="0.25">
      <c r="A6898" s="68" t="s">
        <v>103</v>
      </c>
      <c r="B6898" s="69">
        <v>491254035</v>
      </c>
      <c r="C6898" s="68">
        <v>630996281277</v>
      </c>
      <c r="D6898" s="69" t="s">
        <v>5006</v>
      </c>
      <c r="E6898" s="65">
        <f>IFERROR(VLOOKUP(C6898,Pivot!A:B,2,0),0)</f>
        <v>0</v>
      </c>
      <c r="F6898" s="65">
        <f>IFERROR(VLOOKUP(C6898,Pivot!A:C,3,0),0)</f>
        <v>0</v>
      </c>
    </row>
    <row r="6899" spans="1:6" x14ac:dyDescent="0.25">
      <c r="A6899" s="68" t="s">
        <v>103</v>
      </c>
      <c r="B6899" s="69">
        <v>491254035</v>
      </c>
      <c r="C6899" s="68">
        <v>630996281284</v>
      </c>
      <c r="D6899" s="69" t="s">
        <v>5006</v>
      </c>
      <c r="E6899" s="65">
        <f>IFERROR(VLOOKUP(C6899,Pivot!A:B,2,0),0)</f>
        <v>0</v>
      </c>
      <c r="F6899" s="65">
        <f>IFERROR(VLOOKUP(C6899,Pivot!A:C,3,0),0)</f>
        <v>0</v>
      </c>
    </row>
    <row r="6900" spans="1:6" x14ac:dyDescent="0.25">
      <c r="A6900" s="68" t="s">
        <v>103</v>
      </c>
      <c r="B6900" s="69">
        <v>491254035</v>
      </c>
      <c r="C6900" s="68">
        <v>630996281291</v>
      </c>
      <c r="D6900" s="69" t="s">
        <v>5006</v>
      </c>
      <c r="E6900" s="65">
        <f>IFERROR(VLOOKUP(C6900,Pivot!A:B,2,0),0)</f>
        <v>0</v>
      </c>
      <c r="F6900" s="65">
        <f>IFERROR(VLOOKUP(C6900,Pivot!A:C,3,0),0)</f>
        <v>0</v>
      </c>
    </row>
    <row r="6901" spans="1:6" x14ac:dyDescent="0.25">
      <c r="A6901" s="68" t="s">
        <v>103</v>
      </c>
      <c r="B6901" s="69">
        <v>491254035</v>
      </c>
      <c r="C6901" s="68">
        <v>630996281307</v>
      </c>
      <c r="D6901" s="69" t="s">
        <v>5006</v>
      </c>
      <c r="E6901" s="65">
        <f>IFERROR(VLOOKUP(C6901,Pivot!A:B,2,0),0)</f>
        <v>0</v>
      </c>
      <c r="F6901" s="65">
        <f>IFERROR(VLOOKUP(C6901,Pivot!A:C,3,0),0)</f>
        <v>0</v>
      </c>
    </row>
    <row r="6902" spans="1:6" x14ac:dyDescent="0.25">
      <c r="A6902" s="68" t="s">
        <v>103</v>
      </c>
      <c r="B6902" s="69">
        <v>491254035</v>
      </c>
      <c r="C6902" s="68">
        <v>630996281314</v>
      </c>
      <c r="D6902" s="69" t="s">
        <v>5006</v>
      </c>
      <c r="E6902" s="65">
        <f>IFERROR(VLOOKUP(C6902,Pivot!A:B,2,0),0)</f>
        <v>0</v>
      </c>
      <c r="F6902" s="65">
        <f>IFERROR(VLOOKUP(C6902,Pivot!A:C,3,0),0)</f>
        <v>0</v>
      </c>
    </row>
    <row r="6903" spans="1:6" x14ac:dyDescent="0.25">
      <c r="A6903" s="68" t="s">
        <v>103</v>
      </c>
      <c r="B6903" s="69">
        <v>491254036</v>
      </c>
      <c r="C6903" s="68">
        <v>630996281321</v>
      </c>
      <c r="D6903" s="69" t="s">
        <v>5007</v>
      </c>
      <c r="E6903" s="65">
        <f>IFERROR(VLOOKUP(C6903,Pivot!A:B,2,0),0)</f>
        <v>0</v>
      </c>
      <c r="F6903" s="65">
        <f>IFERROR(VLOOKUP(C6903,Pivot!A:C,3,0),0)</f>
        <v>0</v>
      </c>
    </row>
    <row r="6904" spans="1:6" x14ac:dyDescent="0.25">
      <c r="A6904" s="68" t="s">
        <v>103</v>
      </c>
      <c r="B6904" s="69">
        <v>491254036</v>
      </c>
      <c r="C6904" s="68">
        <v>630996281338</v>
      </c>
      <c r="D6904" s="69" t="s">
        <v>5007</v>
      </c>
      <c r="E6904" s="65">
        <f>IFERROR(VLOOKUP(C6904,Pivot!A:B,2,0),0)</f>
        <v>0</v>
      </c>
      <c r="F6904" s="65">
        <f>IFERROR(VLOOKUP(C6904,Pivot!A:C,3,0),0)</f>
        <v>0</v>
      </c>
    </row>
    <row r="6905" spans="1:6" x14ac:dyDescent="0.25">
      <c r="A6905" s="68" t="s">
        <v>103</v>
      </c>
      <c r="B6905" s="69">
        <v>491254036</v>
      </c>
      <c r="C6905" s="68">
        <v>630996281345</v>
      </c>
      <c r="D6905" s="69" t="s">
        <v>5007</v>
      </c>
      <c r="E6905" s="65">
        <f>IFERROR(VLOOKUP(C6905,Pivot!A:B,2,0),0)</f>
        <v>0</v>
      </c>
      <c r="F6905" s="65">
        <f>IFERROR(VLOOKUP(C6905,Pivot!A:C,3,0),0)</f>
        <v>0</v>
      </c>
    </row>
    <row r="6906" spans="1:6" x14ac:dyDescent="0.25">
      <c r="A6906" s="68" t="s">
        <v>103</v>
      </c>
      <c r="B6906" s="69">
        <v>491254037</v>
      </c>
      <c r="C6906" s="68">
        <v>630996280867</v>
      </c>
      <c r="D6906" s="69" t="s">
        <v>5008</v>
      </c>
      <c r="E6906" s="65">
        <f>IFERROR(VLOOKUP(C6906,Pivot!A:B,2,0),0)</f>
        <v>0</v>
      </c>
      <c r="F6906" s="65">
        <f>IFERROR(VLOOKUP(C6906,Pivot!A:C,3,0),0)</f>
        <v>0</v>
      </c>
    </row>
    <row r="6907" spans="1:6" x14ac:dyDescent="0.25">
      <c r="A6907" s="68" t="s">
        <v>103</v>
      </c>
      <c r="B6907" s="69">
        <v>491254044</v>
      </c>
      <c r="C6907" s="68">
        <v>4891761124731</v>
      </c>
      <c r="D6907" s="69" t="s">
        <v>5009</v>
      </c>
      <c r="E6907" s="65">
        <f>IFERROR(VLOOKUP(C6907,Pivot!A:B,2,0),0)</f>
        <v>0</v>
      </c>
      <c r="F6907" s="65">
        <f>IFERROR(VLOOKUP(C6907,Pivot!A:C,3,0),0)</f>
        <v>0</v>
      </c>
    </row>
    <row r="6908" spans="1:6" x14ac:dyDescent="0.25">
      <c r="A6908" s="68" t="s">
        <v>103</v>
      </c>
      <c r="B6908" s="69">
        <v>491254045</v>
      </c>
      <c r="C6908" s="68">
        <v>4891813882862</v>
      </c>
      <c r="D6908" s="69" t="s">
        <v>5010</v>
      </c>
      <c r="E6908" s="65">
        <f>IFERROR(VLOOKUP(C6908,Pivot!A:B,2,0),0)</f>
        <v>0</v>
      </c>
      <c r="F6908" s="65">
        <f>IFERROR(VLOOKUP(C6908,Pivot!A:C,3,0),0)</f>
        <v>0</v>
      </c>
    </row>
    <row r="6909" spans="1:6" x14ac:dyDescent="0.25">
      <c r="A6909" s="68" t="s">
        <v>103</v>
      </c>
      <c r="B6909" s="69">
        <v>491254045</v>
      </c>
      <c r="C6909" s="68">
        <v>4891813882879</v>
      </c>
      <c r="D6909" s="69" t="s">
        <v>5010</v>
      </c>
      <c r="E6909" s="65">
        <f>IFERROR(VLOOKUP(C6909,Pivot!A:B,2,0),0)</f>
        <v>0</v>
      </c>
      <c r="F6909" s="65">
        <f>IFERROR(VLOOKUP(C6909,Pivot!A:C,3,0),0)</f>
        <v>0</v>
      </c>
    </row>
    <row r="6910" spans="1:6" x14ac:dyDescent="0.25">
      <c r="A6910" s="68" t="s">
        <v>103</v>
      </c>
      <c r="B6910" s="69">
        <v>491254045</v>
      </c>
      <c r="C6910" s="68">
        <v>4891813882886</v>
      </c>
      <c r="D6910" s="69" t="s">
        <v>5010</v>
      </c>
      <c r="E6910" s="65">
        <f>IFERROR(VLOOKUP(C6910,Pivot!A:B,2,0),0)</f>
        <v>0</v>
      </c>
      <c r="F6910" s="65">
        <f>IFERROR(VLOOKUP(C6910,Pivot!A:C,3,0),0)</f>
        <v>0</v>
      </c>
    </row>
    <row r="6911" spans="1:6" x14ac:dyDescent="0.25">
      <c r="A6911" s="68" t="s">
        <v>103</v>
      </c>
      <c r="B6911" s="69">
        <v>491254045</v>
      </c>
      <c r="C6911" s="68">
        <v>4891813882893</v>
      </c>
      <c r="D6911" s="69" t="s">
        <v>5010</v>
      </c>
      <c r="E6911" s="65">
        <f>IFERROR(VLOOKUP(C6911,Pivot!A:B,2,0),0)</f>
        <v>0</v>
      </c>
      <c r="F6911" s="65">
        <f>IFERROR(VLOOKUP(C6911,Pivot!A:C,3,0),0)</f>
        <v>0</v>
      </c>
    </row>
    <row r="6912" spans="1:6" x14ac:dyDescent="0.25">
      <c r="A6912" s="68" t="s">
        <v>103</v>
      </c>
      <c r="B6912" s="69">
        <v>491254045</v>
      </c>
      <c r="C6912" s="68">
        <v>4891813882909</v>
      </c>
      <c r="D6912" s="69" t="s">
        <v>5010</v>
      </c>
      <c r="E6912" s="65">
        <f>IFERROR(VLOOKUP(C6912,Pivot!A:B,2,0),0)</f>
        <v>0</v>
      </c>
      <c r="F6912" s="65">
        <f>IFERROR(VLOOKUP(C6912,Pivot!A:C,3,0),0)</f>
        <v>0</v>
      </c>
    </row>
    <row r="6913" spans="1:6" x14ac:dyDescent="0.25">
      <c r="A6913" s="68" t="s">
        <v>103</v>
      </c>
      <c r="B6913" s="69">
        <v>491254045</v>
      </c>
      <c r="C6913" s="68">
        <v>4891813882916</v>
      </c>
      <c r="D6913" s="69" t="s">
        <v>5010</v>
      </c>
      <c r="E6913" s="65">
        <f>IFERROR(VLOOKUP(C6913,Pivot!A:B,2,0),0)</f>
        <v>0</v>
      </c>
      <c r="F6913" s="65">
        <f>IFERROR(VLOOKUP(C6913,Pivot!A:C,3,0),0)</f>
        <v>0</v>
      </c>
    </row>
    <row r="6914" spans="1:6" x14ac:dyDescent="0.25">
      <c r="A6914" s="68" t="s">
        <v>103</v>
      </c>
      <c r="B6914" s="69">
        <v>491254045</v>
      </c>
      <c r="C6914" s="68">
        <v>4891813882923</v>
      </c>
      <c r="D6914" s="69" t="s">
        <v>5010</v>
      </c>
      <c r="E6914" s="65">
        <f>IFERROR(VLOOKUP(C6914,Pivot!A:B,2,0),0)</f>
        <v>0</v>
      </c>
      <c r="F6914" s="65">
        <f>IFERROR(VLOOKUP(C6914,Pivot!A:C,3,0),0)</f>
        <v>0</v>
      </c>
    </row>
    <row r="6915" spans="1:6" x14ac:dyDescent="0.25">
      <c r="A6915" s="68" t="s">
        <v>103</v>
      </c>
      <c r="B6915" s="69">
        <v>491254045</v>
      </c>
      <c r="C6915" s="68">
        <v>4891813882930</v>
      </c>
      <c r="D6915" s="69" t="s">
        <v>5010</v>
      </c>
      <c r="E6915" s="65">
        <f>IFERROR(VLOOKUP(C6915,Pivot!A:B,2,0),0)</f>
        <v>0</v>
      </c>
      <c r="F6915" s="65">
        <f>IFERROR(VLOOKUP(C6915,Pivot!A:C,3,0),0)</f>
        <v>0</v>
      </c>
    </row>
    <row r="6916" spans="1:6" x14ac:dyDescent="0.25">
      <c r="A6916" s="68" t="s">
        <v>103</v>
      </c>
      <c r="B6916" s="69">
        <v>491254045</v>
      </c>
      <c r="C6916" s="68">
        <v>4891813882947</v>
      </c>
      <c r="D6916" s="69" t="s">
        <v>5010</v>
      </c>
      <c r="E6916" s="65">
        <f>IFERROR(VLOOKUP(C6916,Pivot!A:B,2,0),0)</f>
        <v>0</v>
      </c>
      <c r="F6916" s="65">
        <f>IFERROR(VLOOKUP(C6916,Pivot!A:C,3,0),0)</f>
        <v>0</v>
      </c>
    </row>
    <row r="6917" spans="1:6" x14ac:dyDescent="0.25">
      <c r="A6917" s="68" t="s">
        <v>103</v>
      </c>
      <c r="B6917" s="69">
        <v>491254047</v>
      </c>
      <c r="C6917" s="68">
        <v>11543333814</v>
      </c>
      <c r="D6917" s="69" t="s">
        <v>5011</v>
      </c>
      <c r="E6917" s="65">
        <f>IFERROR(VLOOKUP(C6917,Pivot!A:B,2,0),0)</f>
        <v>0</v>
      </c>
      <c r="F6917" s="65">
        <f>IFERROR(VLOOKUP(C6917,Pivot!A:C,3,0),0)</f>
        <v>0</v>
      </c>
    </row>
    <row r="6918" spans="1:6" x14ac:dyDescent="0.25">
      <c r="A6918" s="68" t="s">
        <v>103</v>
      </c>
      <c r="B6918" s="69">
        <v>491254047</v>
      </c>
      <c r="C6918" s="68">
        <v>11543333821</v>
      </c>
      <c r="D6918" s="69" t="s">
        <v>5011</v>
      </c>
      <c r="E6918" s="65">
        <f>IFERROR(VLOOKUP(C6918,Pivot!A:B,2,0),0)</f>
        <v>0</v>
      </c>
      <c r="F6918" s="65">
        <f>IFERROR(VLOOKUP(C6918,Pivot!A:C,3,0),0)</f>
        <v>0</v>
      </c>
    </row>
    <row r="6919" spans="1:6" x14ac:dyDescent="0.25">
      <c r="A6919" s="68" t="s">
        <v>103</v>
      </c>
      <c r="B6919" s="69">
        <v>491254048</v>
      </c>
      <c r="C6919" s="68">
        <v>11543405016</v>
      </c>
      <c r="D6919" s="69" t="s">
        <v>5012</v>
      </c>
      <c r="E6919" s="65">
        <f>IFERROR(VLOOKUP(C6919,Pivot!A:B,2,0),0)</f>
        <v>0</v>
      </c>
      <c r="F6919" s="65">
        <f>IFERROR(VLOOKUP(C6919,Pivot!A:C,3,0),0)</f>
        <v>0</v>
      </c>
    </row>
    <row r="6920" spans="1:6" x14ac:dyDescent="0.25">
      <c r="A6920" s="68" t="s">
        <v>103</v>
      </c>
      <c r="B6920" s="69">
        <v>491254048</v>
      </c>
      <c r="C6920" s="68">
        <v>11543405023</v>
      </c>
      <c r="D6920" s="69" t="s">
        <v>5012</v>
      </c>
      <c r="E6920" s="65">
        <f>IFERROR(VLOOKUP(C6920,Pivot!A:B,2,0),0)</f>
        <v>0</v>
      </c>
      <c r="F6920" s="65">
        <f>IFERROR(VLOOKUP(C6920,Pivot!A:C,3,0),0)</f>
        <v>0</v>
      </c>
    </row>
    <row r="6921" spans="1:6" x14ac:dyDescent="0.25">
      <c r="A6921" s="68" t="s">
        <v>103</v>
      </c>
      <c r="B6921" s="69">
        <v>491254050</v>
      </c>
      <c r="C6921" s="68">
        <v>11543405214</v>
      </c>
      <c r="D6921" s="69" t="s">
        <v>5013</v>
      </c>
      <c r="E6921" s="65">
        <f>IFERROR(VLOOKUP(C6921,Pivot!A:B,2,0),0)</f>
        <v>0</v>
      </c>
      <c r="F6921" s="65">
        <f>IFERROR(VLOOKUP(C6921,Pivot!A:C,3,0),0)</f>
        <v>0</v>
      </c>
    </row>
    <row r="6922" spans="1:6" x14ac:dyDescent="0.25">
      <c r="A6922" s="68" t="s">
        <v>103</v>
      </c>
      <c r="B6922" s="69">
        <v>491254050</v>
      </c>
      <c r="C6922" s="68">
        <v>11543405221</v>
      </c>
      <c r="D6922" s="69" t="s">
        <v>5013</v>
      </c>
      <c r="E6922" s="65">
        <f>IFERROR(VLOOKUP(C6922,Pivot!A:B,2,0),0)</f>
        <v>0</v>
      </c>
      <c r="F6922" s="65">
        <f>IFERROR(VLOOKUP(C6922,Pivot!A:C,3,0),0)</f>
        <v>0</v>
      </c>
    </row>
    <row r="6923" spans="1:6" x14ac:dyDescent="0.25">
      <c r="A6923" s="68" t="s">
        <v>103</v>
      </c>
      <c r="B6923" s="69">
        <v>491254050</v>
      </c>
      <c r="C6923" s="68">
        <v>11543405238</v>
      </c>
      <c r="D6923" s="69" t="s">
        <v>5013</v>
      </c>
      <c r="E6923" s="65">
        <f>IFERROR(VLOOKUP(C6923,Pivot!A:B,2,0),0)</f>
        <v>0</v>
      </c>
      <c r="F6923" s="65">
        <f>IFERROR(VLOOKUP(C6923,Pivot!A:C,3,0),0)</f>
        <v>0</v>
      </c>
    </row>
    <row r="6924" spans="1:6" x14ac:dyDescent="0.25">
      <c r="A6924" s="68" t="s">
        <v>103</v>
      </c>
      <c r="B6924" s="69">
        <v>491254051</v>
      </c>
      <c r="C6924" s="68">
        <v>11543405269</v>
      </c>
      <c r="D6924" s="69" t="s">
        <v>5014</v>
      </c>
      <c r="E6924" s="65">
        <f>IFERROR(VLOOKUP(C6924,Pivot!A:B,2,0),0)</f>
        <v>0</v>
      </c>
      <c r="F6924" s="65">
        <f>IFERROR(VLOOKUP(C6924,Pivot!A:C,3,0),0)</f>
        <v>0</v>
      </c>
    </row>
    <row r="6925" spans="1:6" x14ac:dyDescent="0.25">
      <c r="A6925" s="68" t="s">
        <v>103</v>
      </c>
      <c r="B6925" s="69">
        <v>491254051</v>
      </c>
      <c r="C6925" s="68">
        <v>11543405276</v>
      </c>
      <c r="D6925" s="69" t="s">
        <v>5014</v>
      </c>
      <c r="E6925" s="65">
        <f>IFERROR(VLOOKUP(C6925,Pivot!A:B,2,0),0)</f>
        <v>0</v>
      </c>
      <c r="F6925" s="65">
        <f>IFERROR(VLOOKUP(C6925,Pivot!A:C,3,0),0)</f>
        <v>0</v>
      </c>
    </row>
    <row r="6926" spans="1:6" x14ac:dyDescent="0.25">
      <c r="A6926" s="68" t="s">
        <v>103</v>
      </c>
      <c r="B6926" s="69">
        <v>491254056</v>
      </c>
      <c r="C6926" s="68">
        <v>11543809012</v>
      </c>
      <c r="D6926" s="69" t="s">
        <v>5015</v>
      </c>
      <c r="E6926" s="65">
        <f>IFERROR(VLOOKUP(C6926,Pivot!A:B,2,0),0)</f>
        <v>0</v>
      </c>
      <c r="F6926" s="65">
        <f>IFERROR(VLOOKUP(C6926,Pivot!A:C,3,0),0)</f>
        <v>0</v>
      </c>
    </row>
    <row r="6927" spans="1:6" x14ac:dyDescent="0.25">
      <c r="A6927" s="68" t="s">
        <v>103</v>
      </c>
      <c r="B6927" s="69">
        <v>491254056</v>
      </c>
      <c r="C6927" s="68">
        <v>11543809029</v>
      </c>
      <c r="D6927" s="69" t="s">
        <v>5015</v>
      </c>
      <c r="E6927" s="65">
        <f>IFERROR(VLOOKUP(C6927,Pivot!A:B,2,0),0)</f>
        <v>0</v>
      </c>
      <c r="F6927" s="65">
        <f>IFERROR(VLOOKUP(C6927,Pivot!A:C,3,0),0)</f>
        <v>0</v>
      </c>
    </row>
    <row r="6928" spans="1:6" x14ac:dyDescent="0.25">
      <c r="A6928" s="68" t="s">
        <v>103</v>
      </c>
      <c r="B6928" s="69">
        <v>491254056</v>
      </c>
      <c r="C6928" s="68">
        <v>11543809036</v>
      </c>
      <c r="D6928" s="69" t="s">
        <v>5015</v>
      </c>
      <c r="E6928" s="65">
        <f>IFERROR(VLOOKUP(C6928,Pivot!A:B,2,0),0)</f>
        <v>0</v>
      </c>
      <c r="F6928" s="65">
        <f>IFERROR(VLOOKUP(C6928,Pivot!A:C,3,0),0)</f>
        <v>0</v>
      </c>
    </row>
    <row r="6929" spans="1:6" x14ac:dyDescent="0.25">
      <c r="A6929" s="68" t="s">
        <v>103</v>
      </c>
      <c r="B6929" s="69">
        <v>491254056</v>
      </c>
      <c r="C6929" s="68">
        <v>11543809043</v>
      </c>
      <c r="D6929" s="69" t="s">
        <v>5015</v>
      </c>
      <c r="E6929" s="65">
        <f>IFERROR(VLOOKUP(C6929,Pivot!A:B,2,0),0)</f>
        <v>0</v>
      </c>
      <c r="F6929" s="65">
        <f>IFERROR(VLOOKUP(C6929,Pivot!A:C,3,0),0)</f>
        <v>0</v>
      </c>
    </row>
    <row r="6930" spans="1:6" x14ac:dyDescent="0.25">
      <c r="A6930" s="68" t="s">
        <v>103</v>
      </c>
      <c r="B6930" s="69">
        <v>491254056</v>
      </c>
      <c r="C6930" s="68">
        <v>11543809050</v>
      </c>
      <c r="D6930" s="69" t="s">
        <v>5015</v>
      </c>
      <c r="E6930" s="65">
        <f>IFERROR(VLOOKUP(C6930,Pivot!A:B,2,0),0)</f>
        <v>0</v>
      </c>
      <c r="F6930" s="65">
        <f>IFERROR(VLOOKUP(C6930,Pivot!A:C,3,0),0)</f>
        <v>0</v>
      </c>
    </row>
    <row r="6931" spans="1:6" x14ac:dyDescent="0.25">
      <c r="A6931" s="68" t="s">
        <v>103</v>
      </c>
      <c r="B6931" s="69">
        <v>491254056</v>
      </c>
      <c r="C6931" s="68">
        <v>11543809067</v>
      </c>
      <c r="D6931" s="69" t="s">
        <v>5015</v>
      </c>
      <c r="E6931" s="65">
        <f>IFERROR(VLOOKUP(C6931,Pivot!A:B,2,0),0)</f>
        <v>0</v>
      </c>
      <c r="F6931" s="65">
        <f>IFERROR(VLOOKUP(C6931,Pivot!A:C,3,0),0)</f>
        <v>0</v>
      </c>
    </row>
    <row r="6932" spans="1:6" x14ac:dyDescent="0.25">
      <c r="A6932" s="68" t="s">
        <v>103</v>
      </c>
      <c r="B6932" s="69">
        <v>491254058</v>
      </c>
      <c r="C6932" s="68">
        <v>11543809319</v>
      </c>
      <c r="D6932" s="69" t="s">
        <v>5016</v>
      </c>
      <c r="E6932" s="65">
        <f>IFERROR(VLOOKUP(C6932,Pivot!A:B,2,0),0)</f>
        <v>0</v>
      </c>
      <c r="F6932" s="65">
        <f>IFERROR(VLOOKUP(C6932,Pivot!A:C,3,0),0)</f>
        <v>0</v>
      </c>
    </row>
    <row r="6933" spans="1:6" x14ac:dyDescent="0.25">
      <c r="A6933" s="68" t="s">
        <v>103</v>
      </c>
      <c r="B6933" s="69">
        <v>491254058</v>
      </c>
      <c r="C6933" s="68">
        <v>11543809326</v>
      </c>
      <c r="D6933" s="69" t="s">
        <v>5016</v>
      </c>
      <c r="E6933" s="65">
        <f>IFERROR(VLOOKUP(C6933,Pivot!A:B,2,0),0)</f>
        <v>0</v>
      </c>
      <c r="F6933" s="65">
        <f>IFERROR(VLOOKUP(C6933,Pivot!A:C,3,0),0)</f>
        <v>0</v>
      </c>
    </row>
    <row r="6934" spans="1:6" x14ac:dyDescent="0.25">
      <c r="A6934" s="68" t="s">
        <v>103</v>
      </c>
      <c r="B6934" s="69">
        <v>491254058</v>
      </c>
      <c r="C6934" s="68">
        <v>11543809333</v>
      </c>
      <c r="D6934" s="69" t="s">
        <v>5016</v>
      </c>
      <c r="E6934" s="65">
        <f>IFERROR(VLOOKUP(C6934,Pivot!A:B,2,0),0)</f>
        <v>0</v>
      </c>
      <c r="F6934" s="65">
        <f>IFERROR(VLOOKUP(C6934,Pivot!A:C,3,0),0)</f>
        <v>0</v>
      </c>
    </row>
    <row r="6935" spans="1:6" x14ac:dyDescent="0.25">
      <c r="A6935" s="68" t="s">
        <v>103</v>
      </c>
      <c r="B6935" s="69">
        <v>491254059</v>
      </c>
      <c r="C6935" s="68">
        <v>11543809517</v>
      </c>
      <c r="D6935" s="69" t="s">
        <v>5017</v>
      </c>
      <c r="E6935" s="65">
        <f>IFERROR(VLOOKUP(C6935,Pivot!A:B,2,0),0)</f>
        <v>0</v>
      </c>
      <c r="F6935" s="65">
        <f>IFERROR(VLOOKUP(C6935,Pivot!A:C,3,0),0)</f>
        <v>0</v>
      </c>
    </row>
    <row r="6936" spans="1:6" x14ac:dyDescent="0.25">
      <c r="A6936" s="68" t="s">
        <v>103</v>
      </c>
      <c r="B6936" s="69">
        <v>491254139</v>
      </c>
      <c r="C6936" s="68">
        <v>8901736090797</v>
      </c>
      <c r="D6936" s="69" t="s">
        <v>5018</v>
      </c>
      <c r="E6936" s="65">
        <f>IFERROR(VLOOKUP(C6936,Pivot!A:B,2,0),0)</f>
        <v>0</v>
      </c>
      <c r="F6936" s="65">
        <f>IFERROR(VLOOKUP(C6936,Pivot!A:C,3,0),0)</f>
        <v>0</v>
      </c>
    </row>
    <row r="6937" spans="1:6" x14ac:dyDescent="0.25">
      <c r="A6937" s="68" t="s">
        <v>103</v>
      </c>
      <c r="B6937" s="69">
        <v>491254140</v>
      </c>
      <c r="C6937" s="68">
        <v>8901736090803</v>
      </c>
      <c r="D6937" s="69" t="s">
        <v>5019</v>
      </c>
      <c r="E6937" s="65">
        <f>IFERROR(VLOOKUP(C6937,Pivot!A:B,2,0),0)</f>
        <v>0</v>
      </c>
      <c r="F6937" s="65">
        <f>IFERROR(VLOOKUP(C6937,Pivot!A:C,3,0),0)</f>
        <v>0</v>
      </c>
    </row>
    <row r="6938" spans="1:6" x14ac:dyDescent="0.25">
      <c r="A6938" s="68" t="s">
        <v>103</v>
      </c>
      <c r="B6938" s="69">
        <v>491254141</v>
      </c>
      <c r="C6938" s="68">
        <v>8901736090810</v>
      </c>
      <c r="D6938" s="69" t="s">
        <v>5020</v>
      </c>
      <c r="E6938" s="65">
        <f>IFERROR(VLOOKUP(C6938,Pivot!A:B,2,0),0)</f>
        <v>0</v>
      </c>
      <c r="F6938" s="65">
        <f>IFERROR(VLOOKUP(C6938,Pivot!A:C,3,0),0)</f>
        <v>0</v>
      </c>
    </row>
    <row r="6939" spans="1:6" x14ac:dyDescent="0.25">
      <c r="A6939" s="68" t="s">
        <v>103</v>
      </c>
      <c r="B6939" s="69">
        <v>491254142</v>
      </c>
      <c r="C6939" s="68">
        <v>8901736090827</v>
      </c>
      <c r="D6939" s="69" t="s">
        <v>5021</v>
      </c>
      <c r="E6939" s="65">
        <f>IFERROR(VLOOKUP(C6939,Pivot!A:B,2,0),0)</f>
        <v>0</v>
      </c>
      <c r="F6939" s="65">
        <f>IFERROR(VLOOKUP(C6939,Pivot!A:C,3,0),0)</f>
        <v>0</v>
      </c>
    </row>
    <row r="6940" spans="1:6" x14ac:dyDescent="0.25">
      <c r="A6940" s="68" t="s">
        <v>103</v>
      </c>
      <c r="B6940" s="69">
        <v>491254169</v>
      </c>
      <c r="C6940" s="68">
        <v>5702015597890</v>
      </c>
      <c r="D6940" s="69" t="s">
        <v>5022</v>
      </c>
      <c r="E6940" s="65">
        <f>IFERROR(VLOOKUP(C6940,Pivot!A:B,2,0),0)</f>
        <v>0</v>
      </c>
      <c r="F6940" s="65">
        <f>IFERROR(VLOOKUP(C6940,Pivot!A:C,3,0),0)</f>
        <v>0</v>
      </c>
    </row>
    <row r="6941" spans="1:6" x14ac:dyDescent="0.25">
      <c r="A6941" s="68" t="s">
        <v>103</v>
      </c>
      <c r="B6941" s="69">
        <v>491254193</v>
      </c>
      <c r="C6941" s="68">
        <v>5702015591041</v>
      </c>
      <c r="D6941" s="69" t="s">
        <v>5023</v>
      </c>
      <c r="E6941" s="65">
        <f>IFERROR(VLOOKUP(C6941,Pivot!A:B,2,0),0)</f>
        <v>0</v>
      </c>
      <c r="F6941" s="65">
        <f>IFERROR(VLOOKUP(C6941,Pivot!A:C,3,0),0)</f>
        <v>0</v>
      </c>
    </row>
    <row r="6942" spans="1:6" x14ac:dyDescent="0.25">
      <c r="A6942" s="68" t="s">
        <v>103</v>
      </c>
      <c r="B6942" s="69">
        <v>491254202</v>
      </c>
      <c r="C6942" s="68">
        <v>5702015591959</v>
      </c>
      <c r="D6942" s="69" t="s">
        <v>5024</v>
      </c>
      <c r="E6942" s="65">
        <f>IFERROR(VLOOKUP(C6942,Pivot!A:B,2,0),0)</f>
        <v>0</v>
      </c>
      <c r="F6942" s="65">
        <f>IFERROR(VLOOKUP(C6942,Pivot!A:C,3,0),0)</f>
        <v>0</v>
      </c>
    </row>
    <row r="6943" spans="1:6" x14ac:dyDescent="0.25">
      <c r="A6943" s="68" t="s">
        <v>103</v>
      </c>
      <c r="B6943" s="69">
        <v>491254207</v>
      </c>
      <c r="C6943" s="68">
        <v>5702015591799</v>
      </c>
      <c r="D6943" s="69" t="s">
        <v>5025</v>
      </c>
      <c r="E6943" s="65">
        <f>IFERROR(VLOOKUP(C6943,Pivot!A:B,2,0),0)</f>
        <v>0</v>
      </c>
      <c r="F6943" s="65">
        <f>IFERROR(VLOOKUP(C6943,Pivot!A:C,3,0),0)</f>
        <v>0</v>
      </c>
    </row>
    <row r="6944" spans="1:6" x14ac:dyDescent="0.25">
      <c r="A6944" s="68" t="s">
        <v>103</v>
      </c>
      <c r="B6944" s="69">
        <v>491254220</v>
      </c>
      <c r="C6944" s="68">
        <v>5702015590921</v>
      </c>
      <c r="D6944" s="69" t="s">
        <v>5026</v>
      </c>
      <c r="E6944" s="65">
        <f>IFERROR(VLOOKUP(C6944,Pivot!A:B,2,0),0)</f>
        <v>0</v>
      </c>
      <c r="F6944" s="65">
        <f>IFERROR(VLOOKUP(C6944,Pivot!A:C,3,0),0)</f>
        <v>0</v>
      </c>
    </row>
    <row r="6945" spans="1:6" x14ac:dyDescent="0.25">
      <c r="A6945" s="68" t="s">
        <v>103</v>
      </c>
      <c r="B6945" s="69">
        <v>491254222</v>
      </c>
      <c r="C6945" s="68">
        <v>5702015590945</v>
      </c>
      <c r="D6945" s="69" t="s">
        <v>5027</v>
      </c>
      <c r="E6945" s="65">
        <f>IFERROR(VLOOKUP(C6945,Pivot!A:B,2,0),0)</f>
        <v>0</v>
      </c>
      <c r="F6945" s="65">
        <f>IFERROR(VLOOKUP(C6945,Pivot!A:C,3,0),0)</f>
        <v>0</v>
      </c>
    </row>
    <row r="6946" spans="1:6" x14ac:dyDescent="0.25">
      <c r="A6946" s="68" t="s">
        <v>103</v>
      </c>
      <c r="B6946" s="69">
        <v>491254229</v>
      </c>
      <c r="C6946" s="68">
        <v>5702015591744</v>
      </c>
      <c r="D6946" s="69" t="s">
        <v>5028</v>
      </c>
      <c r="E6946" s="65">
        <f>IFERROR(VLOOKUP(C6946,Pivot!A:B,2,0),0)</f>
        <v>0</v>
      </c>
      <c r="F6946" s="65">
        <f>IFERROR(VLOOKUP(C6946,Pivot!A:C,3,0),0)</f>
        <v>0</v>
      </c>
    </row>
    <row r="6947" spans="1:6" x14ac:dyDescent="0.25">
      <c r="A6947" s="68" t="s">
        <v>103</v>
      </c>
      <c r="B6947" s="69">
        <v>491254230</v>
      </c>
      <c r="C6947" s="68">
        <v>5702015591768</v>
      </c>
      <c r="D6947" s="69" t="s">
        <v>5029</v>
      </c>
      <c r="E6947" s="65">
        <f>IFERROR(VLOOKUP(C6947,Pivot!A:B,2,0),0)</f>
        <v>0</v>
      </c>
      <c r="F6947" s="65">
        <f>IFERROR(VLOOKUP(C6947,Pivot!A:C,3,0),0)</f>
        <v>0</v>
      </c>
    </row>
    <row r="6948" spans="1:6" x14ac:dyDescent="0.25">
      <c r="A6948" s="68" t="s">
        <v>103</v>
      </c>
      <c r="B6948" s="69">
        <v>491254232</v>
      </c>
      <c r="C6948" s="68">
        <v>5702015591881</v>
      </c>
      <c r="D6948" s="69" t="s">
        <v>5030</v>
      </c>
      <c r="E6948" s="65">
        <f>IFERROR(VLOOKUP(C6948,Pivot!A:B,2,0),0)</f>
        <v>0</v>
      </c>
      <c r="F6948" s="65">
        <f>IFERROR(VLOOKUP(C6948,Pivot!A:C,3,0),0)</f>
        <v>0</v>
      </c>
    </row>
    <row r="6949" spans="1:6" x14ac:dyDescent="0.25">
      <c r="A6949" s="68" t="s">
        <v>103</v>
      </c>
      <c r="B6949" s="69">
        <v>491264643</v>
      </c>
      <c r="C6949" s="68">
        <v>491264643</v>
      </c>
      <c r="D6949" s="69" t="s">
        <v>5031</v>
      </c>
      <c r="E6949" s="65">
        <f>IFERROR(VLOOKUP(C6949,Pivot!A:B,2,0),0)</f>
        <v>0</v>
      </c>
      <c r="F6949" s="65">
        <f>IFERROR(VLOOKUP(C6949,Pivot!A:C,3,0),0)</f>
        <v>0</v>
      </c>
    </row>
    <row r="6950" spans="1:6" x14ac:dyDescent="0.25">
      <c r="A6950" s="68" t="s">
        <v>103</v>
      </c>
      <c r="B6950" s="69">
        <v>491265803</v>
      </c>
      <c r="C6950" s="68">
        <v>5702015591430</v>
      </c>
      <c r="D6950" s="69" t="s">
        <v>5032</v>
      </c>
      <c r="E6950" s="65">
        <f>IFERROR(VLOOKUP(C6950,Pivot!A:B,2,0),0)</f>
        <v>0</v>
      </c>
      <c r="F6950" s="65">
        <f>IFERROR(VLOOKUP(C6950,Pivot!A:C,3,0),0)</f>
        <v>0</v>
      </c>
    </row>
    <row r="6951" spans="1:6" x14ac:dyDescent="0.25">
      <c r="A6951" s="68" t="s">
        <v>103</v>
      </c>
      <c r="B6951" s="69">
        <v>491265805</v>
      </c>
      <c r="C6951" s="68">
        <v>5702015591454</v>
      </c>
      <c r="D6951" s="69" t="s">
        <v>5033</v>
      </c>
      <c r="E6951" s="65">
        <f>IFERROR(VLOOKUP(C6951,Pivot!A:B,2,0),0)</f>
        <v>0</v>
      </c>
      <c r="F6951" s="65">
        <f>IFERROR(VLOOKUP(C6951,Pivot!A:C,3,0),0)</f>
        <v>0</v>
      </c>
    </row>
    <row r="6952" spans="1:6" x14ac:dyDescent="0.25">
      <c r="A6952" s="68" t="s">
        <v>103</v>
      </c>
      <c r="B6952" s="69">
        <v>491265809</v>
      </c>
      <c r="C6952" s="68">
        <v>5702015594233</v>
      </c>
      <c r="D6952" s="69" t="s">
        <v>5034</v>
      </c>
      <c r="E6952" s="65">
        <f>IFERROR(VLOOKUP(C6952,Pivot!A:B,2,0),0)</f>
        <v>0</v>
      </c>
      <c r="F6952" s="65">
        <f>IFERROR(VLOOKUP(C6952,Pivot!A:C,3,0),0)</f>
        <v>0</v>
      </c>
    </row>
    <row r="6953" spans="1:6" x14ac:dyDescent="0.25">
      <c r="A6953" s="68" t="s">
        <v>103</v>
      </c>
      <c r="B6953" s="69">
        <v>491265812</v>
      </c>
      <c r="C6953" s="68">
        <v>5702015594264</v>
      </c>
      <c r="D6953" s="69" t="s">
        <v>5035</v>
      </c>
      <c r="E6953" s="65">
        <f>IFERROR(VLOOKUP(C6953,Pivot!A:B,2,0),0)</f>
        <v>0</v>
      </c>
      <c r="F6953" s="65">
        <f>IFERROR(VLOOKUP(C6953,Pivot!A:C,3,0),0)</f>
        <v>0</v>
      </c>
    </row>
    <row r="6954" spans="1:6" x14ac:dyDescent="0.25">
      <c r="A6954" s="68" t="s">
        <v>103</v>
      </c>
      <c r="B6954" s="69">
        <v>491265820</v>
      </c>
      <c r="C6954" s="68">
        <v>5702015594219</v>
      </c>
      <c r="D6954" s="69" t="s">
        <v>5036</v>
      </c>
      <c r="E6954" s="65">
        <f>IFERROR(VLOOKUP(C6954,Pivot!A:B,2,0),0)</f>
        <v>0</v>
      </c>
      <c r="F6954" s="65">
        <f>IFERROR(VLOOKUP(C6954,Pivot!A:C,3,0),0)</f>
        <v>0</v>
      </c>
    </row>
    <row r="6955" spans="1:6" x14ac:dyDescent="0.25">
      <c r="A6955" s="68" t="s">
        <v>103</v>
      </c>
      <c r="B6955" s="69">
        <v>491265833</v>
      </c>
      <c r="C6955" s="68">
        <v>5702015591584</v>
      </c>
      <c r="D6955" s="69" t="s">
        <v>5037</v>
      </c>
      <c r="E6955" s="65">
        <f>IFERROR(VLOOKUP(C6955,Pivot!A:B,2,0),0)</f>
        <v>0</v>
      </c>
      <c r="F6955" s="65">
        <f>IFERROR(VLOOKUP(C6955,Pivot!A:C,3,0),0)</f>
        <v>0</v>
      </c>
    </row>
    <row r="6956" spans="1:6" x14ac:dyDescent="0.25">
      <c r="A6956" s="68" t="s">
        <v>103</v>
      </c>
      <c r="B6956" s="69">
        <v>491265838</v>
      </c>
      <c r="C6956" s="68">
        <v>5702015591829</v>
      </c>
      <c r="D6956" s="69" t="s">
        <v>5038</v>
      </c>
      <c r="E6956" s="65">
        <f>IFERROR(VLOOKUP(C6956,Pivot!A:B,2,0),0)</f>
        <v>0</v>
      </c>
      <c r="F6956" s="65">
        <f>IFERROR(VLOOKUP(C6956,Pivot!A:C,3,0),0)</f>
        <v>0</v>
      </c>
    </row>
    <row r="6957" spans="1:6" x14ac:dyDescent="0.25">
      <c r="A6957" s="68" t="s">
        <v>103</v>
      </c>
      <c r="B6957" s="69">
        <v>491265891</v>
      </c>
      <c r="C6957" s="68">
        <v>491265891</v>
      </c>
      <c r="D6957" s="69" t="s">
        <v>5039</v>
      </c>
      <c r="E6957" s="65">
        <f>IFERROR(VLOOKUP(C6957,Pivot!A:B,2,0),0)</f>
        <v>0</v>
      </c>
      <c r="F6957" s="65">
        <f>IFERROR(VLOOKUP(C6957,Pivot!A:C,3,0),0)</f>
        <v>0</v>
      </c>
    </row>
    <row r="6958" spans="1:6" x14ac:dyDescent="0.25">
      <c r="A6958" s="68" t="s">
        <v>103</v>
      </c>
      <c r="B6958" s="69">
        <v>491265894</v>
      </c>
      <c r="C6958" s="68">
        <v>4893993110391</v>
      </c>
      <c r="D6958" s="69" t="s">
        <v>5040</v>
      </c>
      <c r="E6958" s="65">
        <f>IFERROR(VLOOKUP(C6958,Pivot!A:B,2,0),0)</f>
        <v>0</v>
      </c>
      <c r="F6958" s="65">
        <f>IFERROR(VLOOKUP(C6958,Pivot!A:C,3,0),0)</f>
        <v>0</v>
      </c>
    </row>
    <row r="6959" spans="1:6" x14ac:dyDescent="0.25">
      <c r="A6959" s="68" t="s">
        <v>103</v>
      </c>
      <c r="B6959" s="69">
        <v>491265894</v>
      </c>
      <c r="C6959" s="68">
        <v>491265894</v>
      </c>
      <c r="D6959" s="69" t="s">
        <v>5040</v>
      </c>
      <c r="E6959" s="65">
        <f>IFERROR(VLOOKUP(C6959,Pivot!A:B,2,0),0)</f>
        <v>0</v>
      </c>
      <c r="F6959" s="65">
        <f>IFERROR(VLOOKUP(C6959,Pivot!A:C,3,0),0)</f>
        <v>0</v>
      </c>
    </row>
    <row r="6960" spans="1:6" x14ac:dyDescent="0.25">
      <c r="A6960" s="68" t="s">
        <v>103</v>
      </c>
      <c r="B6960" s="69">
        <v>491265931</v>
      </c>
      <c r="C6960" s="68">
        <v>93577861631</v>
      </c>
      <c r="D6960" s="69" t="s">
        <v>5041</v>
      </c>
      <c r="E6960" s="65">
        <f>IFERROR(VLOOKUP(C6960,Pivot!A:B,2,0),0)</f>
        <v>0</v>
      </c>
      <c r="F6960" s="65">
        <f>IFERROR(VLOOKUP(C6960,Pivot!A:C,3,0),0)</f>
        <v>0</v>
      </c>
    </row>
    <row r="6961" spans="1:6" x14ac:dyDescent="0.25">
      <c r="A6961" s="68" t="s">
        <v>103</v>
      </c>
      <c r="B6961" s="69">
        <v>491265931</v>
      </c>
      <c r="C6961" s="68">
        <v>93577888539</v>
      </c>
      <c r="D6961" s="69" t="s">
        <v>5041</v>
      </c>
      <c r="E6961" s="65">
        <f>IFERROR(VLOOKUP(C6961,Pivot!A:B,2,0),0)</f>
        <v>0</v>
      </c>
      <c r="F6961" s="65">
        <f>IFERROR(VLOOKUP(C6961,Pivot!A:C,3,0),0)</f>
        <v>0</v>
      </c>
    </row>
    <row r="6962" spans="1:6" x14ac:dyDescent="0.25">
      <c r="A6962" s="68" t="s">
        <v>103</v>
      </c>
      <c r="B6962" s="69">
        <v>491265932</v>
      </c>
      <c r="C6962" s="68">
        <v>93577861938</v>
      </c>
      <c r="D6962" s="69" t="s">
        <v>5042</v>
      </c>
      <c r="E6962" s="65">
        <f>IFERROR(VLOOKUP(C6962,Pivot!A:B,2,0),0)</f>
        <v>0</v>
      </c>
      <c r="F6962" s="65">
        <f>IFERROR(VLOOKUP(C6962,Pivot!A:C,3,0),0)</f>
        <v>0</v>
      </c>
    </row>
    <row r="6963" spans="1:6" x14ac:dyDescent="0.25">
      <c r="A6963" s="68" t="s">
        <v>103</v>
      </c>
      <c r="B6963" s="69">
        <v>491265932</v>
      </c>
      <c r="C6963" s="68">
        <v>93577888737</v>
      </c>
      <c r="D6963" s="69" t="s">
        <v>5042</v>
      </c>
      <c r="E6963" s="65">
        <f>IFERROR(VLOOKUP(C6963,Pivot!A:B,2,0),0)</f>
        <v>0</v>
      </c>
      <c r="F6963" s="65">
        <f>IFERROR(VLOOKUP(C6963,Pivot!A:C,3,0),0)</f>
        <v>0</v>
      </c>
    </row>
    <row r="6964" spans="1:6" x14ac:dyDescent="0.25">
      <c r="A6964" s="68" t="s">
        <v>103</v>
      </c>
      <c r="B6964" s="69">
        <v>491265936</v>
      </c>
      <c r="C6964" s="68">
        <v>93577885538</v>
      </c>
      <c r="D6964" s="69" t="s">
        <v>5043</v>
      </c>
      <c r="E6964" s="65">
        <f>IFERROR(VLOOKUP(C6964,Pivot!A:B,2,0),0)</f>
        <v>0</v>
      </c>
      <c r="F6964" s="65">
        <f>IFERROR(VLOOKUP(C6964,Pivot!A:C,3,0),0)</f>
        <v>0</v>
      </c>
    </row>
    <row r="6965" spans="1:6" x14ac:dyDescent="0.25">
      <c r="A6965" s="68" t="s">
        <v>103</v>
      </c>
      <c r="B6965" s="69">
        <v>491265936</v>
      </c>
      <c r="C6965" s="68">
        <v>93577885552</v>
      </c>
      <c r="D6965" s="69" t="s">
        <v>5043</v>
      </c>
      <c r="E6965" s="65">
        <f>IFERROR(VLOOKUP(C6965,Pivot!A:B,2,0),0)</f>
        <v>0</v>
      </c>
      <c r="F6965" s="65">
        <f>IFERROR(VLOOKUP(C6965,Pivot!A:C,3,0),0)</f>
        <v>0</v>
      </c>
    </row>
    <row r="6966" spans="1:6" x14ac:dyDescent="0.25">
      <c r="A6966" s="68" t="s">
        <v>103</v>
      </c>
      <c r="B6966" s="69">
        <v>491265943</v>
      </c>
      <c r="C6966" s="68">
        <v>93577257939</v>
      </c>
      <c r="D6966" s="69" t="s">
        <v>5044</v>
      </c>
      <c r="E6966" s="65">
        <f>IFERROR(VLOOKUP(C6966,Pivot!A:B,2,0),0)</f>
        <v>0</v>
      </c>
      <c r="F6966" s="65">
        <f>IFERROR(VLOOKUP(C6966,Pivot!A:C,3,0),0)</f>
        <v>0</v>
      </c>
    </row>
    <row r="6967" spans="1:6" x14ac:dyDescent="0.25">
      <c r="A6967" s="68" t="s">
        <v>103</v>
      </c>
      <c r="B6967" s="69">
        <v>491265955</v>
      </c>
      <c r="C6967" s="68">
        <v>93577202274</v>
      </c>
      <c r="D6967" s="69" t="s">
        <v>5045</v>
      </c>
      <c r="E6967" s="65">
        <f>IFERROR(VLOOKUP(C6967,Pivot!A:B,2,0),0)</f>
        <v>0</v>
      </c>
      <c r="F6967" s="65">
        <f>IFERROR(VLOOKUP(C6967,Pivot!A:C,3,0),0)</f>
        <v>0</v>
      </c>
    </row>
    <row r="6968" spans="1:6" x14ac:dyDescent="0.25">
      <c r="A6968" s="68" t="s">
        <v>103</v>
      </c>
      <c r="B6968" s="69">
        <v>491266008</v>
      </c>
      <c r="C6968" s="68">
        <v>761941328010</v>
      </c>
      <c r="D6968" s="69" t="s">
        <v>5046</v>
      </c>
      <c r="E6968" s="65">
        <f>IFERROR(VLOOKUP(C6968,Pivot!A:B,2,0),0)</f>
        <v>0</v>
      </c>
      <c r="F6968" s="65">
        <f>IFERROR(VLOOKUP(C6968,Pivot!A:C,3,0),0)</f>
        <v>0</v>
      </c>
    </row>
    <row r="6969" spans="1:6" x14ac:dyDescent="0.25">
      <c r="A6969" s="68" t="s">
        <v>103</v>
      </c>
      <c r="B6969" s="69">
        <v>491266012</v>
      </c>
      <c r="C6969" s="68">
        <v>630509346615</v>
      </c>
      <c r="D6969" s="69" t="s">
        <v>5047</v>
      </c>
      <c r="E6969" s="65">
        <f>IFERROR(VLOOKUP(C6969,Pivot!A:B,2,0),0)</f>
        <v>0</v>
      </c>
      <c r="F6969" s="65">
        <f>IFERROR(VLOOKUP(C6969,Pivot!A:C,3,0),0)</f>
        <v>0</v>
      </c>
    </row>
    <row r="6970" spans="1:6" x14ac:dyDescent="0.25">
      <c r="A6970" s="68" t="s">
        <v>103</v>
      </c>
      <c r="B6970" s="69">
        <v>491266013</v>
      </c>
      <c r="C6970" s="68">
        <v>630509290987</v>
      </c>
      <c r="D6970" s="69" t="s">
        <v>5048</v>
      </c>
      <c r="E6970" s="65">
        <f>IFERROR(VLOOKUP(C6970,Pivot!A:B,2,0),0)</f>
        <v>0</v>
      </c>
      <c r="F6970" s="65">
        <f>IFERROR(VLOOKUP(C6970,Pivot!A:C,3,0),0)</f>
        <v>0</v>
      </c>
    </row>
    <row r="6971" spans="1:6" x14ac:dyDescent="0.25">
      <c r="A6971" s="68" t="s">
        <v>103</v>
      </c>
      <c r="B6971" s="69">
        <v>491266014</v>
      </c>
      <c r="C6971" s="68">
        <v>630509290949</v>
      </c>
      <c r="D6971" s="69" t="s">
        <v>5049</v>
      </c>
      <c r="E6971" s="65">
        <f>IFERROR(VLOOKUP(C6971,Pivot!A:B,2,0),0)</f>
        <v>0</v>
      </c>
      <c r="F6971" s="65">
        <f>IFERROR(VLOOKUP(C6971,Pivot!A:C,3,0),0)</f>
        <v>0</v>
      </c>
    </row>
    <row r="6972" spans="1:6" x14ac:dyDescent="0.25">
      <c r="A6972" s="68" t="s">
        <v>103</v>
      </c>
      <c r="B6972" s="69">
        <v>491266020</v>
      </c>
      <c r="C6972" s="68">
        <v>491266020</v>
      </c>
      <c r="D6972" s="69" t="s">
        <v>5050</v>
      </c>
      <c r="E6972" s="65">
        <f>IFERROR(VLOOKUP(C6972,Pivot!A:B,2,0),0)</f>
        <v>0</v>
      </c>
      <c r="F6972" s="65">
        <f>IFERROR(VLOOKUP(C6972,Pivot!A:C,3,0),0)</f>
        <v>0</v>
      </c>
    </row>
    <row r="6973" spans="1:6" x14ac:dyDescent="0.25">
      <c r="A6973" s="68" t="s">
        <v>103</v>
      </c>
      <c r="B6973" s="69">
        <v>491266020</v>
      </c>
      <c r="C6973" s="68">
        <v>8906067982674</v>
      </c>
      <c r="D6973" s="69" t="s">
        <v>5050</v>
      </c>
      <c r="E6973" s="65">
        <f>IFERROR(VLOOKUP(C6973,Pivot!A:B,2,0),0)</f>
        <v>0</v>
      </c>
      <c r="F6973" s="65">
        <f>IFERROR(VLOOKUP(C6973,Pivot!A:C,3,0),0)</f>
        <v>0</v>
      </c>
    </row>
    <row r="6974" spans="1:6" x14ac:dyDescent="0.25">
      <c r="A6974" s="68" t="s">
        <v>103</v>
      </c>
      <c r="B6974" s="69">
        <v>491266022</v>
      </c>
      <c r="C6974" s="68">
        <v>491266022</v>
      </c>
      <c r="D6974" s="69" t="s">
        <v>5051</v>
      </c>
      <c r="E6974" s="65">
        <f>IFERROR(VLOOKUP(C6974,Pivot!A:B,2,0),0)</f>
        <v>0</v>
      </c>
      <c r="F6974" s="65">
        <f>IFERROR(VLOOKUP(C6974,Pivot!A:C,3,0),0)</f>
        <v>0</v>
      </c>
    </row>
    <row r="6975" spans="1:6" x14ac:dyDescent="0.25">
      <c r="A6975" s="68" t="s">
        <v>103</v>
      </c>
      <c r="B6975" s="69">
        <v>491266022</v>
      </c>
      <c r="C6975" s="68">
        <v>8906067982698</v>
      </c>
      <c r="D6975" s="69" t="s">
        <v>5051</v>
      </c>
      <c r="E6975" s="65">
        <f>IFERROR(VLOOKUP(C6975,Pivot!A:B,2,0),0)</f>
        <v>0</v>
      </c>
      <c r="F6975" s="65">
        <f>IFERROR(VLOOKUP(C6975,Pivot!A:C,3,0),0)</f>
        <v>0</v>
      </c>
    </row>
    <row r="6976" spans="1:6" x14ac:dyDescent="0.25">
      <c r="A6976" s="68" t="s">
        <v>103</v>
      </c>
      <c r="B6976" s="69">
        <v>491266029</v>
      </c>
      <c r="C6976" s="68">
        <v>491266029</v>
      </c>
      <c r="D6976" s="69" t="s">
        <v>5052</v>
      </c>
      <c r="E6976" s="65">
        <f>IFERROR(VLOOKUP(C6976,Pivot!A:B,2,0),0)</f>
        <v>0</v>
      </c>
      <c r="F6976" s="65">
        <f>IFERROR(VLOOKUP(C6976,Pivot!A:C,3,0),0)</f>
        <v>0</v>
      </c>
    </row>
    <row r="6977" spans="1:6" x14ac:dyDescent="0.25">
      <c r="A6977" s="68" t="s">
        <v>103</v>
      </c>
      <c r="B6977" s="69">
        <v>491266029</v>
      </c>
      <c r="C6977" s="68">
        <v>8906067982759</v>
      </c>
      <c r="D6977" s="69" t="s">
        <v>5052</v>
      </c>
      <c r="E6977" s="65">
        <f>IFERROR(VLOOKUP(C6977,Pivot!A:B,2,0),0)</f>
        <v>0</v>
      </c>
      <c r="F6977" s="65">
        <f>IFERROR(VLOOKUP(C6977,Pivot!A:C,3,0),0)</f>
        <v>0</v>
      </c>
    </row>
    <row r="6978" spans="1:6" x14ac:dyDescent="0.25">
      <c r="A6978" s="68" t="s">
        <v>103</v>
      </c>
      <c r="B6978" s="69">
        <v>491266050</v>
      </c>
      <c r="C6978" s="68">
        <v>9780545396349</v>
      </c>
      <c r="D6978" s="69" t="s">
        <v>5053</v>
      </c>
      <c r="E6978" s="65">
        <f>IFERROR(VLOOKUP(C6978,Pivot!A:B,2,0),0)</f>
        <v>0</v>
      </c>
      <c r="F6978" s="65">
        <f>IFERROR(VLOOKUP(C6978,Pivot!A:C,3,0),0)</f>
        <v>0</v>
      </c>
    </row>
    <row r="6979" spans="1:6" x14ac:dyDescent="0.25">
      <c r="A6979" s="68" t="s">
        <v>103</v>
      </c>
      <c r="B6979" s="69">
        <v>491266051</v>
      </c>
      <c r="C6979" s="68">
        <v>9781591746980</v>
      </c>
      <c r="D6979" s="69" t="s">
        <v>5054</v>
      </c>
      <c r="E6979" s="65">
        <f>IFERROR(VLOOKUP(C6979,Pivot!A:B,2,0),0)</f>
        <v>0</v>
      </c>
      <c r="F6979" s="65">
        <f>IFERROR(VLOOKUP(C6979,Pivot!A:C,3,0),0)</f>
        <v>0</v>
      </c>
    </row>
    <row r="6980" spans="1:6" x14ac:dyDescent="0.25">
      <c r="A6980" s="68" t="s">
        <v>103</v>
      </c>
      <c r="B6980" s="69">
        <v>491266052</v>
      </c>
      <c r="C6980" s="68">
        <v>9780545492843</v>
      </c>
      <c r="D6980" s="69" t="s">
        <v>5055</v>
      </c>
      <c r="E6980" s="65">
        <f>IFERROR(VLOOKUP(C6980,Pivot!A:B,2,0),0)</f>
        <v>0</v>
      </c>
      <c r="F6980" s="65">
        <f>IFERROR(VLOOKUP(C6980,Pivot!A:C,3,0),0)</f>
        <v>0</v>
      </c>
    </row>
    <row r="6981" spans="1:6" x14ac:dyDescent="0.25">
      <c r="A6981" s="68" t="s">
        <v>103</v>
      </c>
      <c r="B6981" s="69">
        <v>491266053</v>
      </c>
      <c r="C6981" s="68">
        <v>9781570548949</v>
      </c>
      <c r="D6981" s="69" t="s">
        <v>5056</v>
      </c>
      <c r="E6981" s="65">
        <f>IFERROR(VLOOKUP(C6981,Pivot!A:B,2,0),0)</f>
        <v>0</v>
      </c>
      <c r="F6981" s="65">
        <f>IFERROR(VLOOKUP(C6981,Pivot!A:C,3,0),0)</f>
        <v>0</v>
      </c>
    </row>
    <row r="6982" spans="1:6" x14ac:dyDescent="0.25">
      <c r="A6982" s="68" t="s">
        <v>103</v>
      </c>
      <c r="B6982" s="69">
        <v>491266054</v>
      </c>
      <c r="C6982" s="68">
        <v>9780545492805</v>
      </c>
      <c r="D6982" s="69" t="s">
        <v>5057</v>
      </c>
      <c r="E6982" s="65">
        <f>IFERROR(VLOOKUP(C6982,Pivot!A:B,2,0),0)</f>
        <v>0</v>
      </c>
      <c r="F6982" s="65">
        <f>IFERROR(VLOOKUP(C6982,Pivot!A:C,3,0),0)</f>
        <v>0</v>
      </c>
    </row>
    <row r="6983" spans="1:6" x14ac:dyDescent="0.25">
      <c r="A6983" s="68" t="s">
        <v>103</v>
      </c>
      <c r="B6983" s="69">
        <v>491266055</v>
      </c>
      <c r="C6983" s="68">
        <v>9780545650533</v>
      </c>
      <c r="D6983" s="69" t="s">
        <v>5058</v>
      </c>
      <c r="E6983" s="65">
        <f>IFERROR(VLOOKUP(C6983,Pivot!A:B,2,0),0)</f>
        <v>0</v>
      </c>
      <c r="F6983" s="65">
        <f>IFERROR(VLOOKUP(C6983,Pivot!A:C,3,0),0)</f>
        <v>0</v>
      </c>
    </row>
    <row r="6984" spans="1:6" x14ac:dyDescent="0.25">
      <c r="A6984" s="68" t="s">
        <v>103</v>
      </c>
      <c r="B6984" s="69">
        <v>491266059</v>
      </c>
      <c r="C6984" s="68">
        <v>9780545450478</v>
      </c>
      <c r="D6984" s="69" t="s">
        <v>5059</v>
      </c>
      <c r="E6984" s="65">
        <f>IFERROR(VLOOKUP(C6984,Pivot!A:B,2,0),0)</f>
        <v>0</v>
      </c>
      <c r="F6984" s="65">
        <f>IFERROR(VLOOKUP(C6984,Pivot!A:C,3,0),0)</f>
        <v>0</v>
      </c>
    </row>
    <row r="6985" spans="1:6" x14ac:dyDescent="0.25">
      <c r="A6985" s="68" t="s">
        <v>103</v>
      </c>
      <c r="B6985" s="69">
        <v>491266061</v>
      </c>
      <c r="C6985" s="68">
        <v>9780545396264</v>
      </c>
      <c r="D6985" s="69" t="s">
        <v>5060</v>
      </c>
      <c r="E6985" s="65">
        <f>IFERROR(VLOOKUP(C6985,Pivot!A:B,2,0),0)</f>
        <v>0</v>
      </c>
      <c r="F6985" s="65">
        <f>IFERROR(VLOOKUP(C6985,Pivot!A:C,3,0),0)</f>
        <v>0</v>
      </c>
    </row>
    <row r="6986" spans="1:6" x14ac:dyDescent="0.25">
      <c r="A6986" s="68" t="s">
        <v>103</v>
      </c>
      <c r="B6986" s="69">
        <v>491266062</v>
      </c>
      <c r="C6986" s="68">
        <v>9780545647779</v>
      </c>
      <c r="D6986" s="69" t="s">
        <v>5061</v>
      </c>
      <c r="E6986" s="65">
        <f>IFERROR(VLOOKUP(C6986,Pivot!A:B,2,0),0)</f>
        <v>0</v>
      </c>
      <c r="F6986" s="65">
        <f>IFERROR(VLOOKUP(C6986,Pivot!A:C,3,0),0)</f>
        <v>0</v>
      </c>
    </row>
    <row r="6987" spans="1:6" x14ac:dyDescent="0.25">
      <c r="A6987" s="68" t="s">
        <v>103</v>
      </c>
      <c r="B6987" s="69">
        <v>491266063</v>
      </c>
      <c r="C6987" s="68">
        <v>9780545278508</v>
      </c>
      <c r="D6987" s="69" t="s">
        <v>5062</v>
      </c>
      <c r="E6987" s="65">
        <f>IFERROR(VLOOKUP(C6987,Pivot!A:B,2,0),0)</f>
        <v>0</v>
      </c>
      <c r="F6987" s="65">
        <f>IFERROR(VLOOKUP(C6987,Pivot!A:C,3,0),0)</f>
        <v>0</v>
      </c>
    </row>
    <row r="6988" spans="1:6" x14ac:dyDescent="0.25">
      <c r="A6988" s="68" t="s">
        <v>103</v>
      </c>
      <c r="B6988" s="69">
        <v>491266066</v>
      </c>
      <c r="C6988" s="68">
        <v>5053307015623</v>
      </c>
      <c r="D6988" s="69" t="s">
        <v>5063</v>
      </c>
      <c r="E6988" s="65">
        <f>IFERROR(VLOOKUP(C6988,Pivot!A:B,2,0),0)</f>
        <v>0</v>
      </c>
      <c r="F6988" s="65">
        <f>IFERROR(VLOOKUP(C6988,Pivot!A:C,3,0),0)</f>
        <v>0</v>
      </c>
    </row>
    <row r="6989" spans="1:6" x14ac:dyDescent="0.25">
      <c r="A6989" s="68" t="s">
        <v>103</v>
      </c>
      <c r="B6989" s="69">
        <v>491266067</v>
      </c>
      <c r="C6989" s="68">
        <v>5053307015630</v>
      </c>
      <c r="D6989" s="69" t="s">
        <v>5064</v>
      </c>
      <c r="E6989" s="65">
        <f>IFERROR(VLOOKUP(C6989,Pivot!A:B,2,0),0)</f>
        <v>0</v>
      </c>
      <c r="F6989" s="65">
        <f>IFERROR(VLOOKUP(C6989,Pivot!A:C,3,0),0)</f>
        <v>0</v>
      </c>
    </row>
    <row r="6990" spans="1:6" x14ac:dyDescent="0.25">
      <c r="A6990" s="68" t="s">
        <v>103</v>
      </c>
      <c r="B6990" s="69">
        <v>491266068</v>
      </c>
      <c r="C6990" s="68">
        <v>5053307015586</v>
      </c>
      <c r="D6990" s="69" t="s">
        <v>5065</v>
      </c>
      <c r="E6990" s="65">
        <f>IFERROR(VLOOKUP(C6990,Pivot!A:B,2,0),0)</f>
        <v>0</v>
      </c>
      <c r="F6990" s="65">
        <f>IFERROR(VLOOKUP(C6990,Pivot!A:C,3,0),0)</f>
        <v>0</v>
      </c>
    </row>
    <row r="6991" spans="1:6" x14ac:dyDescent="0.25">
      <c r="A6991" s="68" t="s">
        <v>103</v>
      </c>
      <c r="B6991" s="69">
        <v>491266311</v>
      </c>
      <c r="C6991" s="68">
        <v>491266311</v>
      </c>
      <c r="D6991" s="69" t="s">
        <v>5066</v>
      </c>
      <c r="E6991" s="65">
        <f>IFERROR(VLOOKUP(C6991,Pivot!A:B,2,0),0)</f>
        <v>0</v>
      </c>
      <c r="F6991" s="65">
        <f>IFERROR(VLOOKUP(C6991,Pivot!A:C,3,0),0)</f>
        <v>0</v>
      </c>
    </row>
    <row r="6992" spans="1:6" x14ac:dyDescent="0.25">
      <c r="A6992" s="68" t="s">
        <v>103</v>
      </c>
      <c r="B6992" s="69">
        <v>491266311</v>
      </c>
      <c r="C6992" s="68">
        <v>845218010218</v>
      </c>
      <c r="D6992" s="69" t="s">
        <v>5066</v>
      </c>
      <c r="E6992" s="65">
        <f>IFERROR(VLOOKUP(C6992,Pivot!A:B,2,0),0)</f>
        <v>0</v>
      </c>
      <c r="F6992" s="65">
        <f>IFERROR(VLOOKUP(C6992,Pivot!A:C,3,0),0)</f>
        <v>0</v>
      </c>
    </row>
    <row r="6993" spans="1:6" x14ac:dyDescent="0.25">
      <c r="A6993" s="68" t="s">
        <v>103</v>
      </c>
      <c r="B6993" s="69">
        <v>491266312</v>
      </c>
      <c r="C6993" s="68">
        <v>491266312</v>
      </c>
      <c r="D6993" s="69" t="s">
        <v>5067</v>
      </c>
      <c r="E6993" s="65">
        <f>IFERROR(VLOOKUP(C6993,Pivot!A:B,2,0),0)</f>
        <v>0</v>
      </c>
      <c r="F6993" s="65">
        <f>IFERROR(VLOOKUP(C6993,Pivot!A:C,3,0),0)</f>
        <v>0</v>
      </c>
    </row>
    <row r="6994" spans="1:6" x14ac:dyDescent="0.25">
      <c r="A6994" s="68" t="s">
        <v>103</v>
      </c>
      <c r="B6994" s="69">
        <v>491266312</v>
      </c>
      <c r="C6994" s="68">
        <v>845218012878</v>
      </c>
      <c r="D6994" s="69" t="s">
        <v>5067</v>
      </c>
      <c r="E6994" s="65">
        <f>IFERROR(VLOOKUP(C6994,Pivot!A:B,2,0),0)</f>
        <v>0</v>
      </c>
      <c r="F6994" s="65">
        <f>IFERROR(VLOOKUP(C6994,Pivot!A:C,3,0),0)</f>
        <v>0</v>
      </c>
    </row>
    <row r="6995" spans="1:6" x14ac:dyDescent="0.25">
      <c r="A6995" s="68" t="s">
        <v>103</v>
      </c>
      <c r="B6995" s="69">
        <v>491266313</v>
      </c>
      <c r="C6995" s="68">
        <v>491266313</v>
      </c>
      <c r="D6995" s="69" t="s">
        <v>5068</v>
      </c>
      <c r="E6995" s="65">
        <f>IFERROR(VLOOKUP(C6995,Pivot!A:B,2,0),0)</f>
        <v>0</v>
      </c>
      <c r="F6995" s="65">
        <f>IFERROR(VLOOKUP(C6995,Pivot!A:C,3,0),0)</f>
        <v>0</v>
      </c>
    </row>
    <row r="6996" spans="1:6" x14ac:dyDescent="0.25">
      <c r="A6996" s="68" t="s">
        <v>103</v>
      </c>
      <c r="B6996" s="69">
        <v>491266313</v>
      </c>
      <c r="C6996" s="68">
        <v>845218012892</v>
      </c>
      <c r="D6996" s="69" t="s">
        <v>5068</v>
      </c>
      <c r="E6996" s="65">
        <f>IFERROR(VLOOKUP(C6996,Pivot!A:B,2,0),0)</f>
        <v>0</v>
      </c>
      <c r="F6996" s="65">
        <f>IFERROR(VLOOKUP(C6996,Pivot!A:C,3,0),0)</f>
        <v>0</v>
      </c>
    </row>
    <row r="6997" spans="1:6" x14ac:dyDescent="0.25">
      <c r="A6997" s="68" t="s">
        <v>103</v>
      </c>
      <c r="B6997" s="69">
        <v>491266321</v>
      </c>
      <c r="C6997" s="68">
        <v>491266321</v>
      </c>
      <c r="D6997" s="69" t="s">
        <v>5069</v>
      </c>
      <c r="E6997" s="65">
        <f>IFERROR(VLOOKUP(C6997,Pivot!A:B,2,0),0)</f>
        <v>0</v>
      </c>
      <c r="F6997" s="65">
        <f>IFERROR(VLOOKUP(C6997,Pivot!A:C,3,0),0)</f>
        <v>0</v>
      </c>
    </row>
    <row r="6998" spans="1:6" x14ac:dyDescent="0.25">
      <c r="A6998" s="68" t="s">
        <v>103</v>
      </c>
      <c r="B6998" s="69">
        <v>491266322</v>
      </c>
      <c r="C6998" s="68">
        <v>491266322</v>
      </c>
      <c r="D6998" s="69" t="s">
        <v>5070</v>
      </c>
      <c r="E6998" s="65">
        <f>IFERROR(VLOOKUP(C6998,Pivot!A:B,2,0),0)</f>
        <v>0</v>
      </c>
      <c r="F6998" s="65">
        <f>IFERROR(VLOOKUP(C6998,Pivot!A:C,3,0),0)</f>
        <v>0</v>
      </c>
    </row>
    <row r="6999" spans="1:6" x14ac:dyDescent="0.25">
      <c r="A6999" s="68" t="s">
        <v>103</v>
      </c>
      <c r="B6999" s="69">
        <v>491266323</v>
      </c>
      <c r="C6999" s="68">
        <v>491266323</v>
      </c>
      <c r="D6999" s="69" t="s">
        <v>5071</v>
      </c>
      <c r="E6999" s="65">
        <f>IFERROR(VLOOKUP(C6999,Pivot!A:B,2,0),0)</f>
        <v>0</v>
      </c>
      <c r="F6999" s="65">
        <f>IFERROR(VLOOKUP(C6999,Pivot!A:C,3,0),0)</f>
        <v>0</v>
      </c>
    </row>
    <row r="7000" spans="1:6" x14ac:dyDescent="0.25">
      <c r="A7000" s="68" t="s">
        <v>103</v>
      </c>
      <c r="B7000" s="69">
        <v>491266324</v>
      </c>
      <c r="C7000" s="68">
        <v>491266324</v>
      </c>
      <c r="D7000" s="69" t="s">
        <v>5072</v>
      </c>
      <c r="E7000" s="65">
        <f>IFERROR(VLOOKUP(C7000,Pivot!A:B,2,0),0)</f>
        <v>0</v>
      </c>
      <c r="F7000" s="65">
        <f>IFERROR(VLOOKUP(C7000,Pivot!A:C,3,0),0)</f>
        <v>0</v>
      </c>
    </row>
    <row r="7001" spans="1:6" x14ac:dyDescent="0.25">
      <c r="A7001" s="68" t="s">
        <v>103</v>
      </c>
      <c r="B7001" s="69">
        <v>491266325</v>
      </c>
      <c r="C7001" s="68">
        <v>491266325</v>
      </c>
      <c r="D7001" s="69" t="s">
        <v>5073</v>
      </c>
      <c r="E7001" s="65">
        <f>IFERROR(VLOOKUP(C7001,Pivot!A:B,2,0),0)</f>
        <v>0</v>
      </c>
      <c r="F7001" s="65">
        <f>IFERROR(VLOOKUP(C7001,Pivot!A:C,3,0),0)</f>
        <v>0</v>
      </c>
    </row>
    <row r="7002" spans="1:6" x14ac:dyDescent="0.25">
      <c r="A7002" s="68" t="s">
        <v>103</v>
      </c>
      <c r="B7002" s="69">
        <v>491266326</v>
      </c>
      <c r="C7002" s="68">
        <v>491266326</v>
      </c>
      <c r="D7002" s="69" t="s">
        <v>5074</v>
      </c>
      <c r="E7002" s="65">
        <f>IFERROR(VLOOKUP(C7002,Pivot!A:B,2,0),0)</f>
        <v>0</v>
      </c>
      <c r="F7002" s="65">
        <f>IFERROR(VLOOKUP(C7002,Pivot!A:C,3,0),0)</f>
        <v>0</v>
      </c>
    </row>
    <row r="7003" spans="1:6" x14ac:dyDescent="0.25">
      <c r="A7003" s="68" t="s">
        <v>103</v>
      </c>
      <c r="B7003" s="69">
        <v>491266327</v>
      </c>
      <c r="C7003" s="68">
        <v>491266327</v>
      </c>
      <c r="D7003" s="69" t="s">
        <v>5075</v>
      </c>
      <c r="E7003" s="65">
        <f>IFERROR(VLOOKUP(C7003,Pivot!A:B,2,0),0)</f>
        <v>0</v>
      </c>
      <c r="F7003" s="65">
        <f>IFERROR(VLOOKUP(C7003,Pivot!A:C,3,0),0)</f>
        <v>0</v>
      </c>
    </row>
    <row r="7004" spans="1:6" x14ac:dyDescent="0.25">
      <c r="A7004" s="68" t="s">
        <v>103</v>
      </c>
      <c r="B7004" s="69">
        <v>491266327</v>
      </c>
      <c r="C7004" s="68">
        <v>8904027104715</v>
      </c>
      <c r="D7004" s="69" t="s">
        <v>5075</v>
      </c>
      <c r="E7004" s="65">
        <f>IFERROR(VLOOKUP(C7004,Pivot!A:B,2,0),0)</f>
        <v>0</v>
      </c>
      <c r="F7004" s="65">
        <f>IFERROR(VLOOKUP(C7004,Pivot!A:C,3,0),0)</f>
        <v>0</v>
      </c>
    </row>
    <row r="7005" spans="1:6" x14ac:dyDescent="0.25">
      <c r="A7005" s="68" t="s">
        <v>103</v>
      </c>
      <c r="B7005" s="69">
        <v>491266328</v>
      </c>
      <c r="C7005" s="68">
        <v>491266328</v>
      </c>
      <c r="D7005" s="69" t="s">
        <v>5076</v>
      </c>
      <c r="E7005" s="65">
        <f>IFERROR(VLOOKUP(C7005,Pivot!A:B,2,0),0)</f>
        <v>0</v>
      </c>
      <c r="F7005" s="65">
        <f>IFERROR(VLOOKUP(C7005,Pivot!A:C,3,0),0)</f>
        <v>0</v>
      </c>
    </row>
    <row r="7006" spans="1:6" x14ac:dyDescent="0.25">
      <c r="A7006" s="68" t="s">
        <v>103</v>
      </c>
      <c r="B7006" s="69">
        <v>491266328</v>
      </c>
      <c r="C7006" s="68">
        <v>8904027105477</v>
      </c>
      <c r="D7006" s="69" t="s">
        <v>5076</v>
      </c>
      <c r="E7006" s="65">
        <f>IFERROR(VLOOKUP(C7006,Pivot!A:B,2,0),0)</f>
        <v>0</v>
      </c>
      <c r="F7006" s="65">
        <f>IFERROR(VLOOKUP(C7006,Pivot!A:C,3,0),0)</f>
        <v>0</v>
      </c>
    </row>
    <row r="7007" spans="1:6" x14ac:dyDescent="0.25">
      <c r="A7007" s="68" t="s">
        <v>103</v>
      </c>
      <c r="B7007" s="69">
        <v>491266329</v>
      </c>
      <c r="C7007" s="68">
        <v>491266329</v>
      </c>
      <c r="D7007" s="69" t="s">
        <v>5077</v>
      </c>
      <c r="E7007" s="65">
        <f>IFERROR(VLOOKUP(C7007,Pivot!A:B,2,0),0)</f>
        <v>0</v>
      </c>
      <c r="F7007" s="65">
        <f>IFERROR(VLOOKUP(C7007,Pivot!A:C,3,0),0)</f>
        <v>0</v>
      </c>
    </row>
    <row r="7008" spans="1:6" x14ac:dyDescent="0.25">
      <c r="A7008" s="68" t="s">
        <v>103</v>
      </c>
      <c r="B7008" s="69">
        <v>491266330</v>
      </c>
      <c r="C7008" s="68">
        <v>491266330</v>
      </c>
      <c r="D7008" s="69" t="s">
        <v>5078</v>
      </c>
      <c r="E7008" s="65">
        <f>IFERROR(VLOOKUP(C7008,Pivot!A:B,2,0),0)</f>
        <v>0</v>
      </c>
      <c r="F7008" s="65">
        <f>IFERROR(VLOOKUP(C7008,Pivot!A:C,3,0),0)</f>
        <v>0</v>
      </c>
    </row>
    <row r="7009" spans="1:6" x14ac:dyDescent="0.25">
      <c r="A7009" s="68" t="s">
        <v>103</v>
      </c>
      <c r="B7009" s="69">
        <v>491266331</v>
      </c>
      <c r="C7009" s="68">
        <v>491266331</v>
      </c>
      <c r="D7009" s="69" t="s">
        <v>5076</v>
      </c>
      <c r="E7009" s="65">
        <f>IFERROR(VLOOKUP(C7009,Pivot!A:B,2,0),0)</f>
        <v>0</v>
      </c>
      <c r="F7009" s="65">
        <f>IFERROR(VLOOKUP(C7009,Pivot!A:C,3,0),0)</f>
        <v>0</v>
      </c>
    </row>
    <row r="7010" spans="1:6" x14ac:dyDescent="0.25">
      <c r="A7010" s="68" t="s">
        <v>103</v>
      </c>
      <c r="B7010" s="69">
        <v>491266331</v>
      </c>
      <c r="C7010" s="68">
        <v>8904027105460</v>
      </c>
      <c r="D7010" s="69" t="s">
        <v>5076</v>
      </c>
      <c r="E7010" s="65">
        <f>IFERROR(VLOOKUP(C7010,Pivot!A:B,2,0),0)</f>
        <v>0</v>
      </c>
      <c r="F7010" s="65">
        <f>IFERROR(VLOOKUP(C7010,Pivot!A:C,3,0),0)</f>
        <v>0</v>
      </c>
    </row>
    <row r="7011" spans="1:6" x14ac:dyDescent="0.25">
      <c r="A7011" s="68" t="s">
        <v>103</v>
      </c>
      <c r="B7011" s="69">
        <v>491266332</v>
      </c>
      <c r="C7011" s="68">
        <v>491266332</v>
      </c>
      <c r="D7011" s="69" t="s">
        <v>5079</v>
      </c>
      <c r="E7011" s="65">
        <f>IFERROR(VLOOKUP(C7011,Pivot!A:B,2,0),0)</f>
        <v>0</v>
      </c>
      <c r="F7011" s="65">
        <f>IFERROR(VLOOKUP(C7011,Pivot!A:C,3,0),0)</f>
        <v>0</v>
      </c>
    </row>
    <row r="7012" spans="1:6" x14ac:dyDescent="0.25">
      <c r="A7012" s="68" t="s">
        <v>103</v>
      </c>
      <c r="B7012" s="69">
        <v>491266332</v>
      </c>
      <c r="C7012" s="68">
        <v>8904027105521</v>
      </c>
      <c r="D7012" s="69" t="s">
        <v>5079</v>
      </c>
      <c r="E7012" s="65">
        <f>IFERROR(VLOOKUP(C7012,Pivot!A:B,2,0),0)</f>
        <v>0</v>
      </c>
      <c r="F7012" s="65">
        <f>IFERROR(VLOOKUP(C7012,Pivot!A:C,3,0),0)</f>
        <v>0</v>
      </c>
    </row>
    <row r="7013" spans="1:6" x14ac:dyDescent="0.25">
      <c r="A7013" s="68" t="s">
        <v>103</v>
      </c>
      <c r="B7013" s="69">
        <v>491266334</v>
      </c>
      <c r="C7013" s="68">
        <v>491266334</v>
      </c>
      <c r="D7013" s="69" t="s">
        <v>5080</v>
      </c>
      <c r="E7013" s="65">
        <f>IFERROR(VLOOKUP(C7013,Pivot!A:B,2,0),0)</f>
        <v>0</v>
      </c>
      <c r="F7013" s="65">
        <f>IFERROR(VLOOKUP(C7013,Pivot!A:C,3,0),0)</f>
        <v>0</v>
      </c>
    </row>
    <row r="7014" spans="1:6" x14ac:dyDescent="0.25">
      <c r="A7014" s="68" t="s">
        <v>103</v>
      </c>
      <c r="B7014" s="69">
        <v>491266336</v>
      </c>
      <c r="C7014" s="68">
        <v>491266336</v>
      </c>
      <c r="D7014" s="69" t="s">
        <v>5081</v>
      </c>
      <c r="E7014" s="65">
        <f>IFERROR(VLOOKUP(C7014,Pivot!A:B,2,0),0)</f>
        <v>0</v>
      </c>
      <c r="F7014" s="65">
        <f>IFERROR(VLOOKUP(C7014,Pivot!A:C,3,0),0)</f>
        <v>0</v>
      </c>
    </row>
    <row r="7015" spans="1:6" x14ac:dyDescent="0.25">
      <c r="A7015" s="68" t="s">
        <v>103</v>
      </c>
      <c r="B7015" s="69">
        <v>491266337</v>
      </c>
      <c r="C7015" s="68">
        <v>491266337</v>
      </c>
      <c r="D7015" s="69" t="s">
        <v>5082</v>
      </c>
      <c r="E7015" s="65">
        <f>IFERROR(VLOOKUP(C7015,Pivot!A:B,2,0),0)</f>
        <v>0</v>
      </c>
      <c r="F7015" s="65">
        <f>IFERROR(VLOOKUP(C7015,Pivot!A:C,3,0),0)</f>
        <v>0</v>
      </c>
    </row>
    <row r="7016" spans="1:6" x14ac:dyDescent="0.25">
      <c r="A7016" s="68" t="s">
        <v>103</v>
      </c>
      <c r="B7016" s="69">
        <v>491266338</v>
      </c>
      <c r="C7016" s="68">
        <v>491266338</v>
      </c>
      <c r="D7016" s="69" t="s">
        <v>5083</v>
      </c>
      <c r="E7016" s="65">
        <f>IFERROR(VLOOKUP(C7016,Pivot!A:B,2,0),0)</f>
        <v>0</v>
      </c>
      <c r="F7016" s="65">
        <f>IFERROR(VLOOKUP(C7016,Pivot!A:C,3,0),0)</f>
        <v>0</v>
      </c>
    </row>
    <row r="7017" spans="1:6" x14ac:dyDescent="0.25">
      <c r="A7017" s="68" t="s">
        <v>103</v>
      </c>
      <c r="B7017" s="69">
        <v>491266339</v>
      </c>
      <c r="C7017" s="68">
        <v>491266339</v>
      </c>
      <c r="D7017" s="69" t="s">
        <v>5084</v>
      </c>
      <c r="E7017" s="65">
        <f>IFERROR(VLOOKUP(C7017,Pivot!A:B,2,0),0)</f>
        <v>0</v>
      </c>
      <c r="F7017" s="65">
        <f>IFERROR(VLOOKUP(C7017,Pivot!A:C,3,0),0)</f>
        <v>0</v>
      </c>
    </row>
    <row r="7018" spans="1:6" x14ac:dyDescent="0.25">
      <c r="A7018" s="68" t="s">
        <v>103</v>
      </c>
      <c r="B7018" s="69">
        <v>491266340</v>
      </c>
      <c r="C7018" s="68">
        <v>491266340</v>
      </c>
      <c r="D7018" s="69" t="s">
        <v>5085</v>
      </c>
      <c r="E7018" s="65">
        <f>IFERROR(VLOOKUP(C7018,Pivot!A:B,2,0),0)</f>
        <v>0</v>
      </c>
      <c r="F7018" s="65">
        <f>IFERROR(VLOOKUP(C7018,Pivot!A:C,3,0),0)</f>
        <v>0</v>
      </c>
    </row>
    <row r="7019" spans="1:6" x14ac:dyDescent="0.25">
      <c r="A7019" s="68" t="s">
        <v>103</v>
      </c>
      <c r="B7019" s="69">
        <v>491266341</v>
      </c>
      <c r="C7019" s="68">
        <v>491266341</v>
      </c>
      <c r="D7019" s="69" t="s">
        <v>5086</v>
      </c>
      <c r="E7019" s="65">
        <f>IFERROR(VLOOKUP(C7019,Pivot!A:B,2,0),0)</f>
        <v>0</v>
      </c>
      <c r="F7019" s="65">
        <f>IFERROR(VLOOKUP(C7019,Pivot!A:C,3,0),0)</f>
        <v>0</v>
      </c>
    </row>
    <row r="7020" spans="1:6" x14ac:dyDescent="0.25">
      <c r="A7020" s="68" t="s">
        <v>103</v>
      </c>
      <c r="B7020" s="69">
        <v>491266342</v>
      </c>
      <c r="C7020" s="68">
        <v>491266342</v>
      </c>
      <c r="D7020" s="69" t="s">
        <v>5087</v>
      </c>
      <c r="E7020" s="65">
        <f>IFERROR(VLOOKUP(C7020,Pivot!A:B,2,0),0)</f>
        <v>0</v>
      </c>
      <c r="F7020" s="65">
        <f>IFERROR(VLOOKUP(C7020,Pivot!A:C,3,0),0)</f>
        <v>0</v>
      </c>
    </row>
    <row r="7021" spans="1:6" x14ac:dyDescent="0.25">
      <c r="A7021" s="68" t="s">
        <v>103</v>
      </c>
      <c r="B7021" s="69">
        <v>491266343</v>
      </c>
      <c r="C7021" s="68">
        <v>491266343</v>
      </c>
      <c r="D7021" s="69" t="s">
        <v>5088</v>
      </c>
      <c r="E7021" s="65">
        <f>IFERROR(VLOOKUP(C7021,Pivot!A:B,2,0),0)</f>
        <v>0</v>
      </c>
      <c r="F7021" s="65">
        <f>IFERROR(VLOOKUP(C7021,Pivot!A:C,3,0),0)</f>
        <v>0</v>
      </c>
    </row>
    <row r="7022" spans="1:6" x14ac:dyDescent="0.25">
      <c r="A7022" s="68" t="s">
        <v>103</v>
      </c>
      <c r="B7022" s="69">
        <v>491266344</v>
      </c>
      <c r="C7022" s="68">
        <v>491266344</v>
      </c>
      <c r="D7022" s="69" t="s">
        <v>5089</v>
      </c>
      <c r="E7022" s="65">
        <f>IFERROR(VLOOKUP(C7022,Pivot!A:B,2,0),0)</f>
        <v>0</v>
      </c>
      <c r="F7022" s="65">
        <f>IFERROR(VLOOKUP(C7022,Pivot!A:C,3,0),0)</f>
        <v>0</v>
      </c>
    </row>
    <row r="7023" spans="1:6" x14ac:dyDescent="0.25">
      <c r="A7023" s="68" t="s">
        <v>103</v>
      </c>
      <c r="B7023" s="69">
        <v>491266347</v>
      </c>
      <c r="C7023" s="68">
        <v>491266347</v>
      </c>
      <c r="D7023" s="69" t="s">
        <v>5090</v>
      </c>
      <c r="E7023" s="65">
        <f>IFERROR(VLOOKUP(C7023,Pivot!A:B,2,0),0)</f>
        <v>0</v>
      </c>
      <c r="F7023" s="65">
        <f>IFERROR(VLOOKUP(C7023,Pivot!A:C,3,0),0)</f>
        <v>0</v>
      </c>
    </row>
    <row r="7024" spans="1:6" x14ac:dyDescent="0.25">
      <c r="A7024" s="68" t="s">
        <v>103</v>
      </c>
      <c r="B7024" s="69">
        <v>491266347</v>
      </c>
      <c r="C7024" s="68">
        <v>8904027105446</v>
      </c>
      <c r="D7024" s="69" t="s">
        <v>5090</v>
      </c>
      <c r="E7024" s="65">
        <f>IFERROR(VLOOKUP(C7024,Pivot!A:B,2,0),0)</f>
        <v>0</v>
      </c>
      <c r="F7024" s="65">
        <f>IFERROR(VLOOKUP(C7024,Pivot!A:C,3,0),0)</f>
        <v>0</v>
      </c>
    </row>
    <row r="7025" spans="1:6" x14ac:dyDescent="0.25">
      <c r="A7025" s="68" t="s">
        <v>103</v>
      </c>
      <c r="B7025" s="69">
        <v>491266348</v>
      </c>
      <c r="C7025" s="68">
        <v>491266348</v>
      </c>
      <c r="D7025" s="69" t="s">
        <v>5091</v>
      </c>
      <c r="E7025" s="65">
        <f>IFERROR(VLOOKUP(C7025,Pivot!A:B,2,0),0)</f>
        <v>0</v>
      </c>
      <c r="F7025" s="65">
        <f>IFERROR(VLOOKUP(C7025,Pivot!A:C,3,0),0)</f>
        <v>0</v>
      </c>
    </row>
    <row r="7026" spans="1:6" x14ac:dyDescent="0.25">
      <c r="A7026" s="68" t="s">
        <v>103</v>
      </c>
      <c r="B7026" s="69">
        <v>491266348</v>
      </c>
      <c r="C7026" s="68">
        <v>8904027105514</v>
      </c>
      <c r="D7026" s="69" t="s">
        <v>5091</v>
      </c>
      <c r="E7026" s="65">
        <f>IFERROR(VLOOKUP(C7026,Pivot!A:B,2,0),0)</f>
        <v>0</v>
      </c>
      <c r="F7026" s="65">
        <f>IFERROR(VLOOKUP(C7026,Pivot!A:C,3,0),0)</f>
        <v>0</v>
      </c>
    </row>
    <row r="7027" spans="1:6" x14ac:dyDescent="0.25">
      <c r="A7027" s="68" t="s">
        <v>103</v>
      </c>
      <c r="B7027" s="69">
        <v>491266349</v>
      </c>
      <c r="C7027" s="68">
        <v>491266349</v>
      </c>
      <c r="D7027" s="69" t="s">
        <v>5092</v>
      </c>
      <c r="E7027" s="65">
        <f>IFERROR(VLOOKUP(C7027,Pivot!A:B,2,0),0)</f>
        <v>0</v>
      </c>
      <c r="F7027" s="65">
        <f>IFERROR(VLOOKUP(C7027,Pivot!A:C,3,0),0)</f>
        <v>0</v>
      </c>
    </row>
    <row r="7028" spans="1:6" x14ac:dyDescent="0.25">
      <c r="A7028" s="68" t="s">
        <v>103</v>
      </c>
      <c r="B7028" s="69">
        <v>491266350</v>
      </c>
      <c r="C7028" s="68">
        <v>491266350</v>
      </c>
      <c r="D7028" s="69" t="s">
        <v>5093</v>
      </c>
      <c r="E7028" s="65">
        <f>IFERROR(VLOOKUP(C7028,Pivot!A:B,2,0),0)</f>
        <v>0</v>
      </c>
      <c r="F7028" s="65">
        <f>IFERROR(VLOOKUP(C7028,Pivot!A:C,3,0),0)</f>
        <v>0</v>
      </c>
    </row>
    <row r="7029" spans="1:6" x14ac:dyDescent="0.25">
      <c r="A7029" s="68" t="s">
        <v>103</v>
      </c>
      <c r="B7029" s="69">
        <v>491266351</v>
      </c>
      <c r="C7029" s="68">
        <v>491266351</v>
      </c>
      <c r="D7029" s="69" t="s">
        <v>5094</v>
      </c>
      <c r="E7029" s="65">
        <f>IFERROR(VLOOKUP(C7029,Pivot!A:B,2,0),0)</f>
        <v>0</v>
      </c>
      <c r="F7029" s="65">
        <f>IFERROR(VLOOKUP(C7029,Pivot!A:C,3,0),0)</f>
        <v>0</v>
      </c>
    </row>
    <row r="7030" spans="1:6" x14ac:dyDescent="0.25">
      <c r="A7030" s="68" t="s">
        <v>103</v>
      </c>
      <c r="B7030" s="69">
        <v>491266352</v>
      </c>
      <c r="C7030" s="68">
        <v>491266352</v>
      </c>
      <c r="D7030" s="69" t="s">
        <v>5095</v>
      </c>
      <c r="E7030" s="65">
        <f>IFERROR(VLOOKUP(C7030,Pivot!A:B,2,0),0)</f>
        <v>0</v>
      </c>
      <c r="F7030" s="65">
        <f>IFERROR(VLOOKUP(C7030,Pivot!A:C,3,0),0)</f>
        <v>0</v>
      </c>
    </row>
    <row r="7031" spans="1:6" x14ac:dyDescent="0.25">
      <c r="A7031" s="68" t="s">
        <v>103</v>
      </c>
      <c r="B7031" s="69">
        <v>491266354</v>
      </c>
      <c r="C7031" s="68">
        <v>491266354</v>
      </c>
      <c r="D7031" s="69" t="s">
        <v>5096</v>
      </c>
      <c r="E7031" s="65">
        <f>IFERROR(VLOOKUP(C7031,Pivot!A:B,2,0),0)</f>
        <v>0</v>
      </c>
      <c r="F7031" s="65">
        <f>IFERROR(VLOOKUP(C7031,Pivot!A:C,3,0),0)</f>
        <v>0</v>
      </c>
    </row>
    <row r="7032" spans="1:6" x14ac:dyDescent="0.25">
      <c r="A7032" s="68" t="s">
        <v>103</v>
      </c>
      <c r="B7032" s="69">
        <v>491277355</v>
      </c>
      <c r="C7032" s="68">
        <v>653569899419</v>
      </c>
      <c r="D7032" s="69" t="s">
        <v>5097</v>
      </c>
      <c r="E7032" s="65">
        <f>IFERROR(VLOOKUP(C7032,Pivot!A:B,2,0),0)</f>
        <v>0</v>
      </c>
      <c r="F7032" s="65">
        <f>IFERROR(VLOOKUP(C7032,Pivot!A:C,3,0),0)</f>
        <v>0</v>
      </c>
    </row>
    <row r="7033" spans="1:6" x14ac:dyDescent="0.25">
      <c r="A7033" s="68" t="s">
        <v>103</v>
      </c>
      <c r="B7033" s="69">
        <v>491277356</v>
      </c>
      <c r="C7033" s="68">
        <v>630509239061</v>
      </c>
      <c r="D7033" s="69" t="s">
        <v>5098</v>
      </c>
      <c r="E7033" s="65">
        <f>IFERROR(VLOOKUP(C7033,Pivot!A:B,2,0),0)</f>
        <v>0</v>
      </c>
      <c r="F7033" s="65">
        <f>IFERROR(VLOOKUP(C7033,Pivot!A:C,3,0),0)</f>
        <v>0</v>
      </c>
    </row>
    <row r="7034" spans="1:6" x14ac:dyDescent="0.25">
      <c r="A7034" s="68" t="s">
        <v>103</v>
      </c>
      <c r="B7034" s="69">
        <v>491277357</v>
      </c>
      <c r="C7034" s="68">
        <v>630509239122</v>
      </c>
      <c r="D7034" s="69" t="s">
        <v>5099</v>
      </c>
      <c r="E7034" s="65">
        <f>IFERROR(VLOOKUP(C7034,Pivot!A:B,2,0),0)</f>
        <v>0</v>
      </c>
      <c r="F7034" s="65">
        <f>IFERROR(VLOOKUP(C7034,Pivot!A:C,3,0),0)</f>
        <v>0</v>
      </c>
    </row>
    <row r="7035" spans="1:6" x14ac:dyDescent="0.25">
      <c r="A7035" s="68" t="s">
        <v>103</v>
      </c>
      <c r="B7035" s="69">
        <v>491277358</v>
      </c>
      <c r="C7035" s="68">
        <v>630509270576</v>
      </c>
      <c r="D7035" s="69" t="s">
        <v>5100</v>
      </c>
      <c r="E7035" s="65">
        <f>IFERROR(VLOOKUP(C7035,Pivot!A:B,2,0),0)</f>
        <v>0</v>
      </c>
      <c r="F7035" s="65">
        <f>IFERROR(VLOOKUP(C7035,Pivot!A:C,3,0),0)</f>
        <v>0</v>
      </c>
    </row>
    <row r="7036" spans="1:6" x14ac:dyDescent="0.25">
      <c r="A7036" s="68" t="s">
        <v>103</v>
      </c>
      <c r="B7036" s="69">
        <v>491277374</v>
      </c>
      <c r="C7036" s="68">
        <v>491252199</v>
      </c>
      <c r="D7036" s="69" t="s">
        <v>5101</v>
      </c>
      <c r="E7036" s="65">
        <f>IFERROR(VLOOKUP(C7036,Pivot!A:B,2,0),0)</f>
        <v>0</v>
      </c>
      <c r="F7036" s="65">
        <f>IFERROR(VLOOKUP(C7036,Pivot!A:C,3,0),0)</f>
        <v>0</v>
      </c>
    </row>
    <row r="7037" spans="1:6" x14ac:dyDescent="0.25">
      <c r="A7037" s="68" t="s">
        <v>103</v>
      </c>
      <c r="B7037" s="69">
        <v>491277374</v>
      </c>
      <c r="C7037" s="68">
        <v>8904196804553</v>
      </c>
      <c r="D7037" s="69" t="s">
        <v>5101</v>
      </c>
      <c r="E7037" s="65">
        <f>IFERROR(VLOOKUP(C7037,Pivot!A:B,2,0),0)</f>
        <v>0</v>
      </c>
      <c r="F7037" s="65">
        <f>IFERROR(VLOOKUP(C7037,Pivot!A:C,3,0),0)</f>
        <v>0</v>
      </c>
    </row>
    <row r="7038" spans="1:6" x14ac:dyDescent="0.25">
      <c r="A7038" s="68" t="s">
        <v>103</v>
      </c>
      <c r="B7038" s="69">
        <v>491277380</v>
      </c>
      <c r="C7038" s="68">
        <v>3760145060051</v>
      </c>
      <c r="D7038" s="69" t="s">
        <v>5102</v>
      </c>
      <c r="E7038" s="65">
        <f>IFERROR(VLOOKUP(C7038,Pivot!A:B,2,0),0)</f>
        <v>0</v>
      </c>
      <c r="F7038" s="65">
        <f>IFERROR(VLOOKUP(C7038,Pivot!A:C,3,0),0)</f>
        <v>0</v>
      </c>
    </row>
    <row r="7039" spans="1:6" x14ac:dyDescent="0.25">
      <c r="A7039" s="68" t="s">
        <v>103</v>
      </c>
      <c r="B7039" s="69">
        <v>491277380</v>
      </c>
      <c r="C7039" s="68">
        <v>491277380</v>
      </c>
      <c r="D7039" s="69" t="s">
        <v>5102</v>
      </c>
      <c r="E7039" s="65">
        <f>IFERROR(VLOOKUP(C7039,Pivot!A:B,2,0),0)</f>
        <v>0</v>
      </c>
      <c r="F7039" s="65">
        <f>IFERROR(VLOOKUP(C7039,Pivot!A:C,3,0),0)</f>
        <v>0</v>
      </c>
    </row>
    <row r="7040" spans="1:6" x14ac:dyDescent="0.25">
      <c r="A7040" s="68" t="s">
        <v>103</v>
      </c>
      <c r="B7040" s="69">
        <v>491277381</v>
      </c>
      <c r="C7040" s="68">
        <v>3760145061140</v>
      </c>
      <c r="D7040" s="69" t="s">
        <v>5103</v>
      </c>
      <c r="E7040" s="65">
        <f>IFERROR(VLOOKUP(C7040,Pivot!A:B,2,0),0)</f>
        <v>0</v>
      </c>
      <c r="F7040" s="65">
        <f>IFERROR(VLOOKUP(C7040,Pivot!A:C,3,0),0)</f>
        <v>0</v>
      </c>
    </row>
    <row r="7041" spans="1:6" x14ac:dyDescent="0.25">
      <c r="A7041" s="68" t="s">
        <v>103</v>
      </c>
      <c r="B7041" s="69">
        <v>491277381</v>
      </c>
      <c r="C7041" s="68">
        <v>491277381</v>
      </c>
      <c r="D7041" s="69" t="s">
        <v>5103</v>
      </c>
      <c r="E7041" s="65">
        <f>IFERROR(VLOOKUP(C7041,Pivot!A:B,2,0),0)</f>
        <v>0</v>
      </c>
      <c r="F7041" s="65">
        <f>IFERROR(VLOOKUP(C7041,Pivot!A:C,3,0),0)</f>
        <v>0</v>
      </c>
    </row>
    <row r="7042" spans="1:6" x14ac:dyDescent="0.25">
      <c r="A7042" s="68" t="s">
        <v>103</v>
      </c>
      <c r="B7042" s="69">
        <v>491277382</v>
      </c>
      <c r="C7042" s="68">
        <v>3760145060983</v>
      </c>
      <c r="D7042" s="69" t="s">
        <v>5104</v>
      </c>
      <c r="E7042" s="65">
        <f>IFERROR(VLOOKUP(C7042,Pivot!A:B,2,0),0)</f>
        <v>0</v>
      </c>
      <c r="F7042" s="65">
        <f>IFERROR(VLOOKUP(C7042,Pivot!A:C,3,0),0)</f>
        <v>0</v>
      </c>
    </row>
    <row r="7043" spans="1:6" x14ac:dyDescent="0.25">
      <c r="A7043" s="68" t="s">
        <v>103</v>
      </c>
      <c r="B7043" s="69">
        <v>491277382</v>
      </c>
      <c r="C7043" s="68">
        <v>491277382</v>
      </c>
      <c r="D7043" s="69" t="s">
        <v>5104</v>
      </c>
      <c r="E7043" s="65">
        <f>IFERROR(VLOOKUP(C7043,Pivot!A:B,2,0),0)</f>
        <v>0</v>
      </c>
      <c r="F7043" s="65">
        <f>IFERROR(VLOOKUP(C7043,Pivot!A:C,3,0),0)</f>
        <v>0</v>
      </c>
    </row>
    <row r="7044" spans="1:6" x14ac:dyDescent="0.25">
      <c r="A7044" s="68" t="s">
        <v>103</v>
      </c>
      <c r="B7044" s="69">
        <v>491277393</v>
      </c>
      <c r="C7044" s="68">
        <v>4892900887692</v>
      </c>
      <c r="D7044" s="69" t="s">
        <v>5105</v>
      </c>
      <c r="E7044" s="65">
        <f>IFERROR(VLOOKUP(C7044,Pivot!A:B,2,0),0)</f>
        <v>0</v>
      </c>
      <c r="F7044" s="65">
        <f>IFERROR(VLOOKUP(C7044,Pivot!A:C,3,0),0)</f>
        <v>0</v>
      </c>
    </row>
    <row r="7045" spans="1:6" x14ac:dyDescent="0.25">
      <c r="A7045" s="68" t="s">
        <v>103</v>
      </c>
      <c r="B7045" s="69">
        <v>491277394</v>
      </c>
      <c r="C7045" s="68">
        <v>4892900887708</v>
      </c>
      <c r="D7045" s="69" t="s">
        <v>5106</v>
      </c>
      <c r="E7045" s="65">
        <f>IFERROR(VLOOKUP(C7045,Pivot!A:B,2,0),0)</f>
        <v>0</v>
      </c>
      <c r="F7045" s="65">
        <f>IFERROR(VLOOKUP(C7045,Pivot!A:C,3,0),0)</f>
        <v>0</v>
      </c>
    </row>
    <row r="7046" spans="1:6" x14ac:dyDescent="0.25">
      <c r="A7046" s="68" t="s">
        <v>103</v>
      </c>
      <c r="B7046" s="69">
        <v>491277397</v>
      </c>
      <c r="C7046" s="68">
        <v>4892900887074</v>
      </c>
      <c r="D7046" s="69" t="s">
        <v>5107</v>
      </c>
      <c r="E7046" s="65">
        <f>IFERROR(VLOOKUP(C7046,Pivot!A:B,2,0),0)</f>
        <v>0</v>
      </c>
      <c r="F7046" s="65">
        <f>IFERROR(VLOOKUP(C7046,Pivot!A:C,3,0),0)</f>
        <v>0</v>
      </c>
    </row>
    <row r="7047" spans="1:6" x14ac:dyDescent="0.25">
      <c r="A7047" s="68" t="s">
        <v>103</v>
      </c>
      <c r="B7047" s="69">
        <v>491277398</v>
      </c>
      <c r="C7047" s="68">
        <v>4892900887081</v>
      </c>
      <c r="D7047" s="69" t="s">
        <v>5108</v>
      </c>
      <c r="E7047" s="65">
        <f>IFERROR(VLOOKUP(C7047,Pivot!A:B,2,0),0)</f>
        <v>0</v>
      </c>
      <c r="F7047" s="65">
        <f>IFERROR(VLOOKUP(C7047,Pivot!A:C,3,0),0)</f>
        <v>0</v>
      </c>
    </row>
    <row r="7048" spans="1:6" x14ac:dyDescent="0.25">
      <c r="A7048" s="68" t="s">
        <v>103</v>
      </c>
      <c r="B7048" s="69">
        <v>491277401</v>
      </c>
      <c r="C7048" s="68">
        <v>4892900887159</v>
      </c>
      <c r="D7048" s="69" t="s">
        <v>5109</v>
      </c>
      <c r="E7048" s="65">
        <f>IFERROR(VLOOKUP(C7048,Pivot!A:B,2,0),0)</f>
        <v>0</v>
      </c>
      <c r="F7048" s="65">
        <f>IFERROR(VLOOKUP(C7048,Pivot!A:C,3,0),0)</f>
        <v>0</v>
      </c>
    </row>
    <row r="7049" spans="1:6" x14ac:dyDescent="0.25">
      <c r="A7049" s="68" t="s">
        <v>103</v>
      </c>
      <c r="B7049" s="69">
        <v>491277403</v>
      </c>
      <c r="C7049" s="68">
        <v>4892900887227</v>
      </c>
      <c r="D7049" s="69" t="s">
        <v>5110</v>
      </c>
      <c r="E7049" s="65">
        <f>IFERROR(VLOOKUP(C7049,Pivot!A:B,2,0),0)</f>
        <v>0</v>
      </c>
      <c r="F7049" s="65">
        <f>IFERROR(VLOOKUP(C7049,Pivot!A:C,3,0),0)</f>
        <v>0</v>
      </c>
    </row>
    <row r="7050" spans="1:6" x14ac:dyDescent="0.25">
      <c r="A7050" s="68" t="s">
        <v>103</v>
      </c>
      <c r="B7050" s="69">
        <v>491277405</v>
      </c>
      <c r="C7050" s="68">
        <v>4892900887258</v>
      </c>
      <c r="D7050" s="69" t="s">
        <v>5111</v>
      </c>
      <c r="E7050" s="65">
        <f>IFERROR(VLOOKUP(C7050,Pivot!A:B,2,0),0)</f>
        <v>0</v>
      </c>
      <c r="F7050" s="65">
        <f>IFERROR(VLOOKUP(C7050,Pivot!A:C,3,0),0)</f>
        <v>0</v>
      </c>
    </row>
    <row r="7051" spans="1:6" x14ac:dyDescent="0.25">
      <c r="A7051" s="68" t="s">
        <v>103</v>
      </c>
      <c r="B7051" s="69">
        <v>491277408</v>
      </c>
      <c r="C7051" s="68">
        <v>4892900887302</v>
      </c>
      <c r="D7051" s="69" t="s">
        <v>5112</v>
      </c>
      <c r="E7051" s="65">
        <f>IFERROR(VLOOKUP(C7051,Pivot!A:B,2,0),0)</f>
        <v>0</v>
      </c>
      <c r="F7051" s="65">
        <f>IFERROR(VLOOKUP(C7051,Pivot!A:C,3,0),0)</f>
        <v>0</v>
      </c>
    </row>
    <row r="7052" spans="1:6" x14ac:dyDescent="0.25">
      <c r="A7052" s="68" t="s">
        <v>103</v>
      </c>
      <c r="B7052" s="69">
        <v>491277411</v>
      </c>
      <c r="C7052" s="68">
        <v>4892900887029</v>
      </c>
      <c r="D7052" s="69" t="s">
        <v>5113</v>
      </c>
      <c r="E7052" s="65">
        <f>IFERROR(VLOOKUP(C7052,Pivot!A:B,2,0),0)</f>
        <v>0</v>
      </c>
      <c r="F7052" s="65">
        <f>IFERROR(VLOOKUP(C7052,Pivot!A:C,3,0),0)</f>
        <v>0</v>
      </c>
    </row>
    <row r="7053" spans="1:6" x14ac:dyDescent="0.25">
      <c r="A7053" s="68" t="s">
        <v>103</v>
      </c>
      <c r="B7053" s="69">
        <v>491277413</v>
      </c>
      <c r="C7053" s="68">
        <v>4892900896632</v>
      </c>
      <c r="D7053" s="69" t="s">
        <v>5114</v>
      </c>
      <c r="E7053" s="65">
        <f>IFERROR(VLOOKUP(C7053,Pivot!A:B,2,0),0)</f>
        <v>0</v>
      </c>
      <c r="F7053" s="65">
        <f>IFERROR(VLOOKUP(C7053,Pivot!A:C,3,0),0)</f>
        <v>0</v>
      </c>
    </row>
    <row r="7054" spans="1:6" x14ac:dyDescent="0.25">
      <c r="A7054" s="68" t="s">
        <v>103</v>
      </c>
      <c r="B7054" s="69">
        <v>491277420</v>
      </c>
      <c r="C7054" s="68">
        <v>819798015871</v>
      </c>
      <c r="D7054" s="69" t="s">
        <v>5115</v>
      </c>
      <c r="E7054" s="65">
        <f>IFERROR(VLOOKUP(C7054,Pivot!A:B,2,0),0)</f>
        <v>0</v>
      </c>
      <c r="F7054" s="65">
        <f>IFERROR(VLOOKUP(C7054,Pivot!A:C,3,0),0)</f>
        <v>0</v>
      </c>
    </row>
    <row r="7055" spans="1:6" x14ac:dyDescent="0.25">
      <c r="A7055" s="68" t="s">
        <v>103</v>
      </c>
      <c r="B7055" s="69">
        <v>491277421</v>
      </c>
      <c r="C7055" s="68">
        <v>819798016298</v>
      </c>
      <c r="D7055" s="69" t="s">
        <v>5116</v>
      </c>
      <c r="E7055" s="65">
        <f>IFERROR(VLOOKUP(C7055,Pivot!A:B,2,0),0)</f>
        <v>0</v>
      </c>
      <c r="F7055" s="65">
        <f>IFERROR(VLOOKUP(C7055,Pivot!A:C,3,0),0)</f>
        <v>0</v>
      </c>
    </row>
    <row r="7056" spans="1:6" x14ac:dyDescent="0.25">
      <c r="A7056" s="68" t="s">
        <v>103</v>
      </c>
      <c r="B7056" s="69">
        <v>491277423</v>
      </c>
      <c r="C7056" s="68">
        <v>39897952604</v>
      </c>
      <c r="D7056" s="69" t="s">
        <v>5117</v>
      </c>
      <c r="E7056" s="65">
        <f>IFERROR(VLOOKUP(C7056,Pivot!A:B,2,0),0)</f>
        <v>0</v>
      </c>
      <c r="F7056" s="65">
        <f>IFERROR(VLOOKUP(C7056,Pivot!A:C,3,0),0)</f>
        <v>0</v>
      </c>
    </row>
    <row r="7057" spans="1:6" x14ac:dyDescent="0.25">
      <c r="A7057" s="68" t="s">
        <v>103</v>
      </c>
      <c r="B7057" s="69">
        <v>491277424</v>
      </c>
      <c r="C7057" s="68">
        <v>39897297750</v>
      </c>
      <c r="D7057" s="69" t="s">
        <v>5118</v>
      </c>
      <c r="E7057" s="65">
        <f>IFERROR(VLOOKUP(C7057,Pivot!A:B,2,0),0)</f>
        <v>0</v>
      </c>
      <c r="F7057" s="65">
        <f>IFERROR(VLOOKUP(C7057,Pivot!A:C,3,0),0)</f>
        <v>0</v>
      </c>
    </row>
    <row r="7058" spans="1:6" x14ac:dyDescent="0.25">
      <c r="A7058" s="68" t="s">
        <v>103</v>
      </c>
      <c r="B7058" s="69">
        <v>491277424</v>
      </c>
      <c r="C7058" s="68">
        <v>491277424</v>
      </c>
      <c r="D7058" s="69" t="s">
        <v>5118</v>
      </c>
      <c r="E7058" s="65">
        <f>IFERROR(VLOOKUP(C7058,Pivot!A:B,2,0),0)</f>
        <v>0</v>
      </c>
      <c r="F7058" s="65">
        <f>IFERROR(VLOOKUP(C7058,Pivot!A:C,3,0),0)</f>
        <v>0</v>
      </c>
    </row>
    <row r="7059" spans="1:6" x14ac:dyDescent="0.25">
      <c r="A7059" s="68" t="s">
        <v>103</v>
      </c>
      <c r="B7059" s="69">
        <v>491277424</v>
      </c>
      <c r="C7059" s="68">
        <v>678352917613</v>
      </c>
      <c r="D7059" s="69" t="s">
        <v>5118</v>
      </c>
      <c r="E7059" s="65">
        <f>IFERROR(VLOOKUP(C7059,Pivot!A:B,2,0),0)</f>
        <v>0</v>
      </c>
      <c r="F7059" s="65">
        <f>IFERROR(VLOOKUP(C7059,Pivot!A:C,3,0),0)</f>
        <v>0</v>
      </c>
    </row>
    <row r="7060" spans="1:6" x14ac:dyDescent="0.25">
      <c r="A7060" s="68" t="s">
        <v>103</v>
      </c>
      <c r="B7060" s="69">
        <v>491277432</v>
      </c>
      <c r="C7060" s="68">
        <v>39897955117</v>
      </c>
      <c r="D7060" s="69" t="s">
        <v>5119</v>
      </c>
      <c r="E7060" s="65">
        <f>IFERROR(VLOOKUP(C7060,Pivot!A:B,2,0),0)</f>
        <v>0</v>
      </c>
      <c r="F7060" s="65">
        <f>IFERROR(VLOOKUP(C7060,Pivot!A:C,3,0),0)</f>
        <v>0</v>
      </c>
    </row>
    <row r="7061" spans="1:6" x14ac:dyDescent="0.25">
      <c r="A7061" s="68" t="s">
        <v>103</v>
      </c>
      <c r="B7061" s="69">
        <v>491277436</v>
      </c>
      <c r="C7061" s="68">
        <v>3032164130016</v>
      </c>
      <c r="D7061" s="69" t="s">
        <v>5120</v>
      </c>
      <c r="E7061" s="65">
        <f>IFERROR(VLOOKUP(C7061,Pivot!A:B,2,0),0)</f>
        <v>0</v>
      </c>
      <c r="F7061" s="65">
        <f>IFERROR(VLOOKUP(C7061,Pivot!A:C,3,0),0)</f>
        <v>0</v>
      </c>
    </row>
    <row r="7062" spans="1:6" x14ac:dyDescent="0.25">
      <c r="A7062" s="68" t="s">
        <v>103</v>
      </c>
      <c r="B7062" s="69">
        <v>491277469</v>
      </c>
      <c r="C7062" s="68">
        <v>8901736077163</v>
      </c>
      <c r="D7062" s="69" t="s">
        <v>5121</v>
      </c>
      <c r="E7062" s="65">
        <f>IFERROR(VLOOKUP(C7062,Pivot!A:B,2,0),0)</f>
        <v>0</v>
      </c>
      <c r="F7062" s="65">
        <f>IFERROR(VLOOKUP(C7062,Pivot!A:C,3,0),0)</f>
        <v>0</v>
      </c>
    </row>
    <row r="7063" spans="1:6" x14ac:dyDescent="0.25">
      <c r="A7063" s="68" t="s">
        <v>103</v>
      </c>
      <c r="B7063" s="69">
        <v>491277474</v>
      </c>
      <c r="C7063" s="68">
        <v>8901736090223</v>
      </c>
      <c r="D7063" s="69" t="s">
        <v>5122</v>
      </c>
      <c r="E7063" s="65">
        <f>IFERROR(VLOOKUP(C7063,Pivot!A:B,2,0),0)</f>
        <v>0</v>
      </c>
      <c r="F7063" s="65">
        <f>IFERROR(VLOOKUP(C7063,Pivot!A:C,3,0),0)</f>
        <v>0</v>
      </c>
    </row>
    <row r="7064" spans="1:6" x14ac:dyDescent="0.25">
      <c r="A7064" s="68" t="s">
        <v>103</v>
      </c>
      <c r="B7064" s="69">
        <v>491277488</v>
      </c>
      <c r="C7064" s="68">
        <v>778988119365</v>
      </c>
      <c r="D7064" s="69" t="s">
        <v>5123</v>
      </c>
      <c r="E7064" s="65">
        <f>IFERROR(VLOOKUP(C7064,Pivot!A:B,2,0),0)</f>
        <v>0</v>
      </c>
      <c r="F7064" s="65">
        <f>IFERROR(VLOOKUP(C7064,Pivot!A:C,3,0),0)</f>
        <v>0</v>
      </c>
    </row>
    <row r="7065" spans="1:6" x14ac:dyDescent="0.25">
      <c r="A7065" s="68" t="s">
        <v>103</v>
      </c>
      <c r="B7065" s="69">
        <v>491277489</v>
      </c>
      <c r="C7065" s="68">
        <v>778988129944</v>
      </c>
      <c r="D7065" s="69" t="s">
        <v>5124</v>
      </c>
      <c r="E7065" s="65">
        <f>IFERROR(VLOOKUP(C7065,Pivot!A:B,2,0),0)</f>
        <v>0</v>
      </c>
      <c r="F7065" s="65">
        <f>IFERROR(VLOOKUP(C7065,Pivot!A:C,3,0),0)</f>
        <v>0</v>
      </c>
    </row>
    <row r="7066" spans="1:6" x14ac:dyDescent="0.25">
      <c r="A7066" s="68" t="s">
        <v>103</v>
      </c>
      <c r="B7066" s="69">
        <v>491277489</v>
      </c>
      <c r="C7066" s="68">
        <v>778988226575</v>
      </c>
      <c r="D7066" s="69" t="s">
        <v>5124</v>
      </c>
      <c r="E7066" s="65">
        <f>IFERROR(VLOOKUP(C7066,Pivot!A:B,2,0),0)</f>
        <v>0</v>
      </c>
      <c r="F7066" s="65">
        <f>IFERROR(VLOOKUP(C7066,Pivot!A:C,3,0),0)</f>
        <v>0</v>
      </c>
    </row>
    <row r="7067" spans="1:6" x14ac:dyDescent="0.25">
      <c r="A7067" s="68" t="s">
        <v>103</v>
      </c>
      <c r="B7067" s="69">
        <v>491277490</v>
      </c>
      <c r="C7067" s="68">
        <v>778988205303</v>
      </c>
      <c r="D7067" s="69" t="s">
        <v>5125</v>
      </c>
      <c r="E7067" s="65">
        <f>IFERROR(VLOOKUP(C7067,Pivot!A:B,2,0),0)</f>
        <v>0</v>
      </c>
      <c r="F7067" s="65">
        <f>IFERROR(VLOOKUP(C7067,Pivot!A:C,3,0),0)</f>
        <v>0</v>
      </c>
    </row>
    <row r="7068" spans="1:6" x14ac:dyDescent="0.25">
      <c r="A7068" s="68" t="s">
        <v>103</v>
      </c>
      <c r="B7068" s="69">
        <v>491277490</v>
      </c>
      <c r="C7068" s="68">
        <v>778988205488</v>
      </c>
      <c r="D7068" s="69" t="s">
        <v>5125</v>
      </c>
      <c r="E7068" s="65">
        <f>IFERROR(VLOOKUP(C7068,Pivot!A:B,2,0),0)</f>
        <v>0</v>
      </c>
      <c r="F7068" s="65">
        <f>IFERROR(VLOOKUP(C7068,Pivot!A:C,3,0),0)</f>
        <v>0</v>
      </c>
    </row>
    <row r="7069" spans="1:6" x14ac:dyDescent="0.25">
      <c r="A7069" s="68" t="s">
        <v>103</v>
      </c>
      <c r="B7069" s="69">
        <v>491277491</v>
      </c>
      <c r="C7069" s="68">
        <v>8906047385044</v>
      </c>
      <c r="D7069" s="69" t="s">
        <v>5126</v>
      </c>
      <c r="E7069" s="65">
        <f>IFERROR(VLOOKUP(C7069,Pivot!A:B,2,0),0)</f>
        <v>0</v>
      </c>
      <c r="F7069" s="65">
        <f>IFERROR(VLOOKUP(C7069,Pivot!A:C,3,0),0)</f>
        <v>0</v>
      </c>
    </row>
    <row r="7070" spans="1:6" x14ac:dyDescent="0.25">
      <c r="A7070" s="68" t="s">
        <v>103</v>
      </c>
      <c r="B7070" s="69">
        <v>491277492</v>
      </c>
      <c r="C7070" s="68">
        <v>8906047385112</v>
      </c>
      <c r="D7070" s="69" t="s">
        <v>5127</v>
      </c>
      <c r="E7070" s="65">
        <f>IFERROR(VLOOKUP(C7070,Pivot!A:B,2,0),0)</f>
        <v>0</v>
      </c>
      <c r="F7070" s="65">
        <f>IFERROR(VLOOKUP(C7070,Pivot!A:C,3,0),0)</f>
        <v>0</v>
      </c>
    </row>
    <row r="7071" spans="1:6" x14ac:dyDescent="0.25">
      <c r="A7071" s="68" t="s">
        <v>103</v>
      </c>
      <c r="B7071" s="69">
        <v>491277493</v>
      </c>
      <c r="C7071" s="68">
        <v>8906047385082</v>
      </c>
      <c r="D7071" s="69" t="s">
        <v>5128</v>
      </c>
      <c r="E7071" s="65">
        <f>IFERROR(VLOOKUP(C7071,Pivot!A:B,2,0),0)</f>
        <v>0</v>
      </c>
      <c r="F7071" s="65">
        <f>IFERROR(VLOOKUP(C7071,Pivot!A:C,3,0),0)</f>
        <v>0</v>
      </c>
    </row>
    <row r="7072" spans="1:6" x14ac:dyDescent="0.25">
      <c r="A7072" s="68" t="s">
        <v>103</v>
      </c>
      <c r="B7072" s="69">
        <v>491277494</v>
      </c>
      <c r="C7072" s="68">
        <v>8906047385099</v>
      </c>
      <c r="D7072" s="69" t="s">
        <v>5129</v>
      </c>
      <c r="E7072" s="65">
        <f>IFERROR(VLOOKUP(C7072,Pivot!A:B,2,0),0)</f>
        <v>0</v>
      </c>
      <c r="F7072" s="65">
        <f>IFERROR(VLOOKUP(C7072,Pivot!A:C,3,0),0)</f>
        <v>0</v>
      </c>
    </row>
    <row r="7073" spans="1:6" x14ac:dyDescent="0.25">
      <c r="A7073" s="68" t="s">
        <v>103</v>
      </c>
      <c r="B7073" s="69">
        <v>491277495</v>
      </c>
      <c r="C7073" s="68">
        <v>8906047385105</v>
      </c>
      <c r="D7073" s="69" t="s">
        <v>5130</v>
      </c>
      <c r="E7073" s="65">
        <f>IFERROR(VLOOKUP(C7073,Pivot!A:B,2,0),0)</f>
        <v>0</v>
      </c>
      <c r="F7073" s="65">
        <f>IFERROR(VLOOKUP(C7073,Pivot!A:C,3,0),0)</f>
        <v>0</v>
      </c>
    </row>
    <row r="7074" spans="1:6" x14ac:dyDescent="0.25">
      <c r="A7074" s="68" t="s">
        <v>103</v>
      </c>
      <c r="B7074" s="69">
        <v>491277497</v>
      </c>
      <c r="C7074" s="68">
        <v>491277497</v>
      </c>
      <c r="D7074" s="69" t="s">
        <v>5131</v>
      </c>
      <c r="E7074" s="65">
        <f>IFERROR(VLOOKUP(C7074,Pivot!A:B,2,0),0)</f>
        <v>0</v>
      </c>
      <c r="F7074" s="65">
        <f>IFERROR(VLOOKUP(C7074,Pivot!A:C,3,0),0)</f>
        <v>0</v>
      </c>
    </row>
    <row r="7075" spans="1:6" x14ac:dyDescent="0.25">
      <c r="A7075" s="68" t="s">
        <v>103</v>
      </c>
      <c r="B7075" s="69">
        <v>491277497</v>
      </c>
      <c r="C7075" s="68">
        <v>8906047385235</v>
      </c>
      <c r="D7075" s="69" t="s">
        <v>5131</v>
      </c>
      <c r="E7075" s="65">
        <f>IFERROR(VLOOKUP(C7075,Pivot!A:B,2,0),0)</f>
        <v>0</v>
      </c>
      <c r="F7075" s="65">
        <f>IFERROR(VLOOKUP(C7075,Pivot!A:C,3,0),0)</f>
        <v>0</v>
      </c>
    </row>
    <row r="7076" spans="1:6" x14ac:dyDescent="0.25">
      <c r="A7076" s="68" t="s">
        <v>103</v>
      </c>
      <c r="B7076" s="69">
        <v>491277497</v>
      </c>
      <c r="C7076" s="68">
        <v>8906047386461</v>
      </c>
      <c r="D7076" s="69" t="s">
        <v>5131</v>
      </c>
      <c r="E7076" s="65">
        <f>IFERROR(VLOOKUP(C7076,Pivot!A:B,2,0),0)</f>
        <v>0</v>
      </c>
      <c r="F7076" s="65">
        <f>IFERROR(VLOOKUP(C7076,Pivot!A:C,3,0),0)</f>
        <v>0</v>
      </c>
    </row>
    <row r="7077" spans="1:6" x14ac:dyDescent="0.25">
      <c r="A7077" s="68" t="s">
        <v>103</v>
      </c>
      <c r="B7077" s="69">
        <v>491277498</v>
      </c>
      <c r="C7077" s="68">
        <v>8906047385266</v>
      </c>
      <c r="D7077" s="69" t="s">
        <v>5132</v>
      </c>
      <c r="E7077" s="65">
        <f>IFERROR(VLOOKUP(C7077,Pivot!A:B,2,0),0)</f>
        <v>0</v>
      </c>
      <c r="F7077" s="65">
        <f>IFERROR(VLOOKUP(C7077,Pivot!A:C,3,0),0)</f>
        <v>0</v>
      </c>
    </row>
    <row r="7078" spans="1:6" x14ac:dyDescent="0.25">
      <c r="A7078" s="68" t="s">
        <v>103</v>
      </c>
      <c r="B7078" s="69">
        <v>491277499</v>
      </c>
      <c r="C7078" s="68">
        <v>731346151216</v>
      </c>
      <c r="D7078" s="69" t="s">
        <v>5133</v>
      </c>
      <c r="E7078" s="65">
        <f>IFERROR(VLOOKUP(C7078,Pivot!A:B,2,0),0)</f>
        <v>0</v>
      </c>
      <c r="F7078" s="65">
        <f>IFERROR(VLOOKUP(C7078,Pivot!A:C,3,0),0)</f>
        <v>0</v>
      </c>
    </row>
    <row r="7079" spans="1:6" x14ac:dyDescent="0.25">
      <c r="A7079" s="68" t="s">
        <v>103</v>
      </c>
      <c r="B7079" s="69">
        <v>491277501</v>
      </c>
      <c r="C7079" s="68">
        <v>731346185914</v>
      </c>
      <c r="D7079" s="69" t="s">
        <v>5134</v>
      </c>
      <c r="E7079" s="65">
        <f>IFERROR(VLOOKUP(C7079,Pivot!A:B,2,0),0)</f>
        <v>0</v>
      </c>
      <c r="F7079" s="65">
        <f>IFERROR(VLOOKUP(C7079,Pivot!A:C,3,0),0)</f>
        <v>0</v>
      </c>
    </row>
    <row r="7080" spans="1:6" x14ac:dyDescent="0.25">
      <c r="A7080" s="68" t="s">
        <v>103</v>
      </c>
      <c r="B7080" s="69">
        <v>491277502</v>
      </c>
      <c r="C7080" s="68">
        <v>731346118011</v>
      </c>
      <c r="D7080" s="69" t="s">
        <v>5135</v>
      </c>
      <c r="E7080" s="65">
        <f>IFERROR(VLOOKUP(C7080,Pivot!A:B,2,0),0)</f>
        <v>0</v>
      </c>
      <c r="F7080" s="65">
        <f>IFERROR(VLOOKUP(C7080,Pivot!A:C,3,0),0)</f>
        <v>0</v>
      </c>
    </row>
    <row r="7081" spans="1:6" x14ac:dyDescent="0.25">
      <c r="A7081" s="68" t="s">
        <v>103</v>
      </c>
      <c r="B7081" s="69">
        <v>491277503</v>
      </c>
      <c r="C7081" s="68">
        <v>731346066510</v>
      </c>
      <c r="D7081" s="69" t="s">
        <v>5136</v>
      </c>
      <c r="E7081" s="65">
        <f>IFERROR(VLOOKUP(C7081,Pivot!A:B,2,0),0)</f>
        <v>0</v>
      </c>
      <c r="F7081" s="65">
        <f>IFERROR(VLOOKUP(C7081,Pivot!A:C,3,0),0)</f>
        <v>0</v>
      </c>
    </row>
    <row r="7082" spans="1:6" x14ac:dyDescent="0.25">
      <c r="A7082" s="68" t="s">
        <v>103</v>
      </c>
      <c r="B7082" s="69">
        <v>491277505</v>
      </c>
      <c r="C7082" s="68">
        <v>491277505</v>
      </c>
      <c r="D7082" s="69" t="s">
        <v>5137</v>
      </c>
      <c r="E7082" s="65">
        <f>IFERROR(VLOOKUP(C7082,Pivot!A:B,2,0),0)</f>
        <v>0</v>
      </c>
      <c r="F7082" s="65">
        <f>IFERROR(VLOOKUP(C7082,Pivot!A:C,3,0),0)</f>
        <v>0</v>
      </c>
    </row>
    <row r="7083" spans="1:6" x14ac:dyDescent="0.25">
      <c r="A7083" s="68" t="s">
        <v>103</v>
      </c>
      <c r="B7083" s="69">
        <v>491277506</v>
      </c>
      <c r="C7083" s="68">
        <v>491277506</v>
      </c>
      <c r="D7083" s="69" t="s">
        <v>5138</v>
      </c>
      <c r="E7083" s="65">
        <f>IFERROR(VLOOKUP(C7083,Pivot!A:B,2,0),0)</f>
        <v>0</v>
      </c>
      <c r="F7083" s="65">
        <f>IFERROR(VLOOKUP(C7083,Pivot!A:C,3,0),0)</f>
        <v>0</v>
      </c>
    </row>
    <row r="7084" spans="1:6" x14ac:dyDescent="0.25">
      <c r="A7084" s="68" t="s">
        <v>103</v>
      </c>
      <c r="B7084" s="69">
        <v>491277507</v>
      </c>
      <c r="C7084" s="68">
        <v>491277507</v>
      </c>
      <c r="D7084" s="69" t="s">
        <v>5139</v>
      </c>
      <c r="E7084" s="65">
        <f>IFERROR(VLOOKUP(C7084,Pivot!A:B,2,0),0)</f>
        <v>0</v>
      </c>
      <c r="F7084" s="65">
        <f>IFERROR(VLOOKUP(C7084,Pivot!A:C,3,0),0)</f>
        <v>0</v>
      </c>
    </row>
    <row r="7085" spans="1:6" x14ac:dyDescent="0.25">
      <c r="A7085" s="68" t="s">
        <v>103</v>
      </c>
      <c r="B7085" s="69">
        <v>491277508</v>
      </c>
      <c r="C7085" s="68">
        <v>491277508</v>
      </c>
      <c r="D7085" s="69" t="s">
        <v>5140</v>
      </c>
      <c r="E7085" s="65">
        <f>IFERROR(VLOOKUP(C7085,Pivot!A:B,2,0),0)</f>
        <v>0</v>
      </c>
      <c r="F7085" s="65">
        <f>IFERROR(VLOOKUP(C7085,Pivot!A:C,3,0),0)</f>
        <v>0</v>
      </c>
    </row>
    <row r="7086" spans="1:6" x14ac:dyDescent="0.25">
      <c r="A7086" s="68" t="s">
        <v>103</v>
      </c>
      <c r="B7086" s="69">
        <v>491277509</v>
      </c>
      <c r="C7086" s="68">
        <v>491277509</v>
      </c>
      <c r="D7086" s="69" t="s">
        <v>5141</v>
      </c>
      <c r="E7086" s="65">
        <f>IFERROR(VLOOKUP(C7086,Pivot!A:B,2,0),0)</f>
        <v>0</v>
      </c>
      <c r="F7086" s="65">
        <f>IFERROR(VLOOKUP(C7086,Pivot!A:C,3,0),0)</f>
        <v>0</v>
      </c>
    </row>
    <row r="7087" spans="1:6" x14ac:dyDescent="0.25">
      <c r="A7087" s="68" t="s">
        <v>103</v>
      </c>
      <c r="B7087" s="69">
        <v>491277510</v>
      </c>
      <c r="C7087" s="68">
        <v>491277510</v>
      </c>
      <c r="D7087" s="69" t="s">
        <v>5142</v>
      </c>
      <c r="E7087" s="65">
        <f>IFERROR(VLOOKUP(C7087,Pivot!A:B,2,0),0)</f>
        <v>0</v>
      </c>
      <c r="F7087" s="65">
        <f>IFERROR(VLOOKUP(C7087,Pivot!A:C,3,0),0)</f>
        <v>0</v>
      </c>
    </row>
    <row r="7088" spans="1:6" x14ac:dyDescent="0.25">
      <c r="A7088" s="68" t="s">
        <v>103</v>
      </c>
      <c r="B7088" s="69">
        <v>491277511</v>
      </c>
      <c r="C7088" s="68">
        <v>491277511</v>
      </c>
      <c r="D7088" s="69" t="s">
        <v>5143</v>
      </c>
      <c r="E7088" s="65">
        <f>IFERROR(VLOOKUP(C7088,Pivot!A:B,2,0),0)</f>
        <v>0</v>
      </c>
      <c r="F7088" s="65">
        <f>IFERROR(VLOOKUP(C7088,Pivot!A:C,3,0),0)</f>
        <v>0</v>
      </c>
    </row>
    <row r="7089" spans="1:6" x14ac:dyDescent="0.25">
      <c r="A7089" s="68" t="s">
        <v>103</v>
      </c>
      <c r="B7089" s="69">
        <v>491277512</v>
      </c>
      <c r="C7089" s="68">
        <v>491277512</v>
      </c>
      <c r="D7089" s="69" t="s">
        <v>5144</v>
      </c>
      <c r="E7089" s="65">
        <f>IFERROR(VLOOKUP(C7089,Pivot!A:B,2,0),0)</f>
        <v>0</v>
      </c>
      <c r="F7089" s="65">
        <f>IFERROR(VLOOKUP(C7089,Pivot!A:C,3,0),0)</f>
        <v>0</v>
      </c>
    </row>
    <row r="7090" spans="1:6" x14ac:dyDescent="0.25">
      <c r="A7090" s="68" t="s">
        <v>103</v>
      </c>
      <c r="B7090" s="69">
        <v>491277515</v>
      </c>
      <c r="C7090" s="68">
        <v>90159820666</v>
      </c>
      <c r="D7090" s="69" t="s">
        <v>5145</v>
      </c>
      <c r="E7090" s="65">
        <f>IFERROR(VLOOKUP(C7090,Pivot!A:B,2,0),0)</f>
        <v>0</v>
      </c>
      <c r="F7090" s="65">
        <f>IFERROR(VLOOKUP(C7090,Pivot!A:C,3,0),0)</f>
        <v>0</v>
      </c>
    </row>
    <row r="7091" spans="1:6" x14ac:dyDescent="0.25">
      <c r="A7091" s="68" t="s">
        <v>103</v>
      </c>
      <c r="B7091" s="69">
        <v>491277516</v>
      </c>
      <c r="C7091" s="68">
        <v>90159812715</v>
      </c>
      <c r="D7091" s="69" t="s">
        <v>5146</v>
      </c>
      <c r="E7091" s="65">
        <f>IFERROR(VLOOKUP(C7091,Pivot!A:B,2,0),0)</f>
        <v>0</v>
      </c>
      <c r="F7091" s="65">
        <f>IFERROR(VLOOKUP(C7091,Pivot!A:C,3,0),0)</f>
        <v>0</v>
      </c>
    </row>
    <row r="7092" spans="1:6" x14ac:dyDescent="0.25">
      <c r="A7092" s="68" t="s">
        <v>103</v>
      </c>
      <c r="B7092" s="69">
        <v>491277516</v>
      </c>
      <c r="C7092" s="68">
        <v>90159821168</v>
      </c>
      <c r="D7092" s="69" t="s">
        <v>5146</v>
      </c>
      <c r="E7092" s="65">
        <f>IFERROR(VLOOKUP(C7092,Pivot!A:B,2,0),0)</f>
        <v>0</v>
      </c>
      <c r="F7092" s="65">
        <f>IFERROR(VLOOKUP(C7092,Pivot!A:C,3,0),0)</f>
        <v>0</v>
      </c>
    </row>
    <row r="7093" spans="1:6" x14ac:dyDescent="0.25">
      <c r="A7093" s="68" t="s">
        <v>103</v>
      </c>
      <c r="B7093" s="69">
        <v>491277517</v>
      </c>
      <c r="C7093" s="68">
        <v>90159810902</v>
      </c>
      <c r="D7093" s="69" t="s">
        <v>5147</v>
      </c>
      <c r="E7093" s="65">
        <f>IFERROR(VLOOKUP(C7093,Pivot!A:B,2,0),0)</f>
        <v>0</v>
      </c>
      <c r="F7093" s="65">
        <f>IFERROR(VLOOKUP(C7093,Pivot!A:C,3,0),0)</f>
        <v>0</v>
      </c>
    </row>
    <row r="7094" spans="1:6" x14ac:dyDescent="0.25">
      <c r="A7094" s="68" t="s">
        <v>103</v>
      </c>
      <c r="B7094" s="69">
        <v>491277518</v>
      </c>
      <c r="C7094" s="68">
        <v>90159815013</v>
      </c>
      <c r="D7094" s="69" t="s">
        <v>5148</v>
      </c>
      <c r="E7094" s="65">
        <f>IFERROR(VLOOKUP(C7094,Pivot!A:B,2,0),0)</f>
        <v>0</v>
      </c>
      <c r="F7094" s="65">
        <f>IFERROR(VLOOKUP(C7094,Pivot!A:C,3,0),0)</f>
        <v>0</v>
      </c>
    </row>
    <row r="7095" spans="1:6" x14ac:dyDescent="0.25">
      <c r="A7095" s="68" t="s">
        <v>103</v>
      </c>
      <c r="B7095" s="69">
        <v>491277519</v>
      </c>
      <c r="C7095" s="68">
        <v>90159820529</v>
      </c>
      <c r="D7095" s="69" t="s">
        <v>5149</v>
      </c>
      <c r="E7095" s="65">
        <f>IFERROR(VLOOKUP(C7095,Pivot!A:B,2,0),0)</f>
        <v>0</v>
      </c>
      <c r="F7095" s="65">
        <f>IFERROR(VLOOKUP(C7095,Pivot!A:C,3,0),0)</f>
        <v>0</v>
      </c>
    </row>
    <row r="7096" spans="1:6" x14ac:dyDescent="0.25">
      <c r="A7096" s="68" t="s">
        <v>103</v>
      </c>
      <c r="B7096" s="69">
        <v>491277520</v>
      </c>
      <c r="C7096" s="68">
        <v>491277520</v>
      </c>
      <c r="D7096" s="69" t="s">
        <v>5150</v>
      </c>
      <c r="E7096" s="65">
        <f>IFERROR(VLOOKUP(C7096,Pivot!A:B,2,0),0)</f>
        <v>0</v>
      </c>
      <c r="F7096" s="65">
        <f>IFERROR(VLOOKUP(C7096,Pivot!A:C,3,0),0)</f>
        <v>0</v>
      </c>
    </row>
    <row r="7097" spans="1:6" x14ac:dyDescent="0.25">
      <c r="A7097" s="68" t="s">
        <v>103</v>
      </c>
      <c r="B7097" s="69">
        <v>491277522</v>
      </c>
      <c r="C7097" s="68">
        <v>491277522</v>
      </c>
      <c r="D7097" s="69" t="s">
        <v>5151</v>
      </c>
      <c r="E7097" s="65">
        <f>IFERROR(VLOOKUP(C7097,Pivot!A:B,2,0),0)</f>
        <v>0</v>
      </c>
      <c r="F7097" s="65">
        <f>IFERROR(VLOOKUP(C7097,Pivot!A:C,3,0),0)</f>
        <v>0</v>
      </c>
    </row>
    <row r="7098" spans="1:6" x14ac:dyDescent="0.25">
      <c r="A7098" s="68" t="s">
        <v>103</v>
      </c>
      <c r="B7098" s="69">
        <v>491277539</v>
      </c>
      <c r="C7098" s="68">
        <v>491277539</v>
      </c>
      <c r="D7098" s="69" t="s">
        <v>5152</v>
      </c>
      <c r="E7098" s="65">
        <f>IFERROR(VLOOKUP(C7098,Pivot!A:B,2,0),0)</f>
        <v>0</v>
      </c>
      <c r="F7098" s="65">
        <f>IFERROR(VLOOKUP(C7098,Pivot!A:C,3,0),0)</f>
        <v>0</v>
      </c>
    </row>
    <row r="7099" spans="1:6" x14ac:dyDescent="0.25">
      <c r="A7099" s="68" t="s">
        <v>103</v>
      </c>
      <c r="B7099" s="69">
        <v>491277544</v>
      </c>
      <c r="C7099" s="68">
        <v>491277544</v>
      </c>
      <c r="D7099" s="69" t="s">
        <v>5153</v>
      </c>
      <c r="E7099" s="65">
        <f>IFERROR(VLOOKUP(C7099,Pivot!A:B,2,0),0)</f>
        <v>0</v>
      </c>
      <c r="F7099" s="65">
        <f>IFERROR(VLOOKUP(C7099,Pivot!A:C,3,0),0)</f>
        <v>0</v>
      </c>
    </row>
    <row r="7100" spans="1:6" x14ac:dyDescent="0.25">
      <c r="A7100" s="68" t="s">
        <v>103</v>
      </c>
      <c r="B7100" s="69">
        <v>491277544</v>
      </c>
      <c r="C7100" s="68">
        <v>6970226060017</v>
      </c>
      <c r="D7100" s="69" t="s">
        <v>5153</v>
      </c>
      <c r="E7100" s="65">
        <f>IFERROR(VLOOKUP(C7100,Pivot!A:B,2,0),0)</f>
        <v>0</v>
      </c>
      <c r="F7100" s="65">
        <f>IFERROR(VLOOKUP(C7100,Pivot!A:C,3,0),0)</f>
        <v>0</v>
      </c>
    </row>
    <row r="7101" spans="1:6" x14ac:dyDescent="0.25">
      <c r="A7101" s="68" t="s">
        <v>103</v>
      </c>
      <c r="B7101" s="69">
        <v>491277546</v>
      </c>
      <c r="C7101" s="68">
        <v>491277546</v>
      </c>
      <c r="D7101" s="69" t="s">
        <v>5154</v>
      </c>
      <c r="E7101" s="65">
        <f>IFERROR(VLOOKUP(C7101,Pivot!A:B,2,0),0)</f>
        <v>0</v>
      </c>
      <c r="F7101" s="65">
        <f>IFERROR(VLOOKUP(C7101,Pivot!A:C,3,0),0)</f>
        <v>0</v>
      </c>
    </row>
    <row r="7102" spans="1:6" x14ac:dyDescent="0.25">
      <c r="A7102" s="68" t="s">
        <v>103</v>
      </c>
      <c r="B7102" s="69">
        <v>491277547</v>
      </c>
      <c r="C7102" s="68">
        <v>491277547</v>
      </c>
      <c r="D7102" s="69" t="s">
        <v>5155</v>
      </c>
      <c r="E7102" s="65">
        <f>IFERROR(VLOOKUP(C7102,Pivot!A:B,2,0),0)</f>
        <v>0</v>
      </c>
      <c r="F7102" s="65">
        <f>IFERROR(VLOOKUP(C7102,Pivot!A:C,3,0),0)</f>
        <v>0</v>
      </c>
    </row>
    <row r="7103" spans="1:6" x14ac:dyDescent="0.25">
      <c r="A7103" s="68" t="s">
        <v>103</v>
      </c>
      <c r="B7103" s="69">
        <v>491277547</v>
      </c>
      <c r="C7103" s="68">
        <v>8906067983114</v>
      </c>
      <c r="D7103" s="69" t="s">
        <v>5155</v>
      </c>
      <c r="E7103" s="65">
        <f>IFERROR(VLOOKUP(C7103,Pivot!A:B,2,0),0)</f>
        <v>0</v>
      </c>
      <c r="F7103" s="65">
        <f>IFERROR(VLOOKUP(C7103,Pivot!A:C,3,0),0)</f>
        <v>0</v>
      </c>
    </row>
    <row r="7104" spans="1:6" x14ac:dyDescent="0.25">
      <c r="A7104" s="68" t="s">
        <v>103</v>
      </c>
      <c r="B7104" s="69">
        <v>491277548</v>
      </c>
      <c r="C7104" s="68">
        <v>491277548</v>
      </c>
      <c r="D7104" s="69" t="s">
        <v>5156</v>
      </c>
      <c r="E7104" s="65">
        <f>IFERROR(VLOOKUP(C7104,Pivot!A:B,2,0),0)</f>
        <v>0</v>
      </c>
      <c r="F7104" s="65">
        <f>IFERROR(VLOOKUP(C7104,Pivot!A:C,3,0),0)</f>
        <v>0</v>
      </c>
    </row>
    <row r="7105" spans="1:6" x14ac:dyDescent="0.25">
      <c r="A7105" s="68" t="s">
        <v>103</v>
      </c>
      <c r="B7105" s="69">
        <v>491277548</v>
      </c>
      <c r="C7105" s="68">
        <v>8906067983121</v>
      </c>
      <c r="D7105" s="69" t="s">
        <v>5156</v>
      </c>
      <c r="E7105" s="65">
        <f>IFERROR(VLOOKUP(C7105,Pivot!A:B,2,0),0)</f>
        <v>0</v>
      </c>
      <c r="F7105" s="65">
        <f>IFERROR(VLOOKUP(C7105,Pivot!A:C,3,0),0)</f>
        <v>0</v>
      </c>
    </row>
    <row r="7106" spans="1:6" x14ac:dyDescent="0.25">
      <c r="A7106" s="68" t="s">
        <v>103</v>
      </c>
      <c r="B7106" s="69">
        <v>491277549</v>
      </c>
      <c r="C7106" s="68">
        <v>491277549</v>
      </c>
      <c r="D7106" s="69" t="s">
        <v>5157</v>
      </c>
      <c r="E7106" s="65">
        <f>IFERROR(VLOOKUP(C7106,Pivot!A:B,2,0),0)</f>
        <v>0</v>
      </c>
      <c r="F7106" s="65">
        <f>IFERROR(VLOOKUP(C7106,Pivot!A:C,3,0),0)</f>
        <v>0</v>
      </c>
    </row>
    <row r="7107" spans="1:6" x14ac:dyDescent="0.25">
      <c r="A7107" s="68" t="s">
        <v>103</v>
      </c>
      <c r="B7107" s="69">
        <v>491277549</v>
      </c>
      <c r="C7107" s="68">
        <v>8906067983138</v>
      </c>
      <c r="D7107" s="69" t="s">
        <v>5157</v>
      </c>
      <c r="E7107" s="65">
        <f>IFERROR(VLOOKUP(C7107,Pivot!A:B,2,0),0)</f>
        <v>0</v>
      </c>
      <c r="F7107" s="65">
        <f>IFERROR(VLOOKUP(C7107,Pivot!A:C,3,0),0)</f>
        <v>0</v>
      </c>
    </row>
    <row r="7108" spans="1:6" x14ac:dyDescent="0.25">
      <c r="A7108" s="68" t="s">
        <v>103</v>
      </c>
      <c r="B7108" s="69">
        <v>491277550</v>
      </c>
      <c r="C7108" s="68">
        <v>491277550</v>
      </c>
      <c r="D7108" s="69" t="s">
        <v>5158</v>
      </c>
      <c r="E7108" s="65">
        <f>IFERROR(VLOOKUP(C7108,Pivot!A:B,2,0),0)</f>
        <v>0</v>
      </c>
      <c r="F7108" s="65">
        <f>IFERROR(VLOOKUP(C7108,Pivot!A:C,3,0),0)</f>
        <v>0</v>
      </c>
    </row>
    <row r="7109" spans="1:6" x14ac:dyDescent="0.25">
      <c r="A7109" s="68" t="s">
        <v>103</v>
      </c>
      <c r="B7109" s="69">
        <v>491277550</v>
      </c>
      <c r="C7109" s="68">
        <v>8906067983145</v>
      </c>
      <c r="D7109" s="69" t="s">
        <v>5158</v>
      </c>
      <c r="E7109" s="65">
        <f>IFERROR(VLOOKUP(C7109,Pivot!A:B,2,0),0)</f>
        <v>0</v>
      </c>
      <c r="F7109" s="65">
        <f>IFERROR(VLOOKUP(C7109,Pivot!A:C,3,0),0)</f>
        <v>0</v>
      </c>
    </row>
    <row r="7110" spans="1:6" x14ac:dyDescent="0.25">
      <c r="A7110" s="68" t="s">
        <v>103</v>
      </c>
      <c r="B7110" s="69">
        <v>491277551</v>
      </c>
      <c r="C7110" s="68">
        <v>8901383716231</v>
      </c>
      <c r="D7110" s="69" t="s">
        <v>5159</v>
      </c>
      <c r="E7110" s="65">
        <f>IFERROR(VLOOKUP(C7110,Pivot!A:B,2,0),0)</f>
        <v>0</v>
      </c>
      <c r="F7110" s="65">
        <f>IFERROR(VLOOKUP(C7110,Pivot!A:C,3,0),0)</f>
        <v>0</v>
      </c>
    </row>
    <row r="7111" spans="1:6" x14ac:dyDescent="0.25">
      <c r="A7111" s="68" t="s">
        <v>103</v>
      </c>
      <c r="B7111" s="69">
        <v>491277554</v>
      </c>
      <c r="C7111" s="68">
        <v>630509398096</v>
      </c>
      <c r="D7111" s="69" t="s">
        <v>5160</v>
      </c>
      <c r="E7111" s="65">
        <f>IFERROR(VLOOKUP(C7111,Pivot!A:B,2,0),0)</f>
        <v>0</v>
      </c>
      <c r="F7111" s="65">
        <f>IFERROR(VLOOKUP(C7111,Pivot!A:C,3,0),0)</f>
        <v>0</v>
      </c>
    </row>
    <row r="7112" spans="1:6" x14ac:dyDescent="0.25">
      <c r="A7112" s="68" t="s">
        <v>103</v>
      </c>
      <c r="B7112" s="69">
        <v>491277560</v>
      </c>
      <c r="C7112" s="68">
        <v>630509397662</v>
      </c>
      <c r="D7112" s="69" t="s">
        <v>5161</v>
      </c>
      <c r="E7112" s="65">
        <f>IFERROR(VLOOKUP(C7112,Pivot!A:B,2,0),0)</f>
        <v>0</v>
      </c>
      <c r="F7112" s="65">
        <f>IFERROR(VLOOKUP(C7112,Pivot!A:C,3,0),0)</f>
        <v>0</v>
      </c>
    </row>
    <row r="7113" spans="1:6" x14ac:dyDescent="0.25">
      <c r="A7113" s="68" t="s">
        <v>103</v>
      </c>
      <c r="B7113" s="69">
        <v>491277560</v>
      </c>
      <c r="C7113" s="68">
        <v>630509397686</v>
      </c>
      <c r="D7113" s="69" t="s">
        <v>5161</v>
      </c>
      <c r="E7113" s="65">
        <f>IFERROR(VLOOKUP(C7113,Pivot!A:B,2,0),0)</f>
        <v>0</v>
      </c>
      <c r="F7113" s="65">
        <f>IFERROR(VLOOKUP(C7113,Pivot!A:C,3,0),0)</f>
        <v>0</v>
      </c>
    </row>
    <row r="7114" spans="1:6" x14ac:dyDescent="0.25">
      <c r="A7114" s="68" t="s">
        <v>103</v>
      </c>
      <c r="B7114" s="69">
        <v>491277560</v>
      </c>
      <c r="C7114" s="68">
        <v>630509397808</v>
      </c>
      <c r="D7114" s="69" t="s">
        <v>5161</v>
      </c>
      <c r="E7114" s="65">
        <f>IFERROR(VLOOKUP(C7114,Pivot!A:B,2,0),0)</f>
        <v>0</v>
      </c>
      <c r="F7114" s="65">
        <f>IFERROR(VLOOKUP(C7114,Pivot!A:C,3,0),0)</f>
        <v>0</v>
      </c>
    </row>
    <row r="7115" spans="1:6" x14ac:dyDescent="0.25">
      <c r="A7115" s="68" t="s">
        <v>103</v>
      </c>
      <c r="B7115" s="69">
        <v>491277560</v>
      </c>
      <c r="C7115" s="68">
        <v>630509397815</v>
      </c>
      <c r="D7115" s="69" t="s">
        <v>5161</v>
      </c>
      <c r="E7115" s="65">
        <f>IFERROR(VLOOKUP(C7115,Pivot!A:B,2,0),0)</f>
        <v>0</v>
      </c>
      <c r="F7115" s="65">
        <f>IFERROR(VLOOKUP(C7115,Pivot!A:C,3,0),0)</f>
        <v>0</v>
      </c>
    </row>
    <row r="7116" spans="1:6" x14ac:dyDescent="0.25">
      <c r="A7116" s="68" t="s">
        <v>103</v>
      </c>
      <c r="B7116" s="69">
        <v>491277560</v>
      </c>
      <c r="C7116" s="68">
        <v>630509398034</v>
      </c>
      <c r="D7116" s="69" t="s">
        <v>5161</v>
      </c>
      <c r="E7116" s="65">
        <f>IFERROR(VLOOKUP(C7116,Pivot!A:B,2,0),0)</f>
        <v>0</v>
      </c>
      <c r="F7116" s="65">
        <f>IFERROR(VLOOKUP(C7116,Pivot!A:C,3,0),0)</f>
        <v>0</v>
      </c>
    </row>
    <row r="7117" spans="1:6" x14ac:dyDescent="0.25">
      <c r="A7117" s="68" t="s">
        <v>103</v>
      </c>
      <c r="B7117" s="69">
        <v>491277560</v>
      </c>
      <c r="C7117" s="68">
        <v>630509398041</v>
      </c>
      <c r="D7117" s="69" t="s">
        <v>5161</v>
      </c>
      <c r="E7117" s="65">
        <f>IFERROR(VLOOKUP(C7117,Pivot!A:B,2,0),0)</f>
        <v>0</v>
      </c>
      <c r="F7117" s="65">
        <f>IFERROR(VLOOKUP(C7117,Pivot!A:C,3,0),0)</f>
        <v>0</v>
      </c>
    </row>
    <row r="7118" spans="1:6" x14ac:dyDescent="0.25">
      <c r="A7118" s="68" t="s">
        <v>103</v>
      </c>
      <c r="B7118" s="69">
        <v>491277560</v>
      </c>
      <c r="C7118" s="68">
        <v>8901383716101</v>
      </c>
      <c r="D7118" s="69" t="s">
        <v>5161</v>
      </c>
      <c r="E7118" s="65">
        <f>IFERROR(VLOOKUP(C7118,Pivot!A:B,2,0),0)</f>
        <v>0</v>
      </c>
      <c r="F7118" s="65">
        <f>IFERROR(VLOOKUP(C7118,Pivot!A:C,3,0),0)</f>
        <v>0</v>
      </c>
    </row>
    <row r="7119" spans="1:6" x14ac:dyDescent="0.25">
      <c r="A7119" s="68" t="s">
        <v>103</v>
      </c>
      <c r="B7119" s="69">
        <v>491277561</v>
      </c>
      <c r="C7119" s="68">
        <v>630509390540</v>
      </c>
      <c r="D7119" s="69" t="s">
        <v>5162</v>
      </c>
      <c r="E7119" s="65">
        <f>IFERROR(VLOOKUP(C7119,Pivot!A:B,2,0),0)</f>
        <v>0</v>
      </c>
      <c r="F7119" s="65">
        <f>IFERROR(VLOOKUP(C7119,Pivot!A:C,3,0),0)</f>
        <v>0</v>
      </c>
    </row>
    <row r="7120" spans="1:6" x14ac:dyDescent="0.25">
      <c r="A7120" s="68" t="s">
        <v>103</v>
      </c>
      <c r="B7120" s="69">
        <v>491277561</v>
      </c>
      <c r="C7120" s="68">
        <v>630509504107</v>
      </c>
      <c r="D7120" s="69" t="s">
        <v>5162</v>
      </c>
      <c r="E7120" s="65">
        <f>IFERROR(VLOOKUP(C7120,Pivot!A:B,2,0),0)</f>
        <v>0</v>
      </c>
      <c r="F7120" s="65">
        <f>IFERROR(VLOOKUP(C7120,Pivot!A:C,3,0),0)</f>
        <v>0</v>
      </c>
    </row>
    <row r="7121" spans="1:6" x14ac:dyDescent="0.25">
      <c r="A7121" s="68" t="s">
        <v>103</v>
      </c>
      <c r="B7121" s="69">
        <v>491277565</v>
      </c>
      <c r="C7121" s="68">
        <v>8901383716286</v>
      </c>
      <c r="D7121" s="69" t="s">
        <v>5163</v>
      </c>
      <c r="E7121" s="65">
        <f>IFERROR(VLOOKUP(C7121,Pivot!A:B,2,0),0)</f>
        <v>0</v>
      </c>
      <c r="F7121" s="65">
        <f>IFERROR(VLOOKUP(C7121,Pivot!A:C,3,0),0)</f>
        <v>0</v>
      </c>
    </row>
    <row r="7122" spans="1:6" x14ac:dyDescent="0.25">
      <c r="A7122" s="68" t="s">
        <v>103</v>
      </c>
      <c r="B7122" s="69">
        <v>491277567</v>
      </c>
      <c r="C7122" s="68">
        <v>8901383716170</v>
      </c>
      <c r="D7122" s="69" t="s">
        <v>5164</v>
      </c>
      <c r="E7122" s="65">
        <f>IFERROR(VLOOKUP(C7122,Pivot!A:B,2,0),0)</f>
        <v>0</v>
      </c>
      <c r="F7122" s="65">
        <f>IFERROR(VLOOKUP(C7122,Pivot!A:C,3,0),0)</f>
        <v>0</v>
      </c>
    </row>
    <row r="7123" spans="1:6" x14ac:dyDescent="0.25">
      <c r="A7123" s="68" t="s">
        <v>103</v>
      </c>
      <c r="B7123" s="69">
        <v>491277569</v>
      </c>
      <c r="C7123" s="68">
        <v>8901383716682</v>
      </c>
      <c r="D7123" s="69" t="s">
        <v>5165</v>
      </c>
      <c r="E7123" s="65">
        <f>IFERROR(VLOOKUP(C7123,Pivot!A:B,2,0),0)</f>
        <v>0</v>
      </c>
      <c r="F7123" s="65">
        <f>IFERROR(VLOOKUP(C7123,Pivot!A:C,3,0),0)</f>
        <v>0</v>
      </c>
    </row>
    <row r="7124" spans="1:6" x14ac:dyDescent="0.25">
      <c r="A7124" s="68" t="s">
        <v>103</v>
      </c>
      <c r="B7124" s="69">
        <v>491277575</v>
      </c>
      <c r="C7124" s="68">
        <v>630509389605</v>
      </c>
      <c r="D7124" s="69" t="s">
        <v>5166</v>
      </c>
      <c r="E7124" s="65">
        <f>IFERROR(VLOOKUP(C7124,Pivot!A:B,2,0),0)</f>
        <v>0</v>
      </c>
      <c r="F7124" s="65">
        <f>IFERROR(VLOOKUP(C7124,Pivot!A:C,3,0),0)</f>
        <v>0</v>
      </c>
    </row>
    <row r="7125" spans="1:6" x14ac:dyDescent="0.25">
      <c r="A7125" s="68" t="s">
        <v>103</v>
      </c>
      <c r="B7125" s="69">
        <v>491277579</v>
      </c>
      <c r="C7125" s="68">
        <v>807648045772</v>
      </c>
      <c r="D7125" s="69" t="s">
        <v>5167</v>
      </c>
      <c r="E7125" s="65">
        <f>IFERROR(VLOOKUP(C7125,Pivot!A:B,2,0),0)</f>
        <v>0</v>
      </c>
      <c r="F7125" s="65">
        <f>IFERROR(VLOOKUP(C7125,Pivot!A:C,3,0),0)</f>
        <v>0</v>
      </c>
    </row>
    <row r="7126" spans="1:6" x14ac:dyDescent="0.25">
      <c r="A7126" s="68" t="s">
        <v>103</v>
      </c>
      <c r="B7126" s="69">
        <v>491277580</v>
      </c>
      <c r="C7126" s="68">
        <v>807648042054</v>
      </c>
      <c r="D7126" s="69" t="s">
        <v>5168</v>
      </c>
      <c r="E7126" s="65">
        <f>IFERROR(VLOOKUP(C7126,Pivot!A:B,2,0),0)</f>
        <v>0</v>
      </c>
      <c r="F7126" s="65">
        <f>IFERROR(VLOOKUP(C7126,Pivot!A:C,3,0),0)</f>
        <v>0</v>
      </c>
    </row>
    <row r="7127" spans="1:6" x14ac:dyDescent="0.25">
      <c r="A7127" s="68" t="s">
        <v>103</v>
      </c>
      <c r="B7127" s="69">
        <v>491277581</v>
      </c>
      <c r="C7127" s="68">
        <v>807648042061</v>
      </c>
      <c r="D7127" s="69" t="s">
        <v>5169</v>
      </c>
      <c r="E7127" s="65">
        <f>IFERROR(VLOOKUP(C7127,Pivot!A:B,2,0),0)</f>
        <v>0</v>
      </c>
      <c r="F7127" s="65">
        <f>IFERROR(VLOOKUP(C7127,Pivot!A:C,3,0),0)</f>
        <v>0</v>
      </c>
    </row>
    <row r="7128" spans="1:6" x14ac:dyDescent="0.25">
      <c r="A7128" s="68" t="s">
        <v>103</v>
      </c>
      <c r="B7128" s="69">
        <v>491277582</v>
      </c>
      <c r="C7128" s="68">
        <v>807648042085</v>
      </c>
      <c r="D7128" s="69" t="s">
        <v>5170</v>
      </c>
      <c r="E7128" s="65">
        <f>IFERROR(VLOOKUP(C7128,Pivot!A:B,2,0),0)</f>
        <v>0</v>
      </c>
      <c r="F7128" s="65">
        <f>IFERROR(VLOOKUP(C7128,Pivot!A:C,3,0),0)</f>
        <v>0</v>
      </c>
    </row>
    <row r="7129" spans="1:6" x14ac:dyDescent="0.25">
      <c r="A7129" s="68" t="s">
        <v>103</v>
      </c>
      <c r="B7129" s="69">
        <v>491277583</v>
      </c>
      <c r="C7129" s="68">
        <v>807648042108</v>
      </c>
      <c r="D7129" s="69" t="s">
        <v>5171</v>
      </c>
      <c r="E7129" s="65">
        <f>IFERROR(VLOOKUP(C7129,Pivot!A:B,2,0),0)</f>
        <v>0</v>
      </c>
      <c r="F7129" s="65">
        <f>IFERROR(VLOOKUP(C7129,Pivot!A:C,3,0),0)</f>
        <v>0</v>
      </c>
    </row>
    <row r="7130" spans="1:6" x14ac:dyDescent="0.25">
      <c r="A7130" s="68" t="s">
        <v>103</v>
      </c>
      <c r="B7130" s="69">
        <v>491277584</v>
      </c>
      <c r="C7130" s="68">
        <v>807648042115</v>
      </c>
      <c r="D7130" s="69" t="s">
        <v>5172</v>
      </c>
      <c r="E7130" s="65">
        <f>IFERROR(VLOOKUP(C7130,Pivot!A:B,2,0),0)</f>
        <v>0</v>
      </c>
      <c r="F7130" s="65">
        <f>IFERROR(VLOOKUP(C7130,Pivot!A:C,3,0),0)</f>
        <v>0</v>
      </c>
    </row>
    <row r="7131" spans="1:6" x14ac:dyDescent="0.25">
      <c r="A7131" s="68" t="s">
        <v>103</v>
      </c>
      <c r="B7131" s="69">
        <v>491277585</v>
      </c>
      <c r="C7131" s="68">
        <v>5053307016071</v>
      </c>
      <c r="D7131" s="69" t="s">
        <v>5173</v>
      </c>
      <c r="E7131" s="65">
        <f>IFERROR(VLOOKUP(C7131,Pivot!A:B,2,0),0)</f>
        <v>0</v>
      </c>
      <c r="F7131" s="65">
        <f>IFERROR(VLOOKUP(C7131,Pivot!A:C,3,0),0)</f>
        <v>0</v>
      </c>
    </row>
    <row r="7132" spans="1:6" x14ac:dyDescent="0.25">
      <c r="A7132" s="68" t="s">
        <v>103</v>
      </c>
      <c r="B7132" s="69">
        <v>491277586</v>
      </c>
      <c r="C7132" s="68">
        <v>5053307016118</v>
      </c>
      <c r="D7132" s="69" t="s">
        <v>5174</v>
      </c>
      <c r="E7132" s="65">
        <f>IFERROR(VLOOKUP(C7132,Pivot!A:B,2,0),0)</f>
        <v>0</v>
      </c>
      <c r="F7132" s="65">
        <f>IFERROR(VLOOKUP(C7132,Pivot!A:C,3,0),0)</f>
        <v>0</v>
      </c>
    </row>
    <row r="7133" spans="1:6" x14ac:dyDescent="0.25">
      <c r="A7133" s="68" t="s">
        <v>103</v>
      </c>
      <c r="B7133" s="69">
        <v>491277586</v>
      </c>
      <c r="C7133" s="68">
        <v>5053307027671</v>
      </c>
      <c r="D7133" s="69" t="s">
        <v>5174</v>
      </c>
      <c r="E7133" s="65">
        <f>IFERROR(VLOOKUP(C7133,Pivot!A:B,2,0),0)</f>
        <v>0</v>
      </c>
      <c r="F7133" s="65">
        <f>IFERROR(VLOOKUP(C7133,Pivot!A:C,3,0),0)</f>
        <v>0</v>
      </c>
    </row>
    <row r="7134" spans="1:6" x14ac:dyDescent="0.25">
      <c r="A7134" s="68" t="s">
        <v>103</v>
      </c>
      <c r="B7134" s="69">
        <v>491277587</v>
      </c>
      <c r="C7134" s="68">
        <v>5053307016101</v>
      </c>
      <c r="D7134" s="69" t="s">
        <v>5175</v>
      </c>
      <c r="E7134" s="65">
        <f>IFERROR(VLOOKUP(C7134,Pivot!A:B,2,0),0)</f>
        <v>0</v>
      </c>
      <c r="F7134" s="65">
        <f>IFERROR(VLOOKUP(C7134,Pivot!A:C,3,0),0)</f>
        <v>0</v>
      </c>
    </row>
    <row r="7135" spans="1:6" x14ac:dyDescent="0.25">
      <c r="A7135" s="68" t="s">
        <v>103</v>
      </c>
      <c r="B7135" s="69">
        <v>491277588</v>
      </c>
      <c r="C7135" s="68">
        <v>5053307016095</v>
      </c>
      <c r="D7135" s="69" t="s">
        <v>5176</v>
      </c>
      <c r="E7135" s="65">
        <f>IFERROR(VLOOKUP(C7135,Pivot!A:B,2,0),0)</f>
        <v>0</v>
      </c>
      <c r="F7135" s="65">
        <f>IFERROR(VLOOKUP(C7135,Pivot!A:C,3,0),0)</f>
        <v>0</v>
      </c>
    </row>
    <row r="7136" spans="1:6" x14ac:dyDescent="0.25">
      <c r="A7136" s="68" t="s">
        <v>103</v>
      </c>
      <c r="B7136" s="69">
        <v>491277593</v>
      </c>
      <c r="C7136" s="68">
        <v>630509383740</v>
      </c>
      <c r="D7136" s="69" t="s">
        <v>5177</v>
      </c>
      <c r="E7136" s="65">
        <f>IFERROR(VLOOKUP(C7136,Pivot!A:B,2,0),0)</f>
        <v>0</v>
      </c>
      <c r="F7136" s="65">
        <f>IFERROR(VLOOKUP(C7136,Pivot!A:C,3,0),0)</f>
        <v>0</v>
      </c>
    </row>
    <row r="7137" spans="1:6" x14ac:dyDescent="0.25">
      <c r="A7137" s="68" t="s">
        <v>103</v>
      </c>
      <c r="B7137" s="69">
        <v>491277595</v>
      </c>
      <c r="C7137" s="68">
        <v>630509395248</v>
      </c>
      <c r="D7137" s="69" t="s">
        <v>5178</v>
      </c>
      <c r="E7137" s="65">
        <f>IFERROR(VLOOKUP(C7137,Pivot!A:B,2,0),0)</f>
        <v>0</v>
      </c>
      <c r="F7137" s="65">
        <f>IFERROR(VLOOKUP(C7137,Pivot!A:C,3,0),0)</f>
        <v>0</v>
      </c>
    </row>
    <row r="7138" spans="1:6" x14ac:dyDescent="0.25">
      <c r="A7138" s="68" t="s">
        <v>103</v>
      </c>
      <c r="B7138" s="69">
        <v>491277595</v>
      </c>
      <c r="C7138" s="68">
        <v>630509396894</v>
      </c>
      <c r="D7138" s="69" t="s">
        <v>5178</v>
      </c>
      <c r="E7138" s="65">
        <f>IFERROR(VLOOKUP(C7138,Pivot!A:B,2,0),0)</f>
        <v>0</v>
      </c>
      <c r="F7138" s="65">
        <f>IFERROR(VLOOKUP(C7138,Pivot!A:C,3,0),0)</f>
        <v>0</v>
      </c>
    </row>
    <row r="7139" spans="1:6" x14ac:dyDescent="0.25">
      <c r="A7139" s="68" t="s">
        <v>103</v>
      </c>
      <c r="B7139" s="69">
        <v>491277600</v>
      </c>
      <c r="C7139" s="68">
        <v>8901383716415</v>
      </c>
      <c r="D7139" s="69" t="s">
        <v>5179</v>
      </c>
      <c r="E7139" s="65">
        <f>IFERROR(VLOOKUP(C7139,Pivot!A:B,2,0),0)</f>
        <v>0</v>
      </c>
      <c r="F7139" s="65">
        <f>IFERROR(VLOOKUP(C7139,Pivot!A:C,3,0),0)</f>
        <v>0</v>
      </c>
    </row>
    <row r="7140" spans="1:6" x14ac:dyDescent="0.25">
      <c r="A7140" s="68" t="s">
        <v>103</v>
      </c>
      <c r="B7140" s="69">
        <v>491277602</v>
      </c>
      <c r="C7140" s="68">
        <v>630509391578</v>
      </c>
      <c r="D7140" s="69" t="s">
        <v>5180</v>
      </c>
      <c r="E7140" s="65">
        <f>IFERROR(VLOOKUP(C7140,Pivot!A:B,2,0),0)</f>
        <v>0</v>
      </c>
      <c r="F7140" s="65">
        <f>IFERROR(VLOOKUP(C7140,Pivot!A:C,3,0),0)</f>
        <v>0</v>
      </c>
    </row>
    <row r="7141" spans="1:6" x14ac:dyDescent="0.25">
      <c r="A7141" s="68" t="s">
        <v>103</v>
      </c>
      <c r="B7141" s="69">
        <v>491277602</v>
      </c>
      <c r="C7141" s="68">
        <v>8901383716521</v>
      </c>
      <c r="D7141" s="69" t="s">
        <v>5180</v>
      </c>
      <c r="E7141" s="65">
        <f>IFERROR(VLOOKUP(C7141,Pivot!A:B,2,0),0)</f>
        <v>0</v>
      </c>
      <c r="F7141" s="65">
        <f>IFERROR(VLOOKUP(C7141,Pivot!A:C,3,0),0)</f>
        <v>0</v>
      </c>
    </row>
    <row r="7142" spans="1:6" x14ac:dyDescent="0.25">
      <c r="A7142" s="68" t="s">
        <v>103</v>
      </c>
      <c r="B7142" s="69">
        <v>491277602</v>
      </c>
      <c r="C7142" s="68">
        <v>8901383716545</v>
      </c>
      <c r="D7142" s="69" t="s">
        <v>5180</v>
      </c>
      <c r="E7142" s="65">
        <f>IFERROR(VLOOKUP(C7142,Pivot!A:B,2,0),0)</f>
        <v>0</v>
      </c>
      <c r="F7142" s="65">
        <f>IFERROR(VLOOKUP(C7142,Pivot!A:C,3,0),0)</f>
        <v>0</v>
      </c>
    </row>
    <row r="7143" spans="1:6" x14ac:dyDescent="0.25">
      <c r="A7143" s="68" t="s">
        <v>103</v>
      </c>
      <c r="B7143" s="69">
        <v>491277603</v>
      </c>
      <c r="C7143" s="68">
        <v>630509394098</v>
      </c>
      <c r="D7143" s="69" t="s">
        <v>5181</v>
      </c>
      <c r="E7143" s="65">
        <f>IFERROR(VLOOKUP(C7143,Pivot!A:B,2,0),0)</f>
        <v>0</v>
      </c>
      <c r="F7143" s="65">
        <f>IFERROR(VLOOKUP(C7143,Pivot!A:C,3,0),0)</f>
        <v>0</v>
      </c>
    </row>
    <row r="7144" spans="1:6" x14ac:dyDescent="0.25">
      <c r="A7144" s="68" t="s">
        <v>103</v>
      </c>
      <c r="B7144" s="69">
        <v>491277603</v>
      </c>
      <c r="C7144" s="68">
        <v>630509394104</v>
      </c>
      <c r="D7144" s="69" t="s">
        <v>5181</v>
      </c>
      <c r="E7144" s="65">
        <f>IFERROR(VLOOKUP(C7144,Pivot!A:B,2,0),0)</f>
        <v>0</v>
      </c>
      <c r="F7144" s="65">
        <f>IFERROR(VLOOKUP(C7144,Pivot!A:C,3,0),0)</f>
        <v>0</v>
      </c>
    </row>
    <row r="7145" spans="1:6" x14ac:dyDescent="0.25">
      <c r="A7145" s="68" t="s">
        <v>103</v>
      </c>
      <c r="B7145" s="69">
        <v>491277603</v>
      </c>
      <c r="C7145" s="68">
        <v>630509394111</v>
      </c>
      <c r="D7145" s="69" t="s">
        <v>5181</v>
      </c>
      <c r="E7145" s="65">
        <f>IFERROR(VLOOKUP(C7145,Pivot!A:B,2,0),0)</f>
        <v>0</v>
      </c>
      <c r="F7145" s="65">
        <f>IFERROR(VLOOKUP(C7145,Pivot!A:C,3,0),0)</f>
        <v>0</v>
      </c>
    </row>
    <row r="7146" spans="1:6" x14ac:dyDescent="0.25">
      <c r="A7146" s="68" t="s">
        <v>103</v>
      </c>
      <c r="B7146" s="69">
        <v>491277603</v>
      </c>
      <c r="C7146" s="68">
        <v>630509617876</v>
      </c>
      <c r="D7146" s="69" t="s">
        <v>5181</v>
      </c>
      <c r="E7146" s="65">
        <f>IFERROR(VLOOKUP(C7146,Pivot!A:B,2,0),0)</f>
        <v>0</v>
      </c>
      <c r="F7146" s="65">
        <f>IFERROR(VLOOKUP(C7146,Pivot!A:C,3,0),0)</f>
        <v>0</v>
      </c>
    </row>
    <row r="7147" spans="1:6" x14ac:dyDescent="0.25">
      <c r="A7147" s="68" t="s">
        <v>103</v>
      </c>
      <c r="B7147" s="69">
        <v>491277603</v>
      </c>
      <c r="C7147" s="68">
        <v>630509617883</v>
      </c>
      <c r="D7147" s="69" t="s">
        <v>5181</v>
      </c>
      <c r="E7147" s="65">
        <f>IFERROR(VLOOKUP(C7147,Pivot!A:B,2,0),0)</f>
        <v>0</v>
      </c>
      <c r="F7147" s="65">
        <f>IFERROR(VLOOKUP(C7147,Pivot!A:C,3,0),0)</f>
        <v>0</v>
      </c>
    </row>
    <row r="7148" spans="1:6" x14ac:dyDescent="0.25">
      <c r="A7148" s="68" t="s">
        <v>103</v>
      </c>
      <c r="B7148" s="69">
        <v>491277603</v>
      </c>
      <c r="C7148" s="68">
        <v>630509617890</v>
      </c>
      <c r="D7148" s="69" t="s">
        <v>5181</v>
      </c>
      <c r="E7148" s="65">
        <f>IFERROR(VLOOKUP(C7148,Pivot!A:B,2,0),0)</f>
        <v>0</v>
      </c>
      <c r="F7148" s="65">
        <f>IFERROR(VLOOKUP(C7148,Pivot!A:C,3,0),0)</f>
        <v>0</v>
      </c>
    </row>
    <row r="7149" spans="1:6" x14ac:dyDescent="0.25">
      <c r="A7149" s="68" t="s">
        <v>103</v>
      </c>
      <c r="B7149" s="69">
        <v>491277603</v>
      </c>
      <c r="C7149" s="68">
        <v>8901383716408</v>
      </c>
      <c r="D7149" s="69" t="s">
        <v>5181</v>
      </c>
      <c r="E7149" s="65">
        <f>IFERROR(VLOOKUP(C7149,Pivot!A:B,2,0),0)</f>
        <v>0</v>
      </c>
      <c r="F7149" s="65">
        <f>IFERROR(VLOOKUP(C7149,Pivot!A:C,3,0),0)</f>
        <v>0</v>
      </c>
    </row>
    <row r="7150" spans="1:6" x14ac:dyDescent="0.25">
      <c r="A7150" s="68" t="s">
        <v>103</v>
      </c>
      <c r="B7150" s="69">
        <v>491277615</v>
      </c>
      <c r="C7150" s="68">
        <v>491277615</v>
      </c>
      <c r="D7150" s="69" t="s">
        <v>5182</v>
      </c>
      <c r="E7150" s="65">
        <f>IFERROR(VLOOKUP(C7150,Pivot!A:B,2,0),0)</f>
        <v>0</v>
      </c>
      <c r="F7150" s="65">
        <f>IFERROR(VLOOKUP(C7150,Pivot!A:C,3,0),0)</f>
        <v>0</v>
      </c>
    </row>
    <row r="7151" spans="1:6" x14ac:dyDescent="0.25">
      <c r="A7151" s="68" t="s">
        <v>103</v>
      </c>
      <c r="B7151" s="69">
        <v>491277615</v>
      </c>
      <c r="C7151" s="68">
        <v>708431191952</v>
      </c>
      <c r="D7151" s="69" t="s">
        <v>5182</v>
      </c>
      <c r="E7151" s="65">
        <f>IFERROR(VLOOKUP(C7151,Pivot!A:B,2,0),0)</f>
        <v>0</v>
      </c>
      <c r="F7151" s="65">
        <f>IFERROR(VLOOKUP(C7151,Pivot!A:C,3,0),0)</f>
        <v>0</v>
      </c>
    </row>
    <row r="7152" spans="1:6" x14ac:dyDescent="0.25">
      <c r="A7152" s="68" t="s">
        <v>103</v>
      </c>
      <c r="B7152" s="69">
        <v>491277632</v>
      </c>
      <c r="C7152" s="68">
        <v>5702015573726</v>
      </c>
      <c r="D7152" s="69" t="s">
        <v>5183</v>
      </c>
      <c r="E7152" s="65">
        <f>IFERROR(VLOOKUP(C7152,Pivot!A:B,2,0),0)</f>
        <v>0</v>
      </c>
      <c r="F7152" s="65">
        <f>IFERROR(VLOOKUP(C7152,Pivot!A:C,3,0),0)</f>
        <v>0</v>
      </c>
    </row>
    <row r="7153" spans="1:6" x14ac:dyDescent="0.25">
      <c r="A7153" s="68" t="s">
        <v>103</v>
      </c>
      <c r="B7153" s="69">
        <v>491277635</v>
      </c>
      <c r="C7153" s="68">
        <v>5702015573757</v>
      </c>
      <c r="D7153" s="69" t="s">
        <v>5184</v>
      </c>
      <c r="E7153" s="65">
        <f>IFERROR(VLOOKUP(C7153,Pivot!A:B,2,0),0)</f>
        <v>0</v>
      </c>
      <c r="F7153" s="65">
        <f>IFERROR(VLOOKUP(C7153,Pivot!A:C,3,0),0)</f>
        <v>0</v>
      </c>
    </row>
    <row r="7154" spans="1:6" x14ac:dyDescent="0.25">
      <c r="A7154" s="68" t="s">
        <v>103</v>
      </c>
      <c r="B7154" s="69">
        <v>491277643</v>
      </c>
      <c r="C7154" s="68">
        <v>5702015594400</v>
      </c>
      <c r="D7154" s="69" t="s">
        <v>5185</v>
      </c>
      <c r="E7154" s="65">
        <f>IFERROR(VLOOKUP(C7154,Pivot!A:B,2,0),0)</f>
        <v>0</v>
      </c>
      <c r="F7154" s="65">
        <f>IFERROR(VLOOKUP(C7154,Pivot!A:C,3,0),0)</f>
        <v>0</v>
      </c>
    </row>
    <row r="7155" spans="1:6" x14ac:dyDescent="0.25">
      <c r="A7155" s="68" t="s">
        <v>103</v>
      </c>
      <c r="B7155" s="69">
        <v>491277645</v>
      </c>
      <c r="C7155" s="68">
        <v>5702015594424</v>
      </c>
      <c r="D7155" s="69" t="s">
        <v>5186</v>
      </c>
      <c r="E7155" s="65">
        <f>IFERROR(VLOOKUP(C7155,Pivot!A:B,2,0),0)</f>
        <v>0</v>
      </c>
      <c r="F7155" s="65">
        <f>IFERROR(VLOOKUP(C7155,Pivot!A:C,3,0),0)</f>
        <v>0</v>
      </c>
    </row>
    <row r="7156" spans="1:6" x14ac:dyDescent="0.25">
      <c r="A7156" s="68" t="s">
        <v>103</v>
      </c>
      <c r="B7156" s="69">
        <v>491277646</v>
      </c>
      <c r="C7156" s="68">
        <v>5702015594431</v>
      </c>
      <c r="D7156" s="69" t="s">
        <v>5187</v>
      </c>
      <c r="E7156" s="65">
        <f>IFERROR(VLOOKUP(C7156,Pivot!A:B,2,0),0)</f>
        <v>0</v>
      </c>
      <c r="F7156" s="65">
        <f>IFERROR(VLOOKUP(C7156,Pivot!A:C,3,0),0)</f>
        <v>0</v>
      </c>
    </row>
    <row r="7157" spans="1:6" x14ac:dyDescent="0.25">
      <c r="A7157" s="68" t="s">
        <v>103</v>
      </c>
      <c r="B7157" s="69">
        <v>491277665</v>
      </c>
      <c r="C7157" s="68">
        <v>71662000967</v>
      </c>
      <c r="D7157" s="69" t="s">
        <v>5188</v>
      </c>
      <c r="E7157" s="65">
        <f>IFERROR(VLOOKUP(C7157,Pivot!A:B,2,0),0)</f>
        <v>0</v>
      </c>
      <c r="F7157" s="65">
        <f>IFERROR(VLOOKUP(C7157,Pivot!A:C,3,0),0)</f>
        <v>0</v>
      </c>
    </row>
    <row r="7158" spans="1:6" x14ac:dyDescent="0.25">
      <c r="A7158" s="68" t="s">
        <v>103</v>
      </c>
      <c r="B7158" s="69">
        <v>491277666</v>
      </c>
      <c r="C7158" s="68">
        <v>71662520038</v>
      </c>
      <c r="D7158" s="69" t="s">
        <v>5189</v>
      </c>
      <c r="E7158" s="65">
        <f>IFERROR(VLOOKUP(C7158,Pivot!A:B,2,0),0)</f>
        <v>0</v>
      </c>
      <c r="F7158" s="65">
        <f>IFERROR(VLOOKUP(C7158,Pivot!A:C,3,0),0)</f>
        <v>0</v>
      </c>
    </row>
    <row r="7159" spans="1:6" x14ac:dyDescent="0.25">
      <c r="A7159" s="68" t="s">
        <v>103</v>
      </c>
      <c r="B7159" s="69">
        <v>491277667</v>
      </c>
      <c r="C7159" s="68">
        <v>71662087500</v>
      </c>
      <c r="D7159" s="69" t="s">
        <v>5190</v>
      </c>
      <c r="E7159" s="65">
        <f>IFERROR(VLOOKUP(C7159,Pivot!A:B,2,0),0)</f>
        <v>0</v>
      </c>
      <c r="F7159" s="65">
        <f>IFERROR(VLOOKUP(C7159,Pivot!A:C,3,0),0)</f>
        <v>0</v>
      </c>
    </row>
    <row r="7160" spans="1:6" x14ac:dyDescent="0.25">
      <c r="A7160" s="68" t="s">
        <v>103</v>
      </c>
      <c r="B7160" s="69">
        <v>491277668</v>
      </c>
      <c r="C7160" s="68">
        <v>71662041083</v>
      </c>
      <c r="D7160" s="69" t="s">
        <v>5191</v>
      </c>
      <c r="E7160" s="65">
        <f>IFERROR(VLOOKUP(C7160,Pivot!A:B,2,0),0)</f>
        <v>0</v>
      </c>
      <c r="F7160" s="65">
        <f>IFERROR(VLOOKUP(C7160,Pivot!A:C,3,0),0)</f>
        <v>0</v>
      </c>
    </row>
    <row r="7161" spans="1:6" x14ac:dyDescent="0.25">
      <c r="A7161" s="68" t="s">
        <v>103</v>
      </c>
      <c r="B7161" s="69">
        <v>491277669</v>
      </c>
      <c r="C7161" s="68">
        <v>71662174088</v>
      </c>
      <c r="D7161" s="69" t="s">
        <v>5192</v>
      </c>
      <c r="E7161" s="65">
        <f>IFERROR(VLOOKUP(C7161,Pivot!A:B,2,0),0)</f>
        <v>0</v>
      </c>
      <c r="F7161" s="65">
        <f>IFERROR(VLOOKUP(C7161,Pivot!A:C,3,0),0)</f>
        <v>0</v>
      </c>
    </row>
    <row r="7162" spans="1:6" x14ac:dyDescent="0.25">
      <c r="A7162" s="68" t="s">
        <v>103</v>
      </c>
      <c r="B7162" s="69">
        <v>491277670</v>
      </c>
      <c r="C7162" s="68">
        <v>71662112059</v>
      </c>
      <c r="D7162" s="69" t="s">
        <v>5193</v>
      </c>
      <c r="E7162" s="65">
        <f>IFERROR(VLOOKUP(C7162,Pivot!A:B,2,0),0)</f>
        <v>0</v>
      </c>
      <c r="F7162" s="65">
        <f>IFERROR(VLOOKUP(C7162,Pivot!A:C,3,0),0)</f>
        <v>0</v>
      </c>
    </row>
    <row r="7163" spans="1:6" x14ac:dyDescent="0.25">
      <c r="A7163" s="68" t="s">
        <v>103</v>
      </c>
      <c r="B7163" s="69">
        <v>491277671</v>
      </c>
      <c r="C7163" s="68">
        <v>71662830090</v>
      </c>
      <c r="D7163" s="69" t="s">
        <v>5194</v>
      </c>
      <c r="E7163" s="65">
        <f>IFERROR(VLOOKUP(C7163,Pivot!A:B,2,0),0)</f>
        <v>0</v>
      </c>
      <c r="F7163" s="65">
        <f>IFERROR(VLOOKUP(C7163,Pivot!A:C,3,0),0)</f>
        <v>0</v>
      </c>
    </row>
    <row r="7164" spans="1:6" x14ac:dyDescent="0.25">
      <c r="A7164" s="68" t="s">
        <v>103</v>
      </c>
      <c r="B7164" s="69">
        <v>491277672</v>
      </c>
      <c r="C7164" s="68">
        <v>71662035228</v>
      </c>
      <c r="D7164" s="69" t="s">
        <v>5195</v>
      </c>
      <c r="E7164" s="65">
        <f>IFERROR(VLOOKUP(C7164,Pivot!A:B,2,0),0)</f>
        <v>0</v>
      </c>
      <c r="F7164" s="65">
        <f>IFERROR(VLOOKUP(C7164,Pivot!A:C,3,0),0)</f>
        <v>0</v>
      </c>
    </row>
    <row r="7165" spans="1:6" x14ac:dyDescent="0.25">
      <c r="A7165" s="68" t="s">
        <v>103</v>
      </c>
      <c r="B7165" s="69">
        <v>491277672</v>
      </c>
      <c r="C7165" s="68">
        <v>71662135065</v>
      </c>
      <c r="D7165" s="69" t="s">
        <v>5195</v>
      </c>
      <c r="E7165" s="65">
        <f>IFERROR(VLOOKUP(C7165,Pivot!A:B,2,0),0)</f>
        <v>0</v>
      </c>
      <c r="F7165" s="65">
        <f>IFERROR(VLOOKUP(C7165,Pivot!A:C,3,0),0)</f>
        <v>0</v>
      </c>
    </row>
    <row r="7166" spans="1:6" x14ac:dyDescent="0.25">
      <c r="A7166" s="68" t="s">
        <v>103</v>
      </c>
      <c r="B7166" s="69">
        <v>491277673</v>
      </c>
      <c r="C7166" s="68">
        <v>71662986094</v>
      </c>
      <c r="D7166" s="69" t="s">
        <v>5196</v>
      </c>
      <c r="E7166" s="65">
        <f>IFERROR(VLOOKUP(C7166,Pivot!A:B,2,0),0)</f>
        <v>0</v>
      </c>
      <c r="F7166" s="65">
        <f>IFERROR(VLOOKUP(C7166,Pivot!A:C,3,0),0)</f>
        <v>0</v>
      </c>
    </row>
    <row r="7167" spans="1:6" x14ac:dyDescent="0.25">
      <c r="A7167" s="68" t="s">
        <v>103</v>
      </c>
      <c r="B7167" s="69">
        <v>491277674</v>
      </c>
      <c r="C7167" s="68">
        <v>71662801403</v>
      </c>
      <c r="D7167" s="69" t="s">
        <v>5197</v>
      </c>
      <c r="E7167" s="65">
        <f>IFERROR(VLOOKUP(C7167,Pivot!A:B,2,0),0)</f>
        <v>0</v>
      </c>
      <c r="F7167" s="65">
        <f>IFERROR(VLOOKUP(C7167,Pivot!A:C,3,0),0)</f>
        <v>0</v>
      </c>
    </row>
    <row r="7168" spans="1:6" x14ac:dyDescent="0.25">
      <c r="A7168" s="68" t="s">
        <v>103</v>
      </c>
      <c r="B7168" s="69">
        <v>491277675</v>
      </c>
      <c r="C7168" s="68">
        <v>71662258139</v>
      </c>
      <c r="D7168" s="69" t="s">
        <v>5198</v>
      </c>
      <c r="E7168" s="65">
        <f>IFERROR(VLOOKUP(C7168,Pivot!A:B,2,0),0)</f>
        <v>0</v>
      </c>
      <c r="F7168" s="65">
        <f>IFERROR(VLOOKUP(C7168,Pivot!A:C,3,0),0)</f>
        <v>0</v>
      </c>
    </row>
    <row r="7169" spans="1:6" x14ac:dyDescent="0.25">
      <c r="A7169" s="68" t="s">
        <v>103</v>
      </c>
      <c r="B7169" s="69">
        <v>491277676</v>
      </c>
      <c r="C7169" s="68">
        <v>71662952259</v>
      </c>
      <c r="D7169" s="69" t="s">
        <v>5199</v>
      </c>
      <c r="E7169" s="65">
        <f>IFERROR(VLOOKUP(C7169,Pivot!A:B,2,0),0)</f>
        <v>0</v>
      </c>
      <c r="F7169" s="65">
        <f>IFERROR(VLOOKUP(C7169,Pivot!A:C,3,0),0)</f>
        <v>0</v>
      </c>
    </row>
    <row r="7170" spans="1:6" x14ac:dyDescent="0.25">
      <c r="A7170" s="68" t="s">
        <v>103</v>
      </c>
      <c r="B7170" s="69">
        <v>491277677</v>
      </c>
      <c r="C7170" s="68">
        <v>71662052270</v>
      </c>
      <c r="D7170" s="69" t="s">
        <v>5200</v>
      </c>
      <c r="E7170" s="65">
        <f>IFERROR(VLOOKUP(C7170,Pivot!A:B,2,0),0)</f>
        <v>0</v>
      </c>
      <c r="F7170" s="65">
        <f>IFERROR(VLOOKUP(C7170,Pivot!A:C,3,0),0)</f>
        <v>0</v>
      </c>
    </row>
    <row r="7171" spans="1:6" x14ac:dyDescent="0.25">
      <c r="A7171" s="68" t="s">
        <v>103</v>
      </c>
      <c r="B7171" s="69">
        <v>491277679</v>
      </c>
      <c r="C7171" s="68">
        <v>71662078096</v>
      </c>
      <c r="D7171" s="69" t="s">
        <v>5201</v>
      </c>
      <c r="E7171" s="65">
        <f>IFERROR(VLOOKUP(C7171,Pivot!A:B,2,0),0)</f>
        <v>0</v>
      </c>
      <c r="F7171" s="65">
        <f>IFERROR(VLOOKUP(C7171,Pivot!A:C,3,0),0)</f>
        <v>0</v>
      </c>
    </row>
    <row r="7172" spans="1:6" x14ac:dyDescent="0.25">
      <c r="A7172" s="68" t="s">
        <v>103</v>
      </c>
      <c r="B7172" s="69">
        <v>491277680</v>
      </c>
      <c r="C7172" s="68">
        <v>71662040246</v>
      </c>
      <c r="D7172" s="69" t="s">
        <v>5202</v>
      </c>
      <c r="E7172" s="65">
        <f>IFERROR(VLOOKUP(C7172,Pivot!A:B,2,0),0)</f>
        <v>0</v>
      </c>
      <c r="F7172" s="65">
        <f>IFERROR(VLOOKUP(C7172,Pivot!A:C,3,0),0)</f>
        <v>0</v>
      </c>
    </row>
    <row r="7173" spans="1:6" x14ac:dyDescent="0.25">
      <c r="A7173" s="68" t="s">
        <v>103</v>
      </c>
      <c r="B7173" s="69">
        <v>491277682</v>
      </c>
      <c r="C7173" s="68">
        <v>71662005559</v>
      </c>
      <c r="D7173" s="69" t="s">
        <v>5203</v>
      </c>
      <c r="E7173" s="65">
        <f>IFERROR(VLOOKUP(C7173,Pivot!A:B,2,0),0)</f>
        <v>0</v>
      </c>
      <c r="F7173" s="65">
        <f>IFERROR(VLOOKUP(C7173,Pivot!A:C,3,0),0)</f>
        <v>0</v>
      </c>
    </row>
    <row r="7174" spans="1:6" x14ac:dyDescent="0.25">
      <c r="A7174" s="68" t="s">
        <v>103</v>
      </c>
      <c r="B7174" s="69">
        <v>491277684</v>
      </c>
      <c r="C7174" s="68">
        <v>71662077228</v>
      </c>
      <c r="D7174" s="69" t="s">
        <v>5204</v>
      </c>
      <c r="E7174" s="65">
        <f>IFERROR(VLOOKUP(C7174,Pivot!A:B,2,0),0)</f>
        <v>0</v>
      </c>
      <c r="F7174" s="65">
        <f>IFERROR(VLOOKUP(C7174,Pivot!A:C,3,0),0)</f>
        <v>0</v>
      </c>
    </row>
    <row r="7175" spans="1:6" x14ac:dyDescent="0.25">
      <c r="A7175" s="68" t="s">
        <v>103</v>
      </c>
      <c r="B7175" s="69">
        <v>491277685</v>
      </c>
      <c r="C7175" s="68">
        <v>71662286293</v>
      </c>
      <c r="D7175" s="69" t="s">
        <v>5205</v>
      </c>
      <c r="E7175" s="65">
        <f>IFERROR(VLOOKUP(C7175,Pivot!A:B,2,0),0)</f>
        <v>0</v>
      </c>
      <c r="F7175" s="65">
        <f>IFERROR(VLOOKUP(C7175,Pivot!A:C,3,0),0)</f>
        <v>0</v>
      </c>
    </row>
    <row r="7176" spans="1:6" x14ac:dyDescent="0.25">
      <c r="A7176" s="68" t="s">
        <v>103</v>
      </c>
      <c r="B7176" s="69">
        <v>491277686</v>
      </c>
      <c r="C7176" s="68">
        <v>71662081799</v>
      </c>
      <c r="D7176" s="69" t="s">
        <v>5206</v>
      </c>
      <c r="E7176" s="65">
        <f>IFERROR(VLOOKUP(C7176,Pivot!A:B,2,0),0)</f>
        <v>0</v>
      </c>
      <c r="F7176" s="65">
        <f>IFERROR(VLOOKUP(C7176,Pivot!A:C,3,0),0)</f>
        <v>0</v>
      </c>
    </row>
    <row r="7177" spans="1:6" x14ac:dyDescent="0.25">
      <c r="A7177" s="68" t="s">
        <v>103</v>
      </c>
      <c r="B7177" s="69">
        <v>491277687</v>
      </c>
      <c r="C7177" s="68">
        <v>71662081867</v>
      </c>
      <c r="D7177" s="69" t="s">
        <v>5207</v>
      </c>
      <c r="E7177" s="65">
        <f>IFERROR(VLOOKUP(C7177,Pivot!A:B,2,0),0)</f>
        <v>0</v>
      </c>
      <c r="F7177" s="65">
        <f>IFERROR(VLOOKUP(C7177,Pivot!A:C,3,0),0)</f>
        <v>0</v>
      </c>
    </row>
    <row r="7178" spans="1:6" x14ac:dyDescent="0.25">
      <c r="A7178" s="68" t="s">
        <v>103</v>
      </c>
      <c r="B7178" s="69">
        <v>491277688</v>
      </c>
      <c r="C7178" s="68">
        <v>71662213084</v>
      </c>
      <c r="D7178" s="69" t="s">
        <v>5208</v>
      </c>
      <c r="E7178" s="65">
        <f>IFERROR(VLOOKUP(C7178,Pivot!A:B,2,0),0)</f>
        <v>0</v>
      </c>
      <c r="F7178" s="65">
        <f>IFERROR(VLOOKUP(C7178,Pivot!A:C,3,0),0)</f>
        <v>0</v>
      </c>
    </row>
    <row r="7179" spans="1:6" x14ac:dyDescent="0.25">
      <c r="A7179" s="68" t="s">
        <v>103</v>
      </c>
      <c r="B7179" s="69">
        <v>491277689</v>
      </c>
      <c r="C7179" s="68">
        <v>71662113247</v>
      </c>
      <c r="D7179" s="69" t="s">
        <v>5209</v>
      </c>
      <c r="E7179" s="65">
        <f>IFERROR(VLOOKUP(C7179,Pivot!A:B,2,0),0)</f>
        <v>0</v>
      </c>
      <c r="F7179" s="65">
        <f>IFERROR(VLOOKUP(C7179,Pivot!A:C,3,0),0)</f>
        <v>0</v>
      </c>
    </row>
    <row r="7180" spans="1:6" x14ac:dyDescent="0.25">
      <c r="A7180" s="68" t="s">
        <v>103</v>
      </c>
      <c r="B7180" s="69">
        <v>491277691</v>
      </c>
      <c r="C7180" s="68">
        <v>71662258153</v>
      </c>
      <c r="D7180" s="69" t="s">
        <v>5210</v>
      </c>
      <c r="E7180" s="65">
        <f>IFERROR(VLOOKUP(C7180,Pivot!A:B,2,0),0)</f>
        <v>0</v>
      </c>
      <c r="F7180" s="65">
        <f>IFERROR(VLOOKUP(C7180,Pivot!A:C,3,0),0)</f>
        <v>0</v>
      </c>
    </row>
    <row r="7181" spans="1:6" x14ac:dyDescent="0.25">
      <c r="A7181" s="68" t="s">
        <v>103</v>
      </c>
      <c r="B7181" s="69">
        <v>491277693</v>
      </c>
      <c r="C7181" s="68">
        <v>71662113575</v>
      </c>
      <c r="D7181" s="69" t="s">
        <v>5211</v>
      </c>
      <c r="E7181" s="65">
        <f>IFERROR(VLOOKUP(C7181,Pivot!A:B,2,0),0)</f>
        <v>0</v>
      </c>
      <c r="F7181" s="65">
        <f>IFERROR(VLOOKUP(C7181,Pivot!A:C,3,0),0)</f>
        <v>0</v>
      </c>
    </row>
    <row r="7182" spans="1:6" x14ac:dyDescent="0.25">
      <c r="A7182" s="68" t="s">
        <v>103</v>
      </c>
      <c r="B7182" s="69">
        <v>491277694</v>
      </c>
      <c r="C7182" s="68">
        <v>71662081850</v>
      </c>
      <c r="D7182" s="69" t="s">
        <v>5212</v>
      </c>
      <c r="E7182" s="65">
        <f>IFERROR(VLOOKUP(C7182,Pivot!A:B,2,0),0)</f>
        <v>0</v>
      </c>
      <c r="F7182" s="65">
        <f>IFERROR(VLOOKUP(C7182,Pivot!A:C,3,0),0)</f>
        <v>0</v>
      </c>
    </row>
    <row r="7183" spans="1:6" x14ac:dyDescent="0.25">
      <c r="A7183" s="68" t="s">
        <v>103</v>
      </c>
      <c r="B7183" s="69">
        <v>491277695</v>
      </c>
      <c r="C7183" s="68">
        <v>71662078133</v>
      </c>
      <c r="D7183" s="69" t="s">
        <v>5213</v>
      </c>
      <c r="E7183" s="65">
        <f>IFERROR(VLOOKUP(C7183,Pivot!A:B,2,0),0)</f>
        <v>0</v>
      </c>
      <c r="F7183" s="65">
        <f>IFERROR(VLOOKUP(C7183,Pivot!A:C,3,0),0)</f>
        <v>0</v>
      </c>
    </row>
    <row r="7184" spans="1:6" x14ac:dyDescent="0.25">
      <c r="A7184" s="68" t="s">
        <v>103</v>
      </c>
      <c r="B7184" s="69">
        <v>491277696</v>
      </c>
      <c r="C7184" s="68">
        <v>71662513108</v>
      </c>
      <c r="D7184" s="69" t="s">
        <v>5214</v>
      </c>
      <c r="E7184" s="65">
        <f>IFERROR(VLOOKUP(C7184,Pivot!A:B,2,0),0)</f>
        <v>0</v>
      </c>
      <c r="F7184" s="65">
        <f>IFERROR(VLOOKUP(C7184,Pivot!A:C,3,0),0)</f>
        <v>0</v>
      </c>
    </row>
    <row r="7185" spans="1:6" x14ac:dyDescent="0.25">
      <c r="A7185" s="68" t="s">
        <v>103</v>
      </c>
      <c r="B7185" s="69">
        <v>491277697</v>
      </c>
      <c r="C7185" s="68">
        <v>71662213114</v>
      </c>
      <c r="D7185" s="69" t="s">
        <v>5215</v>
      </c>
      <c r="E7185" s="65">
        <f>IFERROR(VLOOKUP(C7185,Pivot!A:B,2,0),0)</f>
        <v>0</v>
      </c>
      <c r="F7185" s="65">
        <f>IFERROR(VLOOKUP(C7185,Pivot!A:C,3,0),0)</f>
        <v>0</v>
      </c>
    </row>
    <row r="7186" spans="1:6" x14ac:dyDescent="0.25">
      <c r="A7186" s="68" t="s">
        <v>103</v>
      </c>
      <c r="B7186" s="69">
        <v>491277703</v>
      </c>
      <c r="C7186" s="68">
        <v>8901736090872</v>
      </c>
      <c r="D7186" s="69" t="s">
        <v>5216</v>
      </c>
      <c r="E7186" s="65">
        <f>IFERROR(VLOOKUP(C7186,Pivot!A:B,2,0),0)</f>
        <v>0</v>
      </c>
      <c r="F7186" s="65">
        <f>IFERROR(VLOOKUP(C7186,Pivot!A:C,3,0),0)</f>
        <v>0</v>
      </c>
    </row>
    <row r="7187" spans="1:6" x14ac:dyDescent="0.25">
      <c r="A7187" s="68" t="s">
        <v>103</v>
      </c>
      <c r="B7187" s="69">
        <v>491277705</v>
      </c>
      <c r="C7187" s="68">
        <v>491277705</v>
      </c>
      <c r="D7187" s="69" t="s">
        <v>5217</v>
      </c>
      <c r="E7187" s="65">
        <f>IFERROR(VLOOKUP(C7187,Pivot!A:B,2,0),0)</f>
        <v>0</v>
      </c>
      <c r="F7187" s="65">
        <f>IFERROR(VLOOKUP(C7187,Pivot!A:C,3,0),0)</f>
        <v>0</v>
      </c>
    </row>
    <row r="7188" spans="1:6" x14ac:dyDescent="0.25">
      <c r="A7188" s="68" t="s">
        <v>103</v>
      </c>
      <c r="B7188" s="69">
        <v>491277705</v>
      </c>
      <c r="C7188" s="68">
        <v>8901736091084</v>
      </c>
      <c r="D7188" s="69" t="s">
        <v>5217</v>
      </c>
      <c r="E7188" s="65">
        <f>IFERROR(VLOOKUP(C7188,Pivot!A:B,2,0),0)</f>
        <v>0</v>
      </c>
      <c r="F7188" s="65">
        <f>IFERROR(VLOOKUP(C7188,Pivot!A:C,3,0),0)</f>
        <v>0</v>
      </c>
    </row>
    <row r="7189" spans="1:6" x14ac:dyDescent="0.25">
      <c r="A7189" s="68" t="s">
        <v>103</v>
      </c>
      <c r="B7189" s="69">
        <v>491277705</v>
      </c>
      <c r="C7189" s="68">
        <v>8901736097086</v>
      </c>
      <c r="D7189" s="69" t="s">
        <v>5217</v>
      </c>
      <c r="E7189" s="65">
        <f>IFERROR(VLOOKUP(C7189,Pivot!A:B,2,0),0)</f>
        <v>0</v>
      </c>
      <c r="F7189" s="65">
        <f>IFERROR(VLOOKUP(C7189,Pivot!A:C,3,0),0)</f>
        <v>0</v>
      </c>
    </row>
    <row r="7190" spans="1:6" x14ac:dyDescent="0.25">
      <c r="A7190" s="68" t="s">
        <v>103</v>
      </c>
      <c r="B7190" s="69">
        <v>491277707</v>
      </c>
      <c r="C7190" s="68">
        <v>8901736091107</v>
      </c>
      <c r="D7190" s="69" t="s">
        <v>5218</v>
      </c>
      <c r="E7190" s="65">
        <f>IFERROR(VLOOKUP(C7190,Pivot!A:B,2,0),0)</f>
        <v>0</v>
      </c>
      <c r="F7190" s="65">
        <f>IFERROR(VLOOKUP(C7190,Pivot!A:C,3,0),0)</f>
        <v>0</v>
      </c>
    </row>
    <row r="7191" spans="1:6" x14ac:dyDescent="0.25">
      <c r="A7191" s="68" t="s">
        <v>103</v>
      </c>
      <c r="B7191" s="69">
        <v>491277709</v>
      </c>
      <c r="C7191" s="68">
        <v>491277709</v>
      </c>
      <c r="D7191" s="69" t="s">
        <v>5219</v>
      </c>
      <c r="E7191" s="65">
        <f>IFERROR(VLOOKUP(C7191,Pivot!A:B,2,0),0)</f>
        <v>0</v>
      </c>
      <c r="F7191" s="65">
        <f>IFERROR(VLOOKUP(C7191,Pivot!A:C,3,0),0)</f>
        <v>0</v>
      </c>
    </row>
    <row r="7192" spans="1:6" x14ac:dyDescent="0.25">
      <c r="A7192" s="68" t="s">
        <v>103</v>
      </c>
      <c r="B7192" s="69">
        <v>491277709</v>
      </c>
      <c r="C7192" s="68">
        <v>887961682489</v>
      </c>
      <c r="D7192" s="69" t="s">
        <v>5219</v>
      </c>
      <c r="E7192" s="65">
        <f>IFERROR(VLOOKUP(C7192,Pivot!A:B,2,0),0)</f>
        <v>0</v>
      </c>
      <c r="F7192" s="65">
        <f>IFERROR(VLOOKUP(C7192,Pivot!A:C,3,0),0)</f>
        <v>0</v>
      </c>
    </row>
    <row r="7193" spans="1:6" x14ac:dyDescent="0.25">
      <c r="A7193" s="68" t="s">
        <v>103</v>
      </c>
      <c r="B7193" s="69">
        <v>491277710</v>
      </c>
      <c r="C7193" s="68">
        <v>491277710</v>
      </c>
      <c r="D7193" s="69" t="s">
        <v>5220</v>
      </c>
      <c r="E7193" s="65">
        <f>IFERROR(VLOOKUP(C7193,Pivot!A:B,2,0),0)</f>
        <v>0</v>
      </c>
      <c r="F7193" s="65">
        <f>IFERROR(VLOOKUP(C7193,Pivot!A:C,3,0),0)</f>
        <v>0</v>
      </c>
    </row>
    <row r="7194" spans="1:6" x14ac:dyDescent="0.25">
      <c r="A7194" s="68" t="s">
        <v>103</v>
      </c>
      <c r="B7194" s="69">
        <v>491277710</v>
      </c>
      <c r="C7194" s="68">
        <v>5414301518488</v>
      </c>
      <c r="D7194" s="69" t="s">
        <v>5220</v>
      </c>
      <c r="E7194" s="65">
        <f>IFERROR(VLOOKUP(C7194,Pivot!A:B,2,0),0)</f>
        <v>0</v>
      </c>
      <c r="F7194" s="65">
        <f>IFERROR(VLOOKUP(C7194,Pivot!A:C,3,0),0)</f>
        <v>0</v>
      </c>
    </row>
    <row r="7195" spans="1:6" x14ac:dyDescent="0.25">
      <c r="A7195" s="68" t="s">
        <v>103</v>
      </c>
      <c r="B7195" s="69">
        <v>491277711</v>
      </c>
      <c r="C7195" s="68">
        <v>491277711</v>
      </c>
      <c r="D7195" s="69" t="s">
        <v>5221</v>
      </c>
      <c r="E7195" s="65">
        <f>IFERROR(VLOOKUP(C7195,Pivot!A:B,2,0),0)</f>
        <v>0</v>
      </c>
      <c r="F7195" s="65">
        <f>IFERROR(VLOOKUP(C7195,Pivot!A:C,3,0),0)</f>
        <v>0</v>
      </c>
    </row>
    <row r="7196" spans="1:6" x14ac:dyDescent="0.25">
      <c r="A7196" s="68" t="s">
        <v>103</v>
      </c>
      <c r="B7196" s="69">
        <v>491277711</v>
      </c>
      <c r="C7196" s="68">
        <v>5414301518389</v>
      </c>
      <c r="D7196" s="69" t="s">
        <v>5221</v>
      </c>
      <c r="E7196" s="65">
        <f>IFERROR(VLOOKUP(C7196,Pivot!A:B,2,0),0)</f>
        <v>0</v>
      </c>
      <c r="F7196" s="65">
        <f>IFERROR(VLOOKUP(C7196,Pivot!A:C,3,0),0)</f>
        <v>0</v>
      </c>
    </row>
    <row r="7197" spans="1:6" x14ac:dyDescent="0.25">
      <c r="A7197" s="68" t="s">
        <v>103</v>
      </c>
      <c r="B7197" s="69">
        <v>491277712</v>
      </c>
      <c r="C7197" s="68">
        <v>491277712</v>
      </c>
      <c r="D7197" s="69" t="s">
        <v>5222</v>
      </c>
      <c r="E7197" s="65">
        <f>IFERROR(VLOOKUP(C7197,Pivot!A:B,2,0),0)</f>
        <v>0</v>
      </c>
      <c r="F7197" s="65">
        <f>IFERROR(VLOOKUP(C7197,Pivot!A:C,3,0),0)</f>
        <v>0</v>
      </c>
    </row>
    <row r="7198" spans="1:6" x14ac:dyDescent="0.25">
      <c r="A7198" s="68" t="s">
        <v>103</v>
      </c>
      <c r="B7198" s="69">
        <v>491277712</v>
      </c>
      <c r="C7198" s="68">
        <v>5414301518754</v>
      </c>
      <c r="D7198" s="69" t="s">
        <v>5222</v>
      </c>
      <c r="E7198" s="65">
        <f>IFERROR(VLOOKUP(C7198,Pivot!A:B,2,0),0)</f>
        <v>0</v>
      </c>
      <c r="F7198" s="65">
        <f>IFERROR(VLOOKUP(C7198,Pivot!A:C,3,0),0)</f>
        <v>0</v>
      </c>
    </row>
    <row r="7199" spans="1:6" x14ac:dyDescent="0.25">
      <c r="A7199" s="68" t="s">
        <v>103</v>
      </c>
      <c r="B7199" s="69">
        <v>491277713</v>
      </c>
      <c r="C7199" s="68">
        <v>491277713</v>
      </c>
      <c r="D7199" s="69" t="s">
        <v>5223</v>
      </c>
      <c r="E7199" s="65">
        <f>IFERROR(VLOOKUP(C7199,Pivot!A:B,2,0),0)</f>
        <v>0</v>
      </c>
      <c r="F7199" s="65">
        <f>IFERROR(VLOOKUP(C7199,Pivot!A:C,3,0),0)</f>
        <v>0</v>
      </c>
    </row>
    <row r="7200" spans="1:6" x14ac:dyDescent="0.25">
      <c r="A7200" s="68" t="s">
        <v>103</v>
      </c>
      <c r="B7200" s="69">
        <v>491277713</v>
      </c>
      <c r="C7200" s="68">
        <v>5414301518501</v>
      </c>
      <c r="D7200" s="69" t="s">
        <v>5223</v>
      </c>
      <c r="E7200" s="65">
        <f>IFERROR(VLOOKUP(C7200,Pivot!A:B,2,0),0)</f>
        <v>0</v>
      </c>
      <c r="F7200" s="65">
        <f>IFERROR(VLOOKUP(C7200,Pivot!A:C,3,0),0)</f>
        <v>0</v>
      </c>
    </row>
    <row r="7201" spans="1:6" x14ac:dyDescent="0.25">
      <c r="A7201" s="68" t="s">
        <v>103</v>
      </c>
      <c r="B7201" s="69">
        <v>491277715</v>
      </c>
      <c r="C7201" s="68">
        <v>491277715</v>
      </c>
      <c r="D7201" s="69" t="s">
        <v>5224</v>
      </c>
      <c r="E7201" s="65">
        <f>IFERROR(VLOOKUP(C7201,Pivot!A:B,2,0),0)</f>
        <v>0</v>
      </c>
      <c r="F7201" s="65">
        <f>IFERROR(VLOOKUP(C7201,Pivot!A:C,3,0),0)</f>
        <v>0</v>
      </c>
    </row>
    <row r="7202" spans="1:6" x14ac:dyDescent="0.25">
      <c r="A7202" s="68" t="s">
        <v>103</v>
      </c>
      <c r="B7202" s="69">
        <v>491277715</v>
      </c>
      <c r="C7202" s="68">
        <v>5414301518549</v>
      </c>
      <c r="D7202" s="69" t="s">
        <v>5224</v>
      </c>
      <c r="E7202" s="65">
        <f>IFERROR(VLOOKUP(C7202,Pivot!A:B,2,0),0)</f>
        <v>0</v>
      </c>
      <c r="F7202" s="65">
        <f>IFERROR(VLOOKUP(C7202,Pivot!A:C,3,0),0)</f>
        <v>0</v>
      </c>
    </row>
    <row r="7203" spans="1:6" x14ac:dyDescent="0.25">
      <c r="A7203" s="68" t="s">
        <v>103</v>
      </c>
      <c r="B7203" s="69">
        <v>491277716</v>
      </c>
      <c r="C7203" s="68">
        <v>491277716</v>
      </c>
      <c r="D7203" s="69" t="s">
        <v>5225</v>
      </c>
      <c r="E7203" s="65">
        <f>IFERROR(VLOOKUP(C7203,Pivot!A:B,2,0),0)</f>
        <v>0</v>
      </c>
      <c r="F7203" s="65">
        <f>IFERROR(VLOOKUP(C7203,Pivot!A:C,3,0),0)</f>
        <v>0</v>
      </c>
    </row>
    <row r="7204" spans="1:6" x14ac:dyDescent="0.25">
      <c r="A7204" s="68" t="s">
        <v>103</v>
      </c>
      <c r="B7204" s="69">
        <v>491277716</v>
      </c>
      <c r="C7204" s="68">
        <v>5414301518563</v>
      </c>
      <c r="D7204" s="69" t="s">
        <v>5225</v>
      </c>
      <c r="E7204" s="65">
        <f>IFERROR(VLOOKUP(C7204,Pivot!A:B,2,0),0)</f>
        <v>0</v>
      </c>
      <c r="F7204" s="65">
        <f>IFERROR(VLOOKUP(C7204,Pivot!A:C,3,0),0)</f>
        <v>0</v>
      </c>
    </row>
    <row r="7205" spans="1:6" x14ac:dyDescent="0.25">
      <c r="A7205" s="68" t="s">
        <v>103</v>
      </c>
      <c r="B7205" s="69">
        <v>491277717</v>
      </c>
      <c r="C7205" s="68">
        <v>491277717</v>
      </c>
      <c r="D7205" s="69" t="s">
        <v>5226</v>
      </c>
      <c r="E7205" s="65">
        <f>IFERROR(VLOOKUP(C7205,Pivot!A:B,2,0),0)</f>
        <v>0</v>
      </c>
      <c r="F7205" s="65">
        <f>IFERROR(VLOOKUP(C7205,Pivot!A:C,3,0),0)</f>
        <v>0</v>
      </c>
    </row>
    <row r="7206" spans="1:6" x14ac:dyDescent="0.25">
      <c r="A7206" s="68" t="s">
        <v>103</v>
      </c>
      <c r="B7206" s="69">
        <v>491277717</v>
      </c>
      <c r="C7206" s="68">
        <v>5414301518778</v>
      </c>
      <c r="D7206" s="69" t="s">
        <v>5226</v>
      </c>
      <c r="E7206" s="65">
        <f>IFERROR(VLOOKUP(C7206,Pivot!A:B,2,0),0)</f>
        <v>0</v>
      </c>
      <c r="F7206" s="65">
        <f>IFERROR(VLOOKUP(C7206,Pivot!A:C,3,0),0)</f>
        <v>0</v>
      </c>
    </row>
    <row r="7207" spans="1:6" x14ac:dyDescent="0.25">
      <c r="A7207" s="68" t="s">
        <v>103</v>
      </c>
      <c r="B7207" s="69">
        <v>491277718</v>
      </c>
      <c r="C7207" s="68">
        <v>491277718</v>
      </c>
      <c r="D7207" s="69" t="s">
        <v>5227</v>
      </c>
      <c r="E7207" s="65">
        <f>IFERROR(VLOOKUP(C7207,Pivot!A:B,2,0),0)</f>
        <v>0</v>
      </c>
      <c r="F7207" s="65">
        <f>IFERROR(VLOOKUP(C7207,Pivot!A:C,3,0),0)</f>
        <v>0</v>
      </c>
    </row>
    <row r="7208" spans="1:6" x14ac:dyDescent="0.25">
      <c r="A7208" s="68" t="s">
        <v>103</v>
      </c>
      <c r="B7208" s="69">
        <v>491277718</v>
      </c>
      <c r="C7208" s="68">
        <v>5414301513476</v>
      </c>
      <c r="D7208" s="69" t="s">
        <v>5227</v>
      </c>
      <c r="E7208" s="65">
        <f>IFERROR(VLOOKUP(C7208,Pivot!A:B,2,0),0)</f>
        <v>0</v>
      </c>
      <c r="F7208" s="65">
        <f>IFERROR(VLOOKUP(C7208,Pivot!A:C,3,0),0)</f>
        <v>0</v>
      </c>
    </row>
    <row r="7209" spans="1:6" x14ac:dyDescent="0.25">
      <c r="A7209" s="68" t="s">
        <v>103</v>
      </c>
      <c r="B7209" s="69">
        <v>491277720</v>
      </c>
      <c r="C7209" s="68">
        <v>491277720</v>
      </c>
      <c r="D7209" s="69" t="s">
        <v>5228</v>
      </c>
      <c r="E7209" s="65">
        <f>IFERROR(VLOOKUP(C7209,Pivot!A:B,2,0),0)</f>
        <v>0</v>
      </c>
      <c r="F7209" s="65">
        <f>IFERROR(VLOOKUP(C7209,Pivot!A:C,3,0),0)</f>
        <v>0</v>
      </c>
    </row>
    <row r="7210" spans="1:6" x14ac:dyDescent="0.25">
      <c r="A7210" s="68" t="s">
        <v>103</v>
      </c>
      <c r="B7210" s="69">
        <v>491277720</v>
      </c>
      <c r="C7210" s="68">
        <v>5414301518440</v>
      </c>
      <c r="D7210" s="69" t="s">
        <v>5228</v>
      </c>
      <c r="E7210" s="65">
        <f>IFERROR(VLOOKUP(C7210,Pivot!A:B,2,0),0)</f>
        <v>0</v>
      </c>
      <c r="F7210" s="65">
        <f>IFERROR(VLOOKUP(C7210,Pivot!A:C,3,0),0)</f>
        <v>0</v>
      </c>
    </row>
    <row r="7211" spans="1:6" x14ac:dyDescent="0.25">
      <c r="A7211" s="68" t="s">
        <v>103</v>
      </c>
      <c r="B7211" s="69">
        <v>491277724</v>
      </c>
      <c r="C7211" s="68">
        <v>491277724</v>
      </c>
      <c r="D7211" s="69" t="s">
        <v>5229</v>
      </c>
      <c r="E7211" s="65">
        <f>IFERROR(VLOOKUP(C7211,Pivot!A:B,2,0),0)</f>
        <v>0</v>
      </c>
      <c r="F7211" s="65">
        <f>IFERROR(VLOOKUP(C7211,Pivot!A:C,3,0),0)</f>
        <v>0</v>
      </c>
    </row>
    <row r="7212" spans="1:6" x14ac:dyDescent="0.25">
      <c r="A7212" s="68" t="s">
        <v>103</v>
      </c>
      <c r="B7212" s="69">
        <v>491277724</v>
      </c>
      <c r="C7212" s="68">
        <v>5414301513216</v>
      </c>
      <c r="D7212" s="69" t="s">
        <v>5229</v>
      </c>
      <c r="E7212" s="65">
        <f>IFERROR(VLOOKUP(C7212,Pivot!A:B,2,0),0)</f>
        <v>0</v>
      </c>
      <c r="F7212" s="65">
        <f>IFERROR(VLOOKUP(C7212,Pivot!A:C,3,0),0)</f>
        <v>0</v>
      </c>
    </row>
    <row r="7213" spans="1:6" x14ac:dyDescent="0.25">
      <c r="A7213" s="68" t="s">
        <v>103</v>
      </c>
      <c r="B7213" s="69">
        <v>491277725</v>
      </c>
      <c r="C7213" s="68">
        <v>491277725</v>
      </c>
      <c r="D7213" s="69" t="s">
        <v>5230</v>
      </c>
      <c r="E7213" s="65">
        <f>IFERROR(VLOOKUP(C7213,Pivot!A:B,2,0),0)</f>
        <v>0</v>
      </c>
      <c r="F7213" s="65">
        <f>IFERROR(VLOOKUP(C7213,Pivot!A:C,3,0),0)</f>
        <v>0</v>
      </c>
    </row>
    <row r="7214" spans="1:6" x14ac:dyDescent="0.25">
      <c r="A7214" s="68" t="s">
        <v>103</v>
      </c>
      <c r="B7214" s="69">
        <v>491277725</v>
      </c>
      <c r="C7214" s="68">
        <v>5414301513223</v>
      </c>
      <c r="D7214" s="69" t="s">
        <v>5230</v>
      </c>
      <c r="E7214" s="65">
        <f>IFERROR(VLOOKUP(C7214,Pivot!A:B,2,0),0)</f>
        <v>0</v>
      </c>
      <c r="F7214" s="65">
        <f>IFERROR(VLOOKUP(C7214,Pivot!A:C,3,0),0)</f>
        <v>0</v>
      </c>
    </row>
    <row r="7215" spans="1:6" x14ac:dyDescent="0.25">
      <c r="A7215" s="68" t="s">
        <v>103</v>
      </c>
      <c r="B7215" s="69">
        <v>491277726</v>
      </c>
      <c r="C7215" s="68">
        <v>491277726</v>
      </c>
      <c r="D7215" s="69" t="s">
        <v>5231</v>
      </c>
      <c r="E7215" s="65">
        <f>IFERROR(VLOOKUP(C7215,Pivot!A:B,2,0),0)</f>
        <v>0</v>
      </c>
      <c r="F7215" s="65">
        <f>IFERROR(VLOOKUP(C7215,Pivot!A:C,3,0),0)</f>
        <v>0</v>
      </c>
    </row>
    <row r="7216" spans="1:6" x14ac:dyDescent="0.25">
      <c r="A7216" s="68" t="s">
        <v>103</v>
      </c>
      <c r="B7216" s="69">
        <v>491277726</v>
      </c>
      <c r="C7216" s="68">
        <v>5414301515203</v>
      </c>
      <c r="D7216" s="69" t="s">
        <v>5231</v>
      </c>
      <c r="E7216" s="65">
        <f>IFERROR(VLOOKUP(C7216,Pivot!A:B,2,0),0)</f>
        <v>0</v>
      </c>
      <c r="F7216" s="65">
        <f>IFERROR(VLOOKUP(C7216,Pivot!A:C,3,0),0)</f>
        <v>0</v>
      </c>
    </row>
    <row r="7217" spans="1:6" x14ac:dyDescent="0.25">
      <c r="A7217" s="68" t="s">
        <v>103</v>
      </c>
      <c r="B7217" s="69">
        <v>491277727</v>
      </c>
      <c r="C7217" s="68">
        <v>491277727</v>
      </c>
      <c r="D7217" s="69" t="s">
        <v>5232</v>
      </c>
      <c r="E7217" s="65">
        <f>IFERROR(VLOOKUP(C7217,Pivot!A:B,2,0),0)</f>
        <v>0</v>
      </c>
      <c r="F7217" s="65">
        <f>IFERROR(VLOOKUP(C7217,Pivot!A:C,3,0),0)</f>
        <v>0</v>
      </c>
    </row>
    <row r="7218" spans="1:6" x14ac:dyDescent="0.25">
      <c r="A7218" s="68" t="s">
        <v>103</v>
      </c>
      <c r="B7218" s="69">
        <v>491277727</v>
      </c>
      <c r="C7218" s="68">
        <v>5414301515975</v>
      </c>
      <c r="D7218" s="69" t="s">
        <v>5232</v>
      </c>
      <c r="E7218" s="65">
        <f>IFERROR(VLOOKUP(C7218,Pivot!A:B,2,0),0)</f>
        <v>0</v>
      </c>
      <c r="F7218" s="65">
        <f>IFERROR(VLOOKUP(C7218,Pivot!A:C,3,0),0)</f>
        <v>0</v>
      </c>
    </row>
    <row r="7219" spans="1:6" x14ac:dyDescent="0.25">
      <c r="A7219" s="68" t="s">
        <v>103</v>
      </c>
      <c r="B7219" s="69">
        <v>491277728</v>
      </c>
      <c r="C7219" s="68">
        <v>491277728</v>
      </c>
      <c r="D7219" s="69" t="s">
        <v>5233</v>
      </c>
      <c r="E7219" s="65">
        <f>IFERROR(VLOOKUP(C7219,Pivot!A:B,2,0),0)</f>
        <v>0</v>
      </c>
      <c r="F7219" s="65">
        <f>IFERROR(VLOOKUP(C7219,Pivot!A:C,3,0),0)</f>
        <v>0</v>
      </c>
    </row>
    <row r="7220" spans="1:6" x14ac:dyDescent="0.25">
      <c r="A7220" s="68" t="s">
        <v>103</v>
      </c>
      <c r="B7220" s="69">
        <v>491277728</v>
      </c>
      <c r="C7220" s="68">
        <v>5414301518594</v>
      </c>
      <c r="D7220" s="69" t="s">
        <v>5233</v>
      </c>
      <c r="E7220" s="65">
        <f>IFERROR(VLOOKUP(C7220,Pivot!A:B,2,0),0)</f>
        <v>0</v>
      </c>
      <c r="F7220" s="65">
        <f>IFERROR(VLOOKUP(C7220,Pivot!A:C,3,0),0)</f>
        <v>0</v>
      </c>
    </row>
    <row r="7221" spans="1:6" x14ac:dyDescent="0.25">
      <c r="A7221" s="68" t="s">
        <v>103</v>
      </c>
      <c r="B7221" s="69">
        <v>491277729</v>
      </c>
      <c r="C7221" s="68">
        <v>491277729</v>
      </c>
      <c r="D7221" s="69" t="s">
        <v>5234</v>
      </c>
      <c r="E7221" s="65">
        <f>IFERROR(VLOOKUP(C7221,Pivot!A:B,2,0),0)</f>
        <v>0</v>
      </c>
      <c r="F7221" s="65">
        <f>IFERROR(VLOOKUP(C7221,Pivot!A:C,3,0),0)</f>
        <v>0</v>
      </c>
    </row>
    <row r="7222" spans="1:6" x14ac:dyDescent="0.25">
      <c r="A7222" s="68" t="s">
        <v>103</v>
      </c>
      <c r="B7222" s="69">
        <v>491277729</v>
      </c>
      <c r="C7222" s="68">
        <v>5414301518587</v>
      </c>
      <c r="D7222" s="69" t="s">
        <v>5234</v>
      </c>
      <c r="E7222" s="65">
        <f>IFERROR(VLOOKUP(C7222,Pivot!A:B,2,0),0)</f>
        <v>0</v>
      </c>
      <c r="F7222" s="65">
        <f>IFERROR(VLOOKUP(C7222,Pivot!A:C,3,0),0)</f>
        <v>0</v>
      </c>
    </row>
    <row r="7223" spans="1:6" x14ac:dyDescent="0.25">
      <c r="A7223" s="68" t="s">
        <v>103</v>
      </c>
      <c r="B7223" s="69">
        <v>491277731</v>
      </c>
      <c r="C7223" s="68">
        <v>491277731</v>
      </c>
      <c r="D7223" s="69" t="s">
        <v>5235</v>
      </c>
      <c r="E7223" s="65">
        <f>IFERROR(VLOOKUP(C7223,Pivot!A:B,2,0),0)</f>
        <v>0</v>
      </c>
      <c r="F7223" s="65">
        <f>IFERROR(VLOOKUP(C7223,Pivot!A:C,3,0),0)</f>
        <v>0</v>
      </c>
    </row>
    <row r="7224" spans="1:6" x14ac:dyDescent="0.25">
      <c r="A7224" s="68" t="s">
        <v>103</v>
      </c>
      <c r="B7224" s="69">
        <v>491277731</v>
      </c>
      <c r="C7224" s="68">
        <v>5414301517382</v>
      </c>
      <c r="D7224" s="69" t="s">
        <v>5235</v>
      </c>
      <c r="E7224" s="65">
        <f>IFERROR(VLOOKUP(C7224,Pivot!A:B,2,0),0)</f>
        <v>0</v>
      </c>
      <c r="F7224" s="65">
        <f>IFERROR(VLOOKUP(C7224,Pivot!A:C,3,0),0)</f>
        <v>0</v>
      </c>
    </row>
    <row r="7225" spans="1:6" x14ac:dyDescent="0.25">
      <c r="A7225" s="68" t="s">
        <v>103</v>
      </c>
      <c r="B7225" s="69">
        <v>491277732</v>
      </c>
      <c r="C7225" s="68">
        <v>491277732</v>
      </c>
      <c r="D7225" s="69" t="s">
        <v>5236</v>
      </c>
      <c r="E7225" s="65">
        <f>IFERROR(VLOOKUP(C7225,Pivot!A:B,2,0),0)</f>
        <v>0</v>
      </c>
      <c r="F7225" s="65">
        <f>IFERROR(VLOOKUP(C7225,Pivot!A:C,3,0),0)</f>
        <v>0</v>
      </c>
    </row>
    <row r="7226" spans="1:6" x14ac:dyDescent="0.25">
      <c r="A7226" s="68" t="s">
        <v>103</v>
      </c>
      <c r="B7226" s="69">
        <v>491277732</v>
      </c>
      <c r="C7226" s="68">
        <v>5414301516026</v>
      </c>
      <c r="D7226" s="69" t="s">
        <v>5236</v>
      </c>
      <c r="E7226" s="65">
        <f>IFERROR(VLOOKUP(C7226,Pivot!A:B,2,0),0)</f>
        <v>0</v>
      </c>
      <c r="F7226" s="65">
        <f>IFERROR(VLOOKUP(C7226,Pivot!A:C,3,0),0)</f>
        <v>0</v>
      </c>
    </row>
    <row r="7227" spans="1:6" x14ac:dyDescent="0.25">
      <c r="A7227" s="68" t="s">
        <v>103</v>
      </c>
      <c r="B7227" s="69">
        <v>491277733</v>
      </c>
      <c r="C7227" s="68">
        <v>491277733</v>
      </c>
      <c r="D7227" s="69" t="s">
        <v>5237</v>
      </c>
      <c r="E7227" s="65">
        <f>IFERROR(VLOOKUP(C7227,Pivot!A:B,2,0),0)</f>
        <v>0</v>
      </c>
      <c r="F7227" s="65">
        <f>IFERROR(VLOOKUP(C7227,Pivot!A:C,3,0),0)</f>
        <v>0</v>
      </c>
    </row>
    <row r="7228" spans="1:6" x14ac:dyDescent="0.25">
      <c r="A7228" s="68" t="s">
        <v>103</v>
      </c>
      <c r="B7228" s="69">
        <v>491277733</v>
      </c>
      <c r="C7228" s="68">
        <v>5414301518006</v>
      </c>
      <c r="D7228" s="69" t="s">
        <v>5237</v>
      </c>
      <c r="E7228" s="65">
        <f>IFERROR(VLOOKUP(C7228,Pivot!A:B,2,0),0)</f>
        <v>0</v>
      </c>
      <c r="F7228" s="65">
        <f>IFERROR(VLOOKUP(C7228,Pivot!A:C,3,0),0)</f>
        <v>0</v>
      </c>
    </row>
    <row r="7229" spans="1:6" x14ac:dyDescent="0.25">
      <c r="A7229" s="68" t="s">
        <v>103</v>
      </c>
      <c r="B7229" s="69">
        <v>491277735</v>
      </c>
      <c r="C7229" s="68">
        <v>4892493107955</v>
      </c>
      <c r="D7229" s="69" t="s">
        <v>5238</v>
      </c>
      <c r="E7229" s="65">
        <f>IFERROR(VLOOKUP(C7229,Pivot!A:B,2,0),0)</f>
        <v>0</v>
      </c>
      <c r="F7229" s="65">
        <f>IFERROR(VLOOKUP(C7229,Pivot!A:C,3,0),0)</f>
        <v>0</v>
      </c>
    </row>
    <row r="7230" spans="1:6" x14ac:dyDescent="0.25">
      <c r="A7230" s="68" t="s">
        <v>103</v>
      </c>
      <c r="B7230" s="69">
        <v>491277737</v>
      </c>
      <c r="C7230" s="68">
        <v>4892493107931</v>
      </c>
      <c r="D7230" s="69" t="s">
        <v>5239</v>
      </c>
      <c r="E7230" s="65">
        <f>IFERROR(VLOOKUP(C7230,Pivot!A:B,2,0),0)</f>
        <v>0</v>
      </c>
      <c r="F7230" s="65">
        <f>IFERROR(VLOOKUP(C7230,Pivot!A:C,3,0),0)</f>
        <v>0</v>
      </c>
    </row>
    <row r="7231" spans="1:6" x14ac:dyDescent="0.25">
      <c r="A7231" s="68" t="s">
        <v>103</v>
      </c>
      <c r="B7231" s="69">
        <v>491277738</v>
      </c>
      <c r="C7231" s="68">
        <v>4892493107900</v>
      </c>
      <c r="D7231" s="69" t="s">
        <v>5240</v>
      </c>
      <c r="E7231" s="65">
        <f>IFERROR(VLOOKUP(C7231,Pivot!A:B,2,0),0)</f>
        <v>0</v>
      </c>
      <c r="F7231" s="65">
        <f>IFERROR(VLOOKUP(C7231,Pivot!A:C,3,0),0)</f>
        <v>0</v>
      </c>
    </row>
    <row r="7232" spans="1:6" x14ac:dyDescent="0.25">
      <c r="A7232" s="68" t="s">
        <v>103</v>
      </c>
      <c r="B7232" s="69">
        <v>491277739</v>
      </c>
      <c r="C7232" s="68">
        <v>4892493107924</v>
      </c>
      <c r="D7232" s="69" t="s">
        <v>5241</v>
      </c>
      <c r="E7232" s="65">
        <f>IFERROR(VLOOKUP(C7232,Pivot!A:B,2,0),0)</f>
        <v>0</v>
      </c>
      <c r="F7232" s="65">
        <f>IFERROR(VLOOKUP(C7232,Pivot!A:C,3,0),0)</f>
        <v>0</v>
      </c>
    </row>
    <row r="7233" spans="1:6" x14ac:dyDescent="0.25">
      <c r="A7233" s="68" t="s">
        <v>103</v>
      </c>
      <c r="B7233" s="69">
        <v>491277740</v>
      </c>
      <c r="C7233" s="68">
        <v>4892493107948</v>
      </c>
      <c r="D7233" s="69" t="s">
        <v>5242</v>
      </c>
      <c r="E7233" s="65">
        <f>IFERROR(VLOOKUP(C7233,Pivot!A:B,2,0),0)</f>
        <v>0</v>
      </c>
      <c r="F7233" s="65">
        <f>IFERROR(VLOOKUP(C7233,Pivot!A:C,3,0),0)</f>
        <v>0</v>
      </c>
    </row>
    <row r="7234" spans="1:6" x14ac:dyDescent="0.25">
      <c r="A7234" s="68" t="s">
        <v>103</v>
      </c>
      <c r="B7234" s="69">
        <v>491277785</v>
      </c>
      <c r="C7234" s="68">
        <v>8906022396416</v>
      </c>
      <c r="D7234" s="69" t="s">
        <v>5243</v>
      </c>
      <c r="E7234" s="65">
        <f>IFERROR(VLOOKUP(C7234,Pivot!A:B,2,0),0)</f>
        <v>0</v>
      </c>
      <c r="F7234" s="65">
        <f>IFERROR(VLOOKUP(C7234,Pivot!A:C,3,0),0)</f>
        <v>0</v>
      </c>
    </row>
    <row r="7235" spans="1:6" x14ac:dyDescent="0.25">
      <c r="A7235" s="68" t="s">
        <v>103</v>
      </c>
      <c r="B7235" s="69">
        <v>491277788</v>
      </c>
      <c r="C7235" s="68">
        <v>8906022396263</v>
      </c>
      <c r="D7235" s="69" t="s">
        <v>5244</v>
      </c>
      <c r="E7235" s="65">
        <f>IFERROR(VLOOKUP(C7235,Pivot!A:B,2,0),0)</f>
        <v>0</v>
      </c>
      <c r="F7235" s="65">
        <f>IFERROR(VLOOKUP(C7235,Pivot!A:C,3,0),0)</f>
        <v>0</v>
      </c>
    </row>
    <row r="7236" spans="1:6" x14ac:dyDescent="0.25">
      <c r="A7236" s="68" t="s">
        <v>103</v>
      </c>
      <c r="B7236" s="69">
        <v>491277838</v>
      </c>
      <c r="C7236" s="68">
        <v>772032735</v>
      </c>
      <c r="D7236" s="69" t="s">
        <v>5245</v>
      </c>
      <c r="E7236" s="65">
        <f>IFERROR(VLOOKUP(C7236,Pivot!A:B,2,0),0)</f>
        <v>0</v>
      </c>
      <c r="F7236" s="65">
        <f>IFERROR(VLOOKUP(C7236,Pivot!A:C,3,0),0)</f>
        <v>0</v>
      </c>
    </row>
    <row r="7237" spans="1:6" x14ac:dyDescent="0.25">
      <c r="A7237" s="68" t="s">
        <v>103</v>
      </c>
      <c r="B7237" s="69">
        <v>491277840</v>
      </c>
      <c r="C7237" s="68">
        <v>772004480</v>
      </c>
      <c r="D7237" s="69" t="s">
        <v>5246</v>
      </c>
      <c r="E7237" s="65">
        <f>IFERROR(VLOOKUP(C7237,Pivot!A:B,2,0),0)</f>
        <v>0</v>
      </c>
      <c r="F7237" s="65">
        <f>IFERROR(VLOOKUP(C7237,Pivot!A:C,3,0),0)</f>
        <v>0</v>
      </c>
    </row>
    <row r="7238" spans="1:6" x14ac:dyDescent="0.25">
      <c r="A7238" s="68" t="s">
        <v>103</v>
      </c>
      <c r="B7238" s="69">
        <v>491277841</v>
      </c>
      <c r="C7238" s="68">
        <v>772097864</v>
      </c>
      <c r="D7238" s="69" t="s">
        <v>5247</v>
      </c>
      <c r="E7238" s="65">
        <f>IFERROR(VLOOKUP(C7238,Pivot!A:B,2,0),0)</f>
        <v>0</v>
      </c>
      <c r="F7238" s="65">
        <f>IFERROR(VLOOKUP(C7238,Pivot!A:C,3,0),0)</f>
        <v>0</v>
      </c>
    </row>
    <row r="7239" spans="1:6" x14ac:dyDescent="0.25">
      <c r="A7239" s="68" t="s">
        <v>103</v>
      </c>
      <c r="B7239" s="69">
        <v>491277842</v>
      </c>
      <c r="C7239" s="68">
        <v>772040969</v>
      </c>
      <c r="D7239" s="69" t="s">
        <v>5248</v>
      </c>
      <c r="E7239" s="65">
        <f>IFERROR(VLOOKUP(C7239,Pivot!A:B,2,0),0)</f>
        <v>0</v>
      </c>
      <c r="F7239" s="65">
        <f>IFERROR(VLOOKUP(C7239,Pivot!A:C,3,0),0)</f>
        <v>0</v>
      </c>
    </row>
    <row r="7240" spans="1:6" x14ac:dyDescent="0.25">
      <c r="A7240" s="68" t="s">
        <v>103</v>
      </c>
      <c r="B7240" s="69">
        <v>491277843</v>
      </c>
      <c r="C7240" s="68">
        <v>772037945</v>
      </c>
      <c r="D7240" s="69" t="s">
        <v>5249</v>
      </c>
      <c r="E7240" s="65">
        <f>IFERROR(VLOOKUP(C7240,Pivot!A:B,2,0),0)</f>
        <v>0</v>
      </c>
      <c r="F7240" s="65">
        <f>IFERROR(VLOOKUP(C7240,Pivot!A:C,3,0),0)</f>
        <v>0</v>
      </c>
    </row>
    <row r="7241" spans="1:6" x14ac:dyDescent="0.25">
      <c r="A7241" s="68" t="s">
        <v>103</v>
      </c>
      <c r="B7241" s="69">
        <v>491277844</v>
      </c>
      <c r="C7241" s="68">
        <v>772004817</v>
      </c>
      <c r="D7241" s="69" t="s">
        <v>5250</v>
      </c>
      <c r="E7241" s="65">
        <f>IFERROR(VLOOKUP(C7241,Pivot!A:B,2,0),0)</f>
        <v>0</v>
      </c>
      <c r="F7241" s="65">
        <f>IFERROR(VLOOKUP(C7241,Pivot!A:C,3,0),0)</f>
        <v>0</v>
      </c>
    </row>
    <row r="7242" spans="1:6" x14ac:dyDescent="0.25">
      <c r="A7242" s="68" t="s">
        <v>103</v>
      </c>
      <c r="B7242" s="69">
        <v>491277844</v>
      </c>
      <c r="C7242" s="68">
        <v>772104814</v>
      </c>
      <c r="D7242" s="69" t="s">
        <v>5250</v>
      </c>
      <c r="E7242" s="65">
        <f>IFERROR(VLOOKUP(C7242,Pivot!A:B,2,0),0)</f>
        <v>0</v>
      </c>
      <c r="F7242" s="65">
        <f>IFERROR(VLOOKUP(C7242,Pivot!A:C,3,0),0)</f>
        <v>0</v>
      </c>
    </row>
    <row r="7243" spans="1:6" x14ac:dyDescent="0.25">
      <c r="A7243" s="68" t="s">
        <v>103</v>
      </c>
      <c r="B7243" s="69">
        <v>491277845</v>
      </c>
      <c r="C7243" s="68">
        <v>491277845</v>
      </c>
      <c r="D7243" s="69" t="s">
        <v>5251</v>
      </c>
      <c r="E7243" s="65">
        <f>IFERROR(VLOOKUP(C7243,Pivot!A:B,2,0),0)</f>
        <v>0</v>
      </c>
      <c r="F7243" s="65">
        <f>IFERROR(VLOOKUP(C7243,Pivot!A:C,3,0),0)</f>
        <v>0</v>
      </c>
    </row>
    <row r="7244" spans="1:6" x14ac:dyDescent="0.25">
      <c r="A7244" s="68" t="s">
        <v>103</v>
      </c>
      <c r="B7244" s="69">
        <v>491277847</v>
      </c>
      <c r="C7244" s="68">
        <v>491277847</v>
      </c>
      <c r="D7244" s="69" t="s">
        <v>5252</v>
      </c>
      <c r="E7244" s="65">
        <f>IFERROR(VLOOKUP(C7244,Pivot!A:B,2,0),0)</f>
        <v>0</v>
      </c>
      <c r="F7244" s="65">
        <f>IFERROR(VLOOKUP(C7244,Pivot!A:C,3,0),0)</f>
        <v>0</v>
      </c>
    </row>
    <row r="7245" spans="1:6" x14ac:dyDescent="0.25">
      <c r="A7245" s="68" t="s">
        <v>103</v>
      </c>
      <c r="B7245" s="69">
        <v>491277849</v>
      </c>
      <c r="C7245" s="68">
        <v>491277849</v>
      </c>
      <c r="D7245" s="69" t="s">
        <v>5253</v>
      </c>
      <c r="E7245" s="65">
        <f>IFERROR(VLOOKUP(C7245,Pivot!A:B,2,0),0)</f>
        <v>0</v>
      </c>
      <c r="F7245" s="65">
        <f>IFERROR(VLOOKUP(C7245,Pivot!A:C,3,0),0)</f>
        <v>0</v>
      </c>
    </row>
    <row r="7246" spans="1:6" x14ac:dyDescent="0.25">
      <c r="A7246" s="68" t="s">
        <v>103</v>
      </c>
      <c r="B7246" s="69">
        <v>491277879</v>
      </c>
      <c r="C7246" s="68">
        <v>761941308494</v>
      </c>
      <c r="D7246" s="69" t="s">
        <v>5254</v>
      </c>
      <c r="E7246" s="65">
        <f>IFERROR(VLOOKUP(C7246,Pivot!A:B,2,0),0)</f>
        <v>0</v>
      </c>
      <c r="F7246" s="65">
        <f>IFERROR(VLOOKUP(C7246,Pivot!A:C,3,0),0)</f>
        <v>0</v>
      </c>
    </row>
    <row r="7247" spans="1:6" x14ac:dyDescent="0.25">
      <c r="A7247" s="68" t="s">
        <v>103</v>
      </c>
      <c r="B7247" s="69">
        <v>491277880</v>
      </c>
      <c r="C7247" s="68">
        <v>761941326887</v>
      </c>
      <c r="D7247" s="69" t="s">
        <v>5255</v>
      </c>
      <c r="E7247" s="65">
        <f>IFERROR(VLOOKUP(C7247,Pivot!A:B,2,0),0)</f>
        <v>0</v>
      </c>
      <c r="F7247" s="65">
        <f>IFERROR(VLOOKUP(C7247,Pivot!A:C,3,0),0)</f>
        <v>0</v>
      </c>
    </row>
    <row r="7248" spans="1:6" x14ac:dyDescent="0.25">
      <c r="A7248" s="68" t="s">
        <v>103</v>
      </c>
      <c r="B7248" s="69">
        <v>491277881</v>
      </c>
      <c r="C7248" s="68">
        <v>761941326849</v>
      </c>
      <c r="D7248" s="69" t="s">
        <v>5256</v>
      </c>
      <c r="E7248" s="65">
        <f>IFERROR(VLOOKUP(C7248,Pivot!A:B,2,0),0)</f>
        <v>0</v>
      </c>
      <c r="F7248" s="65">
        <f>IFERROR(VLOOKUP(C7248,Pivot!A:C,3,0),0)</f>
        <v>0</v>
      </c>
    </row>
    <row r="7249" spans="1:6" x14ac:dyDescent="0.25">
      <c r="A7249" s="68" t="s">
        <v>103</v>
      </c>
      <c r="B7249" s="69">
        <v>491277882</v>
      </c>
      <c r="C7249" s="68">
        <v>761941326870</v>
      </c>
      <c r="D7249" s="69" t="s">
        <v>5257</v>
      </c>
      <c r="E7249" s="65">
        <f>IFERROR(VLOOKUP(C7249,Pivot!A:B,2,0),0)</f>
        <v>0</v>
      </c>
      <c r="F7249" s="65">
        <f>IFERROR(VLOOKUP(C7249,Pivot!A:C,3,0),0)</f>
        <v>0</v>
      </c>
    </row>
    <row r="7250" spans="1:6" x14ac:dyDescent="0.25">
      <c r="A7250" s="68" t="s">
        <v>103</v>
      </c>
      <c r="B7250" s="69">
        <v>491277895</v>
      </c>
      <c r="C7250" s="68">
        <v>887961223804</v>
      </c>
      <c r="D7250" s="69" t="s">
        <v>5258</v>
      </c>
      <c r="E7250" s="65">
        <f>IFERROR(VLOOKUP(C7250,Pivot!A:B,2,0),0)</f>
        <v>0</v>
      </c>
      <c r="F7250" s="65">
        <f>IFERROR(VLOOKUP(C7250,Pivot!A:C,3,0),0)</f>
        <v>0</v>
      </c>
    </row>
    <row r="7251" spans="1:6" x14ac:dyDescent="0.25">
      <c r="A7251" s="68" t="s">
        <v>103</v>
      </c>
      <c r="B7251" s="69">
        <v>491277895</v>
      </c>
      <c r="C7251" s="68">
        <v>887961223811</v>
      </c>
      <c r="D7251" s="69" t="s">
        <v>5258</v>
      </c>
      <c r="E7251" s="65">
        <f>IFERROR(VLOOKUP(C7251,Pivot!A:B,2,0),0)</f>
        <v>0</v>
      </c>
      <c r="F7251" s="65">
        <f>IFERROR(VLOOKUP(C7251,Pivot!A:C,3,0),0)</f>
        <v>0</v>
      </c>
    </row>
    <row r="7252" spans="1:6" x14ac:dyDescent="0.25">
      <c r="A7252" s="68" t="s">
        <v>103</v>
      </c>
      <c r="B7252" s="69">
        <v>491277895</v>
      </c>
      <c r="C7252" s="68">
        <v>887961306255</v>
      </c>
      <c r="D7252" s="69" t="s">
        <v>5258</v>
      </c>
      <c r="E7252" s="65">
        <f>IFERROR(VLOOKUP(C7252,Pivot!A:B,2,0),0)</f>
        <v>0</v>
      </c>
      <c r="F7252" s="65">
        <f>IFERROR(VLOOKUP(C7252,Pivot!A:C,3,0),0)</f>
        <v>0</v>
      </c>
    </row>
    <row r="7253" spans="1:6" x14ac:dyDescent="0.25">
      <c r="A7253" s="68" t="s">
        <v>103</v>
      </c>
      <c r="B7253" s="69">
        <v>491277895</v>
      </c>
      <c r="C7253" s="68">
        <v>887961383973</v>
      </c>
      <c r="D7253" s="69" t="s">
        <v>5258</v>
      </c>
      <c r="E7253" s="65">
        <f>IFERROR(VLOOKUP(C7253,Pivot!A:B,2,0),0)</f>
        <v>0</v>
      </c>
      <c r="F7253" s="65">
        <f>IFERROR(VLOOKUP(C7253,Pivot!A:C,3,0),0)</f>
        <v>0</v>
      </c>
    </row>
    <row r="7254" spans="1:6" x14ac:dyDescent="0.25">
      <c r="A7254" s="68" t="s">
        <v>103</v>
      </c>
      <c r="B7254" s="69">
        <v>491277895</v>
      </c>
      <c r="C7254" s="68">
        <v>887961391107</v>
      </c>
      <c r="D7254" s="69" t="s">
        <v>5258</v>
      </c>
      <c r="E7254" s="65">
        <f>IFERROR(VLOOKUP(C7254,Pivot!A:B,2,0),0)</f>
        <v>0</v>
      </c>
      <c r="F7254" s="65">
        <f>IFERROR(VLOOKUP(C7254,Pivot!A:C,3,0),0)</f>
        <v>0</v>
      </c>
    </row>
    <row r="7255" spans="1:6" x14ac:dyDescent="0.25">
      <c r="A7255" s="68" t="s">
        <v>103</v>
      </c>
      <c r="B7255" s="69">
        <v>491277905</v>
      </c>
      <c r="C7255" s="68">
        <v>887961248357</v>
      </c>
      <c r="D7255" s="69" t="s">
        <v>5259</v>
      </c>
      <c r="E7255" s="65">
        <f>IFERROR(VLOOKUP(C7255,Pivot!A:B,2,0),0)</f>
        <v>0</v>
      </c>
      <c r="F7255" s="65">
        <f>IFERROR(VLOOKUP(C7255,Pivot!A:C,3,0),0)</f>
        <v>0</v>
      </c>
    </row>
    <row r="7256" spans="1:6" x14ac:dyDescent="0.25">
      <c r="A7256" s="68" t="s">
        <v>103</v>
      </c>
      <c r="B7256" s="69">
        <v>491277909</v>
      </c>
      <c r="C7256" s="68">
        <v>887961070088</v>
      </c>
      <c r="D7256" s="69" t="s">
        <v>5260</v>
      </c>
      <c r="E7256" s="65">
        <f>IFERROR(VLOOKUP(C7256,Pivot!A:B,2,0),0)</f>
        <v>0</v>
      </c>
      <c r="F7256" s="65">
        <f>IFERROR(VLOOKUP(C7256,Pivot!A:C,3,0),0)</f>
        <v>0</v>
      </c>
    </row>
    <row r="7257" spans="1:6" x14ac:dyDescent="0.25">
      <c r="A7257" s="68" t="s">
        <v>103</v>
      </c>
      <c r="B7257" s="69">
        <v>491277912</v>
      </c>
      <c r="C7257" s="68">
        <v>887961220018</v>
      </c>
      <c r="D7257" s="69" t="s">
        <v>5261</v>
      </c>
      <c r="E7257" s="65">
        <f>IFERROR(VLOOKUP(C7257,Pivot!A:B,2,0),0)</f>
        <v>0</v>
      </c>
      <c r="F7257" s="65">
        <f>IFERROR(VLOOKUP(C7257,Pivot!A:C,3,0),0)</f>
        <v>0</v>
      </c>
    </row>
    <row r="7258" spans="1:6" x14ac:dyDescent="0.25">
      <c r="A7258" s="68" t="s">
        <v>103</v>
      </c>
      <c r="B7258" s="69">
        <v>491277916</v>
      </c>
      <c r="C7258" s="68">
        <v>887961100785</v>
      </c>
      <c r="D7258" s="69" t="s">
        <v>5262</v>
      </c>
      <c r="E7258" s="65">
        <f>IFERROR(VLOOKUP(C7258,Pivot!A:B,2,0),0)</f>
        <v>0</v>
      </c>
      <c r="F7258" s="65">
        <f>IFERROR(VLOOKUP(C7258,Pivot!A:C,3,0),0)</f>
        <v>0</v>
      </c>
    </row>
    <row r="7259" spans="1:6" x14ac:dyDescent="0.25">
      <c r="A7259" s="68" t="s">
        <v>103</v>
      </c>
      <c r="B7259" s="69">
        <v>491277917</v>
      </c>
      <c r="C7259" s="68">
        <v>887961220032</v>
      </c>
      <c r="D7259" s="69" t="s">
        <v>5263</v>
      </c>
      <c r="E7259" s="65">
        <f>IFERROR(VLOOKUP(C7259,Pivot!A:B,2,0),0)</f>
        <v>0</v>
      </c>
      <c r="F7259" s="65">
        <f>IFERROR(VLOOKUP(C7259,Pivot!A:C,3,0),0)</f>
        <v>0</v>
      </c>
    </row>
    <row r="7260" spans="1:6" x14ac:dyDescent="0.25">
      <c r="A7260" s="68" t="s">
        <v>103</v>
      </c>
      <c r="B7260" s="69">
        <v>491277918</v>
      </c>
      <c r="C7260" s="68">
        <v>887961221596</v>
      </c>
      <c r="D7260" s="69" t="s">
        <v>5264</v>
      </c>
      <c r="E7260" s="65">
        <f>IFERROR(VLOOKUP(C7260,Pivot!A:B,2,0),0)</f>
        <v>0</v>
      </c>
      <c r="F7260" s="65">
        <f>IFERROR(VLOOKUP(C7260,Pivot!A:C,3,0),0)</f>
        <v>0</v>
      </c>
    </row>
    <row r="7261" spans="1:6" x14ac:dyDescent="0.25">
      <c r="A7261" s="68" t="s">
        <v>103</v>
      </c>
      <c r="B7261" s="69">
        <v>491277919</v>
      </c>
      <c r="C7261" s="68">
        <v>887961160284</v>
      </c>
      <c r="D7261" s="69" t="s">
        <v>5265</v>
      </c>
      <c r="E7261" s="65">
        <f>IFERROR(VLOOKUP(C7261,Pivot!A:B,2,0),0)</f>
        <v>0</v>
      </c>
      <c r="F7261" s="65">
        <f>IFERROR(VLOOKUP(C7261,Pivot!A:C,3,0),0)</f>
        <v>0</v>
      </c>
    </row>
    <row r="7262" spans="1:6" x14ac:dyDescent="0.25">
      <c r="A7262" s="68" t="s">
        <v>103</v>
      </c>
      <c r="B7262" s="69">
        <v>491277920</v>
      </c>
      <c r="C7262" s="68">
        <v>887961296372</v>
      </c>
      <c r="D7262" s="69" t="s">
        <v>5266</v>
      </c>
      <c r="E7262" s="65">
        <f>IFERROR(VLOOKUP(C7262,Pivot!A:B,2,0),0)</f>
        <v>0</v>
      </c>
      <c r="F7262" s="65">
        <f>IFERROR(VLOOKUP(C7262,Pivot!A:C,3,0),0)</f>
        <v>0</v>
      </c>
    </row>
    <row r="7263" spans="1:6" x14ac:dyDescent="0.25">
      <c r="A7263" s="68" t="s">
        <v>103</v>
      </c>
      <c r="B7263" s="69">
        <v>491277926</v>
      </c>
      <c r="C7263" s="68">
        <v>8904157827607</v>
      </c>
      <c r="D7263" s="69" t="s">
        <v>5267</v>
      </c>
      <c r="E7263" s="65">
        <f>IFERROR(VLOOKUP(C7263,Pivot!A:B,2,0),0)</f>
        <v>0</v>
      </c>
      <c r="F7263" s="65">
        <f>IFERROR(VLOOKUP(C7263,Pivot!A:C,3,0),0)</f>
        <v>0</v>
      </c>
    </row>
    <row r="7264" spans="1:6" x14ac:dyDescent="0.25">
      <c r="A7264" s="68" t="s">
        <v>103</v>
      </c>
      <c r="B7264" s="69">
        <v>491277927</v>
      </c>
      <c r="C7264" s="68">
        <v>8904157827614</v>
      </c>
      <c r="D7264" s="69" t="s">
        <v>5268</v>
      </c>
      <c r="E7264" s="65">
        <f>IFERROR(VLOOKUP(C7264,Pivot!A:B,2,0),0)</f>
        <v>0</v>
      </c>
      <c r="F7264" s="65">
        <f>IFERROR(VLOOKUP(C7264,Pivot!A:C,3,0),0)</f>
        <v>0</v>
      </c>
    </row>
    <row r="7265" spans="1:6" x14ac:dyDescent="0.25">
      <c r="A7265" s="68" t="s">
        <v>103</v>
      </c>
      <c r="B7265" s="69">
        <v>491277928</v>
      </c>
      <c r="C7265" s="68">
        <v>8904157828147</v>
      </c>
      <c r="D7265" s="69" t="s">
        <v>5269</v>
      </c>
      <c r="E7265" s="65">
        <f>IFERROR(VLOOKUP(C7265,Pivot!A:B,2,0),0)</f>
        <v>0</v>
      </c>
      <c r="F7265" s="65">
        <f>IFERROR(VLOOKUP(C7265,Pivot!A:C,3,0),0)</f>
        <v>0</v>
      </c>
    </row>
    <row r="7266" spans="1:6" x14ac:dyDescent="0.25">
      <c r="A7266" s="68" t="s">
        <v>103</v>
      </c>
      <c r="B7266" s="69">
        <v>491277932</v>
      </c>
      <c r="C7266" s="68">
        <v>8904157827638</v>
      </c>
      <c r="D7266" s="69" t="s">
        <v>5270</v>
      </c>
      <c r="E7266" s="65">
        <f>IFERROR(VLOOKUP(C7266,Pivot!A:B,2,0),0)</f>
        <v>0</v>
      </c>
      <c r="F7266" s="65">
        <f>IFERROR(VLOOKUP(C7266,Pivot!A:C,3,0),0)</f>
        <v>0</v>
      </c>
    </row>
    <row r="7267" spans="1:6" x14ac:dyDescent="0.25">
      <c r="A7267" s="68" t="s">
        <v>103</v>
      </c>
      <c r="B7267" s="69">
        <v>491277934</v>
      </c>
      <c r="C7267" s="68">
        <v>8904157827645</v>
      </c>
      <c r="D7267" s="69" t="s">
        <v>5271</v>
      </c>
      <c r="E7267" s="65">
        <f>IFERROR(VLOOKUP(C7267,Pivot!A:B,2,0),0)</f>
        <v>0</v>
      </c>
      <c r="F7267" s="65">
        <f>IFERROR(VLOOKUP(C7267,Pivot!A:C,3,0),0)</f>
        <v>0</v>
      </c>
    </row>
    <row r="7268" spans="1:6" x14ac:dyDescent="0.25">
      <c r="A7268" s="68" t="s">
        <v>103</v>
      </c>
      <c r="B7268" s="69">
        <v>491277936</v>
      </c>
      <c r="C7268" s="68">
        <v>8904157827713</v>
      </c>
      <c r="D7268" s="69" t="s">
        <v>5272</v>
      </c>
      <c r="E7268" s="65">
        <f>IFERROR(VLOOKUP(C7268,Pivot!A:B,2,0),0)</f>
        <v>0</v>
      </c>
      <c r="F7268" s="65">
        <f>IFERROR(VLOOKUP(C7268,Pivot!A:C,3,0),0)</f>
        <v>0</v>
      </c>
    </row>
    <row r="7269" spans="1:6" x14ac:dyDescent="0.25">
      <c r="A7269" s="68" t="s">
        <v>103</v>
      </c>
      <c r="B7269" s="69">
        <v>491277938</v>
      </c>
      <c r="C7269" s="68">
        <v>8904157827652</v>
      </c>
      <c r="D7269" s="69" t="s">
        <v>5273</v>
      </c>
      <c r="E7269" s="65">
        <f>IFERROR(VLOOKUP(C7269,Pivot!A:B,2,0),0)</f>
        <v>0</v>
      </c>
      <c r="F7269" s="65">
        <f>IFERROR(VLOOKUP(C7269,Pivot!A:C,3,0),0)</f>
        <v>0</v>
      </c>
    </row>
    <row r="7270" spans="1:6" x14ac:dyDescent="0.25">
      <c r="A7270" s="68" t="s">
        <v>103</v>
      </c>
      <c r="B7270" s="69">
        <v>491277938</v>
      </c>
      <c r="C7270" s="68">
        <v>8904157828314</v>
      </c>
      <c r="D7270" s="69" t="s">
        <v>5273</v>
      </c>
      <c r="E7270" s="65">
        <f>IFERROR(VLOOKUP(C7270,Pivot!A:B,2,0),0)</f>
        <v>0</v>
      </c>
      <c r="F7270" s="65">
        <f>IFERROR(VLOOKUP(C7270,Pivot!A:C,3,0),0)</f>
        <v>0</v>
      </c>
    </row>
    <row r="7271" spans="1:6" x14ac:dyDescent="0.25">
      <c r="A7271" s="68" t="s">
        <v>103</v>
      </c>
      <c r="B7271" s="69">
        <v>491277942</v>
      </c>
      <c r="C7271" s="68">
        <v>8904157828277</v>
      </c>
      <c r="D7271" s="69" t="s">
        <v>5274</v>
      </c>
      <c r="E7271" s="65">
        <f>IFERROR(VLOOKUP(C7271,Pivot!A:B,2,0),0)</f>
        <v>0</v>
      </c>
      <c r="F7271" s="65">
        <f>IFERROR(VLOOKUP(C7271,Pivot!A:C,3,0),0)</f>
        <v>0</v>
      </c>
    </row>
    <row r="7272" spans="1:6" x14ac:dyDescent="0.25">
      <c r="A7272" s="68" t="s">
        <v>103</v>
      </c>
      <c r="B7272" s="69">
        <v>491277983</v>
      </c>
      <c r="C7272" s="68">
        <v>4005556122523</v>
      </c>
      <c r="D7272" s="69" t="s">
        <v>5275</v>
      </c>
      <c r="E7272" s="65">
        <f>IFERROR(VLOOKUP(C7272,Pivot!A:B,2,0),0)</f>
        <v>0</v>
      </c>
      <c r="F7272" s="65">
        <f>IFERROR(VLOOKUP(C7272,Pivot!A:C,3,0),0)</f>
        <v>0</v>
      </c>
    </row>
    <row r="7273" spans="1:6" x14ac:dyDescent="0.25">
      <c r="A7273" s="68" t="s">
        <v>103</v>
      </c>
      <c r="B7273" s="69">
        <v>491277989</v>
      </c>
      <c r="C7273" s="68">
        <v>4005556179343</v>
      </c>
      <c r="D7273" s="69" t="s">
        <v>5276</v>
      </c>
      <c r="E7273" s="65">
        <f>IFERROR(VLOOKUP(C7273,Pivot!A:B,2,0),0)</f>
        <v>0</v>
      </c>
      <c r="F7273" s="65">
        <f>IFERROR(VLOOKUP(C7273,Pivot!A:C,3,0),0)</f>
        <v>0</v>
      </c>
    </row>
    <row r="7274" spans="1:6" x14ac:dyDescent="0.25">
      <c r="A7274" s="68" t="s">
        <v>103</v>
      </c>
      <c r="B7274" s="69">
        <v>491277995</v>
      </c>
      <c r="C7274" s="68">
        <v>4006874016273</v>
      </c>
      <c r="D7274" s="69" t="s">
        <v>5277</v>
      </c>
      <c r="E7274" s="65">
        <f>IFERROR(VLOOKUP(C7274,Pivot!A:B,2,0),0)</f>
        <v>0</v>
      </c>
      <c r="F7274" s="65">
        <f>IFERROR(VLOOKUP(C7274,Pivot!A:C,3,0),0)</f>
        <v>0</v>
      </c>
    </row>
    <row r="7275" spans="1:6" x14ac:dyDescent="0.25">
      <c r="A7275" s="68" t="s">
        <v>103</v>
      </c>
      <c r="B7275" s="69">
        <v>491278013</v>
      </c>
      <c r="C7275" s="68">
        <v>4006874063031</v>
      </c>
      <c r="D7275" s="69" t="s">
        <v>5278</v>
      </c>
      <c r="E7275" s="65">
        <f>IFERROR(VLOOKUP(C7275,Pivot!A:B,2,0),0)</f>
        <v>0</v>
      </c>
      <c r="F7275" s="65">
        <f>IFERROR(VLOOKUP(C7275,Pivot!A:C,3,0),0)</f>
        <v>0</v>
      </c>
    </row>
    <row r="7276" spans="1:6" x14ac:dyDescent="0.25">
      <c r="A7276" s="68" t="s">
        <v>103</v>
      </c>
      <c r="B7276" s="69">
        <v>491278029</v>
      </c>
      <c r="C7276" s="68">
        <v>8421371785</v>
      </c>
      <c r="D7276" s="69" t="s">
        <v>5279</v>
      </c>
      <c r="E7276" s="65">
        <f>IFERROR(VLOOKUP(C7276,Pivot!A:B,2,0),0)</f>
        <v>0</v>
      </c>
      <c r="F7276" s="65">
        <f>IFERROR(VLOOKUP(C7276,Pivot!A:C,3,0),0)</f>
        <v>0</v>
      </c>
    </row>
    <row r="7277" spans="1:6" x14ac:dyDescent="0.25">
      <c r="A7277" s="68" t="s">
        <v>103</v>
      </c>
      <c r="B7277" s="69">
        <v>491278035</v>
      </c>
      <c r="C7277" s="68">
        <v>8421361717</v>
      </c>
      <c r="D7277" s="69" t="s">
        <v>5280</v>
      </c>
      <c r="E7277" s="65">
        <f>IFERROR(VLOOKUP(C7277,Pivot!A:B,2,0),0)</f>
        <v>0</v>
      </c>
      <c r="F7277" s="65">
        <f>IFERROR(VLOOKUP(C7277,Pivot!A:C,3,0),0)</f>
        <v>0</v>
      </c>
    </row>
    <row r="7278" spans="1:6" x14ac:dyDescent="0.25">
      <c r="A7278" s="68" t="s">
        <v>103</v>
      </c>
      <c r="B7278" s="69">
        <v>491278037</v>
      </c>
      <c r="C7278" s="68">
        <v>8421371761</v>
      </c>
      <c r="D7278" s="69" t="s">
        <v>5281</v>
      </c>
      <c r="E7278" s="65">
        <f>IFERROR(VLOOKUP(C7278,Pivot!A:B,2,0),0)</f>
        <v>0</v>
      </c>
      <c r="F7278" s="65">
        <f>IFERROR(VLOOKUP(C7278,Pivot!A:C,3,0),0)</f>
        <v>0</v>
      </c>
    </row>
    <row r="7279" spans="1:6" x14ac:dyDescent="0.25">
      <c r="A7279" s="68" t="s">
        <v>103</v>
      </c>
      <c r="B7279" s="69">
        <v>491278040</v>
      </c>
      <c r="C7279" s="68">
        <v>8421361090</v>
      </c>
      <c r="D7279" s="69" t="s">
        <v>5282</v>
      </c>
      <c r="E7279" s="65">
        <f>IFERROR(VLOOKUP(C7279,Pivot!A:B,2,0),0)</f>
        <v>0</v>
      </c>
      <c r="F7279" s="65">
        <f>IFERROR(VLOOKUP(C7279,Pivot!A:C,3,0),0)</f>
        <v>0</v>
      </c>
    </row>
    <row r="7280" spans="1:6" x14ac:dyDescent="0.25">
      <c r="A7280" s="68" t="s">
        <v>103</v>
      </c>
      <c r="B7280" s="69">
        <v>491278041</v>
      </c>
      <c r="C7280" s="68">
        <v>8421371730</v>
      </c>
      <c r="D7280" s="69" t="s">
        <v>5283</v>
      </c>
      <c r="E7280" s="65">
        <f>IFERROR(VLOOKUP(C7280,Pivot!A:B,2,0),0)</f>
        <v>0</v>
      </c>
      <c r="F7280" s="65">
        <f>IFERROR(VLOOKUP(C7280,Pivot!A:C,3,0),0)</f>
        <v>0</v>
      </c>
    </row>
    <row r="7281" spans="1:6" x14ac:dyDescent="0.25">
      <c r="A7281" s="68" t="s">
        <v>103</v>
      </c>
      <c r="B7281" s="69">
        <v>491278043</v>
      </c>
      <c r="C7281" s="68">
        <v>8421411450</v>
      </c>
      <c r="D7281" s="69" t="s">
        <v>5284</v>
      </c>
      <c r="E7281" s="65">
        <f>IFERROR(VLOOKUP(C7281,Pivot!A:B,2,0),0)</f>
        <v>0</v>
      </c>
      <c r="F7281" s="65">
        <f>IFERROR(VLOOKUP(C7281,Pivot!A:C,3,0),0)</f>
        <v>0</v>
      </c>
    </row>
    <row r="7282" spans="1:6" x14ac:dyDescent="0.25">
      <c r="A7282" s="68" t="s">
        <v>103</v>
      </c>
      <c r="B7282" s="69">
        <v>491278053</v>
      </c>
      <c r="C7282" s="68">
        <v>6944588212018</v>
      </c>
      <c r="D7282" s="69" t="s">
        <v>5285</v>
      </c>
      <c r="E7282" s="65">
        <f>IFERROR(VLOOKUP(C7282,Pivot!A:B,2,0),0)</f>
        <v>0</v>
      </c>
      <c r="F7282" s="65">
        <f>IFERROR(VLOOKUP(C7282,Pivot!A:C,3,0),0)</f>
        <v>0</v>
      </c>
    </row>
    <row r="7283" spans="1:6" x14ac:dyDescent="0.25">
      <c r="A7283" s="68" t="s">
        <v>103</v>
      </c>
      <c r="B7283" s="69">
        <v>491278054</v>
      </c>
      <c r="C7283" s="68">
        <v>6944588230319</v>
      </c>
      <c r="D7283" s="69" t="s">
        <v>5286</v>
      </c>
      <c r="E7283" s="65">
        <f>IFERROR(VLOOKUP(C7283,Pivot!A:B,2,0),0)</f>
        <v>0</v>
      </c>
      <c r="F7283" s="65">
        <f>IFERROR(VLOOKUP(C7283,Pivot!A:C,3,0),0)</f>
        <v>0</v>
      </c>
    </row>
    <row r="7284" spans="1:6" x14ac:dyDescent="0.25">
      <c r="A7284" s="68" t="s">
        <v>103</v>
      </c>
      <c r="B7284" s="69">
        <v>491278055</v>
      </c>
      <c r="C7284" s="68">
        <v>6944588240172</v>
      </c>
      <c r="D7284" s="69" t="s">
        <v>5287</v>
      </c>
      <c r="E7284" s="65">
        <f>IFERROR(VLOOKUP(C7284,Pivot!A:B,2,0),0)</f>
        <v>0</v>
      </c>
      <c r="F7284" s="65">
        <f>IFERROR(VLOOKUP(C7284,Pivot!A:C,3,0),0)</f>
        <v>0</v>
      </c>
    </row>
    <row r="7285" spans="1:6" x14ac:dyDescent="0.25">
      <c r="A7285" s="68" t="s">
        <v>103</v>
      </c>
      <c r="B7285" s="69">
        <v>491278056</v>
      </c>
      <c r="C7285" s="68">
        <v>6944588240189</v>
      </c>
      <c r="D7285" s="69" t="s">
        <v>5286</v>
      </c>
      <c r="E7285" s="65">
        <f>IFERROR(VLOOKUP(C7285,Pivot!A:B,2,0),0)</f>
        <v>0</v>
      </c>
      <c r="F7285" s="65">
        <f>IFERROR(VLOOKUP(C7285,Pivot!A:C,3,0),0)</f>
        <v>0</v>
      </c>
    </row>
    <row r="7286" spans="1:6" x14ac:dyDescent="0.25">
      <c r="A7286" s="68" t="s">
        <v>103</v>
      </c>
      <c r="B7286" s="69">
        <v>491278057</v>
      </c>
      <c r="C7286" s="68">
        <v>6944588206833</v>
      </c>
      <c r="D7286" s="69" t="s">
        <v>5288</v>
      </c>
      <c r="E7286" s="65">
        <f>IFERROR(VLOOKUP(C7286,Pivot!A:B,2,0),0)</f>
        <v>0</v>
      </c>
      <c r="F7286" s="65">
        <f>IFERROR(VLOOKUP(C7286,Pivot!A:C,3,0),0)</f>
        <v>0</v>
      </c>
    </row>
    <row r="7287" spans="1:6" x14ac:dyDescent="0.25">
      <c r="A7287" s="68" t="s">
        <v>103</v>
      </c>
      <c r="B7287" s="69">
        <v>491278058</v>
      </c>
      <c r="C7287" s="68">
        <v>6944588206840</v>
      </c>
      <c r="D7287" s="69" t="s">
        <v>5289</v>
      </c>
      <c r="E7287" s="65">
        <f>IFERROR(VLOOKUP(C7287,Pivot!A:B,2,0),0)</f>
        <v>0</v>
      </c>
      <c r="F7287" s="65">
        <f>IFERROR(VLOOKUP(C7287,Pivot!A:C,3,0),0)</f>
        <v>0</v>
      </c>
    </row>
    <row r="7288" spans="1:6" x14ac:dyDescent="0.25">
      <c r="A7288" s="68" t="s">
        <v>103</v>
      </c>
      <c r="B7288" s="69">
        <v>491278065</v>
      </c>
      <c r="C7288" s="68">
        <v>5054506001752</v>
      </c>
      <c r="D7288" s="69" t="s">
        <v>5290</v>
      </c>
      <c r="E7288" s="65">
        <f>IFERROR(VLOOKUP(C7288,Pivot!A:B,2,0),0)</f>
        <v>0</v>
      </c>
      <c r="F7288" s="65">
        <f>IFERROR(VLOOKUP(C7288,Pivot!A:C,3,0),0)</f>
        <v>0</v>
      </c>
    </row>
    <row r="7289" spans="1:6" x14ac:dyDescent="0.25">
      <c r="A7289" s="68" t="s">
        <v>103</v>
      </c>
      <c r="B7289" s="69">
        <v>491278066</v>
      </c>
      <c r="C7289" s="68">
        <v>5054506001769</v>
      </c>
      <c r="D7289" s="69" t="s">
        <v>5291</v>
      </c>
      <c r="E7289" s="65">
        <f>IFERROR(VLOOKUP(C7289,Pivot!A:B,2,0),0)</f>
        <v>0</v>
      </c>
      <c r="F7289" s="65">
        <f>IFERROR(VLOOKUP(C7289,Pivot!A:C,3,0),0)</f>
        <v>0</v>
      </c>
    </row>
    <row r="7290" spans="1:6" x14ac:dyDescent="0.25">
      <c r="A7290" s="68" t="s">
        <v>103</v>
      </c>
      <c r="B7290" s="69">
        <v>491278068</v>
      </c>
      <c r="C7290" s="68">
        <v>5054506001776</v>
      </c>
      <c r="D7290" s="69" t="s">
        <v>5292</v>
      </c>
      <c r="E7290" s="65">
        <f>IFERROR(VLOOKUP(C7290,Pivot!A:B,2,0),0)</f>
        <v>0</v>
      </c>
      <c r="F7290" s="65">
        <f>IFERROR(VLOOKUP(C7290,Pivot!A:C,3,0),0)</f>
        <v>0</v>
      </c>
    </row>
    <row r="7291" spans="1:6" x14ac:dyDescent="0.25">
      <c r="A7291" s="68" t="s">
        <v>103</v>
      </c>
      <c r="B7291" s="69">
        <v>491279249</v>
      </c>
      <c r="C7291" s="68">
        <v>491279249</v>
      </c>
      <c r="D7291" s="69" t="s">
        <v>5293</v>
      </c>
      <c r="E7291" s="65">
        <f>IFERROR(VLOOKUP(C7291,Pivot!A:B,2,0),0)</f>
        <v>0</v>
      </c>
      <c r="F7291" s="65">
        <f>IFERROR(VLOOKUP(C7291,Pivot!A:C,3,0),0)</f>
        <v>0</v>
      </c>
    </row>
    <row r="7292" spans="1:6" x14ac:dyDescent="0.25">
      <c r="A7292" s="68" t="s">
        <v>103</v>
      </c>
      <c r="B7292" s="69">
        <v>491279249</v>
      </c>
      <c r="C7292" s="68">
        <v>5013138642610</v>
      </c>
      <c r="D7292" s="69" t="s">
        <v>5293</v>
      </c>
      <c r="E7292" s="65">
        <f>IFERROR(VLOOKUP(C7292,Pivot!A:B,2,0),0)</f>
        <v>0</v>
      </c>
      <c r="F7292" s="65">
        <f>IFERROR(VLOOKUP(C7292,Pivot!A:C,3,0),0)</f>
        <v>0</v>
      </c>
    </row>
    <row r="7293" spans="1:6" x14ac:dyDescent="0.25">
      <c r="A7293" s="68" t="s">
        <v>103</v>
      </c>
      <c r="B7293" s="69">
        <v>491279250</v>
      </c>
      <c r="C7293" s="68">
        <v>491279250</v>
      </c>
      <c r="D7293" s="69" t="s">
        <v>5294</v>
      </c>
      <c r="E7293" s="65">
        <f>IFERROR(VLOOKUP(C7293,Pivot!A:B,2,0),0)</f>
        <v>0</v>
      </c>
      <c r="F7293" s="65">
        <f>IFERROR(VLOOKUP(C7293,Pivot!A:C,3,0),0)</f>
        <v>0</v>
      </c>
    </row>
    <row r="7294" spans="1:6" x14ac:dyDescent="0.25">
      <c r="A7294" s="68" t="s">
        <v>103</v>
      </c>
      <c r="B7294" s="69">
        <v>491279250</v>
      </c>
      <c r="C7294" s="68">
        <v>5013138657966</v>
      </c>
      <c r="D7294" s="69" t="s">
        <v>5294</v>
      </c>
      <c r="E7294" s="65">
        <f>IFERROR(VLOOKUP(C7294,Pivot!A:B,2,0),0)</f>
        <v>0</v>
      </c>
      <c r="F7294" s="65">
        <f>IFERROR(VLOOKUP(C7294,Pivot!A:C,3,0),0)</f>
        <v>0</v>
      </c>
    </row>
    <row r="7295" spans="1:6" x14ac:dyDescent="0.25">
      <c r="A7295" s="68" t="s">
        <v>103</v>
      </c>
      <c r="B7295" s="69">
        <v>491279252</v>
      </c>
      <c r="C7295" s="68">
        <v>491279252</v>
      </c>
      <c r="D7295" s="69" t="s">
        <v>5295</v>
      </c>
      <c r="E7295" s="65">
        <f>IFERROR(VLOOKUP(C7295,Pivot!A:B,2,0),0)</f>
        <v>0</v>
      </c>
      <c r="F7295" s="65">
        <f>IFERROR(VLOOKUP(C7295,Pivot!A:C,3,0),0)</f>
        <v>0</v>
      </c>
    </row>
    <row r="7296" spans="1:6" x14ac:dyDescent="0.25">
      <c r="A7296" s="68" t="s">
        <v>103</v>
      </c>
      <c r="B7296" s="69">
        <v>491279253</v>
      </c>
      <c r="C7296" s="68">
        <v>491279253</v>
      </c>
      <c r="D7296" s="69" t="s">
        <v>5296</v>
      </c>
      <c r="E7296" s="65">
        <f>IFERROR(VLOOKUP(C7296,Pivot!A:B,2,0),0)</f>
        <v>0</v>
      </c>
      <c r="F7296" s="65">
        <f>IFERROR(VLOOKUP(C7296,Pivot!A:C,3,0),0)</f>
        <v>0</v>
      </c>
    </row>
    <row r="7297" spans="1:6" x14ac:dyDescent="0.25">
      <c r="A7297" s="68" t="s">
        <v>103</v>
      </c>
      <c r="B7297" s="69">
        <v>491279255</v>
      </c>
      <c r="C7297" s="68">
        <v>4893431694070</v>
      </c>
      <c r="D7297" s="69" t="s">
        <v>5297</v>
      </c>
      <c r="E7297" s="65">
        <f>IFERROR(VLOOKUP(C7297,Pivot!A:B,2,0),0)</f>
        <v>0</v>
      </c>
      <c r="F7297" s="65">
        <f>IFERROR(VLOOKUP(C7297,Pivot!A:C,3,0),0)</f>
        <v>0</v>
      </c>
    </row>
    <row r="7298" spans="1:6" x14ac:dyDescent="0.25">
      <c r="A7298" s="68" t="s">
        <v>103</v>
      </c>
      <c r="B7298" s="69">
        <v>491279255</v>
      </c>
      <c r="C7298" s="68">
        <v>491279255</v>
      </c>
      <c r="D7298" s="69" t="s">
        <v>5297</v>
      </c>
      <c r="E7298" s="65">
        <f>IFERROR(VLOOKUP(C7298,Pivot!A:B,2,0),0)</f>
        <v>0</v>
      </c>
      <c r="F7298" s="65">
        <f>IFERROR(VLOOKUP(C7298,Pivot!A:C,3,0),0)</f>
        <v>0</v>
      </c>
    </row>
    <row r="7299" spans="1:6" x14ac:dyDescent="0.25">
      <c r="A7299" s="68" t="s">
        <v>103</v>
      </c>
      <c r="B7299" s="69">
        <v>491279256</v>
      </c>
      <c r="C7299" s="68">
        <v>4893431632287</v>
      </c>
      <c r="D7299" s="69" t="s">
        <v>5298</v>
      </c>
      <c r="E7299" s="65">
        <f>IFERROR(VLOOKUP(C7299,Pivot!A:B,2,0),0)</f>
        <v>0</v>
      </c>
      <c r="F7299" s="65">
        <f>IFERROR(VLOOKUP(C7299,Pivot!A:C,3,0),0)</f>
        <v>0</v>
      </c>
    </row>
    <row r="7300" spans="1:6" x14ac:dyDescent="0.25">
      <c r="A7300" s="68" t="s">
        <v>103</v>
      </c>
      <c r="B7300" s="69">
        <v>491279256</v>
      </c>
      <c r="C7300" s="68">
        <v>491279256</v>
      </c>
      <c r="D7300" s="69" t="s">
        <v>5298</v>
      </c>
      <c r="E7300" s="65">
        <f>IFERROR(VLOOKUP(C7300,Pivot!A:B,2,0),0)</f>
        <v>0</v>
      </c>
      <c r="F7300" s="65">
        <f>IFERROR(VLOOKUP(C7300,Pivot!A:C,3,0),0)</f>
        <v>0</v>
      </c>
    </row>
    <row r="7301" spans="1:6" x14ac:dyDescent="0.25">
      <c r="A7301" s="68" t="s">
        <v>103</v>
      </c>
      <c r="B7301" s="69">
        <v>491279257</v>
      </c>
      <c r="C7301" s="68">
        <v>4893431659086</v>
      </c>
      <c r="D7301" s="69" t="s">
        <v>5299</v>
      </c>
      <c r="E7301" s="65">
        <f>IFERROR(VLOOKUP(C7301,Pivot!A:B,2,0),0)</f>
        <v>0</v>
      </c>
      <c r="F7301" s="65">
        <f>IFERROR(VLOOKUP(C7301,Pivot!A:C,3,0),0)</f>
        <v>0</v>
      </c>
    </row>
    <row r="7302" spans="1:6" x14ac:dyDescent="0.25">
      <c r="A7302" s="68" t="s">
        <v>103</v>
      </c>
      <c r="B7302" s="69">
        <v>491279257</v>
      </c>
      <c r="C7302" s="68">
        <v>491279257</v>
      </c>
      <c r="D7302" s="69" t="s">
        <v>5299</v>
      </c>
      <c r="E7302" s="65">
        <f>IFERROR(VLOOKUP(C7302,Pivot!A:B,2,0),0)</f>
        <v>0</v>
      </c>
      <c r="F7302" s="65">
        <f>IFERROR(VLOOKUP(C7302,Pivot!A:C,3,0),0)</f>
        <v>0</v>
      </c>
    </row>
    <row r="7303" spans="1:6" x14ac:dyDescent="0.25">
      <c r="A7303" s="68" t="s">
        <v>103</v>
      </c>
      <c r="B7303" s="69">
        <v>491279258</v>
      </c>
      <c r="C7303" s="68">
        <v>4893431962209</v>
      </c>
      <c r="D7303" s="69" t="s">
        <v>5300</v>
      </c>
      <c r="E7303" s="65">
        <f>IFERROR(VLOOKUP(C7303,Pivot!A:B,2,0),0)</f>
        <v>0</v>
      </c>
      <c r="F7303" s="65">
        <f>IFERROR(VLOOKUP(C7303,Pivot!A:C,3,0),0)</f>
        <v>0</v>
      </c>
    </row>
    <row r="7304" spans="1:6" x14ac:dyDescent="0.25">
      <c r="A7304" s="68" t="s">
        <v>103</v>
      </c>
      <c r="B7304" s="69">
        <v>491279258</v>
      </c>
      <c r="C7304" s="68">
        <v>491279258</v>
      </c>
      <c r="D7304" s="69" t="s">
        <v>5300</v>
      </c>
      <c r="E7304" s="65">
        <f>IFERROR(VLOOKUP(C7304,Pivot!A:B,2,0),0)</f>
        <v>0</v>
      </c>
      <c r="F7304" s="65">
        <f>IFERROR(VLOOKUP(C7304,Pivot!A:C,3,0),0)</f>
        <v>0</v>
      </c>
    </row>
    <row r="7305" spans="1:6" x14ac:dyDescent="0.25">
      <c r="A7305" s="68" t="s">
        <v>103</v>
      </c>
      <c r="B7305" s="69">
        <v>491279362</v>
      </c>
      <c r="C7305" s="68">
        <v>4894166105275</v>
      </c>
      <c r="D7305" s="69" t="s">
        <v>5301</v>
      </c>
      <c r="E7305" s="65">
        <f>IFERROR(VLOOKUP(C7305,Pivot!A:B,2,0),0)</f>
        <v>0</v>
      </c>
      <c r="F7305" s="65">
        <f>IFERROR(VLOOKUP(C7305,Pivot!A:C,3,0),0)</f>
        <v>0</v>
      </c>
    </row>
    <row r="7306" spans="1:6" x14ac:dyDescent="0.25">
      <c r="A7306" s="68" t="s">
        <v>103</v>
      </c>
      <c r="B7306" s="69">
        <v>491279362</v>
      </c>
      <c r="C7306" s="68">
        <v>491279362</v>
      </c>
      <c r="D7306" s="69" t="s">
        <v>5301</v>
      </c>
      <c r="E7306" s="65">
        <f>IFERROR(VLOOKUP(C7306,Pivot!A:B,2,0),0)</f>
        <v>0</v>
      </c>
      <c r="F7306" s="65">
        <f>IFERROR(VLOOKUP(C7306,Pivot!A:C,3,0),0)</f>
        <v>0</v>
      </c>
    </row>
    <row r="7307" spans="1:6" x14ac:dyDescent="0.25">
      <c r="A7307" s="68" t="s">
        <v>103</v>
      </c>
      <c r="B7307" s="69">
        <v>491279363</v>
      </c>
      <c r="C7307" s="68">
        <v>4894166800385</v>
      </c>
      <c r="D7307" s="69" t="s">
        <v>5302</v>
      </c>
      <c r="E7307" s="65">
        <f>IFERROR(VLOOKUP(C7307,Pivot!A:B,2,0),0)</f>
        <v>0</v>
      </c>
      <c r="F7307" s="65">
        <f>IFERROR(VLOOKUP(C7307,Pivot!A:C,3,0),0)</f>
        <v>0</v>
      </c>
    </row>
    <row r="7308" spans="1:6" x14ac:dyDescent="0.25">
      <c r="A7308" s="68" t="s">
        <v>103</v>
      </c>
      <c r="B7308" s="69">
        <v>491279363</v>
      </c>
      <c r="C7308" s="68">
        <v>491279363</v>
      </c>
      <c r="D7308" s="69" t="s">
        <v>5302</v>
      </c>
      <c r="E7308" s="65">
        <f>IFERROR(VLOOKUP(C7308,Pivot!A:B,2,0),0)</f>
        <v>0</v>
      </c>
      <c r="F7308" s="65">
        <f>IFERROR(VLOOKUP(C7308,Pivot!A:C,3,0),0)</f>
        <v>0</v>
      </c>
    </row>
    <row r="7309" spans="1:6" x14ac:dyDescent="0.25">
      <c r="A7309" s="68" t="s">
        <v>103</v>
      </c>
      <c r="B7309" s="69">
        <v>491279366</v>
      </c>
      <c r="C7309" s="68">
        <v>491279366</v>
      </c>
      <c r="D7309" s="69" t="s">
        <v>5303</v>
      </c>
      <c r="E7309" s="65">
        <f>IFERROR(VLOOKUP(C7309,Pivot!A:B,2,0),0)</f>
        <v>0</v>
      </c>
      <c r="F7309" s="65">
        <f>IFERROR(VLOOKUP(C7309,Pivot!A:C,3,0),0)</f>
        <v>0</v>
      </c>
    </row>
    <row r="7310" spans="1:6" x14ac:dyDescent="0.25">
      <c r="A7310" s="68" t="s">
        <v>103</v>
      </c>
      <c r="B7310" s="69">
        <v>491279380</v>
      </c>
      <c r="C7310" s="68">
        <v>491279380</v>
      </c>
      <c r="D7310" s="69" t="s">
        <v>5304</v>
      </c>
      <c r="E7310" s="65">
        <f>IFERROR(VLOOKUP(C7310,Pivot!A:B,2,0),0)</f>
        <v>0</v>
      </c>
      <c r="F7310" s="65">
        <f>IFERROR(VLOOKUP(C7310,Pivot!A:C,3,0),0)</f>
        <v>0</v>
      </c>
    </row>
    <row r="7311" spans="1:6" x14ac:dyDescent="0.25">
      <c r="A7311" s="68" t="s">
        <v>103</v>
      </c>
      <c r="B7311" s="69">
        <v>491279380</v>
      </c>
      <c r="C7311" s="68">
        <v>5055371510486</v>
      </c>
      <c r="D7311" s="69" t="s">
        <v>5304</v>
      </c>
      <c r="E7311" s="65">
        <f>IFERROR(VLOOKUP(C7311,Pivot!A:B,2,0),0)</f>
        <v>0</v>
      </c>
      <c r="F7311" s="65">
        <f>IFERROR(VLOOKUP(C7311,Pivot!A:C,3,0),0)</f>
        <v>0</v>
      </c>
    </row>
    <row r="7312" spans="1:6" x14ac:dyDescent="0.25">
      <c r="A7312" s="68" t="s">
        <v>103</v>
      </c>
      <c r="B7312" s="69">
        <v>491279467</v>
      </c>
      <c r="C7312" s="68">
        <v>9421901131548</v>
      </c>
      <c r="D7312" s="69" t="s">
        <v>5305</v>
      </c>
      <c r="E7312" s="65">
        <f>IFERROR(VLOOKUP(C7312,Pivot!A:B,2,0),0)</f>
        <v>0</v>
      </c>
      <c r="F7312" s="65">
        <f>IFERROR(VLOOKUP(C7312,Pivot!A:C,3,0),0)</f>
        <v>0</v>
      </c>
    </row>
    <row r="7313" spans="1:6" x14ac:dyDescent="0.25">
      <c r="A7313" s="68" t="s">
        <v>103</v>
      </c>
      <c r="B7313" s="69">
        <v>491279480</v>
      </c>
      <c r="C7313" s="68">
        <v>491279480</v>
      </c>
      <c r="D7313" s="69" t="s">
        <v>5306</v>
      </c>
      <c r="E7313" s="65">
        <f>IFERROR(VLOOKUP(C7313,Pivot!A:B,2,0),0)</f>
        <v>0</v>
      </c>
      <c r="F7313" s="65">
        <f>IFERROR(VLOOKUP(C7313,Pivot!A:C,3,0),0)</f>
        <v>0</v>
      </c>
    </row>
    <row r="7314" spans="1:6" x14ac:dyDescent="0.25">
      <c r="A7314" s="68" t="s">
        <v>103</v>
      </c>
      <c r="B7314" s="69">
        <v>491279480</v>
      </c>
      <c r="C7314" s="68">
        <v>8908006537211</v>
      </c>
      <c r="D7314" s="69" t="s">
        <v>5306</v>
      </c>
      <c r="E7314" s="65">
        <f>IFERROR(VLOOKUP(C7314,Pivot!A:B,2,0),0)</f>
        <v>0</v>
      </c>
      <c r="F7314" s="65">
        <f>IFERROR(VLOOKUP(C7314,Pivot!A:C,3,0),0)</f>
        <v>0</v>
      </c>
    </row>
    <row r="7315" spans="1:6" x14ac:dyDescent="0.25">
      <c r="A7315" s="68" t="s">
        <v>103</v>
      </c>
      <c r="B7315" s="69">
        <v>491279486</v>
      </c>
      <c r="C7315" s="68">
        <v>491279486</v>
      </c>
      <c r="D7315" s="69" t="s">
        <v>5307</v>
      </c>
      <c r="E7315" s="65">
        <f>IFERROR(VLOOKUP(C7315,Pivot!A:B,2,0),0)</f>
        <v>0</v>
      </c>
      <c r="F7315" s="65">
        <f>IFERROR(VLOOKUP(C7315,Pivot!A:C,3,0),0)</f>
        <v>0</v>
      </c>
    </row>
    <row r="7316" spans="1:6" x14ac:dyDescent="0.25">
      <c r="A7316" s="68" t="s">
        <v>103</v>
      </c>
      <c r="B7316" s="69">
        <v>491279486</v>
      </c>
      <c r="C7316" s="68">
        <v>8718657821085</v>
      </c>
      <c r="D7316" s="69" t="s">
        <v>5307</v>
      </c>
      <c r="E7316" s="65">
        <f>IFERROR(VLOOKUP(C7316,Pivot!A:B,2,0),0)</f>
        <v>0</v>
      </c>
      <c r="F7316" s="65">
        <f>IFERROR(VLOOKUP(C7316,Pivot!A:C,3,0),0)</f>
        <v>0</v>
      </c>
    </row>
    <row r="7317" spans="1:6" x14ac:dyDescent="0.25">
      <c r="A7317" s="68" t="s">
        <v>103</v>
      </c>
      <c r="B7317" s="69">
        <v>491279486</v>
      </c>
      <c r="C7317" s="68">
        <v>8718657821115</v>
      </c>
      <c r="D7317" s="69" t="s">
        <v>5307</v>
      </c>
      <c r="E7317" s="65">
        <f>IFERROR(VLOOKUP(C7317,Pivot!A:B,2,0),0)</f>
        <v>0</v>
      </c>
      <c r="F7317" s="65">
        <f>IFERROR(VLOOKUP(C7317,Pivot!A:C,3,0),0)</f>
        <v>0</v>
      </c>
    </row>
    <row r="7318" spans="1:6" x14ac:dyDescent="0.25">
      <c r="A7318" s="68" t="s">
        <v>103</v>
      </c>
      <c r="B7318" s="69">
        <v>491279486</v>
      </c>
      <c r="C7318" s="68">
        <v>8718657821122</v>
      </c>
      <c r="D7318" s="69" t="s">
        <v>5307</v>
      </c>
      <c r="E7318" s="65">
        <f>IFERROR(VLOOKUP(C7318,Pivot!A:B,2,0),0)</f>
        <v>0</v>
      </c>
      <c r="F7318" s="65">
        <f>IFERROR(VLOOKUP(C7318,Pivot!A:C,3,0),0)</f>
        <v>0</v>
      </c>
    </row>
    <row r="7319" spans="1:6" x14ac:dyDescent="0.25">
      <c r="A7319" s="68" t="s">
        <v>103</v>
      </c>
      <c r="B7319" s="69">
        <v>491279486</v>
      </c>
      <c r="C7319" s="68">
        <v>8718657821146</v>
      </c>
      <c r="D7319" s="69" t="s">
        <v>5307</v>
      </c>
      <c r="E7319" s="65">
        <f>IFERROR(VLOOKUP(C7319,Pivot!A:B,2,0),0)</f>
        <v>0</v>
      </c>
      <c r="F7319" s="65">
        <f>IFERROR(VLOOKUP(C7319,Pivot!A:C,3,0),0)</f>
        <v>0</v>
      </c>
    </row>
    <row r="7320" spans="1:6" x14ac:dyDescent="0.25">
      <c r="A7320" s="68" t="s">
        <v>103</v>
      </c>
      <c r="B7320" s="69">
        <v>491279486</v>
      </c>
      <c r="C7320" s="68">
        <v>8718657821153</v>
      </c>
      <c r="D7320" s="69" t="s">
        <v>5307</v>
      </c>
      <c r="E7320" s="65">
        <f>IFERROR(VLOOKUP(C7320,Pivot!A:B,2,0),0)</f>
        <v>0</v>
      </c>
      <c r="F7320" s="65">
        <f>IFERROR(VLOOKUP(C7320,Pivot!A:C,3,0),0)</f>
        <v>0</v>
      </c>
    </row>
    <row r="7321" spans="1:6" x14ac:dyDescent="0.25">
      <c r="A7321" s="68" t="s">
        <v>103</v>
      </c>
      <c r="B7321" s="69">
        <v>491279486</v>
      </c>
      <c r="C7321" s="68">
        <v>8718657821191</v>
      </c>
      <c r="D7321" s="69" t="s">
        <v>5307</v>
      </c>
      <c r="E7321" s="65">
        <f>IFERROR(VLOOKUP(C7321,Pivot!A:B,2,0),0)</f>
        <v>0</v>
      </c>
      <c r="F7321" s="65">
        <f>IFERROR(VLOOKUP(C7321,Pivot!A:C,3,0),0)</f>
        <v>0</v>
      </c>
    </row>
    <row r="7322" spans="1:6" x14ac:dyDescent="0.25">
      <c r="A7322" s="68" t="s">
        <v>103</v>
      </c>
      <c r="B7322" s="69">
        <v>491279486</v>
      </c>
      <c r="C7322" s="68">
        <v>8886457610885</v>
      </c>
      <c r="D7322" s="69" t="s">
        <v>5307</v>
      </c>
      <c r="E7322" s="65">
        <f>IFERROR(VLOOKUP(C7322,Pivot!A:B,2,0),0)</f>
        <v>0</v>
      </c>
      <c r="F7322" s="65">
        <f>IFERROR(VLOOKUP(C7322,Pivot!A:C,3,0),0)</f>
        <v>0</v>
      </c>
    </row>
    <row r="7323" spans="1:6" x14ac:dyDescent="0.25">
      <c r="A7323" s="68" t="s">
        <v>103</v>
      </c>
      <c r="B7323" s="69">
        <v>491279486</v>
      </c>
      <c r="C7323" s="68">
        <v>8886457610892</v>
      </c>
      <c r="D7323" s="69" t="s">
        <v>5307</v>
      </c>
      <c r="E7323" s="65">
        <f>IFERROR(VLOOKUP(C7323,Pivot!A:B,2,0),0)</f>
        <v>0</v>
      </c>
      <c r="F7323" s="65">
        <f>IFERROR(VLOOKUP(C7323,Pivot!A:C,3,0),0)</f>
        <v>0</v>
      </c>
    </row>
    <row r="7324" spans="1:6" x14ac:dyDescent="0.25">
      <c r="A7324" s="68" t="s">
        <v>103</v>
      </c>
      <c r="B7324" s="69">
        <v>491279486</v>
      </c>
      <c r="C7324" s="68">
        <v>8886457610915</v>
      </c>
      <c r="D7324" s="69" t="s">
        <v>5307</v>
      </c>
      <c r="E7324" s="65">
        <f>IFERROR(VLOOKUP(C7324,Pivot!A:B,2,0),0)</f>
        <v>0</v>
      </c>
      <c r="F7324" s="65">
        <f>IFERROR(VLOOKUP(C7324,Pivot!A:C,3,0),0)</f>
        <v>0</v>
      </c>
    </row>
    <row r="7325" spans="1:6" x14ac:dyDescent="0.25">
      <c r="A7325" s="68" t="s">
        <v>103</v>
      </c>
      <c r="B7325" s="69">
        <v>491279487</v>
      </c>
      <c r="C7325" s="68">
        <v>491279487</v>
      </c>
      <c r="D7325" s="69" t="s">
        <v>5308</v>
      </c>
      <c r="E7325" s="65">
        <f>IFERROR(VLOOKUP(C7325,Pivot!A:B,2,0),0)</f>
        <v>0</v>
      </c>
      <c r="F7325" s="65">
        <f>IFERROR(VLOOKUP(C7325,Pivot!A:C,3,0),0)</f>
        <v>0</v>
      </c>
    </row>
    <row r="7326" spans="1:6" x14ac:dyDescent="0.25">
      <c r="A7326" s="68" t="s">
        <v>103</v>
      </c>
      <c r="B7326" s="69">
        <v>491279495</v>
      </c>
      <c r="C7326" s="68">
        <v>491279495</v>
      </c>
      <c r="D7326" s="69" t="s">
        <v>5309</v>
      </c>
      <c r="E7326" s="65">
        <f>IFERROR(VLOOKUP(C7326,Pivot!A:B,2,0),0)</f>
        <v>0</v>
      </c>
      <c r="F7326" s="65">
        <f>IFERROR(VLOOKUP(C7326,Pivot!A:C,3,0),0)</f>
        <v>0</v>
      </c>
    </row>
    <row r="7327" spans="1:6" x14ac:dyDescent="0.25">
      <c r="A7327" s="68" t="s">
        <v>103</v>
      </c>
      <c r="B7327" s="69">
        <v>491279498</v>
      </c>
      <c r="C7327" s="68">
        <v>491279498</v>
      </c>
      <c r="D7327" s="69" t="s">
        <v>5310</v>
      </c>
      <c r="E7327" s="65">
        <f>IFERROR(VLOOKUP(C7327,Pivot!A:B,2,0),0)</f>
        <v>0</v>
      </c>
      <c r="F7327" s="65">
        <f>IFERROR(VLOOKUP(C7327,Pivot!A:C,3,0),0)</f>
        <v>0</v>
      </c>
    </row>
    <row r="7328" spans="1:6" x14ac:dyDescent="0.25">
      <c r="A7328" s="68" t="s">
        <v>103</v>
      </c>
      <c r="B7328" s="69">
        <v>491279499</v>
      </c>
      <c r="C7328" s="68">
        <v>491279499</v>
      </c>
      <c r="D7328" s="69" t="s">
        <v>5311</v>
      </c>
      <c r="E7328" s="65">
        <f>IFERROR(VLOOKUP(C7328,Pivot!A:B,2,0),0)</f>
        <v>0</v>
      </c>
      <c r="F7328" s="65">
        <f>IFERROR(VLOOKUP(C7328,Pivot!A:C,3,0),0)</f>
        <v>0</v>
      </c>
    </row>
    <row r="7329" spans="1:6" x14ac:dyDescent="0.25">
      <c r="A7329" s="68" t="s">
        <v>103</v>
      </c>
      <c r="B7329" s="69">
        <v>491279500</v>
      </c>
      <c r="C7329" s="68">
        <v>491279500</v>
      </c>
      <c r="D7329" s="69" t="s">
        <v>5312</v>
      </c>
      <c r="E7329" s="65">
        <f>IFERROR(VLOOKUP(C7329,Pivot!A:B,2,0),0)</f>
        <v>0</v>
      </c>
      <c r="F7329" s="65">
        <f>IFERROR(VLOOKUP(C7329,Pivot!A:C,3,0),0)</f>
        <v>0</v>
      </c>
    </row>
    <row r="7330" spans="1:6" x14ac:dyDescent="0.25">
      <c r="A7330" s="68" t="s">
        <v>103</v>
      </c>
      <c r="B7330" s="69">
        <v>491279501</v>
      </c>
      <c r="C7330" s="68">
        <v>491279501</v>
      </c>
      <c r="D7330" s="69" t="s">
        <v>5313</v>
      </c>
      <c r="E7330" s="65">
        <f>IFERROR(VLOOKUP(C7330,Pivot!A:B,2,0),0)</f>
        <v>0</v>
      </c>
      <c r="F7330" s="65">
        <f>IFERROR(VLOOKUP(C7330,Pivot!A:C,3,0),0)</f>
        <v>0</v>
      </c>
    </row>
    <row r="7331" spans="1:6" x14ac:dyDescent="0.25">
      <c r="A7331" s="68" t="s">
        <v>103</v>
      </c>
      <c r="B7331" s="69">
        <v>491279502</v>
      </c>
      <c r="C7331" s="68">
        <v>491279502</v>
      </c>
      <c r="D7331" s="69" t="s">
        <v>5314</v>
      </c>
      <c r="E7331" s="65">
        <f>IFERROR(VLOOKUP(C7331,Pivot!A:B,2,0),0)</f>
        <v>0</v>
      </c>
      <c r="F7331" s="65">
        <f>IFERROR(VLOOKUP(C7331,Pivot!A:C,3,0),0)</f>
        <v>0</v>
      </c>
    </row>
    <row r="7332" spans="1:6" x14ac:dyDescent="0.25">
      <c r="A7332" s="68" t="s">
        <v>103</v>
      </c>
      <c r="B7332" s="69">
        <v>491279503</v>
      </c>
      <c r="C7332" s="68">
        <v>491279503</v>
      </c>
      <c r="D7332" s="69" t="s">
        <v>5315</v>
      </c>
      <c r="E7332" s="65">
        <f>IFERROR(VLOOKUP(C7332,Pivot!A:B,2,0),0)</f>
        <v>0</v>
      </c>
      <c r="F7332" s="65">
        <f>IFERROR(VLOOKUP(C7332,Pivot!A:C,3,0),0)</f>
        <v>0</v>
      </c>
    </row>
    <row r="7333" spans="1:6" x14ac:dyDescent="0.25">
      <c r="A7333" s="68" t="s">
        <v>103</v>
      </c>
      <c r="B7333" s="69">
        <v>491279507</v>
      </c>
      <c r="C7333" s="68">
        <v>491279507</v>
      </c>
      <c r="D7333" s="69" t="s">
        <v>5316</v>
      </c>
      <c r="E7333" s="65">
        <f>IFERROR(VLOOKUP(C7333,Pivot!A:B,2,0),0)</f>
        <v>0</v>
      </c>
      <c r="F7333" s="65">
        <f>IFERROR(VLOOKUP(C7333,Pivot!A:C,3,0),0)</f>
        <v>0</v>
      </c>
    </row>
    <row r="7334" spans="1:6" x14ac:dyDescent="0.25">
      <c r="A7334" s="68" t="s">
        <v>103</v>
      </c>
      <c r="B7334" s="69">
        <v>491279510</v>
      </c>
      <c r="C7334" s="68">
        <v>491279510</v>
      </c>
      <c r="D7334" s="69" t="s">
        <v>5317</v>
      </c>
      <c r="E7334" s="65">
        <f>IFERROR(VLOOKUP(C7334,Pivot!A:B,2,0),0)</f>
        <v>0</v>
      </c>
      <c r="F7334" s="65">
        <f>IFERROR(VLOOKUP(C7334,Pivot!A:C,3,0),0)</f>
        <v>0</v>
      </c>
    </row>
    <row r="7335" spans="1:6" x14ac:dyDescent="0.25">
      <c r="A7335" s="68" t="s">
        <v>103</v>
      </c>
      <c r="B7335" s="69">
        <v>491279512</v>
      </c>
      <c r="C7335" s="68">
        <v>491279512</v>
      </c>
      <c r="D7335" s="69" t="s">
        <v>5318</v>
      </c>
      <c r="E7335" s="65">
        <f>IFERROR(VLOOKUP(C7335,Pivot!A:B,2,0),0)</f>
        <v>0</v>
      </c>
      <c r="F7335" s="65">
        <f>IFERROR(VLOOKUP(C7335,Pivot!A:C,3,0),0)</f>
        <v>0</v>
      </c>
    </row>
    <row r="7336" spans="1:6" x14ac:dyDescent="0.25">
      <c r="A7336" s="68" t="s">
        <v>103</v>
      </c>
      <c r="B7336" s="69">
        <v>491279513</v>
      </c>
      <c r="C7336" s="68">
        <v>491279513</v>
      </c>
      <c r="D7336" s="69" t="s">
        <v>5319</v>
      </c>
      <c r="E7336" s="65">
        <f>IFERROR(VLOOKUP(C7336,Pivot!A:B,2,0),0)</f>
        <v>0</v>
      </c>
      <c r="F7336" s="65">
        <f>IFERROR(VLOOKUP(C7336,Pivot!A:C,3,0),0)</f>
        <v>0</v>
      </c>
    </row>
    <row r="7337" spans="1:6" x14ac:dyDescent="0.25">
      <c r="A7337" s="68" t="s">
        <v>103</v>
      </c>
      <c r="B7337" s="69">
        <v>491279514</v>
      </c>
      <c r="C7337" s="68">
        <v>491279514</v>
      </c>
      <c r="D7337" s="69" t="s">
        <v>5320</v>
      </c>
      <c r="E7337" s="65">
        <f>IFERROR(VLOOKUP(C7337,Pivot!A:B,2,0),0)</f>
        <v>0</v>
      </c>
      <c r="F7337" s="65">
        <f>IFERROR(VLOOKUP(C7337,Pivot!A:C,3,0),0)</f>
        <v>0</v>
      </c>
    </row>
    <row r="7338" spans="1:6" x14ac:dyDescent="0.25">
      <c r="A7338" s="68" t="s">
        <v>103</v>
      </c>
      <c r="B7338" s="69">
        <v>491279515</v>
      </c>
      <c r="C7338" s="68">
        <v>2000157560011</v>
      </c>
      <c r="D7338" s="69" t="s">
        <v>5321</v>
      </c>
      <c r="E7338" s="65">
        <f>IFERROR(VLOOKUP(C7338,Pivot!A:B,2,0),0)</f>
        <v>0</v>
      </c>
      <c r="F7338" s="65">
        <f>IFERROR(VLOOKUP(C7338,Pivot!A:C,3,0),0)</f>
        <v>0</v>
      </c>
    </row>
    <row r="7339" spans="1:6" x14ac:dyDescent="0.25">
      <c r="A7339" s="68" t="s">
        <v>103</v>
      </c>
      <c r="B7339" s="69">
        <v>491279515</v>
      </c>
      <c r="C7339" s="68">
        <v>491279515</v>
      </c>
      <c r="D7339" s="69" t="s">
        <v>5321</v>
      </c>
      <c r="E7339" s="65">
        <f>IFERROR(VLOOKUP(C7339,Pivot!A:B,2,0),0)</f>
        <v>0</v>
      </c>
      <c r="F7339" s="65">
        <f>IFERROR(VLOOKUP(C7339,Pivot!A:C,3,0),0)</f>
        <v>0</v>
      </c>
    </row>
    <row r="7340" spans="1:6" x14ac:dyDescent="0.25">
      <c r="A7340" s="68" t="s">
        <v>103</v>
      </c>
      <c r="B7340" s="69">
        <v>491279516</v>
      </c>
      <c r="C7340" s="68">
        <v>491279516</v>
      </c>
      <c r="D7340" s="69" t="s">
        <v>5322</v>
      </c>
      <c r="E7340" s="65">
        <f>IFERROR(VLOOKUP(C7340,Pivot!A:B,2,0),0)</f>
        <v>0</v>
      </c>
      <c r="F7340" s="65">
        <f>IFERROR(VLOOKUP(C7340,Pivot!A:C,3,0),0)</f>
        <v>0</v>
      </c>
    </row>
    <row r="7341" spans="1:6" x14ac:dyDescent="0.25">
      <c r="A7341" s="68" t="s">
        <v>103</v>
      </c>
      <c r="B7341" s="69">
        <v>491279517</v>
      </c>
      <c r="C7341" s="68">
        <v>491279517</v>
      </c>
      <c r="D7341" s="69" t="s">
        <v>5323</v>
      </c>
      <c r="E7341" s="65">
        <f>IFERROR(VLOOKUP(C7341,Pivot!A:B,2,0),0)</f>
        <v>0</v>
      </c>
      <c r="F7341" s="65">
        <f>IFERROR(VLOOKUP(C7341,Pivot!A:C,3,0),0)</f>
        <v>0</v>
      </c>
    </row>
    <row r="7342" spans="1:6" x14ac:dyDescent="0.25">
      <c r="A7342" s="68" t="s">
        <v>103</v>
      </c>
      <c r="B7342" s="69">
        <v>491279518</v>
      </c>
      <c r="C7342" s="68">
        <v>491279518</v>
      </c>
      <c r="D7342" s="69" t="s">
        <v>5324</v>
      </c>
      <c r="E7342" s="65">
        <f>IFERROR(VLOOKUP(C7342,Pivot!A:B,2,0),0)</f>
        <v>0</v>
      </c>
      <c r="F7342" s="65">
        <f>IFERROR(VLOOKUP(C7342,Pivot!A:C,3,0),0)</f>
        <v>0</v>
      </c>
    </row>
    <row r="7343" spans="1:6" x14ac:dyDescent="0.25">
      <c r="A7343" s="68" t="s">
        <v>103</v>
      </c>
      <c r="B7343" s="69">
        <v>491279519</v>
      </c>
      <c r="C7343" s="68">
        <v>491279519</v>
      </c>
      <c r="D7343" s="69" t="s">
        <v>5325</v>
      </c>
      <c r="E7343" s="65">
        <f>IFERROR(VLOOKUP(C7343,Pivot!A:B,2,0),0)</f>
        <v>0</v>
      </c>
      <c r="F7343" s="65">
        <f>IFERROR(VLOOKUP(C7343,Pivot!A:C,3,0),0)</f>
        <v>0</v>
      </c>
    </row>
    <row r="7344" spans="1:6" x14ac:dyDescent="0.25">
      <c r="A7344" s="68" t="s">
        <v>103</v>
      </c>
      <c r="B7344" s="69">
        <v>491279521</v>
      </c>
      <c r="C7344" s="68">
        <v>491279521</v>
      </c>
      <c r="D7344" s="69" t="s">
        <v>5326</v>
      </c>
      <c r="E7344" s="65">
        <f>IFERROR(VLOOKUP(C7344,Pivot!A:B,2,0),0)</f>
        <v>0</v>
      </c>
      <c r="F7344" s="65">
        <f>IFERROR(VLOOKUP(C7344,Pivot!A:C,3,0),0)</f>
        <v>0</v>
      </c>
    </row>
    <row r="7345" spans="1:6" x14ac:dyDescent="0.25">
      <c r="A7345" s="68" t="s">
        <v>103</v>
      </c>
      <c r="B7345" s="69">
        <v>491279523</v>
      </c>
      <c r="C7345" s="68">
        <v>491279523</v>
      </c>
      <c r="D7345" s="69" t="s">
        <v>5327</v>
      </c>
      <c r="E7345" s="65">
        <f>IFERROR(VLOOKUP(C7345,Pivot!A:B,2,0),0)</f>
        <v>0</v>
      </c>
      <c r="F7345" s="65">
        <f>IFERROR(VLOOKUP(C7345,Pivot!A:C,3,0),0)</f>
        <v>0</v>
      </c>
    </row>
    <row r="7346" spans="1:6" x14ac:dyDescent="0.25">
      <c r="A7346" s="68" t="s">
        <v>103</v>
      </c>
      <c r="B7346" s="69">
        <v>491279528</v>
      </c>
      <c r="C7346" s="68">
        <v>491279528</v>
      </c>
      <c r="D7346" s="69" t="s">
        <v>5328</v>
      </c>
      <c r="E7346" s="65">
        <f>IFERROR(VLOOKUP(C7346,Pivot!A:B,2,0),0)</f>
        <v>0</v>
      </c>
      <c r="F7346" s="65">
        <f>IFERROR(VLOOKUP(C7346,Pivot!A:C,3,0),0)</f>
        <v>0</v>
      </c>
    </row>
    <row r="7347" spans="1:6" x14ac:dyDescent="0.25">
      <c r="A7347" s="68" t="s">
        <v>103</v>
      </c>
      <c r="B7347" s="69">
        <v>491279530</v>
      </c>
      <c r="C7347" s="68">
        <v>491279530</v>
      </c>
      <c r="D7347" s="69" t="s">
        <v>5329</v>
      </c>
      <c r="E7347" s="65">
        <f>IFERROR(VLOOKUP(C7347,Pivot!A:B,2,0),0)</f>
        <v>0</v>
      </c>
      <c r="F7347" s="65">
        <f>IFERROR(VLOOKUP(C7347,Pivot!A:C,3,0),0)</f>
        <v>0</v>
      </c>
    </row>
    <row r="7348" spans="1:6" x14ac:dyDescent="0.25">
      <c r="A7348" s="68" t="s">
        <v>103</v>
      </c>
      <c r="B7348" s="69">
        <v>491279531</v>
      </c>
      <c r="C7348" s="68">
        <v>491279531</v>
      </c>
      <c r="D7348" s="69" t="s">
        <v>5330</v>
      </c>
      <c r="E7348" s="65">
        <f>IFERROR(VLOOKUP(C7348,Pivot!A:B,2,0),0)</f>
        <v>0</v>
      </c>
      <c r="F7348" s="65">
        <f>IFERROR(VLOOKUP(C7348,Pivot!A:C,3,0),0)</f>
        <v>0</v>
      </c>
    </row>
    <row r="7349" spans="1:6" x14ac:dyDescent="0.25">
      <c r="A7349" s="68" t="s">
        <v>103</v>
      </c>
      <c r="B7349" s="69">
        <v>491279532</v>
      </c>
      <c r="C7349" s="68">
        <v>491279532</v>
      </c>
      <c r="D7349" s="69" t="s">
        <v>5329</v>
      </c>
      <c r="E7349" s="65">
        <f>IFERROR(VLOOKUP(C7349,Pivot!A:B,2,0),0)</f>
        <v>0</v>
      </c>
      <c r="F7349" s="65">
        <f>IFERROR(VLOOKUP(C7349,Pivot!A:C,3,0),0)</f>
        <v>0</v>
      </c>
    </row>
    <row r="7350" spans="1:6" x14ac:dyDescent="0.25">
      <c r="A7350" s="68" t="s">
        <v>103</v>
      </c>
      <c r="B7350" s="69">
        <v>491279533</v>
      </c>
      <c r="C7350" s="68">
        <v>491279533</v>
      </c>
      <c r="D7350" s="69" t="s">
        <v>5331</v>
      </c>
      <c r="E7350" s="65">
        <f>IFERROR(VLOOKUP(C7350,Pivot!A:B,2,0),0)</f>
        <v>0</v>
      </c>
      <c r="F7350" s="65">
        <f>IFERROR(VLOOKUP(C7350,Pivot!A:C,3,0),0)</f>
        <v>0</v>
      </c>
    </row>
    <row r="7351" spans="1:6" x14ac:dyDescent="0.25">
      <c r="A7351" s="68" t="s">
        <v>103</v>
      </c>
      <c r="B7351" s="69">
        <v>491279534</v>
      </c>
      <c r="C7351" s="68">
        <v>491279534</v>
      </c>
      <c r="D7351" s="69" t="s">
        <v>5332</v>
      </c>
      <c r="E7351" s="65">
        <f>IFERROR(VLOOKUP(C7351,Pivot!A:B,2,0),0)</f>
        <v>0</v>
      </c>
      <c r="F7351" s="65">
        <f>IFERROR(VLOOKUP(C7351,Pivot!A:C,3,0),0)</f>
        <v>0</v>
      </c>
    </row>
    <row r="7352" spans="1:6" x14ac:dyDescent="0.25">
      <c r="A7352" s="68" t="s">
        <v>103</v>
      </c>
      <c r="B7352" s="69">
        <v>491279535</v>
      </c>
      <c r="C7352" s="68">
        <v>8058664039425</v>
      </c>
      <c r="D7352" s="69" t="s">
        <v>5333</v>
      </c>
      <c r="E7352" s="65">
        <f>IFERROR(VLOOKUP(C7352,Pivot!A:B,2,0),0)</f>
        <v>0</v>
      </c>
      <c r="F7352" s="65">
        <f>IFERROR(VLOOKUP(C7352,Pivot!A:C,3,0),0)</f>
        <v>0</v>
      </c>
    </row>
    <row r="7353" spans="1:6" x14ac:dyDescent="0.25">
      <c r="A7353" s="68" t="s">
        <v>103</v>
      </c>
      <c r="B7353" s="69">
        <v>491279538</v>
      </c>
      <c r="C7353" s="68">
        <v>8058664012930</v>
      </c>
      <c r="D7353" s="69" t="s">
        <v>5334</v>
      </c>
      <c r="E7353" s="65">
        <f>IFERROR(VLOOKUP(C7353,Pivot!A:B,2,0),0)</f>
        <v>0</v>
      </c>
      <c r="F7353" s="65">
        <f>IFERROR(VLOOKUP(C7353,Pivot!A:C,3,0),0)</f>
        <v>0</v>
      </c>
    </row>
    <row r="7354" spans="1:6" x14ac:dyDescent="0.25">
      <c r="A7354" s="68" t="s">
        <v>103</v>
      </c>
      <c r="B7354" s="69">
        <v>491279540</v>
      </c>
      <c r="C7354" s="68">
        <v>8058664029310</v>
      </c>
      <c r="D7354" s="69" t="s">
        <v>5335</v>
      </c>
      <c r="E7354" s="65">
        <f>IFERROR(VLOOKUP(C7354,Pivot!A:B,2,0),0)</f>
        <v>0</v>
      </c>
      <c r="F7354" s="65">
        <f>IFERROR(VLOOKUP(C7354,Pivot!A:C,3,0),0)</f>
        <v>0</v>
      </c>
    </row>
    <row r="7355" spans="1:6" x14ac:dyDescent="0.25">
      <c r="A7355" s="68" t="s">
        <v>103</v>
      </c>
      <c r="B7355" s="69">
        <v>491279541</v>
      </c>
      <c r="C7355" s="68">
        <v>8058664035748</v>
      </c>
      <c r="D7355" s="69" t="s">
        <v>5336</v>
      </c>
      <c r="E7355" s="65">
        <f>IFERROR(VLOOKUP(C7355,Pivot!A:B,2,0),0)</f>
        <v>0</v>
      </c>
      <c r="F7355" s="65">
        <f>IFERROR(VLOOKUP(C7355,Pivot!A:C,3,0),0)</f>
        <v>0</v>
      </c>
    </row>
    <row r="7356" spans="1:6" x14ac:dyDescent="0.25">
      <c r="A7356" s="68" t="s">
        <v>103</v>
      </c>
      <c r="B7356" s="69">
        <v>491279542</v>
      </c>
      <c r="C7356" s="68">
        <v>8058664054251</v>
      </c>
      <c r="D7356" s="69" t="s">
        <v>5337</v>
      </c>
      <c r="E7356" s="65">
        <f>IFERROR(VLOOKUP(C7356,Pivot!A:B,2,0),0)</f>
        <v>0</v>
      </c>
      <c r="F7356" s="65">
        <f>IFERROR(VLOOKUP(C7356,Pivot!A:C,3,0),0)</f>
        <v>0</v>
      </c>
    </row>
    <row r="7357" spans="1:6" x14ac:dyDescent="0.25">
      <c r="A7357" s="68" t="s">
        <v>103</v>
      </c>
      <c r="B7357" s="69">
        <v>491279543</v>
      </c>
      <c r="C7357" s="68">
        <v>8058664054213</v>
      </c>
      <c r="D7357" s="69" t="s">
        <v>5338</v>
      </c>
      <c r="E7357" s="65">
        <f>IFERROR(VLOOKUP(C7357,Pivot!A:B,2,0),0)</f>
        <v>0</v>
      </c>
      <c r="F7357" s="65">
        <f>IFERROR(VLOOKUP(C7357,Pivot!A:C,3,0),0)</f>
        <v>0</v>
      </c>
    </row>
    <row r="7358" spans="1:6" x14ac:dyDescent="0.25">
      <c r="A7358" s="68" t="s">
        <v>103</v>
      </c>
      <c r="B7358" s="69">
        <v>491279545</v>
      </c>
      <c r="C7358" s="68">
        <v>8058664023141</v>
      </c>
      <c r="D7358" s="69" t="s">
        <v>5339</v>
      </c>
      <c r="E7358" s="65">
        <f>IFERROR(VLOOKUP(C7358,Pivot!A:B,2,0),0)</f>
        <v>0</v>
      </c>
      <c r="F7358" s="65">
        <f>IFERROR(VLOOKUP(C7358,Pivot!A:C,3,0),0)</f>
        <v>0</v>
      </c>
    </row>
    <row r="7359" spans="1:6" x14ac:dyDescent="0.25">
      <c r="A7359" s="68" t="s">
        <v>103</v>
      </c>
      <c r="B7359" s="69">
        <v>491279546</v>
      </c>
      <c r="C7359" s="68">
        <v>8058664046522</v>
      </c>
      <c r="D7359" s="69" t="s">
        <v>5340</v>
      </c>
      <c r="E7359" s="65">
        <f>IFERROR(VLOOKUP(C7359,Pivot!A:B,2,0),0)</f>
        <v>0</v>
      </c>
      <c r="F7359" s="65">
        <f>IFERROR(VLOOKUP(C7359,Pivot!A:C,3,0),0)</f>
        <v>0</v>
      </c>
    </row>
    <row r="7360" spans="1:6" x14ac:dyDescent="0.25">
      <c r="A7360" s="68" t="s">
        <v>103</v>
      </c>
      <c r="B7360" s="69">
        <v>491279547</v>
      </c>
      <c r="C7360" s="68">
        <v>8003670970705</v>
      </c>
      <c r="D7360" s="69" t="s">
        <v>5341</v>
      </c>
      <c r="E7360" s="65">
        <f>IFERROR(VLOOKUP(C7360,Pivot!A:B,2,0),0)</f>
        <v>0</v>
      </c>
      <c r="F7360" s="65">
        <f>IFERROR(VLOOKUP(C7360,Pivot!A:C,3,0),0)</f>
        <v>0</v>
      </c>
    </row>
    <row r="7361" spans="1:6" x14ac:dyDescent="0.25">
      <c r="A7361" s="68" t="s">
        <v>103</v>
      </c>
      <c r="B7361" s="69">
        <v>491279548</v>
      </c>
      <c r="C7361" s="68">
        <v>8003670216407</v>
      </c>
      <c r="D7361" s="69" t="s">
        <v>5342</v>
      </c>
      <c r="E7361" s="65">
        <f>IFERROR(VLOOKUP(C7361,Pivot!A:B,2,0),0)</f>
        <v>0</v>
      </c>
      <c r="F7361" s="65">
        <f>IFERROR(VLOOKUP(C7361,Pivot!A:C,3,0),0)</f>
        <v>0</v>
      </c>
    </row>
    <row r="7362" spans="1:6" x14ac:dyDescent="0.25">
      <c r="A7362" s="68" t="s">
        <v>103</v>
      </c>
      <c r="B7362" s="69">
        <v>491279549</v>
      </c>
      <c r="C7362" s="68">
        <v>8059147058759</v>
      </c>
      <c r="D7362" s="69" t="s">
        <v>5343</v>
      </c>
      <c r="E7362" s="65">
        <f>IFERROR(VLOOKUP(C7362,Pivot!A:B,2,0),0)</f>
        <v>0</v>
      </c>
      <c r="F7362" s="65">
        <f>IFERROR(VLOOKUP(C7362,Pivot!A:C,3,0),0)</f>
        <v>0</v>
      </c>
    </row>
    <row r="7363" spans="1:6" x14ac:dyDescent="0.25">
      <c r="A7363" s="68" t="s">
        <v>103</v>
      </c>
      <c r="B7363" s="69">
        <v>491279550</v>
      </c>
      <c r="C7363" s="68">
        <v>8058664053131</v>
      </c>
      <c r="D7363" s="69" t="s">
        <v>5344</v>
      </c>
      <c r="E7363" s="65">
        <f>IFERROR(VLOOKUP(C7363,Pivot!A:B,2,0),0)</f>
        <v>0</v>
      </c>
      <c r="F7363" s="65">
        <f>IFERROR(VLOOKUP(C7363,Pivot!A:C,3,0),0)</f>
        <v>0</v>
      </c>
    </row>
    <row r="7364" spans="1:6" x14ac:dyDescent="0.25">
      <c r="A7364" s="68" t="s">
        <v>103</v>
      </c>
      <c r="B7364" s="69">
        <v>491279551</v>
      </c>
      <c r="C7364" s="68">
        <v>8058664053148</v>
      </c>
      <c r="D7364" s="69" t="s">
        <v>5345</v>
      </c>
      <c r="E7364" s="65">
        <f>IFERROR(VLOOKUP(C7364,Pivot!A:B,2,0),0)</f>
        <v>0</v>
      </c>
      <c r="F7364" s="65">
        <f>IFERROR(VLOOKUP(C7364,Pivot!A:C,3,0),0)</f>
        <v>0</v>
      </c>
    </row>
    <row r="7365" spans="1:6" x14ac:dyDescent="0.25">
      <c r="A7365" s="68" t="s">
        <v>103</v>
      </c>
      <c r="B7365" s="69">
        <v>491279552</v>
      </c>
      <c r="C7365" s="68">
        <v>8058664048700</v>
      </c>
      <c r="D7365" s="69" t="s">
        <v>5346</v>
      </c>
      <c r="E7365" s="65">
        <f>IFERROR(VLOOKUP(C7365,Pivot!A:B,2,0),0)</f>
        <v>0</v>
      </c>
      <c r="F7365" s="65">
        <f>IFERROR(VLOOKUP(C7365,Pivot!A:C,3,0),0)</f>
        <v>0</v>
      </c>
    </row>
    <row r="7366" spans="1:6" x14ac:dyDescent="0.25">
      <c r="A7366" s="68" t="s">
        <v>103</v>
      </c>
      <c r="B7366" s="69">
        <v>491279553</v>
      </c>
      <c r="C7366" s="68">
        <v>8058664054244</v>
      </c>
      <c r="D7366" s="69" t="s">
        <v>5347</v>
      </c>
      <c r="E7366" s="65">
        <f>IFERROR(VLOOKUP(C7366,Pivot!A:B,2,0),0)</f>
        <v>0</v>
      </c>
      <c r="F7366" s="65">
        <f>IFERROR(VLOOKUP(C7366,Pivot!A:C,3,0),0)</f>
        <v>0</v>
      </c>
    </row>
    <row r="7367" spans="1:6" x14ac:dyDescent="0.25">
      <c r="A7367" s="68" t="s">
        <v>103</v>
      </c>
      <c r="B7367" s="69">
        <v>491279554</v>
      </c>
      <c r="C7367" s="68">
        <v>8058664048694</v>
      </c>
      <c r="D7367" s="69" t="s">
        <v>5348</v>
      </c>
      <c r="E7367" s="65">
        <f>IFERROR(VLOOKUP(C7367,Pivot!A:B,2,0),0)</f>
        <v>0</v>
      </c>
      <c r="F7367" s="65">
        <f>IFERROR(VLOOKUP(C7367,Pivot!A:C,3,0),0)</f>
        <v>0</v>
      </c>
    </row>
    <row r="7368" spans="1:6" x14ac:dyDescent="0.25">
      <c r="A7368" s="68" t="s">
        <v>103</v>
      </c>
      <c r="B7368" s="69">
        <v>491279555</v>
      </c>
      <c r="C7368" s="68">
        <v>8058664053162</v>
      </c>
      <c r="D7368" s="69" t="s">
        <v>5349</v>
      </c>
      <c r="E7368" s="65">
        <f>IFERROR(VLOOKUP(C7368,Pivot!A:B,2,0),0)</f>
        <v>0</v>
      </c>
      <c r="F7368" s="65">
        <f>IFERROR(VLOOKUP(C7368,Pivot!A:C,3,0),0)</f>
        <v>0</v>
      </c>
    </row>
    <row r="7369" spans="1:6" x14ac:dyDescent="0.25">
      <c r="A7369" s="68" t="s">
        <v>103</v>
      </c>
      <c r="B7369" s="69">
        <v>491279556</v>
      </c>
      <c r="C7369" s="68">
        <v>8003670997474</v>
      </c>
      <c r="D7369" s="69" t="s">
        <v>5350</v>
      </c>
      <c r="E7369" s="65">
        <f>IFERROR(VLOOKUP(C7369,Pivot!A:B,2,0),0)</f>
        <v>0</v>
      </c>
      <c r="F7369" s="65">
        <f>IFERROR(VLOOKUP(C7369,Pivot!A:C,3,0),0)</f>
        <v>0</v>
      </c>
    </row>
    <row r="7370" spans="1:6" x14ac:dyDescent="0.25">
      <c r="A7370" s="68" t="s">
        <v>103</v>
      </c>
      <c r="B7370" s="69">
        <v>491279557</v>
      </c>
      <c r="C7370" s="68">
        <v>8058664050826</v>
      </c>
      <c r="D7370" s="69" t="s">
        <v>5351</v>
      </c>
      <c r="E7370" s="65">
        <f>IFERROR(VLOOKUP(C7370,Pivot!A:B,2,0),0)</f>
        <v>0</v>
      </c>
      <c r="F7370" s="65">
        <f>IFERROR(VLOOKUP(C7370,Pivot!A:C,3,0),0)</f>
        <v>0</v>
      </c>
    </row>
    <row r="7371" spans="1:6" x14ac:dyDescent="0.25">
      <c r="A7371" s="68" t="s">
        <v>103</v>
      </c>
      <c r="B7371" s="69">
        <v>491279558</v>
      </c>
      <c r="C7371" s="68">
        <v>8003670772941</v>
      </c>
      <c r="D7371" s="69" t="s">
        <v>5352</v>
      </c>
      <c r="E7371" s="65">
        <f>IFERROR(VLOOKUP(C7371,Pivot!A:B,2,0),0)</f>
        <v>0</v>
      </c>
      <c r="F7371" s="65">
        <f>IFERROR(VLOOKUP(C7371,Pivot!A:C,3,0),0)</f>
        <v>0</v>
      </c>
    </row>
    <row r="7372" spans="1:6" x14ac:dyDescent="0.25">
      <c r="A7372" s="68" t="s">
        <v>103</v>
      </c>
      <c r="B7372" s="69">
        <v>491279586</v>
      </c>
      <c r="C7372" s="68">
        <v>761568291445</v>
      </c>
      <c r="D7372" s="69" t="s">
        <v>5353</v>
      </c>
      <c r="E7372" s="65">
        <f>IFERROR(VLOOKUP(C7372,Pivot!A:B,2,0),0)</f>
        <v>0</v>
      </c>
      <c r="F7372" s="65">
        <f>IFERROR(VLOOKUP(C7372,Pivot!A:C,3,0),0)</f>
        <v>0</v>
      </c>
    </row>
    <row r="7373" spans="1:6" x14ac:dyDescent="0.25">
      <c r="A7373" s="68" t="s">
        <v>103</v>
      </c>
      <c r="B7373" s="69">
        <v>491279588</v>
      </c>
      <c r="C7373" s="68">
        <v>761568263398</v>
      </c>
      <c r="D7373" s="69" t="s">
        <v>5354</v>
      </c>
      <c r="E7373" s="65">
        <f>IFERROR(VLOOKUP(C7373,Pivot!A:B,2,0),0)</f>
        <v>0</v>
      </c>
      <c r="F7373" s="65">
        <f>IFERROR(VLOOKUP(C7373,Pivot!A:C,3,0),0)</f>
        <v>0</v>
      </c>
    </row>
    <row r="7374" spans="1:6" x14ac:dyDescent="0.25">
      <c r="A7374" s="68" t="s">
        <v>103</v>
      </c>
      <c r="B7374" s="69">
        <v>491279589</v>
      </c>
      <c r="C7374" s="68">
        <v>761568285765</v>
      </c>
      <c r="D7374" s="69" t="s">
        <v>5355</v>
      </c>
      <c r="E7374" s="65">
        <f>IFERROR(VLOOKUP(C7374,Pivot!A:B,2,0),0)</f>
        <v>0</v>
      </c>
      <c r="F7374" s="65">
        <f>IFERROR(VLOOKUP(C7374,Pivot!A:C,3,0),0)</f>
        <v>0</v>
      </c>
    </row>
    <row r="7375" spans="1:6" x14ac:dyDescent="0.25">
      <c r="A7375" s="68" t="s">
        <v>103</v>
      </c>
      <c r="B7375" s="69">
        <v>491279590</v>
      </c>
      <c r="C7375" s="68">
        <v>761568291469</v>
      </c>
      <c r="D7375" s="69" t="s">
        <v>5356</v>
      </c>
      <c r="E7375" s="65">
        <f>IFERROR(VLOOKUP(C7375,Pivot!A:B,2,0),0)</f>
        <v>0</v>
      </c>
      <c r="F7375" s="65">
        <f>IFERROR(VLOOKUP(C7375,Pivot!A:C,3,0),0)</f>
        <v>0</v>
      </c>
    </row>
    <row r="7376" spans="1:6" x14ac:dyDescent="0.25">
      <c r="A7376" s="68" t="s">
        <v>103</v>
      </c>
      <c r="B7376" s="69">
        <v>491279591</v>
      </c>
      <c r="C7376" s="68">
        <v>761568291438</v>
      </c>
      <c r="D7376" s="69" t="s">
        <v>5357</v>
      </c>
      <c r="E7376" s="65">
        <f>IFERROR(VLOOKUP(C7376,Pivot!A:B,2,0),0)</f>
        <v>0</v>
      </c>
      <c r="F7376" s="65">
        <f>IFERROR(VLOOKUP(C7376,Pivot!A:C,3,0),0)</f>
        <v>0</v>
      </c>
    </row>
    <row r="7377" spans="1:6" x14ac:dyDescent="0.25">
      <c r="A7377" s="68" t="s">
        <v>103</v>
      </c>
      <c r="B7377" s="69">
        <v>491279592</v>
      </c>
      <c r="C7377" s="68">
        <v>761568263411</v>
      </c>
      <c r="D7377" s="69" t="s">
        <v>5358</v>
      </c>
      <c r="E7377" s="65">
        <f>IFERROR(VLOOKUP(C7377,Pivot!A:B,2,0),0)</f>
        <v>0</v>
      </c>
      <c r="F7377" s="65">
        <f>IFERROR(VLOOKUP(C7377,Pivot!A:C,3,0),0)</f>
        <v>0</v>
      </c>
    </row>
    <row r="7378" spans="1:6" x14ac:dyDescent="0.25">
      <c r="A7378" s="68" t="s">
        <v>103</v>
      </c>
      <c r="B7378" s="69">
        <v>491279593</v>
      </c>
      <c r="C7378" s="68">
        <v>761568249705</v>
      </c>
      <c r="D7378" s="69" t="s">
        <v>5359</v>
      </c>
      <c r="E7378" s="65">
        <f>IFERROR(VLOOKUP(C7378,Pivot!A:B,2,0),0)</f>
        <v>0</v>
      </c>
      <c r="F7378" s="65">
        <f>IFERROR(VLOOKUP(C7378,Pivot!A:C,3,0),0)</f>
        <v>0</v>
      </c>
    </row>
    <row r="7379" spans="1:6" x14ac:dyDescent="0.25">
      <c r="A7379" s="68" t="s">
        <v>103</v>
      </c>
      <c r="B7379" s="69">
        <v>491279594</v>
      </c>
      <c r="C7379" s="68">
        <v>761568263381</v>
      </c>
      <c r="D7379" s="69" t="s">
        <v>5360</v>
      </c>
      <c r="E7379" s="65">
        <f>IFERROR(VLOOKUP(C7379,Pivot!A:B,2,0),0)</f>
        <v>0</v>
      </c>
      <c r="F7379" s="65">
        <f>IFERROR(VLOOKUP(C7379,Pivot!A:C,3,0),0)</f>
        <v>0</v>
      </c>
    </row>
    <row r="7380" spans="1:6" x14ac:dyDescent="0.25">
      <c r="A7380" s="68" t="s">
        <v>103</v>
      </c>
      <c r="B7380" s="69">
        <v>491279603</v>
      </c>
      <c r="C7380" s="68">
        <v>849803039097</v>
      </c>
      <c r="D7380" s="69" t="s">
        <v>5361</v>
      </c>
      <c r="E7380" s="65">
        <f>IFERROR(VLOOKUP(C7380,Pivot!A:B,2,0),0)</f>
        <v>0</v>
      </c>
      <c r="F7380" s="65">
        <f>IFERROR(VLOOKUP(C7380,Pivot!A:C,3,0),0)</f>
        <v>0</v>
      </c>
    </row>
    <row r="7381" spans="1:6" x14ac:dyDescent="0.25">
      <c r="A7381" s="68" t="s">
        <v>103</v>
      </c>
      <c r="B7381" s="69">
        <v>491279604</v>
      </c>
      <c r="C7381" s="68">
        <v>849803039127</v>
      </c>
      <c r="D7381" s="69" t="s">
        <v>5362</v>
      </c>
      <c r="E7381" s="65">
        <f>IFERROR(VLOOKUP(C7381,Pivot!A:B,2,0),0)</f>
        <v>0</v>
      </c>
      <c r="F7381" s="65">
        <f>IFERROR(VLOOKUP(C7381,Pivot!A:C,3,0),0)</f>
        <v>0</v>
      </c>
    </row>
    <row r="7382" spans="1:6" x14ac:dyDescent="0.25">
      <c r="A7382" s="68" t="s">
        <v>103</v>
      </c>
      <c r="B7382" s="69">
        <v>491279606</v>
      </c>
      <c r="C7382" s="68">
        <v>849803050733</v>
      </c>
      <c r="D7382" s="69" t="s">
        <v>5363</v>
      </c>
      <c r="E7382" s="65">
        <f>IFERROR(VLOOKUP(C7382,Pivot!A:B,2,0),0)</f>
        <v>0</v>
      </c>
      <c r="F7382" s="65">
        <f>IFERROR(VLOOKUP(C7382,Pivot!A:C,3,0),0)</f>
        <v>0</v>
      </c>
    </row>
    <row r="7383" spans="1:6" x14ac:dyDescent="0.25">
      <c r="A7383" s="68" t="s">
        <v>103</v>
      </c>
      <c r="B7383" s="69">
        <v>491279608</v>
      </c>
      <c r="C7383" s="68">
        <v>849803074036</v>
      </c>
      <c r="D7383" s="69" t="s">
        <v>5364</v>
      </c>
      <c r="E7383" s="65">
        <f>IFERROR(VLOOKUP(C7383,Pivot!A:B,2,0),0)</f>
        <v>0</v>
      </c>
      <c r="F7383" s="65">
        <f>IFERROR(VLOOKUP(C7383,Pivot!A:C,3,0),0)</f>
        <v>0</v>
      </c>
    </row>
    <row r="7384" spans="1:6" x14ac:dyDescent="0.25">
      <c r="A7384" s="68" t="s">
        <v>103</v>
      </c>
      <c r="B7384" s="69">
        <v>491279610</v>
      </c>
      <c r="C7384" s="68">
        <v>849803074050</v>
      </c>
      <c r="D7384" s="69" t="s">
        <v>5365</v>
      </c>
      <c r="E7384" s="65">
        <f>IFERROR(VLOOKUP(C7384,Pivot!A:B,2,0),0)</f>
        <v>0</v>
      </c>
      <c r="F7384" s="65">
        <f>IFERROR(VLOOKUP(C7384,Pivot!A:C,3,0),0)</f>
        <v>0</v>
      </c>
    </row>
    <row r="7385" spans="1:6" x14ac:dyDescent="0.25">
      <c r="A7385" s="68" t="s">
        <v>103</v>
      </c>
      <c r="B7385" s="69">
        <v>491279611</v>
      </c>
      <c r="C7385" s="68">
        <v>849803074029</v>
      </c>
      <c r="D7385" s="69" t="s">
        <v>5366</v>
      </c>
      <c r="E7385" s="65">
        <f>IFERROR(VLOOKUP(C7385,Pivot!A:B,2,0),0)</f>
        <v>0</v>
      </c>
      <c r="F7385" s="65">
        <f>IFERROR(VLOOKUP(C7385,Pivot!A:C,3,0),0)</f>
        <v>0</v>
      </c>
    </row>
    <row r="7386" spans="1:6" x14ac:dyDescent="0.25">
      <c r="A7386" s="68" t="s">
        <v>103</v>
      </c>
      <c r="B7386" s="69">
        <v>491279614</v>
      </c>
      <c r="C7386" s="68">
        <v>849803050818</v>
      </c>
      <c r="D7386" s="69" t="s">
        <v>5367</v>
      </c>
      <c r="E7386" s="65">
        <f>IFERROR(VLOOKUP(C7386,Pivot!A:B,2,0),0)</f>
        <v>0</v>
      </c>
      <c r="F7386" s="65">
        <f>IFERROR(VLOOKUP(C7386,Pivot!A:C,3,0),0)</f>
        <v>0</v>
      </c>
    </row>
    <row r="7387" spans="1:6" x14ac:dyDescent="0.25">
      <c r="A7387" s="68" t="s">
        <v>103</v>
      </c>
      <c r="B7387" s="69">
        <v>491279623</v>
      </c>
      <c r="C7387" s="68">
        <v>491279623</v>
      </c>
      <c r="D7387" s="69" t="s">
        <v>5368</v>
      </c>
      <c r="E7387" s="65">
        <f>IFERROR(VLOOKUP(C7387,Pivot!A:B,2,0),0)</f>
        <v>0</v>
      </c>
      <c r="F7387" s="65">
        <f>IFERROR(VLOOKUP(C7387,Pivot!A:C,3,0),0)</f>
        <v>0</v>
      </c>
    </row>
    <row r="7388" spans="1:6" x14ac:dyDescent="0.25">
      <c r="A7388" s="68" t="s">
        <v>103</v>
      </c>
      <c r="B7388" s="69">
        <v>491279623</v>
      </c>
      <c r="C7388" s="68">
        <v>90159211440</v>
      </c>
      <c r="D7388" s="69" t="s">
        <v>5368</v>
      </c>
      <c r="E7388" s="65">
        <f>IFERROR(VLOOKUP(C7388,Pivot!A:B,2,0),0)</f>
        <v>0</v>
      </c>
      <c r="F7388" s="65">
        <f>IFERROR(VLOOKUP(C7388,Pivot!A:C,3,0),0)</f>
        <v>0</v>
      </c>
    </row>
    <row r="7389" spans="1:6" x14ac:dyDescent="0.25">
      <c r="A7389" s="68" t="s">
        <v>103</v>
      </c>
      <c r="B7389" s="69">
        <v>491279626</v>
      </c>
      <c r="C7389" s="68">
        <v>90159820918</v>
      </c>
      <c r="D7389" s="69" t="s">
        <v>5369</v>
      </c>
      <c r="E7389" s="65">
        <f>IFERROR(VLOOKUP(C7389,Pivot!A:B,2,0),0)</f>
        <v>0</v>
      </c>
      <c r="F7389" s="65">
        <f>IFERROR(VLOOKUP(C7389,Pivot!A:C,3,0),0)</f>
        <v>0</v>
      </c>
    </row>
    <row r="7390" spans="1:6" x14ac:dyDescent="0.25">
      <c r="A7390" s="68" t="s">
        <v>103</v>
      </c>
      <c r="B7390" s="69">
        <v>491279627</v>
      </c>
      <c r="C7390" s="68">
        <v>11543941668</v>
      </c>
      <c r="D7390" s="69" t="s">
        <v>5370</v>
      </c>
      <c r="E7390" s="65">
        <f>IFERROR(VLOOKUP(C7390,Pivot!A:B,2,0),0)</f>
        <v>0</v>
      </c>
      <c r="F7390" s="65">
        <f>IFERROR(VLOOKUP(C7390,Pivot!A:C,3,0),0)</f>
        <v>0</v>
      </c>
    </row>
    <row r="7391" spans="1:6" x14ac:dyDescent="0.25">
      <c r="A7391" s="68" t="s">
        <v>103</v>
      </c>
      <c r="B7391" s="69">
        <v>491279627</v>
      </c>
      <c r="C7391" s="68">
        <v>11543941675</v>
      </c>
      <c r="D7391" s="69" t="s">
        <v>5370</v>
      </c>
      <c r="E7391" s="65">
        <f>IFERROR(VLOOKUP(C7391,Pivot!A:B,2,0),0)</f>
        <v>0</v>
      </c>
      <c r="F7391" s="65">
        <f>IFERROR(VLOOKUP(C7391,Pivot!A:C,3,0),0)</f>
        <v>0</v>
      </c>
    </row>
    <row r="7392" spans="1:6" x14ac:dyDescent="0.25">
      <c r="A7392" s="68" t="s">
        <v>103</v>
      </c>
      <c r="B7392" s="69">
        <v>491279627</v>
      </c>
      <c r="C7392" s="68">
        <v>11543941682</v>
      </c>
      <c r="D7392" s="69" t="s">
        <v>5370</v>
      </c>
      <c r="E7392" s="65">
        <f>IFERROR(VLOOKUP(C7392,Pivot!A:B,2,0),0)</f>
        <v>0</v>
      </c>
      <c r="F7392" s="65">
        <f>IFERROR(VLOOKUP(C7392,Pivot!A:C,3,0),0)</f>
        <v>0</v>
      </c>
    </row>
    <row r="7393" spans="1:6" x14ac:dyDescent="0.25">
      <c r="A7393" s="68" t="s">
        <v>103</v>
      </c>
      <c r="B7393" s="69">
        <v>491279634</v>
      </c>
      <c r="C7393" s="68">
        <v>11543905752</v>
      </c>
      <c r="D7393" s="69" t="s">
        <v>5371</v>
      </c>
      <c r="E7393" s="65">
        <f>IFERROR(VLOOKUP(C7393,Pivot!A:B,2,0),0)</f>
        <v>0</v>
      </c>
      <c r="F7393" s="65">
        <f>IFERROR(VLOOKUP(C7393,Pivot!A:C,3,0),0)</f>
        <v>0</v>
      </c>
    </row>
    <row r="7394" spans="1:6" x14ac:dyDescent="0.25">
      <c r="A7394" s="68" t="s">
        <v>103</v>
      </c>
      <c r="B7394" s="69">
        <v>491279634</v>
      </c>
      <c r="C7394" s="68">
        <v>11543905769</v>
      </c>
      <c r="D7394" s="69" t="s">
        <v>5371</v>
      </c>
      <c r="E7394" s="65">
        <f>IFERROR(VLOOKUP(C7394,Pivot!A:B,2,0),0)</f>
        <v>0</v>
      </c>
      <c r="F7394" s="65">
        <f>IFERROR(VLOOKUP(C7394,Pivot!A:C,3,0),0)</f>
        <v>0</v>
      </c>
    </row>
    <row r="7395" spans="1:6" x14ac:dyDescent="0.25">
      <c r="A7395" s="68" t="s">
        <v>103</v>
      </c>
      <c r="B7395" s="69">
        <v>491279635</v>
      </c>
      <c r="C7395" s="68">
        <v>11543916055</v>
      </c>
      <c r="D7395" s="69" t="s">
        <v>5372</v>
      </c>
      <c r="E7395" s="65">
        <f>IFERROR(VLOOKUP(C7395,Pivot!A:B,2,0),0)</f>
        <v>0</v>
      </c>
      <c r="F7395" s="65">
        <f>IFERROR(VLOOKUP(C7395,Pivot!A:C,3,0),0)</f>
        <v>0</v>
      </c>
    </row>
    <row r="7396" spans="1:6" x14ac:dyDescent="0.25">
      <c r="A7396" s="68" t="s">
        <v>103</v>
      </c>
      <c r="B7396" s="69">
        <v>491279635</v>
      </c>
      <c r="C7396" s="68">
        <v>11543916062</v>
      </c>
      <c r="D7396" s="69" t="s">
        <v>5372</v>
      </c>
      <c r="E7396" s="65">
        <f>IFERROR(VLOOKUP(C7396,Pivot!A:B,2,0),0)</f>
        <v>0</v>
      </c>
      <c r="F7396" s="65">
        <f>IFERROR(VLOOKUP(C7396,Pivot!A:C,3,0),0)</f>
        <v>0</v>
      </c>
    </row>
    <row r="7397" spans="1:6" x14ac:dyDescent="0.25">
      <c r="A7397" s="68" t="s">
        <v>103</v>
      </c>
      <c r="B7397" s="69">
        <v>491279635</v>
      </c>
      <c r="C7397" s="68">
        <v>11543916079</v>
      </c>
      <c r="D7397" s="69" t="s">
        <v>5372</v>
      </c>
      <c r="E7397" s="65">
        <f>IFERROR(VLOOKUP(C7397,Pivot!A:B,2,0),0)</f>
        <v>0</v>
      </c>
      <c r="F7397" s="65">
        <f>IFERROR(VLOOKUP(C7397,Pivot!A:C,3,0),0)</f>
        <v>0</v>
      </c>
    </row>
    <row r="7398" spans="1:6" x14ac:dyDescent="0.25">
      <c r="A7398" s="68" t="s">
        <v>103</v>
      </c>
      <c r="B7398" s="69">
        <v>491279636</v>
      </c>
      <c r="C7398" s="68">
        <v>11543916109</v>
      </c>
      <c r="D7398" s="69" t="s">
        <v>5373</v>
      </c>
      <c r="E7398" s="65">
        <f>IFERROR(VLOOKUP(C7398,Pivot!A:B,2,0),0)</f>
        <v>0</v>
      </c>
      <c r="F7398" s="65">
        <f>IFERROR(VLOOKUP(C7398,Pivot!A:C,3,0),0)</f>
        <v>0</v>
      </c>
    </row>
    <row r="7399" spans="1:6" x14ac:dyDescent="0.25">
      <c r="A7399" s="68" t="s">
        <v>103</v>
      </c>
      <c r="B7399" s="69">
        <v>491279636</v>
      </c>
      <c r="C7399" s="68">
        <v>11543916116</v>
      </c>
      <c r="D7399" s="69" t="s">
        <v>5373</v>
      </c>
      <c r="E7399" s="65">
        <f>IFERROR(VLOOKUP(C7399,Pivot!A:B,2,0),0)</f>
        <v>0</v>
      </c>
      <c r="F7399" s="65">
        <f>IFERROR(VLOOKUP(C7399,Pivot!A:C,3,0),0)</f>
        <v>0</v>
      </c>
    </row>
    <row r="7400" spans="1:6" x14ac:dyDescent="0.25">
      <c r="A7400" s="68" t="s">
        <v>103</v>
      </c>
      <c r="B7400" s="69">
        <v>491279636</v>
      </c>
      <c r="C7400" s="68">
        <v>11543916123</v>
      </c>
      <c r="D7400" s="69" t="s">
        <v>5373</v>
      </c>
      <c r="E7400" s="65">
        <f>IFERROR(VLOOKUP(C7400,Pivot!A:B,2,0),0)</f>
        <v>0</v>
      </c>
      <c r="F7400" s="65">
        <f>IFERROR(VLOOKUP(C7400,Pivot!A:C,3,0),0)</f>
        <v>0</v>
      </c>
    </row>
    <row r="7401" spans="1:6" x14ac:dyDescent="0.25">
      <c r="A7401" s="68" t="s">
        <v>103</v>
      </c>
      <c r="B7401" s="69">
        <v>491279637</v>
      </c>
      <c r="C7401" s="68">
        <v>11543916161</v>
      </c>
      <c r="D7401" s="69" t="s">
        <v>5374</v>
      </c>
      <c r="E7401" s="65">
        <f>IFERROR(VLOOKUP(C7401,Pivot!A:B,2,0),0)</f>
        <v>0</v>
      </c>
      <c r="F7401" s="65">
        <f>IFERROR(VLOOKUP(C7401,Pivot!A:C,3,0),0)</f>
        <v>0</v>
      </c>
    </row>
    <row r="7402" spans="1:6" x14ac:dyDescent="0.25">
      <c r="A7402" s="68" t="s">
        <v>103</v>
      </c>
      <c r="B7402" s="69">
        <v>491279637</v>
      </c>
      <c r="C7402" s="68">
        <v>11543916178</v>
      </c>
      <c r="D7402" s="69" t="s">
        <v>5374</v>
      </c>
      <c r="E7402" s="65">
        <f>IFERROR(VLOOKUP(C7402,Pivot!A:B,2,0),0)</f>
        <v>0</v>
      </c>
      <c r="F7402" s="65">
        <f>IFERROR(VLOOKUP(C7402,Pivot!A:C,3,0),0)</f>
        <v>0</v>
      </c>
    </row>
    <row r="7403" spans="1:6" x14ac:dyDescent="0.25">
      <c r="A7403" s="68" t="s">
        <v>103</v>
      </c>
      <c r="B7403" s="69">
        <v>491279638</v>
      </c>
      <c r="C7403" s="68">
        <v>11543916208</v>
      </c>
      <c r="D7403" s="69" t="s">
        <v>5375</v>
      </c>
      <c r="E7403" s="65">
        <f>IFERROR(VLOOKUP(C7403,Pivot!A:B,2,0),0)</f>
        <v>0</v>
      </c>
      <c r="F7403" s="65">
        <f>IFERROR(VLOOKUP(C7403,Pivot!A:C,3,0),0)</f>
        <v>0</v>
      </c>
    </row>
    <row r="7404" spans="1:6" x14ac:dyDescent="0.25">
      <c r="A7404" s="68" t="s">
        <v>103</v>
      </c>
      <c r="B7404" s="69">
        <v>491279638</v>
      </c>
      <c r="C7404" s="68">
        <v>11543916215</v>
      </c>
      <c r="D7404" s="69" t="s">
        <v>5375</v>
      </c>
      <c r="E7404" s="65">
        <f>IFERROR(VLOOKUP(C7404,Pivot!A:B,2,0),0)</f>
        <v>0</v>
      </c>
      <c r="F7404" s="65">
        <f>IFERROR(VLOOKUP(C7404,Pivot!A:C,3,0),0)</f>
        <v>0</v>
      </c>
    </row>
    <row r="7405" spans="1:6" x14ac:dyDescent="0.25">
      <c r="A7405" s="68" t="s">
        <v>103</v>
      </c>
      <c r="B7405" s="69">
        <v>491279638</v>
      </c>
      <c r="C7405" s="68">
        <v>11543916222</v>
      </c>
      <c r="D7405" s="69" t="s">
        <v>5375</v>
      </c>
      <c r="E7405" s="65">
        <f>IFERROR(VLOOKUP(C7405,Pivot!A:B,2,0),0)</f>
        <v>0</v>
      </c>
      <c r="F7405" s="65">
        <f>IFERROR(VLOOKUP(C7405,Pivot!A:C,3,0),0)</f>
        <v>0</v>
      </c>
    </row>
    <row r="7406" spans="1:6" x14ac:dyDescent="0.25">
      <c r="A7406" s="68" t="s">
        <v>103</v>
      </c>
      <c r="B7406" s="69">
        <v>491279639</v>
      </c>
      <c r="C7406" s="68">
        <v>11543918004</v>
      </c>
      <c r="D7406" s="69" t="s">
        <v>5376</v>
      </c>
      <c r="E7406" s="65">
        <f>IFERROR(VLOOKUP(C7406,Pivot!A:B,2,0),0)</f>
        <v>0</v>
      </c>
      <c r="F7406" s="65">
        <f>IFERROR(VLOOKUP(C7406,Pivot!A:C,3,0),0)</f>
        <v>0</v>
      </c>
    </row>
    <row r="7407" spans="1:6" x14ac:dyDescent="0.25">
      <c r="A7407" s="68" t="s">
        <v>103</v>
      </c>
      <c r="B7407" s="69">
        <v>491279639</v>
      </c>
      <c r="C7407" s="68">
        <v>11543918011</v>
      </c>
      <c r="D7407" s="69" t="s">
        <v>5376</v>
      </c>
      <c r="E7407" s="65">
        <f>IFERROR(VLOOKUP(C7407,Pivot!A:B,2,0),0)</f>
        <v>0</v>
      </c>
      <c r="F7407" s="65">
        <f>IFERROR(VLOOKUP(C7407,Pivot!A:C,3,0),0)</f>
        <v>0</v>
      </c>
    </row>
    <row r="7408" spans="1:6" x14ac:dyDescent="0.25">
      <c r="A7408" s="68" t="s">
        <v>103</v>
      </c>
      <c r="B7408" s="69">
        <v>491279639</v>
      </c>
      <c r="C7408" s="68">
        <v>11543918028</v>
      </c>
      <c r="D7408" s="69" t="s">
        <v>5376</v>
      </c>
      <c r="E7408" s="65">
        <f>IFERROR(VLOOKUP(C7408,Pivot!A:B,2,0),0)</f>
        <v>0</v>
      </c>
      <c r="F7408" s="65">
        <f>IFERROR(VLOOKUP(C7408,Pivot!A:C,3,0),0)</f>
        <v>0</v>
      </c>
    </row>
    <row r="7409" spans="1:6" x14ac:dyDescent="0.25">
      <c r="A7409" s="68" t="s">
        <v>103</v>
      </c>
      <c r="B7409" s="69">
        <v>491279641</v>
      </c>
      <c r="C7409" s="68">
        <v>11543918158</v>
      </c>
      <c r="D7409" s="69" t="s">
        <v>5377</v>
      </c>
      <c r="E7409" s="65">
        <f>IFERROR(VLOOKUP(C7409,Pivot!A:B,2,0),0)</f>
        <v>0</v>
      </c>
      <c r="F7409" s="65">
        <f>IFERROR(VLOOKUP(C7409,Pivot!A:C,3,0),0)</f>
        <v>0</v>
      </c>
    </row>
    <row r="7410" spans="1:6" x14ac:dyDescent="0.25">
      <c r="A7410" s="68" t="s">
        <v>103</v>
      </c>
      <c r="B7410" s="69">
        <v>491279641</v>
      </c>
      <c r="C7410" s="68">
        <v>11543918165</v>
      </c>
      <c r="D7410" s="69" t="s">
        <v>5377</v>
      </c>
      <c r="E7410" s="65">
        <f>IFERROR(VLOOKUP(C7410,Pivot!A:B,2,0),0)</f>
        <v>0</v>
      </c>
      <c r="F7410" s="65">
        <f>IFERROR(VLOOKUP(C7410,Pivot!A:C,3,0),0)</f>
        <v>0</v>
      </c>
    </row>
    <row r="7411" spans="1:6" x14ac:dyDescent="0.25">
      <c r="A7411" s="68" t="s">
        <v>103</v>
      </c>
      <c r="B7411" s="69">
        <v>491279641</v>
      </c>
      <c r="C7411" s="68">
        <v>11543918172</v>
      </c>
      <c r="D7411" s="69" t="s">
        <v>5377</v>
      </c>
      <c r="E7411" s="65">
        <f>IFERROR(VLOOKUP(C7411,Pivot!A:B,2,0),0)</f>
        <v>0</v>
      </c>
      <c r="F7411" s="65">
        <f>IFERROR(VLOOKUP(C7411,Pivot!A:C,3,0),0)</f>
        <v>0</v>
      </c>
    </row>
    <row r="7412" spans="1:6" x14ac:dyDescent="0.25">
      <c r="A7412" s="68" t="s">
        <v>103</v>
      </c>
      <c r="B7412" s="69">
        <v>491279643</v>
      </c>
      <c r="C7412" s="68">
        <v>11543416005</v>
      </c>
      <c r="D7412" s="69" t="s">
        <v>5378</v>
      </c>
      <c r="E7412" s="65">
        <f>IFERROR(VLOOKUP(C7412,Pivot!A:B,2,0),0)</f>
        <v>0</v>
      </c>
      <c r="F7412" s="65">
        <f>IFERROR(VLOOKUP(C7412,Pivot!A:C,3,0),0)</f>
        <v>0</v>
      </c>
    </row>
    <row r="7413" spans="1:6" x14ac:dyDescent="0.25">
      <c r="A7413" s="68" t="s">
        <v>103</v>
      </c>
      <c r="B7413" s="69">
        <v>491279643</v>
      </c>
      <c r="C7413" s="68">
        <v>11543416012</v>
      </c>
      <c r="D7413" s="69" t="s">
        <v>5378</v>
      </c>
      <c r="E7413" s="65">
        <f>IFERROR(VLOOKUP(C7413,Pivot!A:B,2,0),0)</f>
        <v>0</v>
      </c>
      <c r="F7413" s="65">
        <f>IFERROR(VLOOKUP(C7413,Pivot!A:C,3,0),0)</f>
        <v>0</v>
      </c>
    </row>
    <row r="7414" spans="1:6" x14ac:dyDescent="0.25">
      <c r="A7414" s="68" t="s">
        <v>103</v>
      </c>
      <c r="B7414" s="69">
        <v>491279643</v>
      </c>
      <c r="C7414" s="68">
        <v>11543416029</v>
      </c>
      <c r="D7414" s="69" t="s">
        <v>5378</v>
      </c>
      <c r="E7414" s="65">
        <f>IFERROR(VLOOKUP(C7414,Pivot!A:B,2,0),0)</f>
        <v>0</v>
      </c>
      <c r="F7414" s="65">
        <f>IFERROR(VLOOKUP(C7414,Pivot!A:C,3,0),0)</f>
        <v>0</v>
      </c>
    </row>
    <row r="7415" spans="1:6" x14ac:dyDescent="0.25">
      <c r="A7415" s="68" t="s">
        <v>103</v>
      </c>
      <c r="B7415" s="69">
        <v>491279643</v>
      </c>
      <c r="C7415" s="68">
        <v>11543416036</v>
      </c>
      <c r="D7415" s="69" t="s">
        <v>5378</v>
      </c>
      <c r="E7415" s="65">
        <f>IFERROR(VLOOKUP(C7415,Pivot!A:B,2,0),0)</f>
        <v>0</v>
      </c>
      <c r="F7415" s="65">
        <f>IFERROR(VLOOKUP(C7415,Pivot!A:C,3,0),0)</f>
        <v>0</v>
      </c>
    </row>
    <row r="7416" spans="1:6" x14ac:dyDescent="0.25">
      <c r="A7416" s="68" t="s">
        <v>103</v>
      </c>
      <c r="B7416" s="69">
        <v>491279644</v>
      </c>
      <c r="C7416" s="68">
        <v>11543370901</v>
      </c>
      <c r="D7416" s="69" t="s">
        <v>5379</v>
      </c>
      <c r="E7416" s="65">
        <f>IFERROR(VLOOKUP(C7416,Pivot!A:B,2,0),0)</f>
        <v>0</v>
      </c>
      <c r="F7416" s="65">
        <f>IFERROR(VLOOKUP(C7416,Pivot!A:C,3,0),0)</f>
        <v>0</v>
      </c>
    </row>
    <row r="7417" spans="1:6" x14ac:dyDescent="0.25">
      <c r="A7417" s="68" t="s">
        <v>103</v>
      </c>
      <c r="B7417" s="69">
        <v>491279644</v>
      </c>
      <c r="C7417" s="68">
        <v>11543370918</v>
      </c>
      <c r="D7417" s="69" t="s">
        <v>5379</v>
      </c>
      <c r="E7417" s="65">
        <f>IFERROR(VLOOKUP(C7417,Pivot!A:B,2,0),0)</f>
        <v>0</v>
      </c>
      <c r="F7417" s="65">
        <f>IFERROR(VLOOKUP(C7417,Pivot!A:C,3,0),0)</f>
        <v>0</v>
      </c>
    </row>
    <row r="7418" spans="1:6" x14ac:dyDescent="0.25">
      <c r="A7418" s="68" t="s">
        <v>103</v>
      </c>
      <c r="B7418" s="69">
        <v>491279644</v>
      </c>
      <c r="C7418" s="68">
        <v>11543370925</v>
      </c>
      <c r="D7418" s="69" t="s">
        <v>5379</v>
      </c>
      <c r="E7418" s="65">
        <f>IFERROR(VLOOKUP(C7418,Pivot!A:B,2,0),0)</f>
        <v>0</v>
      </c>
      <c r="F7418" s="65">
        <f>IFERROR(VLOOKUP(C7418,Pivot!A:C,3,0),0)</f>
        <v>0</v>
      </c>
    </row>
    <row r="7419" spans="1:6" x14ac:dyDescent="0.25">
      <c r="A7419" s="68" t="s">
        <v>103</v>
      </c>
      <c r="B7419" s="69">
        <v>491279645</v>
      </c>
      <c r="C7419" s="68">
        <v>11543212003</v>
      </c>
      <c r="D7419" s="69" t="s">
        <v>5380</v>
      </c>
      <c r="E7419" s="65">
        <f>IFERROR(VLOOKUP(C7419,Pivot!A:B,2,0),0)</f>
        <v>0</v>
      </c>
      <c r="F7419" s="65">
        <f>IFERROR(VLOOKUP(C7419,Pivot!A:C,3,0),0)</f>
        <v>0</v>
      </c>
    </row>
    <row r="7420" spans="1:6" x14ac:dyDescent="0.25">
      <c r="A7420" s="68" t="s">
        <v>103</v>
      </c>
      <c r="B7420" s="69">
        <v>491279645</v>
      </c>
      <c r="C7420" s="68">
        <v>11543212010</v>
      </c>
      <c r="D7420" s="69" t="s">
        <v>5380</v>
      </c>
      <c r="E7420" s="65">
        <f>IFERROR(VLOOKUP(C7420,Pivot!A:B,2,0),0)</f>
        <v>0</v>
      </c>
      <c r="F7420" s="65">
        <f>IFERROR(VLOOKUP(C7420,Pivot!A:C,3,0),0)</f>
        <v>0</v>
      </c>
    </row>
    <row r="7421" spans="1:6" x14ac:dyDescent="0.25">
      <c r="A7421" s="68" t="s">
        <v>103</v>
      </c>
      <c r="B7421" s="69">
        <v>491279645</v>
      </c>
      <c r="C7421" s="68">
        <v>11543212027</v>
      </c>
      <c r="D7421" s="69" t="s">
        <v>5380</v>
      </c>
      <c r="E7421" s="65">
        <f>IFERROR(VLOOKUP(C7421,Pivot!A:B,2,0),0)</f>
        <v>0</v>
      </c>
      <c r="F7421" s="65">
        <f>IFERROR(VLOOKUP(C7421,Pivot!A:C,3,0),0)</f>
        <v>0</v>
      </c>
    </row>
    <row r="7422" spans="1:6" x14ac:dyDescent="0.25">
      <c r="A7422" s="68" t="s">
        <v>103</v>
      </c>
      <c r="B7422" s="69">
        <v>491279645</v>
      </c>
      <c r="C7422" s="68">
        <v>11543212034</v>
      </c>
      <c r="D7422" s="69" t="s">
        <v>5380</v>
      </c>
      <c r="E7422" s="65">
        <f>IFERROR(VLOOKUP(C7422,Pivot!A:B,2,0),0)</f>
        <v>0</v>
      </c>
      <c r="F7422" s="65">
        <f>IFERROR(VLOOKUP(C7422,Pivot!A:C,3,0),0)</f>
        <v>0</v>
      </c>
    </row>
    <row r="7423" spans="1:6" x14ac:dyDescent="0.25">
      <c r="A7423" s="68" t="s">
        <v>103</v>
      </c>
      <c r="B7423" s="69">
        <v>491279646</v>
      </c>
      <c r="C7423" s="68">
        <v>11543405504</v>
      </c>
      <c r="D7423" s="69" t="s">
        <v>5381</v>
      </c>
      <c r="E7423" s="65">
        <f>IFERROR(VLOOKUP(C7423,Pivot!A:B,2,0),0)</f>
        <v>0</v>
      </c>
      <c r="F7423" s="65">
        <f>IFERROR(VLOOKUP(C7423,Pivot!A:C,3,0),0)</f>
        <v>0</v>
      </c>
    </row>
    <row r="7424" spans="1:6" x14ac:dyDescent="0.25">
      <c r="A7424" s="68" t="s">
        <v>103</v>
      </c>
      <c r="B7424" s="69">
        <v>491279646</v>
      </c>
      <c r="C7424" s="68">
        <v>11543405511</v>
      </c>
      <c r="D7424" s="69" t="s">
        <v>5381</v>
      </c>
      <c r="E7424" s="65">
        <f>IFERROR(VLOOKUP(C7424,Pivot!A:B,2,0),0)</f>
        <v>0</v>
      </c>
      <c r="F7424" s="65">
        <f>IFERROR(VLOOKUP(C7424,Pivot!A:C,3,0),0)</f>
        <v>0</v>
      </c>
    </row>
    <row r="7425" spans="1:6" x14ac:dyDescent="0.25">
      <c r="A7425" s="68" t="s">
        <v>103</v>
      </c>
      <c r="B7425" s="69">
        <v>491279646</v>
      </c>
      <c r="C7425" s="68">
        <v>11543405535</v>
      </c>
      <c r="D7425" s="69" t="s">
        <v>5381</v>
      </c>
      <c r="E7425" s="65">
        <f>IFERROR(VLOOKUP(C7425,Pivot!A:B,2,0),0)</f>
        <v>0</v>
      </c>
      <c r="F7425" s="65">
        <f>IFERROR(VLOOKUP(C7425,Pivot!A:C,3,0),0)</f>
        <v>0</v>
      </c>
    </row>
    <row r="7426" spans="1:6" x14ac:dyDescent="0.25">
      <c r="A7426" s="68" t="s">
        <v>103</v>
      </c>
      <c r="B7426" s="69">
        <v>491279647</v>
      </c>
      <c r="C7426" s="68">
        <v>11543405153</v>
      </c>
      <c r="D7426" s="69" t="s">
        <v>5382</v>
      </c>
      <c r="E7426" s="65">
        <f>IFERROR(VLOOKUP(C7426,Pivot!A:B,2,0),0)</f>
        <v>0</v>
      </c>
      <c r="F7426" s="65">
        <f>IFERROR(VLOOKUP(C7426,Pivot!A:C,3,0),0)</f>
        <v>0</v>
      </c>
    </row>
    <row r="7427" spans="1:6" x14ac:dyDescent="0.25">
      <c r="A7427" s="68" t="s">
        <v>103</v>
      </c>
      <c r="B7427" s="69">
        <v>491279647</v>
      </c>
      <c r="C7427" s="68">
        <v>11543405160</v>
      </c>
      <c r="D7427" s="69" t="s">
        <v>5382</v>
      </c>
      <c r="E7427" s="65">
        <f>IFERROR(VLOOKUP(C7427,Pivot!A:B,2,0),0)</f>
        <v>0</v>
      </c>
      <c r="F7427" s="65">
        <f>IFERROR(VLOOKUP(C7427,Pivot!A:C,3,0),0)</f>
        <v>0</v>
      </c>
    </row>
    <row r="7428" spans="1:6" x14ac:dyDescent="0.25">
      <c r="A7428" s="68" t="s">
        <v>103</v>
      </c>
      <c r="B7428" s="69">
        <v>491279647</v>
      </c>
      <c r="C7428" s="68">
        <v>11543405177</v>
      </c>
      <c r="D7428" s="69" t="s">
        <v>5382</v>
      </c>
      <c r="E7428" s="65">
        <f>IFERROR(VLOOKUP(C7428,Pivot!A:B,2,0),0)</f>
        <v>0</v>
      </c>
      <c r="F7428" s="65">
        <f>IFERROR(VLOOKUP(C7428,Pivot!A:C,3,0),0)</f>
        <v>0</v>
      </c>
    </row>
    <row r="7429" spans="1:6" x14ac:dyDescent="0.25">
      <c r="A7429" s="68" t="s">
        <v>103</v>
      </c>
      <c r="B7429" s="69">
        <v>491279648</v>
      </c>
      <c r="C7429" s="68">
        <v>11543332855</v>
      </c>
      <c r="D7429" s="69" t="s">
        <v>5383</v>
      </c>
      <c r="E7429" s="65">
        <f>IFERROR(VLOOKUP(C7429,Pivot!A:B,2,0),0)</f>
        <v>0</v>
      </c>
      <c r="F7429" s="65">
        <f>IFERROR(VLOOKUP(C7429,Pivot!A:C,3,0),0)</f>
        <v>0</v>
      </c>
    </row>
    <row r="7430" spans="1:6" x14ac:dyDescent="0.25">
      <c r="A7430" s="68" t="s">
        <v>103</v>
      </c>
      <c r="B7430" s="69">
        <v>491279648</v>
      </c>
      <c r="C7430" s="68">
        <v>11543332862</v>
      </c>
      <c r="D7430" s="69" t="s">
        <v>5383</v>
      </c>
      <c r="E7430" s="65">
        <f>IFERROR(VLOOKUP(C7430,Pivot!A:B,2,0),0)</f>
        <v>0</v>
      </c>
      <c r="F7430" s="65">
        <f>IFERROR(VLOOKUP(C7430,Pivot!A:C,3,0),0)</f>
        <v>0</v>
      </c>
    </row>
    <row r="7431" spans="1:6" x14ac:dyDescent="0.25">
      <c r="A7431" s="68" t="s">
        <v>103</v>
      </c>
      <c r="B7431" s="69">
        <v>491279648</v>
      </c>
      <c r="C7431" s="68">
        <v>11543332879</v>
      </c>
      <c r="D7431" s="69" t="s">
        <v>5383</v>
      </c>
      <c r="E7431" s="65">
        <f>IFERROR(VLOOKUP(C7431,Pivot!A:B,2,0),0)</f>
        <v>0</v>
      </c>
      <c r="F7431" s="65">
        <f>IFERROR(VLOOKUP(C7431,Pivot!A:C,3,0),0)</f>
        <v>0</v>
      </c>
    </row>
    <row r="7432" spans="1:6" x14ac:dyDescent="0.25">
      <c r="A7432" s="68" t="s">
        <v>103</v>
      </c>
      <c r="B7432" s="69">
        <v>491279648</v>
      </c>
      <c r="C7432" s="68">
        <v>11543332886</v>
      </c>
      <c r="D7432" s="69" t="s">
        <v>5383</v>
      </c>
      <c r="E7432" s="65">
        <f>IFERROR(VLOOKUP(C7432,Pivot!A:B,2,0),0)</f>
        <v>0</v>
      </c>
      <c r="F7432" s="65">
        <f>IFERROR(VLOOKUP(C7432,Pivot!A:C,3,0),0)</f>
        <v>0</v>
      </c>
    </row>
    <row r="7433" spans="1:6" x14ac:dyDescent="0.25">
      <c r="A7433" s="68" t="s">
        <v>103</v>
      </c>
      <c r="B7433" s="69">
        <v>491279648</v>
      </c>
      <c r="C7433" s="68">
        <v>11543332893</v>
      </c>
      <c r="D7433" s="69" t="s">
        <v>5383</v>
      </c>
      <c r="E7433" s="65">
        <f>IFERROR(VLOOKUP(C7433,Pivot!A:B,2,0),0)</f>
        <v>0</v>
      </c>
      <c r="F7433" s="65">
        <f>IFERROR(VLOOKUP(C7433,Pivot!A:C,3,0),0)</f>
        <v>0</v>
      </c>
    </row>
    <row r="7434" spans="1:6" x14ac:dyDescent="0.25">
      <c r="A7434" s="68" t="s">
        <v>103</v>
      </c>
      <c r="B7434" s="69">
        <v>491279650</v>
      </c>
      <c r="C7434" s="68">
        <v>491279650</v>
      </c>
      <c r="D7434" s="69" t="s">
        <v>5384</v>
      </c>
      <c r="E7434" s="65">
        <f>IFERROR(VLOOKUP(C7434,Pivot!A:B,2,0),0)</f>
        <v>0</v>
      </c>
      <c r="F7434" s="65">
        <f>IFERROR(VLOOKUP(C7434,Pivot!A:C,3,0),0)</f>
        <v>0</v>
      </c>
    </row>
    <row r="7435" spans="1:6" x14ac:dyDescent="0.25">
      <c r="A7435" s="68" t="s">
        <v>103</v>
      </c>
      <c r="B7435" s="69">
        <v>491279657</v>
      </c>
      <c r="C7435" s="68">
        <v>8907089200715</v>
      </c>
      <c r="D7435" s="69" t="s">
        <v>5385</v>
      </c>
      <c r="E7435" s="65">
        <f>IFERROR(VLOOKUP(C7435,Pivot!A:B,2,0),0)</f>
        <v>0</v>
      </c>
      <c r="F7435" s="65">
        <f>IFERROR(VLOOKUP(C7435,Pivot!A:C,3,0),0)</f>
        <v>0</v>
      </c>
    </row>
    <row r="7436" spans="1:6" x14ac:dyDescent="0.25">
      <c r="A7436" s="68" t="s">
        <v>103</v>
      </c>
      <c r="B7436" s="69">
        <v>491279658</v>
      </c>
      <c r="C7436" s="68">
        <v>8907089200692</v>
      </c>
      <c r="D7436" s="69" t="s">
        <v>5386</v>
      </c>
      <c r="E7436" s="65">
        <f>IFERROR(VLOOKUP(C7436,Pivot!A:B,2,0),0)</f>
        <v>0</v>
      </c>
      <c r="F7436" s="65">
        <f>IFERROR(VLOOKUP(C7436,Pivot!A:C,3,0),0)</f>
        <v>0</v>
      </c>
    </row>
    <row r="7437" spans="1:6" x14ac:dyDescent="0.25">
      <c r="A7437" s="68" t="s">
        <v>103</v>
      </c>
      <c r="B7437" s="69">
        <v>491279663</v>
      </c>
      <c r="C7437" s="68">
        <v>8907089200753</v>
      </c>
      <c r="D7437" s="69" t="s">
        <v>5387</v>
      </c>
      <c r="E7437" s="65">
        <f>IFERROR(VLOOKUP(C7437,Pivot!A:B,2,0),0)</f>
        <v>0</v>
      </c>
      <c r="F7437" s="65">
        <f>IFERROR(VLOOKUP(C7437,Pivot!A:C,3,0),0)</f>
        <v>0</v>
      </c>
    </row>
    <row r="7438" spans="1:6" x14ac:dyDescent="0.25">
      <c r="A7438" s="68" t="s">
        <v>103</v>
      </c>
      <c r="B7438" s="69">
        <v>491279664</v>
      </c>
      <c r="C7438" s="68">
        <v>8907089200739</v>
      </c>
      <c r="D7438" s="69" t="s">
        <v>5388</v>
      </c>
      <c r="E7438" s="65">
        <f>IFERROR(VLOOKUP(C7438,Pivot!A:B,2,0),0)</f>
        <v>0</v>
      </c>
      <c r="F7438" s="65">
        <f>IFERROR(VLOOKUP(C7438,Pivot!A:C,3,0),0)</f>
        <v>0</v>
      </c>
    </row>
    <row r="7439" spans="1:6" x14ac:dyDescent="0.25">
      <c r="A7439" s="68" t="s">
        <v>103</v>
      </c>
      <c r="B7439" s="69">
        <v>491279666</v>
      </c>
      <c r="C7439" s="68">
        <v>8907089200623</v>
      </c>
      <c r="D7439" s="69" t="s">
        <v>5389</v>
      </c>
      <c r="E7439" s="65">
        <f>IFERROR(VLOOKUP(C7439,Pivot!A:B,2,0),0)</f>
        <v>0</v>
      </c>
      <c r="F7439" s="65">
        <f>IFERROR(VLOOKUP(C7439,Pivot!A:C,3,0),0)</f>
        <v>0</v>
      </c>
    </row>
    <row r="7440" spans="1:6" x14ac:dyDescent="0.25">
      <c r="A7440" s="68" t="s">
        <v>103</v>
      </c>
      <c r="B7440" s="69">
        <v>491280207</v>
      </c>
      <c r="C7440" s="68">
        <v>753940885342</v>
      </c>
      <c r="D7440" s="69" t="s">
        <v>5390</v>
      </c>
      <c r="E7440" s="65">
        <f>IFERROR(VLOOKUP(C7440,Pivot!A:B,2,0),0)</f>
        <v>0</v>
      </c>
      <c r="F7440" s="65">
        <f>IFERROR(VLOOKUP(C7440,Pivot!A:C,3,0),0)</f>
        <v>0</v>
      </c>
    </row>
    <row r="7441" spans="1:6" x14ac:dyDescent="0.25">
      <c r="A7441" s="68" t="s">
        <v>103</v>
      </c>
      <c r="B7441" s="69">
        <v>491280208</v>
      </c>
      <c r="C7441" s="68">
        <v>753940885106</v>
      </c>
      <c r="D7441" s="69" t="s">
        <v>5391</v>
      </c>
      <c r="E7441" s="65">
        <f>IFERROR(VLOOKUP(C7441,Pivot!A:B,2,0),0)</f>
        <v>0</v>
      </c>
      <c r="F7441" s="65">
        <f>IFERROR(VLOOKUP(C7441,Pivot!A:C,3,0),0)</f>
        <v>0</v>
      </c>
    </row>
    <row r="7442" spans="1:6" x14ac:dyDescent="0.25">
      <c r="A7442" s="68" t="s">
        <v>103</v>
      </c>
      <c r="B7442" s="69">
        <v>491280209</v>
      </c>
      <c r="C7442" s="68">
        <v>753940885113</v>
      </c>
      <c r="D7442" s="69" t="s">
        <v>5392</v>
      </c>
      <c r="E7442" s="65">
        <f>IFERROR(VLOOKUP(C7442,Pivot!A:B,2,0),0)</f>
        <v>0</v>
      </c>
      <c r="F7442" s="65">
        <f>IFERROR(VLOOKUP(C7442,Pivot!A:C,3,0),0)</f>
        <v>0</v>
      </c>
    </row>
    <row r="7443" spans="1:6" x14ac:dyDescent="0.25">
      <c r="A7443" s="68" t="s">
        <v>103</v>
      </c>
      <c r="B7443" s="69">
        <v>491280213</v>
      </c>
      <c r="C7443" s="68">
        <v>887961456424</v>
      </c>
      <c r="D7443" s="69" t="s">
        <v>5393</v>
      </c>
      <c r="E7443" s="65">
        <f>IFERROR(VLOOKUP(C7443,Pivot!A:B,2,0),0)</f>
        <v>0</v>
      </c>
      <c r="F7443" s="65">
        <f>IFERROR(VLOOKUP(C7443,Pivot!A:C,3,0),0)</f>
        <v>0</v>
      </c>
    </row>
    <row r="7444" spans="1:6" x14ac:dyDescent="0.25">
      <c r="A7444" s="68" t="s">
        <v>103</v>
      </c>
      <c r="B7444" s="69">
        <v>491280213</v>
      </c>
      <c r="C7444" s="68">
        <v>887961765885</v>
      </c>
      <c r="D7444" s="69" t="s">
        <v>5393</v>
      </c>
      <c r="E7444" s="65">
        <f>IFERROR(VLOOKUP(C7444,Pivot!A:B,2,0),0)</f>
        <v>0</v>
      </c>
      <c r="F7444" s="65">
        <f>IFERROR(VLOOKUP(C7444,Pivot!A:C,3,0),0)</f>
        <v>0</v>
      </c>
    </row>
    <row r="7445" spans="1:6" x14ac:dyDescent="0.25">
      <c r="A7445" s="68" t="s">
        <v>103</v>
      </c>
      <c r="B7445" s="69">
        <v>491280224</v>
      </c>
      <c r="C7445" s="68">
        <v>19275034009</v>
      </c>
      <c r="D7445" s="69" t="s">
        <v>5394</v>
      </c>
      <c r="E7445" s="65">
        <f>IFERROR(VLOOKUP(C7445,Pivot!A:B,2,0),0)</f>
        <v>0</v>
      </c>
      <c r="F7445" s="65">
        <f>IFERROR(VLOOKUP(C7445,Pivot!A:C,3,0),0)</f>
        <v>0</v>
      </c>
    </row>
    <row r="7446" spans="1:6" x14ac:dyDescent="0.25">
      <c r="A7446" s="68" t="s">
        <v>103</v>
      </c>
      <c r="B7446" s="69">
        <v>491280226</v>
      </c>
      <c r="C7446" s="68">
        <v>19275010072</v>
      </c>
      <c r="D7446" s="69" t="s">
        <v>5395</v>
      </c>
      <c r="E7446" s="65">
        <f>IFERROR(VLOOKUP(C7446,Pivot!A:B,2,0),0)</f>
        <v>0</v>
      </c>
      <c r="F7446" s="65">
        <f>IFERROR(VLOOKUP(C7446,Pivot!A:C,3,0),0)</f>
        <v>0</v>
      </c>
    </row>
    <row r="7447" spans="1:6" x14ac:dyDescent="0.25">
      <c r="A7447" s="68" t="s">
        <v>103</v>
      </c>
      <c r="B7447" s="69">
        <v>491280227</v>
      </c>
      <c r="C7447" s="68">
        <v>19275015114</v>
      </c>
      <c r="D7447" s="69" t="s">
        <v>5396</v>
      </c>
      <c r="E7447" s="65">
        <f>IFERROR(VLOOKUP(C7447,Pivot!A:B,2,0),0)</f>
        <v>0</v>
      </c>
      <c r="F7447" s="65">
        <f>IFERROR(VLOOKUP(C7447,Pivot!A:C,3,0),0)</f>
        <v>0</v>
      </c>
    </row>
    <row r="7448" spans="1:6" x14ac:dyDescent="0.25">
      <c r="A7448" s="68" t="s">
        <v>103</v>
      </c>
      <c r="B7448" s="69">
        <v>491280228</v>
      </c>
      <c r="C7448" s="68">
        <v>19275015121</v>
      </c>
      <c r="D7448" s="69" t="s">
        <v>5397</v>
      </c>
      <c r="E7448" s="65">
        <f>IFERROR(VLOOKUP(C7448,Pivot!A:B,2,0),0)</f>
        <v>0</v>
      </c>
      <c r="F7448" s="65">
        <f>IFERROR(VLOOKUP(C7448,Pivot!A:C,3,0),0)</f>
        <v>0</v>
      </c>
    </row>
    <row r="7449" spans="1:6" x14ac:dyDescent="0.25">
      <c r="A7449" s="68" t="s">
        <v>103</v>
      </c>
      <c r="B7449" s="69">
        <v>491280238</v>
      </c>
      <c r="C7449" s="68">
        <v>8901736091114</v>
      </c>
      <c r="D7449" s="69" t="s">
        <v>5398</v>
      </c>
      <c r="E7449" s="65">
        <f>IFERROR(VLOOKUP(C7449,Pivot!A:B,2,0),0)</f>
        <v>0</v>
      </c>
      <c r="F7449" s="65">
        <f>IFERROR(VLOOKUP(C7449,Pivot!A:C,3,0),0)</f>
        <v>0</v>
      </c>
    </row>
    <row r="7450" spans="1:6" x14ac:dyDescent="0.25">
      <c r="A7450" s="68" t="s">
        <v>103</v>
      </c>
      <c r="B7450" s="69">
        <v>491280239</v>
      </c>
      <c r="C7450" s="68">
        <v>8901736091121</v>
      </c>
      <c r="D7450" s="69" t="s">
        <v>5399</v>
      </c>
      <c r="E7450" s="65">
        <f>IFERROR(VLOOKUP(C7450,Pivot!A:B,2,0),0)</f>
        <v>0</v>
      </c>
      <c r="F7450" s="65">
        <f>IFERROR(VLOOKUP(C7450,Pivot!A:C,3,0),0)</f>
        <v>0</v>
      </c>
    </row>
    <row r="7451" spans="1:6" x14ac:dyDescent="0.25">
      <c r="A7451" s="68" t="s">
        <v>103</v>
      </c>
      <c r="B7451" s="69">
        <v>491280242</v>
      </c>
      <c r="C7451" s="68">
        <v>8901736091152</v>
      </c>
      <c r="D7451" s="69" t="s">
        <v>5400</v>
      </c>
      <c r="E7451" s="65">
        <f>IFERROR(VLOOKUP(C7451,Pivot!A:B,2,0),0)</f>
        <v>0</v>
      </c>
      <c r="F7451" s="65">
        <f>IFERROR(VLOOKUP(C7451,Pivot!A:C,3,0),0)</f>
        <v>0</v>
      </c>
    </row>
    <row r="7452" spans="1:6" x14ac:dyDescent="0.25">
      <c r="A7452" s="68" t="s">
        <v>103</v>
      </c>
      <c r="B7452" s="69">
        <v>491280243</v>
      </c>
      <c r="C7452" s="68">
        <v>8901736091169</v>
      </c>
      <c r="D7452" s="69" t="s">
        <v>5401</v>
      </c>
      <c r="E7452" s="65">
        <f>IFERROR(VLOOKUP(C7452,Pivot!A:B,2,0),0)</f>
        <v>0</v>
      </c>
      <c r="F7452" s="65">
        <f>IFERROR(VLOOKUP(C7452,Pivot!A:C,3,0),0)</f>
        <v>0</v>
      </c>
    </row>
    <row r="7453" spans="1:6" x14ac:dyDescent="0.25">
      <c r="A7453" s="68" t="s">
        <v>103</v>
      </c>
      <c r="B7453" s="69">
        <v>491280244</v>
      </c>
      <c r="C7453" s="68">
        <v>8901736091190</v>
      </c>
      <c r="D7453" s="69" t="s">
        <v>5402</v>
      </c>
      <c r="E7453" s="65">
        <f>IFERROR(VLOOKUP(C7453,Pivot!A:B,2,0),0)</f>
        <v>0</v>
      </c>
      <c r="F7453" s="65">
        <f>IFERROR(VLOOKUP(C7453,Pivot!A:C,3,0),0)</f>
        <v>0</v>
      </c>
    </row>
    <row r="7454" spans="1:6" x14ac:dyDescent="0.25">
      <c r="A7454" s="68" t="s">
        <v>103</v>
      </c>
      <c r="B7454" s="69">
        <v>491280245</v>
      </c>
      <c r="C7454" s="68">
        <v>8901736091206</v>
      </c>
      <c r="D7454" s="69" t="s">
        <v>5403</v>
      </c>
      <c r="E7454" s="65">
        <f>IFERROR(VLOOKUP(C7454,Pivot!A:B,2,0),0)</f>
        <v>0</v>
      </c>
      <c r="F7454" s="65">
        <f>IFERROR(VLOOKUP(C7454,Pivot!A:C,3,0),0)</f>
        <v>0</v>
      </c>
    </row>
    <row r="7455" spans="1:6" x14ac:dyDescent="0.25">
      <c r="A7455" s="68" t="s">
        <v>103</v>
      </c>
      <c r="B7455" s="69">
        <v>491280248</v>
      </c>
      <c r="C7455" s="68">
        <v>8901736092012</v>
      </c>
      <c r="D7455" s="69" t="s">
        <v>5404</v>
      </c>
      <c r="E7455" s="65">
        <f>IFERROR(VLOOKUP(C7455,Pivot!A:B,2,0),0)</f>
        <v>0</v>
      </c>
      <c r="F7455" s="65">
        <f>IFERROR(VLOOKUP(C7455,Pivot!A:C,3,0),0)</f>
        <v>0</v>
      </c>
    </row>
    <row r="7456" spans="1:6" x14ac:dyDescent="0.25">
      <c r="A7456" s="68" t="s">
        <v>103</v>
      </c>
      <c r="B7456" s="69">
        <v>491280249</v>
      </c>
      <c r="C7456" s="68">
        <v>8901736092029</v>
      </c>
      <c r="D7456" s="69" t="s">
        <v>5405</v>
      </c>
      <c r="E7456" s="65">
        <f>IFERROR(VLOOKUP(C7456,Pivot!A:B,2,0),0)</f>
        <v>0</v>
      </c>
      <c r="F7456" s="65">
        <f>IFERROR(VLOOKUP(C7456,Pivot!A:C,3,0),0)</f>
        <v>0</v>
      </c>
    </row>
    <row r="7457" spans="1:6" x14ac:dyDescent="0.25">
      <c r="A7457" s="68" t="s">
        <v>103</v>
      </c>
      <c r="B7457" s="69">
        <v>491280252</v>
      </c>
      <c r="C7457" s="68">
        <v>4891813882954</v>
      </c>
      <c r="D7457" s="69" t="s">
        <v>5406</v>
      </c>
      <c r="E7457" s="65">
        <f>IFERROR(VLOOKUP(C7457,Pivot!A:B,2,0),0)</f>
        <v>0</v>
      </c>
      <c r="F7457" s="65">
        <f>IFERROR(VLOOKUP(C7457,Pivot!A:C,3,0),0)</f>
        <v>0</v>
      </c>
    </row>
    <row r="7458" spans="1:6" x14ac:dyDescent="0.25">
      <c r="A7458" s="68" t="s">
        <v>103</v>
      </c>
      <c r="B7458" s="69">
        <v>491280280</v>
      </c>
      <c r="C7458" s="68">
        <v>887961206722</v>
      </c>
      <c r="D7458" s="69" t="s">
        <v>5407</v>
      </c>
      <c r="E7458" s="65">
        <f>IFERROR(VLOOKUP(C7458,Pivot!A:B,2,0),0)</f>
        <v>0</v>
      </c>
      <c r="F7458" s="65">
        <f>IFERROR(VLOOKUP(C7458,Pivot!A:C,3,0),0)</f>
        <v>0</v>
      </c>
    </row>
    <row r="7459" spans="1:6" x14ac:dyDescent="0.25">
      <c r="A7459" s="68" t="s">
        <v>103</v>
      </c>
      <c r="B7459" s="69">
        <v>491280280</v>
      </c>
      <c r="C7459" s="68">
        <v>887961206739</v>
      </c>
      <c r="D7459" s="69" t="s">
        <v>5407</v>
      </c>
      <c r="E7459" s="65">
        <f>IFERROR(VLOOKUP(C7459,Pivot!A:B,2,0),0)</f>
        <v>0</v>
      </c>
      <c r="F7459" s="65">
        <f>IFERROR(VLOOKUP(C7459,Pivot!A:C,3,0),0)</f>
        <v>0</v>
      </c>
    </row>
    <row r="7460" spans="1:6" x14ac:dyDescent="0.25">
      <c r="A7460" s="68" t="s">
        <v>103</v>
      </c>
      <c r="B7460" s="69">
        <v>491280280</v>
      </c>
      <c r="C7460" s="68">
        <v>887961240481</v>
      </c>
      <c r="D7460" s="69" t="s">
        <v>5407</v>
      </c>
      <c r="E7460" s="65">
        <f>IFERROR(VLOOKUP(C7460,Pivot!A:B,2,0),0)</f>
        <v>0</v>
      </c>
      <c r="F7460" s="65">
        <f>IFERROR(VLOOKUP(C7460,Pivot!A:C,3,0),0)</f>
        <v>0</v>
      </c>
    </row>
    <row r="7461" spans="1:6" x14ac:dyDescent="0.25">
      <c r="A7461" s="68" t="s">
        <v>103</v>
      </c>
      <c r="B7461" s="69">
        <v>491280280</v>
      </c>
      <c r="C7461" s="68">
        <v>887961368420</v>
      </c>
      <c r="D7461" s="69" t="s">
        <v>5407</v>
      </c>
      <c r="E7461" s="65">
        <f>IFERROR(VLOOKUP(C7461,Pivot!A:B,2,0),0)</f>
        <v>0</v>
      </c>
      <c r="F7461" s="65">
        <f>IFERROR(VLOOKUP(C7461,Pivot!A:C,3,0),0)</f>
        <v>0</v>
      </c>
    </row>
    <row r="7462" spans="1:6" x14ac:dyDescent="0.25">
      <c r="A7462" s="68" t="s">
        <v>103</v>
      </c>
      <c r="B7462" s="69">
        <v>491280280</v>
      </c>
      <c r="C7462" s="68">
        <v>887961368437</v>
      </c>
      <c r="D7462" s="69" t="s">
        <v>5407</v>
      </c>
      <c r="E7462" s="65">
        <f>IFERROR(VLOOKUP(C7462,Pivot!A:B,2,0),0)</f>
        <v>0</v>
      </c>
      <c r="F7462" s="65">
        <f>IFERROR(VLOOKUP(C7462,Pivot!A:C,3,0),0)</f>
        <v>0</v>
      </c>
    </row>
    <row r="7463" spans="1:6" x14ac:dyDescent="0.25">
      <c r="A7463" s="68" t="s">
        <v>103</v>
      </c>
      <c r="B7463" s="69">
        <v>491280280</v>
      </c>
      <c r="C7463" s="68">
        <v>887961368444</v>
      </c>
      <c r="D7463" s="69" t="s">
        <v>5407</v>
      </c>
      <c r="E7463" s="65">
        <f>IFERROR(VLOOKUP(C7463,Pivot!A:B,2,0),0)</f>
        <v>0</v>
      </c>
      <c r="F7463" s="65">
        <f>IFERROR(VLOOKUP(C7463,Pivot!A:C,3,0),0)</f>
        <v>0</v>
      </c>
    </row>
    <row r="7464" spans="1:6" x14ac:dyDescent="0.25">
      <c r="A7464" s="68" t="s">
        <v>103</v>
      </c>
      <c r="B7464" s="69">
        <v>491280280</v>
      </c>
      <c r="C7464" s="68">
        <v>887961531831</v>
      </c>
      <c r="D7464" s="69" t="s">
        <v>5407</v>
      </c>
      <c r="E7464" s="65">
        <f>IFERROR(VLOOKUP(C7464,Pivot!A:B,2,0),0)</f>
        <v>0</v>
      </c>
      <c r="F7464" s="65">
        <f>IFERROR(VLOOKUP(C7464,Pivot!A:C,3,0),0)</f>
        <v>0</v>
      </c>
    </row>
    <row r="7465" spans="1:6" x14ac:dyDescent="0.25">
      <c r="A7465" s="68" t="s">
        <v>103</v>
      </c>
      <c r="B7465" s="69">
        <v>491280280</v>
      </c>
      <c r="C7465" s="68">
        <v>887961531855</v>
      </c>
      <c r="D7465" s="69" t="s">
        <v>5407</v>
      </c>
      <c r="E7465" s="65">
        <f>IFERROR(VLOOKUP(C7465,Pivot!A:B,2,0),0)</f>
        <v>0</v>
      </c>
      <c r="F7465" s="65">
        <f>IFERROR(VLOOKUP(C7465,Pivot!A:C,3,0),0)</f>
        <v>0</v>
      </c>
    </row>
    <row r="7466" spans="1:6" x14ac:dyDescent="0.25">
      <c r="A7466" s="68" t="s">
        <v>103</v>
      </c>
      <c r="B7466" s="69">
        <v>491280286</v>
      </c>
      <c r="C7466" s="68">
        <v>491280286</v>
      </c>
      <c r="D7466" s="69" t="s">
        <v>5408</v>
      </c>
      <c r="E7466" s="65">
        <f>IFERROR(VLOOKUP(C7466,Pivot!A:B,2,0),0)</f>
        <v>0</v>
      </c>
      <c r="F7466" s="65">
        <f>IFERROR(VLOOKUP(C7466,Pivot!A:C,3,0),0)</f>
        <v>0</v>
      </c>
    </row>
    <row r="7467" spans="1:6" x14ac:dyDescent="0.25">
      <c r="A7467" s="68" t="s">
        <v>103</v>
      </c>
      <c r="B7467" s="69">
        <v>491280286</v>
      </c>
      <c r="C7467" s="68">
        <v>887961273076</v>
      </c>
      <c r="D7467" s="69" t="s">
        <v>5408</v>
      </c>
      <c r="E7467" s="65">
        <f>IFERROR(VLOOKUP(C7467,Pivot!A:B,2,0),0)</f>
        <v>0</v>
      </c>
      <c r="F7467" s="65">
        <f>IFERROR(VLOOKUP(C7467,Pivot!A:C,3,0),0)</f>
        <v>0</v>
      </c>
    </row>
    <row r="7468" spans="1:6" x14ac:dyDescent="0.25">
      <c r="A7468" s="68" t="s">
        <v>103</v>
      </c>
      <c r="B7468" s="69">
        <v>491280292</v>
      </c>
      <c r="C7468" s="68">
        <v>491280292</v>
      </c>
      <c r="D7468" s="69" t="s">
        <v>5409</v>
      </c>
      <c r="E7468" s="65">
        <f>IFERROR(VLOOKUP(C7468,Pivot!A:B,2,0),0)</f>
        <v>0</v>
      </c>
      <c r="F7468" s="65">
        <f>IFERROR(VLOOKUP(C7468,Pivot!A:C,3,0),0)</f>
        <v>0</v>
      </c>
    </row>
    <row r="7469" spans="1:6" x14ac:dyDescent="0.25">
      <c r="A7469" s="68" t="s">
        <v>103</v>
      </c>
      <c r="B7469" s="69">
        <v>491280292</v>
      </c>
      <c r="C7469" s="68">
        <v>887961266948</v>
      </c>
      <c r="D7469" s="69" t="s">
        <v>5409</v>
      </c>
      <c r="E7469" s="65">
        <f>IFERROR(VLOOKUP(C7469,Pivot!A:B,2,0),0)</f>
        <v>0</v>
      </c>
      <c r="F7469" s="65">
        <f>IFERROR(VLOOKUP(C7469,Pivot!A:C,3,0),0)</f>
        <v>0</v>
      </c>
    </row>
    <row r="7470" spans="1:6" x14ac:dyDescent="0.25">
      <c r="A7470" s="68" t="s">
        <v>103</v>
      </c>
      <c r="B7470" s="69">
        <v>491280294</v>
      </c>
      <c r="C7470" s="68">
        <v>491280294</v>
      </c>
      <c r="D7470" s="69" t="s">
        <v>5410</v>
      </c>
      <c r="E7470" s="65">
        <f>IFERROR(VLOOKUP(C7470,Pivot!A:B,2,0),0)</f>
        <v>0</v>
      </c>
      <c r="F7470" s="65">
        <f>IFERROR(VLOOKUP(C7470,Pivot!A:C,3,0),0)</f>
        <v>0</v>
      </c>
    </row>
    <row r="7471" spans="1:6" x14ac:dyDescent="0.25">
      <c r="A7471" s="68" t="s">
        <v>103</v>
      </c>
      <c r="B7471" s="69">
        <v>491280294</v>
      </c>
      <c r="C7471" s="68">
        <v>887961312737</v>
      </c>
      <c r="D7471" s="69" t="s">
        <v>5410</v>
      </c>
      <c r="E7471" s="65">
        <f>IFERROR(VLOOKUP(C7471,Pivot!A:B,2,0),0)</f>
        <v>0</v>
      </c>
      <c r="F7471" s="65">
        <f>IFERROR(VLOOKUP(C7471,Pivot!A:C,3,0),0)</f>
        <v>0</v>
      </c>
    </row>
    <row r="7472" spans="1:6" x14ac:dyDescent="0.25">
      <c r="A7472" s="68" t="s">
        <v>103</v>
      </c>
      <c r="B7472" s="69">
        <v>491280294</v>
      </c>
      <c r="C7472" s="68">
        <v>887961457421</v>
      </c>
      <c r="D7472" s="69" t="s">
        <v>5410</v>
      </c>
      <c r="E7472" s="65">
        <f>IFERROR(VLOOKUP(C7472,Pivot!A:B,2,0),0)</f>
        <v>0</v>
      </c>
      <c r="F7472" s="65">
        <f>IFERROR(VLOOKUP(C7472,Pivot!A:C,3,0),0)</f>
        <v>0</v>
      </c>
    </row>
    <row r="7473" spans="1:6" x14ac:dyDescent="0.25">
      <c r="A7473" s="68" t="s">
        <v>103</v>
      </c>
      <c r="B7473" s="69">
        <v>491280297</v>
      </c>
      <c r="C7473" s="68">
        <v>887961274295</v>
      </c>
      <c r="D7473" s="69" t="s">
        <v>5411</v>
      </c>
      <c r="E7473" s="65">
        <f>IFERROR(VLOOKUP(C7473,Pivot!A:B,2,0),0)</f>
        <v>0</v>
      </c>
      <c r="F7473" s="65">
        <f>IFERROR(VLOOKUP(C7473,Pivot!A:C,3,0),0)</f>
        <v>0</v>
      </c>
    </row>
    <row r="7474" spans="1:6" x14ac:dyDescent="0.25">
      <c r="A7474" s="68" t="s">
        <v>103</v>
      </c>
      <c r="B7474" s="69">
        <v>491280299</v>
      </c>
      <c r="C7474" s="68">
        <v>491280299</v>
      </c>
      <c r="D7474" s="69" t="s">
        <v>5412</v>
      </c>
      <c r="E7474" s="65">
        <f>IFERROR(VLOOKUP(C7474,Pivot!A:B,2,0),0)</f>
        <v>0</v>
      </c>
      <c r="F7474" s="65">
        <f>IFERROR(VLOOKUP(C7474,Pivot!A:C,3,0),0)</f>
        <v>0</v>
      </c>
    </row>
    <row r="7475" spans="1:6" x14ac:dyDescent="0.25">
      <c r="A7475" s="68" t="s">
        <v>103</v>
      </c>
      <c r="B7475" s="69">
        <v>491280299</v>
      </c>
      <c r="C7475" s="68">
        <v>887961272079</v>
      </c>
      <c r="D7475" s="69" t="s">
        <v>5412</v>
      </c>
      <c r="E7475" s="65">
        <f>IFERROR(VLOOKUP(C7475,Pivot!A:B,2,0),0)</f>
        <v>0</v>
      </c>
      <c r="F7475" s="65">
        <f>IFERROR(VLOOKUP(C7475,Pivot!A:C,3,0),0)</f>
        <v>0</v>
      </c>
    </row>
    <row r="7476" spans="1:6" x14ac:dyDescent="0.25">
      <c r="A7476" s="68" t="s">
        <v>103</v>
      </c>
      <c r="B7476" s="69">
        <v>491280302</v>
      </c>
      <c r="C7476" s="68">
        <v>491280302</v>
      </c>
      <c r="D7476" s="69" t="s">
        <v>5413</v>
      </c>
      <c r="E7476" s="65">
        <f>IFERROR(VLOOKUP(C7476,Pivot!A:B,2,0),0)</f>
        <v>0</v>
      </c>
      <c r="F7476" s="65">
        <f>IFERROR(VLOOKUP(C7476,Pivot!A:C,3,0),0)</f>
        <v>0</v>
      </c>
    </row>
    <row r="7477" spans="1:6" x14ac:dyDescent="0.25">
      <c r="A7477" s="68" t="s">
        <v>103</v>
      </c>
      <c r="B7477" s="69">
        <v>491280302</v>
      </c>
      <c r="C7477" s="68">
        <v>887961331431</v>
      </c>
      <c r="D7477" s="69" t="s">
        <v>5413</v>
      </c>
      <c r="E7477" s="65">
        <f>IFERROR(VLOOKUP(C7477,Pivot!A:B,2,0),0)</f>
        <v>0</v>
      </c>
      <c r="F7477" s="65">
        <f>IFERROR(VLOOKUP(C7477,Pivot!A:C,3,0),0)</f>
        <v>0</v>
      </c>
    </row>
    <row r="7478" spans="1:6" x14ac:dyDescent="0.25">
      <c r="A7478" s="68" t="s">
        <v>103</v>
      </c>
      <c r="B7478" s="69">
        <v>491280302</v>
      </c>
      <c r="C7478" s="68">
        <v>887961424782</v>
      </c>
      <c r="D7478" s="69" t="s">
        <v>5413</v>
      </c>
      <c r="E7478" s="65">
        <f>IFERROR(VLOOKUP(C7478,Pivot!A:B,2,0),0)</f>
        <v>0</v>
      </c>
      <c r="F7478" s="65">
        <f>IFERROR(VLOOKUP(C7478,Pivot!A:C,3,0),0)</f>
        <v>0</v>
      </c>
    </row>
    <row r="7479" spans="1:6" x14ac:dyDescent="0.25">
      <c r="A7479" s="68" t="s">
        <v>103</v>
      </c>
      <c r="B7479" s="69">
        <v>491280319</v>
      </c>
      <c r="C7479" s="68">
        <v>887961208320</v>
      </c>
      <c r="D7479" s="69" t="s">
        <v>5414</v>
      </c>
      <c r="E7479" s="65">
        <f>IFERROR(VLOOKUP(C7479,Pivot!A:B,2,0),0)</f>
        <v>0</v>
      </c>
      <c r="F7479" s="65">
        <f>IFERROR(VLOOKUP(C7479,Pivot!A:C,3,0),0)</f>
        <v>0</v>
      </c>
    </row>
    <row r="7480" spans="1:6" x14ac:dyDescent="0.25">
      <c r="A7480" s="68" t="s">
        <v>103</v>
      </c>
      <c r="B7480" s="69">
        <v>491280329</v>
      </c>
      <c r="C7480" s="68">
        <v>887961057898</v>
      </c>
      <c r="D7480" s="69" t="s">
        <v>5415</v>
      </c>
      <c r="E7480" s="65">
        <f>IFERROR(VLOOKUP(C7480,Pivot!A:B,2,0),0)</f>
        <v>0</v>
      </c>
      <c r="F7480" s="65">
        <f>IFERROR(VLOOKUP(C7480,Pivot!A:C,3,0),0)</f>
        <v>0</v>
      </c>
    </row>
    <row r="7481" spans="1:6" x14ac:dyDescent="0.25">
      <c r="A7481" s="68" t="s">
        <v>103</v>
      </c>
      <c r="B7481" s="69">
        <v>491280332</v>
      </c>
      <c r="C7481" s="68">
        <v>887961073218</v>
      </c>
      <c r="D7481" s="69" t="s">
        <v>5416</v>
      </c>
      <c r="E7481" s="65">
        <f>IFERROR(VLOOKUP(C7481,Pivot!A:B,2,0),0)</f>
        <v>0</v>
      </c>
      <c r="F7481" s="65">
        <f>IFERROR(VLOOKUP(C7481,Pivot!A:C,3,0),0)</f>
        <v>0</v>
      </c>
    </row>
    <row r="7482" spans="1:6" x14ac:dyDescent="0.25">
      <c r="A7482" s="68" t="s">
        <v>103</v>
      </c>
      <c r="B7482" s="69">
        <v>491280337</v>
      </c>
      <c r="C7482" s="68">
        <v>887961306835</v>
      </c>
      <c r="D7482" s="69" t="s">
        <v>5417</v>
      </c>
      <c r="E7482" s="65">
        <f>IFERROR(VLOOKUP(C7482,Pivot!A:B,2,0),0)</f>
        <v>0</v>
      </c>
      <c r="F7482" s="65">
        <f>IFERROR(VLOOKUP(C7482,Pivot!A:C,3,0),0)</f>
        <v>0</v>
      </c>
    </row>
    <row r="7483" spans="1:6" x14ac:dyDescent="0.25">
      <c r="A7483" s="68" t="s">
        <v>103</v>
      </c>
      <c r="B7483" s="69">
        <v>491280337</v>
      </c>
      <c r="C7483" s="68">
        <v>887961306842</v>
      </c>
      <c r="D7483" s="69" t="s">
        <v>5417</v>
      </c>
      <c r="E7483" s="65">
        <f>IFERROR(VLOOKUP(C7483,Pivot!A:B,2,0),0)</f>
        <v>0</v>
      </c>
      <c r="F7483" s="65">
        <f>IFERROR(VLOOKUP(C7483,Pivot!A:C,3,0),0)</f>
        <v>0</v>
      </c>
    </row>
    <row r="7484" spans="1:6" x14ac:dyDescent="0.25">
      <c r="A7484" s="68" t="s">
        <v>103</v>
      </c>
      <c r="B7484" s="69">
        <v>491280337</v>
      </c>
      <c r="C7484" s="68">
        <v>887961306859</v>
      </c>
      <c r="D7484" s="69" t="s">
        <v>5417</v>
      </c>
      <c r="E7484" s="65">
        <f>IFERROR(VLOOKUP(C7484,Pivot!A:B,2,0),0)</f>
        <v>0</v>
      </c>
      <c r="F7484" s="65">
        <f>IFERROR(VLOOKUP(C7484,Pivot!A:C,3,0),0)</f>
        <v>0</v>
      </c>
    </row>
    <row r="7485" spans="1:6" x14ac:dyDescent="0.25">
      <c r="A7485" s="68" t="s">
        <v>103</v>
      </c>
      <c r="B7485" s="69">
        <v>491280337</v>
      </c>
      <c r="C7485" s="68">
        <v>887961306866</v>
      </c>
      <c r="D7485" s="69" t="s">
        <v>5417</v>
      </c>
      <c r="E7485" s="65">
        <f>IFERROR(VLOOKUP(C7485,Pivot!A:B,2,0),0)</f>
        <v>0</v>
      </c>
      <c r="F7485" s="65">
        <f>IFERROR(VLOOKUP(C7485,Pivot!A:C,3,0),0)</f>
        <v>0</v>
      </c>
    </row>
    <row r="7486" spans="1:6" x14ac:dyDescent="0.25">
      <c r="A7486" s="68" t="s">
        <v>103</v>
      </c>
      <c r="B7486" s="69">
        <v>491280337</v>
      </c>
      <c r="C7486" s="68">
        <v>887961306873</v>
      </c>
      <c r="D7486" s="69" t="s">
        <v>5417</v>
      </c>
      <c r="E7486" s="65">
        <f>IFERROR(VLOOKUP(C7486,Pivot!A:B,2,0),0)</f>
        <v>0</v>
      </c>
      <c r="F7486" s="65">
        <f>IFERROR(VLOOKUP(C7486,Pivot!A:C,3,0),0)</f>
        <v>0</v>
      </c>
    </row>
    <row r="7487" spans="1:6" x14ac:dyDescent="0.25">
      <c r="A7487" s="68" t="s">
        <v>103</v>
      </c>
      <c r="B7487" s="69">
        <v>491280337</v>
      </c>
      <c r="C7487" s="68">
        <v>887961306880</v>
      </c>
      <c r="D7487" s="69" t="s">
        <v>5417</v>
      </c>
      <c r="E7487" s="65">
        <f>IFERROR(VLOOKUP(C7487,Pivot!A:B,2,0),0)</f>
        <v>0</v>
      </c>
      <c r="F7487" s="65">
        <f>IFERROR(VLOOKUP(C7487,Pivot!A:C,3,0),0)</f>
        <v>0</v>
      </c>
    </row>
    <row r="7488" spans="1:6" x14ac:dyDescent="0.25">
      <c r="A7488" s="68" t="s">
        <v>103</v>
      </c>
      <c r="B7488" s="69">
        <v>491280337</v>
      </c>
      <c r="C7488" s="68">
        <v>887961306897</v>
      </c>
      <c r="D7488" s="69" t="s">
        <v>5417</v>
      </c>
      <c r="E7488" s="65">
        <f>IFERROR(VLOOKUP(C7488,Pivot!A:B,2,0),0)</f>
        <v>0</v>
      </c>
      <c r="F7488" s="65">
        <f>IFERROR(VLOOKUP(C7488,Pivot!A:C,3,0),0)</f>
        <v>0</v>
      </c>
    </row>
    <row r="7489" spans="1:6" x14ac:dyDescent="0.25">
      <c r="A7489" s="68" t="s">
        <v>103</v>
      </c>
      <c r="B7489" s="69">
        <v>491280337</v>
      </c>
      <c r="C7489" s="68">
        <v>887961306903</v>
      </c>
      <c r="D7489" s="69" t="s">
        <v>5417</v>
      </c>
      <c r="E7489" s="65">
        <f>IFERROR(VLOOKUP(C7489,Pivot!A:B,2,0),0)</f>
        <v>0</v>
      </c>
      <c r="F7489" s="65">
        <f>IFERROR(VLOOKUP(C7489,Pivot!A:C,3,0),0)</f>
        <v>0</v>
      </c>
    </row>
    <row r="7490" spans="1:6" x14ac:dyDescent="0.25">
      <c r="A7490" s="68" t="s">
        <v>103</v>
      </c>
      <c r="B7490" s="69">
        <v>491280337</v>
      </c>
      <c r="C7490" s="68">
        <v>887961306910</v>
      </c>
      <c r="D7490" s="69" t="s">
        <v>5417</v>
      </c>
      <c r="E7490" s="65">
        <f>IFERROR(VLOOKUP(C7490,Pivot!A:B,2,0),0)</f>
        <v>0</v>
      </c>
      <c r="F7490" s="65">
        <f>IFERROR(VLOOKUP(C7490,Pivot!A:C,3,0),0)</f>
        <v>0</v>
      </c>
    </row>
    <row r="7491" spans="1:6" x14ac:dyDescent="0.25">
      <c r="A7491" s="68" t="s">
        <v>103</v>
      </c>
      <c r="B7491" s="69">
        <v>491280337</v>
      </c>
      <c r="C7491" s="68">
        <v>887961306927</v>
      </c>
      <c r="D7491" s="69" t="s">
        <v>5417</v>
      </c>
      <c r="E7491" s="65">
        <f>IFERROR(VLOOKUP(C7491,Pivot!A:B,2,0),0)</f>
        <v>0</v>
      </c>
      <c r="F7491" s="65">
        <f>IFERROR(VLOOKUP(C7491,Pivot!A:C,3,0),0)</f>
        <v>0</v>
      </c>
    </row>
    <row r="7492" spans="1:6" x14ac:dyDescent="0.25">
      <c r="A7492" s="68" t="s">
        <v>103</v>
      </c>
      <c r="B7492" s="69">
        <v>491280337</v>
      </c>
      <c r="C7492" s="68">
        <v>887961306934</v>
      </c>
      <c r="D7492" s="69" t="s">
        <v>5417</v>
      </c>
      <c r="E7492" s="65">
        <f>IFERROR(VLOOKUP(C7492,Pivot!A:B,2,0),0)</f>
        <v>0</v>
      </c>
      <c r="F7492" s="65">
        <f>IFERROR(VLOOKUP(C7492,Pivot!A:C,3,0),0)</f>
        <v>0</v>
      </c>
    </row>
    <row r="7493" spans="1:6" x14ac:dyDescent="0.25">
      <c r="A7493" s="68" t="s">
        <v>103</v>
      </c>
      <c r="B7493" s="69">
        <v>491280337</v>
      </c>
      <c r="C7493" s="68">
        <v>887961306941</v>
      </c>
      <c r="D7493" s="69" t="s">
        <v>5417</v>
      </c>
      <c r="E7493" s="65">
        <f>IFERROR(VLOOKUP(C7493,Pivot!A:B,2,0),0)</f>
        <v>0</v>
      </c>
      <c r="F7493" s="65">
        <f>IFERROR(VLOOKUP(C7493,Pivot!A:C,3,0),0)</f>
        <v>0</v>
      </c>
    </row>
    <row r="7494" spans="1:6" x14ac:dyDescent="0.25">
      <c r="A7494" s="68" t="s">
        <v>103</v>
      </c>
      <c r="B7494" s="69">
        <v>491280337</v>
      </c>
      <c r="C7494" s="68">
        <v>887961306958</v>
      </c>
      <c r="D7494" s="69" t="s">
        <v>5417</v>
      </c>
      <c r="E7494" s="65">
        <f>IFERROR(VLOOKUP(C7494,Pivot!A:B,2,0),0)</f>
        <v>0</v>
      </c>
      <c r="F7494" s="65">
        <f>IFERROR(VLOOKUP(C7494,Pivot!A:C,3,0),0)</f>
        <v>0</v>
      </c>
    </row>
    <row r="7495" spans="1:6" x14ac:dyDescent="0.25">
      <c r="A7495" s="68" t="s">
        <v>103</v>
      </c>
      <c r="B7495" s="69">
        <v>491280343</v>
      </c>
      <c r="C7495" s="68">
        <v>491280343</v>
      </c>
      <c r="D7495" s="69" t="s">
        <v>5418</v>
      </c>
      <c r="E7495" s="65">
        <f>IFERROR(VLOOKUP(C7495,Pivot!A:B,2,0),0)</f>
        <v>0</v>
      </c>
      <c r="F7495" s="65">
        <f>IFERROR(VLOOKUP(C7495,Pivot!A:C,3,0),0)</f>
        <v>0</v>
      </c>
    </row>
    <row r="7496" spans="1:6" x14ac:dyDescent="0.25">
      <c r="A7496" s="68" t="s">
        <v>103</v>
      </c>
      <c r="B7496" s="69">
        <v>491280343</v>
      </c>
      <c r="C7496" s="68">
        <v>887961195071</v>
      </c>
      <c r="D7496" s="69" t="s">
        <v>5418</v>
      </c>
      <c r="E7496" s="65">
        <f>IFERROR(VLOOKUP(C7496,Pivot!A:B,2,0),0)</f>
        <v>0</v>
      </c>
      <c r="F7496" s="65">
        <f>IFERROR(VLOOKUP(C7496,Pivot!A:C,3,0),0)</f>
        <v>0</v>
      </c>
    </row>
    <row r="7497" spans="1:6" x14ac:dyDescent="0.25">
      <c r="A7497" s="68" t="s">
        <v>103</v>
      </c>
      <c r="B7497" s="69">
        <v>491280343</v>
      </c>
      <c r="C7497" s="68">
        <v>887961195088</v>
      </c>
      <c r="D7497" s="69" t="s">
        <v>5418</v>
      </c>
      <c r="E7497" s="65">
        <f>IFERROR(VLOOKUP(C7497,Pivot!A:B,2,0),0)</f>
        <v>0</v>
      </c>
      <c r="F7497" s="65">
        <f>IFERROR(VLOOKUP(C7497,Pivot!A:C,3,0),0)</f>
        <v>0</v>
      </c>
    </row>
    <row r="7498" spans="1:6" x14ac:dyDescent="0.25">
      <c r="A7498" s="68" t="s">
        <v>103</v>
      </c>
      <c r="B7498" s="69">
        <v>491280343</v>
      </c>
      <c r="C7498" s="68">
        <v>887961195095</v>
      </c>
      <c r="D7498" s="69" t="s">
        <v>5418</v>
      </c>
      <c r="E7498" s="65">
        <f>IFERROR(VLOOKUP(C7498,Pivot!A:B,2,0),0)</f>
        <v>0</v>
      </c>
      <c r="F7498" s="65">
        <f>IFERROR(VLOOKUP(C7498,Pivot!A:C,3,0),0)</f>
        <v>0</v>
      </c>
    </row>
    <row r="7499" spans="1:6" x14ac:dyDescent="0.25">
      <c r="A7499" s="68" t="s">
        <v>103</v>
      </c>
      <c r="B7499" s="69">
        <v>491280343</v>
      </c>
      <c r="C7499" s="68">
        <v>887961195101</v>
      </c>
      <c r="D7499" s="69" t="s">
        <v>5418</v>
      </c>
      <c r="E7499" s="65">
        <f>IFERROR(VLOOKUP(C7499,Pivot!A:B,2,0),0)</f>
        <v>0</v>
      </c>
      <c r="F7499" s="65">
        <f>IFERROR(VLOOKUP(C7499,Pivot!A:C,3,0),0)</f>
        <v>0</v>
      </c>
    </row>
    <row r="7500" spans="1:6" x14ac:dyDescent="0.25">
      <c r="A7500" s="68" t="s">
        <v>103</v>
      </c>
      <c r="B7500" s="69">
        <v>491280350</v>
      </c>
      <c r="C7500" s="68">
        <v>886798420387</v>
      </c>
      <c r="D7500" s="69" t="s">
        <v>5419</v>
      </c>
      <c r="E7500" s="65">
        <f>IFERROR(VLOOKUP(C7500,Pivot!A:B,2,0),0)</f>
        <v>0</v>
      </c>
      <c r="F7500" s="65">
        <f>IFERROR(VLOOKUP(C7500,Pivot!A:C,3,0),0)</f>
        <v>0</v>
      </c>
    </row>
    <row r="7501" spans="1:6" x14ac:dyDescent="0.25">
      <c r="A7501" s="68" t="s">
        <v>103</v>
      </c>
      <c r="B7501" s="69">
        <v>491280352</v>
      </c>
      <c r="C7501" s="68">
        <v>886798420806</v>
      </c>
      <c r="D7501" s="69" t="s">
        <v>5420</v>
      </c>
      <c r="E7501" s="65">
        <f>IFERROR(VLOOKUP(C7501,Pivot!A:B,2,0),0)</f>
        <v>0</v>
      </c>
      <c r="F7501" s="65">
        <f>IFERROR(VLOOKUP(C7501,Pivot!A:C,3,0),0)</f>
        <v>0</v>
      </c>
    </row>
    <row r="7502" spans="1:6" x14ac:dyDescent="0.25">
      <c r="A7502" s="68" t="s">
        <v>103</v>
      </c>
      <c r="B7502" s="69">
        <v>491280353</v>
      </c>
      <c r="C7502" s="68">
        <v>886798420028</v>
      </c>
      <c r="D7502" s="69" t="s">
        <v>5421</v>
      </c>
      <c r="E7502" s="65">
        <f>IFERROR(VLOOKUP(C7502,Pivot!A:B,2,0),0)</f>
        <v>0</v>
      </c>
      <c r="F7502" s="65">
        <f>IFERROR(VLOOKUP(C7502,Pivot!A:C,3,0),0)</f>
        <v>0</v>
      </c>
    </row>
    <row r="7503" spans="1:6" x14ac:dyDescent="0.25">
      <c r="A7503" s="68" t="s">
        <v>103</v>
      </c>
      <c r="B7503" s="69">
        <v>491280354</v>
      </c>
      <c r="C7503" s="68">
        <v>886798421032</v>
      </c>
      <c r="D7503" s="69" t="s">
        <v>5422</v>
      </c>
      <c r="E7503" s="65">
        <f>IFERROR(VLOOKUP(C7503,Pivot!A:B,2,0),0)</f>
        <v>0</v>
      </c>
      <c r="F7503" s="65">
        <f>IFERROR(VLOOKUP(C7503,Pivot!A:C,3,0),0)</f>
        <v>0</v>
      </c>
    </row>
    <row r="7504" spans="1:6" x14ac:dyDescent="0.25">
      <c r="A7504" s="68" t="s">
        <v>103</v>
      </c>
      <c r="B7504" s="69">
        <v>491280365</v>
      </c>
      <c r="C7504" s="68">
        <v>732396287214</v>
      </c>
      <c r="D7504" s="69" t="s">
        <v>5423</v>
      </c>
      <c r="E7504" s="65">
        <f>IFERROR(VLOOKUP(C7504,Pivot!A:B,2,0),0)</f>
        <v>0</v>
      </c>
      <c r="F7504" s="65">
        <f>IFERROR(VLOOKUP(C7504,Pivot!A:C,3,0),0)</f>
        <v>0</v>
      </c>
    </row>
    <row r="7505" spans="1:6" x14ac:dyDescent="0.25">
      <c r="A7505" s="68" t="s">
        <v>103</v>
      </c>
      <c r="B7505" s="69">
        <v>491280366</v>
      </c>
      <c r="C7505" s="68">
        <v>732396290443</v>
      </c>
      <c r="D7505" s="69" t="s">
        <v>5424</v>
      </c>
      <c r="E7505" s="65">
        <f>IFERROR(VLOOKUP(C7505,Pivot!A:B,2,0),0)</f>
        <v>0</v>
      </c>
      <c r="F7505" s="65">
        <f>IFERROR(VLOOKUP(C7505,Pivot!A:C,3,0),0)</f>
        <v>0</v>
      </c>
    </row>
    <row r="7506" spans="1:6" x14ac:dyDescent="0.25">
      <c r="A7506" s="68" t="s">
        <v>103</v>
      </c>
      <c r="B7506" s="69">
        <v>491280369</v>
      </c>
      <c r="C7506" s="68">
        <v>732396291730</v>
      </c>
      <c r="D7506" s="69" t="s">
        <v>5425</v>
      </c>
      <c r="E7506" s="65">
        <f>IFERROR(VLOOKUP(C7506,Pivot!A:B,2,0),0)</f>
        <v>0</v>
      </c>
      <c r="F7506" s="65">
        <f>IFERROR(VLOOKUP(C7506,Pivot!A:C,3,0),0)</f>
        <v>0</v>
      </c>
    </row>
    <row r="7507" spans="1:6" x14ac:dyDescent="0.25">
      <c r="A7507" s="68" t="s">
        <v>103</v>
      </c>
      <c r="B7507" s="69">
        <v>491280370</v>
      </c>
      <c r="C7507" s="68">
        <v>732396292010</v>
      </c>
      <c r="D7507" s="69" t="s">
        <v>5426</v>
      </c>
      <c r="E7507" s="65">
        <f>IFERROR(VLOOKUP(C7507,Pivot!A:B,2,0),0)</f>
        <v>0</v>
      </c>
      <c r="F7507" s="65">
        <f>IFERROR(VLOOKUP(C7507,Pivot!A:C,3,0),0)</f>
        <v>0</v>
      </c>
    </row>
    <row r="7508" spans="1:6" x14ac:dyDescent="0.25">
      <c r="A7508" s="68" t="s">
        <v>103</v>
      </c>
      <c r="B7508" s="69">
        <v>491280371</v>
      </c>
      <c r="C7508" s="68">
        <v>732396405151</v>
      </c>
      <c r="D7508" s="69" t="s">
        <v>5427</v>
      </c>
      <c r="E7508" s="65">
        <f>IFERROR(VLOOKUP(C7508,Pivot!A:B,2,0),0)</f>
        <v>0</v>
      </c>
      <c r="F7508" s="65">
        <f>IFERROR(VLOOKUP(C7508,Pivot!A:C,3,0),0)</f>
        <v>0</v>
      </c>
    </row>
    <row r="7509" spans="1:6" x14ac:dyDescent="0.25">
      <c r="A7509" s="68" t="s">
        <v>103</v>
      </c>
      <c r="B7509" s="69">
        <v>491280372</v>
      </c>
      <c r="C7509" s="68">
        <v>732396405168</v>
      </c>
      <c r="D7509" s="69" t="s">
        <v>5428</v>
      </c>
      <c r="E7509" s="65">
        <f>IFERROR(VLOOKUP(C7509,Pivot!A:B,2,0),0)</f>
        <v>0</v>
      </c>
      <c r="F7509" s="65">
        <f>IFERROR(VLOOKUP(C7509,Pivot!A:C,3,0),0)</f>
        <v>0</v>
      </c>
    </row>
    <row r="7510" spans="1:6" x14ac:dyDescent="0.25">
      <c r="A7510" s="68" t="s">
        <v>103</v>
      </c>
      <c r="B7510" s="69">
        <v>491280375</v>
      </c>
      <c r="C7510" s="68">
        <v>732396409166</v>
      </c>
      <c r="D7510" s="69" t="s">
        <v>5429</v>
      </c>
      <c r="E7510" s="65">
        <f>IFERROR(VLOOKUP(C7510,Pivot!A:B,2,0),0)</f>
        <v>0</v>
      </c>
      <c r="F7510" s="65">
        <f>IFERROR(VLOOKUP(C7510,Pivot!A:C,3,0),0)</f>
        <v>0</v>
      </c>
    </row>
    <row r="7511" spans="1:6" x14ac:dyDescent="0.25">
      <c r="A7511" s="68" t="s">
        <v>103</v>
      </c>
      <c r="B7511" s="69">
        <v>491280376</v>
      </c>
      <c r="C7511" s="68">
        <v>732396410070</v>
      </c>
      <c r="D7511" s="69" t="s">
        <v>5430</v>
      </c>
      <c r="E7511" s="65">
        <f>IFERROR(VLOOKUP(C7511,Pivot!A:B,2,0),0)</f>
        <v>0</v>
      </c>
      <c r="F7511" s="65">
        <f>IFERROR(VLOOKUP(C7511,Pivot!A:C,3,0),0)</f>
        <v>0</v>
      </c>
    </row>
    <row r="7512" spans="1:6" x14ac:dyDescent="0.25">
      <c r="A7512" s="68" t="s">
        <v>103</v>
      </c>
      <c r="B7512" s="69">
        <v>491280377</v>
      </c>
      <c r="C7512" s="68">
        <v>732396410087</v>
      </c>
      <c r="D7512" s="69" t="s">
        <v>5431</v>
      </c>
      <c r="E7512" s="65">
        <f>IFERROR(VLOOKUP(C7512,Pivot!A:B,2,0),0)</f>
        <v>0</v>
      </c>
      <c r="F7512" s="65">
        <f>IFERROR(VLOOKUP(C7512,Pivot!A:C,3,0),0)</f>
        <v>0</v>
      </c>
    </row>
    <row r="7513" spans="1:6" x14ac:dyDescent="0.25">
      <c r="A7513" s="68" t="s">
        <v>103</v>
      </c>
      <c r="B7513" s="69">
        <v>491280378</v>
      </c>
      <c r="C7513" s="68">
        <v>491280378</v>
      </c>
      <c r="D7513" s="69" t="s">
        <v>5432</v>
      </c>
      <c r="E7513" s="65">
        <f>IFERROR(VLOOKUP(C7513,Pivot!A:B,2,0),0)</f>
        <v>0</v>
      </c>
      <c r="F7513" s="65">
        <f>IFERROR(VLOOKUP(C7513,Pivot!A:C,3,0),0)</f>
        <v>0</v>
      </c>
    </row>
    <row r="7514" spans="1:6" x14ac:dyDescent="0.25">
      <c r="A7514" s="68" t="s">
        <v>103</v>
      </c>
      <c r="B7514" s="69">
        <v>491280378</v>
      </c>
      <c r="C7514" s="68">
        <v>825131019499</v>
      </c>
      <c r="D7514" s="69" t="s">
        <v>5432</v>
      </c>
      <c r="E7514" s="65">
        <f>IFERROR(VLOOKUP(C7514,Pivot!A:B,2,0),0)</f>
        <v>0</v>
      </c>
      <c r="F7514" s="65">
        <f>IFERROR(VLOOKUP(C7514,Pivot!A:C,3,0),0)</f>
        <v>0</v>
      </c>
    </row>
    <row r="7515" spans="1:6" x14ac:dyDescent="0.25">
      <c r="A7515" s="68" t="s">
        <v>103</v>
      </c>
      <c r="B7515" s="69">
        <v>491280379</v>
      </c>
      <c r="C7515" s="68">
        <v>491280379</v>
      </c>
      <c r="D7515" s="69" t="s">
        <v>5433</v>
      </c>
      <c r="E7515" s="65">
        <f>IFERROR(VLOOKUP(C7515,Pivot!A:B,2,0),0)</f>
        <v>0</v>
      </c>
      <c r="F7515" s="65">
        <f>IFERROR(VLOOKUP(C7515,Pivot!A:C,3,0),0)</f>
        <v>0</v>
      </c>
    </row>
    <row r="7516" spans="1:6" x14ac:dyDescent="0.25">
      <c r="A7516" s="68" t="s">
        <v>103</v>
      </c>
      <c r="B7516" s="69">
        <v>491280379</v>
      </c>
      <c r="C7516" s="68">
        <v>825131023601</v>
      </c>
      <c r="D7516" s="69" t="s">
        <v>5433</v>
      </c>
      <c r="E7516" s="65">
        <f>IFERROR(VLOOKUP(C7516,Pivot!A:B,2,0),0)</f>
        <v>0</v>
      </c>
      <c r="F7516" s="65">
        <f>IFERROR(VLOOKUP(C7516,Pivot!A:C,3,0),0)</f>
        <v>0</v>
      </c>
    </row>
    <row r="7517" spans="1:6" x14ac:dyDescent="0.25">
      <c r="A7517" s="68" t="s">
        <v>103</v>
      </c>
      <c r="B7517" s="69">
        <v>491280380</v>
      </c>
      <c r="C7517" s="68">
        <v>491280380</v>
      </c>
      <c r="D7517" s="69" t="s">
        <v>5434</v>
      </c>
      <c r="E7517" s="65">
        <f>IFERROR(VLOOKUP(C7517,Pivot!A:B,2,0),0)</f>
        <v>0</v>
      </c>
      <c r="F7517" s="65">
        <f>IFERROR(VLOOKUP(C7517,Pivot!A:C,3,0),0)</f>
        <v>0</v>
      </c>
    </row>
    <row r="7518" spans="1:6" x14ac:dyDescent="0.25">
      <c r="A7518" s="68" t="s">
        <v>103</v>
      </c>
      <c r="B7518" s="69">
        <v>491280380</v>
      </c>
      <c r="C7518" s="68">
        <v>825131019390</v>
      </c>
      <c r="D7518" s="69" t="s">
        <v>5434</v>
      </c>
      <c r="E7518" s="65">
        <f>IFERROR(VLOOKUP(C7518,Pivot!A:B,2,0),0)</f>
        <v>0</v>
      </c>
      <c r="F7518" s="65">
        <f>IFERROR(VLOOKUP(C7518,Pivot!A:C,3,0),0)</f>
        <v>0</v>
      </c>
    </row>
    <row r="7519" spans="1:6" x14ac:dyDescent="0.25">
      <c r="A7519" s="68" t="s">
        <v>103</v>
      </c>
      <c r="B7519" s="69">
        <v>491280381</v>
      </c>
      <c r="C7519" s="68">
        <v>491280381</v>
      </c>
      <c r="D7519" s="69" t="s">
        <v>5435</v>
      </c>
      <c r="E7519" s="65">
        <f>IFERROR(VLOOKUP(C7519,Pivot!A:B,2,0),0)</f>
        <v>0</v>
      </c>
      <c r="F7519" s="65">
        <f>IFERROR(VLOOKUP(C7519,Pivot!A:C,3,0),0)</f>
        <v>0</v>
      </c>
    </row>
    <row r="7520" spans="1:6" x14ac:dyDescent="0.25">
      <c r="A7520" s="68" t="s">
        <v>103</v>
      </c>
      <c r="B7520" s="69">
        <v>491280381</v>
      </c>
      <c r="C7520" s="68">
        <v>825131019413</v>
      </c>
      <c r="D7520" s="69" t="s">
        <v>5435</v>
      </c>
      <c r="E7520" s="65">
        <f>IFERROR(VLOOKUP(C7520,Pivot!A:B,2,0),0)</f>
        <v>0</v>
      </c>
      <c r="F7520" s="65">
        <f>IFERROR(VLOOKUP(C7520,Pivot!A:C,3,0),0)</f>
        <v>0</v>
      </c>
    </row>
    <row r="7521" spans="1:6" x14ac:dyDescent="0.25">
      <c r="A7521" s="68" t="s">
        <v>103</v>
      </c>
      <c r="B7521" s="69">
        <v>491280382</v>
      </c>
      <c r="C7521" s="68">
        <v>491280382</v>
      </c>
      <c r="D7521" s="69" t="s">
        <v>5436</v>
      </c>
      <c r="E7521" s="65">
        <f>IFERROR(VLOOKUP(C7521,Pivot!A:B,2,0),0)</f>
        <v>0</v>
      </c>
      <c r="F7521" s="65">
        <f>IFERROR(VLOOKUP(C7521,Pivot!A:C,3,0),0)</f>
        <v>0</v>
      </c>
    </row>
    <row r="7522" spans="1:6" x14ac:dyDescent="0.25">
      <c r="A7522" s="68" t="s">
        <v>103</v>
      </c>
      <c r="B7522" s="69">
        <v>491280382</v>
      </c>
      <c r="C7522" s="68">
        <v>825131019406</v>
      </c>
      <c r="D7522" s="69" t="s">
        <v>5436</v>
      </c>
      <c r="E7522" s="65">
        <f>IFERROR(VLOOKUP(C7522,Pivot!A:B,2,0),0)</f>
        <v>0</v>
      </c>
      <c r="F7522" s="65">
        <f>IFERROR(VLOOKUP(C7522,Pivot!A:C,3,0),0)</f>
        <v>0</v>
      </c>
    </row>
    <row r="7523" spans="1:6" x14ac:dyDescent="0.25">
      <c r="A7523" s="68" t="s">
        <v>103</v>
      </c>
      <c r="B7523" s="69">
        <v>491280383</v>
      </c>
      <c r="C7523" s="68">
        <v>491280383</v>
      </c>
      <c r="D7523" s="69" t="s">
        <v>5437</v>
      </c>
      <c r="E7523" s="65">
        <f>IFERROR(VLOOKUP(C7523,Pivot!A:B,2,0),0)</f>
        <v>0</v>
      </c>
      <c r="F7523" s="65">
        <f>IFERROR(VLOOKUP(C7523,Pivot!A:C,3,0),0)</f>
        <v>0</v>
      </c>
    </row>
    <row r="7524" spans="1:6" x14ac:dyDescent="0.25">
      <c r="A7524" s="68" t="s">
        <v>103</v>
      </c>
      <c r="B7524" s="69">
        <v>491280383</v>
      </c>
      <c r="C7524" s="68">
        <v>825131015576</v>
      </c>
      <c r="D7524" s="69" t="s">
        <v>5437</v>
      </c>
      <c r="E7524" s="65">
        <f>IFERROR(VLOOKUP(C7524,Pivot!A:B,2,0),0)</f>
        <v>0</v>
      </c>
      <c r="F7524" s="65">
        <f>IFERROR(VLOOKUP(C7524,Pivot!A:C,3,0),0)</f>
        <v>0</v>
      </c>
    </row>
    <row r="7525" spans="1:6" x14ac:dyDescent="0.25">
      <c r="A7525" s="68" t="s">
        <v>103</v>
      </c>
      <c r="B7525" s="69">
        <v>491280384</v>
      </c>
      <c r="C7525" s="68">
        <v>491280384</v>
      </c>
      <c r="D7525" s="69" t="s">
        <v>5438</v>
      </c>
      <c r="E7525" s="65">
        <f>IFERROR(VLOOKUP(C7525,Pivot!A:B,2,0),0)</f>
        <v>0</v>
      </c>
      <c r="F7525" s="65">
        <f>IFERROR(VLOOKUP(C7525,Pivot!A:C,3,0),0)</f>
        <v>0</v>
      </c>
    </row>
    <row r="7526" spans="1:6" x14ac:dyDescent="0.25">
      <c r="A7526" s="68" t="s">
        <v>103</v>
      </c>
      <c r="B7526" s="69">
        <v>491280384</v>
      </c>
      <c r="C7526" s="68">
        <v>825131025896</v>
      </c>
      <c r="D7526" s="69" t="s">
        <v>5438</v>
      </c>
      <c r="E7526" s="65">
        <f>IFERROR(VLOOKUP(C7526,Pivot!A:B,2,0),0)</f>
        <v>0</v>
      </c>
      <c r="F7526" s="65">
        <f>IFERROR(VLOOKUP(C7526,Pivot!A:C,3,0),0)</f>
        <v>0</v>
      </c>
    </row>
    <row r="7527" spans="1:6" x14ac:dyDescent="0.25">
      <c r="A7527" s="68" t="s">
        <v>103</v>
      </c>
      <c r="B7527" s="69">
        <v>491280385</v>
      </c>
      <c r="C7527" s="68">
        <v>491280385</v>
      </c>
      <c r="D7527" s="69" t="s">
        <v>5439</v>
      </c>
      <c r="E7527" s="65">
        <f>IFERROR(VLOOKUP(C7527,Pivot!A:B,2,0),0)</f>
        <v>0</v>
      </c>
      <c r="F7527" s="65">
        <f>IFERROR(VLOOKUP(C7527,Pivot!A:C,3,0),0)</f>
        <v>0</v>
      </c>
    </row>
    <row r="7528" spans="1:6" x14ac:dyDescent="0.25">
      <c r="A7528" s="68" t="s">
        <v>103</v>
      </c>
      <c r="B7528" s="69">
        <v>491280385</v>
      </c>
      <c r="C7528" s="68">
        <v>825131025834</v>
      </c>
      <c r="D7528" s="69" t="s">
        <v>5439</v>
      </c>
      <c r="E7528" s="65">
        <f>IFERROR(VLOOKUP(C7528,Pivot!A:B,2,0),0)</f>
        <v>0</v>
      </c>
      <c r="F7528" s="65">
        <f>IFERROR(VLOOKUP(C7528,Pivot!A:C,3,0),0)</f>
        <v>0</v>
      </c>
    </row>
    <row r="7529" spans="1:6" x14ac:dyDescent="0.25">
      <c r="A7529" s="68" t="s">
        <v>103</v>
      </c>
      <c r="B7529" s="69">
        <v>491280385</v>
      </c>
      <c r="C7529" s="68">
        <v>825131026718</v>
      </c>
      <c r="D7529" s="69" t="s">
        <v>5439</v>
      </c>
      <c r="E7529" s="65">
        <f>IFERROR(VLOOKUP(C7529,Pivot!A:B,2,0),0)</f>
        <v>0</v>
      </c>
      <c r="F7529" s="65">
        <f>IFERROR(VLOOKUP(C7529,Pivot!A:C,3,0),0)</f>
        <v>0</v>
      </c>
    </row>
    <row r="7530" spans="1:6" x14ac:dyDescent="0.25">
      <c r="A7530" s="68" t="s">
        <v>103</v>
      </c>
      <c r="B7530" s="69">
        <v>491280385</v>
      </c>
      <c r="C7530" s="68">
        <v>995131025834</v>
      </c>
      <c r="D7530" s="69" t="s">
        <v>5439</v>
      </c>
      <c r="E7530" s="65">
        <f>IFERROR(VLOOKUP(C7530,Pivot!A:B,2,0),0)</f>
        <v>0</v>
      </c>
      <c r="F7530" s="65">
        <f>IFERROR(VLOOKUP(C7530,Pivot!A:C,3,0),0)</f>
        <v>0</v>
      </c>
    </row>
    <row r="7531" spans="1:6" x14ac:dyDescent="0.25">
      <c r="A7531" s="68" t="s">
        <v>103</v>
      </c>
      <c r="B7531" s="69">
        <v>491280386</v>
      </c>
      <c r="C7531" s="68">
        <v>491280386</v>
      </c>
      <c r="D7531" s="69" t="s">
        <v>5440</v>
      </c>
      <c r="E7531" s="65">
        <f>IFERROR(VLOOKUP(C7531,Pivot!A:B,2,0),0)</f>
        <v>0</v>
      </c>
      <c r="F7531" s="65">
        <f>IFERROR(VLOOKUP(C7531,Pivot!A:C,3,0),0)</f>
        <v>0</v>
      </c>
    </row>
    <row r="7532" spans="1:6" x14ac:dyDescent="0.25">
      <c r="A7532" s="68" t="s">
        <v>103</v>
      </c>
      <c r="B7532" s="69">
        <v>491280386</v>
      </c>
      <c r="C7532" s="68">
        <v>825131018621</v>
      </c>
      <c r="D7532" s="69" t="s">
        <v>5440</v>
      </c>
      <c r="E7532" s="65">
        <f>IFERROR(VLOOKUP(C7532,Pivot!A:B,2,0),0)</f>
        <v>0</v>
      </c>
      <c r="F7532" s="65">
        <f>IFERROR(VLOOKUP(C7532,Pivot!A:C,3,0),0)</f>
        <v>0</v>
      </c>
    </row>
    <row r="7533" spans="1:6" x14ac:dyDescent="0.25">
      <c r="A7533" s="68" t="s">
        <v>103</v>
      </c>
      <c r="B7533" s="69">
        <v>491280387</v>
      </c>
      <c r="C7533" s="68">
        <v>491280387</v>
      </c>
      <c r="D7533" s="69" t="s">
        <v>5441</v>
      </c>
      <c r="E7533" s="65">
        <f>IFERROR(VLOOKUP(C7533,Pivot!A:B,2,0),0)</f>
        <v>0</v>
      </c>
      <c r="F7533" s="65">
        <f>IFERROR(VLOOKUP(C7533,Pivot!A:C,3,0),0)</f>
        <v>0</v>
      </c>
    </row>
    <row r="7534" spans="1:6" x14ac:dyDescent="0.25">
      <c r="A7534" s="68" t="s">
        <v>103</v>
      </c>
      <c r="B7534" s="69">
        <v>491280387</v>
      </c>
      <c r="C7534" s="68">
        <v>825131015644</v>
      </c>
      <c r="D7534" s="69" t="s">
        <v>5441</v>
      </c>
      <c r="E7534" s="65">
        <f>IFERROR(VLOOKUP(C7534,Pivot!A:B,2,0),0)</f>
        <v>0</v>
      </c>
      <c r="F7534" s="65">
        <f>IFERROR(VLOOKUP(C7534,Pivot!A:C,3,0),0)</f>
        <v>0</v>
      </c>
    </row>
    <row r="7535" spans="1:6" x14ac:dyDescent="0.25">
      <c r="A7535" s="68" t="s">
        <v>103</v>
      </c>
      <c r="B7535" s="69">
        <v>491280388</v>
      </c>
      <c r="C7535" s="68">
        <v>491280388</v>
      </c>
      <c r="D7535" s="69" t="s">
        <v>5442</v>
      </c>
      <c r="E7535" s="65">
        <f>IFERROR(VLOOKUP(C7535,Pivot!A:B,2,0),0)</f>
        <v>0</v>
      </c>
      <c r="F7535" s="65">
        <f>IFERROR(VLOOKUP(C7535,Pivot!A:C,3,0),0)</f>
        <v>0</v>
      </c>
    </row>
    <row r="7536" spans="1:6" x14ac:dyDescent="0.25">
      <c r="A7536" s="68" t="s">
        <v>103</v>
      </c>
      <c r="B7536" s="69">
        <v>491280388</v>
      </c>
      <c r="C7536" s="68">
        <v>825131025148</v>
      </c>
      <c r="D7536" s="69" t="s">
        <v>5442</v>
      </c>
      <c r="E7536" s="65">
        <f>IFERROR(VLOOKUP(C7536,Pivot!A:B,2,0),0)</f>
        <v>0</v>
      </c>
      <c r="F7536" s="65">
        <f>IFERROR(VLOOKUP(C7536,Pivot!A:C,3,0),0)</f>
        <v>0</v>
      </c>
    </row>
    <row r="7537" spans="1:6" x14ac:dyDescent="0.25">
      <c r="A7537" s="68" t="s">
        <v>103</v>
      </c>
      <c r="B7537" s="69">
        <v>491280389</v>
      </c>
      <c r="C7537" s="68">
        <v>491280389</v>
      </c>
      <c r="D7537" s="69" t="s">
        <v>5443</v>
      </c>
      <c r="E7537" s="65">
        <f>IFERROR(VLOOKUP(C7537,Pivot!A:B,2,0),0)</f>
        <v>0</v>
      </c>
      <c r="F7537" s="65">
        <f>IFERROR(VLOOKUP(C7537,Pivot!A:C,3,0),0)</f>
        <v>0</v>
      </c>
    </row>
    <row r="7538" spans="1:6" x14ac:dyDescent="0.25">
      <c r="A7538" s="68" t="s">
        <v>103</v>
      </c>
      <c r="B7538" s="69">
        <v>491280389</v>
      </c>
      <c r="C7538" s="68">
        <v>825131017273</v>
      </c>
      <c r="D7538" s="69" t="s">
        <v>5443</v>
      </c>
      <c r="E7538" s="65">
        <f>IFERROR(VLOOKUP(C7538,Pivot!A:B,2,0),0)</f>
        <v>0</v>
      </c>
      <c r="F7538" s="65">
        <f>IFERROR(VLOOKUP(C7538,Pivot!A:C,3,0),0)</f>
        <v>0</v>
      </c>
    </row>
    <row r="7539" spans="1:6" x14ac:dyDescent="0.25">
      <c r="A7539" s="68" t="s">
        <v>103</v>
      </c>
      <c r="B7539" s="69">
        <v>491280390</v>
      </c>
      <c r="C7539" s="68">
        <v>491280390</v>
      </c>
      <c r="D7539" s="69" t="s">
        <v>5444</v>
      </c>
      <c r="E7539" s="65">
        <f>IFERROR(VLOOKUP(C7539,Pivot!A:B,2,0),0)</f>
        <v>0</v>
      </c>
      <c r="F7539" s="65">
        <f>IFERROR(VLOOKUP(C7539,Pivot!A:C,3,0),0)</f>
        <v>0</v>
      </c>
    </row>
    <row r="7540" spans="1:6" x14ac:dyDescent="0.25">
      <c r="A7540" s="68" t="s">
        <v>103</v>
      </c>
      <c r="B7540" s="69">
        <v>491280390</v>
      </c>
      <c r="C7540" s="68">
        <v>825131017754</v>
      </c>
      <c r="D7540" s="69" t="s">
        <v>5444</v>
      </c>
      <c r="E7540" s="65">
        <f>IFERROR(VLOOKUP(C7540,Pivot!A:B,2,0),0)</f>
        <v>0</v>
      </c>
      <c r="F7540" s="65">
        <f>IFERROR(VLOOKUP(C7540,Pivot!A:C,3,0),0)</f>
        <v>0</v>
      </c>
    </row>
    <row r="7541" spans="1:6" x14ac:dyDescent="0.25">
      <c r="A7541" s="68" t="s">
        <v>103</v>
      </c>
      <c r="B7541" s="69">
        <v>491280391</v>
      </c>
      <c r="C7541" s="68">
        <v>491280391</v>
      </c>
      <c r="D7541" s="69" t="s">
        <v>5445</v>
      </c>
      <c r="E7541" s="65">
        <f>IFERROR(VLOOKUP(C7541,Pivot!A:B,2,0),0)</f>
        <v>0</v>
      </c>
      <c r="F7541" s="65">
        <f>IFERROR(VLOOKUP(C7541,Pivot!A:C,3,0),0)</f>
        <v>0</v>
      </c>
    </row>
    <row r="7542" spans="1:6" x14ac:dyDescent="0.25">
      <c r="A7542" s="68" t="s">
        <v>103</v>
      </c>
      <c r="B7542" s="69">
        <v>491280391</v>
      </c>
      <c r="C7542" s="68">
        <v>825131015682</v>
      </c>
      <c r="D7542" s="69" t="s">
        <v>5445</v>
      </c>
      <c r="E7542" s="65">
        <f>IFERROR(VLOOKUP(C7542,Pivot!A:B,2,0),0)</f>
        <v>0</v>
      </c>
      <c r="F7542" s="65">
        <f>IFERROR(VLOOKUP(C7542,Pivot!A:C,3,0),0)</f>
        <v>0</v>
      </c>
    </row>
    <row r="7543" spans="1:6" x14ac:dyDescent="0.25">
      <c r="A7543" s="68" t="s">
        <v>103</v>
      </c>
      <c r="B7543" s="69">
        <v>491280392</v>
      </c>
      <c r="C7543" s="68">
        <v>491280392</v>
      </c>
      <c r="D7543" s="69" t="s">
        <v>5446</v>
      </c>
      <c r="E7543" s="65">
        <f>IFERROR(VLOOKUP(C7543,Pivot!A:B,2,0),0)</f>
        <v>0</v>
      </c>
      <c r="F7543" s="65">
        <f>IFERROR(VLOOKUP(C7543,Pivot!A:C,3,0),0)</f>
        <v>0</v>
      </c>
    </row>
    <row r="7544" spans="1:6" x14ac:dyDescent="0.25">
      <c r="A7544" s="68" t="s">
        <v>103</v>
      </c>
      <c r="B7544" s="69">
        <v>491280392</v>
      </c>
      <c r="C7544" s="68">
        <v>825131022635</v>
      </c>
      <c r="D7544" s="69" t="s">
        <v>5446</v>
      </c>
      <c r="E7544" s="65">
        <f>IFERROR(VLOOKUP(C7544,Pivot!A:B,2,0),0)</f>
        <v>0</v>
      </c>
      <c r="F7544" s="65">
        <f>IFERROR(VLOOKUP(C7544,Pivot!A:C,3,0),0)</f>
        <v>0</v>
      </c>
    </row>
    <row r="7545" spans="1:6" x14ac:dyDescent="0.25">
      <c r="A7545" s="68" t="s">
        <v>103</v>
      </c>
      <c r="B7545" s="69">
        <v>491280393</v>
      </c>
      <c r="C7545" s="68">
        <v>491280393</v>
      </c>
      <c r="D7545" s="69" t="s">
        <v>5447</v>
      </c>
      <c r="E7545" s="65">
        <f>IFERROR(VLOOKUP(C7545,Pivot!A:B,2,0),0)</f>
        <v>0</v>
      </c>
      <c r="F7545" s="65">
        <f>IFERROR(VLOOKUP(C7545,Pivot!A:C,3,0),0)</f>
        <v>0</v>
      </c>
    </row>
    <row r="7546" spans="1:6" x14ac:dyDescent="0.25">
      <c r="A7546" s="68" t="s">
        <v>103</v>
      </c>
      <c r="B7546" s="69">
        <v>491280393</v>
      </c>
      <c r="C7546" s="68">
        <v>825131007397</v>
      </c>
      <c r="D7546" s="69" t="s">
        <v>5447</v>
      </c>
      <c r="E7546" s="65">
        <f>IFERROR(VLOOKUP(C7546,Pivot!A:B,2,0),0)</f>
        <v>0</v>
      </c>
      <c r="F7546" s="65">
        <f>IFERROR(VLOOKUP(C7546,Pivot!A:C,3,0),0)</f>
        <v>0</v>
      </c>
    </row>
    <row r="7547" spans="1:6" x14ac:dyDescent="0.25">
      <c r="A7547" s="68" t="s">
        <v>103</v>
      </c>
      <c r="B7547" s="69">
        <v>491280394</v>
      </c>
      <c r="C7547" s="68">
        <v>39897027692</v>
      </c>
      <c r="D7547" s="69" t="s">
        <v>5448</v>
      </c>
      <c r="E7547" s="65">
        <f>IFERROR(VLOOKUP(C7547,Pivot!A:B,2,0),0)</f>
        <v>0</v>
      </c>
      <c r="F7547" s="65">
        <f>IFERROR(VLOOKUP(C7547,Pivot!A:C,3,0),0)</f>
        <v>0</v>
      </c>
    </row>
    <row r="7548" spans="1:6" x14ac:dyDescent="0.25">
      <c r="A7548" s="68" t="s">
        <v>103</v>
      </c>
      <c r="B7548" s="69">
        <v>491280394</v>
      </c>
      <c r="C7548" s="68">
        <v>39897027708</v>
      </c>
      <c r="D7548" s="69" t="s">
        <v>5448</v>
      </c>
      <c r="E7548" s="65">
        <f>IFERROR(VLOOKUP(C7548,Pivot!A:B,2,0),0)</f>
        <v>0</v>
      </c>
      <c r="F7548" s="65">
        <f>IFERROR(VLOOKUP(C7548,Pivot!A:C,3,0),0)</f>
        <v>0</v>
      </c>
    </row>
    <row r="7549" spans="1:6" x14ac:dyDescent="0.25">
      <c r="A7549" s="68" t="s">
        <v>103</v>
      </c>
      <c r="B7549" s="69">
        <v>491280394</v>
      </c>
      <c r="C7549" s="68">
        <v>491280394</v>
      </c>
      <c r="D7549" s="69" t="s">
        <v>5448</v>
      </c>
      <c r="E7549" s="65">
        <f>IFERROR(VLOOKUP(C7549,Pivot!A:B,2,0),0)</f>
        <v>0</v>
      </c>
      <c r="F7549" s="65">
        <f>IFERROR(VLOOKUP(C7549,Pivot!A:C,3,0),0)</f>
        <v>0</v>
      </c>
    </row>
    <row r="7550" spans="1:6" x14ac:dyDescent="0.25">
      <c r="A7550" s="68" t="s">
        <v>103</v>
      </c>
      <c r="B7550" s="69">
        <v>491280395</v>
      </c>
      <c r="C7550" s="68">
        <v>39897022727</v>
      </c>
      <c r="D7550" s="69" t="s">
        <v>5449</v>
      </c>
      <c r="E7550" s="65">
        <f>IFERROR(VLOOKUP(C7550,Pivot!A:B,2,0),0)</f>
        <v>0</v>
      </c>
      <c r="F7550" s="65">
        <f>IFERROR(VLOOKUP(C7550,Pivot!A:C,3,0),0)</f>
        <v>0</v>
      </c>
    </row>
    <row r="7551" spans="1:6" x14ac:dyDescent="0.25">
      <c r="A7551" s="68" t="s">
        <v>103</v>
      </c>
      <c r="B7551" s="69">
        <v>491280395</v>
      </c>
      <c r="C7551" s="68">
        <v>39897027753</v>
      </c>
      <c r="D7551" s="69" t="s">
        <v>5449</v>
      </c>
      <c r="E7551" s="65">
        <f>IFERROR(VLOOKUP(C7551,Pivot!A:B,2,0),0)</f>
        <v>0</v>
      </c>
      <c r="F7551" s="65">
        <f>IFERROR(VLOOKUP(C7551,Pivot!A:C,3,0),0)</f>
        <v>0</v>
      </c>
    </row>
    <row r="7552" spans="1:6" x14ac:dyDescent="0.25">
      <c r="A7552" s="68" t="s">
        <v>103</v>
      </c>
      <c r="B7552" s="69">
        <v>491280395</v>
      </c>
      <c r="C7552" s="68">
        <v>39897027784</v>
      </c>
      <c r="D7552" s="69" t="s">
        <v>5449</v>
      </c>
      <c r="E7552" s="65">
        <f>IFERROR(VLOOKUP(C7552,Pivot!A:B,2,0),0)</f>
        <v>0</v>
      </c>
      <c r="F7552" s="65">
        <f>IFERROR(VLOOKUP(C7552,Pivot!A:C,3,0),0)</f>
        <v>0</v>
      </c>
    </row>
    <row r="7553" spans="1:6" x14ac:dyDescent="0.25">
      <c r="A7553" s="68" t="s">
        <v>103</v>
      </c>
      <c r="B7553" s="69">
        <v>491280395</v>
      </c>
      <c r="C7553" s="68">
        <v>491280395</v>
      </c>
      <c r="D7553" s="69" t="s">
        <v>5449</v>
      </c>
      <c r="E7553" s="65">
        <f>IFERROR(VLOOKUP(C7553,Pivot!A:B,2,0),0)</f>
        <v>0</v>
      </c>
      <c r="F7553" s="65">
        <f>IFERROR(VLOOKUP(C7553,Pivot!A:C,3,0),0)</f>
        <v>0</v>
      </c>
    </row>
    <row r="7554" spans="1:6" x14ac:dyDescent="0.25">
      <c r="A7554" s="68" t="s">
        <v>103</v>
      </c>
      <c r="B7554" s="69">
        <v>491280396</v>
      </c>
      <c r="C7554" s="68">
        <v>39897026695</v>
      </c>
      <c r="D7554" s="69" t="s">
        <v>5450</v>
      </c>
      <c r="E7554" s="65">
        <f>IFERROR(VLOOKUP(C7554,Pivot!A:B,2,0),0)</f>
        <v>0</v>
      </c>
      <c r="F7554" s="65">
        <f>IFERROR(VLOOKUP(C7554,Pivot!A:C,3,0),0)</f>
        <v>0</v>
      </c>
    </row>
    <row r="7555" spans="1:6" x14ac:dyDescent="0.25">
      <c r="A7555" s="68" t="s">
        <v>103</v>
      </c>
      <c r="B7555" s="69">
        <v>491280396</v>
      </c>
      <c r="C7555" s="68">
        <v>491280396</v>
      </c>
      <c r="D7555" s="69" t="s">
        <v>5450</v>
      </c>
      <c r="E7555" s="65">
        <f>IFERROR(VLOOKUP(C7555,Pivot!A:B,2,0),0)</f>
        <v>0</v>
      </c>
      <c r="F7555" s="65">
        <f>IFERROR(VLOOKUP(C7555,Pivot!A:C,3,0),0)</f>
        <v>0</v>
      </c>
    </row>
    <row r="7556" spans="1:6" x14ac:dyDescent="0.25">
      <c r="A7556" s="68" t="s">
        <v>103</v>
      </c>
      <c r="B7556" s="69">
        <v>491280397</v>
      </c>
      <c r="C7556" s="68">
        <v>39897026701</v>
      </c>
      <c r="D7556" s="69" t="s">
        <v>5451</v>
      </c>
      <c r="E7556" s="65">
        <f>IFERROR(VLOOKUP(C7556,Pivot!A:B,2,0),0)</f>
        <v>0</v>
      </c>
      <c r="F7556" s="65">
        <f>IFERROR(VLOOKUP(C7556,Pivot!A:C,3,0),0)</f>
        <v>0</v>
      </c>
    </row>
    <row r="7557" spans="1:6" x14ac:dyDescent="0.25">
      <c r="A7557" s="68" t="s">
        <v>103</v>
      </c>
      <c r="B7557" s="69">
        <v>491280397</v>
      </c>
      <c r="C7557" s="68">
        <v>491280397</v>
      </c>
      <c r="D7557" s="69" t="s">
        <v>5451</v>
      </c>
      <c r="E7557" s="65">
        <f>IFERROR(VLOOKUP(C7557,Pivot!A:B,2,0),0)</f>
        <v>0</v>
      </c>
      <c r="F7557" s="65">
        <f>IFERROR(VLOOKUP(C7557,Pivot!A:C,3,0),0)</f>
        <v>0</v>
      </c>
    </row>
    <row r="7558" spans="1:6" x14ac:dyDescent="0.25">
      <c r="A7558" s="68" t="s">
        <v>103</v>
      </c>
      <c r="B7558" s="69">
        <v>491280398</v>
      </c>
      <c r="C7558" s="68">
        <v>39897394152</v>
      </c>
      <c r="D7558" s="69" t="s">
        <v>5452</v>
      </c>
      <c r="E7558" s="65">
        <f>IFERROR(VLOOKUP(C7558,Pivot!A:B,2,0),0)</f>
        <v>0</v>
      </c>
      <c r="F7558" s="65">
        <f>IFERROR(VLOOKUP(C7558,Pivot!A:C,3,0),0)</f>
        <v>0</v>
      </c>
    </row>
    <row r="7559" spans="1:6" x14ac:dyDescent="0.25">
      <c r="A7559" s="68" t="s">
        <v>103</v>
      </c>
      <c r="B7559" s="69">
        <v>491280398</v>
      </c>
      <c r="C7559" s="68">
        <v>491280398</v>
      </c>
      <c r="D7559" s="69" t="s">
        <v>5452</v>
      </c>
      <c r="E7559" s="65">
        <f>IFERROR(VLOOKUP(C7559,Pivot!A:B,2,0),0)</f>
        <v>0</v>
      </c>
      <c r="F7559" s="65">
        <f>IFERROR(VLOOKUP(C7559,Pivot!A:C,3,0),0)</f>
        <v>0</v>
      </c>
    </row>
    <row r="7560" spans="1:6" x14ac:dyDescent="0.25">
      <c r="A7560" s="68" t="s">
        <v>103</v>
      </c>
      <c r="B7560" s="69">
        <v>491280399</v>
      </c>
      <c r="C7560" s="68">
        <v>39897394176</v>
      </c>
      <c r="D7560" s="69" t="s">
        <v>5453</v>
      </c>
      <c r="E7560" s="65">
        <f>IFERROR(VLOOKUP(C7560,Pivot!A:B,2,0),0)</f>
        <v>0</v>
      </c>
      <c r="F7560" s="65">
        <f>IFERROR(VLOOKUP(C7560,Pivot!A:C,3,0),0)</f>
        <v>0</v>
      </c>
    </row>
    <row r="7561" spans="1:6" x14ac:dyDescent="0.25">
      <c r="A7561" s="68" t="s">
        <v>103</v>
      </c>
      <c r="B7561" s="69">
        <v>491280399</v>
      </c>
      <c r="C7561" s="68">
        <v>491280399</v>
      </c>
      <c r="D7561" s="69" t="s">
        <v>5453</v>
      </c>
      <c r="E7561" s="65">
        <f>IFERROR(VLOOKUP(C7561,Pivot!A:B,2,0),0)</f>
        <v>0</v>
      </c>
      <c r="F7561" s="65">
        <f>IFERROR(VLOOKUP(C7561,Pivot!A:C,3,0),0)</f>
        <v>0</v>
      </c>
    </row>
    <row r="7562" spans="1:6" x14ac:dyDescent="0.25">
      <c r="A7562" s="68" t="s">
        <v>103</v>
      </c>
      <c r="B7562" s="69">
        <v>491280400</v>
      </c>
      <c r="C7562" s="68">
        <v>39897394169</v>
      </c>
      <c r="D7562" s="69" t="s">
        <v>5454</v>
      </c>
      <c r="E7562" s="65">
        <f>IFERROR(VLOOKUP(C7562,Pivot!A:B,2,0),0)</f>
        <v>0</v>
      </c>
      <c r="F7562" s="65">
        <f>IFERROR(VLOOKUP(C7562,Pivot!A:C,3,0),0)</f>
        <v>0</v>
      </c>
    </row>
    <row r="7563" spans="1:6" x14ac:dyDescent="0.25">
      <c r="A7563" s="68" t="s">
        <v>103</v>
      </c>
      <c r="B7563" s="69">
        <v>491280400</v>
      </c>
      <c r="C7563" s="68">
        <v>491280400</v>
      </c>
      <c r="D7563" s="69" t="s">
        <v>5454</v>
      </c>
      <c r="E7563" s="65">
        <f>IFERROR(VLOOKUP(C7563,Pivot!A:B,2,0),0)</f>
        <v>0</v>
      </c>
      <c r="F7563" s="65">
        <f>IFERROR(VLOOKUP(C7563,Pivot!A:C,3,0),0)</f>
        <v>0</v>
      </c>
    </row>
    <row r="7564" spans="1:6" x14ac:dyDescent="0.25">
      <c r="A7564" s="68" t="s">
        <v>103</v>
      </c>
      <c r="B7564" s="69">
        <v>491280401</v>
      </c>
      <c r="C7564" s="68">
        <v>39897394183</v>
      </c>
      <c r="D7564" s="69" t="s">
        <v>5455</v>
      </c>
      <c r="E7564" s="65">
        <f>IFERROR(VLOOKUP(C7564,Pivot!A:B,2,0),0)</f>
        <v>0</v>
      </c>
      <c r="F7564" s="65">
        <f>IFERROR(VLOOKUP(C7564,Pivot!A:C,3,0),0)</f>
        <v>0</v>
      </c>
    </row>
    <row r="7565" spans="1:6" x14ac:dyDescent="0.25">
      <c r="A7565" s="68" t="s">
        <v>103</v>
      </c>
      <c r="B7565" s="69">
        <v>491280401</v>
      </c>
      <c r="C7565" s="68">
        <v>491280401</v>
      </c>
      <c r="D7565" s="69" t="s">
        <v>5455</v>
      </c>
      <c r="E7565" s="65">
        <f>IFERROR(VLOOKUP(C7565,Pivot!A:B,2,0),0)</f>
        <v>0</v>
      </c>
      <c r="F7565" s="65">
        <f>IFERROR(VLOOKUP(C7565,Pivot!A:C,3,0),0)</f>
        <v>0</v>
      </c>
    </row>
    <row r="7566" spans="1:6" x14ac:dyDescent="0.25">
      <c r="A7566" s="68" t="s">
        <v>103</v>
      </c>
      <c r="B7566" s="69">
        <v>491280404</v>
      </c>
      <c r="C7566" s="68">
        <v>39897027746</v>
      </c>
      <c r="D7566" s="69" t="s">
        <v>5456</v>
      </c>
      <c r="E7566" s="65">
        <f>IFERROR(VLOOKUP(C7566,Pivot!A:B,2,0),0)</f>
        <v>0</v>
      </c>
      <c r="F7566" s="65">
        <f>IFERROR(VLOOKUP(C7566,Pivot!A:C,3,0),0)</f>
        <v>0</v>
      </c>
    </row>
    <row r="7567" spans="1:6" x14ac:dyDescent="0.25">
      <c r="A7567" s="68" t="s">
        <v>103</v>
      </c>
      <c r="B7567" s="69">
        <v>491280404</v>
      </c>
      <c r="C7567" s="68">
        <v>491280404</v>
      </c>
      <c r="D7567" s="69" t="s">
        <v>5456</v>
      </c>
      <c r="E7567" s="65">
        <f>IFERROR(VLOOKUP(C7567,Pivot!A:B,2,0),0)</f>
        <v>0</v>
      </c>
      <c r="F7567" s="65">
        <f>IFERROR(VLOOKUP(C7567,Pivot!A:C,3,0),0)</f>
        <v>0</v>
      </c>
    </row>
    <row r="7568" spans="1:6" x14ac:dyDescent="0.25">
      <c r="A7568" s="68" t="s">
        <v>103</v>
      </c>
      <c r="B7568" s="69">
        <v>491280407</v>
      </c>
      <c r="C7568" s="68">
        <v>39897406640</v>
      </c>
      <c r="D7568" s="69" t="s">
        <v>5457</v>
      </c>
      <c r="E7568" s="65">
        <f>IFERROR(VLOOKUP(C7568,Pivot!A:B,2,0),0)</f>
        <v>0</v>
      </c>
      <c r="F7568" s="65">
        <f>IFERROR(VLOOKUP(C7568,Pivot!A:C,3,0),0)</f>
        <v>0</v>
      </c>
    </row>
    <row r="7569" spans="1:6" x14ac:dyDescent="0.25">
      <c r="A7569" s="68" t="s">
        <v>103</v>
      </c>
      <c r="B7569" s="69">
        <v>491280407</v>
      </c>
      <c r="C7569" s="68">
        <v>491280407</v>
      </c>
      <c r="D7569" s="69" t="s">
        <v>5457</v>
      </c>
      <c r="E7569" s="65">
        <f>IFERROR(VLOOKUP(C7569,Pivot!A:B,2,0),0)</f>
        <v>0</v>
      </c>
      <c r="F7569" s="65">
        <f>IFERROR(VLOOKUP(C7569,Pivot!A:C,3,0),0)</f>
        <v>0</v>
      </c>
    </row>
    <row r="7570" spans="1:6" x14ac:dyDescent="0.25">
      <c r="A7570" s="68" t="s">
        <v>103</v>
      </c>
      <c r="B7570" s="69">
        <v>491280408</v>
      </c>
      <c r="C7570" s="68">
        <v>39897406671</v>
      </c>
      <c r="D7570" s="69" t="s">
        <v>5458</v>
      </c>
      <c r="E7570" s="65">
        <f>IFERROR(VLOOKUP(C7570,Pivot!A:B,2,0),0)</f>
        <v>0</v>
      </c>
      <c r="F7570" s="65">
        <f>IFERROR(VLOOKUP(C7570,Pivot!A:C,3,0),0)</f>
        <v>0</v>
      </c>
    </row>
    <row r="7571" spans="1:6" x14ac:dyDescent="0.25">
      <c r="A7571" s="68" t="s">
        <v>103</v>
      </c>
      <c r="B7571" s="69">
        <v>491280408</v>
      </c>
      <c r="C7571" s="68">
        <v>491280408</v>
      </c>
      <c r="D7571" s="69" t="s">
        <v>5458</v>
      </c>
      <c r="E7571" s="65">
        <f>IFERROR(VLOOKUP(C7571,Pivot!A:B,2,0),0)</f>
        <v>0</v>
      </c>
      <c r="F7571" s="65">
        <f>IFERROR(VLOOKUP(C7571,Pivot!A:C,3,0),0)</f>
        <v>0</v>
      </c>
    </row>
    <row r="7572" spans="1:6" x14ac:dyDescent="0.25">
      <c r="A7572" s="68" t="s">
        <v>103</v>
      </c>
      <c r="B7572" s="69">
        <v>491280413</v>
      </c>
      <c r="C7572" s="68">
        <v>39897395234</v>
      </c>
      <c r="D7572" s="69" t="s">
        <v>5459</v>
      </c>
      <c r="E7572" s="65">
        <f>IFERROR(VLOOKUP(C7572,Pivot!A:B,2,0),0)</f>
        <v>0</v>
      </c>
      <c r="F7572" s="65">
        <f>IFERROR(VLOOKUP(C7572,Pivot!A:C,3,0),0)</f>
        <v>0</v>
      </c>
    </row>
    <row r="7573" spans="1:6" x14ac:dyDescent="0.25">
      <c r="A7573" s="68" t="s">
        <v>103</v>
      </c>
      <c r="B7573" s="69">
        <v>491280413</v>
      </c>
      <c r="C7573" s="68">
        <v>491280413</v>
      </c>
      <c r="D7573" s="69" t="s">
        <v>5459</v>
      </c>
      <c r="E7573" s="65">
        <f>IFERROR(VLOOKUP(C7573,Pivot!A:B,2,0),0)</f>
        <v>0</v>
      </c>
      <c r="F7573" s="65">
        <f>IFERROR(VLOOKUP(C7573,Pivot!A:C,3,0),0)</f>
        <v>0</v>
      </c>
    </row>
    <row r="7574" spans="1:6" x14ac:dyDescent="0.25">
      <c r="A7574" s="68" t="s">
        <v>103</v>
      </c>
      <c r="B7574" s="69">
        <v>491280414</v>
      </c>
      <c r="C7574" s="68">
        <v>39897395296</v>
      </c>
      <c r="D7574" s="69" t="s">
        <v>5460</v>
      </c>
      <c r="E7574" s="65">
        <f>IFERROR(VLOOKUP(C7574,Pivot!A:B,2,0),0)</f>
        <v>0</v>
      </c>
      <c r="F7574" s="65">
        <f>IFERROR(VLOOKUP(C7574,Pivot!A:C,3,0),0)</f>
        <v>0</v>
      </c>
    </row>
    <row r="7575" spans="1:6" x14ac:dyDescent="0.25">
      <c r="A7575" s="68" t="s">
        <v>103</v>
      </c>
      <c r="B7575" s="69">
        <v>491280414</v>
      </c>
      <c r="C7575" s="68">
        <v>491280414</v>
      </c>
      <c r="D7575" s="69" t="s">
        <v>5460</v>
      </c>
      <c r="E7575" s="65">
        <f>IFERROR(VLOOKUP(C7575,Pivot!A:B,2,0),0)</f>
        <v>0</v>
      </c>
      <c r="F7575" s="65">
        <f>IFERROR(VLOOKUP(C7575,Pivot!A:C,3,0),0)</f>
        <v>0</v>
      </c>
    </row>
    <row r="7576" spans="1:6" x14ac:dyDescent="0.25">
      <c r="A7576" s="68" t="s">
        <v>103</v>
      </c>
      <c r="B7576" s="69">
        <v>491280415</v>
      </c>
      <c r="C7576" s="68">
        <v>39897395531</v>
      </c>
      <c r="D7576" s="69" t="s">
        <v>5461</v>
      </c>
      <c r="E7576" s="65">
        <f>IFERROR(VLOOKUP(C7576,Pivot!A:B,2,0),0)</f>
        <v>0</v>
      </c>
      <c r="F7576" s="65">
        <f>IFERROR(VLOOKUP(C7576,Pivot!A:C,3,0),0)</f>
        <v>0</v>
      </c>
    </row>
    <row r="7577" spans="1:6" x14ac:dyDescent="0.25">
      <c r="A7577" s="68" t="s">
        <v>103</v>
      </c>
      <c r="B7577" s="69">
        <v>491280415</v>
      </c>
      <c r="C7577" s="68">
        <v>491280415</v>
      </c>
      <c r="D7577" s="69" t="s">
        <v>5461</v>
      </c>
      <c r="E7577" s="65">
        <f>IFERROR(VLOOKUP(C7577,Pivot!A:B,2,0),0)</f>
        <v>0</v>
      </c>
      <c r="F7577" s="65">
        <f>IFERROR(VLOOKUP(C7577,Pivot!A:C,3,0),0)</f>
        <v>0</v>
      </c>
    </row>
    <row r="7578" spans="1:6" x14ac:dyDescent="0.25">
      <c r="A7578" s="68" t="s">
        <v>103</v>
      </c>
      <c r="B7578" s="69">
        <v>491280416</v>
      </c>
      <c r="C7578" s="68">
        <v>39897395609</v>
      </c>
      <c r="D7578" s="69" t="s">
        <v>5462</v>
      </c>
      <c r="E7578" s="65">
        <f>IFERROR(VLOOKUP(C7578,Pivot!A:B,2,0),0)</f>
        <v>0</v>
      </c>
      <c r="F7578" s="65">
        <f>IFERROR(VLOOKUP(C7578,Pivot!A:C,3,0),0)</f>
        <v>0</v>
      </c>
    </row>
    <row r="7579" spans="1:6" x14ac:dyDescent="0.25">
      <c r="A7579" s="68" t="s">
        <v>103</v>
      </c>
      <c r="B7579" s="69">
        <v>491280416</v>
      </c>
      <c r="C7579" s="68">
        <v>491280416</v>
      </c>
      <c r="D7579" s="69" t="s">
        <v>5462</v>
      </c>
      <c r="E7579" s="65">
        <f>IFERROR(VLOOKUP(C7579,Pivot!A:B,2,0),0)</f>
        <v>0</v>
      </c>
      <c r="F7579" s="65">
        <f>IFERROR(VLOOKUP(C7579,Pivot!A:C,3,0),0)</f>
        <v>0</v>
      </c>
    </row>
    <row r="7580" spans="1:6" x14ac:dyDescent="0.25">
      <c r="A7580" s="68" t="s">
        <v>103</v>
      </c>
      <c r="B7580" s="69">
        <v>491280417</v>
      </c>
      <c r="C7580" s="68">
        <v>491280417</v>
      </c>
      <c r="D7580" s="69" t="s">
        <v>5463</v>
      </c>
      <c r="E7580" s="65">
        <f>IFERROR(VLOOKUP(C7580,Pivot!A:B,2,0),0)</f>
        <v>0</v>
      </c>
      <c r="F7580" s="65">
        <f>IFERROR(VLOOKUP(C7580,Pivot!A:C,3,0),0)</f>
        <v>0</v>
      </c>
    </row>
    <row r="7581" spans="1:6" x14ac:dyDescent="0.25">
      <c r="A7581" s="68" t="s">
        <v>103</v>
      </c>
      <c r="B7581" s="69">
        <v>491280417</v>
      </c>
      <c r="C7581" s="68">
        <v>8410779010612</v>
      </c>
      <c r="D7581" s="69" t="s">
        <v>5463</v>
      </c>
      <c r="E7581" s="65">
        <f>IFERROR(VLOOKUP(C7581,Pivot!A:B,2,0),0)</f>
        <v>0</v>
      </c>
      <c r="F7581" s="65">
        <f>IFERROR(VLOOKUP(C7581,Pivot!A:C,3,0),0)</f>
        <v>0</v>
      </c>
    </row>
    <row r="7582" spans="1:6" x14ac:dyDescent="0.25">
      <c r="A7582" s="68" t="s">
        <v>103</v>
      </c>
      <c r="B7582" s="69">
        <v>491280417</v>
      </c>
      <c r="C7582" s="68">
        <v>8410779010629</v>
      </c>
      <c r="D7582" s="69" t="s">
        <v>5463</v>
      </c>
      <c r="E7582" s="65">
        <f>IFERROR(VLOOKUP(C7582,Pivot!A:B,2,0),0)</f>
        <v>0</v>
      </c>
      <c r="F7582" s="65">
        <f>IFERROR(VLOOKUP(C7582,Pivot!A:C,3,0),0)</f>
        <v>0</v>
      </c>
    </row>
    <row r="7583" spans="1:6" x14ac:dyDescent="0.25">
      <c r="A7583" s="68" t="s">
        <v>103</v>
      </c>
      <c r="B7583" s="69">
        <v>491280417</v>
      </c>
      <c r="C7583" s="68">
        <v>8410779018205</v>
      </c>
      <c r="D7583" s="69" t="s">
        <v>5463</v>
      </c>
      <c r="E7583" s="65">
        <f>IFERROR(VLOOKUP(C7583,Pivot!A:B,2,0),0)</f>
        <v>0</v>
      </c>
      <c r="F7583" s="65">
        <f>IFERROR(VLOOKUP(C7583,Pivot!A:C,3,0),0)</f>
        <v>0</v>
      </c>
    </row>
    <row r="7584" spans="1:6" x14ac:dyDescent="0.25">
      <c r="A7584" s="68" t="s">
        <v>103</v>
      </c>
      <c r="B7584" s="69">
        <v>491280418</v>
      </c>
      <c r="C7584" s="68">
        <v>491280418</v>
      </c>
      <c r="D7584" s="69" t="s">
        <v>5464</v>
      </c>
      <c r="E7584" s="65">
        <f>IFERROR(VLOOKUP(C7584,Pivot!A:B,2,0),0)</f>
        <v>0</v>
      </c>
      <c r="F7584" s="65">
        <f>IFERROR(VLOOKUP(C7584,Pivot!A:C,3,0),0)</f>
        <v>0</v>
      </c>
    </row>
    <row r="7585" spans="1:6" x14ac:dyDescent="0.25">
      <c r="A7585" s="68" t="s">
        <v>103</v>
      </c>
      <c r="B7585" s="69">
        <v>491280418</v>
      </c>
      <c r="C7585" s="68">
        <v>8410779020130</v>
      </c>
      <c r="D7585" s="69" t="s">
        <v>5464</v>
      </c>
      <c r="E7585" s="65">
        <f>IFERROR(VLOOKUP(C7585,Pivot!A:B,2,0),0)</f>
        <v>0</v>
      </c>
      <c r="F7585" s="65">
        <f>IFERROR(VLOOKUP(C7585,Pivot!A:C,3,0),0)</f>
        <v>0</v>
      </c>
    </row>
    <row r="7586" spans="1:6" x14ac:dyDescent="0.25">
      <c r="A7586" s="68" t="s">
        <v>103</v>
      </c>
      <c r="B7586" s="69">
        <v>491280419</v>
      </c>
      <c r="C7586" s="68">
        <v>491280419</v>
      </c>
      <c r="D7586" s="69" t="s">
        <v>5465</v>
      </c>
      <c r="E7586" s="65">
        <f>IFERROR(VLOOKUP(C7586,Pivot!A:B,2,0),0)</f>
        <v>0</v>
      </c>
      <c r="F7586" s="65">
        <f>IFERROR(VLOOKUP(C7586,Pivot!A:C,3,0),0)</f>
        <v>0</v>
      </c>
    </row>
    <row r="7587" spans="1:6" x14ac:dyDescent="0.25">
      <c r="A7587" s="68" t="s">
        <v>103</v>
      </c>
      <c r="B7587" s="69">
        <v>491280419</v>
      </c>
      <c r="C7587" s="68">
        <v>8410779320810</v>
      </c>
      <c r="D7587" s="69" t="s">
        <v>5465</v>
      </c>
      <c r="E7587" s="65">
        <f>IFERROR(VLOOKUP(C7587,Pivot!A:B,2,0),0)</f>
        <v>0</v>
      </c>
      <c r="F7587" s="65">
        <f>IFERROR(VLOOKUP(C7587,Pivot!A:C,3,0),0)</f>
        <v>0</v>
      </c>
    </row>
    <row r="7588" spans="1:6" x14ac:dyDescent="0.25">
      <c r="A7588" s="68" t="s">
        <v>103</v>
      </c>
      <c r="B7588" s="69">
        <v>491280421</v>
      </c>
      <c r="C7588" s="68">
        <v>491280421</v>
      </c>
      <c r="D7588" s="69" t="s">
        <v>5466</v>
      </c>
      <c r="E7588" s="65">
        <f>IFERROR(VLOOKUP(C7588,Pivot!A:B,2,0),0)</f>
        <v>0</v>
      </c>
      <c r="F7588" s="65">
        <f>IFERROR(VLOOKUP(C7588,Pivot!A:C,3,0),0)</f>
        <v>0</v>
      </c>
    </row>
    <row r="7589" spans="1:6" x14ac:dyDescent="0.25">
      <c r="A7589" s="68" t="s">
        <v>103</v>
      </c>
      <c r="B7589" s="69">
        <v>491280421</v>
      </c>
      <c r="C7589" s="68">
        <v>8410779015556</v>
      </c>
      <c r="D7589" s="69" t="s">
        <v>5466</v>
      </c>
      <c r="E7589" s="65">
        <f>IFERROR(VLOOKUP(C7589,Pivot!A:B,2,0),0)</f>
        <v>0</v>
      </c>
      <c r="F7589" s="65">
        <f>IFERROR(VLOOKUP(C7589,Pivot!A:C,3,0),0)</f>
        <v>0</v>
      </c>
    </row>
    <row r="7590" spans="1:6" x14ac:dyDescent="0.25">
      <c r="A7590" s="68" t="s">
        <v>103</v>
      </c>
      <c r="B7590" s="69">
        <v>491280424</v>
      </c>
      <c r="C7590" s="68">
        <v>6944994929906</v>
      </c>
      <c r="D7590" s="69" t="s">
        <v>5467</v>
      </c>
      <c r="E7590" s="65">
        <f>IFERROR(VLOOKUP(C7590,Pivot!A:B,2,0),0)</f>
        <v>0</v>
      </c>
      <c r="F7590" s="65">
        <f>IFERROR(VLOOKUP(C7590,Pivot!A:C,3,0),0)</f>
        <v>0</v>
      </c>
    </row>
    <row r="7591" spans="1:6" x14ac:dyDescent="0.25">
      <c r="A7591" s="68" t="s">
        <v>103</v>
      </c>
      <c r="B7591" s="69">
        <v>491280425</v>
      </c>
      <c r="C7591" s="68">
        <v>6944994929876</v>
      </c>
      <c r="D7591" s="69" t="s">
        <v>5468</v>
      </c>
      <c r="E7591" s="65">
        <f>IFERROR(VLOOKUP(C7591,Pivot!A:B,2,0),0)</f>
        <v>0</v>
      </c>
      <c r="F7591" s="65">
        <f>IFERROR(VLOOKUP(C7591,Pivot!A:C,3,0),0)</f>
        <v>0</v>
      </c>
    </row>
    <row r="7592" spans="1:6" x14ac:dyDescent="0.25">
      <c r="A7592" s="68" t="s">
        <v>103</v>
      </c>
      <c r="B7592" s="69">
        <v>491280426</v>
      </c>
      <c r="C7592" s="68">
        <v>6947045612949</v>
      </c>
      <c r="D7592" s="69" t="s">
        <v>5469</v>
      </c>
      <c r="E7592" s="65">
        <f>IFERROR(VLOOKUP(C7592,Pivot!A:B,2,0),0)</f>
        <v>0</v>
      </c>
      <c r="F7592" s="65">
        <f>IFERROR(VLOOKUP(C7592,Pivot!A:C,3,0),0)</f>
        <v>0</v>
      </c>
    </row>
    <row r="7593" spans="1:6" x14ac:dyDescent="0.25">
      <c r="A7593" s="68" t="s">
        <v>103</v>
      </c>
      <c r="B7593" s="69">
        <v>491280427</v>
      </c>
      <c r="C7593" s="68">
        <v>6947045612987</v>
      </c>
      <c r="D7593" s="69" t="s">
        <v>5470</v>
      </c>
      <c r="E7593" s="65">
        <f>IFERROR(VLOOKUP(C7593,Pivot!A:B,2,0),0)</f>
        <v>0</v>
      </c>
      <c r="F7593" s="65">
        <f>IFERROR(VLOOKUP(C7593,Pivot!A:C,3,0),0)</f>
        <v>0</v>
      </c>
    </row>
    <row r="7594" spans="1:6" x14ac:dyDescent="0.25">
      <c r="A7594" s="68" t="s">
        <v>103</v>
      </c>
      <c r="B7594" s="69">
        <v>491280428</v>
      </c>
      <c r="C7594" s="68">
        <v>6923744009730</v>
      </c>
      <c r="D7594" s="69" t="s">
        <v>5471</v>
      </c>
      <c r="E7594" s="65">
        <f>IFERROR(VLOOKUP(C7594,Pivot!A:B,2,0),0)</f>
        <v>0</v>
      </c>
      <c r="F7594" s="65">
        <f>IFERROR(VLOOKUP(C7594,Pivot!A:C,3,0),0)</f>
        <v>0</v>
      </c>
    </row>
    <row r="7595" spans="1:6" x14ac:dyDescent="0.25">
      <c r="A7595" s="68" t="s">
        <v>103</v>
      </c>
      <c r="B7595" s="69">
        <v>491280429</v>
      </c>
      <c r="C7595" s="68">
        <v>6950568519138</v>
      </c>
      <c r="D7595" s="69" t="s">
        <v>5472</v>
      </c>
      <c r="E7595" s="65">
        <f>IFERROR(VLOOKUP(C7595,Pivot!A:B,2,0),0)</f>
        <v>0</v>
      </c>
      <c r="F7595" s="65">
        <f>IFERROR(VLOOKUP(C7595,Pivot!A:C,3,0),0)</f>
        <v>0</v>
      </c>
    </row>
    <row r="7596" spans="1:6" x14ac:dyDescent="0.25">
      <c r="A7596" s="68" t="s">
        <v>103</v>
      </c>
      <c r="B7596" s="69">
        <v>491280429</v>
      </c>
      <c r="C7596" s="68">
        <v>6950568519367</v>
      </c>
      <c r="D7596" s="69" t="s">
        <v>5472</v>
      </c>
      <c r="E7596" s="65">
        <f>IFERROR(VLOOKUP(C7596,Pivot!A:B,2,0),0)</f>
        <v>0</v>
      </c>
      <c r="F7596" s="65">
        <f>IFERROR(VLOOKUP(C7596,Pivot!A:C,3,0),0)</f>
        <v>0</v>
      </c>
    </row>
    <row r="7597" spans="1:6" x14ac:dyDescent="0.25">
      <c r="A7597" s="68" t="s">
        <v>103</v>
      </c>
      <c r="B7597" s="69">
        <v>491280430</v>
      </c>
      <c r="C7597" s="68">
        <v>6950568571266</v>
      </c>
      <c r="D7597" s="69" t="s">
        <v>5473</v>
      </c>
      <c r="E7597" s="65">
        <f>IFERROR(VLOOKUP(C7597,Pivot!A:B,2,0),0)</f>
        <v>0</v>
      </c>
      <c r="F7597" s="65">
        <f>IFERROR(VLOOKUP(C7597,Pivot!A:C,3,0),0)</f>
        <v>0</v>
      </c>
    </row>
    <row r="7598" spans="1:6" x14ac:dyDescent="0.25">
      <c r="A7598" s="68" t="s">
        <v>103</v>
      </c>
      <c r="B7598" s="69">
        <v>491280433</v>
      </c>
      <c r="C7598" s="68">
        <v>6950568527591</v>
      </c>
      <c r="D7598" s="69" t="s">
        <v>5474</v>
      </c>
      <c r="E7598" s="65">
        <f>IFERROR(VLOOKUP(C7598,Pivot!A:B,2,0),0)</f>
        <v>0</v>
      </c>
      <c r="F7598" s="65">
        <f>IFERROR(VLOOKUP(C7598,Pivot!A:C,3,0),0)</f>
        <v>0</v>
      </c>
    </row>
    <row r="7599" spans="1:6" x14ac:dyDescent="0.25">
      <c r="A7599" s="68" t="s">
        <v>103</v>
      </c>
      <c r="B7599" s="69">
        <v>491280434</v>
      </c>
      <c r="C7599" s="68">
        <v>6947045641987</v>
      </c>
      <c r="D7599" s="69" t="s">
        <v>5475</v>
      </c>
      <c r="E7599" s="65">
        <f>IFERROR(VLOOKUP(C7599,Pivot!A:B,2,0),0)</f>
        <v>0</v>
      </c>
      <c r="F7599" s="65">
        <f>IFERROR(VLOOKUP(C7599,Pivot!A:C,3,0),0)</f>
        <v>0</v>
      </c>
    </row>
    <row r="7600" spans="1:6" x14ac:dyDescent="0.25">
      <c r="A7600" s="68" t="s">
        <v>103</v>
      </c>
      <c r="B7600" s="69">
        <v>491280436</v>
      </c>
      <c r="C7600" s="68">
        <v>6950568514799</v>
      </c>
      <c r="D7600" s="69" t="s">
        <v>5476</v>
      </c>
      <c r="E7600" s="65">
        <f>IFERROR(VLOOKUP(C7600,Pivot!A:B,2,0),0)</f>
        <v>0</v>
      </c>
      <c r="F7600" s="65">
        <f>IFERROR(VLOOKUP(C7600,Pivot!A:C,3,0),0)</f>
        <v>0</v>
      </c>
    </row>
    <row r="7601" spans="1:6" x14ac:dyDescent="0.25">
      <c r="A7601" s="68" t="s">
        <v>103</v>
      </c>
      <c r="B7601" s="69">
        <v>491280437</v>
      </c>
      <c r="C7601" s="68">
        <v>6950568514782</v>
      </c>
      <c r="D7601" s="69" t="s">
        <v>5477</v>
      </c>
      <c r="E7601" s="65">
        <f>IFERROR(VLOOKUP(C7601,Pivot!A:B,2,0),0)</f>
        <v>0</v>
      </c>
      <c r="F7601" s="65">
        <f>IFERROR(VLOOKUP(C7601,Pivot!A:C,3,0),0)</f>
        <v>0</v>
      </c>
    </row>
    <row r="7602" spans="1:6" x14ac:dyDescent="0.25">
      <c r="A7602" s="68" t="s">
        <v>103</v>
      </c>
      <c r="B7602" s="69">
        <v>491280438</v>
      </c>
      <c r="C7602" s="68">
        <v>6947045679485</v>
      </c>
      <c r="D7602" s="69" t="s">
        <v>5478</v>
      </c>
      <c r="E7602" s="65">
        <f>IFERROR(VLOOKUP(C7602,Pivot!A:B,2,0),0)</f>
        <v>0</v>
      </c>
      <c r="F7602" s="65">
        <f>IFERROR(VLOOKUP(C7602,Pivot!A:C,3,0),0)</f>
        <v>0</v>
      </c>
    </row>
    <row r="7603" spans="1:6" x14ac:dyDescent="0.25">
      <c r="A7603" s="68" t="s">
        <v>103</v>
      </c>
      <c r="B7603" s="69">
        <v>491280439</v>
      </c>
      <c r="C7603" s="68">
        <v>6947045617319</v>
      </c>
      <c r="D7603" s="69" t="s">
        <v>5479</v>
      </c>
      <c r="E7603" s="65">
        <f>IFERROR(VLOOKUP(C7603,Pivot!A:B,2,0),0)</f>
        <v>0</v>
      </c>
      <c r="F7603" s="65">
        <f>IFERROR(VLOOKUP(C7603,Pivot!A:C,3,0),0)</f>
        <v>0</v>
      </c>
    </row>
    <row r="7604" spans="1:6" x14ac:dyDescent="0.25">
      <c r="A7604" s="68" t="s">
        <v>103</v>
      </c>
      <c r="B7604" s="69">
        <v>491280440</v>
      </c>
      <c r="C7604" s="68">
        <v>6950568519206</v>
      </c>
      <c r="D7604" s="69" t="s">
        <v>5480</v>
      </c>
      <c r="E7604" s="65">
        <f>IFERROR(VLOOKUP(C7604,Pivot!A:B,2,0),0)</f>
        <v>0</v>
      </c>
      <c r="F7604" s="65">
        <f>IFERROR(VLOOKUP(C7604,Pivot!A:C,3,0),0)</f>
        <v>0</v>
      </c>
    </row>
    <row r="7605" spans="1:6" x14ac:dyDescent="0.25">
      <c r="A7605" s="68" t="s">
        <v>103</v>
      </c>
      <c r="B7605" s="69">
        <v>491280441</v>
      </c>
      <c r="C7605" s="68">
        <v>6944994923232</v>
      </c>
      <c r="D7605" s="69" t="s">
        <v>5481</v>
      </c>
      <c r="E7605" s="65">
        <f>IFERROR(VLOOKUP(C7605,Pivot!A:B,2,0),0)</f>
        <v>0</v>
      </c>
      <c r="F7605" s="65">
        <f>IFERROR(VLOOKUP(C7605,Pivot!A:C,3,0),0)</f>
        <v>0</v>
      </c>
    </row>
    <row r="7606" spans="1:6" x14ac:dyDescent="0.25">
      <c r="A7606" s="68" t="s">
        <v>103</v>
      </c>
      <c r="B7606" s="69">
        <v>491280441</v>
      </c>
      <c r="C7606" s="68">
        <v>6944994923249</v>
      </c>
      <c r="D7606" s="69" t="s">
        <v>5481</v>
      </c>
      <c r="E7606" s="65">
        <f>IFERROR(VLOOKUP(C7606,Pivot!A:B,2,0),0)</f>
        <v>0</v>
      </c>
      <c r="F7606" s="65">
        <f>IFERROR(VLOOKUP(C7606,Pivot!A:C,3,0),0)</f>
        <v>0</v>
      </c>
    </row>
    <row r="7607" spans="1:6" x14ac:dyDescent="0.25">
      <c r="A7607" s="68" t="s">
        <v>103</v>
      </c>
      <c r="B7607" s="69">
        <v>491280442</v>
      </c>
      <c r="C7607" s="68">
        <v>491280442</v>
      </c>
      <c r="D7607" s="69" t="s">
        <v>5482</v>
      </c>
      <c r="E7607" s="65">
        <f>IFERROR(VLOOKUP(C7607,Pivot!A:B,2,0),0)</f>
        <v>0</v>
      </c>
      <c r="F7607" s="65">
        <f>IFERROR(VLOOKUP(C7607,Pivot!A:C,3,0),0)</f>
        <v>0</v>
      </c>
    </row>
    <row r="7608" spans="1:6" x14ac:dyDescent="0.25">
      <c r="A7608" s="68" t="s">
        <v>103</v>
      </c>
      <c r="B7608" s="69">
        <v>491280442</v>
      </c>
      <c r="C7608" s="68">
        <v>6923744049071</v>
      </c>
      <c r="D7608" s="69" t="s">
        <v>5482</v>
      </c>
      <c r="E7608" s="65">
        <f>IFERROR(VLOOKUP(C7608,Pivot!A:B,2,0),0)</f>
        <v>0</v>
      </c>
      <c r="F7608" s="65">
        <f>IFERROR(VLOOKUP(C7608,Pivot!A:C,3,0),0)</f>
        <v>0</v>
      </c>
    </row>
    <row r="7609" spans="1:6" x14ac:dyDescent="0.25">
      <c r="A7609" s="68" t="s">
        <v>103</v>
      </c>
      <c r="B7609" s="69">
        <v>491280443</v>
      </c>
      <c r="C7609" s="68">
        <v>491280443</v>
      </c>
      <c r="D7609" s="69" t="s">
        <v>5483</v>
      </c>
      <c r="E7609" s="65">
        <f>IFERROR(VLOOKUP(C7609,Pivot!A:B,2,0),0)</f>
        <v>0</v>
      </c>
      <c r="F7609" s="65">
        <f>IFERROR(VLOOKUP(C7609,Pivot!A:C,3,0),0)</f>
        <v>0</v>
      </c>
    </row>
    <row r="7610" spans="1:6" x14ac:dyDescent="0.25">
      <c r="A7610" s="68" t="s">
        <v>103</v>
      </c>
      <c r="B7610" s="69">
        <v>491280443</v>
      </c>
      <c r="C7610" s="68">
        <v>6923744039584</v>
      </c>
      <c r="D7610" s="69" t="s">
        <v>5483</v>
      </c>
      <c r="E7610" s="65">
        <f>IFERROR(VLOOKUP(C7610,Pivot!A:B,2,0),0)</f>
        <v>0</v>
      </c>
      <c r="F7610" s="65">
        <f>IFERROR(VLOOKUP(C7610,Pivot!A:C,3,0),0)</f>
        <v>0</v>
      </c>
    </row>
    <row r="7611" spans="1:6" x14ac:dyDescent="0.25">
      <c r="A7611" s="68" t="s">
        <v>103</v>
      </c>
      <c r="B7611" s="69">
        <v>491280443</v>
      </c>
      <c r="C7611" s="68">
        <v>6923744039935</v>
      </c>
      <c r="D7611" s="69" t="s">
        <v>5483</v>
      </c>
      <c r="E7611" s="65">
        <f>IFERROR(VLOOKUP(C7611,Pivot!A:B,2,0),0)</f>
        <v>0</v>
      </c>
      <c r="F7611" s="65">
        <f>IFERROR(VLOOKUP(C7611,Pivot!A:C,3,0),0)</f>
        <v>0</v>
      </c>
    </row>
    <row r="7612" spans="1:6" x14ac:dyDescent="0.25">
      <c r="A7612" s="68" t="s">
        <v>103</v>
      </c>
      <c r="B7612" s="69">
        <v>491280444</v>
      </c>
      <c r="C7612" s="68">
        <v>6923744021794</v>
      </c>
      <c r="D7612" s="69" t="s">
        <v>5484</v>
      </c>
      <c r="E7612" s="65">
        <f>IFERROR(VLOOKUP(C7612,Pivot!A:B,2,0),0)</f>
        <v>0</v>
      </c>
      <c r="F7612" s="65">
        <f>IFERROR(VLOOKUP(C7612,Pivot!A:C,3,0),0)</f>
        <v>0</v>
      </c>
    </row>
    <row r="7613" spans="1:6" x14ac:dyDescent="0.25">
      <c r="A7613" s="68" t="s">
        <v>103</v>
      </c>
      <c r="B7613" s="69">
        <v>491280444</v>
      </c>
      <c r="C7613" s="68">
        <v>6923744021862</v>
      </c>
      <c r="D7613" s="69" t="s">
        <v>5484</v>
      </c>
      <c r="E7613" s="65">
        <f>IFERROR(VLOOKUP(C7613,Pivot!A:B,2,0),0)</f>
        <v>0</v>
      </c>
      <c r="F7613" s="65">
        <f>IFERROR(VLOOKUP(C7613,Pivot!A:C,3,0),0)</f>
        <v>0</v>
      </c>
    </row>
    <row r="7614" spans="1:6" x14ac:dyDescent="0.25">
      <c r="A7614" s="68" t="s">
        <v>103</v>
      </c>
      <c r="B7614" s="69">
        <v>491280444</v>
      </c>
      <c r="C7614" s="68">
        <v>6923744033049</v>
      </c>
      <c r="D7614" s="69" t="s">
        <v>5484</v>
      </c>
      <c r="E7614" s="65">
        <f>IFERROR(VLOOKUP(C7614,Pivot!A:B,2,0),0)</f>
        <v>0</v>
      </c>
      <c r="F7614" s="65">
        <f>IFERROR(VLOOKUP(C7614,Pivot!A:C,3,0),0)</f>
        <v>0</v>
      </c>
    </row>
    <row r="7615" spans="1:6" x14ac:dyDescent="0.25">
      <c r="A7615" s="68" t="s">
        <v>103</v>
      </c>
      <c r="B7615" s="69">
        <v>491280445</v>
      </c>
      <c r="C7615" s="68">
        <v>6923744046018</v>
      </c>
      <c r="D7615" s="69" t="s">
        <v>5485</v>
      </c>
      <c r="E7615" s="65">
        <f>IFERROR(VLOOKUP(C7615,Pivot!A:B,2,0),0)</f>
        <v>0</v>
      </c>
      <c r="F7615" s="65">
        <f>IFERROR(VLOOKUP(C7615,Pivot!A:C,3,0),0)</f>
        <v>0</v>
      </c>
    </row>
    <row r="7616" spans="1:6" x14ac:dyDescent="0.25">
      <c r="A7616" s="68" t="s">
        <v>103</v>
      </c>
      <c r="B7616" s="69">
        <v>491280449</v>
      </c>
      <c r="C7616" s="68">
        <v>6950568526983</v>
      </c>
      <c r="D7616" s="69" t="s">
        <v>5486</v>
      </c>
      <c r="E7616" s="65">
        <f>IFERROR(VLOOKUP(C7616,Pivot!A:B,2,0),0)</f>
        <v>0</v>
      </c>
      <c r="F7616" s="65">
        <f>IFERROR(VLOOKUP(C7616,Pivot!A:C,3,0),0)</f>
        <v>0</v>
      </c>
    </row>
    <row r="7617" spans="1:6" x14ac:dyDescent="0.25">
      <c r="A7617" s="68" t="s">
        <v>103</v>
      </c>
      <c r="B7617" s="69">
        <v>491280451</v>
      </c>
      <c r="C7617" s="68">
        <v>6947045606887</v>
      </c>
      <c r="D7617" s="69" t="s">
        <v>5487</v>
      </c>
      <c r="E7617" s="65">
        <f>IFERROR(VLOOKUP(C7617,Pivot!A:B,2,0),0)</f>
        <v>0</v>
      </c>
      <c r="F7617" s="65">
        <f>IFERROR(VLOOKUP(C7617,Pivot!A:C,3,0),0)</f>
        <v>0</v>
      </c>
    </row>
    <row r="7618" spans="1:6" x14ac:dyDescent="0.25">
      <c r="A7618" s="68" t="s">
        <v>103</v>
      </c>
      <c r="B7618" s="69">
        <v>491280452</v>
      </c>
      <c r="C7618" s="68">
        <v>6950568527034</v>
      </c>
      <c r="D7618" s="69" t="s">
        <v>5488</v>
      </c>
      <c r="E7618" s="65">
        <f>IFERROR(VLOOKUP(C7618,Pivot!A:B,2,0),0)</f>
        <v>0</v>
      </c>
      <c r="F7618" s="65">
        <f>IFERROR(VLOOKUP(C7618,Pivot!A:C,3,0),0)</f>
        <v>0</v>
      </c>
    </row>
    <row r="7619" spans="1:6" x14ac:dyDescent="0.25">
      <c r="A7619" s="68" t="s">
        <v>103</v>
      </c>
      <c r="B7619" s="69">
        <v>491280453</v>
      </c>
      <c r="C7619" s="68">
        <v>6947045647323</v>
      </c>
      <c r="D7619" s="69" t="s">
        <v>5489</v>
      </c>
      <c r="E7619" s="65">
        <f>IFERROR(VLOOKUP(C7619,Pivot!A:B,2,0),0)</f>
        <v>0</v>
      </c>
      <c r="F7619" s="65">
        <f>IFERROR(VLOOKUP(C7619,Pivot!A:C,3,0),0)</f>
        <v>0</v>
      </c>
    </row>
    <row r="7620" spans="1:6" x14ac:dyDescent="0.25">
      <c r="A7620" s="68" t="s">
        <v>103</v>
      </c>
      <c r="B7620" s="69">
        <v>491280454</v>
      </c>
      <c r="C7620" s="68">
        <v>6947045647354</v>
      </c>
      <c r="D7620" s="69" t="s">
        <v>5490</v>
      </c>
      <c r="E7620" s="65">
        <f>IFERROR(VLOOKUP(C7620,Pivot!A:B,2,0),0)</f>
        <v>0</v>
      </c>
      <c r="F7620" s="65">
        <f>IFERROR(VLOOKUP(C7620,Pivot!A:C,3,0),0)</f>
        <v>0</v>
      </c>
    </row>
    <row r="7621" spans="1:6" x14ac:dyDescent="0.25">
      <c r="A7621" s="68" t="s">
        <v>103</v>
      </c>
      <c r="B7621" s="69">
        <v>491280455</v>
      </c>
      <c r="C7621" s="68">
        <v>6947045607068</v>
      </c>
      <c r="D7621" s="69" t="s">
        <v>5491</v>
      </c>
      <c r="E7621" s="65">
        <f>IFERROR(VLOOKUP(C7621,Pivot!A:B,2,0),0)</f>
        <v>0</v>
      </c>
      <c r="F7621" s="65">
        <f>IFERROR(VLOOKUP(C7621,Pivot!A:C,3,0),0)</f>
        <v>0</v>
      </c>
    </row>
    <row r="7622" spans="1:6" x14ac:dyDescent="0.25">
      <c r="A7622" s="68" t="s">
        <v>103</v>
      </c>
      <c r="B7622" s="69">
        <v>491280456</v>
      </c>
      <c r="C7622" s="68">
        <v>6944994929845</v>
      </c>
      <c r="D7622" s="69" t="s">
        <v>5492</v>
      </c>
      <c r="E7622" s="65">
        <f>IFERROR(VLOOKUP(C7622,Pivot!A:B,2,0),0)</f>
        <v>0</v>
      </c>
      <c r="F7622" s="65">
        <f>IFERROR(VLOOKUP(C7622,Pivot!A:C,3,0),0)</f>
        <v>0</v>
      </c>
    </row>
    <row r="7623" spans="1:6" x14ac:dyDescent="0.25">
      <c r="A7623" s="68" t="s">
        <v>103</v>
      </c>
      <c r="B7623" s="69">
        <v>491280457</v>
      </c>
      <c r="C7623" s="68">
        <v>6950568507593</v>
      </c>
      <c r="D7623" s="69" t="s">
        <v>5493</v>
      </c>
      <c r="E7623" s="65">
        <f>IFERROR(VLOOKUP(C7623,Pivot!A:B,2,0),0)</f>
        <v>0</v>
      </c>
      <c r="F7623" s="65">
        <f>IFERROR(VLOOKUP(C7623,Pivot!A:C,3,0),0)</f>
        <v>0</v>
      </c>
    </row>
    <row r="7624" spans="1:6" x14ac:dyDescent="0.25">
      <c r="A7624" s="68" t="s">
        <v>103</v>
      </c>
      <c r="B7624" s="69">
        <v>491280458</v>
      </c>
      <c r="C7624" s="68">
        <v>6950568507586</v>
      </c>
      <c r="D7624" s="69" t="s">
        <v>5494</v>
      </c>
      <c r="E7624" s="65">
        <f>IFERROR(VLOOKUP(C7624,Pivot!A:B,2,0),0)</f>
        <v>0</v>
      </c>
      <c r="F7624" s="65">
        <f>IFERROR(VLOOKUP(C7624,Pivot!A:C,3,0),0)</f>
        <v>0</v>
      </c>
    </row>
    <row r="7625" spans="1:6" x14ac:dyDescent="0.25">
      <c r="A7625" s="68" t="s">
        <v>103</v>
      </c>
      <c r="B7625" s="69">
        <v>491280461</v>
      </c>
      <c r="C7625" s="68">
        <v>6950568507562</v>
      </c>
      <c r="D7625" s="69" t="s">
        <v>5495</v>
      </c>
      <c r="E7625" s="65">
        <f>IFERROR(VLOOKUP(C7625,Pivot!A:B,2,0),0)</f>
        <v>0</v>
      </c>
      <c r="F7625" s="65">
        <f>IFERROR(VLOOKUP(C7625,Pivot!A:C,3,0),0)</f>
        <v>0</v>
      </c>
    </row>
    <row r="7626" spans="1:6" x14ac:dyDescent="0.25">
      <c r="A7626" s="68" t="s">
        <v>103</v>
      </c>
      <c r="B7626" s="69">
        <v>491280462</v>
      </c>
      <c r="C7626" s="68">
        <v>6947045679454</v>
      </c>
      <c r="D7626" s="69" t="s">
        <v>5496</v>
      </c>
      <c r="E7626" s="65">
        <f>IFERROR(VLOOKUP(C7626,Pivot!A:B,2,0),0)</f>
        <v>0</v>
      </c>
      <c r="F7626" s="65">
        <f>IFERROR(VLOOKUP(C7626,Pivot!A:C,3,0),0)</f>
        <v>0</v>
      </c>
    </row>
    <row r="7627" spans="1:6" x14ac:dyDescent="0.25">
      <c r="A7627" s="68" t="s">
        <v>103</v>
      </c>
      <c r="B7627" s="69">
        <v>491280463</v>
      </c>
      <c r="C7627" s="68">
        <v>491280463</v>
      </c>
      <c r="D7627" s="69" t="s">
        <v>5497</v>
      </c>
      <c r="E7627" s="65">
        <f>IFERROR(VLOOKUP(C7627,Pivot!A:B,2,0),0)</f>
        <v>0</v>
      </c>
      <c r="F7627" s="65">
        <f>IFERROR(VLOOKUP(C7627,Pivot!A:C,3,0),0)</f>
        <v>0</v>
      </c>
    </row>
    <row r="7628" spans="1:6" x14ac:dyDescent="0.25">
      <c r="A7628" s="68" t="s">
        <v>103</v>
      </c>
      <c r="B7628" s="69">
        <v>491280463</v>
      </c>
      <c r="C7628" s="68">
        <v>6950568521551</v>
      </c>
      <c r="D7628" s="69" t="s">
        <v>5497</v>
      </c>
      <c r="E7628" s="65">
        <f>IFERROR(VLOOKUP(C7628,Pivot!A:B,2,0),0)</f>
        <v>0</v>
      </c>
      <c r="F7628" s="65">
        <f>IFERROR(VLOOKUP(C7628,Pivot!A:C,3,0),0)</f>
        <v>0</v>
      </c>
    </row>
    <row r="7629" spans="1:6" x14ac:dyDescent="0.25">
      <c r="A7629" s="68" t="s">
        <v>103</v>
      </c>
      <c r="B7629" s="69">
        <v>491280464</v>
      </c>
      <c r="C7629" s="68">
        <v>491280464</v>
      </c>
      <c r="D7629" s="69" t="s">
        <v>5498</v>
      </c>
      <c r="E7629" s="65">
        <f>IFERROR(VLOOKUP(C7629,Pivot!A:B,2,0),0)</f>
        <v>0</v>
      </c>
      <c r="F7629" s="65">
        <f>IFERROR(VLOOKUP(C7629,Pivot!A:C,3,0),0)</f>
        <v>0</v>
      </c>
    </row>
    <row r="7630" spans="1:6" x14ac:dyDescent="0.25">
      <c r="A7630" s="68" t="s">
        <v>103</v>
      </c>
      <c r="B7630" s="69">
        <v>491280464</v>
      </c>
      <c r="C7630" s="68">
        <v>6944994922617</v>
      </c>
      <c r="D7630" s="69" t="s">
        <v>5498</v>
      </c>
      <c r="E7630" s="65">
        <f>IFERROR(VLOOKUP(C7630,Pivot!A:B,2,0),0)</f>
        <v>0</v>
      </c>
      <c r="F7630" s="65">
        <f>IFERROR(VLOOKUP(C7630,Pivot!A:C,3,0),0)</f>
        <v>0</v>
      </c>
    </row>
    <row r="7631" spans="1:6" x14ac:dyDescent="0.25">
      <c r="A7631" s="68" t="s">
        <v>103</v>
      </c>
      <c r="B7631" s="69">
        <v>491280465</v>
      </c>
      <c r="C7631" s="68">
        <v>6950568507531</v>
      </c>
      <c r="D7631" s="69" t="s">
        <v>5499</v>
      </c>
      <c r="E7631" s="65">
        <f>IFERROR(VLOOKUP(C7631,Pivot!A:B,2,0),0)</f>
        <v>0</v>
      </c>
      <c r="F7631" s="65">
        <f>IFERROR(VLOOKUP(C7631,Pivot!A:C,3,0),0)</f>
        <v>0</v>
      </c>
    </row>
    <row r="7632" spans="1:6" x14ac:dyDescent="0.25">
      <c r="A7632" s="68" t="s">
        <v>103</v>
      </c>
      <c r="B7632" s="69">
        <v>491280466</v>
      </c>
      <c r="C7632" s="68">
        <v>6947045607150</v>
      </c>
      <c r="D7632" s="69" t="s">
        <v>5500</v>
      </c>
      <c r="E7632" s="65">
        <f>IFERROR(VLOOKUP(C7632,Pivot!A:B,2,0),0)</f>
        <v>0</v>
      </c>
      <c r="F7632" s="65">
        <f>IFERROR(VLOOKUP(C7632,Pivot!A:C,3,0),0)</f>
        <v>0</v>
      </c>
    </row>
    <row r="7633" spans="1:6" x14ac:dyDescent="0.25">
      <c r="A7633" s="68" t="s">
        <v>103</v>
      </c>
      <c r="B7633" s="69">
        <v>491280466</v>
      </c>
      <c r="C7633" s="68">
        <v>6950568507500</v>
      </c>
      <c r="D7633" s="69" t="s">
        <v>5500</v>
      </c>
      <c r="E7633" s="65">
        <f>IFERROR(VLOOKUP(C7633,Pivot!A:B,2,0),0)</f>
        <v>0</v>
      </c>
      <c r="F7633" s="65">
        <f>IFERROR(VLOOKUP(C7633,Pivot!A:C,3,0),0)</f>
        <v>0</v>
      </c>
    </row>
    <row r="7634" spans="1:6" x14ac:dyDescent="0.25">
      <c r="A7634" s="68" t="s">
        <v>103</v>
      </c>
      <c r="B7634" s="69">
        <v>491280467</v>
      </c>
      <c r="C7634" s="68">
        <v>6923744021732</v>
      </c>
      <c r="D7634" s="69" t="s">
        <v>5501</v>
      </c>
      <c r="E7634" s="65">
        <f>IFERROR(VLOOKUP(C7634,Pivot!A:B,2,0),0)</f>
        <v>0</v>
      </c>
      <c r="F7634" s="65">
        <f>IFERROR(VLOOKUP(C7634,Pivot!A:C,3,0),0)</f>
        <v>0</v>
      </c>
    </row>
    <row r="7635" spans="1:6" x14ac:dyDescent="0.25">
      <c r="A7635" s="68" t="s">
        <v>103</v>
      </c>
      <c r="B7635" s="69">
        <v>491280467</v>
      </c>
      <c r="C7635" s="68">
        <v>6923744033032</v>
      </c>
      <c r="D7635" s="69" t="s">
        <v>5501</v>
      </c>
      <c r="E7635" s="65">
        <f>IFERROR(VLOOKUP(C7635,Pivot!A:B,2,0),0)</f>
        <v>0</v>
      </c>
      <c r="F7635" s="65">
        <f>IFERROR(VLOOKUP(C7635,Pivot!A:C,3,0),0)</f>
        <v>0</v>
      </c>
    </row>
    <row r="7636" spans="1:6" x14ac:dyDescent="0.25">
      <c r="A7636" s="68" t="s">
        <v>103</v>
      </c>
      <c r="B7636" s="69">
        <v>491280467</v>
      </c>
      <c r="C7636" s="68">
        <v>6923744034039</v>
      </c>
      <c r="D7636" s="69" t="s">
        <v>5501</v>
      </c>
      <c r="E7636" s="65">
        <f>IFERROR(VLOOKUP(C7636,Pivot!A:B,2,0),0)</f>
        <v>0</v>
      </c>
      <c r="F7636" s="65">
        <f>IFERROR(VLOOKUP(C7636,Pivot!A:C,3,0),0)</f>
        <v>0</v>
      </c>
    </row>
    <row r="7637" spans="1:6" x14ac:dyDescent="0.25">
      <c r="A7637" s="68" t="s">
        <v>103</v>
      </c>
      <c r="B7637" s="69">
        <v>491280477</v>
      </c>
      <c r="C7637" s="68">
        <v>6950568571259</v>
      </c>
      <c r="D7637" s="69" t="s">
        <v>5502</v>
      </c>
      <c r="E7637" s="65">
        <f>IFERROR(VLOOKUP(C7637,Pivot!A:B,2,0),0)</f>
        <v>0</v>
      </c>
      <c r="F7637" s="65">
        <f>IFERROR(VLOOKUP(C7637,Pivot!A:C,3,0),0)</f>
        <v>0</v>
      </c>
    </row>
    <row r="7638" spans="1:6" x14ac:dyDescent="0.25">
      <c r="A7638" s="68" t="s">
        <v>103</v>
      </c>
      <c r="B7638" s="69">
        <v>491280478</v>
      </c>
      <c r="C7638" s="68">
        <v>6944994921528</v>
      </c>
      <c r="D7638" s="69" t="s">
        <v>5503</v>
      </c>
      <c r="E7638" s="65">
        <f>IFERROR(VLOOKUP(C7638,Pivot!A:B,2,0),0)</f>
        <v>0</v>
      </c>
      <c r="F7638" s="65">
        <f>IFERROR(VLOOKUP(C7638,Pivot!A:C,3,0),0)</f>
        <v>0</v>
      </c>
    </row>
    <row r="7639" spans="1:6" x14ac:dyDescent="0.25">
      <c r="A7639" s="68" t="s">
        <v>103</v>
      </c>
      <c r="B7639" s="69">
        <v>491280478</v>
      </c>
      <c r="C7639" s="68">
        <v>6950568521582</v>
      </c>
      <c r="D7639" s="69" t="s">
        <v>5503</v>
      </c>
      <c r="E7639" s="65">
        <f>IFERROR(VLOOKUP(C7639,Pivot!A:B,2,0),0)</f>
        <v>0</v>
      </c>
      <c r="F7639" s="65">
        <f>IFERROR(VLOOKUP(C7639,Pivot!A:C,3,0),0)</f>
        <v>0</v>
      </c>
    </row>
    <row r="7640" spans="1:6" x14ac:dyDescent="0.25">
      <c r="A7640" s="68" t="s">
        <v>103</v>
      </c>
      <c r="B7640" s="69">
        <v>491280479</v>
      </c>
      <c r="C7640" s="68">
        <v>6944994917996</v>
      </c>
      <c r="D7640" s="69" t="s">
        <v>5504</v>
      </c>
      <c r="E7640" s="65">
        <f>IFERROR(VLOOKUP(C7640,Pivot!A:B,2,0),0)</f>
        <v>0</v>
      </c>
      <c r="F7640" s="65">
        <f>IFERROR(VLOOKUP(C7640,Pivot!A:C,3,0),0)</f>
        <v>0</v>
      </c>
    </row>
    <row r="7641" spans="1:6" x14ac:dyDescent="0.25">
      <c r="A7641" s="68" t="s">
        <v>103</v>
      </c>
      <c r="B7641" s="69">
        <v>491280481</v>
      </c>
      <c r="C7641" s="68">
        <v>6947045651702</v>
      </c>
      <c r="D7641" s="69" t="s">
        <v>5505</v>
      </c>
      <c r="E7641" s="65">
        <f>IFERROR(VLOOKUP(C7641,Pivot!A:B,2,0),0)</f>
        <v>0</v>
      </c>
      <c r="F7641" s="65">
        <f>IFERROR(VLOOKUP(C7641,Pivot!A:C,3,0),0)</f>
        <v>0</v>
      </c>
    </row>
    <row r="7642" spans="1:6" x14ac:dyDescent="0.25">
      <c r="A7642" s="68" t="s">
        <v>103</v>
      </c>
      <c r="B7642" s="69">
        <v>491280482</v>
      </c>
      <c r="C7642" s="68">
        <v>6950568559394</v>
      </c>
      <c r="D7642" s="69" t="s">
        <v>5506</v>
      </c>
      <c r="E7642" s="65">
        <f>IFERROR(VLOOKUP(C7642,Pivot!A:B,2,0),0)</f>
        <v>0</v>
      </c>
      <c r="F7642" s="65">
        <f>IFERROR(VLOOKUP(C7642,Pivot!A:C,3,0),0)</f>
        <v>0</v>
      </c>
    </row>
    <row r="7643" spans="1:6" x14ac:dyDescent="0.25">
      <c r="A7643" s="68" t="s">
        <v>103</v>
      </c>
      <c r="B7643" s="69">
        <v>491280483</v>
      </c>
      <c r="C7643" s="68">
        <v>491280483</v>
      </c>
      <c r="D7643" s="69" t="s">
        <v>5507</v>
      </c>
      <c r="E7643" s="65">
        <f>IFERROR(VLOOKUP(C7643,Pivot!A:B,2,0),0)</f>
        <v>0</v>
      </c>
      <c r="F7643" s="65">
        <f>IFERROR(VLOOKUP(C7643,Pivot!A:C,3,0),0)</f>
        <v>0</v>
      </c>
    </row>
    <row r="7644" spans="1:6" x14ac:dyDescent="0.25">
      <c r="A7644" s="68" t="s">
        <v>103</v>
      </c>
      <c r="B7644" s="69">
        <v>491280483</v>
      </c>
      <c r="C7644" s="68">
        <v>5027148003774</v>
      </c>
      <c r="D7644" s="69" t="s">
        <v>5507</v>
      </c>
      <c r="E7644" s="65">
        <f>IFERROR(VLOOKUP(C7644,Pivot!A:B,2,0),0)</f>
        <v>0</v>
      </c>
      <c r="F7644" s="65">
        <f>IFERROR(VLOOKUP(C7644,Pivot!A:C,3,0),0)</f>
        <v>0</v>
      </c>
    </row>
    <row r="7645" spans="1:6" x14ac:dyDescent="0.25">
      <c r="A7645" s="68" t="s">
        <v>103</v>
      </c>
      <c r="B7645" s="69">
        <v>491280484</v>
      </c>
      <c r="C7645" s="68">
        <v>491280484</v>
      </c>
      <c r="D7645" s="69" t="s">
        <v>5508</v>
      </c>
      <c r="E7645" s="65">
        <f>IFERROR(VLOOKUP(C7645,Pivot!A:B,2,0),0)</f>
        <v>0</v>
      </c>
      <c r="F7645" s="65">
        <f>IFERROR(VLOOKUP(C7645,Pivot!A:C,3,0),0)</f>
        <v>0</v>
      </c>
    </row>
    <row r="7646" spans="1:6" x14ac:dyDescent="0.25">
      <c r="A7646" s="68" t="s">
        <v>103</v>
      </c>
      <c r="B7646" s="69">
        <v>491280484</v>
      </c>
      <c r="C7646" s="68">
        <v>5027148003798</v>
      </c>
      <c r="D7646" s="69" t="s">
        <v>5508</v>
      </c>
      <c r="E7646" s="65">
        <f>IFERROR(VLOOKUP(C7646,Pivot!A:B,2,0),0)</f>
        <v>0</v>
      </c>
      <c r="F7646" s="65">
        <f>IFERROR(VLOOKUP(C7646,Pivot!A:C,3,0),0)</f>
        <v>0</v>
      </c>
    </row>
    <row r="7647" spans="1:6" x14ac:dyDescent="0.25">
      <c r="A7647" s="68" t="s">
        <v>103</v>
      </c>
      <c r="B7647" s="69">
        <v>491280485</v>
      </c>
      <c r="C7647" s="68">
        <v>491280485</v>
      </c>
      <c r="D7647" s="69" t="s">
        <v>5509</v>
      </c>
      <c r="E7647" s="65">
        <f>IFERROR(VLOOKUP(C7647,Pivot!A:B,2,0),0)</f>
        <v>0</v>
      </c>
      <c r="F7647" s="65">
        <f>IFERROR(VLOOKUP(C7647,Pivot!A:C,3,0),0)</f>
        <v>0</v>
      </c>
    </row>
    <row r="7648" spans="1:6" x14ac:dyDescent="0.25">
      <c r="A7648" s="68" t="s">
        <v>103</v>
      </c>
      <c r="B7648" s="69">
        <v>491280486</v>
      </c>
      <c r="C7648" s="68">
        <v>491280486</v>
      </c>
      <c r="D7648" s="69" t="s">
        <v>5510</v>
      </c>
      <c r="E7648" s="65">
        <f>IFERROR(VLOOKUP(C7648,Pivot!A:B,2,0),0)</f>
        <v>0</v>
      </c>
      <c r="F7648" s="65">
        <f>IFERROR(VLOOKUP(C7648,Pivot!A:C,3,0),0)</f>
        <v>0</v>
      </c>
    </row>
    <row r="7649" spans="1:6" x14ac:dyDescent="0.25">
      <c r="A7649" s="68" t="s">
        <v>103</v>
      </c>
      <c r="B7649" s="69">
        <v>491280486</v>
      </c>
      <c r="C7649" s="68">
        <v>5027148046634</v>
      </c>
      <c r="D7649" s="69" t="s">
        <v>5510</v>
      </c>
      <c r="E7649" s="65">
        <f>IFERROR(VLOOKUP(C7649,Pivot!A:B,2,0),0)</f>
        <v>0</v>
      </c>
      <c r="F7649" s="65">
        <f>IFERROR(VLOOKUP(C7649,Pivot!A:C,3,0),0)</f>
        <v>0</v>
      </c>
    </row>
    <row r="7650" spans="1:6" x14ac:dyDescent="0.25">
      <c r="A7650" s="68" t="s">
        <v>103</v>
      </c>
      <c r="B7650" s="69">
        <v>491280487</v>
      </c>
      <c r="C7650" s="68">
        <v>491280487</v>
      </c>
      <c r="D7650" s="69" t="s">
        <v>5511</v>
      </c>
      <c r="E7650" s="65">
        <f>IFERROR(VLOOKUP(C7650,Pivot!A:B,2,0),0)</f>
        <v>0</v>
      </c>
      <c r="F7650" s="65">
        <f>IFERROR(VLOOKUP(C7650,Pivot!A:C,3,0),0)</f>
        <v>0</v>
      </c>
    </row>
    <row r="7651" spans="1:6" x14ac:dyDescent="0.25">
      <c r="A7651" s="68" t="s">
        <v>103</v>
      </c>
      <c r="B7651" s="69">
        <v>491280487</v>
      </c>
      <c r="C7651" s="68">
        <v>5027148046641</v>
      </c>
      <c r="D7651" s="69" t="s">
        <v>5511</v>
      </c>
      <c r="E7651" s="65">
        <f>IFERROR(VLOOKUP(C7651,Pivot!A:B,2,0),0)</f>
        <v>0</v>
      </c>
      <c r="F7651" s="65">
        <f>IFERROR(VLOOKUP(C7651,Pivot!A:C,3,0),0)</f>
        <v>0</v>
      </c>
    </row>
    <row r="7652" spans="1:6" x14ac:dyDescent="0.25">
      <c r="A7652" s="68" t="s">
        <v>103</v>
      </c>
      <c r="B7652" s="69">
        <v>491280488</v>
      </c>
      <c r="C7652" s="68">
        <v>491280488</v>
      </c>
      <c r="D7652" s="69" t="s">
        <v>5512</v>
      </c>
      <c r="E7652" s="65">
        <f>IFERROR(VLOOKUP(C7652,Pivot!A:B,2,0),0)</f>
        <v>0</v>
      </c>
      <c r="F7652" s="65">
        <f>IFERROR(VLOOKUP(C7652,Pivot!A:C,3,0),0)</f>
        <v>0</v>
      </c>
    </row>
    <row r="7653" spans="1:6" x14ac:dyDescent="0.25">
      <c r="A7653" s="68" t="s">
        <v>103</v>
      </c>
      <c r="B7653" s="69">
        <v>491280488</v>
      </c>
      <c r="C7653" s="68">
        <v>5027148002845</v>
      </c>
      <c r="D7653" s="69" t="s">
        <v>5512</v>
      </c>
      <c r="E7653" s="65">
        <f>IFERROR(VLOOKUP(C7653,Pivot!A:B,2,0),0)</f>
        <v>0</v>
      </c>
      <c r="F7653" s="65">
        <f>IFERROR(VLOOKUP(C7653,Pivot!A:C,3,0),0)</f>
        <v>0</v>
      </c>
    </row>
    <row r="7654" spans="1:6" x14ac:dyDescent="0.25">
      <c r="A7654" s="68" t="s">
        <v>103</v>
      </c>
      <c r="B7654" s="69">
        <v>491280489</v>
      </c>
      <c r="C7654" s="68">
        <v>491280489</v>
      </c>
      <c r="D7654" s="69" t="s">
        <v>5513</v>
      </c>
      <c r="E7654" s="65">
        <f>IFERROR(VLOOKUP(C7654,Pivot!A:B,2,0),0)</f>
        <v>0</v>
      </c>
      <c r="F7654" s="65">
        <f>IFERROR(VLOOKUP(C7654,Pivot!A:C,3,0),0)</f>
        <v>0</v>
      </c>
    </row>
    <row r="7655" spans="1:6" x14ac:dyDescent="0.25">
      <c r="A7655" s="68" t="s">
        <v>103</v>
      </c>
      <c r="B7655" s="69">
        <v>491280489</v>
      </c>
      <c r="C7655" s="68">
        <v>5027148041837</v>
      </c>
      <c r="D7655" s="69" t="s">
        <v>5513</v>
      </c>
      <c r="E7655" s="65">
        <f>IFERROR(VLOOKUP(C7655,Pivot!A:B,2,0),0)</f>
        <v>0</v>
      </c>
      <c r="F7655" s="65">
        <f>IFERROR(VLOOKUP(C7655,Pivot!A:C,3,0),0)</f>
        <v>0</v>
      </c>
    </row>
    <row r="7656" spans="1:6" x14ac:dyDescent="0.25">
      <c r="A7656" s="68" t="s">
        <v>103</v>
      </c>
      <c r="B7656" s="69">
        <v>491280490</v>
      </c>
      <c r="C7656" s="68">
        <v>491280490</v>
      </c>
      <c r="D7656" s="69" t="s">
        <v>5514</v>
      </c>
      <c r="E7656" s="65">
        <f>IFERROR(VLOOKUP(C7656,Pivot!A:B,2,0),0)</f>
        <v>0</v>
      </c>
      <c r="F7656" s="65">
        <f>IFERROR(VLOOKUP(C7656,Pivot!A:C,3,0),0)</f>
        <v>0</v>
      </c>
    </row>
    <row r="7657" spans="1:6" x14ac:dyDescent="0.25">
      <c r="A7657" s="68" t="s">
        <v>103</v>
      </c>
      <c r="B7657" s="69">
        <v>491280490</v>
      </c>
      <c r="C7657" s="68">
        <v>5027148041875</v>
      </c>
      <c r="D7657" s="69" t="s">
        <v>5514</v>
      </c>
      <c r="E7657" s="65">
        <f>IFERROR(VLOOKUP(C7657,Pivot!A:B,2,0),0)</f>
        <v>0</v>
      </c>
      <c r="F7657" s="65">
        <f>IFERROR(VLOOKUP(C7657,Pivot!A:C,3,0),0)</f>
        <v>0</v>
      </c>
    </row>
    <row r="7658" spans="1:6" x14ac:dyDescent="0.25">
      <c r="A7658" s="68" t="s">
        <v>103</v>
      </c>
      <c r="B7658" s="69">
        <v>491280491</v>
      </c>
      <c r="C7658" s="68">
        <v>491280491</v>
      </c>
      <c r="D7658" s="69" t="s">
        <v>5515</v>
      </c>
      <c r="E7658" s="65">
        <f>IFERROR(VLOOKUP(C7658,Pivot!A:B,2,0),0)</f>
        <v>0</v>
      </c>
      <c r="F7658" s="65">
        <f>IFERROR(VLOOKUP(C7658,Pivot!A:C,3,0),0)</f>
        <v>0</v>
      </c>
    </row>
    <row r="7659" spans="1:6" x14ac:dyDescent="0.25">
      <c r="A7659" s="68" t="s">
        <v>103</v>
      </c>
      <c r="B7659" s="69">
        <v>491280491</v>
      </c>
      <c r="C7659" s="68">
        <v>5027148041882</v>
      </c>
      <c r="D7659" s="69" t="s">
        <v>5515</v>
      </c>
      <c r="E7659" s="65">
        <f>IFERROR(VLOOKUP(C7659,Pivot!A:B,2,0),0)</f>
        <v>0</v>
      </c>
      <c r="F7659" s="65">
        <f>IFERROR(VLOOKUP(C7659,Pivot!A:C,3,0),0)</f>
        <v>0</v>
      </c>
    </row>
    <row r="7660" spans="1:6" x14ac:dyDescent="0.25">
      <c r="A7660" s="68" t="s">
        <v>103</v>
      </c>
      <c r="B7660" s="69">
        <v>491280492</v>
      </c>
      <c r="C7660" s="68">
        <v>491280492</v>
      </c>
      <c r="D7660" s="69" t="s">
        <v>5516</v>
      </c>
      <c r="E7660" s="65">
        <f>IFERROR(VLOOKUP(C7660,Pivot!A:B,2,0),0)</f>
        <v>0</v>
      </c>
      <c r="F7660" s="65">
        <f>IFERROR(VLOOKUP(C7660,Pivot!A:C,3,0),0)</f>
        <v>0</v>
      </c>
    </row>
    <row r="7661" spans="1:6" x14ac:dyDescent="0.25">
      <c r="A7661" s="68" t="s">
        <v>103</v>
      </c>
      <c r="B7661" s="69">
        <v>491280492</v>
      </c>
      <c r="C7661" s="68">
        <v>5027148003804</v>
      </c>
      <c r="D7661" s="69" t="s">
        <v>5516</v>
      </c>
      <c r="E7661" s="65">
        <f>IFERROR(VLOOKUP(C7661,Pivot!A:B,2,0),0)</f>
        <v>0</v>
      </c>
      <c r="F7661" s="65">
        <f>IFERROR(VLOOKUP(C7661,Pivot!A:C,3,0),0)</f>
        <v>0</v>
      </c>
    </row>
    <row r="7662" spans="1:6" x14ac:dyDescent="0.25">
      <c r="A7662" s="68" t="s">
        <v>103</v>
      </c>
      <c r="B7662" s="69">
        <v>491280493</v>
      </c>
      <c r="C7662" s="68">
        <v>491280493</v>
      </c>
      <c r="D7662" s="69" t="s">
        <v>5517</v>
      </c>
      <c r="E7662" s="65">
        <f>IFERROR(VLOOKUP(C7662,Pivot!A:B,2,0),0)</f>
        <v>0</v>
      </c>
      <c r="F7662" s="65">
        <f>IFERROR(VLOOKUP(C7662,Pivot!A:C,3,0),0)</f>
        <v>0</v>
      </c>
    </row>
    <row r="7663" spans="1:6" x14ac:dyDescent="0.25">
      <c r="A7663" s="68" t="s">
        <v>103</v>
      </c>
      <c r="B7663" s="69">
        <v>491280493</v>
      </c>
      <c r="C7663" s="68">
        <v>5027148003057</v>
      </c>
      <c r="D7663" s="69" t="s">
        <v>5517</v>
      </c>
      <c r="E7663" s="65">
        <f>IFERROR(VLOOKUP(C7663,Pivot!A:B,2,0),0)</f>
        <v>0</v>
      </c>
      <c r="F7663" s="65">
        <f>IFERROR(VLOOKUP(C7663,Pivot!A:C,3,0),0)</f>
        <v>0</v>
      </c>
    </row>
    <row r="7664" spans="1:6" x14ac:dyDescent="0.25">
      <c r="A7664" s="68" t="s">
        <v>103</v>
      </c>
      <c r="B7664" s="69">
        <v>491280494</v>
      </c>
      <c r="C7664" s="68">
        <v>491280494</v>
      </c>
      <c r="D7664" s="69" t="s">
        <v>5518</v>
      </c>
      <c r="E7664" s="65">
        <f>IFERROR(VLOOKUP(C7664,Pivot!A:B,2,0),0)</f>
        <v>0</v>
      </c>
      <c r="F7664" s="65">
        <f>IFERROR(VLOOKUP(C7664,Pivot!A:C,3,0),0)</f>
        <v>0</v>
      </c>
    </row>
    <row r="7665" spans="1:6" x14ac:dyDescent="0.25">
      <c r="A7665" s="68" t="s">
        <v>103</v>
      </c>
      <c r="B7665" s="69">
        <v>491280494</v>
      </c>
      <c r="C7665" s="68">
        <v>5027148003453</v>
      </c>
      <c r="D7665" s="69" t="s">
        <v>5518</v>
      </c>
      <c r="E7665" s="65">
        <f>IFERROR(VLOOKUP(C7665,Pivot!A:B,2,0),0)</f>
        <v>0</v>
      </c>
      <c r="F7665" s="65">
        <f>IFERROR(VLOOKUP(C7665,Pivot!A:C,3,0),0)</f>
        <v>0</v>
      </c>
    </row>
    <row r="7666" spans="1:6" x14ac:dyDescent="0.25">
      <c r="A7666" s="68" t="s">
        <v>103</v>
      </c>
      <c r="B7666" s="69">
        <v>491280495</v>
      </c>
      <c r="C7666" s="68">
        <v>491280495</v>
      </c>
      <c r="D7666" s="69" t="s">
        <v>5519</v>
      </c>
      <c r="E7666" s="65">
        <f>IFERROR(VLOOKUP(C7666,Pivot!A:B,2,0),0)</f>
        <v>0</v>
      </c>
      <c r="F7666" s="65">
        <f>IFERROR(VLOOKUP(C7666,Pivot!A:C,3,0),0)</f>
        <v>0</v>
      </c>
    </row>
    <row r="7667" spans="1:6" x14ac:dyDescent="0.25">
      <c r="A7667" s="68" t="s">
        <v>103</v>
      </c>
      <c r="B7667" s="69">
        <v>491280495</v>
      </c>
      <c r="C7667" s="68">
        <v>5027148003460</v>
      </c>
      <c r="D7667" s="69" t="s">
        <v>5519</v>
      </c>
      <c r="E7667" s="65">
        <f>IFERROR(VLOOKUP(C7667,Pivot!A:B,2,0),0)</f>
        <v>0</v>
      </c>
      <c r="F7667" s="65">
        <f>IFERROR(VLOOKUP(C7667,Pivot!A:C,3,0),0)</f>
        <v>0</v>
      </c>
    </row>
    <row r="7668" spans="1:6" x14ac:dyDescent="0.25">
      <c r="A7668" s="68" t="s">
        <v>103</v>
      </c>
      <c r="B7668" s="69">
        <v>491280496</v>
      </c>
      <c r="C7668" s="68">
        <v>491280496</v>
      </c>
      <c r="D7668" s="69" t="s">
        <v>5520</v>
      </c>
      <c r="E7668" s="65">
        <f>IFERROR(VLOOKUP(C7668,Pivot!A:B,2,0),0)</f>
        <v>0</v>
      </c>
      <c r="F7668" s="65">
        <f>IFERROR(VLOOKUP(C7668,Pivot!A:C,3,0),0)</f>
        <v>0</v>
      </c>
    </row>
    <row r="7669" spans="1:6" x14ac:dyDescent="0.25">
      <c r="A7669" s="68" t="s">
        <v>103</v>
      </c>
      <c r="B7669" s="69">
        <v>491280496</v>
      </c>
      <c r="C7669" s="68">
        <v>5027148003477</v>
      </c>
      <c r="D7669" s="69" t="s">
        <v>5520</v>
      </c>
      <c r="E7669" s="65">
        <f>IFERROR(VLOOKUP(C7669,Pivot!A:B,2,0),0)</f>
        <v>0</v>
      </c>
      <c r="F7669" s="65">
        <f>IFERROR(VLOOKUP(C7669,Pivot!A:C,3,0),0)</f>
        <v>0</v>
      </c>
    </row>
    <row r="7670" spans="1:6" x14ac:dyDescent="0.25">
      <c r="A7670" s="68" t="s">
        <v>103</v>
      </c>
      <c r="B7670" s="69">
        <v>491280498</v>
      </c>
      <c r="C7670" s="68">
        <v>491280498</v>
      </c>
      <c r="D7670" s="69" t="s">
        <v>5521</v>
      </c>
      <c r="E7670" s="65">
        <f>IFERROR(VLOOKUP(C7670,Pivot!A:B,2,0),0)</f>
        <v>0</v>
      </c>
      <c r="F7670" s="65">
        <f>IFERROR(VLOOKUP(C7670,Pivot!A:C,3,0),0)</f>
        <v>0</v>
      </c>
    </row>
    <row r="7671" spans="1:6" x14ac:dyDescent="0.25">
      <c r="A7671" s="68" t="s">
        <v>103</v>
      </c>
      <c r="B7671" s="69">
        <v>491280498</v>
      </c>
      <c r="C7671" s="68">
        <v>5027148003507</v>
      </c>
      <c r="D7671" s="69" t="s">
        <v>5521</v>
      </c>
      <c r="E7671" s="65">
        <f>IFERROR(VLOOKUP(C7671,Pivot!A:B,2,0),0)</f>
        <v>0</v>
      </c>
      <c r="F7671" s="65">
        <f>IFERROR(VLOOKUP(C7671,Pivot!A:C,3,0),0)</f>
        <v>0</v>
      </c>
    </row>
    <row r="7672" spans="1:6" x14ac:dyDescent="0.25">
      <c r="A7672" s="68" t="s">
        <v>103</v>
      </c>
      <c r="B7672" s="69">
        <v>491280499</v>
      </c>
      <c r="C7672" s="68">
        <v>491280499</v>
      </c>
      <c r="D7672" s="69" t="s">
        <v>5522</v>
      </c>
      <c r="E7672" s="65">
        <f>IFERROR(VLOOKUP(C7672,Pivot!A:B,2,0),0)</f>
        <v>0</v>
      </c>
      <c r="F7672" s="65">
        <f>IFERROR(VLOOKUP(C7672,Pivot!A:C,3,0),0)</f>
        <v>0</v>
      </c>
    </row>
    <row r="7673" spans="1:6" x14ac:dyDescent="0.25">
      <c r="A7673" s="68" t="s">
        <v>103</v>
      </c>
      <c r="B7673" s="69">
        <v>491280499</v>
      </c>
      <c r="C7673" s="68">
        <v>5027148054370</v>
      </c>
      <c r="D7673" s="69" t="s">
        <v>5522</v>
      </c>
      <c r="E7673" s="65">
        <f>IFERROR(VLOOKUP(C7673,Pivot!A:B,2,0),0)</f>
        <v>0</v>
      </c>
      <c r="F7673" s="65">
        <f>IFERROR(VLOOKUP(C7673,Pivot!A:C,3,0),0)</f>
        <v>0</v>
      </c>
    </row>
    <row r="7674" spans="1:6" x14ac:dyDescent="0.25">
      <c r="A7674" s="68" t="s">
        <v>103</v>
      </c>
      <c r="B7674" s="69">
        <v>491280500</v>
      </c>
      <c r="C7674" s="68">
        <v>491280500</v>
      </c>
      <c r="D7674" s="69" t="s">
        <v>5523</v>
      </c>
      <c r="E7674" s="65">
        <f>IFERROR(VLOOKUP(C7674,Pivot!A:B,2,0),0)</f>
        <v>0</v>
      </c>
      <c r="F7674" s="65">
        <f>IFERROR(VLOOKUP(C7674,Pivot!A:C,3,0),0)</f>
        <v>0</v>
      </c>
    </row>
    <row r="7675" spans="1:6" x14ac:dyDescent="0.25">
      <c r="A7675" s="68" t="s">
        <v>103</v>
      </c>
      <c r="B7675" s="69">
        <v>491280500</v>
      </c>
      <c r="C7675" s="68">
        <v>5027148054394</v>
      </c>
      <c r="D7675" s="69" t="s">
        <v>5523</v>
      </c>
      <c r="E7675" s="65">
        <f>IFERROR(VLOOKUP(C7675,Pivot!A:B,2,0),0)</f>
        <v>0</v>
      </c>
      <c r="F7675" s="65">
        <f>IFERROR(VLOOKUP(C7675,Pivot!A:C,3,0),0)</f>
        <v>0</v>
      </c>
    </row>
    <row r="7676" spans="1:6" x14ac:dyDescent="0.25">
      <c r="A7676" s="68" t="s">
        <v>103</v>
      </c>
      <c r="B7676" s="69">
        <v>491280501</v>
      </c>
      <c r="C7676" s="68">
        <v>491280501</v>
      </c>
      <c r="D7676" s="69" t="s">
        <v>5524</v>
      </c>
      <c r="E7676" s="65">
        <f>IFERROR(VLOOKUP(C7676,Pivot!A:B,2,0),0)</f>
        <v>0</v>
      </c>
      <c r="F7676" s="65">
        <f>IFERROR(VLOOKUP(C7676,Pivot!A:C,3,0),0)</f>
        <v>0</v>
      </c>
    </row>
    <row r="7677" spans="1:6" x14ac:dyDescent="0.25">
      <c r="A7677" s="68" t="s">
        <v>103</v>
      </c>
      <c r="B7677" s="69">
        <v>491280501</v>
      </c>
      <c r="C7677" s="68">
        <v>5027148003002</v>
      </c>
      <c r="D7677" s="69" t="s">
        <v>5524</v>
      </c>
      <c r="E7677" s="65">
        <f>IFERROR(VLOOKUP(C7677,Pivot!A:B,2,0),0)</f>
        <v>0</v>
      </c>
      <c r="F7677" s="65">
        <f>IFERROR(VLOOKUP(C7677,Pivot!A:C,3,0),0)</f>
        <v>0</v>
      </c>
    </row>
    <row r="7678" spans="1:6" x14ac:dyDescent="0.25">
      <c r="A7678" s="68" t="s">
        <v>103</v>
      </c>
      <c r="B7678" s="69">
        <v>491280504</v>
      </c>
      <c r="C7678" s="68">
        <v>491280504</v>
      </c>
      <c r="D7678" s="69" t="s">
        <v>5525</v>
      </c>
      <c r="E7678" s="65">
        <f>IFERROR(VLOOKUP(C7678,Pivot!A:B,2,0),0)</f>
        <v>0</v>
      </c>
      <c r="F7678" s="65">
        <f>IFERROR(VLOOKUP(C7678,Pivot!A:C,3,0),0)</f>
        <v>0</v>
      </c>
    </row>
    <row r="7679" spans="1:6" x14ac:dyDescent="0.25">
      <c r="A7679" s="68" t="s">
        <v>103</v>
      </c>
      <c r="B7679" s="69">
        <v>491280506</v>
      </c>
      <c r="C7679" s="68">
        <v>491280506</v>
      </c>
      <c r="D7679" s="69" t="s">
        <v>5526</v>
      </c>
      <c r="E7679" s="65">
        <f>IFERROR(VLOOKUP(C7679,Pivot!A:B,2,0),0)</f>
        <v>0</v>
      </c>
      <c r="F7679" s="65">
        <f>IFERROR(VLOOKUP(C7679,Pivot!A:C,3,0),0)</f>
        <v>0</v>
      </c>
    </row>
    <row r="7680" spans="1:6" x14ac:dyDescent="0.25">
      <c r="A7680" s="68" t="s">
        <v>103</v>
      </c>
      <c r="B7680" s="69">
        <v>491280506</v>
      </c>
      <c r="C7680" s="68">
        <v>5027148054561</v>
      </c>
      <c r="D7680" s="69" t="s">
        <v>5526</v>
      </c>
      <c r="E7680" s="65">
        <f>IFERROR(VLOOKUP(C7680,Pivot!A:B,2,0),0)</f>
        <v>0</v>
      </c>
      <c r="F7680" s="65">
        <f>IFERROR(VLOOKUP(C7680,Pivot!A:C,3,0),0)</f>
        <v>0</v>
      </c>
    </row>
    <row r="7681" spans="1:6" x14ac:dyDescent="0.25">
      <c r="A7681" s="68" t="s">
        <v>103</v>
      </c>
      <c r="B7681" s="69">
        <v>491280507</v>
      </c>
      <c r="C7681" s="68">
        <v>491280507</v>
      </c>
      <c r="D7681" s="69" t="s">
        <v>5527</v>
      </c>
      <c r="E7681" s="65">
        <f>IFERROR(VLOOKUP(C7681,Pivot!A:B,2,0),0)</f>
        <v>0</v>
      </c>
      <c r="F7681" s="65">
        <f>IFERROR(VLOOKUP(C7681,Pivot!A:C,3,0),0)</f>
        <v>0</v>
      </c>
    </row>
    <row r="7682" spans="1:6" x14ac:dyDescent="0.25">
      <c r="A7682" s="68" t="s">
        <v>103</v>
      </c>
      <c r="B7682" s="69">
        <v>491280513</v>
      </c>
      <c r="C7682" s="68">
        <v>50743638480</v>
      </c>
      <c r="D7682" s="69" t="s">
        <v>5528</v>
      </c>
      <c r="E7682" s="65">
        <f>IFERROR(VLOOKUP(C7682,Pivot!A:B,2,0),0)</f>
        <v>0</v>
      </c>
      <c r="F7682" s="65">
        <f>IFERROR(VLOOKUP(C7682,Pivot!A:C,3,0),0)</f>
        <v>0</v>
      </c>
    </row>
    <row r="7683" spans="1:6" x14ac:dyDescent="0.25">
      <c r="A7683" s="68" t="s">
        <v>103</v>
      </c>
      <c r="B7683" s="69">
        <v>491280517</v>
      </c>
      <c r="C7683" s="68">
        <v>50743638541</v>
      </c>
      <c r="D7683" s="69" t="s">
        <v>5529</v>
      </c>
      <c r="E7683" s="65">
        <f>IFERROR(VLOOKUP(C7683,Pivot!A:B,2,0),0)</f>
        <v>0</v>
      </c>
      <c r="F7683" s="65">
        <f>IFERROR(VLOOKUP(C7683,Pivot!A:C,3,0),0)</f>
        <v>0</v>
      </c>
    </row>
    <row r="7684" spans="1:6" x14ac:dyDescent="0.25">
      <c r="A7684" s="68" t="s">
        <v>103</v>
      </c>
      <c r="B7684" s="69">
        <v>491280519</v>
      </c>
      <c r="C7684" s="68">
        <v>50743638077</v>
      </c>
      <c r="D7684" s="69" t="s">
        <v>5530</v>
      </c>
      <c r="E7684" s="65">
        <f>IFERROR(VLOOKUP(C7684,Pivot!A:B,2,0),0)</f>
        <v>0</v>
      </c>
      <c r="F7684" s="65">
        <f>IFERROR(VLOOKUP(C7684,Pivot!A:C,3,0),0)</f>
        <v>0</v>
      </c>
    </row>
    <row r="7685" spans="1:6" x14ac:dyDescent="0.25">
      <c r="A7685" s="68" t="s">
        <v>103</v>
      </c>
      <c r="B7685" s="69">
        <v>491280521</v>
      </c>
      <c r="C7685" s="68">
        <v>50743630354</v>
      </c>
      <c r="D7685" s="69" t="s">
        <v>5531</v>
      </c>
      <c r="E7685" s="65">
        <f>IFERROR(VLOOKUP(C7685,Pivot!A:B,2,0),0)</f>
        <v>0</v>
      </c>
      <c r="F7685" s="65">
        <f>IFERROR(VLOOKUP(C7685,Pivot!A:C,3,0),0)</f>
        <v>0</v>
      </c>
    </row>
    <row r="7686" spans="1:6" x14ac:dyDescent="0.25">
      <c r="A7686" s="68" t="s">
        <v>103</v>
      </c>
      <c r="B7686" s="69">
        <v>491280528</v>
      </c>
      <c r="C7686" s="68">
        <v>491280528</v>
      </c>
      <c r="D7686" s="69" t="s">
        <v>5532</v>
      </c>
      <c r="E7686" s="65">
        <f>IFERROR(VLOOKUP(C7686,Pivot!A:B,2,0),0)</f>
        <v>0</v>
      </c>
      <c r="F7686" s="65">
        <f>IFERROR(VLOOKUP(C7686,Pivot!A:C,3,0),0)</f>
        <v>0</v>
      </c>
    </row>
    <row r="7687" spans="1:6" x14ac:dyDescent="0.25">
      <c r="A7687" s="68" t="s">
        <v>103</v>
      </c>
      <c r="B7687" s="69">
        <v>491280530</v>
      </c>
      <c r="C7687" s="68">
        <v>491280530</v>
      </c>
      <c r="D7687" s="69" t="s">
        <v>5533</v>
      </c>
      <c r="E7687" s="65">
        <f>IFERROR(VLOOKUP(C7687,Pivot!A:B,2,0),0)</f>
        <v>0</v>
      </c>
      <c r="F7687" s="65">
        <f>IFERROR(VLOOKUP(C7687,Pivot!A:C,3,0),0)</f>
        <v>0</v>
      </c>
    </row>
    <row r="7688" spans="1:6" x14ac:dyDescent="0.25">
      <c r="A7688" s="68" t="s">
        <v>103</v>
      </c>
      <c r="B7688" s="69">
        <v>491280533</v>
      </c>
      <c r="C7688" s="68">
        <v>8901383716781</v>
      </c>
      <c r="D7688" s="69" t="s">
        <v>5534</v>
      </c>
      <c r="E7688" s="65">
        <f>IFERROR(VLOOKUP(C7688,Pivot!A:B,2,0),0)</f>
        <v>0</v>
      </c>
      <c r="F7688" s="65">
        <f>IFERROR(VLOOKUP(C7688,Pivot!A:C,3,0),0)</f>
        <v>0</v>
      </c>
    </row>
    <row r="7689" spans="1:6" x14ac:dyDescent="0.25">
      <c r="A7689" s="68" t="s">
        <v>103</v>
      </c>
      <c r="B7689" s="69">
        <v>491280545</v>
      </c>
      <c r="C7689" s="68">
        <v>8901137403028</v>
      </c>
      <c r="D7689" s="69" t="s">
        <v>5535</v>
      </c>
      <c r="E7689" s="65">
        <f>IFERROR(VLOOKUP(C7689,Pivot!A:B,2,0),0)</f>
        <v>0</v>
      </c>
      <c r="F7689" s="65">
        <f>IFERROR(VLOOKUP(C7689,Pivot!A:C,3,0),0)</f>
        <v>0</v>
      </c>
    </row>
    <row r="7690" spans="1:6" x14ac:dyDescent="0.25">
      <c r="A7690" s="68" t="s">
        <v>103</v>
      </c>
      <c r="B7690" s="69">
        <v>491280548</v>
      </c>
      <c r="C7690" s="68">
        <v>491280548</v>
      </c>
      <c r="D7690" s="69" t="s">
        <v>5536</v>
      </c>
      <c r="E7690" s="65">
        <f>IFERROR(VLOOKUP(C7690,Pivot!A:B,2,0),0)</f>
        <v>0</v>
      </c>
      <c r="F7690" s="65">
        <f>IFERROR(VLOOKUP(C7690,Pivot!A:C,3,0),0)</f>
        <v>0</v>
      </c>
    </row>
    <row r="7691" spans="1:6" x14ac:dyDescent="0.25">
      <c r="A7691" s="68" t="s">
        <v>103</v>
      </c>
      <c r="B7691" s="69">
        <v>491280548</v>
      </c>
      <c r="C7691" s="68">
        <v>5050841607710</v>
      </c>
      <c r="D7691" s="69" t="s">
        <v>5536</v>
      </c>
      <c r="E7691" s="65">
        <f>IFERROR(VLOOKUP(C7691,Pivot!A:B,2,0),0)</f>
        <v>0</v>
      </c>
      <c r="F7691" s="65">
        <f>IFERROR(VLOOKUP(C7691,Pivot!A:C,3,0),0)</f>
        <v>0</v>
      </c>
    </row>
    <row r="7692" spans="1:6" x14ac:dyDescent="0.25">
      <c r="A7692" s="68" t="s">
        <v>103</v>
      </c>
      <c r="B7692" s="69">
        <v>491280549</v>
      </c>
      <c r="C7692" s="68">
        <v>491280549</v>
      </c>
      <c r="D7692" s="69" t="s">
        <v>5537</v>
      </c>
      <c r="E7692" s="65">
        <f>IFERROR(VLOOKUP(C7692,Pivot!A:B,2,0),0)</f>
        <v>0</v>
      </c>
      <c r="F7692" s="65">
        <f>IFERROR(VLOOKUP(C7692,Pivot!A:C,3,0),0)</f>
        <v>0</v>
      </c>
    </row>
    <row r="7693" spans="1:6" x14ac:dyDescent="0.25">
      <c r="A7693" s="68" t="s">
        <v>103</v>
      </c>
      <c r="B7693" s="69">
        <v>491280549</v>
      </c>
      <c r="C7693" s="68">
        <v>5050841607819</v>
      </c>
      <c r="D7693" s="69" t="s">
        <v>5537</v>
      </c>
      <c r="E7693" s="65">
        <f>IFERROR(VLOOKUP(C7693,Pivot!A:B,2,0),0)</f>
        <v>0</v>
      </c>
      <c r="F7693" s="65">
        <f>IFERROR(VLOOKUP(C7693,Pivot!A:C,3,0),0)</f>
        <v>0</v>
      </c>
    </row>
    <row r="7694" spans="1:6" x14ac:dyDescent="0.25">
      <c r="A7694" s="68" t="s">
        <v>103</v>
      </c>
      <c r="B7694" s="69">
        <v>491280550</v>
      </c>
      <c r="C7694" s="68">
        <v>9010282560209</v>
      </c>
      <c r="D7694" s="69" t="s">
        <v>5538</v>
      </c>
      <c r="E7694" s="65">
        <f>IFERROR(VLOOKUP(C7694,Pivot!A:B,2,0),0)</f>
        <v>0</v>
      </c>
      <c r="F7694" s="65">
        <f>IFERROR(VLOOKUP(C7694,Pivot!A:C,3,0),0)</f>
        <v>0</v>
      </c>
    </row>
    <row r="7695" spans="1:6" x14ac:dyDescent="0.25">
      <c r="A7695" s="68" t="s">
        <v>103</v>
      </c>
      <c r="B7695" s="69">
        <v>491280565</v>
      </c>
      <c r="C7695" s="68">
        <v>8008324050208</v>
      </c>
      <c r="D7695" s="69" t="s">
        <v>5539</v>
      </c>
      <c r="E7695" s="65">
        <f>IFERROR(VLOOKUP(C7695,Pivot!A:B,2,0),0)</f>
        <v>0</v>
      </c>
      <c r="F7695" s="65">
        <f>IFERROR(VLOOKUP(C7695,Pivot!A:C,3,0),0)</f>
        <v>0</v>
      </c>
    </row>
    <row r="7696" spans="1:6" x14ac:dyDescent="0.25">
      <c r="A7696" s="68" t="s">
        <v>103</v>
      </c>
      <c r="B7696" s="69">
        <v>491280566</v>
      </c>
      <c r="C7696" s="68">
        <v>8008324050192</v>
      </c>
      <c r="D7696" s="69" t="s">
        <v>5540</v>
      </c>
      <c r="E7696" s="65">
        <f>IFERROR(VLOOKUP(C7696,Pivot!A:B,2,0),0)</f>
        <v>0</v>
      </c>
      <c r="F7696" s="65">
        <f>IFERROR(VLOOKUP(C7696,Pivot!A:C,3,0),0)</f>
        <v>0</v>
      </c>
    </row>
    <row r="7697" spans="1:6" x14ac:dyDescent="0.25">
      <c r="A7697" s="68" t="s">
        <v>103</v>
      </c>
      <c r="B7697" s="69">
        <v>491280569</v>
      </c>
      <c r="C7697" s="68">
        <v>630996106570</v>
      </c>
      <c r="D7697" s="69" t="s">
        <v>5541</v>
      </c>
      <c r="E7697" s="65">
        <f>IFERROR(VLOOKUP(C7697,Pivot!A:B,2,0),0)</f>
        <v>0</v>
      </c>
      <c r="F7697" s="65">
        <f>IFERROR(VLOOKUP(C7697,Pivot!A:C,3,0),0)</f>
        <v>0</v>
      </c>
    </row>
    <row r="7698" spans="1:6" x14ac:dyDescent="0.25">
      <c r="A7698" s="68" t="s">
        <v>103</v>
      </c>
      <c r="B7698" s="69">
        <v>491280570</v>
      </c>
      <c r="C7698" s="68">
        <v>630996106587</v>
      </c>
      <c r="D7698" s="69" t="s">
        <v>5542</v>
      </c>
      <c r="E7698" s="65">
        <f>IFERROR(VLOOKUP(C7698,Pivot!A:B,2,0),0)</f>
        <v>0</v>
      </c>
      <c r="F7698" s="65">
        <f>IFERROR(VLOOKUP(C7698,Pivot!A:C,3,0),0)</f>
        <v>0</v>
      </c>
    </row>
    <row r="7699" spans="1:6" x14ac:dyDescent="0.25">
      <c r="A7699" s="68" t="s">
        <v>103</v>
      </c>
      <c r="B7699" s="69">
        <v>491280571</v>
      </c>
      <c r="C7699" s="68">
        <v>630996106594</v>
      </c>
      <c r="D7699" s="69" t="s">
        <v>5543</v>
      </c>
      <c r="E7699" s="65">
        <f>IFERROR(VLOOKUP(C7699,Pivot!A:B,2,0),0)</f>
        <v>0</v>
      </c>
      <c r="F7699" s="65">
        <f>IFERROR(VLOOKUP(C7699,Pivot!A:C,3,0),0)</f>
        <v>0</v>
      </c>
    </row>
    <row r="7700" spans="1:6" x14ac:dyDescent="0.25">
      <c r="A7700" s="68" t="s">
        <v>103</v>
      </c>
      <c r="B7700" s="69">
        <v>491280581</v>
      </c>
      <c r="C7700" s="68">
        <v>54382039059</v>
      </c>
      <c r="D7700" s="69" t="s">
        <v>5544</v>
      </c>
      <c r="E7700" s="65">
        <f>IFERROR(VLOOKUP(C7700,Pivot!A:B,2,0),0)</f>
        <v>0</v>
      </c>
      <c r="F7700" s="65">
        <f>IFERROR(VLOOKUP(C7700,Pivot!A:C,3,0),0)</f>
        <v>0</v>
      </c>
    </row>
    <row r="7701" spans="1:6" x14ac:dyDescent="0.25">
      <c r="A7701" s="68" t="s">
        <v>103</v>
      </c>
      <c r="B7701" s="69">
        <v>491280582</v>
      </c>
      <c r="C7701" s="68">
        <v>54382039066</v>
      </c>
      <c r="D7701" s="69" t="s">
        <v>5545</v>
      </c>
      <c r="E7701" s="65">
        <f>IFERROR(VLOOKUP(C7701,Pivot!A:B,2,0),0)</f>
        <v>0</v>
      </c>
      <c r="F7701" s="65">
        <f>IFERROR(VLOOKUP(C7701,Pivot!A:C,3,0),0)</f>
        <v>0</v>
      </c>
    </row>
    <row r="7702" spans="1:6" x14ac:dyDescent="0.25">
      <c r="A7702" s="68" t="s">
        <v>103</v>
      </c>
      <c r="B7702" s="69">
        <v>491280583</v>
      </c>
      <c r="C7702" s="68">
        <v>54382039400</v>
      </c>
      <c r="D7702" s="69" t="s">
        <v>5546</v>
      </c>
      <c r="E7702" s="65">
        <f>IFERROR(VLOOKUP(C7702,Pivot!A:B,2,0),0)</f>
        <v>0</v>
      </c>
      <c r="F7702" s="65">
        <f>IFERROR(VLOOKUP(C7702,Pivot!A:C,3,0),0)</f>
        <v>0</v>
      </c>
    </row>
    <row r="7703" spans="1:6" x14ac:dyDescent="0.25">
      <c r="A7703" s="68" t="s">
        <v>103</v>
      </c>
      <c r="B7703" s="69">
        <v>491280584</v>
      </c>
      <c r="C7703" s="68">
        <v>54382039417</v>
      </c>
      <c r="D7703" s="69" t="s">
        <v>5547</v>
      </c>
      <c r="E7703" s="65">
        <f>IFERROR(VLOOKUP(C7703,Pivot!A:B,2,0),0)</f>
        <v>0</v>
      </c>
      <c r="F7703" s="65">
        <f>IFERROR(VLOOKUP(C7703,Pivot!A:C,3,0),0)</f>
        <v>0</v>
      </c>
    </row>
    <row r="7704" spans="1:6" x14ac:dyDescent="0.25">
      <c r="A7704" s="68" t="s">
        <v>103</v>
      </c>
      <c r="B7704" s="69">
        <v>491280585</v>
      </c>
      <c r="C7704" s="68">
        <v>54382039424</v>
      </c>
      <c r="D7704" s="69" t="s">
        <v>5548</v>
      </c>
      <c r="E7704" s="65">
        <f>IFERROR(VLOOKUP(C7704,Pivot!A:B,2,0),0)</f>
        <v>0</v>
      </c>
      <c r="F7704" s="65">
        <f>IFERROR(VLOOKUP(C7704,Pivot!A:C,3,0),0)</f>
        <v>0</v>
      </c>
    </row>
    <row r="7705" spans="1:6" x14ac:dyDescent="0.25">
      <c r="A7705" s="68" t="s">
        <v>103</v>
      </c>
      <c r="B7705" s="69">
        <v>491280586</v>
      </c>
      <c r="C7705" s="68">
        <v>54382039431</v>
      </c>
      <c r="D7705" s="69" t="s">
        <v>5549</v>
      </c>
      <c r="E7705" s="65">
        <f>IFERROR(VLOOKUP(C7705,Pivot!A:B,2,0),0)</f>
        <v>0</v>
      </c>
      <c r="F7705" s="65">
        <f>IFERROR(VLOOKUP(C7705,Pivot!A:C,3,0),0)</f>
        <v>0</v>
      </c>
    </row>
    <row r="7706" spans="1:6" x14ac:dyDescent="0.25">
      <c r="A7706" s="68" t="s">
        <v>103</v>
      </c>
      <c r="B7706" s="69">
        <v>491280587</v>
      </c>
      <c r="C7706" s="68">
        <v>54382039448</v>
      </c>
      <c r="D7706" s="69" t="s">
        <v>5550</v>
      </c>
      <c r="E7706" s="65">
        <f>IFERROR(VLOOKUP(C7706,Pivot!A:B,2,0),0)</f>
        <v>0</v>
      </c>
      <c r="F7706" s="65">
        <f>IFERROR(VLOOKUP(C7706,Pivot!A:C,3,0),0)</f>
        <v>0</v>
      </c>
    </row>
    <row r="7707" spans="1:6" x14ac:dyDescent="0.25">
      <c r="A7707" s="68" t="s">
        <v>103</v>
      </c>
      <c r="B7707" s="69">
        <v>491280588</v>
      </c>
      <c r="C7707" s="68">
        <v>54382039455</v>
      </c>
      <c r="D7707" s="69" t="s">
        <v>5551</v>
      </c>
      <c r="E7707" s="65">
        <f>IFERROR(VLOOKUP(C7707,Pivot!A:B,2,0),0)</f>
        <v>0</v>
      </c>
      <c r="F7707" s="65">
        <f>IFERROR(VLOOKUP(C7707,Pivot!A:C,3,0),0)</f>
        <v>0</v>
      </c>
    </row>
    <row r="7708" spans="1:6" x14ac:dyDescent="0.25">
      <c r="A7708" s="68" t="s">
        <v>103</v>
      </c>
      <c r="B7708" s="69">
        <v>491280589</v>
      </c>
      <c r="C7708" s="68">
        <v>54382039462</v>
      </c>
      <c r="D7708" s="69" t="s">
        <v>5552</v>
      </c>
      <c r="E7708" s="65">
        <f>IFERROR(VLOOKUP(C7708,Pivot!A:B,2,0),0)</f>
        <v>0</v>
      </c>
      <c r="F7708" s="65">
        <f>IFERROR(VLOOKUP(C7708,Pivot!A:C,3,0),0)</f>
        <v>0</v>
      </c>
    </row>
    <row r="7709" spans="1:6" x14ac:dyDescent="0.25">
      <c r="A7709" s="68" t="s">
        <v>103</v>
      </c>
      <c r="B7709" s="69">
        <v>491280590</v>
      </c>
      <c r="C7709" s="68">
        <v>54382039479</v>
      </c>
      <c r="D7709" s="69" t="s">
        <v>5553</v>
      </c>
      <c r="E7709" s="65">
        <f>IFERROR(VLOOKUP(C7709,Pivot!A:B,2,0),0)</f>
        <v>0</v>
      </c>
      <c r="F7709" s="65">
        <f>IFERROR(VLOOKUP(C7709,Pivot!A:C,3,0),0)</f>
        <v>0</v>
      </c>
    </row>
    <row r="7710" spans="1:6" x14ac:dyDescent="0.25">
      <c r="A7710" s="68" t="s">
        <v>103</v>
      </c>
      <c r="B7710" s="69">
        <v>491280591</v>
      </c>
      <c r="C7710" s="68">
        <v>54382039486</v>
      </c>
      <c r="D7710" s="69" t="s">
        <v>5554</v>
      </c>
      <c r="E7710" s="65">
        <f>IFERROR(VLOOKUP(C7710,Pivot!A:B,2,0),0)</f>
        <v>0</v>
      </c>
      <c r="F7710" s="65">
        <f>IFERROR(VLOOKUP(C7710,Pivot!A:C,3,0),0)</f>
        <v>0</v>
      </c>
    </row>
    <row r="7711" spans="1:6" x14ac:dyDescent="0.25">
      <c r="A7711" s="68" t="s">
        <v>103</v>
      </c>
      <c r="B7711" s="69">
        <v>491280592</v>
      </c>
      <c r="C7711" s="68">
        <v>54382039493</v>
      </c>
      <c r="D7711" s="69" t="s">
        <v>5555</v>
      </c>
      <c r="E7711" s="65">
        <f>IFERROR(VLOOKUP(C7711,Pivot!A:B,2,0),0)</f>
        <v>0</v>
      </c>
      <c r="F7711" s="65">
        <f>IFERROR(VLOOKUP(C7711,Pivot!A:C,3,0),0)</f>
        <v>0</v>
      </c>
    </row>
    <row r="7712" spans="1:6" x14ac:dyDescent="0.25">
      <c r="A7712" s="68" t="s">
        <v>103</v>
      </c>
      <c r="B7712" s="69">
        <v>491280593</v>
      </c>
      <c r="C7712" s="68">
        <v>54382039516</v>
      </c>
      <c r="D7712" s="69" t="s">
        <v>5556</v>
      </c>
      <c r="E7712" s="65">
        <f>IFERROR(VLOOKUP(C7712,Pivot!A:B,2,0),0)</f>
        <v>0</v>
      </c>
      <c r="F7712" s="65">
        <f>IFERROR(VLOOKUP(C7712,Pivot!A:C,3,0),0)</f>
        <v>0</v>
      </c>
    </row>
    <row r="7713" spans="1:6" x14ac:dyDescent="0.25">
      <c r="A7713" s="68" t="s">
        <v>103</v>
      </c>
      <c r="B7713" s="69">
        <v>491280594</v>
      </c>
      <c r="C7713" s="68">
        <v>54382039523</v>
      </c>
      <c r="D7713" s="69" t="s">
        <v>5557</v>
      </c>
      <c r="E7713" s="65">
        <f>IFERROR(VLOOKUP(C7713,Pivot!A:B,2,0),0)</f>
        <v>0</v>
      </c>
      <c r="F7713" s="65">
        <f>IFERROR(VLOOKUP(C7713,Pivot!A:C,3,0),0)</f>
        <v>0</v>
      </c>
    </row>
    <row r="7714" spans="1:6" x14ac:dyDescent="0.25">
      <c r="A7714" s="68" t="s">
        <v>103</v>
      </c>
      <c r="B7714" s="69">
        <v>491280595</v>
      </c>
      <c r="C7714" s="68">
        <v>54382039530</v>
      </c>
      <c r="D7714" s="69" t="s">
        <v>5558</v>
      </c>
      <c r="E7714" s="65">
        <f>IFERROR(VLOOKUP(C7714,Pivot!A:B,2,0),0)</f>
        <v>0</v>
      </c>
      <c r="F7714" s="65">
        <f>IFERROR(VLOOKUP(C7714,Pivot!A:C,3,0),0)</f>
        <v>0</v>
      </c>
    </row>
    <row r="7715" spans="1:6" x14ac:dyDescent="0.25">
      <c r="A7715" s="68" t="s">
        <v>103</v>
      </c>
      <c r="B7715" s="69">
        <v>491280596</v>
      </c>
      <c r="C7715" s="68">
        <v>54382039547</v>
      </c>
      <c r="D7715" s="69" t="s">
        <v>5559</v>
      </c>
      <c r="E7715" s="65">
        <f>IFERROR(VLOOKUP(C7715,Pivot!A:B,2,0),0)</f>
        <v>0</v>
      </c>
      <c r="F7715" s="65">
        <f>IFERROR(VLOOKUP(C7715,Pivot!A:C,3,0),0)</f>
        <v>0</v>
      </c>
    </row>
    <row r="7716" spans="1:6" x14ac:dyDescent="0.25">
      <c r="A7716" s="68" t="s">
        <v>103</v>
      </c>
      <c r="B7716" s="69">
        <v>491280598</v>
      </c>
      <c r="C7716" s="68">
        <v>491280598</v>
      </c>
      <c r="D7716" s="69" t="s">
        <v>5560</v>
      </c>
      <c r="E7716" s="65">
        <f>IFERROR(VLOOKUP(C7716,Pivot!A:B,2,0),0)</f>
        <v>0</v>
      </c>
      <c r="F7716" s="65">
        <f>IFERROR(VLOOKUP(C7716,Pivot!A:C,3,0),0)</f>
        <v>0</v>
      </c>
    </row>
    <row r="7717" spans="1:6" x14ac:dyDescent="0.25">
      <c r="A7717" s="68" t="s">
        <v>103</v>
      </c>
      <c r="B7717" s="69">
        <v>491280599</v>
      </c>
      <c r="C7717" s="68">
        <v>6947045604180</v>
      </c>
      <c r="D7717" s="69" t="s">
        <v>5561</v>
      </c>
      <c r="E7717" s="65">
        <f>IFERROR(VLOOKUP(C7717,Pivot!A:B,2,0),0)</f>
        <v>0</v>
      </c>
      <c r="F7717" s="65">
        <f>IFERROR(VLOOKUP(C7717,Pivot!A:C,3,0),0)</f>
        <v>0</v>
      </c>
    </row>
    <row r="7718" spans="1:6" x14ac:dyDescent="0.25">
      <c r="A7718" s="68" t="s">
        <v>103</v>
      </c>
      <c r="B7718" s="69">
        <v>491280599</v>
      </c>
      <c r="C7718" s="68">
        <v>6950568526471</v>
      </c>
      <c r="D7718" s="69" t="s">
        <v>5561</v>
      </c>
      <c r="E7718" s="65">
        <f>IFERROR(VLOOKUP(C7718,Pivot!A:B,2,0),0)</f>
        <v>0</v>
      </c>
      <c r="F7718" s="65">
        <f>IFERROR(VLOOKUP(C7718,Pivot!A:C,3,0),0)</f>
        <v>0</v>
      </c>
    </row>
    <row r="7719" spans="1:6" x14ac:dyDescent="0.25">
      <c r="A7719" s="68" t="s">
        <v>103</v>
      </c>
      <c r="B7719" s="69">
        <v>491280601</v>
      </c>
      <c r="C7719" s="68">
        <v>6950568526969</v>
      </c>
      <c r="D7719" s="69" t="s">
        <v>5562</v>
      </c>
      <c r="E7719" s="65">
        <f>IFERROR(VLOOKUP(C7719,Pivot!A:B,2,0),0)</f>
        <v>0</v>
      </c>
      <c r="F7719" s="65">
        <f>IFERROR(VLOOKUP(C7719,Pivot!A:C,3,0),0)</f>
        <v>0</v>
      </c>
    </row>
    <row r="7720" spans="1:6" x14ac:dyDescent="0.25">
      <c r="A7720" s="68" t="s">
        <v>103</v>
      </c>
      <c r="B7720" s="69">
        <v>491280602</v>
      </c>
      <c r="C7720" s="68">
        <v>491280602</v>
      </c>
      <c r="D7720" s="69" t="s">
        <v>5563</v>
      </c>
      <c r="E7720" s="65">
        <f>IFERROR(VLOOKUP(C7720,Pivot!A:B,2,0),0)</f>
        <v>0</v>
      </c>
      <c r="F7720" s="65">
        <f>IFERROR(VLOOKUP(C7720,Pivot!A:C,3,0),0)</f>
        <v>0</v>
      </c>
    </row>
    <row r="7721" spans="1:6" x14ac:dyDescent="0.25">
      <c r="A7721" s="68" t="s">
        <v>103</v>
      </c>
      <c r="B7721" s="69">
        <v>491280602</v>
      </c>
      <c r="C7721" s="68">
        <v>813166011137</v>
      </c>
      <c r="D7721" s="69" t="s">
        <v>5563</v>
      </c>
      <c r="E7721" s="65">
        <f>IFERROR(VLOOKUP(C7721,Pivot!A:B,2,0),0)</f>
        <v>0</v>
      </c>
      <c r="F7721" s="65">
        <f>IFERROR(VLOOKUP(C7721,Pivot!A:C,3,0),0)</f>
        <v>0</v>
      </c>
    </row>
    <row r="7722" spans="1:6" x14ac:dyDescent="0.25">
      <c r="A7722" s="68" t="s">
        <v>103</v>
      </c>
      <c r="B7722" s="69">
        <v>491280602</v>
      </c>
      <c r="C7722" s="68">
        <v>9336592006344</v>
      </c>
      <c r="D7722" s="69" t="s">
        <v>5563</v>
      </c>
      <c r="E7722" s="65">
        <f>IFERROR(VLOOKUP(C7722,Pivot!A:B,2,0),0)</f>
        <v>0</v>
      </c>
      <c r="F7722" s="65">
        <f>IFERROR(VLOOKUP(C7722,Pivot!A:C,3,0),0)</f>
        <v>0</v>
      </c>
    </row>
    <row r="7723" spans="1:6" x14ac:dyDescent="0.25">
      <c r="A7723" s="68" t="s">
        <v>103</v>
      </c>
      <c r="B7723" s="69">
        <v>491280613</v>
      </c>
      <c r="C7723" s="68">
        <v>5037970041004</v>
      </c>
      <c r="D7723" s="69" t="s">
        <v>5564</v>
      </c>
      <c r="E7723" s="65">
        <f>IFERROR(VLOOKUP(C7723,Pivot!A:B,2,0),0)</f>
        <v>0</v>
      </c>
      <c r="F7723" s="65">
        <f>IFERROR(VLOOKUP(C7723,Pivot!A:C,3,0),0)</f>
        <v>0</v>
      </c>
    </row>
    <row r="7724" spans="1:6" x14ac:dyDescent="0.25">
      <c r="A7724" s="68" t="s">
        <v>103</v>
      </c>
      <c r="B7724" s="69">
        <v>491280614</v>
      </c>
      <c r="C7724" s="68">
        <v>5037970040984</v>
      </c>
      <c r="D7724" s="69" t="s">
        <v>5565</v>
      </c>
      <c r="E7724" s="65">
        <f>IFERROR(VLOOKUP(C7724,Pivot!A:B,2,0),0)</f>
        <v>0</v>
      </c>
      <c r="F7724" s="65">
        <f>IFERROR(VLOOKUP(C7724,Pivot!A:C,3,0),0)</f>
        <v>0</v>
      </c>
    </row>
    <row r="7725" spans="1:6" x14ac:dyDescent="0.25">
      <c r="A7725" s="68" t="s">
        <v>103</v>
      </c>
      <c r="B7725" s="69">
        <v>491280615</v>
      </c>
      <c r="C7725" s="68">
        <v>5037970040991</v>
      </c>
      <c r="D7725" s="69" t="s">
        <v>5566</v>
      </c>
      <c r="E7725" s="65">
        <f>IFERROR(VLOOKUP(C7725,Pivot!A:B,2,0),0)</f>
        <v>0</v>
      </c>
      <c r="F7725" s="65">
        <f>IFERROR(VLOOKUP(C7725,Pivot!A:C,3,0),0)</f>
        <v>0</v>
      </c>
    </row>
    <row r="7726" spans="1:6" x14ac:dyDescent="0.25">
      <c r="A7726" s="68" t="s">
        <v>103</v>
      </c>
      <c r="B7726" s="69">
        <v>491280616</v>
      </c>
      <c r="C7726" s="68">
        <v>5037970041011</v>
      </c>
      <c r="D7726" s="69" t="s">
        <v>5567</v>
      </c>
      <c r="E7726" s="65">
        <f>IFERROR(VLOOKUP(C7726,Pivot!A:B,2,0),0)</f>
        <v>0</v>
      </c>
      <c r="F7726" s="65">
        <f>IFERROR(VLOOKUP(C7726,Pivot!A:C,3,0),0)</f>
        <v>0</v>
      </c>
    </row>
    <row r="7727" spans="1:6" x14ac:dyDescent="0.25">
      <c r="A7727" s="68" t="s">
        <v>103</v>
      </c>
      <c r="B7727" s="69">
        <v>491280616</v>
      </c>
      <c r="C7727" s="68">
        <v>844379041017</v>
      </c>
      <c r="D7727" s="69" t="s">
        <v>5567</v>
      </c>
      <c r="E7727" s="65">
        <f>IFERROR(VLOOKUP(C7727,Pivot!A:B,2,0),0)</f>
        <v>0</v>
      </c>
      <c r="F7727" s="65">
        <f>IFERROR(VLOOKUP(C7727,Pivot!A:C,3,0),0)</f>
        <v>0</v>
      </c>
    </row>
    <row r="7728" spans="1:6" x14ac:dyDescent="0.25">
      <c r="A7728" s="68" t="s">
        <v>103</v>
      </c>
      <c r="B7728" s="69">
        <v>491280618</v>
      </c>
      <c r="C7728" s="68">
        <v>8907030005260</v>
      </c>
      <c r="D7728" s="69" t="s">
        <v>5568</v>
      </c>
      <c r="E7728" s="65">
        <f>IFERROR(VLOOKUP(C7728,Pivot!A:B,2,0),0)</f>
        <v>0</v>
      </c>
      <c r="F7728" s="65">
        <f>IFERROR(VLOOKUP(C7728,Pivot!A:C,3,0),0)</f>
        <v>0</v>
      </c>
    </row>
    <row r="7729" spans="1:6" x14ac:dyDescent="0.25">
      <c r="A7729" s="68" t="s">
        <v>103</v>
      </c>
      <c r="B7729" s="69">
        <v>491280619</v>
      </c>
      <c r="C7729" s="68">
        <v>8907030000531</v>
      </c>
      <c r="D7729" s="69" t="s">
        <v>5569</v>
      </c>
      <c r="E7729" s="65">
        <f>IFERROR(VLOOKUP(C7729,Pivot!A:B,2,0),0)</f>
        <v>0</v>
      </c>
      <c r="F7729" s="65">
        <f>IFERROR(VLOOKUP(C7729,Pivot!A:C,3,0),0)</f>
        <v>0</v>
      </c>
    </row>
    <row r="7730" spans="1:6" x14ac:dyDescent="0.25">
      <c r="A7730" s="68" t="s">
        <v>103</v>
      </c>
      <c r="B7730" s="69">
        <v>491280620</v>
      </c>
      <c r="C7730" s="68">
        <v>8907030000548</v>
      </c>
      <c r="D7730" s="69" t="s">
        <v>5570</v>
      </c>
      <c r="E7730" s="65">
        <f>IFERROR(VLOOKUP(C7730,Pivot!A:B,2,0),0)</f>
        <v>0</v>
      </c>
      <c r="F7730" s="65">
        <f>IFERROR(VLOOKUP(C7730,Pivot!A:C,3,0),0)</f>
        <v>0</v>
      </c>
    </row>
    <row r="7731" spans="1:6" x14ac:dyDescent="0.25">
      <c r="A7731" s="68" t="s">
        <v>103</v>
      </c>
      <c r="B7731" s="69">
        <v>491280621</v>
      </c>
      <c r="C7731" s="68">
        <v>8907030000555</v>
      </c>
      <c r="D7731" s="69" t="s">
        <v>5571</v>
      </c>
      <c r="E7731" s="65">
        <f>IFERROR(VLOOKUP(C7731,Pivot!A:B,2,0),0)</f>
        <v>0</v>
      </c>
      <c r="F7731" s="65">
        <f>IFERROR(VLOOKUP(C7731,Pivot!A:C,3,0),0)</f>
        <v>0</v>
      </c>
    </row>
    <row r="7732" spans="1:6" x14ac:dyDescent="0.25">
      <c r="A7732" s="68" t="s">
        <v>103</v>
      </c>
      <c r="B7732" s="69">
        <v>491280622</v>
      </c>
      <c r="C7732" s="68">
        <v>8907030005291</v>
      </c>
      <c r="D7732" s="69" t="s">
        <v>5572</v>
      </c>
      <c r="E7732" s="65">
        <f>IFERROR(VLOOKUP(C7732,Pivot!A:B,2,0),0)</f>
        <v>0</v>
      </c>
      <c r="F7732" s="65">
        <f>IFERROR(VLOOKUP(C7732,Pivot!A:C,3,0),0)</f>
        <v>0</v>
      </c>
    </row>
    <row r="7733" spans="1:6" x14ac:dyDescent="0.25">
      <c r="A7733" s="68" t="s">
        <v>103</v>
      </c>
      <c r="B7733" s="69">
        <v>491280623</v>
      </c>
      <c r="C7733" s="68">
        <v>8907030005307</v>
      </c>
      <c r="D7733" s="69" t="s">
        <v>5573</v>
      </c>
      <c r="E7733" s="65">
        <f>IFERROR(VLOOKUP(C7733,Pivot!A:B,2,0),0)</f>
        <v>0</v>
      </c>
      <c r="F7733" s="65">
        <f>IFERROR(VLOOKUP(C7733,Pivot!A:C,3,0),0)</f>
        <v>0</v>
      </c>
    </row>
    <row r="7734" spans="1:6" x14ac:dyDescent="0.25">
      <c r="A7734" s="68" t="s">
        <v>103</v>
      </c>
      <c r="B7734" s="69">
        <v>491280625</v>
      </c>
      <c r="C7734" s="68">
        <v>491280625</v>
      </c>
      <c r="D7734" s="69" t="s">
        <v>5574</v>
      </c>
      <c r="E7734" s="65">
        <f>IFERROR(VLOOKUP(C7734,Pivot!A:B,2,0),0)</f>
        <v>0</v>
      </c>
      <c r="F7734" s="65">
        <f>IFERROR(VLOOKUP(C7734,Pivot!A:C,3,0),0)</f>
        <v>0</v>
      </c>
    </row>
    <row r="7735" spans="1:6" x14ac:dyDescent="0.25">
      <c r="A7735" s="68" t="s">
        <v>103</v>
      </c>
      <c r="B7735" s="69">
        <v>491280625</v>
      </c>
      <c r="C7735" s="68">
        <v>8907030005314</v>
      </c>
      <c r="D7735" s="69" t="s">
        <v>5574</v>
      </c>
      <c r="E7735" s="65">
        <f>IFERROR(VLOOKUP(C7735,Pivot!A:B,2,0),0)</f>
        <v>0</v>
      </c>
      <c r="F7735" s="65">
        <f>IFERROR(VLOOKUP(C7735,Pivot!A:C,3,0),0)</f>
        <v>0</v>
      </c>
    </row>
    <row r="7736" spans="1:6" x14ac:dyDescent="0.25">
      <c r="A7736" s="68" t="s">
        <v>103</v>
      </c>
      <c r="B7736" s="69">
        <v>491280635</v>
      </c>
      <c r="C7736" s="68">
        <v>8907030005482</v>
      </c>
      <c r="D7736" s="69" t="s">
        <v>5575</v>
      </c>
      <c r="E7736" s="65">
        <f>IFERROR(VLOOKUP(C7736,Pivot!A:B,2,0),0)</f>
        <v>0</v>
      </c>
      <c r="F7736" s="65">
        <f>IFERROR(VLOOKUP(C7736,Pivot!A:C,3,0),0)</f>
        <v>0</v>
      </c>
    </row>
    <row r="7737" spans="1:6" x14ac:dyDescent="0.25">
      <c r="A7737" s="68" t="s">
        <v>103</v>
      </c>
      <c r="B7737" s="69">
        <v>491280638</v>
      </c>
      <c r="C7737" s="68">
        <v>8007905002704</v>
      </c>
      <c r="D7737" s="69" t="s">
        <v>5576</v>
      </c>
      <c r="E7737" s="65">
        <f>IFERROR(VLOOKUP(C7737,Pivot!A:B,2,0),0)</f>
        <v>0</v>
      </c>
      <c r="F7737" s="65">
        <f>IFERROR(VLOOKUP(C7737,Pivot!A:C,3,0),0)</f>
        <v>0</v>
      </c>
    </row>
    <row r="7738" spans="1:6" x14ac:dyDescent="0.25">
      <c r="A7738" s="68" t="s">
        <v>103</v>
      </c>
      <c r="B7738" s="69">
        <v>491280642</v>
      </c>
      <c r="C7738" s="68">
        <v>8007905061282</v>
      </c>
      <c r="D7738" s="69" t="s">
        <v>5577</v>
      </c>
      <c r="E7738" s="65">
        <f>IFERROR(VLOOKUP(C7738,Pivot!A:B,2,0),0)</f>
        <v>0</v>
      </c>
      <c r="F7738" s="65">
        <f>IFERROR(VLOOKUP(C7738,Pivot!A:C,3,0),0)</f>
        <v>0</v>
      </c>
    </row>
    <row r="7739" spans="1:6" x14ac:dyDescent="0.25">
      <c r="A7739" s="68" t="s">
        <v>103</v>
      </c>
      <c r="B7739" s="69">
        <v>491280646</v>
      </c>
      <c r="C7739" s="68">
        <v>8007905008478</v>
      </c>
      <c r="D7739" s="69" t="s">
        <v>5578</v>
      </c>
      <c r="E7739" s="65">
        <f>IFERROR(VLOOKUP(C7739,Pivot!A:B,2,0),0)</f>
        <v>0</v>
      </c>
      <c r="F7739" s="65">
        <f>IFERROR(VLOOKUP(C7739,Pivot!A:C,3,0),0)</f>
        <v>0</v>
      </c>
    </row>
    <row r="7740" spans="1:6" x14ac:dyDescent="0.25">
      <c r="A7740" s="68" t="s">
        <v>103</v>
      </c>
      <c r="B7740" s="69">
        <v>491280651</v>
      </c>
      <c r="C7740" s="68">
        <v>8007905064344</v>
      </c>
      <c r="D7740" s="69" t="s">
        <v>5579</v>
      </c>
      <c r="E7740" s="65">
        <f>IFERROR(VLOOKUP(C7740,Pivot!A:B,2,0),0)</f>
        <v>0</v>
      </c>
      <c r="F7740" s="65">
        <f>IFERROR(VLOOKUP(C7740,Pivot!A:C,3,0),0)</f>
        <v>0</v>
      </c>
    </row>
    <row r="7741" spans="1:6" x14ac:dyDescent="0.25">
      <c r="A7741" s="68" t="s">
        <v>103</v>
      </c>
      <c r="B7741" s="69">
        <v>491280653</v>
      </c>
      <c r="C7741" s="68">
        <v>8007905065884</v>
      </c>
      <c r="D7741" s="69" t="s">
        <v>5580</v>
      </c>
      <c r="E7741" s="65">
        <f>IFERROR(VLOOKUP(C7741,Pivot!A:B,2,0),0)</f>
        <v>0</v>
      </c>
      <c r="F7741" s="65">
        <f>IFERROR(VLOOKUP(C7741,Pivot!A:C,3,0),0)</f>
        <v>0</v>
      </c>
    </row>
    <row r="7742" spans="1:6" x14ac:dyDescent="0.25">
      <c r="A7742" s="68" t="s">
        <v>103</v>
      </c>
      <c r="B7742" s="69">
        <v>491280677</v>
      </c>
      <c r="C7742" s="68">
        <v>8901736091497</v>
      </c>
      <c r="D7742" s="69" t="s">
        <v>5581</v>
      </c>
      <c r="E7742" s="65">
        <f>IFERROR(VLOOKUP(C7742,Pivot!A:B,2,0),0)</f>
        <v>0</v>
      </c>
      <c r="F7742" s="65">
        <f>IFERROR(VLOOKUP(C7742,Pivot!A:C,3,0),0)</f>
        <v>0</v>
      </c>
    </row>
    <row r="7743" spans="1:6" x14ac:dyDescent="0.25">
      <c r="A7743" s="68" t="s">
        <v>103</v>
      </c>
      <c r="B7743" s="69">
        <v>491280682</v>
      </c>
      <c r="C7743" s="68">
        <v>8901736091718</v>
      </c>
      <c r="D7743" s="69" t="s">
        <v>5582</v>
      </c>
      <c r="E7743" s="65">
        <f>IFERROR(VLOOKUP(C7743,Pivot!A:B,2,0),0)</f>
        <v>0</v>
      </c>
      <c r="F7743" s="65">
        <f>IFERROR(VLOOKUP(C7743,Pivot!A:C,3,0),0)</f>
        <v>0</v>
      </c>
    </row>
    <row r="7744" spans="1:6" x14ac:dyDescent="0.25">
      <c r="A7744" s="68" t="s">
        <v>103</v>
      </c>
      <c r="B7744" s="69">
        <v>491280691</v>
      </c>
      <c r="C7744" s="68">
        <v>8901736091596</v>
      </c>
      <c r="D7744" s="69" t="s">
        <v>5583</v>
      </c>
      <c r="E7744" s="65">
        <f>IFERROR(VLOOKUP(C7744,Pivot!A:B,2,0),0)</f>
        <v>0</v>
      </c>
      <c r="F7744" s="65">
        <f>IFERROR(VLOOKUP(C7744,Pivot!A:C,3,0),0)</f>
        <v>0</v>
      </c>
    </row>
    <row r="7745" spans="1:6" x14ac:dyDescent="0.25">
      <c r="A7745" s="68" t="s">
        <v>103</v>
      </c>
      <c r="B7745" s="69">
        <v>491280692</v>
      </c>
      <c r="C7745" s="68">
        <v>8901736091602</v>
      </c>
      <c r="D7745" s="69" t="s">
        <v>5584</v>
      </c>
      <c r="E7745" s="65">
        <f>IFERROR(VLOOKUP(C7745,Pivot!A:B,2,0),0)</f>
        <v>0</v>
      </c>
      <c r="F7745" s="65">
        <f>IFERROR(VLOOKUP(C7745,Pivot!A:C,3,0),0)</f>
        <v>0</v>
      </c>
    </row>
    <row r="7746" spans="1:6" x14ac:dyDescent="0.25">
      <c r="A7746" s="68" t="s">
        <v>103</v>
      </c>
      <c r="B7746" s="69">
        <v>491280693</v>
      </c>
      <c r="C7746" s="68">
        <v>8901736091657</v>
      </c>
      <c r="D7746" s="69" t="s">
        <v>5585</v>
      </c>
      <c r="E7746" s="65">
        <f>IFERROR(VLOOKUP(C7746,Pivot!A:B,2,0),0)</f>
        <v>0</v>
      </c>
      <c r="F7746" s="65">
        <f>IFERROR(VLOOKUP(C7746,Pivot!A:C,3,0),0)</f>
        <v>0</v>
      </c>
    </row>
    <row r="7747" spans="1:6" x14ac:dyDescent="0.25">
      <c r="A7747" s="68" t="s">
        <v>103</v>
      </c>
      <c r="B7747" s="69">
        <v>491280697</v>
      </c>
      <c r="C7747" s="68">
        <v>8901736091626</v>
      </c>
      <c r="D7747" s="69" t="s">
        <v>5586</v>
      </c>
      <c r="E7747" s="65">
        <f>IFERROR(VLOOKUP(C7747,Pivot!A:B,2,0),0)</f>
        <v>0</v>
      </c>
      <c r="F7747" s="65">
        <f>IFERROR(VLOOKUP(C7747,Pivot!A:C,3,0),0)</f>
        <v>0</v>
      </c>
    </row>
    <row r="7748" spans="1:6" x14ac:dyDescent="0.25">
      <c r="A7748" s="68" t="s">
        <v>103</v>
      </c>
      <c r="B7748" s="69">
        <v>491281792</v>
      </c>
      <c r="C7748" s="68">
        <v>8901736091565</v>
      </c>
      <c r="D7748" s="69" t="s">
        <v>5587</v>
      </c>
      <c r="E7748" s="65">
        <f>IFERROR(VLOOKUP(C7748,Pivot!A:B,2,0),0)</f>
        <v>0</v>
      </c>
      <c r="F7748" s="65">
        <f>IFERROR(VLOOKUP(C7748,Pivot!A:C,3,0),0)</f>
        <v>0</v>
      </c>
    </row>
    <row r="7749" spans="1:6" x14ac:dyDescent="0.25">
      <c r="A7749" s="68" t="s">
        <v>103</v>
      </c>
      <c r="B7749" s="69">
        <v>491281812</v>
      </c>
      <c r="C7749" s="68">
        <v>8901736091992</v>
      </c>
      <c r="D7749" s="69" t="s">
        <v>5588</v>
      </c>
      <c r="E7749" s="65">
        <f>IFERROR(VLOOKUP(C7749,Pivot!A:B,2,0),0)</f>
        <v>0</v>
      </c>
      <c r="F7749" s="65">
        <f>IFERROR(VLOOKUP(C7749,Pivot!A:C,3,0),0)</f>
        <v>0</v>
      </c>
    </row>
    <row r="7750" spans="1:6" x14ac:dyDescent="0.25">
      <c r="A7750" s="68" t="s">
        <v>103</v>
      </c>
      <c r="B7750" s="69">
        <v>491281816</v>
      </c>
      <c r="C7750" s="68">
        <v>8901736092104</v>
      </c>
      <c r="D7750" s="69" t="s">
        <v>5589</v>
      </c>
      <c r="E7750" s="65">
        <f>IFERROR(VLOOKUP(C7750,Pivot!A:B,2,0),0)</f>
        <v>0</v>
      </c>
      <c r="F7750" s="65">
        <f>IFERROR(VLOOKUP(C7750,Pivot!A:C,3,0),0)</f>
        <v>0</v>
      </c>
    </row>
    <row r="7751" spans="1:6" x14ac:dyDescent="0.25">
      <c r="A7751" s="68" t="s">
        <v>103</v>
      </c>
      <c r="B7751" s="69">
        <v>491281817</v>
      </c>
      <c r="C7751" s="68">
        <v>8901736092586</v>
      </c>
      <c r="D7751" s="69" t="s">
        <v>5590</v>
      </c>
      <c r="E7751" s="65">
        <f>IFERROR(VLOOKUP(C7751,Pivot!A:B,2,0),0)</f>
        <v>0</v>
      </c>
      <c r="F7751" s="65">
        <f>IFERROR(VLOOKUP(C7751,Pivot!A:C,3,0),0)</f>
        <v>0</v>
      </c>
    </row>
    <row r="7752" spans="1:6" x14ac:dyDescent="0.25">
      <c r="A7752" s="68" t="s">
        <v>103</v>
      </c>
      <c r="B7752" s="69">
        <v>491281818</v>
      </c>
      <c r="C7752" s="68">
        <v>8901736092593</v>
      </c>
      <c r="D7752" s="69" t="s">
        <v>5591</v>
      </c>
      <c r="E7752" s="65">
        <f>IFERROR(VLOOKUP(C7752,Pivot!A:B,2,0),0)</f>
        <v>0</v>
      </c>
      <c r="F7752" s="65">
        <f>IFERROR(VLOOKUP(C7752,Pivot!A:C,3,0),0)</f>
        <v>0</v>
      </c>
    </row>
    <row r="7753" spans="1:6" x14ac:dyDescent="0.25">
      <c r="A7753" s="68" t="s">
        <v>103</v>
      </c>
      <c r="B7753" s="69">
        <v>491281819</v>
      </c>
      <c r="C7753" s="68">
        <v>8901736092609</v>
      </c>
      <c r="D7753" s="69" t="s">
        <v>5592</v>
      </c>
      <c r="E7753" s="65">
        <f>IFERROR(VLOOKUP(C7753,Pivot!A:B,2,0),0)</f>
        <v>0</v>
      </c>
      <c r="F7753" s="65">
        <f>IFERROR(VLOOKUP(C7753,Pivot!A:C,3,0),0)</f>
        <v>0</v>
      </c>
    </row>
    <row r="7754" spans="1:6" x14ac:dyDescent="0.25">
      <c r="A7754" s="68" t="s">
        <v>103</v>
      </c>
      <c r="B7754" s="69">
        <v>491281820</v>
      </c>
      <c r="C7754" s="68">
        <v>8901736092616</v>
      </c>
      <c r="D7754" s="69" t="s">
        <v>5593</v>
      </c>
      <c r="E7754" s="65">
        <f>IFERROR(VLOOKUP(C7754,Pivot!A:B,2,0),0)</f>
        <v>0</v>
      </c>
      <c r="F7754" s="65">
        <f>IFERROR(VLOOKUP(C7754,Pivot!A:C,3,0),0)</f>
        <v>0</v>
      </c>
    </row>
    <row r="7755" spans="1:6" x14ac:dyDescent="0.25">
      <c r="A7755" s="68" t="s">
        <v>103</v>
      </c>
      <c r="B7755" s="69">
        <v>491281821</v>
      </c>
      <c r="C7755" s="68">
        <v>8901736092623</v>
      </c>
      <c r="D7755" s="69" t="s">
        <v>5594</v>
      </c>
      <c r="E7755" s="65">
        <f>IFERROR(VLOOKUP(C7755,Pivot!A:B,2,0),0)</f>
        <v>0</v>
      </c>
      <c r="F7755" s="65">
        <f>IFERROR(VLOOKUP(C7755,Pivot!A:C,3,0),0)</f>
        <v>0</v>
      </c>
    </row>
    <row r="7756" spans="1:6" x14ac:dyDescent="0.25">
      <c r="A7756" s="68" t="s">
        <v>103</v>
      </c>
      <c r="B7756" s="69">
        <v>491281822</v>
      </c>
      <c r="C7756" s="68">
        <v>8901736092630</v>
      </c>
      <c r="D7756" s="69" t="s">
        <v>5595</v>
      </c>
      <c r="E7756" s="65">
        <f>IFERROR(VLOOKUP(C7756,Pivot!A:B,2,0),0)</f>
        <v>0</v>
      </c>
      <c r="F7756" s="65">
        <f>IFERROR(VLOOKUP(C7756,Pivot!A:C,3,0),0)</f>
        <v>0</v>
      </c>
    </row>
    <row r="7757" spans="1:6" x14ac:dyDescent="0.25">
      <c r="A7757" s="68" t="s">
        <v>103</v>
      </c>
      <c r="B7757" s="69">
        <v>491281838</v>
      </c>
      <c r="C7757" s="68">
        <v>8901736093668</v>
      </c>
      <c r="D7757" s="69" t="s">
        <v>5596</v>
      </c>
      <c r="E7757" s="65">
        <f>IFERROR(VLOOKUP(C7757,Pivot!A:B,2,0),0)</f>
        <v>0</v>
      </c>
      <c r="F7757" s="65">
        <f>IFERROR(VLOOKUP(C7757,Pivot!A:C,3,0),0)</f>
        <v>0</v>
      </c>
    </row>
    <row r="7758" spans="1:6" x14ac:dyDescent="0.25">
      <c r="A7758" s="68" t="s">
        <v>103</v>
      </c>
      <c r="B7758" s="69">
        <v>491281839</v>
      </c>
      <c r="C7758" s="68">
        <v>8901736093675</v>
      </c>
      <c r="D7758" s="69" t="s">
        <v>5597</v>
      </c>
      <c r="E7758" s="65">
        <f>IFERROR(VLOOKUP(C7758,Pivot!A:B,2,0),0)</f>
        <v>0</v>
      </c>
      <c r="F7758" s="65">
        <f>IFERROR(VLOOKUP(C7758,Pivot!A:C,3,0),0)</f>
        <v>0</v>
      </c>
    </row>
    <row r="7759" spans="1:6" x14ac:dyDescent="0.25">
      <c r="A7759" s="68" t="s">
        <v>103</v>
      </c>
      <c r="B7759" s="69">
        <v>491281844</v>
      </c>
      <c r="C7759" s="68">
        <v>90159821205</v>
      </c>
      <c r="D7759" s="69" t="s">
        <v>5598</v>
      </c>
      <c r="E7759" s="65">
        <f>IFERROR(VLOOKUP(C7759,Pivot!A:B,2,0),0)</f>
        <v>0</v>
      </c>
      <c r="F7759" s="65">
        <f>IFERROR(VLOOKUP(C7759,Pivot!A:C,3,0),0)</f>
        <v>0</v>
      </c>
    </row>
    <row r="7760" spans="1:6" x14ac:dyDescent="0.25">
      <c r="A7760" s="68" t="s">
        <v>103</v>
      </c>
      <c r="B7760" s="69">
        <v>491281860</v>
      </c>
      <c r="C7760" s="68">
        <v>6950568535770</v>
      </c>
      <c r="D7760" s="69" t="s">
        <v>5599</v>
      </c>
      <c r="E7760" s="65">
        <f>IFERROR(VLOOKUP(C7760,Pivot!A:B,2,0),0)</f>
        <v>0</v>
      </c>
      <c r="F7760" s="65">
        <f>IFERROR(VLOOKUP(C7760,Pivot!A:C,3,0),0)</f>
        <v>0</v>
      </c>
    </row>
    <row r="7761" spans="1:6" x14ac:dyDescent="0.25">
      <c r="A7761" s="68" t="s">
        <v>103</v>
      </c>
      <c r="B7761" s="69">
        <v>491281878</v>
      </c>
      <c r="C7761" s="68">
        <v>722199310011</v>
      </c>
      <c r="D7761" s="69" t="s">
        <v>5600</v>
      </c>
      <c r="E7761" s="65">
        <f>IFERROR(VLOOKUP(C7761,Pivot!A:B,2,0),0)</f>
        <v>0</v>
      </c>
      <c r="F7761" s="65">
        <f>IFERROR(VLOOKUP(C7761,Pivot!A:C,3,0),0)</f>
        <v>0</v>
      </c>
    </row>
    <row r="7762" spans="1:6" x14ac:dyDescent="0.25">
      <c r="A7762" s="68" t="s">
        <v>103</v>
      </c>
      <c r="B7762" s="69">
        <v>491281880</v>
      </c>
      <c r="C7762" s="68">
        <v>722199310035</v>
      </c>
      <c r="D7762" s="69" t="s">
        <v>5601</v>
      </c>
      <c r="E7762" s="65">
        <f>IFERROR(VLOOKUP(C7762,Pivot!A:B,2,0),0)</f>
        <v>0</v>
      </c>
      <c r="F7762" s="65">
        <f>IFERROR(VLOOKUP(C7762,Pivot!A:C,3,0),0)</f>
        <v>0</v>
      </c>
    </row>
    <row r="7763" spans="1:6" x14ac:dyDescent="0.25">
      <c r="A7763" s="68" t="s">
        <v>103</v>
      </c>
      <c r="B7763" s="69">
        <v>491281881</v>
      </c>
      <c r="C7763" s="68">
        <v>722199310042</v>
      </c>
      <c r="D7763" s="69" t="s">
        <v>5602</v>
      </c>
      <c r="E7763" s="65">
        <f>IFERROR(VLOOKUP(C7763,Pivot!A:B,2,0),0)</f>
        <v>0</v>
      </c>
      <c r="F7763" s="65">
        <f>IFERROR(VLOOKUP(C7763,Pivot!A:C,3,0),0)</f>
        <v>0</v>
      </c>
    </row>
    <row r="7764" spans="1:6" x14ac:dyDescent="0.25">
      <c r="A7764" s="68" t="s">
        <v>103</v>
      </c>
      <c r="B7764" s="69">
        <v>491281882</v>
      </c>
      <c r="C7764" s="68">
        <v>722199310059</v>
      </c>
      <c r="D7764" s="69" t="s">
        <v>5603</v>
      </c>
      <c r="E7764" s="65">
        <f>IFERROR(VLOOKUP(C7764,Pivot!A:B,2,0),0)</f>
        <v>0</v>
      </c>
      <c r="F7764" s="65">
        <f>IFERROR(VLOOKUP(C7764,Pivot!A:C,3,0),0)</f>
        <v>0</v>
      </c>
    </row>
    <row r="7765" spans="1:6" x14ac:dyDescent="0.25">
      <c r="A7765" s="68" t="s">
        <v>103</v>
      </c>
      <c r="B7765" s="69">
        <v>491281883</v>
      </c>
      <c r="C7765" s="68">
        <v>722199310066</v>
      </c>
      <c r="D7765" s="69" t="s">
        <v>5604</v>
      </c>
      <c r="E7765" s="65">
        <f>IFERROR(VLOOKUP(C7765,Pivot!A:B,2,0),0)</f>
        <v>0</v>
      </c>
      <c r="F7765" s="65">
        <f>IFERROR(VLOOKUP(C7765,Pivot!A:C,3,0),0)</f>
        <v>0</v>
      </c>
    </row>
    <row r="7766" spans="1:6" x14ac:dyDescent="0.25">
      <c r="A7766" s="68" t="s">
        <v>103</v>
      </c>
      <c r="B7766" s="69">
        <v>491281893</v>
      </c>
      <c r="C7766" s="68">
        <v>8907089193710</v>
      </c>
      <c r="D7766" s="69" t="s">
        <v>5605</v>
      </c>
      <c r="E7766" s="65">
        <f>IFERROR(VLOOKUP(C7766,Pivot!A:B,2,0),0)</f>
        <v>0</v>
      </c>
      <c r="F7766" s="65">
        <f>IFERROR(VLOOKUP(C7766,Pivot!A:C,3,0),0)</f>
        <v>0</v>
      </c>
    </row>
    <row r="7767" spans="1:6" x14ac:dyDescent="0.25">
      <c r="A7767" s="68" t="s">
        <v>103</v>
      </c>
      <c r="B7767" s="69">
        <v>491281895</v>
      </c>
      <c r="C7767" s="68">
        <v>8907089193734</v>
      </c>
      <c r="D7767" s="69" t="s">
        <v>5606</v>
      </c>
      <c r="E7767" s="65">
        <f>IFERROR(VLOOKUP(C7767,Pivot!A:B,2,0),0)</f>
        <v>0</v>
      </c>
      <c r="F7767" s="65">
        <f>IFERROR(VLOOKUP(C7767,Pivot!A:C,3,0),0)</f>
        <v>0</v>
      </c>
    </row>
    <row r="7768" spans="1:6" x14ac:dyDescent="0.25">
      <c r="A7768" s="68" t="s">
        <v>103</v>
      </c>
      <c r="B7768" s="69">
        <v>491281899</v>
      </c>
      <c r="C7768" s="68">
        <v>8907089193567</v>
      </c>
      <c r="D7768" s="69" t="s">
        <v>5607</v>
      </c>
      <c r="E7768" s="65">
        <f>IFERROR(VLOOKUP(C7768,Pivot!A:B,2,0),0)</f>
        <v>0</v>
      </c>
      <c r="F7768" s="65">
        <f>IFERROR(VLOOKUP(C7768,Pivot!A:C,3,0),0)</f>
        <v>0</v>
      </c>
    </row>
    <row r="7769" spans="1:6" x14ac:dyDescent="0.25">
      <c r="A7769" s="68" t="s">
        <v>103</v>
      </c>
      <c r="B7769" s="69">
        <v>491281908</v>
      </c>
      <c r="C7769" s="68">
        <v>8901736093149</v>
      </c>
      <c r="D7769" s="69" t="s">
        <v>5608</v>
      </c>
      <c r="E7769" s="65">
        <f>IFERROR(VLOOKUP(C7769,Pivot!A:B,2,0),0)</f>
        <v>0</v>
      </c>
      <c r="F7769" s="65">
        <f>IFERROR(VLOOKUP(C7769,Pivot!A:C,3,0),0)</f>
        <v>0</v>
      </c>
    </row>
    <row r="7770" spans="1:6" x14ac:dyDescent="0.25">
      <c r="A7770" s="68" t="s">
        <v>103</v>
      </c>
      <c r="B7770" s="69">
        <v>491281910</v>
      </c>
      <c r="C7770" s="68">
        <v>8901736093163</v>
      </c>
      <c r="D7770" s="69" t="s">
        <v>5609</v>
      </c>
      <c r="E7770" s="65">
        <f>IFERROR(VLOOKUP(C7770,Pivot!A:B,2,0),0)</f>
        <v>0</v>
      </c>
      <c r="F7770" s="65">
        <f>IFERROR(VLOOKUP(C7770,Pivot!A:C,3,0),0)</f>
        <v>0</v>
      </c>
    </row>
    <row r="7771" spans="1:6" x14ac:dyDescent="0.25">
      <c r="A7771" s="68" t="s">
        <v>103</v>
      </c>
      <c r="B7771" s="69">
        <v>491281912</v>
      </c>
      <c r="C7771" s="68">
        <v>8901736093170</v>
      </c>
      <c r="D7771" s="69" t="s">
        <v>5610</v>
      </c>
      <c r="E7771" s="65">
        <f>IFERROR(VLOOKUP(C7771,Pivot!A:B,2,0),0)</f>
        <v>0</v>
      </c>
      <c r="F7771" s="65">
        <f>IFERROR(VLOOKUP(C7771,Pivot!A:C,3,0),0)</f>
        <v>0</v>
      </c>
    </row>
    <row r="7772" spans="1:6" x14ac:dyDescent="0.25">
      <c r="A7772" s="68" t="s">
        <v>103</v>
      </c>
      <c r="B7772" s="69">
        <v>491281913</v>
      </c>
      <c r="C7772" s="68">
        <v>8901736093187</v>
      </c>
      <c r="D7772" s="69" t="s">
        <v>5611</v>
      </c>
      <c r="E7772" s="65">
        <f>IFERROR(VLOOKUP(C7772,Pivot!A:B,2,0),0)</f>
        <v>0</v>
      </c>
      <c r="F7772" s="65">
        <f>IFERROR(VLOOKUP(C7772,Pivot!A:C,3,0),0)</f>
        <v>0</v>
      </c>
    </row>
    <row r="7773" spans="1:6" x14ac:dyDescent="0.25">
      <c r="A7773" s="68" t="s">
        <v>103</v>
      </c>
      <c r="B7773" s="69">
        <v>491281914</v>
      </c>
      <c r="C7773" s="68">
        <v>8901736093194</v>
      </c>
      <c r="D7773" s="69" t="s">
        <v>5612</v>
      </c>
      <c r="E7773" s="65">
        <f>IFERROR(VLOOKUP(C7773,Pivot!A:B,2,0),0)</f>
        <v>0</v>
      </c>
      <c r="F7773" s="65">
        <f>IFERROR(VLOOKUP(C7773,Pivot!A:C,3,0),0)</f>
        <v>0</v>
      </c>
    </row>
    <row r="7774" spans="1:6" x14ac:dyDescent="0.25">
      <c r="A7774" s="68" t="s">
        <v>103</v>
      </c>
      <c r="B7774" s="69">
        <v>491281916</v>
      </c>
      <c r="C7774" s="68">
        <v>8901736093217</v>
      </c>
      <c r="D7774" s="69" t="s">
        <v>5613</v>
      </c>
      <c r="E7774" s="65">
        <f>IFERROR(VLOOKUP(C7774,Pivot!A:B,2,0),0)</f>
        <v>0</v>
      </c>
      <c r="F7774" s="65">
        <f>IFERROR(VLOOKUP(C7774,Pivot!A:C,3,0),0)</f>
        <v>0</v>
      </c>
    </row>
    <row r="7775" spans="1:6" x14ac:dyDescent="0.25">
      <c r="A7775" s="68" t="s">
        <v>103</v>
      </c>
      <c r="B7775" s="69">
        <v>491281917</v>
      </c>
      <c r="C7775" s="68">
        <v>8901736093224</v>
      </c>
      <c r="D7775" s="69" t="s">
        <v>5614</v>
      </c>
      <c r="E7775" s="65">
        <f>IFERROR(VLOOKUP(C7775,Pivot!A:B,2,0),0)</f>
        <v>0</v>
      </c>
      <c r="F7775" s="65">
        <f>IFERROR(VLOOKUP(C7775,Pivot!A:C,3,0),0)</f>
        <v>0</v>
      </c>
    </row>
    <row r="7776" spans="1:6" x14ac:dyDescent="0.25">
      <c r="A7776" s="68" t="s">
        <v>103</v>
      </c>
      <c r="B7776" s="69">
        <v>491281918</v>
      </c>
      <c r="C7776" s="68">
        <v>8901736093231</v>
      </c>
      <c r="D7776" s="69" t="s">
        <v>5615</v>
      </c>
      <c r="E7776" s="65">
        <f>IFERROR(VLOOKUP(C7776,Pivot!A:B,2,0),0)</f>
        <v>0</v>
      </c>
      <c r="F7776" s="65">
        <f>IFERROR(VLOOKUP(C7776,Pivot!A:C,3,0),0)</f>
        <v>0</v>
      </c>
    </row>
    <row r="7777" spans="1:6" x14ac:dyDescent="0.25">
      <c r="A7777" s="68" t="s">
        <v>103</v>
      </c>
      <c r="B7777" s="69">
        <v>491281921</v>
      </c>
      <c r="C7777" s="68">
        <v>8901736093293</v>
      </c>
      <c r="D7777" s="69" t="s">
        <v>5616</v>
      </c>
      <c r="E7777" s="65">
        <f>IFERROR(VLOOKUP(C7777,Pivot!A:B,2,0),0)</f>
        <v>0</v>
      </c>
      <c r="F7777" s="65">
        <f>IFERROR(VLOOKUP(C7777,Pivot!A:C,3,0),0)</f>
        <v>0</v>
      </c>
    </row>
    <row r="7778" spans="1:6" x14ac:dyDescent="0.25">
      <c r="A7778" s="68" t="s">
        <v>103</v>
      </c>
      <c r="B7778" s="69">
        <v>491281922</v>
      </c>
      <c r="C7778" s="68">
        <v>8901736093309</v>
      </c>
      <c r="D7778" s="69" t="s">
        <v>5617</v>
      </c>
      <c r="E7778" s="65">
        <f>IFERROR(VLOOKUP(C7778,Pivot!A:B,2,0),0)</f>
        <v>0</v>
      </c>
      <c r="F7778" s="65">
        <f>IFERROR(VLOOKUP(C7778,Pivot!A:C,3,0),0)</f>
        <v>0</v>
      </c>
    </row>
    <row r="7779" spans="1:6" x14ac:dyDescent="0.25">
      <c r="A7779" s="68" t="s">
        <v>103</v>
      </c>
      <c r="B7779" s="69">
        <v>491281923</v>
      </c>
      <c r="C7779" s="68">
        <v>8901736093316</v>
      </c>
      <c r="D7779" s="69" t="s">
        <v>5618</v>
      </c>
      <c r="E7779" s="65">
        <f>IFERROR(VLOOKUP(C7779,Pivot!A:B,2,0),0)</f>
        <v>0</v>
      </c>
      <c r="F7779" s="65">
        <f>IFERROR(VLOOKUP(C7779,Pivot!A:C,3,0),0)</f>
        <v>0</v>
      </c>
    </row>
    <row r="7780" spans="1:6" x14ac:dyDescent="0.25">
      <c r="A7780" s="68" t="s">
        <v>103</v>
      </c>
      <c r="B7780" s="69">
        <v>491281924</v>
      </c>
      <c r="C7780" s="68">
        <v>8901736093323</v>
      </c>
      <c r="D7780" s="69" t="s">
        <v>5619</v>
      </c>
      <c r="E7780" s="65">
        <f>IFERROR(VLOOKUP(C7780,Pivot!A:B,2,0),0)</f>
        <v>0</v>
      </c>
      <c r="F7780" s="65">
        <f>IFERROR(VLOOKUP(C7780,Pivot!A:C,3,0),0)</f>
        <v>0</v>
      </c>
    </row>
    <row r="7781" spans="1:6" x14ac:dyDescent="0.25">
      <c r="A7781" s="68" t="s">
        <v>103</v>
      </c>
      <c r="B7781" s="69">
        <v>491281925</v>
      </c>
      <c r="C7781" s="68">
        <v>8901736093439</v>
      </c>
      <c r="D7781" s="69" t="s">
        <v>5620</v>
      </c>
      <c r="E7781" s="65">
        <f>IFERROR(VLOOKUP(C7781,Pivot!A:B,2,0),0)</f>
        <v>0</v>
      </c>
      <c r="F7781" s="65">
        <f>IFERROR(VLOOKUP(C7781,Pivot!A:C,3,0),0)</f>
        <v>0</v>
      </c>
    </row>
    <row r="7782" spans="1:6" x14ac:dyDescent="0.25">
      <c r="A7782" s="68" t="s">
        <v>103</v>
      </c>
      <c r="B7782" s="69">
        <v>491281926</v>
      </c>
      <c r="C7782" s="68">
        <v>8901736093446</v>
      </c>
      <c r="D7782" s="69" t="s">
        <v>5621</v>
      </c>
      <c r="E7782" s="65">
        <f>IFERROR(VLOOKUP(C7782,Pivot!A:B,2,0),0)</f>
        <v>0</v>
      </c>
      <c r="F7782" s="65">
        <f>IFERROR(VLOOKUP(C7782,Pivot!A:C,3,0),0)</f>
        <v>0</v>
      </c>
    </row>
    <row r="7783" spans="1:6" x14ac:dyDescent="0.25">
      <c r="A7783" s="68" t="s">
        <v>103</v>
      </c>
      <c r="B7783" s="69">
        <v>491281927</v>
      </c>
      <c r="C7783" s="68">
        <v>8901736092647</v>
      </c>
      <c r="D7783" s="69" t="s">
        <v>5622</v>
      </c>
      <c r="E7783" s="65">
        <f>IFERROR(VLOOKUP(C7783,Pivot!A:B,2,0),0)</f>
        <v>0</v>
      </c>
      <c r="F7783" s="65">
        <f>IFERROR(VLOOKUP(C7783,Pivot!A:C,3,0),0)</f>
        <v>0</v>
      </c>
    </row>
    <row r="7784" spans="1:6" x14ac:dyDescent="0.25">
      <c r="A7784" s="68" t="s">
        <v>103</v>
      </c>
      <c r="B7784" s="69">
        <v>491281928</v>
      </c>
      <c r="C7784" s="68">
        <v>8901736093347</v>
      </c>
      <c r="D7784" s="69" t="s">
        <v>5623</v>
      </c>
      <c r="E7784" s="65">
        <f>IFERROR(VLOOKUP(C7784,Pivot!A:B,2,0),0)</f>
        <v>0</v>
      </c>
      <c r="F7784" s="65">
        <f>IFERROR(VLOOKUP(C7784,Pivot!A:C,3,0),0)</f>
        <v>0</v>
      </c>
    </row>
    <row r="7785" spans="1:6" x14ac:dyDescent="0.25">
      <c r="A7785" s="68" t="s">
        <v>103</v>
      </c>
      <c r="B7785" s="69">
        <v>491281929</v>
      </c>
      <c r="C7785" s="68">
        <v>8901736093354</v>
      </c>
      <c r="D7785" s="69" t="s">
        <v>5624</v>
      </c>
      <c r="E7785" s="65">
        <f>IFERROR(VLOOKUP(C7785,Pivot!A:B,2,0),0)</f>
        <v>0</v>
      </c>
      <c r="F7785" s="65">
        <f>IFERROR(VLOOKUP(C7785,Pivot!A:C,3,0),0)</f>
        <v>0</v>
      </c>
    </row>
    <row r="7786" spans="1:6" x14ac:dyDescent="0.25">
      <c r="A7786" s="68" t="s">
        <v>103</v>
      </c>
      <c r="B7786" s="69">
        <v>491281930</v>
      </c>
      <c r="C7786" s="68">
        <v>8901736093361</v>
      </c>
      <c r="D7786" s="69" t="s">
        <v>5625</v>
      </c>
      <c r="E7786" s="65">
        <f>IFERROR(VLOOKUP(C7786,Pivot!A:B,2,0),0)</f>
        <v>0</v>
      </c>
      <c r="F7786" s="65">
        <f>IFERROR(VLOOKUP(C7786,Pivot!A:C,3,0),0)</f>
        <v>0</v>
      </c>
    </row>
    <row r="7787" spans="1:6" x14ac:dyDescent="0.25">
      <c r="A7787" s="68" t="s">
        <v>103</v>
      </c>
      <c r="B7787" s="69">
        <v>491281931</v>
      </c>
      <c r="C7787" s="68">
        <v>8901736093378</v>
      </c>
      <c r="D7787" s="69" t="s">
        <v>5626</v>
      </c>
      <c r="E7787" s="65">
        <f>IFERROR(VLOOKUP(C7787,Pivot!A:B,2,0),0)</f>
        <v>0</v>
      </c>
      <c r="F7787" s="65">
        <f>IFERROR(VLOOKUP(C7787,Pivot!A:C,3,0),0)</f>
        <v>0</v>
      </c>
    </row>
    <row r="7788" spans="1:6" x14ac:dyDescent="0.25">
      <c r="A7788" s="68" t="s">
        <v>103</v>
      </c>
      <c r="B7788" s="69">
        <v>491281937</v>
      </c>
      <c r="C7788" s="68">
        <v>8901736093460</v>
      </c>
      <c r="D7788" s="69" t="s">
        <v>5627</v>
      </c>
      <c r="E7788" s="65">
        <f>IFERROR(VLOOKUP(C7788,Pivot!A:B,2,0),0)</f>
        <v>0</v>
      </c>
      <c r="F7788" s="65">
        <f>IFERROR(VLOOKUP(C7788,Pivot!A:C,3,0),0)</f>
        <v>0</v>
      </c>
    </row>
    <row r="7789" spans="1:6" x14ac:dyDescent="0.25">
      <c r="A7789" s="68" t="s">
        <v>103</v>
      </c>
      <c r="B7789" s="69">
        <v>491281939</v>
      </c>
      <c r="C7789" s="68">
        <v>8901736093484</v>
      </c>
      <c r="D7789" s="69" t="s">
        <v>5628</v>
      </c>
      <c r="E7789" s="65">
        <f>IFERROR(VLOOKUP(C7789,Pivot!A:B,2,0),0)</f>
        <v>0</v>
      </c>
      <c r="F7789" s="65">
        <f>IFERROR(VLOOKUP(C7789,Pivot!A:C,3,0),0)</f>
        <v>0</v>
      </c>
    </row>
    <row r="7790" spans="1:6" x14ac:dyDescent="0.25">
      <c r="A7790" s="68" t="s">
        <v>103</v>
      </c>
      <c r="B7790" s="69">
        <v>491281944</v>
      </c>
      <c r="C7790" s="68">
        <v>8901736093385</v>
      </c>
      <c r="D7790" s="69" t="s">
        <v>5629</v>
      </c>
      <c r="E7790" s="65">
        <f>IFERROR(VLOOKUP(C7790,Pivot!A:B,2,0),0)</f>
        <v>0</v>
      </c>
      <c r="F7790" s="65">
        <f>IFERROR(VLOOKUP(C7790,Pivot!A:C,3,0),0)</f>
        <v>0</v>
      </c>
    </row>
    <row r="7791" spans="1:6" x14ac:dyDescent="0.25">
      <c r="A7791" s="68" t="s">
        <v>103</v>
      </c>
      <c r="B7791" s="69">
        <v>491281945</v>
      </c>
      <c r="C7791" s="68">
        <v>491281945</v>
      </c>
      <c r="D7791" s="69" t="s">
        <v>5630</v>
      </c>
      <c r="E7791" s="65">
        <f>IFERROR(VLOOKUP(C7791,Pivot!A:B,2,0),0)</f>
        <v>0</v>
      </c>
      <c r="F7791" s="65">
        <f>IFERROR(VLOOKUP(C7791,Pivot!A:C,3,0),0)</f>
        <v>0</v>
      </c>
    </row>
    <row r="7792" spans="1:6" x14ac:dyDescent="0.25">
      <c r="A7792" s="68" t="s">
        <v>103</v>
      </c>
      <c r="B7792" s="69">
        <v>491281946</v>
      </c>
      <c r="C7792" s="68">
        <v>491281946</v>
      </c>
      <c r="D7792" s="69" t="s">
        <v>5631</v>
      </c>
      <c r="E7792" s="65">
        <f>IFERROR(VLOOKUP(C7792,Pivot!A:B,2,0),0)</f>
        <v>0</v>
      </c>
      <c r="F7792" s="65">
        <f>IFERROR(VLOOKUP(C7792,Pivot!A:C,3,0),0)</f>
        <v>0</v>
      </c>
    </row>
    <row r="7793" spans="1:6" x14ac:dyDescent="0.25">
      <c r="A7793" s="68" t="s">
        <v>103</v>
      </c>
      <c r="B7793" s="69">
        <v>491281948</v>
      </c>
      <c r="C7793" s="68">
        <v>491281948</v>
      </c>
      <c r="D7793" s="69" t="s">
        <v>5632</v>
      </c>
      <c r="E7793" s="65">
        <f>IFERROR(VLOOKUP(C7793,Pivot!A:B,2,0),0)</f>
        <v>0</v>
      </c>
      <c r="F7793" s="65">
        <f>IFERROR(VLOOKUP(C7793,Pivot!A:C,3,0),0)</f>
        <v>0</v>
      </c>
    </row>
    <row r="7794" spans="1:6" x14ac:dyDescent="0.25">
      <c r="A7794" s="68" t="s">
        <v>103</v>
      </c>
      <c r="B7794" s="69">
        <v>491281948</v>
      </c>
      <c r="C7794" s="68">
        <v>8904027106504</v>
      </c>
      <c r="D7794" s="69" t="s">
        <v>5632</v>
      </c>
      <c r="E7794" s="65">
        <f>IFERROR(VLOOKUP(C7794,Pivot!A:B,2,0),0)</f>
        <v>0</v>
      </c>
      <c r="F7794" s="65">
        <f>IFERROR(VLOOKUP(C7794,Pivot!A:C,3,0),0)</f>
        <v>0</v>
      </c>
    </row>
    <row r="7795" spans="1:6" x14ac:dyDescent="0.25">
      <c r="A7795" s="68" t="s">
        <v>103</v>
      </c>
      <c r="B7795" s="69">
        <v>491281949</v>
      </c>
      <c r="C7795" s="68">
        <v>491281949</v>
      </c>
      <c r="D7795" s="69" t="s">
        <v>5633</v>
      </c>
      <c r="E7795" s="65">
        <f>IFERROR(VLOOKUP(C7795,Pivot!A:B,2,0),0)</f>
        <v>0</v>
      </c>
      <c r="F7795" s="65">
        <f>IFERROR(VLOOKUP(C7795,Pivot!A:C,3,0),0)</f>
        <v>0</v>
      </c>
    </row>
    <row r="7796" spans="1:6" x14ac:dyDescent="0.25">
      <c r="A7796" s="68" t="s">
        <v>103</v>
      </c>
      <c r="B7796" s="69">
        <v>491281949</v>
      </c>
      <c r="C7796" s="68">
        <v>8904027106511</v>
      </c>
      <c r="D7796" s="69" t="s">
        <v>5633</v>
      </c>
      <c r="E7796" s="65">
        <f>IFERROR(VLOOKUP(C7796,Pivot!A:B,2,0),0)</f>
        <v>0</v>
      </c>
      <c r="F7796" s="65">
        <f>IFERROR(VLOOKUP(C7796,Pivot!A:C,3,0),0)</f>
        <v>0</v>
      </c>
    </row>
    <row r="7797" spans="1:6" x14ac:dyDescent="0.25">
      <c r="A7797" s="68" t="s">
        <v>103</v>
      </c>
      <c r="B7797" s="69">
        <v>491281950</v>
      </c>
      <c r="C7797" s="68">
        <v>491281950</v>
      </c>
      <c r="D7797" s="69" t="s">
        <v>5634</v>
      </c>
      <c r="E7797" s="65">
        <f>IFERROR(VLOOKUP(C7797,Pivot!A:B,2,0),0)</f>
        <v>0</v>
      </c>
      <c r="F7797" s="65">
        <f>IFERROR(VLOOKUP(C7797,Pivot!A:C,3,0),0)</f>
        <v>0</v>
      </c>
    </row>
    <row r="7798" spans="1:6" x14ac:dyDescent="0.25">
      <c r="A7798" s="68" t="s">
        <v>103</v>
      </c>
      <c r="B7798" s="69">
        <v>491281950</v>
      </c>
      <c r="C7798" s="68">
        <v>8904027109437</v>
      </c>
      <c r="D7798" s="69" t="s">
        <v>5634</v>
      </c>
      <c r="E7798" s="65">
        <f>IFERROR(VLOOKUP(C7798,Pivot!A:B,2,0),0)</f>
        <v>0</v>
      </c>
      <c r="F7798" s="65">
        <f>IFERROR(VLOOKUP(C7798,Pivot!A:C,3,0),0)</f>
        <v>0</v>
      </c>
    </row>
    <row r="7799" spans="1:6" x14ac:dyDescent="0.25">
      <c r="A7799" s="68" t="s">
        <v>103</v>
      </c>
      <c r="B7799" s="69">
        <v>491281951</v>
      </c>
      <c r="C7799" s="68">
        <v>491281951</v>
      </c>
      <c r="D7799" s="69" t="s">
        <v>5635</v>
      </c>
      <c r="E7799" s="65">
        <f>IFERROR(VLOOKUP(C7799,Pivot!A:B,2,0),0)</f>
        <v>0</v>
      </c>
      <c r="F7799" s="65">
        <f>IFERROR(VLOOKUP(C7799,Pivot!A:C,3,0),0)</f>
        <v>0</v>
      </c>
    </row>
    <row r="7800" spans="1:6" x14ac:dyDescent="0.25">
      <c r="A7800" s="68" t="s">
        <v>103</v>
      </c>
      <c r="B7800" s="69">
        <v>491281951</v>
      </c>
      <c r="C7800" s="68">
        <v>8904027108010</v>
      </c>
      <c r="D7800" s="69" t="s">
        <v>5635</v>
      </c>
      <c r="E7800" s="65">
        <f>IFERROR(VLOOKUP(C7800,Pivot!A:B,2,0),0)</f>
        <v>0</v>
      </c>
      <c r="F7800" s="65">
        <f>IFERROR(VLOOKUP(C7800,Pivot!A:C,3,0),0)</f>
        <v>0</v>
      </c>
    </row>
    <row r="7801" spans="1:6" x14ac:dyDescent="0.25">
      <c r="A7801" s="68" t="s">
        <v>103</v>
      </c>
      <c r="B7801" s="69">
        <v>491281952</v>
      </c>
      <c r="C7801" s="68">
        <v>491281952</v>
      </c>
      <c r="D7801" s="69" t="s">
        <v>5636</v>
      </c>
      <c r="E7801" s="65">
        <f>IFERROR(VLOOKUP(C7801,Pivot!A:B,2,0),0)</f>
        <v>0</v>
      </c>
      <c r="F7801" s="65">
        <f>IFERROR(VLOOKUP(C7801,Pivot!A:C,3,0),0)</f>
        <v>0</v>
      </c>
    </row>
    <row r="7802" spans="1:6" x14ac:dyDescent="0.25">
      <c r="A7802" s="68" t="s">
        <v>103</v>
      </c>
      <c r="B7802" s="69">
        <v>491281952</v>
      </c>
      <c r="C7802" s="68">
        <v>8904027106528</v>
      </c>
      <c r="D7802" s="69" t="s">
        <v>5636</v>
      </c>
      <c r="E7802" s="65">
        <f>IFERROR(VLOOKUP(C7802,Pivot!A:B,2,0),0)</f>
        <v>0</v>
      </c>
      <c r="F7802" s="65">
        <f>IFERROR(VLOOKUP(C7802,Pivot!A:C,3,0),0)</f>
        <v>0</v>
      </c>
    </row>
    <row r="7803" spans="1:6" x14ac:dyDescent="0.25">
      <c r="A7803" s="68" t="s">
        <v>103</v>
      </c>
      <c r="B7803" s="69">
        <v>491281955</v>
      </c>
      <c r="C7803" s="68">
        <v>8901383716569</v>
      </c>
      <c r="D7803" s="69" t="s">
        <v>5637</v>
      </c>
      <c r="E7803" s="65">
        <f>IFERROR(VLOOKUP(C7803,Pivot!A:B,2,0),0)</f>
        <v>0</v>
      </c>
      <c r="F7803" s="65">
        <f>IFERROR(VLOOKUP(C7803,Pivot!A:C,3,0),0)</f>
        <v>0</v>
      </c>
    </row>
    <row r="7804" spans="1:6" x14ac:dyDescent="0.25">
      <c r="A7804" s="68" t="s">
        <v>103</v>
      </c>
      <c r="B7804" s="69">
        <v>491281956</v>
      </c>
      <c r="C7804" s="68">
        <v>630509387915</v>
      </c>
      <c r="D7804" s="69" t="s">
        <v>5638</v>
      </c>
      <c r="E7804" s="65">
        <f>IFERROR(VLOOKUP(C7804,Pivot!A:B,2,0),0)</f>
        <v>0</v>
      </c>
      <c r="F7804" s="65">
        <f>IFERROR(VLOOKUP(C7804,Pivot!A:C,3,0),0)</f>
        <v>0</v>
      </c>
    </row>
    <row r="7805" spans="1:6" x14ac:dyDescent="0.25">
      <c r="A7805" s="68" t="s">
        <v>103</v>
      </c>
      <c r="B7805" s="69">
        <v>491281977</v>
      </c>
      <c r="C7805" s="68">
        <v>491281977</v>
      </c>
      <c r="D7805" s="69" t="s">
        <v>5639</v>
      </c>
      <c r="E7805" s="65">
        <f>IFERROR(VLOOKUP(C7805,Pivot!A:B,2,0),0)</f>
        <v>0</v>
      </c>
      <c r="F7805" s="65">
        <f>IFERROR(VLOOKUP(C7805,Pivot!A:C,3,0),0)</f>
        <v>0</v>
      </c>
    </row>
    <row r="7806" spans="1:6" x14ac:dyDescent="0.25">
      <c r="A7806" s="68" t="s">
        <v>103</v>
      </c>
      <c r="B7806" s="69">
        <v>491281977</v>
      </c>
      <c r="C7806" s="68">
        <v>787909114518</v>
      </c>
      <c r="D7806" s="69" t="s">
        <v>5639</v>
      </c>
      <c r="E7806" s="65">
        <f>IFERROR(VLOOKUP(C7806,Pivot!A:B,2,0),0)</f>
        <v>0</v>
      </c>
      <c r="F7806" s="65">
        <f>IFERROR(VLOOKUP(C7806,Pivot!A:C,3,0),0)</f>
        <v>0</v>
      </c>
    </row>
    <row r="7807" spans="1:6" x14ac:dyDescent="0.25">
      <c r="A7807" s="68" t="s">
        <v>103</v>
      </c>
      <c r="B7807" s="69">
        <v>491281978</v>
      </c>
      <c r="C7807" s="68">
        <v>491281978</v>
      </c>
      <c r="D7807" s="69" t="s">
        <v>5640</v>
      </c>
      <c r="E7807" s="65">
        <f>IFERROR(VLOOKUP(C7807,Pivot!A:B,2,0),0)</f>
        <v>0</v>
      </c>
      <c r="F7807" s="65">
        <f>IFERROR(VLOOKUP(C7807,Pivot!A:C,3,0),0)</f>
        <v>0</v>
      </c>
    </row>
    <row r="7808" spans="1:6" x14ac:dyDescent="0.25">
      <c r="A7808" s="68" t="s">
        <v>103</v>
      </c>
      <c r="B7808" s="69">
        <v>491281978</v>
      </c>
      <c r="C7808" s="68">
        <v>787909114525</v>
      </c>
      <c r="D7808" s="69" t="s">
        <v>5640</v>
      </c>
      <c r="E7808" s="65">
        <f>IFERROR(VLOOKUP(C7808,Pivot!A:B,2,0),0)</f>
        <v>0</v>
      </c>
      <c r="F7808" s="65">
        <f>IFERROR(VLOOKUP(C7808,Pivot!A:C,3,0),0)</f>
        <v>0</v>
      </c>
    </row>
    <row r="7809" spans="1:6" x14ac:dyDescent="0.25">
      <c r="A7809" s="68" t="s">
        <v>103</v>
      </c>
      <c r="B7809" s="69">
        <v>491281979</v>
      </c>
      <c r="C7809" s="68">
        <v>491281979</v>
      </c>
      <c r="D7809" s="69" t="s">
        <v>5641</v>
      </c>
      <c r="E7809" s="65">
        <f>IFERROR(VLOOKUP(C7809,Pivot!A:B,2,0),0)</f>
        <v>0</v>
      </c>
      <c r="F7809" s="65">
        <f>IFERROR(VLOOKUP(C7809,Pivot!A:C,3,0),0)</f>
        <v>0</v>
      </c>
    </row>
    <row r="7810" spans="1:6" x14ac:dyDescent="0.25">
      <c r="A7810" s="68" t="s">
        <v>103</v>
      </c>
      <c r="B7810" s="69">
        <v>491281979</v>
      </c>
      <c r="C7810" s="68">
        <v>787909114761</v>
      </c>
      <c r="D7810" s="69" t="s">
        <v>5641</v>
      </c>
      <c r="E7810" s="65">
        <f>IFERROR(VLOOKUP(C7810,Pivot!A:B,2,0),0)</f>
        <v>0</v>
      </c>
      <c r="F7810" s="65">
        <f>IFERROR(VLOOKUP(C7810,Pivot!A:C,3,0),0)</f>
        <v>0</v>
      </c>
    </row>
    <row r="7811" spans="1:6" x14ac:dyDescent="0.25">
      <c r="A7811" s="68" t="s">
        <v>103</v>
      </c>
      <c r="B7811" s="69">
        <v>491281979</v>
      </c>
      <c r="C7811" s="68">
        <v>787909114778</v>
      </c>
      <c r="D7811" s="69" t="s">
        <v>5641</v>
      </c>
      <c r="E7811" s="65">
        <f>IFERROR(VLOOKUP(C7811,Pivot!A:B,2,0),0)</f>
        <v>0</v>
      </c>
      <c r="F7811" s="65">
        <f>IFERROR(VLOOKUP(C7811,Pivot!A:C,3,0),0)</f>
        <v>0</v>
      </c>
    </row>
    <row r="7812" spans="1:6" x14ac:dyDescent="0.25">
      <c r="A7812" s="68" t="s">
        <v>103</v>
      </c>
      <c r="B7812" s="69">
        <v>491281979</v>
      </c>
      <c r="C7812" s="68">
        <v>787909115300</v>
      </c>
      <c r="D7812" s="69" t="s">
        <v>5641</v>
      </c>
      <c r="E7812" s="65">
        <f>IFERROR(VLOOKUP(C7812,Pivot!A:B,2,0),0)</f>
        <v>0</v>
      </c>
      <c r="F7812" s="65">
        <f>IFERROR(VLOOKUP(C7812,Pivot!A:C,3,0),0)</f>
        <v>0</v>
      </c>
    </row>
    <row r="7813" spans="1:6" x14ac:dyDescent="0.25">
      <c r="A7813" s="68" t="s">
        <v>103</v>
      </c>
      <c r="B7813" s="69">
        <v>491281981</v>
      </c>
      <c r="C7813" s="68">
        <v>491281981</v>
      </c>
      <c r="D7813" s="69" t="s">
        <v>5642</v>
      </c>
      <c r="E7813" s="65">
        <f>IFERROR(VLOOKUP(C7813,Pivot!A:B,2,0),0)</f>
        <v>0</v>
      </c>
      <c r="F7813" s="65">
        <f>IFERROR(VLOOKUP(C7813,Pivot!A:C,3,0),0)</f>
        <v>0</v>
      </c>
    </row>
    <row r="7814" spans="1:6" x14ac:dyDescent="0.25">
      <c r="A7814" s="68" t="s">
        <v>103</v>
      </c>
      <c r="B7814" s="69">
        <v>491281981</v>
      </c>
      <c r="C7814" s="68">
        <v>787909119230</v>
      </c>
      <c r="D7814" s="69" t="s">
        <v>5642</v>
      </c>
      <c r="E7814" s="65">
        <f>IFERROR(VLOOKUP(C7814,Pivot!A:B,2,0),0)</f>
        <v>0</v>
      </c>
      <c r="F7814" s="65">
        <f>IFERROR(VLOOKUP(C7814,Pivot!A:C,3,0),0)</f>
        <v>0</v>
      </c>
    </row>
    <row r="7815" spans="1:6" x14ac:dyDescent="0.25">
      <c r="A7815" s="68" t="s">
        <v>103</v>
      </c>
      <c r="B7815" s="69">
        <v>491281982</v>
      </c>
      <c r="C7815" s="68">
        <v>491281982</v>
      </c>
      <c r="D7815" s="69" t="s">
        <v>5643</v>
      </c>
      <c r="E7815" s="65">
        <f>IFERROR(VLOOKUP(C7815,Pivot!A:B,2,0),0)</f>
        <v>0</v>
      </c>
      <c r="F7815" s="65">
        <f>IFERROR(VLOOKUP(C7815,Pivot!A:C,3,0),0)</f>
        <v>0</v>
      </c>
    </row>
    <row r="7816" spans="1:6" x14ac:dyDescent="0.25">
      <c r="A7816" s="68" t="s">
        <v>103</v>
      </c>
      <c r="B7816" s="69">
        <v>491281982</v>
      </c>
      <c r="C7816" s="68">
        <v>787909119247</v>
      </c>
      <c r="D7816" s="69" t="s">
        <v>5643</v>
      </c>
      <c r="E7816" s="65">
        <f>IFERROR(VLOOKUP(C7816,Pivot!A:B,2,0),0)</f>
        <v>0</v>
      </c>
      <c r="F7816" s="65">
        <f>IFERROR(VLOOKUP(C7816,Pivot!A:C,3,0),0)</f>
        <v>0</v>
      </c>
    </row>
    <row r="7817" spans="1:6" x14ac:dyDescent="0.25">
      <c r="A7817" s="68" t="s">
        <v>103</v>
      </c>
      <c r="B7817" s="69">
        <v>491281984</v>
      </c>
      <c r="C7817" s="68">
        <v>491281984</v>
      </c>
      <c r="D7817" s="69" t="s">
        <v>5644</v>
      </c>
      <c r="E7817" s="65">
        <f>IFERROR(VLOOKUP(C7817,Pivot!A:B,2,0),0)</f>
        <v>0</v>
      </c>
      <c r="F7817" s="65">
        <f>IFERROR(VLOOKUP(C7817,Pivot!A:C,3,0),0)</f>
        <v>0</v>
      </c>
    </row>
    <row r="7818" spans="1:6" x14ac:dyDescent="0.25">
      <c r="A7818" s="68" t="s">
        <v>103</v>
      </c>
      <c r="B7818" s="69">
        <v>491281984</v>
      </c>
      <c r="C7818" s="68">
        <v>787909120175</v>
      </c>
      <c r="D7818" s="69" t="s">
        <v>5644</v>
      </c>
      <c r="E7818" s="65">
        <f>IFERROR(VLOOKUP(C7818,Pivot!A:B,2,0),0)</f>
        <v>0</v>
      </c>
      <c r="F7818" s="65">
        <f>IFERROR(VLOOKUP(C7818,Pivot!A:C,3,0),0)</f>
        <v>0</v>
      </c>
    </row>
    <row r="7819" spans="1:6" x14ac:dyDescent="0.25">
      <c r="A7819" s="68" t="s">
        <v>103</v>
      </c>
      <c r="B7819" s="69">
        <v>491281985</v>
      </c>
      <c r="C7819" s="68">
        <v>491281985</v>
      </c>
      <c r="D7819" s="69" t="s">
        <v>5645</v>
      </c>
      <c r="E7819" s="65">
        <f>IFERROR(VLOOKUP(C7819,Pivot!A:B,2,0),0)</f>
        <v>0</v>
      </c>
      <c r="F7819" s="65">
        <f>IFERROR(VLOOKUP(C7819,Pivot!A:C,3,0),0)</f>
        <v>0</v>
      </c>
    </row>
    <row r="7820" spans="1:6" x14ac:dyDescent="0.25">
      <c r="A7820" s="68" t="s">
        <v>103</v>
      </c>
      <c r="B7820" s="69">
        <v>491281985</v>
      </c>
      <c r="C7820" s="68">
        <v>787909120410</v>
      </c>
      <c r="D7820" s="69" t="s">
        <v>5645</v>
      </c>
      <c r="E7820" s="65">
        <f>IFERROR(VLOOKUP(C7820,Pivot!A:B,2,0),0)</f>
        <v>0</v>
      </c>
      <c r="F7820" s="65">
        <f>IFERROR(VLOOKUP(C7820,Pivot!A:C,3,0),0)</f>
        <v>0</v>
      </c>
    </row>
    <row r="7821" spans="1:6" x14ac:dyDescent="0.25">
      <c r="A7821" s="68" t="s">
        <v>103</v>
      </c>
      <c r="B7821" s="69">
        <v>491281986</v>
      </c>
      <c r="C7821" s="68">
        <v>491281986</v>
      </c>
      <c r="D7821" s="69" t="s">
        <v>5646</v>
      </c>
      <c r="E7821" s="65">
        <f>IFERROR(VLOOKUP(C7821,Pivot!A:B,2,0),0)</f>
        <v>0</v>
      </c>
      <c r="F7821" s="65">
        <f>IFERROR(VLOOKUP(C7821,Pivot!A:C,3,0),0)</f>
        <v>0</v>
      </c>
    </row>
    <row r="7822" spans="1:6" x14ac:dyDescent="0.25">
      <c r="A7822" s="68" t="s">
        <v>103</v>
      </c>
      <c r="B7822" s="69">
        <v>491281986</v>
      </c>
      <c r="C7822" s="68">
        <v>787909119940</v>
      </c>
      <c r="D7822" s="69" t="s">
        <v>5646</v>
      </c>
      <c r="E7822" s="65">
        <f>IFERROR(VLOOKUP(C7822,Pivot!A:B,2,0),0)</f>
        <v>0</v>
      </c>
      <c r="F7822" s="65">
        <f>IFERROR(VLOOKUP(C7822,Pivot!A:C,3,0),0)</f>
        <v>0</v>
      </c>
    </row>
    <row r="7823" spans="1:6" x14ac:dyDescent="0.25">
      <c r="A7823" s="68" t="s">
        <v>103</v>
      </c>
      <c r="B7823" s="69">
        <v>491281987</v>
      </c>
      <c r="C7823" s="68">
        <v>491281987</v>
      </c>
      <c r="D7823" s="69" t="s">
        <v>5647</v>
      </c>
      <c r="E7823" s="65">
        <f>IFERROR(VLOOKUP(C7823,Pivot!A:B,2,0),0)</f>
        <v>0</v>
      </c>
      <c r="F7823" s="65">
        <f>IFERROR(VLOOKUP(C7823,Pivot!A:C,3,0),0)</f>
        <v>0</v>
      </c>
    </row>
    <row r="7824" spans="1:6" x14ac:dyDescent="0.25">
      <c r="A7824" s="68" t="s">
        <v>103</v>
      </c>
      <c r="B7824" s="69">
        <v>491281987</v>
      </c>
      <c r="C7824" s="68">
        <v>787909119902</v>
      </c>
      <c r="D7824" s="69" t="s">
        <v>5647</v>
      </c>
      <c r="E7824" s="65">
        <f>IFERROR(VLOOKUP(C7824,Pivot!A:B,2,0),0)</f>
        <v>0</v>
      </c>
      <c r="F7824" s="65">
        <f>IFERROR(VLOOKUP(C7824,Pivot!A:C,3,0),0)</f>
        <v>0</v>
      </c>
    </row>
    <row r="7825" spans="1:6" x14ac:dyDescent="0.25">
      <c r="A7825" s="68" t="s">
        <v>103</v>
      </c>
      <c r="B7825" s="69">
        <v>491281988</v>
      </c>
      <c r="C7825" s="68">
        <v>491281988</v>
      </c>
      <c r="D7825" s="69" t="s">
        <v>5648</v>
      </c>
      <c r="E7825" s="65">
        <f>IFERROR(VLOOKUP(C7825,Pivot!A:B,2,0),0)</f>
        <v>0</v>
      </c>
      <c r="F7825" s="65">
        <f>IFERROR(VLOOKUP(C7825,Pivot!A:C,3,0),0)</f>
        <v>0</v>
      </c>
    </row>
    <row r="7826" spans="1:6" x14ac:dyDescent="0.25">
      <c r="A7826" s="68" t="s">
        <v>103</v>
      </c>
      <c r="B7826" s="69">
        <v>491281988</v>
      </c>
      <c r="C7826" s="68">
        <v>787909119896</v>
      </c>
      <c r="D7826" s="69" t="s">
        <v>5648</v>
      </c>
      <c r="E7826" s="65">
        <f>IFERROR(VLOOKUP(C7826,Pivot!A:B,2,0),0)</f>
        <v>0</v>
      </c>
      <c r="F7826" s="65">
        <f>IFERROR(VLOOKUP(C7826,Pivot!A:C,3,0),0)</f>
        <v>0</v>
      </c>
    </row>
    <row r="7827" spans="1:6" x14ac:dyDescent="0.25">
      <c r="A7827" s="68" t="s">
        <v>103</v>
      </c>
      <c r="B7827" s="69">
        <v>491281989</v>
      </c>
      <c r="C7827" s="68">
        <v>491281989</v>
      </c>
      <c r="D7827" s="69" t="s">
        <v>5649</v>
      </c>
      <c r="E7827" s="65">
        <f>IFERROR(VLOOKUP(C7827,Pivot!A:B,2,0),0)</f>
        <v>0</v>
      </c>
      <c r="F7827" s="65">
        <f>IFERROR(VLOOKUP(C7827,Pivot!A:C,3,0),0)</f>
        <v>0</v>
      </c>
    </row>
    <row r="7828" spans="1:6" x14ac:dyDescent="0.25">
      <c r="A7828" s="68" t="s">
        <v>103</v>
      </c>
      <c r="B7828" s="69">
        <v>491281989</v>
      </c>
      <c r="C7828" s="68">
        <v>787909120632</v>
      </c>
      <c r="D7828" s="69" t="s">
        <v>5649</v>
      </c>
      <c r="E7828" s="65">
        <f>IFERROR(VLOOKUP(C7828,Pivot!A:B,2,0),0)</f>
        <v>0</v>
      </c>
      <c r="F7828" s="65">
        <f>IFERROR(VLOOKUP(C7828,Pivot!A:C,3,0),0)</f>
        <v>0</v>
      </c>
    </row>
    <row r="7829" spans="1:6" x14ac:dyDescent="0.25">
      <c r="A7829" s="68" t="s">
        <v>103</v>
      </c>
      <c r="B7829" s="69">
        <v>491281990</v>
      </c>
      <c r="C7829" s="68">
        <v>491281990</v>
      </c>
      <c r="D7829" s="69" t="s">
        <v>5650</v>
      </c>
      <c r="E7829" s="65">
        <f>IFERROR(VLOOKUP(C7829,Pivot!A:B,2,0),0)</f>
        <v>0</v>
      </c>
      <c r="F7829" s="65">
        <f>IFERROR(VLOOKUP(C7829,Pivot!A:C,3,0),0)</f>
        <v>0</v>
      </c>
    </row>
    <row r="7830" spans="1:6" x14ac:dyDescent="0.25">
      <c r="A7830" s="68" t="s">
        <v>103</v>
      </c>
      <c r="B7830" s="69">
        <v>491281990</v>
      </c>
      <c r="C7830" s="68">
        <v>787909119407</v>
      </c>
      <c r="D7830" s="69" t="s">
        <v>5650</v>
      </c>
      <c r="E7830" s="65">
        <f>IFERROR(VLOOKUP(C7830,Pivot!A:B,2,0),0)</f>
        <v>0</v>
      </c>
      <c r="F7830" s="65">
        <f>IFERROR(VLOOKUP(C7830,Pivot!A:C,3,0),0)</f>
        <v>0</v>
      </c>
    </row>
    <row r="7831" spans="1:6" x14ac:dyDescent="0.25">
      <c r="A7831" s="68" t="s">
        <v>103</v>
      </c>
      <c r="B7831" s="69">
        <v>491281992</v>
      </c>
      <c r="C7831" s="68">
        <v>491281992</v>
      </c>
      <c r="D7831" s="69" t="s">
        <v>5651</v>
      </c>
      <c r="E7831" s="65">
        <f>IFERROR(VLOOKUP(C7831,Pivot!A:B,2,0),0)</f>
        <v>0</v>
      </c>
      <c r="F7831" s="65">
        <f>IFERROR(VLOOKUP(C7831,Pivot!A:C,3,0),0)</f>
        <v>0</v>
      </c>
    </row>
    <row r="7832" spans="1:6" x14ac:dyDescent="0.25">
      <c r="A7832" s="68" t="s">
        <v>103</v>
      </c>
      <c r="B7832" s="69">
        <v>491281992</v>
      </c>
      <c r="C7832" s="68">
        <v>787909118387</v>
      </c>
      <c r="D7832" s="69" t="s">
        <v>5651</v>
      </c>
      <c r="E7832" s="65">
        <f>IFERROR(VLOOKUP(C7832,Pivot!A:B,2,0),0)</f>
        <v>0</v>
      </c>
      <c r="F7832" s="65">
        <f>IFERROR(VLOOKUP(C7832,Pivot!A:C,3,0),0)</f>
        <v>0</v>
      </c>
    </row>
    <row r="7833" spans="1:6" x14ac:dyDescent="0.25">
      <c r="A7833" s="68" t="s">
        <v>103</v>
      </c>
      <c r="B7833" s="69">
        <v>491281993</v>
      </c>
      <c r="C7833" s="68">
        <v>491281993</v>
      </c>
      <c r="D7833" s="69" t="s">
        <v>5652</v>
      </c>
      <c r="E7833" s="65">
        <f>IFERROR(VLOOKUP(C7833,Pivot!A:B,2,0),0)</f>
        <v>0</v>
      </c>
      <c r="F7833" s="65">
        <f>IFERROR(VLOOKUP(C7833,Pivot!A:C,3,0),0)</f>
        <v>0</v>
      </c>
    </row>
    <row r="7834" spans="1:6" x14ac:dyDescent="0.25">
      <c r="A7834" s="68" t="s">
        <v>103</v>
      </c>
      <c r="B7834" s="69">
        <v>491281993</v>
      </c>
      <c r="C7834" s="68">
        <v>787909120656</v>
      </c>
      <c r="D7834" s="69" t="s">
        <v>5652</v>
      </c>
      <c r="E7834" s="65">
        <f>IFERROR(VLOOKUP(C7834,Pivot!A:B,2,0),0)</f>
        <v>0</v>
      </c>
      <c r="F7834" s="65">
        <f>IFERROR(VLOOKUP(C7834,Pivot!A:C,3,0),0)</f>
        <v>0</v>
      </c>
    </row>
    <row r="7835" spans="1:6" x14ac:dyDescent="0.25">
      <c r="A7835" s="68" t="s">
        <v>103</v>
      </c>
      <c r="B7835" s="69">
        <v>491281994</v>
      </c>
      <c r="C7835" s="68">
        <v>491281994</v>
      </c>
      <c r="D7835" s="69" t="s">
        <v>5653</v>
      </c>
      <c r="E7835" s="65">
        <f>IFERROR(VLOOKUP(C7835,Pivot!A:B,2,0),0)</f>
        <v>0</v>
      </c>
      <c r="F7835" s="65">
        <f>IFERROR(VLOOKUP(C7835,Pivot!A:C,3,0),0)</f>
        <v>0</v>
      </c>
    </row>
    <row r="7836" spans="1:6" x14ac:dyDescent="0.25">
      <c r="A7836" s="68" t="s">
        <v>103</v>
      </c>
      <c r="B7836" s="69">
        <v>491281994</v>
      </c>
      <c r="C7836" s="68">
        <v>787909120304</v>
      </c>
      <c r="D7836" s="69" t="s">
        <v>5653</v>
      </c>
      <c r="E7836" s="65">
        <f>IFERROR(VLOOKUP(C7836,Pivot!A:B,2,0),0)</f>
        <v>0</v>
      </c>
      <c r="F7836" s="65">
        <f>IFERROR(VLOOKUP(C7836,Pivot!A:C,3,0),0)</f>
        <v>0</v>
      </c>
    </row>
    <row r="7837" spans="1:6" x14ac:dyDescent="0.25">
      <c r="A7837" s="68" t="s">
        <v>103</v>
      </c>
      <c r="B7837" s="69">
        <v>491281995</v>
      </c>
      <c r="C7837" s="68">
        <v>491281995</v>
      </c>
      <c r="D7837" s="69" t="s">
        <v>5654</v>
      </c>
      <c r="E7837" s="65">
        <f>IFERROR(VLOOKUP(C7837,Pivot!A:B,2,0),0)</f>
        <v>0</v>
      </c>
      <c r="F7837" s="65">
        <f>IFERROR(VLOOKUP(C7837,Pivot!A:C,3,0),0)</f>
        <v>0</v>
      </c>
    </row>
    <row r="7838" spans="1:6" x14ac:dyDescent="0.25">
      <c r="A7838" s="68" t="s">
        <v>103</v>
      </c>
      <c r="B7838" s="69">
        <v>491281995</v>
      </c>
      <c r="C7838" s="68">
        <v>787909120311</v>
      </c>
      <c r="D7838" s="69" t="s">
        <v>5654</v>
      </c>
      <c r="E7838" s="65">
        <f>IFERROR(VLOOKUP(C7838,Pivot!A:B,2,0),0)</f>
        <v>0</v>
      </c>
      <c r="F7838" s="65">
        <f>IFERROR(VLOOKUP(C7838,Pivot!A:C,3,0),0)</f>
        <v>0</v>
      </c>
    </row>
    <row r="7839" spans="1:6" x14ac:dyDescent="0.25">
      <c r="A7839" s="68" t="s">
        <v>103</v>
      </c>
      <c r="B7839" s="69">
        <v>491281996</v>
      </c>
      <c r="C7839" s="68">
        <v>491281996</v>
      </c>
      <c r="D7839" s="69" t="s">
        <v>5655</v>
      </c>
      <c r="E7839" s="65">
        <f>IFERROR(VLOOKUP(C7839,Pivot!A:B,2,0),0)</f>
        <v>0</v>
      </c>
      <c r="F7839" s="65">
        <f>IFERROR(VLOOKUP(C7839,Pivot!A:C,3,0),0)</f>
        <v>0</v>
      </c>
    </row>
    <row r="7840" spans="1:6" x14ac:dyDescent="0.25">
      <c r="A7840" s="68" t="s">
        <v>103</v>
      </c>
      <c r="B7840" s="69">
        <v>491281996</v>
      </c>
      <c r="C7840" s="68">
        <v>787909120328</v>
      </c>
      <c r="D7840" s="69" t="s">
        <v>5655</v>
      </c>
      <c r="E7840" s="65">
        <f>IFERROR(VLOOKUP(C7840,Pivot!A:B,2,0),0)</f>
        <v>0</v>
      </c>
      <c r="F7840" s="65">
        <f>IFERROR(VLOOKUP(C7840,Pivot!A:C,3,0),0)</f>
        <v>0</v>
      </c>
    </row>
    <row r="7841" spans="1:6" x14ac:dyDescent="0.25">
      <c r="A7841" s="68" t="s">
        <v>103</v>
      </c>
      <c r="B7841" s="69">
        <v>491281997</v>
      </c>
      <c r="C7841" s="68">
        <v>491281997</v>
      </c>
      <c r="D7841" s="69" t="s">
        <v>5656</v>
      </c>
      <c r="E7841" s="65">
        <f>IFERROR(VLOOKUP(C7841,Pivot!A:B,2,0),0)</f>
        <v>0</v>
      </c>
      <c r="F7841" s="65">
        <f>IFERROR(VLOOKUP(C7841,Pivot!A:C,3,0),0)</f>
        <v>0</v>
      </c>
    </row>
    <row r="7842" spans="1:6" x14ac:dyDescent="0.25">
      <c r="A7842" s="68" t="s">
        <v>103</v>
      </c>
      <c r="B7842" s="69">
        <v>491281997</v>
      </c>
      <c r="C7842" s="68">
        <v>787909120465</v>
      </c>
      <c r="D7842" s="69" t="s">
        <v>5656</v>
      </c>
      <c r="E7842" s="65">
        <f>IFERROR(VLOOKUP(C7842,Pivot!A:B,2,0),0)</f>
        <v>0</v>
      </c>
      <c r="F7842" s="65">
        <f>IFERROR(VLOOKUP(C7842,Pivot!A:C,3,0),0)</f>
        <v>0</v>
      </c>
    </row>
    <row r="7843" spans="1:6" x14ac:dyDescent="0.25">
      <c r="A7843" s="68" t="s">
        <v>103</v>
      </c>
      <c r="B7843" s="69">
        <v>491281997</v>
      </c>
      <c r="C7843" s="68">
        <v>787909120472</v>
      </c>
      <c r="D7843" s="69" t="s">
        <v>5656</v>
      </c>
      <c r="E7843" s="65">
        <f>IFERROR(VLOOKUP(C7843,Pivot!A:B,2,0),0)</f>
        <v>0</v>
      </c>
      <c r="F7843" s="65">
        <f>IFERROR(VLOOKUP(C7843,Pivot!A:C,3,0),0)</f>
        <v>0</v>
      </c>
    </row>
    <row r="7844" spans="1:6" x14ac:dyDescent="0.25">
      <c r="A7844" s="68" t="s">
        <v>103</v>
      </c>
      <c r="B7844" s="69">
        <v>491281997</v>
      </c>
      <c r="C7844" s="68">
        <v>787909120489</v>
      </c>
      <c r="D7844" s="69" t="s">
        <v>5656</v>
      </c>
      <c r="E7844" s="65">
        <f>IFERROR(VLOOKUP(C7844,Pivot!A:B,2,0),0)</f>
        <v>0</v>
      </c>
      <c r="F7844" s="65">
        <f>IFERROR(VLOOKUP(C7844,Pivot!A:C,3,0),0)</f>
        <v>0</v>
      </c>
    </row>
    <row r="7845" spans="1:6" x14ac:dyDescent="0.25">
      <c r="A7845" s="68" t="s">
        <v>103</v>
      </c>
      <c r="B7845" s="69">
        <v>491281997</v>
      </c>
      <c r="C7845" s="68">
        <v>787909120496</v>
      </c>
      <c r="D7845" s="69" t="s">
        <v>5656</v>
      </c>
      <c r="E7845" s="65">
        <f>IFERROR(VLOOKUP(C7845,Pivot!A:B,2,0),0)</f>
        <v>0</v>
      </c>
      <c r="F7845" s="65">
        <f>IFERROR(VLOOKUP(C7845,Pivot!A:C,3,0),0)</f>
        <v>0</v>
      </c>
    </row>
    <row r="7846" spans="1:6" x14ac:dyDescent="0.25">
      <c r="A7846" s="68" t="s">
        <v>103</v>
      </c>
      <c r="B7846" s="69">
        <v>491281998</v>
      </c>
      <c r="C7846" s="68">
        <v>491281998</v>
      </c>
      <c r="D7846" s="69" t="s">
        <v>5657</v>
      </c>
      <c r="E7846" s="65">
        <f>IFERROR(VLOOKUP(C7846,Pivot!A:B,2,0),0)</f>
        <v>0</v>
      </c>
      <c r="F7846" s="65">
        <f>IFERROR(VLOOKUP(C7846,Pivot!A:C,3,0),0)</f>
        <v>0</v>
      </c>
    </row>
    <row r="7847" spans="1:6" x14ac:dyDescent="0.25">
      <c r="A7847" s="68" t="s">
        <v>103</v>
      </c>
      <c r="B7847" s="69">
        <v>491281998</v>
      </c>
      <c r="C7847" s="68">
        <v>787909754660</v>
      </c>
      <c r="D7847" s="69" t="s">
        <v>5657</v>
      </c>
      <c r="E7847" s="65">
        <f>IFERROR(VLOOKUP(C7847,Pivot!A:B,2,0),0)</f>
        <v>0</v>
      </c>
      <c r="F7847" s="65">
        <f>IFERROR(VLOOKUP(C7847,Pivot!A:C,3,0),0)</f>
        <v>0</v>
      </c>
    </row>
    <row r="7848" spans="1:6" x14ac:dyDescent="0.25">
      <c r="A7848" s="68" t="s">
        <v>103</v>
      </c>
      <c r="B7848" s="69">
        <v>491281999</v>
      </c>
      <c r="C7848" s="68">
        <v>491281999</v>
      </c>
      <c r="D7848" s="69" t="s">
        <v>5658</v>
      </c>
      <c r="E7848" s="65">
        <f>IFERROR(VLOOKUP(C7848,Pivot!A:B,2,0),0)</f>
        <v>0</v>
      </c>
      <c r="F7848" s="65">
        <f>IFERROR(VLOOKUP(C7848,Pivot!A:C,3,0),0)</f>
        <v>0</v>
      </c>
    </row>
    <row r="7849" spans="1:6" x14ac:dyDescent="0.25">
      <c r="A7849" s="68" t="s">
        <v>103</v>
      </c>
      <c r="B7849" s="69">
        <v>491281999</v>
      </c>
      <c r="C7849" s="68">
        <v>787909754677</v>
      </c>
      <c r="D7849" s="69" t="s">
        <v>5658</v>
      </c>
      <c r="E7849" s="65">
        <f>IFERROR(VLOOKUP(C7849,Pivot!A:B,2,0),0)</f>
        <v>0</v>
      </c>
      <c r="F7849" s="65">
        <f>IFERROR(VLOOKUP(C7849,Pivot!A:C,3,0),0)</f>
        <v>0</v>
      </c>
    </row>
    <row r="7850" spans="1:6" x14ac:dyDescent="0.25">
      <c r="A7850" s="68" t="s">
        <v>103</v>
      </c>
      <c r="B7850" s="69">
        <v>491282000</v>
      </c>
      <c r="C7850" s="68">
        <v>491282000</v>
      </c>
      <c r="D7850" s="69" t="s">
        <v>5659</v>
      </c>
      <c r="E7850" s="65">
        <f>IFERROR(VLOOKUP(C7850,Pivot!A:B,2,0),0)</f>
        <v>0</v>
      </c>
      <c r="F7850" s="65">
        <f>IFERROR(VLOOKUP(C7850,Pivot!A:C,3,0),0)</f>
        <v>0</v>
      </c>
    </row>
    <row r="7851" spans="1:6" x14ac:dyDescent="0.25">
      <c r="A7851" s="68" t="s">
        <v>103</v>
      </c>
      <c r="B7851" s="69">
        <v>491282000</v>
      </c>
      <c r="C7851" s="68">
        <v>787909754691</v>
      </c>
      <c r="D7851" s="69" t="s">
        <v>5659</v>
      </c>
      <c r="E7851" s="65">
        <f>IFERROR(VLOOKUP(C7851,Pivot!A:B,2,0),0)</f>
        <v>0</v>
      </c>
      <c r="F7851" s="65">
        <f>IFERROR(VLOOKUP(C7851,Pivot!A:C,3,0),0)</f>
        <v>0</v>
      </c>
    </row>
    <row r="7852" spans="1:6" x14ac:dyDescent="0.25">
      <c r="A7852" s="68" t="s">
        <v>103</v>
      </c>
      <c r="B7852" s="69">
        <v>491282001</v>
      </c>
      <c r="C7852" s="68">
        <v>491282001</v>
      </c>
      <c r="D7852" s="69" t="s">
        <v>5660</v>
      </c>
      <c r="E7852" s="65">
        <f>IFERROR(VLOOKUP(C7852,Pivot!A:B,2,0),0)</f>
        <v>0</v>
      </c>
      <c r="F7852" s="65">
        <f>IFERROR(VLOOKUP(C7852,Pivot!A:C,3,0),0)</f>
        <v>0</v>
      </c>
    </row>
    <row r="7853" spans="1:6" x14ac:dyDescent="0.25">
      <c r="A7853" s="68" t="s">
        <v>103</v>
      </c>
      <c r="B7853" s="69">
        <v>491282001</v>
      </c>
      <c r="C7853" s="68">
        <v>787909754707</v>
      </c>
      <c r="D7853" s="69" t="s">
        <v>5660</v>
      </c>
      <c r="E7853" s="65">
        <f>IFERROR(VLOOKUP(C7853,Pivot!A:B,2,0),0)</f>
        <v>0</v>
      </c>
      <c r="F7853" s="65">
        <f>IFERROR(VLOOKUP(C7853,Pivot!A:C,3,0),0)</f>
        <v>0</v>
      </c>
    </row>
    <row r="7854" spans="1:6" x14ac:dyDescent="0.25">
      <c r="A7854" s="68" t="s">
        <v>103</v>
      </c>
      <c r="B7854" s="69">
        <v>491282004</v>
      </c>
      <c r="C7854" s="68">
        <v>491282004</v>
      </c>
      <c r="D7854" s="69" t="s">
        <v>5661</v>
      </c>
      <c r="E7854" s="65">
        <f>IFERROR(VLOOKUP(C7854,Pivot!A:B,2,0),0)</f>
        <v>0</v>
      </c>
      <c r="F7854" s="65">
        <f>IFERROR(VLOOKUP(C7854,Pivot!A:C,3,0),0)</f>
        <v>0</v>
      </c>
    </row>
    <row r="7855" spans="1:6" x14ac:dyDescent="0.25">
      <c r="A7855" s="68" t="s">
        <v>103</v>
      </c>
      <c r="B7855" s="69">
        <v>491282004</v>
      </c>
      <c r="C7855" s="68">
        <v>787909758682</v>
      </c>
      <c r="D7855" s="69" t="s">
        <v>5661</v>
      </c>
      <c r="E7855" s="65">
        <f>IFERROR(VLOOKUP(C7855,Pivot!A:B,2,0),0)</f>
        <v>0</v>
      </c>
      <c r="F7855" s="65">
        <f>IFERROR(VLOOKUP(C7855,Pivot!A:C,3,0),0)</f>
        <v>0</v>
      </c>
    </row>
    <row r="7856" spans="1:6" x14ac:dyDescent="0.25">
      <c r="A7856" s="68" t="s">
        <v>103</v>
      </c>
      <c r="B7856" s="69">
        <v>491282005</v>
      </c>
      <c r="C7856" s="68">
        <v>491282005</v>
      </c>
      <c r="D7856" s="69" t="s">
        <v>5662</v>
      </c>
      <c r="E7856" s="65">
        <f>IFERROR(VLOOKUP(C7856,Pivot!A:B,2,0),0)</f>
        <v>0</v>
      </c>
      <c r="F7856" s="65">
        <f>IFERROR(VLOOKUP(C7856,Pivot!A:C,3,0),0)</f>
        <v>0</v>
      </c>
    </row>
    <row r="7857" spans="1:6" x14ac:dyDescent="0.25">
      <c r="A7857" s="68" t="s">
        <v>103</v>
      </c>
      <c r="B7857" s="69">
        <v>491282005</v>
      </c>
      <c r="C7857" s="68">
        <v>787909758699</v>
      </c>
      <c r="D7857" s="69" t="s">
        <v>5662</v>
      </c>
      <c r="E7857" s="65">
        <f>IFERROR(VLOOKUP(C7857,Pivot!A:B,2,0),0)</f>
        <v>0</v>
      </c>
      <c r="F7857" s="65">
        <f>IFERROR(VLOOKUP(C7857,Pivot!A:C,3,0),0)</f>
        <v>0</v>
      </c>
    </row>
    <row r="7858" spans="1:6" x14ac:dyDescent="0.25">
      <c r="A7858" s="68" t="s">
        <v>103</v>
      </c>
      <c r="B7858" s="69">
        <v>491282006</v>
      </c>
      <c r="C7858" s="68">
        <v>491282006</v>
      </c>
      <c r="D7858" s="69" t="s">
        <v>5663</v>
      </c>
      <c r="E7858" s="65">
        <f>IFERROR(VLOOKUP(C7858,Pivot!A:B,2,0),0)</f>
        <v>0</v>
      </c>
      <c r="F7858" s="65">
        <f>IFERROR(VLOOKUP(C7858,Pivot!A:C,3,0),0)</f>
        <v>0</v>
      </c>
    </row>
    <row r="7859" spans="1:6" x14ac:dyDescent="0.25">
      <c r="A7859" s="68" t="s">
        <v>103</v>
      </c>
      <c r="B7859" s="69">
        <v>491282006</v>
      </c>
      <c r="C7859" s="68">
        <v>787909758422</v>
      </c>
      <c r="D7859" s="69" t="s">
        <v>5663</v>
      </c>
      <c r="E7859" s="65">
        <f>IFERROR(VLOOKUP(C7859,Pivot!A:B,2,0),0)</f>
        <v>0</v>
      </c>
      <c r="F7859" s="65">
        <f>IFERROR(VLOOKUP(C7859,Pivot!A:C,3,0),0)</f>
        <v>0</v>
      </c>
    </row>
    <row r="7860" spans="1:6" x14ac:dyDescent="0.25">
      <c r="A7860" s="68" t="s">
        <v>103</v>
      </c>
      <c r="B7860" s="69">
        <v>491282007</v>
      </c>
      <c r="C7860" s="68">
        <v>491282007</v>
      </c>
      <c r="D7860" s="69" t="s">
        <v>5664</v>
      </c>
      <c r="E7860" s="65">
        <f>IFERROR(VLOOKUP(C7860,Pivot!A:B,2,0),0)</f>
        <v>0</v>
      </c>
      <c r="F7860" s="65">
        <f>IFERROR(VLOOKUP(C7860,Pivot!A:C,3,0),0)</f>
        <v>0</v>
      </c>
    </row>
    <row r="7861" spans="1:6" x14ac:dyDescent="0.25">
      <c r="A7861" s="68" t="s">
        <v>103</v>
      </c>
      <c r="B7861" s="69">
        <v>491282007</v>
      </c>
      <c r="C7861" s="68">
        <v>787909758439</v>
      </c>
      <c r="D7861" s="69" t="s">
        <v>5664</v>
      </c>
      <c r="E7861" s="65">
        <f>IFERROR(VLOOKUP(C7861,Pivot!A:B,2,0),0)</f>
        <v>0</v>
      </c>
      <c r="F7861" s="65">
        <f>IFERROR(VLOOKUP(C7861,Pivot!A:C,3,0),0)</f>
        <v>0</v>
      </c>
    </row>
    <row r="7862" spans="1:6" x14ac:dyDescent="0.25">
      <c r="A7862" s="68" t="s">
        <v>103</v>
      </c>
      <c r="B7862" s="69">
        <v>491282008</v>
      </c>
      <c r="C7862" s="68">
        <v>491282008</v>
      </c>
      <c r="D7862" s="69" t="s">
        <v>5665</v>
      </c>
      <c r="E7862" s="65">
        <f>IFERROR(VLOOKUP(C7862,Pivot!A:B,2,0),0)</f>
        <v>0</v>
      </c>
      <c r="F7862" s="65">
        <f>IFERROR(VLOOKUP(C7862,Pivot!A:C,3,0),0)</f>
        <v>0</v>
      </c>
    </row>
    <row r="7863" spans="1:6" x14ac:dyDescent="0.25">
      <c r="A7863" s="68" t="s">
        <v>103</v>
      </c>
      <c r="B7863" s="69">
        <v>491282008</v>
      </c>
      <c r="C7863" s="68">
        <v>787909758743</v>
      </c>
      <c r="D7863" s="69" t="s">
        <v>5665</v>
      </c>
      <c r="E7863" s="65">
        <f>IFERROR(VLOOKUP(C7863,Pivot!A:B,2,0),0)</f>
        <v>0</v>
      </c>
      <c r="F7863" s="65">
        <f>IFERROR(VLOOKUP(C7863,Pivot!A:C,3,0),0)</f>
        <v>0</v>
      </c>
    </row>
    <row r="7864" spans="1:6" x14ac:dyDescent="0.25">
      <c r="A7864" s="68" t="s">
        <v>103</v>
      </c>
      <c r="B7864" s="69">
        <v>491282009</v>
      </c>
      <c r="C7864" s="68">
        <v>491282009</v>
      </c>
      <c r="D7864" s="69" t="s">
        <v>5666</v>
      </c>
      <c r="E7864" s="65">
        <f>IFERROR(VLOOKUP(C7864,Pivot!A:B,2,0),0)</f>
        <v>0</v>
      </c>
      <c r="F7864" s="65">
        <f>IFERROR(VLOOKUP(C7864,Pivot!A:C,3,0),0)</f>
        <v>0</v>
      </c>
    </row>
    <row r="7865" spans="1:6" x14ac:dyDescent="0.25">
      <c r="A7865" s="68" t="s">
        <v>103</v>
      </c>
      <c r="B7865" s="69">
        <v>491282009</v>
      </c>
      <c r="C7865" s="68">
        <v>787909758750</v>
      </c>
      <c r="D7865" s="69" t="s">
        <v>5666</v>
      </c>
      <c r="E7865" s="65">
        <f>IFERROR(VLOOKUP(C7865,Pivot!A:B,2,0),0)</f>
        <v>0</v>
      </c>
      <c r="F7865" s="65">
        <f>IFERROR(VLOOKUP(C7865,Pivot!A:C,3,0),0)</f>
        <v>0</v>
      </c>
    </row>
    <row r="7866" spans="1:6" x14ac:dyDescent="0.25">
      <c r="A7866" s="68" t="s">
        <v>103</v>
      </c>
      <c r="B7866" s="69">
        <v>491282010</v>
      </c>
      <c r="C7866" s="68">
        <v>491282010</v>
      </c>
      <c r="D7866" s="69" t="s">
        <v>5667</v>
      </c>
      <c r="E7866" s="65">
        <f>IFERROR(VLOOKUP(C7866,Pivot!A:B,2,0),0)</f>
        <v>0</v>
      </c>
      <c r="F7866" s="65">
        <f>IFERROR(VLOOKUP(C7866,Pivot!A:C,3,0),0)</f>
        <v>0</v>
      </c>
    </row>
    <row r="7867" spans="1:6" x14ac:dyDescent="0.25">
      <c r="A7867" s="68" t="s">
        <v>103</v>
      </c>
      <c r="B7867" s="69">
        <v>491282010</v>
      </c>
      <c r="C7867" s="68">
        <v>787909120649</v>
      </c>
      <c r="D7867" s="69" t="s">
        <v>5667</v>
      </c>
      <c r="E7867" s="65">
        <f>IFERROR(VLOOKUP(C7867,Pivot!A:B,2,0),0)</f>
        <v>0</v>
      </c>
      <c r="F7867" s="65">
        <f>IFERROR(VLOOKUP(C7867,Pivot!A:C,3,0),0)</f>
        <v>0</v>
      </c>
    </row>
    <row r="7868" spans="1:6" x14ac:dyDescent="0.25">
      <c r="A7868" s="68" t="s">
        <v>103</v>
      </c>
      <c r="B7868" s="69">
        <v>491282011</v>
      </c>
      <c r="C7868" s="68">
        <v>491282011</v>
      </c>
      <c r="D7868" s="69" t="s">
        <v>5668</v>
      </c>
      <c r="E7868" s="65">
        <f>IFERROR(VLOOKUP(C7868,Pivot!A:B,2,0),0)</f>
        <v>0</v>
      </c>
      <c r="F7868" s="65">
        <f>IFERROR(VLOOKUP(C7868,Pivot!A:C,3,0),0)</f>
        <v>0</v>
      </c>
    </row>
    <row r="7869" spans="1:6" x14ac:dyDescent="0.25">
      <c r="A7869" s="68" t="s">
        <v>103</v>
      </c>
      <c r="B7869" s="69">
        <v>491282011</v>
      </c>
      <c r="C7869" s="68">
        <v>787909120717</v>
      </c>
      <c r="D7869" s="69" t="s">
        <v>5668</v>
      </c>
      <c r="E7869" s="65">
        <f>IFERROR(VLOOKUP(C7869,Pivot!A:B,2,0),0)</f>
        <v>0</v>
      </c>
      <c r="F7869" s="65">
        <f>IFERROR(VLOOKUP(C7869,Pivot!A:C,3,0),0)</f>
        <v>0</v>
      </c>
    </row>
    <row r="7870" spans="1:6" x14ac:dyDescent="0.25">
      <c r="A7870" s="68" t="s">
        <v>103</v>
      </c>
      <c r="B7870" s="69">
        <v>491282012</v>
      </c>
      <c r="C7870" s="68">
        <v>491282012</v>
      </c>
      <c r="D7870" s="69" t="s">
        <v>5669</v>
      </c>
      <c r="E7870" s="65">
        <f>IFERROR(VLOOKUP(C7870,Pivot!A:B,2,0),0)</f>
        <v>0</v>
      </c>
      <c r="F7870" s="65">
        <f>IFERROR(VLOOKUP(C7870,Pivot!A:C,3,0),0)</f>
        <v>0</v>
      </c>
    </row>
    <row r="7871" spans="1:6" x14ac:dyDescent="0.25">
      <c r="A7871" s="68" t="s">
        <v>103</v>
      </c>
      <c r="B7871" s="69">
        <v>491282012</v>
      </c>
      <c r="C7871" s="68">
        <v>787909117342</v>
      </c>
      <c r="D7871" s="69" t="s">
        <v>5669</v>
      </c>
      <c r="E7871" s="65">
        <f>IFERROR(VLOOKUP(C7871,Pivot!A:B,2,0),0)</f>
        <v>0</v>
      </c>
      <c r="F7871" s="65">
        <f>IFERROR(VLOOKUP(C7871,Pivot!A:C,3,0),0)</f>
        <v>0</v>
      </c>
    </row>
    <row r="7872" spans="1:6" x14ac:dyDescent="0.25">
      <c r="A7872" s="68" t="s">
        <v>103</v>
      </c>
      <c r="B7872" s="69">
        <v>491282013</v>
      </c>
      <c r="C7872" s="68">
        <v>491282013</v>
      </c>
      <c r="D7872" s="69" t="s">
        <v>5670</v>
      </c>
      <c r="E7872" s="65">
        <f>IFERROR(VLOOKUP(C7872,Pivot!A:B,2,0),0)</f>
        <v>0</v>
      </c>
      <c r="F7872" s="65">
        <f>IFERROR(VLOOKUP(C7872,Pivot!A:C,3,0),0)</f>
        <v>0</v>
      </c>
    </row>
    <row r="7873" spans="1:6" x14ac:dyDescent="0.25">
      <c r="A7873" s="68" t="s">
        <v>103</v>
      </c>
      <c r="B7873" s="69">
        <v>491282013</v>
      </c>
      <c r="C7873" s="68">
        <v>787909754424</v>
      </c>
      <c r="D7873" s="69" t="s">
        <v>5670</v>
      </c>
      <c r="E7873" s="65">
        <f>IFERROR(VLOOKUP(C7873,Pivot!A:B,2,0),0)</f>
        <v>0</v>
      </c>
      <c r="F7873" s="65">
        <f>IFERROR(VLOOKUP(C7873,Pivot!A:C,3,0),0)</f>
        <v>0</v>
      </c>
    </row>
    <row r="7874" spans="1:6" x14ac:dyDescent="0.25">
      <c r="A7874" s="68" t="s">
        <v>103</v>
      </c>
      <c r="B7874" s="69">
        <v>491282014</v>
      </c>
      <c r="C7874" s="68">
        <v>491282014</v>
      </c>
      <c r="D7874" s="69" t="s">
        <v>5671</v>
      </c>
      <c r="E7874" s="65">
        <f>IFERROR(VLOOKUP(C7874,Pivot!A:B,2,0),0)</f>
        <v>0</v>
      </c>
      <c r="F7874" s="65">
        <f>IFERROR(VLOOKUP(C7874,Pivot!A:C,3,0),0)</f>
        <v>0</v>
      </c>
    </row>
    <row r="7875" spans="1:6" x14ac:dyDescent="0.25">
      <c r="A7875" s="68" t="s">
        <v>103</v>
      </c>
      <c r="B7875" s="69">
        <v>491282014</v>
      </c>
      <c r="C7875" s="68">
        <v>787909754431</v>
      </c>
      <c r="D7875" s="69" t="s">
        <v>5671</v>
      </c>
      <c r="E7875" s="65">
        <f>IFERROR(VLOOKUP(C7875,Pivot!A:B,2,0),0)</f>
        <v>0</v>
      </c>
      <c r="F7875" s="65">
        <f>IFERROR(VLOOKUP(C7875,Pivot!A:C,3,0),0)</f>
        <v>0</v>
      </c>
    </row>
    <row r="7876" spans="1:6" x14ac:dyDescent="0.25">
      <c r="A7876" s="68" t="s">
        <v>103</v>
      </c>
      <c r="B7876" s="69">
        <v>491282015</v>
      </c>
      <c r="C7876" s="68">
        <v>491282015</v>
      </c>
      <c r="D7876" s="69" t="s">
        <v>5672</v>
      </c>
      <c r="E7876" s="65">
        <f>IFERROR(VLOOKUP(C7876,Pivot!A:B,2,0),0)</f>
        <v>0</v>
      </c>
      <c r="F7876" s="65">
        <f>IFERROR(VLOOKUP(C7876,Pivot!A:C,3,0),0)</f>
        <v>0</v>
      </c>
    </row>
    <row r="7877" spans="1:6" x14ac:dyDescent="0.25">
      <c r="A7877" s="68" t="s">
        <v>103</v>
      </c>
      <c r="B7877" s="69">
        <v>491282015</v>
      </c>
      <c r="C7877" s="68">
        <v>787909754448</v>
      </c>
      <c r="D7877" s="69" t="s">
        <v>5672</v>
      </c>
      <c r="E7877" s="65">
        <f>IFERROR(VLOOKUP(C7877,Pivot!A:B,2,0),0)</f>
        <v>0</v>
      </c>
      <c r="F7877" s="65">
        <f>IFERROR(VLOOKUP(C7877,Pivot!A:C,3,0),0)</f>
        <v>0</v>
      </c>
    </row>
    <row r="7878" spans="1:6" x14ac:dyDescent="0.25">
      <c r="A7878" s="68" t="s">
        <v>103</v>
      </c>
      <c r="B7878" s="69">
        <v>491282017</v>
      </c>
      <c r="C7878" s="68">
        <v>491282017</v>
      </c>
      <c r="D7878" s="69" t="s">
        <v>5673</v>
      </c>
      <c r="E7878" s="65">
        <f>IFERROR(VLOOKUP(C7878,Pivot!A:B,2,0),0)</f>
        <v>0</v>
      </c>
      <c r="F7878" s="65">
        <f>IFERROR(VLOOKUP(C7878,Pivot!A:C,3,0),0)</f>
        <v>0</v>
      </c>
    </row>
    <row r="7879" spans="1:6" x14ac:dyDescent="0.25">
      <c r="A7879" s="68" t="s">
        <v>103</v>
      </c>
      <c r="B7879" s="69">
        <v>491282017</v>
      </c>
      <c r="C7879" s="68">
        <v>787909119841</v>
      </c>
      <c r="D7879" s="69" t="s">
        <v>5673</v>
      </c>
      <c r="E7879" s="65">
        <f>IFERROR(VLOOKUP(C7879,Pivot!A:B,2,0),0)</f>
        <v>0</v>
      </c>
      <c r="F7879" s="65">
        <f>IFERROR(VLOOKUP(C7879,Pivot!A:C,3,0),0)</f>
        <v>0</v>
      </c>
    </row>
    <row r="7880" spans="1:6" x14ac:dyDescent="0.25">
      <c r="A7880" s="68" t="s">
        <v>103</v>
      </c>
      <c r="B7880" s="69">
        <v>491282018</v>
      </c>
      <c r="C7880" s="68">
        <v>491282018</v>
      </c>
      <c r="D7880" s="69" t="s">
        <v>5674</v>
      </c>
      <c r="E7880" s="65">
        <f>IFERROR(VLOOKUP(C7880,Pivot!A:B,2,0),0)</f>
        <v>0</v>
      </c>
      <c r="F7880" s="65">
        <f>IFERROR(VLOOKUP(C7880,Pivot!A:C,3,0),0)</f>
        <v>0</v>
      </c>
    </row>
    <row r="7881" spans="1:6" x14ac:dyDescent="0.25">
      <c r="A7881" s="68" t="s">
        <v>103</v>
      </c>
      <c r="B7881" s="69">
        <v>491282018</v>
      </c>
      <c r="C7881" s="68">
        <v>787909119858</v>
      </c>
      <c r="D7881" s="69" t="s">
        <v>5674</v>
      </c>
      <c r="E7881" s="65">
        <f>IFERROR(VLOOKUP(C7881,Pivot!A:B,2,0),0)</f>
        <v>0</v>
      </c>
      <c r="F7881" s="65">
        <f>IFERROR(VLOOKUP(C7881,Pivot!A:C,3,0),0)</f>
        <v>0</v>
      </c>
    </row>
    <row r="7882" spans="1:6" x14ac:dyDescent="0.25">
      <c r="A7882" s="68" t="s">
        <v>103</v>
      </c>
      <c r="B7882" s="69">
        <v>491282019</v>
      </c>
      <c r="C7882" s="68">
        <v>491282019</v>
      </c>
      <c r="D7882" s="69" t="s">
        <v>5675</v>
      </c>
      <c r="E7882" s="65">
        <f>IFERROR(VLOOKUP(C7882,Pivot!A:B,2,0),0)</f>
        <v>0</v>
      </c>
      <c r="F7882" s="65">
        <f>IFERROR(VLOOKUP(C7882,Pivot!A:C,3,0),0)</f>
        <v>0</v>
      </c>
    </row>
    <row r="7883" spans="1:6" x14ac:dyDescent="0.25">
      <c r="A7883" s="68" t="s">
        <v>103</v>
      </c>
      <c r="B7883" s="69">
        <v>491282019</v>
      </c>
      <c r="C7883" s="68">
        <v>787909120564</v>
      </c>
      <c r="D7883" s="69" t="s">
        <v>5675</v>
      </c>
      <c r="E7883" s="65">
        <f>IFERROR(VLOOKUP(C7883,Pivot!A:B,2,0),0)</f>
        <v>0</v>
      </c>
      <c r="F7883" s="65">
        <f>IFERROR(VLOOKUP(C7883,Pivot!A:C,3,0),0)</f>
        <v>0</v>
      </c>
    </row>
    <row r="7884" spans="1:6" x14ac:dyDescent="0.25">
      <c r="A7884" s="68" t="s">
        <v>103</v>
      </c>
      <c r="B7884" s="69">
        <v>491282020</v>
      </c>
      <c r="C7884" s="68">
        <v>491282020</v>
      </c>
      <c r="D7884" s="69" t="s">
        <v>5676</v>
      </c>
      <c r="E7884" s="65">
        <f>IFERROR(VLOOKUP(C7884,Pivot!A:B,2,0),0)</f>
        <v>0</v>
      </c>
      <c r="F7884" s="65">
        <f>IFERROR(VLOOKUP(C7884,Pivot!A:C,3,0),0)</f>
        <v>0</v>
      </c>
    </row>
    <row r="7885" spans="1:6" x14ac:dyDescent="0.25">
      <c r="A7885" s="68" t="s">
        <v>103</v>
      </c>
      <c r="B7885" s="69">
        <v>491282020</v>
      </c>
      <c r="C7885" s="68">
        <v>6946441303185</v>
      </c>
      <c r="D7885" s="69" t="s">
        <v>5676</v>
      </c>
      <c r="E7885" s="65">
        <f>IFERROR(VLOOKUP(C7885,Pivot!A:B,2,0),0)</f>
        <v>0</v>
      </c>
      <c r="F7885" s="65">
        <f>IFERROR(VLOOKUP(C7885,Pivot!A:C,3,0),0)</f>
        <v>0</v>
      </c>
    </row>
    <row r="7886" spans="1:6" x14ac:dyDescent="0.25">
      <c r="A7886" s="68" t="s">
        <v>103</v>
      </c>
      <c r="B7886" s="69">
        <v>491282020</v>
      </c>
      <c r="C7886" s="68">
        <v>845218013929</v>
      </c>
      <c r="D7886" s="69" t="s">
        <v>5676</v>
      </c>
      <c r="E7886" s="65">
        <f>IFERROR(VLOOKUP(C7886,Pivot!A:B,2,0),0)</f>
        <v>0</v>
      </c>
      <c r="F7886" s="65">
        <f>IFERROR(VLOOKUP(C7886,Pivot!A:C,3,0),0)</f>
        <v>0</v>
      </c>
    </row>
    <row r="7887" spans="1:6" x14ac:dyDescent="0.25">
      <c r="A7887" s="68" t="s">
        <v>103</v>
      </c>
      <c r="B7887" s="69">
        <v>491282021</v>
      </c>
      <c r="C7887" s="68">
        <v>491282021</v>
      </c>
      <c r="D7887" s="69" t="s">
        <v>5677</v>
      </c>
      <c r="E7887" s="65">
        <f>IFERROR(VLOOKUP(C7887,Pivot!A:B,2,0),0)</f>
        <v>0</v>
      </c>
      <c r="F7887" s="65">
        <f>IFERROR(VLOOKUP(C7887,Pivot!A:C,3,0),0)</f>
        <v>0</v>
      </c>
    </row>
    <row r="7888" spans="1:6" x14ac:dyDescent="0.25">
      <c r="A7888" s="68" t="s">
        <v>103</v>
      </c>
      <c r="B7888" s="69">
        <v>491282021</v>
      </c>
      <c r="C7888" s="68">
        <v>6946441303635</v>
      </c>
      <c r="D7888" s="69" t="s">
        <v>5677</v>
      </c>
      <c r="E7888" s="65">
        <f>IFERROR(VLOOKUP(C7888,Pivot!A:B,2,0),0)</f>
        <v>0</v>
      </c>
      <c r="F7888" s="65">
        <f>IFERROR(VLOOKUP(C7888,Pivot!A:C,3,0),0)</f>
        <v>0</v>
      </c>
    </row>
    <row r="7889" spans="1:6" x14ac:dyDescent="0.25">
      <c r="A7889" s="68" t="s">
        <v>103</v>
      </c>
      <c r="B7889" s="69">
        <v>491282021</v>
      </c>
      <c r="C7889" s="68">
        <v>845218014797</v>
      </c>
      <c r="D7889" s="69" t="s">
        <v>5677</v>
      </c>
      <c r="E7889" s="65">
        <f>IFERROR(VLOOKUP(C7889,Pivot!A:B,2,0),0)</f>
        <v>0</v>
      </c>
      <c r="F7889" s="65">
        <f>IFERROR(VLOOKUP(C7889,Pivot!A:C,3,0),0)</f>
        <v>0</v>
      </c>
    </row>
    <row r="7890" spans="1:6" x14ac:dyDescent="0.25">
      <c r="A7890" s="68" t="s">
        <v>103</v>
      </c>
      <c r="B7890" s="69">
        <v>491282022</v>
      </c>
      <c r="C7890" s="68">
        <v>491282022</v>
      </c>
      <c r="D7890" s="69" t="s">
        <v>5678</v>
      </c>
      <c r="E7890" s="65">
        <f>IFERROR(VLOOKUP(C7890,Pivot!A:B,2,0),0)</f>
        <v>0</v>
      </c>
      <c r="F7890" s="65">
        <f>IFERROR(VLOOKUP(C7890,Pivot!A:C,3,0),0)</f>
        <v>0</v>
      </c>
    </row>
    <row r="7891" spans="1:6" x14ac:dyDescent="0.25">
      <c r="A7891" s="68" t="s">
        <v>103</v>
      </c>
      <c r="B7891" s="69">
        <v>491282022</v>
      </c>
      <c r="C7891" s="68">
        <v>6946441303383</v>
      </c>
      <c r="D7891" s="69" t="s">
        <v>5678</v>
      </c>
      <c r="E7891" s="65">
        <f>IFERROR(VLOOKUP(C7891,Pivot!A:B,2,0),0)</f>
        <v>0</v>
      </c>
      <c r="F7891" s="65">
        <f>IFERROR(VLOOKUP(C7891,Pivot!A:C,3,0),0)</f>
        <v>0</v>
      </c>
    </row>
    <row r="7892" spans="1:6" x14ac:dyDescent="0.25">
      <c r="A7892" s="68" t="s">
        <v>103</v>
      </c>
      <c r="B7892" s="69">
        <v>491282022</v>
      </c>
      <c r="C7892" s="68">
        <v>845218014261</v>
      </c>
      <c r="D7892" s="69" t="s">
        <v>5678</v>
      </c>
      <c r="E7892" s="65">
        <f>IFERROR(VLOOKUP(C7892,Pivot!A:B,2,0),0)</f>
        <v>0</v>
      </c>
      <c r="F7892" s="65">
        <f>IFERROR(VLOOKUP(C7892,Pivot!A:C,3,0),0)</f>
        <v>0</v>
      </c>
    </row>
    <row r="7893" spans="1:6" x14ac:dyDescent="0.25">
      <c r="A7893" s="68" t="s">
        <v>103</v>
      </c>
      <c r="B7893" s="69">
        <v>491282026</v>
      </c>
      <c r="C7893" s="68">
        <v>491282026</v>
      </c>
      <c r="D7893" s="69" t="s">
        <v>5679</v>
      </c>
      <c r="E7893" s="65">
        <f>IFERROR(VLOOKUP(C7893,Pivot!A:B,2,0),0)</f>
        <v>0</v>
      </c>
      <c r="F7893" s="65">
        <f>IFERROR(VLOOKUP(C7893,Pivot!A:C,3,0),0)</f>
        <v>0</v>
      </c>
    </row>
    <row r="7894" spans="1:6" x14ac:dyDescent="0.25">
      <c r="A7894" s="68" t="s">
        <v>103</v>
      </c>
      <c r="B7894" s="69">
        <v>491282026</v>
      </c>
      <c r="C7894" s="68">
        <v>845218013103</v>
      </c>
      <c r="D7894" s="69" t="s">
        <v>5679</v>
      </c>
      <c r="E7894" s="65">
        <f>IFERROR(VLOOKUP(C7894,Pivot!A:B,2,0),0)</f>
        <v>0</v>
      </c>
      <c r="F7894" s="65">
        <f>IFERROR(VLOOKUP(C7894,Pivot!A:C,3,0),0)</f>
        <v>0</v>
      </c>
    </row>
    <row r="7895" spans="1:6" x14ac:dyDescent="0.25">
      <c r="A7895" s="68" t="s">
        <v>103</v>
      </c>
      <c r="B7895" s="69">
        <v>491282027</v>
      </c>
      <c r="C7895" s="68">
        <v>732396287351</v>
      </c>
      <c r="D7895" s="69" t="s">
        <v>5680</v>
      </c>
      <c r="E7895" s="65">
        <f>IFERROR(VLOOKUP(C7895,Pivot!A:B,2,0),0)</f>
        <v>0</v>
      </c>
      <c r="F7895" s="65">
        <f>IFERROR(VLOOKUP(C7895,Pivot!A:C,3,0),0)</f>
        <v>0</v>
      </c>
    </row>
    <row r="7896" spans="1:6" x14ac:dyDescent="0.25">
      <c r="A7896" s="68" t="s">
        <v>103</v>
      </c>
      <c r="B7896" s="69">
        <v>491282028</v>
      </c>
      <c r="C7896" s="68">
        <v>732396290450</v>
      </c>
      <c r="D7896" s="69" t="s">
        <v>5681</v>
      </c>
      <c r="E7896" s="65">
        <f>IFERROR(VLOOKUP(C7896,Pivot!A:B,2,0),0)</f>
        <v>0</v>
      </c>
      <c r="F7896" s="65">
        <f>IFERROR(VLOOKUP(C7896,Pivot!A:C,3,0),0)</f>
        <v>0</v>
      </c>
    </row>
    <row r="7897" spans="1:6" x14ac:dyDescent="0.25">
      <c r="A7897" s="68" t="s">
        <v>103</v>
      </c>
      <c r="B7897" s="69">
        <v>491282030</v>
      </c>
      <c r="C7897" s="68">
        <v>732396290733</v>
      </c>
      <c r="D7897" s="69" t="s">
        <v>5682</v>
      </c>
      <c r="E7897" s="65">
        <f>IFERROR(VLOOKUP(C7897,Pivot!A:B,2,0),0)</f>
        <v>0</v>
      </c>
      <c r="F7897" s="65">
        <f>IFERROR(VLOOKUP(C7897,Pivot!A:C,3,0),0)</f>
        <v>0</v>
      </c>
    </row>
    <row r="7898" spans="1:6" x14ac:dyDescent="0.25">
      <c r="A7898" s="68" t="s">
        <v>103</v>
      </c>
      <c r="B7898" s="69">
        <v>491282031</v>
      </c>
      <c r="C7898" s="68">
        <v>732396290740</v>
      </c>
      <c r="D7898" s="69" t="s">
        <v>5683</v>
      </c>
      <c r="E7898" s="65">
        <f>IFERROR(VLOOKUP(C7898,Pivot!A:B,2,0),0)</f>
        <v>0</v>
      </c>
      <c r="F7898" s="65">
        <f>IFERROR(VLOOKUP(C7898,Pivot!A:C,3,0),0)</f>
        <v>0</v>
      </c>
    </row>
    <row r="7899" spans="1:6" x14ac:dyDescent="0.25">
      <c r="A7899" s="68" t="s">
        <v>103</v>
      </c>
      <c r="B7899" s="69">
        <v>491282032</v>
      </c>
      <c r="C7899" s="68">
        <v>732396407292</v>
      </c>
      <c r="D7899" s="69" t="s">
        <v>5684</v>
      </c>
      <c r="E7899" s="65">
        <f>IFERROR(VLOOKUP(C7899,Pivot!A:B,2,0),0)</f>
        <v>0</v>
      </c>
      <c r="F7899" s="65">
        <f>IFERROR(VLOOKUP(C7899,Pivot!A:C,3,0),0)</f>
        <v>0</v>
      </c>
    </row>
    <row r="7900" spans="1:6" x14ac:dyDescent="0.25">
      <c r="A7900" s="68" t="s">
        <v>103</v>
      </c>
      <c r="B7900" s="69">
        <v>491282034</v>
      </c>
      <c r="C7900" s="68">
        <v>732396407490</v>
      </c>
      <c r="D7900" s="69" t="s">
        <v>5685</v>
      </c>
      <c r="E7900" s="65">
        <f>IFERROR(VLOOKUP(C7900,Pivot!A:B,2,0),0)</f>
        <v>0</v>
      </c>
      <c r="F7900" s="65">
        <f>IFERROR(VLOOKUP(C7900,Pivot!A:C,3,0),0)</f>
        <v>0</v>
      </c>
    </row>
    <row r="7901" spans="1:6" x14ac:dyDescent="0.25">
      <c r="A7901" s="68" t="s">
        <v>103</v>
      </c>
      <c r="B7901" s="69">
        <v>491282035</v>
      </c>
      <c r="C7901" s="68">
        <v>732396409012</v>
      </c>
      <c r="D7901" s="69" t="s">
        <v>5686</v>
      </c>
      <c r="E7901" s="65">
        <f>IFERROR(VLOOKUP(C7901,Pivot!A:B,2,0),0)</f>
        <v>0</v>
      </c>
      <c r="F7901" s="65">
        <f>IFERROR(VLOOKUP(C7901,Pivot!A:C,3,0),0)</f>
        <v>0</v>
      </c>
    </row>
    <row r="7902" spans="1:6" x14ac:dyDescent="0.25">
      <c r="A7902" s="68" t="s">
        <v>103</v>
      </c>
      <c r="B7902" s="69">
        <v>491282036</v>
      </c>
      <c r="C7902" s="68">
        <v>732396409036</v>
      </c>
      <c r="D7902" s="69" t="s">
        <v>5687</v>
      </c>
      <c r="E7902" s="65">
        <f>IFERROR(VLOOKUP(C7902,Pivot!A:B,2,0),0)</f>
        <v>0</v>
      </c>
      <c r="F7902" s="65">
        <f>IFERROR(VLOOKUP(C7902,Pivot!A:C,3,0),0)</f>
        <v>0</v>
      </c>
    </row>
    <row r="7903" spans="1:6" x14ac:dyDescent="0.25">
      <c r="A7903" s="68" t="s">
        <v>103</v>
      </c>
      <c r="B7903" s="69">
        <v>491282044</v>
      </c>
      <c r="C7903" s="68">
        <v>8901137101559</v>
      </c>
      <c r="D7903" s="69" t="s">
        <v>5688</v>
      </c>
      <c r="E7903" s="65">
        <f>IFERROR(VLOOKUP(C7903,Pivot!A:B,2,0),0)</f>
        <v>0</v>
      </c>
      <c r="F7903" s="65">
        <f>IFERROR(VLOOKUP(C7903,Pivot!A:C,3,0),0)</f>
        <v>0</v>
      </c>
    </row>
    <row r="7904" spans="1:6" x14ac:dyDescent="0.25">
      <c r="A7904" s="68" t="s">
        <v>103</v>
      </c>
      <c r="B7904" s="69">
        <v>491282045</v>
      </c>
      <c r="C7904" s="68">
        <v>8901137231034</v>
      </c>
      <c r="D7904" s="69" t="s">
        <v>5689</v>
      </c>
      <c r="E7904" s="65">
        <f>IFERROR(VLOOKUP(C7904,Pivot!A:B,2,0),0)</f>
        <v>0</v>
      </c>
      <c r="F7904" s="65">
        <f>IFERROR(VLOOKUP(C7904,Pivot!A:C,3,0),0)</f>
        <v>0</v>
      </c>
    </row>
    <row r="7905" spans="1:6" x14ac:dyDescent="0.25">
      <c r="A7905" s="68" t="s">
        <v>103</v>
      </c>
      <c r="B7905" s="69">
        <v>491282046</v>
      </c>
      <c r="C7905" s="68">
        <v>8901137231041</v>
      </c>
      <c r="D7905" s="69" t="s">
        <v>5689</v>
      </c>
      <c r="E7905" s="65">
        <f>IFERROR(VLOOKUP(C7905,Pivot!A:B,2,0),0)</f>
        <v>0</v>
      </c>
      <c r="F7905" s="65">
        <f>IFERROR(VLOOKUP(C7905,Pivot!A:C,3,0),0)</f>
        <v>0</v>
      </c>
    </row>
    <row r="7906" spans="1:6" x14ac:dyDescent="0.25">
      <c r="A7906" s="68" t="s">
        <v>103</v>
      </c>
      <c r="B7906" s="69">
        <v>491282048</v>
      </c>
      <c r="C7906" s="68">
        <v>8901137113132</v>
      </c>
      <c r="D7906" s="69" t="s">
        <v>5690</v>
      </c>
      <c r="E7906" s="65">
        <f>IFERROR(VLOOKUP(C7906,Pivot!A:B,2,0),0)</f>
        <v>0</v>
      </c>
      <c r="F7906" s="65">
        <f>IFERROR(VLOOKUP(C7906,Pivot!A:C,3,0),0)</f>
        <v>0</v>
      </c>
    </row>
    <row r="7907" spans="1:6" x14ac:dyDescent="0.25">
      <c r="A7907" s="68" t="s">
        <v>103</v>
      </c>
      <c r="B7907" s="69">
        <v>491282069</v>
      </c>
      <c r="C7907" s="68">
        <v>491282069</v>
      </c>
      <c r="D7907" s="69" t="s">
        <v>5691</v>
      </c>
      <c r="E7907" s="65">
        <f>IFERROR(VLOOKUP(C7907,Pivot!A:B,2,0),0)</f>
        <v>0</v>
      </c>
      <c r="F7907" s="65">
        <f>IFERROR(VLOOKUP(C7907,Pivot!A:C,3,0),0)</f>
        <v>0</v>
      </c>
    </row>
    <row r="7908" spans="1:6" x14ac:dyDescent="0.25">
      <c r="A7908" s="68" t="s">
        <v>103</v>
      </c>
      <c r="B7908" s="69">
        <v>491282069</v>
      </c>
      <c r="C7908" s="68">
        <v>8904268300013</v>
      </c>
      <c r="D7908" s="69" t="s">
        <v>5691</v>
      </c>
      <c r="E7908" s="65">
        <f>IFERROR(VLOOKUP(C7908,Pivot!A:B,2,0),0)</f>
        <v>0</v>
      </c>
      <c r="F7908" s="65">
        <f>IFERROR(VLOOKUP(C7908,Pivot!A:C,3,0),0)</f>
        <v>0</v>
      </c>
    </row>
    <row r="7909" spans="1:6" x14ac:dyDescent="0.25">
      <c r="A7909" s="68" t="s">
        <v>103</v>
      </c>
      <c r="B7909" s="69">
        <v>491282070</v>
      </c>
      <c r="C7909" s="68">
        <v>491282070</v>
      </c>
      <c r="D7909" s="69" t="s">
        <v>5692</v>
      </c>
      <c r="E7909" s="65">
        <f>IFERROR(VLOOKUP(C7909,Pivot!A:B,2,0),0)</f>
        <v>0</v>
      </c>
      <c r="F7909" s="65">
        <f>IFERROR(VLOOKUP(C7909,Pivot!A:C,3,0),0)</f>
        <v>0</v>
      </c>
    </row>
    <row r="7910" spans="1:6" x14ac:dyDescent="0.25">
      <c r="A7910" s="68" t="s">
        <v>103</v>
      </c>
      <c r="B7910" s="69">
        <v>491282070</v>
      </c>
      <c r="C7910" s="68">
        <v>8904268300020</v>
      </c>
      <c r="D7910" s="69" t="s">
        <v>5692</v>
      </c>
      <c r="E7910" s="65">
        <f>IFERROR(VLOOKUP(C7910,Pivot!A:B,2,0),0)</f>
        <v>0</v>
      </c>
      <c r="F7910" s="65">
        <f>IFERROR(VLOOKUP(C7910,Pivot!A:C,3,0),0)</f>
        <v>0</v>
      </c>
    </row>
    <row r="7911" spans="1:6" x14ac:dyDescent="0.25">
      <c r="A7911" s="68" t="s">
        <v>103</v>
      </c>
      <c r="B7911" s="69">
        <v>491282071</v>
      </c>
      <c r="C7911" s="68">
        <v>491282071</v>
      </c>
      <c r="D7911" s="69" t="s">
        <v>5693</v>
      </c>
      <c r="E7911" s="65">
        <f>IFERROR(VLOOKUP(C7911,Pivot!A:B,2,0),0)</f>
        <v>0</v>
      </c>
      <c r="F7911" s="65">
        <f>IFERROR(VLOOKUP(C7911,Pivot!A:C,3,0),0)</f>
        <v>0</v>
      </c>
    </row>
    <row r="7912" spans="1:6" x14ac:dyDescent="0.25">
      <c r="A7912" s="68" t="s">
        <v>103</v>
      </c>
      <c r="B7912" s="69">
        <v>491282071</v>
      </c>
      <c r="C7912" s="68">
        <v>8904268300037</v>
      </c>
      <c r="D7912" s="69" t="s">
        <v>5693</v>
      </c>
      <c r="E7912" s="65">
        <f>IFERROR(VLOOKUP(C7912,Pivot!A:B,2,0),0)</f>
        <v>0</v>
      </c>
      <c r="F7912" s="65">
        <f>IFERROR(VLOOKUP(C7912,Pivot!A:C,3,0),0)</f>
        <v>0</v>
      </c>
    </row>
    <row r="7913" spans="1:6" x14ac:dyDescent="0.25">
      <c r="A7913" s="68" t="s">
        <v>103</v>
      </c>
      <c r="B7913" s="69">
        <v>491282075</v>
      </c>
      <c r="C7913" s="68">
        <v>491282075</v>
      </c>
      <c r="D7913" s="69" t="s">
        <v>5694</v>
      </c>
      <c r="E7913" s="65">
        <f>IFERROR(VLOOKUP(C7913,Pivot!A:B,2,0),0)</f>
        <v>0</v>
      </c>
      <c r="F7913" s="65">
        <f>IFERROR(VLOOKUP(C7913,Pivot!A:C,3,0),0)</f>
        <v>0</v>
      </c>
    </row>
    <row r="7914" spans="1:6" x14ac:dyDescent="0.25">
      <c r="A7914" s="68" t="s">
        <v>103</v>
      </c>
      <c r="B7914" s="69">
        <v>491282075</v>
      </c>
      <c r="C7914" s="68">
        <v>8904268300075</v>
      </c>
      <c r="D7914" s="69" t="s">
        <v>5694</v>
      </c>
      <c r="E7914" s="65">
        <f>IFERROR(VLOOKUP(C7914,Pivot!A:B,2,0),0)</f>
        <v>0</v>
      </c>
      <c r="F7914" s="65">
        <f>IFERROR(VLOOKUP(C7914,Pivot!A:C,3,0),0)</f>
        <v>0</v>
      </c>
    </row>
    <row r="7915" spans="1:6" x14ac:dyDescent="0.25">
      <c r="A7915" s="68" t="s">
        <v>103</v>
      </c>
      <c r="B7915" s="69">
        <v>491282076</v>
      </c>
      <c r="C7915" s="68">
        <v>491282076</v>
      </c>
      <c r="D7915" s="69" t="s">
        <v>5695</v>
      </c>
      <c r="E7915" s="65">
        <f>IFERROR(VLOOKUP(C7915,Pivot!A:B,2,0),0)</f>
        <v>0</v>
      </c>
      <c r="F7915" s="65">
        <f>IFERROR(VLOOKUP(C7915,Pivot!A:C,3,0),0)</f>
        <v>0</v>
      </c>
    </row>
    <row r="7916" spans="1:6" x14ac:dyDescent="0.25">
      <c r="A7916" s="68" t="s">
        <v>103</v>
      </c>
      <c r="B7916" s="69">
        <v>491282076</v>
      </c>
      <c r="C7916" s="68">
        <v>8904268300082</v>
      </c>
      <c r="D7916" s="69" t="s">
        <v>5695</v>
      </c>
      <c r="E7916" s="65">
        <f>IFERROR(VLOOKUP(C7916,Pivot!A:B,2,0),0)</f>
        <v>0</v>
      </c>
      <c r="F7916" s="65">
        <f>IFERROR(VLOOKUP(C7916,Pivot!A:C,3,0),0)</f>
        <v>0</v>
      </c>
    </row>
    <row r="7917" spans="1:6" x14ac:dyDescent="0.25">
      <c r="A7917" s="68" t="s">
        <v>103</v>
      </c>
      <c r="B7917" s="69">
        <v>491282077</v>
      </c>
      <c r="C7917" s="68">
        <v>491282077</v>
      </c>
      <c r="D7917" s="69" t="s">
        <v>5696</v>
      </c>
      <c r="E7917" s="65">
        <f>IFERROR(VLOOKUP(C7917,Pivot!A:B,2,0),0)</f>
        <v>0</v>
      </c>
      <c r="F7917" s="65">
        <f>IFERROR(VLOOKUP(C7917,Pivot!A:C,3,0),0)</f>
        <v>0</v>
      </c>
    </row>
    <row r="7918" spans="1:6" x14ac:dyDescent="0.25">
      <c r="A7918" s="68" t="s">
        <v>103</v>
      </c>
      <c r="B7918" s="69">
        <v>491282077</v>
      </c>
      <c r="C7918" s="68">
        <v>8904268300099</v>
      </c>
      <c r="D7918" s="69" t="s">
        <v>5696</v>
      </c>
      <c r="E7918" s="65">
        <f>IFERROR(VLOOKUP(C7918,Pivot!A:B,2,0),0)</f>
        <v>0</v>
      </c>
      <c r="F7918" s="65">
        <f>IFERROR(VLOOKUP(C7918,Pivot!A:C,3,0),0)</f>
        <v>0</v>
      </c>
    </row>
    <row r="7919" spans="1:6" x14ac:dyDescent="0.25">
      <c r="A7919" s="68" t="s">
        <v>103</v>
      </c>
      <c r="B7919" s="69">
        <v>491282078</v>
      </c>
      <c r="C7919" s="68">
        <v>491282078</v>
      </c>
      <c r="D7919" s="69" t="s">
        <v>5697</v>
      </c>
      <c r="E7919" s="65">
        <f>IFERROR(VLOOKUP(C7919,Pivot!A:B,2,0),0)</f>
        <v>0</v>
      </c>
      <c r="F7919" s="65">
        <f>IFERROR(VLOOKUP(C7919,Pivot!A:C,3,0),0)</f>
        <v>0</v>
      </c>
    </row>
    <row r="7920" spans="1:6" x14ac:dyDescent="0.25">
      <c r="A7920" s="68" t="s">
        <v>103</v>
      </c>
      <c r="B7920" s="69">
        <v>491282078</v>
      </c>
      <c r="C7920" s="68">
        <v>8904268300105</v>
      </c>
      <c r="D7920" s="69" t="s">
        <v>5697</v>
      </c>
      <c r="E7920" s="65">
        <f>IFERROR(VLOOKUP(C7920,Pivot!A:B,2,0),0)</f>
        <v>0</v>
      </c>
      <c r="F7920" s="65">
        <f>IFERROR(VLOOKUP(C7920,Pivot!A:C,3,0),0)</f>
        <v>0</v>
      </c>
    </row>
    <row r="7921" spans="1:6" x14ac:dyDescent="0.25">
      <c r="A7921" s="68" t="s">
        <v>103</v>
      </c>
      <c r="B7921" s="69">
        <v>491282081</v>
      </c>
      <c r="C7921" s="68">
        <v>8901383716552</v>
      </c>
      <c r="D7921" s="69" t="s">
        <v>5698</v>
      </c>
      <c r="E7921" s="65">
        <f>IFERROR(VLOOKUP(C7921,Pivot!A:B,2,0),0)</f>
        <v>0</v>
      </c>
      <c r="F7921" s="65">
        <f>IFERROR(VLOOKUP(C7921,Pivot!A:C,3,0),0)</f>
        <v>0</v>
      </c>
    </row>
    <row r="7922" spans="1:6" x14ac:dyDescent="0.25">
      <c r="A7922" s="68" t="s">
        <v>103</v>
      </c>
      <c r="B7922" s="69">
        <v>491282086</v>
      </c>
      <c r="C7922" s="68">
        <v>8901383942272</v>
      </c>
      <c r="D7922" s="69" t="s">
        <v>5699</v>
      </c>
      <c r="E7922" s="65">
        <f>IFERROR(VLOOKUP(C7922,Pivot!A:B,2,0),0)</f>
        <v>0</v>
      </c>
      <c r="F7922" s="65">
        <f>IFERROR(VLOOKUP(C7922,Pivot!A:C,3,0),0)</f>
        <v>0</v>
      </c>
    </row>
    <row r="7923" spans="1:6" x14ac:dyDescent="0.25">
      <c r="A7923" s="68" t="s">
        <v>103</v>
      </c>
      <c r="B7923" s="69">
        <v>491282117</v>
      </c>
      <c r="C7923" s="68">
        <v>5702015604352</v>
      </c>
      <c r="D7923" s="69" t="s">
        <v>5700</v>
      </c>
      <c r="E7923" s="65">
        <f>IFERROR(VLOOKUP(C7923,Pivot!A:B,2,0),0)</f>
        <v>0</v>
      </c>
      <c r="F7923" s="65">
        <f>IFERROR(VLOOKUP(C7923,Pivot!A:C,3,0),0)</f>
        <v>0</v>
      </c>
    </row>
    <row r="7924" spans="1:6" x14ac:dyDescent="0.25">
      <c r="A7924" s="68" t="s">
        <v>103</v>
      </c>
      <c r="B7924" s="69">
        <v>491282135</v>
      </c>
      <c r="C7924" s="68">
        <v>491282135</v>
      </c>
      <c r="D7924" s="69" t="s">
        <v>5701</v>
      </c>
      <c r="E7924" s="65">
        <f>IFERROR(VLOOKUP(C7924,Pivot!A:B,2,0),0)</f>
        <v>0</v>
      </c>
      <c r="F7924" s="65">
        <f>IFERROR(VLOOKUP(C7924,Pivot!A:C,3,0),0)</f>
        <v>0</v>
      </c>
    </row>
    <row r="7925" spans="1:6" x14ac:dyDescent="0.25">
      <c r="A7925" s="68" t="s">
        <v>103</v>
      </c>
      <c r="B7925" s="69">
        <v>491282135</v>
      </c>
      <c r="C7925" s="68">
        <v>5702015355698</v>
      </c>
      <c r="D7925" s="69" t="s">
        <v>5701</v>
      </c>
      <c r="E7925" s="65">
        <f>IFERROR(VLOOKUP(C7925,Pivot!A:B,2,0),0)</f>
        <v>0</v>
      </c>
      <c r="F7925" s="65">
        <f>IFERROR(VLOOKUP(C7925,Pivot!A:C,3,0),0)</f>
        <v>0</v>
      </c>
    </row>
    <row r="7926" spans="1:6" x14ac:dyDescent="0.25">
      <c r="A7926" s="68" t="s">
        <v>103</v>
      </c>
      <c r="B7926" s="69">
        <v>491282135</v>
      </c>
      <c r="C7926" s="68">
        <v>5702015874960</v>
      </c>
      <c r="D7926" s="69" t="s">
        <v>5701</v>
      </c>
      <c r="E7926" s="65">
        <f>IFERROR(VLOOKUP(C7926,Pivot!A:B,2,0),0)</f>
        <v>0</v>
      </c>
      <c r="F7926" s="65">
        <f>IFERROR(VLOOKUP(C7926,Pivot!A:C,3,0),0)</f>
        <v>0</v>
      </c>
    </row>
    <row r="7927" spans="1:6" x14ac:dyDescent="0.25">
      <c r="A7927" s="68" t="s">
        <v>103</v>
      </c>
      <c r="B7927" s="69">
        <v>491282136</v>
      </c>
      <c r="C7927" s="68">
        <v>5702015591683</v>
      </c>
      <c r="D7927" s="69" t="s">
        <v>5702</v>
      </c>
      <c r="E7927" s="65">
        <f>IFERROR(VLOOKUP(C7927,Pivot!A:B,2,0),0)</f>
        <v>0</v>
      </c>
      <c r="F7927" s="65">
        <f>IFERROR(VLOOKUP(C7927,Pivot!A:C,3,0),0)</f>
        <v>0</v>
      </c>
    </row>
    <row r="7928" spans="1:6" x14ac:dyDescent="0.25">
      <c r="A7928" s="68" t="s">
        <v>103</v>
      </c>
      <c r="B7928" s="69">
        <v>491282174</v>
      </c>
      <c r="C7928" s="68">
        <v>5702015594486</v>
      </c>
      <c r="D7928" s="69" t="s">
        <v>5703</v>
      </c>
      <c r="E7928" s="65">
        <f>IFERROR(VLOOKUP(C7928,Pivot!A:B,2,0),0)</f>
        <v>0</v>
      </c>
      <c r="F7928" s="65">
        <f>IFERROR(VLOOKUP(C7928,Pivot!A:C,3,0),0)</f>
        <v>0</v>
      </c>
    </row>
    <row r="7929" spans="1:6" x14ac:dyDescent="0.25">
      <c r="A7929" s="68" t="s">
        <v>103</v>
      </c>
      <c r="B7929" s="69">
        <v>491282194</v>
      </c>
      <c r="C7929" s="68">
        <v>491282194</v>
      </c>
      <c r="D7929" s="69" t="s">
        <v>5704</v>
      </c>
      <c r="E7929" s="65">
        <f>IFERROR(VLOOKUP(C7929,Pivot!A:B,2,0),0)</f>
        <v>0</v>
      </c>
      <c r="F7929" s="65">
        <f>IFERROR(VLOOKUP(C7929,Pivot!A:C,3,0),0)</f>
        <v>0</v>
      </c>
    </row>
    <row r="7930" spans="1:6" x14ac:dyDescent="0.25">
      <c r="A7930" s="68" t="s">
        <v>103</v>
      </c>
      <c r="B7930" s="69">
        <v>491282194</v>
      </c>
      <c r="C7930" s="68">
        <v>8901736094160</v>
      </c>
      <c r="D7930" s="69" t="s">
        <v>5704</v>
      </c>
      <c r="E7930" s="65">
        <f>IFERROR(VLOOKUP(C7930,Pivot!A:B,2,0),0)</f>
        <v>0</v>
      </c>
      <c r="F7930" s="65">
        <f>IFERROR(VLOOKUP(C7930,Pivot!A:C,3,0),0)</f>
        <v>0</v>
      </c>
    </row>
    <row r="7931" spans="1:6" x14ac:dyDescent="0.25">
      <c r="A7931" s="68" t="s">
        <v>103</v>
      </c>
      <c r="B7931" s="69">
        <v>491282210</v>
      </c>
      <c r="C7931" s="68">
        <v>491282210</v>
      </c>
      <c r="D7931" s="69" t="s">
        <v>5705</v>
      </c>
      <c r="E7931" s="65">
        <f>IFERROR(VLOOKUP(C7931,Pivot!A:B,2,0),0)</f>
        <v>0</v>
      </c>
      <c r="F7931" s="65">
        <f>IFERROR(VLOOKUP(C7931,Pivot!A:C,3,0),0)</f>
        <v>0</v>
      </c>
    </row>
    <row r="7932" spans="1:6" x14ac:dyDescent="0.25">
      <c r="A7932" s="68" t="s">
        <v>103</v>
      </c>
      <c r="B7932" s="69">
        <v>491282210</v>
      </c>
      <c r="C7932" s="68">
        <v>8901736094337</v>
      </c>
      <c r="D7932" s="69" t="s">
        <v>5705</v>
      </c>
      <c r="E7932" s="65">
        <f>IFERROR(VLOOKUP(C7932,Pivot!A:B,2,0),0)</f>
        <v>0</v>
      </c>
      <c r="F7932" s="65">
        <f>IFERROR(VLOOKUP(C7932,Pivot!A:C,3,0),0)</f>
        <v>0</v>
      </c>
    </row>
    <row r="7933" spans="1:6" x14ac:dyDescent="0.25">
      <c r="A7933" s="68" t="s">
        <v>103</v>
      </c>
      <c r="B7933" s="69">
        <v>491282229</v>
      </c>
      <c r="C7933" s="68">
        <v>491282229</v>
      </c>
      <c r="D7933" s="69" t="s">
        <v>5706</v>
      </c>
      <c r="E7933" s="65">
        <f>IFERROR(VLOOKUP(C7933,Pivot!A:B,2,0),0)</f>
        <v>0</v>
      </c>
      <c r="F7933" s="65">
        <f>IFERROR(VLOOKUP(C7933,Pivot!A:C,3,0),0)</f>
        <v>0</v>
      </c>
    </row>
    <row r="7934" spans="1:6" x14ac:dyDescent="0.25">
      <c r="A7934" s="68" t="s">
        <v>103</v>
      </c>
      <c r="B7934" s="69">
        <v>491282229</v>
      </c>
      <c r="C7934" s="68">
        <v>8901736094528</v>
      </c>
      <c r="D7934" s="69" t="s">
        <v>5706</v>
      </c>
      <c r="E7934" s="65">
        <f>IFERROR(VLOOKUP(C7934,Pivot!A:B,2,0),0)</f>
        <v>0</v>
      </c>
      <c r="F7934" s="65">
        <f>IFERROR(VLOOKUP(C7934,Pivot!A:C,3,0),0)</f>
        <v>0</v>
      </c>
    </row>
    <row r="7935" spans="1:6" x14ac:dyDescent="0.25">
      <c r="A7935" s="68" t="s">
        <v>103</v>
      </c>
      <c r="B7935" s="69">
        <v>491282230</v>
      </c>
      <c r="C7935" s="68">
        <v>491282230</v>
      </c>
      <c r="D7935" s="69" t="s">
        <v>5707</v>
      </c>
      <c r="E7935" s="65">
        <f>IFERROR(VLOOKUP(C7935,Pivot!A:B,2,0),0)</f>
        <v>0</v>
      </c>
      <c r="F7935" s="65">
        <f>IFERROR(VLOOKUP(C7935,Pivot!A:C,3,0),0)</f>
        <v>0</v>
      </c>
    </row>
    <row r="7936" spans="1:6" x14ac:dyDescent="0.25">
      <c r="A7936" s="68" t="s">
        <v>103</v>
      </c>
      <c r="B7936" s="69">
        <v>491282230</v>
      </c>
      <c r="C7936" s="68">
        <v>8901736094535</v>
      </c>
      <c r="D7936" s="69" t="s">
        <v>5707</v>
      </c>
      <c r="E7936" s="65">
        <f>IFERROR(VLOOKUP(C7936,Pivot!A:B,2,0),0)</f>
        <v>0</v>
      </c>
      <c r="F7936" s="65">
        <f>IFERROR(VLOOKUP(C7936,Pivot!A:C,3,0),0)</f>
        <v>0</v>
      </c>
    </row>
    <row r="7937" spans="1:6" x14ac:dyDescent="0.25">
      <c r="A7937" s="68" t="s">
        <v>103</v>
      </c>
      <c r="B7937" s="69">
        <v>491282231</v>
      </c>
      <c r="C7937" s="68">
        <v>491282231</v>
      </c>
      <c r="D7937" s="69" t="s">
        <v>5708</v>
      </c>
      <c r="E7937" s="65">
        <f>IFERROR(VLOOKUP(C7937,Pivot!A:B,2,0),0)</f>
        <v>0</v>
      </c>
      <c r="F7937" s="65">
        <f>IFERROR(VLOOKUP(C7937,Pivot!A:C,3,0),0)</f>
        <v>0</v>
      </c>
    </row>
    <row r="7938" spans="1:6" x14ac:dyDescent="0.25">
      <c r="A7938" s="68" t="s">
        <v>103</v>
      </c>
      <c r="B7938" s="69">
        <v>491282231</v>
      </c>
      <c r="C7938" s="68">
        <v>8901736094542</v>
      </c>
      <c r="D7938" s="69" t="s">
        <v>5708</v>
      </c>
      <c r="E7938" s="65">
        <f>IFERROR(VLOOKUP(C7938,Pivot!A:B,2,0),0)</f>
        <v>0</v>
      </c>
      <c r="F7938" s="65">
        <f>IFERROR(VLOOKUP(C7938,Pivot!A:C,3,0),0)</f>
        <v>0</v>
      </c>
    </row>
    <row r="7939" spans="1:6" x14ac:dyDescent="0.25">
      <c r="A7939" s="68" t="s">
        <v>103</v>
      </c>
      <c r="B7939" s="69">
        <v>491282232</v>
      </c>
      <c r="C7939" s="68">
        <v>491282232</v>
      </c>
      <c r="D7939" s="69" t="s">
        <v>5709</v>
      </c>
      <c r="E7939" s="65">
        <f>IFERROR(VLOOKUP(C7939,Pivot!A:B,2,0),0)</f>
        <v>0</v>
      </c>
      <c r="F7939" s="65">
        <f>IFERROR(VLOOKUP(C7939,Pivot!A:C,3,0),0)</f>
        <v>0</v>
      </c>
    </row>
    <row r="7940" spans="1:6" x14ac:dyDescent="0.25">
      <c r="A7940" s="68" t="s">
        <v>103</v>
      </c>
      <c r="B7940" s="69">
        <v>491282232</v>
      </c>
      <c r="C7940" s="68">
        <v>8901736094559</v>
      </c>
      <c r="D7940" s="69" t="s">
        <v>5709</v>
      </c>
      <c r="E7940" s="65">
        <f>IFERROR(VLOOKUP(C7940,Pivot!A:B,2,0),0)</f>
        <v>0</v>
      </c>
      <c r="F7940" s="65">
        <f>IFERROR(VLOOKUP(C7940,Pivot!A:C,3,0),0)</f>
        <v>0</v>
      </c>
    </row>
    <row r="7941" spans="1:6" x14ac:dyDescent="0.25">
      <c r="A7941" s="68" t="s">
        <v>103</v>
      </c>
      <c r="B7941" s="69">
        <v>491282236</v>
      </c>
      <c r="C7941" s="68">
        <v>491282236</v>
      </c>
      <c r="D7941" s="69" t="s">
        <v>5710</v>
      </c>
      <c r="E7941" s="65">
        <f>IFERROR(VLOOKUP(C7941,Pivot!A:B,2,0),0)</f>
        <v>0</v>
      </c>
      <c r="F7941" s="65">
        <f>IFERROR(VLOOKUP(C7941,Pivot!A:C,3,0),0)</f>
        <v>0</v>
      </c>
    </row>
    <row r="7942" spans="1:6" x14ac:dyDescent="0.25">
      <c r="A7942" s="68" t="s">
        <v>103</v>
      </c>
      <c r="B7942" s="69">
        <v>491282236</v>
      </c>
      <c r="C7942" s="68">
        <v>8901736093972</v>
      </c>
      <c r="D7942" s="69" t="s">
        <v>5710</v>
      </c>
      <c r="E7942" s="65">
        <f>IFERROR(VLOOKUP(C7942,Pivot!A:B,2,0),0)</f>
        <v>0</v>
      </c>
      <c r="F7942" s="65">
        <f>IFERROR(VLOOKUP(C7942,Pivot!A:C,3,0),0)</f>
        <v>0</v>
      </c>
    </row>
    <row r="7943" spans="1:6" x14ac:dyDescent="0.25">
      <c r="A7943" s="68" t="s">
        <v>103</v>
      </c>
      <c r="B7943" s="69">
        <v>491282237</v>
      </c>
      <c r="C7943" s="68">
        <v>491282237</v>
      </c>
      <c r="D7943" s="69" t="s">
        <v>5711</v>
      </c>
      <c r="E7943" s="65">
        <f>IFERROR(VLOOKUP(C7943,Pivot!A:B,2,0),0)</f>
        <v>0</v>
      </c>
      <c r="F7943" s="65">
        <f>IFERROR(VLOOKUP(C7943,Pivot!A:C,3,0),0)</f>
        <v>0</v>
      </c>
    </row>
    <row r="7944" spans="1:6" x14ac:dyDescent="0.25">
      <c r="A7944" s="68" t="s">
        <v>103</v>
      </c>
      <c r="B7944" s="69">
        <v>491282237</v>
      </c>
      <c r="C7944" s="68">
        <v>8901736093989</v>
      </c>
      <c r="D7944" s="69" t="s">
        <v>5711</v>
      </c>
      <c r="E7944" s="65">
        <f>IFERROR(VLOOKUP(C7944,Pivot!A:B,2,0),0)</f>
        <v>0</v>
      </c>
      <c r="F7944" s="65">
        <f>IFERROR(VLOOKUP(C7944,Pivot!A:C,3,0),0)</f>
        <v>0</v>
      </c>
    </row>
    <row r="7945" spans="1:6" x14ac:dyDescent="0.25">
      <c r="A7945" s="68" t="s">
        <v>103</v>
      </c>
      <c r="B7945" s="69">
        <v>491282238</v>
      </c>
      <c r="C7945" s="68">
        <v>491282238</v>
      </c>
      <c r="D7945" s="69" t="s">
        <v>5712</v>
      </c>
      <c r="E7945" s="65">
        <f>IFERROR(VLOOKUP(C7945,Pivot!A:B,2,0),0)</f>
        <v>0</v>
      </c>
      <c r="F7945" s="65">
        <f>IFERROR(VLOOKUP(C7945,Pivot!A:C,3,0),0)</f>
        <v>0</v>
      </c>
    </row>
    <row r="7946" spans="1:6" x14ac:dyDescent="0.25">
      <c r="A7946" s="68" t="s">
        <v>103</v>
      </c>
      <c r="B7946" s="69">
        <v>491282238</v>
      </c>
      <c r="C7946" s="68">
        <v>8901736093996</v>
      </c>
      <c r="D7946" s="69" t="s">
        <v>5712</v>
      </c>
      <c r="E7946" s="65">
        <f>IFERROR(VLOOKUP(C7946,Pivot!A:B,2,0),0)</f>
        <v>0</v>
      </c>
      <c r="F7946" s="65">
        <f>IFERROR(VLOOKUP(C7946,Pivot!A:C,3,0),0)</f>
        <v>0</v>
      </c>
    </row>
    <row r="7947" spans="1:6" x14ac:dyDescent="0.25">
      <c r="A7947" s="68" t="s">
        <v>103</v>
      </c>
      <c r="B7947" s="69">
        <v>491282239</v>
      </c>
      <c r="C7947" s="68">
        <v>491282239</v>
      </c>
      <c r="D7947" s="69" t="s">
        <v>5713</v>
      </c>
      <c r="E7947" s="65">
        <f>IFERROR(VLOOKUP(C7947,Pivot!A:B,2,0),0)</f>
        <v>0</v>
      </c>
      <c r="F7947" s="65">
        <f>IFERROR(VLOOKUP(C7947,Pivot!A:C,3,0),0)</f>
        <v>0</v>
      </c>
    </row>
    <row r="7948" spans="1:6" x14ac:dyDescent="0.25">
      <c r="A7948" s="68" t="s">
        <v>103</v>
      </c>
      <c r="B7948" s="69">
        <v>491282239</v>
      </c>
      <c r="C7948" s="68">
        <v>8901736094009</v>
      </c>
      <c r="D7948" s="69" t="s">
        <v>5713</v>
      </c>
      <c r="E7948" s="65">
        <f>IFERROR(VLOOKUP(C7948,Pivot!A:B,2,0),0)</f>
        <v>0</v>
      </c>
      <c r="F7948" s="65">
        <f>IFERROR(VLOOKUP(C7948,Pivot!A:C,3,0),0)</f>
        <v>0</v>
      </c>
    </row>
    <row r="7949" spans="1:6" x14ac:dyDescent="0.25">
      <c r="A7949" s="68" t="s">
        <v>103</v>
      </c>
      <c r="B7949" s="69">
        <v>491282240</v>
      </c>
      <c r="C7949" s="68">
        <v>491282240</v>
      </c>
      <c r="D7949" s="69" t="s">
        <v>5714</v>
      </c>
      <c r="E7949" s="65">
        <f>IFERROR(VLOOKUP(C7949,Pivot!A:B,2,0),0)</f>
        <v>0</v>
      </c>
      <c r="F7949" s="65">
        <f>IFERROR(VLOOKUP(C7949,Pivot!A:C,3,0),0)</f>
        <v>0</v>
      </c>
    </row>
    <row r="7950" spans="1:6" x14ac:dyDescent="0.25">
      <c r="A7950" s="68" t="s">
        <v>103</v>
      </c>
      <c r="B7950" s="69">
        <v>491282240</v>
      </c>
      <c r="C7950" s="68">
        <v>8901736094016</v>
      </c>
      <c r="D7950" s="69" t="s">
        <v>5714</v>
      </c>
      <c r="E7950" s="65">
        <f>IFERROR(VLOOKUP(C7950,Pivot!A:B,2,0),0)</f>
        <v>0</v>
      </c>
      <c r="F7950" s="65">
        <f>IFERROR(VLOOKUP(C7950,Pivot!A:C,3,0),0)</f>
        <v>0</v>
      </c>
    </row>
    <row r="7951" spans="1:6" x14ac:dyDescent="0.25">
      <c r="A7951" s="68" t="s">
        <v>103</v>
      </c>
      <c r="B7951" s="69">
        <v>491282241</v>
      </c>
      <c r="C7951" s="68">
        <v>491282241</v>
      </c>
      <c r="D7951" s="69" t="s">
        <v>5715</v>
      </c>
      <c r="E7951" s="65">
        <f>IFERROR(VLOOKUP(C7951,Pivot!A:B,2,0),0)</f>
        <v>0</v>
      </c>
      <c r="F7951" s="65">
        <f>IFERROR(VLOOKUP(C7951,Pivot!A:C,3,0),0)</f>
        <v>0</v>
      </c>
    </row>
    <row r="7952" spans="1:6" x14ac:dyDescent="0.25">
      <c r="A7952" s="68" t="s">
        <v>103</v>
      </c>
      <c r="B7952" s="69">
        <v>491282241</v>
      </c>
      <c r="C7952" s="68">
        <v>8901736094023</v>
      </c>
      <c r="D7952" s="69" t="s">
        <v>5715</v>
      </c>
      <c r="E7952" s="65">
        <f>IFERROR(VLOOKUP(C7952,Pivot!A:B,2,0),0)</f>
        <v>0</v>
      </c>
      <c r="F7952" s="65">
        <f>IFERROR(VLOOKUP(C7952,Pivot!A:C,3,0),0)</f>
        <v>0</v>
      </c>
    </row>
    <row r="7953" spans="1:6" x14ac:dyDescent="0.25">
      <c r="A7953" s="68" t="s">
        <v>103</v>
      </c>
      <c r="B7953" s="69">
        <v>491295131</v>
      </c>
      <c r="C7953" s="68">
        <v>491295131</v>
      </c>
      <c r="D7953" s="69" t="s">
        <v>5716</v>
      </c>
      <c r="E7953" s="65">
        <f>IFERROR(VLOOKUP(C7953,Pivot!A:B,2,0),0)</f>
        <v>0</v>
      </c>
      <c r="F7953" s="65">
        <f>IFERROR(VLOOKUP(C7953,Pivot!A:C,3,0),0)</f>
        <v>0</v>
      </c>
    </row>
    <row r="7954" spans="1:6" x14ac:dyDescent="0.25">
      <c r="A7954" s="68" t="s">
        <v>103</v>
      </c>
      <c r="B7954" s="69">
        <v>491295131</v>
      </c>
      <c r="C7954" s="68">
        <v>8904157828864</v>
      </c>
      <c r="D7954" s="69" t="s">
        <v>5716</v>
      </c>
      <c r="E7954" s="65">
        <f>IFERROR(VLOOKUP(C7954,Pivot!A:B,2,0),0)</f>
        <v>0</v>
      </c>
      <c r="F7954" s="65">
        <f>IFERROR(VLOOKUP(C7954,Pivot!A:C,3,0),0)</f>
        <v>0</v>
      </c>
    </row>
    <row r="7955" spans="1:6" x14ac:dyDescent="0.25">
      <c r="A7955" s="68" t="s">
        <v>103</v>
      </c>
      <c r="B7955" s="69">
        <v>491295150</v>
      </c>
      <c r="C7955" s="68">
        <v>11543335245</v>
      </c>
      <c r="D7955" s="69" t="s">
        <v>5717</v>
      </c>
      <c r="E7955" s="65">
        <f>IFERROR(VLOOKUP(C7955,Pivot!A:B,2,0),0)</f>
        <v>0</v>
      </c>
      <c r="F7955" s="65">
        <f>IFERROR(VLOOKUP(C7955,Pivot!A:C,3,0),0)</f>
        <v>0</v>
      </c>
    </row>
    <row r="7956" spans="1:6" x14ac:dyDescent="0.25">
      <c r="A7956" s="68" t="s">
        <v>103</v>
      </c>
      <c r="B7956" s="69">
        <v>491295150</v>
      </c>
      <c r="C7956" s="68">
        <v>11543335467</v>
      </c>
      <c r="D7956" s="69" t="s">
        <v>5717</v>
      </c>
      <c r="E7956" s="65">
        <f>IFERROR(VLOOKUP(C7956,Pivot!A:B,2,0),0)</f>
        <v>0</v>
      </c>
      <c r="F7956" s="65">
        <f>IFERROR(VLOOKUP(C7956,Pivot!A:C,3,0),0)</f>
        <v>0</v>
      </c>
    </row>
    <row r="7957" spans="1:6" x14ac:dyDescent="0.25">
      <c r="A7957" s="68" t="s">
        <v>103</v>
      </c>
      <c r="B7957" s="69">
        <v>491295150</v>
      </c>
      <c r="C7957" s="68">
        <v>11543335504</v>
      </c>
      <c r="D7957" s="69" t="s">
        <v>5717</v>
      </c>
      <c r="E7957" s="65">
        <f>IFERROR(VLOOKUP(C7957,Pivot!A:B,2,0),0)</f>
        <v>0</v>
      </c>
      <c r="F7957" s="65">
        <f>IFERROR(VLOOKUP(C7957,Pivot!A:C,3,0),0)</f>
        <v>0</v>
      </c>
    </row>
    <row r="7958" spans="1:6" x14ac:dyDescent="0.25">
      <c r="A7958" s="68" t="s">
        <v>103</v>
      </c>
      <c r="B7958" s="69">
        <v>491295150</v>
      </c>
      <c r="C7958" s="68">
        <v>491295150</v>
      </c>
      <c r="D7958" s="69" t="s">
        <v>5717</v>
      </c>
      <c r="E7958" s="65">
        <f>IFERROR(VLOOKUP(C7958,Pivot!A:B,2,0),0)</f>
        <v>0</v>
      </c>
      <c r="F7958" s="65">
        <f>IFERROR(VLOOKUP(C7958,Pivot!A:C,3,0),0)</f>
        <v>0</v>
      </c>
    </row>
    <row r="7959" spans="1:6" x14ac:dyDescent="0.25">
      <c r="A7959" s="68" t="s">
        <v>103</v>
      </c>
      <c r="B7959" s="69">
        <v>491295160</v>
      </c>
      <c r="C7959" s="68">
        <v>491295160</v>
      </c>
      <c r="D7959" s="69" t="s">
        <v>5718</v>
      </c>
      <c r="E7959" s="65">
        <f>IFERROR(VLOOKUP(C7959,Pivot!A:B,2,0),0)</f>
        <v>0</v>
      </c>
      <c r="F7959" s="65">
        <f>IFERROR(VLOOKUP(C7959,Pivot!A:C,3,0),0)</f>
        <v>0</v>
      </c>
    </row>
    <row r="7960" spans="1:6" x14ac:dyDescent="0.25">
      <c r="A7960" s="68" t="s">
        <v>103</v>
      </c>
      <c r="B7960" s="69">
        <v>491295160</v>
      </c>
      <c r="C7960" s="68">
        <v>6953386300292</v>
      </c>
      <c r="D7960" s="69" t="s">
        <v>5718</v>
      </c>
      <c r="E7960" s="65">
        <f>IFERROR(VLOOKUP(C7960,Pivot!A:B,2,0),0)</f>
        <v>0</v>
      </c>
      <c r="F7960" s="65">
        <f>IFERROR(VLOOKUP(C7960,Pivot!A:C,3,0),0)</f>
        <v>0</v>
      </c>
    </row>
    <row r="7961" spans="1:6" x14ac:dyDescent="0.25">
      <c r="A7961" s="68" t="s">
        <v>103</v>
      </c>
      <c r="B7961" s="69">
        <v>491295165</v>
      </c>
      <c r="C7961" s="68">
        <v>778988227015</v>
      </c>
      <c r="D7961" s="69" t="s">
        <v>5719</v>
      </c>
      <c r="E7961" s="65">
        <f>IFERROR(VLOOKUP(C7961,Pivot!A:B,2,0),0)</f>
        <v>0</v>
      </c>
      <c r="F7961" s="65">
        <f>IFERROR(VLOOKUP(C7961,Pivot!A:C,3,0),0)</f>
        <v>0</v>
      </c>
    </row>
    <row r="7962" spans="1:6" x14ac:dyDescent="0.25">
      <c r="A7962" s="68" t="s">
        <v>103</v>
      </c>
      <c r="B7962" s="69">
        <v>491295166</v>
      </c>
      <c r="C7962" s="68">
        <v>778988229026</v>
      </c>
      <c r="D7962" s="69" t="s">
        <v>5720</v>
      </c>
      <c r="E7962" s="65">
        <f>IFERROR(VLOOKUP(C7962,Pivot!A:B,2,0),0)</f>
        <v>0</v>
      </c>
      <c r="F7962" s="65">
        <f>IFERROR(VLOOKUP(C7962,Pivot!A:C,3,0),0)</f>
        <v>0</v>
      </c>
    </row>
    <row r="7963" spans="1:6" x14ac:dyDescent="0.25">
      <c r="A7963" s="68" t="s">
        <v>103</v>
      </c>
      <c r="B7963" s="69">
        <v>491295167</v>
      </c>
      <c r="C7963" s="68">
        <v>778988226339</v>
      </c>
      <c r="D7963" s="69" t="s">
        <v>5721</v>
      </c>
      <c r="E7963" s="65">
        <f>IFERROR(VLOOKUP(C7963,Pivot!A:B,2,0),0)</f>
        <v>0</v>
      </c>
      <c r="F7963" s="65">
        <f>IFERROR(VLOOKUP(C7963,Pivot!A:C,3,0),0)</f>
        <v>0</v>
      </c>
    </row>
    <row r="7964" spans="1:6" x14ac:dyDescent="0.25">
      <c r="A7964" s="68" t="s">
        <v>103</v>
      </c>
      <c r="B7964" s="69">
        <v>491295176</v>
      </c>
      <c r="C7964" s="68">
        <v>3032167205070</v>
      </c>
      <c r="D7964" s="69" t="s">
        <v>5722</v>
      </c>
      <c r="E7964" s="65">
        <f>IFERROR(VLOOKUP(C7964,Pivot!A:B,2,0),0)</f>
        <v>0</v>
      </c>
      <c r="F7964" s="65">
        <f>IFERROR(VLOOKUP(C7964,Pivot!A:C,3,0),0)</f>
        <v>0</v>
      </c>
    </row>
    <row r="7965" spans="1:6" x14ac:dyDescent="0.25">
      <c r="A7965" s="68" t="s">
        <v>103</v>
      </c>
      <c r="B7965" s="69">
        <v>491295180</v>
      </c>
      <c r="C7965" s="68">
        <v>3032167404138</v>
      </c>
      <c r="D7965" s="69" t="s">
        <v>5723</v>
      </c>
      <c r="E7965" s="65">
        <f>IFERROR(VLOOKUP(C7965,Pivot!A:B,2,0),0)</f>
        <v>0</v>
      </c>
      <c r="F7965" s="65">
        <f>IFERROR(VLOOKUP(C7965,Pivot!A:C,3,0),0)</f>
        <v>0</v>
      </c>
    </row>
    <row r="7966" spans="1:6" x14ac:dyDescent="0.25">
      <c r="A7966" s="68" t="s">
        <v>103</v>
      </c>
      <c r="B7966" s="69">
        <v>491295182</v>
      </c>
      <c r="C7966" s="68">
        <v>3032167205049</v>
      </c>
      <c r="D7966" s="69" t="s">
        <v>5724</v>
      </c>
      <c r="E7966" s="65">
        <f>IFERROR(VLOOKUP(C7966,Pivot!A:B,2,0),0)</f>
        <v>0</v>
      </c>
      <c r="F7966" s="65">
        <f>IFERROR(VLOOKUP(C7966,Pivot!A:C,3,0),0)</f>
        <v>0</v>
      </c>
    </row>
    <row r="7967" spans="1:6" x14ac:dyDescent="0.25">
      <c r="A7967" s="68" t="s">
        <v>103</v>
      </c>
      <c r="B7967" s="69">
        <v>491295183</v>
      </c>
      <c r="C7967" s="68">
        <v>3032167206091</v>
      </c>
      <c r="D7967" s="69" t="s">
        <v>5725</v>
      </c>
      <c r="E7967" s="65">
        <f>IFERROR(VLOOKUP(C7967,Pivot!A:B,2,0),0)</f>
        <v>0</v>
      </c>
      <c r="F7967" s="65">
        <f>IFERROR(VLOOKUP(C7967,Pivot!A:C,3,0),0)</f>
        <v>0</v>
      </c>
    </row>
    <row r="7968" spans="1:6" x14ac:dyDescent="0.25">
      <c r="A7968" s="68" t="s">
        <v>103</v>
      </c>
      <c r="B7968" s="69">
        <v>491295184</v>
      </c>
      <c r="C7968" s="68">
        <v>3032164430130</v>
      </c>
      <c r="D7968" s="69" t="s">
        <v>5726</v>
      </c>
      <c r="E7968" s="65">
        <f>IFERROR(VLOOKUP(C7968,Pivot!A:B,2,0),0)</f>
        <v>0</v>
      </c>
      <c r="F7968" s="65">
        <f>IFERROR(VLOOKUP(C7968,Pivot!A:C,3,0),0)</f>
        <v>0</v>
      </c>
    </row>
    <row r="7969" spans="1:6" x14ac:dyDescent="0.25">
      <c r="A7969" s="68" t="s">
        <v>103</v>
      </c>
      <c r="B7969" s="69">
        <v>491295185</v>
      </c>
      <c r="C7969" s="68">
        <v>3032164312207</v>
      </c>
      <c r="D7969" s="69" t="s">
        <v>5727</v>
      </c>
      <c r="E7969" s="65">
        <f>IFERROR(VLOOKUP(C7969,Pivot!A:B,2,0),0)</f>
        <v>0</v>
      </c>
      <c r="F7969" s="65">
        <f>IFERROR(VLOOKUP(C7969,Pivot!A:C,3,0),0)</f>
        <v>0</v>
      </c>
    </row>
    <row r="7970" spans="1:6" x14ac:dyDescent="0.25">
      <c r="A7970" s="68" t="s">
        <v>103</v>
      </c>
      <c r="B7970" s="69">
        <v>491295193</v>
      </c>
      <c r="C7970" s="68">
        <v>8904136010280</v>
      </c>
      <c r="D7970" s="69" t="s">
        <v>5728</v>
      </c>
      <c r="E7970" s="65">
        <f>IFERROR(VLOOKUP(C7970,Pivot!A:B,2,0),0)</f>
        <v>0</v>
      </c>
      <c r="F7970" s="65">
        <f>IFERROR(VLOOKUP(C7970,Pivot!A:C,3,0),0)</f>
        <v>0</v>
      </c>
    </row>
    <row r="7971" spans="1:6" x14ac:dyDescent="0.25">
      <c r="A7971" s="68" t="s">
        <v>103</v>
      </c>
      <c r="B7971" s="69">
        <v>491295195</v>
      </c>
      <c r="C7971" s="68">
        <v>4895038550827</v>
      </c>
      <c r="D7971" s="69" t="s">
        <v>5729</v>
      </c>
      <c r="E7971" s="65">
        <f>IFERROR(VLOOKUP(C7971,Pivot!A:B,2,0),0)</f>
        <v>0</v>
      </c>
      <c r="F7971" s="65">
        <f>IFERROR(VLOOKUP(C7971,Pivot!A:C,3,0),0)</f>
        <v>0</v>
      </c>
    </row>
    <row r="7972" spans="1:6" x14ac:dyDescent="0.25">
      <c r="A7972" s="68" t="s">
        <v>103</v>
      </c>
      <c r="B7972" s="69">
        <v>491295196</v>
      </c>
      <c r="C7972" s="68">
        <v>4895038550889</v>
      </c>
      <c r="D7972" s="69" t="s">
        <v>5730</v>
      </c>
      <c r="E7972" s="65">
        <f>IFERROR(VLOOKUP(C7972,Pivot!A:B,2,0),0)</f>
        <v>0</v>
      </c>
      <c r="F7972" s="65">
        <f>IFERROR(VLOOKUP(C7972,Pivot!A:C,3,0),0)</f>
        <v>0</v>
      </c>
    </row>
    <row r="7973" spans="1:6" x14ac:dyDescent="0.25">
      <c r="A7973" s="68" t="s">
        <v>103</v>
      </c>
      <c r="B7973" s="69">
        <v>491295197</v>
      </c>
      <c r="C7973" s="68">
        <v>4895038506923</v>
      </c>
      <c r="D7973" s="69" t="s">
        <v>5731</v>
      </c>
      <c r="E7973" s="65">
        <f>IFERROR(VLOOKUP(C7973,Pivot!A:B,2,0),0)</f>
        <v>0</v>
      </c>
      <c r="F7973" s="65">
        <f>IFERROR(VLOOKUP(C7973,Pivot!A:C,3,0),0)</f>
        <v>0</v>
      </c>
    </row>
    <row r="7974" spans="1:6" x14ac:dyDescent="0.25">
      <c r="A7974" s="68" t="s">
        <v>103</v>
      </c>
      <c r="B7974" s="69">
        <v>491295197</v>
      </c>
      <c r="C7974" s="68">
        <v>4895038540125</v>
      </c>
      <c r="D7974" s="69" t="s">
        <v>5731</v>
      </c>
      <c r="E7974" s="65">
        <f>IFERROR(VLOOKUP(C7974,Pivot!A:B,2,0),0)</f>
        <v>0</v>
      </c>
      <c r="F7974" s="65">
        <f>IFERROR(VLOOKUP(C7974,Pivot!A:C,3,0),0)</f>
        <v>0</v>
      </c>
    </row>
    <row r="7975" spans="1:6" x14ac:dyDescent="0.25">
      <c r="A7975" s="68" t="s">
        <v>103</v>
      </c>
      <c r="B7975" s="69">
        <v>491295197</v>
      </c>
      <c r="C7975" s="68">
        <v>4895038540149</v>
      </c>
      <c r="D7975" s="69" t="s">
        <v>5731</v>
      </c>
      <c r="E7975" s="65">
        <f>IFERROR(VLOOKUP(C7975,Pivot!A:B,2,0),0)</f>
        <v>0</v>
      </c>
      <c r="F7975" s="65">
        <f>IFERROR(VLOOKUP(C7975,Pivot!A:C,3,0),0)</f>
        <v>0</v>
      </c>
    </row>
    <row r="7976" spans="1:6" x14ac:dyDescent="0.25">
      <c r="A7976" s="68" t="s">
        <v>103</v>
      </c>
      <c r="B7976" s="69">
        <v>491295198</v>
      </c>
      <c r="C7976" s="68">
        <v>4895038543270</v>
      </c>
      <c r="D7976" s="69" t="s">
        <v>5732</v>
      </c>
      <c r="E7976" s="65">
        <f>IFERROR(VLOOKUP(C7976,Pivot!A:B,2,0),0)</f>
        <v>0</v>
      </c>
      <c r="F7976" s="65">
        <f>IFERROR(VLOOKUP(C7976,Pivot!A:C,3,0),0)</f>
        <v>0</v>
      </c>
    </row>
    <row r="7977" spans="1:6" x14ac:dyDescent="0.25">
      <c r="A7977" s="68" t="s">
        <v>103</v>
      </c>
      <c r="B7977" s="69">
        <v>491295199</v>
      </c>
      <c r="C7977" s="68">
        <v>4895038502369</v>
      </c>
      <c r="D7977" s="69" t="s">
        <v>5733</v>
      </c>
      <c r="E7977" s="65">
        <f>IFERROR(VLOOKUP(C7977,Pivot!A:B,2,0),0)</f>
        <v>0</v>
      </c>
      <c r="F7977" s="65">
        <f>IFERROR(VLOOKUP(C7977,Pivot!A:C,3,0),0)</f>
        <v>0</v>
      </c>
    </row>
    <row r="7978" spans="1:6" x14ac:dyDescent="0.25">
      <c r="A7978" s="68" t="s">
        <v>103</v>
      </c>
      <c r="B7978" s="69">
        <v>491295199</v>
      </c>
      <c r="C7978" s="68">
        <v>4895038502376</v>
      </c>
      <c r="D7978" s="69" t="s">
        <v>5733</v>
      </c>
      <c r="E7978" s="65">
        <f>IFERROR(VLOOKUP(C7978,Pivot!A:B,2,0),0)</f>
        <v>0</v>
      </c>
      <c r="F7978" s="65">
        <f>IFERROR(VLOOKUP(C7978,Pivot!A:C,3,0),0)</f>
        <v>0</v>
      </c>
    </row>
    <row r="7979" spans="1:6" x14ac:dyDescent="0.25">
      <c r="A7979" s="68" t="s">
        <v>103</v>
      </c>
      <c r="B7979" s="69">
        <v>491295199</v>
      </c>
      <c r="C7979" s="68">
        <v>4895038549173</v>
      </c>
      <c r="D7979" s="69" t="s">
        <v>5733</v>
      </c>
      <c r="E7979" s="65">
        <f>IFERROR(VLOOKUP(C7979,Pivot!A:B,2,0),0)</f>
        <v>0</v>
      </c>
      <c r="F7979" s="65">
        <f>IFERROR(VLOOKUP(C7979,Pivot!A:C,3,0),0)</f>
        <v>0</v>
      </c>
    </row>
    <row r="7980" spans="1:6" x14ac:dyDescent="0.25">
      <c r="A7980" s="68" t="s">
        <v>103</v>
      </c>
      <c r="B7980" s="69">
        <v>491295199</v>
      </c>
      <c r="C7980" s="68">
        <v>4895038549180</v>
      </c>
      <c r="D7980" s="69" t="s">
        <v>5733</v>
      </c>
      <c r="E7980" s="65">
        <f>IFERROR(VLOOKUP(C7980,Pivot!A:B,2,0),0)</f>
        <v>0</v>
      </c>
      <c r="F7980" s="65">
        <f>IFERROR(VLOOKUP(C7980,Pivot!A:C,3,0),0)</f>
        <v>0</v>
      </c>
    </row>
    <row r="7981" spans="1:6" x14ac:dyDescent="0.25">
      <c r="A7981" s="68" t="s">
        <v>103</v>
      </c>
      <c r="B7981" s="69">
        <v>491295199</v>
      </c>
      <c r="C7981" s="68">
        <v>4895038549197</v>
      </c>
      <c r="D7981" s="69" t="s">
        <v>5733</v>
      </c>
      <c r="E7981" s="65">
        <f>IFERROR(VLOOKUP(C7981,Pivot!A:B,2,0),0)</f>
        <v>0</v>
      </c>
      <c r="F7981" s="65">
        <f>IFERROR(VLOOKUP(C7981,Pivot!A:C,3,0),0)</f>
        <v>0</v>
      </c>
    </row>
    <row r="7982" spans="1:6" x14ac:dyDescent="0.25">
      <c r="A7982" s="68" t="s">
        <v>103</v>
      </c>
      <c r="B7982" s="69">
        <v>491295200</v>
      </c>
      <c r="C7982" s="68">
        <v>4895038542761</v>
      </c>
      <c r="D7982" s="69" t="s">
        <v>5734</v>
      </c>
      <c r="E7982" s="65">
        <f>IFERROR(VLOOKUP(C7982,Pivot!A:B,2,0),0)</f>
        <v>0</v>
      </c>
      <c r="F7982" s="65">
        <f>IFERROR(VLOOKUP(C7982,Pivot!A:C,3,0),0)</f>
        <v>0</v>
      </c>
    </row>
    <row r="7983" spans="1:6" x14ac:dyDescent="0.25">
      <c r="A7983" s="68" t="s">
        <v>103</v>
      </c>
      <c r="B7983" s="69">
        <v>491295200</v>
      </c>
      <c r="C7983" s="68">
        <v>4895038542778</v>
      </c>
      <c r="D7983" s="69" t="s">
        <v>5734</v>
      </c>
      <c r="E7983" s="65">
        <f>IFERROR(VLOOKUP(C7983,Pivot!A:B,2,0),0)</f>
        <v>0</v>
      </c>
      <c r="F7983" s="65">
        <f>IFERROR(VLOOKUP(C7983,Pivot!A:C,3,0),0)</f>
        <v>0</v>
      </c>
    </row>
    <row r="7984" spans="1:6" x14ac:dyDescent="0.25">
      <c r="A7984" s="68" t="s">
        <v>103</v>
      </c>
      <c r="B7984" s="69">
        <v>491295200</v>
      </c>
      <c r="C7984" s="68">
        <v>491295200</v>
      </c>
      <c r="D7984" s="69" t="s">
        <v>5734</v>
      </c>
      <c r="E7984" s="65">
        <f>IFERROR(VLOOKUP(C7984,Pivot!A:B,2,0),0)</f>
        <v>0</v>
      </c>
      <c r="F7984" s="65">
        <f>IFERROR(VLOOKUP(C7984,Pivot!A:C,3,0),0)</f>
        <v>0</v>
      </c>
    </row>
    <row r="7985" spans="1:6" x14ac:dyDescent="0.25">
      <c r="A7985" s="68" t="s">
        <v>103</v>
      </c>
      <c r="B7985" s="69">
        <v>491295201</v>
      </c>
      <c r="C7985" s="68">
        <v>4895038507401</v>
      </c>
      <c r="D7985" s="69" t="s">
        <v>5735</v>
      </c>
      <c r="E7985" s="65">
        <f>IFERROR(VLOOKUP(C7985,Pivot!A:B,2,0),0)</f>
        <v>0</v>
      </c>
      <c r="F7985" s="65">
        <f>IFERROR(VLOOKUP(C7985,Pivot!A:C,3,0),0)</f>
        <v>0</v>
      </c>
    </row>
    <row r="7986" spans="1:6" x14ac:dyDescent="0.25">
      <c r="A7986" s="68" t="s">
        <v>103</v>
      </c>
      <c r="B7986" s="69">
        <v>491295201</v>
      </c>
      <c r="C7986" s="68">
        <v>4895038549241</v>
      </c>
      <c r="D7986" s="69" t="s">
        <v>5735</v>
      </c>
      <c r="E7986" s="65">
        <f>IFERROR(VLOOKUP(C7986,Pivot!A:B,2,0),0)</f>
        <v>0</v>
      </c>
      <c r="F7986" s="65">
        <f>IFERROR(VLOOKUP(C7986,Pivot!A:C,3,0),0)</f>
        <v>0</v>
      </c>
    </row>
    <row r="7987" spans="1:6" x14ac:dyDescent="0.25">
      <c r="A7987" s="68" t="s">
        <v>103</v>
      </c>
      <c r="B7987" s="69">
        <v>491295201</v>
      </c>
      <c r="C7987" s="68">
        <v>491295201</v>
      </c>
      <c r="D7987" s="69" t="s">
        <v>5735</v>
      </c>
      <c r="E7987" s="65">
        <f>IFERROR(VLOOKUP(C7987,Pivot!A:B,2,0),0)</f>
        <v>0</v>
      </c>
      <c r="F7987" s="65">
        <f>IFERROR(VLOOKUP(C7987,Pivot!A:C,3,0),0)</f>
        <v>0</v>
      </c>
    </row>
    <row r="7988" spans="1:6" x14ac:dyDescent="0.25">
      <c r="A7988" s="68" t="s">
        <v>103</v>
      </c>
      <c r="B7988" s="69">
        <v>491295203</v>
      </c>
      <c r="C7988" s="68">
        <v>4895038548947</v>
      </c>
      <c r="D7988" s="69" t="s">
        <v>5736</v>
      </c>
      <c r="E7988" s="65">
        <f>IFERROR(VLOOKUP(C7988,Pivot!A:B,2,0),0)</f>
        <v>0</v>
      </c>
      <c r="F7988" s="65">
        <f>IFERROR(VLOOKUP(C7988,Pivot!A:C,3,0),0)</f>
        <v>0</v>
      </c>
    </row>
    <row r="7989" spans="1:6" x14ac:dyDescent="0.25">
      <c r="A7989" s="68" t="s">
        <v>103</v>
      </c>
      <c r="B7989" s="69">
        <v>491295204</v>
      </c>
      <c r="C7989" s="68">
        <v>4895038544581</v>
      </c>
      <c r="D7989" s="69" t="s">
        <v>5737</v>
      </c>
      <c r="E7989" s="65">
        <f>IFERROR(VLOOKUP(C7989,Pivot!A:B,2,0),0)</f>
        <v>0</v>
      </c>
      <c r="F7989" s="65">
        <f>IFERROR(VLOOKUP(C7989,Pivot!A:C,3,0),0)</f>
        <v>0</v>
      </c>
    </row>
    <row r="7990" spans="1:6" x14ac:dyDescent="0.25">
      <c r="A7990" s="68" t="s">
        <v>103</v>
      </c>
      <c r="B7990" s="69">
        <v>491295204</v>
      </c>
      <c r="C7990" s="68">
        <v>4895038544598</v>
      </c>
      <c r="D7990" s="69" t="s">
        <v>5737</v>
      </c>
      <c r="E7990" s="65">
        <f>IFERROR(VLOOKUP(C7990,Pivot!A:B,2,0),0)</f>
        <v>0</v>
      </c>
      <c r="F7990" s="65">
        <f>IFERROR(VLOOKUP(C7990,Pivot!A:C,3,0),0)</f>
        <v>0</v>
      </c>
    </row>
    <row r="7991" spans="1:6" x14ac:dyDescent="0.25">
      <c r="A7991" s="68" t="s">
        <v>103</v>
      </c>
      <c r="B7991" s="69">
        <v>491295206</v>
      </c>
      <c r="C7991" s="68">
        <v>4895038542037</v>
      </c>
      <c r="D7991" s="69" t="s">
        <v>5738</v>
      </c>
      <c r="E7991" s="65">
        <f>IFERROR(VLOOKUP(C7991,Pivot!A:B,2,0),0)</f>
        <v>0</v>
      </c>
      <c r="F7991" s="65">
        <f>IFERROR(VLOOKUP(C7991,Pivot!A:C,3,0),0)</f>
        <v>0</v>
      </c>
    </row>
    <row r="7992" spans="1:6" x14ac:dyDescent="0.25">
      <c r="A7992" s="68" t="s">
        <v>103</v>
      </c>
      <c r="B7992" s="69">
        <v>491295206</v>
      </c>
      <c r="C7992" s="68">
        <v>4895038545687</v>
      </c>
      <c r="D7992" s="69" t="s">
        <v>5738</v>
      </c>
      <c r="E7992" s="65">
        <f>IFERROR(VLOOKUP(C7992,Pivot!A:B,2,0),0)</f>
        <v>0</v>
      </c>
      <c r="F7992" s="65">
        <f>IFERROR(VLOOKUP(C7992,Pivot!A:C,3,0),0)</f>
        <v>0</v>
      </c>
    </row>
    <row r="7993" spans="1:6" x14ac:dyDescent="0.25">
      <c r="A7993" s="68" t="s">
        <v>103</v>
      </c>
      <c r="B7993" s="69">
        <v>491295207</v>
      </c>
      <c r="C7993" s="68">
        <v>4895038522718</v>
      </c>
      <c r="D7993" s="69" t="s">
        <v>5739</v>
      </c>
      <c r="E7993" s="65">
        <f>IFERROR(VLOOKUP(C7993,Pivot!A:B,2,0),0)</f>
        <v>0</v>
      </c>
      <c r="F7993" s="65">
        <f>IFERROR(VLOOKUP(C7993,Pivot!A:C,3,0),0)</f>
        <v>0</v>
      </c>
    </row>
    <row r="7994" spans="1:6" x14ac:dyDescent="0.25">
      <c r="A7994" s="68" t="s">
        <v>103</v>
      </c>
      <c r="B7994" s="69">
        <v>491295207</v>
      </c>
      <c r="C7994" s="68">
        <v>4895038551107</v>
      </c>
      <c r="D7994" s="69" t="s">
        <v>5739</v>
      </c>
      <c r="E7994" s="65">
        <f>IFERROR(VLOOKUP(C7994,Pivot!A:B,2,0),0)</f>
        <v>0</v>
      </c>
      <c r="F7994" s="65">
        <f>IFERROR(VLOOKUP(C7994,Pivot!A:C,3,0),0)</f>
        <v>0</v>
      </c>
    </row>
    <row r="7995" spans="1:6" x14ac:dyDescent="0.25">
      <c r="A7995" s="68" t="s">
        <v>103</v>
      </c>
      <c r="B7995" s="69">
        <v>491295208</v>
      </c>
      <c r="C7995" s="68">
        <v>4895038524002</v>
      </c>
      <c r="D7995" s="69" t="s">
        <v>5740</v>
      </c>
      <c r="E7995" s="65">
        <f>IFERROR(VLOOKUP(C7995,Pivot!A:B,2,0),0)</f>
        <v>0</v>
      </c>
      <c r="F7995" s="65">
        <f>IFERROR(VLOOKUP(C7995,Pivot!A:C,3,0),0)</f>
        <v>0</v>
      </c>
    </row>
    <row r="7996" spans="1:6" x14ac:dyDescent="0.25">
      <c r="A7996" s="68" t="s">
        <v>103</v>
      </c>
      <c r="B7996" s="69">
        <v>491295208</v>
      </c>
      <c r="C7996" s="68">
        <v>4895038550438</v>
      </c>
      <c r="D7996" s="69" t="s">
        <v>5740</v>
      </c>
      <c r="E7996" s="65">
        <f>IFERROR(VLOOKUP(C7996,Pivot!A:B,2,0),0)</f>
        <v>0</v>
      </c>
      <c r="F7996" s="65">
        <f>IFERROR(VLOOKUP(C7996,Pivot!A:C,3,0),0)</f>
        <v>0</v>
      </c>
    </row>
    <row r="7997" spans="1:6" x14ac:dyDescent="0.25">
      <c r="A7997" s="68" t="s">
        <v>103</v>
      </c>
      <c r="B7997" s="69">
        <v>491295209</v>
      </c>
      <c r="C7997" s="68">
        <v>4895038551114</v>
      </c>
      <c r="D7997" s="69" t="s">
        <v>5741</v>
      </c>
      <c r="E7997" s="65">
        <f>IFERROR(VLOOKUP(C7997,Pivot!A:B,2,0),0)</f>
        <v>0</v>
      </c>
      <c r="F7997" s="65">
        <f>IFERROR(VLOOKUP(C7997,Pivot!A:C,3,0),0)</f>
        <v>0</v>
      </c>
    </row>
    <row r="7998" spans="1:6" x14ac:dyDescent="0.25">
      <c r="A7998" s="68" t="s">
        <v>103</v>
      </c>
      <c r="B7998" s="69">
        <v>491295209</v>
      </c>
      <c r="C7998" s="68">
        <v>4895038592094</v>
      </c>
      <c r="D7998" s="69" t="s">
        <v>5741</v>
      </c>
      <c r="E7998" s="65">
        <f>IFERROR(VLOOKUP(C7998,Pivot!A:B,2,0),0)</f>
        <v>0</v>
      </c>
      <c r="F7998" s="65">
        <f>IFERROR(VLOOKUP(C7998,Pivot!A:C,3,0),0)</f>
        <v>0</v>
      </c>
    </row>
    <row r="7999" spans="1:6" x14ac:dyDescent="0.25">
      <c r="A7999" s="68" t="s">
        <v>103</v>
      </c>
      <c r="B7999" s="69">
        <v>491295210</v>
      </c>
      <c r="C7999" s="68">
        <v>4895038520349</v>
      </c>
      <c r="D7999" s="69" t="s">
        <v>5742</v>
      </c>
      <c r="E7999" s="65">
        <f>IFERROR(VLOOKUP(C7999,Pivot!A:B,2,0),0)</f>
        <v>0</v>
      </c>
      <c r="F7999" s="65">
        <f>IFERROR(VLOOKUP(C7999,Pivot!A:C,3,0),0)</f>
        <v>0</v>
      </c>
    </row>
    <row r="8000" spans="1:6" x14ac:dyDescent="0.25">
      <c r="A8000" s="68" t="s">
        <v>103</v>
      </c>
      <c r="B8000" s="69">
        <v>491295210</v>
      </c>
      <c r="C8000" s="68">
        <v>4895038549258</v>
      </c>
      <c r="D8000" s="69" t="s">
        <v>5742</v>
      </c>
      <c r="E8000" s="65">
        <f>IFERROR(VLOOKUP(C8000,Pivot!A:B,2,0),0)</f>
        <v>0</v>
      </c>
      <c r="F8000" s="65">
        <f>IFERROR(VLOOKUP(C8000,Pivot!A:C,3,0),0)</f>
        <v>0</v>
      </c>
    </row>
    <row r="8001" spans="1:6" x14ac:dyDescent="0.25">
      <c r="A8001" s="68" t="s">
        <v>103</v>
      </c>
      <c r="B8001" s="69">
        <v>491295211</v>
      </c>
      <c r="C8001" s="68">
        <v>4895038544482</v>
      </c>
      <c r="D8001" s="69" t="s">
        <v>5743</v>
      </c>
      <c r="E8001" s="65">
        <f>IFERROR(VLOOKUP(C8001,Pivot!A:B,2,0),0)</f>
        <v>0</v>
      </c>
      <c r="F8001" s="65">
        <f>IFERROR(VLOOKUP(C8001,Pivot!A:C,3,0),0)</f>
        <v>0</v>
      </c>
    </row>
    <row r="8002" spans="1:6" x14ac:dyDescent="0.25">
      <c r="A8002" s="68" t="s">
        <v>103</v>
      </c>
      <c r="B8002" s="69">
        <v>491295211</v>
      </c>
      <c r="C8002" s="68">
        <v>4895038544499</v>
      </c>
      <c r="D8002" s="69" t="s">
        <v>5743</v>
      </c>
      <c r="E8002" s="65">
        <f>IFERROR(VLOOKUP(C8002,Pivot!A:B,2,0),0)</f>
        <v>0</v>
      </c>
      <c r="F8002" s="65">
        <f>IFERROR(VLOOKUP(C8002,Pivot!A:C,3,0),0)</f>
        <v>0</v>
      </c>
    </row>
    <row r="8003" spans="1:6" x14ac:dyDescent="0.25">
      <c r="A8003" s="68" t="s">
        <v>103</v>
      </c>
      <c r="B8003" s="69">
        <v>491295212</v>
      </c>
      <c r="C8003" s="68">
        <v>4895038544512</v>
      </c>
      <c r="D8003" s="69" t="s">
        <v>5744</v>
      </c>
      <c r="E8003" s="65">
        <f>IFERROR(VLOOKUP(C8003,Pivot!A:B,2,0),0)</f>
        <v>0</v>
      </c>
      <c r="F8003" s="65">
        <f>IFERROR(VLOOKUP(C8003,Pivot!A:C,3,0),0)</f>
        <v>0</v>
      </c>
    </row>
    <row r="8004" spans="1:6" x14ac:dyDescent="0.25">
      <c r="A8004" s="68" t="s">
        <v>103</v>
      </c>
      <c r="B8004" s="69">
        <v>491295213</v>
      </c>
      <c r="C8004" s="68">
        <v>4895038541511</v>
      </c>
      <c r="D8004" s="69" t="s">
        <v>5745</v>
      </c>
      <c r="E8004" s="65">
        <f>IFERROR(VLOOKUP(C8004,Pivot!A:B,2,0),0)</f>
        <v>0</v>
      </c>
      <c r="F8004" s="65">
        <f>IFERROR(VLOOKUP(C8004,Pivot!A:C,3,0),0)</f>
        <v>0</v>
      </c>
    </row>
    <row r="8005" spans="1:6" x14ac:dyDescent="0.25">
      <c r="A8005" s="68" t="s">
        <v>103</v>
      </c>
      <c r="B8005" s="69">
        <v>491295215</v>
      </c>
      <c r="C8005" s="68">
        <v>600518946960</v>
      </c>
      <c r="D8005" s="69" t="s">
        <v>5746</v>
      </c>
      <c r="E8005" s="65">
        <f>IFERROR(VLOOKUP(C8005,Pivot!A:B,2,0),0)</f>
        <v>0</v>
      </c>
      <c r="F8005" s="65">
        <f>IFERROR(VLOOKUP(C8005,Pivot!A:C,3,0),0)</f>
        <v>0</v>
      </c>
    </row>
    <row r="8006" spans="1:6" x14ac:dyDescent="0.25">
      <c r="A8006" s="68" t="s">
        <v>103</v>
      </c>
      <c r="B8006" s="69">
        <v>491295220</v>
      </c>
      <c r="C8006" s="68">
        <v>608912297503</v>
      </c>
      <c r="D8006" s="69" t="s">
        <v>5747</v>
      </c>
      <c r="E8006" s="65">
        <f>IFERROR(VLOOKUP(C8006,Pivot!A:B,2,0),0)</f>
        <v>0</v>
      </c>
      <c r="F8006" s="65">
        <f>IFERROR(VLOOKUP(C8006,Pivot!A:C,3,0),0)</f>
        <v>0</v>
      </c>
    </row>
    <row r="8007" spans="1:6" x14ac:dyDescent="0.25">
      <c r="A8007" s="68" t="s">
        <v>103</v>
      </c>
      <c r="B8007" s="69">
        <v>491295221</v>
      </c>
      <c r="C8007" s="68">
        <v>608912297510</v>
      </c>
      <c r="D8007" s="69" t="s">
        <v>5748</v>
      </c>
      <c r="E8007" s="65">
        <f>IFERROR(VLOOKUP(C8007,Pivot!A:B,2,0),0)</f>
        <v>0</v>
      </c>
      <c r="F8007" s="65">
        <f>IFERROR(VLOOKUP(C8007,Pivot!A:C,3,0),0)</f>
        <v>0</v>
      </c>
    </row>
    <row r="8008" spans="1:6" x14ac:dyDescent="0.25">
      <c r="A8008" s="68" t="s">
        <v>103</v>
      </c>
      <c r="B8008" s="69">
        <v>491295228</v>
      </c>
      <c r="C8008" s="68">
        <v>8901383716972</v>
      </c>
      <c r="D8008" s="69" t="s">
        <v>5749</v>
      </c>
      <c r="E8008" s="65">
        <f>IFERROR(VLOOKUP(C8008,Pivot!A:B,2,0),0)</f>
        <v>0</v>
      </c>
      <c r="F8008" s="65">
        <f>IFERROR(VLOOKUP(C8008,Pivot!A:C,3,0),0)</f>
        <v>0</v>
      </c>
    </row>
    <row r="8009" spans="1:6" x14ac:dyDescent="0.25">
      <c r="A8009" s="68" t="s">
        <v>103</v>
      </c>
      <c r="B8009" s="69">
        <v>491295232</v>
      </c>
      <c r="C8009" s="68">
        <v>8901383717016</v>
      </c>
      <c r="D8009" s="69" t="s">
        <v>5750</v>
      </c>
      <c r="E8009" s="65">
        <f>IFERROR(VLOOKUP(C8009,Pivot!A:B,2,0),0)</f>
        <v>0</v>
      </c>
      <c r="F8009" s="65">
        <f>IFERROR(VLOOKUP(C8009,Pivot!A:C,3,0),0)</f>
        <v>0</v>
      </c>
    </row>
    <row r="8010" spans="1:6" x14ac:dyDescent="0.25">
      <c r="A8010" s="68" t="s">
        <v>103</v>
      </c>
      <c r="B8010" s="69">
        <v>491295233</v>
      </c>
      <c r="C8010" s="68">
        <v>5020674103307</v>
      </c>
      <c r="D8010" s="69" t="s">
        <v>5751</v>
      </c>
      <c r="E8010" s="65">
        <f>IFERROR(VLOOKUP(C8010,Pivot!A:B,2,0),0)</f>
        <v>0</v>
      </c>
      <c r="F8010" s="65">
        <f>IFERROR(VLOOKUP(C8010,Pivot!A:C,3,0),0)</f>
        <v>0</v>
      </c>
    </row>
    <row r="8011" spans="1:6" x14ac:dyDescent="0.25">
      <c r="A8011" s="68" t="s">
        <v>103</v>
      </c>
      <c r="B8011" s="69">
        <v>491295234</v>
      </c>
      <c r="C8011" s="68">
        <v>4891813847021</v>
      </c>
      <c r="D8011" s="69" t="s">
        <v>5752</v>
      </c>
      <c r="E8011" s="65">
        <f>IFERROR(VLOOKUP(C8011,Pivot!A:B,2,0),0)</f>
        <v>0</v>
      </c>
      <c r="F8011" s="65">
        <f>IFERROR(VLOOKUP(C8011,Pivot!A:C,3,0),0)</f>
        <v>0</v>
      </c>
    </row>
    <row r="8012" spans="1:6" x14ac:dyDescent="0.25">
      <c r="A8012" s="68" t="s">
        <v>103</v>
      </c>
      <c r="B8012" s="69">
        <v>491295238</v>
      </c>
      <c r="C8012" s="68">
        <v>8906046942217</v>
      </c>
      <c r="D8012" s="69" t="s">
        <v>5753</v>
      </c>
      <c r="E8012" s="65">
        <f>IFERROR(VLOOKUP(C8012,Pivot!A:B,2,0),0)</f>
        <v>0</v>
      </c>
      <c r="F8012" s="65">
        <f>IFERROR(VLOOKUP(C8012,Pivot!A:C,3,0),0)</f>
        <v>0</v>
      </c>
    </row>
    <row r="8013" spans="1:6" x14ac:dyDescent="0.25">
      <c r="A8013" s="68" t="s">
        <v>103</v>
      </c>
      <c r="B8013" s="69">
        <v>491295242</v>
      </c>
      <c r="C8013" s="68">
        <v>8906046942255</v>
      </c>
      <c r="D8013" s="69" t="s">
        <v>5754</v>
      </c>
      <c r="E8013" s="65">
        <f>IFERROR(VLOOKUP(C8013,Pivot!A:B,2,0),0)</f>
        <v>0</v>
      </c>
      <c r="F8013" s="65">
        <f>IFERROR(VLOOKUP(C8013,Pivot!A:C,3,0),0)</f>
        <v>0</v>
      </c>
    </row>
    <row r="8014" spans="1:6" x14ac:dyDescent="0.25">
      <c r="A8014" s="68" t="s">
        <v>103</v>
      </c>
      <c r="B8014" s="69">
        <v>491295243</v>
      </c>
      <c r="C8014" s="68">
        <v>8906046942262</v>
      </c>
      <c r="D8014" s="69" t="s">
        <v>5755</v>
      </c>
      <c r="E8014" s="65">
        <f>IFERROR(VLOOKUP(C8014,Pivot!A:B,2,0),0)</f>
        <v>0</v>
      </c>
      <c r="F8014" s="65">
        <f>IFERROR(VLOOKUP(C8014,Pivot!A:C,3,0),0)</f>
        <v>0</v>
      </c>
    </row>
    <row r="8015" spans="1:6" x14ac:dyDescent="0.25">
      <c r="A8015" s="68" t="s">
        <v>103</v>
      </c>
      <c r="B8015" s="69">
        <v>491295245</v>
      </c>
      <c r="C8015" s="68">
        <v>8906046942286</v>
      </c>
      <c r="D8015" s="69" t="s">
        <v>5756</v>
      </c>
      <c r="E8015" s="65">
        <f>IFERROR(VLOOKUP(C8015,Pivot!A:B,2,0),0)</f>
        <v>0</v>
      </c>
      <c r="F8015" s="65">
        <f>IFERROR(VLOOKUP(C8015,Pivot!A:C,3,0),0)</f>
        <v>0</v>
      </c>
    </row>
    <row r="8016" spans="1:6" x14ac:dyDescent="0.25">
      <c r="A8016" s="68" t="s">
        <v>103</v>
      </c>
      <c r="B8016" s="69">
        <v>491295248</v>
      </c>
      <c r="C8016" s="68">
        <v>8906046942323</v>
      </c>
      <c r="D8016" s="69" t="s">
        <v>5757</v>
      </c>
      <c r="E8016" s="65">
        <f>IFERROR(VLOOKUP(C8016,Pivot!A:B,2,0),0)</f>
        <v>0</v>
      </c>
      <c r="F8016" s="65">
        <f>IFERROR(VLOOKUP(C8016,Pivot!A:C,3,0),0)</f>
        <v>0</v>
      </c>
    </row>
    <row r="8017" spans="1:6" x14ac:dyDescent="0.25">
      <c r="A8017" s="68" t="s">
        <v>103</v>
      </c>
      <c r="B8017" s="69">
        <v>491295250</v>
      </c>
      <c r="C8017" s="68">
        <v>8906046942347</v>
      </c>
      <c r="D8017" s="69" t="s">
        <v>5758</v>
      </c>
      <c r="E8017" s="65">
        <f>IFERROR(VLOOKUP(C8017,Pivot!A:B,2,0),0)</f>
        <v>0</v>
      </c>
      <c r="F8017" s="65">
        <f>IFERROR(VLOOKUP(C8017,Pivot!A:C,3,0),0)</f>
        <v>0</v>
      </c>
    </row>
    <row r="8018" spans="1:6" x14ac:dyDescent="0.25">
      <c r="A8018" s="68" t="s">
        <v>103</v>
      </c>
      <c r="B8018" s="69">
        <v>491295251</v>
      </c>
      <c r="C8018" s="68">
        <v>8906046942354</v>
      </c>
      <c r="D8018" s="69" t="s">
        <v>5759</v>
      </c>
      <c r="E8018" s="65">
        <f>IFERROR(VLOOKUP(C8018,Pivot!A:B,2,0),0)</f>
        <v>0</v>
      </c>
      <c r="F8018" s="65">
        <f>IFERROR(VLOOKUP(C8018,Pivot!A:C,3,0),0)</f>
        <v>0</v>
      </c>
    </row>
    <row r="8019" spans="1:6" x14ac:dyDescent="0.25">
      <c r="A8019" s="68" t="s">
        <v>103</v>
      </c>
      <c r="B8019" s="69">
        <v>491295252</v>
      </c>
      <c r="C8019" s="68">
        <v>8906046942361</v>
      </c>
      <c r="D8019" s="69" t="s">
        <v>5760</v>
      </c>
      <c r="E8019" s="65">
        <f>IFERROR(VLOOKUP(C8019,Pivot!A:B,2,0),0)</f>
        <v>0</v>
      </c>
      <c r="F8019" s="65">
        <f>IFERROR(VLOOKUP(C8019,Pivot!A:C,3,0),0)</f>
        <v>0</v>
      </c>
    </row>
    <row r="8020" spans="1:6" x14ac:dyDescent="0.25">
      <c r="A8020" s="68" t="s">
        <v>103</v>
      </c>
      <c r="B8020" s="69">
        <v>491295256</v>
      </c>
      <c r="C8020" s="68">
        <v>807648016314</v>
      </c>
      <c r="D8020" s="69" t="s">
        <v>5761</v>
      </c>
      <c r="E8020" s="65">
        <f>IFERROR(VLOOKUP(C8020,Pivot!A:B,2,0),0)</f>
        <v>0</v>
      </c>
      <c r="F8020" s="65">
        <f>IFERROR(VLOOKUP(C8020,Pivot!A:C,3,0),0)</f>
        <v>0</v>
      </c>
    </row>
    <row r="8021" spans="1:6" x14ac:dyDescent="0.25">
      <c r="A8021" s="68" t="s">
        <v>103</v>
      </c>
      <c r="B8021" s="69">
        <v>491295260</v>
      </c>
      <c r="C8021" s="68">
        <v>8901736091503</v>
      </c>
      <c r="D8021" s="69" t="s">
        <v>5762</v>
      </c>
      <c r="E8021" s="65">
        <f>IFERROR(VLOOKUP(C8021,Pivot!A:B,2,0),0)</f>
        <v>0</v>
      </c>
      <c r="F8021" s="65">
        <f>IFERROR(VLOOKUP(C8021,Pivot!A:C,3,0),0)</f>
        <v>0</v>
      </c>
    </row>
    <row r="8022" spans="1:6" x14ac:dyDescent="0.25">
      <c r="A8022" s="68" t="s">
        <v>103</v>
      </c>
      <c r="B8022" s="69">
        <v>491295262</v>
      </c>
      <c r="C8022" s="68">
        <v>8901736094276</v>
      </c>
      <c r="D8022" s="69" t="s">
        <v>5763</v>
      </c>
      <c r="E8022" s="65">
        <f>IFERROR(VLOOKUP(C8022,Pivot!A:B,2,0),0)</f>
        <v>0</v>
      </c>
      <c r="F8022" s="65">
        <f>IFERROR(VLOOKUP(C8022,Pivot!A:C,3,0),0)</f>
        <v>0</v>
      </c>
    </row>
    <row r="8023" spans="1:6" x14ac:dyDescent="0.25">
      <c r="A8023" s="68" t="s">
        <v>103</v>
      </c>
      <c r="B8023" s="69">
        <v>491295265</v>
      </c>
      <c r="C8023" s="68">
        <v>8901736094344</v>
      </c>
      <c r="D8023" s="69" t="s">
        <v>5764</v>
      </c>
      <c r="E8023" s="65">
        <f>IFERROR(VLOOKUP(C8023,Pivot!A:B,2,0),0)</f>
        <v>0</v>
      </c>
      <c r="F8023" s="65">
        <f>IFERROR(VLOOKUP(C8023,Pivot!A:C,3,0),0)</f>
        <v>0</v>
      </c>
    </row>
    <row r="8024" spans="1:6" x14ac:dyDescent="0.25">
      <c r="A8024" s="68" t="s">
        <v>103</v>
      </c>
      <c r="B8024" s="69">
        <v>491295269</v>
      </c>
      <c r="C8024" s="68">
        <v>8901736094382</v>
      </c>
      <c r="D8024" s="69" t="s">
        <v>5765</v>
      </c>
      <c r="E8024" s="65">
        <f>IFERROR(VLOOKUP(C8024,Pivot!A:B,2,0),0)</f>
        <v>0</v>
      </c>
      <c r="F8024" s="65">
        <f>IFERROR(VLOOKUP(C8024,Pivot!A:C,3,0),0)</f>
        <v>0</v>
      </c>
    </row>
    <row r="8025" spans="1:6" x14ac:dyDescent="0.25">
      <c r="A8025" s="68" t="s">
        <v>103</v>
      </c>
      <c r="B8025" s="69">
        <v>491295273</v>
      </c>
      <c r="C8025" s="68">
        <v>8901736094429</v>
      </c>
      <c r="D8025" s="69" t="s">
        <v>5766</v>
      </c>
      <c r="E8025" s="65">
        <f>IFERROR(VLOOKUP(C8025,Pivot!A:B,2,0),0)</f>
        <v>0</v>
      </c>
      <c r="F8025" s="65">
        <f>IFERROR(VLOOKUP(C8025,Pivot!A:C,3,0),0)</f>
        <v>0</v>
      </c>
    </row>
    <row r="8026" spans="1:6" x14ac:dyDescent="0.25">
      <c r="A8026" s="68" t="s">
        <v>103</v>
      </c>
      <c r="B8026" s="69">
        <v>491295278</v>
      </c>
      <c r="C8026" s="68">
        <v>8901736094054</v>
      </c>
      <c r="D8026" s="69" t="s">
        <v>5767</v>
      </c>
      <c r="E8026" s="65">
        <f>IFERROR(VLOOKUP(C8026,Pivot!A:B,2,0),0)</f>
        <v>0</v>
      </c>
      <c r="F8026" s="65">
        <f>IFERROR(VLOOKUP(C8026,Pivot!A:C,3,0),0)</f>
        <v>0</v>
      </c>
    </row>
    <row r="8027" spans="1:6" x14ac:dyDescent="0.25">
      <c r="A8027" s="68" t="s">
        <v>103</v>
      </c>
      <c r="B8027" s="69">
        <v>491295279</v>
      </c>
      <c r="C8027" s="68">
        <v>8901736094061</v>
      </c>
      <c r="D8027" s="69" t="s">
        <v>5768</v>
      </c>
      <c r="E8027" s="65">
        <f>IFERROR(VLOOKUP(C8027,Pivot!A:B,2,0),0)</f>
        <v>0</v>
      </c>
      <c r="F8027" s="65">
        <f>IFERROR(VLOOKUP(C8027,Pivot!A:C,3,0),0)</f>
        <v>0</v>
      </c>
    </row>
    <row r="8028" spans="1:6" x14ac:dyDescent="0.25">
      <c r="A8028" s="68" t="s">
        <v>103</v>
      </c>
      <c r="B8028" s="69">
        <v>491295280</v>
      </c>
      <c r="C8028" s="68">
        <v>8901736094078</v>
      </c>
      <c r="D8028" s="69" t="s">
        <v>5769</v>
      </c>
      <c r="E8028" s="65">
        <f>IFERROR(VLOOKUP(C8028,Pivot!A:B,2,0),0)</f>
        <v>0</v>
      </c>
      <c r="F8028" s="65">
        <f>IFERROR(VLOOKUP(C8028,Pivot!A:C,3,0),0)</f>
        <v>0</v>
      </c>
    </row>
    <row r="8029" spans="1:6" x14ac:dyDescent="0.25">
      <c r="A8029" s="68" t="s">
        <v>103</v>
      </c>
      <c r="B8029" s="69">
        <v>491295293</v>
      </c>
      <c r="C8029" s="68">
        <v>731346152206</v>
      </c>
      <c r="D8029" s="69" t="s">
        <v>5770</v>
      </c>
      <c r="E8029" s="65">
        <f>IFERROR(VLOOKUP(C8029,Pivot!A:B,2,0),0)</f>
        <v>0</v>
      </c>
      <c r="F8029" s="65">
        <f>IFERROR(VLOOKUP(C8029,Pivot!A:C,3,0),0)</f>
        <v>0</v>
      </c>
    </row>
    <row r="8030" spans="1:6" x14ac:dyDescent="0.25">
      <c r="A8030" s="68" t="s">
        <v>103</v>
      </c>
      <c r="B8030" s="69">
        <v>491295296</v>
      </c>
      <c r="C8030" s="68">
        <v>731346611154</v>
      </c>
      <c r="D8030" s="69" t="s">
        <v>5771</v>
      </c>
      <c r="E8030" s="65">
        <f>IFERROR(VLOOKUP(C8030,Pivot!A:B,2,0),0)</f>
        <v>0</v>
      </c>
      <c r="F8030" s="65">
        <f>IFERROR(VLOOKUP(C8030,Pivot!A:C,3,0),0)</f>
        <v>0</v>
      </c>
    </row>
    <row r="8031" spans="1:6" x14ac:dyDescent="0.25">
      <c r="A8031" s="68" t="s">
        <v>103</v>
      </c>
      <c r="B8031" s="69">
        <v>491295297</v>
      </c>
      <c r="C8031" s="68">
        <v>731346611161</v>
      </c>
      <c r="D8031" s="69" t="s">
        <v>5772</v>
      </c>
      <c r="E8031" s="65">
        <f>IFERROR(VLOOKUP(C8031,Pivot!A:B,2,0),0)</f>
        <v>0</v>
      </c>
      <c r="F8031" s="65">
        <f>IFERROR(VLOOKUP(C8031,Pivot!A:C,3,0),0)</f>
        <v>0</v>
      </c>
    </row>
    <row r="8032" spans="1:6" x14ac:dyDescent="0.25">
      <c r="A8032" s="68" t="s">
        <v>103</v>
      </c>
      <c r="B8032" s="69">
        <v>491295301</v>
      </c>
      <c r="C8032" s="68">
        <v>731346014726</v>
      </c>
      <c r="D8032" s="69" t="s">
        <v>5773</v>
      </c>
      <c r="E8032" s="65">
        <f>IFERROR(VLOOKUP(C8032,Pivot!A:B,2,0),0)</f>
        <v>0</v>
      </c>
      <c r="F8032" s="65">
        <f>IFERROR(VLOOKUP(C8032,Pivot!A:C,3,0),0)</f>
        <v>0</v>
      </c>
    </row>
    <row r="8033" spans="1:6" x14ac:dyDescent="0.25">
      <c r="A8033" s="68" t="s">
        <v>103</v>
      </c>
      <c r="B8033" s="69">
        <v>491295319</v>
      </c>
      <c r="C8033" s="68">
        <v>772092739</v>
      </c>
      <c r="D8033" s="69" t="s">
        <v>5774</v>
      </c>
      <c r="E8033" s="65">
        <f>IFERROR(VLOOKUP(C8033,Pivot!A:B,2,0),0)</f>
        <v>0</v>
      </c>
      <c r="F8033" s="65">
        <f>IFERROR(VLOOKUP(C8033,Pivot!A:C,3,0),0)</f>
        <v>0</v>
      </c>
    </row>
    <row r="8034" spans="1:6" x14ac:dyDescent="0.25">
      <c r="A8034" s="68" t="s">
        <v>103</v>
      </c>
      <c r="B8034" s="69">
        <v>491295320</v>
      </c>
      <c r="C8034" s="68">
        <v>772093989</v>
      </c>
      <c r="D8034" s="69" t="s">
        <v>5775</v>
      </c>
      <c r="E8034" s="65">
        <f>IFERROR(VLOOKUP(C8034,Pivot!A:B,2,0),0)</f>
        <v>0</v>
      </c>
      <c r="F8034" s="65">
        <f>IFERROR(VLOOKUP(C8034,Pivot!A:C,3,0),0)</f>
        <v>0</v>
      </c>
    </row>
    <row r="8035" spans="1:6" x14ac:dyDescent="0.25">
      <c r="A8035" s="68" t="s">
        <v>103</v>
      </c>
      <c r="B8035" s="69">
        <v>491295322</v>
      </c>
      <c r="C8035" s="68">
        <v>731346543004</v>
      </c>
      <c r="D8035" s="69" t="s">
        <v>5776</v>
      </c>
      <c r="E8035" s="65">
        <f>IFERROR(VLOOKUP(C8035,Pivot!A:B,2,0),0)</f>
        <v>0</v>
      </c>
      <c r="F8035" s="65">
        <f>IFERROR(VLOOKUP(C8035,Pivot!A:C,3,0),0)</f>
        <v>0</v>
      </c>
    </row>
    <row r="8036" spans="1:6" x14ac:dyDescent="0.25">
      <c r="A8036" s="68" t="s">
        <v>103</v>
      </c>
      <c r="B8036" s="69">
        <v>491295323</v>
      </c>
      <c r="C8036" s="68">
        <v>731346543011</v>
      </c>
      <c r="D8036" s="69" t="s">
        <v>5777</v>
      </c>
      <c r="E8036" s="65">
        <f>IFERROR(VLOOKUP(C8036,Pivot!A:B,2,0),0)</f>
        <v>0</v>
      </c>
      <c r="F8036" s="65">
        <f>IFERROR(VLOOKUP(C8036,Pivot!A:C,3,0),0)</f>
        <v>0</v>
      </c>
    </row>
    <row r="8037" spans="1:6" x14ac:dyDescent="0.25">
      <c r="A8037" s="68" t="s">
        <v>103</v>
      </c>
      <c r="B8037" s="69">
        <v>491295327</v>
      </c>
      <c r="C8037" s="68">
        <v>731346140609</v>
      </c>
      <c r="D8037" s="69" t="s">
        <v>5778</v>
      </c>
      <c r="E8037" s="65">
        <f>IFERROR(VLOOKUP(C8037,Pivot!A:B,2,0),0)</f>
        <v>0</v>
      </c>
      <c r="F8037" s="65">
        <f>IFERROR(VLOOKUP(C8037,Pivot!A:C,3,0),0)</f>
        <v>0</v>
      </c>
    </row>
    <row r="8038" spans="1:6" x14ac:dyDescent="0.25">
      <c r="A8038" s="68" t="s">
        <v>103</v>
      </c>
      <c r="B8038" s="69">
        <v>491295334</v>
      </c>
      <c r="C8038" s="68">
        <v>4006592523374</v>
      </c>
      <c r="D8038" s="69" t="s">
        <v>5779</v>
      </c>
      <c r="E8038" s="65">
        <f>IFERROR(VLOOKUP(C8038,Pivot!A:B,2,0),0)</f>
        <v>0</v>
      </c>
      <c r="F8038" s="65">
        <f>IFERROR(VLOOKUP(C8038,Pivot!A:C,3,0),0)</f>
        <v>0</v>
      </c>
    </row>
    <row r="8039" spans="1:6" x14ac:dyDescent="0.25">
      <c r="A8039" s="68" t="s">
        <v>103</v>
      </c>
      <c r="B8039" s="69">
        <v>491295335</v>
      </c>
      <c r="C8039" s="68">
        <v>4006592523596</v>
      </c>
      <c r="D8039" s="69" t="s">
        <v>5780</v>
      </c>
      <c r="E8039" s="65">
        <f>IFERROR(VLOOKUP(C8039,Pivot!A:B,2,0),0)</f>
        <v>0</v>
      </c>
      <c r="F8039" s="65">
        <f>IFERROR(VLOOKUP(C8039,Pivot!A:C,3,0),0)</f>
        <v>0</v>
      </c>
    </row>
    <row r="8040" spans="1:6" x14ac:dyDescent="0.25">
      <c r="A8040" s="68" t="s">
        <v>103</v>
      </c>
      <c r="B8040" s="69">
        <v>491295336</v>
      </c>
      <c r="C8040" s="68">
        <v>4006592563301</v>
      </c>
      <c r="D8040" s="69" t="s">
        <v>5781</v>
      </c>
      <c r="E8040" s="65">
        <f>IFERROR(VLOOKUP(C8040,Pivot!A:B,2,0),0)</f>
        <v>0</v>
      </c>
      <c r="F8040" s="65">
        <f>IFERROR(VLOOKUP(C8040,Pivot!A:C,3,0),0)</f>
        <v>0</v>
      </c>
    </row>
    <row r="8041" spans="1:6" x14ac:dyDescent="0.25">
      <c r="A8041" s="68" t="s">
        <v>103</v>
      </c>
      <c r="B8041" s="69">
        <v>491295337</v>
      </c>
      <c r="C8041" s="68">
        <v>4006592562557</v>
      </c>
      <c r="D8041" s="69" t="s">
        <v>5782</v>
      </c>
      <c r="E8041" s="65">
        <f>IFERROR(VLOOKUP(C8041,Pivot!A:B,2,0),0)</f>
        <v>0</v>
      </c>
      <c r="F8041" s="65">
        <f>IFERROR(VLOOKUP(C8041,Pivot!A:C,3,0),0)</f>
        <v>0</v>
      </c>
    </row>
    <row r="8042" spans="1:6" x14ac:dyDescent="0.25">
      <c r="A8042" s="68" t="s">
        <v>103</v>
      </c>
      <c r="B8042" s="69">
        <v>491295338</v>
      </c>
      <c r="C8042" s="68">
        <v>4006592528058</v>
      </c>
      <c r="D8042" s="69" t="s">
        <v>5783</v>
      </c>
      <c r="E8042" s="65">
        <f>IFERROR(VLOOKUP(C8042,Pivot!A:B,2,0),0)</f>
        <v>0</v>
      </c>
      <c r="F8042" s="65">
        <f>IFERROR(VLOOKUP(C8042,Pivot!A:C,3,0),0)</f>
        <v>0</v>
      </c>
    </row>
    <row r="8043" spans="1:6" x14ac:dyDescent="0.25">
      <c r="A8043" s="68" t="s">
        <v>103</v>
      </c>
      <c r="B8043" s="69">
        <v>491295339</v>
      </c>
      <c r="C8043" s="68">
        <v>4006592580582</v>
      </c>
      <c r="D8043" s="69" t="s">
        <v>5784</v>
      </c>
      <c r="E8043" s="65">
        <f>IFERROR(VLOOKUP(C8043,Pivot!A:B,2,0),0)</f>
        <v>0</v>
      </c>
      <c r="F8043" s="65">
        <f>IFERROR(VLOOKUP(C8043,Pivot!A:C,3,0),0)</f>
        <v>0</v>
      </c>
    </row>
    <row r="8044" spans="1:6" x14ac:dyDescent="0.25">
      <c r="A8044" s="68" t="s">
        <v>103</v>
      </c>
      <c r="B8044" s="69">
        <v>491295341</v>
      </c>
      <c r="C8044" s="68">
        <v>4006592580599</v>
      </c>
      <c r="D8044" s="69" t="s">
        <v>5785</v>
      </c>
      <c r="E8044" s="65">
        <f>IFERROR(VLOOKUP(C8044,Pivot!A:B,2,0),0)</f>
        <v>0</v>
      </c>
      <c r="F8044" s="65">
        <f>IFERROR(VLOOKUP(C8044,Pivot!A:C,3,0),0)</f>
        <v>0</v>
      </c>
    </row>
    <row r="8045" spans="1:6" x14ac:dyDescent="0.25">
      <c r="A8045" s="68" t="s">
        <v>103</v>
      </c>
      <c r="B8045" s="69">
        <v>491295342</v>
      </c>
      <c r="C8045" s="68">
        <v>4006592594695</v>
      </c>
      <c r="D8045" s="69" t="s">
        <v>5786</v>
      </c>
      <c r="E8045" s="65">
        <f>IFERROR(VLOOKUP(C8045,Pivot!A:B,2,0),0)</f>
        <v>0</v>
      </c>
      <c r="F8045" s="65">
        <f>IFERROR(VLOOKUP(C8045,Pivot!A:C,3,0),0)</f>
        <v>0</v>
      </c>
    </row>
    <row r="8046" spans="1:6" x14ac:dyDescent="0.25">
      <c r="A8046" s="68" t="s">
        <v>103</v>
      </c>
      <c r="B8046" s="69">
        <v>491295343</v>
      </c>
      <c r="C8046" s="68">
        <v>4006592523398</v>
      </c>
      <c r="D8046" s="69" t="s">
        <v>5787</v>
      </c>
      <c r="E8046" s="65">
        <f>IFERROR(VLOOKUP(C8046,Pivot!A:B,2,0),0)</f>
        <v>0</v>
      </c>
      <c r="F8046" s="65">
        <f>IFERROR(VLOOKUP(C8046,Pivot!A:C,3,0),0)</f>
        <v>0</v>
      </c>
    </row>
    <row r="8047" spans="1:6" x14ac:dyDescent="0.25">
      <c r="A8047" s="68" t="s">
        <v>103</v>
      </c>
      <c r="B8047" s="69">
        <v>491295344</v>
      </c>
      <c r="C8047" s="68">
        <v>4006592574581</v>
      </c>
      <c r="D8047" s="69" t="s">
        <v>5788</v>
      </c>
      <c r="E8047" s="65">
        <f>IFERROR(VLOOKUP(C8047,Pivot!A:B,2,0),0)</f>
        <v>0</v>
      </c>
      <c r="F8047" s="65">
        <f>IFERROR(VLOOKUP(C8047,Pivot!A:C,3,0),0)</f>
        <v>0</v>
      </c>
    </row>
    <row r="8048" spans="1:6" x14ac:dyDescent="0.25">
      <c r="A8048" s="68" t="s">
        <v>103</v>
      </c>
      <c r="B8048" s="69">
        <v>491295345</v>
      </c>
      <c r="C8048" s="68">
        <v>3032163105244</v>
      </c>
      <c r="D8048" s="69" t="s">
        <v>5789</v>
      </c>
      <c r="E8048" s="65">
        <f>IFERROR(VLOOKUP(C8048,Pivot!A:B,2,0),0)</f>
        <v>0</v>
      </c>
      <c r="F8048" s="65">
        <f>IFERROR(VLOOKUP(C8048,Pivot!A:C,3,0),0)</f>
        <v>0</v>
      </c>
    </row>
    <row r="8049" spans="1:6" x14ac:dyDescent="0.25">
      <c r="A8049" s="68" t="s">
        <v>103</v>
      </c>
      <c r="B8049" s="69">
        <v>491295345</v>
      </c>
      <c r="C8049" s="68">
        <v>3032163105480</v>
      </c>
      <c r="D8049" s="69" t="s">
        <v>5789</v>
      </c>
      <c r="E8049" s="65">
        <f>IFERROR(VLOOKUP(C8049,Pivot!A:B,2,0),0)</f>
        <v>0</v>
      </c>
      <c r="F8049" s="65">
        <f>IFERROR(VLOOKUP(C8049,Pivot!A:C,3,0),0)</f>
        <v>0</v>
      </c>
    </row>
    <row r="8050" spans="1:6" x14ac:dyDescent="0.25">
      <c r="A8050" s="68" t="s">
        <v>103</v>
      </c>
      <c r="B8050" s="69">
        <v>491295347</v>
      </c>
      <c r="C8050" s="68">
        <v>4006592594787</v>
      </c>
      <c r="D8050" s="69" t="s">
        <v>5790</v>
      </c>
      <c r="E8050" s="65">
        <f>IFERROR(VLOOKUP(C8050,Pivot!A:B,2,0),0)</f>
        <v>0</v>
      </c>
      <c r="F8050" s="65">
        <f>IFERROR(VLOOKUP(C8050,Pivot!A:C,3,0),0)</f>
        <v>0</v>
      </c>
    </row>
    <row r="8051" spans="1:6" x14ac:dyDescent="0.25">
      <c r="A8051" s="68" t="s">
        <v>103</v>
      </c>
      <c r="B8051" s="69">
        <v>491295348</v>
      </c>
      <c r="C8051" s="68">
        <v>4006592594398</v>
      </c>
      <c r="D8051" s="69" t="s">
        <v>5791</v>
      </c>
      <c r="E8051" s="65">
        <f>IFERROR(VLOOKUP(C8051,Pivot!A:B,2,0),0)</f>
        <v>0</v>
      </c>
      <c r="F8051" s="65">
        <f>IFERROR(VLOOKUP(C8051,Pivot!A:C,3,0),0)</f>
        <v>0</v>
      </c>
    </row>
    <row r="8052" spans="1:6" x14ac:dyDescent="0.25">
      <c r="A8052" s="68" t="s">
        <v>103</v>
      </c>
      <c r="B8052" s="69">
        <v>491295349</v>
      </c>
      <c r="C8052" s="68">
        <v>4006592580476</v>
      </c>
      <c r="D8052" s="69" t="s">
        <v>5792</v>
      </c>
      <c r="E8052" s="65">
        <f>IFERROR(VLOOKUP(C8052,Pivot!A:B,2,0),0)</f>
        <v>0</v>
      </c>
      <c r="F8052" s="65">
        <f>IFERROR(VLOOKUP(C8052,Pivot!A:C,3,0),0)</f>
        <v>0</v>
      </c>
    </row>
    <row r="8053" spans="1:6" x14ac:dyDescent="0.25">
      <c r="A8053" s="68" t="s">
        <v>103</v>
      </c>
      <c r="B8053" s="69">
        <v>491295352</v>
      </c>
      <c r="C8053" s="68">
        <v>4006592571061</v>
      </c>
      <c r="D8053" s="69" t="s">
        <v>5793</v>
      </c>
      <c r="E8053" s="65">
        <f>IFERROR(VLOOKUP(C8053,Pivot!A:B,2,0),0)</f>
        <v>0</v>
      </c>
      <c r="F8053" s="65">
        <f>IFERROR(VLOOKUP(C8053,Pivot!A:C,3,0),0)</f>
        <v>0</v>
      </c>
    </row>
    <row r="8054" spans="1:6" x14ac:dyDescent="0.25">
      <c r="A8054" s="68" t="s">
        <v>103</v>
      </c>
      <c r="B8054" s="69">
        <v>491295353</v>
      </c>
      <c r="C8054" s="68">
        <v>4006592570132</v>
      </c>
      <c r="D8054" s="69" t="s">
        <v>5794</v>
      </c>
      <c r="E8054" s="65">
        <f>IFERROR(VLOOKUP(C8054,Pivot!A:B,2,0),0)</f>
        <v>0</v>
      </c>
      <c r="F8054" s="65">
        <f>IFERROR(VLOOKUP(C8054,Pivot!A:C,3,0),0)</f>
        <v>0</v>
      </c>
    </row>
    <row r="8055" spans="1:6" x14ac:dyDescent="0.25">
      <c r="A8055" s="68" t="s">
        <v>103</v>
      </c>
      <c r="B8055" s="69">
        <v>491295354</v>
      </c>
      <c r="C8055" s="68">
        <v>4006592569969</v>
      </c>
      <c r="D8055" s="69" t="s">
        <v>5795</v>
      </c>
      <c r="E8055" s="65">
        <f>IFERROR(VLOOKUP(C8055,Pivot!A:B,2,0),0)</f>
        <v>0</v>
      </c>
      <c r="F8055" s="65">
        <f>IFERROR(VLOOKUP(C8055,Pivot!A:C,3,0),0)</f>
        <v>0</v>
      </c>
    </row>
    <row r="8056" spans="1:6" x14ac:dyDescent="0.25">
      <c r="A8056" s="68" t="s">
        <v>103</v>
      </c>
      <c r="B8056" s="69">
        <v>491295355</v>
      </c>
      <c r="C8056" s="68">
        <v>4006592580490</v>
      </c>
      <c r="D8056" s="69" t="s">
        <v>5796</v>
      </c>
      <c r="E8056" s="65">
        <f>IFERROR(VLOOKUP(C8056,Pivot!A:B,2,0),0)</f>
        <v>0</v>
      </c>
      <c r="F8056" s="65">
        <f>IFERROR(VLOOKUP(C8056,Pivot!A:C,3,0),0)</f>
        <v>0</v>
      </c>
    </row>
    <row r="8057" spans="1:6" x14ac:dyDescent="0.25">
      <c r="A8057" s="68" t="s">
        <v>103</v>
      </c>
      <c r="B8057" s="69">
        <v>491295356</v>
      </c>
      <c r="C8057" s="68">
        <v>884920124202</v>
      </c>
      <c r="D8057" s="69" t="s">
        <v>5797</v>
      </c>
      <c r="E8057" s="65">
        <f>IFERROR(VLOOKUP(C8057,Pivot!A:B,2,0),0)</f>
        <v>0</v>
      </c>
      <c r="F8057" s="65">
        <f>IFERROR(VLOOKUP(C8057,Pivot!A:C,3,0),0)</f>
        <v>0</v>
      </c>
    </row>
    <row r="8058" spans="1:6" x14ac:dyDescent="0.25">
      <c r="A8058" s="68" t="s">
        <v>103</v>
      </c>
      <c r="B8058" s="69">
        <v>491295358</v>
      </c>
      <c r="C8058" s="68">
        <v>884920124226</v>
      </c>
      <c r="D8058" s="69" t="s">
        <v>5798</v>
      </c>
      <c r="E8058" s="65">
        <f>IFERROR(VLOOKUP(C8058,Pivot!A:B,2,0),0)</f>
        <v>0</v>
      </c>
      <c r="F8058" s="65">
        <f>IFERROR(VLOOKUP(C8058,Pivot!A:C,3,0),0)</f>
        <v>0</v>
      </c>
    </row>
    <row r="8059" spans="1:6" x14ac:dyDescent="0.25">
      <c r="A8059" s="68" t="s">
        <v>103</v>
      </c>
      <c r="B8059" s="69">
        <v>491295359</v>
      </c>
      <c r="C8059" s="68">
        <v>884920124134</v>
      </c>
      <c r="D8059" s="69" t="s">
        <v>5799</v>
      </c>
      <c r="E8059" s="65">
        <f>IFERROR(VLOOKUP(C8059,Pivot!A:B,2,0),0)</f>
        <v>0</v>
      </c>
      <c r="F8059" s="65">
        <f>IFERROR(VLOOKUP(C8059,Pivot!A:C,3,0),0)</f>
        <v>0</v>
      </c>
    </row>
    <row r="8060" spans="1:6" x14ac:dyDescent="0.25">
      <c r="A8060" s="68" t="s">
        <v>103</v>
      </c>
      <c r="B8060" s="69">
        <v>491295360</v>
      </c>
      <c r="C8060" s="68">
        <v>491295360</v>
      </c>
      <c r="D8060" s="69" t="s">
        <v>5800</v>
      </c>
      <c r="E8060" s="65">
        <f>IFERROR(VLOOKUP(C8060,Pivot!A:B,2,0),0)</f>
        <v>0</v>
      </c>
      <c r="F8060" s="65">
        <f>IFERROR(VLOOKUP(C8060,Pivot!A:C,3,0),0)</f>
        <v>0</v>
      </c>
    </row>
    <row r="8061" spans="1:6" x14ac:dyDescent="0.25">
      <c r="A8061" s="68" t="s">
        <v>103</v>
      </c>
      <c r="B8061" s="69">
        <v>491295361</v>
      </c>
      <c r="C8061" s="68">
        <v>491295361</v>
      </c>
      <c r="D8061" s="69" t="s">
        <v>5801</v>
      </c>
      <c r="E8061" s="65">
        <f>IFERROR(VLOOKUP(C8061,Pivot!A:B,2,0),0)</f>
        <v>0</v>
      </c>
      <c r="F8061" s="65">
        <f>IFERROR(VLOOKUP(C8061,Pivot!A:C,3,0),0)</f>
        <v>0</v>
      </c>
    </row>
    <row r="8062" spans="1:6" x14ac:dyDescent="0.25">
      <c r="A8062" s="68" t="s">
        <v>103</v>
      </c>
      <c r="B8062" s="69">
        <v>491295362</v>
      </c>
      <c r="C8062" s="68">
        <v>491295362</v>
      </c>
      <c r="D8062" s="69" t="s">
        <v>5802</v>
      </c>
      <c r="E8062" s="65">
        <f>IFERROR(VLOOKUP(C8062,Pivot!A:B,2,0),0)</f>
        <v>0</v>
      </c>
      <c r="F8062" s="65">
        <f>IFERROR(VLOOKUP(C8062,Pivot!A:C,3,0),0)</f>
        <v>0</v>
      </c>
    </row>
    <row r="8063" spans="1:6" x14ac:dyDescent="0.25">
      <c r="A8063" s="68" t="s">
        <v>103</v>
      </c>
      <c r="B8063" s="69">
        <v>491295364</v>
      </c>
      <c r="C8063" s="68">
        <v>4893060151913</v>
      </c>
      <c r="D8063" s="69" t="s">
        <v>5803</v>
      </c>
      <c r="E8063" s="65">
        <f>IFERROR(VLOOKUP(C8063,Pivot!A:B,2,0),0)</f>
        <v>0</v>
      </c>
      <c r="F8063" s="65">
        <f>IFERROR(VLOOKUP(C8063,Pivot!A:C,3,0),0)</f>
        <v>0</v>
      </c>
    </row>
    <row r="8064" spans="1:6" x14ac:dyDescent="0.25">
      <c r="A8064" s="68" t="s">
        <v>103</v>
      </c>
      <c r="B8064" s="69">
        <v>491295364</v>
      </c>
      <c r="C8064" s="68">
        <v>491295364</v>
      </c>
      <c r="D8064" s="69" t="s">
        <v>5803</v>
      </c>
      <c r="E8064" s="65">
        <f>IFERROR(VLOOKUP(C8064,Pivot!A:B,2,0),0)</f>
        <v>0</v>
      </c>
      <c r="F8064" s="65">
        <f>IFERROR(VLOOKUP(C8064,Pivot!A:C,3,0),0)</f>
        <v>0</v>
      </c>
    </row>
    <row r="8065" spans="1:6" x14ac:dyDescent="0.25">
      <c r="A8065" s="68" t="s">
        <v>103</v>
      </c>
      <c r="B8065" s="69">
        <v>491295366</v>
      </c>
      <c r="C8065" s="68">
        <v>491295366</v>
      </c>
      <c r="D8065" s="69" t="s">
        <v>5804</v>
      </c>
      <c r="E8065" s="65">
        <f>IFERROR(VLOOKUP(C8065,Pivot!A:B,2,0),0)</f>
        <v>0</v>
      </c>
      <c r="F8065" s="65">
        <f>IFERROR(VLOOKUP(C8065,Pivot!A:C,3,0),0)</f>
        <v>0</v>
      </c>
    </row>
    <row r="8066" spans="1:6" x14ac:dyDescent="0.25">
      <c r="A8066" s="68" t="s">
        <v>103</v>
      </c>
      <c r="B8066" s="69">
        <v>491295369</v>
      </c>
      <c r="C8066" s="68">
        <v>491295369</v>
      </c>
      <c r="D8066" s="69" t="s">
        <v>5805</v>
      </c>
      <c r="E8066" s="65">
        <f>IFERROR(VLOOKUP(C8066,Pivot!A:B,2,0),0)</f>
        <v>0</v>
      </c>
      <c r="F8066" s="65">
        <f>IFERROR(VLOOKUP(C8066,Pivot!A:C,3,0),0)</f>
        <v>0</v>
      </c>
    </row>
    <row r="8067" spans="1:6" x14ac:dyDescent="0.25">
      <c r="A8067" s="68" t="s">
        <v>103</v>
      </c>
      <c r="B8067" s="69">
        <v>491295370</v>
      </c>
      <c r="C8067" s="68">
        <v>491295370</v>
      </c>
      <c r="D8067" s="69" t="s">
        <v>5806</v>
      </c>
      <c r="E8067" s="65">
        <f>IFERROR(VLOOKUP(C8067,Pivot!A:B,2,0),0)</f>
        <v>0</v>
      </c>
      <c r="F8067" s="65">
        <f>IFERROR(VLOOKUP(C8067,Pivot!A:C,3,0),0)</f>
        <v>0</v>
      </c>
    </row>
    <row r="8068" spans="1:6" x14ac:dyDescent="0.25">
      <c r="A8068" s="68" t="s">
        <v>103</v>
      </c>
      <c r="B8068" s="69">
        <v>491295371</v>
      </c>
      <c r="C8068" s="68">
        <v>491295371</v>
      </c>
      <c r="D8068" s="69" t="s">
        <v>5807</v>
      </c>
      <c r="E8068" s="65">
        <f>IFERROR(VLOOKUP(C8068,Pivot!A:B,2,0),0)</f>
        <v>0</v>
      </c>
      <c r="F8068" s="65">
        <f>IFERROR(VLOOKUP(C8068,Pivot!A:C,3,0),0)</f>
        <v>0</v>
      </c>
    </row>
    <row r="8069" spans="1:6" x14ac:dyDescent="0.25">
      <c r="A8069" s="68" t="s">
        <v>103</v>
      </c>
      <c r="B8069" s="69">
        <v>491295372</v>
      </c>
      <c r="C8069" s="68">
        <v>491295372</v>
      </c>
      <c r="D8069" s="69" t="s">
        <v>5808</v>
      </c>
      <c r="E8069" s="65">
        <f>IFERROR(VLOOKUP(C8069,Pivot!A:B,2,0),0)</f>
        <v>0</v>
      </c>
      <c r="F8069" s="65">
        <f>IFERROR(VLOOKUP(C8069,Pivot!A:C,3,0),0)</f>
        <v>0</v>
      </c>
    </row>
    <row r="8070" spans="1:6" x14ac:dyDescent="0.25">
      <c r="A8070" s="68" t="s">
        <v>103</v>
      </c>
      <c r="B8070" s="69">
        <v>491295374</v>
      </c>
      <c r="C8070" s="68">
        <v>491295374</v>
      </c>
      <c r="D8070" s="69" t="s">
        <v>5809</v>
      </c>
      <c r="E8070" s="65">
        <f>IFERROR(VLOOKUP(C8070,Pivot!A:B,2,0),0)</f>
        <v>0</v>
      </c>
      <c r="F8070" s="65">
        <f>IFERROR(VLOOKUP(C8070,Pivot!A:C,3,0),0)</f>
        <v>0</v>
      </c>
    </row>
    <row r="8071" spans="1:6" x14ac:dyDescent="0.25">
      <c r="A8071" s="68" t="s">
        <v>103</v>
      </c>
      <c r="B8071" s="69">
        <v>491295375</v>
      </c>
      <c r="C8071" s="68">
        <v>491295375</v>
      </c>
      <c r="D8071" s="69" t="s">
        <v>5810</v>
      </c>
      <c r="E8071" s="65">
        <f>IFERROR(VLOOKUP(C8071,Pivot!A:B,2,0),0)</f>
        <v>0</v>
      </c>
      <c r="F8071" s="65">
        <f>IFERROR(VLOOKUP(C8071,Pivot!A:C,3,0),0)</f>
        <v>0</v>
      </c>
    </row>
    <row r="8072" spans="1:6" x14ac:dyDescent="0.25">
      <c r="A8072" s="68" t="s">
        <v>103</v>
      </c>
      <c r="B8072" s="69">
        <v>491295378</v>
      </c>
      <c r="C8072" s="68">
        <v>491295378</v>
      </c>
      <c r="D8072" s="69" t="s">
        <v>5811</v>
      </c>
      <c r="E8072" s="65">
        <f>IFERROR(VLOOKUP(C8072,Pivot!A:B,2,0),0)</f>
        <v>0</v>
      </c>
      <c r="F8072" s="65">
        <f>IFERROR(VLOOKUP(C8072,Pivot!A:C,3,0),0)</f>
        <v>0</v>
      </c>
    </row>
    <row r="8073" spans="1:6" x14ac:dyDescent="0.25">
      <c r="A8073" s="68" t="s">
        <v>103</v>
      </c>
      <c r="B8073" s="69">
        <v>491295390</v>
      </c>
      <c r="C8073" s="68">
        <v>491295390</v>
      </c>
      <c r="D8073" s="69" t="s">
        <v>5812</v>
      </c>
      <c r="E8073" s="65">
        <f>IFERROR(VLOOKUP(C8073,Pivot!A:B,2,0),0)</f>
        <v>0</v>
      </c>
      <c r="F8073" s="65">
        <f>IFERROR(VLOOKUP(C8073,Pivot!A:C,3,0),0)</f>
        <v>0</v>
      </c>
    </row>
    <row r="8074" spans="1:6" x14ac:dyDescent="0.25">
      <c r="A8074" s="68" t="s">
        <v>103</v>
      </c>
      <c r="B8074" s="69">
        <v>491295391</v>
      </c>
      <c r="C8074" s="68">
        <v>491295391</v>
      </c>
      <c r="D8074" s="69" t="s">
        <v>5813</v>
      </c>
      <c r="E8074" s="65">
        <f>IFERROR(VLOOKUP(C8074,Pivot!A:B,2,0),0)</f>
        <v>0</v>
      </c>
      <c r="F8074" s="65">
        <f>IFERROR(VLOOKUP(C8074,Pivot!A:C,3,0),0)</f>
        <v>0</v>
      </c>
    </row>
    <row r="8075" spans="1:6" x14ac:dyDescent="0.25">
      <c r="A8075" s="68" t="s">
        <v>103</v>
      </c>
      <c r="B8075" s="69">
        <v>491295392</v>
      </c>
      <c r="C8075" s="68">
        <v>491295392</v>
      </c>
      <c r="D8075" s="69" t="s">
        <v>5814</v>
      </c>
      <c r="E8075" s="65">
        <f>IFERROR(VLOOKUP(C8075,Pivot!A:B,2,0),0)</f>
        <v>0</v>
      </c>
      <c r="F8075" s="65">
        <f>IFERROR(VLOOKUP(C8075,Pivot!A:C,3,0),0)</f>
        <v>0</v>
      </c>
    </row>
    <row r="8076" spans="1:6" x14ac:dyDescent="0.25">
      <c r="A8076" s="68" t="s">
        <v>103</v>
      </c>
      <c r="B8076" s="69">
        <v>491295393</v>
      </c>
      <c r="C8076" s="68">
        <v>491295393</v>
      </c>
      <c r="D8076" s="69" t="s">
        <v>5815</v>
      </c>
      <c r="E8076" s="65">
        <f>IFERROR(VLOOKUP(C8076,Pivot!A:B,2,0),0)</f>
        <v>0</v>
      </c>
      <c r="F8076" s="65">
        <f>IFERROR(VLOOKUP(C8076,Pivot!A:C,3,0),0)</f>
        <v>0</v>
      </c>
    </row>
    <row r="8077" spans="1:6" x14ac:dyDescent="0.25">
      <c r="A8077" s="68" t="s">
        <v>103</v>
      </c>
      <c r="B8077" s="69">
        <v>491295394</v>
      </c>
      <c r="C8077" s="68">
        <v>491295394</v>
      </c>
      <c r="D8077" s="69" t="s">
        <v>5816</v>
      </c>
      <c r="E8077" s="65">
        <f>IFERROR(VLOOKUP(C8077,Pivot!A:B,2,0),0)</f>
        <v>0</v>
      </c>
      <c r="F8077" s="65">
        <f>IFERROR(VLOOKUP(C8077,Pivot!A:C,3,0),0)</f>
        <v>0</v>
      </c>
    </row>
    <row r="8078" spans="1:6" x14ac:dyDescent="0.25">
      <c r="A8078" s="68" t="s">
        <v>103</v>
      </c>
      <c r="B8078" s="69">
        <v>491295395</v>
      </c>
      <c r="C8078" s="68">
        <v>491295395</v>
      </c>
      <c r="D8078" s="69" t="s">
        <v>5817</v>
      </c>
      <c r="E8078" s="65">
        <f>IFERROR(VLOOKUP(C8078,Pivot!A:B,2,0),0)</f>
        <v>0</v>
      </c>
      <c r="F8078" s="65">
        <f>IFERROR(VLOOKUP(C8078,Pivot!A:C,3,0),0)</f>
        <v>0</v>
      </c>
    </row>
    <row r="8079" spans="1:6" x14ac:dyDescent="0.25">
      <c r="A8079" s="68" t="s">
        <v>103</v>
      </c>
      <c r="B8079" s="69">
        <v>491295397</v>
      </c>
      <c r="C8079" s="68">
        <v>491295397</v>
      </c>
      <c r="D8079" s="69" t="s">
        <v>5818</v>
      </c>
      <c r="E8079" s="65">
        <f>IFERROR(VLOOKUP(C8079,Pivot!A:B,2,0),0)</f>
        <v>0</v>
      </c>
      <c r="F8079" s="65">
        <f>IFERROR(VLOOKUP(C8079,Pivot!A:C,3,0),0)</f>
        <v>0</v>
      </c>
    </row>
    <row r="8080" spans="1:6" x14ac:dyDescent="0.25">
      <c r="A8080" s="68" t="s">
        <v>103</v>
      </c>
      <c r="B8080" s="69">
        <v>491295399</v>
      </c>
      <c r="C8080" s="68">
        <v>491295399</v>
      </c>
      <c r="D8080" s="69" t="s">
        <v>5819</v>
      </c>
      <c r="E8080" s="65">
        <f>IFERROR(VLOOKUP(C8080,Pivot!A:B,2,0),0)</f>
        <v>0</v>
      </c>
      <c r="F8080" s="65">
        <f>IFERROR(VLOOKUP(C8080,Pivot!A:C,3,0),0)</f>
        <v>0</v>
      </c>
    </row>
    <row r="8081" spans="1:6" x14ac:dyDescent="0.25">
      <c r="A8081" s="68" t="s">
        <v>103</v>
      </c>
      <c r="B8081" s="69">
        <v>491295400</v>
      </c>
      <c r="C8081" s="68">
        <v>491295400</v>
      </c>
      <c r="D8081" s="69" t="s">
        <v>5820</v>
      </c>
      <c r="E8081" s="65">
        <f>IFERROR(VLOOKUP(C8081,Pivot!A:B,2,0),0)</f>
        <v>0</v>
      </c>
      <c r="F8081" s="65">
        <f>IFERROR(VLOOKUP(C8081,Pivot!A:C,3,0),0)</f>
        <v>0</v>
      </c>
    </row>
    <row r="8082" spans="1:6" x14ac:dyDescent="0.25">
      <c r="A8082" s="68" t="s">
        <v>103</v>
      </c>
      <c r="B8082" s="69">
        <v>491295401</v>
      </c>
      <c r="C8082" s="68">
        <v>491295401</v>
      </c>
      <c r="D8082" s="69" t="s">
        <v>5821</v>
      </c>
      <c r="E8082" s="65">
        <f>IFERROR(VLOOKUP(C8082,Pivot!A:B,2,0),0)</f>
        <v>0</v>
      </c>
      <c r="F8082" s="65">
        <f>IFERROR(VLOOKUP(C8082,Pivot!A:C,3,0),0)</f>
        <v>0</v>
      </c>
    </row>
    <row r="8083" spans="1:6" x14ac:dyDescent="0.25">
      <c r="A8083" s="68" t="s">
        <v>103</v>
      </c>
      <c r="B8083" s="69">
        <v>491295402</v>
      </c>
      <c r="C8083" s="68">
        <v>491295402</v>
      </c>
      <c r="D8083" s="69" t="s">
        <v>5822</v>
      </c>
      <c r="E8083" s="65">
        <f>IFERROR(VLOOKUP(C8083,Pivot!A:B,2,0),0)</f>
        <v>0</v>
      </c>
      <c r="F8083" s="65">
        <f>IFERROR(VLOOKUP(C8083,Pivot!A:C,3,0),0)</f>
        <v>0</v>
      </c>
    </row>
    <row r="8084" spans="1:6" x14ac:dyDescent="0.25">
      <c r="A8084" s="68" t="s">
        <v>103</v>
      </c>
      <c r="B8084" s="69">
        <v>491295403</v>
      </c>
      <c r="C8084" s="68">
        <v>491295403</v>
      </c>
      <c r="D8084" s="69" t="s">
        <v>5823</v>
      </c>
      <c r="E8084" s="65">
        <f>IFERROR(VLOOKUP(C8084,Pivot!A:B,2,0),0)</f>
        <v>0</v>
      </c>
      <c r="F8084" s="65">
        <f>IFERROR(VLOOKUP(C8084,Pivot!A:C,3,0),0)</f>
        <v>0</v>
      </c>
    </row>
    <row r="8085" spans="1:6" x14ac:dyDescent="0.25">
      <c r="A8085" s="68" t="s">
        <v>103</v>
      </c>
      <c r="B8085" s="69">
        <v>491295405</v>
      </c>
      <c r="C8085" s="68">
        <v>491295405</v>
      </c>
      <c r="D8085" s="69" t="s">
        <v>5824</v>
      </c>
      <c r="E8085" s="65">
        <f>IFERROR(VLOOKUP(C8085,Pivot!A:B,2,0),0)</f>
        <v>0</v>
      </c>
      <c r="F8085" s="65">
        <f>IFERROR(VLOOKUP(C8085,Pivot!A:C,3,0),0)</f>
        <v>0</v>
      </c>
    </row>
    <row r="8086" spans="1:6" x14ac:dyDescent="0.25">
      <c r="A8086" s="68" t="s">
        <v>103</v>
      </c>
      <c r="B8086" s="69">
        <v>491295407</v>
      </c>
      <c r="C8086" s="68">
        <v>491295407</v>
      </c>
      <c r="D8086" s="69" t="s">
        <v>5825</v>
      </c>
      <c r="E8086" s="65">
        <f>IFERROR(VLOOKUP(C8086,Pivot!A:B,2,0),0)</f>
        <v>0</v>
      </c>
      <c r="F8086" s="65">
        <f>IFERROR(VLOOKUP(C8086,Pivot!A:C,3,0),0)</f>
        <v>0</v>
      </c>
    </row>
    <row r="8087" spans="1:6" x14ac:dyDescent="0.25">
      <c r="A8087" s="68" t="s">
        <v>103</v>
      </c>
      <c r="B8087" s="69">
        <v>491295409</v>
      </c>
      <c r="C8087" s="68">
        <v>491295409</v>
      </c>
      <c r="D8087" s="69" t="s">
        <v>5826</v>
      </c>
      <c r="E8087" s="65">
        <f>IFERROR(VLOOKUP(C8087,Pivot!A:B,2,0),0)</f>
        <v>0</v>
      </c>
      <c r="F8087" s="65">
        <f>IFERROR(VLOOKUP(C8087,Pivot!A:C,3,0),0)</f>
        <v>0</v>
      </c>
    </row>
    <row r="8088" spans="1:6" x14ac:dyDescent="0.25">
      <c r="A8088" s="68" t="s">
        <v>103</v>
      </c>
      <c r="B8088" s="69">
        <v>491295411</v>
      </c>
      <c r="C8088" s="68">
        <v>491295411</v>
      </c>
      <c r="D8088" s="69" t="s">
        <v>5827</v>
      </c>
      <c r="E8088" s="65">
        <f>IFERROR(VLOOKUP(C8088,Pivot!A:B,2,0),0)</f>
        <v>0</v>
      </c>
      <c r="F8088" s="65">
        <f>IFERROR(VLOOKUP(C8088,Pivot!A:C,3,0),0)</f>
        <v>0</v>
      </c>
    </row>
    <row r="8089" spans="1:6" x14ac:dyDescent="0.25">
      <c r="A8089" s="68" t="s">
        <v>103</v>
      </c>
      <c r="B8089" s="69">
        <v>491295412</v>
      </c>
      <c r="C8089" s="68">
        <v>491295412</v>
      </c>
      <c r="D8089" s="69" t="s">
        <v>5828</v>
      </c>
      <c r="E8089" s="65">
        <f>IFERROR(VLOOKUP(C8089,Pivot!A:B,2,0),0)</f>
        <v>0</v>
      </c>
      <c r="F8089" s="65">
        <f>IFERROR(VLOOKUP(C8089,Pivot!A:C,3,0),0)</f>
        <v>0</v>
      </c>
    </row>
    <row r="8090" spans="1:6" x14ac:dyDescent="0.25">
      <c r="A8090" s="68" t="s">
        <v>103</v>
      </c>
      <c r="B8090" s="69">
        <v>491295413</v>
      </c>
      <c r="C8090" s="68">
        <v>491295413</v>
      </c>
      <c r="D8090" s="69" t="s">
        <v>5829</v>
      </c>
      <c r="E8090" s="65">
        <f>IFERROR(VLOOKUP(C8090,Pivot!A:B,2,0),0)</f>
        <v>0</v>
      </c>
      <c r="F8090" s="65">
        <f>IFERROR(VLOOKUP(C8090,Pivot!A:C,3,0),0)</f>
        <v>0</v>
      </c>
    </row>
    <row r="8091" spans="1:6" x14ac:dyDescent="0.25">
      <c r="A8091" s="68" t="s">
        <v>103</v>
      </c>
      <c r="B8091" s="69">
        <v>491295414</v>
      </c>
      <c r="C8091" s="68">
        <v>491295414</v>
      </c>
      <c r="D8091" s="69" t="s">
        <v>5830</v>
      </c>
      <c r="E8091" s="65">
        <f>IFERROR(VLOOKUP(C8091,Pivot!A:B,2,0),0)</f>
        <v>0</v>
      </c>
      <c r="F8091" s="65">
        <f>IFERROR(VLOOKUP(C8091,Pivot!A:C,3,0),0)</f>
        <v>0</v>
      </c>
    </row>
    <row r="8092" spans="1:6" x14ac:dyDescent="0.25">
      <c r="A8092" s="68" t="s">
        <v>103</v>
      </c>
      <c r="B8092" s="69">
        <v>491295415</v>
      </c>
      <c r="C8092" s="68">
        <v>491295415</v>
      </c>
      <c r="D8092" s="69" t="s">
        <v>5831</v>
      </c>
      <c r="E8092" s="65">
        <f>IFERROR(VLOOKUP(C8092,Pivot!A:B,2,0),0)</f>
        <v>0</v>
      </c>
      <c r="F8092" s="65">
        <f>IFERROR(VLOOKUP(C8092,Pivot!A:C,3,0),0)</f>
        <v>0</v>
      </c>
    </row>
    <row r="8093" spans="1:6" x14ac:dyDescent="0.25">
      <c r="A8093" s="68" t="s">
        <v>103</v>
      </c>
      <c r="B8093" s="69">
        <v>491295416</v>
      </c>
      <c r="C8093" s="68">
        <v>491295416</v>
      </c>
      <c r="D8093" s="69" t="s">
        <v>5832</v>
      </c>
      <c r="E8093" s="65">
        <f>IFERROR(VLOOKUP(C8093,Pivot!A:B,2,0),0)</f>
        <v>0</v>
      </c>
      <c r="F8093" s="65">
        <f>IFERROR(VLOOKUP(C8093,Pivot!A:C,3,0),0)</f>
        <v>0</v>
      </c>
    </row>
    <row r="8094" spans="1:6" x14ac:dyDescent="0.25">
      <c r="A8094" s="68" t="s">
        <v>103</v>
      </c>
      <c r="B8094" s="69">
        <v>491295418</v>
      </c>
      <c r="C8094" s="68">
        <v>491295418</v>
      </c>
      <c r="D8094" s="69" t="s">
        <v>5833</v>
      </c>
      <c r="E8094" s="65">
        <f>IFERROR(VLOOKUP(C8094,Pivot!A:B,2,0),0)</f>
        <v>0</v>
      </c>
      <c r="F8094" s="65">
        <f>IFERROR(VLOOKUP(C8094,Pivot!A:C,3,0),0)</f>
        <v>0</v>
      </c>
    </row>
    <row r="8095" spans="1:6" x14ac:dyDescent="0.25">
      <c r="A8095" s="68" t="s">
        <v>103</v>
      </c>
      <c r="B8095" s="69">
        <v>491295419</v>
      </c>
      <c r="C8095" s="68">
        <v>491295419</v>
      </c>
      <c r="D8095" s="69" t="s">
        <v>5834</v>
      </c>
      <c r="E8095" s="65">
        <f>IFERROR(VLOOKUP(C8095,Pivot!A:B,2,0),0)</f>
        <v>0</v>
      </c>
      <c r="F8095" s="65">
        <f>IFERROR(VLOOKUP(C8095,Pivot!A:C,3,0),0)</f>
        <v>0</v>
      </c>
    </row>
    <row r="8096" spans="1:6" x14ac:dyDescent="0.25">
      <c r="A8096" s="68" t="s">
        <v>103</v>
      </c>
      <c r="B8096" s="69">
        <v>491295420</v>
      </c>
      <c r="C8096" s="68">
        <v>491295420</v>
      </c>
      <c r="D8096" s="69" t="s">
        <v>5835</v>
      </c>
      <c r="E8096" s="65">
        <f>IFERROR(VLOOKUP(C8096,Pivot!A:B,2,0),0)</f>
        <v>0</v>
      </c>
      <c r="F8096" s="65">
        <f>IFERROR(VLOOKUP(C8096,Pivot!A:C,3,0),0)</f>
        <v>0</v>
      </c>
    </row>
    <row r="8097" spans="1:6" x14ac:dyDescent="0.25">
      <c r="A8097" s="68" t="s">
        <v>103</v>
      </c>
      <c r="B8097" s="69">
        <v>491295422</v>
      </c>
      <c r="C8097" s="68">
        <v>491295422</v>
      </c>
      <c r="D8097" s="69" t="s">
        <v>5836</v>
      </c>
      <c r="E8097" s="65">
        <f>IFERROR(VLOOKUP(C8097,Pivot!A:B,2,0),0)</f>
        <v>0</v>
      </c>
      <c r="F8097" s="65">
        <f>IFERROR(VLOOKUP(C8097,Pivot!A:C,3,0),0)</f>
        <v>0</v>
      </c>
    </row>
    <row r="8098" spans="1:6" x14ac:dyDescent="0.25">
      <c r="A8098" s="68" t="s">
        <v>103</v>
      </c>
      <c r="B8098" s="69">
        <v>491295428</v>
      </c>
      <c r="C8098" s="68">
        <v>491295428</v>
      </c>
      <c r="D8098" s="69" t="s">
        <v>5837</v>
      </c>
      <c r="E8098" s="65">
        <f>IFERROR(VLOOKUP(C8098,Pivot!A:B,2,0),0)</f>
        <v>0</v>
      </c>
      <c r="F8098" s="65">
        <f>IFERROR(VLOOKUP(C8098,Pivot!A:C,3,0),0)</f>
        <v>0</v>
      </c>
    </row>
    <row r="8099" spans="1:6" x14ac:dyDescent="0.25">
      <c r="A8099" s="68" t="s">
        <v>103</v>
      </c>
      <c r="B8099" s="69">
        <v>491295430</v>
      </c>
      <c r="C8099" s="68">
        <v>491295430</v>
      </c>
      <c r="D8099" s="69" t="s">
        <v>5838</v>
      </c>
      <c r="E8099" s="65">
        <f>IFERROR(VLOOKUP(C8099,Pivot!A:B,2,0),0)</f>
        <v>0</v>
      </c>
      <c r="F8099" s="65">
        <f>IFERROR(VLOOKUP(C8099,Pivot!A:C,3,0),0)</f>
        <v>0</v>
      </c>
    </row>
    <row r="8100" spans="1:6" x14ac:dyDescent="0.25">
      <c r="A8100" s="68" t="s">
        <v>103</v>
      </c>
      <c r="B8100" s="69">
        <v>491295431</v>
      </c>
      <c r="C8100" s="68">
        <v>491295431</v>
      </c>
      <c r="D8100" s="69" t="s">
        <v>5839</v>
      </c>
      <c r="E8100" s="65">
        <f>IFERROR(VLOOKUP(C8100,Pivot!A:B,2,0),0)</f>
        <v>0</v>
      </c>
      <c r="F8100" s="65">
        <f>IFERROR(VLOOKUP(C8100,Pivot!A:C,3,0),0)</f>
        <v>0</v>
      </c>
    </row>
    <row r="8101" spans="1:6" x14ac:dyDescent="0.25">
      <c r="A8101" s="68" t="s">
        <v>103</v>
      </c>
      <c r="B8101" s="69">
        <v>491295432</v>
      </c>
      <c r="C8101" s="68">
        <v>491295432</v>
      </c>
      <c r="D8101" s="69" t="s">
        <v>5840</v>
      </c>
      <c r="E8101" s="65">
        <f>IFERROR(VLOOKUP(C8101,Pivot!A:B,2,0),0)</f>
        <v>0</v>
      </c>
      <c r="F8101" s="65">
        <f>IFERROR(VLOOKUP(C8101,Pivot!A:C,3,0),0)</f>
        <v>0</v>
      </c>
    </row>
    <row r="8102" spans="1:6" x14ac:dyDescent="0.25">
      <c r="A8102" s="68" t="s">
        <v>103</v>
      </c>
      <c r="B8102" s="69">
        <v>491295433</v>
      </c>
      <c r="C8102" s="68">
        <v>491295433</v>
      </c>
      <c r="D8102" s="69" t="s">
        <v>5841</v>
      </c>
      <c r="E8102" s="65">
        <f>IFERROR(VLOOKUP(C8102,Pivot!A:B,2,0),0)</f>
        <v>0</v>
      </c>
      <c r="F8102" s="65">
        <f>IFERROR(VLOOKUP(C8102,Pivot!A:C,3,0),0)</f>
        <v>0</v>
      </c>
    </row>
    <row r="8103" spans="1:6" x14ac:dyDescent="0.25">
      <c r="A8103" s="68" t="s">
        <v>103</v>
      </c>
      <c r="B8103" s="69">
        <v>491295434</v>
      </c>
      <c r="C8103" s="68">
        <v>491295434</v>
      </c>
      <c r="D8103" s="69" t="s">
        <v>5842</v>
      </c>
      <c r="E8103" s="65">
        <f>IFERROR(VLOOKUP(C8103,Pivot!A:B,2,0),0)</f>
        <v>0</v>
      </c>
      <c r="F8103" s="65">
        <f>IFERROR(VLOOKUP(C8103,Pivot!A:C,3,0),0)</f>
        <v>0</v>
      </c>
    </row>
    <row r="8104" spans="1:6" x14ac:dyDescent="0.25">
      <c r="A8104" s="68" t="s">
        <v>103</v>
      </c>
      <c r="B8104" s="69">
        <v>491295437</v>
      </c>
      <c r="C8104" s="68">
        <v>491295437</v>
      </c>
      <c r="D8104" s="69" t="s">
        <v>5843</v>
      </c>
      <c r="E8104" s="65">
        <f>IFERROR(VLOOKUP(C8104,Pivot!A:B,2,0),0)</f>
        <v>0</v>
      </c>
      <c r="F8104" s="65">
        <f>IFERROR(VLOOKUP(C8104,Pivot!A:C,3,0),0)</f>
        <v>0</v>
      </c>
    </row>
    <row r="8105" spans="1:6" x14ac:dyDescent="0.25">
      <c r="A8105" s="68" t="s">
        <v>103</v>
      </c>
      <c r="B8105" s="69">
        <v>491295438</v>
      </c>
      <c r="C8105" s="68">
        <v>491295438</v>
      </c>
      <c r="D8105" s="69" t="s">
        <v>5844</v>
      </c>
      <c r="E8105" s="65">
        <f>IFERROR(VLOOKUP(C8105,Pivot!A:B,2,0),0)</f>
        <v>0</v>
      </c>
      <c r="F8105" s="65">
        <f>IFERROR(VLOOKUP(C8105,Pivot!A:C,3,0),0)</f>
        <v>0</v>
      </c>
    </row>
    <row r="8106" spans="1:6" x14ac:dyDescent="0.25">
      <c r="A8106" s="68" t="s">
        <v>103</v>
      </c>
      <c r="B8106" s="69">
        <v>491295441</v>
      </c>
      <c r="C8106" s="68">
        <v>491295441</v>
      </c>
      <c r="D8106" s="69" t="s">
        <v>5845</v>
      </c>
      <c r="E8106" s="65">
        <f>IFERROR(VLOOKUP(C8106,Pivot!A:B,2,0),0)</f>
        <v>0</v>
      </c>
      <c r="F8106" s="65">
        <f>IFERROR(VLOOKUP(C8106,Pivot!A:C,3,0),0)</f>
        <v>0</v>
      </c>
    </row>
    <row r="8107" spans="1:6" x14ac:dyDescent="0.25">
      <c r="A8107" s="68" t="s">
        <v>103</v>
      </c>
      <c r="B8107" s="69">
        <v>491295443</v>
      </c>
      <c r="C8107" s="68">
        <v>491295443</v>
      </c>
      <c r="D8107" s="69" t="s">
        <v>5846</v>
      </c>
      <c r="E8107" s="65">
        <f>IFERROR(VLOOKUP(C8107,Pivot!A:B,2,0),0)</f>
        <v>0</v>
      </c>
      <c r="F8107" s="65">
        <f>IFERROR(VLOOKUP(C8107,Pivot!A:C,3,0),0)</f>
        <v>0</v>
      </c>
    </row>
    <row r="8108" spans="1:6" x14ac:dyDescent="0.25">
      <c r="A8108" s="68" t="s">
        <v>103</v>
      </c>
      <c r="B8108" s="69">
        <v>491295443</v>
      </c>
      <c r="C8108" s="68">
        <v>8904027104753</v>
      </c>
      <c r="D8108" s="69" t="s">
        <v>5846</v>
      </c>
      <c r="E8108" s="65">
        <f>IFERROR(VLOOKUP(C8108,Pivot!A:B,2,0),0)</f>
        <v>0</v>
      </c>
      <c r="F8108" s="65">
        <f>IFERROR(VLOOKUP(C8108,Pivot!A:C,3,0),0)</f>
        <v>0</v>
      </c>
    </row>
    <row r="8109" spans="1:6" x14ac:dyDescent="0.25">
      <c r="A8109" s="68" t="s">
        <v>103</v>
      </c>
      <c r="B8109" s="69">
        <v>491295444</v>
      </c>
      <c r="C8109" s="68">
        <v>491295444</v>
      </c>
      <c r="D8109" s="69" t="s">
        <v>5847</v>
      </c>
      <c r="E8109" s="65">
        <f>IFERROR(VLOOKUP(C8109,Pivot!A:B,2,0),0)</f>
        <v>0</v>
      </c>
      <c r="F8109" s="65">
        <f>IFERROR(VLOOKUP(C8109,Pivot!A:C,3,0),0)</f>
        <v>0</v>
      </c>
    </row>
    <row r="8110" spans="1:6" x14ac:dyDescent="0.25">
      <c r="A8110" s="68" t="s">
        <v>103</v>
      </c>
      <c r="B8110" s="69">
        <v>491295444</v>
      </c>
      <c r="C8110" s="68">
        <v>8904027104777</v>
      </c>
      <c r="D8110" s="69" t="s">
        <v>5847</v>
      </c>
      <c r="E8110" s="65">
        <f>IFERROR(VLOOKUP(C8110,Pivot!A:B,2,0),0)</f>
        <v>0</v>
      </c>
      <c r="F8110" s="65">
        <f>IFERROR(VLOOKUP(C8110,Pivot!A:C,3,0),0)</f>
        <v>0</v>
      </c>
    </row>
    <row r="8111" spans="1:6" x14ac:dyDescent="0.25">
      <c r="A8111" s="68" t="s">
        <v>103</v>
      </c>
      <c r="B8111" s="69">
        <v>491295445</v>
      </c>
      <c r="C8111" s="68">
        <v>491295445</v>
      </c>
      <c r="D8111" s="69" t="s">
        <v>5848</v>
      </c>
      <c r="E8111" s="65">
        <f>IFERROR(VLOOKUP(C8111,Pivot!A:B,2,0),0)</f>
        <v>0</v>
      </c>
      <c r="F8111" s="65">
        <f>IFERROR(VLOOKUP(C8111,Pivot!A:C,3,0),0)</f>
        <v>0</v>
      </c>
    </row>
    <row r="8112" spans="1:6" x14ac:dyDescent="0.25">
      <c r="A8112" s="68" t="s">
        <v>103</v>
      </c>
      <c r="B8112" s="69">
        <v>491295445</v>
      </c>
      <c r="C8112" s="68">
        <v>8904027104760</v>
      </c>
      <c r="D8112" s="69" t="s">
        <v>5848</v>
      </c>
      <c r="E8112" s="65">
        <f>IFERROR(VLOOKUP(C8112,Pivot!A:B,2,0),0)</f>
        <v>0</v>
      </c>
      <c r="F8112" s="65">
        <f>IFERROR(VLOOKUP(C8112,Pivot!A:C,3,0),0)</f>
        <v>0</v>
      </c>
    </row>
    <row r="8113" spans="1:6" x14ac:dyDescent="0.25">
      <c r="A8113" s="68" t="s">
        <v>103</v>
      </c>
      <c r="B8113" s="69">
        <v>491295446</v>
      </c>
      <c r="C8113" s="68">
        <v>491295446</v>
      </c>
      <c r="D8113" s="69" t="s">
        <v>5849</v>
      </c>
      <c r="E8113" s="65">
        <f>IFERROR(VLOOKUP(C8113,Pivot!A:B,2,0),0)</f>
        <v>0</v>
      </c>
      <c r="F8113" s="65">
        <f>IFERROR(VLOOKUP(C8113,Pivot!A:C,3,0),0)</f>
        <v>0</v>
      </c>
    </row>
    <row r="8114" spans="1:6" x14ac:dyDescent="0.25">
      <c r="A8114" s="68" t="s">
        <v>103</v>
      </c>
      <c r="B8114" s="69">
        <v>491295446</v>
      </c>
      <c r="C8114" s="68">
        <v>8904027104791</v>
      </c>
      <c r="D8114" s="69" t="s">
        <v>5849</v>
      </c>
      <c r="E8114" s="65">
        <f>IFERROR(VLOOKUP(C8114,Pivot!A:B,2,0),0)</f>
        <v>0</v>
      </c>
      <c r="F8114" s="65">
        <f>IFERROR(VLOOKUP(C8114,Pivot!A:C,3,0),0)</f>
        <v>0</v>
      </c>
    </row>
    <row r="8115" spans="1:6" x14ac:dyDescent="0.25">
      <c r="A8115" s="68" t="s">
        <v>103</v>
      </c>
      <c r="B8115" s="69">
        <v>491295447</v>
      </c>
      <c r="C8115" s="68">
        <v>491295447</v>
      </c>
      <c r="D8115" s="69" t="s">
        <v>5850</v>
      </c>
      <c r="E8115" s="65">
        <f>IFERROR(VLOOKUP(C8115,Pivot!A:B,2,0),0)</f>
        <v>0</v>
      </c>
      <c r="F8115" s="65">
        <f>IFERROR(VLOOKUP(C8115,Pivot!A:C,3,0),0)</f>
        <v>0</v>
      </c>
    </row>
    <row r="8116" spans="1:6" x14ac:dyDescent="0.25">
      <c r="A8116" s="68" t="s">
        <v>103</v>
      </c>
      <c r="B8116" s="69">
        <v>491295447</v>
      </c>
      <c r="C8116" s="68">
        <v>8904027104807</v>
      </c>
      <c r="D8116" s="69" t="s">
        <v>5850</v>
      </c>
      <c r="E8116" s="65">
        <f>IFERROR(VLOOKUP(C8116,Pivot!A:B,2,0),0)</f>
        <v>0</v>
      </c>
      <c r="F8116" s="65">
        <f>IFERROR(VLOOKUP(C8116,Pivot!A:C,3,0),0)</f>
        <v>0</v>
      </c>
    </row>
    <row r="8117" spans="1:6" x14ac:dyDescent="0.25">
      <c r="A8117" s="68" t="s">
        <v>103</v>
      </c>
      <c r="B8117" s="69">
        <v>491295448</v>
      </c>
      <c r="C8117" s="68">
        <v>491295448</v>
      </c>
      <c r="D8117" s="69" t="s">
        <v>5851</v>
      </c>
      <c r="E8117" s="65">
        <f>IFERROR(VLOOKUP(C8117,Pivot!A:B,2,0),0)</f>
        <v>0</v>
      </c>
      <c r="F8117" s="65">
        <f>IFERROR(VLOOKUP(C8117,Pivot!A:C,3,0),0)</f>
        <v>0</v>
      </c>
    </row>
    <row r="8118" spans="1:6" x14ac:dyDescent="0.25">
      <c r="A8118" s="68" t="s">
        <v>103</v>
      </c>
      <c r="B8118" s="69">
        <v>491295448</v>
      </c>
      <c r="C8118" s="68">
        <v>8904027104746</v>
      </c>
      <c r="D8118" s="69" t="s">
        <v>5851</v>
      </c>
      <c r="E8118" s="65">
        <f>IFERROR(VLOOKUP(C8118,Pivot!A:B,2,0),0)</f>
        <v>0</v>
      </c>
      <c r="F8118" s="65">
        <f>IFERROR(VLOOKUP(C8118,Pivot!A:C,3,0),0)</f>
        <v>0</v>
      </c>
    </row>
    <row r="8119" spans="1:6" x14ac:dyDescent="0.25">
      <c r="A8119" s="68" t="s">
        <v>103</v>
      </c>
      <c r="B8119" s="69">
        <v>491295451</v>
      </c>
      <c r="C8119" s="68">
        <v>491295451</v>
      </c>
      <c r="D8119" s="69" t="s">
        <v>5852</v>
      </c>
      <c r="E8119" s="65">
        <f>IFERROR(VLOOKUP(C8119,Pivot!A:B,2,0),0)</f>
        <v>0</v>
      </c>
      <c r="F8119" s="65">
        <f>IFERROR(VLOOKUP(C8119,Pivot!A:C,3,0),0)</f>
        <v>0</v>
      </c>
    </row>
    <row r="8120" spans="1:6" x14ac:dyDescent="0.25">
      <c r="A8120" s="68" t="s">
        <v>103</v>
      </c>
      <c r="B8120" s="69">
        <v>491295452</v>
      </c>
      <c r="C8120" s="68">
        <v>491295452</v>
      </c>
      <c r="D8120" s="69" t="s">
        <v>5852</v>
      </c>
      <c r="E8120" s="65">
        <f>IFERROR(VLOOKUP(C8120,Pivot!A:B,2,0),0)</f>
        <v>0</v>
      </c>
      <c r="F8120" s="65">
        <f>IFERROR(VLOOKUP(C8120,Pivot!A:C,3,0),0)</f>
        <v>0</v>
      </c>
    </row>
    <row r="8121" spans="1:6" x14ac:dyDescent="0.25">
      <c r="A8121" s="68" t="s">
        <v>103</v>
      </c>
      <c r="B8121" s="69">
        <v>491295453</v>
      </c>
      <c r="C8121" s="68">
        <v>491295453</v>
      </c>
      <c r="D8121" s="69" t="s">
        <v>5853</v>
      </c>
      <c r="E8121" s="65">
        <f>IFERROR(VLOOKUP(C8121,Pivot!A:B,2,0),0)</f>
        <v>0</v>
      </c>
      <c r="F8121" s="65">
        <f>IFERROR(VLOOKUP(C8121,Pivot!A:C,3,0),0)</f>
        <v>0</v>
      </c>
    </row>
    <row r="8122" spans="1:6" x14ac:dyDescent="0.25">
      <c r="A8122" s="68" t="s">
        <v>103</v>
      </c>
      <c r="B8122" s="69">
        <v>491295454</v>
      </c>
      <c r="C8122" s="68">
        <v>491295454</v>
      </c>
      <c r="D8122" s="69" t="s">
        <v>5854</v>
      </c>
      <c r="E8122" s="65">
        <f>IFERROR(VLOOKUP(C8122,Pivot!A:B,2,0),0)</f>
        <v>0</v>
      </c>
      <c r="F8122" s="65">
        <f>IFERROR(VLOOKUP(C8122,Pivot!A:C,3,0),0)</f>
        <v>0</v>
      </c>
    </row>
    <row r="8123" spans="1:6" x14ac:dyDescent="0.25">
      <c r="A8123" s="68" t="s">
        <v>103</v>
      </c>
      <c r="B8123" s="69">
        <v>491295455</v>
      </c>
      <c r="C8123" s="68">
        <v>491295455</v>
      </c>
      <c r="D8123" s="69" t="s">
        <v>5855</v>
      </c>
      <c r="E8123" s="65">
        <f>IFERROR(VLOOKUP(C8123,Pivot!A:B,2,0),0)</f>
        <v>0</v>
      </c>
      <c r="F8123" s="65">
        <f>IFERROR(VLOOKUP(C8123,Pivot!A:C,3,0),0)</f>
        <v>0</v>
      </c>
    </row>
    <row r="8124" spans="1:6" x14ac:dyDescent="0.25">
      <c r="A8124" s="68" t="s">
        <v>103</v>
      </c>
      <c r="B8124" s="69">
        <v>491295456</v>
      </c>
      <c r="C8124" s="68">
        <v>491295456</v>
      </c>
      <c r="D8124" s="69" t="s">
        <v>5856</v>
      </c>
      <c r="E8124" s="65">
        <f>IFERROR(VLOOKUP(C8124,Pivot!A:B,2,0),0)</f>
        <v>0</v>
      </c>
      <c r="F8124" s="65">
        <f>IFERROR(VLOOKUP(C8124,Pivot!A:C,3,0),0)</f>
        <v>0</v>
      </c>
    </row>
    <row r="8125" spans="1:6" x14ac:dyDescent="0.25">
      <c r="A8125" s="68" t="s">
        <v>103</v>
      </c>
      <c r="B8125" s="69">
        <v>491295458</v>
      </c>
      <c r="C8125" s="68">
        <v>491295458</v>
      </c>
      <c r="D8125" s="69" t="s">
        <v>5857</v>
      </c>
      <c r="E8125" s="65">
        <f>IFERROR(VLOOKUP(C8125,Pivot!A:B,2,0),0)</f>
        <v>0</v>
      </c>
      <c r="F8125" s="65">
        <f>IFERROR(VLOOKUP(C8125,Pivot!A:C,3,0),0)</f>
        <v>0</v>
      </c>
    </row>
    <row r="8126" spans="1:6" x14ac:dyDescent="0.25">
      <c r="A8126" s="68" t="s">
        <v>103</v>
      </c>
      <c r="B8126" s="69">
        <v>491295459</v>
      </c>
      <c r="C8126" s="68">
        <v>491295459</v>
      </c>
      <c r="D8126" s="69" t="s">
        <v>5858</v>
      </c>
      <c r="E8126" s="65">
        <f>IFERROR(VLOOKUP(C8126,Pivot!A:B,2,0),0)</f>
        <v>0</v>
      </c>
      <c r="F8126" s="65">
        <f>IFERROR(VLOOKUP(C8126,Pivot!A:C,3,0),0)</f>
        <v>0</v>
      </c>
    </row>
    <row r="8127" spans="1:6" x14ac:dyDescent="0.25">
      <c r="A8127" s="68" t="s">
        <v>103</v>
      </c>
      <c r="B8127" s="69">
        <v>491295460</v>
      </c>
      <c r="C8127" s="68">
        <v>491295460</v>
      </c>
      <c r="D8127" s="69" t="s">
        <v>5859</v>
      </c>
      <c r="E8127" s="65">
        <f>IFERROR(VLOOKUP(C8127,Pivot!A:B,2,0),0)</f>
        <v>0</v>
      </c>
      <c r="F8127" s="65">
        <f>IFERROR(VLOOKUP(C8127,Pivot!A:C,3,0),0)</f>
        <v>0</v>
      </c>
    </row>
    <row r="8128" spans="1:6" x14ac:dyDescent="0.25">
      <c r="A8128" s="68" t="s">
        <v>103</v>
      </c>
      <c r="B8128" s="69">
        <v>491295461</v>
      </c>
      <c r="C8128" s="68">
        <v>491295461</v>
      </c>
      <c r="D8128" s="69" t="s">
        <v>5860</v>
      </c>
      <c r="E8128" s="65">
        <f>IFERROR(VLOOKUP(C8128,Pivot!A:B,2,0),0)</f>
        <v>0</v>
      </c>
      <c r="F8128" s="65">
        <f>IFERROR(VLOOKUP(C8128,Pivot!A:C,3,0),0)</f>
        <v>0</v>
      </c>
    </row>
    <row r="8129" spans="1:6" x14ac:dyDescent="0.25">
      <c r="A8129" s="68" t="s">
        <v>103</v>
      </c>
      <c r="B8129" s="69">
        <v>491295462</v>
      </c>
      <c r="C8129" s="68">
        <v>491295462</v>
      </c>
      <c r="D8129" s="69" t="s">
        <v>5861</v>
      </c>
      <c r="E8129" s="65">
        <f>IFERROR(VLOOKUP(C8129,Pivot!A:B,2,0),0)</f>
        <v>0</v>
      </c>
      <c r="F8129" s="65">
        <f>IFERROR(VLOOKUP(C8129,Pivot!A:C,3,0),0)</f>
        <v>0</v>
      </c>
    </row>
    <row r="8130" spans="1:6" x14ac:dyDescent="0.25">
      <c r="A8130" s="68" t="s">
        <v>103</v>
      </c>
      <c r="B8130" s="69">
        <v>491295463</v>
      </c>
      <c r="C8130" s="68">
        <v>491295463</v>
      </c>
      <c r="D8130" s="69" t="s">
        <v>5862</v>
      </c>
      <c r="E8130" s="65">
        <f>IFERROR(VLOOKUP(C8130,Pivot!A:B,2,0),0)</f>
        <v>0</v>
      </c>
      <c r="F8130" s="65">
        <f>IFERROR(VLOOKUP(C8130,Pivot!A:C,3,0),0)</f>
        <v>0</v>
      </c>
    </row>
    <row r="8131" spans="1:6" x14ac:dyDescent="0.25">
      <c r="A8131" s="68" t="s">
        <v>103</v>
      </c>
      <c r="B8131" s="69">
        <v>491295464</v>
      </c>
      <c r="C8131" s="68">
        <v>491295464</v>
      </c>
      <c r="D8131" s="69" t="s">
        <v>5863</v>
      </c>
      <c r="E8131" s="65">
        <f>IFERROR(VLOOKUP(C8131,Pivot!A:B,2,0),0)</f>
        <v>0</v>
      </c>
      <c r="F8131" s="65">
        <f>IFERROR(VLOOKUP(C8131,Pivot!A:C,3,0),0)</f>
        <v>0</v>
      </c>
    </row>
    <row r="8132" spans="1:6" x14ac:dyDescent="0.25">
      <c r="A8132" s="68" t="s">
        <v>103</v>
      </c>
      <c r="B8132" s="69">
        <v>491295465</v>
      </c>
      <c r="C8132" s="68">
        <v>491295465</v>
      </c>
      <c r="D8132" s="69" t="s">
        <v>5864</v>
      </c>
      <c r="E8132" s="65">
        <f>IFERROR(VLOOKUP(C8132,Pivot!A:B,2,0),0)</f>
        <v>0</v>
      </c>
      <c r="F8132" s="65">
        <f>IFERROR(VLOOKUP(C8132,Pivot!A:C,3,0),0)</f>
        <v>0</v>
      </c>
    </row>
    <row r="8133" spans="1:6" x14ac:dyDescent="0.25">
      <c r="A8133" s="68" t="s">
        <v>103</v>
      </c>
      <c r="B8133" s="69">
        <v>491295466</v>
      </c>
      <c r="C8133" s="68">
        <v>491295466</v>
      </c>
      <c r="D8133" s="69" t="s">
        <v>5865</v>
      </c>
      <c r="E8133" s="65">
        <f>IFERROR(VLOOKUP(C8133,Pivot!A:B,2,0),0)</f>
        <v>0</v>
      </c>
      <c r="F8133" s="65">
        <f>IFERROR(VLOOKUP(C8133,Pivot!A:C,3,0),0)</f>
        <v>0</v>
      </c>
    </row>
    <row r="8134" spans="1:6" x14ac:dyDescent="0.25">
      <c r="A8134" s="68" t="s">
        <v>103</v>
      </c>
      <c r="B8134" s="69">
        <v>491295467</v>
      </c>
      <c r="C8134" s="68">
        <v>491295467</v>
      </c>
      <c r="D8134" s="69" t="s">
        <v>5866</v>
      </c>
      <c r="E8134" s="65">
        <f>IFERROR(VLOOKUP(C8134,Pivot!A:B,2,0),0)</f>
        <v>0</v>
      </c>
      <c r="F8134" s="65">
        <f>IFERROR(VLOOKUP(C8134,Pivot!A:C,3,0),0)</f>
        <v>0</v>
      </c>
    </row>
    <row r="8135" spans="1:6" x14ac:dyDescent="0.25">
      <c r="A8135" s="68" t="s">
        <v>103</v>
      </c>
      <c r="B8135" s="69">
        <v>491295468</v>
      </c>
      <c r="C8135" s="68">
        <v>491295468</v>
      </c>
      <c r="D8135" s="69" t="s">
        <v>5867</v>
      </c>
      <c r="E8135" s="65">
        <f>IFERROR(VLOOKUP(C8135,Pivot!A:B,2,0),0)</f>
        <v>0</v>
      </c>
      <c r="F8135" s="65">
        <f>IFERROR(VLOOKUP(C8135,Pivot!A:C,3,0),0)</f>
        <v>0</v>
      </c>
    </row>
    <row r="8136" spans="1:6" x14ac:dyDescent="0.25">
      <c r="A8136" s="68" t="s">
        <v>103</v>
      </c>
      <c r="B8136" s="69">
        <v>491295469</v>
      </c>
      <c r="C8136" s="68">
        <v>491295469</v>
      </c>
      <c r="D8136" s="69" t="s">
        <v>5868</v>
      </c>
      <c r="E8136" s="65">
        <f>IFERROR(VLOOKUP(C8136,Pivot!A:B,2,0),0)</f>
        <v>0</v>
      </c>
      <c r="F8136" s="65">
        <f>IFERROR(VLOOKUP(C8136,Pivot!A:C,3,0),0)</f>
        <v>0</v>
      </c>
    </row>
    <row r="8137" spans="1:6" x14ac:dyDescent="0.25">
      <c r="A8137" s="68" t="s">
        <v>103</v>
      </c>
      <c r="B8137" s="69">
        <v>491295470</v>
      </c>
      <c r="C8137" s="68">
        <v>491295470</v>
      </c>
      <c r="D8137" s="69" t="s">
        <v>5869</v>
      </c>
      <c r="E8137" s="65">
        <f>IFERROR(VLOOKUP(C8137,Pivot!A:B,2,0),0)</f>
        <v>0</v>
      </c>
      <c r="F8137" s="65">
        <f>IFERROR(VLOOKUP(C8137,Pivot!A:C,3,0),0)</f>
        <v>0</v>
      </c>
    </row>
    <row r="8138" spans="1:6" x14ac:dyDescent="0.25">
      <c r="A8138" s="68" t="s">
        <v>103</v>
      </c>
      <c r="B8138" s="69">
        <v>491295472</v>
      </c>
      <c r="C8138" s="68">
        <v>491295472</v>
      </c>
      <c r="D8138" s="69" t="s">
        <v>5870</v>
      </c>
      <c r="E8138" s="65">
        <f>IFERROR(VLOOKUP(C8138,Pivot!A:B,2,0),0)</f>
        <v>0</v>
      </c>
      <c r="F8138" s="65">
        <f>IFERROR(VLOOKUP(C8138,Pivot!A:C,3,0),0)</f>
        <v>0</v>
      </c>
    </row>
    <row r="8139" spans="1:6" x14ac:dyDescent="0.25">
      <c r="A8139" s="68" t="s">
        <v>103</v>
      </c>
      <c r="B8139" s="69">
        <v>491295472</v>
      </c>
      <c r="C8139" s="68">
        <v>9336592006511</v>
      </c>
      <c r="D8139" s="69" t="s">
        <v>5870</v>
      </c>
      <c r="E8139" s="65">
        <f>IFERROR(VLOOKUP(C8139,Pivot!A:B,2,0),0)</f>
        <v>0</v>
      </c>
      <c r="F8139" s="65">
        <f>IFERROR(VLOOKUP(C8139,Pivot!A:C,3,0),0)</f>
        <v>0</v>
      </c>
    </row>
    <row r="8140" spans="1:6" x14ac:dyDescent="0.25">
      <c r="A8140" s="68" t="s">
        <v>103</v>
      </c>
      <c r="B8140" s="69">
        <v>491295473</v>
      </c>
      <c r="C8140" s="68">
        <v>491295473</v>
      </c>
      <c r="D8140" s="69" t="s">
        <v>5871</v>
      </c>
      <c r="E8140" s="65">
        <f>IFERROR(VLOOKUP(C8140,Pivot!A:B,2,0),0)</f>
        <v>0</v>
      </c>
      <c r="F8140" s="65">
        <f>IFERROR(VLOOKUP(C8140,Pivot!A:C,3,0),0)</f>
        <v>0</v>
      </c>
    </row>
    <row r="8141" spans="1:6" x14ac:dyDescent="0.25">
      <c r="A8141" s="68" t="s">
        <v>103</v>
      </c>
      <c r="B8141" s="69">
        <v>491295473</v>
      </c>
      <c r="C8141" s="68">
        <v>9336592006337</v>
      </c>
      <c r="D8141" s="69" t="s">
        <v>5871</v>
      </c>
      <c r="E8141" s="65">
        <f>IFERROR(VLOOKUP(C8141,Pivot!A:B,2,0),0)</f>
        <v>0</v>
      </c>
      <c r="F8141" s="65">
        <f>IFERROR(VLOOKUP(C8141,Pivot!A:C,3,0),0)</f>
        <v>0</v>
      </c>
    </row>
    <row r="8142" spans="1:6" x14ac:dyDescent="0.25">
      <c r="A8142" s="68" t="s">
        <v>103</v>
      </c>
      <c r="B8142" s="69">
        <v>491295473</v>
      </c>
      <c r="C8142" s="68">
        <v>9336592006375</v>
      </c>
      <c r="D8142" s="69" t="s">
        <v>5871</v>
      </c>
      <c r="E8142" s="65">
        <f>IFERROR(VLOOKUP(C8142,Pivot!A:B,2,0),0)</f>
        <v>0</v>
      </c>
      <c r="F8142" s="65">
        <f>IFERROR(VLOOKUP(C8142,Pivot!A:C,3,0),0)</f>
        <v>0</v>
      </c>
    </row>
    <row r="8143" spans="1:6" x14ac:dyDescent="0.25">
      <c r="A8143" s="68" t="s">
        <v>103</v>
      </c>
      <c r="B8143" s="69">
        <v>491295474</v>
      </c>
      <c r="C8143" s="68">
        <v>491295474</v>
      </c>
      <c r="D8143" s="69" t="s">
        <v>5872</v>
      </c>
      <c r="E8143" s="65">
        <f>IFERROR(VLOOKUP(C8143,Pivot!A:B,2,0),0)</f>
        <v>0</v>
      </c>
      <c r="F8143" s="65">
        <f>IFERROR(VLOOKUP(C8143,Pivot!A:C,3,0),0)</f>
        <v>0</v>
      </c>
    </row>
    <row r="8144" spans="1:6" x14ac:dyDescent="0.25">
      <c r="A8144" s="68" t="s">
        <v>103</v>
      </c>
      <c r="B8144" s="69">
        <v>491295474</v>
      </c>
      <c r="C8144" s="68">
        <v>9336592006320</v>
      </c>
      <c r="D8144" s="69" t="s">
        <v>5872</v>
      </c>
      <c r="E8144" s="65">
        <f>IFERROR(VLOOKUP(C8144,Pivot!A:B,2,0),0)</f>
        <v>0</v>
      </c>
      <c r="F8144" s="65">
        <f>IFERROR(VLOOKUP(C8144,Pivot!A:C,3,0),0)</f>
        <v>0</v>
      </c>
    </row>
    <row r="8145" spans="1:6" x14ac:dyDescent="0.25">
      <c r="A8145" s="68" t="s">
        <v>103</v>
      </c>
      <c r="B8145" s="69">
        <v>491295474</v>
      </c>
      <c r="C8145" s="68">
        <v>9336592006382</v>
      </c>
      <c r="D8145" s="69" t="s">
        <v>5872</v>
      </c>
      <c r="E8145" s="65">
        <f>IFERROR(VLOOKUP(C8145,Pivot!A:B,2,0),0)</f>
        <v>0</v>
      </c>
      <c r="F8145" s="65">
        <f>IFERROR(VLOOKUP(C8145,Pivot!A:C,3,0),0)</f>
        <v>0</v>
      </c>
    </row>
    <row r="8146" spans="1:6" x14ac:dyDescent="0.25">
      <c r="A8146" s="68" t="s">
        <v>103</v>
      </c>
      <c r="B8146" s="69">
        <v>491295475</v>
      </c>
      <c r="C8146" s="68">
        <v>491295475</v>
      </c>
      <c r="D8146" s="69" t="s">
        <v>5873</v>
      </c>
      <c r="E8146" s="65">
        <f>IFERROR(VLOOKUP(C8146,Pivot!A:B,2,0),0)</f>
        <v>0</v>
      </c>
      <c r="F8146" s="65">
        <f>IFERROR(VLOOKUP(C8146,Pivot!A:C,3,0),0)</f>
        <v>0</v>
      </c>
    </row>
    <row r="8147" spans="1:6" x14ac:dyDescent="0.25">
      <c r="A8147" s="68" t="s">
        <v>103</v>
      </c>
      <c r="B8147" s="69">
        <v>491295475</v>
      </c>
      <c r="C8147" s="68">
        <v>813166010307</v>
      </c>
      <c r="D8147" s="69" t="s">
        <v>5873</v>
      </c>
      <c r="E8147" s="65">
        <f>IFERROR(VLOOKUP(C8147,Pivot!A:B,2,0),0)</f>
        <v>0</v>
      </c>
      <c r="F8147" s="65">
        <f>IFERROR(VLOOKUP(C8147,Pivot!A:C,3,0),0)</f>
        <v>0</v>
      </c>
    </row>
    <row r="8148" spans="1:6" x14ac:dyDescent="0.25">
      <c r="A8148" s="68" t="s">
        <v>103</v>
      </c>
      <c r="B8148" s="69">
        <v>491295475</v>
      </c>
      <c r="C8148" s="68">
        <v>9336592006412</v>
      </c>
      <c r="D8148" s="69" t="s">
        <v>5873</v>
      </c>
      <c r="E8148" s="65">
        <f>IFERROR(VLOOKUP(C8148,Pivot!A:B,2,0),0)</f>
        <v>0</v>
      </c>
      <c r="F8148" s="65">
        <f>IFERROR(VLOOKUP(C8148,Pivot!A:C,3,0),0)</f>
        <v>0</v>
      </c>
    </row>
    <row r="8149" spans="1:6" x14ac:dyDescent="0.25">
      <c r="A8149" s="68" t="s">
        <v>103</v>
      </c>
      <c r="B8149" s="69">
        <v>491295477</v>
      </c>
      <c r="C8149" s="68">
        <v>491295477</v>
      </c>
      <c r="D8149" s="69" t="s">
        <v>5874</v>
      </c>
      <c r="E8149" s="65">
        <f>IFERROR(VLOOKUP(C8149,Pivot!A:B,2,0),0)</f>
        <v>0</v>
      </c>
      <c r="F8149" s="65">
        <f>IFERROR(VLOOKUP(C8149,Pivot!A:C,3,0),0)</f>
        <v>0</v>
      </c>
    </row>
    <row r="8150" spans="1:6" x14ac:dyDescent="0.25">
      <c r="A8150" s="68" t="s">
        <v>103</v>
      </c>
      <c r="B8150" s="69">
        <v>491295477</v>
      </c>
      <c r="C8150" s="68">
        <v>813166011052</v>
      </c>
      <c r="D8150" s="69" t="s">
        <v>5874</v>
      </c>
      <c r="E8150" s="65">
        <f>IFERROR(VLOOKUP(C8150,Pivot!A:B,2,0),0)</f>
        <v>0</v>
      </c>
      <c r="F8150" s="65">
        <f>IFERROR(VLOOKUP(C8150,Pivot!A:C,3,0),0)</f>
        <v>0</v>
      </c>
    </row>
    <row r="8151" spans="1:6" x14ac:dyDescent="0.25">
      <c r="A8151" s="68" t="s">
        <v>103</v>
      </c>
      <c r="B8151" s="69">
        <v>491295477</v>
      </c>
      <c r="C8151" s="68">
        <v>9336592006450</v>
      </c>
      <c r="D8151" s="69" t="s">
        <v>5874</v>
      </c>
      <c r="E8151" s="65">
        <f>IFERROR(VLOOKUP(C8151,Pivot!A:B,2,0),0)</f>
        <v>0</v>
      </c>
      <c r="F8151" s="65">
        <f>IFERROR(VLOOKUP(C8151,Pivot!A:C,3,0),0)</f>
        <v>0</v>
      </c>
    </row>
    <row r="8152" spans="1:6" x14ac:dyDescent="0.25">
      <c r="A8152" s="68" t="s">
        <v>103</v>
      </c>
      <c r="B8152" s="69">
        <v>491295478</v>
      </c>
      <c r="C8152" s="68">
        <v>491295478</v>
      </c>
      <c r="D8152" s="69" t="s">
        <v>5875</v>
      </c>
      <c r="E8152" s="65">
        <f>IFERROR(VLOOKUP(C8152,Pivot!A:B,2,0),0)</f>
        <v>0</v>
      </c>
      <c r="F8152" s="65">
        <f>IFERROR(VLOOKUP(C8152,Pivot!A:C,3,0),0)</f>
        <v>0</v>
      </c>
    </row>
    <row r="8153" spans="1:6" x14ac:dyDescent="0.25">
      <c r="A8153" s="68" t="s">
        <v>103</v>
      </c>
      <c r="B8153" s="69">
        <v>491295478</v>
      </c>
      <c r="C8153" s="68">
        <v>9336592006429</v>
      </c>
      <c r="D8153" s="69" t="s">
        <v>5875</v>
      </c>
      <c r="E8153" s="65">
        <f>IFERROR(VLOOKUP(C8153,Pivot!A:B,2,0),0)</f>
        <v>0</v>
      </c>
      <c r="F8153" s="65">
        <f>IFERROR(VLOOKUP(C8153,Pivot!A:C,3,0),0)</f>
        <v>0</v>
      </c>
    </row>
    <row r="8154" spans="1:6" x14ac:dyDescent="0.25">
      <c r="A8154" s="68" t="s">
        <v>103</v>
      </c>
      <c r="B8154" s="69">
        <v>491295478</v>
      </c>
      <c r="C8154" s="68">
        <v>9336592006504</v>
      </c>
      <c r="D8154" s="69" t="s">
        <v>5875</v>
      </c>
      <c r="E8154" s="65">
        <f>IFERROR(VLOOKUP(C8154,Pivot!A:B,2,0),0)</f>
        <v>0</v>
      </c>
      <c r="F8154" s="65">
        <f>IFERROR(VLOOKUP(C8154,Pivot!A:C,3,0),0)</f>
        <v>0</v>
      </c>
    </row>
    <row r="8155" spans="1:6" x14ac:dyDescent="0.25">
      <c r="A8155" s="68" t="s">
        <v>103</v>
      </c>
      <c r="B8155" s="69">
        <v>491295479</v>
      </c>
      <c r="C8155" s="68">
        <v>491295479</v>
      </c>
      <c r="D8155" s="69" t="s">
        <v>5876</v>
      </c>
      <c r="E8155" s="65">
        <f>IFERROR(VLOOKUP(C8155,Pivot!A:B,2,0),0)</f>
        <v>0</v>
      </c>
      <c r="F8155" s="65">
        <f>IFERROR(VLOOKUP(C8155,Pivot!A:C,3,0),0)</f>
        <v>0</v>
      </c>
    </row>
    <row r="8156" spans="1:6" x14ac:dyDescent="0.25">
      <c r="A8156" s="68" t="s">
        <v>103</v>
      </c>
      <c r="B8156" s="69">
        <v>491295479</v>
      </c>
      <c r="C8156" s="68">
        <v>813166010291</v>
      </c>
      <c r="D8156" s="69" t="s">
        <v>5876</v>
      </c>
      <c r="E8156" s="65">
        <f>IFERROR(VLOOKUP(C8156,Pivot!A:B,2,0),0)</f>
        <v>0</v>
      </c>
      <c r="F8156" s="65">
        <f>IFERROR(VLOOKUP(C8156,Pivot!A:C,3,0),0)</f>
        <v>0</v>
      </c>
    </row>
    <row r="8157" spans="1:6" x14ac:dyDescent="0.25">
      <c r="A8157" s="68" t="s">
        <v>103</v>
      </c>
      <c r="B8157" s="69">
        <v>491295479</v>
      </c>
      <c r="C8157" s="68">
        <v>9336592006405</v>
      </c>
      <c r="D8157" s="69" t="s">
        <v>5876</v>
      </c>
      <c r="E8157" s="65">
        <f>IFERROR(VLOOKUP(C8157,Pivot!A:B,2,0),0)</f>
        <v>0</v>
      </c>
      <c r="F8157" s="65">
        <f>IFERROR(VLOOKUP(C8157,Pivot!A:C,3,0),0)</f>
        <v>0</v>
      </c>
    </row>
    <row r="8158" spans="1:6" x14ac:dyDescent="0.25">
      <c r="A8158" s="68" t="s">
        <v>103</v>
      </c>
      <c r="B8158" s="69">
        <v>491295480</v>
      </c>
      <c r="C8158" s="68">
        <v>491295480</v>
      </c>
      <c r="D8158" s="69" t="s">
        <v>5877</v>
      </c>
      <c r="E8158" s="65">
        <f>IFERROR(VLOOKUP(C8158,Pivot!A:B,2,0),0)</f>
        <v>0</v>
      </c>
      <c r="F8158" s="65">
        <f>IFERROR(VLOOKUP(C8158,Pivot!A:C,3,0),0)</f>
        <v>0</v>
      </c>
    </row>
    <row r="8159" spans="1:6" x14ac:dyDescent="0.25">
      <c r="A8159" s="68" t="s">
        <v>103</v>
      </c>
      <c r="B8159" s="69">
        <v>491295480</v>
      </c>
      <c r="C8159" s="68">
        <v>9336592006160</v>
      </c>
      <c r="D8159" s="69" t="s">
        <v>5877</v>
      </c>
      <c r="E8159" s="65">
        <f>IFERROR(VLOOKUP(C8159,Pivot!A:B,2,0),0)</f>
        <v>0</v>
      </c>
      <c r="F8159" s="65">
        <f>IFERROR(VLOOKUP(C8159,Pivot!A:C,3,0),0)</f>
        <v>0</v>
      </c>
    </row>
    <row r="8160" spans="1:6" x14ac:dyDescent="0.25">
      <c r="A8160" s="68" t="s">
        <v>103</v>
      </c>
      <c r="B8160" s="69">
        <v>491295480</v>
      </c>
      <c r="C8160" s="68">
        <v>9336592006191</v>
      </c>
      <c r="D8160" s="69" t="s">
        <v>5877</v>
      </c>
      <c r="E8160" s="65">
        <f>IFERROR(VLOOKUP(C8160,Pivot!A:B,2,0),0)</f>
        <v>0</v>
      </c>
      <c r="F8160" s="65">
        <f>IFERROR(VLOOKUP(C8160,Pivot!A:C,3,0),0)</f>
        <v>0</v>
      </c>
    </row>
    <row r="8161" spans="1:6" x14ac:dyDescent="0.25">
      <c r="A8161" s="68" t="s">
        <v>103</v>
      </c>
      <c r="B8161" s="69">
        <v>491295481</v>
      </c>
      <c r="C8161" s="68">
        <v>491295481</v>
      </c>
      <c r="D8161" s="69" t="s">
        <v>5878</v>
      </c>
      <c r="E8161" s="65">
        <f>IFERROR(VLOOKUP(C8161,Pivot!A:B,2,0),0)</f>
        <v>0</v>
      </c>
      <c r="F8161" s="65">
        <f>IFERROR(VLOOKUP(C8161,Pivot!A:C,3,0),0)</f>
        <v>0</v>
      </c>
    </row>
    <row r="8162" spans="1:6" x14ac:dyDescent="0.25">
      <c r="A8162" s="68" t="s">
        <v>103</v>
      </c>
      <c r="B8162" s="69">
        <v>491295481</v>
      </c>
      <c r="C8162" s="68">
        <v>9336592006481</v>
      </c>
      <c r="D8162" s="69" t="s">
        <v>5878</v>
      </c>
      <c r="E8162" s="65">
        <f>IFERROR(VLOOKUP(C8162,Pivot!A:B,2,0),0)</f>
        <v>0</v>
      </c>
      <c r="F8162" s="65">
        <f>IFERROR(VLOOKUP(C8162,Pivot!A:C,3,0),0)</f>
        <v>0</v>
      </c>
    </row>
    <row r="8163" spans="1:6" x14ac:dyDescent="0.25">
      <c r="A8163" s="68" t="s">
        <v>103</v>
      </c>
      <c r="B8163" s="69">
        <v>491295482</v>
      </c>
      <c r="C8163" s="68">
        <v>491295482</v>
      </c>
      <c r="D8163" s="69" t="s">
        <v>5879</v>
      </c>
      <c r="E8163" s="65">
        <f>IFERROR(VLOOKUP(C8163,Pivot!A:B,2,0),0)</f>
        <v>0</v>
      </c>
      <c r="F8163" s="65">
        <f>IFERROR(VLOOKUP(C8163,Pivot!A:C,3,0),0)</f>
        <v>0</v>
      </c>
    </row>
    <row r="8164" spans="1:6" x14ac:dyDescent="0.25">
      <c r="A8164" s="68" t="s">
        <v>103</v>
      </c>
      <c r="B8164" s="69">
        <v>491295483</v>
      </c>
      <c r="C8164" s="68">
        <v>491295483</v>
      </c>
      <c r="D8164" s="69" t="s">
        <v>5880</v>
      </c>
      <c r="E8164" s="65">
        <f>IFERROR(VLOOKUP(C8164,Pivot!A:B,2,0),0)</f>
        <v>0</v>
      </c>
      <c r="F8164" s="65">
        <f>IFERROR(VLOOKUP(C8164,Pivot!A:C,3,0),0)</f>
        <v>0</v>
      </c>
    </row>
    <row r="8165" spans="1:6" x14ac:dyDescent="0.25">
      <c r="A8165" s="68" t="s">
        <v>103</v>
      </c>
      <c r="B8165" s="69">
        <v>491295484</v>
      </c>
      <c r="C8165" s="68">
        <v>491295484</v>
      </c>
      <c r="D8165" s="69" t="s">
        <v>5881</v>
      </c>
      <c r="E8165" s="65">
        <f>IFERROR(VLOOKUP(C8165,Pivot!A:B,2,0),0)</f>
        <v>0</v>
      </c>
      <c r="F8165" s="65">
        <f>IFERROR(VLOOKUP(C8165,Pivot!A:C,3,0),0)</f>
        <v>0</v>
      </c>
    </row>
    <row r="8166" spans="1:6" x14ac:dyDescent="0.25">
      <c r="A8166" s="68" t="s">
        <v>103</v>
      </c>
      <c r="B8166" s="69">
        <v>491295486</v>
      </c>
      <c r="C8166" s="68">
        <v>491295486</v>
      </c>
      <c r="D8166" s="69" t="s">
        <v>5882</v>
      </c>
      <c r="E8166" s="65">
        <f>IFERROR(VLOOKUP(C8166,Pivot!A:B,2,0),0)</f>
        <v>0</v>
      </c>
      <c r="F8166" s="65">
        <f>IFERROR(VLOOKUP(C8166,Pivot!A:C,3,0),0)</f>
        <v>0</v>
      </c>
    </row>
    <row r="8167" spans="1:6" x14ac:dyDescent="0.25">
      <c r="A8167" s="68" t="s">
        <v>103</v>
      </c>
      <c r="B8167" s="69">
        <v>491295487</v>
      </c>
      <c r="C8167" s="68">
        <v>491295487</v>
      </c>
      <c r="D8167" s="69" t="s">
        <v>5883</v>
      </c>
      <c r="E8167" s="65">
        <f>IFERROR(VLOOKUP(C8167,Pivot!A:B,2,0),0)</f>
        <v>0</v>
      </c>
      <c r="F8167" s="65">
        <f>IFERROR(VLOOKUP(C8167,Pivot!A:C,3,0),0)</f>
        <v>0</v>
      </c>
    </row>
    <row r="8168" spans="1:6" x14ac:dyDescent="0.25">
      <c r="A8168" s="68" t="s">
        <v>103</v>
      </c>
      <c r="B8168" s="69">
        <v>491295490</v>
      </c>
      <c r="C8168" s="68">
        <v>491295490</v>
      </c>
      <c r="D8168" s="69" t="s">
        <v>5884</v>
      </c>
      <c r="E8168" s="65">
        <f>IFERROR(VLOOKUP(C8168,Pivot!A:B,2,0),0)</f>
        <v>0</v>
      </c>
      <c r="F8168" s="65">
        <f>IFERROR(VLOOKUP(C8168,Pivot!A:C,3,0),0)</f>
        <v>0</v>
      </c>
    </row>
    <row r="8169" spans="1:6" x14ac:dyDescent="0.25">
      <c r="A8169" s="68" t="s">
        <v>103</v>
      </c>
      <c r="B8169" s="69">
        <v>491295491</v>
      </c>
      <c r="C8169" s="68">
        <v>491295491</v>
      </c>
      <c r="D8169" s="69" t="s">
        <v>5885</v>
      </c>
      <c r="E8169" s="65">
        <f>IFERROR(VLOOKUP(C8169,Pivot!A:B,2,0),0)</f>
        <v>0</v>
      </c>
      <c r="F8169" s="65">
        <f>IFERROR(VLOOKUP(C8169,Pivot!A:C,3,0),0)</f>
        <v>0</v>
      </c>
    </row>
    <row r="8170" spans="1:6" x14ac:dyDescent="0.25">
      <c r="A8170" s="68" t="s">
        <v>103</v>
      </c>
      <c r="B8170" s="69">
        <v>491295494</v>
      </c>
      <c r="C8170" s="68">
        <v>491295494</v>
      </c>
      <c r="D8170" s="69" t="s">
        <v>5886</v>
      </c>
      <c r="E8170" s="65">
        <f>IFERROR(VLOOKUP(C8170,Pivot!A:B,2,0),0)</f>
        <v>0</v>
      </c>
      <c r="F8170" s="65">
        <f>IFERROR(VLOOKUP(C8170,Pivot!A:C,3,0),0)</f>
        <v>0</v>
      </c>
    </row>
    <row r="8171" spans="1:6" x14ac:dyDescent="0.25">
      <c r="A8171" s="68" t="s">
        <v>103</v>
      </c>
      <c r="B8171" s="69">
        <v>491295494</v>
      </c>
      <c r="C8171" s="68">
        <v>90159081333</v>
      </c>
      <c r="D8171" s="69" t="s">
        <v>5886</v>
      </c>
      <c r="E8171" s="65">
        <f>IFERROR(VLOOKUP(C8171,Pivot!A:B,2,0),0)</f>
        <v>0</v>
      </c>
      <c r="F8171" s="65">
        <f>IFERROR(VLOOKUP(C8171,Pivot!A:C,3,0),0)</f>
        <v>0</v>
      </c>
    </row>
    <row r="8172" spans="1:6" x14ac:dyDescent="0.25">
      <c r="A8172" s="68" t="s">
        <v>103</v>
      </c>
      <c r="B8172" s="69">
        <v>491295494</v>
      </c>
      <c r="C8172" s="68">
        <v>90159120308</v>
      </c>
      <c r="D8172" s="69" t="s">
        <v>5886</v>
      </c>
      <c r="E8172" s="65">
        <f>IFERROR(VLOOKUP(C8172,Pivot!A:B,2,0),0)</f>
        <v>0</v>
      </c>
      <c r="F8172" s="65">
        <f>IFERROR(VLOOKUP(C8172,Pivot!A:C,3,0),0)</f>
        <v>0</v>
      </c>
    </row>
    <row r="8173" spans="1:6" x14ac:dyDescent="0.25">
      <c r="A8173" s="68" t="s">
        <v>103</v>
      </c>
      <c r="B8173" s="69">
        <v>491295495</v>
      </c>
      <c r="C8173" s="68">
        <v>4893993560950</v>
      </c>
      <c r="D8173" s="69" t="s">
        <v>5887</v>
      </c>
      <c r="E8173" s="65">
        <f>IFERROR(VLOOKUP(C8173,Pivot!A:B,2,0),0)</f>
        <v>0</v>
      </c>
      <c r="F8173" s="65">
        <f>IFERROR(VLOOKUP(C8173,Pivot!A:C,3,0),0)</f>
        <v>0</v>
      </c>
    </row>
    <row r="8174" spans="1:6" x14ac:dyDescent="0.25">
      <c r="A8174" s="68" t="s">
        <v>103</v>
      </c>
      <c r="B8174" s="69">
        <v>491295495</v>
      </c>
      <c r="C8174" s="68">
        <v>491295495</v>
      </c>
      <c r="D8174" s="69" t="s">
        <v>5887</v>
      </c>
      <c r="E8174" s="65">
        <f>IFERROR(VLOOKUP(C8174,Pivot!A:B,2,0),0)</f>
        <v>0</v>
      </c>
      <c r="F8174" s="65">
        <f>IFERROR(VLOOKUP(C8174,Pivot!A:C,3,0),0)</f>
        <v>0</v>
      </c>
    </row>
    <row r="8175" spans="1:6" x14ac:dyDescent="0.25">
      <c r="A8175" s="68" t="s">
        <v>103</v>
      </c>
      <c r="B8175" s="69">
        <v>491295503</v>
      </c>
      <c r="C8175" s="68">
        <v>491295503</v>
      </c>
      <c r="D8175" s="69" t="s">
        <v>5888</v>
      </c>
      <c r="E8175" s="65">
        <f>IFERROR(VLOOKUP(C8175,Pivot!A:B,2,0),0)</f>
        <v>0</v>
      </c>
      <c r="F8175" s="65">
        <f>IFERROR(VLOOKUP(C8175,Pivot!A:C,3,0),0)</f>
        <v>0</v>
      </c>
    </row>
    <row r="8176" spans="1:6" x14ac:dyDescent="0.25">
      <c r="A8176" s="68" t="s">
        <v>103</v>
      </c>
      <c r="B8176" s="69">
        <v>491295503</v>
      </c>
      <c r="C8176" s="68">
        <v>6944588230265</v>
      </c>
      <c r="D8176" s="69" t="s">
        <v>5888</v>
      </c>
      <c r="E8176" s="65">
        <f>IFERROR(VLOOKUP(C8176,Pivot!A:B,2,0),0)</f>
        <v>0</v>
      </c>
      <c r="F8176" s="65">
        <f>IFERROR(VLOOKUP(C8176,Pivot!A:C,3,0),0)</f>
        <v>0</v>
      </c>
    </row>
    <row r="8177" spans="1:6" x14ac:dyDescent="0.25">
      <c r="A8177" s="68" t="s">
        <v>103</v>
      </c>
      <c r="B8177" s="69">
        <v>491295506</v>
      </c>
      <c r="C8177" s="68">
        <v>491295506</v>
      </c>
      <c r="D8177" s="69" t="s">
        <v>5889</v>
      </c>
      <c r="E8177" s="65">
        <f>IFERROR(VLOOKUP(C8177,Pivot!A:B,2,0),0)</f>
        <v>0</v>
      </c>
      <c r="F8177" s="65">
        <f>IFERROR(VLOOKUP(C8177,Pivot!A:C,3,0),0)</f>
        <v>0</v>
      </c>
    </row>
    <row r="8178" spans="1:6" x14ac:dyDescent="0.25">
      <c r="A8178" s="68" t="s">
        <v>103</v>
      </c>
      <c r="B8178" s="69">
        <v>491295506</v>
      </c>
      <c r="C8178" s="68">
        <v>6944588232115</v>
      </c>
      <c r="D8178" s="69" t="s">
        <v>5889</v>
      </c>
      <c r="E8178" s="65">
        <f>IFERROR(VLOOKUP(C8178,Pivot!A:B,2,0),0)</f>
        <v>0</v>
      </c>
      <c r="F8178" s="65">
        <f>IFERROR(VLOOKUP(C8178,Pivot!A:C,3,0),0)</f>
        <v>0</v>
      </c>
    </row>
    <row r="8179" spans="1:6" x14ac:dyDescent="0.25">
      <c r="A8179" s="68" t="s">
        <v>103</v>
      </c>
      <c r="B8179" s="69">
        <v>491295507</v>
      </c>
      <c r="C8179" s="68">
        <v>491295507</v>
      </c>
      <c r="D8179" s="69" t="s">
        <v>5890</v>
      </c>
      <c r="E8179" s="65">
        <f>IFERROR(VLOOKUP(C8179,Pivot!A:B,2,0),0)</f>
        <v>0</v>
      </c>
      <c r="F8179" s="65">
        <f>IFERROR(VLOOKUP(C8179,Pivot!A:C,3,0),0)</f>
        <v>0</v>
      </c>
    </row>
    <row r="8180" spans="1:6" x14ac:dyDescent="0.25">
      <c r="A8180" s="68" t="s">
        <v>103</v>
      </c>
      <c r="B8180" s="69">
        <v>491295507</v>
      </c>
      <c r="C8180" s="68">
        <v>6944588232122</v>
      </c>
      <c r="D8180" s="69" t="s">
        <v>5890</v>
      </c>
      <c r="E8180" s="65">
        <f>IFERROR(VLOOKUP(C8180,Pivot!A:B,2,0),0)</f>
        <v>0</v>
      </c>
      <c r="F8180" s="65">
        <f>IFERROR(VLOOKUP(C8180,Pivot!A:C,3,0),0)</f>
        <v>0</v>
      </c>
    </row>
    <row r="8181" spans="1:6" x14ac:dyDescent="0.25">
      <c r="A8181" s="68" t="s">
        <v>103</v>
      </c>
      <c r="B8181" s="69">
        <v>491295509</v>
      </c>
      <c r="C8181" s="68">
        <v>491295509</v>
      </c>
      <c r="D8181" s="69" t="s">
        <v>5891</v>
      </c>
      <c r="E8181" s="65">
        <f>IFERROR(VLOOKUP(C8181,Pivot!A:B,2,0),0)</f>
        <v>0</v>
      </c>
      <c r="F8181" s="65">
        <f>IFERROR(VLOOKUP(C8181,Pivot!A:C,3,0),0)</f>
        <v>0</v>
      </c>
    </row>
    <row r="8182" spans="1:6" x14ac:dyDescent="0.25">
      <c r="A8182" s="68" t="s">
        <v>103</v>
      </c>
      <c r="B8182" s="69">
        <v>491295509</v>
      </c>
      <c r="C8182" s="68">
        <v>6944588232146</v>
      </c>
      <c r="D8182" s="69" t="s">
        <v>5891</v>
      </c>
      <c r="E8182" s="65">
        <f>IFERROR(VLOOKUP(C8182,Pivot!A:B,2,0),0)</f>
        <v>0</v>
      </c>
      <c r="F8182" s="65">
        <f>IFERROR(VLOOKUP(C8182,Pivot!A:C,3,0),0)</f>
        <v>0</v>
      </c>
    </row>
    <row r="8183" spans="1:6" x14ac:dyDescent="0.25">
      <c r="A8183" s="68" t="s">
        <v>103</v>
      </c>
      <c r="B8183" s="69">
        <v>491295511</v>
      </c>
      <c r="C8183" s="68">
        <v>491295511</v>
      </c>
      <c r="D8183" s="69" t="s">
        <v>5892</v>
      </c>
      <c r="E8183" s="65">
        <f>IFERROR(VLOOKUP(C8183,Pivot!A:B,2,0),0)</f>
        <v>0</v>
      </c>
      <c r="F8183" s="65">
        <f>IFERROR(VLOOKUP(C8183,Pivot!A:C,3,0),0)</f>
        <v>0</v>
      </c>
    </row>
    <row r="8184" spans="1:6" x14ac:dyDescent="0.25">
      <c r="A8184" s="68" t="s">
        <v>103</v>
      </c>
      <c r="B8184" s="69">
        <v>491295511</v>
      </c>
      <c r="C8184" s="68">
        <v>5053307027060</v>
      </c>
      <c r="D8184" s="69" t="s">
        <v>5892</v>
      </c>
      <c r="E8184" s="65">
        <f>IFERROR(VLOOKUP(C8184,Pivot!A:B,2,0),0)</f>
        <v>0</v>
      </c>
      <c r="F8184" s="65">
        <f>IFERROR(VLOOKUP(C8184,Pivot!A:C,3,0),0)</f>
        <v>0</v>
      </c>
    </row>
    <row r="8185" spans="1:6" x14ac:dyDescent="0.25">
      <c r="A8185" s="68" t="s">
        <v>103</v>
      </c>
      <c r="B8185" s="69">
        <v>491295512</v>
      </c>
      <c r="C8185" s="68">
        <v>491295512</v>
      </c>
      <c r="D8185" s="69" t="s">
        <v>5893</v>
      </c>
      <c r="E8185" s="65">
        <f>IFERROR(VLOOKUP(C8185,Pivot!A:B,2,0),0)</f>
        <v>0</v>
      </c>
      <c r="F8185" s="65">
        <f>IFERROR(VLOOKUP(C8185,Pivot!A:C,3,0),0)</f>
        <v>0</v>
      </c>
    </row>
    <row r="8186" spans="1:6" x14ac:dyDescent="0.25">
      <c r="A8186" s="68" t="s">
        <v>103</v>
      </c>
      <c r="B8186" s="69">
        <v>491295512</v>
      </c>
      <c r="C8186" s="68">
        <v>5053307027169</v>
      </c>
      <c r="D8186" s="69" t="s">
        <v>5893</v>
      </c>
      <c r="E8186" s="65">
        <f>IFERROR(VLOOKUP(C8186,Pivot!A:B,2,0),0)</f>
        <v>0</v>
      </c>
      <c r="F8186" s="65">
        <f>IFERROR(VLOOKUP(C8186,Pivot!A:C,3,0),0)</f>
        <v>0</v>
      </c>
    </row>
    <row r="8187" spans="1:6" x14ac:dyDescent="0.25">
      <c r="A8187" s="68" t="s">
        <v>103</v>
      </c>
      <c r="B8187" s="69">
        <v>491295514</v>
      </c>
      <c r="C8187" s="68">
        <v>491295514</v>
      </c>
      <c r="D8187" s="69" t="s">
        <v>5894</v>
      </c>
      <c r="E8187" s="65">
        <f>IFERROR(VLOOKUP(C8187,Pivot!A:B,2,0),0)</f>
        <v>0</v>
      </c>
      <c r="F8187" s="65">
        <f>IFERROR(VLOOKUP(C8187,Pivot!A:C,3,0),0)</f>
        <v>0</v>
      </c>
    </row>
    <row r="8188" spans="1:6" x14ac:dyDescent="0.25">
      <c r="A8188" s="68" t="s">
        <v>103</v>
      </c>
      <c r="B8188" s="69">
        <v>491295514</v>
      </c>
      <c r="C8188" s="68">
        <v>5060158852000</v>
      </c>
      <c r="D8188" s="69" t="s">
        <v>5894</v>
      </c>
      <c r="E8188" s="65">
        <f>IFERROR(VLOOKUP(C8188,Pivot!A:B,2,0),0)</f>
        <v>0</v>
      </c>
      <c r="F8188" s="65">
        <f>IFERROR(VLOOKUP(C8188,Pivot!A:C,3,0),0)</f>
        <v>0</v>
      </c>
    </row>
    <row r="8189" spans="1:6" x14ac:dyDescent="0.25">
      <c r="A8189" s="68" t="s">
        <v>103</v>
      </c>
      <c r="B8189" s="69">
        <v>491295519</v>
      </c>
      <c r="C8189" s="68">
        <v>491295519</v>
      </c>
      <c r="D8189" s="69" t="s">
        <v>5895</v>
      </c>
      <c r="E8189" s="65">
        <f>IFERROR(VLOOKUP(C8189,Pivot!A:B,2,0),0)</f>
        <v>0</v>
      </c>
      <c r="F8189" s="65">
        <f>IFERROR(VLOOKUP(C8189,Pivot!A:C,3,0),0)</f>
        <v>0</v>
      </c>
    </row>
    <row r="8190" spans="1:6" x14ac:dyDescent="0.25">
      <c r="A8190" s="68" t="s">
        <v>103</v>
      </c>
      <c r="B8190" s="69">
        <v>491295519</v>
      </c>
      <c r="C8190" s="68">
        <v>5060158853229</v>
      </c>
      <c r="D8190" s="69" t="s">
        <v>5895</v>
      </c>
      <c r="E8190" s="65">
        <f>IFERROR(VLOOKUP(C8190,Pivot!A:B,2,0),0)</f>
        <v>0</v>
      </c>
      <c r="F8190" s="65">
        <f>IFERROR(VLOOKUP(C8190,Pivot!A:C,3,0),0)</f>
        <v>0</v>
      </c>
    </row>
    <row r="8191" spans="1:6" x14ac:dyDescent="0.25">
      <c r="A8191" s="68" t="s">
        <v>103</v>
      </c>
      <c r="B8191" s="69">
        <v>491295522</v>
      </c>
      <c r="C8191" s="68">
        <v>491295522</v>
      </c>
      <c r="D8191" s="69" t="s">
        <v>5896</v>
      </c>
      <c r="E8191" s="65">
        <f>IFERROR(VLOOKUP(C8191,Pivot!A:B,2,0),0)</f>
        <v>0</v>
      </c>
      <c r="F8191" s="65">
        <f>IFERROR(VLOOKUP(C8191,Pivot!A:C,3,0),0)</f>
        <v>0</v>
      </c>
    </row>
    <row r="8192" spans="1:6" x14ac:dyDescent="0.25">
      <c r="A8192" s="68" t="s">
        <v>103</v>
      </c>
      <c r="B8192" s="69">
        <v>491295522</v>
      </c>
      <c r="C8192" s="68">
        <v>761941339474</v>
      </c>
      <c r="D8192" s="69" t="s">
        <v>5896</v>
      </c>
      <c r="E8192" s="65">
        <f>IFERROR(VLOOKUP(C8192,Pivot!A:B,2,0),0)</f>
        <v>0</v>
      </c>
      <c r="F8192" s="65">
        <f>IFERROR(VLOOKUP(C8192,Pivot!A:C,3,0),0)</f>
        <v>0</v>
      </c>
    </row>
    <row r="8193" spans="1:6" x14ac:dyDescent="0.25">
      <c r="A8193" s="68" t="s">
        <v>103</v>
      </c>
      <c r="B8193" s="69">
        <v>491295526</v>
      </c>
      <c r="C8193" s="68">
        <v>491295526</v>
      </c>
      <c r="D8193" s="69" t="s">
        <v>5897</v>
      </c>
      <c r="E8193" s="65">
        <f>IFERROR(VLOOKUP(C8193,Pivot!A:B,2,0),0)</f>
        <v>0</v>
      </c>
      <c r="F8193" s="65">
        <f>IFERROR(VLOOKUP(C8193,Pivot!A:C,3,0),0)</f>
        <v>0</v>
      </c>
    </row>
    <row r="8194" spans="1:6" x14ac:dyDescent="0.25">
      <c r="A8194" s="68" t="s">
        <v>103</v>
      </c>
      <c r="B8194" s="69">
        <v>491295526</v>
      </c>
      <c r="C8194" s="68">
        <v>5054506002377</v>
      </c>
      <c r="D8194" s="69" t="s">
        <v>5897</v>
      </c>
      <c r="E8194" s="65">
        <f>IFERROR(VLOOKUP(C8194,Pivot!A:B,2,0),0)</f>
        <v>0</v>
      </c>
      <c r="F8194" s="65">
        <f>IFERROR(VLOOKUP(C8194,Pivot!A:C,3,0),0)</f>
        <v>0</v>
      </c>
    </row>
    <row r="8195" spans="1:6" x14ac:dyDescent="0.25">
      <c r="A8195" s="68" t="s">
        <v>103</v>
      </c>
      <c r="B8195" s="69">
        <v>491295527</v>
      </c>
      <c r="C8195" s="68">
        <v>491295527</v>
      </c>
      <c r="D8195" s="69" t="s">
        <v>5898</v>
      </c>
      <c r="E8195" s="65">
        <f>IFERROR(VLOOKUP(C8195,Pivot!A:B,2,0),0)</f>
        <v>0</v>
      </c>
      <c r="F8195" s="65">
        <f>IFERROR(VLOOKUP(C8195,Pivot!A:C,3,0),0)</f>
        <v>0</v>
      </c>
    </row>
    <row r="8196" spans="1:6" x14ac:dyDescent="0.25">
      <c r="A8196" s="68" t="s">
        <v>103</v>
      </c>
      <c r="B8196" s="69">
        <v>491295527</v>
      </c>
      <c r="C8196" s="68">
        <v>5054506002025</v>
      </c>
      <c r="D8196" s="69" t="s">
        <v>5898</v>
      </c>
      <c r="E8196" s="65">
        <f>IFERROR(VLOOKUP(C8196,Pivot!A:B,2,0),0)</f>
        <v>0</v>
      </c>
      <c r="F8196" s="65">
        <f>IFERROR(VLOOKUP(C8196,Pivot!A:C,3,0),0)</f>
        <v>0</v>
      </c>
    </row>
    <row r="8197" spans="1:6" x14ac:dyDescent="0.25">
      <c r="A8197" s="68" t="s">
        <v>103</v>
      </c>
      <c r="B8197" s="69">
        <v>491295528</v>
      </c>
      <c r="C8197" s="68">
        <v>491295528</v>
      </c>
      <c r="D8197" s="69" t="s">
        <v>5899</v>
      </c>
      <c r="E8197" s="65">
        <f>IFERROR(VLOOKUP(C8197,Pivot!A:B,2,0),0)</f>
        <v>0</v>
      </c>
      <c r="F8197" s="65">
        <f>IFERROR(VLOOKUP(C8197,Pivot!A:C,3,0),0)</f>
        <v>0</v>
      </c>
    </row>
    <row r="8198" spans="1:6" x14ac:dyDescent="0.25">
      <c r="A8198" s="68" t="s">
        <v>103</v>
      </c>
      <c r="B8198" s="69">
        <v>491295528</v>
      </c>
      <c r="C8198" s="68">
        <v>5054506001998</v>
      </c>
      <c r="D8198" s="69" t="s">
        <v>5899</v>
      </c>
      <c r="E8198" s="65">
        <f>IFERROR(VLOOKUP(C8198,Pivot!A:B,2,0),0)</f>
        <v>0</v>
      </c>
      <c r="F8198" s="65">
        <f>IFERROR(VLOOKUP(C8198,Pivot!A:C,3,0),0)</f>
        <v>0</v>
      </c>
    </row>
    <row r="8199" spans="1:6" x14ac:dyDescent="0.25">
      <c r="A8199" s="68" t="s">
        <v>103</v>
      </c>
      <c r="B8199" s="69">
        <v>491295529</v>
      </c>
      <c r="C8199" s="68">
        <v>8906046942095</v>
      </c>
      <c r="D8199" s="69" t="s">
        <v>5900</v>
      </c>
      <c r="E8199" s="65">
        <f>IFERROR(VLOOKUP(C8199,Pivot!A:B,2,0),0)</f>
        <v>0</v>
      </c>
      <c r="F8199" s="65">
        <f>IFERROR(VLOOKUP(C8199,Pivot!A:C,3,0),0)</f>
        <v>0</v>
      </c>
    </row>
    <row r="8200" spans="1:6" x14ac:dyDescent="0.25">
      <c r="A8200" s="68" t="s">
        <v>103</v>
      </c>
      <c r="B8200" s="69">
        <v>491295531</v>
      </c>
      <c r="C8200" s="68">
        <v>69545810000</v>
      </c>
      <c r="D8200" s="69" t="s">
        <v>5901</v>
      </c>
      <c r="E8200" s="65">
        <f>IFERROR(VLOOKUP(C8200,Pivot!A:B,2,0),0)</f>
        <v>0</v>
      </c>
      <c r="F8200" s="65">
        <f>IFERROR(VLOOKUP(C8200,Pivot!A:C,3,0),0)</f>
        <v>0</v>
      </c>
    </row>
    <row r="8201" spans="1:6" x14ac:dyDescent="0.25">
      <c r="A8201" s="68" t="s">
        <v>103</v>
      </c>
      <c r="B8201" s="69">
        <v>491295532</v>
      </c>
      <c r="C8201" s="68">
        <v>69545820016</v>
      </c>
      <c r="D8201" s="69" t="s">
        <v>5902</v>
      </c>
      <c r="E8201" s="65">
        <f>IFERROR(VLOOKUP(C8201,Pivot!A:B,2,0),0)</f>
        <v>0</v>
      </c>
      <c r="F8201" s="65">
        <f>IFERROR(VLOOKUP(C8201,Pivot!A:C,3,0),0)</f>
        <v>0</v>
      </c>
    </row>
    <row r="8202" spans="1:6" x14ac:dyDescent="0.25">
      <c r="A8202" s="68" t="s">
        <v>103</v>
      </c>
      <c r="B8202" s="69">
        <v>491295533</v>
      </c>
      <c r="C8202" s="68">
        <v>69545830015</v>
      </c>
      <c r="D8202" s="69" t="s">
        <v>5903</v>
      </c>
      <c r="E8202" s="65">
        <f>IFERROR(VLOOKUP(C8202,Pivot!A:B,2,0),0)</f>
        <v>0</v>
      </c>
      <c r="F8202" s="65">
        <f>IFERROR(VLOOKUP(C8202,Pivot!A:C,3,0),0)</f>
        <v>0</v>
      </c>
    </row>
    <row r="8203" spans="1:6" x14ac:dyDescent="0.25">
      <c r="A8203" s="68" t="s">
        <v>103</v>
      </c>
      <c r="B8203" s="69">
        <v>491295534</v>
      </c>
      <c r="C8203" s="68">
        <v>69545820023</v>
      </c>
      <c r="D8203" s="69" t="s">
        <v>5904</v>
      </c>
      <c r="E8203" s="65">
        <f>IFERROR(VLOOKUP(C8203,Pivot!A:B,2,0),0)</f>
        <v>0</v>
      </c>
      <c r="F8203" s="65">
        <f>IFERROR(VLOOKUP(C8203,Pivot!A:C,3,0),0)</f>
        <v>0</v>
      </c>
    </row>
    <row r="8204" spans="1:6" x14ac:dyDescent="0.25">
      <c r="A8204" s="68" t="s">
        <v>103</v>
      </c>
      <c r="B8204" s="69">
        <v>491295535</v>
      </c>
      <c r="C8204" s="68">
        <v>69545830022</v>
      </c>
      <c r="D8204" s="69" t="s">
        <v>5905</v>
      </c>
      <c r="E8204" s="65">
        <f>IFERROR(VLOOKUP(C8204,Pivot!A:B,2,0),0)</f>
        <v>0</v>
      </c>
      <c r="F8204" s="65">
        <f>IFERROR(VLOOKUP(C8204,Pivot!A:C,3,0),0)</f>
        <v>0</v>
      </c>
    </row>
    <row r="8205" spans="1:6" x14ac:dyDescent="0.25">
      <c r="A8205" s="68" t="s">
        <v>103</v>
      </c>
      <c r="B8205" s="69">
        <v>491295536</v>
      </c>
      <c r="C8205" s="68">
        <v>69545820054</v>
      </c>
      <c r="D8205" s="69" t="s">
        <v>5906</v>
      </c>
      <c r="E8205" s="65">
        <f>IFERROR(VLOOKUP(C8205,Pivot!A:B,2,0),0)</f>
        <v>0</v>
      </c>
      <c r="F8205" s="65">
        <f>IFERROR(VLOOKUP(C8205,Pivot!A:C,3,0),0)</f>
        <v>0</v>
      </c>
    </row>
    <row r="8206" spans="1:6" x14ac:dyDescent="0.25">
      <c r="A8206" s="68" t="s">
        <v>103</v>
      </c>
      <c r="B8206" s="69">
        <v>491295537</v>
      </c>
      <c r="C8206" s="68">
        <v>69545830053</v>
      </c>
      <c r="D8206" s="69" t="s">
        <v>5907</v>
      </c>
      <c r="E8206" s="65">
        <f>IFERROR(VLOOKUP(C8206,Pivot!A:B,2,0),0)</f>
        <v>0</v>
      </c>
      <c r="F8206" s="65">
        <f>IFERROR(VLOOKUP(C8206,Pivot!A:C,3,0),0)</f>
        <v>0</v>
      </c>
    </row>
    <row r="8207" spans="1:6" x14ac:dyDescent="0.25">
      <c r="A8207" s="68" t="s">
        <v>103</v>
      </c>
      <c r="B8207" s="69">
        <v>491295538</v>
      </c>
      <c r="C8207" s="68">
        <v>69545840052</v>
      </c>
      <c r="D8207" s="69" t="s">
        <v>5908</v>
      </c>
      <c r="E8207" s="65">
        <f>IFERROR(VLOOKUP(C8207,Pivot!A:B,2,0),0)</f>
        <v>0</v>
      </c>
      <c r="F8207" s="65">
        <f>IFERROR(VLOOKUP(C8207,Pivot!A:C,3,0),0)</f>
        <v>0</v>
      </c>
    </row>
    <row r="8208" spans="1:6" x14ac:dyDescent="0.25">
      <c r="A8208" s="68" t="s">
        <v>103</v>
      </c>
      <c r="B8208" s="69">
        <v>491295539</v>
      </c>
      <c r="C8208" s="68">
        <v>8906022396553</v>
      </c>
      <c r="D8208" s="69" t="s">
        <v>5909</v>
      </c>
      <c r="E8208" s="65">
        <f>IFERROR(VLOOKUP(C8208,Pivot!A:B,2,0),0)</f>
        <v>0</v>
      </c>
      <c r="F8208" s="65">
        <f>IFERROR(VLOOKUP(C8208,Pivot!A:C,3,0),0)</f>
        <v>0</v>
      </c>
    </row>
    <row r="8209" spans="1:6" x14ac:dyDescent="0.25">
      <c r="A8209" s="68" t="s">
        <v>103</v>
      </c>
      <c r="B8209" s="69">
        <v>491295540</v>
      </c>
      <c r="C8209" s="68">
        <v>8906022396539</v>
      </c>
      <c r="D8209" s="69" t="s">
        <v>5910</v>
      </c>
      <c r="E8209" s="65">
        <f>IFERROR(VLOOKUP(C8209,Pivot!A:B,2,0),0)</f>
        <v>0</v>
      </c>
      <c r="F8209" s="65">
        <f>IFERROR(VLOOKUP(C8209,Pivot!A:C,3,0),0)</f>
        <v>0</v>
      </c>
    </row>
    <row r="8210" spans="1:6" x14ac:dyDescent="0.25">
      <c r="A8210" s="68" t="s">
        <v>103</v>
      </c>
      <c r="B8210" s="69">
        <v>491295541</v>
      </c>
      <c r="C8210" s="68">
        <v>8906022396546</v>
      </c>
      <c r="D8210" s="69" t="s">
        <v>5911</v>
      </c>
      <c r="E8210" s="65">
        <f>IFERROR(VLOOKUP(C8210,Pivot!A:B,2,0),0)</f>
        <v>0</v>
      </c>
      <c r="F8210" s="65">
        <f>IFERROR(VLOOKUP(C8210,Pivot!A:C,3,0),0)</f>
        <v>0</v>
      </c>
    </row>
    <row r="8211" spans="1:6" x14ac:dyDescent="0.25">
      <c r="A8211" s="68" t="s">
        <v>103</v>
      </c>
      <c r="B8211" s="69">
        <v>491295542</v>
      </c>
      <c r="C8211" s="68">
        <v>8906022396522</v>
      </c>
      <c r="D8211" s="69" t="s">
        <v>5912</v>
      </c>
      <c r="E8211" s="65">
        <f>IFERROR(VLOOKUP(C8211,Pivot!A:B,2,0),0)</f>
        <v>0</v>
      </c>
      <c r="F8211" s="65">
        <f>IFERROR(VLOOKUP(C8211,Pivot!A:C,3,0),0)</f>
        <v>0</v>
      </c>
    </row>
    <row r="8212" spans="1:6" x14ac:dyDescent="0.25">
      <c r="A8212" s="68" t="s">
        <v>103</v>
      </c>
      <c r="B8212" s="69">
        <v>491295556</v>
      </c>
      <c r="C8212" s="68">
        <v>491295556</v>
      </c>
      <c r="D8212" s="69" t="s">
        <v>5913</v>
      </c>
      <c r="E8212" s="65">
        <f>IFERROR(VLOOKUP(C8212,Pivot!A:B,2,0),0)</f>
        <v>0</v>
      </c>
      <c r="F8212" s="65">
        <f>IFERROR(VLOOKUP(C8212,Pivot!A:C,3,0),0)</f>
        <v>0</v>
      </c>
    </row>
    <row r="8213" spans="1:6" x14ac:dyDescent="0.25">
      <c r="A8213" s="68" t="s">
        <v>103</v>
      </c>
      <c r="B8213" s="69">
        <v>491295556</v>
      </c>
      <c r="C8213" s="68">
        <v>5702015594660</v>
      </c>
      <c r="D8213" s="69" t="s">
        <v>5913</v>
      </c>
      <c r="E8213" s="65">
        <f>IFERROR(VLOOKUP(C8213,Pivot!A:B,2,0),0)</f>
        <v>0</v>
      </c>
      <c r="F8213" s="65">
        <f>IFERROR(VLOOKUP(C8213,Pivot!A:C,3,0),0)</f>
        <v>0</v>
      </c>
    </row>
    <row r="8214" spans="1:6" x14ac:dyDescent="0.25">
      <c r="A8214" s="68" t="s">
        <v>103</v>
      </c>
      <c r="B8214" s="69">
        <v>491295561</v>
      </c>
      <c r="C8214" s="68">
        <v>4892900886794</v>
      </c>
      <c r="D8214" s="69" t="s">
        <v>5914</v>
      </c>
      <c r="E8214" s="65">
        <f>IFERROR(VLOOKUP(C8214,Pivot!A:B,2,0),0)</f>
        <v>0</v>
      </c>
      <c r="F8214" s="65">
        <f>IFERROR(VLOOKUP(C8214,Pivot!A:C,3,0),0)</f>
        <v>0</v>
      </c>
    </row>
    <row r="8215" spans="1:6" x14ac:dyDescent="0.25">
      <c r="A8215" s="68" t="s">
        <v>103</v>
      </c>
      <c r="B8215" s="69">
        <v>491295561</v>
      </c>
      <c r="C8215" s="68">
        <v>491295561</v>
      </c>
      <c r="D8215" s="69" t="s">
        <v>5914</v>
      </c>
      <c r="E8215" s="65">
        <f>IFERROR(VLOOKUP(C8215,Pivot!A:B,2,0),0)</f>
        <v>0</v>
      </c>
      <c r="F8215" s="65">
        <f>IFERROR(VLOOKUP(C8215,Pivot!A:C,3,0),0)</f>
        <v>0</v>
      </c>
    </row>
    <row r="8216" spans="1:6" x14ac:dyDescent="0.25">
      <c r="A8216" s="68" t="s">
        <v>103</v>
      </c>
      <c r="B8216" s="69">
        <v>491295562</v>
      </c>
      <c r="C8216" s="68">
        <v>4892900886619</v>
      </c>
      <c r="D8216" s="69" t="s">
        <v>5915</v>
      </c>
      <c r="E8216" s="65">
        <f>IFERROR(VLOOKUP(C8216,Pivot!A:B,2,0),0)</f>
        <v>0</v>
      </c>
      <c r="F8216" s="65">
        <f>IFERROR(VLOOKUP(C8216,Pivot!A:C,3,0),0)</f>
        <v>0</v>
      </c>
    </row>
    <row r="8217" spans="1:6" x14ac:dyDescent="0.25">
      <c r="A8217" s="68" t="s">
        <v>103</v>
      </c>
      <c r="B8217" s="69">
        <v>491295562</v>
      </c>
      <c r="C8217" s="68">
        <v>491295562</v>
      </c>
      <c r="D8217" s="69" t="s">
        <v>5915</v>
      </c>
      <c r="E8217" s="65">
        <f>IFERROR(VLOOKUP(C8217,Pivot!A:B,2,0),0)</f>
        <v>0</v>
      </c>
      <c r="F8217" s="65">
        <f>IFERROR(VLOOKUP(C8217,Pivot!A:C,3,0),0)</f>
        <v>0</v>
      </c>
    </row>
    <row r="8218" spans="1:6" x14ac:dyDescent="0.25">
      <c r="A8218" s="68" t="s">
        <v>103</v>
      </c>
      <c r="B8218" s="69">
        <v>491295567</v>
      </c>
      <c r="C8218" s="68">
        <v>491295567</v>
      </c>
      <c r="D8218" s="69" t="s">
        <v>5916</v>
      </c>
      <c r="E8218" s="65">
        <f>IFERROR(VLOOKUP(C8218,Pivot!A:B,2,0),0)</f>
        <v>0</v>
      </c>
      <c r="F8218" s="65">
        <f>IFERROR(VLOOKUP(C8218,Pivot!A:C,3,0),0)</f>
        <v>0</v>
      </c>
    </row>
    <row r="8219" spans="1:6" x14ac:dyDescent="0.25">
      <c r="A8219" s="68" t="s">
        <v>103</v>
      </c>
      <c r="B8219" s="69">
        <v>491295568</v>
      </c>
      <c r="C8219" s="68">
        <v>491295568</v>
      </c>
      <c r="D8219" s="69" t="s">
        <v>5917</v>
      </c>
      <c r="E8219" s="65">
        <f>IFERROR(VLOOKUP(C8219,Pivot!A:B,2,0),0)</f>
        <v>0</v>
      </c>
      <c r="F8219" s="65">
        <f>IFERROR(VLOOKUP(C8219,Pivot!A:C,3,0),0)</f>
        <v>0</v>
      </c>
    </row>
    <row r="8220" spans="1:6" x14ac:dyDescent="0.25">
      <c r="A8220" s="68" t="s">
        <v>103</v>
      </c>
      <c r="B8220" s="69">
        <v>491295569</v>
      </c>
      <c r="C8220" s="68">
        <v>491295569</v>
      </c>
      <c r="D8220" s="69" t="s">
        <v>5918</v>
      </c>
      <c r="E8220" s="65">
        <f>IFERROR(VLOOKUP(C8220,Pivot!A:B,2,0),0)</f>
        <v>0</v>
      </c>
      <c r="F8220" s="65">
        <f>IFERROR(VLOOKUP(C8220,Pivot!A:C,3,0),0)</f>
        <v>0</v>
      </c>
    </row>
    <row r="8221" spans="1:6" x14ac:dyDescent="0.25">
      <c r="A8221" s="68" t="s">
        <v>103</v>
      </c>
      <c r="B8221" s="69">
        <v>491295570</v>
      </c>
      <c r="C8221" s="68">
        <v>491295570</v>
      </c>
      <c r="D8221" s="69" t="s">
        <v>5919</v>
      </c>
      <c r="E8221" s="65">
        <f>IFERROR(VLOOKUP(C8221,Pivot!A:B,2,0),0)</f>
        <v>0</v>
      </c>
      <c r="F8221" s="65">
        <f>IFERROR(VLOOKUP(C8221,Pivot!A:C,3,0),0)</f>
        <v>0</v>
      </c>
    </row>
    <row r="8222" spans="1:6" x14ac:dyDescent="0.25">
      <c r="A8222" s="68" t="s">
        <v>103</v>
      </c>
      <c r="B8222" s="69">
        <v>491295571</v>
      </c>
      <c r="C8222" s="68">
        <v>491295571</v>
      </c>
      <c r="D8222" s="69" t="s">
        <v>5918</v>
      </c>
      <c r="E8222" s="65">
        <f>IFERROR(VLOOKUP(C8222,Pivot!A:B,2,0),0)</f>
        <v>0</v>
      </c>
      <c r="F8222" s="65">
        <f>IFERROR(VLOOKUP(C8222,Pivot!A:C,3,0),0)</f>
        <v>0</v>
      </c>
    </row>
    <row r="8223" spans="1:6" x14ac:dyDescent="0.25">
      <c r="A8223" s="68" t="s">
        <v>103</v>
      </c>
      <c r="B8223" s="69">
        <v>491295572</v>
      </c>
      <c r="C8223" s="68">
        <v>491295572</v>
      </c>
      <c r="D8223" s="69" t="s">
        <v>5920</v>
      </c>
      <c r="E8223" s="65">
        <f>IFERROR(VLOOKUP(C8223,Pivot!A:B,2,0),0)</f>
        <v>0</v>
      </c>
      <c r="F8223" s="65">
        <f>IFERROR(VLOOKUP(C8223,Pivot!A:C,3,0),0)</f>
        <v>0</v>
      </c>
    </row>
    <row r="8224" spans="1:6" x14ac:dyDescent="0.25">
      <c r="A8224" s="68" t="s">
        <v>103</v>
      </c>
      <c r="B8224" s="69">
        <v>491295573</v>
      </c>
      <c r="C8224" s="68">
        <v>491295573</v>
      </c>
      <c r="D8224" s="69" t="s">
        <v>5921</v>
      </c>
      <c r="E8224" s="65">
        <f>IFERROR(VLOOKUP(C8224,Pivot!A:B,2,0),0)</f>
        <v>0</v>
      </c>
      <c r="F8224" s="65">
        <f>IFERROR(VLOOKUP(C8224,Pivot!A:C,3,0),0)</f>
        <v>0</v>
      </c>
    </row>
    <row r="8225" spans="1:6" x14ac:dyDescent="0.25">
      <c r="A8225" s="68" t="s">
        <v>103</v>
      </c>
      <c r="B8225" s="69">
        <v>491295574</v>
      </c>
      <c r="C8225" s="68">
        <v>491295574</v>
      </c>
      <c r="D8225" s="69" t="s">
        <v>5922</v>
      </c>
      <c r="E8225" s="65">
        <f>IFERROR(VLOOKUP(C8225,Pivot!A:B,2,0),0)</f>
        <v>0</v>
      </c>
      <c r="F8225" s="65">
        <f>IFERROR(VLOOKUP(C8225,Pivot!A:C,3,0),0)</f>
        <v>0</v>
      </c>
    </row>
    <row r="8226" spans="1:6" x14ac:dyDescent="0.25">
      <c r="A8226" s="68" t="s">
        <v>103</v>
      </c>
      <c r="B8226" s="69">
        <v>491295575</v>
      </c>
      <c r="C8226" s="68">
        <v>491295575</v>
      </c>
      <c r="D8226" s="69" t="s">
        <v>5923</v>
      </c>
      <c r="E8226" s="65">
        <f>IFERROR(VLOOKUP(C8226,Pivot!A:B,2,0),0)</f>
        <v>0</v>
      </c>
      <c r="F8226" s="65">
        <f>IFERROR(VLOOKUP(C8226,Pivot!A:C,3,0),0)</f>
        <v>0</v>
      </c>
    </row>
    <row r="8227" spans="1:6" x14ac:dyDescent="0.25">
      <c r="A8227" s="68" t="s">
        <v>103</v>
      </c>
      <c r="B8227" s="69">
        <v>491295577</v>
      </c>
      <c r="C8227" s="68">
        <v>491295577</v>
      </c>
      <c r="D8227" s="69" t="s">
        <v>5924</v>
      </c>
      <c r="E8227" s="65">
        <f>IFERROR(VLOOKUP(C8227,Pivot!A:B,2,0),0)</f>
        <v>0</v>
      </c>
      <c r="F8227" s="65">
        <f>IFERROR(VLOOKUP(C8227,Pivot!A:C,3,0),0)</f>
        <v>0</v>
      </c>
    </row>
    <row r="8228" spans="1:6" x14ac:dyDescent="0.25">
      <c r="A8228" s="68" t="s">
        <v>103</v>
      </c>
      <c r="B8228" s="69">
        <v>491295578</v>
      </c>
      <c r="C8228" s="68">
        <v>491295578</v>
      </c>
      <c r="D8228" s="69" t="s">
        <v>5925</v>
      </c>
      <c r="E8228" s="65">
        <f>IFERROR(VLOOKUP(C8228,Pivot!A:B,2,0),0)</f>
        <v>0</v>
      </c>
      <c r="F8228" s="65">
        <f>IFERROR(VLOOKUP(C8228,Pivot!A:C,3,0),0)</f>
        <v>0</v>
      </c>
    </row>
    <row r="8229" spans="1:6" x14ac:dyDescent="0.25">
      <c r="A8229" s="68" t="s">
        <v>103</v>
      </c>
      <c r="B8229" s="69">
        <v>491295584</v>
      </c>
      <c r="C8229" s="68">
        <v>491295584</v>
      </c>
      <c r="D8229" s="69" t="s">
        <v>5926</v>
      </c>
      <c r="E8229" s="65">
        <f>IFERROR(VLOOKUP(C8229,Pivot!A:B,2,0),0)</f>
        <v>0</v>
      </c>
      <c r="F8229" s="65">
        <f>IFERROR(VLOOKUP(C8229,Pivot!A:C,3,0),0)</f>
        <v>0</v>
      </c>
    </row>
    <row r="8230" spans="1:6" x14ac:dyDescent="0.25">
      <c r="A8230" s="68" t="s">
        <v>103</v>
      </c>
      <c r="B8230" s="69">
        <v>491295590</v>
      </c>
      <c r="C8230" s="68">
        <v>778988091043</v>
      </c>
      <c r="D8230" s="69" t="s">
        <v>5927</v>
      </c>
      <c r="E8230" s="65">
        <f>IFERROR(VLOOKUP(C8230,Pivot!A:B,2,0),0)</f>
        <v>0</v>
      </c>
      <c r="F8230" s="65">
        <f>IFERROR(VLOOKUP(C8230,Pivot!A:C,3,0),0)</f>
        <v>0</v>
      </c>
    </row>
    <row r="8231" spans="1:6" x14ac:dyDescent="0.25">
      <c r="A8231" s="68" t="s">
        <v>103</v>
      </c>
      <c r="B8231" s="69">
        <v>491295591</v>
      </c>
      <c r="C8231" s="68">
        <v>778988066379</v>
      </c>
      <c r="D8231" s="69" t="s">
        <v>5928</v>
      </c>
      <c r="E8231" s="65">
        <f>IFERROR(VLOOKUP(C8231,Pivot!A:B,2,0),0)</f>
        <v>0</v>
      </c>
      <c r="F8231" s="65">
        <f>IFERROR(VLOOKUP(C8231,Pivot!A:C,3,0),0)</f>
        <v>0</v>
      </c>
    </row>
    <row r="8232" spans="1:6" x14ac:dyDescent="0.25">
      <c r="A8232" s="68" t="s">
        <v>103</v>
      </c>
      <c r="B8232" s="69">
        <v>491295591</v>
      </c>
      <c r="C8232" s="68">
        <v>778988158258</v>
      </c>
      <c r="D8232" s="69" t="s">
        <v>5928</v>
      </c>
      <c r="E8232" s="65">
        <f>IFERROR(VLOOKUP(C8232,Pivot!A:B,2,0),0)</f>
        <v>0</v>
      </c>
      <c r="F8232" s="65">
        <f>IFERROR(VLOOKUP(C8232,Pivot!A:C,3,0),0)</f>
        <v>0</v>
      </c>
    </row>
    <row r="8233" spans="1:6" x14ac:dyDescent="0.25">
      <c r="A8233" s="68" t="s">
        <v>103</v>
      </c>
      <c r="B8233" s="69">
        <v>491295591</v>
      </c>
      <c r="C8233" s="68">
        <v>778988713839</v>
      </c>
      <c r="D8233" s="69" t="s">
        <v>5928</v>
      </c>
      <c r="E8233" s="65">
        <f>IFERROR(VLOOKUP(C8233,Pivot!A:B,2,0),0)</f>
        <v>0</v>
      </c>
      <c r="F8233" s="65">
        <f>IFERROR(VLOOKUP(C8233,Pivot!A:C,3,0),0)</f>
        <v>0</v>
      </c>
    </row>
    <row r="8234" spans="1:6" x14ac:dyDescent="0.25">
      <c r="A8234" s="68" t="s">
        <v>103</v>
      </c>
      <c r="B8234" s="69">
        <v>491295592</v>
      </c>
      <c r="C8234" s="68">
        <v>778988064429</v>
      </c>
      <c r="D8234" s="69" t="s">
        <v>5929</v>
      </c>
      <c r="E8234" s="65">
        <f>IFERROR(VLOOKUP(C8234,Pivot!A:B,2,0),0)</f>
        <v>0</v>
      </c>
      <c r="F8234" s="65">
        <f>IFERROR(VLOOKUP(C8234,Pivot!A:C,3,0),0)</f>
        <v>0</v>
      </c>
    </row>
    <row r="8235" spans="1:6" x14ac:dyDescent="0.25">
      <c r="A8235" s="68" t="s">
        <v>103</v>
      </c>
      <c r="B8235" s="69">
        <v>491295593</v>
      </c>
      <c r="C8235" s="68">
        <v>778988064009</v>
      </c>
      <c r="D8235" s="69" t="s">
        <v>5930</v>
      </c>
      <c r="E8235" s="65">
        <f>IFERROR(VLOOKUP(C8235,Pivot!A:B,2,0),0)</f>
        <v>0</v>
      </c>
      <c r="F8235" s="65">
        <f>IFERROR(VLOOKUP(C8235,Pivot!A:C,3,0),0)</f>
        <v>0</v>
      </c>
    </row>
    <row r="8236" spans="1:6" x14ac:dyDescent="0.25">
      <c r="A8236" s="68" t="s">
        <v>103</v>
      </c>
      <c r="B8236" s="69">
        <v>491295595</v>
      </c>
      <c r="C8236" s="68">
        <v>778988070017</v>
      </c>
      <c r="D8236" s="69" t="s">
        <v>5931</v>
      </c>
      <c r="E8236" s="65">
        <f>IFERROR(VLOOKUP(C8236,Pivot!A:B,2,0),0)</f>
        <v>0</v>
      </c>
      <c r="F8236" s="65">
        <f>IFERROR(VLOOKUP(C8236,Pivot!A:C,3,0),0)</f>
        <v>0</v>
      </c>
    </row>
    <row r="8237" spans="1:6" x14ac:dyDescent="0.25">
      <c r="A8237" s="68" t="s">
        <v>103</v>
      </c>
      <c r="B8237" s="69">
        <v>491295595</v>
      </c>
      <c r="C8237" s="68">
        <v>778988125182</v>
      </c>
      <c r="D8237" s="69" t="s">
        <v>5931</v>
      </c>
      <c r="E8237" s="65">
        <f>IFERROR(VLOOKUP(C8237,Pivot!A:B,2,0),0)</f>
        <v>0</v>
      </c>
      <c r="F8237" s="65">
        <f>IFERROR(VLOOKUP(C8237,Pivot!A:C,3,0),0)</f>
        <v>0</v>
      </c>
    </row>
    <row r="8238" spans="1:6" x14ac:dyDescent="0.25">
      <c r="A8238" s="68" t="s">
        <v>103</v>
      </c>
      <c r="B8238" s="69">
        <v>491295595</v>
      </c>
      <c r="C8238" s="68">
        <v>778988628799</v>
      </c>
      <c r="D8238" s="69" t="s">
        <v>5931</v>
      </c>
      <c r="E8238" s="65">
        <f>IFERROR(VLOOKUP(C8238,Pivot!A:B,2,0),0)</f>
        <v>0</v>
      </c>
      <c r="F8238" s="65">
        <f>IFERROR(VLOOKUP(C8238,Pivot!A:C,3,0),0)</f>
        <v>0</v>
      </c>
    </row>
    <row r="8239" spans="1:6" x14ac:dyDescent="0.25">
      <c r="A8239" s="68" t="s">
        <v>103</v>
      </c>
      <c r="B8239" s="69">
        <v>491295595</v>
      </c>
      <c r="C8239" s="68">
        <v>78988077772</v>
      </c>
      <c r="D8239" s="69" t="s">
        <v>5931</v>
      </c>
      <c r="E8239" s="65">
        <f>IFERROR(VLOOKUP(C8239,Pivot!A:B,2,0),0)</f>
        <v>0</v>
      </c>
      <c r="F8239" s="65">
        <f>IFERROR(VLOOKUP(C8239,Pivot!A:C,3,0),0)</f>
        <v>0</v>
      </c>
    </row>
    <row r="8240" spans="1:6" x14ac:dyDescent="0.25">
      <c r="A8240" s="68" t="s">
        <v>103</v>
      </c>
      <c r="B8240" s="69">
        <v>491295596</v>
      </c>
      <c r="C8240" s="68">
        <v>778988098349</v>
      </c>
      <c r="D8240" s="69" t="s">
        <v>5932</v>
      </c>
      <c r="E8240" s="65">
        <f>IFERROR(VLOOKUP(C8240,Pivot!A:B,2,0),0)</f>
        <v>0</v>
      </c>
      <c r="F8240" s="65">
        <f>IFERROR(VLOOKUP(C8240,Pivot!A:C,3,0),0)</f>
        <v>0</v>
      </c>
    </row>
    <row r="8241" spans="1:6" x14ac:dyDescent="0.25">
      <c r="A8241" s="68" t="s">
        <v>103</v>
      </c>
      <c r="B8241" s="69">
        <v>491295599</v>
      </c>
      <c r="C8241" s="68">
        <v>630996107089</v>
      </c>
      <c r="D8241" s="69" t="s">
        <v>5933</v>
      </c>
      <c r="E8241" s="65">
        <f>IFERROR(VLOOKUP(C8241,Pivot!A:B,2,0),0)</f>
        <v>0</v>
      </c>
      <c r="F8241" s="65">
        <f>IFERROR(VLOOKUP(C8241,Pivot!A:C,3,0),0)</f>
        <v>0</v>
      </c>
    </row>
    <row r="8242" spans="1:6" x14ac:dyDescent="0.25">
      <c r="A8242" s="68" t="s">
        <v>103</v>
      </c>
      <c r="B8242" s="69">
        <v>491295601</v>
      </c>
      <c r="C8242" s="68">
        <v>630996107614</v>
      </c>
      <c r="D8242" s="69" t="s">
        <v>5934</v>
      </c>
      <c r="E8242" s="65">
        <f>IFERROR(VLOOKUP(C8242,Pivot!A:B,2,0),0)</f>
        <v>0</v>
      </c>
      <c r="F8242" s="65">
        <f>IFERROR(VLOOKUP(C8242,Pivot!A:C,3,0),0)</f>
        <v>0</v>
      </c>
    </row>
    <row r="8243" spans="1:6" x14ac:dyDescent="0.25">
      <c r="A8243" s="68" t="s">
        <v>103</v>
      </c>
      <c r="B8243" s="69">
        <v>491295601</v>
      </c>
      <c r="C8243" s="68">
        <v>630996107621</v>
      </c>
      <c r="D8243" s="69" t="s">
        <v>5934</v>
      </c>
      <c r="E8243" s="65">
        <f>IFERROR(VLOOKUP(C8243,Pivot!A:B,2,0),0)</f>
        <v>0</v>
      </c>
      <c r="F8243" s="65">
        <f>IFERROR(VLOOKUP(C8243,Pivot!A:C,3,0),0)</f>
        <v>0</v>
      </c>
    </row>
    <row r="8244" spans="1:6" x14ac:dyDescent="0.25">
      <c r="A8244" s="68" t="s">
        <v>103</v>
      </c>
      <c r="B8244" s="69">
        <v>491295601</v>
      </c>
      <c r="C8244" s="68">
        <v>630996107638</v>
      </c>
      <c r="D8244" s="69" t="s">
        <v>5934</v>
      </c>
      <c r="E8244" s="65">
        <f>IFERROR(VLOOKUP(C8244,Pivot!A:B,2,0),0)</f>
        <v>0</v>
      </c>
      <c r="F8244" s="65">
        <f>IFERROR(VLOOKUP(C8244,Pivot!A:C,3,0),0)</f>
        <v>0</v>
      </c>
    </row>
    <row r="8245" spans="1:6" x14ac:dyDescent="0.25">
      <c r="A8245" s="68" t="s">
        <v>103</v>
      </c>
      <c r="B8245" s="69">
        <v>491295606</v>
      </c>
      <c r="C8245" s="68">
        <v>491295606</v>
      </c>
      <c r="D8245" s="69" t="s">
        <v>5935</v>
      </c>
      <c r="E8245" s="65">
        <f>IFERROR(VLOOKUP(C8245,Pivot!A:B,2,0),0)</f>
        <v>0</v>
      </c>
      <c r="F8245" s="65">
        <f>IFERROR(VLOOKUP(C8245,Pivot!A:C,3,0),0)</f>
        <v>0</v>
      </c>
    </row>
    <row r="8246" spans="1:6" x14ac:dyDescent="0.25">
      <c r="A8246" s="68" t="s">
        <v>103</v>
      </c>
      <c r="B8246" s="69">
        <v>491295608</v>
      </c>
      <c r="C8246" s="68">
        <v>9347166013088</v>
      </c>
      <c r="D8246" s="69" t="s">
        <v>5936</v>
      </c>
      <c r="E8246" s="65">
        <f>IFERROR(VLOOKUP(C8246,Pivot!A:B,2,0),0)</f>
        <v>0</v>
      </c>
      <c r="F8246" s="65">
        <f>IFERROR(VLOOKUP(C8246,Pivot!A:C,3,0),0)</f>
        <v>0</v>
      </c>
    </row>
    <row r="8247" spans="1:6" x14ac:dyDescent="0.25">
      <c r="A8247" s="68" t="s">
        <v>103</v>
      </c>
      <c r="B8247" s="69">
        <v>491295609</v>
      </c>
      <c r="C8247" s="68">
        <v>9347166013095</v>
      </c>
      <c r="D8247" s="69" t="s">
        <v>5937</v>
      </c>
      <c r="E8247" s="65">
        <f>IFERROR(VLOOKUP(C8247,Pivot!A:B,2,0),0)</f>
        <v>0</v>
      </c>
      <c r="F8247" s="65">
        <f>IFERROR(VLOOKUP(C8247,Pivot!A:C,3,0),0)</f>
        <v>0</v>
      </c>
    </row>
    <row r="8248" spans="1:6" x14ac:dyDescent="0.25">
      <c r="A8248" s="68" t="s">
        <v>103</v>
      </c>
      <c r="B8248" s="69">
        <v>491296352</v>
      </c>
      <c r="C8248" s="68">
        <v>8904157827775</v>
      </c>
      <c r="D8248" s="69" t="s">
        <v>5938</v>
      </c>
      <c r="E8248" s="65">
        <f>IFERROR(VLOOKUP(C8248,Pivot!A:B,2,0),0)</f>
        <v>0</v>
      </c>
      <c r="F8248" s="65">
        <f>IFERROR(VLOOKUP(C8248,Pivot!A:C,3,0),0)</f>
        <v>0</v>
      </c>
    </row>
    <row r="8249" spans="1:6" x14ac:dyDescent="0.25">
      <c r="A8249" s="68" t="s">
        <v>103</v>
      </c>
      <c r="B8249" s="69">
        <v>491298328</v>
      </c>
      <c r="C8249" s="68">
        <v>491298328</v>
      </c>
      <c r="D8249" s="69" t="s">
        <v>5939</v>
      </c>
      <c r="E8249" s="65">
        <f>IFERROR(VLOOKUP(C8249,Pivot!A:B,2,0),0)</f>
        <v>0</v>
      </c>
      <c r="F8249" s="65">
        <f>IFERROR(VLOOKUP(C8249,Pivot!A:C,3,0),0)</f>
        <v>0</v>
      </c>
    </row>
    <row r="8250" spans="1:6" x14ac:dyDescent="0.25">
      <c r="A8250" s="68" t="s">
        <v>103</v>
      </c>
      <c r="B8250" s="69">
        <v>491298331</v>
      </c>
      <c r="C8250" s="68">
        <v>6923744049798</v>
      </c>
      <c r="D8250" s="69" t="s">
        <v>5940</v>
      </c>
      <c r="E8250" s="65">
        <f>IFERROR(VLOOKUP(C8250,Pivot!A:B,2,0),0)</f>
        <v>0</v>
      </c>
      <c r="F8250" s="65">
        <f>IFERROR(VLOOKUP(C8250,Pivot!A:C,3,0),0)</f>
        <v>0</v>
      </c>
    </row>
    <row r="8251" spans="1:6" x14ac:dyDescent="0.25">
      <c r="A8251" s="68" t="s">
        <v>103</v>
      </c>
      <c r="B8251" s="69">
        <v>491298334</v>
      </c>
      <c r="C8251" s="68">
        <v>6923744049781</v>
      </c>
      <c r="D8251" s="69" t="s">
        <v>5941</v>
      </c>
      <c r="E8251" s="65">
        <f>IFERROR(VLOOKUP(C8251,Pivot!A:B,2,0),0)</f>
        <v>0</v>
      </c>
      <c r="F8251" s="65">
        <f>IFERROR(VLOOKUP(C8251,Pivot!A:C,3,0),0)</f>
        <v>0</v>
      </c>
    </row>
    <row r="8252" spans="1:6" x14ac:dyDescent="0.25">
      <c r="A8252" s="68" t="s">
        <v>103</v>
      </c>
      <c r="B8252" s="69">
        <v>491298334</v>
      </c>
      <c r="C8252" s="68">
        <v>6923744050220</v>
      </c>
      <c r="D8252" s="69" t="s">
        <v>5941</v>
      </c>
      <c r="E8252" s="65">
        <f>IFERROR(VLOOKUP(C8252,Pivot!A:B,2,0),0)</f>
        <v>0</v>
      </c>
      <c r="F8252" s="65">
        <f>IFERROR(VLOOKUP(C8252,Pivot!A:C,3,0),0)</f>
        <v>0</v>
      </c>
    </row>
    <row r="8253" spans="1:6" x14ac:dyDescent="0.25">
      <c r="A8253" s="68" t="s">
        <v>103</v>
      </c>
      <c r="B8253" s="69">
        <v>491298335</v>
      </c>
      <c r="C8253" s="68">
        <v>6923744017124</v>
      </c>
      <c r="D8253" s="69" t="s">
        <v>5942</v>
      </c>
      <c r="E8253" s="65">
        <f>IFERROR(VLOOKUP(C8253,Pivot!A:B,2,0),0)</f>
        <v>0</v>
      </c>
      <c r="F8253" s="65">
        <f>IFERROR(VLOOKUP(C8253,Pivot!A:C,3,0),0)</f>
        <v>0</v>
      </c>
    </row>
    <row r="8254" spans="1:6" x14ac:dyDescent="0.25">
      <c r="A8254" s="68" t="s">
        <v>103</v>
      </c>
      <c r="B8254" s="69">
        <v>491298337</v>
      </c>
      <c r="C8254" s="68">
        <v>491298337</v>
      </c>
      <c r="D8254" s="69" t="s">
        <v>5943</v>
      </c>
      <c r="E8254" s="65">
        <f>IFERROR(VLOOKUP(C8254,Pivot!A:B,2,0),0)</f>
        <v>0</v>
      </c>
      <c r="F8254" s="65">
        <f>IFERROR(VLOOKUP(C8254,Pivot!A:C,3,0),0)</f>
        <v>0</v>
      </c>
    </row>
    <row r="8255" spans="1:6" x14ac:dyDescent="0.25">
      <c r="A8255" s="68" t="s">
        <v>103</v>
      </c>
      <c r="B8255" s="69">
        <v>491298337</v>
      </c>
      <c r="C8255" s="68">
        <v>6923744058936</v>
      </c>
      <c r="D8255" s="69" t="s">
        <v>5943</v>
      </c>
      <c r="E8255" s="65">
        <f>IFERROR(VLOOKUP(C8255,Pivot!A:B,2,0),0)</f>
        <v>0</v>
      </c>
      <c r="F8255" s="65">
        <f>IFERROR(VLOOKUP(C8255,Pivot!A:C,3,0),0)</f>
        <v>0</v>
      </c>
    </row>
    <row r="8256" spans="1:6" x14ac:dyDescent="0.25">
      <c r="A8256" s="68" t="s">
        <v>103</v>
      </c>
      <c r="B8256" s="69">
        <v>491298338</v>
      </c>
      <c r="C8256" s="68">
        <v>491298338</v>
      </c>
      <c r="D8256" s="69" t="s">
        <v>5944</v>
      </c>
      <c r="E8256" s="65">
        <f>IFERROR(VLOOKUP(C8256,Pivot!A:B,2,0),0)</f>
        <v>0</v>
      </c>
      <c r="F8256" s="65">
        <f>IFERROR(VLOOKUP(C8256,Pivot!A:C,3,0),0)</f>
        <v>0</v>
      </c>
    </row>
    <row r="8257" spans="1:6" x14ac:dyDescent="0.25">
      <c r="A8257" s="68" t="s">
        <v>103</v>
      </c>
      <c r="B8257" s="69">
        <v>491298338</v>
      </c>
      <c r="C8257" s="68">
        <v>6923744058783</v>
      </c>
      <c r="D8257" s="69" t="s">
        <v>5944</v>
      </c>
      <c r="E8257" s="65">
        <f>IFERROR(VLOOKUP(C8257,Pivot!A:B,2,0),0)</f>
        <v>0</v>
      </c>
      <c r="F8257" s="65">
        <f>IFERROR(VLOOKUP(C8257,Pivot!A:C,3,0),0)</f>
        <v>0</v>
      </c>
    </row>
    <row r="8258" spans="1:6" x14ac:dyDescent="0.25">
      <c r="A8258" s="68" t="s">
        <v>103</v>
      </c>
      <c r="B8258" s="69">
        <v>491298339</v>
      </c>
      <c r="C8258" s="68">
        <v>491298339</v>
      </c>
      <c r="D8258" s="69" t="s">
        <v>5945</v>
      </c>
      <c r="E8258" s="65">
        <f>IFERROR(VLOOKUP(C8258,Pivot!A:B,2,0),0)</f>
        <v>0</v>
      </c>
      <c r="F8258" s="65">
        <f>IFERROR(VLOOKUP(C8258,Pivot!A:C,3,0),0)</f>
        <v>0</v>
      </c>
    </row>
    <row r="8259" spans="1:6" x14ac:dyDescent="0.25">
      <c r="A8259" s="68" t="s">
        <v>103</v>
      </c>
      <c r="B8259" s="69">
        <v>491298339</v>
      </c>
      <c r="C8259" s="68">
        <v>6923744021961</v>
      </c>
      <c r="D8259" s="69" t="s">
        <v>5945</v>
      </c>
      <c r="E8259" s="65">
        <f>IFERROR(VLOOKUP(C8259,Pivot!A:B,2,0),0)</f>
        <v>0</v>
      </c>
      <c r="F8259" s="65">
        <f>IFERROR(VLOOKUP(C8259,Pivot!A:C,3,0),0)</f>
        <v>0</v>
      </c>
    </row>
    <row r="8260" spans="1:6" x14ac:dyDescent="0.25">
      <c r="A8260" s="68" t="s">
        <v>103</v>
      </c>
      <c r="B8260" s="69">
        <v>491298340</v>
      </c>
      <c r="C8260" s="68">
        <v>6923744038808</v>
      </c>
      <c r="D8260" s="69" t="s">
        <v>5946</v>
      </c>
      <c r="E8260" s="65">
        <f>IFERROR(VLOOKUP(C8260,Pivot!A:B,2,0),0)</f>
        <v>0</v>
      </c>
      <c r="F8260" s="65">
        <f>IFERROR(VLOOKUP(C8260,Pivot!A:C,3,0),0)</f>
        <v>0</v>
      </c>
    </row>
    <row r="8261" spans="1:6" x14ac:dyDescent="0.25">
      <c r="A8261" s="68" t="s">
        <v>103</v>
      </c>
      <c r="B8261" s="69">
        <v>491298341</v>
      </c>
      <c r="C8261" s="68">
        <v>491298341</v>
      </c>
      <c r="D8261" s="69" t="s">
        <v>5947</v>
      </c>
      <c r="E8261" s="65">
        <f>IFERROR(VLOOKUP(C8261,Pivot!A:B,2,0),0)</f>
        <v>0</v>
      </c>
      <c r="F8261" s="65">
        <f>IFERROR(VLOOKUP(C8261,Pivot!A:C,3,0),0)</f>
        <v>0</v>
      </c>
    </row>
    <row r="8262" spans="1:6" x14ac:dyDescent="0.25">
      <c r="A8262" s="68" t="s">
        <v>103</v>
      </c>
      <c r="B8262" s="69">
        <v>491298341</v>
      </c>
      <c r="C8262" s="68">
        <v>6923744058417</v>
      </c>
      <c r="D8262" s="69" t="s">
        <v>5947</v>
      </c>
      <c r="E8262" s="65">
        <f>IFERROR(VLOOKUP(C8262,Pivot!A:B,2,0),0)</f>
        <v>0</v>
      </c>
      <c r="F8262" s="65">
        <f>IFERROR(VLOOKUP(C8262,Pivot!A:C,3,0),0)</f>
        <v>0</v>
      </c>
    </row>
    <row r="8263" spans="1:6" x14ac:dyDescent="0.25">
      <c r="A8263" s="68" t="s">
        <v>103</v>
      </c>
      <c r="B8263" s="69">
        <v>491298342</v>
      </c>
      <c r="C8263" s="68">
        <v>491298342</v>
      </c>
      <c r="D8263" s="69" t="s">
        <v>5948</v>
      </c>
      <c r="E8263" s="65">
        <f>IFERROR(VLOOKUP(C8263,Pivot!A:B,2,0),0)</f>
        <v>0</v>
      </c>
      <c r="F8263" s="65">
        <f>IFERROR(VLOOKUP(C8263,Pivot!A:C,3,0),0)</f>
        <v>0</v>
      </c>
    </row>
    <row r="8264" spans="1:6" x14ac:dyDescent="0.25">
      <c r="A8264" s="68" t="s">
        <v>103</v>
      </c>
      <c r="B8264" s="69">
        <v>491298342</v>
      </c>
      <c r="C8264" s="68">
        <v>6923744058684</v>
      </c>
      <c r="D8264" s="69" t="s">
        <v>5948</v>
      </c>
      <c r="E8264" s="65">
        <f>IFERROR(VLOOKUP(C8264,Pivot!A:B,2,0),0)</f>
        <v>0</v>
      </c>
      <c r="F8264" s="65">
        <f>IFERROR(VLOOKUP(C8264,Pivot!A:C,3,0),0)</f>
        <v>0</v>
      </c>
    </row>
    <row r="8265" spans="1:6" x14ac:dyDescent="0.25">
      <c r="A8265" s="68" t="s">
        <v>103</v>
      </c>
      <c r="B8265" s="69">
        <v>491298349</v>
      </c>
      <c r="C8265" s="68">
        <v>6947045615513</v>
      </c>
      <c r="D8265" s="69" t="s">
        <v>5949</v>
      </c>
      <c r="E8265" s="65">
        <f>IFERROR(VLOOKUP(C8265,Pivot!A:B,2,0),0)</f>
        <v>0</v>
      </c>
      <c r="F8265" s="65">
        <f>IFERROR(VLOOKUP(C8265,Pivot!A:C,3,0),0)</f>
        <v>0</v>
      </c>
    </row>
    <row r="8266" spans="1:6" x14ac:dyDescent="0.25">
      <c r="A8266" s="68" t="s">
        <v>103</v>
      </c>
      <c r="B8266" s="69">
        <v>491298350</v>
      </c>
      <c r="C8266" s="68">
        <v>6947045615520</v>
      </c>
      <c r="D8266" s="69" t="s">
        <v>5950</v>
      </c>
      <c r="E8266" s="65">
        <f>IFERROR(VLOOKUP(C8266,Pivot!A:B,2,0),0)</f>
        <v>0</v>
      </c>
      <c r="F8266" s="65">
        <f>IFERROR(VLOOKUP(C8266,Pivot!A:C,3,0),0)</f>
        <v>0</v>
      </c>
    </row>
    <row r="8267" spans="1:6" x14ac:dyDescent="0.25">
      <c r="A8267" s="68" t="s">
        <v>103</v>
      </c>
      <c r="B8267" s="69">
        <v>491298351</v>
      </c>
      <c r="C8267" s="68">
        <v>6947045615537</v>
      </c>
      <c r="D8267" s="69" t="s">
        <v>5951</v>
      </c>
      <c r="E8267" s="65">
        <f>IFERROR(VLOOKUP(C8267,Pivot!A:B,2,0),0)</f>
        <v>0</v>
      </c>
      <c r="F8267" s="65">
        <f>IFERROR(VLOOKUP(C8267,Pivot!A:C,3,0),0)</f>
        <v>0</v>
      </c>
    </row>
    <row r="8268" spans="1:6" x14ac:dyDescent="0.25">
      <c r="A8268" s="68" t="s">
        <v>103</v>
      </c>
      <c r="B8268" s="69">
        <v>491298354</v>
      </c>
      <c r="C8268" s="68">
        <v>6923744026164</v>
      </c>
      <c r="D8268" s="69" t="s">
        <v>5952</v>
      </c>
      <c r="E8268" s="65">
        <f>IFERROR(VLOOKUP(C8268,Pivot!A:B,2,0),0)</f>
        <v>0</v>
      </c>
      <c r="F8268" s="65">
        <f>IFERROR(VLOOKUP(C8268,Pivot!A:C,3,0),0)</f>
        <v>0</v>
      </c>
    </row>
    <row r="8269" spans="1:6" x14ac:dyDescent="0.25">
      <c r="A8269" s="68" t="s">
        <v>103</v>
      </c>
      <c r="B8269" s="69">
        <v>491298356</v>
      </c>
      <c r="C8269" s="68">
        <v>6947045615582</v>
      </c>
      <c r="D8269" s="69" t="s">
        <v>5953</v>
      </c>
      <c r="E8269" s="65">
        <f>IFERROR(VLOOKUP(C8269,Pivot!A:B,2,0),0)</f>
        <v>0</v>
      </c>
      <c r="F8269" s="65">
        <f>IFERROR(VLOOKUP(C8269,Pivot!A:C,3,0),0)</f>
        <v>0</v>
      </c>
    </row>
    <row r="8270" spans="1:6" x14ac:dyDescent="0.25">
      <c r="A8270" s="68" t="s">
        <v>103</v>
      </c>
      <c r="B8270" s="69">
        <v>491298356</v>
      </c>
      <c r="C8270" s="68">
        <v>8904301751857</v>
      </c>
      <c r="D8270" s="69" t="s">
        <v>5953</v>
      </c>
      <c r="E8270" s="65">
        <f>IFERROR(VLOOKUP(C8270,Pivot!A:B,2,0),0)</f>
        <v>0</v>
      </c>
      <c r="F8270" s="65">
        <f>IFERROR(VLOOKUP(C8270,Pivot!A:C,3,0),0)</f>
        <v>0</v>
      </c>
    </row>
    <row r="8271" spans="1:6" x14ac:dyDescent="0.25">
      <c r="A8271" s="68" t="s">
        <v>103</v>
      </c>
      <c r="B8271" s="69">
        <v>491298358</v>
      </c>
      <c r="C8271" s="68">
        <v>6947045654598</v>
      </c>
      <c r="D8271" s="69" t="s">
        <v>5954</v>
      </c>
      <c r="E8271" s="65">
        <f>IFERROR(VLOOKUP(C8271,Pivot!A:B,2,0),0)</f>
        <v>0</v>
      </c>
      <c r="F8271" s="65">
        <f>IFERROR(VLOOKUP(C8271,Pivot!A:C,3,0),0)</f>
        <v>0</v>
      </c>
    </row>
    <row r="8272" spans="1:6" x14ac:dyDescent="0.25">
      <c r="A8272" s="68" t="s">
        <v>103</v>
      </c>
      <c r="B8272" s="69">
        <v>491298359</v>
      </c>
      <c r="C8272" s="68">
        <v>491298359</v>
      </c>
      <c r="D8272" s="69" t="s">
        <v>5955</v>
      </c>
      <c r="E8272" s="65">
        <f>IFERROR(VLOOKUP(C8272,Pivot!A:B,2,0),0)</f>
        <v>0</v>
      </c>
      <c r="F8272" s="65">
        <f>IFERROR(VLOOKUP(C8272,Pivot!A:C,3,0),0)</f>
        <v>0</v>
      </c>
    </row>
    <row r="8273" spans="1:6" x14ac:dyDescent="0.25">
      <c r="A8273" s="68" t="s">
        <v>103</v>
      </c>
      <c r="B8273" s="69">
        <v>491298359</v>
      </c>
      <c r="C8273" s="68">
        <v>6947045654581</v>
      </c>
      <c r="D8273" s="69" t="s">
        <v>5955</v>
      </c>
      <c r="E8273" s="65">
        <f>IFERROR(VLOOKUP(C8273,Pivot!A:B,2,0),0)</f>
        <v>0</v>
      </c>
      <c r="F8273" s="65">
        <f>IFERROR(VLOOKUP(C8273,Pivot!A:C,3,0),0)</f>
        <v>0</v>
      </c>
    </row>
    <row r="8274" spans="1:6" x14ac:dyDescent="0.25">
      <c r="A8274" s="68" t="s">
        <v>103</v>
      </c>
      <c r="B8274" s="69">
        <v>491298360</v>
      </c>
      <c r="C8274" s="68">
        <v>6923744036644</v>
      </c>
      <c r="D8274" s="69" t="s">
        <v>5956</v>
      </c>
      <c r="E8274" s="65">
        <f>IFERROR(VLOOKUP(C8274,Pivot!A:B,2,0),0)</f>
        <v>0</v>
      </c>
      <c r="F8274" s="65">
        <f>IFERROR(VLOOKUP(C8274,Pivot!A:C,3,0),0)</f>
        <v>0</v>
      </c>
    </row>
    <row r="8275" spans="1:6" x14ac:dyDescent="0.25">
      <c r="A8275" s="68" t="s">
        <v>103</v>
      </c>
      <c r="B8275" s="69">
        <v>491298361</v>
      </c>
      <c r="C8275" s="68">
        <v>6947045677139</v>
      </c>
      <c r="D8275" s="69" t="s">
        <v>5957</v>
      </c>
      <c r="E8275" s="65">
        <f>IFERROR(VLOOKUP(C8275,Pivot!A:B,2,0),0)</f>
        <v>0</v>
      </c>
      <c r="F8275" s="65">
        <f>IFERROR(VLOOKUP(C8275,Pivot!A:C,3,0),0)</f>
        <v>0</v>
      </c>
    </row>
    <row r="8276" spans="1:6" x14ac:dyDescent="0.25">
      <c r="A8276" s="68" t="s">
        <v>103</v>
      </c>
      <c r="B8276" s="69">
        <v>491298362</v>
      </c>
      <c r="C8276" s="68">
        <v>6923744036637</v>
      </c>
      <c r="D8276" s="69" t="s">
        <v>5958</v>
      </c>
      <c r="E8276" s="65">
        <f>IFERROR(VLOOKUP(C8276,Pivot!A:B,2,0),0)</f>
        <v>0</v>
      </c>
      <c r="F8276" s="65">
        <f>IFERROR(VLOOKUP(C8276,Pivot!A:C,3,0),0)</f>
        <v>0</v>
      </c>
    </row>
    <row r="8277" spans="1:6" x14ac:dyDescent="0.25">
      <c r="A8277" s="68" t="s">
        <v>103</v>
      </c>
      <c r="B8277" s="69">
        <v>491298363</v>
      </c>
      <c r="C8277" s="68">
        <v>6947045677160</v>
      </c>
      <c r="D8277" s="69" t="s">
        <v>5959</v>
      </c>
      <c r="E8277" s="65">
        <f>IFERROR(VLOOKUP(C8277,Pivot!A:B,2,0),0)</f>
        <v>0</v>
      </c>
      <c r="F8277" s="65">
        <f>IFERROR(VLOOKUP(C8277,Pivot!A:C,3,0),0)</f>
        <v>0</v>
      </c>
    </row>
    <row r="8278" spans="1:6" x14ac:dyDescent="0.25">
      <c r="A8278" s="68" t="s">
        <v>103</v>
      </c>
      <c r="B8278" s="69">
        <v>491298364</v>
      </c>
      <c r="C8278" s="68">
        <v>6923744093838</v>
      </c>
      <c r="D8278" s="69" t="s">
        <v>5960</v>
      </c>
      <c r="E8278" s="65">
        <f>IFERROR(VLOOKUP(C8278,Pivot!A:B,2,0),0)</f>
        <v>0</v>
      </c>
      <c r="F8278" s="65">
        <f>IFERROR(VLOOKUP(C8278,Pivot!A:C,3,0),0)</f>
        <v>0</v>
      </c>
    </row>
    <row r="8279" spans="1:6" x14ac:dyDescent="0.25">
      <c r="A8279" s="68" t="s">
        <v>103</v>
      </c>
      <c r="B8279" s="69">
        <v>491298365</v>
      </c>
      <c r="C8279" s="68">
        <v>6947045638543</v>
      </c>
      <c r="D8279" s="69" t="s">
        <v>5961</v>
      </c>
      <c r="E8279" s="65">
        <f>IFERROR(VLOOKUP(C8279,Pivot!A:B,2,0),0)</f>
        <v>0</v>
      </c>
      <c r="F8279" s="65">
        <f>IFERROR(VLOOKUP(C8279,Pivot!A:C,3,0),0)</f>
        <v>0</v>
      </c>
    </row>
    <row r="8280" spans="1:6" x14ac:dyDescent="0.25">
      <c r="A8280" s="68" t="s">
        <v>103</v>
      </c>
      <c r="B8280" s="69">
        <v>491298366</v>
      </c>
      <c r="C8280" s="68">
        <v>6944994936249</v>
      </c>
      <c r="D8280" s="69" t="s">
        <v>5962</v>
      </c>
      <c r="E8280" s="65">
        <f>IFERROR(VLOOKUP(C8280,Pivot!A:B,2,0),0)</f>
        <v>0</v>
      </c>
      <c r="F8280" s="65">
        <f>IFERROR(VLOOKUP(C8280,Pivot!A:C,3,0),0)</f>
        <v>0</v>
      </c>
    </row>
    <row r="8281" spans="1:6" x14ac:dyDescent="0.25">
      <c r="A8281" s="68" t="s">
        <v>103</v>
      </c>
      <c r="B8281" s="69">
        <v>491298367</v>
      </c>
      <c r="C8281" s="68">
        <v>6944994940659</v>
      </c>
      <c r="D8281" s="69" t="s">
        <v>5963</v>
      </c>
      <c r="E8281" s="65">
        <f>IFERROR(VLOOKUP(C8281,Pivot!A:B,2,0),0)</f>
        <v>0</v>
      </c>
      <c r="F8281" s="65">
        <f>IFERROR(VLOOKUP(C8281,Pivot!A:C,3,0),0)</f>
        <v>0</v>
      </c>
    </row>
    <row r="8282" spans="1:6" x14ac:dyDescent="0.25">
      <c r="A8282" s="68" t="s">
        <v>103</v>
      </c>
      <c r="B8282" s="69">
        <v>491298368</v>
      </c>
      <c r="C8282" s="68">
        <v>6944994940642</v>
      </c>
      <c r="D8282" s="69" t="s">
        <v>5964</v>
      </c>
      <c r="E8282" s="65">
        <f>IFERROR(VLOOKUP(C8282,Pivot!A:B,2,0),0)</f>
        <v>0</v>
      </c>
      <c r="F8282" s="65">
        <f>IFERROR(VLOOKUP(C8282,Pivot!A:C,3,0),0)</f>
        <v>0</v>
      </c>
    </row>
    <row r="8283" spans="1:6" x14ac:dyDescent="0.25">
      <c r="A8283" s="68" t="s">
        <v>103</v>
      </c>
      <c r="B8283" s="69">
        <v>491298369</v>
      </c>
      <c r="C8283" s="68">
        <v>6944994936645</v>
      </c>
      <c r="D8283" s="69" t="s">
        <v>5965</v>
      </c>
      <c r="E8283" s="65">
        <f>IFERROR(VLOOKUP(C8283,Pivot!A:B,2,0),0)</f>
        <v>0</v>
      </c>
      <c r="F8283" s="65">
        <f>IFERROR(VLOOKUP(C8283,Pivot!A:C,3,0),0)</f>
        <v>0</v>
      </c>
    </row>
    <row r="8284" spans="1:6" x14ac:dyDescent="0.25">
      <c r="A8284" s="68" t="s">
        <v>103</v>
      </c>
      <c r="B8284" s="69">
        <v>491298371</v>
      </c>
      <c r="C8284" s="68">
        <v>6923744066184</v>
      </c>
      <c r="D8284" s="69" t="s">
        <v>5966</v>
      </c>
      <c r="E8284" s="65">
        <f>IFERROR(VLOOKUP(C8284,Pivot!A:B,2,0),0)</f>
        <v>0</v>
      </c>
      <c r="F8284" s="65">
        <f>IFERROR(VLOOKUP(C8284,Pivot!A:C,3,0),0)</f>
        <v>0</v>
      </c>
    </row>
    <row r="8285" spans="1:6" x14ac:dyDescent="0.25">
      <c r="A8285" s="68" t="s">
        <v>103</v>
      </c>
      <c r="B8285" s="69">
        <v>491298383</v>
      </c>
      <c r="C8285" s="68">
        <v>3032163105312</v>
      </c>
      <c r="D8285" s="69" t="s">
        <v>5967</v>
      </c>
      <c r="E8285" s="65">
        <f>IFERROR(VLOOKUP(C8285,Pivot!A:B,2,0),0)</f>
        <v>0</v>
      </c>
      <c r="F8285" s="65">
        <f>IFERROR(VLOOKUP(C8285,Pivot!A:C,3,0),0)</f>
        <v>0</v>
      </c>
    </row>
    <row r="8286" spans="1:6" x14ac:dyDescent="0.25">
      <c r="A8286" s="68" t="s">
        <v>103</v>
      </c>
      <c r="B8286" s="69">
        <v>491298385</v>
      </c>
      <c r="C8286" s="68">
        <v>3032163105299</v>
      </c>
      <c r="D8286" s="69" t="s">
        <v>5968</v>
      </c>
      <c r="E8286" s="65">
        <f>IFERROR(VLOOKUP(C8286,Pivot!A:B,2,0),0)</f>
        <v>0</v>
      </c>
      <c r="F8286" s="65">
        <f>IFERROR(VLOOKUP(C8286,Pivot!A:C,3,0),0)</f>
        <v>0</v>
      </c>
    </row>
    <row r="8287" spans="1:6" x14ac:dyDescent="0.25">
      <c r="A8287" s="68" t="s">
        <v>103</v>
      </c>
      <c r="B8287" s="69">
        <v>491298386</v>
      </c>
      <c r="C8287" s="68">
        <v>3032163106029</v>
      </c>
      <c r="D8287" s="69" t="s">
        <v>5969</v>
      </c>
      <c r="E8287" s="65">
        <f>IFERROR(VLOOKUP(C8287,Pivot!A:B,2,0),0)</f>
        <v>0</v>
      </c>
      <c r="F8287" s="65">
        <f>IFERROR(VLOOKUP(C8287,Pivot!A:C,3,0),0)</f>
        <v>0</v>
      </c>
    </row>
    <row r="8288" spans="1:6" x14ac:dyDescent="0.25">
      <c r="A8288" s="68" t="s">
        <v>103</v>
      </c>
      <c r="B8288" s="69">
        <v>491298387</v>
      </c>
      <c r="C8288" s="68">
        <v>3032164108046</v>
      </c>
      <c r="D8288" s="69" t="s">
        <v>5970</v>
      </c>
      <c r="E8288" s="65">
        <f>IFERROR(VLOOKUP(C8288,Pivot!A:B,2,0),0)</f>
        <v>0</v>
      </c>
      <c r="F8288" s="65">
        <f>IFERROR(VLOOKUP(C8288,Pivot!A:C,3,0),0)</f>
        <v>0</v>
      </c>
    </row>
    <row r="8289" spans="1:6" x14ac:dyDescent="0.25">
      <c r="A8289" s="68" t="s">
        <v>103</v>
      </c>
      <c r="B8289" s="69">
        <v>491298388</v>
      </c>
      <c r="C8289" s="68">
        <v>3032163504030</v>
      </c>
      <c r="D8289" s="69" t="s">
        <v>5971</v>
      </c>
      <c r="E8289" s="65">
        <f>IFERROR(VLOOKUP(C8289,Pivot!A:B,2,0),0)</f>
        <v>0</v>
      </c>
      <c r="F8289" s="65">
        <f>IFERROR(VLOOKUP(C8289,Pivot!A:C,3,0),0)</f>
        <v>0</v>
      </c>
    </row>
    <row r="8290" spans="1:6" x14ac:dyDescent="0.25">
      <c r="A8290" s="68" t="s">
        <v>103</v>
      </c>
      <c r="B8290" s="69">
        <v>491298390</v>
      </c>
      <c r="C8290" s="68">
        <v>491298390</v>
      </c>
      <c r="D8290" s="69" t="s">
        <v>5972</v>
      </c>
      <c r="E8290" s="65">
        <f>IFERROR(VLOOKUP(C8290,Pivot!A:B,2,0),0)</f>
        <v>0</v>
      </c>
      <c r="F8290" s="65">
        <f>IFERROR(VLOOKUP(C8290,Pivot!A:C,3,0),0)</f>
        <v>0</v>
      </c>
    </row>
    <row r="8291" spans="1:6" x14ac:dyDescent="0.25">
      <c r="A8291" s="68" t="s">
        <v>103</v>
      </c>
      <c r="B8291" s="69">
        <v>491298390</v>
      </c>
      <c r="C8291" s="68">
        <v>8906067983329</v>
      </c>
      <c r="D8291" s="69" t="s">
        <v>5972</v>
      </c>
      <c r="E8291" s="65">
        <f>IFERROR(VLOOKUP(C8291,Pivot!A:B,2,0),0)</f>
        <v>0</v>
      </c>
      <c r="F8291" s="65">
        <f>IFERROR(VLOOKUP(C8291,Pivot!A:C,3,0),0)</f>
        <v>0</v>
      </c>
    </row>
    <row r="8292" spans="1:6" x14ac:dyDescent="0.25">
      <c r="A8292" s="68" t="s">
        <v>103</v>
      </c>
      <c r="B8292" s="69">
        <v>491298391</v>
      </c>
      <c r="C8292" s="68">
        <v>491298391</v>
      </c>
      <c r="D8292" s="69" t="s">
        <v>5973</v>
      </c>
      <c r="E8292" s="65">
        <f>IFERROR(VLOOKUP(C8292,Pivot!A:B,2,0),0)</f>
        <v>0</v>
      </c>
      <c r="F8292" s="65">
        <f>IFERROR(VLOOKUP(C8292,Pivot!A:C,3,0),0)</f>
        <v>0</v>
      </c>
    </row>
    <row r="8293" spans="1:6" x14ac:dyDescent="0.25">
      <c r="A8293" s="68" t="s">
        <v>103</v>
      </c>
      <c r="B8293" s="69">
        <v>491298391</v>
      </c>
      <c r="C8293" s="68">
        <v>8906067983336</v>
      </c>
      <c r="D8293" s="69" t="s">
        <v>5973</v>
      </c>
      <c r="E8293" s="65">
        <f>IFERROR(VLOOKUP(C8293,Pivot!A:B,2,0),0)</f>
        <v>0</v>
      </c>
      <c r="F8293" s="65">
        <f>IFERROR(VLOOKUP(C8293,Pivot!A:C,3,0),0)</f>
        <v>0</v>
      </c>
    </row>
    <row r="8294" spans="1:6" x14ac:dyDescent="0.25">
      <c r="A8294" s="68" t="s">
        <v>103</v>
      </c>
      <c r="B8294" s="69">
        <v>491298394</v>
      </c>
      <c r="C8294" s="68">
        <v>491298394</v>
      </c>
      <c r="D8294" s="69" t="s">
        <v>5974</v>
      </c>
      <c r="E8294" s="65">
        <f>IFERROR(VLOOKUP(C8294,Pivot!A:B,2,0),0)</f>
        <v>0</v>
      </c>
      <c r="F8294" s="65">
        <f>IFERROR(VLOOKUP(C8294,Pivot!A:C,3,0),0)</f>
        <v>0</v>
      </c>
    </row>
    <row r="8295" spans="1:6" x14ac:dyDescent="0.25">
      <c r="A8295" s="68" t="s">
        <v>103</v>
      </c>
      <c r="B8295" s="69">
        <v>491298394</v>
      </c>
      <c r="C8295" s="68">
        <v>8906067983374</v>
      </c>
      <c r="D8295" s="69" t="s">
        <v>5974</v>
      </c>
      <c r="E8295" s="65">
        <f>IFERROR(VLOOKUP(C8295,Pivot!A:B,2,0),0)</f>
        <v>0</v>
      </c>
      <c r="F8295" s="65">
        <f>IFERROR(VLOOKUP(C8295,Pivot!A:C,3,0),0)</f>
        <v>0</v>
      </c>
    </row>
    <row r="8296" spans="1:6" x14ac:dyDescent="0.25">
      <c r="A8296" s="68" t="s">
        <v>103</v>
      </c>
      <c r="B8296" s="69">
        <v>491298395</v>
      </c>
      <c r="C8296" s="68">
        <v>491298395</v>
      </c>
      <c r="D8296" s="69" t="s">
        <v>5975</v>
      </c>
      <c r="E8296" s="65">
        <f>IFERROR(VLOOKUP(C8296,Pivot!A:B,2,0),0)</f>
        <v>0</v>
      </c>
      <c r="F8296" s="65">
        <f>IFERROR(VLOOKUP(C8296,Pivot!A:C,3,0),0)</f>
        <v>0</v>
      </c>
    </row>
    <row r="8297" spans="1:6" x14ac:dyDescent="0.25">
      <c r="A8297" s="68" t="s">
        <v>103</v>
      </c>
      <c r="B8297" s="69">
        <v>491298395</v>
      </c>
      <c r="C8297" s="68">
        <v>8906067983381</v>
      </c>
      <c r="D8297" s="69" t="s">
        <v>5975</v>
      </c>
      <c r="E8297" s="65">
        <f>IFERROR(VLOOKUP(C8297,Pivot!A:B,2,0),0)</f>
        <v>0</v>
      </c>
      <c r="F8297" s="65">
        <f>IFERROR(VLOOKUP(C8297,Pivot!A:C,3,0),0)</f>
        <v>0</v>
      </c>
    </row>
    <row r="8298" spans="1:6" x14ac:dyDescent="0.25">
      <c r="A8298" s="68" t="s">
        <v>103</v>
      </c>
      <c r="B8298" s="69">
        <v>491298396</v>
      </c>
      <c r="C8298" s="68">
        <v>491298396</v>
      </c>
      <c r="D8298" s="69" t="s">
        <v>5976</v>
      </c>
      <c r="E8298" s="65">
        <f>IFERROR(VLOOKUP(C8298,Pivot!A:B,2,0),0)</f>
        <v>0</v>
      </c>
      <c r="F8298" s="65">
        <f>IFERROR(VLOOKUP(C8298,Pivot!A:C,3,0),0)</f>
        <v>0</v>
      </c>
    </row>
    <row r="8299" spans="1:6" x14ac:dyDescent="0.25">
      <c r="A8299" s="68" t="s">
        <v>103</v>
      </c>
      <c r="B8299" s="69">
        <v>491298396</v>
      </c>
      <c r="C8299" s="68">
        <v>8906067983398</v>
      </c>
      <c r="D8299" s="69" t="s">
        <v>5976</v>
      </c>
      <c r="E8299" s="65">
        <f>IFERROR(VLOOKUP(C8299,Pivot!A:B,2,0),0)</f>
        <v>0</v>
      </c>
      <c r="F8299" s="65">
        <f>IFERROR(VLOOKUP(C8299,Pivot!A:C,3,0),0)</f>
        <v>0</v>
      </c>
    </row>
    <row r="8300" spans="1:6" x14ac:dyDescent="0.25">
      <c r="A8300" s="68" t="s">
        <v>103</v>
      </c>
      <c r="B8300" s="69">
        <v>491298401</v>
      </c>
      <c r="C8300" s="68">
        <v>491298401</v>
      </c>
      <c r="D8300" s="69" t="s">
        <v>5977</v>
      </c>
      <c r="E8300" s="65">
        <f>IFERROR(VLOOKUP(C8300,Pivot!A:B,2,0),0)</f>
        <v>0</v>
      </c>
      <c r="F8300" s="65">
        <f>IFERROR(VLOOKUP(C8300,Pivot!A:C,3,0),0)</f>
        <v>0</v>
      </c>
    </row>
    <row r="8301" spans="1:6" x14ac:dyDescent="0.25">
      <c r="A8301" s="68" t="s">
        <v>103</v>
      </c>
      <c r="B8301" s="69">
        <v>491298401</v>
      </c>
      <c r="C8301" s="68">
        <v>8906067983442</v>
      </c>
      <c r="D8301" s="69" t="s">
        <v>5977</v>
      </c>
      <c r="E8301" s="65">
        <f>IFERROR(VLOOKUP(C8301,Pivot!A:B,2,0),0)</f>
        <v>0</v>
      </c>
      <c r="F8301" s="65">
        <f>IFERROR(VLOOKUP(C8301,Pivot!A:C,3,0),0)</f>
        <v>0</v>
      </c>
    </row>
    <row r="8302" spans="1:6" x14ac:dyDescent="0.25">
      <c r="A8302" s="68" t="s">
        <v>103</v>
      </c>
      <c r="B8302" s="69">
        <v>491298406</v>
      </c>
      <c r="C8302" s="68">
        <v>491298406</v>
      </c>
      <c r="D8302" s="69" t="s">
        <v>5978</v>
      </c>
      <c r="E8302" s="65">
        <f>IFERROR(VLOOKUP(C8302,Pivot!A:B,2,0),0)</f>
        <v>0</v>
      </c>
      <c r="F8302" s="65">
        <f>IFERROR(VLOOKUP(C8302,Pivot!A:C,3,0),0)</f>
        <v>0</v>
      </c>
    </row>
    <row r="8303" spans="1:6" x14ac:dyDescent="0.25">
      <c r="A8303" s="68" t="s">
        <v>103</v>
      </c>
      <c r="B8303" s="69">
        <v>491298406</v>
      </c>
      <c r="C8303" s="68">
        <v>8906067983459</v>
      </c>
      <c r="D8303" s="69" t="s">
        <v>5978</v>
      </c>
      <c r="E8303" s="65">
        <f>IFERROR(VLOOKUP(C8303,Pivot!A:B,2,0),0)</f>
        <v>0</v>
      </c>
      <c r="F8303" s="65">
        <f>IFERROR(VLOOKUP(C8303,Pivot!A:C,3,0),0)</f>
        <v>0</v>
      </c>
    </row>
    <row r="8304" spans="1:6" x14ac:dyDescent="0.25">
      <c r="A8304" s="68" t="s">
        <v>103</v>
      </c>
      <c r="B8304" s="69">
        <v>491298407</v>
      </c>
      <c r="C8304" s="68">
        <v>491298407</v>
      </c>
      <c r="D8304" s="69" t="s">
        <v>5979</v>
      </c>
      <c r="E8304" s="65">
        <f>IFERROR(VLOOKUP(C8304,Pivot!A:B,2,0),0)</f>
        <v>0</v>
      </c>
      <c r="F8304" s="65">
        <f>IFERROR(VLOOKUP(C8304,Pivot!A:C,3,0),0)</f>
        <v>0</v>
      </c>
    </row>
    <row r="8305" spans="1:6" x14ac:dyDescent="0.25">
      <c r="A8305" s="68" t="s">
        <v>103</v>
      </c>
      <c r="B8305" s="69">
        <v>491298407</v>
      </c>
      <c r="C8305" s="68">
        <v>8906067983466</v>
      </c>
      <c r="D8305" s="69" t="s">
        <v>5979</v>
      </c>
      <c r="E8305" s="65">
        <f>IFERROR(VLOOKUP(C8305,Pivot!A:B,2,0),0)</f>
        <v>0</v>
      </c>
      <c r="F8305" s="65">
        <f>IFERROR(VLOOKUP(C8305,Pivot!A:C,3,0),0)</f>
        <v>0</v>
      </c>
    </row>
    <row r="8306" spans="1:6" x14ac:dyDescent="0.25">
      <c r="A8306" s="68" t="s">
        <v>103</v>
      </c>
      <c r="B8306" s="69">
        <v>491298408</v>
      </c>
      <c r="C8306" s="68">
        <v>491298408</v>
      </c>
      <c r="D8306" s="69" t="s">
        <v>5978</v>
      </c>
      <c r="E8306" s="65">
        <f>IFERROR(VLOOKUP(C8306,Pivot!A:B,2,0),0)</f>
        <v>0</v>
      </c>
      <c r="F8306" s="65">
        <f>IFERROR(VLOOKUP(C8306,Pivot!A:C,3,0),0)</f>
        <v>0</v>
      </c>
    </row>
    <row r="8307" spans="1:6" x14ac:dyDescent="0.25">
      <c r="A8307" s="68" t="s">
        <v>103</v>
      </c>
      <c r="B8307" s="69">
        <v>491298408</v>
      </c>
      <c r="C8307" s="68">
        <v>8906067983473</v>
      </c>
      <c r="D8307" s="69" t="s">
        <v>5978</v>
      </c>
      <c r="E8307" s="65">
        <f>IFERROR(VLOOKUP(C8307,Pivot!A:B,2,0),0)</f>
        <v>0</v>
      </c>
      <c r="F8307" s="65">
        <f>IFERROR(VLOOKUP(C8307,Pivot!A:C,3,0),0)</f>
        <v>0</v>
      </c>
    </row>
    <row r="8308" spans="1:6" x14ac:dyDescent="0.25">
      <c r="A8308" s="68" t="s">
        <v>103</v>
      </c>
      <c r="B8308" s="69">
        <v>491298409</v>
      </c>
      <c r="C8308" s="68">
        <v>491298409</v>
      </c>
      <c r="D8308" s="69" t="s">
        <v>5980</v>
      </c>
      <c r="E8308" s="65">
        <f>IFERROR(VLOOKUP(C8308,Pivot!A:B,2,0),0)</f>
        <v>0</v>
      </c>
      <c r="F8308" s="65">
        <f>IFERROR(VLOOKUP(C8308,Pivot!A:C,3,0),0)</f>
        <v>0</v>
      </c>
    </row>
    <row r="8309" spans="1:6" x14ac:dyDescent="0.25">
      <c r="A8309" s="68" t="s">
        <v>103</v>
      </c>
      <c r="B8309" s="69">
        <v>491298409</v>
      </c>
      <c r="C8309" s="68">
        <v>8906067983480</v>
      </c>
      <c r="D8309" s="69" t="s">
        <v>5980</v>
      </c>
      <c r="E8309" s="65">
        <f>IFERROR(VLOOKUP(C8309,Pivot!A:B,2,0),0)</f>
        <v>0</v>
      </c>
      <c r="F8309" s="65">
        <f>IFERROR(VLOOKUP(C8309,Pivot!A:C,3,0),0)</f>
        <v>0</v>
      </c>
    </row>
    <row r="8310" spans="1:6" x14ac:dyDescent="0.25">
      <c r="A8310" s="68" t="s">
        <v>103</v>
      </c>
      <c r="B8310" s="69">
        <v>491298410</v>
      </c>
      <c r="C8310" s="68">
        <v>491298410</v>
      </c>
      <c r="D8310" s="69" t="s">
        <v>5981</v>
      </c>
      <c r="E8310" s="65">
        <f>IFERROR(VLOOKUP(C8310,Pivot!A:B,2,0),0)</f>
        <v>0</v>
      </c>
      <c r="F8310" s="65">
        <f>IFERROR(VLOOKUP(C8310,Pivot!A:C,3,0),0)</f>
        <v>0</v>
      </c>
    </row>
    <row r="8311" spans="1:6" x14ac:dyDescent="0.25">
      <c r="A8311" s="68" t="s">
        <v>103</v>
      </c>
      <c r="B8311" s="69">
        <v>491298410</v>
      </c>
      <c r="C8311" s="68">
        <v>8906067983510</v>
      </c>
      <c r="D8311" s="69" t="s">
        <v>5981</v>
      </c>
      <c r="E8311" s="65">
        <f>IFERROR(VLOOKUP(C8311,Pivot!A:B,2,0),0)</f>
        <v>0</v>
      </c>
      <c r="F8311" s="65">
        <f>IFERROR(VLOOKUP(C8311,Pivot!A:C,3,0),0)</f>
        <v>0</v>
      </c>
    </row>
    <row r="8312" spans="1:6" x14ac:dyDescent="0.25">
      <c r="A8312" s="68" t="s">
        <v>103</v>
      </c>
      <c r="B8312" s="69">
        <v>491298411</v>
      </c>
      <c r="C8312" s="68">
        <v>491298411</v>
      </c>
      <c r="D8312" s="69" t="s">
        <v>5982</v>
      </c>
      <c r="E8312" s="65">
        <f>IFERROR(VLOOKUP(C8312,Pivot!A:B,2,0),0)</f>
        <v>0</v>
      </c>
      <c r="F8312" s="65">
        <f>IFERROR(VLOOKUP(C8312,Pivot!A:C,3,0),0)</f>
        <v>0</v>
      </c>
    </row>
    <row r="8313" spans="1:6" x14ac:dyDescent="0.25">
      <c r="A8313" s="68" t="s">
        <v>103</v>
      </c>
      <c r="B8313" s="69">
        <v>491298411</v>
      </c>
      <c r="C8313" s="68">
        <v>8906067983527</v>
      </c>
      <c r="D8313" s="69" t="s">
        <v>5982</v>
      </c>
      <c r="E8313" s="65">
        <f>IFERROR(VLOOKUP(C8313,Pivot!A:B,2,0),0)</f>
        <v>0</v>
      </c>
      <c r="F8313" s="65">
        <f>IFERROR(VLOOKUP(C8313,Pivot!A:C,3,0),0)</f>
        <v>0</v>
      </c>
    </row>
    <row r="8314" spans="1:6" x14ac:dyDescent="0.25">
      <c r="A8314" s="68" t="s">
        <v>103</v>
      </c>
      <c r="B8314" s="69">
        <v>491298414</v>
      </c>
      <c r="C8314" s="68">
        <v>491298414</v>
      </c>
      <c r="D8314" s="69" t="s">
        <v>5983</v>
      </c>
      <c r="E8314" s="65">
        <f>IFERROR(VLOOKUP(C8314,Pivot!A:B,2,0),0)</f>
        <v>0</v>
      </c>
      <c r="F8314" s="65">
        <f>IFERROR(VLOOKUP(C8314,Pivot!A:C,3,0),0)</f>
        <v>0</v>
      </c>
    </row>
    <row r="8315" spans="1:6" x14ac:dyDescent="0.25">
      <c r="A8315" s="68" t="s">
        <v>103</v>
      </c>
      <c r="B8315" s="69">
        <v>491298414</v>
      </c>
      <c r="C8315" s="68">
        <v>8906067983534</v>
      </c>
      <c r="D8315" s="69" t="s">
        <v>5983</v>
      </c>
      <c r="E8315" s="65">
        <f>IFERROR(VLOOKUP(C8315,Pivot!A:B,2,0),0)</f>
        <v>0</v>
      </c>
      <c r="F8315" s="65">
        <f>IFERROR(VLOOKUP(C8315,Pivot!A:C,3,0),0)</f>
        <v>0</v>
      </c>
    </row>
    <row r="8316" spans="1:6" x14ac:dyDescent="0.25">
      <c r="A8316" s="68" t="s">
        <v>103</v>
      </c>
      <c r="B8316" s="69">
        <v>491298415</v>
      </c>
      <c r="C8316" s="68">
        <v>491298415</v>
      </c>
      <c r="D8316" s="69" t="s">
        <v>5984</v>
      </c>
      <c r="E8316" s="65">
        <f>IFERROR(VLOOKUP(C8316,Pivot!A:B,2,0),0)</f>
        <v>0</v>
      </c>
      <c r="F8316" s="65">
        <f>IFERROR(VLOOKUP(C8316,Pivot!A:C,3,0),0)</f>
        <v>0</v>
      </c>
    </row>
    <row r="8317" spans="1:6" x14ac:dyDescent="0.25">
      <c r="A8317" s="68" t="s">
        <v>103</v>
      </c>
      <c r="B8317" s="69">
        <v>491298415</v>
      </c>
      <c r="C8317" s="68">
        <v>8906067983541</v>
      </c>
      <c r="D8317" s="69" t="s">
        <v>5984</v>
      </c>
      <c r="E8317" s="65">
        <f>IFERROR(VLOOKUP(C8317,Pivot!A:B,2,0),0)</f>
        <v>0</v>
      </c>
      <c r="F8317" s="65">
        <f>IFERROR(VLOOKUP(C8317,Pivot!A:C,3,0),0)</f>
        <v>0</v>
      </c>
    </row>
    <row r="8318" spans="1:6" x14ac:dyDescent="0.25">
      <c r="A8318" s="68" t="s">
        <v>103</v>
      </c>
      <c r="B8318" s="69">
        <v>491298416</v>
      </c>
      <c r="C8318" s="68">
        <v>491298416</v>
      </c>
      <c r="D8318" s="69" t="s">
        <v>5985</v>
      </c>
      <c r="E8318" s="65">
        <f>IFERROR(VLOOKUP(C8318,Pivot!A:B,2,0),0)</f>
        <v>0</v>
      </c>
      <c r="F8318" s="65">
        <f>IFERROR(VLOOKUP(C8318,Pivot!A:C,3,0),0)</f>
        <v>0</v>
      </c>
    </row>
    <row r="8319" spans="1:6" x14ac:dyDescent="0.25">
      <c r="A8319" s="68" t="s">
        <v>103</v>
      </c>
      <c r="B8319" s="69">
        <v>491298416</v>
      </c>
      <c r="C8319" s="68">
        <v>8906067983558</v>
      </c>
      <c r="D8319" s="69" t="s">
        <v>5985</v>
      </c>
      <c r="E8319" s="65">
        <f>IFERROR(VLOOKUP(C8319,Pivot!A:B,2,0),0)</f>
        <v>0</v>
      </c>
      <c r="F8319" s="65">
        <f>IFERROR(VLOOKUP(C8319,Pivot!A:C,3,0),0)</f>
        <v>0</v>
      </c>
    </row>
    <row r="8320" spans="1:6" x14ac:dyDescent="0.25">
      <c r="A8320" s="68" t="s">
        <v>103</v>
      </c>
      <c r="B8320" s="69">
        <v>491298417</v>
      </c>
      <c r="C8320" s="68">
        <v>491298417</v>
      </c>
      <c r="D8320" s="69" t="s">
        <v>5986</v>
      </c>
      <c r="E8320" s="65">
        <f>IFERROR(VLOOKUP(C8320,Pivot!A:B,2,0),0)</f>
        <v>0</v>
      </c>
      <c r="F8320" s="65">
        <f>IFERROR(VLOOKUP(C8320,Pivot!A:C,3,0),0)</f>
        <v>0</v>
      </c>
    </row>
    <row r="8321" spans="1:6" x14ac:dyDescent="0.25">
      <c r="A8321" s="68" t="s">
        <v>103</v>
      </c>
      <c r="B8321" s="69">
        <v>491298417</v>
      </c>
      <c r="C8321" s="68">
        <v>8906067983565</v>
      </c>
      <c r="D8321" s="69" t="s">
        <v>5986</v>
      </c>
      <c r="E8321" s="65">
        <f>IFERROR(VLOOKUP(C8321,Pivot!A:B,2,0),0)</f>
        <v>0</v>
      </c>
      <c r="F8321" s="65">
        <f>IFERROR(VLOOKUP(C8321,Pivot!A:C,3,0),0)</f>
        <v>0</v>
      </c>
    </row>
    <row r="8322" spans="1:6" x14ac:dyDescent="0.25">
      <c r="A8322" s="68" t="s">
        <v>103</v>
      </c>
      <c r="B8322" s="69">
        <v>491298420</v>
      </c>
      <c r="C8322" s="68">
        <v>491298420</v>
      </c>
      <c r="D8322" s="69" t="s">
        <v>5987</v>
      </c>
      <c r="E8322" s="65">
        <f>IFERROR(VLOOKUP(C8322,Pivot!A:B,2,0),0)</f>
        <v>0</v>
      </c>
      <c r="F8322" s="65">
        <f>IFERROR(VLOOKUP(C8322,Pivot!A:C,3,0),0)</f>
        <v>0</v>
      </c>
    </row>
    <row r="8323" spans="1:6" x14ac:dyDescent="0.25">
      <c r="A8323" s="68" t="s">
        <v>103</v>
      </c>
      <c r="B8323" s="69">
        <v>491298420</v>
      </c>
      <c r="C8323" s="68">
        <v>8906067983596</v>
      </c>
      <c r="D8323" s="69" t="s">
        <v>5987</v>
      </c>
      <c r="E8323" s="65">
        <f>IFERROR(VLOOKUP(C8323,Pivot!A:B,2,0),0)</f>
        <v>0</v>
      </c>
      <c r="F8323" s="65">
        <f>IFERROR(VLOOKUP(C8323,Pivot!A:C,3,0),0)</f>
        <v>0</v>
      </c>
    </row>
    <row r="8324" spans="1:6" x14ac:dyDescent="0.25">
      <c r="A8324" s="68" t="s">
        <v>103</v>
      </c>
      <c r="B8324" s="69">
        <v>491298420</v>
      </c>
      <c r="C8324" s="68">
        <v>8906067987235</v>
      </c>
      <c r="D8324" s="69" t="s">
        <v>5987</v>
      </c>
      <c r="E8324" s="65">
        <f>IFERROR(VLOOKUP(C8324,Pivot!A:B,2,0),0)</f>
        <v>0</v>
      </c>
      <c r="F8324" s="65">
        <f>IFERROR(VLOOKUP(C8324,Pivot!A:C,3,0),0)</f>
        <v>0</v>
      </c>
    </row>
    <row r="8325" spans="1:6" x14ac:dyDescent="0.25">
      <c r="A8325" s="68" t="s">
        <v>103</v>
      </c>
      <c r="B8325" s="69">
        <v>491298421</v>
      </c>
      <c r="C8325" s="68">
        <v>491298421</v>
      </c>
      <c r="D8325" s="69" t="s">
        <v>5988</v>
      </c>
      <c r="E8325" s="65">
        <f>IFERROR(VLOOKUP(C8325,Pivot!A:B,2,0),0)</f>
        <v>0</v>
      </c>
      <c r="F8325" s="65">
        <f>IFERROR(VLOOKUP(C8325,Pivot!A:C,3,0),0)</f>
        <v>0</v>
      </c>
    </row>
    <row r="8326" spans="1:6" x14ac:dyDescent="0.25">
      <c r="A8326" s="68" t="s">
        <v>103</v>
      </c>
      <c r="B8326" s="69">
        <v>491298421</v>
      </c>
      <c r="C8326" s="68">
        <v>8906067983602</v>
      </c>
      <c r="D8326" s="69" t="s">
        <v>5988</v>
      </c>
      <c r="E8326" s="65">
        <f>IFERROR(VLOOKUP(C8326,Pivot!A:B,2,0),0)</f>
        <v>0</v>
      </c>
      <c r="F8326" s="65">
        <f>IFERROR(VLOOKUP(C8326,Pivot!A:C,3,0),0)</f>
        <v>0</v>
      </c>
    </row>
    <row r="8327" spans="1:6" x14ac:dyDescent="0.25">
      <c r="A8327" s="68" t="s">
        <v>103</v>
      </c>
      <c r="B8327" s="69">
        <v>491298421</v>
      </c>
      <c r="C8327" s="68">
        <v>8906067987242</v>
      </c>
      <c r="D8327" s="69" t="s">
        <v>5988</v>
      </c>
      <c r="E8327" s="65">
        <f>IFERROR(VLOOKUP(C8327,Pivot!A:B,2,0),0)</f>
        <v>0</v>
      </c>
      <c r="F8327" s="65">
        <f>IFERROR(VLOOKUP(C8327,Pivot!A:C,3,0),0)</f>
        <v>0</v>
      </c>
    </row>
    <row r="8328" spans="1:6" x14ac:dyDescent="0.25">
      <c r="A8328" s="68" t="s">
        <v>103</v>
      </c>
      <c r="B8328" s="69">
        <v>491298422</v>
      </c>
      <c r="C8328" s="68">
        <v>491298422</v>
      </c>
      <c r="D8328" s="69" t="s">
        <v>5989</v>
      </c>
      <c r="E8328" s="65">
        <f>IFERROR(VLOOKUP(C8328,Pivot!A:B,2,0),0)</f>
        <v>0</v>
      </c>
      <c r="F8328" s="65">
        <f>IFERROR(VLOOKUP(C8328,Pivot!A:C,3,0),0)</f>
        <v>0</v>
      </c>
    </row>
    <row r="8329" spans="1:6" x14ac:dyDescent="0.25">
      <c r="A8329" s="68" t="s">
        <v>103</v>
      </c>
      <c r="B8329" s="69">
        <v>491298422</v>
      </c>
      <c r="C8329" s="68">
        <v>8906067983619</v>
      </c>
      <c r="D8329" s="69" t="s">
        <v>5989</v>
      </c>
      <c r="E8329" s="65">
        <f>IFERROR(VLOOKUP(C8329,Pivot!A:B,2,0),0)</f>
        <v>0</v>
      </c>
      <c r="F8329" s="65">
        <f>IFERROR(VLOOKUP(C8329,Pivot!A:C,3,0),0)</f>
        <v>0</v>
      </c>
    </row>
    <row r="8330" spans="1:6" x14ac:dyDescent="0.25">
      <c r="A8330" s="68" t="s">
        <v>103</v>
      </c>
      <c r="B8330" s="69">
        <v>491298424</v>
      </c>
      <c r="C8330" s="68">
        <v>884920125315</v>
      </c>
      <c r="D8330" s="69" t="s">
        <v>5990</v>
      </c>
      <c r="E8330" s="65">
        <f>IFERROR(VLOOKUP(C8330,Pivot!A:B,2,0),0)</f>
        <v>0</v>
      </c>
      <c r="F8330" s="65">
        <f>IFERROR(VLOOKUP(C8330,Pivot!A:C,3,0),0)</f>
        <v>0</v>
      </c>
    </row>
    <row r="8331" spans="1:6" x14ac:dyDescent="0.25">
      <c r="A8331" s="68" t="s">
        <v>103</v>
      </c>
      <c r="B8331" s="69">
        <v>491298424</v>
      </c>
      <c r="C8331" s="68">
        <v>884920125834</v>
      </c>
      <c r="D8331" s="69" t="s">
        <v>5990</v>
      </c>
      <c r="E8331" s="65">
        <f>IFERROR(VLOOKUP(C8331,Pivot!A:B,2,0),0)</f>
        <v>0</v>
      </c>
      <c r="F8331" s="65">
        <f>IFERROR(VLOOKUP(C8331,Pivot!A:C,3,0),0)</f>
        <v>0</v>
      </c>
    </row>
    <row r="8332" spans="1:6" x14ac:dyDescent="0.25">
      <c r="A8332" s="68" t="s">
        <v>103</v>
      </c>
      <c r="B8332" s="69">
        <v>491298424</v>
      </c>
      <c r="C8332" s="68">
        <v>884920125841</v>
      </c>
      <c r="D8332" s="69" t="s">
        <v>5990</v>
      </c>
      <c r="E8332" s="65">
        <f>IFERROR(VLOOKUP(C8332,Pivot!A:B,2,0),0)</f>
        <v>0</v>
      </c>
      <c r="F8332" s="65">
        <f>IFERROR(VLOOKUP(C8332,Pivot!A:C,3,0),0)</f>
        <v>0</v>
      </c>
    </row>
    <row r="8333" spans="1:6" x14ac:dyDescent="0.25">
      <c r="A8333" s="68" t="s">
        <v>103</v>
      </c>
      <c r="B8333" s="69">
        <v>491298425</v>
      </c>
      <c r="C8333" s="68">
        <v>491298425</v>
      </c>
      <c r="D8333" s="69" t="s">
        <v>5991</v>
      </c>
      <c r="E8333" s="65">
        <f>IFERROR(VLOOKUP(C8333,Pivot!A:B,2,0),0)</f>
        <v>0</v>
      </c>
      <c r="F8333" s="65">
        <f>IFERROR(VLOOKUP(C8333,Pivot!A:C,3,0),0)</f>
        <v>0</v>
      </c>
    </row>
    <row r="8334" spans="1:6" x14ac:dyDescent="0.25">
      <c r="A8334" s="68" t="s">
        <v>103</v>
      </c>
      <c r="B8334" s="69">
        <v>491298425</v>
      </c>
      <c r="C8334" s="68">
        <v>884920175389</v>
      </c>
      <c r="D8334" s="69" t="s">
        <v>5991</v>
      </c>
      <c r="E8334" s="65">
        <f>IFERROR(VLOOKUP(C8334,Pivot!A:B,2,0),0)</f>
        <v>0</v>
      </c>
      <c r="F8334" s="65">
        <f>IFERROR(VLOOKUP(C8334,Pivot!A:C,3,0),0)</f>
        <v>0</v>
      </c>
    </row>
    <row r="8335" spans="1:6" x14ac:dyDescent="0.25">
      <c r="A8335" s="68" t="s">
        <v>103</v>
      </c>
      <c r="B8335" s="69">
        <v>491298426</v>
      </c>
      <c r="C8335" s="68">
        <v>884920125049</v>
      </c>
      <c r="D8335" s="69" t="s">
        <v>5992</v>
      </c>
      <c r="E8335" s="65">
        <f>IFERROR(VLOOKUP(C8335,Pivot!A:B,2,0),0)</f>
        <v>0</v>
      </c>
      <c r="F8335" s="65">
        <f>IFERROR(VLOOKUP(C8335,Pivot!A:C,3,0),0)</f>
        <v>0</v>
      </c>
    </row>
    <row r="8336" spans="1:6" x14ac:dyDescent="0.25">
      <c r="A8336" s="68" t="s">
        <v>103</v>
      </c>
      <c r="B8336" s="69">
        <v>491298428</v>
      </c>
      <c r="C8336" s="68">
        <v>884920125032</v>
      </c>
      <c r="D8336" s="69" t="s">
        <v>5993</v>
      </c>
      <c r="E8336" s="65">
        <f>IFERROR(VLOOKUP(C8336,Pivot!A:B,2,0),0)</f>
        <v>0</v>
      </c>
      <c r="F8336" s="65">
        <f>IFERROR(VLOOKUP(C8336,Pivot!A:C,3,0),0)</f>
        <v>0</v>
      </c>
    </row>
    <row r="8337" spans="1:6" x14ac:dyDescent="0.25">
      <c r="A8337" s="68" t="s">
        <v>103</v>
      </c>
      <c r="B8337" s="69">
        <v>491298429</v>
      </c>
      <c r="C8337" s="68">
        <v>884920170834</v>
      </c>
      <c r="D8337" s="69" t="s">
        <v>5994</v>
      </c>
      <c r="E8337" s="65">
        <f>IFERROR(VLOOKUP(C8337,Pivot!A:B,2,0),0)</f>
        <v>0</v>
      </c>
      <c r="F8337" s="65">
        <f>IFERROR(VLOOKUP(C8337,Pivot!A:C,3,0),0)</f>
        <v>0</v>
      </c>
    </row>
    <row r="8338" spans="1:6" x14ac:dyDescent="0.25">
      <c r="A8338" s="68" t="s">
        <v>103</v>
      </c>
      <c r="B8338" s="69">
        <v>491298431</v>
      </c>
      <c r="C8338" s="68">
        <v>884920170582</v>
      </c>
      <c r="D8338" s="69" t="s">
        <v>5995</v>
      </c>
      <c r="E8338" s="65">
        <f>IFERROR(VLOOKUP(C8338,Pivot!A:B,2,0),0)</f>
        <v>0</v>
      </c>
      <c r="F8338" s="65">
        <f>IFERROR(VLOOKUP(C8338,Pivot!A:C,3,0),0)</f>
        <v>0</v>
      </c>
    </row>
    <row r="8339" spans="1:6" x14ac:dyDescent="0.25">
      <c r="A8339" s="68" t="s">
        <v>103</v>
      </c>
      <c r="B8339" s="69">
        <v>491298434</v>
      </c>
      <c r="C8339" s="68">
        <v>884920175518</v>
      </c>
      <c r="D8339" s="69" t="s">
        <v>5996</v>
      </c>
      <c r="E8339" s="65">
        <f>IFERROR(VLOOKUP(C8339,Pivot!A:B,2,0),0)</f>
        <v>0</v>
      </c>
      <c r="F8339" s="65">
        <f>IFERROR(VLOOKUP(C8339,Pivot!A:C,3,0),0)</f>
        <v>0</v>
      </c>
    </row>
    <row r="8340" spans="1:6" x14ac:dyDescent="0.25">
      <c r="A8340" s="68" t="s">
        <v>103</v>
      </c>
      <c r="B8340" s="69">
        <v>491298435</v>
      </c>
      <c r="C8340" s="68">
        <v>630996560020</v>
      </c>
      <c r="D8340" s="69" t="s">
        <v>5997</v>
      </c>
      <c r="E8340" s="65">
        <f>IFERROR(VLOOKUP(C8340,Pivot!A:B,2,0),0)</f>
        <v>0</v>
      </c>
      <c r="F8340" s="65">
        <f>IFERROR(VLOOKUP(C8340,Pivot!A:C,3,0),0)</f>
        <v>0</v>
      </c>
    </row>
    <row r="8341" spans="1:6" x14ac:dyDescent="0.25">
      <c r="A8341" s="68" t="s">
        <v>103</v>
      </c>
      <c r="B8341" s="69">
        <v>491298435</v>
      </c>
      <c r="C8341" s="68">
        <v>630996560297</v>
      </c>
      <c r="D8341" s="69" t="s">
        <v>5997</v>
      </c>
      <c r="E8341" s="65">
        <f>IFERROR(VLOOKUP(C8341,Pivot!A:B,2,0),0)</f>
        <v>0</v>
      </c>
      <c r="F8341" s="65">
        <f>IFERROR(VLOOKUP(C8341,Pivot!A:C,3,0),0)</f>
        <v>0</v>
      </c>
    </row>
    <row r="8342" spans="1:6" x14ac:dyDescent="0.25">
      <c r="A8342" s="68" t="s">
        <v>103</v>
      </c>
      <c r="B8342" s="69">
        <v>491298435</v>
      </c>
      <c r="C8342" s="68">
        <v>630996561430</v>
      </c>
      <c r="D8342" s="69" t="s">
        <v>5997</v>
      </c>
      <c r="E8342" s="65">
        <f>IFERROR(VLOOKUP(C8342,Pivot!A:B,2,0),0)</f>
        <v>0</v>
      </c>
      <c r="F8342" s="65">
        <f>IFERROR(VLOOKUP(C8342,Pivot!A:C,3,0),0)</f>
        <v>0</v>
      </c>
    </row>
    <row r="8343" spans="1:6" x14ac:dyDescent="0.25">
      <c r="A8343" s="68" t="s">
        <v>103</v>
      </c>
      <c r="B8343" s="69">
        <v>491298435</v>
      </c>
      <c r="C8343" s="68">
        <v>630996565247</v>
      </c>
      <c r="D8343" s="69" t="s">
        <v>5997</v>
      </c>
      <c r="E8343" s="65">
        <f>IFERROR(VLOOKUP(C8343,Pivot!A:B,2,0),0)</f>
        <v>0</v>
      </c>
      <c r="F8343" s="65">
        <f>IFERROR(VLOOKUP(C8343,Pivot!A:C,3,0),0)</f>
        <v>0</v>
      </c>
    </row>
    <row r="8344" spans="1:6" x14ac:dyDescent="0.25">
      <c r="A8344" s="68" t="s">
        <v>103</v>
      </c>
      <c r="B8344" s="69">
        <v>491298436</v>
      </c>
      <c r="C8344" s="68">
        <v>630996560037</v>
      </c>
      <c r="D8344" s="69" t="s">
        <v>5998</v>
      </c>
      <c r="E8344" s="65">
        <f>IFERROR(VLOOKUP(C8344,Pivot!A:B,2,0),0)</f>
        <v>0</v>
      </c>
      <c r="F8344" s="65">
        <f>IFERROR(VLOOKUP(C8344,Pivot!A:C,3,0),0)</f>
        <v>0</v>
      </c>
    </row>
    <row r="8345" spans="1:6" x14ac:dyDescent="0.25">
      <c r="A8345" s="68" t="s">
        <v>103</v>
      </c>
      <c r="B8345" s="69">
        <v>491298436</v>
      </c>
      <c r="C8345" s="68">
        <v>630996560303</v>
      </c>
      <c r="D8345" s="69" t="s">
        <v>5998</v>
      </c>
      <c r="E8345" s="65">
        <f>IFERROR(VLOOKUP(C8345,Pivot!A:B,2,0),0)</f>
        <v>0</v>
      </c>
      <c r="F8345" s="65">
        <f>IFERROR(VLOOKUP(C8345,Pivot!A:C,3,0),0)</f>
        <v>0</v>
      </c>
    </row>
    <row r="8346" spans="1:6" x14ac:dyDescent="0.25">
      <c r="A8346" s="68" t="s">
        <v>103</v>
      </c>
      <c r="B8346" s="69">
        <v>491298436</v>
      </c>
      <c r="C8346" s="68">
        <v>630996565254</v>
      </c>
      <c r="D8346" s="69" t="s">
        <v>5998</v>
      </c>
      <c r="E8346" s="65">
        <f>IFERROR(VLOOKUP(C8346,Pivot!A:B,2,0),0)</f>
        <v>0</v>
      </c>
      <c r="F8346" s="65">
        <f>IFERROR(VLOOKUP(C8346,Pivot!A:C,3,0),0)</f>
        <v>0</v>
      </c>
    </row>
    <row r="8347" spans="1:6" x14ac:dyDescent="0.25">
      <c r="A8347" s="68" t="s">
        <v>103</v>
      </c>
      <c r="B8347" s="69">
        <v>491298437</v>
      </c>
      <c r="C8347" s="68">
        <v>630996560051</v>
      </c>
      <c r="D8347" s="69" t="s">
        <v>5999</v>
      </c>
      <c r="E8347" s="65">
        <f>IFERROR(VLOOKUP(C8347,Pivot!A:B,2,0),0)</f>
        <v>0</v>
      </c>
      <c r="F8347" s="65">
        <f>IFERROR(VLOOKUP(C8347,Pivot!A:C,3,0),0)</f>
        <v>0</v>
      </c>
    </row>
    <row r="8348" spans="1:6" x14ac:dyDescent="0.25">
      <c r="A8348" s="68" t="s">
        <v>103</v>
      </c>
      <c r="B8348" s="69">
        <v>491298437</v>
      </c>
      <c r="C8348" s="68">
        <v>630996560310</v>
      </c>
      <c r="D8348" s="69" t="s">
        <v>5999</v>
      </c>
      <c r="E8348" s="65">
        <f>IFERROR(VLOOKUP(C8348,Pivot!A:B,2,0),0)</f>
        <v>0</v>
      </c>
      <c r="F8348" s="65">
        <f>IFERROR(VLOOKUP(C8348,Pivot!A:C,3,0),0)</f>
        <v>0</v>
      </c>
    </row>
    <row r="8349" spans="1:6" x14ac:dyDescent="0.25">
      <c r="A8349" s="68" t="s">
        <v>103</v>
      </c>
      <c r="B8349" s="69">
        <v>491298437</v>
      </c>
      <c r="C8349" s="68">
        <v>630996565261</v>
      </c>
      <c r="D8349" s="69" t="s">
        <v>5999</v>
      </c>
      <c r="E8349" s="65">
        <f>IFERROR(VLOOKUP(C8349,Pivot!A:B,2,0),0)</f>
        <v>0</v>
      </c>
      <c r="F8349" s="65">
        <f>IFERROR(VLOOKUP(C8349,Pivot!A:C,3,0),0)</f>
        <v>0</v>
      </c>
    </row>
    <row r="8350" spans="1:6" x14ac:dyDescent="0.25">
      <c r="A8350" s="68" t="s">
        <v>103</v>
      </c>
      <c r="B8350" s="69">
        <v>491298440</v>
      </c>
      <c r="C8350" s="68">
        <v>491298440</v>
      </c>
      <c r="D8350" s="69" t="s">
        <v>6000</v>
      </c>
      <c r="E8350" s="65">
        <f>IFERROR(VLOOKUP(C8350,Pivot!A:B,2,0),0)</f>
        <v>0</v>
      </c>
      <c r="F8350" s="65">
        <f>IFERROR(VLOOKUP(C8350,Pivot!A:C,3,0),0)</f>
        <v>0</v>
      </c>
    </row>
    <row r="8351" spans="1:6" x14ac:dyDescent="0.25">
      <c r="A8351" s="68" t="s">
        <v>103</v>
      </c>
      <c r="B8351" s="69">
        <v>491298440</v>
      </c>
      <c r="C8351" s="68">
        <v>630996560099</v>
      </c>
      <c r="D8351" s="69" t="s">
        <v>6000</v>
      </c>
      <c r="E8351" s="65">
        <f>IFERROR(VLOOKUP(C8351,Pivot!A:B,2,0),0)</f>
        <v>0</v>
      </c>
      <c r="F8351" s="65">
        <f>IFERROR(VLOOKUP(C8351,Pivot!A:C,3,0),0)</f>
        <v>0</v>
      </c>
    </row>
    <row r="8352" spans="1:6" x14ac:dyDescent="0.25">
      <c r="A8352" s="68" t="s">
        <v>103</v>
      </c>
      <c r="B8352" s="69">
        <v>491298440</v>
      </c>
      <c r="C8352" s="68">
        <v>630996560105</v>
      </c>
      <c r="D8352" s="69" t="s">
        <v>6000</v>
      </c>
      <c r="E8352" s="65">
        <f>IFERROR(VLOOKUP(C8352,Pivot!A:B,2,0),0)</f>
        <v>0</v>
      </c>
      <c r="F8352" s="65">
        <f>IFERROR(VLOOKUP(C8352,Pivot!A:C,3,0),0)</f>
        <v>0</v>
      </c>
    </row>
    <row r="8353" spans="1:6" x14ac:dyDescent="0.25">
      <c r="A8353" s="68" t="s">
        <v>103</v>
      </c>
      <c r="B8353" s="69">
        <v>491298440</v>
      </c>
      <c r="C8353" s="68">
        <v>630996561096</v>
      </c>
      <c r="D8353" s="69" t="s">
        <v>6000</v>
      </c>
      <c r="E8353" s="65">
        <f>IFERROR(VLOOKUP(C8353,Pivot!A:B,2,0),0)</f>
        <v>0</v>
      </c>
      <c r="F8353" s="65">
        <f>IFERROR(VLOOKUP(C8353,Pivot!A:C,3,0),0)</f>
        <v>0</v>
      </c>
    </row>
    <row r="8354" spans="1:6" x14ac:dyDescent="0.25">
      <c r="A8354" s="68" t="s">
        <v>103</v>
      </c>
      <c r="B8354" s="69">
        <v>491298440</v>
      </c>
      <c r="C8354" s="68">
        <v>630996561102</v>
      </c>
      <c r="D8354" s="69" t="s">
        <v>6000</v>
      </c>
      <c r="E8354" s="65">
        <f>IFERROR(VLOOKUP(C8354,Pivot!A:B,2,0),0)</f>
        <v>0</v>
      </c>
      <c r="F8354" s="65">
        <f>IFERROR(VLOOKUP(C8354,Pivot!A:C,3,0),0)</f>
        <v>0</v>
      </c>
    </row>
    <row r="8355" spans="1:6" x14ac:dyDescent="0.25">
      <c r="A8355" s="68" t="s">
        <v>103</v>
      </c>
      <c r="B8355" s="69">
        <v>491298440</v>
      </c>
      <c r="C8355" s="68">
        <v>630996561119</v>
      </c>
      <c r="D8355" s="69" t="s">
        <v>6000</v>
      </c>
      <c r="E8355" s="65">
        <f>IFERROR(VLOOKUP(C8355,Pivot!A:B,2,0),0)</f>
        <v>0</v>
      </c>
      <c r="F8355" s="65">
        <f>IFERROR(VLOOKUP(C8355,Pivot!A:C,3,0),0)</f>
        <v>0</v>
      </c>
    </row>
    <row r="8356" spans="1:6" x14ac:dyDescent="0.25">
      <c r="A8356" s="68" t="s">
        <v>103</v>
      </c>
      <c r="B8356" s="69">
        <v>491298440</v>
      </c>
      <c r="C8356" s="68">
        <v>630996565285</v>
      </c>
      <c r="D8356" s="69" t="s">
        <v>6000</v>
      </c>
      <c r="E8356" s="65">
        <f>IFERROR(VLOOKUP(C8356,Pivot!A:B,2,0),0)</f>
        <v>0</v>
      </c>
      <c r="F8356" s="65">
        <f>IFERROR(VLOOKUP(C8356,Pivot!A:C,3,0),0)</f>
        <v>0</v>
      </c>
    </row>
    <row r="8357" spans="1:6" x14ac:dyDescent="0.25">
      <c r="A8357" s="68" t="s">
        <v>103</v>
      </c>
      <c r="B8357" s="69">
        <v>491298442</v>
      </c>
      <c r="C8357" s="68">
        <v>491298442</v>
      </c>
      <c r="D8357" s="69" t="s">
        <v>6001</v>
      </c>
      <c r="E8357" s="65">
        <f>IFERROR(VLOOKUP(C8357,Pivot!A:B,2,0),0)</f>
        <v>0</v>
      </c>
      <c r="F8357" s="65">
        <f>IFERROR(VLOOKUP(C8357,Pivot!A:C,3,0),0)</f>
        <v>0</v>
      </c>
    </row>
    <row r="8358" spans="1:6" x14ac:dyDescent="0.25">
      <c r="A8358" s="68" t="s">
        <v>103</v>
      </c>
      <c r="B8358" s="69">
        <v>491298442</v>
      </c>
      <c r="C8358" s="68">
        <v>5060164140108</v>
      </c>
      <c r="D8358" s="69" t="s">
        <v>6001</v>
      </c>
      <c r="E8358" s="65">
        <f>IFERROR(VLOOKUP(C8358,Pivot!A:B,2,0),0)</f>
        <v>0</v>
      </c>
      <c r="F8358" s="65">
        <f>IFERROR(VLOOKUP(C8358,Pivot!A:C,3,0),0)</f>
        <v>0</v>
      </c>
    </row>
    <row r="8359" spans="1:6" x14ac:dyDescent="0.25">
      <c r="A8359" s="68" t="s">
        <v>103</v>
      </c>
      <c r="B8359" s="69">
        <v>491298443</v>
      </c>
      <c r="C8359" s="68">
        <v>491298443</v>
      </c>
      <c r="D8359" s="69" t="s">
        <v>6002</v>
      </c>
      <c r="E8359" s="65">
        <f>IFERROR(VLOOKUP(C8359,Pivot!A:B,2,0),0)</f>
        <v>0</v>
      </c>
      <c r="F8359" s="65">
        <f>IFERROR(VLOOKUP(C8359,Pivot!A:C,3,0),0)</f>
        <v>0</v>
      </c>
    </row>
    <row r="8360" spans="1:6" x14ac:dyDescent="0.25">
      <c r="A8360" s="68" t="s">
        <v>103</v>
      </c>
      <c r="B8360" s="69">
        <v>491298443</v>
      </c>
      <c r="C8360" s="68">
        <v>5060164140115</v>
      </c>
      <c r="D8360" s="69" t="s">
        <v>6002</v>
      </c>
      <c r="E8360" s="65">
        <f>IFERROR(VLOOKUP(C8360,Pivot!A:B,2,0),0)</f>
        <v>0</v>
      </c>
      <c r="F8360" s="65">
        <f>IFERROR(VLOOKUP(C8360,Pivot!A:C,3,0),0)</f>
        <v>0</v>
      </c>
    </row>
    <row r="8361" spans="1:6" x14ac:dyDescent="0.25">
      <c r="A8361" s="68" t="s">
        <v>103</v>
      </c>
      <c r="B8361" s="69">
        <v>491298444</v>
      </c>
      <c r="C8361" s="68">
        <v>491298444</v>
      </c>
      <c r="D8361" s="69" t="s">
        <v>6003</v>
      </c>
      <c r="E8361" s="65">
        <f>IFERROR(VLOOKUP(C8361,Pivot!A:B,2,0),0)</f>
        <v>0</v>
      </c>
      <c r="F8361" s="65">
        <f>IFERROR(VLOOKUP(C8361,Pivot!A:C,3,0),0)</f>
        <v>0</v>
      </c>
    </row>
    <row r="8362" spans="1:6" x14ac:dyDescent="0.25">
      <c r="A8362" s="68" t="s">
        <v>103</v>
      </c>
      <c r="B8362" s="69">
        <v>491298444</v>
      </c>
      <c r="C8362" s="68">
        <v>5015353101361</v>
      </c>
      <c r="D8362" s="69" t="s">
        <v>6003</v>
      </c>
      <c r="E8362" s="65">
        <f>IFERROR(VLOOKUP(C8362,Pivot!A:B,2,0),0)</f>
        <v>0</v>
      </c>
      <c r="F8362" s="65">
        <f>IFERROR(VLOOKUP(C8362,Pivot!A:C,3,0),0)</f>
        <v>0</v>
      </c>
    </row>
    <row r="8363" spans="1:6" x14ac:dyDescent="0.25">
      <c r="A8363" s="68" t="s">
        <v>103</v>
      </c>
      <c r="B8363" s="69">
        <v>491298446</v>
      </c>
      <c r="C8363" s="68">
        <v>491298446</v>
      </c>
      <c r="D8363" s="69" t="s">
        <v>6004</v>
      </c>
      <c r="E8363" s="65">
        <f>IFERROR(VLOOKUP(C8363,Pivot!A:B,2,0),0)</f>
        <v>0</v>
      </c>
      <c r="F8363" s="65">
        <f>IFERROR(VLOOKUP(C8363,Pivot!A:C,3,0),0)</f>
        <v>0</v>
      </c>
    </row>
    <row r="8364" spans="1:6" x14ac:dyDescent="0.25">
      <c r="A8364" s="68" t="s">
        <v>103</v>
      </c>
      <c r="B8364" s="69">
        <v>491298446</v>
      </c>
      <c r="C8364" s="68">
        <v>5015353987491</v>
      </c>
      <c r="D8364" s="69" t="s">
        <v>6004</v>
      </c>
      <c r="E8364" s="65">
        <f>IFERROR(VLOOKUP(C8364,Pivot!A:B,2,0),0)</f>
        <v>0</v>
      </c>
      <c r="F8364" s="65">
        <f>IFERROR(VLOOKUP(C8364,Pivot!A:C,3,0),0)</f>
        <v>0</v>
      </c>
    </row>
    <row r="8365" spans="1:6" x14ac:dyDescent="0.25">
      <c r="A8365" s="68" t="s">
        <v>103</v>
      </c>
      <c r="B8365" s="69">
        <v>491298448</v>
      </c>
      <c r="C8365" s="68">
        <v>491298448</v>
      </c>
      <c r="D8365" s="69" t="s">
        <v>6005</v>
      </c>
      <c r="E8365" s="65">
        <f>IFERROR(VLOOKUP(C8365,Pivot!A:B,2,0),0)</f>
        <v>0</v>
      </c>
      <c r="F8365" s="65">
        <f>IFERROR(VLOOKUP(C8365,Pivot!A:C,3,0),0)</f>
        <v>0</v>
      </c>
    </row>
    <row r="8366" spans="1:6" x14ac:dyDescent="0.25">
      <c r="A8366" s="68" t="s">
        <v>103</v>
      </c>
      <c r="B8366" s="69">
        <v>491298448</v>
      </c>
      <c r="C8366" s="68">
        <v>5015353967691</v>
      </c>
      <c r="D8366" s="69" t="s">
        <v>6005</v>
      </c>
      <c r="E8366" s="65">
        <f>IFERROR(VLOOKUP(C8366,Pivot!A:B,2,0),0)</f>
        <v>0</v>
      </c>
      <c r="F8366" s="65">
        <f>IFERROR(VLOOKUP(C8366,Pivot!A:C,3,0),0)</f>
        <v>0</v>
      </c>
    </row>
    <row r="8367" spans="1:6" x14ac:dyDescent="0.25">
      <c r="A8367" s="68" t="s">
        <v>103</v>
      </c>
      <c r="B8367" s="69">
        <v>491298450</v>
      </c>
      <c r="C8367" s="68">
        <v>6947045655304</v>
      </c>
      <c r="D8367" s="69" t="s">
        <v>6006</v>
      </c>
      <c r="E8367" s="65">
        <f>IFERROR(VLOOKUP(C8367,Pivot!A:B,2,0),0)</f>
        <v>0</v>
      </c>
      <c r="F8367" s="65">
        <f>IFERROR(VLOOKUP(C8367,Pivot!A:C,3,0),0)</f>
        <v>0</v>
      </c>
    </row>
    <row r="8368" spans="1:6" x14ac:dyDescent="0.25">
      <c r="A8368" s="68" t="s">
        <v>103</v>
      </c>
      <c r="B8368" s="69">
        <v>491298451</v>
      </c>
      <c r="C8368" s="68">
        <v>6947045655311</v>
      </c>
      <c r="D8368" s="69" t="s">
        <v>6007</v>
      </c>
      <c r="E8368" s="65">
        <f>IFERROR(VLOOKUP(C8368,Pivot!A:B,2,0),0)</f>
        <v>0</v>
      </c>
      <c r="F8368" s="65">
        <f>IFERROR(VLOOKUP(C8368,Pivot!A:C,3,0),0)</f>
        <v>0</v>
      </c>
    </row>
    <row r="8369" spans="1:6" x14ac:dyDescent="0.25">
      <c r="A8369" s="68" t="s">
        <v>103</v>
      </c>
      <c r="B8369" s="69">
        <v>491298452</v>
      </c>
      <c r="C8369" s="68">
        <v>6923744044700</v>
      </c>
      <c r="D8369" s="69" t="s">
        <v>6008</v>
      </c>
      <c r="E8369" s="65">
        <f>IFERROR(VLOOKUP(C8369,Pivot!A:B,2,0),0)</f>
        <v>0</v>
      </c>
      <c r="F8369" s="65">
        <f>IFERROR(VLOOKUP(C8369,Pivot!A:C,3,0),0)</f>
        <v>0</v>
      </c>
    </row>
    <row r="8370" spans="1:6" x14ac:dyDescent="0.25">
      <c r="A8370" s="68" t="s">
        <v>103</v>
      </c>
      <c r="B8370" s="69">
        <v>491298454</v>
      </c>
      <c r="C8370" s="68">
        <v>5015353115498</v>
      </c>
      <c r="D8370" s="69" t="s">
        <v>6009</v>
      </c>
      <c r="E8370" s="65">
        <f>IFERROR(VLOOKUP(C8370,Pivot!A:B,2,0),0)</f>
        <v>0</v>
      </c>
      <c r="F8370" s="65">
        <f>IFERROR(VLOOKUP(C8370,Pivot!A:C,3,0),0)</f>
        <v>0</v>
      </c>
    </row>
    <row r="8371" spans="1:6" x14ac:dyDescent="0.25">
      <c r="A8371" s="68" t="s">
        <v>103</v>
      </c>
      <c r="B8371" s="69">
        <v>491298455</v>
      </c>
      <c r="C8371" s="68">
        <v>5015353115481</v>
      </c>
      <c r="D8371" s="69" t="s">
        <v>6010</v>
      </c>
      <c r="E8371" s="65">
        <f>IFERROR(VLOOKUP(C8371,Pivot!A:B,2,0),0)</f>
        <v>0</v>
      </c>
      <c r="F8371" s="65">
        <f>IFERROR(VLOOKUP(C8371,Pivot!A:C,3,0),0)</f>
        <v>0</v>
      </c>
    </row>
    <row r="8372" spans="1:6" x14ac:dyDescent="0.25">
      <c r="A8372" s="68" t="s">
        <v>103</v>
      </c>
      <c r="B8372" s="69">
        <v>491298456</v>
      </c>
      <c r="C8372" s="68">
        <v>5015353115092</v>
      </c>
      <c r="D8372" s="69" t="s">
        <v>6011</v>
      </c>
      <c r="E8372" s="65">
        <f>IFERROR(VLOOKUP(C8372,Pivot!A:B,2,0),0)</f>
        <v>0</v>
      </c>
      <c r="F8372" s="65">
        <f>IFERROR(VLOOKUP(C8372,Pivot!A:C,3,0),0)</f>
        <v>0</v>
      </c>
    </row>
    <row r="8373" spans="1:6" x14ac:dyDescent="0.25">
      <c r="A8373" s="68" t="s">
        <v>103</v>
      </c>
      <c r="B8373" s="69">
        <v>491298457</v>
      </c>
      <c r="C8373" s="68">
        <v>5015353114965</v>
      </c>
      <c r="D8373" s="69" t="s">
        <v>6012</v>
      </c>
      <c r="E8373" s="65">
        <f>IFERROR(VLOOKUP(C8373,Pivot!A:B,2,0),0)</f>
        <v>0</v>
      </c>
      <c r="F8373" s="65">
        <f>IFERROR(VLOOKUP(C8373,Pivot!A:C,3,0),0)</f>
        <v>0</v>
      </c>
    </row>
    <row r="8374" spans="1:6" x14ac:dyDescent="0.25">
      <c r="A8374" s="68" t="s">
        <v>103</v>
      </c>
      <c r="B8374" s="69">
        <v>491298458</v>
      </c>
      <c r="C8374" s="68">
        <v>5015353114927</v>
      </c>
      <c r="D8374" s="69" t="s">
        <v>6013</v>
      </c>
      <c r="E8374" s="65">
        <f>IFERROR(VLOOKUP(C8374,Pivot!A:B,2,0),0)</f>
        <v>0</v>
      </c>
      <c r="F8374" s="65">
        <f>IFERROR(VLOOKUP(C8374,Pivot!A:C,3,0),0)</f>
        <v>0</v>
      </c>
    </row>
    <row r="8375" spans="1:6" x14ac:dyDescent="0.25">
      <c r="A8375" s="68" t="s">
        <v>103</v>
      </c>
      <c r="B8375" s="69">
        <v>491298459</v>
      </c>
      <c r="C8375" s="68">
        <v>5015353115016</v>
      </c>
      <c r="D8375" s="69" t="s">
        <v>6014</v>
      </c>
      <c r="E8375" s="65">
        <f>IFERROR(VLOOKUP(C8375,Pivot!A:B,2,0),0)</f>
        <v>0</v>
      </c>
      <c r="F8375" s="65">
        <f>IFERROR(VLOOKUP(C8375,Pivot!A:C,3,0),0)</f>
        <v>0</v>
      </c>
    </row>
    <row r="8376" spans="1:6" x14ac:dyDescent="0.25">
      <c r="A8376" s="68" t="s">
        <v>103</v>
      </c>
      <c r="B8376" s="69">
        <v>491298460</v>
      </c>
      <c r="C8376" s="68">
        <v>5015353115023</v>
      </c>
      <c r="D8376" s="69" t="s">
        <v>6015</v>
      </c>
      <c r="E8376" s="65">
        <f>IFERROR(VLOOKUP(C8376,Pivot!A:B,2,0),0)</f>
        <v>0</v>
      </c>
      <c r="F8376" s="65">
        <f>IFERROR(VLOOKUP(C8376,Pivot!A:C,3,0),0)</f>
        <v>0</v>
      </c>
    </row>
    <row r="8377" spans="1:6" x14ac:dyDescent="0.25">
      <c r="A8377" s="68" t="s">
        <v>103</v>
      </c>
      <c r="B8377" s="69">
        <v>491298461</v>
      </c>
      <c r="C8377" s="68">
        <v>5015353115047</v>
      </c>
      <c r="D8377" s="69" t="s">
        <v>6016</v>
      </c>
      <c r="E8377" s="65">
        <f>IFERROR(VLOOKUP(C8377,Pivot!A:B,2,0),0)</f>
        <v>0</v>
      </c>
      <c r="F8377" s="65">
        <f>IFERROR(VLOOKUP(C8377,Pivot!A:C,3,0),0)</f>
        <v>0</v>
      </c>
    </row>
    <row r="8378" spans="1:6" x14ac:dyDescent="0.25">
      <c r="A8378" s="68" t="s">
        <v>103</v>
      </c>
      <c r="B8378" s="69">
        <v>491298462</v>
      </c>
      <c r="C8378" s="68">
        <v>5015353115160</v>
      </c>
      <c r="D8378" s="69" t="s">
        <v>6017</v>
      </c>
      <c r="E8378" s="65">
        <f>IFERROR(VLOOKUP(C8378,Pivot!A:B,2,0),0)</f>
        <v>0</v>
      </c>
      <c r="F8378" s="65">
        <f>IFERROR(VLOOKUP(C8378,Pivot!A:C,3,0),0)</f>
        <v>0</v>
      </c>
    </row>
    <row r="8379" spans="1:6" x14ac:dyDescent="0.25">
      <c r="A8379" s="68" t="s">
        <v>103</v>
      </c>
      <c r="B8379" s="69">
        <v>491298463</v>
      </c>
      <c r="C8379" s="68">
        <v>5015353114910</v>
      </c>
      <c r="D8379" s="69" t="s">
        <v>6018</v>
      </c>
      <c r="E8379" s="65">
        <f>IFERROR(VLOOKUP(C8379,Pivot!A:B,2,0),0)</f>
        <v>0</v>
      </c>
      <c r="F8379" s="65">
        <f>IFERROR(VLOOKUP(C8379,Pivot!A:C,3,0),0)</f>
        <v>0</v>
      </c>
    </row>
    <row r="8380" spans="1:6" x14ac:dyDescent="0.25">
      <c r="A8380" s="68" t="s">
        <v>103</v>
      </c>
      <c r="B8380" s="69">
        <v>491298464</v>
      </c>
      <c r="C8380" s="68">
        <v>5015353115085</v>
      </c>
      <c r="D8380" s="69" t="s">
        <v>6019</v>
      </c>
      <c r="E8380" s="65">
        <f>IFERROR(VLOOKUP(C8380,Pivot!A:B,2,0),0)</f>
        <v>0</v>
      </c>
      <c r="F8380" s="65">
        <f>IFERROR(VLOOKUP(C8380,Pivot!A:C,3,0),0)</f>
        <v>0</v>
      </c>
    </row>
    <row r="8381" spans="1:6" x14ac:dyDescent="0.25">
      <c r="A8381" s="68" t="s">
        <v>103</v>
      </c>
      <c r="B8381" s="69">
        <v>491298465</v>
      </c>
      <c r="C8381" s="68">
        <v>5015353115078</v>
      </c>
      <c r="D8381" s="69" t="s">
        <v>6020</v>
      </c>
      <c r="E8381" s="65">
        <f>IFERROR(VLOOKUP(C8381,Pivot!A:B,2,0),0)</f>
        <v>0</v>
      </c>
      <c r="F8381" s="65">
        <f>IFERROR(VLOOKUP(C8381,Pivot!A:C,3,0),0)</f>
        <v>0</v>
      </c>
    </row>
    <row r="8382" spans="1:6" x14ac:dyDescent="0.25">
      <c r="A8382" s="68" t="s">
        <v>103</v>
      </c>
      <c r="B8382" s="69">
        <v>491298466</v>
      </c>
      <c r="C8382" s="68">
        <v>5015353115061</v>
      </c>
      <c r="D8382" s="69" t="s">
        <v>6021</v>
      </c>
      <c r="E8382" s="65">
        <f>IFERROR(VLOOKUP(C8382,Pivot!A:B,2,0),0)</f>
        <v>0</v>
      </c>
      <c r="F8382" s="65">
        <f>IFERROR(VLOOKUP(C8382,Pivot!A:C,3,0),0)</f>
        <v>0</v>
      </c>
    </row>
    <row r="8383" spans="1:6" x14ac:dyDescent="0.25">
      <c r="A8383" s="68" t="s">
        <v>103</v>
      </c>
      <c r="B8383" s="69">
        <v>491298467</v>
      </c>
      <c r="C8383" s="68">
        <v>5015353115153</v>
      </c>
      <c r="D8383" s="69" t="s">
        <v>6022</v>
      </c>
      <c r="E8383" s="65">
        <f>IFERROR(VLOOKUP(C8383,Pivot!A:B,2,0),0)</f>
        <v>0</v>
      </c>
      <c r="F8383" s="65">
        <f>IFERROR(VLOOKUP(C8383,Pivot!A:C,3,0),0)</f>
        <v>0</v>
      </c>
    </row>
    <row r="8384" spans="1:6" x14ac:dyDescent="0.25">
      <c r="A8384" s="68" t="s">
        <v>103</v>
      </c>
      <c r="B8384" s="69">
        <v>491298469</v>
      </c>
      <c r="C8384" s="68">
        <v>5015353114958</v>
      </c>
      <c r="D8384" s="69" t="s">
        <v>6023</v>
      </c>
      <c r="E8384" s="65">
        <f>IFERROR(VLOOKUP(C8384,Pivot!A:B,2,0),0)</f>
        <v>0</v>
      </c>
      <c r="F8384" s="65">
        <f>IFERROR(VLOOKUP(C8384,Pivot!A:C,3,0),0)</f>
        <v>0</v>
      </c>
    </row>
    <row r="8385" spans="1:6" x14ac:dyDescent="0.25">
      <c r="A8385" s="68" t="s">
        <v>103</v>
      </c>
      <c r="B8385" s="69">
        <v>491298470</v>
      </c>
      <c r="C8385" s="68">
        <v>491298470</v>
      </c>
      <c r="D8385" s="69" t="s">
        <v>6024</v>
      </c>
      <c r="E8385" s="65">
        <f>IFERROR(VLOOKUP(C8385,Pivot!A:B,2,0),0)</f>
        <v>0</v>
      </c>
      <c r="F8385" s="65">
        <f>IFERROR(VLOOKUP(C8385,Pivot!A:C,3,0),0)</f>
        <v>0</v>
      </c>
    </row>
    <row r="8386" spans="1:6" x14ac:dyDescent="0.25">
      <c r="A8386" s="68" t="s">
        <v>103</v>
      </c>
      <c r="B8386" s="69">
        <v>491298470</v>
      </c>
      <c r="C8386" s="68">
        <v>8463760420624</v>
      </c>
      <c r="D8386" s="69" t="s">
        <v>6024</v>
      </c>
      <c r="E8386" s="65">
        <f>IFERROR(VLOOKUP(C8386,Pivot!A:B,2,0),0)</f>
        <v>0</v>
      </c>
      <c r="F8386" s="65">
        <f>IFERROR(VLOOKUP(C8386,Pivot!A:C,3,0),0)</f>
        <v>0</v>
      </c>
    </row>
    <row r="8387" spans="1:6" x14ac:dyDescent="0.25">
      <c r="A8387" s="68" t="s">
        <v>103</v>
      </c>
      <c r="B8387" s="69">
        <v>491298471</v>
      </c>
      <c r="C8387" s="68">
        <v>491298471</v>
      </c>
      <c r="D8387" s="69" t="s">
        <v>6025</v>
      </c>
      <c r="E8387" s="65">
        <f>IFERROR(VLOOKUP(C8387,Pivot!A:B,2,0),0)</f>
        <v>0</v>
      </c>
      <c r="F8387" s="65">
        <f>IFERROR(VLOOKUP(C8387,Pivot!A:C,3,0),0)</f>
        <v>0</v>
      </c>
    </row>
    <row r="8388" spans="1:6" x14ac:dyDescent="0.25">
      <c r="A8388" s="68" t="s">
        <v>103</v>
      </c>
      <c r="B8388" s="69">
        <v>491298471</v>
      </c>
      <c r="C8388" s="68">
        <v>8463760487191</v>
      </c>
      <c r="D8388" s="69" t="s">
        <v>6025</v>
      </c>
      <c r="E8388" s="65">
        <f>IFERROR(VLOOKUP(C8388,Pivot!A:B,2,0),0)</f>
        <v>0</v>
      </c>
      <c r="F8388" s="65">
        <f>IFERROR(VLOOKUP(C8388,Pivot!A:C,3,0),0)</f>
        <v>0</v>
      </c>
    </row>
    <row r="8389" spans="1:6" x14ac:dyDescent="0.25">
      <c r="A8389" s="68" t="s">
        <v>103</v>
      </c>
      <c r="B8389" s="69">
        <v>491298475</v>
      </c>
      <c r="C8389" s="68">
        <v>5420019712834</v>
      </c>
      <c r="D8389" s="69" t="s">
        <v>6026</v>
      </c>
      <c r="E8389" s="65">
        <f>IFERROR(VLOOKUP(C8389,Pivot!A:B,2,0),0)</f>
        <v>0</v>
      </c>
      <c r="F8389" s="65">
        <f>IFERROR(VLOOKUP(C8389,Pivot!A:C,3,0),0)</f>
        <v>0</v>
      </c>
    </row>
    <row r="8390" spans="1:6" x14ac:dyDescent="0.25">
      <c r="A8390" s="68" t="s">
        <v>103</v>
      </c>
      <c r="B8390" s="69">
        <v>491298475</v>
      </c>
      <c r="C8390" s="68">
        <v>5420019719727</v>
      </c>
      <c r="D8390" s="69" t="s">
        <v>6026</v>
      </c>
      <c r="E8390" s="65">
        <f>IFERROR(VLOOKUP(C8390,Pivot!A:B,2,0),0)</f>
        <v>0</v>
      </c>
      <c r="F8390" s="65">
        <f>IFERROR(VLOOKUP(C8390,Pivot!A:C,3,0),0)</f>
        <v>0</v>
      </c>
    </row>
    <row r="8391" spans="1:6" x14ac:dyDescent="0.25">
      <c r="A8391" s="68" t="s">
        <v>103</v>
      </c>
      <c r="B8391" s="69">
        <v>491298476</v>
      </c>
      <c r="C8391" s="68">
        <v>4893808200071</v>
      </c>
      <c r="D8391" s="69" t="s">
        <v>6027</v>
      </c>
      <c r="E8391" s="65">
        <f>IFERROR(VLOOKUP(C8391,Pivot!A:B,2,0),0)</f>
        <v>0</v>
      </c>
      <c r="F8391" s="65">
        <f>IFERROR(VLOOKUP(C8391,Pivot!A:C,3,0),0)</f>
        <v>0</v>
      </c>
    </row>
    <row r="8392" spans="1:6" x14ac:dyDescent="0.25">
      <c r="A8392" s="68" t="s">
        <v>103</v>
      </c>
      <c r="B8392" s="69">
        <v>491298477</v>
      </c>
      <c r="C8392" s="68">
        <v>5015353111254</v>
      </c>
      <c r="D8392" s="69" t="s">
        <v>6028</v>
      </c>
      <c r="E8392" s="65">
        <f>IFERROR(VLOOKUP(C8392,Pivot!A:B,2,0),0)</f>
        <v>0</v>
      </c>
      <c r="F8392" s="65">
        <f>IFERROR(VLOOKUP(C8392,Pivot!A:C,3,0),0)</f>
        <v>0</v>
      </c>
    </row>
    <row r="8393" spans="1:6" x14ac:dyDescent="0.25">
      <c r="A8393" s="68" t="s">
        <v>103</v>
      </c>
      <c r="B8393" s="69">
        <v>491298477</v>
      </c>
      <c r="C8393" s="68">
        <v>5420019727531</v>
      </c>
      <c r="D8393" s="69" t="s">
        <v>6028</v>
      </c>
      <c r="E8393" s="65">
        <f>IFERROR(VLOOKUP(C8393,Pivot!A:B,2,0),0)</f>
        <v>0</v>
      </c>
      <c r="F8393" s="65">
        <f>IFERROR(VLOOKUP(C8393,Pivot!A:C,3,0),0)</f>
        <v>0</v>
      </c>
    </row>
    <row r="8394" spans="1:6" x14ac:dyDescent="0.25">
      <c r="A8394" s="68" t="s">
        <v>103</v>
      </c>
      <c r="B8394" s="69">
        <v>491298478</v>
      </c>
      <c r="C8394" s="68">
        <v>491298478</v>
      </c>
      <c r="D8394" s="69" t="s">
        <v>6029</v>
      </c>
      <c r="E8394" s="65">
        <f>IFERROR(VLOOKUP(C8394,Pivot!A:B,2,0),0)</f>
        <v>0</v>
      </c>
      <c r="F8394" s="65">
        <f>IFERROR(VLOOKUP(C8394,Pivot!A:C,3,0),0)</f>
        <v>0</v>
      </c>
    </row>
    <row r="8395" spans="1:6" x14ac:dyDescent="0.25">
      <c r="A8395" s="68" t="s">
        <v>103</v>
      </c>
      <c r="B8395" s="69">
        <v>491298478</v>
      </c>
      <c r="C8395" s="68">
        <v>501535360732</v>
      </c>
      <c r="D8395" s="69" t="s">
        <v>6029</v>
      </c>
      <c r="E8395" s="65">
        <f>IFERROR(VLOOKUP(C8395,Pivot!A:B,2,0),0)</f>
        <v>0</v>
      </c>
      <c r="F8395" s="65">
        <f>IFERROR(VLOOKUP(C8395,Pivot!A:C,3,0),0)</f>
        <v>0</v>
      </c>
    </row>
    <row r="8396" spans="1:6" x14ac:dyDescent="0.25">
      <c r="A8396" s="68" t="s">
        <v>103</v>
      </c>
      <c r="B8396" s="69">
        <v>491298482</v>
      </c>
      <c r="C8396" s="68">
        <v>5420019722048</v>
      </c>
      <c r="D8396" s="69" t="s">
        <v>6030</v>
      </c>
      <c r="E8396" s="65">
        <f>IFERROR(VLOOKUP(C8396,Pivot!A:B,2,0),0)</f>
        <v>0</v>
      </c>
      <c r="F8396" s="65">
        <f>IFERROR(VLOOKUP(C8396,Pivot!A:C,3,0),0)</f>
        <v>0</v>
      </c>
    </row>
    <row r="8397" spans="1:6" x14ac:dyDescent="0.25">
      <c r="A8397" s="68" t="s">
        <v>103</v>
      </c>
      <c r="B8397" s="69">
        <v>491298535</v>
      </c>
      <c r="C8397" s="68">
        <v>491298535</v>
      </c>
      <c r="D8397" s="69" t="s">
        <v>6031</v>
      </c>
      <c r="E8397" s="65">
        <f>IFERROR(VLOOKUP(C8397,Pivot!A:B,2,0),0)</f>
        <v>0</v>
      </c>
      <c r="F8397" s="65">
        <f>IFERROR(VLOOKUP(C8397,Pivot!A:C,3,0),0)</f>
        <v>0</v>
      </c>
    </row>
    <row r="8398" spans="1:6" x14ac:dyDescent="0.25">
      <c r="A8398" s="68" t="s">
        <v>103</v>
      </c>
      <c r="B8398" s="69">
        <v>491298535</v>
      </c>
      <c r="C8398" s="68">
        <v>5015353111131</v>
      </c>
      <c r="D8398" s="69" t="s">
        <v>6031</v>
      </c>
      <c r="E8398" s="65">
        <f>IFERROR(VLOOKUP(C8398,Pivot!A:B,2,0),0)</f>
        <v>0</v>
      </c>
      <c r="F8398" s="65">
        <f>IFERROR(VLOOKUP(C8398,Pivot!A:C,3,0),0)</f>
        <v>0</v>
      </c>
    </row>
    <row r="8399" spans="1:6" x14ac:dyDescent="0.25">
      <c r="A8399" s="68" t="s">
        <v>103</v>
      </c>
      <c r="B8399" s="69">
        <v>491298535</v>
      </c>
      <c r="C8399" s="68">
        <v>5015353455532</v>
      </c>
      <c r="D8399" s="69" t="s">
        <v>6031</v>
      </c>
      <c r="E8399" s="65">
        <f>IFERROR(VLOOKUP(C8399,Pivot!A:B,2,0),0)</f>
        <v>0</v>
      </c>
      <c r="F8399" s="65">
        <f>IFERROR(VLOOKUP(C8399,Pivot!A:C,3,0),0)</f>
        <v>0</v>
      </c>
    </row>
    <row r="8400" spans="1:6" x14ac:dyDescent="0.25">
      <c r="A8400" s="68" t="s">
        <v>103</v>
      </c>
      <c r="B8400" s="69">
        <v>491298535</v>
      </c>
      <c r="C8400" s="68">
        <v>5027148009202</v>
      </c>
      <c r="D8400" s="69" t="s">
        <v>6031</v>
      </c>
      <c r="E8400" s="65">
        <f>IFERROR(VLOOKUP(C8400,Pivot!A:B,2,0),0)</f>
        <v>0</v>
      </c>
      <c r="F8400" s="65">
        <f>IFERROR(VLOOKUP(C8400,Pivot!A:C,3,0),0)</f>
        <v>0</v>
      </c>
    </row>
    <row r="8401" spans="1:6" x14ac:dyDescent="0.25">
      <c r="A8401" s="68" t="s">
        <v>103</v>
      </c>
      <c r="B8401" s="69">
        <v>491298542</v>
      </c>
      <c r="C8401" s="68">
        <v>491298542</v>
      </c>
      <c r="D8401" s="69" t="s">
        <v>6032</v>
      </c>
      <c r="E8401" s="65">
        <f>IFERROR(VLOOKUP(C8401,Pivot!A:B,2,0),0)</f>
        <v>0</v>
      </c>
      <c r="F8401" s="65">
        <f>IFERROR(VLOOKUP(C8401,Pivot!A:C,3,0),0)</f>
        <v>0</v>
      </c>
    </row>
    <row r="8402" spans="1:6" x14ac:dyDescent="0.25">
      <c r="A8402" s="68" t="s">
        <v>103</v>
      </c>
      <c r="B8402" s="69">
        <v>491298542</v>
      </c>
      <c r="C8402" s="68">
        <v>5015353111667</v>
      </c>
      <c r="D8402" s="69" t="s">
        <v>6032</v>
      </c>
      <c r="E8402" s="65">
        <f>IFERROR(VLOOKUP(C8402,Pivot!A:B,2,0),0)</f>
        <v>0</v>
      </c>
      <c r="F8402" s="65">
        <f>IFERROR(VLOOKUP(C8402,Pivot!A:C,3,0),0)</f>
        <v>0</v>
      </c>
    </row>
    <row r="8403" spans="1:6" x14ac:dyDescent="0.25">
      <c r="A8403" s="68" t="s">
        <v>103</v>
      </c>
      <c r="B8403" s="69">
        <v>491298542</v>
      </c>
      <c r="C8403" s="68">
        <v>808446013758</v>
      </c>
      <c r="D8403" s="69" t="s">
        <v>6032</v>
      </c>
      <c r="E8403" s="65">
        <f>IFERROR(VLOOKUP(C8403,Pivot!A:B,2,0),0)</f>
        <v>0</v>
      </c>
      <c r="F8403" s="65">
        <f>IFERROR(VLOOKUP(C8403,Pivot!A:C,3,0),0)</f>
        <v>0</v>
      </c>
    </row>
    <row r="8404" spans="1:6" x14ac:dyDescent="0.25">
      <c r="A8404" s="68" t="s">
        <v>103</v>
      </c>
      <c r="B8404" s="69">
        <v>491298544</v>
      </c>
      <c r="C8404" s="68">
        <v>5015353114576</v>
      </c>
      <c r="D8404" s="69" t="s">
        <v>6033</v>
      </c>
      <c r="E8404" s="65">
        <f>IFERROR(VLOOKUP(C8404,Pivot!A:B,2,0),0)</f>
        <v>0</v>
      </c>
      <c r="F8404" s="65">
        <f>IFERROR(VLOOKUP(C8404,Pivot!A:C,3,0),0)</f>
        <v>0</v>
      </c>
    </row>
    <row r="8405" spans="1:6" x14ac:dyDescent="0.25">
      <c r="A8405" s="68" t="s">
        <v>103</v>
      </c>
      <c r="B8405" s="69">
        <v>491298549</v>
      </c>
      <c r="C8405" s="68">
        <v>5015353967622</v>
      </c>
      <c r="D8405" s="69" t="s">
        <v>6034</v>
      </c>
      <c r="E8405" s="65">
        <f>IFERROR(VLOOKUP(C8405,Pivot!A:B,2,0),0)</f>
        <v>0</v>
      </c>
      <c r="F8405" s="65">
        <f>IFERROR(VLOOKUP(C8405,Pivot!A:C,3,0),0)</f>
        <v>0</v>
      </c>
    </row>
    <row r="8406" spans="1:6" x14ac:dyDescent="0.25">
      <c r="A8406" s="68" t="s">
        <v>103</v>
      </c>
      <c r="B8406" s="69">
        <v>491298552</v>
      </c>
      <c r="C8406" s="68">
        <v>5015353111223</v>
      </c>
      <c r="D8406" s="69" t="s">
        <v>6035</v>
      </c>
      <c r="E8406" s="65">
        <f>IFERROR(VLOOKUP(C8406,Pivot!A:B,2,0),0)</f>
        <v>0</v>
      </c>
      <c r="F8406" s="65">
        <f>IFERROR(VLOOKUP(C8406,Pivot!A:C,3,0),0)</f>
        <v>0</v>
      </c>
    </row>
    <row r="8407" spans="1:6" x14ac:dyDescent="0.25">
      <c r="A8407" s="68" t="s">
        <v>103</v>
      </c>
      <c r="B8407" s="69">
        <v>491298553</v>
      </c>
      <c r="C8407" s="68">
        <v>5015353111216</v>
      </c>
      <c r="D8407" s="69" t="s">
        <v>6036</v>
      </c>
      <c r="E8407" s="65">
        <f>IFERROR(VLOOKUP(C8407,Pivot!A:B,2,0),0)</f>
        <v>0</v>
      </c>
      <c r="F8407" s="65">
        <f>IFERROR(VLOOKUP(C8407,Pivot!A:C,3,0),0)</f>
        <v>0</v>
      </c>
    </row>
    <row r="8408" spans="1:6" x14ac:dyDescent="0.25">
      <c r="A8408" s="68" t="s">
        <v>103</v>
      </c>
      <c r="B8408" s="69">
        <v>491298554</v>
      </c>
      <c r="C8408" s="68">
        <v>491298554</v>
      </c>
      <c r="D8408" s="69" t="s">
        <v>6037</v>
      </c>
      <c r="E8408" s="65">
        <f>IFERROR(VLOOKUP(C8408,Pivot!A:B,2,0),0)</f>
        <v>0</v>
      </c>
      <c r="F8408" s="65">
        <f>IFERROR(VLOOKUP(C8408,Pivot!A:C,3,0),0)</f>
        <v>0</v>
      </c>
    </row>
    <row r="8409" spans="1:6" x14ac:dyDescent="0.25">
      <c r="A8409" s="68" t="s">
        <v>103</v>
      </c>
      <c r="B8409" s="69">
        <v>491298554</v>
      </c>
      <c r="C8409" s="68">
        <v>5420019730142</v>
      </c>
      <c r="D8409" s="69" t="s">
        <v>6037</v>
      </c>
      <c r="E8409" s="65">
        <f>IFERROR(VLOOKUP(C8409,Pivot!A:B,2,0),0)</f>
        <v>0</v>
      </c>
      <c r="F8409" s="65">
        <f>IFERROR(VLOOKUP(C8409,Pivot!A:C,3,0),0)</f>
        <v>0</v>
      </c>
    </row>
    <row r="8410" spans="1:6" x14ac:dyDescent="0.25">
      <c r="A8410" s="68" t="s">
        <v>103</v>
      </c>
      <c r="B8410" s="69">
        <v>491298554</v>
      </c>
      <c r="C8410" s="68">
        <v>5420019730159</v>
      </c>
      <c r="D8410" s="69" t="s">
        <v>6037</v>
      </c>
      <c r="E8410" s="65">
        <f>IFERROR(VLOOKUP(C8410,Pivot!A:B,2,0),0)</f>
        <v>0</v>
      </c>
      <c r="F8410" s="65">
        <f>IFERROR(VLOOKUP(C8410,Pivot!A:C,3,0),0)</f>
        <v>0</v>
      </c>
    </row>
    <row r="8411" spans="1:6" x14ac:dyDescent="0.25">
      <c r="A8411" s="68" t="s">
        <v>103</v>
      </c>
      <c r="B8411" s="69">
        <v>491298556</v>
      </c>
      <c r="C8411" s="68">
        <v>491298556</v>
      </c>
      <c r="D8411" s="69" t="s">
        <v>6038</v>
      </c>
      <c r="E8411" s="65">
        <f>IFERROR(VLOOKUP(C8411,Pivot!A:B,2,0),0)</f>
        <v>0</v>
      </c>
      <c r="F8411" s="65">
        <f>IFERROR(VLOOKUP(C8411,Pivot!A:C,3,0),0)</f>
        <v>0</v>
      </c>
    </row>
    <row r="8412" spans="1:6" x14ac:dyDescent="0.25">
      <c r="A8412" s="68" t="s">
        <v>103</v>
      </c>
      <c r="B8412" s="69">
        <v>491298556</v>
      </c>
      <c r="C8412" s="68">
        <v>5015353845043</v>
      </c>
      <c r="D8412" s="69" t="s">
        <v>6038</v>
      </c>
      <c r="E8412" s="65">
        <f>IFERROR(VLOOKUP(C8412,Pivot!A:B,2,0),0)</f>
        <v>0</v>
      </c>
      <c r="F8412" s="65">
        <f>IFERROR(VLOOKUP(C8412,Pivot!A:C,3,0),0)</f>
        <v>0</v>
      </c>
    </row>
    <row r="8413" spans="1:6" x14ac:dyDescent="0.25">
      <c r="A8413" s="68" t="s">
        <v>103</v>
      </c>
      <c r="B8413" s="69">
        <v>491298557</v>
      </c>
      <c r="C8413" s="68">
        <v>5420019728781</v>
      </c>
      <c r="D8413" s="69" t="s">
        <v>6039</v>
      </c>
      <c r="E8413" s="65">
        <f>IFERROR(VLOOKUP(C8413,Pivot!A:B,2,0),0)</f>
        <v>0</v>
      </c>
      <c r="F8413" s="65">
        <f>IFERROR(VLOOKUP(C8413,Pivot!A:C,3,0),0)</f>
        <v>0</v>
      </c>
    </row>
    <row r="8414" spans="1:6" x14ac:dyDescent="0.25">
      <c r="A8414" s="68" t="s">
        <v>103</v>
      </c>
      <c r="B8414" s="69">
        <v>491298558</v>
      </c>
      <c r="C8414" s="68">
        <v>5420019729016</v>
      </c>
      <c r="D8414" s="69" t="s">
        <v>6040</v>
      </c>
      <c r="E8414" s="65">
        <f>IFERROR(VLOOKUP(C8414,Pivot!A:B,2,0),0)</f>
        <v>0</v>
      </c>
      <c r="F8414" s="65">
        <f>IFERROR(VLOOKUP(C8414,Pivot!A:C,3,0),0)</f>
        <v>0</v>
      </c>
    </row>
    <row r="8415" spans="1:6" x14ac:dyDescent="0.25">
      <c r="A8415" s="68" t="s">
        <v>103</v>
      </c>
      <c r="B8415" s="69">
        <v>491298558</v>
      </c>
      <c r="C8415" s="68">
        <v>5420019729689</v>
      </c>
      <c r="D8415" s="69" t="s">
        <v>6040</v>
      </c>
      <c r="E8415" s="65">
        <f>IFERROR(VLOOKUP(C8415,Pivot!A:B,2,0),0)</f>
        <v>0</v>
      </c>
      <c r="F8415" s="65">
        <f>IFERROR(VLOOKUP(C8415,Pivot!A:C,3,0),0)</f>
        <v>0</v>
      </c>
    </row>
    <row r="8416" spans="1:6" x14ac:dyDescent="0.25">
      <c r="A8416" s="68" t="s">
        <v>103</v>
      </c>
      <c r="B8416" s="69">
        <v>491298558</v>
      </c>
      <c r="C8416" s="68">
        <v>5420019729696</v>
      </c>
      <c r="D8416" s="69" t="s">
        <v>6040</v>
      </c>
      <c r="E8416" s="65">
        <f>IFERROR(VLOOKUP(C8416,Pivot!A:B,2,0),0)</f>
        <v>0</v>
      </c>
      <c r="F8416" s="65">
        <f>IFERROR(VLOOKUP(C8416,Pivot!A:C,3,0),0)</f>
        <v>0</v>
      </c>
    </row>
    <row r="8417" spans="1:6" x14ac:dyDescent="0.25">
      <c r="A8417" s="68" t="s">
        <v>103</v>
      </c>
      <c r="B8417" s="69">
        <v>491298560</v>
      </c>
      <c r="C8417" s="68">
        <v>5015353129136</v>
      </c>
      <c r="D8417" s="69" t="s">
        <v>6041</v>
      </c>
      <c r="E8417" s="65">
        <f>IFERROR(VLOOKUP(C8417,Pivot!A:B,2,0),0)</f>
        <v>0</v>
      </c>
      <c r="F8417" s="65">
        <f>IFERROR(VLOOKUP(C8417,Pivot!A:C,3,0),0)</f>
        <v>0</v>
      </c>
    </row>
    <row r="8418" spans="1:6" x14ac:dyDescent="0.25">
      <c r="A8418" s="68" t="s">
        <v>103</v>
      </c>
      <c r="B8418" s="69">
        <v>491298561</v>
      </c>
      <c r="C8418" s="68">
        <v>5015353129167</v>
      </c>
      <c r="D8418" s="69" t="s">
        <v>6042</v>
      </c>
      <c r="E8418" s="65">
        <f>IFERROR(VLOOKUP(C8418,Pivot!A:B,2,0),0)</f>
        <v>0</v>
      </c>
      <c r="F8418" s="65">
        <f>IFERROR(VLOOKUP(C8418,Pivot!A:C,3,0),0)</f>
        <v>0</v>
      </c>
    </row>
    <row r="8419" spans="1:6" x14ac:dyDescent="0.25">
      <c r="A8419" s="68" t="s">
        <v>103</v>
      </c>
      <c r="B8419" s="69">
        <v>491298562</v>
      </c>
      <c r="C8419" s="68">
        <v>5015353101101</v>
      </c>
      <c r="D8419" s="69" t="s">
        <v>6043</v>
      </c>
      <c r="E8419" s="65">
        <f>IFERROR(VLOOKUP(C8419,Pivot!A:B,2,0),0)</f>
        <v>0</v>
      </c>
      <c r="F8419" s="65">
        <f>IFERROR(VLOOKUP(C8419,Pivot!A:C,3,0),0)</f>
        <v>0</v>
      </c>
    </row>
    <row r="8420" spans="1:6" x14ac:dyDescent="0.25">
      <c r="A8420" s="68" t="s">
        <v>103</v>
      </c>
      <c r="B8420" s="69">
        <v>491298563</v>
      </c>
      <c r="C8420" s="68">
        <v>5015353100982</v>
      </c>
      <c r="D8420" s="69" t="s">
        <v>6044</v>
      </c>
      <c r="E8420" s="65">
        <f>IFERROR(VLOOKUP(C8420,Pivot!A:B,2,0),0)</f>
        <v>0</v>
      </c>
      <c r="F8420" s="65">
        <f>IFERROR(VLOOKUP(C8420,Pivot!A:C,3,0),0)</f>
        <v>0</v>
      </c>
    </row>
    <row r="8421" spans="1:6" x14ac:dyDescent="0.25">
      <c r="A8421" s="68" t="s">
        <v>103</v>
      </c>
      <c r="B8421" s="69">
        <v>491298564</v>
      </c>
      <c r="C8421" s="68">
        <v>5015353101071</v>
      </c>
      <c r="D8421" s="69" t="s">
        <v>6045</v>
      </c>
      <c r="E8421" s="65">
        <f>IFERROR(VLOOKUP(C8421,Pivot!A:B,2,0),0)</f>
        <v>0</v>
      </c>
      <c r="F8421" s="65">
        <f>IFERROR(VLOOKUP(C8421,Pivot!A:C,3,0),0)</f>
        <v>0</v>
      </c>
    </row>
    <row r="8422" spans="1:6" x14ac:dyDescent="0.25">
      <c r="A8422" s="68" t="s">
        <v>103</v>
      </c>
      <c r="B8422" s="69">
        <v>491298565</v>
      </c>
      <c r="C8422" s="68">
        <v>5015353101262</v>
      </c>
      <c r="D8422" s="69" t="s">
        <v>6046</v>
      </c>
      <c r="E8422" s="65">
        <f>IFERROR(VLOOKUP(C8422,Pivot!A:B,2,0),0)</f>
        <v>0</v>
      </c>
      <c r="F8422" s="65">
        <f>IFERROR(VLOOKUP(C8422,Pivot!A:C,3,0),0)</f>
        <v>0</v>
      </c>
    </row>
    <row r="8423" spans="1:6" x14ac:dyDescent="0.25">
      <c r="A8423" s="68" t="s">
        <v>103</v>
      </c>
      <c r="B8423" s="69">
        <v>491298566</v>
      </c>
      <c r="C8423" s="68">
        <v>5015353101354</v>
      </c>
      <c r="D8423" s="69" t="s">
        <v>6047</v>
      </c>
      <c r="E8423" s="65">
        <f>IFERROR(VLOOKUP(C8423,Pivot!A:B,2,0),0)</f>
        <v>0</v>
      </c>
      <c r="F8423" s="65">
        <f>IFERROR(VLOOKUP(C8423,Pivot!A:C,3,0),0)</f>
        <v>0</v>
      </c>
    </row>
    <row r="8424" spans="1:6" x14ac:dyDescent="0.25">
      <c r="A8424" s="68" t="s">
        <v>103</v>
      </c>
      <c r="B8424" s="69">
        <v>491298567</v>
      </c>
      <c r="C8424" s="68">
        <v>5015353101255</v>
      </c>
      <c r="D8424" s="69" t="s">
        <v>6048</v>
      </c>
      <c r="E8424" s="65">
        <f>IFERROR(VLOOKUP(C8424,Pivot!A:B,2,0),0)</f>
        <v>0</v>
      </c>
      <c r="F8424" s="65">
        <f>IFERROR(VLOOKUP(C8424,Pivot!A:C,3,0),0)</f>
        <v>0</v>
      </c>
    </row>
    <row r="8425" spans="1:6" x14ac:dyDescent="0.25">
      <c r="A8425" s="68" t="s">
        <v>103</v>
      </c>
      <c r="B8425" s="69">
        <v>491298568</v>
      </c>
      <c r="C8425" s="68">
        <v>5015353101163</v>
      </c>
      <c r="D8425" s="69" t="s">
        <v>6049</v>
      </c>
      <c r="E8425" s="65">
        <f>IFERROR(VLOOKUP(C8425,Pivot!A:B,2,0),0)</f>
        <v>0</v>
      </c>
      <c r="F8425" s="65">
        <f>IFERROR(VLOOKUP(C8425,Pivot!A:C,3,0),0)</f>
        <v>0</v>
      </c>
    </row>
    <row r="8426" spans="1:6" x14ac:dyDescent="0.25">
      <c r="A8426" s="68" t="s">
        <v>103</v>
      </c>
      <c r="B8426" s="69">
        <v>491298569</v>
      </c>
      <c r="C8426" s="68">
        <v>5015353101279</v>
      </c>
      <c r="D8426" s="69" t="s">
        <v>6050</v>
      </c>
      <c r="E8426" s="65">
        <f>IFERROR(VLOOKUP(C8426,Pivot!A:B,2,0),0)</f>
        <v>0</v>
      </c>
      <c r="F8426" s="65">
        <f>IFERROR(VLOOKUP(C8426,Pivot!A:C,3,0),0)</f>
        <v>0</v>
      </c>
    </row>
    <row r="8427" spans="1:6" x14ac:dyDescent="0.25">
      <c r="A8427" s="68" t="s">
        <v>103</v>
      </c>
      <c r="B8427" s="69">
        <v>491298571</v>
      </c>
      <c r="C8427" s="68">
        <v>5015353101316</v>
      </c>
      <c r="D8427" s="69" t="s">
        <v>6051</v>
      </c>
      <c r="E8427" s="65">
        <f>IFERROR(VLOOKUP(C8427,Pivot!A:B,2,0),0)</f>
        <v>0</v>
      </c>
      <c r="F8427" s="65">
        <f>IFERROR(VLOOKUP(C8427,Pivot!A:C,3,0),0)</f>
        <v>0</v>
      </c>
    </row>
    <row r="8428" spans="1:6" x14ac:dyDescent="0.25">
      <c r="A8428" s="68" t="s">
        <v>103</v>
      </c>
      <c r="B8428" s="69">
        <v>491298572</v>
      </c>
      <c r="C8428" s="68">
        <v>5015353966755</v>
      </c>
      <c r="D8428" s="69" t="s">
        <v>6052</v>
      </c>
      <c r="E8428" s="65">
        <f>IFERROR(VLOOKUP(C8428,Pivot!A:B,2,0),0)</f>
        <v>0</v>
      </c>
      <c r="F8428" s="65">
        <f>IFERROR(VLOOKUP(C8428,Pivot!A:C,3,0),0)</f>
        <v>0</v>
      </c>
    </row>
    <row r="8429" spans="1:6" x14ac:dyDescent="0.25">
      <c r="A8429" s="68" t="s">
        <v>103</v>
      </c>
      <c r="B8429" s="69">
        <v>491298573</v>
      </c>
      <c r="C8429" s="68">
        <v>5015353101002</v>
      </c>
      <c r="D8429" s="69" t="s">
        <v>6053</v>
      </c>
      <c r="E8429" s="65">
        <f>IFERROR(VLOOKUP(C8429,Pivot!A:B,2,0),0)</f>
        <v>0</v>
      </c>
      <c r="F8429" s="65">
        <f>IFERROR(VLOOKUP(C8429,Pivot!A:C,3,0),0)</f>
        <v>0</v>
      </c>
    </row>
    <row r="8430" spans="1:6" x14ac:dyDescent="0.25">
      <c r="A8430" s="68" t="s">
        <v>103</v>
      </c>
      <c r="B8430" s="69">
        <v>491298574</v>
      </c>
      <c r="C8430" s="68">
        <v>491298574</v>
      </c>
      <c r="D8430" s="69" t="s">
        <v>6054</v>
      </c>
      <c r="E8430" s="65">
        <f>IFERROR(VLOOKUP(C8430,Pivot!A:B,2,0),0)</f>
        <v>0</v>
      </c>
      <c r="F8430" s="65">
        <f>IFERROR(VLOOKUP(C8430,Pivot!A:C,3,0),0)</f>
        <v>0</v>
      </c>
    </row>
    <row r="8431" spans="1:6" x14ac:dyDescent="0.25">
      <c r="A8431" s="68" t="s">
        <v>103</v>
      </c>
      <c r="B8431" s="69">
        <v>491298574</v>
      </c>
      <c r="C8431" s="68">
        <v>5015353966861</v>
      </c>
      <c r="D8431" s="69" t="s">
        <v>6054</v>
      </c>
      <c r="E8431" s="65">
        <f>IFERROR(VLOOKUP(C8431,Pivot!A:B,2,0),0)</f>
        <v>0</v>
      </c>
      <c r="F8431" s="65">
        <f>IFERROR(VLOOKUP(C8431,Pivot!A:C,3,0),0)</f>
        <v>0</v>
      </c>
    </row>
    <row r="8432" spans="1:6" x14ac:dyDescent="0.25">
      <c r="A8432" s="68" t="s">
        <v>103</v>
      </c>
      <c r="B8432" s="69">
        <v>491298575</v>
      </c>
      <c r="C8432" s="68">
        <v>5015353101132</v>
      </c>
      <c r="D8432" s="69" t="s">
        <v>6055</v>
      </c>
      <c r="E8432" s="65">
        <f>IFERROR(VLOOKUP(C8432,Pivot!A:B,2,0),0)</f>
        <v>0</v>
      </c>
      <c r="F8432" s="65">
        <f>IFERROR(VLOOKUP(C8432,Pivot!A:C,3,0),0)</f>
        <v>0</v>
      </c>
    </row>
    <row r="8433" spans="1:6" x14ac:dyDescent="0.25">
      <c r="A8433" s="68" t="s">
        <v>103</v>
      </c>
      <c r="B8433" s="69">
        <v>491298576</v>
      </c>
      <c r="C8433" s="68">
        <v>5015353101026</v>
      </c>
      <c r="D8433" s="69" t="s">
        <v>6056</v>
      </c>
      <c r="E8433" s="65">
        <f>IFERROR(VLOOKUP(C8433,Pivot!A:B,2,0),0)</f>
        <v>0</v>
      </c>
      <c r="F8433" s="65">
        <f>IFERROR(VLOOKUP(C8433,Pivot!A:C,3,0),0)</f>
        <v>0</v>
      </c>
    </row>
    <row r="8434" spans="1:6" x14ac:dyDescent="0.25">
      <c r="A8434" s="68" t="s">
        <v>103</v>
      </c>
      <c r="B8434" s="69">
        <v>491298577</v>
      </c>
      <c r="C8434" s="68">
        <v>5015353101118</v>
      </c>
      <c r="D8434" s="69" t="s">
        <v>6057</v>
      </c>
      <c r="E8434" s="65">
        <f>IFERROR(VLOOKUP(C8434,Pivot!A:B,2,0),0)</f>
        <v>0</v>
      </c>
      <c r="F8434" s="65">
        <f>IFERROR(VLOOKUP(C8434,Pivot!A:C,3,0),0)</f>
        <v>0</v>
      </c>
    </row>
    <row r="8435" spans="1:6" x14ac:dyDescent="0.25">
      <c r="A8435" s="68" t="s">
        <v>103</v>
      </c>
      <c r="B8435" s="69">
        <v>491298578</v>
      </c>
      <c r="C8435" s="68">
        <v>5015353100937</v>
      </c>
      <c r="D8435" s="69" t="s">
        <v>6058</v>
      </c>
      <c r="E8435" s="65">
        <f>IFERROR(VLOOKUP(C8435,Pivot!A:B,2,0),0)</f>
        <v>0</v>
      </c>
      <c r="F8435" s="65">
        <f>IFERROR(VLOOKUP(C8435,Pivot!A:C,3,0),0)</f>
        <v>0</v>
      </c>
    </row>
    <row r="8436" spans="1:6" x14ac:dyDescent="0.25">
      <c r="A8436" s="68" t="s">
        <v>103</v>
      </c>
      <c r="B8436" s="69">
        <v>491298579</v>
      </c>
      <c r="C8436" s="68">
        <v>5015353100944</v>
      </c>
      <c r="D8436" s="69" t="s">
        <v>6059</v>
      </c>
      <c r="E8436" s="65">
        <f>IFERROR(VLOOKUP(C8436,Pivot!A:B,2,0),0)</f>
        <v>0</v>
      </c>
      <c r="F8436" s="65">
        <f>IFERROR(VLOOKUP(C8436,Pivot!A:C,3,0),0)</f>
        <v>0</v>
      </c>
    </row>
    <row r="8437" spans="1:6" x14ac:dyDescent="0.25">
      <c r="A8437" s="68" t="s">
        <v>103</v>
      </c>
      <c r="B8437" s="69">
        <v>491298580</v>
      </c>
      <c r="C8437" s="68">
        <v>5015353101156</v>
      </c>
      <c r="D8437" s="69" t="s">
        <v>6060</v>
      </c>
      <c r="E8437" s="65">
        <f>IFERROR(VLOOKUP(C8437,Pivot!A:B,2,0),0)</f>
        <v>0</v>
      </c>
      <c r="F8437" s="65">
        <f>IFERROR(VLOOKUP(C8437,Pivot!A:C,3,0),0)</f>
        <v>0</v>
      </c>
    </row>
    <row r="8438" spans="1:6" x14ac:dyDescent="0.25">
      <c r="A8438" s="68" t="s">
        <v>103</v>
      </c>
      <c r="B8438" s="69">
        <v>491298581</v>
      </c>
      <c r="C8438" s="68">
        <v>5015353100999</v>
      </c>
      <c r="D8438" s="69" t="s">
        <v>6061</v>
      </c>
      <c r="E8438" s="65">
        <f>IFERROR(VLOOKUP(C8438,Pivot!A:B,2,0),0)</f>
        <v>0</v>
      </c>
      <c r="F8438" s="65">
        <f>IFERROR(VLOOKUP(C8438,Pivot!A:C,3,0),0)</f>
        <v>0</v>
      </c>
    </row>
    <row r="8439" spans="1:6" x14ac:dyDescent="0.25">
      <c r="A8439" s="68" t="s">
        <v>103</v>
      </c>
      <c r="B8439" s="69">
        <v>491298582</v>
      </c>
      <c r="C8439" s="68">
        <v>5015353101019</v>
      </c>
      <c r="D8439" s="69" t="s">
        <v>6062</v>
      </c>
      <c r="E8439" s="65">
        <f>IFERROR(VLOOKUP(C8439,Pivot!A:B,2,0),0)</f>
        <v>0</v>
      </c>
      <c r="F8439" s="65">
        <f>IFERROR(VLOOKUP(C8439,Pivot!A:C,3,0),0)</f>
        <v>0</v>
      </c>
    </row>
    <row r="8440" spans="1:6" x14ac:dyDescent="0.25">
      <c r="A8440" s="68" t="s">
        <v>103</v>
      </c>
      <c r="B8440" s="69">
        <v>491298583</v>
      </c>
      <c r="C8440" s="68">
        <v>5015353100975</v>
      </c>
      <c r="D8440" s="69" t="s">
        <v>6063</v>
      </c>
      <c r="E8440" s="65">
        <f>IFERROR(VLOOKUP(C8440,Pivot!A:B,2,0),0)</f>
        <v>0</v>
      </c>
      <c r="F8440" s="65">
        <f>IFERROR(VLOOKUP(C8440,Pivot!A:C,3,0),0)</f>
        <v>0</v>
      </c>
    </row>
    <row r="8441" spans="1:6" x14ac:dyDescent="0.25">
      <c r="A8441" s="68" t="s">
        <v>103</v>
      </c>
      <c r="B8441" s="69">
        <v>491298584</v>
      </c>
      <c r="C8441" s="68">
        <v>5015353100951</v>
      </c>
      <c r="D8441" s="69" t="s">
        <v>6064</v>
      </c>
      <c r="E8441" s="65">
        <f>IFERROR(VLOOKUP(C8441,Pivot!A:B,2,0),0)</f>
        <v>0</v>
      </c>
      <c r="F8441" s="65">
        <f>IFERROR(VLOOKUP(C8441,Pivot!A:C,3,0),0)</f>
        <v>0</v>
      </c>
    </row>
    <row r="8442" spans="1:6" x14ac:dyDescent="0.25">
      <c r="A8442" s="68" t="s">
        <v>103</v>
      </c>
      <c r="B8442" s="69">
        <v>491298585</v>
      </c>
      <c r="C8442" s="68">
        <v>5015353101095</v>
      </c>
      <c r="D8442" s="69" t="s">
        <v>6065</v>
      </c>
      <c r="E8442" s="65">
        <f>IFERROR(VLOOKUP(C8442,Pivot!A:B,2,0),0)</f>
        <v>0</v>
      </c>
      <c r="F8442" s="65">
        <f>IFERROR(VLOOKUP(C8442,Pivot!A:C,3,0),0)</f>
        <v>0</v>
      </c>
    </row>
    <row r="8443" spans="1:6" x14ac:dyDescent="0.25">
      <c r="A8443" s="68" t="s">
        <v>103</v>
      </c>
      <c r="B8443" s="69">
        <v>491298586</v>
      </c>
      <c r="C8443" s="68">
        <v>5015353101149</v>
      </c>
      <c r="D8443" s="69" t="s">
        <v>6066</v>
      </c>
      <c r="E8443" s="65">
        <f>IFERROR(VLOOKUP(C8443,Pivot!A:B,2,0),0)</f>
        <v>0</v>
      </c>
      <c r="F8443" s="65">
        <f>IFERROR(VLOOKUP(C8443,Pivot!A:C,3,0),0)</f>
        <v>0</v>
      </c>
    </row>
    <row r="8444" spans="1:6" x14ac:dyDescent="0.25">
      <c r="A8444" s="68" t="s">
        <v>103</v>
      </c>
      <c r="B8444" s="69">
        <v>491298587</v>
      </c>
      <c r="C8444" s="68">
        <v>5015353101125</v>
      </c>
      <c r="D8444" s="69" t="s">
        <v>6067</v>
      </c>
      <c r="E8444" s="65">
        <f>IFERROR(VLOOKUP(C8444,Pivot!A:B,2,0),0)</f>
        <v>0</v>
      </c>
      <c r="F8444" s="65">
        <f>IFERROR(VLOOKUP(C8444,Pivot!A:C,3,0),0)</f>
        <v>0</v>
      </c>
    </row>
    <row r="8445" spans="1:6" x14ac:dyDescent="0.25">
      <c r="A8445" s="68" t="s">
        <v>103</v>
      </c>
      <c r="B8445" s="69">
        <v>491298588</v>
      </c>
      <c r="C8445" s="68">
        <v>5015353100968</v>
      </c>
      <c r="D8445" s="69" t="s">
        <v>6068</v>
      </c>
      <c r="E8445" s="65">
        <f>IFERROR(VLOOKUP(C8445,Pivot!A:B,2,0),0)</f>
        <v>0</v>
      </c>
      <c r="F8445" s="65">
        <f>IFERROR(VLOOKUP(C8445,Pivot!A:C,3,0),0)</f>
        <v>0</v>
      </c>
    </row>
    <row r="8446" spans="1:6" x14ac:dyDescent="0.25">
      <c r="A8446" s="68" t="s">
        <v>103</v>
      </c>
      <c r="B8446" s="69">
        <v>491298589</v>
      </c>
      <c r="C8446" s="68">
        <v>5015353111148</v>
      </c>
      <c r="D8446" s="69" t="s">
        <v>6069</v>
      </c>
      <c r="E8446" s="65">
        <f>IFERROR(VLOOKUP(C8446,Pivot!A:B,2,0),0)</f>
        <v>0</v>
      </c>
      <c r="F8446" s="65">
        <f>IFERROR(VLOOKUP(C8446,Pivot!A:C,3,0),0)</f>
        <v>0</v>
      </c>
    </row>
    <row r="8447" spans="1:6" x14ac:dyDescent="0.25">
      <c r="A8447" s="68" t="s">
        <v>103</v>
      </c>
      <c r="B8447" s="69">
        <v>491298589</v>
      </c>
      <c r="C8447" s="68">
        <v>5015353455549</v>
      </c>
      <c r="D8447" s="69" t="s">
        <v>6069</v>
      </c>
      <c r="E8447" s="65">
        <f>IFERROR(VLOOKUP(C8447,Pivot!A:B,2,0),0)</f>
        <v>0</v>
      </c>
      <c r="F8447" s="65">
        <f>IFERROR(VLOOKUP(C8447,Pivot!A:C,3,0),0)</f>
        <v>0</v>
      </c>
    </row>
    <row r="8448" spans="1:6" x14ac:dyDescent="0.25">
      <c r="A8448" s="68" t="s">
        <v>103</v>
      </c>
      <c r="B8448" s="69">
        <v>491298590</v>
      </c>
      <c r="C8448" s="68">
        <v>5015353111117</v>
      </c>
      <c r="D8448" s="69" t="s">
        <v>6070</v>
      </c>
      <c r="E8448" s="65">
        <f>IFERROR(VLOOKUP(C8448,Pivot!A:B,2,0),0)</f>
        <v>0</v>
      </c>
      <c r="F8448" s="65">
        <f>IFERROR(VLOOKUP(C8448,Pivot!A:C,3,0),0)</f>
        <v>0</v>
      </c>
    </row>
    <row r="8449" spans="1:6" x14ac:dyDescent="0.25">
      <c r="A8449" s="68" t="s">
        <v>103</v>
      </c>
      <c r="B8449" s="69">
        <v>491298591</v>
      </c>
      <c r="C8449" s="68">
        <v>5015353111094</v>
      </c>
      <c r="D8449" s="69" t="s">
        <v>6071</v>
      </c>
      <c r="E8449" s="65">
        <f>IFERROR(VLOOKUP(C8449,Pivot!A:B,2,0),0)</f>
        <v>0</v>
      </c>
      <c r="F8449" s="65">
        <f>IFERROR(VLOOKUP(C8449,Pivot!A:C,3,0),0)</f>
        <v>0</v>
      </c>
    </row>
    <row r="8450" spans="1:6" x14ac:dyDescent="0.25">
      <c r="A8450" s="68" t="s">
        <v>103</v>
      </c>
      <c r="B8450" s="69">
        <v>491298592</v>
      </c>
      <c r="C8450" s="68">
        <v>5015353126647</v>
      </c>
      <c r="D8450" s="69" t="s">
        <v>6072</v>
      </c>
      <c r="E8450" s="65">
        <f>IFERROR(VLOOKUP(C8450,Pivot!A:B,2,0),0)</f>
        <v>0</v>
      </c>
      <c r="F8450" s="65">
        <f>IFERROR(VLOOKUP(C8450,Pivot!A:C,3,0),0)</f>
        <v>0</v>
      </c>
    </row>
    <row r="8451" spans="1:6" x14ac:dyDescent="0.25">
      <c r="A8451" s="68" t="s">
        <v>103</v>
      </c>
      <c r="B8451" s="69">
        <v>491298593</v>
      </c>
      <c r="C8451" s="68">
        <v>5015353126654</v>
      </c>
      <c r="D8451" s="69" t="s">
        <v>6073</v>
      </c>
      <c r="E8451" s="65">
        <f>IFERROR(VLOOKUP(C8451,Pivot!A:B,2,0),0)</f>
        <v>0</v>
      </c>
      <c r="F8451" s="65">
        <f>IFERROR(VLOOKUP(C8451,Pivot!A:C,3,0),0)</f>
        <v>0</v>
      </c>
    </row>
    <row r="8452" spans="1:6" x14ac:dyDescent="0.25">
      <c r="A8452" s="68" t="s">
        <v>103</v>
      </c>
      <c r="B8452" s="69">
        <v>491298595</v>
      </c>
      <c r="C8452" s="68">
        <v>795978600030</v>
      </c>
      <c r="D8452" s="69" t="s">
        <v>6074</v>
      </c>
      <c r="E8452" s="65">
        <f>IFERROR(VLOOKUP(C8452,Pivot!A:B,2,0),0)</f>
        <v>0</v>
      </c>
      <c r="F8452" s="65">
        <f>IFERROR(VLOOKUP(C8452,Pivot!A:C,3,0),0)</f>
        <v>0</v>
      </c>
    </row>
    <row r="8453" spans="1:6" x14ac:dyDescent="0.25">
      <c r="A8453" s="68" t="s">
        <v>103</v>
      </c>
      <c r="B8453" s="69">
        <v>491298597</v>
      </c>
      <c r="C8453" s="68">
        <v>5015353129174</v>
      </c>
      <c r="D8453" s="69" t="s">
        <v>6075</v>
      </c>
      <c r="E8453" s="65">
        <f>IFERROR(VLOOKUP(C8453,Pivot!A:B,2,0),0)</f>
        <v>0</v>
      </c>
      <c r="F8453" s="65">
        <f>IFERROR(VLOOKUP(C8453,Pivot!A:C,3,0),0)</f>
        <v>0</v>
      </c>
    </row>
    <row r="8454" spans="1:6" x14ac:dyDescent="0.25">
      <c r="A8454" s="68" t="s">
        <v>103</v>
      </c>
      <c r="B8454" s="69">
        <v>491298603</v>
      </c>
      <c r="C8454" s="68">
        <v>5015353111162</v>
      </c>
      <c r="D8454" s="69" t="s">
        <v>6076</v>
      </c>
      <c r="E8454" s="65">
        <f>IFERROR(VLOOKUP(C8454,Pivot!A:B,2,0),0)</f>
        <v>0</v>
      </c>
      <c r="F8454" s="65">
        <f>IFERROR(VLOOKUP(C8454,Pivot!A:C,3,0),0)</f>
        <v>0</v>
      </c>
    </row>
    <row r="8455" spans="1:6" x14ac:dyDescent="0.25">
      <c r="A8455" s="68" t="s">
        <v>103</v>
      </c>
      <c r="B8455" s="69">
        <v>491298626</v>
      </c>
      <c r="C8455" s="68">
        <v>491298626</v>
      </c>
      <c r="D8455" s="69" t="s">
        <v>6077</v>
      </c>
      <c r="E8455" s="65">
        <f>IFERROR(VLOOKUP(C8455,Pivot!A:B,2,0),0)</f>
        <v>0</v>
      </c>
      <c r="F8455" s="65">
        <f>IFERROR(VLOOKUP(C8455,Pivot!A:C,3,0),0)</f>
        <v>0</v>
      </c>
    </row>
    <row r="8456" spans="1:6" x14ac:dyDescent="0.25">
      <c r="A8456" s="68" t="s">
        <v>103</v>
      </c>
      <c r="B8456" s="69">
        <v>491298626</v>
      </c>
      <c r="C8456" s="68">
        <v>8463760413435</v>
      </c>
      <c r="D8456" s="69" t="s">
        <v>6077</v>
      </c>
      <c r="E8456" s="65">
        <f>IFERROR(VLOOKUP(C8456,Pivot!A:B,2,0),0)</f>
        <v>0</v>
      </c>
      <c r="F8456" s="65">
        <f>IFERROR(VLOOKUP(C8456,Pivot!A:C,3,0),0)</f>
        <v>0</v>
      </c>
    </row>
    <row r="8457" spans="1:6" x14ac:dyDescent="0.25">
      <c r="A8457" s="68" t="s">
        <v>103</v>
      </c>
      <c r="B8457" s="69">
        <v>491298627</v>
      </c>
      <c r="C8457" s="68">
        <v>491298627</v>
      </c>
      <c r="D8457" s="69" t="s">
        <v>6077</v>
      </c>
      <c r="E8457" s="65">
        <f>IFERROR(VLOOKUP(C8457,Pivot!A:B,2,0),0)</f>
        <v>0</v>
      </c>
      <c r="F8457" s="65">
        <f>IFERROR(VLOOKUP(C8457,Pivot!A:C,3,0),0)</f>
        <v>0</v>
      </c>
    </row>
    <row r="8458" spans="1:6" x14ac:dyDescent="0.25">
      <c r="A8458" s="68" t="s">
        <v>103</v>
      </c>
      <c r="B8458" s="69">
        <v>491298627</v>
      </c>
      <c r="C8458" s="68">
        <v>8463760413442</v>
      </c>
      <c r="D8458" s="69" t="s">
        <v>6077</v>
      </c>
      <c r="E8458" s="65">
        <f>IFERROR(VLOOKUP(C8458,Pivot!A:B,2,0),0)</f>
        <v>0</v>
      </c>
      <c r="F8458" s="65">
        <f>IFERROR(VLOOKUP(C8458,Pivot!A:C,3,0),0)</f>
        <v>0</v>
      </c>
    </row>
    <row r="8459" spans="1:6" x14ac:dyDescent="0.25">
      <c r="A8459" s="68" t="s">
        <v>103</v>
      </c>
      <c r="B8459" s="69">
        <v>491298636</v>
      </c>
      <c r="C8459" s="68">
        <v>5420019723533</v>
      </c>
      <c r="D8459" s="69" t="s">
        <v>6078</v>
      </c>
      <c r="E8459" s="65">
        <f>IFERROR(VLOOKUP(C8459,Pivot!A:B,2,0),0)</f>
        <v>0</v>
      </c>
      <c r="F8459" s="65">
        <f>IFERROR(VLOOKUP(C8459,Pivot!A:C,3,0),0)</f>
        <v>0</v>
      </c>
    </row>
    <row r="8460" spans="1:6" x14ac:dyDescent="0.25">
      <c r="A8460" s="68" t="s">
        <v>103</v>
      </c>
      <c r="B8460" s="69">
        <v>491298637</v>
      </c>
      <c r="C8460" s="68">
        <v>5420019727432</v>
      </c>
      <c r="D8460" s="69" t="s">
        <v>6079</v>
      </c>
      <c r="E8460" s="65">
        <f>IFERROR(VLOOKUP(C8460,Pivot!A:B,2,0),0)</f>
        <v>0</v>
      </c>
      <c r="F8460" s="65">
        <f>IFERROR(VLOOKUP(C8460,Pivot!A:C,3,0),0)</f>
        <v>0</v>
      </c>
    </row>
    <row r="8461" spans="1:6" x14ac:dyDescent="0.25">
      <c r="A8461" s="68" t="s">
        <v>103</v>
      </c>
      <c r="B8461" s="69">
        <v>491298644</v>
      </c>
      <c r="C8461" s="68">
        <v>491298644</v>
      </c>
      <c r="D8461" s="69" t="s">
        <v>6080</v>
      </c>
      <c r="E8461" s="65">
        <f>IFERROR(VLOOKUP(C8461,Pivot!A:B,2,0),0)</f>
        <v>0</v>
      </c>
      <c r="F8461" s="65">
        <f>IFERROR(VLOOKUP(C8461,Pivot!A:C,3,0),0)</f>
        <v>0</v>
      </c>
    </row>
    <row r="8462" spans="1:6" x14ac:dyDescent="0.25">
      <c r="A8462" s="68" t="s">
        <v>103</v>
      </c>
      <c r="B8462" s="69">
        <v>491298644</v>
      </c>
      <c r="C8462" s="68">
        <v>808446013710</v>
      </c>
      <c r="D8462" s="69" t="s">
        <v>6080</v>
      </c>
      <c r="E8462" s="65">
        <f>IFERROR(VLOOKUP(C8462,Pivot!A:B,2,0),0)</f>
        <v>0</v>
      </c>
      <c r="F8462" s="65">
        <f>IFERROR(VLOOKUP(C8462,Pivot!A:C,3,0),0)</f>
        <v>0</v>
      </c>
    </row>
    <row r="8463" spans="1:6" x14ac:dyDescent="0.25">
      <c r="A8463" s="68" t="s">
        <v>103</v>
      </c>
      <c r="B8463" s="69">
        <v>491298645</v>
      </c>
      <c r="C8463" s="68">
        <v>491298645</v>
      </c>
      <c r="D8463" s="69" t="s">
        <v>6081</v>
      </c>
      <c r="E8463" s="65">
        <f>IFERROR(VLOOKUP(C8463,Pivot!A:B,2,0),0)</f>
        <v>0</v>
      </c>
      <c r="F8463" s="65">
        <f>IFERROR(VLOOKUP(C8463,Pivot!A:C,3,0),0)</f>
        <v>0</v>
      </c>
    </row>
    <row r="8464" spans="1:6" x14ac:dyDescent="0.25">
      <c r="A8464" s="68" t="s">
        <v>103</v>
      </c>
      <c r="B8464" s="69">
        <v>491298645</v>
      </c>
      <c r="C8464" s="68">
        <v>5015353111674</v>
      </c>
      <c r="D8464" s="69" t="s">
        <v>6081</v>
      </c>
      <c r="E8464" s="65">
        <f>IFERROR(VLOOKUP(C8464,Pivot!A:B,2,0),0)</f>
        <v>0</v>
      </c>
      <c r="F8464" s="65">
        <f>IFERROR(VLOOKUP(C8464,Pivot!A:C,3,0),0)</f>
        <v>0</v>
      </c>
    </row>
    <row r="8465" spans="1:6" x14ac:dyDescent="0.25">
      <c r="A8465" s="68" t="s">
        <v>103</v>
      </c>
      <c r="B8465" s="69">
        <v>491298645</v>
      </c>
      <c r="C8465" s="68">
        <v>808446010894</v>
      </c>
      <c r="D8465" s="69" t="s">
        <v>6081</v>
      </c>
      <c r="E8465" s="65">
        <f>IFERROR(VLOOKUP(C8465,Pivot!A:B,2,0),0)</f>
        <v>0</v>
      </c>
      <c r="F8465" s="65">
        <f>IFERROR(VLOOKUP(C8465,Pivot!A:C,3,0),0)</f>
        <v>0</v>
      </c>
    </row>
    <row r="8466" spans="1:6" x14ac:dyDescent="0.25">
      <c r="A8466" s="68" t="s">
        <v>103</v>
      </c>
      <c r="B8466" s="69">
        <v>491298648</v>
      </c>
      <c r="C8466" s="68">
        <v>5420019729320</v>
      </c>
      <c r="D8466" s="69" t="s">
        <v>6082</v>
      </c>
      <c r="E8466" s="65">
        <f>IFERROR(VLOOKUP(C8466,Pivot!A:B,2,0),0)</f>
        <v>0</v>
      </c>
      <c r="F8466" s="65">
        <f>IFERROR(VLOOKUP(C8466,Pivot!A:C,3,0),0)</f>
        <v>0</v>
      </c>
    </row>
    <row r="8467" spans="1:6" x14ac:dyDescent="0.25">
      <c r="A8467" s="68" t="s">
        <v>103</v>
      </c>
      <c r="B8467" s="69">
        <v>491298650</v>
      </c>
      <c r="C8467" s="68">
        <v>5420019728453</v>
      </c>
      <c r="D8467" s="69" t="s">
        <v>6083</v>
      </c>
      <c r="E8467" s="65">
        <f>IFERROR(VLOOKUP(C8467,Pivot!A:B,2,0),0)</f>
        <v>0</v>
      </c>
      <c r="F8467" s="65">
        <f>IFERROR(VLOOKUP(C8467,Pivot!A:C,3,0),0)</f>
        <v>0</v>
      </c>
    </row>
    <row r="8468" spans="1:6" x14ac:dyDescent="0.25">
      <c r="A8468" s="68" t="s">
        <v>103</v>
      </c>
      <c r="B8468" s="69">
        <v>491298651</v>
      </c>
      <c r="C8468" s="68">
        <v>491298651</v>
      </c>
      <c r="D8468" s="69" t="s">
        <v>6084</v>
      </c>
      <c r="E8468" s="65">
        <f>IFERROR(VLOOKUP(C8468,Pivot!A:B,2,0),0)</f>
        <v>0</v>
      </c>
      <c r="F8468" s="65">
        <f>IFERROR(VLOOKUP(C8468,Pivot!A:C,3,0),0)</f>
        <v>0</v>
      </c>
    </row>
    <row r="8469" spans="1:6" x14ac:dyDescent="0.25">
      <c r="A8469" s="68" t="s">
        <v>103</v>
      </c>
      <c r="B8469" s="69">
        <v>491298662</v>
      </c>
      <c r="C8469" s="68">
        <v>5018479062370</v>
      </c>
      <c r="D8469" s="69" t="s">
        <v>6085</v>
      </c>
      <c r="E8469" s="65">
        <f>IFERROR(VLOOKUP(C8469,Pivot!A:B,2,0),0)</f>
        <v>0</v>
      </c>
      <c r="F8469" s="65">
        <f>IFERROR(VLOOKUP(C8469,Pivot!A:C,3,0),0)</f>
        <v>0</v>
      </c>
    </row>
    <row r="8470" spans="1:6" x14ac:dyDescent="0.25">
      <c r="A8470" s="68" t="s">
        <v>103</v>
      </c>
      <c r="B8470" s="69">
        <v>491298663</v>
      </c>
      <c r="C8470" s="68">
        <v>5018479065500</v>
      </c>
      <c r="D8470" s="69" t="s">
        <v>6086</v>
      </c>
      <c r="E8470" s="65">
        <f>IFERROR(VLOOKUP(C8470,Pivot!A:B,2,0),0)</f>
        <v>0</v>
      </c>
      <c r="F8470" s="65">
        <f>IFERROR(VLOOKUP(C8470,Pivot!A:C,3,0),0)</f>
        <v>0</v>
      </c>
    </row>
    <row r="8471" spans="1:6" x14ac:dyDescent="0.25">
      <c r="A8471" s="68" t="s">
        <v>103</v>
      </c>
      <c r="B8471" s="69">
        <v>491298667</v>
      </c>
      <c r="C8471" s="68">
        <v>5018479065746</v>
      </c>
      <c r="D8471" s="69" t="s">
        <v>6087</v>
      </c>
      <c r="E8471" s="65">
        <f>IFERROR(VLOOKUP(C8471,Pivot!A:B,2,0),0)</f>
        <v>0</v>
      </c>
      <c r="F8471" s="65">
        <f>IFERROR(VLOOKUP(C8471,Pivot!A:C,3,0),0)</f>
        <v>0</v>
      </c>
    </row>
    <row r="8472" spans="1:6" x14ac:dyDescent="0.25">
      <c r="A8472" s="68" t="s">
        <v>103</v>
      </c>
      <c r="B8472" s="69">
        <v>491298672</v>
      </c>
      <c r="C8472" s="68">
        <v>5018479074649</v>
      </c>
      <c r="D8472" s="69" t="s">
        <v>6088</v>
      </c>
      <c r="E8472" s="65">
        <f>IFERROR(VLOOKUP(C8472,Pivot!A:B,2,0),0)</f>
        <v>0</v>
      </c>
      <c r="F8472" s="65">
        <f>IFERROR(VLOOKUP(C8472,Pivot!A:C,3,0),0)</f>
        <v>0</v>
      </c>
    </row>
    <row r="8473" spans="1:6" x14ac:dyDescent="0.25">
      <c r="A8473" s="68" t="s">
        <v>103</v>
      </c>
      <c r="B8473" s="69">
        <v>491298675</v>
      </c>
      <c r="C8473" s="68">
        <v>5018479076490</v>
      </c>
      <c r="D8473" s="69" t="s">
        <v>6089</v>
      </c>
      <c r="E8473" s="65">
        <f>IFERROR(VLOOKUP(C8473,Pivot!A:B,2,0),0)</f>
        <v>0</v>
      </c>
      <c r="F8473" s="65">
        <f>IFERROR(VLOOKUP(C8473,Pivot!A:C,3,0),0)</f>
        <v>0</v>
      </c>
    </row>
    <row r="8474" spans="1:6" x14ac:dyDescent="0.25">
      <c r="A8474" s="68" t="s">
        <v>103</v>
      </c>
      <c r="B8474" s="69">
        <v>491298676</v>
      </c>
      <c r="C8474" s="68">
        <v>5018479076506</v>
      </c>
      <c r="D8474" s="69" t="s">
        <v>6090</v>
      </c>
      <c r="E8474" s="65">
        <f>IFERROR(VLOOKUP(C8474,Pivot!A:B,2,0),0)</f>
        <v>0</v>
      </c>
      <c r="F8474" s="65">
        <f>IFERROR(VLOOKUP(C8474,Pivot!A:C,3,0),0)</f>
        <v>0</v>
      </c>
    </row>
    <row r="8475" spans="1:6" x14ac:dyDescent="0.25">
      <c r="A8475" s="68" t="s">
        <v>103</v>
      </c>
      <c r="B8475" s="69">
        <v>491298678</v>
      </c>
      <c r="C8475" s="68">
        <v>491298678</v>
      </c>
      <c r="D8475" s="69" t="s">
        <v>6091</v>
      </c>
      <c r="E8475" s="65">
        <f>IFERROR(VLOOKUP(C8475,Pivot!A:B,2,0),0)</f>
        <v>0</v>
      </c>
      <c r="F8475" s="65">
        <f>IFERROR(VLOOKUP(C8475,Pivot!A:C,3,0),0)</f>
        <v>0</v>
      </c>
    </row>
    <row r="8476" spans="1:6" x14ac:dyDescent="0.25">
      <c r="A8476" s="68" t="s">
        <v>103</v>
      </c>
      <c r="B8476" s="69">
        <v>491298681</v>
      </c>
      <c r="C8476" s="68">
        <v>491298681</v>
      </c>
      <c r="D8476" s="69" t="s">
        <v>6092</v>
      </c>
      <c r="E8476" s="65">
        <f>IFERROR(VLOOKUP(C8476,Pivot!A:B,2,0),0)</f>
        <v>0</v>
      </c>
      <c r="F8476" s="65">
        <f>IFERROR(VLOOKUP(C8476,Pivot!A:C,3,0),0)</f>
        <v>0</v>
      </c>
    </row>
    <row r="8477" spans="1:6" x14ac:dyDescent="0.25">
      <c r="A8477" s="68" t="s">
        <v>103</v>
      </c>
      <c r="B8477" s="69">
        <v>491298682</v>
      </c>
      <c r="C8477" s="68">
        <v>491298682</v>
      </c>
      <c r="D8477" s="69" t="s">
        <v>6093</v>
      </c>
      <c r="E8477" s="65">
        <f>IFERROR(VLOOKUP(C8477,Pivot!A:B,2,0),0)</f>
        <v>0</v>
      </c>
      <c r="F8477" s="65">
        <f>IFERROR(VLOOKUP(C8477,Pivot!A:C,3,0),0)</f>
        <v>0</v>
      </c>
    </row>
    <row r="8478" spans="1:6" x14ac:dyDescent="0.25">
      <c r="A8478" s="68" t="s">
        <v>103</v>
      </c>
      <c r="B8478" s="69">
        <v>491298683</v>
      </c>
      <c r="C8478" s="68">
        <v>491298683</v>
      </c>
      <c r="D8478" s="69" t="s">
        <v>6094</v>
      </c>
      <c r="E8478" s="65">
        <f>IFERROR(VLOOKUP(C8478,Pivot!A:B,2,0),0)</f>
        <v>0</v>
      </c>
      <c r="F8478" s="65">
        <f>IFERROR(VLOOKUP(C8478,Pivot!A:C,3,0),0)</f>
        <v>0</v>
      </c>
    </row>
    <row r="8479" spans="1:6" x14ac:dyDescent="0.25">
      <c r="A8479" s="68" t="s">
        <v>103</v>
      </c>
      <c r="B8479" s="69">
        <v>491298684</v>
      </c>
      <c r="C8479" s="68">
        <v>491298684</v>
      </c>
      <c r="D8479" s="69" t="s">
        <v>6095</v>
      </c>
      <c r="E8479" s="65">
        <f>IFERROR(VLOOKUP(C8479,Pivot!A:B,2,0),0)</f>
        <v>0</v>
      </c>
      <c r="F8479" s="65">
        <f>IFERROR(VLOOKUP(C8479,Pivot!A:C,3,0),0)</f>
        <v>0</v>
      </c>
    </row>
    <row r="8480" spans="1:6" x14ac:dyDescent="0.25">
      <c r="A8480" s="68" t="s">
        <v>103</v>
      </c>
      <c r="B8480" s="69">
        <v>491298685</v>
      </c>
      <c r="C8480" s="68">
        <v>491298685</v>
      </c>
      <c r="D8480" s="69" t="s">
        <v>6096</v>
      </c>
      <c r="E8480" s="65">
        <f>IFERROR(VLOOKUP(C8480,Pivot!A:B,2,0),0)</f>
        <v>0</v>
      </c>
      <c r="F8480" s="65">
        <f>IFERROR(VLOOKUP(C8480,Pivot!A:C,3,0),0)</f>
        <v>0</v>
      </c>
    </row>
    <row r="8481" spans="1:6" x14ac:dyDescent="0.25">
      <c r="A8481" s="68" t="s">
        <v>103</v>
      </c>
      <c r="B8481" s="69">
        <v>491298686</v>
      </c>
      <c r="C8481" s="68">
        <v>491298686</v>
      </c>
      <c r="D8481" s="69" t="s">
        <v>6097</v>
      </c>
      <c r="E8481" s="65">
        <f>IFERROR(VLOOKUP(C8481,Pivot!A:B,2,0),0)</f>
        <v>0</v>
      </c>
      <c r="F8481" s="65">
        <f>IFERROR(VLOOKUP(C8481,Pivot!A:C,3,0),0)</f>
        <v>0</v>
      </c>
    </row>
    <row r="8482" spans="1:6" x14ac:dyDescent="0.25">
      <c r="A8482" s="68" t="s">
        <v>103</v>
      </c>
      <c r="B8482" s="69">
        <v>491298687</v>
      </c>
      <c r="C8482" s="68">
        <v>491298687</v>
      </c>
      <c r="D8482" s="69" t="s">
        <v>6098</v>
      </c>
      <c r="E8482" s="65">
        <f>IFERROR(VLOOKUP(C8482,Pivot!A:B,2,0),0)</f>
        <v>0</v>
      </c>
      <c r="F8482" s="65">
        <f>IFERROR(VLOOKUP(C8482,Pivot!A:C,3,0),0)</f>
        <v>0</v>
      </c>
    </row>
    <row r="8483" spans="1:6" x14ac:dyDescent="0.25">
      <c r="A8483" s="68" t="s">
        <v>103</v>
      </c>
      <c r="B8483" s="69">
        <v>491298688</v>
      </c>
      <c r="C8483" s="68">
        <v>491298688</v>
      </c>
      <c r="D8483" s="69" t="s">
        <v>6099</v>
      </c>
      <c r="E8483" s="65">
        <f>IFERROR(VLOOKUP(C8483,Pivot!A:B,2,0),0)</f>
        <v>0</v>
      </c>
      <c r="F8483" s="65">
        <f>IFERROR(VLOOKUP(C8483,Pivot!A:C,3,0),0)</f>
        <v>0</v>
      </c>
    </row>
    <row r="8484" spans="1:6" x14ac:dyDescent="0.25">
      <c r="A8484" s="68" t="s">
        <v>103</v>
      </c>
      <c r="B8484" s="69">
        <v>491298689</v>
      </c>
      <c r="C8484" s="68">
        <v>491298689</v>
      </c>
      <c r="D8484" s="69" t="s">
        <v>6100</v>
      </c>
      <c r="E8484" s="65">
        <f>IFERROR(VLOOKUP(C8484,Pivot!A:B,2,0),0)</f>
        <v>0</v>
      </c>
      <c r="F8484" s="65">
        <f>IFERROR(VLOOKUP(C8484,Pivot!A:C,3,0),0)</f>
        <v>0</v>
      </c>
    </row>
    <row r="8485" spans="1:6" x14ac:dyDescent="0.25">
      <c r="A8485" s="68" t="s">
        <v>103</v>
      </c>
      <c r="B8485" s="69">
        <v>491298691</v>
      </c>
      <c r="C8485" s="68">
        <v>491298691</v>
      </c>
      <c r="D8485" s="69" t="s">
        <v>6101</v>
      </c>
      <c r="E8485" s="65">
        <f>IFERROR(VLOOKUP(C8485,Pivot!A:B,2,0),0)</f>
        <v>0</v>
      </c>
      <c r="F8485" s="65">
        <f>IFERROR(VLOOKUP(C8485,Pivot!A:C,3,0),0)</f>
        <v>0</v>
      </c>
    </row>
    <row r="8486" spans="1:6" x14ac:dyDescent="0.25">
      <c r="A8486" s="68" t="s">
        <v>103</v>
      </c>
      <c r="B8486" s="69">
        <v>491298693</v>
      </c>
      <c r="C8486" s="68">
        <v>491298693</v>
      </c>
      <c r="D8486" s="69" t="s">
        <v>6102</v>
      </c>
      <c r="E8486" s="65">
        <f>IFERROR(VLOOKUP(C8486,Pivot!A:B,2,0),0)</f>
        <v>0</v>
      </c>
      <c r="F8486" s="65">
        <f>IFERROR(VLOOKUP(C8486,Pivot!A:C,3,0),0)</f>
        <v>0</v>
      </c>
    </row>
    <row r="8487" spans="1:6" x14ac:dyDescent="0.25">
      <c r="A8487" s="68" t="s">
        <v>103</v>
      </c>
      <c r="B8487" s="69">
        <v>491298699</v>
      </c>
      <c r="C8487" s="68">
        <v>8901736094955</v>
      </c>
      <c r="D8487" s="69" t="s">
        <v>6103</v>
      </c>
      <c r="E8487" s="65">
        <f>IFERROR(VLOOKUP(C8487,Pivot!A:B,2,0),0)</f>
        <v>0</v>
      </c>
      <c r="F8487" s="65">
        <f>IFERROR(VLOOKUP(C8487,Pivot!A:C,3,0),0)</f>
        <v>0</v>
      </c>
    </row>
    <row r="8488" spans="1:6" x14ac:dyDescent="0.25">
      <c r="A8488" s="68" t="s">
        <v>103</v>
      </c>
      <c r="B8488" s="69">
        <v>491298701</v>
      </c>
      <c r="C8488" s="68">
        <v>8901736094986</v>
      </c>
      <c r="D8488" s="69" t="s">
        <v>6104</v>
      </c>
      <c r="E8488" s="65">
        <f>IFERROR(VLOOKUP(C8488,Pivot!A:B,2,0),0)</f>
        <v>0</v>
      </c>
      <c r="F8488" s="65">
        <f>IFERROR(VLOOKUP(C8488,Pivot!A:C,3,0),0)</f>
        <v>0</v>
      </c>
    </row>
    <row r="8489" spans="1:6" x14ac:dyDescent="0.25">
      <c r="A8489" s="68" t="s">
        <v>103</v>
      </c>
      <c r="B8489" s="69">
        <v>491298705</v>
      </c>
      <c r="C8489" s="68">
        <v>8901736095976</v>
      </c>
      <c r="D8489" s="69" t="s">
        <v>6105</v>
      </c>
      <c r="E8489" s="65">
        <f>IFERROR(VLOOKUP(C8489,Pivot!A:B,2,0),0)</f>
        <v>0</v>
      </c>
      <c r="F8489" s="65">
        <f>IFERROR(VLOOKUP(C8489,Pivot!A:C,3,0),0)</f>
        <v>0</v>
      </c>
    </row>
    <row r="8490" spans="1:6" x14ac:dyDescent="0.25">
      <c r="A8490" s="68" t="s">
        <v>103</v>
      </c>
      <c r="B8490" s="69">
        <v>491298706</v>
      </c>
      <c r="C8490" s="68">
        <v>8901736095983</v>
      </c>
      <c r="D8490" s="69" t="s">
        <v>6106</v>
      </c>
      <c r="E8490" s="65">
        <f>IFERROR(VLOOKUP(C8490,Pivot!A:B,2,0),0)</f>
        <v>0</v>
      </c>
      <c r="F8490" s="65">
        <f>IFERROR(VLOOKUP(C8490,Pivot!A:C,3,0),0)</f>
        <v>0</v>
      </c>
    </row>
    <row r="8491" spans="1:6" x14ac:dyDescent="0.25">
      <c r="A8491" s="68" t="s">
        <v>103</v>
      </c>
      <c r="B8491" s="69">
        <v>491298707</v>
      </c>
      <c r="C8491" s="68">
        <v>8901736095990</v>
      </c>
      <c r="D8491" s="69" t="s">
        <v>6107</v>
      </c>
      <c r="E8491" s="65">
        <f>IFERROR(VLOOKUP(C8491,Pivot!A:B,2,0),0)</f>
        <v>0</v>
      </c>
      <c r="F8491" s="65">
        <f>IFERROR(VLOOKUP(C8491,Pivot!A:C,3,0),0)</f>
        <v>0</v>
      </c>
    </row>
    <row r="8492" spans="1:6" x14ac:dyDescent="0.25">
      <c r="A8492" s="68" t="s">
        <v>103</v>
      </c>
      <c r="B8492" s="69">
        <v>491298709</v>
      </c>
      <c r="C8492" s="68">
        <v>8901736096027</v>
      </c>
      <c r="D8492" s="69" t="s">
        <v>6108</v>
      </c>
      <c r="E8492" s="65">
        <f>IFERROR(VLOOKUP(C8492,Pivot!A:B,2,0),0)</f>
        <v>0</v>
      </c>
      <c r="F8492" s="65">
        <f>IFERROR(VLOOKUP(C8492,Pivot!A:C,3,0),0)</f>
        <v>0</v>
      </c>
    </row>
    <row r="8493" spans="1:6" x14ac:dyDescent="0.25">
      <c r="A8493" s="68" t="s">
        <v>103</v>
      </c>
      <c r="B8493" s="69">
        <v>491298712</v>
      </c>
      <c r="C8493" s="68">
        <v>8901736096041</v>
      </c>
      <c r="D8493" s="69" t="s">
        <v>6109</v>
      </c>
      <c r="E8493" s="65">
        <f>IFERROR(VLOOKUP(C8493,Pivot!A:B,2,0),0)</f>
        <v>0</v>
      </c>
      <c r="F8493" s="65">
        <f>IFERROR(VLOOKUP(C8493,Pivot!A:C,3,0),0)</f>
        <v>0</v>
      </c>
    </row>
    <row r="8494" spans="1:6" x14ac:dyDescent="0.25">
      <c r="A8494" s="68" t="s">
        <v>103</v>
      </c>
      <c r="B8494" s="69">
        <v>491298713</v>
      </c>
      <c r="C8494" s="68">
        <v>8901736096058</v>
      </c>
      <c r="D8494" s="69" t="s">
        <v>6110</v>
      </c>
      <c r="E8494" s="65">
        <f>IFERROR(VLOOKUP(C8494,Pivot!A:B,2,0),0)</f>
        <v>0</v>
      </c>
      <c r="F8494" s="65">
        <f>IFERROR(VLOOKUP(C8494,Pivot!A:C,3,0),0)</f>
        <v>0</v>
      </c>
    </row>
    <row r="8495" spans="1:6" x14ac:dyDescent="0.25">
      <c r="A8495" s="68" t="s">
        <v>103</v>
      </c>
      <c r="B8495" s="69">
        <v>491298714</v>
      </c>
      <c r="C8495" s="68">
        <v>8901736096065</v>
      </c>
      <c r="D8495" s="69" t="s">
        <v>6111</v>
      </c>
      <c r="E8495" s="65">
        <f>IFERROR(VLOOKUP(C8495,Pivot!A:B,2,0),0)</f>
        <v>0</v>
      </c>
      <c r="F8495" s="65">
        <f>IFERROR(VLOOKUP(C8495,Pivot!A:C,3,0),0)</f>
        <v>0</v>
      </c>
    </row>
    <row r="8496" spans="1:6" x14ac:dyDescent="0.25">
      <c r="A8496" s="68" t="s">
        <v>103</v>
      </c>
      <c r="B8496" s="69">
        <v>491298715</v>
      </c>
      <c r="C8496" s="68">
        <v>8901736096072</v>
      </c>
      <c r="D8496" s="69" t="s">
        <v>6112</v>
      </c>
      <c r="E8496" s="65">
        <f>IFERROR(VLOOKUP(C8496,Pivot!A:B,2,0),0)</f>
        <v>0</v>
      </c>
      <c r="F8496" s="65">
        <f>IFERROR(VLOOKUP(C8496,Pivot!A:C,3,0),0)</f>
        <v>0</v>
      </c>
    </row>
    <row r="8497" spans="1:6" x14ac:dyDescent="0.25">
      <c r="A8497" s="68" t="s">
        <v>103</v>
      </c>
      <c r="B8497" s="69">
        <v>491298716</v>
      </c>
      <c r="C8497" s="68">
        <v>8901736096089</v>
      </c>
      <c r="D8497" s="69" t="s">
        <v>6113</v>
      </c>
      <c r="E8497" s="65">
        <f>IFERROR(VLOOKUP(C8497,Pivot!A:B,2,0),0)</f>
        <v>0</v>
      </c>
      <c r="F8497" s="65">
        <f>IFERROR(VLOOKUP(C8497,Pivot!A:C,3,0),0)</f>
        <v>0</v>
      </c>
    </row>
    <row r="8498" spans="1:6" x14ac:dyDescent="0.25">
      <c r="A8498" s="68" t="s">
        <v>103</v>
      </c>
      <c r="B8498" s="69">
        <v>491298717</v>
      </c>
      <c r="C8498" s="68">
        <v>8901736096096</v>
      </c>
      <c r="D8498" s="69" t="s">
        <v>6114</v>
      </c>
      <c r="E8498" s="65">
        <f>IFERROR(VLOOKUP(C8498,Pivot!A:B,2,0),0)</f>
        <v>0</v>
      </c>
      <c r="F8498" s="65">
        <f>IFERROR(VLOOKUP(C8498,Pivot!A:C,3,0),0)</f>
        <v>0</v>
      </c>
    </row>
    <row r="8499" spans="1:6" x14ac:dyDescent="0.25">
      <c r="A8499" s="68" t="s">
        <v>103</v>
      </c>
      <c r="B8499" s="69">
        <v>491298721</v>
      </c>
      <c r="C8499" s="68">
        <v>8901736096133</v>
      </c>
      <c r="D8499" s="69" t="s">
        <v>6115</v>
      </c>
      <c r="E8499" s="65">
        <f>IFERROR(VLOOKUP(C8499,Pivot!A:B,2,0),0)</f>
        <v>0</v>
      </c>
      <c r="F8499" s="65">
        <f>IFERROR(VLOOKUP(C8499,Pivot!A:C,3,0),0)</f>
        <v>0</v>
      </c>
    </row>
    <row r="8500" spans="1:6" x14ac:dyDescent="0.25">
      <c r="A8500" s="68" t="s">
        <v>103</v>
      </c>
      <c r="B8500" s="69">
        <v>491298729</v>
      </c>
      <c r="C8500" s="68">
        <v>8901736096218</v>
      </c>
      <c r="D8500" s="69" t="s">
        <v>6116</v>
      </c>
      <c r="E8500" s="65">
        <f>IFERROR(VLOOKUP(C8500,Pivot!A:B,2,0),0)</f>
        <v>0</v>
      </c>
      <c r="F8500" s="65">
        <f>IFERROR(VLOOKUP(C8500,Pivot!A:C,3,0),0)</f>
        <v>0</v>
      </c>
    </row>
    <row r="8501" spans="1:6" x14ac:dyDescent="0.25">
      <c r="A8501" s="68" t="s">
        <v>103</v>
      </c>
      <c r="B8501" s="69">
        <v>491298731</v>
      </c>
      <c r="C8501" s="68">
        <v>772089197</v>
      </c>
      <c r="D8501" s="69" t="s">
        <v>6117</v>
      </c>
      <c r="E8501" s="65">
        <f>IFERROR(VLOOKUP(C8501,Pivot!A:B,2,0),0)</f>
        <v>0</v>
      </c>
      <c r="F8501" s="65">
        <f>IFERROR(VLOOKUP(C8501,Pivot!A:C,3,0),0)</f>
        <v>0</v>
      </c>
    </row>
    <row r="8502" spans="1:6" x14ac:dyDescent="0.25">
      <c r="A8502" s="68" t="s">
        <v>103</v>
      </c>
      <c r="B8502" s="69">
        <v>491298732</v>
      </c>
      <c r="C8502" s="68">
        <v>772099370</v>
      </c>
      <c r="D8502" s="69" t="s">
        <v>6118</v>
      </c>
      <c r="E8502" s="65">
        <f>IFERROR(VLOOKUP(C8502,Pivot!A:B,2,0),0)</f>
        <v>0</v>
      </c>
      <c r="F8502" s="65">
        <f>IFERROR(VLOOKUP(C8502,Pivot!A:C,3,0),0)</f>
        <v>0</v>
      </c>
    </row>
    <row r="8503" spans="1:6" x14ac:dyDescent="0.25">
      <c r="A8503" s="68" t="s">
        <v>103</v>
      </c>
      <c r="B8503" s="69">
        <v>491298735</v>
      </c>
      <c r="C8503" s="68">
        <v>731346055804</v>
      </c>
      <c r="D8503" s="69" t="s">
        <v>6119</v>
      </c>
      <c r="E8503" s="65">
        <f>IFERROR(VLOOKUP(C8503,Pivot!A:B,2,0),0)</f>
        <v>0</v>
      </c>
      <c r="F8503" s="65">
        <f>IFERROR(VLOOKUP(C8503,Pivot!A:C,3,0),0)</f>
        <v>0</v>
      </c>
    </row>
    <row r="8504" spans="1:6" x14ac:dyDescent="0.25">
      <c r="A8504" s="68" t="s">
        <v>103</v>
      </c>
      <c r="B8504" s="69">
        <v>491298737</v>
      </c>
      <c r="C8504" s="68">
        <v>731346611123</v>
      </c>
      <c r="D8504" s="69" t="s">
        <v>6120</v>
      </c>
      <c r="E8504" s="65">
        <f>IFERROR(VLOOKUP(C8504,Pivot!A:B,2,0),0)</f>
        <v>0</v>
      </c>
      <c r="F8504" s="65">
        <f>IFERROR(VLOOKUP(C8504,Pivot!A:C,3,0),0)</f>
        <v>0</v>
      </c>
    </row>
    <row r="8505" spans="1:6" x14ac:dyDescent="0.25">
      <c r="A8505" s="68" t="s">
        <v>103</v>
      </c>
      <c r="B8505" s="69">
        <v>491298742</v>
      </c>
      <c r="C8505" s="68">
        <v>491298742</v>
      </c>
      <c r="D8505" s="69" t="s">
        <v>6121</v>
      </c>
      <c r="E8505" s="65">
        <f>IFERROR(VLOOKUP(C8505,Pivot!A:B,2,0),0)</f>
        <v>0</v>
      </c>
      <c r="F8505" s="65">
        <f>IFERROR(VLOOKUP(C8505,Pivot!A:C,3,0),0)</f>
        <v>0</v>
      </c>
    </row>
    <row r="8506" spans="1:6" x14ac:dyDescent="0.25">
      <c r="A8506" s="68" t="s">
        <v>103</v>
      </c>
      <c r="B8506" s="69">
        <v>491298742</v>
      </c>
      <c r="C8506" s="68">
        <v>887961513509</v>
      </c>
      <c r="D8506" s="69" t="s">
        <v>6121</v>
      </c>
      <c r="E8506" s="65">
        <f>IFERROR(VLOOKUP(C8506,Pivot!A:B,2,0),0)</f>
        <v>0</v>
      </c>
      <c r="F8506" s="65">
        <f>IFERROR(VLOOKUP(C8506,Pivot!A:C,3,0),0)</f>
        <v>0</v>
      </c>
    </row>
    <row r="8507" spans="1:6" x14ac:dyDescent="0.25">
      <c r="A8507" s="68" t="s">
        <v>103</v>
      </c>
      <c r="B8507" s="69">
        <v>491298746</v>
      </c>
      <c r="C8507" s="68">
        <v>886798420042</v>
      </c>
      <c r="D8507" s="69" t="s">
        <v>6122</v>
      </c>
      <c r="E8507" s="65">
        <f>IFERROR(VLOOKUP(C8507,Pivot!A:B,2,0),0)</f>
        <v>0</v>
      </c>
      <c r="F8507" s="65">
        <f>IFERROR(VLOOKUP(C8507,Pivot!A:C,3,0),0)</f>
        <v>0</v>
      </c>
    </row>
    <row r="8508" spans="1:6" x14ac:dyDescent="0.25">
      <c r="A8508" s="68" t="s">
        <v>103</v>
      </c>
      <c r="B8508" s="69">
        <v>491298747</v>
      </c>
      <c r="C8508" s="68">
        <v>886798423371</v>
      </c>
      <c r="D8508" s="69" t="s">
        <v>6123</v>
      </c>
      <c r="E8508" s="65">
        <f>IFERROR(VLOOKUP(C8508,Pivot!A:B,2,0),0)</f>
        <v>0</v>
      </c>
      <c r="F8508" s="65">
        <f>IFERROR(VLOOKUP(C8508,Pivot!A:C,3,0),0)</f>
        <v>0</v>
      </c>
    </row>
    <row r="8509" spans="1:6" x14ac:dyDescent="0.25">
      <c r="A8509" s="68" t="s">
        <v>103</v>
      </c>
      <c r="B8509" s="69">
        <v>491298749</v>
      </c>
      <c r="C8509" s="68">
        <v>886798420141</v>
      </c>
      <c r="D8509" s="69" t="s">
        <v>6124</v>
      </c>
      <c r="E8509" s="65">
        <f>IFERROR(VLOOKUP(C8509,Pivot!A:B,2,0),0)</f>
        <v>0</v>
      </c>
      <c r="F8509" s="65">
        <f>IFERROR(VLOOKUP(C8509,Pivot!A:C,3,0),0)</f>
        <v>0</v>
      </c>
    </row>
    <row r="8510" spans="1:6" x14ac:dyDescent="0.25">
      <c r="A8510" s="68" t="s">
        <v>103</v>
      </c>
      <c r="B8510" s="69">
        <v>491298750</v>
      </c>
      <c r="C8510" s="68">
        <v>886798420158</v>
      </c>
      <c r="D8510" s="69" t="s">
        <v>6125</v>
      </c>
      <c r="E8510" s="65">
        <f>IFERROR(VLOOKUP(C8510,Pivot!A:B,2,0),0)</f>
        <v>0</v>
      </c>
      <c r="F8510" s="65">
        <f>IFERROR(VLOOKUP(C8510,Pivot!A:C,3,0),0)</f>
        <v>0</v>
      </c>
    </row>
    <row r="8511" spans="1:6" x14ac:dyDescent="0.25">
      <c r="A8511" s="68" t="s">
        <v>103</v>
      </c>
      <c r="B8511" s="69">
        <v>491298751</v>
      </c>
      <c r="C8511" s="68">
        <v>886798420257</v>
      </c>
      <c r="D8511" s="69" t="s">
        <v>6126</v>
      </c>
      <c r="E8511" s="65">
        <f>IFERROR(VLOOKUP(C8511,Pivot!A:B,2,0),0)</f>
        <v>0</v>
      </c>
      <c r="F8511" s="65">
        <f>IFERROR(VLOOKUP(C8511,Pivot!A:C,3,0),0)</f>
        <v>0</v>
      </c>
    </row>
    <row r="8512" spans="1:6" x14ac:dyDescent="0.25">
      <c r="A8512" s="68" t="s">
        <v>103</v>
      </c>
      <c r="B8512" s="69">
        <v>491298755</v>
      </c>
      <c r="C8512" s="68">
        <v>886798421094</v>
      </c>
      <c r="D8512" s="69" t="s">
        <v>6127</v>
      </c>
      <c r="E8512" s="65">
        <f>IFERROR(VLOOKUP(C8512,Pivot!A:B,2,0),0)</f>
        <v>0</v>
      </c>
      <c r="F8512" s="65">
        <f>IFERROR(VLOOKUP(C8512,Pivot!A:C,3,0),0)</f>
        <v>0</v>
      </c>
    </row>
    <row r="8513" spans="1:6" x14ac:dyDescent="0.25">
      <c r="A8513" s="68" t="s">
        <v>103</v>
      </c>
      <c r="B8513" s="69">
        <v>491298756</v>
      </c>
      <c r="C8513" s="68">
        <v>4893993110407</v>
      </c>
      <c r="D8513" s="69" t="s">
        <v>6128</v>
      </c>
      <c r="E8513" s="65">
        <f>IFERROR(VLOOKUP(C8513,Pivot!A:B,2,0),0)</f>
        <v>0</v>
      </c>
      <c r="F8513" s="65">
        <f>IFERROR(VLOOKUP(C8513,Pivot!A:C,3,0),0)</f>
        <v>0</v>
      </c>
    </row>
    <row r="8514" spans="1:6" x14ac:dyDescent="0.25">
      <c r="A8514" s="68" t="s">
        <v>103</v>
      </c>
      <c r="B8514" s="69">
        <v>491298756</v>
      </c>
      <c r="C8514" s="68">
        <v>491298756</v>
      </c>
      <c r="D8514" s="69" t="s">
        <v>6128</v>
      </c>
      <c r="E8514" s="65">
        <f>IFERROR(VLOOKUP(C8514,Pivot!A:B,2,0),0)</f>
        <v>0</v>
      </c>
      <c r="F8514" s="65">
        <f>IFERROR(VLOOKUP(C8514,Pivot!A:C,3,0),0)</f>
        <v>0</v>
      </c>
    </row>
    <row r="8515" spans="1:6" x14ac:dyDescent="0.25">
      <c r="A8515" s="68" t="s">
        <v>103</v>
      </c>
      <c r="B8515" s="69">
        <v>491298758</v>
      </c>
      <c r="C8515" s="68">
        <v>4893993120369</v>
      </c>
      <c r="D8515" s="69" t="s">
        <v>6129</v>
      </c>
      <c r="E8515" s="65">
        <f>IFERROR(VLOOKUP(C8515,Pivot!A:B,2,0),0)</f>
        <v>0</v>
      </c>
      <c r="F8515" s="65">
        <f>IFERROR(VLOOKUP(C8515,Pivot!A:C,3,0),0)</f>
        <v>0</v>
      </c>
    </row>
    <row r="8516" spans="1:6" x14ac:dyDescent="0.25">
      <c r="A8516" s="68" t="s">
        <v>103</v>
      </c>
      <c r="B8516" s="69">
        <v>491298758</v>
      </c>
      <c r="C8516" s="68">
        <v>491298758</v>
      </c>
      <c r="D8516" s="69" t="s">
        <v>6129</v>
      </c>
      <c r="E8516" s="65">
        <f>IFERROR(VLOOKUP(C8516,Pivot!A:B,2,0),0)</f>
        <v>0</v>
      </c>
      <c r="F8516" s="65">
        <f>IFERROR(VLOOKUP(C8516,Pivot!A:C,3,0),0)</f>
        <v>0</v>
      </c>
    </row>
    <row r="8517" spans="1:6" x14ac:dyDescent="0.25">
      <c r="A8517" s="68" t="s">
        <v>103</v>
      </c>
      <c r="B8517" s="69">
        <v>491298760</v>
      </c>
      <c r="C8517" s="68">
        <v>4893993210763</v>
      </c>
      <c r="D8517" s="69" t="s">
        <v>6130</v>
      </c>
      <c r="E8517" s="65">
        <f>IFERROR(VLOOKUP(C8517,Pivot!A:B,2,0),0)</f>
        <v>0</v>
      </c>
      <c r="F8517" s="65">
        <f>IFERROR(VLOOKUP(C8517,Pivot!A:C,3,0),0)</f>
        <v>0</v>
      </c>
    </row>
    <row r="8518" spans="1:6" x14ac:dyDescent="0.25">
      <c r="A8518" s="68" t="s">
        <v>103</v>
      </c>
      <c r="B8518" s="69">
        <v>491298760</v>
      </c>
      <c r="C8518" s="68">
        <v>4893993221271</v>
      </c>
      <c r="D8518" s="69" t="s">
        <v>6130</v>
      </c>
      <c r="E8518" s="65">
        <f>IFERROR(VLOOKUP(C8518,Pivot!A:B,2,0),0)</f>
        <v>0</v>
      </c>
      <c r="F8518" s="65">
        <f>IFERROR(VLOOKUP(C8518,Pivot!A:C,3,0),0)</f>
        <v>0</v>
      </c>
    </row>
    <row r="8519" spans="1:6" x14ac:dyDescent="0.25">
      <c r="A8519" s="68" t="s">
        <v>103</v>
      </c>
      <c r="B8519" s="69">
        <v>491298760</v>
      </c>
      <c r="C8519" s="68">
        <v>491298760</v>
      </c>
      <c r="D8519" s="69" t="s">
        <v>6130</v>
      </c>
      <c r="E8519" s="65">
        <f>IFERROR(VLOOKUP(C8519,Pivot!A:B,2,0),0)</f>
        <v>0</v>
      </c>
      <c r="F8519" s="65">
        <f>IFERROR(VLOOKUP(C8519,Pivot!A:C,3,0),0)</f>
        <v>0</v>
      </c>
    </row>
    <row r="8520" spans="1:6" x14ac:dyDescent="0.25">
      <c r="A8520" s="68" t="s">
        <v>103</v>
      </c>
      <c r="B8520" s="69">
        <v>491298764</v>
      </c>
      <c r="C8520" s="68">
        <v>491298764</v>
      </c>
      <c r="D8520" s="69" t="s">
        <v>6131</v>
      </c>
      <c r="E8520" s="65">
        <f>IFERROR(VLOOKUP(C8520,Pivot!A:B,2,0),0)</f>
        <v>0</v>
      </c>
      <c r="F8520" s="65">
        <f>IFERROR(VLOOKUP(C8520,Pivot!A:C,3,0),0)</f>
        <v>0</v>
      </c>
    </row>
    <row r="8521" spans="1:6" x14ac:dyDescent="0.25">
      <c r="A8521" s="68" t="s">
        <v>103</v>
      </c>
      <c r="B8521" s="69">
        <v>491298764</v>
      </c>
      <c r="C8521" s="68">
        <v>8904268300129</v>
      </c>
      <c r="D8521" s="69" t="s">
        <v>6131</v>
      </c>
      <c r="E8521" s="65">
        <f>IFERROR(VLOOKUP(C8521,Pivot!A:B,2,0),0)</f>
        <v>0</v>
      </c>
      <c r="F8521" s="65">
        <f>IFERROR(VLOOKUP(C8521,Pivot!A:C,3,0),0)</f>
        <v>0</v>
      </c>
    </row>
    <row r="8522" spans="1:6" x14ac:dyDescent="0.25">
      <c r="A8522" s="68" t="s">
        <v>103</v>
      </c>
      <c r="B8522" s="69">
        <v>491298765</v>
      </c>
      <c r="C8522" s="68">
        <v>491298765</v>
      </c>
      <c r="D8522" s="69" t="s">
        <v>6132</v>
      </c>
      <c r="E8522" s="65">
        <f>IFERROR(VLOOKUP(C8522,Pivot!A:B,2,0),0)</f>
        <v>0</v>
      </c>
      <c r="F8522" s="65">
        <f>IFERROR(VLOOKUP(C8522,Pivot!A:C,3,0),0)</f>
        <v>0</v>
      </c>
    </row>
    <row r="8523" spans="1:6" x14ac:dyDescent="0.25">
      <c r="A8523" s="68" t="s">
        <v>103</v>
      </c>
      <c r="B8523" s="69">
        <v>491298765</v>
      </c>
      <c r="C8523" s="68">
        <v>8904268300136</v>
      </c>
      <c r="D8523" s="69" t="s">
        <v>6132</v>
      </c>
      <c r="E8523" s="65">
        <f>IFERROR(VLOOKUP(C8523,Pivot!A:B,2,0),0)</f>
        <v>0</v>
      </c>
      <c r="F8523" s="65">
        <f>IFERROR(VLOOKUP(C8523,Pivot!A:C,3,0),0)</f>
        <v>0</v>
      </c>
    </row>
    <row r="8524" spans="1:6" x14ac:dyDescent="0.25">
      <c r="A8524" s="68" t="s">
        <v>103</v>
      </c>
      <c r="B8524" s="69">
        <v>491298766</v>
      </c>
      <c r="C8524" s="68">
        <v>491298766</v>
      </c>
      <c r="D8524" s="69" t="s">
        <v>6133</v>
      </c>
      <c r="E8524" s="65">
        <f>IFERROR(VLOOKUP(C8524,Pivot!A:B,2,0),0)</f>
        <v>0</v>
      </c>
      <c r="F8524" s="65">
        <f>IFERROR(VLOOKUP(C8524,Pivot!A:C,3,0),0)</f>
        <v>0</v>
      </c>
    </row>
    <row r="8525" spans="1:6" x14ac:dyDescent="0.25">
      <c r="A8525" s="68" t="s">
        <v>103</v>
      </c>
      <c r="B8525" s="69">
        <v>491298766</v>
      </c>
      <c r="C8525" s="68">
        <v>8904268300143</v>
      </c>
      <c r="D8525" s="69" t="s">
        <v>6133</v>
      </c>
      <c r="E8525" s="65">
        <f>IFERROR(VLOOKUP(C8525,Pivot!A:B,2,0),0)</f>
        <v>0</v>
      </c>
      <c r="F8525" s="65">
        <f>IFERROR(VLOOKUP(C8525,Pivot!A:C,3,0),0)</f>
        <v>0</v>
      </c>
    </row>
    <row r="8526" spans="1:6" x14ac:dyDescent="0.25">
      <c r="A8526" s="68" t="s">
        <v>103</v>
      </c>
      <c r="B8526" s="69">
        <v>491298768</v>
      </c>
      <c r="C8526" s="68">
        <v>491298768</v>
      </c>
      <c r="D8526" s="69" t="s">
        <v>6134</v>
      </c>
      <c r="E8526" s="65">
        <f>IFERROR(VLOOKUP(C8526,Pivot!A:B,2,0),0)</f>
        <v>0</v>
      </c>
      <c r="F8526" s="65">
        <f>IFERROR(VLOOKUP(C8526,Pivot!A:C,3,0),0)</f>
        <v>0</v>
      </c>
    </row>
    <row r="8527" spans="1:6" x14ac:dyDescent="0.25">
      <c r="A8527" s="68" t="s">
        <v>103</v>
      </c>
      <c r="B8527" s="69">
        <v>491298768</v>
      </c>
      <c r="C8527" s="68">
        <v>8904268300167</v>
      </c>
      <c r="D8527" s="69" t="s">
        <v>6134</v>
      </c>
      <c r="E8527" s="65">
        <f>IFERROR(VLOOKUP(C8527,Pivot!A:B,2,0),0)</f>
        <v>0</v>
      </c>
      <c r="F8527" s="65">
        <f>IFERROR(VLOOKUP(C8527,Pivot!A:C,3,0),0)</f>
        <v>0</v>
      </c>
    </row>
    <row r="8528" spans="1:6" x14ac:dyDescent="0.25">
      <c r="A8528" s="68" t="s">
        <v>103</v>
      </c>
      <c r="B8528" s="69">
        <v>491298769</v>
      </c>
      <c r="C8528" s="68">
        <v>491298769</v>
      </c>
      <c r="D8528" s="69" t="s">
        <v>6135</v>
      </c>
      <c r="E8528" s="65">
        <f>IFERROR(VLOOKUP(C8528,Pivot!A:B,2,0),0)</f>
        <v>0</v>
      </c>
      <c r="F8528" s="65">
        <f>IFERROR(VLOOKUP(C8528,Pivot!A:C,3,0),0)</f>
        <v>0</v>
      </c>
    </row>
    <row r="8529" spans="1:6" x14ac:dyDescent="0.25">
      <c r="A8529" s="68" t="s">
        <v>103</v>
      </c>
      <c r="B8529" s="69">
        <v>491298769</v>
      </c>
      <c r="C8529" s="68">
        <v>8904268300174</v>
      </c>
      <c r="D8529" s="69" t="s">
        <v>6135</v>
      </c>
      <c r="E8529" s="65">
        <f>IFERROR(VLOOKUP(C8529,Pivot!A:B,2,0),0)</f>
        <v>0</v>
      </c>
      <c r="F8529" s="65">
        <f>IFERROR(VLOOKUP(C8529,Pivot!A:C,3,0),0)</f>
        <v>0</v>
      </c>
    </row>
    <row r="8530" spans="1:6" x14ac:dyDescent="0.25">
      <c r="A8530" s="68" t="s">
        <v>103</v>
      </c>
      <c r="B8530" s="69">
        <v>491298770</v>
      </c>
      <c r="C8530" s="68">
        <v>491298770</v>
      </c>
      <c r="D8530" s="69" t="s">
        <v>6136</v>
      </c>
      <c r="E8530" s="65">
        <f>IFERROR(VLOOKUP(C8530,Pivot!A:B,2,0),0)</f>
        <v>0</v>
      </c>
      <c r="F8530" s="65">
        <f>IFERROR(VLOOKUP(C8530,Pivot!A:C,3,0),0)</f>
        <v>0</v>
      </c>
    </row>
    <row r="8531" spans="1:6" x14ac:dyDescent="0.25">
      <c r="A8531" s="68" t="s">
        <v>103</v>
      </c>
      <c r="B8531" s="69">
        <v>491298770</v>
      </c>
      <c r="C8531" s="68">
        <v>8904268300273</v>
      </c>
      <c r="D8531" s="69" t="s">
        <v>6136</v>
      </c>
      <c r="E8531" s="65">
        <f>IFERROR(VLOOKUP(C8531,Pivot!A:B,2,0),0)</f>
        <v>0</v>
      </c>
      <c r="F8531" s="65">
        <f>IFERROR(VLOOKUP(C8531,Pivot!A:C,3,0),0)</f>
        <v>0</v>
      </c>
    </row>
    <row r="8532" spans="1:6" x14ac:dyDescent="0.25">
      <c r="A8532" s="68" t="s">
        <v>103</v>
      </c>
      <c r="B8532" s="69">
        <v>491298771</v>
      </c>
      <c r="C8532" s="68">
        <v>491298771</v>
      </c>
      <c r="D8532" s="69" t="s">
        <v>6137</v>
      </c>
      <c r="E8532" s="65">
        <f>IFERROR(VLOOKUP(C8532,Pivot!A:B,2,0),0)</f>
        <v>0</v>
      </c>
      <c r="F8532" s="65">
        <f>IFERROR(VLOOKUP(C8532,Pivot!A:C,3,0),0)</f>
        <v>0</v>
      </c>
    </row>
    <row r="8533" spans="1:6" x14ac:dyDescent="0.25">
      <c r="A8533" s="68" t="s">
        <v>103</v>
      </c>
      <c r="B8533" s="69">
        <v>491298771</v>
      </c>
      <c r="C8533" s="68">
        <v>8904268300235</v>
      </c>
      <c r="D8533" s="69" t="s">
        <v>6137</v>
      </c>
      <c r="E8533" s="65">
        <f>IFERROR(VLOOKUP(C8533,Pivot!A:B,2,0),0)</f>
        <v>0</v>
      </c>
      <c r="F8533" s="65">
        <f>IFERROR(VLOOKUP(C8533,Pivot!A:C,3,0),0)</f>
        <v>0</v>
      </c>
    </row>
    <row r="8534" spans="1:6" x14ac:dyDescent="0.25">
      <c r="A8534" s="68" t="s">
        <v>103</v>
      </c>
      <c r="B8534" s="69">
        <v>491298772</v>
      </c>
      <c r="C8534" s="68">
        <v>491298772</v>
      </c>
      <c r="D8534" s="69" t="s">
        <v>6138</v>
      </c>
      <c r="E8534" s="65">
        <f>IFERROR(VLOOKUP(C8534,Pivot!A:B,2,0),0)</f>
        <v>0</v>
      </c>
      <c r="F8534" s="65">
        <f>IFERROR(VLOOKUP(C8534,Pivot!A:C,3,0),0)</f>
        <v>0</v>
      </c>
    </row>
    <row r="8535" spans="1:6" x14ac:dyDescent="0.25">
      <c r="A8535" s="68" t="s">
        <v>103</v>
      </c>
      <c r="B8535" s="69">
        <v>491298772</v>
      </c>
      <c r="C8535" s="68">
        <v>8904268300242</v>
      </c>
      <c r="D8535" s="69" t="s">
        <v>6138</v>
      </c>
      <c r="E8535" s="65">
        <f>IFERROR(VLOOKUP(C8535,Pivot!A:B,2,0),0)</f>
        <v>0</v>
      </c>
      <c r="F8535" s="65">
        <f>IFERROR(VLOOKUP(C8535,Pivot!A:C,3,0),0)</f>
        <v>0</v>
      </c>
    </row>
    <row r="8536" spans="1:6" x14ac:dyDescent="0.25">
      <c r="A8536" s="68" t="s">
        <v>103</v>
      </c>
      <c r="B8536" s="69">
        <v>491298773</v>
      </c>
      <c r="C8536" s="68">
        <v>491298773</v>
      </c>
      <c r="D8536" s="69" t="s">
        <v>6139</v>
      </c>
      <c r="E8536" s="65">
        <f>IFERROR(VLOOKUP(C8536,Pivot!A:B,2,0),0)</f>
        <v>0</v>
      </c>
      <c r="F8536" s="65">
        <f>IFERROR(VLOOKUP(C8536,Pivot!A:C,3,0),0)</f>
        <v>0</v>
      </c>
    </row>
    <row r="8537" spans="1:6" x14ac:dyDescent="0.25">
      <c r="A8537" s="68" t="s">
        <v>103</v>
      </c>
      <c r="B8537" s="69">
        <v>491298773</v>
      </c>
      <c r="C8537" s="68">
        <v>8904268300259</v>
      </c>
      <c r="D8537" s="69" t="s">
        <v>6139</v>
      </c>
      <c r="E8537" s="65">
        <f>IFERROR(VLOOKUP(C8537,Pivot!A:B,2,0),0)</f>
        <v>0</v>
      </c>
      <c r="F8537" s="65">
        <f>IFERROR(VLOOKUP(C8537,Pivot!A:C,3,0),0)</f>
        <v>0</v>
      </c>
    </row>
    <row r="8538" spans="1:6" x14ac:dyDescent="0.25">
      <c r="A8538" s="68" t="s">
        <v>103</v>
      </c>
      <c r="B8538" s="69">
        <v>491298776</v>
      </c>
      <c r="C8538" s="68">
        <v>90159362135</v>
      </c>
      <c r="D8538" s="69" t="s">
        <v>6140</v>
      </c>
      <c r="E8538" s="65">
        <f>IFERROR(VLOOKUP(C8538,Pivot!A:B,2,0),0)</f>
        <v>0</v>
      </c>
      <c r="F8538" s="65">
        <f>IFERROR(VLOOKUP(C8538,Pivot!A:C,3,0),0)</f>
        <v>0</v>
      </c>
    </row>
    <row r="8539" spans="1:6" x14ac:dyDescent="0.25">
      <c r="A8539" s="68" t="s">
        <v>103</v>
      </c>
      <c r="B8539" s="69">
        <v>491298778</v>
      </c>
      <c r="C8539" s="68">
        <v>8903539091155</v>
      </c>
      <c r="D8539" s="69" t="s">
        <v>6141</v>
      </c>
      <c r="E8539" s="65">
        <f>IFERROR(VLOOKUP(C8539,Pivot!A:B,2,0),0)</f>
        <v>0</v>
      </c>
      <c r="F8539" s="65">
        <f>IFERROR(VLOOKUP(C8539,Pivot!A:C,3,0),0)</f>
        <v>0</v>
      </c>
    </row>
    <row r="8540" spans="1:6" x14ac:dyDescent="0.25">
      <c r="A8540" s="68" t="s">
        <v>103</v>
      </c>
      <c r="B8540" s="69">
        <v>491298778</v>
      </c>
      <c r="C8540" s="68">
        <v>8903539094279</v>
      </c>
      <c r="D8540" s="69" t="s">
        <v>6141</v>
      </c>
      <c r="E8540" s="65">
        <f>IFERROR(VLOOKUP(C8540,Pivot!A:B,2,0),0)</f>
        <v>0</v>
      </c>
      <c r="F8540" s="65">
        <f>IFERROR(VLOOKUP(C8540,Pivot!A:C,3,0),0)</f>
        <v>0</v>
      </c>
    </row>
    <row r="8541" spans="1:6" x14ac:dyDescent="0.25">
      <c r="A8541" s="68" t="s">
        <v>103</v>
      </c>
      <c r="B8541" s="69">
        <v>491298780</v>
      </c>
      <c r="C8541" s="68">
        <v>491298780</v>
      </c>
      <c r="D8541" s="69" t="s">
        <v>6142</v>
      </c>
      <c r="E8541" s="65">
        <f>IFERROR(VLOOKUP(C8541,Pivot!A:B,2,0),0)</f>
        <v>0</v>
      </c>
      <c r="F8541" s="65">
        <f>IFERROR(VLOOKUP(C8541,Pivot!A:C,3,0),0)</f>
        <v>0</v>
      </c>
    </row>
    <row r="8542" spans="1:6" x14ac:dyDescent="0.25">
      <c r="A8542" s="68" t="s">
        <v>103</v>
      </c>
      <c r="B8542" s="69">
        <v>491298780</v>
      </c>
      <c r="C8542" s="68">
        <v>8903539091216</v>
      </c>
      <c r="D8542" s="69" t="s">
        <v>6142</v>
      </c>
      <c r="E8542" s="65">
        <f>IFERROR(VLOOKUP(C8542,Pivot!A:B,2,0),0)</f>
        <v>0</v>
      </c>
      <c r="F8542" s="65">
        <f>IFERROR(VLOOKUP(C8542,Pivot!A:C,3,0),0)</f>
        <v>0</v>
      </c>
    </row>
    <row r="8543" spans="1:6" x14ac:dyDescent="0.25">
      <c r="A8543" s="68" t="s">
        <v>103</v>
      </c>
      <c r="B8543" s="69">
        <v>491298783</v>
      </c>
      <c r="C8543" s="68">
        <v>491298783</v>
      </c>
      <c r="D8543" s="69" t="s">
        <v>6143</v>
      </c>
      <c r="E8543" s="65">
        <f>IFERROR(VLOOKUP(C8543,Pivot!A:B,2,0),0)</f>
        <v>0</v>
      </c>
      <c r="F8543" s="65">
        <f>IFERROR(VLOOKUP(C8543,Pivot!A:C,3,0),0)</f>
        <v>0</v>
      </c>
    </row>
    <row r="8544" spans="1:6" x14ac:dyDescent="0.25">
      <c r="A8544" s="68" t="s">
        <v>103</v>
      </c>
      <c r="B8544" s="69">
        <v>491298783</v>
      </c>
      <c r="C8544" s="68">
        <v>887961048315</v>
      </c>
      <c r="D8544" s="69" t="s">
        <v>6143</v>
      </c>
      <c r="E8544" s="65">
        <f>IFERROR(VLOOKUP(C8544,Pivot!A:B,2,0),0)</f>
        <v>0</v>
      </c>
      <c r="F8544" s="65">
        <f>IFERROR(VLOOKUP(C8544,Pivot!A:C,3,0),0)</f>
        <v>0</v>
      </c>
    </row>
    <row r="8545" spans="1:6" x14ac:dyDescent="0.25">
      <c r="A8545" s="68" t="s">
        <v>103</v>
      </c>
      <c r="B8545" s="69">
        <v>491298785</v>
      </c>
      <c r="C8545" s="68">
        <v>491298785</v>
      </c>
      <c r="D8545" s="69" t="s">
        <v>6144</v>
      </c>
      <c r="E8545" s="65">
        <f>IFERROR(VLOOKUP(C8545,Pivot!A:B,2,0),0)</f>
        <v>0</v>
      </c>
      <c r="F8545" s="65">
        <f>IFERROR(VLOOKUP(C8545,Pivot!A:C,3,0),0)</f>
        <v>0</v>
      </c>
    </row>
    <row r="8546" spans="1:6" x14ac:dyDescent="0.25">
      <c r="A8546" s="68" t="s">
        <v>103</v>
      </c>
      <c r="B8546" s="69">
        <v>491298785</v>
      </c>
      <c r="C8546" s="68">
        <v>746775323455</v>
      </c>
      <c r="D8546" s="69" t="s">
        <v>6144</v>
      </c>
      <c r="E8546" s="65">
        <f>IFERROR(VLOOKUP(C8546,Pivot!A:B,2,0),0)</f>
        <v>0</v>
      </c>
      <c r="F8546" s="65">
        <f>IFERROR(VLOOKUP(C8546,Pivot!A:C,3,0),0)</f>
        <v>0</v>
      </c>
    </row>
    <row r="8547" spans="1:6" x14ac:dyDescent="0.25">
      <c r="A8547" s="68" t="s">
        <v>103</v>
      </c>
      <c r="B8547" s="69">
        <v>491298789</v>
      </c>
      <c r="C8547" s="68">
        <v>491298789</v>
      </c>
      <c r="D8547" s="69" t="s">
        <v>6145</v>
      </c>
      <c r="E8547" s="65">
        <f>IFERROR(VLOOKUP(C8547,Pivot!A:B,2,0),0)</f>
        <v>0</v>
      </c>
      <c r="F8547" s="65">
        <f>IFERROR(VLOOKUP(C8547,Pivot!A:C,3,0),0)</f>
        <v>0</v>
      </c>
    </row>
    <row r="8548" spans="1:6" x14ac:dyDescent="0.25">
      <c r="A8548" s="68" t="s">
        <v>103</v>
      </c>
      <c r="B8548" s="69">
        <v>491298789</v>
      </c>
      <c r="C8548" s="68">
        <v>771171108207</v>
      </c>
      <c r="D8548" s="69" t="s">
        <v>6145</v>
      </c>
      <c r="E8548" s="65">
        <f>IFERROR(VLOOKUP(C8548,Pivot!A:B,2,0),0)</f>
        <v>0</v>
      </c>
      <c r="F8548" s="65">
        <f>IFERROR(VLOOKUP(C8548,Pivot!A:C,3,0),0)</f>
        <v>0</v>
      </c>
    </row>
    <row r="8549" spans="1:6" x14ac:dyDescent="0.25">
      <c r="A8549" s="68" t="s">
        <v>103</v>
      </c>
      <c r="B8549" s="69">
        <v>491298789</v>
      </c>
      <c r="C8549" s="68">
        <v>8901736077507</v>
      </c>
      <c r="D8549" s="69" t="s">
        <v>6145</v>
      </c>
      <c r="E8549" s="65">
        <f>IFERROR(VLOOKUP(C8549,Pivot!A:B,2,0),0)</f>
        <v>0</v>
      </c>
      <c r="F8549" s="65">
        <f>IFERROR(VLOOKUP(C8549,Pivot!A:C,3,0),0)</f>
        <v>0</v>
      </c>
    </row>
    <row r="8550" spans="1:6" x14ac:dyDescent="0.25">
      <c r="A8550" s="68" t="s">
        <v>103</v>
      </c>
      <c r="B8550" s="69">
        <v>491298790</v>
      </c>
      <c r="C8550" s="68">
        <v>771171108054</v>
      </c>
      <c r="D8550" s="69" t="s">
        <v>6146</v>
      </c>
      <c r="E8550" s="65">
        <f>IFERROR(VLOOKUP(C8550,Pivot!A:B,2,0),0)</f>
        <v>0</v>
      </c>
      <c r="F8550" s="65">
        <f>IFERROR(VLOOKUP(C8550,Pivot!A:C,3,0),0)</f>
        <v>0</v>
      </c>
    </row>
    <row r="8551" spans="1:6" x14ac:dyDescent="0.25">
      <c r="A8551" s="68" t="s">
        <v>103</v>
      </c>
      <c r="B8551" s="69">
        <v>491298790</v>
      </c>
      <c r="C8551" s="68">
        <v>8901736094856</v>
      </c>
      <c r="D8551" s="69" t="s">
        <v>6146</v>
      </c>
      <c r="E8551" s="65">
        <f>IFERROR(VLOOKUP(C8551,Pivot!A:B,2,0),0)</f>
        <v>0</v>
      </c>
      <c r="F8551" s="65">
        <f>IFERROR(VLOOKUP(C8551,Pivot!A:C,3,0),0)</f>
        <v>0</v>
      </c>
    </row>
    <row r="8552" spans="1:6" x14ac:dyDescent="0.25">
      <c r="A8552" s="68" t="s">
        <v>103</v>
      </c>
      <c r="B8552" s="69">
        <v>491298791</v>
      </c>
      <c r="C8552" s="68">
        <v>771171108023</v>
      </c>
      <c r="D8552" s="69" t="s">
        <v>6147</v>
      </c>
      <c r="E8552" s="65">
        <f>IFERROR(VLOOKUP(C8552,Pivot!A:B,2,0),0)</f>
        <v>0</v>
      </c>
      <c r="F8552" s="65">
        <f>IFERROR(VLOOKUP(C8552,Pivot!A:C,3,0),0)</f>
        <v>0</v>
      </c>
    </row>
    <row r="8553" spans="1:6" x14ac:dyDescent="0.25">
      <c r="A8553" s="68" t="s">
        <v>103</v>
      </c>
      <c r="B8553" s="69">
        <v>491298791</v>
      </c>
      <c r="C8553" s="68">
        <v>8901736094863</v>
      </c>
      <c r="D8553" s="69" t="s">
        <v>6147</v>
      </c>
      <c r="E8553" s="65">
        <f>IFERROR(VLOOKUP(C8553,Pivot!A:B,2,0),0)</f>
        <v>0</v>
      </c>
      <c r="F8553" s="65">
        <f>IFERROR(VLOOKUP(C8553,Pivot!A:C,3,0),0)</f>
        <v>0</v>
      </c>
    </row>
    <row r="8554" spans="1:6" x14ac:dyDescent="0.25">
      <c r="A8554" s="68" t="s">
        <v>103</v>
      </c>
      <c r="B8554" s="69">
        <v>491298792</v>
      </c>
      <c r="C8554" s="68">
        <v>8901736094870</v>
      </c>
      <c r="D8554" s="69" t="s">
        <v>6148</v>
      </c>
      <c r="E8554" s="65">
        <f>IFERROR(VLOOKUP(C8554,Pivot!A:B,2,0),0)</f>
        <v>0</v>
      </c>
      <c r="F8554" s="65">
        <f>IFERROR(VLOOKUP(C8554,Pivot!A:C,3,0),0)</f>
        <v>0</v>
      </c>
    </row>
    <row r="8555" spans="1:6" x14ac:dyDescent="0.25">
      <c r="A8555" s="68" t="s">
        <v>103</v>
      </c>
      <c r="B8555" s="69">
        <v>491298793</v>
      </c>
      <c r="C8555" s="68">
        <v>8421134016064</v>
      </c>
      <c r="D8555" s="69" t="s">
        <v>6149</v>
      </c>
      <c r="E8555" s="65">
        <f>IFERROR(VLOOKUP(C8555,Pivot!A:B,2,0),0)</f>
        <v>0</v>
      </c>
      <c r="F8555" s="65">
        <f>IFERROR(VLOOKUP(C8555,Pivot!A:C,3,0),0)</f>
        <v>0</v>
      </c>
    </row>
    <row r="8556" spans="1:6" x14ac:dyDescent="0.25">
      <c r="A8556" s="68" t="s">
        <v>103</v>
      </c>
      <c r="B8556" s="69">
        <v>491298794</v>
      </c>
      <c r="C8556" s="68">
        <v>8421134016644</v>
      </c>
      <c r="D8556" s="69" t="s">
        <v>6150</v>
      </c>
      <c r="E8556" s="65">
        <f>IFERROR(VLOOKUP(C8556,Pivot!A:B,2,0),0)</f>
        <v>0</v>
      </c>
      <c r="F8556" s="65">
        <f>IFERROR(VLOOKUP(C8556,Pivot!A:C,3,0),0)</f>
        <v>0</v>
      </c>
    </row>
    <row r="8557" spans="1:6" x14ac:dyDescent="0.25">
      <c r="A8557" s="68" t="s">
        <v>103</v>
      </c>
      <c r="B8557" s="69">
        <v>491298796</v>
      </c>
      <c r="C8557" s="68">
        <v>8421134390089</v>
      </c>
      <c r="D8557" s="69" t="s">
        <v>6151</v>
      </c>
      <c r="E8557" s="65">
        <f>IFERROR(VLOOKUP(C8557,Pivot!A:B,2,0),0)</f>
        <v>0</v>
      </c>
      <c r="F8557" s="65">
        <f>IFERROR(VLOOKUP(C8557,Pivot!A:C,3,0),0)</f>
        <v>0</v>
      </c>
    </row>
    <row r="8558" spans="1:6" x14ac:dyDescent="0.25">
      <c r="A8558" s="68" t="s">
        <v>103</v>
      </c>
      <c r="B8558" s="69">
        <v>491298797</v>
      </c>
      <c r="C8558" s="68">
        <v>8421134390034</v>
      </c>
      <c r="D8558" s="69" t="s">
        <v>6152</v>
      </c>
      <c r="E8558" s="65">
        <f>IFERROR(VLOOKUP(C8558,Pivot!A:B,2,0),0)</f>
        <v>0</v>
      </c>
      <c r="F8558" s="65">
        <f>IFERROR(VLOOKUP(C8558,Pivot!A:C,3,0),0)</f>
        <v>0</v>
      </c>
    </row>
    <row r="8559" spans="1:6" x14ac:dyDescent="0.25">
      <c r="A8559" s="68" t="s">
        <v>103</v>
      </c>
      <c r="B8559" s="69">
        <v>491298798</v>
      </c>
      <c r="C8559" s="68">
        <v>8421134390133</v>
      </c>
      <c r="D8559" s="69" t="s">
        <v>6153</v>
      </c>
      <c r="E8559" s="65">
        <f>IFERROR(VLOOKUP(C8559,Pivot!A:B,2,0),0)</f>
        <v>0</v>
      </c>
      <c r="F8559" s="65">
        <f>IFERROR(VLOOKUP(C8559,Pivot!A:C,3,0),0)</f>
        <v>0</v>
      </c>
    </row>
    <row r="8560" spans="1:6" x14ac:dyDescent="0.25">
      <c r="A8560" s="68" t="s">
        <v>103</v>
      </c>
      <c r="B8560" s="69">
        <v>491298799</v>
      </c>
      <c r="C8560" s="68">
        <v>42499021708</v>
      </c>
      <c r="D8560" s="69" t="s">
        <v>6154</v>
      </c>
      <c r="E8560" s="65">
        <f>IFERROR(VLOOKUP(C8560,Pivot!A:B,2,0),0)</f>
        <v>0</v>
      </c>
      <c r="F8560" s="65">
        <f>IFERROR(VLOOKUP(C8560,Pivot!A:C,3,0),0)</f>
        <v>0</v>
      </c>
    </row>
    <row r="8561" spans="1:6" x14ac:dyDescent="0.25">
      <c r="A8561" s="68" t="s">
        <v>103</v>
      </c>
      <c r="B8561" s="69">
        <v>491298799</v>
      </c>
      <c r="C8561" s="68">
        <v>491298799</v>
      </c>
      <c r="D8561" s="69" t="s">
        <v>6154</v>
      </c>
      <c r="E8561" s="65">
        <f>IFERROR(VLOOKUP(C8561,Pivot!A:B,2,0),0)</f>
        <v>0</v>
      </c>
      <c r="F8561" s="65">
        <f>IFERROR(VLOOKUP(C8561,Pivot!A:C,3,0),0)</f>
        <v>0</v>
      </c>
    </row>
    <row r="8562" spans="1:6" x14ac:dyDescent="0.25">
      <c r="A8562" s="68" t="s">
        <v>103</v>
      </c>
      <c r="B8562" s="69">
        <v>491298804</v>
      </c>
      <c r="C8562" s="68">
        <v>42499023122</v>
      </c>
      <c r="D8562" s="69" t="s">
        <v>6155</v>
      </c>
      <c r="E8562" s="65">
        <f>IFERROR(VLOOKUP(C8562,Pivot!A:B,2,0),0)</f>
        <v>0</v>
      </c>
      <c r="F8562" s="65">
        <f>IFERROR(VLOOKUP(C8562,Pivot!A:C,3,0),0)</f>
        <v>0</v>
      </c>
    </row>
    <row r="8563" spans="1:6" x14ac:dyDescent="0.25">
      <c r="A8563" s="68" t="s">
        <v>103</v>
      </c>
      <c r="B8563" s="69">
        <v>491298804</v>
      </c>
      <c r="C8563" s="68">
        <v>491298804</v>
      </c>
      <c r="D8563" s="69" t="s">
        <v>6155</v>
      </c>
      <c r="E8563" s="65">
        <f>IFERROR(VLOOKUP(C8563,Pivot!A:B,2,0),0)</f>
        <v>0</v>
      </c>
      <c r="F8563" s="65">
        <f>IFERROR(VLOOKUP(C8563,Pivot!A:C,3,0),0)</f>
        <v>0</v>
      </c>
    </row>
    <row r="8564" spans="1:6" x14ac:dyDescent="0.25">
      <c r="A8564" s="68" t="s">
        <v>103</v>
      </c>
      <c r="B8564" s="69">
        <v>491298805</v>
      </c>
      <c r="C8564" s="68">
        <v>42499151849</v>
      </c>
      <c r="D8564" s="69" t="s">
        <v>6156</v>
      </c>
      <c r="E8564" s="65">
        <f>IFERROR(VLOOKUP(C8564,Pivot!A:B,2,0),0)</f>
        <v>0</v>
      </c>
      <c r="F8564" s="65">
        <f>IFERROR(VLOOKUP(C8564,Pivot!A:C,3,0),0)</f>
        <v>0</v>
      </c>
    </row>
    <row r="8565" spans="1:6" x14ac:dyDescent="0.25">
      <c r="A8565" s="68" t="s">
        <v>103</v>
      </c>
      <c r="B8565" s="69">
        <v>491298808</v>
      </c>
      <c r="C8565" s="68">
        <v>42499151658</v>
      </c>
      <c r="D8565" s="69" t="s">
        <v>6157</v>
      </c>
      <c r="E8565" s="65">
        <f>IFERROR(VLOOKUP(C8565,Pivot!A:B,2,0),0)</f>
        <v>0</v>
      </c>
      <c r="F8565" s="65">
        <f>IFERROR(VLOOKUP(C8565,Pivot!A:C,3,0),0)</f>
        <v>0</v>
      </c>
    </row>
    <row r="8566" spans="1:6" x14ac:dyDescent="0.25">
      <c r="A8566" s="68" t="s">
        <v>103</v>
      </c>
      <c r="B8566" s="69">
        <v>491298809</v>
      </c>
      <c r="C8566" s="68">
        <v>42499150781</v>
      </c>
      <c r="D8566" s="69" t="s">
        <v>6158</v>
      </c>
      <c r="E8566" s="65">
        <f>IFERROR(VLOOKUP(C8566,Pivot!A:B,2,0),0)</f>
        <v>0</v>
      </c>
      <c r="F8566" s="65">
        <f>IFERROR(VLOOKUP(C8566,Pivot!A:C,3,0),0)</f>
        <v>0</v>
      </c>
    </row>
    <row r="8567" spans="1:6" x14ac:dyDescent="0.25">
      <c r="A8567" s="68" t="s">
        <v>103</v>
      </c>
      <c r="B8567" s="69">
        <v>491298810</v>
      </c>
      <c r="C8567" s="68">
        <v>42499151573</v>
      </c>
      <c r="D8567" s="69" t="s">
        <v>6159</v>
      </c>
      <c r="E8567" s="65">
        <f>IFERROR(VLOOKUP(C8567,Pivot!A:B,2,0),0)</f>
        <v>0</v>
      </c>
      <c r="F8567" s="65">
        <f>IFERROR(VLOOKUP(C8567,Pivot!A:C,3,0),0)</f>
        <v>0</v>
      </c>
    </row>
    <row r="8568" spans="1:6" x14ac:dyDescent="0.25">
      <c r="A8568" s="68" t="s">
        <v>103</v>
      </c>
      <c r="B8568" s="69">
        <v>491298812</v>
      </c>
      <c r="C8568" s="68">
        <v>42499152013</v>
      </c>
      <c r="D8568" s="69" t="s">
        <v>6160</v>
      </c>
      <c r="E8568" s="65">
        <f>IFERROR(VLOOKUP(C8568,Pivot!A:B,2,0),0)</f>
        <v>0</v>
      </c>
      <c r="F8568" s="65">
        <f>IFERROR(VLOOKUP(C8568,Pivot!A:C,3,0),0)</f>
        <v>0</v>
      </c>
    </row>
    <row r="8569" spans="1:6" x14ac:dyDescent="0.25">
      <c r="A8569" s="68" t="s">
        <v>103</v>
      </c>
      <c r="B8569" s="69">
        <v>491298814</v>
      </c>
      <c r="C8569" s="68">
        <v>42499151382</v>
      </c>
      <c r="D8569" s="69" t="s">
        <v>6161</v>
      </c>
      <c r="E8569" s="65">
        <f>IFERROR(VLOOKUP(C8569,Pivot!A:B,2,0),0)</f>
        <v>0</v>
      </c>
      <c r="F8569" s="65">
        <f>IFERROR(VLOOKUP(C8569,Pivot!A:C,3,0),0)</f>
        <v>0</v>
      </c>
    </row>
    <row r="8570" spans="1:6" x14ac:dyDescent="0.25">
      <c r="A8570" s="68" t="s">
        <v>103</v>
      </c>
      <c r="B8570" s="69">
        <v>491298815</v>
      </c>
      <c r="C8570" s="68">
        <v>42499152310</v>
      </c>
      <c r="D8570" s="69" t="s">
        <v>6162</v>
      </c>
      <c r="E8570" s="65">
        <f>IFERROR(VLOOKUP(C8570,Pivot!A:B,2,0),0)</f>
        <v>0</v>
      </c>
      <c r="F8570" s="65">
        <f>IFERROR(VLOOKUP(C8570,Pivot!A:C,3,0),0)</f>
        <v>0</v>
      </c>
    </row>
    <row r="8571" spans="1:6" x14ac:dyDescent="0.25">
      <c r="A8571" s="68" t="s">
        <v>103</v>
      </c>
      <c r="B8571" s="69">
        <v>491315752</v>
      </c>
      <c r="C8571" s="68">
        <v>4005556125845</v>
      </c>
      <c r="D8571" s="69" t="s">
        <v>6163</v>
      </c>
      <c r="E8571" s="65">
        <f>IFERROR(VLOOKUP(C8571,Pivot!A:B,2,0),0)</f>
        <v>0</v>
      </c>
      <c r="F8571" s="65">
        <f>IFERROR(VLOOKUP(C8571,Pivot!A:C,3,0),0)</f>
        <v>0</v>
      </c>
    </row>
    <row r="8572" spans="1:6" x14ac:dyDescent="0.25">
      <c r="A8572" s="68" t="s">
        <v>103</v>
      </c>
      <c r="B8572" s="69">
        <v>491315756</v>
      </c>
      <c r="C8572" s="68">
        <v>5050841622614</v>
      </c>
      <c r="D8572" s="69" t="s">
        <v>6164</v>
      </c>
      <c r="E8572" s="65">
        <f>IFERROR(VLOOKUP(C8572,Pivot!A:B,2,0),0)</f>
        <v>0</v>
      </c>
      <c r="F8572" s="65">
        <f>IFERROR(VLOOKUP(C8572,Pivot!A:C,3,0),0)</f>
        <v>0</v>
      </c>
    </row>
    <row r="8573" spans="1:6" x14ac:dyDescent="0.25">
      <c r="A8573" s="68" t="s">
        <v>103</v>
      </c>
      <c r="B8573" s="69">
        <v>491315768</v>
      </c>
      <c r="C8573" s="68">
        <v>8906022396645</v>
      </c>
      <c r="D8573" s="69" t="s">
        <v>6165</v>
      </c>
      <c r="E8573" s="65">
        <f>IFERROR(VLOOKUP(C8573,Pivot!A:B,2,0),0)</f>
        <v>0</v>
      </c>
      <c r="F8573" s="65">
        <f>IFERROR(VLOOKUP(C8573,Pivot!A:C,3,0),0)</f>
        <v>0</v>
      </c>
    </row>
    <row r="8574" spans="1:6" x14ac:dyDescent="0.25">
      <c r="A8574" s="68" t="s">
        <v>103</v>
      </c>
      <c r="B8574" s="69">
        <v>491315771</v>
      </c>
      <c r="C8574" s="68">
        <v>4892401063007</v>
      </c>
      <c r="D8574" s="69" t="s">
        <v>6166</v>
      </c>
      <c r="E8574" s="65">
        <f>IFERROR(VLOOKUP(C8574,Pivot!A:B,2,0),0)</f>
        <v>0</v>
      </c>
      <c r="F8574" s="65">
        <f>IFERROR(VLOOKUP(C8574,Pivot!A:C,3,0),0)</f>
        <v>0</v>
      </c>
    </row>
    <row r="8575" spans="1:6" x14ac:dyDescent="0.25">
      <c r="A8575" s="68" t="s">
        <v>103</v>
      </c>
      <c r="B8575" s="69">
        <v>491315772</v>
      </c>
      <c r="C8575" s="68">
        <v>4892401073204</v>
      </c>
      <c r="D8575" s="69" t="s">
        <v>6167</v>
      </c>
      <c r="E8575" s="65">
        <f>IFERROR(VLOOKUP(C8575,Pivot!A:B,2,0),0)</f>
        <v>0</v>
      </c>
      <c r="F8575" s="65">
        <f>IFERROR(VLOOKUP(C8575,Pivot!A:C,3,0),0)</f>
        <v>0</v>
      </c>
    </row>
    <row r="8576" spans="1:6" x14ac:dyDescent="0.25">
      <c r="A8576" s="68" t="s">
        <v>103</v>
      </c>
      <c r="B8576" s="69">
        <v>491315775</v>
      </c>
      <c r="C8576" s="68">
        <v>4892401078100</v>
      </c>
      <c r="D8576" s="69" t="s">
        <v>6168</v>
      </c>
      <c r="E8576" s="65">
        <f>IFERROR(VLOOKUP(C8576,Pivot!A:B,2,0),0)</f>
        <v>0</v>
      </c>
      <c r="F8576" s="65">
        <f>IFERROR(VLOOKUP(C8576,Pivot!A:C,3,0),0)</f>
        <v>0</v>
      </c>
    </row>
    <row r="8577" spans="1:6" x14ac:dyDescent="0.25">
      <c r="A8577" s="68" t="s">
        <v>103</v>
      </c>
      <c r="B8577" s="69">
        <v>491315782</v>
      </c>
      <c r="C8577" s="68">
        <v>4893060151685</v>
      </c>
      <c r="D8577" s="69" t="s">
        <v>6169</v>
      </c>
      <c r="E8577" s="65">
        <f>IFERROR(VLOOKUP(C8577,Pivot!A:B,2,0),0)</f>
        <v>0</v>
      </c>
      <c r="F8577" s="65">
        <f>IFERROR(VLOOKUP(C8577,Pivot!A:C,3,0),0)</f>
        <v>0</v>
      </c>
    </row>
    <row r="8578" spans="1:6" x14ac:dyDescent="0.25">
      <c r="A8578" s="68" t="s">
        <v>103</v>
      </c>
      <c r="B8578" s="69">
        <v>491315782</v>
      </c>
      <c r="C8578" s="68">
        <v>491315782</v>
      </c>
      <c r="D8578" s="69" t="s">
        <v>6169</v>
      </c>
      <c r="E8578" s="65">
        <f>IFERROR(VLOOKUP(C8578,Pivot!A:B,2,0),0)</f>
        <v>0</v>
      </c>
      <c r="F8578" s="65">
        <f>IFERROR(VLOOKUP(C8578,Pivot!A:C,3,0),0)</f>
        <v>0</v>
      </c>
    </row>
    <row r="8579" spans="1:6" x14ac:dyDescent="0.25">
      <c r="A8579" s="68" t="s">
        <v>103</v>
      </c>
      <c r="B8579" s="69">
        <v>491315783</v>
      </c>
      <c r="C8579" s="68">
        <v>491315783</v>
      </c>
      <c r="D8579" s="69" t="s">
        <v>6170</v>
      </c>
      <c r="E8579" s="65">
        <f>IFERROR(VLOOKUP(C8579,Pivot!A:B,2,0),0)</f>
        <v>0</v>
      </c>
      <c r="F8579" s="65">
        <f>IFERROR(VLOOKUP(C8579,Pivot!A:C,3,0),0)</f>
        <v>0</v>
      </c>
    </row>
    <row r="8580" spans="1:6" x14ac:dyDescent="0.25">
      <c r="A8580" s="68" t="s">
        <v>103</v>
      </c>
      <c r="B8580" s="69">
        <v>491315784</v>
      </c>
      <c r="C8580" s="68">
        <v>491315784</v>
      </c>
      <c r="D8580" s="69" t="s">
        <v>6171</v>
      </c>
      <c r="E8580" s="65">
        <f>IFERROR(VLOOKUP(C8580,Pivot!A:B,2,0),0)</f>
        <v>0</v>
      </c>
      <c r="F8580" s="65">
        <f>IFERROR(VLOOKUP(C8580,Pivot!A:C,3,0),0)</f>
        <v>0</v>
      </c>
    </row>
    <row r="8581" spans="1:6" x14ac:dyDescent="0.25">
      <c r="A8581" s="68" t="s">
        <v>103</v>
      </c>
      <c r="B8581" s="69">
        <v>491315785</v>
      </c>
      <c r="C8581" s="68">
        <v>4893060149903</v>
      </c>
      <c r="D8581" s="69" t="s">
        <v>6172</v>
      </c>
      <c r="E8581" s="65">
        <f>IFERROR(VLOOKUP(C8581,Pivot!A:B,2,0),0)</f>
        <v>0</v>
      </c>
      <c r="F8581" s="65">
        <f>IFERROR(VLOOKUP(C8581,Pivot!A:C,3,0),0)</f>
        <v>0</v>
      </c>
    </row>
    <row r="8582" spans="1:6" x14ac:dyDescent="0.25">
      <c r="A8582" s="68" t="s">
        <v>103</v>
      </c>
      <c r="B8582" s="69">
        <v>491315785</v>
      </c>
      <c r="C8582" s="68">
        <v>491315785</v>
      </c>
      <c r="D8582" s="69" t="s">
        <v>6172</v>
      </c>
      <c r="E8582" s="65">
        <f>IFERROR(VLOOKUP(C8582,Pivot!A:B,2,0),0)</f>
        <v>0</v>
      </c>
      <c r="F8582" s="65">
        <f>IFERROR(VLOOKUP(C8582,Pivot!A:C,3,0),0)</f>
        <v>0</v>
      </c>
    </row>
    <row r="8583" spans="1:6" x14ac:dyDescent="0.25">
      <c r="A8583" s="68" t="s">
        <v>103</v>
      </c>
      <c r="B8583" s="69">
        <v>491315786</v>
      </c>
      <c r="C8583" s="68">
        <v>4893060152774</v>
      </c>
      <c r="D8583" s="69" t="s">
        <v>6173</v>
      </c>
      <c r="E8583" s="65">
        <f>IFERROR(VLOOKUP(C8583,Pivot!A:B,2,0),0)</f>
        <v>0</v>
      </c>
      <c r="F8583" s="65">
        <f>IFERROR(VLOOKUP(C8583,Pivot!A:C,3,0),0)</f>
        <v>0</v>
      </c>
    </row>
    <row r="8584" spans="1:6" x14ac:dyDescent="0.25">
      <c r="A8584" s="68" t="s">
        <v>103</v>
      </c>
      <c r="B8584" s="69">
        <v>491315786</v>
      </c>
      <c r="C8584" s="68">
        <v>491315786</v>
      </c>
      <c r="D8584" s="69" t="s">
        <v>6173</v>
      </c>
      <c r="E8584" s="65">
        <f>IFERROR(VLOOKUP(C8584,Pivot!A:B,2,0),0)</f>
        <v>0</v>
      </c>
      <c r="F8584" s="65">
        <f>IFERROR(VLOOKUP(C8584,Pivot!A:C,3,0),0)</f>
        <v>0</v>
      </c>
    </row>
    <row r="8585" spans="1:6" x14ac:dyDescent="0.25">
      <c r="A8585" s="68" t="s">
        <v>103</v>
      </c>
      <c r="B8585" s="69">
        <v>491315787</v>
      </c>
      <c r="C8585" s="68">
        <v>491315787</v>
      </c>
      <c r="D8585" s="69" t="s">
        <v>6174</v>
      </c>
      <c r="E8585" s="65">
        <f>IFERROR(VLOOKUP(C8585,Pivot!A:B,2,0),0)</f>
        <v>0</v>
      </c>
      <c r="F8585" s="65">
        <f>IFERROR(VLOOKUP(C8585,Pivot!A:C,3,0),0)</f>
        <v>0</v>
      </c>
    </row>
    <row r="8586" spans="1:6" x14ac:dyDescent="0.25">
      <c r="A8586" s="68" t="s">
        <v>103</v>
      </c>
      <c r="B8586" s="69">
        <v>491315788</v>
      </c>
      <c r="C8586" s="68">
        <v>4893060141303</v>
      </c>
      <c r="D8586" s="69" t="s">
        <v>6175</v>
      </c>
      <c r="E8586" s="65">
        <f>IFERROR(VLOOKUP(C8586,Pivot!A:B,2,0),0)</f>
        <v>0</v>
      </c>
      <c r="F8586" s="65">
        <f>IFERROR(VLOOKUP(C8586,Pivot!A:C,3,0),0)</f>
        <v>0</v>
      </c>
    </row>
    <row r="8587" spans="1:6" x14ac:dyDescent="0.25">
      <c r="A8587" s="68" t="s">
        <v>103</v>
      </c>
      <c r="B8587" s="69">
        <v>491315788</v>
      </c>
      <c r="C8587" s="68">
        <v>491315788</v>
      </c>
      <c r="D8587" s="69" t="s">
        <v>6175</v>
      </c>
      <c r="E8587" s="65">
        <f>IFERROR(VLOOKUP(C8587,Pivot!A:B,2,0),0)</f>
        <v>0</v>
      </c>
      <c r="F8587" s="65">
        <f>IFERROR(VLOOKUP(C8587,Pivot!A:C,3,0),0)</f>
        <v>0</v>
      </c>
    </row>
    <row r="8588" spans="1:6" x14ac:dyDescent="0.25">
      <c r="A8588" s="68" t="s">
        <v>103</v>
      </c>
      <c r="B8588" s="69">
        <v>491315789</v>
      </c>
      <c r="C8588" s="68">
        <v>491315789</v>
      </c>
      <c r="D8588" s="69" t="s">
        <v>6176</v>
      </c>
      <c r="E8588" s="65">
        <f>IFERROR(VLOOKUP(C8588,Pivot!A:B,2,0),0)</f>
        <v>0</v>
      </c>
      <c r="F8588" s="65">
        <f>IFERROR(VLOOKUP(C8588,Pivot!A:C,3,0),0)</f>
        <v>0</v>
      </c>
    </row>
    <row r="8589" spans="1:6" x14ac:dyDescent="0.25">
      <c r="A8589" s="68" t="s">
        <v>103</v>
      </c>
      <c r="B8589" s="69">
        <v>491315790</v>
      </c>
      <c r="C8589" s="68">
        <v>491315790</v>
      </c>
      <c r="D8589" s="69" t="s">
        <v>6177</v>
      </c>
      <c r="E8589" s="65">
        <f>IFERROR(VLOOKUP(C8589,Pivot!A:B,2,0),0)</f>
        <v>0</v>
      </c>
      <c r="F8589" s="65">
        <f>IFERROR(VLOOKUP(C8589,Pivot!A:C,3,0),0)</f>
        <v>0</v>
      </c>
    </row>
    <row r="8590" spans="1:6" x14ac:dyDescent="0.25">
      <c r="A8590" s="68" t="s">
        <v>103</v>
      </c>
      <c r="B8590" s="69">
        <v>491315791</v>
      </c>
      <c r="C8590" s="68">
        <v>4893060151609</v>
      </c>
      <c r="D8590" s="69" t="s">
        <v>6178</v>
      </c>
      <c r="E8590" s="65">
        <f>IFERROR(VLOOKUP(C8590,Pivot!A:B,2,0),0)</f>
        <v>0</v>
      </c>
      <c r="F8590" s="65">
        <f>IFERROR(VLOOKUP(C8590,Pivot!A:C,3,0),0)</f>
        <v>0</v>
      </c>
    </row>
    <row r="8591" spans="1:6" x14ac:dyDescent="0.25">
      <c r="A8591" s="68" t="s">
        <v>103</v>
      </c>
      <c r="B8591" s="69">
        <v>491315791</v>
      </c>
      <c r="C8591" s="68">
        <v>491315791</v>
      </c>
      <c r="D8591" s="69" t="s">
        <v>6178</v>
      </c>
      <c r="E8591" s="65">
        <f>IFERROR(VLOOKUP(C8591,Pivot!A:B,2,0),0)</f>
        <v>0</v>
      </c>
      <c r="F8591" s="65">
        <f>IFERROR(VLOOKUP(C8591,Pivot!A:C,3,0),0)</f>
        <v>0</v>
      </c>
    </row>
    <row r="8592" spans="1:6" x14ac:dyDescent="0.25">
      <c r="A8592" s="68" t="s">
        <v>103</v>
      </c>
      <c r="B8592" s="69">
        <v>491315796</v>
      </c>
      <c r="C8592" s="68">
        <v>491315796</v>
      </c>
      <c r="D8592" s="69" t="s">
        <v>6179</v>
      </c>
      <c r="E8592" s="65">
        <f>IFERROR(VLOOKUP(C8592,Pivot!A:B,2,0),0)</f>
        <v>0</v>
      </c>
      <c r="F8592" s="65">
        <f>IFERROR(VLOOKUP(C8592,Pivot!A:C,3,0),0)</f>
        <v>0</v>
      </c>
    </row>
    <row r="8593" spans="1:6" x14ac:dyDescent="0.25">
      <c r="A8593" s="68" t="s">
        <v>103</v>
      </c>
      <c r="B8593" s="69">
        <v>491315796</v>
      </c>
      <c r="C8593" s="68">
        <v>8421134016316</v>
      </c>
      <c r="D8593" s="69" t="s">
        <v>6179</v>
      </c>
      <c r="E8593" s="65">
        <f>IFERROR(VLOOKUP(C8593,Pivot!A:B,2,0),0)</f>
        <v>0</v>
      </c>
      <c r="F8593" s="65">
        <f>IFERROR(VLOOKUP(C8593,Pivot!A:C,3,0),0)</f>
        <v>0</v>
      </c>
    </row>
    <row r="8594" spans="1:6" x14ac:dyDescent="0.25">
      <c r="A8594" s="68" t="s">
        <v>103</v>
      </c>
      <c r="B8594" s="69">
        <v>491315797</v>
      </c>
      <c r="C8594" s="68">
        <v>491315797</v>
      </c>
      <c r="D8594" s="69" t="s">
        <v>6180</v>
      </c>
      <c r="E8594" s="65">
        <f>IFERROR(VLOOKUP(C8594,Pivot!A:B,2,0),0)</f>
        <v>0</v>
      </c>
      <c r="F8594" s="65">
        <f>IFERROR(VLOOKUP(C8594,Pivot!A:C,3,0),0)</f>
        <v>0</v>
      </c>
    </row>
    <row r="8595" spans="1:6" x14ac:dyDescent="0.25">
      <c r="A8595" s="68" t="s">
        <v>103</v>
      </c>
      <c r="B8595" s="69">
        <v>491315797</v>
      </c>
      <c r="C8595" s="68">
        <v>8906022396423</v>
      </c>
      <c r="D8595" s="69" t="s">
        <v>6180</v>
      </c>
      <c r="E8595" s="65">
        <f>IFERROR(VLOOKUP(C8595,Pivot!A:B,2,0),0)</f>
        <v>0</v>
      </c>
      <c r="F8595" s="65">
        <f>IFERROR(VLOOKUP(C8595,Pivot!A:C,3,0),0)</f>
        <v>0</v>
      </c>
    </row>
    <row r="8596" spans="1:6" x14ac:dyDescent="0.25">
      <c r="A8596" s="68" t="s">
        <v>103</v>
      </c>
      <c r="B8596" s="69">
        <v>491315798</v>
      </c>
      <c r="C8596" s="68">
        <v>8906022396362</v>
      </c>
      <c r="D8596" s="69" t="s">
        <v>6181</v>
      </c>
      <c r="E8596" s="65">
        <f>IFERROR(VLOOKUP(C8596,Pivot!A:B,2,0),0)</f>
        <v>0</v>
      </c>
      <c r="F8596" s="65">
        <f>IFERROR(VLOOKUP(C8596,Pivot!A:C,3,0),0)</f>
        <v>0</v>
      </c>
    </row>
    <row r="8597" spans="1:6" x14ac:dyDescent="0.25">
      <c r="A8597" s="68" t="s">
        <v>103</v>
      </c>
      <c r="B8597" s="69">
        <v>491315800</v>
      </c>
      <c r="C8597" s="68">
        <v>5011979520272</v>
      </c>
      <c r="D8597" s="69" t="s">
        <v>6182</v>
      </c>
      <c r="E8597" s="65">
        <f>IFERROR(VLOOKUP(C8597,Pivot!A:B,2,0),0)</f>
        <v>0</v>
      </c>
      <c r="F8597" s="65">
        <f>IFERROR(VLOOKUP(C8597,Pivot!A:C,3,0),0)</f>
        <v>0</v>
      </c>
    </row>
    <row r="8598" spans="1:6" x14ac:dyDescent="0.25">
      <c r="A8598" s="68" t="s">
        <v>103</v>
      </c>
      <c r="B8598" s="69">
        <v>491315801</v>
      </c>
      <c r="C8598" s="68">
        <v>5011979520333</v>
      </c>
      <c r="D8598" s="69" t="s">
        <v>6183</v>
      </c>
      <c r="E8598" s="65">
        <f>IFERROR(VLOOKUP(C8598,Pivot!A:B,2,0),0)</f>
        <v>0</v>
      </c>
      <c r="F8598" s="65">
        <f>IFERROR(VLOOKUP(C8598,Pivot!A:C,3,0),0)</f>
        <v>0</v>
      </c>
    </row>
    <row r="8599" spans="1:6" x14ac:dyDescent="0.25">
      <c r="A8599" s="68" t="s">
        <v>103</v>
      </c>
      <c r="B8599" s="69">
        <v>491315802</v>
      </c>
      <c r="C8599" s="68">
        <v>5011979570796</v>
      </c>
      <c r="D8599" s="69" t="s">
        <v>6184</v>
      </c>
      <c r="E8599" s="65">
        <f>IFERROR(VLOOKUP(C8599,Pivot!A:B,2,0),0)</f>
        <v>0</v>
      </c>
      <c r="F8599" s="65">
        <f>IFERROR(VLOOKUP(C8599,Pivot!A:C,3,0),0)</f>
        <v>0</v>
      </c>
    </row>
    <row r="8600" spans="1:6" x14ac:dyDescent="0.25">
      <c r="A8600" s="68" t="s">
        <v>103</v>
      </c>
      <c r="B8600" s="69">
        <v>491315803</v>
      </c>
      <c r="C8600" s="68">
        <v>5011979570826</v>
      </c>
      <c r="D8600" s="69" t="s">
        <v>6185</v>
      </c>
      <c r="E8600" s="65">
        <f>IFERROR(VLOOKUP(C8600,Pivot!A:B,2,0),0)</f>
        <v>0</v>
      </c>
      <c r="F8600" s="65">
        <f>IFERROR(VLOOKUP(C8600,Pivot!A:C,3,0),0)</f>
        <v>0</v>
      </c>
    </row>
    <row r="8601" spans="1:6" x14ac:dyDescent="0.25">
      <c r="A8601" s="68" t="s">
        <v>103</v>
      </c>
      <c r="B8601" s="69">
        <v>491315804</v>
      </c>
      <c r="C8601" s="68">
        <v>5011979570765</v>
      </c>
      <c r="D8601" s="69" t="s">
        <v>6186</v>
      </c>
      <c r="E8601" s="65">
        <f>IFERROR(VLOOKUP(C8601,Pivot!A:B,2,0),0)</f>
        <v>0</v>
      </c>
      <c r="F8601" s="65">
        <f>IFERROR(VLOOKUP(C8601,Pivot!A:C,3,0),0)</f>
        <v>0</v>
      </c>
    </row>
    <row r="8602" spans="1:6" x14ac:dyDescent="0.25">
      <c r="A8602" s="68" t="s">
        <v>103</v>
      </c>
      <c r="B8602" s="69">
        <v>491315808</v>
      </c>
      <c r="C8602" s="68">
        <v>5011979547781</v>
      </c>
      <c r="D8602" s="69" t="s">
        <v>6187</v>
      </c>
      <c r="E8602" s="65">
        <f>IFERROR(VLOOKUP(C8602,Pivot!A:B,2,0),0)</f>
        <v>0</v>
      </c>
      <c r="F8602" s="65">
        <f>IFERROR(VLOOKUP(C8602,Pivot!A:C,3,0),0)</f>
        <v>0</v>
      </c>
    </row>
    <row r="8603" spans="1:6" x14ac:dyDescent="0.25">
      <c r="A8603" s="68" t="s">
        <v>103</v>
      </c>
      <c r="B8603" s="69">
        <v>491315809</v>
      </c>
      <c r="C8603" s="68">
        <v>5011979563682</v>
      </c>
      <c r="D8603" s="69" t="s">
        <v>6188</v>
      </c>
      <c r="E8603" s="65">
        <f>IFERROR(VLOOKUP(C8603,Pivot!A:B,2,0),0)</f>
        <v>0</v>
      </c>
      <c r="F8603" s="65">
        <f>IFERROR(VLOOKUP(C8603,Pivot!A:C,3,0),0)</f>
        <v>0</v>
      </c>
    </row>
    <row r="8604" spans="1:6" x14ac:dyDescent="0.25">
      <c r="A8604" s="68" t="s">
        <v>103</v>
      </c>
      <c r="B8604" s="69">
        <v>491315811</v>
      </c>
      <c r="C8604" s="68">
        <v>5011979566201</v>
      </c>
      <c r="D8604" s="69" t="s">
        <v>6189</v>
      </c>
      <c r="E8604" s="65">
        <f>IFERROR(VLOOKUP(C8604,Pivot!A:B,2,0),0)</f>
        <v>0</v>
      </c>
      <c r="F8604" s="65">
        <f>IFERROR(VLOOKUP(C8604,Pivot!A:C,3,0),0)</f>
        <v>0</v>
      </c>
    </row>
    <row r="8605" spans="1:6" x14ac:dyDescent="0.25">
      <c r="A8605" s="68" t="s">
        <v>103</v>
      </c>
      <c r="B8605" s="69">
        <v>491315813</v>
      </c>
      <c r="C8605" s="68">
        <v>71662069162</v>
      </c>
      <c r="D8605" s="69" t="s">
        <v>6190</v>
      </c>
      <c r="E8605" s="65">
        <f>IFERROR(VLOOKUP(C8605,Pivot!A:B,2,0),0)</f>
        <v>0</v>
      </c>
      <c r="F8605" s="65">
        <f>IFERROR(VLOOKUP(C8605,Pivot!A:C,3,0),0)</f>
        <v>0</v>
      </c>
    </row>
    <row r="8606" spans="1:6" x14ac:dyDescent="0.25">
      <c r="A8606" s="68" t="s">
        <v>103</v>
      </c>
      <c r="B8606" s="69">
        <v>491315814</v>
      </c>
      <c r="C8606" s="68">
        <v>4901771055441</v>
      </c>
      <c r="D8606" s="69" t="s">
        <v>6191</v>
      </c>
      <c r="E8606" s="65">
        <f>IFERROR(VLOOKUP(C8606,Pivot!A:B,2,0),0)</f>
        <v>0</v>
      </c>
      <c r="F8606" s="65">
        <f>IFERROR(VLOOKUP(C8606,Pivot!A:C,3,0),0)</f>
        <v>0</v>
      </c>
    </row>
    <row r="8607" spans="1:6" x14ac:dyDescent="0.25">
      <c r="A8607" s="68" t="s">
        <v>103</v>
      </c>
      <c r="B8607" s="69">
        <v>491315814</v>
      </c>
      <c r="C8607" s="68">
        <v>491315814</v>
      </c>
      <c r="D8607" s="69" t="s">
        <v>6191</v>
      </c>
      <c r="E8607" s="65">
        <f>IFERROR(VLOOKUP(C8607,Pivot!A:B,2,0),0)</f>
        <v>0</v>
      </c>
      <c r="F8607" s="65">
        <f>IFERROR(VLOOKUP(C8607,Pivot!A:C,3,0),0)</f>
        <v>0</v>
      </c>
    </row>
    <row r="8608" spans="1:6" x14ac:dyDescent="0.25">
      <c r="A8608" s="68" t="s">
        <v>103</v>
      </c>
      <c r="B8608" s="69">
        <v>491315814</v>
      </c>
      <c r="C8608" s="68">
        <v>71662097653</v>
      </c>
      <c r="D8608" s="69" t="s">
        <v>6191</v>
      </c>
      <c r="E8608" s="65">
        <f>IFERROR(VLOOKUP(C8608,Pivot!A:B,2,0),0)</f>
        <v>0</v>
      </c>
      <c r="F8608" s="65">
        <f>IFERROR(VLOOKUP(C8608,Pivot!A:C,3,0),0)</f>
        <v>0</v>
      </c>
    </row>
    <row r="8609" spans="1:6" x14ac:dyDescent="0.25">
      <c r="A8609" s="68" t="s">
        <v>103</v>
      </c>
      <c r="B8609" s="69">
        <v>491315816</v>
      </c>
      <c r="C8609" s="68">
        <v>71662313647</v>
      </c>
      <c r="D8609" s="69" t="s">
        <v>6192</v>
      </c>
      <c r="E8609" s="65">
        <f>IFERROR(VLOOKUP(C8609,Pivot!A:B,2,0),0)</f>
        <v>0</v>
      </c>
      <c r="F8609" s="65">
        <f>IFERROR(VLOOKUP(C8609,Pivot!A:C,3,0),0)</f>
        <v>0</v>
      </c>
    </row>
    <row r="8610" spans="1:6" x14ac:dyDescent="0.25">
      <c r="A8610" s="68" t="s">
        <v>103</v>
      </c>
      <c r="B8610" s="69">
        <v>491315817</v>
      </c>
      <c r="C8610" s="68">
        <v>708431193062</v>
      </c>
      <c r="D8610" s="69" t="s">
        <v>6193</v>
      </c>
      <c r="E8610" s="65">
        <f>IFERROR(VLOOKUP(C8610,Pivot!A:B,2,0),0)</f>
        <v>0</v>
      </c>
      <c r="F8610" s="65">
        <f>IFERROR(VLOOKUP(C8610,Pivot!A:C,3,0),0)</f>
        <v>0</v>
      </c>
    </row>
    <row r="8611" spans="1:6" x14ac:dyDescent="0.25">
      <c r="A8611" s="68" t="s">
        <v>103</v>
      </c>
      <c r="B8611" s="69">
        <v>491315818</v>
      </c>
      <c r="C8611" s="68">
        <v>708431193031</v>
      </c>
      <c r="D8611" s="69" t="s">
        <v>6194</v>
      </c>
      <c r="E8611" s="65">
        <f>IFERROR(VLOOKUP(C8611,Pivot!A:B,2,0),0)</f>
        <v>0</v>
      </c>
      <c r="F8611" s="65">
        <f>IFERROR(VLOOKUP(C8611,Pivot!A:C,3,0),0)</f>
        <v>0</v>
      </c>
    </row>
    <row r="8612" spans="1:6" x14ac:dyDescent="0.25">
      <c r="A8612" s="68" t="s">
        <v>103</v>
      </c>
      <c r="B8612" s="69">
        <v>491315820</v>
      </c>
      <c r="C8612" s="68">
        <v>5011666724228</v>
      </c>
      <c r="D8612" s="69" t="s">
        <v>6195</v>
      </c>
      <c r="E8612" s="65">
        <f>IFERROR(VLOOKUP(C8612,Pivot!A:B,2,0),0)</f>
        <v>0</v>
      </c>
      <c r="F8612" s="65">
        <f>IFERROR(VLOOKUP(C8612,Pivot!A:C,3,0),0)</f>
        <v>0</v>
      </c>
    </row>
    <row r="8613" spans="1:6" x14ac:dyDescent="0.25">
      <c r="A8613" s="68" t="s">
        <v>103</v>
      </c>
      <c r="B8613" s="69">
        <v>491315821</v>
      </c>
      <c r="C8613" s="68">
        <v>5011666724235</v>
      </c>
      <c r="D8613" s="69" t="s">
        <v>6196</v>
      </c>
      <c r="E8613" s="65">
        <f>IFERROR(VLOOKUP(C8613,Pivot!A:B,2,0),0)</f>
        <v>0</v>
      </c>
      <c r="F8613" s="65">
        <f>IFERROR(VLOOKUP(C8613,Pivot!A:C,3,0),0)</f>
        <v>0</v>
      </c>
    </row>
    <row r="8614" spans="1:6" x14ac:dyDescent="0.25">
      <c r="A8614" s="68" t="s">
        <v>103</v>
      </c>
      <c r="B8614" s="69">
        <v>491315823</v>
      </c>
      <c r="C8614" s="68">
        <v>5050624090500</v>
      </c>
      <c r="D8614" s="69" t="s">
        <v>6197</v>
      </c>
      <c r="E8614" s="65">
        <f>IFERROR(VLOOKUP(C8614,Pivot!A:B,2,0),0)</f>
        <v>0</v>
      </c>
      <c r="F8614" s="65">
        <f>IFERROR(VLOOKUP(C8614,Pivot!A:C,3,0),0)</f>
        <v>0</v>
      </c>
    </row>
    <row r="8615" spans="1:6" x14ac:dyDescent="0.25">
      <c r="A8615" s="68" t="s">
        <v>103</v>
      </c>
      <c r="B8615" s="69">
        <v>491315824</v>
      </c>
      <c r="C8615" s="68">
        <v>5050624090548</v>
      </c>
      <c r="D8615" s="69" t="s">
        <v>6198</v>
      </c>
      <c r="E8615" s="65">
        <f>IFERROR(VLOOKUP(C8615,Pivot!A:B,2,0),0)</f>
        <v>0</v>
      </c>
      <c r="F8615" s="65">
        <f>IFERROR(VLOOKUP(C8615,Pivot!A:C,3,0),0)</f>
        <v>0</v>
      </c>
    </row>
    <row r="8616" spans="1:6" x14ac:dyDescent="0.25">
      <c r="A8616" s="68" t="s">
        <v>103</v>
      </c>
      <c r="B8616" s="69">
        <v>491315826</v>
      </c>
      <c r="C8616" s="68">
        <v>5050624091644</v>
      </c>
      <c r="D8616" s="69" t="s">
        <v>6199</v>
      </c>
      <c r="E8616" s="65">
        <f>IFERROR(VLOOKUP(C8616,Pivot!A:B,2,0),0)</f>
        <v>0</v>
      </c>
      <c r="F8616" s="65">
        <f>IFERROR(VLOOKUP(C8616,Pivot!A:C,3,0),0)</f>
        <v>0</v>
      </c>
    </row>
    <row r="8617" spans="1:6" x14ac:dyDescent="0.25">
      <c r="A8617" s="68" t="s">
        <v>103</v>
      </c>
      <c r="B8617" s="69">
        <v>491315827</v>
      </c>
      <c r="C8617" s="68">
        <v>5050624092931</v>
      </c>
      <c r="D8617" s="69" t="s">
        <v>6200</v>
      </c>
      <c r="E8617" s="65">
        <f>IFERROR(VLOOKUP(C8617,Pivot!A:B,2,0),0)</f>
        <v>0</v>
      </c>
      <c r="F8617" s="65">
        <f>IFERROR(VLOOKUP(C8617,Pivot!A:C,3,0),0)</f>
        <v>0</v>
      </c>
    </row>
    <row r="8618" spans="1:6" x14ac:dyDescent="0.25">
      <c r="A8618" s="68" t="s">
        <v>103</v>
      </c>
      <c r="B8618" s="69">
        <v>491315830</v>
      </c>
      <c r="C8618" s="68">
        <v>5050624092344</v>
      </c>
      <c r="D8618" s="69" t="s">
        <v>6201</v>
      </c>
      <c r="E8618" s="65">
        <f>IFERROR(VLOOKUP(C8618,Pivot!A:B,2,0),0)</f>
        <v>0</v>
      </c>
      <c r="F8618" s="65">
        <f>IFERROR(VLOOKUP(C8618,Pivot!A:C,3,0),0)</f>
        <v>0</v>
      </c>
    </row>
    <row r="8619" spans="1:6" x14ac:dyDescent="0.25">
      <c r="A8619" s="68" t="s">
        <v>103</v>
      </c>
      <c r="B8619" s="69">
        <v>491315831</v>
      </c>
      <c r="C8619" s="68">
        <v>5050624918033</v>
      </c>
      <c r="D8619" s="69" t="s">
        <v>6202</v>
      </c>
      <c r="E8619" s="65">
        <f>IFERROR(VLOOKUP(C8619,Pivot!A:B,2,0),0)</f>
        <v>0</v>
      </c>
      <c r="F8619" s="65">
        <f>IFERROR(VLOOKUP(C8619,Pivot!A:C,3,0),0)</f>
        <v>0</v>
      </c>
    </row>
    <row r="8620" spans="1:6" x14ac:dyDescent="0.25">
      <c r="A8620" s="68" t="s">
        <v>103</v>
      </c>
      <c r="B8620" s="69">
        <v>491315832</v>
      </c>
      <c r="C8620" s="68">
        <v>5050624918064</v>
      </c>
      <c r="D8620" s="69" t="s">
        <v>6203</v>
      </c>
      <c r="E8620" s="65">
        <f>IFERROR(VLOOKUP(C8620,Pivot!A:B,2,0),0)</f>
        <v>0</v>
      </c>
      <c r="F8620" s="65">
        <f>IFERROR(VLOOKUP(C8620,Pivot!A:C,3,0),0)</f>
        <v>0</v>
      </c>
    </row>
    <row r="8621" spans="1:6" x14ac:dyDescent="0.25">
      <c r="A8621" s="68" t="s">
        <v>103</v>
      </c>
      <c r="B8621" s="69">
        <v>491315834</v>
      </c>
      <c r="C8621" s="68">
        <v>5050624091668</v>
      </c>
      <c r="D8621" s="69" t="s">
        <v>6204</v>
      </c>
      <c r="E8621" s="65">
        <f>IFERROR(VLOOKUP(C8621,Pivot!A:B,2,0),0)</f>
        <v>0</v>
      </c>
      <c r="F8621" s="65">
        <f>IFERROR(VLOOKUP(C8621,Pivot!A:C,3,0),0)</f>
        <v>0</v>
      </c>
    </row>
    <row r="8622" spans="1:6" x14ac:dyDescent="0.25">
      <c r="A8622" s="68" t="s">
        <v>103</v>
      </c>
      <c r="B8622" s="69">
        <v>491315835</v>
      </c>
      <c r="C8622" s="68">
        <v>5050624091569</v>
      </c>
      <c r="D8622" s="69" t="s">
        <v>6205</v>
      </c>
      <c r="E8622" s="65">
        <f>IFERROR(VLOOKUP(C8622,Pivot!A:B,2,0),0)</f>
        <v>0</v>
      </c>
      <c r="F8622" s="65">
        <f>IFERROR(VLOOKUP(C8622,Pivot!A:C,3,0),0)</f>
        <v>0</v>
      </c>
    </row>
    <row r="8623" spans="1:6" x14ac:dyDescent="0.25">
      <c r="A8623" s="68" t="s">
        <v>103</v>
      </c>
      <c r="B8623" s="69">
        <v>491315836</v>
      </c>
      <c r="C8623" s="68">
        <v>3032160280258</v>
      </c>
      <c r="D8623" s="69" t="s">
        <v>6206</v>
      </c>
      <c r="E8623" s="65">
        <f>IFERROR(VLOOKUP(C8623,Pivot!A:B,2,0),0)</f>
        <v>0</v>
      </c>
      <c r="F8623" s="65">
        <f>IFERROR(VLOOKUP(C8623,Pivot!A:C,3,0),0)</f>
        <v>0</v>
      </c>
    </row>
    <row r="8624" spans="1:6" x14ac:dyDescent="0.25">
      <c r="A8624" s="68" t="s">
        <v>103</v>
      </c>
      <c r="B8624" s="69">
        <v>491315838</v>
      </c>
      <c r="C8624" s="68">
        <v>3032164202010</v>
      </c>
      <c r="D8624" s="69" t="s">
        <v>6207</v>
      </c>
      <c r="E8624" s="65">
        <f>IFERROR(VLOOKUP(C8624,Pivot!A:B,2,0),0)</f>
        <v>0</v>
      </c>
      <c r="F8624" s="65">
        <f>IFERROR(VLOOKUP(C8624,Pivot!A:C,3,0),0)</f>
        <v>0</v>
      </c>
    </row>
    <row r="8625" spans="1:6" x14ac:dyDescent="0.25">
      <c r="A8625" s="68" t="s">
        <v>103</v>
      </c>
      <c r="B8625" s="69">
        <v>491315847</v>
      </c>
      <c r="C8625" s="68">
        <v>678352758711</v>
      </c>
      <c r="D8625" s="69" t="s">
        <v>6208</v>
      </c>
      <c r="E8625" s="65">
        <f>IFERROR(VLOOKUP(C8625,Pivot!A:B,2,0),0)</f>
        <v>0</v>
      </c>
      <c r="F8625" s="65">
        <f>IFERROR(VLOOKUP(C8625,Pivot!A:C,3,0),0)</f>
        <v>0</v>
      </c>
    </row>
    <row r="8626" spans="1:6" x14ac:dyDescent="0.25">
      <c r="A8626" s="68" t="s">
        <v>103</v>
      </c>
      <c r="B8626" s="69">
        <v>491315849</v>
      </c>
      <c r="C8626" s="68">
        <v>678352310131</v>
      </c>
      <c r="D8626" s="69" t="s">
        <v>6209</v>
      </c>
      <c r="E8626" s="65">
        <f>IFERROR(VLOOKUP(C8626,Pivot!A:B,2,0),0)</f>
        <v>0</v>
      </c>
      <c r="F8626" s="65">
        <f>IFERROR(VLOOKUP(C8626,Pivot!A:C,3,0),0)</f>
        <v>0</v>
      </c>
    </row>
    <row r="8627" spans="1:6" x14ac:dyDescent="0.25">
      <c r="A8627" s="68" t="s">
        <v>103</v>
      </c>
      <c r="B8627" s="69">
        <v>491315851</v>
      </c>
      <c r="C8627" s="68">
        <v>630996560006</v>
      </c>
      <c r="D8627" s="69" t="s">
        <v>6210</v>
      </c>
      <c r="E8627" s="65">
        <f>IFERROR(VLOOKUP(C8627,Pivot!A:B,2,0),0)</f>
        <v>0</v>
      </c>
      <c r="F8627" s="65">
        <f>IFERROR(VLOOKUP(C8627,Pivot!A:C,3,0),0)</f>
        <v>0</v>
      </c>
    </row>
    <row r="8628" spans="1:6" x14ac:dyDescent="0.25">
      <c r="A8628" s="68" t="s">
        <v>103</v>
      </c>
      <c r="B8628" s="69">
        <v>491315855</v>
      </c>
      <c r="C8628" s="68">
        <v>491315855</v>
      </c>
      <c r="D8628" s="69" t="s">
        <v>6211</v>
      </c>
      <c r="E8628" s="65">
        <f>IFERROR(VLOOKUP(C8628,Pivot!A:B,2,0),0)</f>
        <v>0</v>
      </c>
      <c r="F8628" s="65">
        <f>IFERROR(VLOOKUP(C8628,Pivot!A:C,3,0),0)</f>
        <v>0</v>
      </c>
    </row>
    <row r="8629" spans="1:6" x14ac:dyDescent="0.25">
      <c r="A8629" s="68" t="s">
        <v>103</v>
      </c>
      <c r="B8629" s="69">
        <v>491315855</v>
      </c>
      <c r="C8629" s="68">
        <v>5027148046320</v>
      </c>
      <c r="D8629" s="69" t="s">
        <v>6211</v>
      </c>
      <c r="E8629" s="65">
        <f>IFERROR(VLOOKUP(C8629,Pivot!A:B,2,0),0)</f>
        <v>0</v>
      </c>
      <c r="F8629" s="65">
        <f>IFERROR(VLOOKUP(C8629,Pivot!A:C,3,0),0)</f>
        <v>0</v>
      </c>
    </row>
    <row r="8630" spans="1:6" x14ac:dyDescent="0.25">
      <c r="A8630" s="68" t="s">
        <v>103</v>
      </c>
      <c r="B8630" s="69">
        <v>491315857</v>
      </c>
      <c r="C8630" s="68">
        <v>8901137201075</v>
      </c>
      <c r="D8630" s="69" t="s">
        <v>6212</v>
      </c>
      <c r="E8630" s="65">
        <f>IFERROR(VLOOKUP(C8630,Pivot!A:B,2,0),0)</f>
        <v>0</v>
      </c>
      <c r="F8630" s="65">
        <f>IFERROR(VLOOKUP(C8630,Pivot!A:C,3,0),0)</f>
        <v>0</v>
      </c>
    </row>
    <row r="8631" spans="1:6" x14ac:dyDescent="0.25">
      <c r="A8631" s="68" t="s">
        <v>103</v>
      </c>
      <c r="B8631" s="69">
        <v>491315872</v>
      </c>
      <c r="C8631" s="68">
        <v>8901137339174</v>
      </c>
      <c r="D8631" s="69" t="s">
        <v>6213</v>
      </c>
      <c r="E8631" s="65">
        <f>IFERROR(VLOOKUP(C8631,Pivot!A:B,2,0),0)</f>
        <v>0</v>
      </c>
      <c r="F8631" s="65">
        <f>IFERROR(VLOOKUP(C8631,Pivot!A:C,3,0),0)</f>
        <v>0</v>
      </c>
    </row>
    <row r="8632" spans="1:6" x14ac:dyDescent="0.25">
      <c r="A8632" s="68" t="s">
        <v>103</v>
      </c>
      <c r="B8632" s="69">
        <v>491315873</v>
      </c>
      <c r="C8632" s="68">
        <v>8901137339181</v>
      </c>
      <c r="D8632" s="69" t="s">
        <v>6214</v>
      </c>
      <c r="E8632" s="65">
        <f>IFERROR(VLOOKUP(C8632,Pivot!A:B,2,0),0)</f>
        <v>0</v>
      </c>
      <c r="F8632" s="65">
        <f>IFERROR(VLOOKUP(C8632,Pivot!A:C,3,0),0)</f>
        <v>0</v>
      </c>
    </row>
    <row r="8633" spans="1:6" x14ac:dyDescent="0.25">
      <c r="A8633" s="68" t="s">
        <v>103</v>
      </c>
      <c r="B8633" s="69">
        <v>491315875</v>
      </c>
      <c r="C8633" s="68">
        <v>8901137340071</v>
      </c>
      <c r="D8633" s="69" t="s">
        <v>6215</v>
      </c>
      <c r="E8633" s="65">
        <f>IFERROR(VLOOKUP(C8633,Pivot!A:B,2,0),0)</f>
        <v>0</v>
      </c>
      <c r="F8633" s="65">
        <f>IFERROR(VLOOKUP(C8633,Pivot!A:C,3,0),0)</f>
        <v>0</v>
      </c>
    </row>
    <row r="8634" spans="1:6" x14ac:dyDescent="0.25">
      <c r="A8634" s="68" t="s">
        <v>103</v>
      </c>
      <c r="B8634" s="69">
        <v>491315881</v>
      </c>
      <c r="C8634" s="68">
        <v>5036905027441</v>
      </c>
      <c r="D8634" s="69" t="s">
        <v>6216</v>
      </c>
      <c r="E8634" s="65">
        <f>IFERROR(VLOOKUP(C8634,Pivot!A:B,2,0),0)</f>
        <v>0</v>
      </c>
      <c r="F8634" s="65">
        <f>IFERROR(VLOOKUP(C8634,Pivot!A:C,3,0),0)</f>
        <v>0</v>
      </c>
    </row>
    <row r="8635" spans="1:6" x14ac:dyDescent="0.25">
      <c r="A8635" s="68" t="s">
        <v>103</v>
      </c>
      <c r="B8635" s="69">
        <v>491315882</v>
      </c>
      <c r="C8635" s="68">
        <v>5036905027496</v>
      </c>
      <c r="D8635" s="69" t="s">
        <v>6217</v>
      </c>
      <c r="E8635" s="65">
        <f>IFERROR(VLOOKUP(C8635,Pivot!A:B,2,0),0)</f>
        <v>0</v>
      </c>
      <c r="F8635" s="65">
        <f>IFERROR(VLOOKUP(C8635,Pivot!A:C,3,0),0)</f>
        <v>0</v>
      </c>
    </row>
    <row r="8636" spans="1:6" x14ac:dyDescent="0.25">
      <c r="A8636" s="68" t="s">
        <v>103</v>
      </c>
      <c r="B8636" s="69">
        <v>491315883</v>
      </c>
      <c r="C8636" s="68">
        <v>5036905027465</v>
      </c>
      <c r="D8636" s="69" t="s">
        <v>6218</v>
      </c>
      <c r="E8636" s="65">
        <f>IFERROR(VLOOKUP(C8636,Pivot!A:B,2,0),0)</f>
        <v>0</v>
      </c>
      <c r="F8636" s="65">
        <f>IFERROR(VLOOKUP(C8636,Pivot!A:C,3,0),0)</f>
        <v>0</v>
      </c>
    </row>
    <row r="8637" spans="1:6" x14ac:dyDescent="0.25">
      <c r="A8637" s="68" t="s">
        <v>103</v>
      </c>
      <c r="B8637" s="69">
        <v>491315884</v>
      </c>
      <c r="C8637" s="68">
        <v>5036905027472</v>
      </c>
      <c r="D8637" s="69" t="s">
        <v>6219</v>
      </c>
      <c r="E8637" s="65">
        <f>IFERROR(VLOOKUP(C8637,Pivot!A:B,2,0),0)</f>
        <v>0</v>
      </c>
      <c r="F8637" s="65">
        <f>IFERROR(VLOOKUP(C8637,Pivot!A:C,3,0),0)</f>
        <v>0</v>
      </c>
    </row>
    <row r="8638" spans="1:6" x14ac:dyDescent="0.25">
      <c r="A8638" s="68" t="s">
        <v>103</v>
      </c>
      <c r="B8638" s="69">
        <v>491315887</v>
      </c>
      <c r="C8638" s="68">
        <v>491315887</v>
      </c>
      <c r="D8638" s="69" t="s">
        <v>6220</v>
      </c>
      <c r="E8638" s="65">
        <f>IFERROR(VLOOKUP(C8638,Pivot!A:B,2,0),0)</f>
        <v>0</v>
      </c>
      <c r="F8638" s="65">
        <f>IFERROR(VLOOKUP(C8638,Pivot!A:C,3,0),0)</f>
        <v>0</v>
      </c>
    </row>
    <row r="8639" spans="1:6" x14ac:dyDescent="0.25">
      <c r="A8639" s="68" t="s">
        <v>103</v>
      </c>
      <c r="B8639" s="69">
        <v>491315887</v>
      </c>
      <c r="C8639" s="68">
        <v>8901383718006</v>
      </c>
      <c r="D8639" s="69" t="s">
        <v>6220</v>
      </c>
      <c r="E8639" s="65">
        <f>IFERROR(VLOOKUP(C8639,Pivot!A:B,2,0),0)</f>
        <v>0</v>
      </c>
      <c r="F8639" s="65">
        <f>IFERROR(VLOOKUP(C8639,Pivot!A:C,3,0),0)</f>
        <v>0</v>
      </c>
    </row>
    <row r="8640" spans="1:6" x14ac:dyDescent="0.25">
      <c r="A8640" s="68" t="s">
        <v>103</v>
      </c>
      <c r="B8640" s="69">
        <v>491315888</v>
      </c>
      <c r="C8640" s="68">
        <v>8901383718037</v>
      </c>
      <c r="D8640" s="69" t="s">
        <v>6221</v>
      </c>
      <c r="E8640" s="65">
        <f>IFERROR(VLOOKUP(C8640,Pivot!A:B,2,0),0)</f>
        <v>0</v>
      </c>
      <c r="F8640" s="65">
        <f>IFERROR(VLOOKUP(C8640,Pivot!A:C,3,0),0)</f>
        <v>0</v>
      </c>
    </row>
    <row r="8641" spans="1:6" x14ac:dyDescent="0.25">
      <c r="A8641" s="68" t="s">
        <v>103</v>
      </c>
      <c r="B8641" s="69">
        <v>491315890</v>
      </c>
      <c r="C8641" s="68">
        <v>491315890</v>
      </c>
      <c r="D8641" s="69" t="s">
        <v>6222</v>
      </c>
      <c r="E8641" s="65">
        <f>IFERROR(VLOOKUP(C8641,Pivot!A:B,2,0),0)</f>
        <v>0</v>
      </c>
      <c r="F8641" s="65">
        <f>IFERROR(VLOOKUP(C8641,Pivot!A:C,3,0),0)</f>
        <v>0</v>
      </c>
    </row>
    <row r="8642" spans="1:6" x14ac:dyDescent="0.25">
      <c r="A8642" s="68" t="s">
        <v>103</v>
      </c>
      <c r="B8642" s="69">
        <v>491315890</v>
      </c>
      <c r="C8642" s="68">
        <v>630509419920</v>
      </c>
      <c r="D8642" s="69" t="s">
        <v>6222</v>
      </c>
      <c r="E8642" s="65">
        <f>IFERROR(VLOOKUP(C8642,Pivot!A:B,2,0),0)</f>
        <v>0</v>
      </c>
      <c r="F8642" s="65">
        <f>IFERROR(VLOOKUP(C8642,Pivot!A:C,3,0),0)</f>
        <v>0</v>
      </c>
    </row>
    <row r="8643" spans="1:6" x14ac:dyDescent="0.25">
      <c r="A8643" s="68" t="s">
        <v>103</v>
      </c>
      <c r="B8643" s="69">
        <v>491315892</v>
      </c>
      <c r="C8643" s="68">
        <v>630509426157</v>
      </c>
      <c r="D8643" s="69" t="s">
        <v>6223</v>
      </c>
      <c r="E8643" s="65">
        <f>IFERROR(VLOOKUP(C8643,Pivot!A:B,2,0),0)</f>
        <v>0</v>
      </c>
      <c r="F8643" s="65">
        <f>IFERROR(VLOOKUP(C8643,Pivot!A:C,3,0),0)</f>
        <v>0</v>
      </c>
    </row>
    <row r="8644" spans="1:6" x14ac:dyDescent="0.25">
      <c r="A8644" s="68" t="s">
        <v>103</v>
      </c>
      <c r="B8644" s="69">
        <v>491315895</v>
      </c>
      <c r="C8644" s="68">
        <v>29877031207</v>
      </c>
      <c r="D8644" s="69" t="s">
        <v>6224</v>
      </c>
      <c r="E8644" s="65">
        <f>IFERROR(VLOOKUP(C8644,Pivot!A:B,2,0),0)</f>
        <v>0</v>
      </c>
      <c r="F8644" s="65">
        <f>IFERROR(VLOOKUP(C8644,Pivot!A:C,3,0),0)</f>
        <v>0</v>
      </c>
    </row>
    <row r="8645" spans="1:6" x14ac:dyDescent="0.25">
      <c r="A8645" s="68" t="s">
        <v>103</v>
      </c>
      <c r="B8645" s="69">
        <v>491315897</v>
      </c>
      <c r="C8645" s="68">
        <v>8901736096874</v>
      </c>
      <c r="D8645" s="69" t="s">
        <v>6225</v>
      </c>
      <c r="E8645" s="65">
        <f>IFERROR(VLOOKUP(C8645,Pivot!A:B,2,0),0)</f>
        <v>0</v>
      </c>
      <c r="F8645" s="65">
        <f>IFERROR(VLOOKUP(C8645,Pivot!A:C,3,0),0)</f>
        <v>0</v>
      </c>
    </row>
    <row r="8646" spans="1:6" x14ac:dyDescent="0.25">
      <c r="A8646" s="68" t="s">
        <v>103</v>
      </c>
      <c r="B8646" s="69">
        <v>491315898</v>
      </c>
      <c r="C8646" s="68">
        <v>8901736095525</v>
      </c>
      <c r="D8646" s="69" t="s">
        <v>6226</v>
      </c>
      <c r="E8646" s="65">
        <f>IFERROR(VLOOKUP(C8646,Pivot!A:B,2,0),0)</f>
        <v>0</v>
      </c>
      <c r="F8646" s="65">
        <f>IFERROR(VLOOKUP(C8646,Pivot!A:C,3,0),0)</f>
        <v>0</v>
      </c>
    </row>
    <row r="8647" spans="1:6" x14ac:dyDescent="0.25">
      <c r="A8647" s="68" t="s">
        <v>103</v>
      </c>
      <c r="B8647" s="69">
        <v>491315899</v>
      </c>
      <c r="C8647" s="68">
        <v>8901736095532</v>
      </c>
      <c r="D8647" s="69" t="s">
        <v>6227</v>
      </c>
      <c r="E8647" s="65">
        <f>IFERROR(VLOOKUP(C8647,Pivot!A:B,2,0),0)</f>
        <v>0</v>
      </c>
      <c r="F8647" s="65">
        <f>IFERROR(VLOOKUP(C8647,Pivot!A:C,3,0),0)</f>
        <v>0</v>
      </c>
    </row>
    <row r="8648" spans="1:6" x14ac:dyDescent="0.25">
      <c r="A8648" s="68" t="s">
        <v>103</v>
      </c>
      <c r="B8648" s="69">
        <v>491315900</v>
      </c>
      <c r="C8648" s="68">
        <v>491315900</v>
      </c>
      <c r="D8648" s="69" t="s">
        <v>6228</v>
      </c>
      <c r="E8648" s="65">
        <f>IFERROR(VLOOKUP(C8648,Pivot!A:B,2,0),0)</f>
        <v>0</v>
      </c>
      <c r="F8648" s="65">
        <f>IFERROR(VLOOKUP(C8648,Pivot!A:C,3,0),0)</f>
        <v>0</v>
      </c>
    </row>
    <row r="8649" spans="1:6" x14ac:dyDescent="0.25">
      <c r="A8649" s="68" t="s">
        <v>103</v>
      </c>
      <c r="B8649" s="69">
        <v>491315901</v>
      </c>
      <c r="C8649" s="68">
        <v>8901736095556</v>
      </c>
      <c r="D8649" s="69" t="s">
        <v>6229</v>
      </c>
      <c r="E8649" s="65">
        <f>IFERROR(VLOOKUP(C8649,Pivot!A:B,2,0),0)</f>
        <v>0</v>
      </c>
      <c r="F8649" s="65">
        <f>IFERROR(VLOOKUP(C8649,Pivot!A:C,3,0),0)</f>
        <v>0</v>
      </c>
    </row>
    <row r="8650" spans="1:6" x14ac:dyDescent="0.25">
      <c r="A8650" s="68" t="s">
        <v>103</v>
      </c>
      <c r="B8650" s="69">
        <v>491315905</v>
      </c>
      <c r="C8650" s="68">
        <v>8901736095587</v>
      </c>
      <c r="D8650" s="69" t="s">
        <v>6230</v>
      </c>
      <c r="E8650" s="65">
        <f>IFERROR(VLOOKUP(C8650,Pivot!A:B,2,0),0)</f>
        <v>0</v>
      </c>
      <c r="F8650" s="65">
        <f>IFERROR(VLOOKUP(C8650,Pivot!A:C,3,0),0)</f>
        <v>0</v>
      </c>
    </row>
    <row r="8651" spans="1:6" x14ac:dyDescent="0.25">
      <c r="A8651" s="68" t="s">
        <v>103</v>
      </c>
      <c r="B8651" s="69">
        <v>491315912</v>
      </c>
      <c r="C8651" s="68">
        <v>8901736095334</v>
      </c>
      <c r="D8651" s="69" t="s">
        <v>6231</v>
      </c>
      <c r="E8651" s="65">
        <f>IFERROR(VLOOKUP(C8651,Pivot!A:B,2,0),0)</f>
        <v>0</v>
      </c>
      <c r="F8651" s="65">
        <f>IFERROR(VLOOKUP(C8651,Pivot!A:C,3,0),0)</f>
        <v>0</v>
      </c>
    </row>
    <row r="8652" spans="1:6" x14ac:dyDescent="0.25">
      <c r="A8652" s="68" t="s">
        <v>103</v>
      </c>
      <c r="B8652" s="69">
        <v>491315914</v>
      </c>
      <c r="C8652" s="68">
        <v>8901736095358</v>
      </c>
      <c r="D8652" s="69" t="s">
        <v>6232</v>
      </c>
      <c r="E8652" s="65">
        <f>IFERROR(VLOOKUP(C8652,Pivot!A:B,2,0),0)</f>
        <v>0</v>
      </c>
      <c r="F8652" s="65">
        <f>IFERROR(VLOOKUP(C8652,Pivot!A:C,3,0),0)</f>
        <v>0</v>
      </c>
    </row>
    <row r="8653" spans="1:6" x14ac:dyDescent="0.25">
      <c r="A8653" s="68" t="s">
        <v>103</v>
      </c>
      <c r="B8653" s="69">
        <v>491315918</v>
      </c>
      <c r="C8653" s="68">
        <v>8901736095396</v>
      </c>
      <c r="D8653" s="69" t="s">
        <v>6233</v>
      </c>
      <c r="E8653" s="65">
        <f>IFERROR(VLOOKUP(C8653,Pivot!A:B,2,0),0)</f>
        <v>0</v>
      </c>
      <c r="F8653" s="65">
        <f>IFERROR(VLOOKUP(C8653,Pivot!A:C,3,0),0)</f>
        <v>0</v>
      </c>
    </row>
    <row r="8654" spans="1:6" x14ac:dyDescent="0.25">
      <c r="A8654" s="68" t="s">
        <v>103</v>
      </c>
      <c r="B8654" s="69">
        <v>491315920</v>
      </c>
      <c r="C8654" s="68">
        <v>8901736095419</v>
      </c>
      <c r="D8654" s="69" t="s">
        <v>6234</v>
      </c>
      <c r="E8654" s="65">
        <f>IFERROR(VLOOKUP(C8654,Pivot!A:B,2,0),0)</f>
        <v>0</v>
      </c>
      <c r="F8654" s="65">
        <f>IFERROR(VLOOKUP(C8654,Pivot!A:C,3,0),0)</f>
        <v>0</v>
      </c>
    </row>
    <row r="8655" spans="1:6" x14ac:dyDescent="0.25">
      <c r="A8655" s="68" t="s">
        <v>103</v>
      </c>
      <c r="B8655" s="69">
        <v>491315921</v>
      </c>
      <c r="C8655" s="68">
        <v>8901736095426</v>
      </c>
      <c r="D8655" s="69" t="s">
        <v>6235</v>
      </c>
      <c r="E8655" s="65">
        <f>IFERROR(VLOOKUP(C8655,Pivot!A:B,2,0),0)</f>
        <v>0</v>
      </c>
      <c r="F8655" s="65">
        <f>IFERROR(VLOOKUP(C8655,Pivot!A:C,3,0),0)</f>
        <v>0</v>
      </c>
    </row>
    <row r="8656" spans="1:6" x14ac:dyDescent="0.25">
      <c r="A8656" s="68" t="s">
        <v>103</v>
      </c>
      <c r="B8656" s="69">
        <v>491315922</v>
      </c>
      <c r="C8656" s="68">
        <v>8901736095433</v>
      </c>
      <c r="D8656" s="69" t="s">
        <v>6236</v>
      </c>
      <c r="E8656" s="65">
        <f>IFERROR(VLOOKUP(C8656,Pivot!A:B,2,0),0)</f>
        <v>0</v>
      </c>
      <c r="F8656" s="65">
        <f>IFERROR(VLOOKUP(C8656,Pivot!A:C,3,0),0)</f>
        <v>0</v>
      </c>
    </row>
    <row r="8657" spans="1:6" x14ac:dyDescent="0.25">
      <c r="A8657" s="68" t="s">
        <v>103</v>
      </c>
      <c r="B8657" s="69">
        <v>491315924</v>
      </c>
      <c r="C8657" s="68">
        <v>8901736095457</v>
      </c>
      <c r="D8657" s="69" t="s">
        <v>6237</v>
      </c>
      <c r="E8657" s="65">
        <f>IFERROR(VLOOKUP(C8657,Pivot!A:B,2,0),0)</f>
        <v>0</v>
      </c>
      <c r="F8657" s="65">
        <f>IFERROR(VLOOKUP(C8657,Pivot!A:C,3,0),0)</f>
        <v>0</v>
      </c>
    </row>
    <row r="8658" spans="1:6" x14ac:dyDescent="0.25">
      <c r="A8658" s="68" t="s">
        <v>103</v>
      </c>
      <c r="B8658" s="69">
        <v>491315926</v>
      </c>
      <c r="C8658" s="68">
        <v>8901736095471</v>
      </c>
      <c r="D8658" s="69" t="s">
        <v>6238</v>
      </c>
      <c r="E8658" s="65">
        <f>IFERROR(VLOOKUP(C8658,Pivot!A:B,2,0),0)</f>
        <v>0</v>
      </c>
      <c r="F8658" s="65">
        <f>IFERROR(VLOOKUP(C8658,Pivot!A:C,3,0),0)</f>
        <v>0</v>
      </c>
    </row>
    <row r="8659" spans="1:6" x14ac:dyDescent="0.25">
      <c r="A8659" s="68" t="s">
        <v>103</v>
      </c>
      <c r="B8659" s="69">
        <v>491315931</v>
      </c>
      <c r="C8659" s="68">
        <v>8901736094115</v>
      </c>
      <c r="D8659" s="69" t="s">
        <v>6239</v>
      </c>
      <c r="E8659" s="65">
        <f>IFERROR(VLOOKUP(C8659,Pivot!A:B,2,0),0)</f>
        <v>0</v>
      </c>
      <c r="F8659" s="65">
        <f>IFERROR(VLOOKUP(C8659,Pivot!A:C,3,0),0)</f>
        <v>0</v>
      </c>
    </row>
    <row r="8660" spans="1:6" x14ac:dyDescent="0.25">
      <c r="A8660" s="68" t="s">
        <v>103</v>
      </c>
      <c r="B8660" s="69">
        <v>491315933</v>
      </c>
      <c r="C8660" s="68">
        <v>8901736094139</v>
      </c>
      <c r="D8660" s="69" t="s">
        <v>6240</v>
      </c>
      <c r="E8660" s="65">
        <f>IFERROR(VLOOKUP(C8660,Pivot!A:B,2,0),0)</f>
        <v>0</v>
      </c>
      <c r="F8660" s="65">
        <f>IFERROR(VLOOKUP(C8660,Pivot!A:C,3,0),0)</f>
        <v>0</v>
      </c>
    </row>
    <row r="8661" spans="1:6" x14ac:dyDescent="0.25">
      <c r="A8661" s="68" t="s">
        <v>103</v>
      </c>
      <c r="B8661" s="69">
        <v>491315934</v>
      </c>
      <c r="C8661" s="68">
        <v>8901736094146</v>
      </c>
      <c r="D8661" s="69" t="s">
        <v>6241</v>
      </c>
      <c r="E8661" s="65">
        <f>IFERROR(VLOOKUP(C8661,Pivot!A:B,2,0),0)</f>
        <v>0</v>
      </c>
      <c r="F8661" s="65">
        <f>IFERROR(VLOOKUP(C8661,Pivot!A:C,3,0),0)</f>
        <v>0</v>
      </c>
    </row>
    <row r="8662" spans="1:6" x14ac:dyDescent="0.25">
      <c r="A8662" s="68" t="s">
        <v>103</v>
      </c>
      <c r="B8662" s="69">
        <v>491315939</v>
      </c>
      <c r="C8662" s="68">
        <v>6944994935877</v>
      </c>
      <c r="D8662" s="69" t="s">
        <v>6242</v>
      </c>
      <c r="E8662" s="65">
        <f>IFERROR(VLOOKUP(C8662,Pivot!A:B,2,0),0)</f>
        <v>0</v>
      </c>
      <c r="F8662" s="65">
        <f>IFERROR(VLOOKUP(C8662,Pivot!A:C,3,0),0)</f>
        <v>0</v>
      </c>
    </row>
    <row r="8663" spans="1:6" x14ac:dyDescent="0.25">
      <c r="A8663" s="68" t="s">
        <v>103</v>
      </c>
      <c r="B8663" s="69">
        <v>491315939</v>
      </c>
      <c r="C8663" s="68">
        <v>6944994935884</v>
      </c>
      <c r="D8663" s="69" t="s">
        <v>6242</v>
      </c>
      <c r="E8663" s="65">
        <f>IFERROR(VLOOKUP(C8663,Pivot!A:B,2,0),0)</f>
        <v>0</v>
      </c>
      <c r="F8663" s="65">
        <f>IFERROR(VLOOKUP(C8663,Pivot!A:C,3,0),0)</f>
        <v>0</v>
      </c>
    </row>
    <row r="8664" spans="1:6" x14ac:dyDescent="0.25">
      <c r="A8664" s="68" t="s">
        <v>103</v>
      </c>
      <c r="B8664" s="69">
        <v>491315940</v>
      </c>
      <c r="C8664" s="68">
        <v>6944994935907</v>
      </c>
      <c r="D8664" s="69" t="s">
        <v>6243</v>
      </c>
      <c r="E8664" s="65">
        <f>IFERROR(VLOOKUP(C8664,Pivot!A:B,2,0),0)</f>
        <v>0</v>
      </c>
      <c r="F8664" s="65">
        <f>IFERROR(VLOOKUP(C8664,Pivot!A:C,3,0),0)</f>
        <v>0</v>
      </c>
    </row>
    <row r="8665" spans="1:6" x14ac:dyDescent="0.25">
      <c r="A8665" s="68" t="s">
        <v>103</v>
      </c>
      <c r="B8665" s="69">
        <v>491315942</v>
      </c>
      <c r="C8665" s="68">
        <v>6923744034183</v>
      </c>
      <c r="D8665" s="69" t="s">
        <v>6244</v>
      </c>
      <c r="E8665" s="65">
        <f>IFERROR(VLOOKUP(C8665,Pivot!A:B,2,0),0)</f>
        <v>0</v>
      </c>
      <c r="F8665" s="65">
        <f>IFERROR(VLOOKUP(C8665,Pivot!A:C,3,0),0)</f>
        <v>0</v>
      </c>
    </row>
    <row r="8666" spans="1:6" x14ac:dyDescent="0.25">
      <c r="A8666" s="68" t="s">
        <v>103</v>
      </c>
      <c r="B8666" s="69">
        <v>491315943</v>
      </c>
      <c r="C8666" s="68">
        <v>6923744050787</v>
      </c>
      <c r="D8666" s="69" t="s">
        <v>477</v>
      </c>
      <c r="E8666" s="65">
        <f>IFERROR(VLOOKUP(C8666,Pivot!A:B,2,0),0)</f>
        <v>0</v>
      </c>
      <c r="F8666" s="65">
        <f>IFERROR(VLOOKUP(C8666,Pivot!A:C,3,0),0)</f>
        <v>0</v>
      </c>
    </row>
    <row r="8667" spans="1:6" x14ac:dyDescent="0.25">
      <c r="A8667" s="68" t="s">
        <v>103</v>
      </c>
      <c r="B8667" s="69">
        <v>491315944</v>
      </c>
      <c r="C8667" s="68">
        <v>6923744005961</v>
      </c>
      <c r="D8667" s="69" t="s">
        <v>473</v>
      </c>
      <c r="E8667" s="65">
        <f>IFERROR(VLOOKUP(C8667,Pivot!A:B,2,0),0)</f>
        <v>0</v>
      </c>
      <c r="F8667" s="65">
        <f>IFERROR(VLOOKUP(C8667,Pivot!A:C,3,0),0)</f>
        <v>0</v>
      </c>
    </row>
    <row r="8668" spans="1:6" x14ac:dyDescent="0.25">
      <c r="A8668" s="68" t="s">
        <v>103</v>
      </c>
      <c r="B8668" s="69">
        <v>491315945</v>
      </c>
      <c r="C8668" s="68">
        <v>6923744084775</v>
      </c>
      <c r="D8668" s="69" t="s">
        <v>474</v>
      </c>
      <c r="E8668" s="65">
        <f>IFERROR(VLOOKUP(C8668,Pivot!A:B,2,0),0)</f>
        <v>0</v>
      </c>
      <c r="F8668" s="65">
        <f>IFERROR(VLOOKUP(C8668,Pivot!A:C,3,0),0)</f>
        <v>0</v>
      </c>
    </row>
    <row r="8669" spans="1:6" x14ac:dyDescent="0.25">
      <c r="A8669" s="68" t="s">
        <v>103</v>
      </c>
      <c r="B8669" s="69">
        <v>491315947</v>
      </c>
      <c r="C8669" s="68">
        <v>491315947</v>
      </c>
      <c r="D8669" s="69" t="s">
        <v>6245</v>
      </c>
      <c r="E8669" s="65">
        <f>IFERROR(VLOOKUP(C8669,Pivot!A:B,2,0),0)</f>
        <v>0</v>
      </c>
      <c r="F8669" s="65">
        <f>IFERROR(VLOOKUP(C8669,Pivot!A:C,3,0),0)</f>
        <v>0</v>
      </c>
    </row>
    <row r="8670" spans="1:6" x14ac:dyDescent="0.25">
      <c r="A8670" s="68" t="s">
        <v>103</v>
      </c>
      <c r="B8670" s="69">
        <v>491315947</v>
      </c>
      <c r="C8670" s="68">
        <v>6944994940666</v>
      </c>
      <c r="D8670" s="69" t="s">
        <v>6245</v>
      </c>
      <c r="E8670" s="65">
        <f>IFERROR(VLOOKUP(C8670,Pivot!A:B,2,0),0)</f>
        <v>0</v>
      </c>
      <c r="F8670" s="65">
        <f>IFERROR(VLOOKUP(C8670,Pivot!A:C,3,0),0)</f>
        <v>0</v>
      </c>
    </row>
    <row r="8671" spans="1:6" x14ac:dyDescent="0.25">
      <c r="A8671" s="68" t="s">
        <v>103</v>
      </c>
      <c r="B8671" s="69">
        <v>491315949</v>
      </c>
      <c r="C8671" s="68">
        <v>491315949</v>
      </c>
      <c r="D8671" s="69" t="s">
        <v>6246</v>
      </c>
      <c r="E8671" s="65">
        <f>IFERROR(VLOOKUP(C8671,Pivot!A:B,2,0),0)</f>
        <v>0</v>
      </c>
      <c r="F8671" s="65">
        <f>IFERROR(VLOOKUP(C8671,Pivot!A:C,3,0),0)</f>
        <v>0</v>
      </c>
    </row>
    <row r="8672" spans="1:6" x14ac:dyDescent="0.25">
      <c r="A8672" s="68" t="s">
        <v>103</v>
      </c>
      <c r="B8672" s="69">
        <v>491315950</v>
      </c>
      <c r="C8672" s="68">
        <v>491315950</v>
      </c>
      <c r="D8672" s="69" t="s">
        <v>6247</v>
      </c>
      <c r="E8672" s="65">
        <f>IFERROR(VLOOKUP(C8672,Pivot!A:B,2,0),0)</f>
        <v>0</v>
      </c>
      <c r="F8672" s="65">
        <f>IFERROR(VLOOKUP(C8672,Pivot!A:C,3,0),0)</f>
        <v>0</v>
      </c>
    </row>
    <row r="8673" spans="1:6" x14ac:dyDescent="0.25">
      <c r="A8673" s="68" t="s">
        <v>103</v>
      </c>
      <c r="B8673" s="69">
        <v>491315953</v>
      </c>
      <c r="C8673" s="68">
        <v>8901736096508</v>
      </c>
      <c r="D8673" s="69" t="s">
        <v>6248</v>
      </c>
      <c r="E8673" s="65">
        <f>IFERROR(VLOOKUP(C8673,Pivot!A:B,2,0),0)</f>
        <v>0</v>
      </c>
      <c r="F8673" s="65">
        <f>IFERROR(VLOOKUP(C8673,Pivot!A:C,3,0),0)</f>
        <v>0</v>
      </c>
    </row>
    <row r="8674" spans="1:6" x14ac:dyDescent="0.25">
      <c r="A8674" s="68" t="s">
        <v>103</v>
      </c>
      <c r="B8674" s="69">
        <v>491315954</v>
      </c>
      <c r="C8674" s="68">
        <v>8901736096515</v>
      </c>
      <c r="D8674" s="69" t="s">
        <v>6249</v>
      </c>
      <c r="E8674" s="65">
        <f>IFERROR(VLOOKUP(C8674,Pivot!A:B,2,0),0)</f>
        <v>0</v>
      </c>
      <c r="F8674" s="65">
        <f>IFERROR(VLOOKUP(C8674,Pivot!A:C,3,0),0)</f>
        <v>0</v>
      </c>
    </row>
    <row r="8675" spans="1:6" x14ac:dyDescent="0.25">
      <c r="A8675" s="68" t="s">
        <v>103</v>
      </c>
      <c r="B8675" s="69">
        <v>491315959</v>
      </c>
      <c r="C8675" s="68">
        <v>491315959</v>
      </c>
      <c r="D8675" s="69" t="s">
        <v>6250</v>
      </c>
      <c r="E8675" s="65">
        <f>IFERROR(VLOOKUP(C8675,Pivot!A:B,2,0),0)</f>
        <v>0</v>
      </c>
      <c r="F8675" s="65">
        <f>IFERROR(VLOOKUP(C8675,Pivot!A:C,3,0),0)</f>
        <v>0</v>
      </c>
    </row>
    <row r="8676" spans="1:6" x14ac:dyDescent="0.25">
      <c r="A8676" s="68" t="s">
        <v>103</v>
      </c>
      <c r="B8676" s="69">
        <v>491315959</v>
      </c>
      <c r="C8676" s="68">
        <v>8901736096560</v>
      </c>
      <c r="D8676" s="69" t="s">
        <v>6250</v>
      </c>
      <c r="E8676" s="65">
        <f>IFERROR(VLOOKUP(C8676,Pivot!A:B,2,0),0)</f>
        <v>0</v>
      </c>
      <c r="F8676" s="65">
        <f>IFERROR(VLOOKUP(C8676,Pivot!A:C,3,0),0)</f>
        <v>0</v>
      </c>
    </row>
    <row r="8677" spans="1:6" x14ac:dyDescent="0.25">
      <c r="A8677" s="68" t="s">
        <v>103</v>
      </c>
      <c r="B8677" s="69">
        <v>491315959</v>
      </c>
      <c r="C8677" s="68">
        <v>8901736130233</v>
      </c>
      <c r="D8677" s="69" t="s">
        <v>6250</v>
      </c>
      <c r="E8677" s="65">
        <f>IFERROR(VLOOKUP(C8677,Pivot!A:B,2,0),0)</f>
        <v>0</v>
      </c>
      <c r="F8677" s="65">
        <f>IFERROR(VLOOKUP(C8677,Pivot!A:C,3,0),0)</f>
        <v>0</v>
      </c>
    </row>
    <row r="8678" spans="1:6" x14ac:dyDescent="0.25">
      <c r="A8678" s="68" t="s">
        <v>103</v>
      </c>
      <c r="B8678" s="69">
        <v>491315960</v>
      </c>
      <c r="C8678" s="68">
        <v>491315960</v>
      </c>
      <c r="D8678" s="69" t="s">
        <v>6251</v>
      </c>
      <c r="E8678" s="65">
        <f>IFERROR(VLOOKUP(C8678,Pivot!A:B,2,0),0)</f>
        <v>0</v>
      </c>
      <c r="F8678" s="65">
        <f>IFERROR(VLOOKUP(C8678,Pivot!A:C,3,0),0)</f>
        <v>0</v>
      </c>
    </row>
    <row r="8679" spans="1:6" x14ac:dyDescent="0.25">
      <c r="A8679" s="68" t="s">
        <v>103</v>
      </c>
      <c r="B8679" s="69">
        <v>491315960</v>
      </c>
      <c r="C8679" s="68">
        <v>8901736096577</v>
      </c>
      <c r="D8679" s="69" t="s">
        <v>6251</v>
      </c>
      <c r="E8679" s="65">
        <f>IFERROR(VLOOKUP(C8679,Pivot!A:B,2,0),0)</f>
        <v>0</v>
      </c>
      <c r="F8679" s="65">
        <f>IFERROR(VLOOKUP(C8679,Pivot!A:C,3,0),0)</f>
        <v>0</v>
      </c>
    </row>
    <row r="8680" spans="1:6" x14ac:dyDescent="0.25">
      <c r="A8680" s="68" t="s">
        <v>103</v>
      </c>
      <c r="B8680" s="69">
        <v>491315960</v>
      </c>
      <c r="C8680" s="68">
        <v>8901736130240</v>
      </c>
      <c r="D8680" s="69" t="s">
        <v>6251</v>
      </c>
      <c r="E8680" s="65">
        <f>IFERROR(VLOOKUP(C8680,Pivot!A:B,2,0),0)</f>
        <v>0</v>
      </c>
      <c r="F8680" s="65">
        <f>IFERROR(VLOOKUP(C8680,Pivot!A:C,3,0),0)</f>
        <v>0</v>
      </c>
    </row>
    <row r="8681" spans="1:6" x14ac:dyDescent="0.25">
      <c r="A8681" s="68" t="s">
        <v>103</v>
      </c>
      <c r="B8681" s="69">
        <v>491315965</v>
      </c>
      <c r="C8681" s="68">
        <v>8901736098038</v>
      </c>
      <c r="D8681" s="69" t="s">
        <v>6252</v>
      </c>
      <c r="E8681" s="65">
        <f>IFERROR(VLOOKUP(C8681,Pivot!A:B,2,0),0)</f>
        <v>0</v>
      </c>
      <c r="F8681" s="65">
        <f>IFERROR(VLOOKUP(C8681,Pivot!A:C,3,0),0)</f>
        <v>0</v>
      </c>
    </row>
    <row r="8682" spans="1:6" x14ac:dyDescent="0.25">
      <c r="A8682" s="68" t="s">
        <v>103</v>
      </c>
      <c r="B8682" s="69">
        <v>491315966</v>
      </c>
      <c r="C8682" s="68">
        <v>8901736098045</v>
      </c>
      <c r="D8682" s="69" t="s">
        <v>6253</v>
      </c>
      <c r="E8682" s="65">
        <f>IFERROR(VLOOKUP(C8682,Pivot!A:B,2,0),0)</f>
        <v>0</v>
      </c>
      <c r="F8682" s="65">
        <f>IFERROR(VLOOKUP(C8682,Pivot!A:C,3,0),0)</f>
        <v>0</v>
      </c>
    </row>
    <row r="8683" spans="1:6" x14ac:dyDescent="0.25">
      <c r="A8683" s="68" t="s">
        <v>103</v>
      </c>
      <c r="B8683" s="69">
        <v>491315967</v>
      </c>
      <c r="C8683" s="68">
        <v>8901736098052</v>
      </c>
      <c r="D8683" s="69" t="s">
        <v>6254</v>
      </c>
      <c r="E8683" s="65">
        <f>IFERROR(VLOOKUP(C8683,Pivot!A:B,2,0),0)</f>
        <v>0</v>
      </c>
      <c r="F8683" s="65">
        <f>IFERROR(VLOOKUP(C8683,Pivot!A:C,3,0),0)</f>
        <v>0</v>
      </c>
    </row>
    <row r="8684" spans="1:6" x14ac:dyDescent="0.25">
      <c r="A8684" s="68" t="s">
        <v>103</v>
      </c>
      <c r="B8684" s="69">
        <v>491315968</v>
      </c>
      <c r="C8684" s="68">
        <v>8901736098069</v>
      </c>
      <c r="D8684" s="69" t="s">
        <v>6255</v>
      </c>
      <c r="E8684" s="65">
        <f>IFERROR(VLOOKUP(C8684,Pivot!A:B,2,0),0)</f>
        <v>0</v>
      </c>
      <c r="F8684" s="65">
        <f>IFERROR(VLOOKUP(C8684,Pivot!A:C,3,0),0)</f>
        <v>0</v>
      </c>
    </row>
    <row r="8685" spans="1:6" x14ac:dyDescent="0.25">
      <c r="A8685" s="68" t="s">
        <v>103</v>
      </c>
      <c r="B8685" s="69">
        <v>491315969</v>
      </c>
      <c r="C8685" s="68">
        <v>8901736098076</v>
      </c>
      <c r="D8685" s="69" t="s">
        <v>6256</v>
      </c>
      <c r="E8685" s="65">
        <f>IFERROR(VLOOKUP(C8685,Pivot!A:B,2,0),0)</f>
        <v>0</v>
      </c>
      <c r="F8685" s="65">
        <f>IFERROR(VLOOKUP(C8685,Pivot!A:C,3,0),0)</f>
        <v>0</v>
      </c>
    </row>
    <row r="8686" spans="1:6" x14ac:dyDescent="0.25">
      <c r="A8686" s="68" t="s">
        <v>103</v>
      </c>
      <c r="B8686" s="69">
        <v>491315970</v>
      </c>
      <c r="C8686" s="68">
        <v>8901736098083</v>
      </c>
      <c r="D8686" s="69" t="s">
        <v>6257</v>
      </c>
      <c r="E8686" s="65">
        <f>IFERROR(VLOOKUP(C8686,Pivot!A:B,2,0),0)</f>
        <v>0</v>
      </c>
      <c r="F8686" s="65">
        <f>IFERROR(VLOOKUP(C8686,Pivot!A:C,3,0),0)</f>
        <v>0</v>
      </c>
    </row>
    <row r="8687" spans="1:6" x14ac:dyDescent="0.25">
      <c r="A8687" s="68" t="s">
        <v>103</v>
      </c>
      <c r="B8687" s="69">
        <v>491315971</v>
      </c>
      <c r="C8687" s="68">
        <v>8901736098090</v>
      </c>
      <c r="D8687" s="69" t="s">
        <v>6258</v>
      </c>
      <c r="E8687" s="65">
        <f>IFERROR(VLOOKUP(C8687,Pivot!A:B,2,0),0)</f>
        <v>0</v>
      </c>
      <c r="F8687" s="65">
        <f>IFERROR(VLOOKUP(C8687,Pivot!A:C,3,0),0)</f>
        <v>0</v>
      </c>
    </row>
    <row r="8688" spans="1:6" x14ac:dyDescent="0.25">
      <c r="A8688" s="68" t="s">
        <v>103</v>
      </c>
      <c r="B8688" s="69">
        <v>491315972</v>
      </c>
      <c r="C8688" s="68">
        <v>8901736098106</v>
      </c>
      <c r="D8688" s="69" t="s">
        <v>6259</v>
      </c>
      <c r="E8688" s="65">
        <f>IFERROR(VLOOKUP(C8688,Pivot!A:B,2,0),0)</f>
        <v>0</v>
      </c>
      <c r="F8688" s="65">
        <f>IFERROR(VLOOKUP(C8688,Pivot!A:C,3,0),0)</f>
        <v>0</v>
      </c>
    </row>
    <row r="8689" spans="1:6" x14ac:dyDescent="0.25">
      <c r="A8689" s="68" t="s">
        <v>103</v>
      </c>
      <c r="B8689" s="69">
        <v>491315973</v>
      </c>
      <c r="C8689" s="68">
        <v>8901736098113</v>
      </c>
      <c r="D8689" s="69" t="s">
        <v>6260</v>
      </c>
      <c r="E8689" s="65">
        <f>IFERROR(VLOOKUP(C8689,Pivot!A:B,2,0),0)</f>
        <v>0</v>
      </c>
      <c r="F8689" s="65">
        <f>IFERROR(VLOOKUP(C8689,Pivot!A:C,3,0),0)</f>
        <v>0</v>
      </c>
    </row>
    <row r="8690" spans="1:6" x14ac:dyDescent="0.25">
      <c r="A8690" s="68" t="s">
        <v>103</v>
      </c>
      <c r="B8690" s="69">
        <v>491315974</v>
      </c>
      <c r="C8690" s="68">
        <v>8901736098120</v>
      </c>
      <c r="D8690" s="69" t="s">
        <v>6261</v>
      </c>
      <c r="E8690" s="65">
        <f>IFERROR(VLOOKUP(C8690,Pivot!A:B,2,0),0)</f>
        <v>0</v>
      </c>
      <c r="F8690" s="65">
        <f>IFERROR(VLOOKUP(C8690,Pivot!A:C,3,0),0)</f>
        <v>0</v>
      </c>
    </row>
    <row r="8691" spans="1:6" x14ac:dyDescent="0.25">
      <c r="A8691" s="68" t="s">
        <v>103</v>
      </c>
      <c r="B8691" s="69">
        <v>491315975</v>
      </c>
      <c r="C8691" s="68">
        <v>8901736098137</v>
      </c>
      <c r="D8691" s="69" t="s">
        <v>6262</v>
      </c>
      <c r="E8691" s="65">
        <f>IFERROR(VLOOKUP(C8691,Pivot!A:B,2,0),0)</f>
        <v>0</v>
      </c>
      <c r="F8691" s="65">
        <f>IFERROR(VLOOKUP(C8691,Pivot!A:C,3,0),0)</f>
        <v>0</v>
      </c>
    </row>
    <row r="8692" spans="1:6" x14ac:dyDescent="0.25">
      <c r="A8692" s="68" t="s">
        <v>103</v>
      </c>
      <c r="B8692" s="69">
        <v>491315976</v>
      </c>
      <c r="C8692" s="68">
        <v>8901736098144</v>
      </c>
      <c r="D8692" s="69" t="s">
        <v>6263</v>
      </c>
      <c r="E8692" s="65">
        <f>IFERROR(VLOOKUP(C8692,Pivot!A:B,2,0),0)</f>
        <v>0</v>
      </c>
      <c r="F8692" s="65">
        <f>IFERROR(VLOOKUP(C8692,Pivot!A:C,3,0),0)</f>
        <v>0</v>
      </c>
    </row>
    <row r="8693" spans="1:6" x14ac:dyDescent="0.25">
      <c r="A8693" s="68" t="s">
        <v>103</v>
      </c>
      <c r="B8693" s="69">
        <v>491315977</v>
      </c>
      <c r="C8693" s="68">
        <v>8901736098151</v>
      </c>
      <c r="D8693" s="69" t="s">
        <v>6264</v>
      </c>
      <c r="E8693" s="65">
        <f>IFERROR(VLOOKUP(C8693,Pivot!A:B,2,0),0)</f>
        <v>0</v>
      </c>
      <c r="F8693" s="65">
        <f>IFERROR(VLOOKUP(C8693,Pivot!A:C,3,0),0)</f>
        <v>0</v>
      </c>
    </row>
    <row r="8694" spans="1:6" x14ac:dyDescent="0.25">
      <c r="A8694" s="68" t="s">
        <v>103</v>
      </c>
      <c r="B8694" s="69">
        <v>491315978</v>
      </c>
      <c r="C8694" s="68">
        <v>8901736098168</v>
      </c>
      <c r="D8694" s="69" t="s">
        <v>6265</v>
      </c>
      <c r="E8694" s="65">
        <f>IFERROR(VLOOKUP(C8694,Pivot!A:B,2,0),0)</f>
        <v>0</v>
      </c>
      <c r="F8694" s="65">
        <f>IFERROR(VLOOKUP(C8694,Pivot!A:C,3,0),0)</f>
        <v>0</v>
      </c>
    </row>
    <row r="8695" spans="1:6" x14ac:dyDescent="0.25">
      <c r="A8695" s="68" t="s">
        <v>103</v>
      </c>
      <c r="B8695" s="69">
        <v>491315982</v>
      </c>
      <c r="C8695" s="68">
        <v>8901736098953</v>
      </c>
      <c r="D8695" s="69" t="s">
        <v>6266</v>
      </c>
      <c r="E8695" s="65">
        <f>IFERROR(VLOOKUP(C8695,Pivot!A:B,2,0),0)</f>
        <v>0</v>
      </c>
      <c r="F8695" s="65">
        <f>IFERROR(VLOOKUP(C8695,Pivot!A:C,3,0),0)</f>
        <v>0</v>
      </c>
    </row>
    <row r="8696" spans="1:6" x14ac:dyDescent="0.25">
      <c r="A8696" s="68" t="s">
        <v>103</v>
      </c>
      <c r="B8696" s="69">
        <v>491315983</v>
      </c>
      <c r="C8696" s="68">
        <v>8901736098960</v>
      </c>
      <c r="D8696" s="69" t="s">
        <v>6267</v>
      </c>
      <c r="E8696" s="65">
        <f>IFERROR(VLOOKUP(C8696,Pivot!A:B,2,0),0)</f>
        <v>0</v>
      </c>
      <c r="F8696" s="65">
        <f>IFERROR(VLOOKUP(C8696,Pivot!A:C,3,0),0)</f>
        <v>0</v>
      </c>
    </row>
    <row r="8697" spans="1:6" x14ac:dyDescent="0.25">
      <c r="A8697" s="68" t="s">
        <v>103</v>
      </c>
      <c r="B8697" s="69">
        <v>491315984</v>
      </c>
      <c r="C8697" s="68">
        <v>8901736098977</v>
      </c>
      <c r="D8697" s="69" t="s">
        <v>6268</v>
      </c>
      <c r="E8697" s="65">
        <f>IFERROR(VLOOKUP(C8697,Pivot!A:B,2,0),0)</f>
        <v>0</v>
      </c>
      <c r="F8697" s="65">
        <f>IFERROR(VLOOKUP(C8697,Pivot!A:C,3,0),0)</f>
        <v>0</v>
      </c>
    </row>
    <row r="8698" spans="1:6" x14ac:dyDescent="0.25">
      <c r="A8698" s="68" t="s">
        <v>103</v>
      </c>
      <c r="B8698" s="69">
        <v>491315985</v>
      </c>
      <c r="C8698" s="68">
        <v>8901736098984</v>
      </c>
      <c r="D8698" s="69" t="s">
        <v>6269</v>
      </c>
      <c r="E8698" s="65">
        <f>IFERROR(VLOOKUP(C8698,Pivot!A:B,2,0),0)</f>
        <v>0</v>
      </c>
      <c r="F8698" s="65">
        <f>IFERROR(VLOOKUP(C8698,Pivot!A:C,3,0),0)</f>
        <v>0</v>
      </c>
    </row>
    <row r="8699" spans="1:6" x14ac:dyDescent="0.25">
      <c r="A8699" s="68" t="s">
        <v>103</v>
      </c>
      <c r="B8699" s="69">
        <v>491315986</v>
      </c>
      <c r="C8699" s="68">
        <v>8901736098991</v>
      </c>
      <c r="D8699" s="69" t="s">
        <v>6270</v>
      </c>
      <c r="E8699" s="65">
        <f>IFERROR(VLOOKUP(C8699,Pivot!A:B,2,0),0)</f>
        <v>0</v>
      </c>
      <c r="F8699" s="65">
        <f>IFERROR(VLOOKUP(C8699,Pivot!A:C,3,0),0)</f>
        <v>0</v>
      </c>
    </row>
    <row r="8700" spans="1:6" x14ac:dyDescent="0.25">
      <c r="A8700" s="68" t="s">
        <v>103</v>
      </c>
      <c r="B8700" s="69">
        <v>491315987</v>
      </c>
      <c r="C8700" s="68">
        <v>8901736099004</v>
      </c>
      <c r="D8700" s="69" t="s">
        <v>6271</v>
      </c>
      <c r="E8700" s="65">
        <f>IFERROR(VLOOKUP(C8700,Pivot!A:B,2,0),0)</f>
        <v>0</v>
      </c>
      <c r="F8700" s="65">
        <f>IFERROR(VLOOKUP(C8700,Pivot!A:C,3,0),0)</f>
        <v>0</v>
      </c>
    </row>
    <row r="8701" spans="1:6" x14ac:dyDescent="0.25">
      <c r="A8701" s="68" t="s">
        <v>103</v>
      </c>
      <c r="B8701" s="69">
        <v>491315988</v>
      </c>
      <c r="C8701" s="68">
        <v>8901736099011</v>
      </c>
      <c r="D8701" s="69" t="s">
        <v>6272</v>
      </c>
      <c r="E8701" s="65">
        <f>IFERROR(VLOOKUP(C8701,Pivot!A:B,2,0),0)</f>
        <v>0</v>
      </c>
      <c r="F8701" s="65">
        <f>IFERROR(VLOOKUP(C8701,Pivot!A:C,3,0),0)</f>
        <v>0</v>
      </c>
    </row>
    <row r="8702" spans="1:6" x14ac:dyDescent="0.25">
      <c r="A8702" s="68" t="s">
        <v>103</v>
      </c>
      <c r="B8702" s="69">
        <v>491315989</v>
      </c>
      <c r="C8702" s="68">
        <v>8901736099028</v>
      </c>
      <c r="D8702" s="69" t="s">
        <v>6273</v>
      </c>
      <c r="E8702" s="65">
        <f>IFERROR(VLOOKUP(C8702,Pivot!A:B,2,0),0)</f>
        <v>0</v>
      </c>
      <c r="F8702" s="65">
        <f>IFERROR(VLOOKUP(C8702,Pivot!A:C,3,0),0)</f>
        <v>0</v>
      </c>
    </row>
    <row r="8703" spans="1:6" x14ac:dyDescent="0.25">
      <c r="A8703" s="68" t="s">
        <v>103</v>
      </c>
      <c r="B8703" s="69">
        <v>491315991</v>
      </c>
      <c r="C8703" s="68">
        <v>887961248449</v>
      </c>
      <c r="D8703" s="69" t="s">
        <v>6274</v>
      </c>
      <c r="E8703" s="65">
        <f>IFERROR(VLOOKUP(C8703,Pivot!A:B,2,0),0)</f>
        <v>0</v>
      </c>
      <c r="F8703" s="65">
        <f>IFERROR(VLOOKUP(C8703,Pivot!A:C,3,0),0)</f>
        <v>0</v>
      </c>
    </row>
    <row r="8704" spans="1:6" x14ac:dyDescent="0.25">
      <c r="A8704" s="68" t="s">
        <v>103</v>
      </c>
      <c r="B8704" s="69">
        <v>491315997</v>
      </c>
      <c r="C8704" s="68">
        <v>5013138661864</v>
      </c>
      <c r="D8704" s="69" t="s">
        <v>6275</v>
      </c>
      <c r="E8704" s="65">
        <f>IFERROR(VLOOKUP(C8704,Pivot!A:B,2,0),0)</f>
        <v>0</v>
      </c>
      <c r="F8704" s="65">
        <f>IFERROR(VLOOKUP(C8704,Pivot!A:C,3,0),0)</f>
        <v>0</v>
      </c>
    </row>
    <row r="8705" spans="1:6" x14ac:dyDescent="0.25">
      <c r="A8705" s="68" t="s">
        <v>103</v>
      </c>
      <c r="B8705" s="69">
        <v>491316003</v>
      </c>
      <c r="C8705" s="68">
        <v>753940882730</v>
      </c>
      <c r="D8705" s="69" t="s">
        <v>6276</v>
      </c>
      <c r="E8705" s="65">
        <f>IFERROR(VLOOKUP(C8705,Pivot!A:B,2,0),0)</f>
        <v>0</v>
      </c>
      <c r="F8705" s="65">
        <f>IFERROR(VLOOKUP(C8705,Pivot!A:C,3,0),0)</f>
        <v>0</v>
      </c>
    </row>
    <row r="8706" spans="1:6" x14ac:dyDescent="0.25">
      <c r="A8706" s="68" t="s">
        <v>103</v>
      </c>
      <c r="B8706" s="69">
        <v>491316004</v>
      </c>
      <c r="C8706" s="68">
        <v>491316004</v>
      </c>
      <c r="D8706" s="69" t="s">
        <v>6277</v>
      </c>
      <c r="E8706" s="65">
        <f>IFERROR(VLOOKUP(C8706,Pivot!A:B,2,0),0)</f>
        <v>0</v>
      </c>
      <c r="F8706" s="65">
        <f>IFERROR(VLOOKUP(C8706,Pivot!A:C,3,0),0)</f>
        <v>0</v>
      </c>
    </row>
    <row r="8707" spans="1:6" x14ac:dyDescent="0.25">
      <c r="A8707" s="68" t="s">
        <v>103</v>
      </c>
      <c r="B8707" s="69">
        <v>491316005</v>
      </c>
      <c r="C8707" s="68">
        <v>491316005</v>
      </c>
      <c r="D8707" s="69" t="s">
        <v>6278</v>
      </c>
      <c r="E8707" s="65">
        <f>IFERROR(VLOOKUP(C8707,Pivot!A:B,2,0),0)</f>
        <v>0</v>
      </c>
      <c r="F8707" s="65">
        <f>IFERROR(VLOOKUP(C8707,Pivot!A:C,3,0),0)</f>
        <v>0</v>
      </c>
    </row>
    <row r="8708" spans="1:6" x14ac:dyDescent="0.25">
      <c r="A8708" s="68" t="s">
        <v>103</v>
      </c>
      <c r="B8708" s="69">
        <v>491316009</v>
      </c>
      <c r="C8708" s="68">
        <v>8907089310773</v>
      </c>
      <c r="D8708" s="69" t="s">
        <v>6279</v>
      </c>
      <c r="E8708" s="65">
        <f>IFERROR(VLOOKUP(C8708,Pivot!A:B,2,0),0)</f>
        <v>0</v>
      </c>
      <c r="F8708" s="65">
        <f>IFERROR(VLOOKUP(C8708,Pivot!A:C,3,0),0)</f>
        <v>0</v>
      </c>
    </row>
    <row r="8709" spans="1:6" x14ac:dyDescent="0.25">
      <c r="A8709" s="68" t="s">
        <v>103</v>
      </c>
      <c r="B8709" s="69">
        <v>491316015</v>
      </c>
      <c r="C8709" s="68">
        <v>8907089287365</v>
      </c>
      <c r="D8709" s="69" t="s">
        <v>6280</v>
      </c>
      <c r="E8709" s="65">
        <f>IFERROR(VLOOKUP(C8709,Pivot!A:B,2,0),0)</f>
        <v>0</v>
      </c>
      <c r="F8709" s="65">
        <f>IFERROR(VLOOKUP(C8709,Pivot!A:C,3,0),0)</f>
        <v>0</v>
      </c>
    </row>
    <row r="8710" spans="1:6" x14ac:dyDescent="0.25">
      <c r="A8710" s="68" t="s">
        <v>103</v>
      </c>
      <c r="B8710" s="69">
        <v>491316017</v>
      </c>
      <c r="C8710" s="68">
        <v>8907089296701</v>
      </c>
      <c r="D8710" s="69" t="s">
        <v>6281</v>
      </c>
      <c r="E8710" s="65">
        <f>IFERROR(VLOOKUP(C8710,Pivot!A:B,2,0),0)</f>
        <v>0</v>
      </c>
      <c r="F8710" s="65">
        <f>IFERROR(VLOOKUP(C8710,Pivot!A:C,3,0),0)</f>
        <v>0</v>
      </c>
    </row>
    <row r="8711" spans="1:6" x14ac:dyDescent="0.25">
      <c r="A8711" s="68" t="s">
        <v>103</v>
      </c>
      <c r="B8711" s="69">
        <v>491316018</v>
      </c>
      <c r="C8711" s="68">
        <v>8907089287877</v>
      </c>
      <c r="D8711" s="69" t="s">
        <v>6282</v>
      </c>
      <c r="E8711" s="65">
        <f>IFERROR(VLOOKUP(C8711,Pivot!A:B,2,0),0)</f>
        <v>0</v>
      </c>
      <c r="F8711" s="65">
        <f>IFERROR(VLOOKUP(C8711,Pivot!A:C,3,0),0)</f>
        <v>0</v>
      </c>
    </row>
    <row r="8712" spans="1:6" x14ac:dyDescent="0.25">
      <c r="A8712" s="68" t="s">
        <v>103</v>
      </c>
      <c r="B8712" s="69">
        <v>491316020</v>
      </c>
      <c r="C8712" s="68">
        <v>8907089296695</v>
      </c>
      <c r="D8712" s="69" t="s">
        <v>6283</v>
      </c>
      <c r="E8712" s="65">
        <f>IFERROR(VLOOKUP(C8712,Pivot!A:B,2,0),0)</f>
        <v>0</v>
      </c>
      <c r="F8712" s="65">
        <f>IFERROR(VLOOKUP(C8712,Pivot!A:C,3,0),0)</f>
        <v>0</v>
      </c>
    </row>
    <row r="8713" spans="1:6" x14ac:dyDescent="0.25">
      <c r="A8713" s="68" t="s">
        <v>103</v>
      </c>
      <c r="B8713" s="69">
        <v>491316021</v>
      </c>
      <c r="C8713" s="68">
        <v>4714816000296</v>
      </c>
      <c r="D8713" s="69" t="s">
        <v>6284</v>
      </c>
      <c r="E8713" s="65">
        <f>IFERROR(VLOOKUP(C8713,Pivot!A:B,2,0),0)</f>
        <v>0</v>
      </c>
      <c r="F8713" s="65">
        <f>IFERROR(VLOOKUP(C8713,Pivot!A:C,3,0),0)</f>
        <v>0</v>
      </c>
    </row>
    <row r="8714" spans="1:6" x14ac:dyDescent="0.25">
      <c r="A8714" s="68" t="s">
        <v>103</v>
      </c>
      <c r="B8714" s="69">
        <v>491316022</v>
      </c>
      <c r="C8714" s="68">
        <v>4714816943012</v>
      </c>
      <c r="D8714" s="69" t="s">
        <v>6285</v>
      </c>
      <c r="E8714" s="65">
        <f>IFERROR(VLOOKUP(C8714,Pivot!A:B,2,0),0)</f>
        <v>0</v>
      </c>
      <c r="F8714" s="65">
        <f>IFERROR(VLOOKUP(C8714,Pivot!A:C,3,0),0)</f>
        <v>0</v>
      </c>
    </row>
    <row r="8715" spans="1:6" x14ac:dyDescent="0.25">
      <c r="A8715" s="68" t="s">
        <v>103</v>
      </c>
      <c r="B8715" s="69">
        <v>491316022</v>
      </c>
      <c r="C8715" s="68">
        <v>491316022</v>
      </c>
      <c r="D8715" s="69" t="s">
        <v>6285</v>
      </c>
      <c r="E8715" s="65">
        <f>IFERROR(VLOOKUP(C8715,Pivot!A:B,2,0),0)</f>
        <v>0</v>
      </c>
      <c r="F8715" s="65">
        <f>IFERROR(VLOOKUP(C8715,Pivot!A:C,3,0),0)</f>
        <v>0</v>
      </c>
    </row>
    <row r="8716" spans="1:6" x14ac:dyDescent="0.25">
      <c r="A8716" s="68" t="s">
        <v>103</v>
      </c>
      <c r="B8716" s="69">
        <v>491316023</v>
      </c>
      <c r="C8716" s="68">
        <v>4714816843015</v>
      </c>
      <c r="D8716" s="69" t="s">
        <v>6286</v>
      </c>
      <c r="E8716" s="65">
        <f>IFERROR(VLOOKUP(C8716,Pivot!A:B,2,0),0)</f>
        <v>0</v>
      </c>
      <c r="F8716" s="65">
        <f>IFERROR(VLOOKUP(C8716,Pivot!A:C,3,0),0)</f>
        <v>0</v>
      </c>
    </row>
    <row r="8717" spans="1:6" x14ac:dyDescent="0.25">
      <c r="A8717" s="68" t="s">
        <v>103</v>
      </c>
      <c r="B8717" s="69">
        <v>491316023</v>
      </c>
      <c r="C8717" s="68">
        <v>491316023</v>
      </c>
      <c r="D8717" s="69" t="s">
        <v>6286</v>
      </c>
      <c r="E8717" s="65">
        <f>IFERROR(VLOOKUP(C8717,Pivot!A:B,2,0),0)</f>
        <v>0</v>
      </c>
      <c r="F8717" s="65">
        <f>IFERROR(VLOOKUP(C8717,Pivot!A:C,3,0),0)</f>
        <v>0</v>
      </c>
    </row>
    <row r="8718" spans="1:6" x14ac:dyDescent="0.25">
      <c r="A8718" s="68" t="s">
        <v>103</v>
      </c>
      <c r="B8718" s="69">
        <v>491316024</v>
      </c>
      <c r="C8718" s="68">
        <v>4714816743018</v>
      </c>
      <c r="D8718" s="69" t="s">
        <v>6287</v>
      </c>
      <c r="E8718" s="65">
        <f>IFERROR(VLOOKUP(C8718,Pivot!A:B,2,0),0)</f>
        <v>0</v>
      </c>
      <c r="F8718" s="65">
        <f>IFERROR(VLOOKUP(C8718,Pivot!A:C,3,0),0)</f>
        <v>0</v>
      </c>
    </row>
    <row r="8719" spans="1:6" x14ac:dyDescent="0.25">
      <c r="A8719" s="68" t="s">
        <v>103</v>
      </c>
      <c r="B8719" s="69">
        <v>491316024</v>
      </c>
      <c r="C8719" s="68">
        <v>491316024</v>
      </c>
      <c r="D8719" s="69" t="s">
        <v>6287</v>
      </c>
      <c r="E8719" s="65">
        <f>IFERROR(VLOOKUP(C8719,Pivot!A:B,2,0),0)</f>
        <v>0</v>
      </c>
      <c r="F8719" s="65">
        <f>IFERROR(VLOOKUP(C8719,Pivot!A:C,3,0),0)</f>
        <v>0</v>
      </c>
    </row>
    <row r="8720" spans="1:6" x14ac:dyDescent="0.25">
      <c r="A8720" s="68" t="s">
        <v>103</v>
      </c>
      <c r="B8720" s="69">
        <v>491316025</v>
      </c>
      <c r="C8720" s="68">
        <v>4714816140626</v>
      </c>
      <c r="D8720" s="69" t="s">
        <v>6288</v>
      </c>
      <c r="E8720" s="65">
        <f>IFERROR(VLOOKUP(C8720,Pivot!A:B,2,0),0)</f>
        <v>0</v>
      </c>
      <c r="F8720" s="65">
        <f>IFERROR(VLOOKUP(C8720,Pivot!A:C,3,0),0)</f>
        <v>0</v>
      </c>
    </row>
    <row r="8721" spans="1:6" x14ac:dyDescent="0.25">
      <c r="A8721" s="68" t="s">
        <v>103</v>
      </c>
      <c r="B8721" s="69">
        <v>491316025</v>
      </c>
      <c r="C8721" s="68">
        <v>491316025</v>
      </c>
      <c r="D8721" s="69" t="s">
        <v>6288</v>
      </c>
      <c r="E8721" s="65">
        <f>IFERROR(VLOOKUP(C8721,Pivot!A:B,2,0),0)</f>
        <v>0</v>
      </c>
      <c r="F8721" s="65">
        <f>IFERROR(VLOOKUP(C8721,Pivot!A:C,3,0),0)</f>
        <v>0</v>
      </c>
    </row>
    <row r="8722" spans="1:6" x14ac:dyDescent="0.25">
      <c r="A8722" s="68" t="s">
        <v>103</v>
      </c>
      <c r="B8722" s="69">
        <v>491316027</v>
      </c>
      <c r="C8722" s="68">
        <v>8901736098823</v>
      </c>
      <c r="D8722" s="69" t="s">
        <v>6289</v>
      </c>
      <c r="E8722" s="65">
        <f>IFERROR(VLOOKUP(C8722,Pivot!A:B,2,0),0)</f>
        <v>0</v>
      </c>
      <c r="F8722" s="65">
        <f>IFERROR(VLOOKUP(C8722,Pivot!A:C,3,0),0)</f>
        <v>0</v>
      </c>
    </row>
    <row r="8723" spans="1:6" x14ac:dyDescent="0.25">
      <c r="A8723" s="68" t="s">
        <v>103</v>
      </c>
      <c r="B8723" s="69">
        <v>491316029</v>
      </c>
      <c r="C8723" s="68">
        <v>887961207736</v>
      </c>
      <c r="D8723" s="69" t="s">
        <v>6290</v>
      </c>
      <c r="E8723" s="65">
        <f>IFERROR(VLOOKUP(C8723,Pivot!A:B,2,0),0)</f>
        <v>0</v>
      </c>
      <c r="F8723" s="65">
        <f>IFERROR(VLOOKUP(C8723,Pivot!A:C,3,0),0)</f>
        <v>0</v>
      </c>
    </row>
    <row r="8724" spans="1:6" x14ac:dyDescent="0.25">
      <c r="A8724" s="68" t="s">
        <v>103</v>
      </c>
      <c r="B8724" s="69">
        <v>491316031</v>
      </c>
      <c r="C8724" s="68">
        <v>8906022396706</v>
      </c>
      <c r="D8724" s="69" t="s">
        <v>6291</v>
      </c>
      <c r="E8724" s="65">
        <f>IFERROR(VLOOKUP(C8724,Pivot!A:B,2,0),0)</f>
        <v>0</v>
      </c>
      <c r="F8724" s="65">
        <f>IFERROR(VLOOKUP(C8724,Pivot!A:C,3,0),0)</f>
        <v>0</v>
      </c>
    </row>
    <row r="8725" spans="1:6" x14ac:dyDescent="0.25">
      <c r="A8725" s="68" t="s">
        <v>103</v>
      </c>
      <c r="B8725" s="69">
        <v>491316034</v>
      </c>
      <c r="C8725" s="68">
        <v>491316034</v>
      </c>
      <c r="D8725" s="69" t="s">
        <v>6292</v>
      </c>
      <c r="E8725" s="65">
        <f>IFERROR(VLOOKUP(C8725,Pivot!A:B,2,0),0)</f>
        <v>0</v>
      </c>
      <c r="F8725" s="65">
        <f>IFERROR(VLOOKUP(C8725,Pivot!A:C,3,0),0)</f>
        <v>0</v>
      </c>
    </row>
    <row r="8726" spans="1:6" x14ac:dyDescent="0.25">
      <c r="A8726" s="68" t="s">
        <v>103</v>
      </c>
      <c r="B8726" s="69">
        <v>491316034</v>
      </c>
      <c r="C8726" s="68">
        <v>9336592006443</v>
      </c>
      <c r="D8726" s="69" t="s">
        <v>6292</v>
      </c>
      <c r="E8726" s="65">
        <f>IFERROR(VLOOKUP(C8726,Pivot!A:B,2,0),0)</f>
        <v>0</v>
      </c>
      <c r="F8726" s="65">
        <f>IFERROR(VLOOKUP(C8726,Pivot!A:C,3,0),0)</f>
        <v>0</v>
      </c>
    </row>
    <row r="8727" spans="1:6" x14ac:dyDescent="0.25">
      <c r="A8727" s="68" t="s">
        <v>103</v>
      </c>
      <c r="B8727" s="69">
        <v>491316034</v>
      </c>
      <c r="C8727" s="68">
        <v>9336592006498</v>
      </c>
      <c r="D8727" s="69" t="s">
        <v>6292</v>
      </c>
      <c r="E8727" s="65">
        <f>IFERROR(VLOOKUP(C8727,Pivot!A:B,2,0),0)</f>
        <v>0</v>
      </c>
      <c r="F8727" s="65">
        <f>IFERROR(VLOOKUP(C8727,Pivot!A:C,3,0),0)</f>
        <v>0</v>
      </c>
    </row>
    <row r="8728" spans="1:6" x14ac:dyDescent="0.25">
      <c r="A8728" s="68" t="s">
        <v>103</v>
      </c>
      <c r="B8728" s="69">
        <v>491316035</v>
      </c>
      <c r="C8728" s="68">
        <v>491316035</v>
      </c>
      <c r="D8728" s="69" t="s">
        <v>6293</v>
      </c>
      <c r="E8728" s="65">
        <f>IFERROR(VLOOKUP(C8728,Pivot!A:B,2,0),0)</f>
        <v>0</v>
      </c>
      <c r="F8728" s="65">
        <f>IFERROR(VLOOKUP(C8728,Pivot!A:C,3,0),0)</f>
        <v>0</v>
      </c>
    </row>
    <row r="8729" spans="1:6" x14ac:dyDescent="0.25">
      <c r="A8729" s="68" t="s">
        <v>103</v>
      </c>
      <c r="B8729" s="69">
        <v>491316035</v>
      </c>
      <c r="C8729" s="68">
        <v>9336592006054</v>
      </c>
      <c r="D8729" s="69" t="s">
        <v>6293</v>
      </c>
      <c r="E8729" s="65">
        <f>IFERROR(VLOOKUP(C8729,Pivot!A:B,2,0),0)</f>
        <v>0</v>
      </c>
      <c r="F8729" s="65">
        <f>IFERROR(VLOOKUP(C8729,Pivot!A:C,3,0),0)</f>
        <v>0</v>
      </c>
    </row>
    <row r="8730" spans="1:6" x14ac:dyDescent="0.25">
      <c r="A8730" s="68" t="s">
        <v>103</v>
      </c>
      <c r="B8730" s="69">
        <v>491316047</v>
      </c>
      <c r="C8730" s="68">
        <v>701622250377</v>
      </c>
      <c r="D8730" s="69" t="s">
        <v>6294</v>
      </c>
      <c r="E8730" s="65">
        <f>IFERROR(VLOOKUP(C8730,Pivot!A:B,2,0),0)</f>
        <v>0</v>
      </c>
      <c r="F8730" s="65">
        <f>IFERROR(VLOOKUP(C8730,Pivot!A:C,3,0),0)</f>
        <v>0</v>
      </c>
    </row>
    <row r="8731" spans="1:6" x14ac:dyDescent="0.25">
      <c r="A8731" s="68" t="s">
        <v>103</v>
      </c>
      <c r="B8731" s="69">
        <v>491316049</v>
      </c>
      <c r="C8731" s="68">
        <v>701622250049</v>
      </c>
      <c r="D8731" s="69" t="s">
        <v>6295</v>
      </c>
      <c r="E8731" s="65">
        <f>IFERROR(VLOOKUP(C8731,Pivot!A:B,2,0),0)</f>
        <v>0</v>
      </c>
      <c r="F8731" s="65">
        <f>IFERROR(VLOOKUP(C8731,Pivot!A:C,3,0),0)</f>
        <v>0</v>
      </c>
    </row>
    <row r="8732" spans="1:6" x14ac:dyDescent="0.25">
      <c r="A8732" s="68" t="s">
        <v>103</v>
      </c>
      <c r="B8732" s="69">
        <v>491316050</v>
      </c>
      <c r="C8732" s="68">
        <v>701622250056</v>
      </c>
      <c r="D8732" s="69" t="s">
        <v>6296</v>
      </c>
      <c r="E8732" s="65">
        <f>IFERROR(VLOOKUP(C8732,Pivot!A:B,2,0),0)</f>
        <v>0</v>
      </c>
      <c r="F8732" s="65">
        <f>IFERROR(VLOOKUP(C8732,Pivot!A:C,3,0),0)</f>
        <v>0</v>
      </c>
    </row>
    <row r="8733" spans="1:6" x14ac:dyDescent="0.25">
      <c r="A8733" s="68" t="s">
        <v>103</v>
      </c>
      <c r="B8733" s="69">
        <v>491316157</v>
      </c>
      <c r="C8733" s="68">
        <v>4891813884859</v>
      </c>
      <c r="D8733" s="69" t="s">
        <v>6297</v>
      </c>
      <c r="E8733" s="65">
        <f>IFERROR(VLOOKUP(C8733,Pivot!A:B,2,0),0)</f>
        <v>0</v>
      </c>
      <c r="F8733" s="65">
        <f>IFERROR(VLOOKUP(C8733,Pivot!A:C,3,0),0)</f>
        <v>0</v>
      </c>
    </row>
    <row r="8734" spans="1:6" x14ac:dyDescent="0.25">
      <c r="A8734" s="68" t="s">
        <v>103</v>
      </c>
      <c r="B8734" s="69">
        <v>491316158</v>
      </c>
      <c r="C8734" s="68">
        <v>4891813885122</v>
      </c>
      <c r="D8734" s="69" t="s">
        <v>6298</v>
      </c>
      <c r="E8734" s="65">
        <f>IFERROR(VLOOKUP(C8734,Pivot!A:B,2,0),0)</f>
        <v>0</v>
      </c>
      <c r="F8734" s="65">
        <f>IFERROR(VLOOKUP(C8734,Pivot!A:C,3,0),0)</f>
        <v>0</v>
      </c>
    </row>
    <row r="8735" spans="1:6" x14ac:dyDescent="0.25">
      <c r="A8735" s="68" t="s">
        <v>103</v>
      </c>
      <c r="B8735" s="69">
        <v>491316179</v>
      </c>
      <c r="C8735" s="68">
        <v>5037970044678</v>
      </c>
      <c r="D8735" s="69" t="s">
        <v>6299</v>
      </c>
      <c r="E8735" s="65">
        <f>IFERROR(VLOOKUP(C8735,Pivot!A:B,2,0),0)</f>
        <v>0</v>
      </c>
      <c r="F8735" s="65">
        <f>IFERROR(VLOOKUP(C8735,Pivot!A:C,3,0),0)</f>
        <v>0</v>
      </c>
    </row>
    <row r="8736" spans="1:6" x14ac:dyDescent="0.25">
      <c r="A8736" s="68" t="s">
        <v>103</v>
      </c>
      <c r="B8736" s="69">
        <v>491316179</v>
      </c>
      <c r="C8736" s="68">
        <v>844379044674</v>
      </c>
      <c r="D8736" s="69" t="s">
        <v>6299</v>
      </c>
      <c r="E8736" s="65">
        <f>IFERROR(VLOOKUP(C8736,Pivot!A:B,2,0),0)</f>
        <v>0</v>
      </c>
      <c r="F8736" s="65">
        <f>IFERROR(VLOOKUP(C8736,Pivot!A:C,3,0),0)</f>
        <v>0</v>
      </c>
    </row>
    <row r="8737" spans="1:6" x14ac:dyDescent="0.25">
      <c r="A8737" s="68" t="s">
        <v>103</v>
      </c>
      <c r="B8737" s="69">
        <v>491316180</v>
      </c>
      <c r="C8737" s="68">
        <v>5037970044692</v>
      </c>
      <c r="D8737" s="69" t="s">
        <v>6300</v>
      </c>
      <c r="E8737" s="65">
        <f>IFERROR(VLOOKUP(C8737,Pivot!A:B,2,0),0)</f>
        <v>0</v>
      </c>
      <c r="F8737" s="65">
        <f>IFERROR(VLOOKUP(C8737,Pivot!A:C,3,0),0)</f>
        <v>0</v>
      </c>
    </row>
    <row r="8738" spans="1:6" x14ac:dyDescent="0.25">
      <c r="A8738" s="68" t="s">
        <v>103</v>
      </c>
      <c r="B8738" s="69">
        <v>491316180</v>
      </c>
      <c r="C8738" s="68">
        <v>844379044698</v>
      </c>
      <c r="D8738" s="69" t="s">
        <v>6300</v>
      </c>
      <c r="E8738" s="65">
        <f>IFERROR(VLOOKUP(C8738,Pivot!A:B,2,0),0)</f>
        <v>0</v>
      </c>
      <c r="F8738" s="65">
        <f>IFERROR(VLOOKUP(C8738,Pivot!A:C,3,0),0)</f>
        <v>0</v>
      </c>
    </row>
    <row r="8739" spans="1:6" x14ac:dyDescent="0.25">
      <c r="A8739" s="68" t="s">
        <v>103</v>
      </c>
      <c r="B8739" s="69">
        <v>491316181</v>
      </c>
      <c r="C8739" s="68">
        <v>5037970039094</v>
      </c>
      <c r="D8739" s="69" t="s">
        <v>6301</v>
      </c>
      <c r="E8739" s="65">
        <f>IFERROR(VLOOKUP(C8739,Pivot!A:B,2,0),0)</f>
        <v>0</v>
      </c>
      <c r="F8739" s="65">
        <f>IFERROR(VLOOKUP(C8739,Pivot!A:C,3,0),0)</f>
        <v>0</v>
      </c>
    </row>
    <row r="8740" spans="1:6" x14ac:dyDescent="0.25">
      <c r="A8740" s="68" t="s">
        <v>103</v>
      </c>
      <c r="B8740" s="69">
        <v>491316182</v>
      </c>
      <c r="C8740" s="68">
        <v>5037970039100</v>
      </c>
      <c r="D8740" s="69" t="s">
        <v>6302</v>
      </c>
      <c r="E8740" s="65">
        <f>IFERROR(VLOOKUP(C8740,Pivot!A:B,2,0),0)</f>
        <v>0</v>
      </c>
      <c r="F8740" s="65">
        <f>IFERROR(VLOOKUP(C8740,Pivot!A:C,3,0),0)</f>
        <v>0</v>
      </c>
    </row>
    <row r="8741" spans="1:6" x14ac:dyDescent="0.25">
      <c r="A8741" s="68" t="s">
        <v>103</v>
      </c>
      <c r="B8741" s="69">
        <v>491316182</v>
      </c>
      <c r="C8741" s="68">
        <v>844379039106</v>
      </c>
      <c r="D8741" s="69" t="s">
        <v>6302</v>
      </c>
      <c r="E8741" s="65">
        <f>IFERROR(VLOOKUP(C8741,Pivot!A:B,2,0),0)</f>
        <v>0</v>
      </c>
      <c r="F8741" s="65">
        <f>IFERROR(VLOOKUP(C8741,Pivot!A:C,3,0),0)</f>
        <v>0</v>
      </c>
    </row>
    <row r="8742" spans="1:6" x14ac:dyDescent="0.25">
      <c r="A8742" s="68" t="s">
        <v>103</v>
      </c>
      <c r="B8742" s="69">
        <v>491316194</v>
      </c>
      <c r="C8742" s="68">
        <v>772037907</v>
      </c>
      <c r="D8742" s="69" t="s">
        <v>6303</v>
      </c>
      <c r="E8742" s="65">
        <f>IFERROR(VLOOKUP(C8742,Pivot!A:B,2,0),0)</f>
        <v>0</v>
      </c>
      <c r="F8742" s="65">
        <f>IFERROR(VLOOKUP(C8742,Pivot!A:C,3,0),0)</f>
        <v>0</v>
      </c>
    </row>
    <row r="8743" spans="1:6" x14ac:dyDescent="0.25">
      <c r="A8743" s="68" t="s">
        <v>103</v>
      </c>
      <c r="B8743" s="69">
        <v>491316204</v>
      </c>
      <c r="C8743" s="68">
        <v>8901736096331</v>
      </c>
      <c r="D8743" s="69" t="s">
        <v>6304</v>
      </c>
      <c r="E8743" s="65">
        <f>IFERROR(VLOOKUP(C8743,Pivot!A:B,2,0),0)</f>
        <v>0</v>
      </c>
      <c r="F8743" s="65">
        <f>IFERROR(VLOOKUP(C8743,Pivot!A:C,3,0),0)</f>
        <v>0</v>
      </c>
    </row>
    <row r="8744" spans="1:6" x14ac:dyDescent="0.25">
      <c r="A8744" s="68" t="s">
        <v>103</v>
      </c>
      <c r="B8744" s="69">
        <v>491316205</v>
      </c>
      <c r="C8744" s="68">
        <v>8901736096355</v>
      </c>
      <c r="D8744" s="69" t="s">
        <v>6305</v>
      </c>
      <c r="E8744" s="65">
        <f>IFERROR(VLOOKUP(C8744,Pivot!A:B,2,0),0)</f>
        <v>0</v>
      </c>
      <c r="F8744" s="65">
        <f>IFERROR(VLOOKUP(C8744,Pivot!A:C,3,0),0)</f>
        <v>0</v>
      </c>
    </row>
    <row r="8745" spans="1:6" x14ac:dyDescent="0.25">
      <c r="A8745" s="68" t="s">
        <v>103</v>
      </c>
      <c r="B8745" s="69">
        <v>491316206</v>
      </c>
      <c r="C8745" s="68">
        <v>8901736094962</v>
      </c>
      <c r="D8745" s="69" t="s">
        <v>6306</v>
      </c>
      <c r="E8745" s="65">
        <f>IFERROR(VLOOKUP(C8745,Pivot!A:B,2,0),0)</f>
        <v>0</v>
      </c>
      <c r="F8745" s="65">
        <f>IFERROR(VLOOKUP(C8745,Pivot!A:C,3,0),0)</f>
        <v>0</v>
      </c>
    </row>
    <row r="8746" spans="1:6" x14ac:dyDescent="0.25">
      <c r="A8746" s="68" t="s">
        <v>103</v>
      </c>
      <c r="B8746" s="69">
        <v>491316207</v>
      </c>
      <c r="C8746" s="68">
        <v>8901736098205</v>
      </c>
      <c r="D8746" s="69" t="s">
        <v>6307</v>
      </c>
      <c r="E8746" s="65">
        <f>IFERROR(VLOOKUP(C8746,Pivot!A:B,2,0),0)</f>
        <v>0</v>
      </c>
      <c r="F8746" s="65">
        <f>IFERROR(VLOOKUP(C8746,Pivot!A:C,3,0),0)</f>
        <v>0</v>
      </c>
    </row>
    <row r="8747" spans="1:6" x14ac:dyDescent="0.25">
      <c r="A8747" s="68" t="s">
        <v>103</v>
      </c>
      <c r="B8747" s="69">
        <v>491316209</v>
      </c>
      <c r="C8747" s="68">
        <v>8901736098229</v>
      </c>
      <c r="D8747" s="69" t="s">
        <v>6308</v>
      </c>
      <c r="E8747" s="65">
        <f>IFERROR(VLOOKUP(C8747,Pivot!A:B,2,0),0)</f>
        <v>0</v>
      </c>
      <c r="F8747" s="65">
        <f>IFERROR(VLOOKUP(C8747,Pivot!A:C,3,0),0)</f>
        <v>0</v>
      </c>
    </row>
    <row r="8748" spans="1:6" x14ac:dyDescent="0.25">
      <c r="A8748" s="68" t="s">
        <v>103</v>
      </c>
      <c r="B8748" s="69">
        <v>491316210</v>
      </c>
      <c r="C8748" s="68">
        <v>8901736098243</v>
      </c>
      <c r="D8748" s="69" t="s">
        <v>6309</v>
      </c>
      <c r="E8748" s="65">
        <f>IFERROR(VLOOKUP(C8748,Pivot!A:B,2,0),0)</f>
        <v>0</v>
      </c>
      <c r="F8748" s="65">
        <f>IFERROR(VLOOKUP(C8748,Pivot!A:C,3,0),0)</f>
        <v>0</v>
      </c>
    </row>
    <row r="8749" spans="1:6" x14ac:dyDescent="0.25">
      <c r="A8749" s="68" t="s">
        <v>103</v>
      </c>
      <c r="B8749" s="69">
        <v>491316211</v>
      </c>
      <c r="C8749" s="68">
        <v>8901736098250</v>
      </c>
      <c r="D8749" s="69" t="s">
        <v>6310</v>
      </c>
      <c r="E8749" s="65">
        <f>IFERROR(VLOOKUP(C8749,Pivot!A:B,2,0),0)</f>
        <v>0</v>
      </c>
      <c r="F8749" s="65">
        <f>IFERROR(VLOOKUP(C8749,Pivot!A:C,3,0),0)</f>
        <v>0</v>
      </c>
    </row>
    <row r="8750" spans="1:6" x14ac:dyDescent="0.25">
      <c r="A8750" s="68" t="s">
        <v>103</v>
      </c>
      <c r="B8750" s="69">
        <v>491316215</v>
      </c>
      <c r="C8750" s="68">
        <v>8901736098304</v>
      </c>
      <c r="D8750" s="69" t="s">
        <v>6311</v>
      </c>
      <c r="E8750" s="65">
        <f>IFERROR(VLOOKUP(C8750,Pivot!A:B,2,0),0)</f>
        <v>0</v>
      </c>
      <c r="F8750" s="65">
        <f>IFERROR(VLOOKUP(C8750,Pivot!A:C,3,0),0)</f>
        <v>0</v>
      </c>
    </row>
    <row r="8751" spans="1:6" x14ac:dyDescent="0.25">
      <c r="A8751" s="68" t="s">
        <v>103</v>
      </c>
      <c r="B8751" s="69">
        <v>491316216</v>
      </c>
      <c r="C8751" s="68">
        <v>8901736098335</v>
      </c>
      <c r="D8751" s="69" t="s">
        <v>6312</v>
      </c>
      <c r="E8751" s="65">
        <f>IFERROR(VLOOKUP(C8751,Pivot!A:B,2,0),0)</f>
        <v>0</v>
      </c>
      <c r="F8751" s="65">
        <f>IFERROR(VLOOKUP(C8751,Pivot!A:C,3,0),0)</f>
        <v>0</v>
      </c>
    </row>
    <row r="8752" spans="1:6" x14ac:dyDescent="0.25">
      <c r="A8752" s="68" t="s">
        <v>103</v>
      </c>
      <c r="B8752" s="69">
        <v>491316218</v>
      </c>
      <c r="C8752" s="68">
        <v>8901736098359</v>
      </c>
      <c r="D8752" s="69" t="s">
        <v>6313</v>
      </c>
      <c r="E8752" s="65">
        <f>IFERROR(VLOOKUP(C8752,Pivot!A:B,2,0),0)</f>
        <v>0</v>
      </c>
      <c r="F8752" s="65">
        <f>IFERROR(VLOOKUP(C8752,Pivot!A:C,3,0),0)</f>
        <v>0</v>
      </c>
    </row>
    <row r="8753" spans="1:6" x14ac:dyDescent="0.25">
      <c r="A8753" s="68" t="s">
        <v>103</v>
      </c>
      <c r="B8753" s="69">
        <v>491316219</v>
      </c>
      <c r="C8753" s="68">
        <v>8901736098366</v>
      </c>
      <c r="D8753" s="69" t="s">
        <v>6314</v>
      </c>
      <c r="E8753" s="65">
        <f>IFERROR(VLOOKUP(C8753,Pivot!A:B,2,0),0)</f>
        <v>0</v>
      </c>
      <c r="F8753" s="65">
        <f>IFERROR(VLOOKUP(C8753,Pivot!A:C,3,0),0)</f>
        <v>0</v>
      </c>
    </row>
    <row r="8754" spans="1:6" x14ac:dyDescent="0.25">
      <c r="A8754" s="68" t="s">
        <v>103</v>
      </c>
      <c r="B8754" s="69">
        <v>491316220</v>
      </c>
      <c r="C8754" s="68">
        <v>8901736098373</v>
      </c>
      <c r="D8754" s="69" t="s">
        <v>6315</v>
      </c>
      <c r="E8754" s="65">
        <f>IFERROR(VLOOKUP(C8754,Pivot!A:B,2,0),0)</f>
        <v>0</v>
      </c>
      <c r="F8754" s="65">
        <f>IFERROR(VLOOKUP(C8754,Pivot!A:C,3,0),0)</f>
        <v>0</v>
      </c>
    </row>
    <row r="8755" spans="1:6" x14ac:dyDescent="0.25">
      <c r="A8755" s="68" t="s">
        <v>103</v>
      </c>
      <c r="B8755" s="69">
        <v>491316221</v>
      </c>
      <c r="C8755" s="68">
        <v>8901736098380</v>
      </c>
      <c r="D8755" s="69" t="s">
        <v>6316</v>
      </c>
      <c r="E8755" s="65">
        <f>IFERROR(VLOOKUP(C8755,Pivot!A:B,2,0),0)</f>
        <v>0</v>
      </c>
      <c r="F8755" s="65">
        <f>IFERROR(VLOOKUP(C8755,Pivot!A:C,3,0),0)</f>
        <v>0</v>
      </c>
    </row>
    <row r="8756" spans="1:6" x14ac:dyDescent="0.25">
      <c r="A8756" s="68" t="s">
        <v>103</v>
      </c>
      <c r="B8756" s="69">
        <v>491316222</v>
      </c>
      <c r="C8756" s="68">
        <v>8901736098397</v>
      </c>
      <c r="D8756" s="69" t="s">
        <v>6317</v>
      </c>
      <c r="E8756" s="65">
        <f>IFERROR(VLOOKUP(C8756,Pivot!A:B,2,0),0)</f>
        <v>0</v>
      </c>
      <c r="F8756" s="65">
        <f>IFERROR(VLOOKUP(C8756,Pivot!A:C,3,0),0)</f>
        <v>0</v>
      </c>
    </row>
    <row r="8757" spans="1:6" x14ac:dyDescent="0.25">
      <c r="A8757" s="68" t="s">
        <v>103</v>
      </c>
      <c r="B8757" s="69">
        <v>491316223</v>
      </c>
      <c r="C8757" s="68">
        <v>8901736098403</v>
      </c>
      <c r="D8757" s="69" t="s">
        <v>6318</v>
      </c>
      <c r="E8757" s="65">
        <f>IFERROR(VLOOKUP(C8757,Pivot!A:B,2,0),0)</f>
        <v>0</v>
      </c>
      <c r="F8757" s="65">
        <f>IFERROR(VLOOKUP(C8757,Pivot!A:C,3,0),0)</f>
        <v>0</v>
      </c>
    </row>
    <row r="8758" spans="1:6" x14ac:dyDescent="0.25">
      <c r="A8758" s="68" t="s">
        <v>103</v>
      </c>
      <c r="B8758" s="69">
        <v>491316224</v>
      </c>
      <c r="C8758" s="68">
        <v>8901736098427</v>
      </c>
      <c r="D8758" s="69" t="s">
        <v>6319</v>
      </c>
      <c r="E8758" s="65">
        <f>IFERROR(VLOOKUP(C8758,Pivot!A:B,2,0),0)</f>
        <v>0</v>
      </c>
      <c r="F8758" s="65">
        <f>IFERROR(VLOOKUP(C8758,Pivot!A:C,3,0),0)</f>
        <v>0</v>
      </c>
    </row>
    <row r="8759" spans="1:6" x14ac:dyDescent="0.25">
      <c r="A8759" s="68" t="s">
        <v>103</v>
      </c>
      <c r="B8759" s="69">
        <v>491316225</v>
      </c>
      <c r="C8759" s="68">
        <v>8901736098434</v>
      </c>
      <c r="D8759" s="69" t="s">
        <v>6320</v>
      </c>
      <c r="E8759" s="65">
        <f>IFERROR(VLOOKUP(C8759,Pivot!A:B,2,0),0)</f>
        <v>0</v>
      </c>
      <c r="F8759" s="65">
        <f>IFERROR(VLOOKUP(C8759,Pivot!A:C,3,0),0)</f>
        <v>0</v>
      </c>
    </row>
    <row r="8760" spans="1:6" x14ac:dyDescent="0.25">
      <c r="A8760" s="68" t="s">
        <v>103</v>
      </c>
      <c r="B8760" s="69">
        <v>491316226</v>
      </c>
      <c r="C8760" s="68">
        <v>8901736098458</v>
      </c>
      <c r="D8760" s="69" t="s">
        <v>6321</v>
      </c>
      <c r="E8760" s="65">
        <f>IFERROR(VLOOKUP(C8760,Pivot!A:B,2,0),0)</f>
        <v>0</v>
      </c>
      <c r="F8760" s="65">
        <f>IFERROR(VLOOKUP(C8760,Pivot!A:C,3,0),0)</f>
        <v>0</v>
      </c>
    </row>
    <row r="8761" spans="1:6" x14ac:dyDescent="0.25">
      <c r="A8761" s="68" t="s">
        <v>103</v>
      </c>
      <c r="B8761" s="69">
        <v>491316227</v>
      </c>
      <c r="C8761" s="68">
        <v>8901736098472</v>
      </c>
      <c r="D8761" s="69" t="s">
        <v>6322</v>
      </c>
      <c r="E8761" s="65">
        <f>IFERROR(VLOOKUP(C8761,Pivot!A:B,2,0),0)</f>
        <v>0</v>
      </c>
      <c r="F8761" s="65">
        <f>IFERROR(VLOOKUP(C8761,Pivot!A:C,3,0),0)</f>
        <v>0</v>
      </c>
    </row>
    <row r="8762" spans="1:6" x14ac:dyDescent="0.25">
      <c r="A8762" s="68" t="s">
        <v>103</v>
      </c>
      <c r="B8762" s="69">
        <v>491316228</v>
      </c>
      <c r="C8762" s="68">
        <v>8901736098489</v>
      </c>
      <c r="D8762" s="69" t="s">
        <v>6323</v>
      </c>
      <c r="E8762" s="65">
        <f>IFERROR(VLOOKUP(C8762,Pivot!A:B,2,0),0)</f>
        <v>0</v>
      </c>
      <c r="F8762" s="65">
        <f>IFERROR(VLOOKUP(C8762,Pivot!A:C,3,0),0)</f>
        <v>0</v>
      </c>
    </row>
    <row r="8763" spans="1:6" x14ac:dyDescent="0.25">
      <c r="A8763" s="68" t="s">
        <v>103</v>
      </c>
      <c r="B8763" s="69">
        <v>491316230</v>
      </c>
      <c r="C8763" s="68">
        <v>8901736098557</v>
      </c>
      <c r="D8763" s="69" t="s">
        <v>6324</v>
      </c>
      <c r="E8763" s="65">
        <f>IFERROR(VLOOKUP(C8763,Pivot!A:B,2,0),0)</f>
        <v>0</v>
      </c>
      <c r="F8763" s="65">
        <f>IFERROR(VLOOKUP(C8763,Pivot!A:C,3,0),0)</f>
        <v>0</v>
      </c>
    </row>
    <row r="8764" spans="1:6" x14ac:dyDescent="0.25">
      <c r="A8764" s="68" t="s">
        <v>103</v>
      </c>
      <c r="B8764" s="69">
        <v>491316230</v>
      </c>
      <c r="C8764" s="68">
        <v>8901736098564</v>
      </c>
      <c r="D8764" s="69" t="s">
        <v>6324</v>
      </c>
      <c r="E8764" s="65">
        <f>IFERROR(VLOOKUP(C8764,Pivot!A:B,2,0),0)</f>
        <v>0</v>
      </c>
      <c r="F8764" s="65">
        <f>IFERROR(VLOOKUP(C8764,Pivot!A:C,3,0),0)</f>
        <v>0</v>
      </c>
    </row>
    <row r="8765" spans="1:6" x14ac:dyDescent="0.25">
      <c r="A8765" s="68" t="s">
        <v>103</v>
      </c>
      <c r="B8765" s="69">
        <v>491316235</v>
      </c>
      <c r="C8765" s="68">
        <v>8901736099127</v>
      </c>
      <c r="D8765" s="69" t="s">
        <v>6325</v>
      </c>
      <c r="E8765" s="65">
        <f>IFERROR(VLOOKUP(C8765,Pivot!A:B,2,0),0)</f>
        <v>0</v>
      </c>
      <c r="F8765" s="65">
        <f>IFERROR(VLOOKUP(C8765,Pivot!A:C,3,0),0)</f>
        <v>0</v>
      </c>
    </row>
    <row r="8766" spans="1:6" x14ac:dyDescent="0.25">
      <c r="A8766" s="68" t="s">
        <v>103</v>
      </c>
      <c r="B8766" s="69">
        <v>491316236</v>
      </c>
      <c r="C8766" s="68">
        <v>8901736099134</v>
      </c>
      <c r="D8766" s="69" t="s">
        <v>6326</v>
      </c>
      <c r="E8766" s="65">
        <f>IFERROR(VLOOKUP(C8766,Pivot!A:B,2,0),0)</f>
        <v>0</v>
      </c>
      <c r="F8766" s="65">
        <f>IFERROR(VLOOKUP(C8766,Pivot!A:C,3,0),0)</f>
        <v>0</v>
      </c>
    </row>
    <row r="8767" spans="1:6" x14ac:dyDescent="0.25">
      <c r="A8767" s="68" t="s">
        <v>103</v>
      </c>
      <c r="B8767" s="69">
        <v>491316238</v>
      </c>
      <c r="C8767" s="68">
        <v>8901736099226</v>
      </c>
      <c r="D8767" s="69" t="s">
        <v>6327</v>
      </c>
      <c r="E8767" s="65">
        <f>IFERROR(VLOOKUP(C8767,Pivot!A:B,2,0),0)</f>
        <v>0</v>
      </c>
      <c r="F8767" s="65">
        <f>IFERROR(VLOOKUP(C8767,Pivot!A:C,3,0),0)</f>
        <v>0</v>
      </c>
    </row>
    <row r="8768" spans="1:6" x14ac:dyDescent="0.25">
      <c r="A8768" s="68" t="s">
        <v>103</v>
      </c>
      <c r="B8768" s="69">
        <v>491316240</v>
      </c>
      <c r="C8768" s="68">
        <v>8901736096584</v>
      </c>
      <c r="D8768" s="69" t="s">
        <v>6328</v>
      </c>
      <c r="E8768" s="65">
        <f>IFERROR(VLOOKUP(C8768,Pivot!A:B,2,0),0)</f>
        <v>0</v>
      </c>
      <c r="F8768" s="65">
        <f>IFERROR(VLOOKUP(C8768,Pivot!A:C,3,0),0)</f>
        <v>0</v>
      </c>
    </row>
    <row r="8769" spans="1:6" x14ac:dyDescent="0.25">
      <c r="A8769" s="68" t="s">
        <v>103</v>
      </c>
      <c r="B8769" s="69">
        <v>491316241</v>
      </c>
      <c r="C8769" s="68">
        <v>8901736096591</v>
      </c>
      <c r="D8769" s="69" t="s">
        <v>6329</v>
      </c>
      <c r="E8769" s="65">
        <f>IFERROR(VLOOKUP(C8769,Pivot!A:B,2,0),0)</f>
        <v>0</v>
      </c>
      <c r="F8769" s="65">
        <f>IFERROR(VLOOKUP(C8769,Pivot!A:C,3,0),0)</f>
        <v>0</v>
      </c>
    </row>
    <row r="8770" spans="1:6" x14ac:dyDescent="0.25">
      <c r="A8770" s="68" t="s">
        <v>103</v>
      </c>
      <c r="B8770" s="69">
        <v>491316242</v>
      </c>
      <c r="C8770" s="68">
        <v>8901736096393</v>
      </c>
      <c r="D8770" s="69" t="s">
        <v>6330</v>
      </c>
      <c r="E8770" s="65">
        <f>IFERROR(VLOOKUP(C8770,Pivot!A:B,2,0),0)</f>
        <v>0</v>
      </c>
      <c r="F8770" s="65">
        <f>IFERROR(VLOOKUP(C8770,Pivot!A:C,3,0),0)</f>
        <v>0</v>
      </c>
    </row>
    <row r="8771" spans="1:6" x14ac:dyDescent="0.25">
      <c r="A8771" s="68" t="s">
        <v>103</v>
      </c>
      <c r="B8771" s="69">
        <v>491316243</v>
      </c>
      <c r="C8771" s="68">
        <v>8901736096409</v>
      </c>
      <c r="D8771" s="69" t="s">
        <v>6331</v>
      </c>
      <c r="E8771" s="65">
        <f>IFERROR(VLOOKUP(C8771,Pivot!A:B,2,0),0)</f>
        <v>0</v>
      </c>
      <c r="F8771" s="65">
        <f>IFERROR(VLOOKUP(C8771,Pivot!A:C,3,0),0)</f>
        <v>0</v>
      </c>
    </row>
    <row r="8772" spans="1:6" x14ac:dyDescent="0.25">
      <c r="A8772" s="68" t="s">
        <v>103</v>
      </c>
      <c r="B8772" s="69">
        <v>491316244</v>
      </c>
      <c r="C8772" s="68">
        <v>8901736096416</v>
      </c>
      <c r="D8772" s="69" t="s">
        <v>6332</v>
      </c>
      <c r="E8772" s="65">
        <f>IFERROR(VLOOKUP(C8772,Pivot!A:B,2,0),0)</f>
        <v>0</v>
      </c>
      <c r="F8772" s="65">
        <f>IFERROR(VLOOKUP(C8772,Pivot!A:C,3,0),0)</f>
        <v>0</v>
      </c>
    </row>
    <row r="8773" spans="1:6" x14ac:dyDescent="0.25">
      <c r="A8773" s="68" t="s">
        <v>103</v>
      </c>
      <c r="B8773" s="69">
        <v>491316245</v>
      </c>
      <c r="C8773" s="68">
        <v>8901736096423</v>
      </c>
      <c r="D8773" s="69" t="s">
        <v>6333</v>
      </c>
      <c r="E8773" s="65">
        <f>IFERROR(VLOOKUP(C8773,Pivot!A:B,2,0),0)</f>
        <v>0</v>
      </c>
      <c r="F8773" s="65">
        <f>IFERROR(VLOOKUP(C8773,Pivot!A:C,3,0),0)</f>
        <v>0</v>
      </c>
    </row>
    <row r="8774" spans="1:6" x14ac:dyDescent="0.25">
      <c r="A8774" s="68" t="s">
        <v>103</v>
      </c>
      <c r="B8774" s="69">
        <v>491316247</v>
      </c>
      <c r="C8774" s="68">
        <v>8901736096447</v>
      </c>
      <c r="D8774" s="69" t="s">
        <v>6334</v>
      </c>
      <c r="E8774" s="65">
        <f>IFERROR(VLOOKUP(C8774,Pivot!A:B,2,0),0)</f>
        <v>0</v>
      </c>
      <c r="F8774" s="65">
        <f>IFERROR(VLOOKUP(C8774,Pivot!A:C,3,0),0)</f>
        <v>0</v>
      </c>
    </row>
    <row r="8775" spans="1:6" x14ac:dyDescent="0.25">
      <c r="A8775" s="68" t="s">
        <v>103</v>
      </c>
      <c r="B8775" s="69">
        <v>491316248</v>
      </c>
      <c r="C8775" s="68">
        <v>8901736096454</v>
      </c>
      <c r="D8775" s="69" t="s">
        <v>6335</v>
      </c>
      <c r="E8775" s="65">
        <f>IFERROR(VLOOKUP(C8775,Pivot!A:B,2,0),0)</f>
        <v>0</v>
      </c>
      <c r="F8775" s="65">
        <f>IFERROR(VLOOKUP(C8775,Pivot!A:C,3,0),0)</f>
        <v>0</v>
      </c>
    </row>
    <row r="8776" spans="1:6" x14ac:dyDescent="0.25">
      <c r="A8776" s="68" t="s">
        <v>103</v>
      </c>
      <c r="B8776" s="69">
        <v>491316249</v>
      </c>
      <c r="C8776" s="68">
        <v>8901736096478</v>
      </c>
      <c r="D8776" s="69" t="s">
        <v>6336</v>
      </c>
      <c r="E8776" s="65">
        <f>IFERROR(VLOOKUP(C8776,Pivot!A:B,2,0),0)</f>
        <v>0</v>
      </c>
      <c r="F8776" s="65">
        <f>IFERROR(VLOOKUP(C8776,Pivot!A:C,3,0),0)</f>
        <v>0</v>
      </c>
    </row>
    <row r="8777" spans="1:6" x14ac:dyDescent="0.25">
      <c r="A8777" s="68" t="s">
        <v>103</v>
      </c>
      <c r="B8777" s="69">
        <v>491316281</v>
      </c>
      <c r="C8777" s="68">
        <v>845423013509</v>
      </c>
      <c r="D8777" s="69" t="s">
        <v>6337</v>
      </c>
      <c r="E8777" s="65">
        <f>IFERROR(VLOOKUP(C8777,Pivot!A:B,2,0),0)</f>
        <v>0</v>
      </c>
      <c r="F8777" s="65">
        <f>IFERROR(VLOOKUP(C8777,Pivot!A:C,3,0),0)</f>
        <v>0</v>
      </c>
    </row>
    <row r="8778" spans="1:6" x14ac:dyDescent="0.25">
      <c r="A8778" s="68" t="s">
        <v>103</v>
      </c>
      <c r="B8778" s="69">
        <v>491316282</v>
      </c>
      <c r="C8778" s="68">
        <v>8058664061075</v>
      </c>
      <c r="D8778" s="69" t="s">
        <v>6338</v>
      </c>
      <c r="E8778" s="65">
        <f>IFERROR(VLOOKUP(C8778,Pivot!A:B,2,0),0)</f>
        <v>0</v>
      </c>
      <c r="F8778" s="65">
        <f>IFERROR(VLOOKUP(C8778,Pivot!A:C,3,0),0)</f>
        <v>0</v>
      </c>
    </row>
    <row r="8779" spans="1:6" x14ac:dyDescent="0.25">
      <c r="A8779" s="68" t="s">
        <v>103</v>
      </c>
      <c r="B8779" s="69">
        <v>491316283</v>
      </c>
      <c r="C8779" s="68">
        <v>4895038550988</v>
      </c>
      <c r="D8779" s="69" t="s">
        <v>6339</v>
      </c>
      <c r="E8779" s="65">
        <f>IFERROR(VLOOKUP(C8779,Pivot!A:B,2,0),0)</f>
        <v>0</v>
      </c>
      <c r="F8779" s="65">
        <f>IFERROR(VLOOKUP(C8779,Pivot!A:C,3,0),0)</f>
        <v>0</v>
      </c>
    </row>
    <row r="8780" spans="1:6" x14ac:dyDescent="0.25">
      <c r="A8780" s="68" t="s">
        <v>103</v>
      </c>
      <c r="B8780" s="69">
        <v>491316284</v>
      </c>
      <c r="C8780" s="68">
        <v>4895038501935</v>
      </c>
      <c r="D8780" s="69" t="s">
        <v>6340</v>
      </c>
      <c r="E8780" s="65">
        <f>IFERROR(VLOOKUP(C8780,Pivot!A:B,2,0),0)</f>
        <v>0</v>
      </c>
      <c r="F8780" s="65">
        <f>IFERROR(VLOOKUP(C8780,Pivot!A:C,3,0),0)</f>
        <v>0</v>
      </c>
    </row>
    <row r="8781" spans="1:6" x14ac:dyDescent="0.25">
      <c r="A8781" s="68" t="s">
        <v>103</v>
      </c>
      <c r="B8781" s="69">
        <v>491316286</v>
      </c>
      <c r="C8781" s="68">
        <v>4895038540927</v>
      </c>
      <c r="D8781" s="69" t="s">
        <v>6341</v>
      </c>
      <c r="E8781" s="65">
        <f>IFERROR(VLOOKUP(C8781,Pivot!A:B,2,0),0)</f>
        <v>0</v>
      </c>
      <c r="F8781" s="65">
        <f>IFERROR(VLOOKUP(C8781,Pivot!A:C,3,0),0)</f>
        <v>0</v>
      </c>
    </row>
    <row r="8782" spans="1:6" x14ac:dyDescent="0.25">
      <c r="A8782" s="68" t="s">
        <v>103</v>
      </c>
      <c r="B8782" s="69">
        <v>491316286</v>
      </c>
      <c r="C8782" s="68">
        <v>4895038549128</v>
      </c>
      <c r="D8782" s="69" t="s">
        <v>6341</v>
      </c>
      <c r="E8782" s="65">
        <f>IFERROR(VLOOKUP(C8782,Pivot!A:B,2,0),0)</f>
        <v>0</v>
      </c>
      <c r="F8782" s="65">
        <f>IFERROR(VLOOKUP(C8782,Pivot!A:C,3,0),0)</f>
        <v>0</v>
      </c>
    </row>
    <row r="8783" spans="1:6" x14ac:dyDescent="0.25">
      <c r="A8783" s="68" t="s">
        <v>103</v>
      </c>
      <c r="B8783" s="69">
        <v>491316287</v>
      </c>
      <c r="C8783" s="68">
        <v>4895038542983</v>
      </c>
      <c r="D8783" s="69" t="s">
        <v>6342</v>
      </c>
      <c r="E8783" s="65">
        <f>IFERROR(VLOOKUP(C8783,Pivot!A:B,2,0),0)</f>
        <v>0</v>
      </c>
      <c r="F8783" s="65">
        <f>IFERROR(VLOOKUP(C8783,Pivot!A:C,3,0),0)</f>
        <v>0</v>
      </c>
    </row>
    <row r="8784" spans="1:6" x14ac:dyDescent="0.25">
      <c r="A8784" s="68" t="s">
        <v>103</v>
      </c>
      <c r="B8784" s="69">
        <v>491316287</v>
      </c>
      <c r="C8784" s="68">
        <v>4895038542990</v>
      </c>
      <c r="D8784" s="69" t="s">
        <v>6342</v>
      </c>
      <c r="E8784" s="65">
        <f>IFERROR(VLOOKUP(C8784,Pivot!A:B,2,0),0)</f>
        <v>0</v>
      </c>
      <c r="F8784" s="65">
        <f>IFERROR(VLOOKUP(C8784,Pivot!A:C,3,0),0)</f>
        <v>0</v>
      </c>
    </row>
    <row r="8785" spans="1:6" x14ac:dyDescent="0.25">
      <c r="A8785" s="68" t="s">
        <v>103</v>
      </c>
      <c r="B8785" s="69">
        <v>491316288</v>
      </c>
      <c r="C8785" s="68">
        <v>4895038551022</v>
      </c>
      <c r="D8785" s="69" t="s">
        <v>6343</v>
      </c>
      <c r="E8785" s="65">
        <f>IFERROR(VLOOKUP(C8785,Pivot!A:B,2,0),0)</f>
        <v>0</v>
      </c>
      <c r="F8785" s="65">
        <f>IFERROR(VLOOKUP(C8785,Pivot!A:C,3,0),0)</f>
        <v>0</v>
      </c>
    </row>
    <row r="8786" spans="1:6" x14ac:dyDescent="0.25">
      <c r="A8786" s="68" t="s">
        <v>103</v>
      </c>
      <c r="B8786" s="69">
        <v>491316290</v>
      </c>
      <c r="C8786" s="68">
        <v>4895038543461</v>
      </c>
      <c r="D8786" s="69" t="s">
        <v>6344</v>
      </c>
      <c r="E8786" s="65">
        <f>IFERROR(VLOOKUP(C8786,Pivot!A:B,2,0),0)</f>
        <v>0</v>
      </c>
      <c r="F8786" s="65">
        <f>IFERROR(VLOOKUP(C8786,Pivot!A:C,3,0),0)</f>
        <v>0</v>
      </c>
    </row>
    <row r="8787" spans="1:6" x14ac:dyDescent="0.25">
      <c r="A8787" s="68" t="s">
        <v>103</v>
      </c>
      <c r="B8787" s="69">
        <v>491316290</v>
      </c>
      <c r="C8787" s="68">
        <v>4895038543478</v>
      </c>
      <c r="D8787" s="69" t="s">
        <v>6344</v>
      </c>
      <c r="E8787" s="65">
        <f>IFERROR(VLOOKUP(C8787,Pivot!A:B,2,0),0)</f>
        <v>0</v>
      </c>
      <c r="F8787" s="65">
        <f>IFERROR(VLOOKUP(C8787,Pivot!A:C,3,0),0)</f>
        <v>0</v>
      </c>
    </row>
    <row r="8788" spans="1:6" x14ac:dyDescent="0.25">
      <c r="A8788" s="68" t="s">
        <v>103</v>
      </c>
      <c r="B8788" s="69">
        <v>491316291</v>
      </c>
      <c r="C8788" s="68">
        <v>8901736095785</v>
      </c>
      <c r="D8788" s="69" t="s">
        <v>6345</v>
      </c>
      <c r="E8788" s="65">
        <f>IFERROR(VLOOKUP(C8788,Pivot!A:B,2,0),0)</f>
        <v>0</v>
      </c>
      <c r="F8788" s="65">
        <f>IFERROR(VLOOKUP(C8788,Pivot!A:C,3,0),0)</f>
        <v>0</v>
      </c>
    </row>
    <row r="8789" spans="1:6" x14ac:dyDescent="0.25">
      <c r="A8789" s="68" t="s">
        <v>103</v>
      </c>
      <c r="B8789" s="69">
        <v>491316292</v>
      </c>
      <c r="C8789" s="68">
        <v>8901736095808</v>
      </c>
      <c r="D8789" s="69" t="s">
        <v>6346</v>
      </c>
      <c r="E8789" s="65">
        <f>IFERROR(VLOOKUP(C8789,Pivot!A:B,2,0),0)</f>
        <v>0</v>
      </c>
      <c r="F8789" s="65">
        <f>IFERROR(VLOOKUP(C8789,Pivot!A:C,3,0),0)</f>
        <v>0</v>
      </c>
    </row>
    <row r="8790" spans="1:6" x14ac:dyDescent="0.25">
      <c r="A8790" s="68" t="s">
        <v>103</v>
      </c>
      <c r="B8790" s="69">
        <v>491316293</v>
      </c>
      <c r="C8790" s="68">
        <v>8901736095815</v>
      </c>
      <c r="D8790" s="69" t="s">
        <v>6347</v>
      </c>
      <c r="E8790" s="65">
        <f>IFERROR(VLOOKUP(C8790,Pivot!A:B,2,0),0)</f>
        <v>0</v>
      </c>
      <c r="F8790" s="65">
        <f>IFERROR(VLOOKUP(C8790,Pivot!A:C,3,0),0)</f>
        <v>0</v>
      </c>
    </row>
    <row r="8791" spans="1:6" x14ac:dyDescent="0.25">
      <c r="A8791" s="68" t="s">
        <v>103</v>
      </c>
      <c r="B8791" s="69">
        <v>491316299</v>
      </c>
      <c r="C8791" s="68">
        <v>8428064901040</v>
      </c>
      <c r="D8791" s="69" t="s">
        <v>6348</v>
      </c>
      <c r="E8791" s="65">
        <f>IFERROR(VLOOKUP(C8791,Pivot!A:B,2,0),0)</f>
        <v>0</v>
      </c>
      <c r="F8791" s="65">
        <f>IFERROR(VLOOKUP(C8791,Pivot!A:C,3,0),0)</f>
        <v>0</v>
      </c>
    </row>
    <row r="8792" spans="1:6" x14ac:dyDescent="0.25">
      <c r="A8792" s="68" t="s">
        <v>103</v>
      </c>
      <c r="B8792" s="69">
        <v>491316306</v>
      </c>
      <c r="C8792" s="68">
        <v>753940883928</v>
      </c>
      <c r="D8792" s="69" t="s">
        <v>6349</v>
      </c>
      <c r="E8792" s="65">
        <f>IFERROR(VLOOKUP(C8792,Pivot!A:B,2,0),0)</f>
        <v>0</v>
      </c>
      <c r="F8792" s="65">
        <f>IFERROR(VLOOKUP(C8792,Pivot!A:C,3,0),0)</f>
        <v>0</v>
      </c>
    </row>
    <row r="8793" spans="1:6" x14ac:dyDescent="0.25">
      <c r="A8793" s="68" t="s">
        <v>103</v>
      </c>
      <c r="B8793" s="69">
        <v>491316309</v>
      </c>
      <c r="C8793" s="68">
        <v>851724001152</v>
      </c>
      <c r="D8793" s="69" t="s">
        <v>6350</v>
      </c>
      <c r="E8793" s="65">
        <f>IFERROR(VLOOKUP(C8793,Pivot!A:B,2,0),0)</f>
        <v>0</v>
      </c>
      <c r="F8793" s="65">
        <f>IFERROR(VLOOKUP(C8793,Pivot!A:C,3,0),0)</f>
        <v>0</v>
      </c>
    </row>
    <row r="8794" spans="1:6" x14ac:dyDescent="0.25">
      <c r="A8794" s="68" t="s">
        <v>103</v>
      </c>
      <c r="B8794" s="69">
        <v>491316310</v>
      </c>
      <c r="C8794" s="68">
        <v>851724001893</v>
      </c>
      <c r="D8794" s="69" t="s">
        <v>6351</v>
      </c>
      <c r="E8794" s="65">
        <f>IFERROR(VLOOKUP(C8794,Pivot!A:B,2,0),0)</f>
        <v>0</v>
      </c>
      <c r="F8794" s="65">
        <f>IFERROR(VLOOKUP(C8794,Pivot!A:C,3,0),0)</f>
        <v>0</v>
      </c>
    </row>
    <row r="8795" spans="1:6" x14ac:dyDescent="0.25">
      <c r="A8795" s="68" t="s">
        <v>103</v>
      </c>
      <c r="B8795" s="69">
        <v>491316311</v>
      </c>
      <c r="C8795" s="68">
        <v>5053307016576</v>
      </c>
      <c r="D8795" s="69" t="s">
        <v>6352</v>
      </c>
      <c r="E8795" s="65">
        <f>IFERROR(VLOOKUP(C8795,Pivot!A:B,2,0),0)</f>
        <v>0</v>
      </c>
      <c r="F8795" s="65">
        <f>IFERROR(VLOOKUP(C8795,Pivot!A:C,3,0),0)</f>
        <v>0</v>
      </c>
    </row>
    <row r="8796" spans="1:6" x14ac:dyDescent="0.25">
      <c r="A8796" s="68" t="s">
        <v>103</v>
      </c>
      <c r="B8796" s="69">
        <v>491316312</v>
      </c>
      <c r="C8796" s="68">
        <v>5053307016613</v>
      </c>
      <c r="D8796" s="69" t="s">
        <v>6353</v>
      </c>
      <c r="E8796" s="65">
        <f>IFERROR(VLOOKUP(C8796,Pivot!A:B,2,0),0)</f>
        <v>0</v>
      </c>
      <c r="F8796" s="65">
        <f>IFERROR(VLOOKUP(C8796,Pivot!A:C,3,0),0)</f>
        <v>0</v>
      </c>
    </row>
    <row r="8797" spans="1:6" x14ac:dyDescent="0.25">
      <c r="A8797" s="68" t="s">
        <v>103</v>
      </c>
      <c r="B8797" s="69">
        <v>491316313</v>
      </c>
      <c r="C8797" s="68">
        <v>5053307026780</v>
      </c>
      <c r="D8797" s="69" t="s">
        <v>6354</v>
      </c>
      <c r="E8797" s="65">
        <f>IFERROR(VLOOKUP(C8797,Pivot!A:B,2,0),0)</f>
        <v>0</v>
      </c>
      <c r="F8797" s="65">
        <f>IFERROR(VLOOKUP(C8797,Pivot!A:C,3,0),0)</f>
        <v>0</v>
      </c>
    </row>
    <row r="8798" spans="1:6" x14ac:dyDescent="0.25">
      <c r="A8798" s="68" t="s">
        <v>103</v>
      </c>
      <c r="B8798" s="69">
        <v>491316314</v>
      </c>
      <c r="C8798" s="68">
        <v>5053307027473</v>
      </c>
      <c r="D8798" s="69" t="s">
        <v>6355</v>
      </c>
      <c r="E8798" s="65">
        <f>IFERROR(VLOOKUP(C8798,Pivot!A:B,2,0),0)</f>
        <v>0</v>
      </c>
      <c r="F8798" s="65">
        <f>IFERROR(VLOOKUP(C8798,Pivot!A:C,3,0),0)</f>
        <v>0</v>
      </c>
    </row>
    <row r="8799" spans="1:6" x14ac:dyDescent="0.25">
      <c r="A8799" s="68" t="s">
        <v>103</v>
      </c>
      <c r="B8799" s="69">
        <v>491316320</v>
      </c>
      <c r="C8799" s="68">
        <v>4891813847625</v>
      </c>
      <c r="D8799" s="69" t="s">
        <v>6356</v>
      </c>
      <c r="E8799" s="65">
        <f>IFERROR(VLOOKUP(C8799,Pivot!A:B,2,0),0)</f>
        <v>0</v>
      </c>
      <c r="F8799" s="65">
        <f>IFERROR(VLOOKUP(C8799,Pivot!A:C,3,0),0)</f>
        <v>0</v>
      </c>
    </row>
    <row r="8800" spans="1:6" x14ac:dyDescent="0.25">
      <c r="A8800" s="68" t="s">
        <v>103</v>
      </c>
      <c r="B8800" s="69">
        <v>491316320</v>
      </c>
      <c r="C8800" s="68">
        <v>4891813847793</v>
      </c>
      <c r="D8800" s="69" t="s">
        <v>6356</v>
      </c>
      <c r="E8800" s="65">
        <f>IFERROR(VLOOKUP(C8800,Pivot!A:B,2,0),0)</f>
        <v>0</v>
      </c>
      <c r="F8800" s="65">
        <f>IFERROR(VLOOKUP(C8800,Pivot!A:C,3,0),0)</f>
        <v>0</v>
      </c>
    </row>
    <row r="8801" spans="1:6" x14ac:dyDescent="0.25">
      <c r="A8801" s="68" t="s">
        <v>103</v>
      </c>
      <c r="B8801" s="69">
        <v>491316322</v>
      </c>
      <c r="C8801" s="68">
        <v>4891813847588</v>
      </c>
      <c r="D8801" s="69" t="s">
        <v>6357</v>
      </c>
      <c r="E8801" s="65">
        <f>IFERROR(VLOOKUP(C8801,Pivot!A:B,2,0),0)</f>
        <v>0</v>
      </c>
      <c r="F8801" s="65">
        <f>IFERROR(VLOOKUP(C8801,Pivot!A:C,3,0),0)</f>
        <v>0</v>
      </c>
    </row>
    <row r="8802" spans="1:6" x14ac:dyDescent="0.25">
      <c r="A8802" s="68" t="s">
        <v>103</v>
      </c>
      <c r="B8802" s="69">
        <v>491318548</v>
      </c>
      <c r="C8802" s="68">
        <v>5029736060350</v>
      </c>
      <c r="D8802" s="69" t="s">
        <v>6358</v>
      </c>
      <c r="E8802" s="65">
        <f>IFERROR(VLOOKUP(C8802,Pivot!A:B,2,0),0)</f>
        <v>0</v>
      </c>
      <c r="F8802" s="65">
        <f>IFERROR(VLOOKUP(C8802,Pivot!A:C,3,0),0)</f>
        <v>0</v>
      </c>
    </row>
    <row r="8803" spans="1:6" x14ac:dyDescent="0.25">
      <c r="A8803" s="68" t="s">
        <v>103</v>
      </c>
      <c r="B8803" s="69">
        <v>491318552</v>
      </c>
      <c r="C8803" s="68">
        <v>884920210356</v>
      </c>
      <c r="D8803" s="69" t="s">
        <v>6359</v>
      </c>
      <c r="E8803" s="65">
        <f>IFERROR(VLOOKUP(C8803,Pivot!A:B,2,0),0)</f>
        <v>0</v>
      </c>
      <c r="F8803" s="65">
        <f>IFERROR(VLOOKUP(C8803,Pivot!A:C,3,0),0)</f>
        <v>0</v>
      </c>
    </row>
    <row r="8804" spans="1:6" x14ac:dyDescent="0.25">
      <c r="A8804" s="68" t="s">
        <v>103</v>
      </c>
      <c r="B8804" s="69">
        <v>491318553</v>
      </c>
      <c r="C8804" s="68">
        <v>884920210394</v>
      </c>
      <c r="D8804" s="69" t="s">
        <v>6360</v>
      </c>
      <c r="E8804" s="65">
        <f>IFERROR(VLOOKUP(C8804,Pivot!A:B,2,0),0)</f>
        <v>0</v>
      </c>
      <c r="F8804" s="65">
        <f>IFERROR(VLOOKUP(C8804,Pivot!A:C,3,0),0)</f>
        <v>0</v>
      </c>
    </row>
    <row r="8805" spans="1:6" x14ac:dyDescent="0.25">
      <c r="A8805" s="68" t="s">
        <v>103</v>
      </c>
      <c r="B8805" s="69">
        <v>491318554</v>
      </c>
      <c r="C8805" s="68">
        <v>884920210400</v>
      </c>
      <c r="D8805" s="69" t="s">
        <v>6361</v>
      </c>
      <c r="E8805" s="65">
        <f>IFERROR(VLOOKUP(C8805,Pivot!A:B,2,0),0)</f>
        <v>0</v>
      </c>
      <c r="F8805" s="65">
        <f>IFERROR(VLOOKUP(C8805,Pivot!A:C,3,0),0)</f>
        <v>0</v>
      </c>
    </row>
    <row r="8806" spans="1:6" x14ac:dyDescent="0.25">
      <c r="A8806" s="68" t="s">
        <v>103</v>
      </c>
      <c r="B8806" s="69">
        <v>491318556</v>
      </c>
      <c r="C8806" s="68">
        <v>5029736050818</v>
      </c>
      <c r="D8806" s="69" t="s">
        <v>6362</v>
      </c>
      <c r="E8806" s="65">
        <f>IFERROR(VLOOKUP(C8806,Pivot!A:B,2,0),0)</f>
        <v>0</v>
      </c>
      <c r="F8806" s="65">
        <f>IFERROR(VLOOKUP(C8806,Pivot!A:C,3,0),0)</f>
        <v>0</v>
      </c>
    </row>
    <row r="8807" spans="1:6" x14ac:dyDescent="0.25">
      <c r="A8807" s="68" t="s">
        <v>103</v>
      </c>
      <c r="B8807" s="69">
        <v>491318556</v>
      </c>
      <c r="C8807" s="68">
        <v>5029736050825</v>
      </c>
      <c r="D8807" s="69" t="s">
        <v>6362</v>
      </c>
      <c r="E8807" s="65">
        <f>IFERROR(VLOOKUP(C8807,Pivot!A:B,2,0),0)</f>
        <v>0</v>
      </c>
      <c r="F8807" s="65">
        <f>IFERROR(VLOOKUP(C8807,Pivot!A:C,3,0),0)</f>
        <v>0</v>
      </c>
    </row>
    <row r="8808" spans="1:6" x14ac:dyDescent="0.25">
      <c r="A8808" s="68" t="s">
        <v>103</v>
      </c>
      <c r="B8808" s="69">
        <v>491318557</v>
      </c>
      <c r="C8808" s="68">
        <v>5029736061456</v>
      </c>
      <c r="D8808" s="69" t="s">
        <v>6363</v>
      </c>
      <c r="E8808" s="65">
        <f>IFERROR(VLOOKUP(C8808,Pivot!A:B,2,0),0)</f>
        <v>0</v>
      </c>
      <c r="F8808" s="65">
        <f>IFERROR(VLOOKUP(C8808,Pivot!A:C,3,0),0)</f>
        <v>0</v>
      </c>
    </row>
    <row r="8809" spans="1:6" x14ac:dyDescent="0.25">
      <c r="A8809" s="68" t="s">
        <v>103</v>
      </c>
      <c r="B8809" s="69">
        <v>491318559</v>
      </c>
      <c r="C8809" s="68">
        <v>5029736055967</v>
      </c>
      <c r="D8809" s="69" t="s">
        <v>6364</v>
      </c>
      <c r="E8809" s="65">
        <f>IFERROR(VLOOKUP(C8809,Pivot!A:B,2,0),0)</f>
        <v>0</v>
      </c>
      <c r="F8809" s="65">
        <f>IFERROR(VLOOKUP(C8809,Pivot!A:C,3,0),0)</f>
        <v>0</v>
      </c>
    </row>
    <row r="8810" spans="1:6" x14ac:dyDescent="0.25">
      <c r="A8810" s="68" t="s">
        <v>103</v>
      </c>
      <c r="B8810" s="69">
        <v>491318560</v>
      </c>
      <c r="C8810" s="68">
        <v>5029736057541</v>
      </c>
      <c r="D8810" s="69" t="s">
        <v>6365</v>
      </c>
      <c r="E8810" s="65">
        <f>IFERROR(VLOOKUP(C8810,Pivot!A:B,2,0),0)</f>
        <v>0</v>
      </c>
      <c r="F8810" s="65">
        <f>IFERROR(VLOOKUP(C8810,Pivot!A:C,3,0),0)</f>
        <v>0</v>
      </c>
    </row>
    <row r="8811" spans="1:6" x14ac:dyDescent="0.25">
      <c r="A8811" s="68" t="s">
        <v>103</v>
      </c>
      <c r="B8811" s="69">
        <v>491318562</v>
      </c>
      <c r="C8811" s="68">
        <v>5029736061432</v>
      </c>
      <c r="D8811" s="69" t="s">
        <v>6366</v>
      </c>
      <c r="E8811" s="65">
        <f>IFERROR(VLOOKUP(C8811,Pivot!A:B,2,0),0)</f>
        <v>0</v>
      </c>
      <c r="F8811" s="65">
        <f>IFERROR(VLOOKUP(C8811,Pivot!A:C,3,0),0)</f>
        <v>0</v>
      </c>
    </row>
    <row r="8812" spans="1:6" x14ac:dyDescent="0.25">
      <c r="A8812" s="68" t="s">
        <v>103</v>
      </c>
      <c r="B8812" s="69">
        <v>491318578</v>
      </c>
      <c r="C8812" s="68">
        <v>8907030000159</v>
      </c>
      <c r="D8812" s="69" t="s">
        <v>6367</v>
      </c>
      <c r="E8812" s="65">
        <f>IFERROR(VLOOKUP(C8812,Pivot!A:B,2,0),0)</f>
        <v>0</v>
      </c>
      <c r="F8812" s="65">
        <f>IFERROR(VLOOKUP(C8812,Pivot!A:C,3,0),0)</f>
        <v>0</v>
      </c>
    </row>
    <row r="8813" spans="1:6" x14ac:dyDescent="0.25">
      <c r="A8813" s="68" t="s">
        <v>103</v>
      </c>
      <c r="B8813" s="69">
        <v>491318581</v>
      </c>
      <c r="C8813" s="68">
        <v>8907030003679</v>
      </c>
      <c r="D8813" s="69" t="s">
        <v>6368</v>
      </c>
      <c r="E8813" s="65">
        <f>IFERROR(VLOOKUP(C8813,Pivot!A:B,2,0),0)</f>
        <v>0</v>
      </c>
      <c r="F8813" s="65">
        <f>IFERROR(VLOOKUP(C8813,Pivot!A:C,3,0),0)</f>
        <v>0</v>
      </c>
    </row>
    <row r="8814" spans="1:6" x14ac:dyDescent="0.25">
      <c r="A8814" s="68" t="s">
        <v>103</v>
      </c>
      <c r="B8814" s="69">
        <v>491318583</v>
      </c>
      <c r="C8814" s="68">
        <v>8907030000272</v>
      </c>
      <c r="D8814" s="69" t="s">
        <v>6369</v>
      </c>
      <c r="E8814" s="65">
        <f>IFERROR(VLOOKUP(C8814,Pivot!A:B,2,0),0)</f>
        <v>0</v>
      </c>
      <c r="F8814" s="65">
        <f>IFERROR(VLOOKUP(C8814,Pivot!A:C,3,0),0)</f>
        <v>0</v>
      </c>
    </row>
    <row r="8815" spans="1:6" x14ac:dyDescent="0.25">
      <c r="A8815" s="68" t="s">
        <v>103</v>
      </c>
      <c r="B8815" s="69">
        <v>491318584</v>
      </c>
      <c r="C8815" s="68">
        <v>8907030000463</v>
      </c>
      <c r="D8815" s="69" t="s">
        <v>6370</v>
      </c>
      <c r="E8815" s="65">
        <f>IFERROR(VLOOKUP(C8815,Pivot!A:B,2,0),0)</f>
        <v>0</v>
      </c>
      <c r="F8815" s="65">
        <f>IFERROR(VLOOKUP(C8815,Pivot!A:C,3,0),0)</f>
        <v>0</v>
      </c>
    </row>
    <row r="8816" spans="1:6" x14ac:dyDescent="0.25">
      <c r="A8816" s="68" t="s">
        <v>103</v>
      </c>
      <c r="B8816" s="69">
        <v>491318585</v>
      </c>
      <c r="C8816" s="68">
        <v>8907030000913</v>
      </c>
      <c r="D8816" s="69" t="s">
        <v>6371</v>
      </c>
      <c r="E8816" s="65">
        <f>IFERROR(VLOOKUP(C8816,Pivot!A:B,2,0),0)</f>
        <v>0</v>
      </c>
      <c r="F8816" s="65">
        <f>IFERROR(VLOOKUP(C8816,Pivot!A:C,3,0),0)</f>
        <v>0</v>
      </c>
    </row>
    <row r="8817" spans="1:6" x14ac:dyDescent="0.25">
      <c r="A8817" s="68" t="s">
        <v>103</v>
      </c>
      <c r="B8817" s="69">
        <v>491318586</v>
      </c>
      <c r="C8817" s="68">
        <v>8907030000364</v>
      </c>
      <c r="D8817" s="69" t="s">
        <v>6372</v>
      </c>
      <c r="E8817" s="65">
        <f>IFERROR(VLOOKUP(C8817,Pivot!A:B,2,0),0)</f>
        <v>0</v>
      </c>
      <c r="F8817" s="65">
        <f>IFERROR(VLOOKUP(C8817,Pivot!A:C,3,0),0)</f>
        <v>0</v>
      </c>
    </row>
    <row r="8818" spans="1:6" x14ac:dyDescent="0.25">
      <c r="A8818" s="68" t="s">
        <v>103</v>
      </c>
      <c r="B8818" s="69">
        <v>491318588</v>
      </c>
      <c r="C8818" s="68">
        <v>8907030000227</v>
      </c>
      <c r="D8818" s="69" t="s">
        <v>6373</v>
      </c>
      <c r="E8818" s="65">
        <f>IFERROR(VLOOKUP(C8818,Pivot!A:B,2,0),0)</f>
        <v>0</v>
      </c>
      <c r="F8818" s="65">
        <f>IFERROR(VLOOKUP(C8818,Pivot!A:C,3,0),0)</f>
        <v>0</v>
      </c>
    </row>
    <row r="8819" spans="1:6" x14ac:dyDescent="0.25">
      <c r="A8819" s="68" t="s">
        <v>103</v>
      </c>
      <c r="B8819" s="69">
        <v>491318589</v>
      </c>
      <c r="C8819" s="68">
        <v>8907030000883</v>
      </c>
      <c r="D8819" s="69" t="s">
        <v>6374</v>
      </c>
      <c r="E8819" s="65">
        <f>IFERROR(VLOOKUP(C8819,Pivot!A:B,2,0),0)</f>
        <v>0</v>
      </c>
      <c r="F8819" s="65">
        <f>IFERROR(VLOOKUP(C8819,Pivot!A:C,3,0),0)</f>
        <v>0</v>
      </c>
    </row>
    <row r="8820" spans="1:6" x14ac:dyDescent="0.25">
      <c r="A8820" s="68" t="s">
        <v>103</v>
      </c>
      <c r="B8820" s="69">
        <v>491318590</v>
      </c>
      <c r="C8820" s="68">
        <v>8907030000777</v>
      </c>
      <c r="D8820" s="69" t="s">
        <v>6375</v>
      </c>
      <c r="E8820" s="65">
        <f>IFERROR(VLOOKUP(C8820,Pivot!A:B,2,0),0)</f>
        <v>0</v>
      </c>
      <c r="F8820" s="65">
        <f>IFERROR(VLOOKUP(C8820,Pivot!A:C,3,0),0)</f>
        <v>0</v>
      </c>
    </row>
    <row r="8821" spans="1:6" x14ac:dyDescent="0.25">
      <c r="A8821" s="68" t="s">
        <v>103</v>
      </c>
      <c r="B8821" s="69">
        <v>491318591</v>
      </c>
      <c r="C8821" s="68">
        <v>8907030000371</v>
      </c>
      <c r="D8821" s="69" t="s">
        <v>6376</v>
      </c>
      <c r="E8821" s="65">
        <f>IFERROR(VLOOKUP(C8821,Pivot!A:B,2,0),0)</f>
        <v>0</v>
      </c>
      <c r="F8821" s="65">
        <f>IFERROR(VLOOKUP(C8821,Pivot!A:C,3,0),0)</f>
        <v>0</v>
      </c>
    </row>
    <row r="8822" spans="1:6" x14ac:dyDescent="0.25">
      <c r="A8822" s="68" t="s">
        <v>103</v>
      </c>
      <c r="B8822" s="69">
        <v>491318593</v>
      </c>
      <c r="C8822" s="68">
        <v>8907030003013</v>
      </c>
      <c r="D8822" s="69" t="s">
        <v>6377</v>
      </c>
      <c r="E8822" s="65">
        <f>IFERROR(VLOOKUP(C8822,Pivot!A:B,2,0),0)</f>
        <v>0</v>
      </c>
      <c r="F8822" s="65">
        <f>IFERROR(VLOOKUP(C8822,Pivot!A:C,3,0),0)</f>
        <v>0</v>
      </c>
    </row>
    <row r="8823" spans="1:6" x14ac:dyDescent="0.25">
      <c r="A8823" s="68" t="s">
        <v>103</v>
      </c>
      <c r="B8823" s="69">
        <v>491318596</v>
      </c>
      <c r="C8823" s="68">
        <v>8907030001170</v>
      </c>
      <c r="D8823" s="69" t="s">
        <v>6378</v>
      </c>
      <c r="E8823" s="65">
        <f>IFERROR(VLOOKUP(C8823,Pivot!A:B,2,0),0)</f>
        <v>0</v>
      </c>
      <c r="F8823" s="65">
        <f>IFERROR(VLOOKUP(C8823,Pivot!A:C,3,0),0)</f>
        <v>0</v>
      </c>
    </row>
    <row r="8824" spans="1:6" x14ac:dyDescent="0.25">
      <c r="A8824" s="68" t="s">
        <v>103</v>
      </c>
      <c r="B8824" s="69">
        <v>491318598</v>
      </c>
      <c r="C8824" s="68">
        <v>8907030003662</v>
      </c>
      <c r="D8824" s="69" t="s">
        <v>6379</v>
      </c>
      <c r="E8824" s="65">
        <f>IFERROR(VLOOKUP(C8824,Pivot!A:B,2,0),0)</f>
        <v>0</v>
      </c>
      <c r="F8824" s="65">
        <f>IFERROR(VLOOKUP(C8824,Pivot!A:C,3,0),0)</f>
        <v>0</v>
      </c>
    </row>
    <row r="8825" spans="1:6" x14ac:dyDescent="0.25">
      <c r="A8825" s="68" t="s">
        <v>103</v>
      </c>
      <c r="B8825" s="69">
        <v>491318599</v>
      </c>
      <c r="C8825" s="68">
        <v>673419258364</v>
      </c>
      <c r="D8825" s="69" t="s">
        <v>6380</v>
      </c>
      <c r="E8825" s="65">
        <f>IFERROR(VLOOKUP(C8825,Pivot!A:B,2,0),0)</f>
        <v>0</v>
      </c>
      <c r="F8825" s="65">
        <f>IFERROR(VLOOKUP(C8825,Pivot!A:C,3,0),0)</f>
        <v>0</v>
      </c>
    </row>
    <row r="8826" spans="1:6" x14ac:dyDescent="0.25">
      <c r="A8826" s="68" t="s">
        <v>103</v>
      </c>
      <c r="B8826" s="69">
        <v>491318600</v>
      </c>
      <c r="C8826" s="68">
        <v>851724001121</v>
      </c>
      <c r="D8826" s="69" t="s">
        <v>6381</v>
      </c>
      <c r="E8826" s="65">
        <f>IFERROR(VLOOKUP(C8826,Pivot!A:B,2,0),0)</f>
        <v>0</v>
      </c>
      <c r="F8826" s="65">
        <f>IFERROR(VLOOKUP(C8826,Pivot!A:C,3,0),0)</f>
        <v>0</v>
      </c>
    </row>
    <row r="8827" spans="1:6" x14ac:dyDescent="0.25">
      <c r="A8827" s="68" t="s">
        <v>103</v>
      </c>
      <c r="B8827" s="69">
        <v>491318602</v>
      </c>
      <c r="C8827" s="68">
        <v>813268012308</v>
      </c>
      <c r="D8827" s="69" t="s">
        <v>6382</v>
      </c>
      <c r="E8827" s="65">
        <f>IFERROR(VLOOKUP(C8827,Pivot!A:B,2,0),0)</f>
        <v>0</v>
      </c>
      <c r="F8827" s="65">
        <f>IFERROR(VLOOKUP(C8827,Pivot!A:C,3,0),0)</f>
        <v>0</v>
      </c>
    </row>
    <row r="8828" spans="1:6" x14ac:dyDescent="0.25">
      <c r="A8828" s="68" t="s">
        <v>103</v>
      </c>
      <c r="B8828" s="69">
        <v>491318603</v>
      </c>
      <c r="C8828" s="68">
        <v>813268013909</v>
      </c>
      <c r="D8828" s="69" t="s">
        <v>6383</v>
      </c>
      <c r="E8828" s="65">
        <f>IFERROR(VLOOKUP(C8828,Pivot!A:B,2,0),0)</f>
        <v>0</v>
      </c>
      <c r="F8828" s="65">
        <f>IFERROR(VLOOKUP(C8828,Pivot!A:C,3,0),0)</f>
        <v>0</v>
      </c>
    </row>
    <row r="8829" spans="1:6" x14ac:dyDescent="0.25">
      <c r="A8829" s="68" t="s">
        <v>103</v>
      </c>
      <c r="B8829" s="69">
        <v>491318604</v>
      </c>
      <c r="C8829" s="68">
        <v>813268014050</v>
      </c>
      <c r="D8829" s="69" t="s">
        <v>6384</v>
      </c>
      <c r="E8829" s="65">
        <f>IFERROR(VLOOKUP(C8829,Pivot!A:B,2,0),0)</f>
        <v>0</v>
      </c>
      <c r="F8829" s="65">
        <f>IFERROR(VLOOKUP(C8829,Pivot!A:C,3,0),0)</f>
        <v>0</v>
      </c>
    </row>
    <row r="8830" spans="1:6" x14ac:dyDescent="0.25">
      <c r="A8830" s="68" t="s">
        <v>103</v>
      </c>
      <c r="B8830" s="69">
        <v>491318606</v>
      </c>
      <c r="C8830" s="68">
        <v>71547020189</v>
      </c>
      <c r="D8830" s="69" t="s">
        <v>6385</v>
      </c>
      <c r="E8830" s="65">
        <f>IFERROR(VLOOKUP(C8830,Pivot!A:B,2,0),0)</f>
        <v>0</v>
      </c>
      <c r="F8830" s="65">
        <f>IFERROR(VLOOKUP(C8830,Pivot!A:C,3,0),0)</f>
        <v>0</v>
      </c>
    </row>
    <row r="8831" spans="1:6" x14ac:dyDescent="0.25">
      <c r="A8831" s="68" t="s">
        <v>103</v>
      </c>
      <c r="B8831" s="69">
        <v>491318607</v>
      </c>
      <c r="C8831" s="68">
        <v>781968005091</v>
      </c>
      <c r="D8831" s="69" t="s">
        <v>6386</v>
      </c>
      <c r="E8831" s="65">
        <f>IFERROR(VLOOKUP(C8831,Pivot!A:B,2,0),0)</f>
        <v>0</v>
      </c>
      <c r="F8831" s="65">
        <f>IFERROR(VLOOKUP(C8831,Pivot!A:C,3,0),0)</f>
        <v>0</v>
      </c>
    </row>
    <row r="8832" spans="1:6" x14ac:dyDescent="0.25">
      <c r="A8832" s="68" t="s">
        <v>103</v>
      </c>
      <c r="B8832" s="69">
        <v>491318608</v>
      </c>
      <c r="C8832" s="68">
        <v>781968002182</v>
      </c>
      <c r="D8832" s="69" t="s">
        <v>6387</v>
      </c>
      <c r="E8832" s="65">
        <f>IFERROR(VLOOKUP(C8832,Pivot!A:B,2,0),0)</f>
        <v>0</v>
      </c>
      <c r="F8832" s="65">
        <f>IFERROR(VLOOKUP(C8832,Pivot!A:C,3,0),0)</f>
        <v>0</v>
      </c>
    </row>
    <row r="8833" spans="1:6" x14ac:dyDescent="0.25">
      <c r="A8833" s="68" t="s">
        <v>103</v>
      </c>
      <c r="B8833" s="69">
        <v>491318609</v>
      </c>
      <c r="C8833" s="68">
        <v>71547064008</v>
      </c>
      <c r="D8833" s="69" t="s">
        <v>6388</v>
      </c>
      <c r="E8833" s="65">
        <f>IFERROR(VLOOKUP(C8833,Pivot!A:B,2,0),0)</f>
        <v>0</v>
      </c>
      <c r="F8833" s="65">
        <f>IFERROR(VLOOKUP(C8833,Pivot!A:C,3,0),0)</f>
        <v>0</v>
      </c>
    </row>
    <row r="8834" spans="1:6" x14ac:dyDescent="0.25">
      <c r="A8834" s="68" t="s">
        <v>103</v>
      </c>
      <c r="B8834" s="69">
        <v>491318611</v>
      </c>
      <c r="C8834" s="68">
        <v>4893156033741</v>
      </c>
      <c r="D8834" s="69" t="s">
        <v>6389</v>
      </c>
      <c r="E8834" s="65">
        <f>IFERROR(VLOOKUP(C8834,Pivot!A:B,2,0),0)</f>
        <v>0</v>
      </c>
      <c r="F8834" s="65">
        <f>IFERROR(VLOOKUP(C8834,Pivot!A:C,3,0),0)</f>
        <v>0</v>
      </c>
    </row>
    <row r="8835" spans="1:6" x14ac:dyDescent="0.25">
      <c r="A8835" s="68" t="s">
        <v>103</v>
      </c>
      <c r="B8835" s="69">
        <v>491318612</v>
      </c>
      <c r="C8835" s="68">
        <v>4893156033109</v>
      </c>
      <c r="D8835" s="69" t="s">
        <v>6390</v>
      </c>
      <c r="E8835" s="65">
        <f>IFERROR(VLOOKUP(C8835,Pivot!A:B,2,0),0)</f>
        <v>0</v>
      </c>
      <c r="F8835" s="65">
        <f>IFERROR(VLOOKUP(C8835,Pivot!A:C,3,0),0)</f>
        <v>0</v>
      </c>
    </row>
    <row r="8836" spans="1:6" x14ac:dyDescent="0.25">
      <c r="A8836" s="68" t="s">
        <v>103</v>
      </c>
      <c r="B8836" s="69">
        <v>491318613</v>
      </c>
      <c r="C8836" s="68">
        <v>5053307027480</v>
      </c>
      <c r="D8836" s="69" t="s">
        <v>6391</v>
      </c>
      <c r="E8836" s="65">
        <f>IFERROR(VLOOKUP(C8836,Pivot!A:B,2,0),0)</f>
        <v>0</v>
      </c>
      <c r="F8836" s="65">
        <f>IFERROR(VLOOKUP(C8836,Pivot!A:C,3,0),0)</f>
        <v>0</v>
      </c>
    </row>
    <row r="8837" spans="1:6" x14ac:dyDescent="0.25">
      <c r="A8837" s="68" t="s">
        <v>103</v>
      </c>
      <c r="B8837" s="69">
        <v>491318614</v>
      </c>
      <c r="C8837" s="68">
        <v>8018190077469</v>
      </c>
      <c r="D8837" s="69" t="s">
        <v>6392</v>
      </c>
      <c r="E8837" s="65">
        <f>IFERROR(VLOOKUP(C8837,Pivot!A:B,2,0),0)</f>
        <v>0</v>
      </c>
      <c r="F8837" s="65">
        <f>IFERROR(VLOOKUP(C8837,Pivot!A:C,3,0),0)</f>
        <v>0</v>
      </c>
    </row>
    <row r="8838" spans="1:6" x14ac:dyDescent="0.25">
      <c r="A8838" s="68" t="s">
        <v>103</v>
      </c>
      <c r="B8838" s="69">
        <v>491318615</v>
      </c>
      <c r="C8838" s="68">
        <v>8904265001203</v>
      </c>
      <c r="D8838" s="69" t="s">
        <v>6393</v>
      </c>
      <c r="E8838" s="65">
        <f>IFERROR(VLOOKUP(C8838,Pivot!A:B,2,0),0)</f>
        <v>0</v>
      </c>
      <c r="F8838" s="65">
        <f>IFERROR(VLOOKUP(C8838,Pivot!A:C,3,0),0)</f>
        <v>0</v>
      </c>
    </row>
    <row r="8839" spans="1:6" x14ac:dyDescent="0.25">
      <c r="A8839" s="68" t="s">
        <v>103</v>
      </c>
      <c r="B8839" s="69">
        <v>491318616</v>
      </c>
      <c r="C8839" s="68">
        <v>8904265001210</v>
      </c>
      <c r="D8839" s="69" t="s">
        <v>6394</v>
      </c>
      <c r="E8839" s="65">
        <f>IFERROR(VLOOKUP(C8839,Pivot!A:B,2,0),0)</f>
        <v>0</v>
      </c>
      <c r="F8839" s="65">
        <f>IFERROR(VLOOKUP(C8839,Pivot!A:C,3,0),0)</f>
        <v>0</v>
      </c>
    </row>
    <row r="8840" spans="1:6" x14ac:dyDescent="0.25">
      <c r="A8840" s="68" t="s">
        <v>103</v>
      </c>
      <c r="B8840" s="69">
        <v>491318619</v>
      </c>
      <c r="C8840" s="68">
        <v>491318619</v>
      </c>
      <c r="D8840" s="69" t="s">
        <v>6395</v>
      </c>
      <c r="E8840" s="65">
        <f>IFERROR(VLOOKUP(C8840,Pivot!A:B,2,0),0)</f>
        <v>0</v>
      </c>
      <c r="F8840" s="65">
        <f>IFERROR(VLOOKUP(C8840,Pivot!A:C,3,0),0)</f>
        <v>0</v>
      </c>
    </row>
    <row r="8841" spans="1:6" x14ac:dyDescent="0.25">
      <c r="A8841" s="68" t="s">
        <v>103</v>
      </c>
      <c r="B8841" s="69">
        <v>491318619</v>
      </c>
      <c r="C8841" s="68">
        <v>8903539091025</v>
      </c>
      <c r="D8841" s="69" t="s">
        <v>6395</v>
      </c>
      <c r="E8841" s="65">
        <f>IFERROR(VLOOKUP(C8841,Pivot!A:B,2,0),0)</f>
        <v>0</v>
      </c>
      <c r="F8841" s="65">
        <f>IFERROR(VLOOKUP(C8841,Pivot!A:C,3,0),0)</f>
        <v>0</v>
      </c>
    </row>
    <row r="8842" spans="1:6" x14ac:dyDescent="0.25">
      <c r="A8842" s="68" t="s">
        <v>103</v>
      </c>
      <c r="B8842" s="69">
        <v>491318650</v>
      </c>
      <c r="C8842" s="68">
        <v>491318650</v>
      </c>
      <c r="D8842" s="69" t="s">
        <v>6396</v>
      </c>
      <c r="E8842" s="65">
        <f>IFERROR(VLOOKUP(C8842,Pivot!A:B,2,0),0)</f>
        <v>0</v>
      </c>
      <c r="F8842" s="65">
        <f>IFERROR(VLOOKUP(C8842,Pivot!A:C,3,0),0)</f>
        <v>0</v>
      </c>
    </row>
    <row r="8843" spans="1:6" x14ac:dyDescent="0.25">
      <c r="A8843" s="68" t="s">
        <v>103</v>
      </c>
      <c r="B8843" s="69">
        <v>491318673</v>
      </c>
      <c r="C8843" s="68">
        <v>6923744024245</v>
      </c>
      <c r="D8843" s="69" t="s">
        <v>128</v>
      </c>
      <c r="E8843" s="65">
        <f>IFERROR(VLOOKUP(C8843,Pivot!A:B,2,0),0)</f>
        <v>0</v>
      </c>
      <c r="F8843" s="65">
        <f>IFERROR(VLOOKUP(C8843,Pivot!A:C,3,0),0)</f>
        <v>0</v>
      </c>
    </row>
    <row r="8844" spans="1:6" x14ac:dyDescent="0.25">
      <c r="A8844" s="68" t="s">
        <v>103</v>
      </c>
      <c r="B8844" s="69">
        <v>491318674</v>
      </c>
      <c r="C8844" s="68">
        <v>6923744009570</v>
      </c>
      <c r="D8844" s="69" t="s">
        <v>129</v>
      </c>
      <c r="E8844" s="65">
        <f>IFERROR(VLOOKUP(C8844,Pivot!A:B,2,0),0)</f>
        <v>0</v>
      </c>
      <c r="F8844" s="65">
        <f>IFERROR(VLOOKUP(C8844,Pivot!A:C,3,0),0)</f>
        <v>0</v>
      </c>
    </row>
    <row r="8845" spans="1:6" x14ac:dyDescent="0.25">
      <c r="A8845" s="68" t="s">
        <v>103</v>
      </c>
      <c r="B8845" s="69">
        <v>491318675</v>
      </c>
      <c r="C8845" s="68">
        <v>491318675</v>
      </c>
      <c r="D8845" s="69" t="s">
        <v>126</v>
      </c>
      <c r="E8845" s="65">
        <f>IFERROR(VLOOKUP(C8845,Pivot!A:B,2,0),0)</f>
        <v>0</v>
      </c>
      <c r="F8845" s="65">
        <f>IFERROR(VLOOKUP(C8845,Pivot!A:C,3,0),0)</f>
        <v>0</v>
      </c>
    </row>
    <row r="8846" spans="1:6" x14ac:dyDescent="0.25">
      <c r="A8846" s="68" t="s">
        <v>103</v>
      </c>
      <c r="B8846" s="69">
        <v>491318675</v>
      </c>
      <c r="C8846" s="68">
        <v>6923744025310</v>
      </c>
      <c r="D8846" s="69" t="s">
        <v>126</v>
      </c>
      <c r="E8846" s="65">
        <f>IFERROR(VLOOKUP(C8846,Pivot!A:B,2,0),0)</f>
        <v>0</v>
      </c>
      <c r="F8846" s="65">
        <f>IFERROR(VLOOKUP(C8846,Pivot!A:C,3,0),0)</f>
        <v>0</v>
      </c>
    </row>
    <row r="8847" spans="1:6" x14ac:dyDescent="0.25">
      <c r="A8847" s="68" t="s">
        <v>103</v>
      </c>
      <c r="B8847" s="69">
        <v>491318676</v>
      </c>
      <c r="C8847" s="68">
        <v>491318676</v>
      </c>
      <c r="D8847" s="69" t="s">
        <v>127</v>
      </c>
      <c r="E8847" s="65">
        <f>IFERROR(VLOOKUP(C8847,Pivot!A:B,2,0),0)</f>
        <v>0</v>
      </c>
      <c r="F8847" s="65">
        <f>IFERROR(VLOOKUP(C8847,Pivot!A:C,3,0),0)</f>
        <v>0</v>
      </c>
    </row>
    <row r="8848" spans="1:6" x14ac:dyDescent="0.25">
      <c r="A8848" s="68" t="s">
        <v>103</v>
      </c>
      <c r="B8848" s="69">
        <v>491318676</v>
      </c>
      <c r="C8848" s="68">
        <v>6923744024009</v>
      </c>
      <c r="D8848" s="69" t="s">
        <v>127</v>
      </c>
      <c r="E8848" s="65">
        <f>IFERROR(VLOOKUP(C8848,Pivot!A:B,2,0),0)</f>
        <v>0</v>
      </c>
      <c r="F8848" s="65">
        <f>IFERROR(VLOOKUP(C8848,Pivot!A:C,3,0),0)</f>
        <v>0</v>
      </c>
    </row>
    <row r="8849" spans="1:6" x14ac:dyDescent="0.25">
      <c r="A8849" s="68" t="s">
        <v>103</v>
      </c>
      <c r="B8849" s="69">
        <v>491318677</v>
      </c>
      <c r="C8849" s="68">
        <v>6947045677214</v>
      </c>
      <c r="D8849" s="69" t="s">
        <v>6397</v>
      </c>
      <c r="E8849" s="65">
        <f>IFERROR(VLOOKUP(C8849,Pivot!A:B,2,0),0)</f>
        <v>0</v>
      </c>
      <c r="F8849" s="65">
        <f>IFERROR(VLOOKUP(C8849,Pivot!A:C,3,0),0)</f>
        <v>0</v>
      </c>
    </row>
    <row r="8850" spans="1:6" x14ac:dyDescent="0.25">
      <c r="A8850" s="68" t="s">
        <v>103</v>
      </c>
      <c r="B8850" s="69">
        <v>491318678</v>
      </c>
      <c r="C8850" s="68">
        <v>6947045677245</v>
      </c>
      <c r="D8850" s="69" t="s">
        <v>6398</v>
      </c>
      <c r="E8850" s="65">
        <f>IFERROR(VLOOKUP(C8850,Pivot!A:B,2,0),0)</f>
        <v>0</v>
      </c>
      <c r="F8850" s="65">
        <f>IFERROR(VLOOKUP(C8850,Pivot!A:C,3,0),0)</f>
        <v>0</v>
      </c>
    </row>
    <row r="8851" spans="1:6" x14ac:dyDescent="0.25">
      <c r="A8851" s="68" t="s">
        <v>103</v>
      </c>
      <c r="B8851" s="69">
        <v>491318679</v>
      </c>
      <c r="C8851" s="68">
        <v>6947045677221</v>
      </c>
      <c r="D8851" s="69" t="s">
        <v>6399</v>
      </c>
      <c r="E8851" s="65">
        <f>IFERROR(VLOOKUP(C8851,Pivot!A:B,2,0),0)</f>
        <v>0</v>
      </c>
      <c r="F8851" s="65">
        <f>IFERROR(VLOOKUP(C8851,Pivot!A:C,3,0),0)</f>
        <v>0</v>
      </c>
    </row>
    <row r="8852" spans="1:6" x14ac:dyDescent="0.25">
      <c r="A8852" s="68" t="s">
        <v>103</v>
      </c>
      <c r="B8852" s="69">
        <v>491318681</v>
      </c>
      <c r="C8852" s="68">
        <v>845218011086</v>
      </c>
      <c r="D8852" s="69" t="s">
        <v>6400</v>
      </c>
      <c r="E8852" s="65">
        <f>IFERROR(VLOOKUP(C8852,Pivot!A:B,2,0),0)</f>
        <v>0</v>
      </c>
      <c r="F8852" s="65">
        <f>IFERROR(VLOOKUP(C8852,Pivot!A:C,3,0),0)</f>
        <v>0</v>
      </c>
    </row>
    <row r="8853" spans="1:6" x14ac:dyDescent="0.25">
      <c r="A8853" s="68" t="s">
        <v>103</v>
      </c>
      <c r="B8853" s="69">
        <v>491318682</v>
      </c>
      <c r="C8853" s="68">
        <v>491318682</v>
      </c>
      <c r="D8853" s="69" t="s">
        <v>6401</v>
      </c>
      <c r="E8853" s="65">
        <f>IFERROR(VLOOKUP(C8853,Pivot!A:B,2,0),0)</f>
        <v>0</v>
      </c>
      <c r="F8853" s="65">
        <f>IFERROR(VLOOKUP(C8853,Pivot!A:C,3,0),0)</f>
        <v>0</v>
      </c>
    </row>
    <row r="8854" spans="1:6" x14ac:dyDescent="0.25">
      <c r="A8854" s="68" t="s">
        <v>103</v>
      </c>
      <c r="B8854" s="69">
        <v>491318682</v>
      </c>
      <c r="C8854" s="68">
        <v>5015353114996</v>
      </c>
      <c r="D8854" s="69" t="s">
        <v>6401</v>
      </c>
      <c r="E8854" s="65">
        <f>IFERROR(VLOOKUP(C8854,Pivot!A:B,2,0),0)</f>
        <v>0</v>
      </c>
      <c r="F8854" s="65">
        <f>IFERROR(VLOOKUP(C8854,Pivot!A:C,3,0),0)</f>
        <v>0</v>
      </c>
    </row>
    <row r="8855" spans="1:6" x14ac:dyDescent="0.25">
      <c r="A8855" s="68" t="s">
        <v>103</v>
      </c>
      <c r="B8855" s="69">
        <v>491318694</v>
      </c>
      <c r="C8855" s="68">
        <v>4894166169161</v>
      </c>
      <c r="D8855" s="69" t="s">
        <v>6402</v>
      </c>
      <c r="E8855" s="65">
        <f>IFERROR(VLOOKUP(C8855,Pivot!A:B,2,0),0)</f>
        <v>0</v>
      </c>
      <c r="F8855" s="65">
        <f>IFERROR(VLOOKUP(C8855,Pivot!A:C,3,0),0)</f>
        <v>0</v>
      </c>
    </row>
    <row r="8856" spans="1:6" x14ac:dyDescent="0.25">
      <c r="A8856" s="68" t="s">
        <v>103</v>
      </c>
      <c r="B8856" s="69">
        <v>491318694</v>
      </c>
      <c r="C8856" s="68">
        <v>491318694</v>
      </c>
      <c r="D8856" s="69" t="s">
        <v>6402</v>
      </c>
      <c r="E8856" s="65">
        <f>IFERROR(VLOOKUP(C8856,Pivot!A:B,2,0),0)</f>
        <v>0</v>
      </c>
      <c r="F8856" s="65">
        <f>IFERROR(VLOOKUP(C8856,Pivot!A:C,3,0),0)</f>
        <v>0</v>
      </c>
    </row>
    <row r="8857" spans="1:6" x14ac:dyDescent="0.25">
      <c r="A8857" s="68" t="s">
        <v>103</v>
      </c>
      <c r="B8857" s="69">
        <v>491318695</v>
      </c>
      <c r="C8857" s="68">
        <v>4894166169185</v>
      </c>
      <c r="D8857" s="69" t="s">
        <v>6403</v>
      </c>
      <c r="E8857" s="65">
        <f>IFERROR(VLOOKUP(C8857,Pivot!A:B,2,0),0)</f>
        <v>0</v>
      </c>
      <c r="F8857" s="65">
        <f>IFERROR(VLOOKUP(C8857,Pivot!A:C,3,0),0)</f>
        <v>0</v>
      </c>
    </row>
    <row r="8858" spans="1:6" x14ac:dyDescent="0.25">
      <c r="A8858" s="68" t="s">
        <v>103</v>
      </c>
      <c r="B8858" s="69">
        <v>491318695</v>
      </c>
      <c r="C8858" s="68">
        <v>491318695</v>
      </c>
      <c r="D8858" s="69" t="s">
        <v>6403</v>
      </c>
      <c r="E8858" s="65">
        <f>IFERROR(VLOOKUP(C8858,Pivot!A:B,2,0),0)</f>
        <v>0</v>
      </c>
      <c r="F8858" s="65">
        <f>IFERROR(VLOOKUP(C8858,Pivot!A:C,3,0),0)</f>
        <v>0</v>
      </c>
    </row>
    <row r="8859" spans="1:6" x14ac:dyDescent="0.25">
      <c r="A8859" s="68" t="s">
        <v>103</v>
      </c>
      <c r="B8859" s="69">
        <v>491318697</v>
      </c>
      <c r="C8859" s="68">
        <v>4894166169222</v>
      </c>
      <c r="D8859" s="69" t="s">
        <v>6404</v>
      </c>
      <c r="E8859" s="65">
        <f>IFERROR(VLOOKUP(C8859,Pivot!A:B,2,0),0)</f>
        <v>0</v>
      </c>
      <c r="F8859" s="65">
        <f>IFERROR(VLOOKUP(C8859,Pivot!A:C,3,0),0)</f>
        <v>0</v>
      </c>
    </row>
    <row r="8860" spans="1:6" x14ac:dyDescent="0.25">
      <c r="A8860" s="68" t="s">
        <v>103</v>
      </c>
      <c r="B8860" s="69">
        <v>491318697</v>
      </c>
      <c r="C8860" s="68">
        <v>491318697</v>
      </c>
      <c r="D8860" s="69" t="s">
        <v>6404</v>
      </c>
      <c r="E8860" s="65">
        <f>IFERROR(VLOOKUP(C8860,Pivot!A:B,2,0),0)</f>
        <v>0</v>
      </c>
      <c r="F8860" s="65">
        <f>IFERROR(VLOOKUP(C8860,Pivot!A:C,3,0),0)</f>
        <v>0</v>
      </c>
    </row>
    <row r="8861" spans="1:6" x14ac:dyDescent="0.25">
      <c r="A8861" s="68" t="s">
        <v>103</v>
      </c>
      <c r="B8861" s="69">
        <v>491318704</v>
      </c>
      <c r="C8861" s="68">
        <v>5010963482596</v>
      </c>
      <c r="D8861" s="69" t="s">
        <v>6405</v>
      </c>
      <c r="E8861" s="65">
        <f>IFERROR(VLOOKUP(C8861,Pivot!A:B,2,0),0)</f>
        <v>0</v>
      </c>
      <c r="F8861" s="65">
        <f>IFERROR(VLOOKUP(C8861,Pivot!A:C,3,0),0)</f>
        <v>0</v>
      </c>
    </row>
    <row r="8862" spans="1:6" x14ac:dyDescent="0.25">
      <c r="A8862" s="68" t="s">
        <v>103</v>
      </c>
      <c r="B8862" s="69">
        <v>491318713</v>
      </c>
      <c r="C8862" s="68">
        <v>8008324056415</v>
      </c>
      <c r="D8862" s="69" t="s">
        <v>6406</v>
      </c>
      <c r="E8862" s="65">
        <f>IFERROR(VLOOKUP(C8862,Pivot!A:B,2,0),0)</f>
        <v>0</v>
      </c>
      <c r="F8862" s="65">
        <f>IFERROR(VLOOKUP(C8862,Pivot!A:C,3,0),0)</f>
        <v>0</v>
      </c>
    </row>
    <row r="8863" spans="1:6" x14ac:dyDescent="0.25">
      <c r="A8863" s="68" t="s">
        <v>103</v>
      </c>
      <c r="B8863" s="69">
        <v>491318717</v>
      </c>
      <c r="C8863" s="68">
        <v>53941188528</v>
      </c>
      <c r="D8863" s="69" t="s">
        <v>6407</v>
      </c>
      <c r="E8863" s="65">
        <f>IFERROR(VLOOKUP(C8863,Pivot!A:B,2,0),0)</f>
        <v>0</v>
      </c>
      <c r="F8863" s="65">
        <f>IFERROR(VLOOKUP(C8863,Pivot!A:C,3,0),0)</f>
        <v>0</v>
      </c>
    </row>
    <row r="8864" spans="1:6" x14ac:dyDescent="0.25">
      <c r="A8864" s="68" t="s">
        <v>103</v>
      </c>
      <c r="B8864" s="69">
        <v>491318720</v>
      </c>
      <c r="C8864" s="68">
        <v>4893993260133</v>
      </c>
      <c r="D8864" s="69" t="s">
        <v>6408</v>
      </c>
      <c r="E8864" s="65">
        <f>IFERROR(VLOOKUP(C8864,Pivot!A:B,2,0),0)</f>
        <v>0</v>
      </c>
      <c r="F8864" s="65">
        <f>IFERROR(VLOOKUP(C8864,Pivot!A:C,3,0),0)</f>
        <v>0</v>
      </c>
    </row>
    <row r="8865" spans="1:6" x14ac:dyDescent="0.25">
      <c r="A8865" s="68" t="s">
        <v>103</v>
      </c>
      <c r="B8865" s="69">
        <v>491318723</v>
      </c>
      <c r="C8865" s="68">
        <v>54382039615</v>
      </c>
      <c r="D8865" s="69" t="s">
        <v>6409</v>
      </c>
      <c r="E8865" s="65">
        <f>IFERROR(VLOOKUP(C8865,Pivot!A:B,2,0),0)</f>
        <v>0</v>
      </c>
      <c r="F8865" s="65">
        <f>IFERROR(VLOOKUP(C8865,Pivot!A:C,3,0),0)</f>
        <v>0</v>
      </c>
    </row>
    <row r="8866" spans="1:6" x14ac:dyDescent="0.25">
      <c r="A8866" s="68" t="s">
        <v>103</v>
      </c>
      <c r="B8866" s="69">
        <v>491318724</v>
      </c>
      <c r="C8866" s="68">
        <v>54382039622</v>
      </c>
      <c r="D8866" s="69" t="s">
        <v>6410</v>
      </c>
      <c r="E8866" s="65">
        <f>IFERROR(VLOOKUP(C8866,Pivot!A:B,2,0),0)</f>
        <v>0</v>
      </c>
      <c r="F8866" s="65">
        <f>IFERROR(VLOOKUP(C8866,Pivot!A:C,3,0),0)</f>
        <v>0</v>
      </c>
    </row>
    <row r="8867" spans="1:6" x14ac:dyDescent="0.25">
      <c r="A8867" s="68" t="s">
        <v>103</v>
      </c>
      <c r="B8867" s="69">
        <v>491318725</v>
      </c>
      <c r="C8867" s="68">
        <v>54382039639</v>
      </c>
      <c r="D8867" s="69" t="s">
        <v>6411</v>
      </c>
      <c r="E8867" s="65">
        <f>IFERROR(VLOOKUP(C8867,Pivot!A:B,2,0),0)</f>
        <v>0</v>
      </c>
      <c r="F8867" s="65">
        <f>IFERROR(VLOOKUP(C8867,Pivot!A:C,3,0),0)</f>
        <v>0</v>
      </c>
    </row>
    <row r="8868" spans="1:6" x14ac:dyDescent="0.25">
      <c r="A8868" s="68" t="s">
        <v>103</v>
      </c>
      <c r="B8868" s="69">
        <v>491318726</v>
      </c>
      <c r="C8868" s="68">
        <v>54382039561</v>
      </c>
      <c r="D8868" s="69" t="s">
        <v>6412</v>
      </c>
      <c r="E8868" s="65">
        <f>IFERROR(VLOOKUP(C8868,Pivot!A:B,2,0),0)</f>
        <v>0</v>
      </c>
      <c r="F8868" s="65">
        <f>IFERROR(VLOOKUP(C8868,Pivot!A:C,3,0),0)</f>
        <v>0</v>
      </c>
    </row>
    <row r="8869" spans="1:6" x14ac:dyDescent="0.25">
      <c r="A8869" s="68" t="s">
        <v>103</v>
      </c>
      <c r="B8869" s="69">
        <v>491318727</v>
      </c>
      <c r="C8869" s="68">
        <v>491318727</v>
      </c>
      <c r="D8869" s="69" t="s">
        <v>6413</v>
      </c>
      <c r="E8869" s="65">
        <f>IFERROR(VLOOKUP(C8869,Pivot!A:B,2,0),0)</f>
        <v>0</v>
      </c>
      <c r="F8869" s="65">
        <f>IFERROR(VLOOKUP(C8869,Pivot!A:C,3,0),0)</f>
        <v>0</v>
      </c>
    </row>
    <row r="8870" spans="1:6" x14ac:dyDescent="0.25">
      <c r="A8870" s="68" t="s">
        <v>103</v>
      </c>
      <c r="B8870" s="69">
        <v>491318727</v>
      </c>
      <c r="C8870" s="68">
        <v>54382039332</v>
      </c>
      <c r="D8870" s="69" t="s">
        <v>6413</v>
      </c>
      <c r="E8870" s="65">
        <f>IFERROR(VLOOKUP(C8870,Pivot!A:B,2,0),0)</f>
        <v>0</v>
      </c>
      <c r="F8870" s="65">
        <f>IFERROR(VLOOKUP(C8870,Pivot!A:C,3,0),0)</f>
        <v>0</v>
      </c>
    </row>
    <row r="8871" spans="1:6" x14ac:dyDescent="0.25">
      <c r="A8871" s="68" t="s">
        <v>103</v>
      </c>
      <c r="B8871" s="69">
        <v>491318728</v>
      </c>
      <c r="C8871" s="68">
        <v>54382039578</v>
      </c>
      <c r="D8871" s="69" t="s">
        <v>6414</v>
      </c>
      <c r="E8871" s="65">
        <f>IFERROR(VLOOKUP(C8871,Pivot!A:B,2,0),0)</f>
        <v>0</v>
      </c>
      <c r="F8871" s="65">
        <f>IFERROR(VLOOKUP(C8871,Pivot!A:C,3,0),0)</f>
        <v>0</v>
      </c>
    </row>
    <row r="8872" spans="1:6" x14ac:dyDescent="0.25">
      <c r="A8872" s="68" t="s">
        <v>103</v>
      </c>
      <c r="B8872" s="69">
        <v>491318729</v>
      </c>
      <c r="C8872" s="68">
        <v>54382039028</v>
      </c>
      <c r="D8872" s="69" t="s">
        <v>6415</v>
      </c>
      <c r="E8872" s="65">
        <f>IFERROR(VLOOKUP(C8872,Pivot!A:B,2,0),0)</f>
        <v>0</v>
      </c>
      <c r="F8872" s="65">
        <f>IFERROR(VLOOKUP(C8872,Pivot!A:C,3,0),0)</f>
        <v>0</v>
      </c>
    </row>
    <row r="8873" spans="1:6" x14ac:dyDescent="0.25">
      <c r="A8873" s="68" t="s">
        <v>103</v>
      </c>
      <c r="B8873" s="69">
        <v>491318730</v>
      </c>
      <c r="C8873" s="68">
        <v>54382039219</v>
      </c>
      <c r="D8873" s="69" t="s">
        <v>6416</v>
      </c>
      <c r="E8873" s="65">
        <f>IFERROR(VLOOKUP(C8873,Pivot!A:B,2,0),0)</f>
        <v>0</v>
      </c>
      <c r="F8873" s="65">
        <f>IFERROR(VLOOKUP(C8873,Pivot!A:C,3,0),0)</f>
        <v>0</v>
      </c>
    </row>
    <row r="8874" spans="1:6" x14ac:dyDescent="0.25">
      <c r="A8874" s="68" t="s">
        <v>103</v>
      </c>
      <c r="B8874" s="69">
        <v>491318731</v>
      </c>
      <c r="C8874" s="68">
        <v>54382039226</v>
      </c>
      <c r="D8874" s="69" t="s">
        <v>6417</v>
      </c>
      <c r="E8874" s="65">
        <f>IFERROR(VLOOKUP(C8874,Pivot!A:B,2,0),0)</f>
        <v>0</v>
      </c>
      <c r="F8874" s="65">
        <f>IFERROR(VLOOKUP(C8874,Pivot!A:C,3,0),0)</f>
        <v>0</v>
      </c>
    </row>
    <row r="8875" spans="1:6" x14ac:dyDescent="0.25">
      <c r="A8875" s="68" t="s">
        <v>103</v>
      </c>
      <c r="B8875" s="69">
        <v>491318732</v>
      </c>
      <c r="C8875" s="68">
        <v>54382039233</v>
      </c>
      <c r="D8875" s="69" t="s">
        <v>6418</v>
      </c>
      <c r="E8875" s="65">
        <f>IFERROR(VLOOKUP(C8875,Pivot!A:B,2,0),0)</f>
        <v>0</v>
      </c>
      <c r="F8875" s="65">
        <f>IFERROR(VLOOKUP(C8875,Pivot!A:C,3,0),0)</f>
        <v>0</v>
      </c>
    </row>
    <row r="8876" spans="1:6" x14ac:dyDescent="0.25">
      <c r="A8876" s="68" t="s">
        <v>103</v>
      </c>
      <c r="B8876" s="69">
        <v>491318733</v>
      </c>
      <c r="C8876" s="68">
        <v>54382039240</v>
      </c>
      <c r="D8876" s="69" t="s">
        <v>6419</v>
      </c>
      <c r="E8876" s="65">
        <f>IFERROR(VLOOKUP(C8876,Pivot!A:B,2,0),0)</f>
        <v>0</v>
      </c>
      <c r="F8876" s="65">
        <f>IFERROR(VLOOKUP(C8876,Pivot!A:C,3,0),0)</f>
        <v>0</v>
      </c>
    </row>
    <row r="8877" spans="1:6" x14ac:dyDescent="0.25">
      <c r="A8877" s="68" t="s">
        <v>103</v>
      </c>
      <c r="B8877" s="69">
        <v>491318739</v>
      </c>
      <c r="C8877" s="68">
        <v>71195060605</v>
      </c>
      <c r="D8877" s="69" t="s">
        <v>6420</v>
      </c>
      <c r="E8877" s="65">
        <f>IFERROR(VLOOKUP(C8877,Pivot!A:B,2,0),0)</f>
        <v>0</v>
      </c>
      <c r="F8877" s="65">
        <f>IFERROR(VLOOKUP(C8877,Pivot!A:C,3,0),0)</f>
        <v>0</v>
      </c>
    </row>
    <row r="8878" spans="1:6" x14ac:dyDescent="0.25">
      <c r="A8878" s="68" t="s">
        <v>103</v>
      </c>
      <c r="B8878" s="69">
        <v>491318740</v>
      </c>
      <c r="C8878" s="68">
        <v>6950568501713</v>
      </c>
      <c r="D8878" s="69" t="s">
        <v>6421</v>
      </c>
      <c r="E8878" s="65">
        <f>IFERROR(VLOOKUP(C8878,Pivot!A:B,2,0),0)</f>
        <v>0</v>
      </c>
      <c r="F8878" s="65">
        <f>IFERROR(VLOOKUP(C8878,Pivot!A:C,3,0),0)</f>
        <v>0</v>
      </c>
    </row>
    <row r="8879" spans="1:6" x14ac:dyDescent="0.25">
      <c r="A8879" s="68" t="s">
        <v>103</v>
      </c>
      <c r="B8879" s="69">
        <v>491318741</v>
      </c>
      <c r="C8879" s="68">
        <v>6950568501690</v>
      </c>
      <c r="D8879" s="69" t="s">
        <v>6422</v>
      </c>
      <c r="E8879" s="65">
        <f>IFERROR(VLOOKUP(C8879,Pivot!A:B,2,0),0)</f>
        <v>0</v>
      </c>
      <c r="F8879" s="65">
        <f>IFERROR(VLOOKUP(C8879,Pivot!A:C,3,0),0)</f>
        <v>0</v>
      </c>
    </row>
    <row r="8880" spans="1:6" x14ac:dyDescent="0.25">
      <c r="A8880" s="68" t="s">
        <v>103</v>
      </c>
      <c r="B8880" s="69">
        <v>491318742</v>
      </c>
      <c r="C8880" s="68">
        <v>6950568501683</v>
      </c>
      <c r="D8880" s="69" t="s">
        <v>6423</v>
      </c>
      <c r="E8880" s="65">
        <f>IFERROR(VLOOKUP(C8880,Pivot!A:B,2,0),0)</f>
        <v>0</v>
      </c>
      <c r="F8880" s="65">
        <f>IFERROR(VLOOKUP(C8880,Pivot!A:C,3,0),0)</f>
        <v>0</v>
      </c>
    </row>
    <row r="8881" spans="1:6" x14ac:dyDescent="0.25">
      <c r="A8881" s="68" t="s">
        <v>103</v>
      </c>
      <c r="B8881" s="69">
        <v>491318743</v>
      </c>
      <c r="C8881" s="68">
        <v>6947045605514</v>
      </c>
      <c r="D8881" s="69" t="s">
        <v>6424</v>
      </c>
      <c r="E8881" s="65">
        <f>IFERROR(VLOOKUP(C8881,Pivot!A:B,2,0),0)</f>
        <v>0</v>
      </c>
      <c r="F8881" s="65">
        <f>IFERROR(VLOOKUP(C8881,Pivot!A:C,3,0),0)</f>
        <v>0</v>
      </c>
    </row>
    <row r="8882" spans="1:6" x14ac:dyDescent="0.25">
      <c r="A8882" s="68" t="s">
        <v>103</v>
      </c>
      <c r="B8882" s="69">
        <v>491318744</v>
      </c>
      <c r="C8882" s="68">
        <v>6950568547537</v>
      </c>
      <c r="D8882" s="69" t="s">
        <v>6425</v>
      </c>
      <c r="E8882" s="65">
        <f>IFERROR(VLOOKUP(C8882,Pivot!A:B,2,0),0)</f>
        <v>0</v>
      </c>
      <c r="F8882" s="65">
        <f>IFERROR(VLOOKUP(C8882,Pivot!A:C,3,0),0)</f>
        <v>0</v>
      </c>
    </row>
    <row r="8883" spans="1:6" x14ac:dyDescent="0.25">
      <c r="A8883" s="68" t="s">
        <v>103</v>
      </c>
      <c r="B8883" s="69">
        <v>491318745</v>
      </c>
      <c r="C8883" s="68">
        <v>6950568501676</v>
      </c>
      <c r="D8883" s="69" t="s">
        <v>6426</v>
      </c>
      <c r="E8883" s="65">
        <f>IFERROR(VLOOKUP(C8883,Pivot!A:B,2,0),0)</f>
        <v>0</v>
      </c>
      <c r="F8883" s="65">
        <f>IFERROR(VLOOKUP(C8883,Pivot!A:C,3,0),0)</f>
        <v>0</v>
      </c>
    </row>
    <row r="8884" spans="1:6" x14ac:dyDescent="0.25">
      <c r="A8884" s="68" t="s">
        <v>103</v>
      </c>
      <c r="B8884" s="69">
        <v>491318745</v>
      </c>
      <c r="C8884" s="68">
        <v>6950568501775</v>
      </c>
      <c r="D8884" s="69" t="s">
        <v>6426</v>
      </c>
      <c r="E8884" s="65">
        <f>IFERROR(VLOOKUP(C8884,Pivot!A:B,2,0),0)</f>
        <v>0</v>
      </c>
      <c r="F8884" s="65">
        <f>IFERROR(VLOOKUP(C8884,Pivot!A:C,3,0),0)</f>
        <v>0</v>
      </c>
    </row>
    <row r="8885" spans="1:6" x14ac:dyDescent="0.25">
      <c r="A8885" s="68" t="s">
        <v>103</v>
      </c>
      <c r="B8885" s="69">
        <v>491318746</v>
      </c>
      <c r="C8885" s="68">
        <v>6950568501638</v>
      </c>
      <c r="D8885" s="69" t="s">
        <v>6427</v>
      </c>
      <c r="E8885" s="65">
        <f>IFERROR(VLOOKUP(C8885,Pivot!A:B,2,0),0)</f>
        <v>0</v>
      </c>
      <c r="F8885" s="65">
        <f>IFERROR(VLOOKUP(C8885,Pivot!A:C,3,0),0)</f>
        <v>0</v>
      </c>
    </row>
    <row r="8886" spans="1:6" x14ac:dyDescent="0.25">
      <c r="A8886" s="68" t="s">
        <v>103</v>
      </c>
      <c r="B8886" s="69">
        <v>491318747</v>
      </c>
      <c r="C8886" s="68">
        <v>6950568501614</v>
      </c>
      <c r="D8886" s="69" t="s">
        <v>6428</v>
      </c>
      <c r="E8886" s="65">
        <f>IFERROR(VLOOKUP(C8886,Pivot!A:B,2,0),0)</f>
        <v>0</v>
      </c>
      <c r="F8886" s="65">
        <f>IFERROR(VLOOKUP(C8886,Pivot!A:C,3,0),0)</f>
        <v>0</v>
      </c>
    </row>
    <row r="8887" spans="1:6" x14ac:dyDescent="0.25">
      <c r="A8887" s="68" t="s">
        <v>103</v>
      </c>
      <c r="B8887" s="69">
        <v>491318748</v>
      </c>
      <c r="C8887" s="68">
        <v>6950568571068</v>
      </c>
      <c r="D8887" s="69" t="s">
        <v>6429</v>
      </c>
      <c r="E8887" s="65">
        <f>IFERROR(VLOOKUP(C8887,Pivot!A:B,2,0),0)</f>
        <v>0</v>
      </c>
      <c r="F8887" s="65">
        <f>IFERROR(VLOOKUP(C8887,Pivot!A:C,3,0),0)</f>
        <v>0</v>
      </c>
    </row>
    <row r="8888" spans="1:6" x14ac:dyDescent="0.25">
      <c r="A8888" s="68" t="s">
        <v>103</v>
      </c>
      <c r="B8888" s="69">
        <v>491318749</v>
      </c>
      <c r="C8888" s="68">
        <v>6950568501782</v>
      </c>
      <c r="D8888" s="69" t="s">
        <v>6430</v>
      </c>
      <c r="E8888" s="65">
        <f>IFERROR(VLOOKUP(C8888,Pivot!A:B,2,0),0)</f>
        <v>0</v>
      </c>
      <c r="F8888" s="65">
        <f>IFERROR(VLOOKUP(C8888,Pivot!A:C,3,0),0)</f>
        <v>0</v>
      </c>
    </row>
    <row r="8889" spans="1:6" x14ac:dyDescent="0.25">
      <c r="A8889" s="68" t="s">
        <v>103</v>
      </c>
      <c r="B8889" s="69">
        <v>491318751</v>
      </c>
      <c r="C8889" s="68">
        <v>6947045647385</v>
      </c>
      <c r="D8889" s="69" t="s">
        <v>6431</v>
      </c>
      <c r="E8889" s="65">
        <f>IFERROR(VLOOKUP(C8889,Pivot!A:B,2,0),0)</f>
        <v>0</v>
      </c>
      <c r="F8889" s="65">
        <f>IFERROR(VLOOKUP(C8889,Pivot!A:C,3,0),0)</f>
        <v>0</v>
      </c>
    </row>
    <row r="8890" spans="1:6" x14ac:dyDescent="0.25">
      <c r="A8890" s="68" t="s">
        <v>103</v>
      </c>
      <c r="B8890" s="69">
        <v>491318752</v>
      </c>
      <c r="C8890" s="68">
        <v>6947045647378</v>
      </c>
      <c r="D8890" s="69" t="s">
        <v>6432</v>
      </c>
      <c r="E8890" s="65">
        <f>IFERROR(VLOOKUP(C8890,Pivot!A:B,2,0),0)</f>
        <v>0</v>
      </c>
      <c r="F8890" s="65">
        <f>IFERROR(VLOOKUP(C8890,Pivot!A:C,3,0),0)</f>
        <v>0</v>
      </c>
    </row>
    <row r="8891" spans="1:6" x14ac:dyDescent="0.25">
      <c r="A8891" s="68" t="s">
        <v>103</v>
      </c>
      <c r="B8891" s="69">
        <v>491318753</v>
      </c>
      <c r="C8891" s="68">
        <v>6950568501577</v>
      </c>
      <c r="D8891" s="69" t="s">
        <v>6433</v>
      </c>
      <c r="E8891" s="65">
        <f>IFERROR(VLOOKUP(C8891,Pivot!A:B,2,0),0)</f>
        <v>0</v>
      </c>
      <c r="F8891" s="65">
        <f>IFERROR(VLOOKUP(C8891,Pivot!A:C,3,0),0)</f>
        <v>0</v>
      </c>
    </row>
    <row r="8892" spans="1:6" x14ac:dyDescent="0.25">
      <c r="A8892" s="68" t="s">
        <v>103</v>
      </c>
      <c r="B8892" s="69">
        <v>491318754</v>
      </c>
      <c r="C8892" s="68">
        <v>6950568501560</v>
      </c>
      <c r="D8892" s="69" t="s">
        <v>6434</v>
      </c>
      <c r="E8892" s="65">
        <f>IFERROR(VLOOKUP(C8892,Pivot!A:B,2,0),0)</f>
        <v>0</v>
      </c>
      <c r="F8892" s="65">
        <f>IFERROR(VLOOKUP(C8892,Pivot!A:C,3,0),0)</f>
        <v>0</v>
      </c>
    </row>
    <row r="8893" spans="1:6" x14ac:dyDescent="0.25">
      <c r="A8893" s="68" t="s">
        <v>103</v>
      </c>
      <c r="B8893" s="69">
        <v>491318755</v>
      </c>
      <c r="C8893" s="68">
        <v>6947045647514</v>
      </c>
      <c r="D8893" s="69" t="s">
        <v>6435</v>
      </c>
      <c r="E8893" s="65">
        <f>IFERROR(VLOOKUP(C8893,Pivot!A:B,2,0),0)</f>
        <v>0</v>
      </c>
      <c r="F8893" s="65">
        <f>IFERROR(VLOOKUP(C8893,Pivot!A:C,3,0),0)</f>
        <v>0</v>
      </c>
    </row>
    <row r="8894" spans="1:6" x14ac:dyDescent="0.25">
      <c r="A8894" s="68" t="s">
        <v>103</v>
      </c>
      <c r="B8894" s="69">
        <v>491318756</v>
      </c>
      <c r="C8894" s="68">
        <v>6950568501553</v>
      </c>
      <c r="D8894" s="69" t="s">
        <v>6436</v>
      </c>
      <c r="E8894" s="65">
        <f>IFERROR(VLOOKUP(C8894,Pivot!A:B,2,0),0)</f>
        <v>0</v>
      </c>
      <c r="F8894" s="65">
        <f>IFERROR(VLOOKUP(C8894,Pivot!A:C,3,0),0)</f>
        <v>0</v>
      </c>
    </row>
    <row r="8895" spans="1:6" x14ac:dyDescent="0.25">
      <c r="A8895" s="68" t="s">
        <v>103</v>
      </c>
      <c r="B8895" s="69">
        <v>491318759</v>
      </c>
      <c r="C8895" s="68">
        <v>6947045647507</v>
      </c>
      <c r="D8895" s="69" t="s">
        <v>6437</v>
      </c>
      <c r="E8895" s="65">
        <f>IFERROR(VLOOKUP(C8895,Pivot!A:B,2,0),0)</f>
        <v>0</v>
      </c>
      <c r="F8895" s="65">
        <f>IFERROR(VLOOKUP(C8895,Pivot!A:C,3,0),0)</f>
        <v>0</v>
      </c>
    </row>
    <row r="8896" spans="1:6" x14ac:dyDescent="0.25">
      <c r="A8896" s="68" t="s">
        <v>103</v>
      </c>
      <c r="B8896" s="69">
        <v>491318760</v>
      </c>
      <c r="C8896" s="68">
        <v>6947045647491</v>
      </c>
      <c r="D8896" s="69" t="s">
        <v>6438</v>
      </c>
      <c r="E8896" s="65">
        <f>IFERROR(VLOOKUP(C8896,Pivot!A:B,2,0),0)</f>
        <v>0</v>
      </c>
      <c r="F8896" s="65">
        <f>IFERROR(VLOOKUP(C8896,Pivot!A:C,3,0),0)</f>
        <v>0</v>
      </c>
    </row>
    <row r="8897" spans="1:6" x14ac:dyDescent="0.25">
      <c r="A8897" s="68" t="s">
        <v>103</v>
      </c>
      <c r="B8897" s="69">
        <v>491318761</v>
      </c>
      <c r="C8897" s="68">
        <v>6923744081972</v>
      </c>
      <c r="D8897" s="69" t="s">
        <v>6439</v>
      </c>
      <c r="E8897" s="65">
        <f>IFERROR(VLOOKUP(C8897,Pivot!A:B,2,0),0)</f>
        <v>0</v>
      </c>
      <c r="F8897" s="65">
        <f>IFERROR(VLOOKUP(C8897,Pivot!A:C,3,0),0)</f>
        <v>0</v>
      </c>
    </row>
    <row r="8898" spans="1:6" x14ac:dyDescent="0.25">
      <c r="A8898" s="68" t="s">
        <v>103</v>
      </c>
      <c r="B8898" s="69">
        <v>491318762</v>
      </c>
      <c r="C8898" s="68">
        <v>6923744018459</v>
      </c>
      <c r="D8898" s="69" t="s">
        <v>6440</v>
      </c>
      <c r="E8898" s="65">
        <f>IFERROR(VLOOKUP(C8898,Pivot!A:B,2,0),0)</f>
        <v>0</v>
      </c>
      <c r="F8898" s="65">
        <f>IFERROR(VLOOKUP(C8898,Pivot!A:C,3,0),0)</f>
        <v>0</v>
      </c>
    </row>
    <row r="8899" spans="1:6" x14ac:dyDescent="0.25">
      <c r="A8899" s="68" t="s">
        <v>103</v>
      </c>
      <c r="B8899" s="69">
        <v>491318762</v>
      </c>
      <c r="C8899" s="68">
        <v>6950568501515</v>
      </c>
      <c r="D8899" s="69" t="s">
        <v>6440</v>
      </c>
      <c r="E8899" s="65">
        <f>IFERROR(VLOOKUP(C8899,Pivot!A:B,2,0),0)</f>
        <v>0</v>
      </c>
      <c r="F8899" s="65">
        <f>IFERROR(VLOOKUP(C8899,Pivot!A:C,3,0),0)</f>
        <v>0</v>
      </c>
    </row>
    <row r="8900" spans="1:6" x14ac:dyDescent="0.25">
      <c r="A8900" s="68" t="s">
        <v>103</v>
      </c>
      <c r="B8900" s="69">
        <v>491318763</v>
      </c>
      <c r="C8900" s="68">
        <v>6923744043383</v>
      </c>
      <c r="D8900" s="69" t="s">
        <v>6441</v>
      </c>
      <c r="E8900" s="65">
        <f>IFERROR(VLOOKUP(C8900,Pivot!A:B,2,0),0)</f>
        <v>0</v>
      </c>
      <c r="F8900" s="65">
        <f>IFERROR(VLOOKUP(C8900,Pivot!A:C,3,0),0)</f>
        <v>0</v>
      </c>
    </row>
    <row r="8901" spans="1:6" x14ac:dyDescent="0.25">
      <c r="A8901" s="68" t="s">
        <v>103</v>
      </c>
      <c r="B8901" s="69">
        <v>491318763</v>
      </c>
      <c r="C8901" s="68">
        <v>6950568501508</v>
      </c>
      <c r="D8901" s="69" t="s">
        <v>6441</v>
      </c>
      <c r="E8901" s="65">
        <f>IFERROR(VLOOKUP(C8901,Pivot!A:B,2,0),0)</f>
        <v>0</v>
      </c>
      <c r="F8901" s="65">
        <f>IFERROR(VLOOKUP(C8901,Pivot!A:C,3,0),0)</f>
        <v>0</v>
      </c>
    </row>
    <row r="8902" spans="1:6" x14ac:dyDescent="0.25">
      <c r="A8902" s="68" t="s">
        <v>103</v>
      </c>
      <c r="B8902" s="69">
        <v>491318764</v>
      </c>
      <c r="C8902" s="68">
        <v>6950568501492</v>
      </c>
      <c r="D8902" s="69" t="s">
        <v>6442</v>
      </c>
      <c r="E8902" s="65">
        <f>IFERROR(VLOOKUP(C8902,Pivot!A:B,2,0),0)</f>
        <v>0</v>
      </c>
      <c r="F8902" s="65">
        <f>IFERROR(VLOOKUP(C8902,Pivot!A:C,3,0),0)</f>
        <v>0</v>
      </c>
    </row>
    <row r="8903" spans="1:6" x14ac:dyDescent="0.25">
      <c r="A8903" s="68" t="s">
        <v>103</v>
      </c>
      <c r="B8903" s="69">
        <v>491318765</v>
      </c>
      <c r="C8903" s="68">
        <v>6950568501485</v>
      </c>
      <c r="D8903" s="69" t="s">
        <v>6443</v>
      </c>
      <c r="E8903" s="65">
        <f>IFERROR(VLOOKUP(C8903,Pivot!A:B,2,0),0)</f>
        <v>0</v>
      </c>
      <c r="F8903" s="65">
        <f>IFERROR(VLOOKUP(C8903,Pivot!A:C,3,0),0)</f>
        <v>0</v>
      </c>
    </row>
    <row r="8904" spans="1:6" x14ac:dyDescent="0.25">
      <c r="A8904" s="68" t="s">
        <v>103</v>
      </c>
      <c r="B8904" s="69">
        <v>491318766</v>
      </c>
      <c r="C8904" s="68">
        <v>6950568501812</v>
      </c>
      <c r="D8904" s="69" t="s">
        <v>6444</v>
      </c>
      <c r="E8904" s="65">
        <f>IFERROR(VLOOKUP(C8904,Pivot!A:B,2,0),0)</f>
        <v>0</v>
      </c>
      <c r="F8904" s="65">
        <f>IFERROR(VLOOKUP(C8904,Pivot!A:C,3,0),0)</f>
        <v>0</v>
      </c>
    </row>
    <row r="8905" spans="1:6" x14ac:dyDescent="0.25">
      <c r="A8905" s="68" t="s">
        <v>103</v>
      </c>
      <c r="B8905" s="69">
        <v>491318767</v>
      </c>
      <c r="C8905" s="68">
        <v>6947045647484</v>
      </c>
      <c r="D8905" s="69" t="s">
        <v>6445</v>
      </c>
      <c r="E8905" s="65">
        <f>IFERROR(VLOOKUP(C8905,Pivot!A:B,2,0),0)</f>
        <v>0</v>
      </c>
      <c r="F8905" s="65">
        <f>IFERROR(VLOOKUP(C8905,Pivot!A:C,3,0),0)</f>
        <v>0</v>
      </c>
    </row>
    <row r="8906" spans="1:6" x14ac:dyDescent="0.25">
      <c r="A8906" s="68" t="s">
        <v>103</v>
      </c>
      <c r="B8906" s="69">
        <v>491318768</v>
      </c>
      <c r="C8906" s="68">
        <v>6947045647415</v>
      </c>
      <c r="D8906" s="69" t="s">
        <v>6446</v>
      </c>
      <c r="E8906" s="65">
        <f>IFERROR(VLOOKUP(C8906,Pivot!A:B,2,0),0)</f>
        <v>0</v>
      </c>
      <c r="F8906" s="65">
        <f>IFERROR(VLOOKUP(C8906,Pivot!A:C,3,0),0)</f>
        <v>0</v>
      </c>
    </row>
    <row r="8907" spans="1:6" x14ac:dyDescent="0.25">
      <c r="A8907" s="68" t="s">
        <v>103</v>
      </c>
      <c r="B8907" s="69">
        <v>491318769</v>
      </c>
      <c r="C8907" s="68">
        <v>6950568501461</v>
      </c>
      <c r="D8907" s="69" t="s">
        <v>6447</v>
      </c>
      <c r="E8907" s="65">
        <f>IFERROR(VLOOKUP(C8907,Pivot!A:B,2,0),0)</f>
        <v>0</v>
      </c>
      <c r="F8907" s="65">
        <f>IFERROR(VLOOKUP(C8907,Pivot!A:C,3,0),0)</f>
        <v>0</v>
      </c>
    </row>
    <row r="8908" spans="1:6" x14ac:dyDescent="0.25">
      <c r="A8908" s="68" t="s">
        <v>103</v>
      </c>
      <c r="B8908" s="69">
        <v>491318771</v>
      </c>
      <c r="C8908" s="68">
        <v>6950568501447</v>
      </c>
      <c r="D8908" s="69" t="s">
        <v>6448</v>
      </c>
      <c r="E8908" s="65">
        <f>IFERROR(VLOOKUP(C8908,Pivot!A:B,2,0),0)</f>
        <v>0</v>
      </c>
      <c r="F8908" s="65">
        <f>IFERROR(VLOOKUP(C8908,Pivot!A:C,3,0),0)</f>
        <v>0</v>
      </c>
    </row>
    <row r="8909" spans="1:6" x14ac:dyDescent="0.25">
      <c r="A8909" s="68" t="s">
        <v>103</v>
      </c>
      <c r="B8909" s="69">
        <v>491318771</v>
      </c>
      <c r="C8909" s="68">
        <v>6950568501522</v>
      </c>
      <c r="D8909" s="69" t="s">
        <v>6448</v>
      </c>
      <c r="E8909" s="65">
        <f>IFERROR(VLOOKUP(C8909,Pivot!A:B,2,0),0)</f>
        <v>0</v>
      </c>
      <c r="F8909" s="65">
        <f>IFERROR(VLOOKUP(C8909,Pivot!A:C,3,0),0)</f>
        <v>0</v>
      </c>
    </row>
    <row r="8910" spans="1:6" x14ac:dyDescent="0.25">
      <c r="A8910" s="68" t="s">
        <v>103</v>
      </c>
      <c r="B8910" s="69">
        <v>491318772</v>
      </c>
      <c r="C8910" s="68">
        <v>6947045647477</v>
      </c>
      <c r="D8910" s="69" t="s">
        <v>6449</v>
      </c>
      <c r="E8910" s="65">
        <f>IFERROR(VLOOKUP(C8910,Pivot!A:B,2,0),0)</f>
        <v>0</v>
      </c>
      <c r="F8910" s="65">
        <f>IFERROR(VLOOKUP(C8910,Pivot!A:C,3,0),0)</f>
        <v>0</v>
      </c>
    </row>
    <row r="8911" spans="1:6" x14ac:dyDescent="0.25">
      <c r="A8911" s="68" t="s">
        <v>103</v>
      </c>
      <c r="B8911" s="69">
        <v>491318773</v>
      </c>
      <c r="C8911" s="68">
        <v>6947045647408</v>
      </c>
      <c r="D8911" s="69" t="s">
        <v>6450</v>
      </c>
      <c r="E8911" s="65">
        <f>IFERROR(VLOOKUP(C8911,Pivot!A:B,2,0),0)</f>
        <v>0</v>
      </c>
      <c r="F8911" s="65">
        <f>IFERROR(VLOOKUP(C8911,Pivot!A:C,3,0),0)</f>
        <v>0</v>
      </c>
    </row>
    <row r="8912" spans="1:6" x14ac:dyDescent="0.25">
      <c r="A8912" s="68" t="s">
        <v>103</v>
      </c>
      <c r="B8912" s="69">
        <v>491318774</v>
      </c>
      <c r="C8912" s="68">
        <v>6923744028229</v>
      </c>
      <c r="D8912" s="69" t="s">
        <v>6451</v>
      </c>
      <c r="E8912" s="65">
        <f>IFERROR(VLOOKUP(C8912,Pivot!A:B,2,0),0)</f>
        <v>0</v>
      </c>
      <c r="F8912" s="65">
        <f>IFERROR(VLOOKUP(C8912,Pivot!A:C,3,0),0)</f>
        <v>0</v>
      </c>
    </row>
    <row r="8913" spans="1:6" x14ac:dyDescent="0.25">
      <c r="A8913" s="68" t="s">
        <v>103</v>
      </c>
      <c r="B8913" s="69">
        <v>491318774</v>
      </c>
      <c r="C8913" s="68">
        <v>6950568501430</v>
      </c>
      <c r="D8913" s="69" t="s">
        <v>6451</v>
      </c>
      <c r="E8913" s="65">
        <f>IFERROR(VLOOKUP(C8913,Pivot!A:B,2,0),0)</f>
        <v>0</v>
      </c>
      <c r="F8913" s="65">
        <f>IFERROR(VLOOKUP(C8913,Pivot!A:C,3,0),0)</f>
        <v>0</v>
      </c>
    </row>
    <row r="8914" spans="1:6" x14ac:dyDescent="0.25">
      <c r="A8914" s="68" t="s">
        <v>103</v>
      </c>
      <c r="B8914" s="69">
        <v>491318776</v>
      </c>
      <c r="C8914" s="68">
        <v>6950568501416</v>
      </c>
      <c r="D8914" s="69" t="s">
        <v>6452</v>
      </c>
      <c r="E8914" s="65">
        <f>IFERROR(VLOOKUP(C8914,Pivot!A:B,2,0),0)</f>
        <v>0</v>
      </c>
      <c r="F8914" s="65">
        <f>IFERROR(VLOOKUP(C8914,Pivot!A:C,3,0),0)</f>
        <v>0</v>
      </c>
    </row>
    <row r="8915" spans="1:6" x14ac:dyDescent="0.25">
      <c r="A8915" s="68" t="s">
        <v>103</v>
      </c>
      <c r="B8915" s="69">
        <v>491318777</v>
      </c>
      <c r="C8915" s="68">
        <v>6950568501409</v>
      </c>
      <c r="D8915" s="69" t="s">
        <v>6453</v>
      </c>
      <c r="E8915" s="65">
        <f>IFERROR(VLOOKUP(C8915,Pivot!A:B,2,0),0)</f>
        <v>0</v>
      </c>
      <c r="F8915" s="65">
        <f>IFERROR(VLOOKUP(C8915,Pivot!A:C,3,0),0)</f>
        <v>0</v>
      </c>
    </row>
    <row r="8916" spans="1:6" x14ac:dyDescent="0.25">
      <c r="A8916" s="68" t="s">
        <v>103</v>
      </c>
      <c r="B8916" s="69">
        <v>491318778</v>
      </c>
      <c r="C8916" s="68">
        <v>6950568562226</v>
      </c>
      <c r="D8916" s="69" t="s">
        <v>6454</v>
      </c>
      <c r="E8916" s="65">
        <f>IFERROR(VLOOKUP(C8916,Pivot!A:B,2,0),0)</f>
        <v>0</v>
      </c>
      <c r="F8916" s="65">
        <f>IFERROR(VLOOKUP(C8916,Pivot!A:C,3,0),0)</f>
        <v>0</v>
      </c>
    </row>
    <row r="8917" spans="1:6" x14ac:dyDescent="0.25">
      <c r="A8917" s="68" t="s">
        <v>103</v>
      </c>
      <c r="B8917" s="69">
        <v>491318779</v>
      </c>
      <c r="C8917" s="68">
        <v>6950568562295</v>
      </c>
      <c r="D8917" s="69" t="s">
        <v>6455</v>
      </c>
      <c r="E8917" s="65">
        <f>IFERROR(VLOOKUP(C8917,Pivot!A:B,2,0),0)</f>
        <v>0</v>
      </c>
      <c r="F8917" s="65">
        <f>IFERROR(VLOOKUP(C8917,Pivot!A:C,3,0),0)</f>
        <v>0</v>
      </c>
    </row>
    <row r="8918" spans="1:6" x14ac:dyDescent="0.25">
      <c r="A8918" s="68" t="s">
        <v>103</v>
      </c>
      <c r="B8918" s="69">
        <v>491318783</v>
      </c>
      <c r="C8918" s="68">
        <v>6923744088810</v>
      </c>
      <c r="D8918" s="69" t="s">
        <v>6456</v>
      </c>
      <c r="E8918" s="65">
        <f>IFERROR(VLOOKUP(C8918,Pivot!A:B,2,0),0)</f>
        <v>0</v>
      </c>
      <c r="F8918" s="65">
        <f>IFERROR(VLOOKUP(C8918,Pivot!A:C,3,0),0)</f>
        <v>0</v>
      </c>
    </row>
    <row r="8919" spans="1:6" x14ac:dyDescent="0.25">
      <c r="A8919" s="68" t="s">
        <v>103</v>
      </c>
      <c r="B8919" s="69">
        <v>491318797</v>
      </c>
      <c r="C8919" s="68">
        <v>8901736120821</v>
      </c>
      <c r="D8919" s="69" t="s">
        <v>6457</v>
      </c>
      <c r="E8919" s="65">
        <f>IFERROR(VLOOKUP(C8919,Pivot!A:B,2,0),0)</f>
        <v>0</v>
      </c>
      <c r="F8919" s="65">
        <f>IFERROR(VLOOKUP(C8919,Pivot!A:C,3,0),0)</f>
        <v>0</v>
      </c>
    </row>
    <row r="8920" spans="1:6" x14ac:dyDescent="0.25">
      <c r="A8920" s="68" t="s">
        <v>103</v>
      </c>
      <c r="B8920" s="69">
        <v>491318798</v>
      </c>
      <c r="C8920" s="68">
        <v>8901736096881</v>
      </c>
      <c r="D8920" s="69" t="s">
        <v>6458</v>
      </c>
      <c r="E8920" s="65">
        <f>IFERROR(VLOOKUP(C8920,Pivot!A:B,2,0),0)</f>
        <v>0</v>
      </c>
      <c r="F8920" s="65">
        <f>IFERROR(VLOOKUP(C8920,Pivot!A:C,3,0),0)</f>
        <v>0</v>
      </c>
    </row>
    <row r="8921" spans="1:6" x14ac:dyDescent="0.25">
      <c r="A8921" s="68" t="s">
        <v>103</v>
      </c>
      <c r="B8921" s="69">
        <v>491318800</v>
      </c>
      <c r="C8921" s="68">
        <v>8901736096911</v>
      </c>
      <c r="D8921" s="69" t="s">
        <v>6459</v>
      </c>
      <c r="E8921" s="65">
        <f>IFERROR(VLOOKUP(C8921,Pivot!A:B,2,0),0)</f>
        <v>0</v>
      </c>
      <c r="F8921" s="65">
        <f>IFERROR(VLOOKUP(C8921,Pivot!A:C,3,0),0)</f>
        <v>0</v>
      </c>
    </row>
    <row r="8922" spans="1:6" x14ac:dyDescent="0.25">
      <c r="A8922" s="68" t="s">
        <v>103</v>
      </c>
      <c r="B8922" s="69">
        <v>491318804</v>
      </c>
      <c r="C8922" s="68">
        <v>8901736096966</v>
      </c>
      <c r="D8922" s="69" t="s">
        <v>6460</v>
      </c>
      <c r="E8922" s="65">
        <f>IFERROR(VLOOKUP(C8922,Pivot!A:B,2,0),0)</f>
        <v>0</v>
      </c>
      <c r="F8922" s="65">
        <f>IFERROR(VLOOKUP(C8922,Pivot!A:C,3,0),0)</f>
        <v>0</v>
      </c>
    </row>
    <row r="8923" spans="1:6" x14ac:dyDescent="0.25">
      <c r="A8923" s="68" t="s">
        <v>103</v>
      </c>
      <c r="B8923" s="69">
        <v>491318805</v>
      </c>
      <c r="C8923" s="68">
        <v>8901736097031</v>
      </c>
      <c r="D8923" s="69" t="s">
        <v>6461</v>
      </c>
      <c r="E8923" s="65">
        <f>IFERROR(VLOOKUP(C8923,Pivot!A:B,2,0),0)</f>
        <v>0</v>
      </c>
      <c r="F8923" s="65">
        <f>IFERROR(VLOOKUP(C8923,Pivot!A:C,3,0),0)</f>
        <v>0</v>
      </c>
    </row>
    <row r="8924" spans="1:6" x14ac:dyDescent="0.25">
      <c r="A8924" s="68" t="s">
        <v>103</v>
      </c>
      <c r="B8924" s="69">
        <v>491318806</v>
      </c>
      <c r="C8924" s="68">
        <v>8901736097048</v>
      </c>
      <c r="D8924" s="69" t="s">
        <v>6462</v>
      </c>
      <c r="E8924" s="65">
        <f>IFERROR(VLOOKUP(C8924,Pivot!A:B,2,0),0)</f>
        <v>0</v>
      </c>
      <c r="F8924" s="65">
        <f>IFERROR(VLOOKUP(C8924,Pivot!A:C,3,0),0)</f>
        <v>0</v>
      </c>
    </row>
    <row r="8925" spans="1:6" x14ac:dyDescent="0.25">
      <c r="A8925" s="68" t="s">
        <v>103</v>
      </c>
      <c r="B8925" s="69">
        <v>491318807</v>
      </c>
      <c r="C8925" s="68">
        <v>8901736097079</v>
      </c>
      <c r="D8925" s="69" t="s">
        <v>6463</v>
      </c>
      <c r="E8925" s="65">
        <f>IFERROR(VLOOKUP(C8925,Pivot!A:B,2,0),0)</f>
        <v>0</v>
      </c>
      <c r="F8925" s="65">
        <f>IFERROR(VLOOKUP(C8925,Pivot!A:C,3,0),0)</f>
        <v>0</v>
      </c>
    </row>
    <row r="8926" spans="1:6" x14ac:dyDescent="0.25">
      <c r="A8926" s="68" t="s">
        <v>103</v>
      </c>
      <c r="B8926" s="69">
        <v>491318809</v>
      </c>
      <c r="C8926" s="68">
        <v>8901736097116</v>
      </c>
      <c r="D8926" s="69" t="s">
        <v>6464</v>
      </c>
      <c r="E8926" s="65">
        <f>IFERROR(VLOOKUP(C8926,Pivot!A:B,2,0),0)</f>
        <v>0</v>
      </c>
      <c r="F8926" s="65">
        <f>IFERROR(VLOOKUP(C8926,Pivot!A:C,3,0),0)</f>
        <v>0</v>
      </c>
    </row>
    <row r="8927" spans="1:6" x14ac:dyDescent="0.25">
      <c r="A8927" s="68" t="s">
        <v>103</v>
      </c>
      <c r="B8927" s="69">
        <v>491318810</v>
      </c>
      <c r="C8927" s="68">
        <v>8901736097123</v>
      </c>
      <c r="D8927" s="69" t="s">
        <v>6465</v>
      </c>
      <c r="E8927" s="65">
        <f>IFERROR(VLOOKUP(C8927,Pivot!A:B,2,0),0)</f>
        <v>0</v>
      </c>
      <c r="F8927" s="65">
        <f>IFERROR(VLOOKUP(C8927,Pivot!A:C,3,0),0)</f>
        <v>0</v>
      </c>
    </row>
    <row r="8928" spans="1:6" x14ac:dyDescent="0.25">
      <c r="A8928" s="68" t="s">
        <v>103</v>
      </c>
      <c r="B8928" s="69">
        <v>491318811</v>
      </c>
      <c r="C8928" s="68">
        <v>8901736097147</v>
      </c>
      <c r="D8928" s="69" t="s">
        <v>6466</v>
      </c>
      <c r="E8928" s="65">
        <f>IFERROR(VLOOKUP(C8928,Pivot!A:B,2,0),0)</f>
        <v>0</v>
      </c>
      <c r="F8928" s="65">
        <f>IFERROR(VLOOKUP(C8928,Pivot!A:C,3,0),0)</f>
        <v>0</v>
      </c>
    </row>
    <row r="8929" spans="1:6" x14ac:dyDescent="0.25">
      <c r="A8929" s="68" t="s">
        <v>103</v>
      </c>
      <c r="B8929" s="69">
        <v>491318815</v>
      </c>
      <c r="C8929" s="68">
        <v>8901736097222</v>
      </c>
      <c r="D8929" s="69" t="s">
        <v>6467</v>
      </c>
      <c r="E8929" s="65">
        <f>IFERROR(VLOOKUP(C8929,Pivot!A:B,2,0),0)</f>
        <v>0</v>
      </c>
      <c r="F8929" s="65">
        <f>IFERROR(VLOOKUP(C8929,Pivot!A:C,3,0),0)</f>
        <v>0</v>
      </c>
    </row>
    <row r="8930" spans="1:6" x14ac:dyDescent="0.25">
      <c r="A8930" s="68" t="s">
        <v>103</v>
      </c>
      <c r="B8930" s="69">
        <v>491318817</v>
      </c>
      <c r="C8930" s="68">
        <v>8901736097246</v>
      </c>
      <c r="D8930" s="69" t="s">
        <v>6468</v>
      </c>
      <c r="E8930" s="65">
        <f>IFERROR(VLOOKUP(C8930,Pivot!A:B,2,0),0)</f>
        <v>0</v>
      </c>
      <c r="F8930" s="65">
        <f>IFERROR(VLOOKUP(C8930,Pivot!A:C,3,0),0)</f>
        <v>0</v>
      </c>
    </row>
    <row r="8931" spans="1:6" x14ac:dyDescent="0.25">
      <c r="A8931" s="68" t="s">
        <v>103</v>
      </c>
      <c r="B8931" s="69">
        <v>491318822</v>
      </c>
      <c r="C8931" s="68">
        <v>8901736096638</v>
      </c>
      <c r="D8931" s="69" t="s">
        <v>6469</v>
      </c>
      <c r="E8931" s="65">
        <f>IFERROR(VLOOKUP(C8931,Pivot!A:B,2,0),0)</f>
        <v>0</v>
      </c>
      <c r="F8931" s="65">
        <f>IFERROR(VLOOKUP(C8931,Pivot!A:C,3,0),0)</f>
        <v>0</v>
      </c>
    </row>
    <row r="8932" spans="1:6" x14ac:dyDescent="0.25">
      <c r="A8932" s="68" t="s">
        <v>103</v>
      </c>
      <c r="B8932" s="69">
        <v>491318823</v>
      </c>
      <c r="C8932" s="68">
        <v>8901736097260</v>
      </c>
      <c r="D8932" s="69" t="s">
        <v>6470</v>
      </c>
      <c r="E8932" s="65">
        <f>IFERROR(VLOOKUP(C8932,Pivot!A:B,2,0),0)</f>
        <v>0</v>
      </c>
      <c r="F8932" s="65">
        <f>IFERROR(VLOOKUP(C8932,Pivot!A:C,3,0),0)</f>
        <v>0</v>
      </c>
    </row>
    <row r="8933" spans="1:6" x14ac:dyDescent="0.25">
      <c r="A8933" s="68" t="s">
        <v>103</v>
      </c>
      <c r="B8933" s="69">
        <v>491318824</v>
      </c>
      <c r="C8933" s="68">
        <v>8901736097277</v>
      </c>
      <c r="D8933" s="69" t="s">
        <v>6471</v>
      </c>
      <c r="E8933" s="65">
        <f>IFERROR(VLOOKUP(C8933,Pivot!A:B,2,0),0)</f>
        <v>0</v>
      </c>
      <c r="F8933" s="65">
        <f>IFERROR(VLOOKUP(C8933,Pivot!A:C,3,0),0)</f>
        <v>0</v>
      </c>
    </row>
    <row r="8934" spans="1:6" x14ac:dyDescent="0.25">
      <c r="A8934" s="68" t="s">
        <v>103</v>
      </c>
      <c r="B8934" s="69">
        <v>491318825</v>
      </c>
      <c r="C8934" s="68">
        <v>8901736097284</v>
      </c>
      <c r="D8934" s="69" t="s">
        <v>6472</v>
      </c>
      <c r="E8934" s="65">
        <f>IFERROR(VLOOKUP(C8934,Pivot!A:B,2,0),0)</f>
        <v>0</v>
      </c>
      <c r="F8934" s="65">
        <f>IFERROR(VLOOKUP(C8934,Pivot!A:C,3,0),0)</f>
        <v>0</v>
      </c>
    </row>
    <row r="8935" spans="1:6" x14ac:dyDescent="0.25">
      <c r="A8935" s="68" t="s">
        <v>103</v>
      </c>
      <c r="B8935" s="69">
        <v>491318826</v>
      </c>
      <c r="C8935" s="68">
        <v>8901736097291</v>
      </c>
      <c r="D8935" s="69" t="s">
        <v>6473</v>
      </c>
      <c r="E8935" s="65">
        <f>IFERROR(VLOOKUP(C8935,Pivot!A:B,2,0),0)</f>
        <v>0</v>
      </c>
      <c r="F8935" s="65">
        <f>IFERROR(VLOOKUP(C8935,Pivot!A:C,3,0),0)</f>
        <v>0</v>
      </c>
    </row>
    <row r="8936" spans="1:6" x14ac:dyDescent="0.25">
      <c r="A8936" s="68" t="s">
        <v>103</v>
      </c>
      <c r="B8936" s="69">
        <v>491318827</v>
      </c>
      <c r="C8936" s="68">
        <v>8901736097307</v>
      </c>
      <c r="D8936" s="69" t="s">
        <v>6474</v>
      </c>
      <c r="E8936" s="65">
        <f>IFERROR(VLOOKUP(C8936,Pivot!A:B,2,0),0)</f>
        <v>0</v>
      </c>
      <c r="F8936" s="65">
        <f>IFERROR(VLOOKUP(C8936,Pivot!A:C,3,0),0)</f>
        <v>0</v>
      </c>
    </row>
    <row r="8937" spans="1:6" x14ac:dyDescent="0.25">
      <c r="A8937" s="68" t="s">
        <v>103</v>
      </c>
      <c r="B8937" s="69">
        <v>491318828</v>
      </c>
      <c r="C8937" s="68">
        <v>8901736097314</v>
      </c>
      <c r="D8937" s="69" t="s">
        <v>6475</v>
      </c>
      <c r="E8937" s="65">
        <f>IFERROR(VLOOKUP(C8937,Pivot!A:B,2,0),0)</f>
        <v>0</v>
      </c>
      <c r="F8937" s="65">
        <f>IFERROR(VLOOKUP(C8937,Pivot!A:C,3,0),0)</f>
        <v>0</v>
      </c>
    </row>
    <row r="8938" spans="1:6" x14ac:dyDescent="0.25">
      <c r="A8938" s="68" t="s">
        <v>103</v>
      </c>
      <c r="B8938" s="69">
        <v>491318832</v>
      </c>
      <c r="C8938" s="68">
        <v>8901736097376</v>
      </c>
      <c r="D8938" s="69" t="s">
        <v>6476</v>
      </c>
      <c r="E8938" s="65">
        <f>IFERROR(VLOOKUP(C8938,Pivot!A:B,2,0),0)</f>
        <v>0</v>
      </c>
      <c r="F8938" s="65">
        <f>IFERROR(VLOOKUP(C8938,Pivot!A:C,3,0),0)</f>
        <v>0</v>
      </c>
    </row>
    <row r="8939" spans="1:6" x14ac:dyDescent="0.25">
      <c r="A8939" s="68" t="s">
        <v>103</v>
      </c>
      <c r="B8939" s="69">
        <v>491318834</v>
      </c>
      <c r="C8939" s="68">
        <v>8901736097390</v>
      </c>
      <c r="D8939" s="69" t="s">
        <v>6477</v>
      </c>
      <c r="E8939" s="65">
        <f>IFERROR(VLOOKUP(C8939,Pivot!A:B,2,0),0)</f>
        <v>0</v>
      </c>
      <c r="F8939" s="65">
        <f>IFERROR(VLOOKUP(C8939,Pivot!A:C,3,0),0)</f>
        <v>0</v>
      </c>
    </row>
    <row r="8940" spans="1:6" x14ac:dyDescent="0.25">
      <c r="A8940" s="68" t="s">
        <v>103</v>
      </c>
      <c r="B8940" s="69">
        <v>491318835</v>
      </c>
      <c r="C8940" s="68">
        <v>8901736097451</v>
      </c>
      <c r="D8940" s="69" t="s">
        <v>6478</v>
      </c>
      <c r="E8940" s="65">
        <f>IFERROR(VLOOKUP(C8940,Pivot!A:B,2,0),0)</f>
        <v>0</v>
      </c>
      <c r="F8940" s="65">
        <f>IFERROR(VLOOKUP(C8940,Pivot!A:C,3,0),0)</f>
        <v>0</v>
      </c>
    </row>
    <row r="8941" spans="1:6" x14ac:dyDescent="0.25">
      <c r="A8941" s="68" t="s">
        <v>103</v>
      </c>
      <c r="B8941" s="69">
        <v>491318837</v>
      </c>
      <c r="C8941" s="68">
        <v>8901736097475</v>
      </c>
      <c r="D8941" s="69" t="s">
        <v>6479</v>
      </c>
      <c r="E8941" s="65">
        <f>IFERROR(VLOOKUP(C8941,Pivot!A:B,2,0),0)</f>
        <v>0</v>
      </c>
      <c r="F8941" s="65">
        <f>IFERROR(VLOOKUP(C8941,Pivot!A:C,3,0),0)</f>
        <v>0</v>
      </c>
    </row>
    <row r="8942" spans="1:6" x14ac:dyDescent="0.25">
      <c r="A8942" s="68" t="s">
        <v>103</v>
      </c>
      <c r="B8942" s="69">
        <v>491318838</v>
      </c>
      <c r="C8942" s="68">
        <v>8901736097482</v>
      </c>
      <c r="D8942" s="69" t="s">
        <v>6480</v>
      </c>
      <c r="E8942" s="65">
        <f>IFERROR(VLOOKUP(C8942,Pivot!A:B,2,0),0)</f>
        <v>0</v>
      </c>
      <c r="F8942" s="65">
        <f>IFERROR(VLOOKUP(C8942,Pivot!A:C,3,0),0)</f>
        <v>0</v>
      </c>
    </row>
    <row r="8943" spans="1:6" x14ac:dyDescent="0.25">
      <c r="A8943" s="68" t="s">
        <v>103</v>
      </c>
      <c r="B8943" s="69">
        <v>491318839</v>
      </c>
      <c r="C8943" s="68">
        <v>8901736097499</v>
      </c>
      <c r="D8943" s="69" t="s">
        <v>6481</v>
      </c>
      <c r="E8943" s="65">
        <f>IFERROR(VLOOKUP(C8943,Pivot!A:B,2,0),0)</f>
        <v>0</v>
      </c>
      <c r="F8943" s="65">
        <f>IFERROR(VLOOKUP(C8943,Pivot!A:C,3,0),0)</f>
        <v>0</v>
      </c>
    </row>
    <row r="8944" spans="1:6" x14ac:dyDescent="0.25">
      <c r="A8944" s="68" t="s">
        <v>103</v>
      </c>
      <c r="B8944" s="69">
        <v>491318840</v>
      </c>
      <c r="C8944" s="68">
        <v>8901736097505</v>
      </c>
      <c r="D8944" s="69" t="s">
        <v>6482</v>
      </c>
      <c r="E8944" s="65">
        <f>IFERROR(VLOOKUP(C8944,Pivot!A:B,2,0),0)</f>
        <v>0</v>
      </c>
      <c r="F8944" s="65">
        <f>IFERROR(VLOOKUP(C8944,Pivot!A:C,3,0),0)</f>
        <v>0</v>
      </c>
    </row>
    <row r="8945" spans="1:6" x14ac:dyDescent="0.25">
      <c r="A8945" s="68" t="s">
        <v>103</v>
      </c>
      <c r="B8945" s="69">
        <v>491318841</v>
      </c>
      <c r="C8945" s="68">
        <v>8901736097512</v>
      </c>
      <c r="D8945" s="69" t="s">
        <v>6483</v>
      </c>
      <c r="E8945" s="65">
        <f>IFERROR(VLOOKUP(C8945,Pivot!A:B,2,0),0)</f>
        <v>0</v>
      </c>
      <c r="F8945" s="65">
        <f>IFERROR(VLOOKUP(C8945,Pivot!A:C,3,0),0)</f>
        <v>0</v>
      </c>
    </row>
    <row r="8946" spans="1:6" x14ac:dyDescent="0.25">
      <c r="A8946" s="68" t="s">
        <v>103</v>
      </c>
      <c r="B8946" s="69">
        <v>491318843</v>
      </c>
      <c r="C8946" s="68">
        <v>8901736097536</v>
      </c>
      <c r="D8946" s="69" t="s">
        <v>6484</v>
      </c>
      <c r="E8946" s="65">
        <f>IFERROR(VLOOKUP(C8946,Pivot!A:B,2,0),0)</f>
        <v>0</v>
      </c>
      <c r="F8946" s="65">
        <f>IFERROR(VLOOKUP(C8946,Pivot!A:C,3,0),0)</f>
        <v>0</v>
      </c>
    </row>
    <row r="8947" spans="1:6" x14ac:dyDescent="0.25">
      <c r="A8947" s="68" t="s">
        <v>103</v>
      </c>
      <c r="B8947" s="69">
        <v>491318846</v>
      </c>
      <c r="C8947" s="68">
        <v>8901736098847</v>
      </c>
      <c r="D8947" s="69" t="s">
        <v>6485</v>
      </c>
      <c r="E8947" s="65">
        <f>IFERROR(VLOOKUP(C8947,Pivot!A:B,2,0),0)</f>
        <v>0</v>
      </c>
      <c r="F8947" s="65">
        <f>IFERROR(VLOOKUP(C8947,Pivot!A:C,3,0),0)</f>
        <v>0</v>
      </c>
    </row>
    <row r="8948" spans="1:6" x14ac:dyDescent="0.25">
      <c r="A8948" s="68" t="s">
        <v>103</v>
      </c>
      <c r="B8948" s="69">
        <v>491318847</v>
      </c>
      <c r="C8948" s="68">
        <v>8901736098854</v>
      </c>
      <c r="D8948" s="69" t="s">
        <v>6486</v>
      </c>
      <c r="E8948" s="65">
        <f>IFERROR(VLOOKUP(C8948,Pivot!A:B,2,0),0)</f>
        <v>0</v>
      </c>
      <c r="F8948" s="65">
        <f>IFERROR(VLOOKUP(C8948,Pivot!A:C,3,0),0)</f>
        <v>0</v>
      </c>
    </row>
    <row r="8949" spans="1:6" x14ac:dyDescent="0.25">
      <c r="A8949" s="68" t="s">
        <v>103</v>
      </c>
      <c r="B8949" s="69">
        <v>491318848</v>
      </c>
      <c r="C8949" s="68">
        <v>8901736098861</v>
      </c>
      <c r="D8949" s="69" t="s">
        <v>6487</v>
      </c>
      <c r="E8949" s="65">
        <f>IFERROR(VLOOKUP(C8949,Pivot!A:B,2,0),0)</f>
        <v>0</v>
      </c>
      <c r="F8949" s="65">
        <f>IFERROR(VLOOKUP(C8949,Pivot!A:C,3,0),0)</f>
        <v>0</v>
      </c>
    </row>
    <row r="8950" spans="1:6" x14ac:dyDescent="0.25">
      <c r="A8950" s="68" t="s">
        <v>103</v>
      </c>
      <c r="B8950" s="69">
        <v>491318849</v>
      </c>
      <c r="C8950" s="68">
        <v>887961037807</v>
      </c>
      <c r="D8950" s="69" t="s">
        <v>6488</v>
      </c>
      <c r="E8950" s="65">
        <f>IFERROR(VLOOKUP(C8950,Pivot!A:B,2,0),0)</f>
        <v>0</v>
      </c>
      <c r="F8950" s="65">
        <f>IFERROR(VLOOKUP(C8950,Pivot!A:C,3,0),0)</f>
        <v>0</v>
      </c>
    </row>
    <row r="8951" spans="1:6" x14ac:dyDescent="0.25">
      <c r="A8951" s="68" t="s">
        <v>103</v>
      </c>
      <c r="B8951" s="69">
        <v>491318851</v>
      </c>
      <c r="C8951" s="68">
        <v>887961046755</v>
      </c>
      <c r="D8951" s="69" t="s">
        <v>6489</v>
      </c>
      <c r="E8951" s="65">
        <f>IFERROR(VLOOKUP(C8951,Pivot!A:B,2,0),0)</f>
        <v>0</v>
      </c>
      <c r="F8951" s="65">
        <f>IFERROR(VLOOKUP(C8951,Pivot!A:C,3,0),0)</f>
        <v>0</v>
      </c>
    </row>
    <row r="8952" spans="1:6" x14ac:dyDescent="0.25">
      <c r="A8952" s="68" t="s">
        <v>103</v>
      </c>
      <c r="B8952" s="69">
        <v>491318852</v>
      </c>
      <c r="C8952" s="68">
        <v>491318852</v>
      </c>
      <c r="D8952" s="69" t="s">
        <v>6490</v>
      </c>
      <c r="E8952" s="65">
        <f>IFERROR(VLOOKUP(C8952,Pivot!A:B,2,0),0)</f>
        <v>0</v>
      </c>
      <c r="F8952" s="65">
        <f>IFERROR(VLOOKUP(C8952,Pivot!A:C,3,0),0)</f>
        <v>0</v>
      </c>
    </row>
    <row r="8953" spans="1:6" x14ac:dyDescent="0.25">
      <c r="A8953" s="68" t="s">
        <v>103</v>
      </c>
      <c r="B8953" s="69">
        <v>491318852</v>
      </c>
      <c r="C8953" s="68">
        <v>887961076943</v>
      </c>
      <c r="D8953" s="69" t="s">
        <v>6490</v>
      </c>
      <c r="E8953" s="65">
        <f>IFERROR(VLOOKUP(C8953,Pivot!A:B,2,0),0)</f>
        <v>0</v>
      </c>
      <c r="F8953" s="65">
        <f>IFERROR(VLOOKUP(C8953,Pivot!A:C,3,0),0)</f>
        <v>0</v>
      </c>
    </row>
    <row r="8954" spans="1:6" x14ac:dyDescent="0.25">
      <c r="A8954" s="68" t="s">
        <v>103</v>
      </c>
      <c r="B8954" s="69">
        <v>491318853</v>
      </c>
      <c r="C8954" s="68">
        <v>887961086157</v>
      </c>
      <c r="D8954" s="69" t="s">
        <v>6491</v>
      </c>
      <c r="E8954" s="65">
        <f>IFERROR(VLOOKUP(C8954,Pivot!A:B,2,0),0)</f>
        <v>0</v>
      </c>
      <c r="F8954" s="65">
        <f>IFERROR(VLOOKUP(C8954,Pivot!A:C,3,0),0)</f>
        <v>0</v>
      </c>
    </row>
    <row r="8955" spans="1:6" x14ac:dyDescent="0.25">
      <c r="A8955" s="68" t="s">
        <v>103</v>
      </c>
      <c r="B8955" s="69">
        <v>491318854</v>
      </c>
      <c r="C8955" s="68">
        <v>887961163179</v>
      </c>
      <c r="D8955" s="69" t="s">
        <v>6492</v>
      </c>
      <c r="E8955" s="65">
        <f>IFERROR(VLOOKUP(C8955,Pivot!A:B,2,0),0)</f>
        <v>0</v>
      </c>
      <c r="F8955" s="65">
        <f>IFERROR(VLOOKUP(C8955,Pivot!A:C,3,0),0)</f>
        <v>0</v>
      </c>
    </row>
    <row r="8956" spans="1:6" x14ac:dyDescent="0.25">
      <c r="A8956" s="68" t="s">
        <v>103</v>
      </c>
      <c r="B8956" s="69">
        <v>491318854</v>
      </c>
      <c r="C8956" s="68">
        <v>887961684308</v>
      </c>
      <c r="D8956" s="69" t="s">
        <v>6492</v>
      </c>
      <c r="E8956" s="65">
        <f>IFERROR(VLOOKUP(C8956,Pivot!A:B,2,0),0)</f>
        <v>0</v>
      </c>
      <c r="F8956" s="65">
        <f>IFERROR(VLOOKUP(C8956,Pivot!A:C,3,0),0)</f>
        <v>0</v>
      </c>
    </row>
    <row r="8957" spans="1:6" x14ac:dyDescent="0.25">
      <c r="A8957" s="68" t="s">
        <v>103</v>
      </c>
      <c r="B8957" s="69">
        <v>491318856</v>
      </c>
      <c r="C8957" s="68">
        <v>887961178883</v>
      </c>
      <c r="D8957" s="69" t="s">
        <v>6493</v>
      </c>
      <c r="E8957" s="65">
        <f>IFERROR(VLOOKUP(C8957,Pivot!A:B,2,0),0)</f>
        <v>0</v>
      </c>
      <c r="F8957" s="65">
        <f>IFERROR(VLOOKUP(C8957,Pivot!A:C,3,0),0)</f>
        <v>0</v>
      </c>
    </row>
    <row r="8958" spans="1:6" x14ac:dyDescent="0.25">
      <c r="A8958" s="68" t="s">
        <v>103</v>
      </c>
      <c r="B8958" s="69">
        <v>491318857</v>
      </c>
      <c r="C8958" s="68">
        <v>887961179460</v>
      </c>
      <c r="D8958" s="69" t="s">
        <v>6494</v>
      </c>
      <c r="E8958" s="65">
        <f>IFERROR(VLOOKUP(C8958,Pivot!A:B,2,0),0)</f>
        <v>0</v>
      </c>
      <c r="F8958" s="65">
        <f>IFERROR(VLOOKUP(C8958,Pivot!A:C,3,0),0)</f>
        <v>0</v>
      </c>
    </row>
    <row r="8959" spans="1:6" x14ac:dyDescent="0.25">
      <c r="A8959" s="68" t="s">
        <v>103</v>
      </c>
      <c r="B8959" s="69">
        <v>491318860</v>
      </c>
      <c r="C8959" s="68">
        <v>887961229967</v>
      </c>
      <c r="D8959" s="69" t="s">
        <v>6495</v>
      </c>
      <c r="E8959" s="65">
        <f>IFERROR(VLOOKUP(C8959,Pivot!A:B,2,0),0)</f>
        <v>0</v>
      </c>
      <c r="F8959" s="65">
        <f>IFERROR(VLOOKUP(C8959,Pivot!A:C,3,0),0)</f>
        <v>0</v>
      </c>
    </row>
    <row r="8960" spans="1:6" x14ac:dyDescent="0.25">
      <c r="A8960" s="68" t="s">
        <v>103</v>
      </c>
      <c r="B8960" s="69">
        <v>491318861</v>
      </c>
      <c r="C8960" s="68">
        <v>887961257953</v>
      </c>
      <c r="D8960" s="69" t="s">
        <v>6496</v>
      </c>
      <c r="E8960" s="65">
        <f>IFERROR(VLOOKUP(C8960,Pivot!A:B,2,0),0)</f>
        <v>0</v>
      </c>
      <c r="F8960" s="65">
        <f>IFERROR(VLOOKUP(C8960,Pivot!A:C,3,0),0)</f>
        <v>0</v>
      </c>
    </row>
    <row r="8961" spans="1:6" x14ac:dyDescent="0.25">
      <c r="A8961" s="68" t="s">
        <v>103</v>
      </c>
      <c r="B8961" s="69">
        <v>491318864</v>
      </c>
      <c r="C8961" s="68">
        <v>887961325645</v>
      </c>
      <c r="D8961" s="69" t="s">
        <v>6497</v>
      </c>
      <c r="E8961" s="65">
        <f>IFERROR(VLOOKUP(C8961,Pivot!A:B,2,0),0)</f>
        <v>0</v>
      </c>
      <c r="F8961" s="65">
        <f>IFERROR(VLOOKUP(C8961,Pivot!A:C,3,0),0)</f>
        <v>0</v>
      </c>
    </row>
    <row r="8962" spans="1:6" x14ac:dyDescent="0.25">
      <c r="A8962" s="68" t="s">
        <v>103</v>
      </c>
      <c r="B8962" s="69">
        <v>491318864</v>
      </c>
      <c r="C8962" s="68">
        <v>887961750829</v>
      </c>
      <c r="D8962" s="69" t="s">
        <v>6497</v>
      </c>
      <c r="E8962" s="65">
        <f>IFERROR(VLOOKUP(C8962,Pivot!A:B,2,0),0)</f>
        <v>0</v>
      </c>
      <c r="F8962" s="65">
        <f>IFERROR(VLOOKUP(C8962,Pivot!A:C,3,0),0)</f>
        <v>0</v>
      </c>
    </row>
    <row r="8963" spans="1:6" x14ac:dyDescent="0.25">
      <c r="A8963" s="68" t="s">
        <v>103</v>
      </c>
      <c r="B8963" s="69">
        <v>491318865</v>
      </c>
      <c r="C8963" s="68">
        <v>887961331943</v>
      </c>
      <c r="D8963" s="69" t="s">
        <v>6498</v>
      </c>
      <c r="E8963" s="65">
        <f>IFERROR(VLOOKUP(C8963,Pivot!A:B,2,0),0)</f>
        <v>0</v>
      </c>
      <c r="F8963" s="65">
        <f>IFERROR(VLOOKUP(C8963,Pivot!A:C,3,0),0)</f>
        <v>0</v>
      </c>
    </row>
    <row r="8964" spans="1:6" x14ac:dyDescent="0.25">
      <c r="A8964" s="68" t="s">
        <v>103</v>
      </c>
      <c r="B8964" s="69">
        <v>491318866</v>
      </c>
      <c r="C8964" s="68">
        <v>887961332315</v>
      </c>
      <c r="D8964" s="69" t="s">
        <v>6499</v>
      </c>
      <c r="E8964" s="65">
        <f>IFERROR(VLOOKUP(C8964,Pivot!A:B,2,0),0)</f>
        <v>0</v>
      </c>
      <c r="F8964" s="65">
        <f>IFERROR(VLOOKUP(C8964,Pivot!A:C,3,0),0)</f>
        <v>0</v>
      </c>
    </row>
    <row r="8965" spans="1:6" x14ac:dyDescent="0.25">
      <c r="A8965" s="68" t="s">
        <v>103</v>
      </c>
      <c r="B8965" s="69">
        <v>491318867</v>
      </c>
      <c r="C8965" s="68">
        <v>887961333145</v>
      </c>
      <c r="D8965" s="69" t="s">
        <v>6500</v>
      </c>
      <c r="E8965" s="65">
        <f>IFERROR(VLOOKUP(C8965,Pivot!A:B,2,0),0)</f>
        <v>0</v>
      </c>
      <c r="F8965" s="65">
        <f>IFERROR(VLOOKUP(C8965,Pivot!A:C,3,0),0)</f>
        <v>0</v>
      </c>
    </row>
    <row r="8966" spans="1:6" x14ac:dyDescent="0.25">
      <c r="A8966" s="68" t="s">
        <v>103</v>
      </c>
      <c r="B8966" s="69">
        <v>491318868</v>
      </c>
      <c r="C8966" s="68">
        <v>887961333220</v>
      </c>
      <c r="D8966" s="69" t="s">
        <v>6501</v>
      </c>
      <c r="E8966" s="65">
        <f>IFERROR(VLOOKUP(C8966,Pivot!A:B,2,0),0)</f>
        <v>0</v>
      </c>
      <c r="F8966" s="65">
        <f>IFERROR(VLOOKUP(C8966,Pivot!A:C,3,0),0)</f>
        <v>0</v>
      </c>
    </row>
    <row r="8967" spans="1:6" x14ac:dyDescent="0.25">
      <c r="A8967" s="68" t="s">
        <v>103</v>
      </c>
      <c r="B8967" s="69">
        <v>491318869</v>
      </c>
      <c r="C8967" s="68">
        <v>887961333244</v>
      </c>
      <c r="D8967" s="69" t="s">
        <v>6502</v>
      </c>
      <c r="E8967" s="65">
        <f>IFERROR(VLOOKUP(C8967,Pivot!A:B,2,0),0)</f>
        <v>0</v>
      </c>
      <c r="F8967" s="65">
        <f>IFERROR(VLOOKUP(C8967,Pivot!A:C,3,0),0)</f>
        <v>0</v>
      </c>
    </row>
    <row r="8968" spans="1:6" x14ac:dyDescent="0.25">
      <c r="A8968" s="68" t="s">
        <v>103</v>
      </c>
      <c r="B8968" s="69">
        <v>491318875</v>
      </c>
      <c r="C8968" s="68">
        <v>887961369373</v>
      </c>
      <c r="D8968" s="69" t="s">
        <v>6503</v>
      </c>
      <c r="E8968" s="65">
        <f>IFERROR(VLOOKUP(C8968,Pivot!A:B,2,0),0)</f>
        <v>0</v>
      </c>
      <c r="F8968" s="65">
        <f>IFERROR(VLOOKUP(C8968,Pivot!A:C,3,0),0)</f>
        <v>0</v>
      </c>
    </row>
    <row r="8969" spans="1:6" x14ac:dyDescent="0.25">
      <c r="A8969" s="68" t="s">
        <v>103</v>
      </c>
      <c r="B8969" s="69">
        <v>491318876</v>
      </c>
      <c r="C8969" s="68">
        <v>887961372618</v>
      </c>
      <c r="D8969" s="69" t="s">
        <v>6504</v>
      </c>
      <c r="E8969" s="65">
        <f>IFERROR(VLOOKUP(C8969,Pivot!A:B,2,0),0)</f>
        <v>0</v>
      </c>
      <c r="F8969" s="65">
        <f>IFERROR(VLOOKUP(C8969,Pivot!A:C,3,0),0)</f>
        <v>0</v>
      </c>
    </row>
    <row r="8970" spans="1:6" x14ac:dyDescent="0.25">
      <c r="A8970" s="68" t="s">
        <v>103</v>
      </c>
      <c r="B8970" s="69">
        <v>491318880</v>
      </c>
      <c r="C8970" s="68">
        <v>887961374988</v>
      </c>
      <c r="D8970" s="69" t="s">
        <v>6505</v>
      </c>
      <c r="E8970" s="65">
        <f>IFERROR(VLOOKUP(C8970,Pivot!A:B,2,0),0)</f>
        <v>0</v>
      </c>
      <c r="F8970" s="65">
        <f>IFERROR(VLOOKUP(C8970,Pivot!A:C,3,0),0)</f>
        <v>0</v>
      </c>
    </row>
    <row r="8971" spans="1:6" x14ac:dyDescent="0.25">
      <c r="A8971" s="68" t="s">
        <v>103</v>
      </c>
      <c r="B8971" s="69">
        <v>491318880</v>
      </c>
      <c r="C8971" s="68">
        <v>887961690781</v>
      </c>
      <c r="D8971" s="69" t="s">
        <v>6505</v>
      </c>
      <c r="E8971" s="65">
        <f>IFERROR(VLOOKUP(C8971,Pivot!A:B,2,0),0)</f>
        <v>0</v>
      </c>
      <c r="F8971" s="65">
        <f>IFERROR(VLOOKUP(C8971,Pivot!A:C,3,0),0)</f>
        <v>0</v>
      </c>
    </row>
    <row r="8972" spans="1:6" x14ac:dyDescent="0.25">
      <c r="A8972" s="68" t="s">
        <v>103</v>
      </c>
      <c r="B8972" s="69">
        <v>491318881</v>
      </c>
      <c r="C8972" s="68">
        <v>887961376777</v>
      </c>
      <c r="D8972" s="69" t="s">
        <v>6506</v>
      </c>
      <c r="E8972" s="65">
        <f>IFERROR(VLOOKUP(C8972,Pivot!A:B,2,0),0)</f>
        <v>0</v>
      </c>
      <c r="F8972" s="65">
        <f>IFERROR(VLOOKUP(C8972,Pivot!A:C,3,0),0)</f>
        <v>0</v>
      </c>
    </row>
    <row r="8973" spans="1:6" x14ac:dyDescent="0.25">
      <c r="A8973" s="68" t="s">
        <v>103</v>
      </c>
      <c r="B8973" s="69">
        <v>491318881</v>
      </c>
      <c r="C8973" s="68">
        <v>887961376784</v>
      </c>
      <c r="D8973" s="69" t="s">
        <v>6506</v>
      </c>
      <c r="E8973" s="65">
        <f>IFERROR(VLOOKUP(C8973,Pivot!A:B,2,0),0)</f>
        <v>0</v>
      </c>
      <c r="F8973" s="65">
        <f>IFERROR(VLOOKUP(C8973,Pivot!A:C,3,0),0)</f>
        <v>0</v>
      </c>
    </row>
    <row r="8974" spans="1:6" x14ac:dyDescent="0.25">
      <c r="A8974" s="68" t="s">
        <v>103</v>
      </c>
      <c r="B8974" s="69">
        <v>491318881</v>
      </c>
      <c r="C8974" s="68">
        <v>887961376791</v>
      </c>
      <c r="D8974" s="69" t="s">
        <v>6506</v>
      </c>
      <c r="E8974" s="65">
        <f>IFERROR(VLOOKUP(C8974,Pivot!A:B,2,0),0)</f>
        <v>0</v>
      </c>
      <c r="F8974" s="65">
        <f>IFERROR(VLOOKUP(C8974,Pivot!A:C,3,0),0)</f>
        <v>0</v>
      </c>
    </row>
    <row r="8975" spans="1:6" x14ac:dyDescent="0.25">
      <c r="A8975" s="68" t="s">
        <v>103</v>
      </c>
      <c r="B8975" s="69">
        <v>491318881</v>
      </c>
      <c r="C8975" s="68">
        <v>887961531916</v>
      </c>
      <c r="D8975" s="69" t="s">
        <v>6506</v>
      </c>
      <c r="E8975" s="65">
        <f>IFERROR(VLOOKUP(C8975,Pivot!A:B,2,0),0)</f>
        <v>0</v>
      </c>
      <c r="F8975" s="65">
        <f>IFERROR(VLOOKUP(C8975,Pivot!A:C,3,0),0)</f>
        <v>0</v>
      </c>
    </row>
    <row r="8976" spans="1:6" x14ac:dyDescent="0.25">
      <c r="A8976" s="68" t="s">
        <v>103</v>
      </c>
      <c r="B8976" s="69">
        <v>491318881</v>
      </c>
      <c r="C8976" s="68">
        <v>887961690736</v>
      </c>
      <c r="D8976" s="69" t="s">
        <v>6506</v>
      </c>
      <c r="E8976" s="65">
        <f>IFERROR(VLOOKUP(C8976,Pivot!A:B,2,0),0)</f>
        <v>0</v>
      </c>
      <c r="F8976" s="65">
        <f>IFERROR(VLOOKUP(C8976,Pivot!A:C,3,0),0)</f>
        <v>0</v>
      </c>
    </row>
    <row r="8977" spans="1:6" x14ac:dyDescent="0.25">
      <c r="A8977" s="68" t="s">
        <v>103</v>
      </c>
      <c r="B8977" s="69">
        <v>491318881</v>
      </c>
      <c r="C8977" s="68">
        <v>887961690743</v>
      </c>
      <c r="D8977" s="69" t="s">
        <v>6506</v>
      </c>
      <c r="E8977" s="65">
        <f>IFERROR(VLOOKUP(C8977,Pivot!A:B,2,0),0)</f>
        <v>0</v>
      </c>
      <c r="F8977" s="65">
        <f>IFERROR(VLOOKUP(C8977,Pivot!A:C,3,0),0)</f>
        <v>0</v>
      </c>
    </row>
    <row r="8978" spans="1:6" x14ac:dyDescent="0.25">
      <c r="A8978" s="68" t="s">
        <v>103</v>
      </c>
      <c r="B8978" s="69">
        <v>491318881</v>
      </c>
      <c r="C8978" s="68">
        <v>887961796803</v>
      </c>
      <c r="D8978" s="69" t="s">
        <v>6506</v>
      </c>
      <c r="E8978" s="65">
        <f>IFERROR(VLOOKUP(C8978,Pivot!A:B,2,0),0)</f>
        <v>0</v>
      </c>
      <c r="F8978" s="65">
        <f>IFERROR(VLOOKUP(C8978,Pivot!A:C,3,0),0)</f>
        <v>0</v>
      </c>
    </row>
    <row r="8979" spans="1:6" x14ac:dyDescent="0.25">
      <c r="A8979" s="68" t="s">
        <v>103</v>
      </c>
      <c r="B8979" s="69">
        <v>491318885</v>
      </c>
      <c r="C8979" s="68">
        <v>887961382839</v>
      </c>
      <c r="D8979" s="69" t="s">
        <v>6507</v>
      </c>
      <c r="E8979" s="65">
        <f>IFERROR(VLOOKUP(C8979,Pivot!A:B,2,0),0)</f>
        <v>0</v>
      </c>
      <c r="F8979" s="65">
        <f>IFERROR(VLOOKUP(C8979,Pivot!A:C,3,0),0)</f>
        <v>0</v>
      </c>
    </row>
    <row r="8980" spans="1:6" x14ac:dyDescent="0.25">
      <c r="A8980" s="68" t="s">
        <v>103</v>
      </c>
      <c r="B8980" s="69">
        <v>491318885</v>
      </c>
      <c r="C8980" s="68">
        <v>887961382846</v>
      </c>
      <c r="D8980" s="69" t="s">
        <v>6507</v>
      </c>
      <c r="E8980" s="65">
        <f>IFERROR(VLOOKUP(C8980,Pivot!A:B,2,0),0)</f>
        <v>0</v>
      </c>
      <c r="F8980" s="65">
        <f>IFERROR(VLOOKUP(C8980,Pivot!A:C,3,0),0)</f>
        <v>0</v>
      </c>
    </row>
    <row r="8981" spans="1:6" x14ac:dyDescent="0.25">
      <c r="A8981" s="68" t="s">
        <v>103</v>
      </c>
      <c r="B8981" s="69">
        <v>491318885</v>
      </c>
      <c r="C8981" s="68">
        <v>887961382853</v>
      </c>
      <c r="D8981" s="69" t="s">
        <v>6507</v>
      </c>
      <c r="E8981" s="65">
        <f>IFERROR(VLOOKUP(C8981,Pivot!A:B,2,0),0)</f>
        <v>0</v>
      </c>
      <c r="F8981" s="65">
        <f>IFERROR(VLOOKUP(C8981,Pivot!A:C,3,0),0)</f>
        <v>0</v>
      </c>
    </row>
    <row r="8982" spans="1:6" x14ac:dyDescent="0.25">
      <c r="A8982" s="68" t="s">
        <v>103</v>
      </c>
      <c r="B8982" s="69">
        <v>491318887</v>
      </c>
      <c r="C8982" s="68">
        <v>887961383737</v>
      </c>
      <c r="D8982" s="69" t="s">
        <v>6508</v>
      </c>
      <c r="E8982" s="65">
        <f>IFERROR(VLOOKUP(C8982,Pivot!A:B,2,0),0)</f>
        <v>0</v>
      </c>
      <c r="F8982" s="65">
        <f>IFERROR(VLOOKUP(C8982,Pivot!A:C,3,0),0)</f>
        <v>0</v>
      </c>
    </row>
    <row r="8983" spans="1:6" x14ac:dyDescent="0.25">
      <c r="A8983" s="68" t="s">
        <v>103</v>
      </c>
      <c r="B8983" s="69">
        <v>491318888</v>
      </c>
      <c r="C8983" s="68">
        <v>887961384710</v>
      </c>
      <c r="D8983" s="69" t="s">
        <v>6509</v>
      </c>
      <c r="E8983" s="65">
        <f>IFERROR(VLOOKUP(C8983,Pivot!A:B,2,0),0)</f>
        <v>0</v>
      </c>
      <c r="F8983" s="65">
        <f>IFERROR(VLOOKUP(C8983,Pivot!A:C,3,0),0)</f>
        <v>0</v>
      </c>
    </row>
    <row r="8984" spans="1:6" x14ac:dyDescent="0.25">
      <c r="A8984" s="68" t="s">
        <v>103</v>
      </c>
      <c r="B8984" s="69">
        <v>491318888</v>
      </c>
      <c r="C8984" s="68">
        <v>887961401738</v>
      </c>
      <c r="D8984" s="69" t="s">
        <v>6509</v>
      </c>
      <c r="E8984" s="65">
        <f>IFERROR(VLOOKUP(C8984,Pivot!A:B,2,0),0)</f>
        <v>0</v>
      </c>
      <c r="F8984" s="65">
        <f>IFERROR(VLOOKUP(C8984,Pivot!A:C,3,0),0)</f>
        <v>0</v>
      </c>
    </row>
    <row r="8985" spans="1:6" x14ac:dyDescent="0.25">
      <c r="A8985" s="68" t="s">
        <v>103</v>
      </c>
      <c r="B8985" s="69">
        <v>491318888</v>
      </c>
      <c r="C8985" s="68">
        <v>887961401752</v>
      </c>
      <c r="D8985" s="69" t="s">
        <v>6509</v>
      </c>
      <c r="E8985" s="65">
        <f>IFERROR(VLOOKUP(C8985,Pivot!A:B,2,0),0)</f>
        <v>0</v>
      </c>
      <c r="F8985" s="65">
        <f>IFERROR(VLOOKUP(C8985,Pivot!A:C,3,0),0)</f>
        <v>0</v>
      </c>
    </row>
    <row r="8986" spans="1:6" x14ac:dyDescent="0.25">
      <c r="A8986" s="68" t="s">
        <v>103</v>
      </c>
      <c r="B8986" s="69">
        <v>491318888</v>
      </c>
      <c r="C8986" s="68">
        <v>887961401769</v>
      </c>
      <c r="D8986" s="69" t="s">
        <v>6509</v>
      </c>
      <c r="E8986" s="65">
        <f>IFERROR(VLOOKUP(C8986,Pivot!A:B,2,0),0)</f>
        <v>0</v>
      </c>
      <c r="F8986" s="65">
        <f>IFERROR(VLOOKUP(C8986,Pivot!A:C,3,0),0)</f>
        <v>0</v>
      </c>
    </row>
    <row r="8987" spans="1:6" x14ac:dyDescent="0.25">
      <c r="A8987" s="68" t="s">
        <v>103</v>
      </c>
      <c r="B8987" s="69">
        <v>491318888</v>
      </c>
      <c r="C8987" s="68">
        <v>887961401837</v>
      </c>
      <c r="D8987" s="69" t="s">
        <v>6509</v>
      </c>
      <c r="E8987" s="65">
        <f>IFERROR(VLOOKUP(C8987,Pivot!A:B,2,0),0)</f>
        <v>0</v>
      </c>
      <c r="F8987" s="65">
        <f>IFERROR(VLOOKUP(C8987,Pivot!A:C,3,0),0)</f>
        <v>0</v>
      </c>
    </row>
    <row r="8988" spans="1:6" x14ac:dyDescent="0.25">
      <c r="A8988" s="68" t="s">
        <v>103</v>
      </c>
      <c r="B8988" s="69">
        <v>491318888</v>
      </c>
      <c r="C8988" s="68">
        <v>887961401868</v>
      </c>
      <c r="D8988" s="69" t="s">
        <v>6509</v>
      </c>
      <c r="E8988" s="65">
        <f>IFERROR(VLOOKUP(C8988,Pivot!A:B,2,0),0)</f>
        <v>0</v>
      </c>
      <c r="F8988" s="65">
        <f>IFERROR(VLOOKUP(C8988,Pivot!A:C,3,0),0)</f>
        <v>0</v>
      </c>
    </row>
    <row r="8989" spans="1:6" x14ac:dyDescent="0.25">
      <c r="A8989" s="68" t="s">
        <v>103</v>
      </c>
      <c r="B8989" s="69">
        <v>491318888</v>
      </c>
      <c r="C8989" s="68">
        <v>887961402070</v>
      </c>
      <c r="D8989" s="69" t="s">
        <v>6509</v>
      </c>
      <c r="E8989" s="65">
        <f>IFERROR(VLOOKUP(C8989,Pivot!A:B,2,0),0)</f>
        <v>0</v>
      </c>
      <c r="F8989" s="65">
        <f>IFERROR(VLOOKUP(C8989,Pivot!A:C,3,0),0)</f>
        <v>0</v>
      </c>
    </row>
    <row r="8990" spans="1:6" x14ac:dyDescent="0.25">
      <c r="A8990" s="68" t="s">
        <v>103</v>
      </c>
      <c r="B8990" s="69">
        <v>491318888</v>
      </c>
      <c r="C8990" s="68">
        <v>887961402087</v>
      </c>
      <c r="D8990" s="69" t="s">
        <v>6509</v>
      </c>
      <c r="E8990" s="65">
        <f>IFERROR(VLOOKUP(C8990,Pivot!A:B,2,0),0)</f>
        <v>0</v>
      </c>
      <c r="F8990" s="65">
        <f>IFERROR(VLOOKUP(C8990,Pivot!A:C,3,0),0)</f>
        <v>0</v>
      </c>
    </row>
    <row r="8991" spans="1:6" x14ac:dyDescent="0.25">
      <c r="A8991" s="68" t="s">
        <v>103</v>
      </c>
      <c r="B8991" s="69">
        <v>491318888</v>
      </c>
      <c r="C8991" s="68">
        <v>887961402094</v>
      </c>
      <c r="D8991" s="69" t="s">
        <v>6509</v>
      </c>
      <c r="E8991" s="65">
        <f>IFERROR(VLOOKUP(C8991,Pivot!A:B,2,0),0)</f>
        <v>0</v>
      </c>
      <c r="F8991" s="65">
        <f>IFERROR(VLOOKUP(C8991,Pivot!A:C,3,0),0)</f>
        <v>0</v>
      </c>
    </row>
    <row r="8992" spans="1:6" x14ac:dyDescent="0.25">
      <c r="A8992" s="68" t="s">
        <v>103</v>
      </c>
      <c r="B8992" s="69">
        <v>491318888</v>
      </c>
      <c r="C8992" s="68">
        <v>887961402100</v>
      </c>
      <c r="D8992" s="69" t="s">
        <v>6509</v>
      </c>
      <c r="E8992" s="65">
        <f>IFERROR(VLOOKUP(C8992,Pivot!A:B,2,0),0)</f>
        <v>0</v>
      </c>
      <c r="F8992" s="65">
        <f>IFERROR(VLOOKUP(C8992,Pivot!A:C,3,0),0)</f>
        <v>0</v>
      </c>
    </row>
    <row r="8993" spans="1:6" x14ac:dyDescent="0.25">
      <c r="A8993" s="68" t="s">
        <v>103</v>
      </c>
      <c r="B8993" s="69">
        <v>491318888</v>
      </c>
      <c r="C8993" s="68">
        <v>887961402117</v>
      </c>
      <c r="D8993" s="69" t="s">
        <v>6509</v>
      </c>
      <c r="E8993" s="65">
        <f>IFERROR(VLOOKUP(C8993,Pivot!A:B,2,0),0)</f>
        <v>0</v>
      </c>
      <c r="F8993" s="65">
        <f>IFERROR(VLOOKUP(C8993,Pivot!A:C,3,0),0)</f>
        <v>0</v>
      </c>
    </row>
    <row r="8994" spans="1:6" x14ac:dyDescent="0.25">
      <c r="A8994" s="68" t="s">
        <v>103</v>
      </c>
      <c r="B8994" s="69">
        <v>491318888</v>
      </c>
      <c r="C8994" s="68">
        <v>887961427684</v>
      </c>
      <c r="D8994" s="69" t="s">
        <v>6509</v>
      </c>
      <c r="E8994" s="65">
        <f>IFERROR(VLOOKUP(C8994,Pivot!A:B,2,0),0)</f>
        <v>0</v>
      </c>
      <c r="F8994" s="65">
        <f>IFERROR(VLOOKUP(C8994,Pivot!A:C,3,0),0)</f>
        <v>0</v>
      </c>
    </row>
    <row r="8995" spans="1:6" x14ac:dyDescent="0.25">
      <c r="A8995" s="68" t="s">
        <v>103</v>
      </c>
      <c r="B8995" s="69">
        <v>491318888</v>
      </c>
      <c r="C8995" s="68">
        <v>887961427691</v>
      </c>
      <c r="D8995" s="69" t="s">
        <v>6509</v>
      </c>
      <c r="E8995" s="65">
        <f>IFERROR(VLOOKUP(C8995,Pivot!A:B,2,0),0)</f>
        <v>0</v>
      </c>
      <c r="F8995" s="65">
        <f>IFERROR(VLOOKUP(C8995,Pivot!A:C,3,0),0)</f>
        <v>0</v>
      </c>
    </row>
    <row r="8996" spans="1:6" x14ac:dyDescent="0.25">
      <c r="A8996" s="68" t="s">
        <v>103</v>
      </c>
      <c r="B8996" s="69">
        <v>491318889</v>
      </c>
      <c r="C8996" s="68">
        <v>887961384888</v>
      </c>
      <c r="D8996" s="69" t="s">
        <v>6510</v>
      </c>
      <c r="E8996" s="65">
        <f>IFERROR(VLOOKUP(C8996,Pivot!A:B,2,0),0)</f>
        <v>0</v>
      </c>
      <c r="F8996" s="65">
        <f>IFERROR(VLOOKUP(C8996,Pivot!A:C,3,0),0)</f>
        <v>0</v>
      </c>
    </row>
    <row r="8997" spans="1:6" x14ac:dyDescent="0.25">
      <c r="A8997" s="68" t="s">
        <v>103</v>
      </c>
      <c r="B8997" s="69">
        <v>491318889</v>
      </c>
      <c r="C8997" s="68">
        <v>887961401530</v>
      </c>
      <c r="D8997" s="69" t="s">
        <v>6510</v>
      </c>
      <c r="E8997" s="65">
        <f>IFERROR(VLOOKUP(C8997,Pivot!A:B,2,0),0)</f>
        <v>0</v>
      </c>
      <c r="F8997" s="65">
        <f>IFERROR(VLOOKUP(C8997,Pivot!A:C,3,0),0)</f>
        <v>0</v>
      </c>
    </row>
    <row r="8998" spans="1:6" x14ac:dyDescent="0.25">
      <c r="A8998" s="68" t="s">
        <v>103</v>
      </c>
      <c r="B8998" s="69">
        <v>491318889</v>
      </c>
      <c r="C8998" s="68">
        <v>887961401547</v>
      </c>
      <c r="D8998" s="69" t="s">
        <v>6510</v>
      </c>
      <c r="E8998" s="65">
        <f>IFERROR(VLOOKUP(C8998,Pivot!A:B,2,0),0)</f>
        <v>0</v>
      </c>
      <c r="F8998" s="65">
        <f>IFERROR(VLOOKUP(C8998,Pivot!A:C,3,0),0)</f>
        <v>0</v>
      </c>
    </row>
    <row r="8999" spans="1:6" x14ac:dyDescent="0.25">
      <c r="A8999" s="68" t="s">
        <v>103</v>
      </c>
      <c r="B8999" s="69">
        <v>491318889</v>
      </c>
      <c r="C8999" s="68">
        <v>887961401554</v>
      </c>
      <c r="D8999" s="69" t="s">
        <v>6510</v>
      </c>
      <c r="E8999" s="65">
        <f>IFERROR(VLOOKUP(C8999,Pivot!A:B,2,0),0)</f>
        <v>0</v>
      </c>
      <c r="F8999" s="65">
        <f>IFERROR(VLOOKUP(C8999,Pivot!A:C,3,0),0)</f>
        <v>0</v>
      </c>
    </row>
    <row r="9000" spans="1:6" x14ac:dyDescent="0.25">
      <c r="A9000" s="68" t="s">
        <v>103</v>
      </c>
      <c r="B9000" s="69">
        <v>491318889</v>
      </c>
      <c r="C9000" s="68">
        <v>887961401561</v>
      </c>
      <c r="D9000" s="69" t="s">
        <v>6510</v>
      </c>
      <c r="E9000" s="65">
        <f>IFERROR(VLOOKUP(C9000,Pivot!A:B,2,0),0)</f>
        <v>0</v>
      </c>
      <c r="F9000" s="65">
        <f>IFERROR(VLOOKUP(C9000,Pivot!A:C,3,0),0)</f>
        <v>0</v>
      </c>
    </row>
    <row r="9001" spans="1:6" x14ac:dyDescent="0.25">
      <c r="A9001" s="68" t="s">
        <v>103</v>
      </c>
      <c r="B9001" s="69">
        <v>491318889</v>
      </c>
      <c r="C9001" s="68">
        <v>887961401578</v>
      </c>
      <c r="D9001" s="69" t="s">
        <v>6510</v>
      </c>
      <c r="E9001" s="65">
        <f>IFERROR(VLOOKUP(C9001,Pivot!A:B,2,0),0)</f>
        <v>0</v>
      </c>
      <c r="F9001" s="65">
        <f>IFERROR(VLOOKUP(C9001,Pivot!A:C,3,0),0)</f>
        <v>0</v>
      </c>
    </row>
    <row r="9002" spans="1:6" x14ac:dyDescent="0.25">
      <c r="A9002" s="68" t="s">
        <v>103</v>
      </c>
      <c r="B9002" s="69">
        <v>491318889</v>
      </c>
      <c r="C9002" s="68">
        <v>887961401585</v>
      </c>
      <c r="D9002" s="69" t="s">
        <v>6510</v>
      </c>
      <c r="E9002" s="65">
        <f>IFERROR(VLOOKUP(C9002,Pivot!A:B,2,0),0)</f>
        <v>0</v>
      </c>
      <c r="F9002" s="65">
        <f>IFERROR(VLOOKUP(C9002,Pivot!A:C,3,0),0)</f>
        <v>0</v>
      </c>
    </row>
    <row r="9003" spans="1:6" x14ac:dyDescent="0.25">
      <c r="A9003" s="68" t="s">
        <v>103</v>
      </c>
      <c r="B9003" s="69">
        <v>491318889</v>
      </c>
      <c r="C9003" s="68">
        <v>887961401592</v>
      </c>
      <c r="D9003" s="69" t="s">
        <v>6510</v>
      </c>
      <c r="E9003" s="65">
        <f>IFERROR(VLOOKUP(C9003,Pivot!A:B,2,0),0)</f>
        <v>0</v>
      </c>
      <c r="F9003" s="65">
        <f>IFERROR(VLOOKUP(C9003,Pivot!A:C,3,0),0)</f>
        <v>0</v>
      </c>
    </row>
    <row r="9004" spans="1:6" x14ac:dyDescent="0.25">
      <c r="A9004" s="68" t="s">
        <v>103</v>
      </c>
      <c r="B9004" s="69">
        <v>491318889</v>
      </c>
      <c r="C9004" s="68">
        <v>887961401615</v>
      </c>
      <c r="D9004" s="69" t="s">
        <v>6510</v>
      </c>
      <c r="E9004" s="65">
        <f>IFERROR(VLOOKUP(C9004,Pivot!A:B,2,0),0)</f>
        <v>0</v>
      </c>
      <c r="F9004" s="65">
        <f>IFERROR(VLOOKUP(C9004,Pivot!A:C,3,0),0)</f>
        <v>0</v>
      </c>
    </row>
    <row r="9005" spans="1:6" x14ac:dyDescent="0.25">
      <c r="A9005" s="68" t="s">
        <v>103</v>
      </c>
      <c r="B9005" s="69">
        <v>491318889</v>
      </c>
      <c r="C9005" s="68">
        <v>887961401646</v>
      </c>
      <c r="D9005" s="69" t="s">
        <v>6510</v>
      </c>
      <c r="E9005" s="65">
        <f>IFERROR(VLOOKUP(C9005,Pivot!A:B,2,0),0)</f>
        <v>0</v>
      </c>
      <c r="F9005" s="65">
        <f>IFERROR(VLOOKUP(C9005,Pivot!A:C,3,0),0)</f>
        <v>0</v>
      </c>
    </row>
    <row r="9006" spans="1:6" x14ac:dyDescent="0.25">
      <c r="A9006" s="68" t="s">
        <v>103</v>
      </c>
      <c r="B9006" s="69">
        <v>491318889</v>
      </c>
      <c r="C9006" s="68">
        <v>887961401653</v>
      </c>
      <c r="D9006" s="69" t="s">
        <v>6510</v>
      </c>
      <c r="E9006" s="65">
        <f>IFERROR(VLOOKUP(C9006,Pivot!A:B,2,0),0)</f>
        <v>0</v>
      </c>
      <c r="F9006" s="65">
        <f>IFERROR(VLOOKUP(C9006,Pivot!A:C,3,0),0)</f>
        <v>0</v>
      </c>
    </row>
    <row r="9007" spans="1:6" x14ac:dyDescent="0.25">
      <c r="A9007" s="68" t="s">
        <v>103</v>
      </c>
      <c r="B9007" s="69">
        <v>491318889</v>
      </c>
      <c r="C9007" s="68">
        <v>887961401660</v>
      </c>
      <c r="D9007" s="69" t="s">
        <v>6510</v>
      </c>
      <c r="E9007" s="65">
        <f>IFERROR(VLOOKUP(C9007,Pivot!A:B,2,0),0)</f>
        <v>0</v>
      </c>
      <c r="F9007" s="65">
        <f>IFERROR(VLOOKUP(C9007,Pivot!A:C,3,0),0)</f>
        <v>0</v>
      </c>
    </row>
    <row r="9008" spans="1:6" x14ac:dyDescent="0.25">
      <c r="A9008" s="68" t="s">
        <v>103</v>
      </c>
      <c r="B9008" s="69">
        <v>491318889</v>
      </c>
      <c r="C9008" s="68">
        <v>887961401677</v>
      </c>
      <c r="D9008" s="69" t="s">
        <v>6510</v>
      </c>
      <c r="E9008" s="65">
        <f>IFERROR(VLOOKUP(C9008,Pivot!A:B,2,0),0)</f>
        <v>0</v>
      </c>
      <c r="F9008" s="65">
        <f>IFERROR(VLOOKUP(C9008,Pivot!A:C,3,0),0)</f>
        <v>0</v>
      </c>
    </row>
    <row r="9009" spans="1:6" x14ac:dyDescent="0.25">
      <c r="A9009" s="68" t="s">
        <v>103</v>
      </c>
      <c r="B9009" s="69">
        <v>491318889</v>
      </c>
      <c r="C9009" s="68">
        <v>887961401684</v>
      </c>
      <c r="D9009" s="69" t="s">
        <v>6510</v>
      </c>
      <c r="E9009" s="65">
        <f>IFERROR(VLOOKUP(C9009,Pivot!A:B,2,0),0)</f>
        <v>0</v>
      </c>
      <c r="F9009" s="65">
        <f>IFERROR(VLOOKUP(C9009,Pivot!A:C,3,0),0)</f>
        <v>0</v>
      </c>
    </row>
    <row r="9010" spans="1:6" x14ac:dyDescent="0.25">
      <c r="A9010" s="68" t="s">
        <v>103</v>
      </c>
      <c r="B9010" s="69">
        <v>491318889</v>
      </c>
      <c r="C9010" s="68">
        <v>887961540352</v>
      </c>
      <c r="D9010" s="69" t="s">
        <v>6510</v>
      </c>
      <c r="E9010" s="65">
        <f>IFERROR(VLOOKUP(C9010,Pivot!A:B,2,0),0)</f>
        <v>0</v>
      </c>
      <c r="F9010" s="65">
        <f>IFERROR(VLOOKUP(C9010,Pivot!A:C,3,0),0)</f>
        <v>0</v>
      </c>
    </row>
    <row r="9011" spans="1:6" x14ac:dyDescent="0.25">
      <c r="A9011" s="68" t="s">
        <v>103</v>
      </c>
      <c r="B9011" s="69">
        <v>491318889</v>
      </c>
      <c r="C9011" s="68">
        <v>887961540482</v>
      </c>
      <c r="D9011" s="69" t="s">
        <v>6510</v>
      </c>
      <c r="E9011" s="65">
        <f>IFERROR(VLOOKUP(C9011,Pivot!A:B,2,0),0)</f>
        <v>0</v>
      </c>
      <c r="F9011" s="65">
        <f>IFERROR(VLOOKUP(C9011,Pivot!A:C,3,0),0)</f>
        <v>0</v>
      </c>
    </row>
    <row r="9012" spans="1:6" x14ac:dyDescent="0.25">
      <c r="A9012" s="68" t="s">
        <v>103</v>
      </c>
      <c r="B9012" s="69">
        <v>491318889</v>
      </c>
      <c r="C9012" s="68">
        <v>887961540611</v>
      </c>
      <c r="D9012" s="69" t="s">
        <v>6510</v>
      </c>
      <c r="E9012" s="65">
        <f>IFERROR(VLOOKUP(C9012,Pivot!A:B,2,0),0)</f>
        <v>0</v>
      </c>
      <c r="F9012" s="65">
        <f>IFERROR(VLOOKUP(C9012,Pivot!A:C,3,0),0)</f>
        <v>0</v>
      </c>
    </row>
    <row r="9013" spans="1:6" x14ac:dyDescent="0.25">
      <c r="A9013" s="68" t="s">
        <v>103</v>
      </c>
      <c r="B9013" s="69">
        <v>491318892</v>
      </c>
      <c r="C9013" s="68">
        <v>887961389524</v>
      </c>
      <c r="D9013" s="69" t="s">
        <v>6511</v>
      </c>
      <c r="E9013" s="65">
        <f>IFERROR(VLOOKUP(C9013,Pivot!A:B,2,0),0)</f>
        <v>0</v>
      </c>
      <c r="F9013" s="65">
        <f>IFERROR(VLOOKUP(C9013,Pivot!A:C,3,0),0)</f>
        <v>0</v>
      </c>
    </row>
    <row r="9014" spans="1:6" x14ac:dyDescent="0.25">
      <c r="A9014" s="68" t="s">
        <v>103</v>
      </c>
      <c r="B9014" s="69">
        <v>491318893</v>
      </c>
      <c r="C9014" s="68">
        <v>887961417241</v>
      </c>
      <c r="D9014" s="69" t="s">
        <v>6512</v>
      </c>
      <c r="E9014" s="65">
        <f>IFERROR(VLOOKUP(C9014,Pivot!A:B,2,0),0)</f>
        <v>0</v>
      </c>
      <c r="F9014" s="65">
        <f>IFERROR(VLOOKUP(C9014,Pivot!A:C,3,0),0)</f>
        <v>0</v>
      </c>
    </row>
    <row r="9015" spans="1:6" x14ac:dyDescent="0.25">
      <c r="A9015" s="68" t="s">
        <v>103</v>
      </c>
      <c r="B9015" s="69">
        <v>491318893</v>
      </c>
      <c r="C9015" s="68">
        <v>887961417258</v>
      </c>
      <c r="D9015" s="69" t="s">
        <v>6512</v>
      </c>
      <c r="E9015" s="65">
        <f>IFERROR(VLOOKUP(C9015,Pivot!A:B,2,0),0)</f>
        <v>0</v>
      </c>
      <c r="F9015" s="65">
        <f>IFERROR(VLOOKUP(C9015,Pivot!A:C,3,0),0)</f>
        <v>0</v>
      </c>
    </row>
    <row r="9016" spans="1:6" x14ac:dyDescent="0.25">
      <c r="A9016" s="68" t="s">
        <v>103</v>
      </c>
      <c r="B9016" s="69">
        <v>491318893</v>
      </c>
      <c r="C9016" s="68">
        <v>887961417265</v>
      </c>
      <c r="D9016" s="69" t="s">
        <v>6512</v>
      </c>
      <c r="E9016" s="65">
        <f>IFERROR(VLOOKUP(C9016,Pivot!A:B,2,0),0)</f>
        <v>0</v>
      </c>
      <c r="F9016" s="65">
        <f>IFERROR(VLOOKUP(C9016,Pivot!A:C,3,0),0)</f>
        <v>0</v>
      </c>
    </row>
    <row r="9017" spans="1:6" x14ac:dyDescent="0.25">
      <c r="A9017" s="68" t="s">
        <v>103</v>
      </c>
      <c r="B9017" s="69">
        <v>491318893</v>
      </c>
      <c r="C9017" s="68">
        <v>887961417296</v>
      </c>
      <c r="D9017" s="69" t="s">
        <v>6512</v>
      </c>
      <c r="E9017" s="65">
        <f>IFERROR(VLOOKUP(C9017,Pivot!A:B,2,0),0)</f>
        <v>0</v>
      </c>
      <c r="F9017" s="65">
        <f>IFERROR(VLOOKUP(C9017,Pivot!A:C,3,0),0)</f>
        <v>0</v>
      </c>
    </row>
    <row r="9018" spans="1:6" x14ac:dyDescent="0.25">
      <c r="A9018" s="68" t="s">
        <v>103</v>
      </c>
      <c r="B9018" s="69">
        <v>491318894</v>
      </c>
      <c r="C9018" s="68">
        <v>887961418880</v>
      </c>
      <c r="D9018" s="69" t="s">
        <v>6513</v>
      </c>
      <c r="E9018" s="65">
        <f>IFERROR(VLOOKUP(C9018,Pivot!A:B,2,0),0)</f>
        <v>0</v>
      </c>
      <c r="F9018" s="65">
        <f>IFERROR(VLOOKUP(C9018,Pivot!A:C,3,0),0)</f>
        <v>0</v>
      </c>
    </row>
    <row r="9019" spans="1:6" x14ac:dyDescent="0.25">
      <c r="A9019" s="68" t="s">
        <v>103</v>
      </c>
      <c r="B9019" s="69">
        <v>491318895</v>
      </c>
      <c r="C9019" s="68">
        <v>887961425437</v>
      </c>
      <c r="D9019" s="69" t="s">
        <v>6514</v>
      </c>
      <c r="E9019" s="65">
        <f>IFERROR(VLOOKUP(C9019,Pivot!A:B,2,0),0)</f>
        <v>0</v>
      </c>
      <c r="F9019" s="65">
        <f>IFERROR(VLOOKUP(C9019,Pivot!A:C,3,0),0)</f>
        <v>0</v>
      </c>
    </row>
    <row r="9020" spans="1:6" x14ac:dyDescent="0.25">
      <c r="A9020" s="68" t="s">
        <v>103</v>
      </c>
      <c r="B9020" s="69">
        <v>491318896</v>
      </c>
      <c r="C9020" s="68">
        <v>887961427950</v>
      </c>
      <c r="D9020" s="69" t="s">
        <v>6515</v>
      </c>
      <c r="E9020" s="65">
        <f>IFERROR(VLOOKUP(C9020,Pivot!A:B,2,0),0)</f>
        <v>0</v>
      </c>
      <c r="F9020" s="65">
        <f>IFERROR(VLOOKUP(C9020,Pivot!A:C,3,0),0)</f>
        <v>0</v>
      </c>
    </row>
    <row r="9021" spans="1:6" x14ac:dyDescent="0.25">
      <c r="A9021" s="68" t="s">
        <v>103</v>
      </c>
      <c r="B9021" s="69">
        <v>491318897</v>
      </c>
      <c r="C9021" s="68">
        <v>887961427837</v>
      </c>
      <c r="D9021" s="69" t="s">
        <v>6516</v>
      </c>
      <c r="E9021" s="65">
        <f>IFERROR(VLOOKUP(C9021,Pivot!A:B,2,0),0)</f>
        <v>0</v>
      </c>
      <c r="F9021" s="65">
        <f>IFERROR(VLOOKUP(C9021,Pivot!A:C,3,0),0)</f>
        <v>0</v>
      </c>
    </row>
    <row r="9022" spans="1:6" x14ac:dyDescent="0.25">
      <c r="A9022" s="68" t="s">
        <v>103</v>
      </c>
      <c r="B9022" s="69">
        <v>491318899</v>
      </c>
      <c r="C9022" s="68">
        <v>887961427851</v>
      </c>
      <c r="D9022" s="69" t="s">
        <v>6517</v>
      </c>
      <c r="E9022" s="65">
        <f>IFERROR(VLOOKUP(C9022,Pivot!A:B,2,0),0)</f>
        <v>0</v>
      </c>
      <c r="F9022" s="65">
        <f>IFERROR(VLOOKUP(C9022,Pivot!A:C,3,0),0)</f>
        <v>0</v>
      </c>
    </row>
    <row r="9023" spans="1:6" x14ac:dyDescent="0.25">
      <c r="A9023" s="68" t="s">
        <v>103</v>
      </c>
      <c r="B9023" s="69">
        <v>491318900</v>
      </c>
      <c r="C9023" s="68">
        <v>887961427912</v>
      </c>
      <c r="D9023" s="69" t="s">
        <v>6518</v>
      </c>
      <c r="E9023" s="65">
        <f>IFERROR(VLOOKUP(C9023,Pivot!A:B,2,0),0)</f>
        <v>0</v>
      </c>
      <c r="F9023" s="65">
        <f>IFERROR(VLOOKUP(C9023,Pivot!A:C,3,0),0)</f>
        <v>0</v>
      </c>
    </row>
    <row r="9024" spans="1:6" x14ac:dyDescent="0.25">
      <c r="A9024" s="68" t="s">
        <v>103</v>
      </c>
      <c r="B9024" s="69">
        <v>491318904</v>
      </c>
      <c r="C9024" s="68">
        <v>491318904</v>
      </c>
      <c r="D9024" s="69" t="s">
        <v>6519</v>
      </c>
      <c r="E9024" s="65">
        <f>IFERROR(VLOOKUP(C9024,Pivot!A:B,2,0),0)</f>
        <v>0</v>
      </c>
      <c r="F9024" s="65">
        <f>IFERROR(VLOOKUP(C9024,Pivot!A:C,3,0),0)</f>
        <v>0</v>
      </c>
    </row>
    <row r="9025" spans="1:6" x14ac:dyDescent="0.25">
      <c r="A9025" s="68" t="s">
        <v>103</v>
      </c>
      <c r="B9025" s="69">
        <v>491318904</v>
      </c>
      <c r="C9025" s="68">
        <v>8058664053193</v>
      </c>
      <c r="D9025" s="69" t="s">
        <v>6519</v>
      </c>
      <c r="E9025" s="65">
        <f>IFERROR(VLOOKUP(C9025,Pivot!A:B,2,0),0)</f>
        <v>0</v>
      </c>
      <c r="F9025" s="65">
        <f>IFERROR(VLOOKUP(C9025,Pivot!A:C,3,0),0)</f>
        <v>0</v>
      </c>
    </row>
    <row r="9026" spans="1:6" x14ac:dyDescent="0.25">
      <c r="A9026" s="68" t="s">
        <v>103</v>
      </c>
      <c r="B9026" s="69">
        <v>491318913</v>
      </c>
      <c r="C9026" s="68">
        <v>8904027105262</v>
      </c>
      <c r="D9026" s="69" t="s">
        <v>6520</v>
      </c>
      <c r="E9026" s="65">
        <f>IFERROR(VLOOKUP(C9026,Pivot!A:B,2,0),0)</f>
        <v>0</v>
      </c>
      <c r="F9026" s="65">
        <f>IFERROR(VLOOKUP(C9026,Pivot!A:C,3,0),0)</f>
        <v>0</v>
      </c>
    </row>
    <row r="9027" spans="1:6" x14ac:dyDescent="0.25">
      <c r="A9027" s="68" t="s">
        <v>103</v>
      </c>
      <c r="B9027" s="69">
        <v>491318913</v>
      </c>
      <c r="C9027" s="68">
        <v>8904027155533</v>
      </c>
      <c r="D9027" s="69" t="s">
        <v>6520</v>
      </c>
      <c r="E9027" s="65">
        <f>IFERROR(VLOOKUP(C9027,Pivot!A:B,2,0),0)</f>
        <v>0</v>
      </c>
      <c r="F9027" s="65">
        <f>IFERROR(VLOOKUP(C9027,Pivot!A:C,3,0),0)</f>
        <v>0</v>
      </c>
    </row>
    <row r="9028" spans="1:6" x14ac:dyDescent="0.25">
      <c r="A9028" s="68" t="s">
        <v>103</v>
      </c>
      <c r="B9028" s="69">
        <v>491318920</v>
      </c>
      <c r="C9028" s="68">
        <v>8904027105224</v>
      </c>
      <c r="D9028" s="69" t="s">
        <v>6521</v>
      </c>
      <c r="E9028" s="65">
        <f>IFERROR(VLOOKUP(C9028,Pivot!A:B,2,0),0)</f>
        <v>0</v>
      </c>
      <c r="F9028" s="65">
        <f>IFERROR(VLOOKUP(C9028,Pivot!A:C,3,0),0)</f>
        <v>0</v>
      </c>
    </row>
    <row r="9029" spans="1:6" x14ac:dyDescent="0.25">
      <c r="A9029" s="68" t="s">
        <v>103</v>
      </c>
      <c r="B9029" s="69">
        <v>491318920</v>
      </c>
      <c r="C9029" s="68">
        <v>8904027166645</v>
      </c>
      <c r="D9029" s="69" t="s">
        <v>6521</v>
      </c>
      <c r="E9029" s="65">
        <f>IFERROR(VLOOKUP(C9029,Pivot!A:B,2,0),0)</f>
        <v>0</v>
      </c>
      <c r="F9029" s="65">
        <f>IFERROR(VLOOKUP(C9029,Pivot!A:C,3,0),0)</f>
        <v>0</v>
      </c>
    </row>
    <row r="9030" spans="1:6" x14ac:dyDescent="0.25">
      <c r="A9030" s="68" t="s">
        <v>103</v>
      </c>
      <c r="B9030" s="69">
        <v>491318922</v>
      </c>
      <c r="C9030" s="68">
        <v>8904027105217</v>
      </c>
      <c r="D9030" s="69" t="s">
        <v>6522</v>
      </c>
      <c r="E9030" s="65">
        <f>IFERROR(VLOOKUP(C9030,Pivot!A:B,2,0),0)</f>
        <v>0</v>
      </c>
      <c r="F9030" s="65">
        <f>IFERROR(VLOOKUP(C9030,Pivot!A:C,3,0),0)</f>
        <v>0</v>
      </c>
    </row>
    <row r="9031" spans="1:6" x14ac:dyDescent="0.25">
      <c r="A9031" s="68" t="s">
        <v>103</v>
      </c>
      <c r="B9031" s="69">
        <v>491318922</v>
      </c>
      <c r="C9031" s="68">
        <v>8904027166676</v>
      </c>
      <c r="D9031" s="69" t="s">
        <v>6522</v>
      </c>
      <c r="E9031" s="65">
        <f>IFERROR(VLOOKUP(C9031,Pivot!A:B,2,0),0)</f>
        <v>0</v>
      </c>
      <c r="F9031" s="65">
        <f>IFERROR(VLOOKUP(C9031,Pivot!A:C,3,0),0)</f>
        <v>0</v>
      </c>
    </row>
    <row r="9032" spans="1:6" x14ac:dyDescent="0.25">
      <c r="A9032" s="68" t="s">
        <v>103</v>
      </c>
      <c r="B9032" s="69">
        <v>491319419</v>
      </c>
      <c r="C9032" s="68">
        <v>5702015869386</v>
      </c>
      <c r="D9032" s="69" t="s">
        <v>6523</v>
      </c>
      <c r="E9032" s="65">
        <f>IFERROR(VLOOKUP(C9032,Pivot!A:B,2,0),0)</f>
        <v>0</v>
      </c>
      <c r="F9032" s="65">
        <f>IFERROR(VLOOKUP(C9032,Pivot!A:C,3,0),0)</f>
        <v>0</v>
      </c>
    </row>
    <row r="9033" spans="1:6" x14ac:dyDescent="0.25">
      <c r="A9033" s="68" t="s">
        <v>103</v>
      </c>
      <c r="B9033" s="69">
        <v>491319420</v>
      </c>
      <c r="C9033" s="68">
        <v>5702015869393</v>
      </c>
      <c r="D9033" s="69" t="s">
        <v>6524</v>
      </c>
      <c r="E9033" s="65">
        <f>IFERROR(VLOOKUP(C9033,Pivot!A:B,2,0),0)</f>
        <v>0</v>
      </c>
      <c r="F9033" s="65">
        <f>IFERROR(VLOOKUP(C9033,Pivot!A:C,3,0),0)</f>
        <v>0</v>
      </c>
    </row>
    <row r="9034" spans="1:6" x14ac:dyDescent="0.25">
      <c r="A9034" s="68" t="s">
        <v>103</v>
      </c>
      <c r="B9034" s="69">
        <v>491319421</v>
      </c>
      <c r="C9034" s="68">
        <v>5702015869409</v>
      </c>
      <c r="D9034" s="69" t="s">
        <v>6525</v>
      </c>
      <c r="E9034" s="65">
        <f>IFERROR(VLOOKUP(C9034,Pivot!A:B,2,0),0)</f>
        <v>0</v>
      </c>
      <c r="F9034" s="65">
        <f>IFERROR(VLOOKUP(C9034,Pivot!A:C,3,0),0)</f>
        <v>0</v>
      </c>
    </row>
    <row r="9035" spans="1:6" x14ac:dyDescent="0.25">
      <c r="A9035" s="68" t="s">
        <v>103</v>
      </c>
      <c r="B9035" s="69">
        <v>491319422</v>
      </c>
      <c r="C9035" s="68">
        <v>5702015869416</v>
      </c>
      <c r="D9035" s="69" t="s">
        <v>6526</v>
      </c>
      <c r="E9035" s="65">
        <f>IFERROR(VLOOKUP(C9035,Pivot!A:B,2,0),0)</f>
        <v>0</v>
      </c>
      <c r="F9035" s="65">
        <f>IFERROR(VLOOKUP(C9035,Pivot!A:C,3,0),0)</f>
        <v>0</v>
      </c>
    </row>
    <row r="9036" spans="1:6" x14ac:dyDescent="0.25">
      <c r="A9036" s="68" t="s">
        <v>103</v>
      </c>
      <c r="B9036" s="69">
        <v>491319423</v>
      </c>
      <c r="C9036" s="68">
        <v>5702015868792</v>
      </c>
      <c r="D9036" s="69" t="s">
        <v>6527</v>
      </c>
      <c r="E9036" s="65">
        <f>IFERROR(VLOOKUP(C9036,Pivot!A:B,2,0),0)</f>
        <v>0</v>
      </c>
      <c r="F9036" s="65">
        <f>IFERROR(VLOOKUP(C9036,Pivot!A:C,3,0),0)</f>
        <v>0</v>
      </c>
    </row>
    <row r="9037" spans="1:6" x14ac:dyDescent="0.25">
      <c r="A9037" s="68" t="s">
        <v>103</v>
      </c>
      <c r="B9037" s="69">
        <v>491319425</v>
      </c>
      <c r="C9037" s="68">
        <v>5702015865586</v>
      </c>
      <c r="D9037" s="69" t="s">
        <v>6528</v>
      </c>
      <c r="E9037" s="65">
        <f>IFERROR(VLOOKUP(C9037,Pivot!A:B,2,0),0)</f>
        <v>0</v>
      </c>
      <c r="F9037" s="65">
        <f>IFERROR(VLOOKUP(C9037,Pivot!A:C,3,0),0)</f>
        <v>0</v>
      </c>
    </row>
    <row r="9038" spans="1:6" x14ac:dyDescent="0.25">
      <c r="A9038" s="68" t="s">
        <v>103</v>
      </c>
      <c r="B9038" s="69">
        <v>491319426</v>
      </c>
      <c r="C9038" s="68">
        <v>5702015866637</v>
      </c>
      <c r="D9038" s="69" t="s">
        <v>6529</v>
      </c>
      <c r="E9038" s="65">
        <f>IFERROR(VLOOKUP(C9038,Pivot!A:B,2,0),0)</f>
        <v>0</v>
      </c>
      <c r="F9038" s="65">
        <f>IFERROR(VLOOKUP(C9038,Pivot!A:C,3,0),0)</f>
        <v>0</v>
      </c>
    </row>
    <row r="9039" spans="1:6" x14ac:dyDescent="0.25">
      <c r="A9039" s="68" t="s">
        <v>103</v>
      </c>
      <c r="B9039" s="69">
        <v>491319427</v>
      </c>
      <c r="C9039" s="68">
        <v>5702015866651</v>
      </c>
      <c r="D9039" s="69" t="s">
        <v>6530</v>
      </c>
      <c r="E9039" s="65">
        <f>IFERROR(VLOOKUP(C9039,Pivot!A:B,2,0),0)</f>
        <v>0</v>
      </c>
      <c r="F9039" s="65">
        <f>IFERROR(VLOOKUP(C9039,Pivot!A:C,3,0),0)</f>
        <v>0</v>
      </c>
    </row>
    <row r="9040" spans="1:6" x14ac:dyDescent="0.25">
      <c r="A9040" s="68" t="s">
        <v>103</v>
      </c>
      <c r="B9040" s="69">
        <v>491319428</v>
      </c>
      <c r="C9040" s="68">
        <v>5702015866668</v>
      </c>
      <c r="D9040" s="69" t="s">
        <v>6531</v>
      </c>
      <c r="E9040" s="65">
        <f>IFERROR(VLOOKUP(C9040,Pivot!A:B,2,0),0)</f>
        <v>0</v>
      </c>
      <c r="F9040" s="65">
        <f>IFERROR(VLOOKUP(C9040,Pivot!A:C,3,0),0)</f>
        <v>0</v>
      </c>
    </row>
    <row r="9041" spans="1:6" x14ac:dyDescent="0.25">
      <c r="A9041" s="68" t="s">
        <v>103</v>
      </c>
      <c r="B9041" s="69">
        <v>491319430</v>
      </c>
      <c r="C9041" s="68">
        <v>5702015866682</v>
      </c>
      <c r="D9041" s="69" t="s">
        <v>6532</v>
      </c>
      <c r="E9041" s="65">
        <f>IFERROR(VLOOKUP(C9041,Pivot!A:B,2,0),0)</f>
        <v>0</v>
      </c>
      <c r="F9041" s="65">
        <f>IFERROR(VLOOKUP(C9041,Pivot!A:C,3,0),0)</f>
        <v>0</v>
      </c>
    </row>
    <row r="9042" spans="1:6" x14ac:dyDescent="0.25">
      <c r="A9042" s="68" t="s">
        <v>103</v>
      </c>
      <c r="B9042" s="69">
        <v>491319431</v>
      </c>
      <c r="C9042" s="68">
        <v>5702015866699</v>
      </c>
      <c r="D9042" s="69" t="s">
        <v>6533</v>
      </c>
      <c r="E9042" s="65">
        <f>IFERROR(VLOOKUP(C9042,Pivot!A:B,2,0),0)</f>
        <v>0</v>
      </c>
      <c r="F9042" s="65">
        <f>IFERROR(VLOOKUP(C9042,Pivot!A:C,3,0),0)</f>
        <v>0</v>
      </c>
    </row>
    <row r="9043" spans="1:6" x14ac:dyDescent="0.25">
      <c r="A9043" s="68" t="s">
        <v>103</v>
      </c>
      <c r="B9043" s="69">
        <v>491319433</v>
      </c>
      <c r="C9043" s="68">
        <v>5702015867528</v>
      </c>
      <c r="D9043" s="69" t="s">
        <v>6534</v>
      </c>
      <c r="E9043" s="65">
        <f>IFERROR(VLOOKUP(C9043,Pivot!A:B,2,0),0)</f>
        <v>0</v>
      </c>
      <c r="F9043" s="65">
        <f>IFERROR(VLOOKUP(C9043,Pivot!A:C,3,0),0)</f>
        <v>0</v>
      </c>
    </row>
    <row r="9044" spans="1:6" x14ac:dyDescent="0.25">
      <c r="A9044" s="68" t="s">
        <v>103</v>
      </c>
      <c r="B9044" s="69">
        <v>491319439</v>
      </c>
      <c r="C9044" s="68">
        <v>5702015866323</v>
      </c>
      <c r="D9044" s="69" t="s">
        <v>6535</v>
      </c>
      <c r="E9044" s="65">
        <f>IFERROR(VLOOKUP(C9044,Pivot!A:B,2,0),0)</f>
        <v>0</v>
      </c>
      <c r="F9044" s="65">
        <f>IFERROR(VLOOKUP(C9044,Pivot!A:C,3,0),0)</f>
        <v>0</v>
      </c>
    </row>
    <row r="9045" spans="1:6" x14ac:dyDescent="0.25">
      <c r="A9045" s="68" t="s">
        <v>103</v>
      </c>
      <c r="B9045" s="69">
        <v>491319442</v>
      </c>
      <c r="C9045" s="68">
        <v>5702015865234</v>
      </c>
      <c r="D9045" s="69" t="s">
        <v>6536</v>
      </c>
      <c r="E9045" s="65">
        <f>IFERROR(VLOOKUP(C9045,Pivot!A:B,2,0),0)</f>
        <v>0</v>
      </c>
      <c r="F9045" s="65">
        <f>IFERROR(VLOOKUP(C9045,Pivot!A:C,3,0),0)</f>
        <v>0</v>
      </c>
    </row>
    <row r="9046" spans="1:6" x14ac:dyDescent="0.25">
      <c r="A9046" s="68" t="s">
        <v>103</v>
      </c>
      <c r="B9046" s="69">
        <v>491319445</v>
      </c>
      <c r="C9046" s="68">
        <v>5702015865692</v>
      </c>
      <c r="D9046" s="69" t="s">
        <v>6537</v>
      </c>
      <c r="E9046" s="65">
        <f>IFERROR(VLOOKUP(C9046,Pivot!A:B,2,0),0)</f>
        <v>0</v>
      </c>
      <c r="F9046" s="65">
        <f>IFERROR(VLOOKUP(C9046,Pivot!A:C,3,0),0)</f>
        <v>0</v>
      </c>
    </row>
    <row r="9047" spans="1:6" x14ac:dyDescent="0.25">
      <c r="A9047" s="68" t="s">
        <v>103</v>
      </c>
      <c r="B9047" s="69">
        <v>491319446</v>
      </c>
      <c r="C9047" s="68">
        <v>5702015865722</v>
      </c>
      <c r="D9047" s="69" t="s">
        <v>6538</v>
      </c>
      <c r="E9047" s="65">
        <f>IFERROR(VLOOKUP(C9047,Pivot!A:B,2,0),0)</f>
        <v>0</v>
      </c>
      <c r="F9047" s="65">
        <f>IFERROR(VLOOKUP(C9047,Pivot!A:C,3,0),0)</f>
        <v>0</v>
      </c>
    </row>
    <row r="9048" spans="1:6" x14ac:dyDescent="0.25">
      <c r="A9048" s="68" t="s">
        <v>103</v>
      </c>
      <c r="B9048" s="69">
        <v>491319525</v>
      </c>
      <c r="C9048" s="68">
        <v>491319525</v>
      </c>
      <c r="D9048" s="69" t="s">
        <v>6539</v>
      </c>
      <c r="E9048" s="65">
        <f>IFERROR(VLOOKUP(C9048,Pivot!A:B,2,0),0)</f>
        <v>0</v>
      </c>
      <c r="F9048" s="65">
        <f>IFERROR(VLOOKUP(C9048,Pivot!A:C,3,0),0)</f>
        <v>0</v>
      </c>
    </row>
    <row r="9049" spans="1:6" x14ac:dyDescent="0.25">
      <c r="A9049" s="68" t="s">
        <v>103</v>
      </c>
      <c r="B9049" s="69">
        <v>491319525</v>
      </c>
      <c r="C9049" s="68">
        <v>5015353966779</v>
      </c>
      <c r="D9049" s="69" t="s">
        <v>6539</v>
      </c>
      <c r="E9049" s="65">
        <f>IFERROR(VLOOKUP(C9049,Pivot!A:B,2,0),0)</f>
        <v>0</v>
      </c>
      <c r="F9049" s="65">
        <f>IFERROR(VLOOKUP(C9049,Pivot!A:C,3,0),0)</f>
        <v>0</v>
      </c>
    </row>
    <row r="9050" spans="1:6" x14ac:dyDescent="0.25">
      <c r="A9050" s="68" t="s">
        <v>103</v>
      </c>
      <c r="B9050" s="69">
        <v>491319526</v>
      </c>
      <c r="C9050" s="68">
        <v>491319526</v>
      </c>
      <c r="D9050" s="69" t="s">
        <v>6540</v>
      </c>
      <c r="E9050" s="65">
        <f>IFERROR(VLOOKUP(C9050,Pivot!A:B,2,0),0)</f>
        <v>0</v>
      </c>
      <c r="F9050" s="65">
        <f>IFERROR(VLOOKUP(C9050,Pivot!A:C,3,0),0)</f>
        <v>0</v>
      </c>
    </row>
    <row r="9051" spans="1:6" x14ac:dyDescent="0.25">
      <c r="A9051" s="68" t="s">
        <v>103</v>
      </c>
      <c r="B9051" s="69">
        <v>491319526</v>
      </c>
      <c r="C9051" s="68">
        <v>5015353101309</v>
      </c>
      <c r="D9051" s="69" t="s">
        <v>6540</v>
      </c>
      <c r="E9051" s="65">
        <f>IFERROR(VLOOKUP(C9051,Pivot!A:B,2,0),0)</f>
        <v>0</v>
      </c>
      <c r="F9051" s="65">
        <f>IFERROR(VLOOKUP(C9051,Pivot!A:C,3,0),0)</f>
        <v>0</v>
      </c>
    </row>
    <row r="9052" spans="1:6" x14ac:dyDescent="0.25">
      <c r="A9052" s="68" t="s">
        <v>103</v>
      </c>
      <c r="B9052" s="69">
        <v>491319527</v>
      </c>
      <c r="C9052" s="68">
        <v>491319527</v>
      </c>
      <c r="D9052" s="69" t="s">
        <v>6541</v>
      </c>
      <c r="E9052" s="65">
        <f>IFERROR(VLOOKUP(C9052,Pivot!A:B,2,0),0)</f>
        <v>0</v>
      </c>
      <c r="F9052" s="65">
        <f>IFERROR(VLOOKUP(C9052,Pivot!A:C,3,0),0)</f>
        <v>0</v>
      </c>
    </row>
    <row r="9053" spans="1:6" x14ac:dyDescent="0.25">
      <c r="A9053" s="68" t="s">
        <v>103</v>
      </c>
      <c r="B9053" s="69">
        <v>491319527</v>
      </c>
      <c r="C9053" s="68">
        <v>5015353135731</v>
      </c>
      <c r="D9053" s="69" t="s">
        <v>6541</v>
      </c>
      <c r="E9053" s="65">
        <f>IFERROR(VLOOKUP(C9053,Pivot!A:B,2,0),0)</f>
        <v>0</v>
      </c>
      <c r="F9053" s="65">
        <f>IFERROR(VLOOKUP(C9053,Pivot!A:C,3,0),0)</f>
        <v>0</v>
      </c>
    </row>
    <row r="9054" spans="1:6" x14ac:dyDescent="0.25">
      <c r="A9054" s="68" t="s">
        <v>103</v>
      </c>
      <c r="B9054" s="69">
        <v>491319528</v>
      </c>
      <c r="C9054" s="68">
        <v>491319528</v>
      </c>
      <c r="D9054" s="69" t="s">
        <v>6542</v>
      </c>
      <c r="E9054" s="65">
        <f>IFERROR(VLOOKUP(C9054,Pivot!A:B,2,0),0)</f>
        <v>0</v>
      </c>
      <c r="F9054" s="65">
        <f>IFERROR(VLOOKUP(C9054,Pivot!A:C,3,0),0)</f>
        <v>0</v>
      </c>
    </row>
    <row r="9055" spans="1:6" x14ac:dyDescent="0.25">
      <c r="A9055" s="68" t="s">
        <v>103</v>
      </c>
      <c r="B9055" s="69">
        <v>491319528</v>
      </c>
      <c r="C9055" s="68">
        <v>5015353125121</v>
      </c>
      <c r="D9055" s="69" t="s">
        <v>6542</v>
      </c>
      <c r="E9055" s="65">
        <f>IFERROR(VLOOKUP(C9055,Pivot!A:B,2,0),0)</f>
        <v>0</v>
      </c>
      <c r="F9055" s="65">
        <f>IFERROR(VLOOKUP(C9055,Pivot!A:C,3,0),0)</f>
        <v>0</v>
      </c>
    </row>
    <row r="9056" spans="1:6" x14ac:dyDescent="0.25">
      <c r="A9056" s="68" t="s">
        <v>103</v>
      </c>
      <c r="B9056" s="69">
        <v>491319530</v>
      </c>
      <c r="C9056" s="68">
        <v>491319530</v>
      </c>
      <c r="D9056" s="69" t="s">
        <v>6543</v>
      </c>
      <c r="E9056" s="65">
        <f>IFERROR(VLOOKUP(C9056,Pivot!A:B,2,0),0)</f>
        <v>0</v>
      </c>
      <c r="F9056" s="65">
        <f>IFERROR(VLOOKUP(C9056,Pivot!A:C,3,0),0)</f>
        <v>0</v>
      </c>
    </row>
    <row r="9057" spans="1:6" x14ac:dyDescent="0.25">
      <c r="A9057" s="68" t="s">
        <v>103</v>
      </c>
      <c r="B9057" s="69">
        <v>491319530</v>
      </c>
      <c r="C9057" s="68">
        <v>5015353125114</v>
      </c>
      <c r="D9057" s="69" t="s">
        <v>6543</v>
      </c>
      <c r="E9057" s="65">
        <f>IFERROR(VLOOKUP(C9057,Pivot!A:B,2,0),0)</f>
        <v>0</v>
      </c>
      <c r="F9057" s="65">
        <f>IFERROR(VLOOKUP(C9057,Pivot!A:C,3,0),0)</f>
        <v>0</v>
      </c>
    </row>
    <row r="9058" spans="1:6" x14ac:dyDescent="0.25">
      <c r="A9058" s="68" t="s">
        <v>103</v>
      </c>
      <c r="B9058" s="69">
        <v>491319541</v>
      </c>
      <c r="C9058" s="68">
        <v>491319541</v>
      </c>
      <c r="D9058" s="69" t="s">
        <v>6544</v>
      </c>
      <c r="E9058" s="65">
        <f>IFERROR(VLOOKUP(C9058,Pivot!A:B,2,0),0)</f>
        <v>0</v>
      </c>
      <c r="F9058" s="65">
        <f>IFERROR(VLOOKUP(C9058,Pivot!A:C,3,0),0)</f>
        <v>0</v>
      </c>
    </row>
    <row r="9059" spans="1:6" x14ac:dyDescent="0.25">
      <c r="A9059" s="68" t="s">
        <v>103</v>
      </c>
      <c r="B9059" s="69">
        <v>491319541</v>
      </c>
      <c r="C9059" s="68">
        <v>9336592006528</v>
      </c>
      <c r="D9059" s="69" t="s">
        <v>6544</v>
      </c>
      <c r="E9059" s="65">
        <f>IFERROR(VLOOKUP(C9059,Pivot!A:B,2,0),0)</f>
        <v>0</v>
      </c>
      <c r="F9059" s="65">
        <f>IFERROR(VLOOKUP(C9059,Pivot!A:C,3,0),0)</f>
        <v>0</v>
      </c>
    </row>
    <row r="9060" spans="1:6" x14ac:dyDescent="0.25">
      <c r="A9060" s="68" t="s">
        <v>103</v>
      </c>
      <c r="B9060" s="69">
        <v>491319542</v>
      </c>
      <c r="C9060" s="68">
        <v>491319542</v>
      </c>
      <c r="D9060" s="69" t="s">
        <v>6545</v>
      </c>
      <c r="E9060" s="65">
        <f>IFERROR(VLOOKUP(C9060,Pivot!A:B,2,0),0)</f>
        <v>0</v>
      </c>
      <c r="F9060" s="65">
        <f>IFERROR(VLOOKUP(C9060,Pivot!A:C,3,0),0)</f>
        <v>0</v>
      </c>
    </row>
    <row r="9061" spans="1:6" x14ac:dyDescent="0.25">
      <c r="A9061" s="68" t="s">
        <v>103</v>
      </c>
      <c r="B9061" s="69">
        <v>491319542</v>
      </c>
      <c r="C9061" s="68">
        <v>9336592006535</v>
      </c>
      <c r="D9061" s="69" t="s">
        <v>6545</v>
      </c>
      <c r="E9061" s="65">
        <f>IFERROR(VLOOKUP(C9061,Pivot!A:B,2,0),0)</f>
        <v>0</v>
      </c>
      <c r="F9061" s="65">
        <f>IFERROR(VLOOKUP(C9061,Pivot!A:C,3,0),0)</f>
        <v>0</v>
      </c>
    </row>
    <row r="9062" spans="1:6" x14ac:dyDescent="0.25">
      <c r="A9062" s="68" t="s">
        <v>103</v>
      </c>
      <c r="B9062" s="69">
        <v>491319547</v>
      </c>
      <c r="C9062" s="68">
        <v>5702015868358</v>
      </c>
      <c r="D9062" s="69" t="s">
        <v>6546</v>
      </c>
      <c r="E9062" s="65">
        <f>IFERROR(VLOOKUP(C9062,Pivot!A:B,2,0),0)</f>
        <v>0</v>
      </c>
      <c r="F9062" s="65">
        <f>IFERROR(VLOOKUP(C9062,Pivot!A:C,3,0),0)</f>
        <v>0</v>
      </c>
    </row>
    <row r="9063" spans="1:6" x14ac:dyDescent="0.25">
      <c r="A9063" s="68" t="s">
        <v>103</v>
      </c>
      <c r="B9063" s="69">
        <v>491319550</v>
      </c>
      <c r="C9063" s="68">
        <v>5702015597876</v>
      </c>
      <c r="D9063" s="69" t="s">
        <v>6547</v>
      </c>
      <c r="E9063" s="65">
        <f>IFERROR(VLOOKUP(C9063,Pivot!A:B,2,0),0)</f>
        <v>0</v>
      </c>
      <c r="F9063" s="65">
        <f>IFERROR(VLOOKUP(C9063,Pivot!A:C,3,0),0)</f>
        <v>0</v>
      </c>
    </row>
    <row r="9064" spans="1:6" x14ac:dyDescent="0.25">
      <c r="A9064" s="68" t="s">
        <v>103</v>
      </c>
      <c r="B9064" s="69">
        <v>491319551</v>
      </c>
      <c r="C9064" s="68">
        <v>5702015865593</v>
      </c>
      <c r="D9064" s="69" t="s">
        <v>6548</v>
      </c>
      <c r="E9064" s="65">
        <f>IFERROR(VLOOKUP(C9064,Pivot!A:B,2,0),0)</f>
        <v>0</v>
      </c>
      <c r="F9064" s="65">
        <f>IFERROR(VLOOKUP(C9064,Pivot!A:C,3,0),0)</f>
        <v>0</v>
      </c>
    </row>
    <row r="9065" spans="1:6" x14ac:dyDescent="0.25">
      <c r="A9065" s="68" t="s">
        <v>103</v>
      </c>
      <c r="B9065" s="69">
        <v>491319555</v>
      </c>
      <c r="C9065" s="68">
        <v>5702015869959</v>
      </c>
      <c r="D9065" s="69" t="s">
        <v>6549</v>
      </c>
      <c r="E9065" s="65">
        <f>IFERROR(VLOOKUP(C9065,Pivot!A:B,2,0),0)</f>
        <v>0</v>
      </c>
      <c r="F9065" s="65">
        <f>IFERROR(VLOOKUP(C9065,Pivot!A:C,3,0),0)</f>
        <v>0</v>
      </c>
    </row>
    <row r="9066" spans="1:6" x14ac:dyDescent="0.25">
      <c r="A9066" s="68" t="s">
        <v>103</v>
      </c>
      <c r="B9066" s="69">
        <v>491319556</v>
      </c>
      <c r="C9066" s="68">
        <v>5702015866613</v>
      </c>
      <c r="D9066" s="69" t="s">
        <v>6550</v>
      </c>
      <c r="E9066" s="65">
        <f>IFERROR(VLOOKUP(C9066,Pivot!A:B,2,0),0)</f>
        <v>0</v>
      </c>
      <c r="F9066" s="65">
        <f>IFERROR(VLOOKUP(C9066,Pivot!A:C,3,0),0)</f>
        <v>0</v>
      </c>
    </row>
    <row r="9067" spans="1:6" x14ac:dyDescent="0.25">
      <c r="A9067" s="68" t="s">
        <v>103</v>
      </c>
      <c r="B9067" s="69">
        <v>491319561</v>
      </c>
      <c r="C9067" s="68">
        <v>5702015865326</v>
      </c>
      <c r="D9067" s="69" t="s">
        <v>6551</v>
      </c>
      <c r="E9067" s="65">
        <f>IFERROR(VLOOKUP(C9067,Pivot!A:B,2,0),0)</f>
        <v>0</v>
      </c>
      <c r="F9067" s="65">
        <f>IFERROR(VLOOKUP(C9067,Pivot!A:C,3,0),0)</f>
        <v>0</v>
      </c>
    </row>
    <row r="9068" spans="1:6" x14ac:dyDescent="0.25">
      <c r="A9068" s="68" t="s">
        <v>103</v>
      </c>
      <c r="B9068" s="69">
        <v>491319567</v>
      </c>
      <c r="C9068" s="68">
        <v>5702015867542</v>
      </c>
      <c r="D9068" s="69" t="s">
        <v>6552</v>
      </c>
      <c r="E9068" s="65">
        <f>IFERROR(VLOOKUP(C9068,Pivot!A:B,2,0),0)</f>
        <v>0</v>
      </c>
      <c r="F9068" s="65">
        <f>IFERROR(VLOOKUP(C9068,Pivot!A:C,3,0),0)</f>
        <v>0</v>
      </c>
    </row>
    <row r="9069" spans="1:6" x14ac:dyDescent="0.25">
      <c r="A9069" s="68" t="s">
        <v>103</v>
      </c>
      <c r="B9069" s="69">
        <v>491319568</v>
      </c>
      <c r="C9069" s="68">
        <v>5702015867566</v>
      </c>
      <c r="D9069" s="69" t="s">
        <v>6553</v>
      </c>
      <c r="E9069" s="65">
        <f>IFERROR(VLOOKUP(C9069,Pivot!A:B,2,0),0)</f>
        <v>0</v>
      </c>
      <c r="F9069" s="65">
        <f>IFERROR(VLOOKUP(C9069,Pivot!A:C,3,0),0)</f>
        <v>0</v>
      </c>
    </row>
    <row r="9070" spans="1:6" x14ac:dyDescent="0.25">
      <c r="A9070" s="68" t="s">
        <v>103</v>
      </c>
      <c r="B9070" s="69">
        <v>491319569</v>
      </c>
      <c r="C9070" s="68">
        <v>5702015867870</v>
      </c>
      <c r="D9070" s="69" t="s">
        <v>6554</v>
      </c>
      <c r="E9070" s="65">
        <f>IFERROR(VLOOKUP(C9070,Pivot!A:B,2,0),0)</f>
        <v>0</v>
      </c>
      <c r="F9070" s="65">
        <f>IFERROR(VLOOKUP(C9070,Pivot!A:C,3,0),0)</f>
        <v>0</v>
      </c>
    </row>
    <row r="9071" spans="1:6" x14ac:dyDescent="0.25">
      <c r="A9071" s="68" t="s">
        <v>103</v>
      </c>
      <c r="B9071" s="69">
        <v>491319572</v>
      </c>
      <c r="C9071" s="68">
        <v>5702015866989</v>
      </c>
      <c r="D9071" s="69" t="s">
        <v>6555</v>
      </c>
      <c r="E9071" s="65">
        <f>IFERROR(VLOOKUP(C9071,Pivot!A:B,2,0),0)</f>
        <v>0</v>
      </c>
      <c r="F9071" s="65">
        <f>IFERROR(VLOOKUP(C9071,Pivot!A:C,3,0),0)</f>
        <v>0</v>
      </c>
    </row>
    <row r="9072" spans="1:6" x14ac:dyDescent="0.25">
      <c r="A9072" s="68" t="s">
        <v>103</v>
      </c>
      <c r="B9072" s="69">
        <v>491319581</v>
      </c>
      <c r="C9072" s="68">
        <v>5702015865500</v>
      </c>
      <c r="D9072" s="69" t="s">
        <v>6556</v>
      </c>
      <c r="E9072" s="65">
        <f>IFERROR(VLOOKUP(C9072,Pivot!A:B,2,0),0)</f>
        <v>0</v>
      </c>
      <c r="F9072" s="65">
        <f>IFERROR(VLOOKUP(C9072,Pivot!A:C,3,0),0)</f>
        <v>0</v>
      </c>
    </row>
    <row r="9073" spans="1:6" x14ac:dyDescent="0.25">
      <c r="A9073" s="68" t="s">
        <v>103</v>
      </c>
      <c r="B9073" s="69">
        <v>491319582</v>
      </c>
      <c r="C9073" s="68">
        <v>5702015865517</v>
      </c>
      <c r="D9073" s="69" t="s">
        <v>6557</v>
      </c>
      <c r="E9073" s="65">
        <f>IFERROR(VLOOKUP(C9073,Pivot!A:B,2,0),0)</f>
        <v>0</v>
      </c>
      <c r="F9073" s="65">
        <f>IFERROR(VLOOKUP(C9073,Pivot!A:C,3,0),0)</f>
        <v>0</v>
      </c>
    </row>
    <row r="9074" spans="1:6" x14ac:dyDescent="0.25">
      <c r="A9074" s="68" t="s">
        <v>103</v>
      </c>
      <c r="B9074" s="69">
        <v>491319585</v>
      </c>
      <c r="C9074" s="68">
        <v>5702015866163</v>
      </c>
      <c r="D9074" s="69" t="s">
        <v>6558</v>
      </c>
      <c r="E9074" s="65">
        <f>IFERROR(VLOOKUP(C9074,Pivot!A:B,2,0),0)</f>
        <v>0</v>
      </c>
      <c r="F9074" s="65">
        <f>IFERROR(VLOOKUP(C9074,Pivot!A:C,3,0),0)</f>
        <v>0</v>
      </c>
    </row>
    <row r="9075" spans="1:6" x14ac:dyDescent="0.25">
      <c r="A9075" s="68" t="s">
        <v>103</v>
      </c>
      <c r="B9075" s="69">
        <v>491319587</v>
      </c>
      <c r="C9075" s="68">
        <v>5702015866200</v>
      </c>
      <c r="D9075" s="69" t="s">
        <v>6559</v>
      </c>
      <c r="E9075" s="65">
        <f>IFERROR(VLOOKUP(C9075,Pivot!A:B,2,0),0)</f>
        <v>0</v>
      </c>
      <c r="F9075" s="65">
        <f>IFERROR(VLOOKUP(C9075,Pivot!A:C,3,0),0)</f>
        <v>0</v>
      </c>
    </row>
    <row r="9076" spans="1:6" x14ac:dyDescent="0.25">
      <c r="A9076" s="68" t="s">
        <v>103</v>
      </c>
      <c r="B9076" s="69">
        <v>491319588</v>
      </c>
      <c r="C9076" s="68">
        <v>5702015866217</v>
      </c>
      <c r="D9076" s="69" t="s">
        <v>6560</v>
      </c>
      <c r="E9076" s="65">
        <f>IFERROR(VLOOKUP(C9076,Pivot!A:B,2,0),0)</f>
        <v>0</v>
      </c>
      <c r="F9076" s="65">
        <f>IFERROR(VLOOKUP(C9076,Pivot!A:C,3,0),0)</f>
        <v>0</v>
      </c>
    </row>
    <row r="9077" spans="1:6" x14ac:dyDescent="0.25">
      <c r="A9077" s="68" t="s">
        <v>103</v>
      </c>
      <c r="B9077" s="69">
        <v>491319591</v>
      </c>
      <c r="C9077" s="68">
        <v>5702015866408</v>
      </c>
      <c r="D9077" s="69" t="s">
        <v>6561</v>
      </c>
      <c r="E9077" s="65">
        <f>IFERROR(VLOOKUP(C9077,Pivot!A:B,2,0),0)</f>
        <v>0</v>
      </c>
      <c r="F9077" s="65">
        <f>IFERROR(VLOOKUP(C9077,Pivot!A:C,3,0),0)</f>
        <v>0</v>
      </c>
    </row>
    <row r="9078" spans="1:6" x14ac:dyDescent="0.25">
      <c r="A9078" s="68" t="s">
        <v>103</v>
      </c>
      <c r="B9078" s="69">
        <v>491319592</v>
      </c>
      <c r="C9078" s="68">
        <v>5702015869447</v>
      </c>
      <c r="D9078" s="69" t="s">
        <v>6562</v>
      </c>
      <c r="E9078" s="65">
        <f>IFERROR(VLOOKUP(C9078,Pivot!A:B,2,0),0)</f>
        <v>0</v>
      </c>
      <c r="F9078" s="65">
        <f>IFERROR(VLOOKUP(C9078,Pivot!A:C,3,0),0)</f>
        <v>0</v>
      </c>
    </row>
    <row r="9079" spans="1:6" x14ac:dyDescent="0.25">
      <c r="A9079" s="68" t="s">
        <v>103</v>
      </c>
      <c r="B9079" s="69">
        <v>491319593</v>
      </c>
      <c r="C9079" s="68">
        <v>5702015869454</v>
      </c>
      <c r="D9079" s="69" t="s">
        <v>6563</v>
      </c>
      <c r="E9079" s="65">
        <f>IFERROR(VLOOKUP(C9079,Pivot!A:B,2,0),0)</f>
        <v>0</v>
      </c>
      <c r="F9079" s="65">
        <f>IFERROR(VLOOKUP(C9079,Pivot!A:C,3,0),0)</f>
        <v>0</v>
      </c>
    </row>
    <row r="9080" spans="1:6" x14ac:dyDescent="0.25">
      <c r="A9080" s="68" t="s">
        <v>103</v>
      </c>
      <c r="B9080" s="69">
        <v>491319595</v>
      </c>
      <c r="C9080" s="68">
        <v>5702015869676</v>
      </c>
      <c r="D9080" s="69" t="s">
        <v>6564</v>
      </c>
      <c r="E9080" s="65">
        <f>IFERROR(VLOOKUP(C9080,Pivot!A:B,2,0),0)</f>
        <v>0</v>
      </c>
      <c r="F9080" s="65">
        <f>IFERROR(VLOOKUP(C9080,Pivot!A:C,3,0),0)</f>
        <v>0</v>
      </c>
    </row>
    <row r="9081" spans="1:6" x14ac:dyDescent="0.25">
      <c r="A9081" s="68" t="s">
        <v>103</v>
      </c>
      <c r="B9081" s="69">
        <v>491319596</v>
      </c>
      <c r="C9081" s="68">
        <v>5702015869683</v>
      </c>
      <c r="D9081" s="69" t="s">
        <v>6565</v>
      </c>
      <c r="E9081" s="65">
        <f>IFERROR(VLOOKUP(C9081,Pivot!A:B,2,0),0)</f>
        <v>0</v>
      </c>
      <c r="F9081" s="65">
        <f>IFERROR(VLOOKUP(C9081,Pivot!A:C,3,0),0)</f>
        <v>0</v>
      </c>
    </row>
    <row r="9082" spans="1:6" x14ac:dyDescent="0.25">
      <c r="A9082" s="68" t="s">
        <v>103</v>
      </c>
      <c r="B9082" s="69">
        <v>491319612</v>
      </c>
      <c r="C9082" s="68">
        <v>5702015865784</v>
      </c>
      <c r="D9082" s="69" t="s">
        <v>6566</v>
      </c>
      <c r="E9082" s="65">
        <f>IFERROR(VLOOKUP(C9082,Pivot!A:B,2,0),0)</f>
        <v>0</v>
      </c>
      <c r="F9082" s="65">
        <f>IFERROR(VLOOKUP(C9082,Pivot!A:C,3,0),0)</f>
        <v>0</v>
      </c>
    </row>
    <row r="9083" spans="1:6" x14ac:dyDescent="0.25">
      <c r="A9083" s="68" t="s">
        <v>103</v>
      </c>
      <c r="B9083" s="69">
        <v>491322135</v>
      </c>
      <c r="C9083" s="68">
        <v>8906067981011</v>
      </c>
      <c r="D9083" s="69" t="s">
        <v>6567</v>
      </c>
      <c r="E9083" s="65">
        <f>IFERROR(VLOOKUP(C9083,Pivot!A:B,2,0),0)</f>
        <v>0</v>
      </c>
      <c r="F9083" s="65">
        <f>IFERROR(VLOOKUP(C9083,Pivot!A:C,3,0),0)</f>
        <v>0</v>
      </c>
    </row>
    <row r="9084" spans="1:6" x14ac:dyDescent="0.25">
      <c r="A9084" s="68" t="s">
        <v>103</v>
      </c>
      <c r="B9084" s="69">
        <v>491332828</v>
      </c>
      <c r="C9084" s="68">
        <v>5702015868747</v>
      </c>
      <c r="D9084" s="69" t="s">
        <v>6568</v>
      </c>
      <c r="E9084" s="65">
        <f>IFERROR(VLOOKUP(C9084,Pivot!A:B,2,0),0)</f>
        <v>0</v>
      </c>
      <c r="F9084" s="65">
        <f>IFERROR(VLOOKUP(C9084,Pivot!A:C,3,0),0)</f>
        <v>0</v>
      </c>
    </row>
    <row r="9085" spans="1:6" x14ac:dyDescent="0.25">
      <c r="A9085" s="68" t="s">
        <v>103</v>
      </c>
      <c r="B9085" s="69">
        <v>491332836</v>
      </c>
      <c r="C9085" s="68">
        <v>5702015866804</v>
      </c>
      <c r="D9085" s="69" t="s">
        <v>6569</v>
      </c>
      <c r="E9085" s="65">
        <f>IFERROR(VLOOKUP(C9085,Pivot!A:B,2,0),0)</f>
        <v>0</v>
      </c>
      <c r="F9085" s="65">
        <f>IFERROR(VLOOKUP(C9085,Pivot!A:C,3,0),0)</f>
        <v>0</v>
      </c>
    </row>
    <row r="9086" spans="1:6" x14ac:dyDescent="0.25">
      <c r="A9086" s="68" t="s">
        <v>103</v>
      </c>
      <c r="B9086" s="69">
        <v>491332857</v>
      </c>
      <c r="C9086" s="68">
        <v>5702015869072</v>
      </c>
      <c r="D9086" s="69" t="s">
        <v>6570</v>
      </c>
      <c r="E9086" s="65">
        <f>IFERROR(VLOOKUP(C9086,Pivot!A:B,2,0),0)</f>
        <v>0</v>
      </c>
      <c r="F9086" s="65">
        <f>IFERROR(VLOOKUP(C9086,Pivot!A:C,3,0),0)</f>
        <v>0</v>
      </c>
    </row>
    <row r="9087" spans="1:6" x14ac:dyDescent="0.25">
      <c r="A9087" s="68" t="s">
        <v>103</v>
      </c>
      <c r="B9087" s="69">
        <v>491332864</v>
      </c>
      <c r="C9087" s="68">
        <v>491332864</v>
      </c>
      <c r="D9087" s="69" t="s">
        <v>6571</v>
      </c>
      <c r="E9087" s="65">
        <f>IFERROR(VLOOKUP(C9087,Pivot!A:B,2,0),0)</f>
        <v>0</v>
      </c>
      <c r="F9087" s="65">
        <f>IFERROR(VLOOKUP(C9087,Pivot!A:C,3,0),0)</f>
        <v>0</v>
      </c>
    </row>
    <row r="9088" spans="1:6" x14ac:dyDescent="0.25">
      <c r="A9088" s="68" t="s">
        <v>103</v>
      </c>
      <c r="B9088" s="69">
        <v>491332864</v>
      </c>
      <c r="C9088" s="68">
        <v>6946441303642</v>
      </c>
      <c r="D9088" s="69" t="s">
        <v>6571</v>
      </c>
      <c r="E9088" s="65">
        <f>IFERROR(VLOOKUP(C9088,Pivot!A:B,2,0),0)</f>
        <v>0</v>
      </c>
      <c r="F9088" s="65">
        <f>IFERROR(VLOOKUP(C9088,Pivot!A:C,3,0),0)</f>
        <v>0</v>
      </c>
    </row>
    <row r="9089" spans="1:6" x14ac:dyDescent="0.25">
      <c r="A9089" s="68" t="s">
        <v>103</v>
      </c>
      <c r="B9089" s="69">
        <v>491332864</v>
      </c>
      <c r="C9089" s="68">
        <v>845218015152</v>
      </c>
      <c r="D9089" s="69" t="s">
        <v>6571</v>
      </c>
      <c r="E9089" s="65">
        <f>IFERROR(VLOOKUP(C9089,Pivot!A:B,2,0),0)</f>
        <v>0</v>
      </c>
      <c r="F9089" s="65">
        <f>IFERROR(VLOOKUP(C9089,Pivot!A:C,3,0),0)</f>
        <v>0</v>
      </c>
    </row>
    <row r="9090" spans="1:6" x14ac:dyDescent="0.25">
      <c r="A9090" s="68" t="s">
        <v>103</v>
      </c>
      <c r="B9090" s="69">
        <v>491332867</v>
      </c>
      <c r="C9090" s="68">
        <v>491332867</v>
      </c>
      <c r="D9090" s="69" t="s">
        <v>6572</v>
      </c>
      <c r="E9090" s="65">
        <f>IFERROR(VLOOKUP(C9090,Pivot!A:B,2,0),0)</f>
        <v>0</v>
      </c>
      <c r="F9090" s="65">
        <f>IFERROR(VLOOKUP(C9090,Pivot!A:C,3,0),0)</f>
        <v>0</v>
      </c>
    </row>
    <row r="9091" spans="1:6" x14ac:dyDescent="0.25">
      <c r="A9091" s="68" t="s">
        <v>103</v>
      </c>
      <c r="B9091" s="69">
        <v>491332867</v>
      </c>
      <c r="C9091" s="68">
        <v>845218013622</v>
      </c>
      <c r="D9091" s="69" t="s">
        <v>6572</v>
      </c>
      <c r="E9091" s="65">
        <f>IFERROR(VLOOKUP(C9091,Pivot!A:B,2,0),0)</f>
        <v>0</v>
      </c>
      <c r="F9091" s="65">
        <f>IFERROR(VLOOKUP(C9091,Pivot!A:C,3,0),0)</f>
        <v>0</v>
      </c>
    </row>
    <row r="9092" spans="1:6" x14ac:dyDescent="0.25">
      <c r="A9092" s="68" t="s">
        <v>103</v>
      </c>
      <c r="B9092" s="69">
        <v>491332868</v>
      </c>
      <c r="C9092" s="68">
        <v>491332868</v>
      </c>
      <c r="D9092" s="69" t="s">
        <v>6573</v>
      </c>
      <c r="E9092" s="65">
        <f>IFERROR(VLOOKUP(C9092,Pivot!A:B,2,0),0)</f>
        <v>0</v>
      </c>
      <c r="F9092" s="65">
        <f>IFERROR(VLOOKUP(C9092,Pivot!A:C,3,0),0)</f>
        <v>0</v>
      </c>
    </row>
    <row r="9093" spans="1:6" x14ac:dyDescent="0.25">
      <c r="A9093" s="68" t="s">
        <v>103</v>
      </c>
      <c r="B9093" s="69">
        <v>491332868</v>
      </c>
      <c r="C9093" s="68">
        <v>845218013639</v>
      </c>
      <c r="D9093" s="69" t="s">
        <v>6573</v>
      </c>
      <c r="E9093" s="65">
        <f>IFERROR(VLOOKUP(C9093,Pivot!A:B,2,0),0)</f>
        <v>0</v>
      </c>
      <c r="F9093" s="65">
        <f>IFERROR(VLOOKUP(C9093,Pivot!A:C,3,0),0)</f>
        <v>0</v>
      </c>
    </row>
    <row r="9094" spans="1:6" x14ac:dyDescent="0.25">
      <c r="A9094" s="68" t="s">
        <v>103</v>
      </c>
      <c r="B9094" s="69">
        <v>491332869</v>
      </c>
      <c r="C9094" s="68">
        <v>491332869</v>
      </c>
      <c r="D9094" s="69" t="s">
        <v>6574</v>
      </c>
      <c r="E9094" s="65">
        <f>IFERROR(VLOOKUP(C9094,Pivot!A:B,2,0),0)</f>
        <v>0</v>
      </c>
      <c r="F9094" s="65">
        <f>IFERROR(VLOOKUP(C9094,Pivot!A:C,3,0),0)</f>
        <v>0</v>
      </c>
    </row>
    <row r="9095" spans="1:6" x14ac:dyDescent="0.25">
      <c r="A9095" s="68" t="s">
        <v>103</v>
      </c>
      <c r="B9095" s="69">
        <v>491332869</v>
      </c>
      <c r="C9095" s="68">
        <v>845218013646</v>
      </c>
      <c r="D9095" s="69" t="s">
        <v>6574</v>
      </c>
      <c r="E9095" s="65">
        <f>IFERROR(VLOOKUP(C9095,Pivot!A:B,2,0),0)</f>
        <v>0</v>
      </c>
      <c r="F9095" s="65">
        <f>IFERROR(VLOOKUP(C9095,Pivot!A:C,3,0),0)</f>
        <v>0</v>
      </c>
    </row>
    <row r="9096" spans="1:6" x14ac:dyDescent="0.25">
      <c r="A9096" s="68" t="s">
        <v>103</v>
      </c>
      <c r="B9096" s="69">
        <v>491332871</v>
      </c>
      <c r="C9096" s="68">
        <v>491332871</v>
      </c>
      <c r="D9096" s="69" t="s">
        <v>6575</v>
      </c>
      <c r="E9096" s="65">
        <f>IFERROR(VLOOKUP(C9096,Pivot!A:B,2,0),0)</f>
        <v>0</v>
      </c>
      <c r="F9096" s="65">
        <f>IFERROR(VLOOKUP(C9096,Pivot!A:C,3,0),0)</f>
        <v>0</v>
      </c>
    </row>
    <row r="9097" spans="1:6" x14ac:dyDescent="0.25">
      <c r="A9097" s="68" t="s">
        <v>103</v>
      </c>
      <c r="B9097" s="69">
        <v>491332871</v>
      </c>
      <c r="C9097" s="68">
        <v>845218014834</v>
      </c>
      <c r="D9097" s="69" t="s">
        <v>6575</v>
      </c>
      <c r="E9097" s="65">
        <f>IFERROR(VLOOKUP(C9097,Pivot!A:B,2,0),0)</f>
        <v>0</v>
      </c>
      <c r="F9097" s="65">
        <f>IFERROR(VLOOKUP(C9097,Pivot!A:C,3,0),0)</f>
        <v>0</v>
      </c>
    </row>
    <row r="9098" spans="1:6" x14ac:dyDescent="0.25">
      <c r="A9098" s="68" t="s">
        <v>103</v>
      </c>
      <c r="B9098" s="69">
        <v>491332873</v>
      </c>
      <c r="C9098" s="68">
        <v>491332873</v>
      </c>
      <c r="D9098" s="69" t="s">
        <v>6576</v>
      </c>
      <c r="E9098" s="65">
        <f>IFERROR(VLOOKUP(C9098,Pivot!A:B,2,0),0)</f>
        <v>0</v>
      </c>
      <c r="F9098" s="65">
        <f>IFERROR(VLOOKUP(C9098,Pivot!A:C,3,0),0)</f>
        <v>0</v>
      </c>
    </row>
    <row r="9099" spans="1:6" x14ac:dyDescent="0.25">
      <c r="A9099" s="68" t="s">
        <v>103</v>
      </c>
      <c r="B9099" s="69">
        <v>491332873</v>
      </c>
      <c r="C9099" s="68">
        <v>6946441303611</v>
      </c>
      <c r="D9099" s="69" t="s">
        <v>6576</v>
      </c>
      <c r="E9099" s="65">
        <f>IFERROR(VLOOKUP(C9099,Pivot!A:B,2,0),0)</f>
        <v>0</v>
      </c>
      <c r="F9099" s="65">
        <f>IFERROR(VLOOKUP(C9099,Pivot!A:C,3,0),0)</f>
        <v>0</v>
      </c>
    </row>
    <row r="9100" spans="1:6" x14ac:dyDescent="0.25">
      <c r="A9100" s="68" t="s">
        <v>103</v>
      </c>
      <c r="B9100" s="69">
        <v>491332873</v>
      </c>
      <c r="C9100" s="68">
        <v>845218015138</v>
      </c>
      <c r="D9100" s="69" t="s">
        <v>6576</v>
      </c>
      <c r="E9100" s="65">
        <f>IFERROR(VLOOKUP(C9100,Pivot!A:B,2,0),0)</f>
        <v>0</v>
      </c>
      <c r="F9100" s="65">
        <f>IFERROR(VLOOKUP(C9100,Pivot!A:C,3,0),0)</f>
        <v>0</v>
      </c>
    </row>
    <row r="9101" spans="1:6" x14ac:dyDescent="0.25">
      <c r="A9101" s="68" t="s">
        <v>103</v>
      </c>
      <c r="B9101" s="69">
        <v>491332874</v>
      </c>
      <c r="C9101" s="68">
        <v>491332874</v>
      </c>
      <c r="D9101" s="69" t="s">
        <v>6577</v>
      </c>
      <c r="E9101" s="65">
        <f>IFERROR(VLOOKUP(C9101,Pivot!A:B,2,0),0)</f>
        <v>0</v>
      </c>
      <c r="F9101" s="65">
        <f>IFERROR(VLOOKUP(C9101,Pivot!A:C,3,0),0)</f>
        <v>0</v>
      </c>
    </row>
    <row r="9102" spans="1:6" x14ac:dyDescent="0.25">
      <c r="A9102" s="68" t="s">
        <v>103</v>
      </c>
      <c r="B9102" s="69">
        <v>491332874</v>
      </c>
      <c r="C9102" s="68">
        <v>6946441303277</v>
      </c>
      <c r="D9102" s="69" t="s">
        <v>6577</v>
      </c>
      <c r="E9102" s="65">
        <f>IFERROR(VLOOKUP(C9102,Pivot!A:B,2,0),0)</f>
        <v>0</v>
      </c>
      <c r="F9102" s="65">
        <f>IFERROR(VLOOKUP(C9102,Pivot!A:C,3,0),0)</f>
        <v>0</v>
      </c>
    </row>
    <row r="9103" spans="1:6" x14ac:dyDescent="0.25">
      <c r="A9103" s="68" t="s">
        <v>103</v>
      </c>
      <c r="B9103" s="69">
        <v>491332874</v>
      </c>
      <c r="C9103" s="68">
        <v>845218015008</v>
      </c>
      <c r="D9103" s="69" t="s">
        <v>6577</v>
      </c>
      <c r="E9103" s="65">
        <f>IFERROR(VLOOKUP(C9103,Pivot!A:B,2,0),0)</f>
        <v>0</v>
      </c>
      <c r="F9103" s="65">
        <f>IFERROR(VLOOKUP(C9103,Pivot!A:C,3,0),0)</f>
        <v>0</v>
      </c>
    </row>
    <row r="9104" spans="1:6" x14ac:dyDescent="0.25">
      <c r="A9104" s="68" t="s">
        <v>103</v>
      </c>
      <c r="B9104" s="69">
        <v>491332876</v>
      </c>
      <c r="C9104" s="68">
        <v>491332876</v>
      </c>
      <c r="D9104" s="69" t="s">
        <v>6578</v>
      </c>
      <c r="E9104" s="65">
        <f>IFERROR(VLOOKUP(C9104,Pivot!A:B,2,0),0)</f>
        <v>0</v>
      </c>
      <c r="F9104" s="65">
        <f>IFERROR(VLOOKUP(C9104,Pivot!A:C,3,0),0)</f>
        <v>0</v>
      </c>
    </row>
    <row r="9105" spans="1:6" x14ac:dyDescent="0.25">
      <c r="A9105" s="68" t="s">
        <v>103</v>
      </c>
      <c r="B9105" s="69">
        <v>491332876</v>
      </c>
      <c r="C9105" s="68">
        <v>6946441303505</v>
      </c>
      <c r="D9105" s="69" t="s">
        <v>6578</v>
      </c>
      <c r="E9105" s="65">
        <f>IFERROR(VLOOKUP(C9105,Pivot!A:B,2,0),0)</f>
        <v>0</v>
      </c>
      <c r="F9105" s="65">
        <f>IFERROR(VLOOKUP(C9105,Pivot!A:C,3,0),0)</f>
        <v>0</v>
      </c>
    </row>
    <row r="9106" spans="1:6" x14ac:dyDescent="0.25">
      <c r="A9106" s="68" t="s">
        <v>103</v>
      </c>
      <c r="B9106" s="69">
        <v>491332876</v>
      </c>
      <c r="C9106" s="68">
        <v>845218015015</v>
      </c>
      <c r="D9106" s="69" t="s">
        <v>6578</v>
      </c>
      <c r="E9106" s="65">
        <f>IFERROR(VLOOKUP(C9106,Pivot!A:B,2,0),0)</f>
        <v>0</v>
      </c>
      <c r="F9106" s="65">
        <f>IFERROR(VLOOKUP(C9106,Pivot!A:C,3,0),0)</f>
        <v>0</v>
      </c>
    </row>
    <row r="9107" spans="1:6" x14ac:dyDescent="0.25">
      <c r="A9107" s="68" t="s">
        <v>103</v>
      </c>
      <c r="B9107" s="69">
        <v>491332877</v>
      </c>
      <c r="C9107" s="68">
        <v>491332877</v>
      </c>
      <c r="D9107" s="69" t="s">
        <v>6579</v>
      </c>
      <c r="E9107" s="65">
        <f>IFERROR(VLOOKUP(C9107,Pivot!A:B,2,0),0)</f>
        <v>0</v>
      </c>
      <c r="F9107" s="65">
        <f>IFERROR(VLOOKUP(C9107,Pivot!A:C,3,0),0)</f>
        <v>0</v>
      </c>
    </row>
    <row r="9108" spans="1:6" x14ac:dyDescent="0.25">
      <c r="A9108" s="68" t="s">
        <v>103</v>
      </c>
      <c r="B9108" s="69">
        <v>491332877</v>
      </c>
      <c r="C9108" s="68">
        <v>6946441304441</v>
      </c>
      <c r="D9108" s="69" t="s">
        <v>6579</v>
      </c>
      <c r="E9108" s="65">
        <f>IFERROR(VLOOKUP(C9108,Pivot!A:B,2,0),0)</f>
        <v>0</v>
      </c>
      <c r="F9108" s="65">
        <f>IFERROR(VLOOKUP(C9108,Pivot!A:C,3,0),0)</f>
        <v>0</v>
      </c>
    </row>
    <row r="9109" spans="1:6" x14ac:dyDescent="0.25">
      <c r="A9109" s="68" t="s">
        <v>103</v>
      </c>
      <c r="B9109" s="69">
        <v>491332877</v>
      </c>
      <c r="C9109" s="68">
        <v>845218016531</v>
      </c>
      <c r="D9109" s="69" t="s">
        <v>6579</v>
      </c>
      <c r="E9109" s="65">
        <f>IFERROR(VLOOKUP(C9109,Pivot!A:B,2,0),0)</f>
        <v>0</v>
      </c>
      <c r="F9109" s="65">
        <f>IFERROR(VLOOKUP(C9109,Pivot!A:C,3,0),0)</f>
        <v>0</v>
      </c>
    </row>
    <row r="9110" spans="1:6" x14ac:dyDescent="0.25">
      <c r="A9110" s="68" t="s">
        <v>103</v>
      </c>
      <c r="B9110" s="69">
        <v>491332878</v>
      </c>
      <c r="C9110" s="68">
        <v>491332878</v>
      </c>
      <c r="D9110" s="69" t="s">
        <v>6580</v>
      </c>
      <c r="E9110" s="65">
        <f>IFERROR(VLOOKUP(C9110,Pivot!A:B,2,0),0)</f>
        <v>0</v>
      </c>
      <c r="F9110" s="65">
        <f>IFERROR(VLOOKUP(C9110,Pivot!A:C,3,0),0)</f>
        <v>0</v>
      </c>
    </row>
    <row r="9111" spans="1:6" x14ac:dyDescent="0.25">
      <c r="A9111" s="68" t="s">
        <v>103</v>
      </c>
      <c r="B9111" s="69">
        <v>491332878</v>
      </c>
      <c r="C9111" s="68">
        <v>6946441304373</v>
      </c>
      <c r="D9111" s="69" t="s">
        <v>6580</v>
      </c>
      <c r="E9111" s="65">
        <f>IFERROR(VLOOKUP(C9111,Pivot!A:B,2,0),0)</f>
        <v>0</v>
      </c>
      <c r="F9111" s="65">
        <f>IFERROR(VLOOKUP(C9111,Pivot!A:C,3,0),0)</f>
        <v>0</v>
      </c>
    </row>
    <row r="9112" spans="1:6" x14ac:dyDescent="0.25">
      <c r="A9112" s="68" t="s">
        <v>103</v>
      </c>
      <c r="B9112" s="69">
        <v>491332878</v>
      </c>
      <c r="C9112" s="68">
        <v>845218016418</v>
      </c>
      <c r="D9112" s="69" t="s">
        <v>6580</v>
      </c>
      <c r="E9112" s="65">
        <f>IFERROR(VLOOKUP(C9112,Pivot!A:B,2,0),0)</f>
        <v>0</v>
      </c>
      <c r="F9112" s="65">
        <f>IFERROR(VLOOKUP(C9112,Pivot!A:C,3,0),0)</f>
        <v>0</v>
      </c>
    </row>
    <row r="9113" spans="1:6" x14ac:dyDescent="0.25">
      <c r="A9113" s="68" t="s">
        <v>103</v>
      </c>
      <c r="B9113" s="69">
        <v>491332879</v>
      </c>
      <c r="C9113" s="68">
        <v>491332879</v>
      </c>
      <c r="D9113" s="69" t="s">
        <v>6581</v>
      </c>
      <c r="E9113" s="65">
        <f>IFERROR(VLOOKUP(C9113,Pivot!A:B,2,0),0)</f>
        <v>0</v>
      </c>
      <c r="F9113" s="65">
        <f>IFERROR(VLOOKUP(C9113,Pivot!A:C,3,0),0)</f>
        <v>0</v>
      </c>
    </row>
    <row r="9114" spans="1:6" x14ac:dyDescent="0.25">
      <c r="A9114" s="68" t="s">
        <v>103</v>
      </c>
      <c r="B9114" s="69">
        <v>491332879</v>
      </c>
      <c r="C9114" s="68">
        <v>6946441304380</v>
      </c>
      <c r="D9114" s="69" t="s">
        <v>6581</v>
      </c>
      <c r="E9114" s="65">
        <f>IFERROR(VLOOKUP(C9114,Pivot!A:B,2,0),0)</f>
        <v>0</v>
      </c>
      <c r="F9114" s="65">
        <f>IFERROR(VLOOKUP(C9114,Pivot!A:C,3,0),0)</f>
        <v>0</v>
      </c>
    </row>
    <row r="9115" spans="1:6" x14ac:dyDescent="0.25">
      <c r="A9115" s="68" t="s">
        <v>103</v>
      </c>
      <c r="B9115" s="69">
        <v>491332879</v>
      </c>
      <c r="C9115" s="68">
        <v>845218016425</v>
      </c>
      <c r="D9115" s="69" t="s">
        <v>6581</v>
      </c>
      <c r="E9115" s="65">
        <f>IFERROR(VLOOKUP(C9115,Pivot!A:B,2,0),0)</f>
        <v>0</v>
      </c>
      <c r="F9115" s="65">
        <f>IFERROR(VLOOKUP(C9115,Pivot!A:C,3,0),0)</f>
        <v>0</v>
      </c>
    </row>
    <row r="9116" spans="1:6" x14ac:dyDescent="0.25">
      <c r="A9116" s="68" t="s">
        <v>103</v>
      </c>
      <c r="B9116" s="69">
        <v>491332880</v>
      </c>
      <c r="C9116" s="68">
        <v>491332880</v>
      </c>
      <c r="D9116" s="69" t="s">
        <v>6582</v>
      </c>
      <c r="E9116" s="65">
        <f>IFERROR(VLOOKUP(C9116,Pivot!A:B,2,0),0)</f>
        <v>0</v>
      </c>
      <c r="F9116" s="65">
        <f>IFERROR(VLOOKUP(C9116,Pivot!A:C,3,0),0)</f>
        <v>0</v>
      </c>
    </row>
    <row r="9117" spans="1:6" x14ac:dyDescent="0.25">
      <c r="A9117" s="68" t="s">
        <v>103</v>
      </c>
      <c r="B9117" s="69">
        <v>491332880</v>
      </c>
      <c r="C9117" s="68">
        <v>6946441304397</v>
      </c>
      <c r="D9117" s="69" t="s">
        <v>6582</v>
      </c>
      <c r="E9117" s="65">
        <f>IFERROR(VLOOKUP(C9117,Pivot!A:B,2,0),0)</f>
        <v>0</v>
      </c>
      <c r="F9117" s="65">
        <f>IFERROR(VLOOKUP(C9117,Pivot!A:C,3,0),0)</f>
        <v>0</v>
      </c>
    </row>
    <row r="9118" spans="1:6" x14ac:dyDescent="0.25">
      <c r="A9118" s="68" t="s">
        <v>103</v>
      </c>
      <c r="B9118" s="69">
        <v>491332880</v>
      </c>
      <c r="C9118" s="68">
        <v>845218016432</v>
      </c>
      <c r="D9118" s="69" t="s">
        <v>6582</v>
      </c>
      <c r="E9118" s="65">
        <f>IFERROR(VLOOKUP(C9118,Pivot!A:B,2,0),0)</f>
        <v>0</v>
      </c>
      <c r="F9118" s="65">
        <f>IFERROR(VLOOKUP(C9118,Pivot!A:C,3,0),0)</f>
        <v>0</v>
      </c>
    </row>
    <row r="9119" spans="1:6" x14ac:dyDescent="0.25">
      <c r="A9119" s="68" t="s">
        <v>103</v>
      </c>
      <c r="B9119" s="69">
        <v>491332881</v>
      </c>
      <c r="C9119" s="68">
        <v>491332881</v>
      </c>
      <c r="D9119" s="69" t="s">
        <v>6583</v>
      </c>
      <c r="E9119" s="65">
        <f>IFERROR(VLOOKUP(C9119,Pivot!A:B,2,0),0)</f>
        <v>0</v>
      </c>
      <c r="F9119" s="65">
        <f>IFERROR(VLOOKUP(C9119,Pivot!A:C,3,0),0)</f>
        <v>0</v>
      </c>
    </row>
    <row r="9120" spans="1:6" x14ac:dyDescent="0.25">
      <c r="A9120" s="68" t="s">
        <v>103</v>
      </c>
      <c r="B9120" s="69">
        <v>491332881</v>
      </c>
      <c r="C9120" s="68">
        <v>8904027106535</v>
      </c>
      <c r="D9120" s="69" t="s">
        <v>6583</v>
      </c>
      <c r="E9120" s="65">
        <f>IFERROR(VLOOKUP(C9120,Pivot!A:B,2,0),0)</f>
        <v>0</v>
      </c>
      <c r="F9120" s="65">
        <f>IFERROR(VLOOKUP(C9120,Pivot!A:C,3,0),0)</f>
        <v>0</v>
      </c>
    </row>
    <row r="9121" spans="1:6" x14ac:dyDescent="0.25">
      <c r="A9121" s="68" t="s">
        <v>103</v>
      </c>
      <c r="B9121" s="69">
        <v>491332882</v>
      </c>
      <c r="C9121" s="68">
        <v>491332882</v>
      </c>
      <c r="D9121" s="69" t="s">
        <v>6584</v>
      </c>
      <c r="E9121" s="65">
        <f>IFERROR(VLOOKUP(C9121,Pivot!A:B,2,0),0)</f>
        <v>0</v>
      </c>
      <c r="F9121" s="65">
        <f>IFERROR(VLOOKUP(C9121,Pivot!A:C,3,0),0)</f>
        <v>0</v>
      </c>
    </row>
    <row r="9122" spans="1:6" x14ac:dyDescent="0.25">
      <c r="A9122" s="68" t="s">
        <v>103</v>
      </c>
      <c r="B9122" s="69">
        <v>491332882</v>
      </c>
      <c r="C9122" s="68">
        <v>8904027108027</v>
      </c>
      <c r="D9122" s="69" t="s">
        <v>6584</v>
      </c>
      <c r="E9122" s="65">
        <f>IFERROR(VLOOKUP(C9122,Pivot!A:B,2,0),0)</f>
        <v>0</v>
      </c>
      <c r="F9122" s="65">
        <f>IFERROR(VLOOKUP(C9122,Pivot!A:C,3,0),0)</f>
        <v>0</v>
      </c>
    </row>
    <row r="9123" spans="1:6" x14ac:dyDescent="0.25">
      <c r="A9123" s="68" t="s">
        <v>103</v>
      </c>
      <c r="B9123" s="69">
        <v>491332883</v>
      </c>
      <c r="C9123" s="68">
        <v>491332883</v>
      </c>
      <c r="D9123" s="69" t="s">
        <v>6585</v>
      </c>
      <c r="E9123" s="65">
        <f>IFERROR(VLOOKUP(C9123,Pivot!A:B,2,0),0)</f>
        <v>0</v>
      </c>
      <c r="F9123" s="65">
        <f>IFERROR(VLOOKUP(C9123,Pivot!A:C,3,0),0)</f>
        <v>0</v>
      </c>
    </row>
    <row r="9124" spans="1:6" x14ac:dyDescent="0.25">
      <c r="A9124" s="68" t="s">
        <v>103</v>
      </c>
      <c r="B9124" s="69">
        <v>491332883</v>
      </c>
      <c r="C9124" s="68">
        <v>8904027106559</v>
      </c>
      <c r="D9124" s="69" t="s">
        <v>6585</v>
      </c>
      <c r="E9124" s="65">
        <f>IFERROR(VLOOKUP(C9124,Pivot!A:B,2,0),0)</f>
        <v>0</v>
      </c>
      <c r="F9124" s="65">
        <f>IFERROR(VLOOKUP(C9124,Pivot!A:C,3,0),0)</f>
        <v>0</v>
      </c>
    </row>
    <row r="9125" spans="1:6" x14ac:dyDescent="0.25">
      <c r="A9125" s="68" t="s">
        <v>103</v>
      </c>
      <c r="B9125" s="69">
        <v>491332884</v>
      </c>
      <c r="C9125" s="68">
        <v>491332884</v>
      </c>
      <c r="D9125" s="69" t="s">
        <v>6586</v>
      </c>
      <c r="E9125" s="65">
        <f>IFERROR(VLOOKUP(C9125,Pivot!A:B,2,0),0)</f>
        <v>0</v>
      </c>
      <c r="F9125" s="65">
        <f>IFERROR(VLOOKUP(C9125,Pivot!A:C,3,0),0)</f>
        <v>0</v>
      </c>
    </row>
    <row r="9126" spans="1:6" x14ac:dyDescent="0.25">
      <c r="A9126" s="68" t="s">
        <v>103</v>
      </c>
      <c r="B9126" s="69">
        <v>491332884</v>
      </c>
      <c r="C9126" s="68">
        <v>8904027108034</v>
      </c>
      <c r="D9126" s="69" t="s">
        <v>6586</v>
      </c>
      <c r="E9126" s="65">
        <f>IFERROR(VLOOKUP(C9126,Pivot!A:B,2,0),0)</f>
        <v>0</v>
      </c>
      <c r="F9126" s="65">
        <f>IFERROR(VLOOKUP(C9126,Pivot!A:C,3,0),0)</f>
        <v>0</v>
      </c>
    </row>
    <row r="9127" spans="1:6" x14ac:dyDescent="0.25">
      <c r="A9127" s="68" t="s">
        <v>103</v>
      </c>
      <c r="B9127" s="69">
        <v>491332885</v>
      </c>
      <c r="C9127" s="68">
        <v>491332885</v>
      </c>
      <c r="D9127" s="69" t="s">
        <v>6587</v>
      </c>
      <c r="E9127" s="65">
        <f>IFERROR(VLOOKUP(C9127,Pivot!A:B,2,0),0)</f>
        <v>0</v>
      </c>
      <c r="F9127" s="65">
        <f>IFERROR(VLOOKUP(C9127,Pivot!A:C,3,0),0)</f>
        <v>0</v>
      </c>
    </row>
    <row r="9128" spans="1:6" x14ac:dyDescent="0.25">
      <c r="A9128" s="68" t="s">
        <v>103</v>
      </c>
      <c r="B9128" s="69">
        <v>491332886</v>
      </c>
      <c r="C9128" s="68">
        <v>491332886</v>
      </c>
      <c r="D9128" s="69" t="s">
        <v>6588</v>
      </c>
      <c r="E9128" s="65">
        <f>IFERROR(VLOOKUP(C9128,Pivot!A:B,2,0),0)</f>
        <v>0</v>
      </c>
      <c r="F9128" s="65">
        <f>IFERROR(VLOOKUP(C9128,Pivot!A:C,3,0),0)</f>
        <v>0</v>
      </c>
    </row>
    <row r="9129" spans="1:6" x14ac:dyDescent="0.25">
      <c r="A9129" s="68" t="s">
        <v>103</v>
      </c>
      <c r="B9129" s="69">
        <v>491332887</v>
      </c>
      <c r="C9129" s="68">
        <v>491332887</v>
      </c>
      <c r="D9129" s="69" t="s">
        <v>6589</v>
      </c>
      <c r="E9129" s="65">
        <f>IFERROR(VLOOKUP(C9129,Pivot!A:B,2,0),0)</f>
        <v>0</v>
      </c>
      <c r="F9129" s="65">
        <f>IFERROR(VLOOKUP(C9129,Pivot!A:C,3,0),0)</f>
        <v>0</v>
      </c>
    </row>
    <row r="9130" spans="1:6" x14ac:dyDescent="0.25">
      <c r="A9130" s="68" t="s">
        <v>103</v>
      </c>
      <c r="B9130" s="69">
        <v>491332888</v>
      </c>
      <c r="C9130" s="68">
        <v>491332888</v>
      </c>
      <c r="D9130" s="69" t="s">
        <v>6590</v>
      </c>
      <c r="E9130" s="65">
        <f>IFERROR(VLOOKUP(C9130,Pivot!A:B,2,0),0)</f>
        <v>0</v>
      </c>
      <c r="F9130" s="65">
        <f>IFERROR(VLOOKUP(C9130,Pivot!A:C,3,0),0)</f>
        <v>0</v>
      </c>
    </row>
    <row r="9131" spans="1:6" x14ac:dyDescent="0.25">
      <c r="A9131" s="68" t="s">
        <v>103</v>
      </c>
      <c r="B9131" s="69">
        <v>491332889</v>
      </c>
      <c r="C9131" s="68">
        <v>491332889</v>
      </c>
      <c r="D9131" s="69" t="s">
        <v>6591</v>
      </c>
      <c r="E9131" s="65">
        <f>IFERROR(VLOOKUP(C9131,Pivot!A:B,2,0),0)</f>
        <v>0</v>
      </c>
      <c r="F9131" s="65">
        <f>IFERROR(VLOOKUP(C9131,Pivot!A:C,3,0),0)</f>
        <v>0</v>
      </c>
    </row>
    <row r="9132" spans="1:6" x14ac:dyDescent="0.25">
      <c r="A9132" s="68" t="s">
        <v>103</v>
      </c>
      <c r="B9132" s="69">
        <v>491332890</v>
      </c>
      <c r="C9132" s="68">
        <v>491332890</v>
      </c>
      <c r="D9132" s="69" t="s">
        <v>6592</v>
      </c>
      <c r="E9132" s="65">
        <f>IFERROR(VLOOKUP(C9132,Pivot!A:B,2,0),0)</f>
        <v>0</v>
      </c>
      <c r="F9132" s="65">
        <f>IFERROR(VLOOKUP(C9132,Pivot!A:C,3,0),0)</f>
        <v>0</v>
      </c>
    </row>
    <row r="9133" spans="1:6" x14ac:dyDescent="0.25">
      <c r="A9133" s="68" t="s">
        <v>103</v>
      </c>
      <c r="B9133" s="69">
        <v>491332891</v>
      </c>
      <c r="C9133" s="68">
        <v>491332891</v>
      </c>
      <c r="D9133" s="69" t="s">
        <v>6593</v>
      </c>
      <c r="E9133" s="65">
        <f>IFERROR(VLOOKUP(C9133,Pivot!A:B,2,0),0)</f>
        <v>0</v>
      </c>
      <c r="F9133" s="65">
        <f>IFERROR(VLOOKUP(C9133,Pivot!A:C,3,0),0)</f>
        <v>0</v>
      </c>
    </row>
    <row r="9134" spans="1:6" x14ac:dyDescent="0.25">
      <c r="A9134" s="68" t="s">
        <v>103</v>
      </c>
      <c r="B9134" s="69">
        <v>491332893</v>
      </c>
      <c r="C9134" s="68">
        <v>491332893</v>
      </c>
      <c r="D9134" s="69" t="s">
        <v>6594</v>
      </c>
      <c r="E9134" s="65">
        <f>IFERROR(VLOOKUP(C9134,Pivot!A:B,2,0),0)</f>
        <v>0</v>
      </c>
      <c r="F9134" s="65">
        <f>IFERROR(VLOOKUP(C9134,Pivot!A:C,3,0),0)</f>
        <v>0</v>
      </c>
    </row>
    <row r="9135" spans="1:6" x14ac:dyDescent="0.25">
      <c r="A9135" s="68" t="s">
        <v>103</v>
      </c>
      <c r="B9135" s="69">
        <v>491332894</v>
      </c>
      <c r="C9135" s="68">
        <v>491332894</v>
      </c>
      <c r="D9135" s="69" t="s">
        <v>6594</v>
      </c>
      <c r="E9135" s="65">
        <f>IFERROR(VLOOKUP(C9135,Pivot!A:B,2,0),0)</f>
        <v>0</v>
      </c>
      <c r="F9135" s="65">
        <f>IFERROR(VLOOKUP(C9135,Pivot!A:C,3,0),0)</f>
        <v>0</v>
      </c>
    </row>
    <row r="9136" spans="1:6" x14ac:dyDescent="0.25">
      <c r="A9136" s="68" t="s">
        <v>103</v>
      </c>
      <c r="B9136" s="69">
        <v>491332899</v>
      </c>
      <c r="C9136" s="68">
        <v>8904268300280</v>
      </c>
      <c r="D9136" s="69" t="s">
        <v>6595</v>
      </c>
      <c r="E9136" s="65">
        <f>IFERROR(VLOOKUP(C9136,Pivot!A:B,2,0),0)</f>
        <v>0</v>
      </c>
      <c r="F9136" s="65">
        <f>IFERROR(VLOOKUP(C9136,Pivot!A:C,3,0),0)</f>
        <v>0</v>
      </c>
    </row>
    <row r="9137" spans="1:6" x14ac:dyDescent="0.25">
      <c r="A9137" s="68" t="s">
        <v>103</v>
      </c>
      <c r="B9137" s="69">
        <v>491332900</v>
      </c>
      <c r="C9137" s="68">
        <v>8904268300297</v>
      </c>
      <c r="D9137" s="69" t="s">
        <v>6596</v>
      </c>
      <c r="E9137" s="65">
        <f>IFERROR(VLOOKUP(C9137,Pivot!A:B,2,0),0)</f>
        <v>0</v>
      </c>
      <c r="F9137" s="65">
        <f>IFERROR(VLOOKUP(C9137,Pivot!A:C,3,0),0)</f>
        <v>0</v>
      </c>
    </row>
    <row r="9138" spans="1:6" x14ac:dyDescent="0.25">
      <c r="A9138" s="68" t="s">
        <v>103</v>
      </c>
      <c r="B9138" s="69">
        <v>491332901</v>
      </c>
      <c r="C9138" s="68">
        <v>8904268300303</v>
      </c>
      <c r="D9138" s="69" t="s">
        <v>6597</v>
      </c>
      <c r="E9138" s="65">
        <f>IFERROR(VLOOKUP(C9138,Pivot!A:B,2,0),0)</f>
        <v>0</v>
      </c>
      <c r="F9138" s="65">
        <f>IFERROR(VLOOKUP(C9138,Pivot!A:C,3,0),0)</f>
        <v>0</v>
      </c>
    </row>
    <row r="9139" spans="1:6" x14ac:dyDescent="0.25">
      <c r="A9139" s="68" t="s">
        <v>103</v>
      </c>
      <c r="B9139" s="69">
        <v>491332902</v>
      </c>
      <c r="C9139" s="68">
        <v>5013138656778</v>
      </c>
      <c r="D9139" s="69" t="s">
        <v>6598</v>
      </c>
      <c r="E9139" s="65">
        <f>IFERROR(VLOOKUP(C9139,Pivot!A:B,2,0),0)</f>
        <v>0</v>
      </c>
      <c r="F9139" s="65">
        <f>IFERROR(VLOOKUP(C9139,Pivot!A:C,3,0),0)</f>
        <v>0</v>
      </c>
    </row>
    <row r="9140" spans="1:6" x14ac:dyDescent="0.25">
      <c r="A9140" s="68" t="s">
        <v>103</v>
      </c>
      <c r="B9140" s="69">
        <v>491332903</v>
      </c>
      <c r="C9140" s="68">
        <v>5053307027633</v>
      </c>
      <c r="D9140" s="69" t="s">
        <v>6599</v>
      </c>
      <c r="E9140" s="65">
        <f>IFERROR(VLOOKUP(C9140,Pivot!A:B,2,0),0)</f>
        <v>0</v>
      </c>
      <c r="F9140" s="65">
        <f>IFERROR(VLOOKUP(C9140,Pivot!A:C,3,0),0)</f>
        <v>0</v>
      </c>
    </row>
    <row r="9141" spans="1:6" x14ac:dyDescent="0.25">
      <c r="A9141" s="68" t="s">
        <v>103</v>
      </c>
      <c r="B9141" s="69">
        <v>491332904</v>
      </c>
      <c r="C9141" s="68">
        <v>5053307028548</v>
      </c>
      <c r="D9141" s="69" t="s">
        <v>6600</v>
      </c>
      <c r="E9141" s="65">
        <f>IFERROR(VLOOKUP(C9141,Pivot!A:B,2,0),0)</f>
        <v>0</v>
      </c>
      <c r="F9141" s="65">
        <f>IFERROR(VLOOKUP(C9141,Pivot!A:C,3,0),0)</f>
        <v>0</v>
      </c>
    </row>
    <row r="9142" spans="1:6" x14ac:dyDescent="0.25">
      <c r="A9142" s="68" t="s">
        <v>103</v>
      </c>
      <c r="B9142" s="69">
        <v>491332906</v>
      </c>
      <c r="C9142" s="68">
        <v>5053307027664</v>
      </c>
      <c r="D9142" s="69" t="s">
        <v>6601</v>
      </c>
      <c r="E9142" s="65">
        <f>IFERROR(VLOOKUP(C9142,Pivot!A:B,2,0),0)</f>
        <v>0</v>
      </c>
      <c r="F9142" s="65">
        <f>IFERROR(VLOOKUP(C9142,Pivot!A:C,3,0),0)</f>
        <v>0</v>
      </c>
    </row>
    <row r="9143" spans="1:6" x14ac:dyDescent="0.25">
      <c r="A9143" s="68" t="s">
        <v>103</v>
      </c>
      <c r="B9143" s="69">
        <v>491332907</v>
      </c>
      <c r="C9143" s="68">
        <v>5053307028531</v>
      </c>
      <c r="D9143" s="69" t="s">
        <v>6602</v>
      </c>
      <c r="E9143" s="65">
        <f>IFERROR(VLOOKUP(C9143,Pivot!A:B,2,0),0)</f>
        <v>0</v>
      </c>
      <c r="F9143" s="65">
        <f>IFERROR(VLOOKUP(C9143,Pivot!A:C,3,0),0)</f>
        <v>0</v>
      </c>
    </row>
    <row r="9144" spans="1:6" x14ac:dyDescent="0.25">
      <c r="A9144" s="68" t="s">
        <v>103</v>
      </c>
      <c r="B9144" s="69">
        <v>491332908</v>
      </c>
      <c r="C9144" s="68">
        <v>5053307027657</v>
      </c>
      <c r="D9144" s="69" t="s">
        <v>6603</v>
      </c>
      <c r="E9144" s="65">
        <f>IFERROR(VLOOKUP(C9144,Pivot!A:B,2,0),0)</f>
        <v>0</v>
      </c>
      <c r="F9144" s="65">
        <f>IFERROR(VLOOKUP(C9144,Pivot!A:C,3,0),0)</f>
        <v>0</v>
      </c>
    </row>
    <row r="9145" spans="1:6" x14ac:dyDescent="0.25">
      <c r="A9145" s="68" t="s">
        <v>103</v>
      </c>
      <c r="B9145" s="69">
        <v>491332909</v>
      </c>
      <c r="C9145" s="68">
        <v>5053307028722</v>
      </c>
      <c r="D9145" s="69" t="s">
        <v>6604</v>
      </c>
      <c r="E9145" s="65">
        <f>IFERROR(VLOOKUP(C9145,Pivot!A:B,2,0),0)</f>
        <v>0</v>
      </c>
      <c r="F9145" s="65">
        <f>IFERROR(VLOOKUP(C9145,Pivot!A:C,3,0),0)</f>
        <v>0</v>
      </c>
    </row>
    <row r="9146" spans="1:6" x14ac:dyDescent="0.25">
      <c r="A9146" s="68" t="s">
        <v>103</v>
      </c>
      <c r="B9146" s="69">
        <v>491332910</v>
      </c>
      <c r="C9146" s="68">
        <v>6942138940077</v>
      </c>
      <c r="D9146" s="69" t="s">
        <v>6605</v>
      </c>
      <c r="E9146" s="65">
        <f>IFERROR(VLOOKUP(C9146,Pivot!A:B,2,0),0)</f>
        <v>0</v>
      </c>
      <c r="F9146" s="65">
        <f>IFERROR(VLOOKUP(C9146,Pivot!A:C,3,0),0)</f>
        <v>0</v>
      </c>
    </row>
    <row r="9147" spans="1:6" x14ac:dyDescent="0.25">
      <c r="A9147" s="68" t="s">
        <v>103</v>
      </c>
      <c r="B9147" s="69">
        <v>491332911</v>
      </c>
      <c r="C9147" s="68">
        <v>6942138905922</v>
      </c>
      <c r="D9147" s="69" t="s">
        <v>6606</v>
      </c>
      <c r="E9147" s="65">
        <f>IFERROR(VLOOKUP(C9147,Pivot!A:B,2,0),0)</f>
        <v>0</v>
      </c>
      <c r="F9147" s="65">
        <f>IFERROR(VLOOKUP(C9147,Pivot!A:C,3,0),0)</f>
        <v>0</v>
      </c>
    </row>
    <row r="9148" spans="1:6" x14ac:dyDescent="0.25">
      <c r="A9148" s="68" t="s">
        <v>103</v>
      </c>
      <c r="B9148" s="69">
        <v>491332912</v>
      </c>
      <c r="C9148" s="68">
        <v>6942138940046</v>
      </c>
      <c r="D9148" s="69" t="s">
        <v>6607</v>
      </c>
      <c r="E9148" s="65">
        <f>IFERROR(VLOOKUP(C9148,Pivot!A:B,2,0),0)</f>
        <v>0</v>
      </c>
      <c r="F9148" s="65">
        <f>IFERROR(VLOOKUP(C9148,Pivot!A:C,3,0),0)</f>
        <v>0</v>
      </c>
    </row>
    <row r="9149" spans="1:6" x14ac:dyDescent="0.25">
      <c r="A9149" s="68" t="s">
        <v>103</v>
      </c>
      <c r="B9149" s="69">
        <v>491332917</v>
      </c>
      <c r="C9149" s="68">
        <v>6942138901009</v>
      </c>
      <c r="D9149" s="69" t="s">
        <v>6608</v>
      </c>
      <c r="E9149" s="65">
        <f>IFERROR(VLOOKUP(C9149,Pivot!A:B,2,0),0)</f>
        <v>0</v>
      </c>
      <c r="F9149" s="65">
        <f>IFERROR(VLOOKUP(C9149,Pivot!A:C,3,0),0)</f>
        <v>0</v>
      </c>
    </row>
    <row r="9150" spans="1:6" x14ac:dyDescent="0.25">
      <c r="A9150" s="68" t="s">
        <v>103</v>
      </c>
      <c r="B9150" s="69">
        <v>491332919</v>
      </c>
      <c r="C9150" s="68">
        <v>6942138910230</v>
      </c>
      <c r="D9150" s="69" t="s">
        <v>6609</v>
      </c>
      <c r="E9150" s="65">
        <f>IFERROR(VLOOKUP(C9150,Pivot!A:B,2,0),0)</f>
        <v>0</v>
      </c>
      <c r="F9150" s="65">
        <f>IFERROR(VLOOKUP(C9150,Pivot!A:C,3,0),0)</f>
        <v>0</v>
      </c>
    </row>
    <row r="9151" spans="1:6" x14ac:dyDescent="0.25">
      <c r="A9151" s="68" t="s">
        <v>103</v>
      </c>
      <c r="B9151" s="69">
        <v>491332921</v>
      </c>
      <c r="C9151" s="68">
        <v>8435442403874</v>
      </c>
      <c r="D9151" s="69" t="s">
        <v>6610</v>
      </c>
      <c r="E9151" s="65">
        <f>IFERROR(VLOOKUP(C9151,Pivot!A:B,2,0),0)</f>
        <v>0</v>
      </c>
      <c r="F9151" s="65">
        <f>IFERROR(VLOOKUP(C9151,Pivot!A:C,3,0),0)</f>
        <v>0</v>
      </c>
    </row>
    <row r="9152" spans="1:6" x14ac:dyDescent="0.25">
      <c r="A9152" s="68" t="s">
        <v>103</v>
      </c>
      <c r="B9152" s="69">
        <v>491332921</v>
      </c>
      <c r="C9152" s="68">
        <v>8435442403881</v>
      </c>
      <c r="D9152" s="69" t="s">
        <v>6610</v>
      </c>
      <c r="E9152" s="65">
        <f>IFERROR(VLOOKUP(C9152,Pivot!A:B,2,0),0)</f>
        <v>0</v>
      </c>
      <c r="F9152" s="65">
        <f>IFERROR(VLOOKUP(C9152,Pivot!A:C,3,0),0)</f>
        <v>0</v>
      </c>
    </row>
    <row r="9153" spans="1:6" x14ac:dyDescent="0.25">
      <c r="A9153" s="68" t="s">
        <v>103</v>
      </c>
      <c r="B9153" s="69">
        <v>491332922</v>
      </c>
      <c r="C9153" s="68">
        <v>8435442403584</v>
      </c>
      <c r="D9153" s="69" t="s">
        <v>6611</v>
      </c>
      <c r="E9153" s="65">
        <f>IFERROR(VLOOKUP(C9153,Pivot!A:B,2,0),0)</f>
        <v>0</v>
      </c>
      <c r="F9153" s="65">
        <f>IFERROR(VLOOKUP(C9153,Pivot!A:C,3,0),0)</f>
        <v>0</v>
      </c>
    </row>
    <row r="9154" spans="1:6" x14ac:dyDescent="0.25">
      <c r="A9154" s="68" t="s">
        <v>103</v>
      </c>
      <c r="B9154" s="69">
        <v>491332923</v>
      </c>
      <c r="C9154" s="68">
        <v>8435442403317</v>
      </c>
      <c r="D9154" s="69" t="s">
        <v>6612</v>
      </c>
      <c r="E9154" s="65">
        <f>IFERROR(VLOOKUP(C9154,Pivot!A:B,2,0),0)</f>
        <v>0</v>
      </c>
      <c r="F9154" s="65">
        <f>IFERROR(VLOOKUP(C9154,Pivot!A:C,3,0),0)</f>
        <v>0</v>
      </c>
    </row>
    <row r="9155" spans="1:6" x14ac:dyDescent="0.25">
      <c r="A9155" s="68" t="s">
        <v>103</v>
      </c>
      <c r="B9155" s="69">
        <v>491332924</v>
      </c>
      <c r="C9155" s="68">
        <v>8435442404918</v>
      </c>
      <c r="D9155" s="69" t="s">
        <v>6613</v>
      </c>
      <c r="E9155" s="65">
        <f>IFERROR(VLOOKUP(C9155,Pivot!A:B,2,0),0)</f>
        <v>0</v>
      </c>
      <c r="F9155" s="65">
        <f>IFERROR(VLOOKUP(C9155,Pivot!A:C,3,0),0)</f>
        <v>0</v>
      </c>
    </row>
    <row r="9156" spans="1:6" x14ac:dyDescent="0.25">
      <c r="A9156" s="68" t="s">
        <v>103</v>
      </c>
      <c r="B9156" s="69">
        <v>491332925</v>
      </c>
      <c r="C9156" s="68">
        <v>8435442401184</v>
      </c>
      <c r="D9156" s="69" t="s">
        <v>6614</v>
      </c>
      <c r="E9156" s="65">
        <f>IFERROR(VLOOKUP(C9156,Pivot!A:B,2,0),0)</f>
        <v>0</v>
      </c>
      <c r="F9156" s="65">
        <f>IFERROR(VLOOKUP(C9156,Pivot!A:C,3,0),0)</f>
        <v>0</v>
      </c>
    </row>
    <row r="9157" spans="1:6" x14ac:dyDescent="0.25">
      <c r="A9157" s="68" t="s">
        <v>103</v>
      </c>
      <c r="B9157" s="69">
        <v>491332925</v>
      </c>
      <c r="C9157" s="68">
        <v>8435442406301</v>
      </c>
      <c r="D9157" s="69" t="s">
        <v>6614</v>
      </c>
      <c r="E9157" s="65">
        <f>IFERROR(VLOOKUP(C9157,Pivot!A:B,2,0),0)</f>
        <v>0</v>
      </c>
      <c r="F9157" s="65">
        <f>IFERROR(VLOOKUP(C9157,Pivot!A:C,3,0),0)</f>
        <v>0</v>
      </c>
    </row>
    <row r="9158" spans="1:6" x14ac:dyDescent="0.25">
      <c r="A9158" s="68" t="s">
        <v>103</v>
      </c>
      <c r="B9158" s="69">
        <v>491332926</v>
      </c>
      <c r="C9158" s="68">
        <v>5425007552225</v>
      </c>
      <c r="D9158" s="69" t="s">
        <v>6615</v>
      </c>
      <c r="E9158" s="65">
        <f>IFERROR(VLOOKUP(C9158,Pivot!A:B,2,0),0)</f>
        <v>0</v>
      </c>
      <c r="F9158" s="65">
        <f>IFERROR(VLOOKUP(C9158,Pivot!A:C,3,0),0)</f>
        <v>0</v>
      </c>
    </row>
    <row r="9159" spans="1:6" x14ac:dyDescent="0.25">
      <c r="A9159" s="68" t="s">
        <v>103</v>
      </c>
      <c r="B9159" s="69">
        <v>491332927</v>
      </c>
      <c r="C9159" s="68">
        <v>5425007553116</v>
      </c>
      <c r="D9159" s="69" t="s">
        <v>6616</v>
      </c>
      <c r="E9159" s="65">
        <f>IFERROR(VLOOKUP(C9159,Pivot!A:B,2,0),0)</f>
        <v>0</v>
      </c>
      <c r="F9159" s="65">
        <f>IFERROR(VLOOKUP(C9159,Pivot!A:C,3,0),0)</f>
        <v>0</v>
      </c>
    </row>
    <row r="9160" spans="1:6" x14ac:dyDescent="0.25">
      <c r="A9160" s="68" t="s">
        <v>103</v>
      </c>
      <c r="B9160" s="69">
        <v>491332928</v>
      </c>
      <c r="C9160" s="68">
        <v>5425007553079</v>
      </c>
      <c r="D9160" s="69" t="s">
        <v>6617</v>
      </c>
      <c r="E9160" s="65">
        <f>IFERROR(VLOOKUP(C9160,Pivot!A:B,2,0),0)</f>
        <v>0</v>
      </c>
      <c r="F9160" s="65">
        <f>IFERROR(VLOOKUP(C9160,Pivot!A:C,3,0),0)</f>
        <v>0</v>
      </c>
    </row>
    <row r="9161" spans="1:6" x14ac:dyDescent="0.25">
      <c r="A9161" s="68" t="s">
        <v>103</v>
      </c>
      <c r="B9161" s="69">
        <v>491332930</v>
      </c>
      <c r="C9161" s="68">
        <v>5425007550146</v>
      </c>
      <c r="D9161" s="69" t="s">
        <v>6618</v>
      </c>
      <c r="E9161" s="65">
        <f>IFERROR(VLOOKUP(C9161,Pivot!A:B,2,0),0)</f>
        <v>0</v>
      </c>
      <c r="F9161" s="65">
        <f>IFERROR(VLOOKUP(C9161,Pivot!A:C,3,0),0)</f>
        <v>0</v>
      </c>
    </row>
    <row r="9162" spans="1:6" x14ac:dyDescent="0.25">
      <c r="A9162" s="68" t="s">
        <v>103</v>
      </c>
      <c r="B9162" s="69">
        <v>491332943</v>
      </c>
      <c r="C9162" s="68">
        <v>708431193123</v>
      </c>
      <c r="D9162" s="69" t="s">
        <v>6619</v>
      </c>
      <c r="E9162" s="65">
        <f>IFERROR(VLOOKUP(C9162,Pivot!A:B,2,0),0)</f>
        <v>0</v>
      </c>
      <c r="F9162" s="65">
        <f>IFERROR(VLOOKUP(C9162,Pivot!A:C,3,0),0)</f>
        <v>0</v>
      </c>
    </row>
    <row r="9163" spans="1:6" x14ac:dyDescent="0.25">
      <c r="A9163" s="68" t="s">
        <v>103</v>
      </c>
      <c r="B9163" s="69">
        <v>491332945</v>
      </c>
      <c r="C9163" s="68">
        <v>708431193178</v>
      </c>
      <c r="D9163" s="69" t="s">
        <v>6620</v>
      </c>
      <c r="E9163" s="65">
        <f>IFERROR(VLOOKUP(C9163,Pivot!A:B,2,0),0)</f>
        <v>0</v>
      </c>
      <c r="F9163" s="65">
        <f>IFERROR(VLOOKUP(C9163,Pivot!A:C,3,0),0)</f>
        <v>0</v>
      </c>
    </row>
    <row r="9164" spans="1:6" x14ac:dyDescent="0.25">
      <c r="A9164" s="68" t="s">
        <v>103</v>
      </c>
      <c r="B9164" s="69">
        <v>491332946</v>
      </c>
      <c r="C9164" s="68">
        <v>4901771041093</v>
      </c>
      <c r="D9164" s="69" t="s">
        <v>6621</v>
      </c>
      <c r="E9164" s="65">
        <f>IFERROR(VLOOKUP(C9164,Pivot!A:B,2,0),0)</f>
        <v>0</v>
      </c>
      <c r="F9164" s="65">
        <f>IFERROR(VLOOKUP(C9164,Pivot!A:C,3,0),0)</f>
        <v>0</v>
      </c>
    </row>
    <row r="9165" spans="1:6" x14ac:dyDescent="0.25">
      <c r="A9165" s="68" t="s">
        <v>103</v>
      </c>
      <c r="B9165" s="69">
        <v>491332946</v>
      </c>
      <c r="C9165" s="68">
        <v>71662040369</v>
      </c>
      <c r="D9165" s="69" t="s">
        <v>6621</v>
      </c>
      <c r="E9165" s="65">
        <f>IFERROR(VLOOKUP(C9165,Pivot!A:B,2,0),0)</f>
        <v>0</v>
      </c>
      <c r="F9165" s="65">
        <f>IFERROR(VLOOKUP(C9165,Pivot!A:C,3,0),0)</f>
        <v>0</v>
      </c>
    </row>
    <row r="9166" spans="1:6" x14ac:dyDescent="0.25">
      <c r="A9166" s="68" t="s">
        <v>103</v>
      </c>
      <c r="B9166" s="69">
        <v>491332947</v>
      </c>
      <c r="C9166" s="68">
        <v>71662213169</v>
      </c>
      <c r="D9166" s="69" t="s">
        <v>6622</v>
      </c>
      <c r="E9166" s="65">
        <f>IFERROR(VLOOKUP(C9166,Pivot!A:B,2,0),0)</f>
        <v>0</v>
      </c>
      <c r="F9166" s="65">
        <f>IFERROR(VLOOKUP(C9166,Pivot!A:C,3,0),0)</f>
        <v>0</v>
      </c>
    </row>
    <row r="9167" spans="1:6" x14ac:dyDescent="0.25">
      <c r="A9167" s="68" t="s">
        <v>103</v>
      </c>
      <c r="B9167" s="69">
        <v>491332948</v>
      </c>
      <c r="C9167" s="68">
        <v>71662000486</v>
      </c>
      <c r="D9167" s="69" t="s">
        <v>6623</v>
      </c>
      <c r="E9167" s="65">
        <f>IFERROR(VLOOKUP(C9167,Pivot!A:B,2,0),0)</f>
        <v>0</v>
      </c>
      <c r="F9167" s="65">
        <f>IFERROR(VLOOKUP(C9167,Pivot!A:C,3,0),0)</f>
        <v>0</v>
      </c>
    </row>
    <row r="9168" spans="1:6" x14ac:dyDescent="0.25">
      <c r="A9168" s="68" t="s">
        <v>103</v>
      </c>
      <c r="B9168" s="69">
        <v>491332949</v>
      </c>
      <c r="C9168" s="68">
        <v>71662110475</v>
      </c>
      <c r="D9168" s="69" t="s">
        <v>6624</v>
      </c>
      <c r="E9168" s="65">
        <f>IFERROR(VLOOKUP(C9168,Pivot!A:B,2,0),0)</f>
        <v>0</v>
      </c>
      <c r="F9168" s="65">
        <f>IFERROR(VLOOKUP(C9168,Pivot!A:C,3,0),0)</f>
        <v>0</v>
      </c>
    </row>
    <row r="9169" spans="1:6" x14ac:dyDescent="0.25">
      <c r="A9169" s="68" t="s">
        <v>103</v>
      </c>
      <c r="B9169" s="69">
        <v>491332954</v>
      </c>
      <c r="C9169" s="68">
        <v>8906022396348</v>
      </c>
      <c r="D9169" s="69" t="s">
        <v>6625</v>
      </c>
      <c r="E9169" s="65">
        <f>IFERROR(VLOOKUP(C9169,Pivot!A:B,2,0),0)</f>
        <v>0</v>
      </c>
      <c r="F9169" s="65">
        <f>IFERROR(VLOOKUP(C9169,Pivot!A:C,3,0),0)</f>
        <v>0</v>
      </c>
    </row>
    <row r="9170" spans="1:6" x14ac:dyDescent="0.25">
      <c r="A9170" s="68" t="s">
        <v>103</v>
      </c>
      <c r="B9170" s="69">
        <v>491332957</v>
      </c>
      <c r="C9170" s="68">
        <v>5011979547279</v>
      </c>
      <c r="D9170" s="69" t="s">
        <v>6626</v>
      </c>
      <c r="E9170" s="65">
        <f>IFERROR(VLOOKUP(C9170,Pivot!A:B,2,0),0)</f>
        <v>0</v>
      </c>
      <c r="F9170" s="65">
        <f>IFERROR(VLOOKUP(C9170,Pivot!A:C,3,0),0)</f>
        <v>0</v>
      </c>
    </row>
    <row r="9171" spans="1:6" x14ac:dyDescent="0.25">
      <c r="A9171" s="68" t="s">
        <v>103</v>
      </c>
      <c r="B9171" s="69">
        <v>491332958</v>
      </c>
      <c r="C9171" s="68">
        <v>4895038549203</v>
      </c>
      <c r="D9171" s="69" t="s">
        <v>6627</v>
      </c>
      <c r="E9171" s="65">
        <f>IFERROR(VLOOKUP(C9171,Pivot!A:B,2,0),0)</f>
        <v>0</v>
      </c>
      <c r="F9171" s="65">
        <f>IFERROR(VLOOKUP(C9171,Pivot!A:C,3,0),0)</f>
        <v>0</v>
      </c>
    </row>
    <row r="9172" spans="1:6" x14ac:dyDescent="0.25">
      <c r="A9172" s="68" t="s">
        <v>103</v>
      </c>
      <c r="B9172" s="69">
        <v>491332960</v>
      </c>
      <c r="C9172" s="68">
        <v>731346141507</v>
      </c>
      <c r="D9172" s="69" t="s">
        <v>6628</v>
      </c>
      <c r="E9172" s="65">
        <f>IFERROR(VLOOKUP(C9172,Pivot!A:B,2,0),0)</f>
        <v>0</v>
      </c>
      <c r="F9172" s="65">
        <f>IFERROR(VLOOKUP(C9172,Pivot!A:C,3,0),0)</f>
        <v>0</v>
      </c>
    </row>
    <row r="9173" spans="1:6" x14ac:dyDescent="0.25">
      <c r="A9173" s="68" t="s">
        <v>103</v>
      </c>
      <c r="B9173" s="69">
        <v>491332961</v>
      </c>
      <c r="C9173" s="68">
        <v>731346141804</v>
      </c>
      <c r="D9173" s="69" t="s">
        <v>6629</v>
      </c>
      <c r="E9173" s="65">
        <f>IFERROR(VLOOKUP(C9173,Pivot!A:B,2,0),0)</f>
        <v>0</v>
      </c>
      <c r="F9173" s="65">
        <f>IFERROR(VLOOKUP(C9173,Pivot!A:C,3,0),0)</f>
        <v>0</v>
      </c>
    </row>
    <row r="9174" spans="1:6" x14ac:dyDescent="0.25">
      <c r="A9174" s="68" t="s">
        <v>103</v>
      </c>
      <c r="B9174" s="69">
        <v>491332962</v>
      </c>
      <c r="C9174" s="68">
        <v>491332962</v>
      </c>
      <c r="D9174" s="69" t="s">
        <v>6630</v>
      </c>
      <c r="E9174" s="65">
        <f>IFERROR(VLOOKUP(C9174,Pivot!A:B,2,0),0)</f>
        <v>0</v>
      </c>
      <c r="F9174" s="65">
        <f>IFERROR(VLOOKUP(C9174,Pivot!A:C,3,0),0)</f>
        <v>0</v>
      </c>
    </row>
    <row r="9175" spans="1:6" x14ac:dyDescent="0.25">
      <c r="A9175" s="68" t="s">
        <v>103</v>
      </c>
      <c r="B9175" s="69">
        <v>491332962</v>
      </c>
      <c r="C9175" s="68">
        <v>6943478015906</v>
      </c>
      <c r="D9175" s="69" t="s">
        <v>6630</v>
      </c>
      <c r="E9175" s="65">
        <f>IFERROR(VLOOKUP(C9175,Pivot!A:B,2,0),0)</f>
        <v>0</v>
      </c>
      <c r="F9175" s="65">
        <f>IFERROR(VLOOKUP(C9175,Pivot!A:C,3,0),0)</f>
        <v>0</v>
      </c>
    </row>
    <row r="9176" spans="1:6" x14ac:dyDescent="0.25">
      <c r="A9176" s="68" t="s">
        <v>103</v>
      </c>
      <c r="B9176" s="69">
        <v>491332965</v>
      </c>
      <c r="C9176" s="68">
        <v>491332965</v>
      </c>
      <c r="D9176" s="69" t="s">
        <v>6631</v>
      </c>
      <c r="E9176" s="65">
        <f>IFERROR(VLOOKUP(C9176,Pivot!A:B,2,0),0)</f>
        <v>0</v>
      </c>
      <c r="F9176" s="65">
        <f>IFERROR(VLOOKUP(C9176,Pivot!A:C,3,0),0)</f>
        <v>0</v>
      </c>
    </row>
    <row r="9177" spans="1:6" x14ac:dyDescent="0.25">
      <c r="A9177" s="68" t="s">
        <v>103</v>
      </c>
      <c r="B9177" s="69">
        <v>491332966</v>
      </c>
      <c r="C9177" s="68">
        <v>491332966</v>
      </c>
      <c r="D9177" s="69" t="s">
        <v>6632</v>
      </c>
      <c r="E9177" s="65">
        <f>IFERROR(VLOOKUP(C9177,Pivot!A:B,2,0),0)</f>
        <v>0</v>
      </c>
      <c r="F9177" s="65">
        <f>IFERROR(VLOOKUP(C9177,Pivot!A:C,3,0),0)</f>
        <v>0</v>
      </c>
    </row>
    <row r="9178" spans="1:6" x14ac:dyDescent="0.25">
      <c r="A9178" s="68" t="s">
        <v>103</v>
      </c>
      <c r="B9178" s="69">
        <v>491332966</v>
      </c>
      <c r="C9178" s="68">
        <v>5037832306319</v>
      </c>
      <c r="D9178" s="69" t="s">
        <v>6632</v>
      </c>
      <c r="E9178" s="65">
        <f>IFERROR(VLOOKUP(C9178,Pivot!A:B,2,0),0)</f>
        <v>0</v>
      </c>
      <c r="F9178" s="65">
        <f>IFERROR(VLOOKUP(C9178,Pivot!A:C,3,0),0)</f>
        <v>0</v>
      </c>
    </row>
    <row r="9179" spans="1:6" x14ac:dyDescent="0.25">
      <c r="A9179" s="68" t="s">
        <v>103</v>
      </c>
      <c r="B9179" s="69">
        <v>491332967</v>
      </c>
      <c r="C9179" s="68">
        <v>491332967</v>
      </c>
      <c r="D9179" s="69" t="s">
        <v>6633</v>
      </c>
      <c r="E9179" s="65">
        <f>IFERROR(VLOOKUP(C9179,Pivot!A:B,2,0),0)</f>
        <v>0</v>
      </c>
      <c r="F9179" s="65">
        <f>IFERROR(VLOOKUP(C9179,Pivot!A:C,3,0),0)</f>
        <v>0</v>
      </c>
    </row>
    <row r="9180" spans="1:6" x14ac:dyDescent="0.25">
      <c r="A9180" s="68" t="s">
        <v>103</v>
      </c>
      <c r="B9180" s="69">
        <v>491332967</v>
      </c>
      <c r="C9180" s="68">
        <v>5037832306326</v>
      </c>
      <c r="D9180" s="69" t="s">
        <v>6633</v>
      </c>
      <c r="E9180" s="65">
        <f>IFERROR(VLOOKUP(C9180,Pivot!A:B,2,0),0)</f>
        <v>0</v>
      </c>
      <c r="F9180" s="65">
        <f>IFERROR(VLOOKUP(C9180,Pivot!A:C,3,0),0)</f>
        <v>0</v>
      </c>
    </row>
    <row r="9181" spans="1:6" x14ac:dyDescent="0.25">
      <c r="A9181" s="68" t="s">
        <v>103</v>
      </c>
      <c r="B9181" s="69">
        <v>491332968</v>
      </c>
      <c r="C9181" s="68">
        <v>491332968</v>
      </c>
      <c r="D9181" s="69" t="s">
        <v>6634</v>
      </c>
      <c r="E9181" s="65">
        <f>IFERROR(VLOOKUP(C9181,Pivot!A:B,2,0),0)</f>
        <v>0</v>
      </c>
      <c r="F9181" s="65">
        <f>IFERROR(VLOOKUP(C9181,Pivot!A:C,3,0),0)</f>
        <v>0</v>
      </c>
    </row>
    <row r="9182" spans="1:6" x14ac:dyDescent="0.25">
      <c r="A9182" s="68" t="s">
        <v>103</v>
      </c>
      <c r="B9182" s="69">
        <v>491332968</v>
      </c>
      <c r="C9182" s="68">
        <v>5037832306333</v>
      </c>
      <c r="D9182" s="69" t="s">
        <v>6634</v>
      </c>
      <c r="E9182" s="65">
        <f>IFERROR(VLOOKUP(C9182,Pivot!A:B,2,0),0)</f>
        <v>0</v>
      </c>
      <c r="F9182" s="65">
        <f>IFERROR(VLOOKUP(C9182,Pivot!A:C,3,0),0)</f>
        <v>0</v>
      </c>
    </row>
    <row r="9183" spans="1:6" x14ac:dyDescent="0.25">
      <c r="A9183" s="68" t="s">
        <v>103</v>
      </c>
      <c r="B9183" s="69">
        <v>491332969</v>
      </c>
      <c r="C9183" s="68">
        <v>491332969</v>
      </c>
      <c r="D9183" s="69" t="s">
        <v>6635</v>
      </c>
      <c r="E9183" s="65">
        <f>IFERROR(VLOOKUP(C9183,Pivot!A:B,2,0),0)</f>
        <v>0</v>
      </c>
      <c r="F9183" s="65">
        <f>IFERROR(VLOOKUP(C9183,Pivot!A:C,3,0),0)</f>
        <v>0</v>
      </c>
    </row>
    <row r="9184" spans="1:6" x14ac:dyDescent="0.25">
      <c r="A9184" s="68" t="s">
        <v>103</v>
      </c>
      <c r="B9184" s="69">
        <v>491332969</v>
      </c>
      <c r="C9184" s="68">
        <v>5037832306340</v>
      </c>
      <c r="D9184" s="69" t="s">
        <v>6635</v>
      </c>
      <c r="E9184" s="65">
        <f>IFERROR(VLOOKUP(C9184,Pivot!A:B,2,0),0)</f>
        <v>0</v>
      </c>
      <c r="F9184" s="65">
        <f>IFERROR(VLOOKUP(C9184,Pivot!A:C,3,0),0)</f>
        <v>0</v>
      </c>
    </row>
    <row r="9185" spans="1:6" x14ac:dyDescent="0.25">
      <c r="A9185" s="68" t="s">
        <v>103</v>
      </c>
      <c r="B9185" s="69">
        <v>491332970</v>
      </c>
      <c r="C9185" s="68">
        <v>491332970</v>
      </c>
      <c r="D9185" s="69" t="s">
        <v>6636</v>
      </c>
      <c r="E9185" s="65">
        <f>IFERROR(VLOOKUP(C9185,Pivot!A:B,2,0),0)</f>
        <v>0</v>
      </c>
      <c r="F9185" s="65">
        <f>IFERROR(VLOOKUP(C9185,Pivot!A:C,3,0),0)</f>
        <v>0</v>
      </c>
    </row>
    <row r="9186" spans="1:6" x14ac:dyDescent="0.25">
      <c r="A9186" s="68" t="s">
        <v>103</v>
      </c>
      <c r="B9186" s="69">
        <v>491332970</v>
      </c>
      <c r="C9186" s="68">
        <v>5037832306357</v>
      </c>
      <c r="D9186" s="69" t="s">
        <v>6636</v>
      </c>
      <c r="E9186" s="65">
        <f>IFERROR(VLOOKUP(C9186,Pivot!A:B,2,0),0)</f>
        <v>0</v>
      </c>
      <c r="F9186" s="65">
        <f>IFERROR(VLOOKUP(C9186,Pivot!A:C,3,0),0)</f>
        <v>0</v>
      </c>
    </row>
    <row r="9187" spans="1:6" x14ac:dyDescent="0.25">
      <c r="A9187" s="68" t="s">
        <v>103</v>
      </c>
      <c r="B9187" s="69">
        <v>491332971</v>
      </c>
      <c r="C9187" s="68">
        <v>491332971</v>
      </c>
      <c r="D9187" s="69" t="s">
        <v>6637</v>
      </c>
      <c r="E9187" s="65">
        <f>IFERROR(VLOOKUP(C9187,Pivot!A:B,2,0),0)</f>
        <v>0</v>
      </c>
      <c r="F9187" s="65">
        <f>IFERROR(VLOOKUP(C9187,Pivot!A:C,3,0),0)</f>
        <v>0</v>
      </c>
    </row>
    <row r="9188" spans="1:6" x14ac:dyDescent="0.25">
      <c r="A9188" s="68" t="s">
        <v>103</v>
      </c>
      <c r="B9188" s="69">
        <v>491332972</v>
      </c>
      <c r="C9188" s="68">
        <v>491332972</v>
      </c>
      <c r="D9188" s="69" t="s">
        <v>6638</v>
      </c>
      <c r="E9188" s="65">
        <f>IFERROR(VLOOKUP(C9188,Pivot!A:B,2,0),0)</f>
        <v>0</v>
      </c>
      <c r="F9188" s="65">
        <f>IFERROR(VLOOKUP(C9188,Pivot!A:C,3,0),0)</f>
        <v>0</v>
      </c>
    </row>
    <row r="9189" spans="1:6" x14ac:dyDescent="0.25">
      <c r="A9189" s="68" t="s">
        <v>103</v>
      </c>
      <c r="B9189" s="69">
        <v>491332973</v>
      </c>
      <c r="C9189" s="68">
        <v>491332973</v>
      </c>
      <c r="D9189" s="69" t="s">
        <v>6639</v>
      </c>
      <c r="E9189" s="65">
        <f>IFERROR(VLOOKUP(C9189,Pivot!A:B,2,0),0)</f>
        <v>0</v>
      </c>
      <c r="F9189" s="65">
        <f>IFERROR(VLOOKUP(C9189,Pivot!A:C,3,0),0)</f>
        <v>0</v>
      </c>
    </row>
    <row r="9190" spans="1:6" x14ac:dyDescent="0.25">
      <c r="A9190" s="68" t="s">
        <v>103</v>
      </c>
      <c r="B9190" s="69">
        <v>491332973</v>
      </c>
      <c r="C9190" s="68">
        <v>5037832306388</v>
      </c>
      <c r="D9190" s="69" t="s">
        <v>6639</v>
      </c>
      <c r="E9190" s="65">
        <f>IFERROR(VLOOKUP(C9190,Pivot!A:B,2,0),0)</f>
        <v>0</v>
      </c>
      <c r="F9190" s="65">
        <f>IFERROR(VLOOKUP(C9190,Pivot!A:C,3,0),0)</f>
        <v>0</v>
      </c>
    </row>
    <row r="9191" spans="1:6" x14ac:dyDescent="0.25">
      <c r="A9191" s="68" t="s">
        <v>103</v>
      </c>
      <c r="B9191" s="69">
        <v>491332974</v>
      </c>
      <c r="C9191" s="68">
        <v>491332974</v>
      </c>
      <c r="D9191" s="69" t="s">
        <v>6640</v>
      </c>
      <c r="E9191" s="65">
        <f>IFERROR(VLOOKUP(C9191,Pivot!A:B,2,0),0)</f>
        <v>0</v>
      </c>
      <c r="F9191" s="65">
        <f>IFERROR(VLOOKUP(C9191,Pivot!A:C,3,0),0)</f>
        <v>0</v>
      </c>
    </row>
    <row r="9192" spans="1:6" x14ac:dyDescent="0.25">
      <c r="A9192" s="68" t="s">
        <v>103</v>
      </c>
      <c r="B9192" s="69">
        <v>491332974</v>
      </c>
      <c r="C9192" s="68">
        <v>5037832306395</v>
      </c>
      <c r="D9192" s="69" t="s">
        <v>6640</v>
      </c>
      <c r="E9192" s="65">
        <f>IFERROR(VLOOKUP(C9192,Pivot!A:B,2,0),0)</f>
        <v>0</v>
      </c>
      <c r="F9192" s="65">
        <f>IFERROR(VLOOKUP(C9192,Pivot!A:C,3,0),0)</f>
        <v>0</v>
      </c>
    </row>
    <row r="9193" spans="1:6" x14ac:dyDescent="0.25">
      <c r="A9193" s="68" t="s">
        <v>103</v>
      </c>
      <c r="B9193" s="69">
        <v>491332975</v>
      </c>
      <c r="C9193" s="68">
        <v>491332975</v>
      </c>
      <c r="D9193" s="69" t="s">
        <v>6641</v>
      </c>
      <c r="E9193" s="65">
        <f>IFERROR(VLOOKUP(C9193,Pivot!A:B,2,0),0)</f>
        <v>0</v>
      </c>
      <c r="F9193" s="65">
        <f>IFERROR(VLOOKUP(C9193,Pivot!A:C,3,0),0)</f>
        <v>0</v>
      </c>
    </row>
    <row r="9194" spans="1:6" x14ac:dyDescent="0.25">
      <c r="A9194" s="68" t="s">
        <v>103</v>
      </c>
      <c r="B9194" s="69">
        <v>491332975</v>
      </c>
      <c r="C9194" s="68">
        <v>5037832306401</v>
      </c>
      <c r="D9194" s="69" t="s">
        <v>6641</v>
      </c>
      <c r="E9194" s="65">
        <f>IFERROR(VLOOKUP(C9194,Pivot!A:B,2,0),0)</f>
        <v>0</v>
      </c>
      <c r="F9194" s="65">
        <f>IFERROR(VLOOKUP(C9194,Pivot!A:C,3,0),0)</f>
        <v>0</v>
      </c>
    </row>
    <row r="9195" spans="1:6" x14ac:dyDescent="0.25">
      <c r="A9195" s="68" t="s">
        <v>103</v>
      </c>
      <c r="B9195" s="69">
        <v>491332976</v>
      </c>
      <c r="C9195" s="68">
        <v>491332976</v>
      </c>
      <c r="D9195" s="69" t="s">
        <v>6642</v>
      </c>
      <c r="E9195" s="65">
        <f>IFERROR(VLOOKUP(C9195,Pivot!A:B,2,0),0)</f>
        <v>0</v>
      </c>
      <c r="F9195" s="65">
        <f>IFERROR(VLOOKUP(C9195,Pivot!A:C,3,0),0)</f>
        <v>0</v>
      </c>
    </row>
    <row r="9196" spans="1:6" x14ac:dyDescent="0.25">
      <c r="A9196" s="68" t="s">
        <v>103</v>
      </c>
      <c r="B9196" s="69">
        <v>491332976</v>
      </c>
      <c r="C9196" s="68">
        <v>5037832306432</v>
      </c>
      <c r="D9196" s="69" t="s">
        <v>6642</v>
      </c>
      <c r="E9196" s="65">
        <f>IFERROR(VLOOKUP(C9196,Pivot!A:B,2,0),0)</f>
        <v>0</v>
      </c>
      <c r="F9196" s="65">
        <f>IFERROR(VLOOKUP(C9196,Pivot!A:C,3,0),0)</f>
        <v>0</v>
      </c>
    </row>
    <row r="9197" spans="1:6" x14ac:dyDescent="0.25">
      <c r="A9197" s="68" t="s">
        <v>103</v>
      </c>
      <c r="B9197" s="69">
        <v>491332977</v>
      </c>
      <c r="C9197" s="68">
        <v>491332977</v>
      </c>
      <c r="D9197" s="69" t="s">
        <v>6643</v>
      </c>
      <c r="E9197" s="65">
        <f>IFERROR(VLOOKUP(C9197,Pivot!A:B,2,0),0)</f>
        <v>0</v>
      </c>
      <c r="F9197" s="65">
        <f>IFERROR(VLOOKUP(C9197,Pivot!A:C,3,0),0)</f>
        <v>0</v>
      </c>
    </row>
    <row r="9198" spans="1:6" x14ac:dyDescent="0.25">
      <c r="A9198" s="68" t="s">
        <v>103</v>
      </c>
      <c r="B9198" s="69">
        <v>491332977</v>
      </c>
      <c r="C9198" s="68">
        <v>5037832306449</v>
      </c>
      <c r="D9198" s="69" t="s">
        <v>6643</v>
      </c>
      <c r="E9198" s="65">
        <f>IFERROR(VLOOKUP(C9198,Pivot!A:B,2,0),0)</f>
        <v>0</v>
      </c>
      <c r="F9198" s="65">
        <f>IFERROR(VLOOKUP(C9198,Pivot!A:C,3,0),0)</f>
        <v>0</v>
      </c>
    </row>
    <row r="9199" spans="1:6" x14ac:dyDescent="0.25">
      <c r="A9199" s="68" t="s">
        <v>103</v>
      </c>
      <c r="B9199" s="69">
        <v>491332978</v>
      </c>
      <c r="C9199" s="68">
        <v>491332978</v>
      </c>
      <c r="D9199" s="69" t="s">
        <v>6644</v>
      </c>
      <c r="E9199" s="65">
        <f>IFERROR(VLOOKUP(C9199,Pivot!A:B,2,0),0)</f>
        <v>0</v>
      </c>
      <c r="F9199" s="65">
        <f>IFERROR(VLOOKUP(C9199,Pivot!A:C,3,0),0)</f>
        <v>0</v>
      </c>
    </row>
    <row r="9200" spans="1:6" x14ac:dyDescent="0.25">
      <c r="A9200" s="68" t="s">
        <v>103</v>
      </c>
      <c r="B9200" s="69">
        <v>491332979</v>
      </c>
      <c r="C9200" s="68">
        <v>491332979</v>
      </c>
      <c r="D9200" s="69" t="s">
        <v>6645</v>
      </c>
      <c r="E9200" s="65">
        <f>IFERROR(VLOOKUP(C9200,Pivot!A:B,2,0),0)</f>
        <v>0</v>
      </c>
      <c r="F9200" s="65">
        <f>IFERROR(VLOOKUP(C9200,Pivot!A:C,3,0),0)</f>
        <v>0</v>
      </c>
    </row>
    <row r="9201" spans="1:6" x14ac:dyDescent="0.25">
      <c r="A9201" s="68" t="s">
        <v>103</v>
      </c>
      <c r="B9201" s="69">
        <v>491332979</v>
      </c>
      <c r="C9201" s="68">
        <v>5037832306463</v>
      </c>
      <c r="D9201" s="69" t="s">
        <v>6645</v>
      </c>
      <c r="E9201" s="65">
        <f>IFERROR(VLOOKUP(C9201,Pivot!A:B,2,0),0)</f>
        <v>0</v>
      </c>
      <c r="F9201" s="65">
        <f>IFERROR(VLOOKUP(C9201,Pivot!A:C,3,0),0)</f>
        <v>0</v>
      </c>
    </row>
    <row r="9202" spans="1:6" x14ac:dyDescent="0.25">
      <c r="A9202" s="68" t="s">
        <v>103</v>
      </c>
      <c r="B9202" s="69">
        <v>491332980</v>
      </c>
      <c r="C9202" s="68">
        <v>491332980</v>
      </c>
      <c r="D9202" s="69" t="s">
        <v>6646</v>
      </c>
      <c r="E9202" s="65">
        <f>IFERROR(VLOOKUP(C9202,Pivot!A:B,2,0),0)</f>
        <v>0</v>
      </c>
      <c r="F9202" s="65">
        <f>IFERROR(VLOOKUP(C9202,Pivot!A:C,3,0),0)</f>
        <v>0</v>
      </c>
    </row>
    <row r="9203" spans="1:6" x14ac:dyDescent="0.25">
      <c r="A9203" s="68" t="s">
        <v>103</v>
      </c>
      <c r="B9203" s="69">
        <v>491332981</v>
      </c>
      <c r="C9203" s="68">
        <v>491332981</v>
      </c>
      <c r="D9203" s="69" t="s">
        <v>6647</v>
      </c>
      <c r="E9203" s="65">
        <f>IFERROR(VLOOKUP(C9203,Pivot!A:B,2,0),0)</f>
        <v>0</v>
      </c>
      <c r="F9203" s="65">
        <f>IFERROR(VLOOKUP(C9203,Pivot!A:C,3,0),0)</f>
        <v>0</v>
      </c>
    </row>
    <row r="9204" spans="1:6" x14ac:dyDescent="0.25">
      <c r="A9204" s="68" t="s">
        <v>103</v>
      </c>
      <c r="B9204" s="69">
        <v>491332981</v>
      </c>
      <c r="C9204" s="68">
        <v>5037832306487</v>
      </c>
      <c r="D9204" s="69" t="s">
        <v>6647</v>
      </c>
      <c r="E9204" s="65">
        <f>IFERROR(VLOOKUP(C9204,Pivot!A:B,2,0),0)</f>
        <v>0</v>
      </c>
      <c r="F9204" s="65">
        <f>IFERROR(VLOOKUP(C9204,Pivot!A:C,3,0),0)</f>
        <v>0</v>
      </c>
    </row>
    <row r="9205" spans="1:6" x14ac:dyDescent="0.25">
      <c r="A9205" s="68" t="s">
        <v>103</v>
      </c>
      <c r="B9205" s="69">
        <v>491332982</v>
      </c>
      <c r="C9205" s="68">
        <v>491332982</v>
      </c>
      <c r="D9205" s="69" t="s">
        <v>6648</v>
      </c>
      <c r="E9205" s="65">
        <f>IFERROR(VLOOKUP(C9205,Pivot!A:B,2,0),0)</f>
        <v>0</v>
      </c>
      <c r="F9205" s="65">
        <f>IFERROR(VLOOKUP(C9205,Pivot!A:C,3,0),0)</f>
        <v>0</v>
      </c>
    </row>
    <row r="9206" spans="1:6" x14ac:dyDescent="0.25">
      <c r="A9206" s="68" t="s">
        <v>103</v>
      </c>
      <c r="B9206" s="69">
        <v>491332982</v>
      </c>
      <c r="C9206" s="68">
        <v>5037832306494</v>
      </c>
      <c r="D9206" s="69" t="s">
        <v>6648</v>
      </c>
      <c r="E9206" s="65">
        <f>IFERROR(VLOOKUP(C9206,Pivot!A:B,2,0),0)</f>
        <v>0</v>
      </c>
      <c r="F9206" s="65">
        <f>IFERROR(VLOOKUP(C9206,Pivot!A:C,3,0),0)</f>
        <v>0</v>
      </c>
    </row>
    <row r="9207" spans="1:6" x14ac:dyDescent="0.25">
      <c r="A9207" s="68" t="s">
        <v>103</v>
      </c>
      <c r="B9207" s="69">
        <v>491332983</v>
      </c>
      <c r="C9207" s="68">
        <v>491332983</v>
      </c>
      <c r="D9207" s="69" t="s">
        <v>6649</v>
      </c>
      <c r="E9207" s="65">
        <f>IFERROR(VLOOKUP(C9207,Pivot!A:B,2,0),0)</f>
        <v>0</v>
      </c>
      <c r="F9207" s="65">
        <f>IFERROR(VLOOKUP(C9207,Pivot!A:C,3,0),0)</f>
        <v>0</v>
      </c>
    </row>
    <row r="9208" spans="1:6" x14ac:dyDescent="0.25">
      <c r="A9208" s="68" t="s">
        <v>103</v>
      </c>
      <c r="B9208" s="69">
        <v>491332983</v>
      </c>
      <c r="C9208" s="68">
        <v>5037832306500</v>
      </c>
      <c r="D9208" s="69" t="s">
        <v>6649</v>
      </c>
      <c r="E9208" s="65">
        <f>IFERROR(VLOOKUP(C9208,Pivot!A:B,2,0),0)</f>
        <v>0</v>
      </c>
      <c r="F9208" s="65">
        <f>IFERROR(VLOOKUP(C9208,Pivot!A:C,3,0),0)</f>
        <v>0</v>
      </c>
    </row>
    <row r="9209" spans="1:6" x14ac:dyDescent="0.25">
      <c r="A9209" s="68" t="s">
        <v>103</v>
      </c>
      <c r="B9209" s="69">
        <v>491332984</v>
      </c>
      <c r="C9209" s="68">
        <v>491332984</v>
      </c>
      <c r="D9209" s="69" t="s">
        <v>6650</v>
      </c>
      <c r="E9209" s="65">
        <f>IFERROR(VLOOKUP(C9209,Pivot!A:B,2,0),0)</f>
        <v>0</v>
      </c>
      <c r="F9209" s="65">
        <f>IFERROR(VLOOKUP(C9209,Pivot!A:C,3,0),0)</f>
        <v>0</v>
      </c>
    </row>
    <row r="9210" spans="1:6" x14ac:dyDescent="0.25">
      <c r="A9210" s="68" t="s">
        <v>103</v>
      </c>
      <c r="B9210" s="69">
        <v>491332984</v>
      </c>
      <c r="C9210" s="68">
        <v>5037832306517</v>
      </c>
      <c r="D9210" s="69" t="s">
        <v>6650</v>
      </c>
      <c r="E9210" s="65">
        <f>IFERROR(VLOOKUP(C9210,Pivot!A:B,2,0),0)</f>
        <v>0</v>
      </c>
      <c r="F9210" s="65">
        <f>IFERROR(VLOOKUP(C9210,Pivot!A:C,3,0),0)</f>
        <v>0</v>
      </c>
    </row>
    <row r="9211" spans="1:6" x14ac:dyDescent="0.25">
      <c r="A9211" s="68" t="s">
        <v>103</v>
      </c>
      <c r="B9211" s="69">
        <v>491332985</v>
      </c>
      <c r="C9211" s="68">
        <v>491332985</v>
      </c>
      <c r="D9211" s="69" t="s">
        <v>6651</v>
      </c>
      <c r="E9211" s="65">
        <f>IFERROR(VLOOKUP(C9211,Pivot!A:B,2,0),0)</f>
        <v>0</v>
      </c>
      <c r="F9211" s="65">
        <f>IFERROR(VLOOKUP(C9211,Pivot!A:C,3,0),0)</f>
        <v>0</v>
      </c>
    </row>
    <row r="9212" spans="1:6" x14ac:dyDescent="0.25">
      <c r="A9212" s="68" t="s">
        <v>103</v>
      </c>
      <c r="B9212" s="69">
        <v>491332985</v>
      </c>
      <c r="C9212" s="68">
        <v>5037832306524</v>
      </c>
      <c r="D9212" s="69" t="s">
        <v>6651</v>
      </c>
      <c r="E9212" s="65">
        <f>IFERROR(VLOOKUP(C9212,Pivot!A:B,2,0),0)</f>
        <v>0</v>
      </c>
      <c r="F9212" s="65">
        <f>IFERROR(VLOOKUP(C9212,Pivot!A:C,3,0),0)</f>
        <v>0</v>
      </c>
    </row>
    <row r="9213" spans="1:6" x14ac:dyDescent="0.25">
      <c r="A9213" s="68" t="s">
        <v>103</v>
      </c>
      <c r="B9213" s="69">
        <v>491332986</v>
      </c>
      <c r="C9213" s="68">
        <v>491332986</v>
      </c>
      <c r="D9213" s="69" t="s">
        <v>6652</v>
      </c>
      <c r="E9213" s="65">
        <f>IFERROR(VLOOKUP(C9213,Pivot!A:B,2,0),0)</f>
        <v>0</v>
      </c>
      <c r="F9213" s="65">
        <f>IFERROR(VLOOKUP(C9213,Pivot!A:C,3,0),0)</f>
        <v>0</v>
      </c>
    </row>
    <row r="9214" spans="1:6" x14ac:dyDescent="0.25">
      <c r="A9214" s="68" t="s">
        <v>103</v>
      </c>
      <c r="B9214" s="69">
        <v>491332986</v>
      </c>
      <c r="C9214" s="68">
        <v>5037832306531</v>
      </c>
      <c r="D9214" s="69" t="s">
        <v>6652</v>
      </c>
      <c r="E9214" s="65">
        <f>IFERROR(VLOOKUP(C9214,Pivot!A:B,2,0),0)</f>
        <v>0</v>
      </c>
      <c r="F9214" s="65">
        <f>IFERROR(VLOOKUP(C9214,Pivot!A:C,3,0),0)</f>
        <v>0</v>
      </c>
    </row>
    <row r="9215" spans="1:6" x14ac:dyDescent="0.25">
      <c r="A9215" s="68" t="s">
        <v>103</v>
      </c>
      <c r="B9215" s="69">
        <v>491332987</v>
      </c>
      <c r="C9215" s="68">
        <v>491332987</v>
      </c>
      <c r="D9215" s="69" t="s">
        <v>6653</v>
      </c>
      <c r="E9215" s="65">
        <f>IFERROR(VLOOKUP(C9215,Pivot!A:B,2,0),0)</f>
        <v>0</v>
      </c>
      <c r="F9215" s="65">
        <f>IFERROR(VLOOKUP(C9215,Pivot!A:C,3,0),0)</f>
        <v>0</v>
      </c>
    </row>
    <row r="9216" spans="1:6" x14ac:dyDescent="0.25">
      <c r="A9216" s="68" t="s">
        <v>103</v>
      </c>
      <c r="B9216" s="69">
        <v>491332987</v>
      </c>
      <c r="C9216" s="68">
        <v>5037832306548</v>
      </c>
      <c r="D9216" s="69" t="s">
        <v>6653</v>
      </c>
      <c r="E9216" s="65">
        <f>IFERROR(VLOOKUP(C9216,Pivot!A:B,2,0),0)</f>
        <v>0</v>
      </c>
      <c r="F9216" s="65">
        <f>IFERROR(VLOOKUP(C9216,Pivot!A:C,3,0),0)</f>
        <v>0</v>
      </c>
    </row>
    <row r="9217" spans="1:6" x14ac:dyDescent="0.25">
      <c r="A9217" s="68" t="s">
        <v>103</v>
      </c>
      <c r="B9217" s="69">
        <v>491332989</v>
      </c>
      <c r="C9217" s="68">
        <v>491332989</v>
      </c>
      <c r="D9217" s="69" t="s">
        <v>6654</v>
      </c>
      <c r="E9217" s="65">
        <f>IFERROR(VLOOKUP(C9217,Pivot!A:B,2,0),0)</f>
        <v>0</v>
      </c>
      <c r="F9217" s="65">
        <f>IFERROR(VLOOKUP(C9217,Pivot!A:C,3,0),0)</f>
        <v>0</v>
      </c>
    </row>
    <row r="9218" spans="1:6" x14ac:dyDescent="0.25">
      <c r="A9218" s="68" t="s">
        <v>103</v>
      </c>
      <c r="B9218" s="69">
        <v>491332990</v>
      </c>
      <c r="C9218" s="68">
        <v>491332990</v>
      </c>
      <c r="D9218" s="69" t="s">
        <v>6655</v>
      </c>
      <c r="E9218" s="65">
        <f>IFERROR(VLOOKUP(C9218,Pivot!A:B,2,0),0)</f>
        <v>0</v>
      </c>
      <c r="F9218" s="65">
        <f>IFERROR(VLOOKUP(C9218,Pivot!A:C,3,0),0)</f>
        <v>0</v>
      </c>
    </row>
    <row r="9219" spans="1:6" x14ac:dyDescent="0.25">
      <c r="A9219" s="68" t="s">
        <v>103</v>
      </c>
      <c r="B9219" s="69">
        <v>491332990</v>
      </c>
      <c r="C9219" s="68">
        <v>5037832306579</v>
      </c>
      <c r="D9219" s="69" t="s">
        <v>6655</v>
      </c>
      <c r="E9219" s="65">
        <f>IFERROR(VLOOKUP(C9219,Pivot!A:B,2,0),0)</f>
        <v>0</v>
      </c>
      <c r="F9219" s="65">
        <f>IFERROR(VLOOKUP(C9219,Pivot!A:C,3,0),0)</f>
        <v>0</v>
      </c>
    </row>
    <row r="9220" spans="1:6" x14ac:dyDescent="0.25">
      <c r="A9220" s="68" t="s">
        <v>103</v>
      </c>
      <c r="B9220" s="69">
        <v>491332991</v>
      </c>
      <c r="C9220" s="68">
        <v>491332991</v>
      </c>
      <c r="D9220" s="69" t="s">
        <v>6656</v>
      </c>
      <c r="E9220" s="65">
        <f>IFERROR(VLOOKUP(C9220,Pivot!A:B,2,0),0)</f>
        <v>0</v>
      </c>
      <c r="F9220" s="65">
        <f>IFERROR(VLOOKUP(C9220,Pivot!A:C,3,0),0)</f>
        <v>0</v>
      </c>
    </row>
    <row r="9221" spans="1:6" x14ac:dyDescent="0.25">
      <c r="A9221" s="68" t="s">
        <v>103</v>
      </c>
      <c r="B9221" s="69">
        <v>491332991</v>
      </c>
      <c r="C9221" s="68">
        <v>5037832306586</v>
      </c>
      <c r="D9221" s="69" t="s">
        <v>6656</v>
      </c>
      <c r="E9221" s="65">
        <f>IFERROR(VLOOKUP(C9221,Pivot!A:B,2,0),0)</f>
        <v>0</v>
      </c>
      <c r="F9221" s="65">
        <f>IFERROR(VLOOKUP(C9221,Pivot!A:C,3,0),0)</f>
        <v>0</v>
      </c>
    </row>
    <row r="9222" spans="1:6" x14ac:dyDescent="0.25">
      <c r="A9222" s="68" t="s">
        <v>103</v>
      </c>
      <c r="B9222" s="69">
        <v>491332992</v>
      </c>
      <c r="C9222" s="68">
        <v>491332992</v>
      </c>
      <c r="D9222" s="69" t="s">
        <v>6657</v>
      </c>
      <c r="E9222" s="65">
        <f>IFERROR(VLOOKUP(C9222,Pivot!A:B,2,0),0)</f>
        <v>0</v>
      </c>
      <c r="F9222" s="65">
        <f>IFERROR(VLOOKUP(C9222,Pivot!A:C,3,0),0)</f>
        <v>0</v>
      </c>
    </row>
    <row r="9223" spans="1:6" x14ac:dyDescent="0.25">
      <c r="A9223" s="68" t="s">
        <v>103</v>
      </c>
      <c r="B9223" s="69">
        <v>491332992</v>
      </c>
      <c r="C9223" s="68">
        <v>5037832306593</v>
      </c>
      <c r="D9223" s="69" t="s">
        <v>6657</v>
      </c>
      <c r="E9223" s="65">
        <f>IFERROR(VLOOKUP(C9223,Pivot!A:B,2,0),0)</f>
        <v>0</v>
      </c>
      <c r="F9223" s="65">
        <f>IFERROR(VLOOKUP(C9223,Pivot!A:C,3,0),0)</f>
        <v>0</v>
      </c>
    </row>
    <row r="9224" spans="1:6" x14ac:dyDescent="0.25">
      <c r="A9224" s="68" t="s">
        <v>103</v>
      </c>
      <c r="B9224" s="69">
        <v>491332993</v>
      </c>
      <c r="C9224" s="68">
        <v>491332993</v>
      </c>
      <c r="D9224" s="69" t="s">
        <v>6658</v>
      </c>
      <c r="E9224" s="65">
        <f>IFERROR(VLOOKUP(C9224,Pivot!A:B,2,0),0)</f>
        <v>0</v>
      </c>
      <c r="F9224" s="65">
        <f>IFERROR(VLOOKUP(C9224,Pivot!A:C,3,0),0)</f>
        <v>0</v>
      </c>
    </row>
    <row r="9225" spans="1:6" x14ac:dyDescent="0.25">
      <c r="A9225" s="68" t="s">
        <v>103</v>
      </c>
      <c r="B9225" s="69">
        <v>491332993</v>
      </c>
      <c r="C9225" s="68">
        <v>5037832306623</v>
      </c>
      <c r="D9225" s="69" t="s">
        <v>6658</v>
      </c>
      <c r="E9225" s="65">
        <f>IFERROR(VLOOKUP(C9225,Pivot!A:B,2,0),0)</f>
        <v>0</v>
      </c>
      <c r="F9225" s="65">
        <f>IFERROR(VLOOKUP(C9225,Pivot!A:C,3,0),0)</f>
        <v>0</v>
      </c>
    </row>
    <row r="9226" spans="1:6" x14ac:dyDescent="0.25">
      <c r="A9226" s="68" t="s">
        <v>103</v>
      </c>
      <c r="B9226" s="69">
        <v>491332994</v>
      </c>
      <c r="C9226" s="68">
        <v>491332994</v>
      </c>
      <c r="D9226" s="69" t="s">
        <v>6659</v>
      </c>
      <c r="E9226" s="65">
        <f>IFERROR(VLOOKUP(C9226,Pivot!A:B,2,0),0)</f>
        <v>0</v>
      </c>
      <c r="F9226" s="65">
        <f>IFERROR(VLOOKUP(C9226,Pivot!A:C,3,0),0)</f>
        <v>0</v>
      </c>
    </row>
    <row r="9227" spans="1:6" x14ac:dyDescent="0.25">
      <c r="A9227" s="68" t="s">
        <v>103</v>
      </c>
      <c r="B9227" s="69">
        <v>491332994</v>
      </c>
      <c r="C9227" s="68">
        <v>5037832306630</v>
      </c>
      <c r="D9227" s="69" t="s">
        <v>6659</v>
      </c>
      <c r="E9227" s="65">
        <f>IFERROR(VLOOKUP(C9227,Pivot!A:B,2,0),0)</f>
        <v>0</v>
      </c>
      <c r="F9227" s="65">
        <f>IFERROR(VLOOKUP(C9227,Pivot!A:C,3,0),0)</f>
        <v>0</v>
      </c>
    </row>
    <row r="9228" spans="1:6" x14ac:dyDescent="0.25">
      <c r="A9228" s="68" t="s">
        <v>103</v>
      </c>
      <c r="B9228" s="69">
        <v>491332996</v>
      </c>
      <c r="C9228" s="68">
        <v>491332996</v>
      </c>
      <c r="D9228" s="69" t="s">
        <v>6660</v>
      </c>
      <c r="E9228" s="65">
        <f>IFERROR(VLOOKUP(C9228,Pivot!A:B,2,0),0)</f>
        <v>0</v>
      </c>
      <c r="F9228" s="65">
        <f>IFERROR(VLOOKUP(C9228,Pivot!A:C,3,0),0)</f>
        <v>0</v>
      </c>
    </row>
    <row r="9229" spans="1:6" x14ac:dyDescent="0.25">
      <c r="A9229" s="68" t="s">
        <v>103</v>
      </c>
      <c r="B9229" s="69">
        <v>491332996</v>
      </c>
      <c r="C9229" s="68">
        <v>5037832306654</v>
      </c>
      <c r="D9229" s="69" t="s">
        <v>6660</v>
      </c>
      <c r="E9229" s="65">
        <f>IFERROR(VLOOKUP(C9229,Pivot!A:B,2,0),0)</f>
        <v>0</v>
      </c>
      <c r="F9229" s="65">
        <f>IFERROR(VLOOKUP(C9229,Pivot!A:C,3,0),0)</f>
        <v>0</v>
      </c>
    </row>
    <row r="9230" spans="1:6" x14ac:dyDescent="0.25">
      <c r="A9230" s="68" t="s">
        <v>103</v>
      </c>
      <c r="B9230" s="69">
        <v>491332997</v>
      </c>
      <c r="C9230" s="68">
        <v>491332997</v>
      </c>
      <c r="D9230" s="69" t="s">
        <v>6661</v>
      </c>
      <c r="E9230" s="65">
        <f>IFERROR(VLOOKUP(C9230,Pivot!A:B,2,0),0)</f>
        <v>0</v>
      </c>
      <c r="F9230" s="65">
        <f>IFERROR(VLOOKUP(C9230,Pivot!A:C,3,0),0)</f>
        <v>0</v>
      </c>
    </row>
    <row r="9231" spans="1:6" x14ac:dyDescent="0.25">
      <c r="A9231" s="68" t="s">
        <v>103</v>
      </c>
      <c r="B9231" s="69">
        <v>491332997</v>
      </c>
      <c r="C9231" s="68">
        <v>5037832306661</v>
      </c>
      <c r="D9231" s="69" t="s">
        <v>6661</v>
      </c>
      <c r="E9231" s="65">
        <f>IFERROR(VLOOKUP(C9231,Pivot!A:B,2,0),0)</f>
        <v>0</v>
      </c>
      <c r="F9231" s="65">
        <f>IFERROR(VLOOKUP(C9231,Pivot!A:C,3,0),0)</f>
        <v>0</v>
      </c>
    </row>
    <row r="9232" spans="1:6" x14ac:dyDescent="0.25">
      <c r="A9232" s="68" t="s">
        <v>103</v>
      </c>
      <c r="B9232" s="69">
        <v>491332998</v>
      </c>
      <c r="C9232" s="68">
        <v>491332998</v>
      </c>
      <c r="D9232" s="69" t="s">
        <v>6662</v>
      </c>
      <c r="E9232" s="65">
        <f>IFERROR(VLOOKUP(C9232,Pivot!A:B,2,0),0)</f>
        <v>0</v>
      </c>
      <c r="F9232" s="65">
        <f>IFERROR(VLOOKUP(C9232,Pivot!A:C,3,0),0)</f>
        <v>0</v>
      </c>
    </row>
    <row r="9233" spans="1:6" x14ac:dyDescent="0.25">
      <c r="A9233" s="68" t="s">
        <v>103</v>
      </c>
      <c r="B9233" s="69">
        <v>491332998</v>
      </c>
      <c r="C9233" s="68">
        <v>5037832306678</v>
      </c>
      <c r="D9233" s="69" t="s">
        <v>6662</v>
      </c>
      <c r="E9233" s="65">
        <f>IFERROR(VLOOKUP(C9233,Pivot!A:B,2,0),0)</f>
        <v>0</v>
      </c>
      <c r="F9233" s="65">
        <f>IFERROR(VLOOKUP(C9233,Pivot!A:C,3,0),0)</f>
        <v>0</v>
      </c>
    </row>
    <row r="9234" spans="1:6" x14ac:dyDescent="0.25">
      <c r="A9234" s="68" t="s">
        <v>103</v>
      </c>
      <c r="B9234" s="69">
        <v>491332999</v>
      </c>
      <c r="C9234" s="68">
        <v>491332999</v>
      </c>
      <c r="D9234" s="69" t="s">
        <v>6663</v>
      </c>
      <c r="E9234" s="65">
        <f>IFERROR(VLOOKUP(C9234,Pivot!A:B,2,0),0)</f>
        <v>0</v>
      </c>
      <c r="F9234" s="65">
        <f>IFERROR(VLOOKUP(C9234,Pivot!A:C,3,0),0)</f>
        <v>0</v>
      </c>
    </row>
    <row r="9235" spans="1:6" x14ac:dyDescent="0.25">
      <c r="A9235" s="68" t="s">
        <v>103</v>
      </c>
      <c r="B9235" s="69">
        <v>491332999</v>
      </c>
      <c r="C9235" s="68">
        <v>5037832306685</v>
      </c>
      <c r="D9235" s="69" t="s">
        <v>6663</v>
      </c>
      <c r="E9235" s="65">
        <f>IFERROR(VLOOKUP(C9235,Pivot!A:B,2,0),0)</f>
        <v>0</v>
      </c>
      <c r="F9235" s="65">
        <f>IFERROR(VLOOKUP(C9235,Pivot!A:C,3,0),0)</f>
        <v>0</v>
      </c>
    </row>
    <row r="9236" spans="1:6" x14ac:dyDescent="0.25">
      <c r="A9236" s="68" t="s">
        <v>103</v>
      </c>
      <c r="B9236" s="69">
        <v>491333000</v>
      </c>
      <c r="C9236" s="68">
        <v>491333000</v>
      </c>
      <c r="D9236" s="69" t="s">
        <v>6664</v>
      </c>
      <c r="E9236" s="65">
        <f>IFERROR(VLOOKUP(C9236,Pivot!A:B,2,0),0)</f>
        <v>0</v>
      </c>
      <c r="F9236" s="65">
        <f>IFERROR(VLOOKUP(C9236,Pivot!A:C,3,0),0)</f>
        <v>0</v>
      </c>
    </row>
    <row r="9237" spans="1:6" x14ac:dyDescent="0.25">
      <c r="A9237" s="68" t="s">
        <v>103</v>
      </c>
      <c r="B9237" s="69">
        <v>491333000</v>
      </c>
      <c r="C9237" s="68">
        <v>5037832306708</v>
      </c>
      <c r="D9237" s="69" t="s">
        <v>6664</v>
      </c>
      <c r="E9237" s="65">
        <f>IFERROR(VLOOKUP(C9237,Pivot!A:B,2,0),0)</f>
        <v>0</v>
      </c>
      <c r="F9237" s="65">
        <f>IFERROR(VLOOKUP(C9237,Pivot!A:C,3,0),0)</f>
        <v>0</v>
      </c>
    </row>
    <row r="9238" spans="1:6" x14ac:dyDescent="0.25">
      <c r="A9238" s="68" t="s">
        <v>103</v>
      </c>
      <c r="B9238" s="69">
        <v>491333001</v>
      </c>
      <c r="C9238" s="68">
        <v>491333001</v>
      </c>
      <c r="D9238" s="69" t="s">
        <v>6665</v>
      </c>
      <c r="E9238" s="65">
        <f>IFERROR(VLOOKUP(C9238,Pivot!A:B,2,0),0)</f>
        <v>0</v>
      </c>
      <c r="F9238" s="65">
        <f>IFERROR(VLOOKUP(C9238,Pivot!A:C,3,0),0)</f>
        <v>0</v>
      </c>
    </row>
    <row r="9239" spans="1:6" x14ac:dyDescent="0.25">
      <c r="A9239" s="68" t="s">
        <v>103</v>
      </c>
      <c r="B9239" s="69">
        <v>491333001</v>
      </c>
      <c r="C9239" s="68">
        <v>5037832306715</v>
      </c>
      <c r="D9239" s="69" t="s">
        <v>6665</v>
      </c>
      <c r="E9239" s="65">
        <f>IFERROR(VLOOKUP(C9239,Pivot!A:B,2,0),0)</f>
        <v>0</v>
      </c>
      <c r="F9239" s="65">
        <f>IFERROR(VLOOKUP(C9239,Pivot!A:C,3,0),0)</f>
        <v>0</v>
      </c>
    </row>
    <row r="9240" spans="1:6" x14ac:dyDescent="0.25">
      <c r="A9240" s="68" t="s">
        <v>103</v>
      </c>
      <c r="B9240" s="69">
        <v>491333002</v>
      </c>
      <c r="C9240" s="68">
        <v>491333002</v>
      </c>
      <c r="D9240" s="69" t="s">
        <v>6666</v>
      </c>
      <c r="E9240" s="65">
        <f>IFERROR(VLOOKUP(C9240,Pivot!A:B,2,0),0)</f>
        <v>0</v>
      </c>
      <c r="F9240" s="65">
        <f>IFERROR(VLOOKUP(C9240,Pivot!A:C,3,0),0)</f>
        <v>0</v>
      </c>
    </row>
    <row r="9241" spans="1:6" x14ac:dyDescent="0.25">
      <c r="A9241" s="68" t="s">
        <v>103</v>
      </c>
      <c r="B9241" s="69">
        <v>491333003</v>
      </c>
      <c r="C9241" s="68">
        <v>491333003</v>
      </c>
      <c r="D9241" s="69" t="s">
        <v>6667</v>
      </c>
      <c r="E9241" s="65">
        <f>IFERROR(VLOOKUP(C9241,Pivot!A:B,2,0),0)</f>
        <v>0</v>
      </c>
      <c r="F9241" s="65">
        <f>IFERROR(VLOOKUP(C9241,Pivot!A:C,3,0),0)</f>
        <v>0</v>
      </c>
    </row>
    <row r="9242" spans="1:6" x14ac:dyDescent="0.25">
      <c r="A9242" s="68" t="s">
        <v>103</v>
      </c>
      <c r="B9242" s="69">
        <v>491333003</v>
      </c>
      <c r="C9242" s="68">
        <v>5037832306746</v>
      </c>
      <c r="D9242" s="69" t="s">
        <v>6667</v>
      </c>
      <c r="E9242" s="65">
        <f>IFERROR(VLOOKUP(C9242,Pivot!A:B,2,0),0)</f>
        <v>0</v>
      </c>
      <c r="F9242" s="65">
        <f>IFERROR(VLOOKUP(C9242,Pivot!A:C,3,0),0)</f>
        <v>0</v>
      </c>
    </row>
    <row r="9243" spans="1:6" x14ac:dyDescent="0.25">
      <c r="A9243" s="68" t="s">
        <v>103</v>
      </c>
      <c r="B9243" s="69">
        <v>491333004</v>
      </c>
      <c r="C9243" s="68">
        <v>491333004</v>
      </c>
      <c r="D9243" s="69" t="s">
        <v>6668</v>
      </c>
      <c r="E9243" s="65">
        <f>IFERROR(VLOOKUP(C9243,Pivot!A:B,2,0),0)</f>
        <v>0</v>
      </c>
      <c r="F9243" s="65">
        <f>IFERROR(VLOOKUP(C9243,Pivot!A:C,3,0),0)</f>
        <v>0</v>
      </c>
    </row>
    <row r="9244" spans="1:6" x14ac:dyDescent="0.25">
      <c r="A9244" s="68" t="s">
        <v>103</v>
      </c>
      <c r="B9244" s="69">
        <v>491333004</v>
      </c>
      <c r="C9244" s="68">
        <v>5037832307323</v>
      </c>
      <c r="D9244" s="69" t="s">
        <v>6668</v>
      </c>
      <c r="E9244" s="65">
        <f>IFERROR(VLOOKUP(C9244,Pivot!A:B,2,0),0)</f>
        <v>0</v>
      </c>
      <c r="F9244" s="65">
        <f>IFERROR(VLOOKUP(C9244,Pivot!A:C,3,0),0)</f>
        <v>0</v>
      </c>
    </row>
    <row r="9245" spans="1:6" x14ac:dyDescent="0.25">
      <c r="A9245" s="68" t="s">
        <v>103</v>
      </c>
      <c r="B9245" s="69">
        <v>491333005</v>
      </c>
      <c r="C9245" s="68">
        <v>4893998810029</v>
      </c>
      <c r="D9245" s="69" t="s">
        <v>6669</v>
      </c>
      <c r="E9245" s="65">
        <f>IFERROR(VLOOKUP(C9245,Pivot!A:B,2,0),0)</f>
        <v>0</v>
      </c>
      <c r="F9245" s="65">
        <f>IFERROR(VLOOKUP(C9245,Pivot!A:C,3,0),0)</f>
        <v>0</v>
      </c>
    </row>
    <row r="9246" spans="1:6" x14ac:dyDescent="0.25">
      <c r="A9246" s="68" t="s">
        <v>103</v>
      </c>
      <c r="B9246" s="69">
        <v>491333005</v>
      </c>
      <c r="C9246" s="68">
        <v>491333005</v>
      </c>
      <c r="D9246" s="69" t="s">
        <v>6669</v>
      </c>
      <c r="E9246" s="65">
        <f>IFERROR(VLOOKUP(C9246,Pivot!A:B,2,0),0)</f>
        <v>0</v>
      </c>
      <c r="F9246" s="65">
        <f>IFERROR(VLOOKUP(C9246,Pivot!A:C,3,0),0)</f>
        <v>0</v>
      </c>
    </row>
    <row r="9247" spans="1:6" x14ac:dyDescent="0.25">
      <c r="A9247" s="68" t="s">
        <v>103</v>
      </c>
      <c r="B9247" s="69">
        <v>491333006</v>
      </c>
      <c r="C9247" s="68">
        <v>4893998810036</v>
      </c>
      <c r="D9247" s="69" t="s">
        <v>6670</v>
      </c>
      <c r="E9247" s="65">
        <f>IFERROR(VLOOKUP(C9247,Pivot!A:B,2,0),0)</f>
        <v>0</v>
      </c>
      <c r="F9247" s="65">
        <f>IFERROR(VLOOKUP(C9247,Pivot!A:C,3,0),0)</f>
        <v>0</v>
      </c>
    </row>
    <row r="9248" spans="1:6" x14ac:dyDescent="0.25">
      <c r="A9248" s="68" t="s">
        <v>103</v>
      </c>
      <c r="B9248" s="69">
        <v>491333006</v>
      </c>
      <c r="C9248" s="68">
        <v>491333006</v>
      </c>
      <c r="D9248" s="69" t="s">
        <v>6670</v>
      </c>
      <c r="E9248" s="65">
        <f>IFERROR(VLOOKUP(C9248,Pivot!A:B,2,0),0)</f>
        <v>0</v>
      </c>
      <c r="F9248" s="65">
        <f>IFERROR(VLOOKUP(C9248,Pivot!A:C,3,0),0)</f>
        <v>0</v>
      </c>
    </row>
    <row r="9249" spans="1:6" x14ac:dyDescent="0.25">
      <c r="A9249" s="68" t="s">
        <v>103</v>
      </c>
      <c r="B9249" s="69">
        <v>491333007</v>
      </c>
      <c r="C9249" s="68">
        <v>4893998812016</v>
      </c>
      <c r="D9249" s="69" t="s">
        <v>6671</v>
      </c>
      <c r="E9249" s="65">
        <f>IFERROR(VLOOKUP(C9249,Pivot!A:B,2,0),0)</f>
        <v>0</v>
      </c>
      <c r="F9249" s="65">
        <f>IFERROR(VLOOKUP(C9249,Pivot!A:C,3,0),0)</f>
        <v>0</v>
      </c>
    </row>
    <row r="9250" spans="1:6" x14ac:dyDescent="0.25">
      <c r="A9250" s="68" t="s">
        <v>103</v>
      </c>
      <c r="B9250" s="69">
        <v>491333007</v>
      </c>
      <c r="C9250" s="68">
        <v>491333007</v>
      </c>
      <c r="D9250" s="69" t="s">
        <v>6671</v>
      </c>
      <c r="E9250" s="65">
        <f>IFERROR(VLOOKUP(C9250,Pivot!A:B,2,0),0)</f>
        <v>0</v>
      </c>
      <c r="F9250" s="65">
        <f>IFERROR(VLOOKUP(C9250,Pivot!A:C,3,0),0)</f>
        <v>0</v>
      </c>
    </row>
    <row r="9251" spans="1:6" x14ac:dyDescent="0.25">
      <c r="A9251" s="68" t="s">
        <v>103</v>
      </c>
      <c r="B9251" s="69">
        <v>491333008</v>
      </c>
      <c r="C9251" s="68">
        <v>4893998816045</v>
      </c>
      <c r="D9251" s="69" t="s">
        <v>6672</v>
      </c>
      <c r="E9251" s="65">
        <f>IFERROR(VLOOKUP(C9251,Pivot!A:B,2,0),0)</f>
        <v>0</v>
      </c>
      <c r="F9251" s="65">
        <f>IFERROR(VLOOKUP(C9251,Pivot!A:C,3,0),0)</f>
        <v>0</v>
      </c>
    </row>
    <row r="9252" spans="1:6" x14ac:dyDescent="0.25">
      <c r="A9252" s="68" t="s">
        <v>103</v>
      </c>
      <c r="B9252" s="69">
        <v>491333008</v>
      </c>
      <c r="C9252" s="68">
        <v>491333008</v>
      </c>
      <c r="D9252" s="69" t="s">
        <v>6672</v>
      </c>
      <c r="E9252" s="65">
        <f>IFERROR(VLOOKUP(C9252,Pivot!A:B,2,0),0)</f>
        <v>0</v>
      </c>
      <c r="F9252" s="65">
        <f>IFERROR(VLOOKUP(C9252,Pivot!A:C,3,0),0)</f>
        <v>0</v>
      </c>
    </row>
    <row r="9253" spans="1:6" x14ac:dyDescent="0.25">
      <c r="A9253" s="68" t="s">
        <v>103</v>
      </c>
      <c r="B9253" s="69">
        <v>491333009</v>
      </c>
      <c r="C9253" s="68">
        <v>4893998816007</v>
      </c>
      <c r="D9253" s="69" t="s">
        <v>6673</v>
      </c>
      <c r="E9253" s="65">
        <f>IFERROR(VLOOKUP(C9253,Pivot!A:B,2,0),0)</f>
        <v>0</v>
      </c>
      <c r="F9253" s="65">
        <f>IFERROR(VLOOKUP(C9253,Pivot!A:C,3,0),0)</f>
        <v>0</v>
      </c>
    </row>
    <row r="9254" spans="1:6" x14ac:dyDescent="0.25">
      <c r="A9254" s="68" t="s">
        <v>103</v>
      </c>
      <c r="B9254" s="69">
        <v>491333009</v>
      </c>
      <c r="C9254" s="68">
        <v>4893998816052</v>
      </c>
      <c r="D9254" s="69" t="s">
        <v>6673</v>
      </c>
      <c r="E9254" s="65">
        <f>IFERROR(VLOOKUP(C9254,Pivot!A:B,2,0),0)</f>
        <v>0</v>
      </c>
      <c r="F9254" s="65">
        <f>IFERROR(VLOOKUP(C9254,Pivot!A:C,3,0),0)</f>
        <v>0</v>
      </c>
    </row>
    <row r="9255" spans="1:6" x14ac:dyDescent="0.25">
      <c r="A9255" s="68" t="s">
        <v>103</v>
      </c>
      <c r="B9255" s="69">
        <v>491333009</v>
      </c>
      <c r="C9255" s="68">
        <v>491333009</v>
      </c>
      <c r="D9255" s="69" t="s">
        <v>6673</v>
      </c>
      <c r="E9255" s="65">
        <f>IFERROR(VLOOKUP(C9255,Pivot!A:B,2,0),0)</f>
        <v>0</v>
      </c>
      <c r="F9255" s="65">
        <f>IFERROR(VLOOKUP(C9255,Pivot!A:C,3,0),0)</f>
        <v>0</v>
      </c>
    </row>
    <row r="9256" spans="1:6" x14ac:dyDescent="0.25">
      <c r="A9256" s="68" t="s">
        <v>103</v>
      </c>
      <c r="B9256" s="69">
        <v>491333010</v>
      </c>
      <c r="C9256" s="68">
        <v>4893998816069</v>
      </c>
      <c r="D9256" s="69" t="s">
        <v>6674</v>
      </c>
      <c r="E9256" s="65">
        <f>IFERROR(VLOOKUP(C9256,Pivot!A:B,2,0),0)</f>
        <v>0</v>
      </c>
      <c r="F9256" s="65">
        <f>IFERROR(VLOOKUP(C9256,Pivot!A:C,3,0),0)</f>
        <v>0</v>
      </c>
    </row>
    <row r="9257" spans="1:6" x14ac:dyDescent="0.25">
      <c r="A9257" s="68" t="s">
        <v>103</v>
      </c>
      <c r="B9257" s="69">
        <v>491333010</v>
      </c>
      <c r="C9257" s="68">
        <v>491333010</v>
      </c>
      <c r="D9257" s="69" t="s">
        <v>6674</v>
      </c>
      <c r="E9257" s="65">
        <f>IFERROR(VLOOKUP(C9257,Pivot!A:B,2,0),0)</f>
        <v>0</v>
      </c>
      <c r="F9257" s="65">
        <f>IFERROR(VLOOKUP(C9257,Pivot!A:C,3,0),0)</f>
        <v>0</v>
      </c>
    </row>
    <row r="9258" spans="1:6" x14ac:dyDescent="0.25">
      <c r="A9258" s="68" t="s">
        <v>103</v>
      </c>
      <c r="B9258" s="69">
        <v>491333011</v>
      </c>
      <c r="C9258" s="68">
        <v>4893998818018</v>
      </c>
      <c r="D9258" s="69" t="s">
        <v>6675</v>
      </c>
      <c r="E9258" s="65">
        <f>IFERROR(VLOOKUP(C9258,Pivot!A:B,2,0),0)</f>
        <v>0</v>
      </c>
      <c r="F9258" s="65">
        <f>IFERROR(VLOOKUP(C9258,Pivot!A:C,3,0),0)</f>
        <v>0</v>
      </c>
    </row>
    <row r="9259" spans="1:6" x14ac:dyDescent="0.25">
      <c r="A9259" s="68" t="s">
        <v>103</v>
      </c>
      <c r="B9259" s="69">
        <v>491333011</v>
      </c>
      <c r="C9259" s="68">
        <v>491333011</v>
      </c>
      <c r="D9259" s="69" t="s">
        <v>6675</v>
      </c>
      <c r="E9259" s="65">
        <f>IFERROR(VLOOKUP(C9259,Pivot!A:B,2,0),0)</f>
        <v>0</v>
      </c>
      <c r="F9259" s="65">
        <f>IFERROR(VLOOKUP(C9259,Pivot!A:C,3,0),0)</f>
        <v>0</v>
      </c>
    </row>
    <row r="9260" spans="1:6" x14ac:dyDescent="0.25">
      <c r="A9260" s="68" t="s">
        <v>103</v>
      </c>
      <c r="B9260" s="69">
        <v>491333012</v>
      </c>
      <c r="C9260" s="68">
        <v>4893998820028</v>
      </c>
      <c r="D9260" s="69" t="s">
        <v>6676</v>
      </c>
      <c r="E9260" s="65">
        <f>IFERROR(VLOOKUP(C9260,Pivot!A:B,2,0),0)</f>
        <v>0</v>
      </c>
      <c r="F9260" s="65">
        <f>IFERROR(VLOOKUP(C9260,Pivot!A:C,3,0),0)</f>
        <v>0</v>
      </c>
    </row>
    <row r="9261" spans="1:6" x14ac:dyDescent="0.25">
      <c r="A9261" s="68" t="s">
        <v>103</v>
      </c>
      <c r="B9261" s="69">
        <v>491333012</v>
      </c>
      <c r="C9261" s="68">
        <v>491333012</v>
      </c>
      <c r="D9261" s="69" t="s">
        <v>6676</v>
      </c>
      <c r="E9261" s="65">
        <f>IFERROR(VLOOKUP(C9261,Pivot!A:B,2,0),0)</f>
        <v>0</v>
      </c>
      <c r="F9261" s="65">
        <f>IFERROR(VLOOKUP(C9261,Pivot!A:C,3,0),0)</f>
        <v>0</v>
      </c>
    </row>
    <row r="9262" spans="1:6" x14ac:dyDescent="0.25">
      <c r="A9262" s="68" t="s">
        <v>103</v>
      </c>
      <c r="B9262" s="69">
        <v>491333013</v>
      </c>
      <c r="C9262" s="68">
        <v>4893998820035</v>
      </c>
      <c r="D9262" s="69" t="s">
        <v>6677</v>
      </c>
      <c r="E9262" s="65">
        <f>IFERROR(VLOOKUP(C9262,Pivot!A:B,2,0),0)</f>
        <v>0</v>
      </c>
      <c r="F9262" s="65">
        <f>IFERROR(VLOOKUP(C9262,Pivot!A:C,3,0),0)</f>
        <v>0</v>
      </c>
    </row>
    <row r="9263" spans="1:6" x14ac:dyDescent="0.25">
      <c r="A9263" s="68" t="s">
        <v>103</v>
      </c>
      <c r="B9263" s="69">
        <v>491333013</v>
      </c>
      <c r="C9263" s="68">
        <v>491333013</v>
      </c>
      <c r="D9263" s="69" t="s">
        <v>6677</v>
      </c>
      <c r="E9263" s="65">
        <f>IFERROR(VLOOKUP(C9263,Pivot!A:B,2,0),0)</f>
        <v>0</v>
      </c>
      <c r="F9263" s="65">
        <f>IFERROR(VLOOKUP(C9263,Pivot!A:C,3,0),0)</f>
        <v>0</v>
      </c>
    </row>
    <row r="9264" spans="1:6" x14ac:dyDescent="0.25">
      <c r="A9264" s="68" t="s">
        <v>103</v>
      </c>
      <c r="B9264" s="69">
        <v>491333014</v>
      </c>
      <c r="C9264" s="68">
        <v>4893998823012</v>
      </c>
      <c r="D9264" s="69" t="s">
        <v>6678</v>
      </c>
      <c r="E9264" s="65">
        <f>IFERROR(VLOOKUP(C9264,Pivot!A:B,2,0),0)</f>
        <v>0</v>
      </c>
      <c r="F9264" s="65">
        <f>IFERROR(VLOOKUP(C9264,Pivot!A:C,3,0),0)</f>
        <v>0</v>
      </c>
    </row>
    <row r="9265" spans="1:6" x14ac:dyDescent="0.25">
      <c r="A9265" s="68" t="s">
        <v>103</v>
      </c>
      <c r="B9265" s="69">
        <v>491333014</v>
      </c>
      <c r="C9265" s="68">
        <v>491333014</v>
      </c>
      <c r="D9265" s="69" t="s">
        <v>6678</v>
      </c>
      <c r="E9265" s="65">
        <f>IFERROR(VLOOKUP(C9265,Pivot!A:B,2,0),0)</f>
        <v>0</v>
      </c>
      <c r="F9265" s="65">
        <f>IFERROR(VLOOKUP(C9265,Pivot!A:C,3,0),0)</f>
        <v>0</v>
      </c>
    </row>
    <row r="9266" spans="1:6" x14ac:dyDescent="0.25">
      <c r="A9266" s="68" t="s">
        <v>103</v>
      </c>
      <c r="B9266" s="69">
        <v>491333015</v>
      </c>
      <c r="C9266" s="68">
        <v>4893998815024</v>
      </c>
      <c r="D9266" s="69" t="s">
        <v>6679</v>
      </c>
      <c r="E9266" s="65">
        <f>IFERROR(VLOOKUP(C9266,Pivot!A:B,2,0),0)</f>
        <v>0</v>
      </c>
      <c r="F9266" s="65">
        <f>IFERROR(VLOOKUP(C9266,Pivot!A:C,3,0),0)</f>
        <v>0</v>
      </c>
    </row>
    <row r="9267" spans="1:6" x14ac:dyDescent="0.25">
      <c r="A9267" s="68" t="s">
        <v>103</v>
      </c>
      <c r="B9267" s="69">
        <v>491333015</v>
      </c>
      <c r="C9267" s="68">
        <v>491333015</v>
      </c>
      <c r="D9267" s="69" t="s">
        <v>6679</v>
      </c>
      <c r="E9267" s="65">
        <f>IFERROR(VLOOKUP(C9267,Pivot!A:B,2,0),0)</f>
        <v>0</v>
      </c>
      <c r="F9267" s="65">
        <f>IFERROR(VLOOKUP(C9267,Pivot!A:C,3,0),0)</f>
        <v>0</v>
      </c>
    </row>
    <row r="9268" spans="1:6" x14ac:dyDescent="0.25">
      <c r="A9268" s="68" t="s">
        <v>103</v>
      </c>
      <c r="B9268" s="69">
        <v>491333016</v>
      </c>
      <c r="C9268" s="68">
        <v>4893998815314</v>
      </c>
      <c r="D9268" s="69" t="s">
        <v>6680</v>
      </c>
      <c r="E9268" s="65">
        <f>IFERROR(VLOOKUP(C9268,Pivot!A:B,2,0),0)</f>
        <v>0</v>
      </c>
      <c r="F9268" s="65">
        <f>IFERROR(VLOOKUP(C9268,Pivot!A:C,3,0),0)</f>
        <v>0</v>
      </c>
    </row>
    <row r="9269" spans="1:6" x14ac:dyDescent="0.25">
      <c r="A9269" s="68" t="s">
        <v>103</v>
      </c>
      <c r="B9269" s="69">
        <v>491333016</v>
      </c>
      <c r="C9269" s="68">
        <v>491333016</v>
      </c>
      <c r="D9269" s="69" t="s">
        <v>6680</v>
      </c>
      <c r="E9269" s="65">
        <f>IFERROR(VLOOKUP(C9269,Pivot!A:B,2,0),0)</f>
        <v>0</v>
      </c>
      <c r="F9269" s="65">
        <f>IFERROR(VLOOKUP(C9269,Pivot!A:C,3,0),0)</f>
        <v>0</v>
      </c>
    </row>
    <row r="9270" spans="1:6" x14ac:dyDescent="0.25">
      <c r="A9270" s="68" t="s">
        <v>103</v>
      </c>
      <c r="B9270" s="69">
        <v>491333017</v>
      </c>
      <c r="C9270" s="68">
        <v>4893998815031</v>
      </c>
      <c r="D9270" s="69" t="s">
        <v>6681</v>
      </c>
      <c r="E9270" s="65">
        <f>IFERROR(VLOOKUP(C9270,Pivot!A:B,2,0),0)</f>
        <v>0</v>
      </c>
      <c r="F9270" s="65">
        <f>IFERROR(VLOOKUP(C9270,Pivot!A:C,3,0),0)</f>
        <v>0</v>
      </c>
    </row>
    <row r="9271" spans="1:6" x14ac:dyDescent="0.25">
      <c r="A9271" s="68" t="s">
        <v>103</v>
      </c>
      <c r="B9271" s="69">
        <v>491333017</v>
      </c>
      <c r="C9271" s="68">
        <v>491333017</v>
      </c>
      <c r="D9271" s="69" t="s">
        <v>6681</v>
      </c>
      <c r="E9271" s="65">
        <f>IFERROR(VLOOKUP(C9271,Pivot!A:B,2,0),0)</f>
        <v>0</v>
      </c>
      <c r="F9271" s="65">
        <f>IFERROR(VLOOKUP(C9271,Pivot!A:C,3,0),0)</f>
        <v>0</v>
      </c>
    </row>
    <row r="9272" spans="1:6" x14ac:dyDescent="0.25">
      <c r="A9272" s="68" t="s">
        <v>103</v>
      </c>
      <c r="B9272" s="69">
        <v>491333018</v>
      </c>
      <c r="C9272" s="68">
        <v>4893998910026</v>
      </c>
      <c r="D9272" s="69" t="s">
        <v>6682</v>
      </c>
      <c r="E9272" s="65">
        <f>IFERROR(VLOOKUP(C9272,Pivot!A:B,2,0),0)</f>
        <v>0</v>
      </c>
      <c r="F9272" s="65">
        <f>IFERROR(VLOOKUP(C9272,Pivot!A:C,3,0),0)</f>
        <v>0</v>
      </c>
    </row>
    <row r="9273" spans="1:6" x14ac:dyDescent="0.25">
      <c r="A9273" s="68" t="s">
        <v>103</v>
      </c>
      <c r="B9273" s="69">
        <v>491333018</v>
      </c>
      <c r="C9273" s="68">
        <v>491333018</v>
      </c>
      <c r="D9273" s="69" t="s">
        <v>6682</v>
      </c>
      <c r="E9273" s="65">
        <f>IFERROR(VLOOKUP(C9273,Pivot!A:B,2,0),0)</f>
        <v>0</v>
      </c>
      <c r="F9273" s="65">
        <f>IFERROR(VLOOKUP(C9273,Pivot!A:C,3,0),0)</f>
        <v>0</v>
      </c>
    </row>
    <row r="9274" spans="1:6" x14ac:dyDescent="0.25">
      <c r="A9274" s="68" t="s">
        <v>103</v>
      </c>
      <c r="B9274" s="69">
        <v>491333019</v>
      </c>
      <c r="C9274" s="68">
        <v>4893998910033</v>
      </c>
      <c r="D9274" s="69" t="s">
        <v>6683</v>
      </c>
      <c r="E9274" s="65">
        <f>IFERROR(VLOOKUP(C9274,Pivot!A:B,2,0),0)</f>
        <v>0</v>
      </c>
      <c r="F9274" s="65">
        <f>IFERROR(VLOOKUP(C9274,Pivot!A:C,3,0),0)</f>
        <v>0</v>
      </c>
    </row>
    <row r="9275" spans="1:6" x14ac:dyDescent="0.25">
      <c r="A9275" s="68" t="s">
        <v>103</v>
      </c>
      <c r="B9275" s="69">
        <v>491333019</v>
      </c>
      <c r="C9275" s="68">
        <v>491333019</v>
      </c>
      <c r="D9275" s="69" t="s">
        <v>6683</v>
      </c>
      <c r="E9275" s="65">
        <f>IFERROR(VLOOKUP(C9275,Pivot!A:B,2,0),0)</f>
        <v>0</v>
      </c>
      <c r="F9275" s="65">
        <f>IFERROR(VLOOKUP(C9275,Pivot!A:C,3,0),0)</f>
        <v>0</v>
      </c>
    </row>
    <row r="9276" spans="1:6" x14ac:dyDescent="0.25">
      <c r="A9276" s="68" t="s">
        <v>103</v>
      </c>
      <c r="B9276" s="69">
        <v>491333020</v>
      </c>
      <c r="C9276" s="68">
        <v>4893998920025</v>
      </c>
      <c r="D9276" s="69" t="s">
        <v>6684</v>
      </c>
      <c r="E9276" s="65">
        <f>IFERROR(VLOOKUP(C9276,Pivot!A:B,2,0),0)</f>
        <v>0</v>
      </c>
      <c r="F9276" s="65">
        <f>IFERROR(VLOOKUP(C9276,Pivot!A:C,3,0),0)</f>
        <v>0</v>
      </c>
    </row>
    <row r="9277" spans="1:6" x14ac:dyDescent="0.25">
      <c r="A9277" s="68" t="s">
        <v>103</v>
      </c>
      <c r="B9277" s="69">
        <v>491333020</v>
      </c>
      <c r="C9277" s="68">
        <v>491333020</v>
      </c>
      <c r="D9277" s="69" t="s">
        <v>6684</v>
      </c>
      <c r="E9277" s="65">
        <f>IFERROR(VLOOKUP(C9277,Pivot!A:B,2,0),0)</f>
        <v>0</v>
      </c>
      <c r="F9277" s="65">
        <f>IFERROR(VLOOKUP(C9277,Pivot!A:C,3,0),0)</f>
        <v>0</v>
      </c>
    </row>
    <row r="9278" spans="1:6" x14ac:dyDescent="0.25">
      <c r="A9278" s="68" t="s">
        <v>103</v>
      </c>
      <c r="B9278" s="69">
        <v>491333021</v>
      </c>
      <c r="C9278" s="68">
        <v>4893998888011</v>
      </c>
      <c r="D9278" s="69" t="s">
        <v>6685</v>
      </c>
      <c r="E9278" s="65">
        <f>IFERROR(VLOOKUP(C9278,Pivot!A:B,2,0),0)</f>
        <v>0</v>
      </c>
      <c r="F9278" s="65">
        <f>IFERROR(VLOOKUP(C9278,Pivot!A:C,3,0),0)</f>
        <v>0</v>
      </c>
    </row>
    <row r="9279" spans="1:6" x14ac:dyDescent="0.25">
      <c r="A9279" s="68" t="s">
        <v>103</v>
      </c>
      <c r="B9279" s="69">
        <v>491333021</v>
      </c>
      <c r="C9279" s="68">
        <v>491333021</v>
      </c>
      <c r="D9279" s="69" t="s">
        <v>6685</v>
      </c>
      <c r="E9279" s="65">
        <f>IFERROR(VLOOKUP(C9279,Pivot!A:B,2,0),0)</f>
        <v>0</v>
      </c>
      <c r="F9279" s="65">
        <f>IFERROR(VLOOKUP(C9279,Pivot!A:C,3,0),0)</f>
        <v>0</v>
      </c>
    </row>
    <row r="9280" spans="1:6" x14ac:dyDescent="0.25">
      <c r="A9280" s="68" t="s">
        <v>103</v>
      </c>
      <c r="B9280" s="69">
        <v>491333022</v>
      </c>
      <c r="C9280" s="68">
        <v>4893998888028</v>
      </c>
      <c r="D9280" s="69" t="s">
        <v>6686</v>
      </c>
      <c r="E9280" s="65">
        <f>IFERROR(VLOOKUP(C9280,Pivot!A:B,2,0),0)</f>
        <v>0</v>
      </c>
      <c r="F9280" s="65">
        <f>IFERROR(VLOOKUP(C9280,Pivot!A:C,3,0),0)</f>
        <v>0</v>
      </c>
    </row>
    <row r="9281" spans="1:6" x14ac:dyDescent="0.25">
      <c r="A9281" s="68" t="s">
        <v>103</v>
      </c>
      <c r="B9281" s="69">
        <v>491333022</v>
      </c>
      <c r="C9281" s="68">
        <v>491333022</v>
      </c>
      <c r="D9281" s="69" t="s">
        <v>6686</v>
      </c>
      <c r="E9281" s="65">
        <f>IFERROR(VLOOKUP(C9281,Pivot!A:B,2,0),0)</f>
        <v>0</v>
      </c>
      <c r="F9281" s="65">
        <f>IFERROR(VLOOKUP(C9281,Pivot!A:C,3,0),0)</f>
        <v>0</v>
      </c>
    </row>
    <row r="9282" spans="1:6" x14ac:dyDescent="0.25">
      <c r="A9282" s="68" t="s">
        <v>103</v>
      </c>
      <c r="B9282" s="69">
        <v>491333023</v>
      </c>
      <c r="C9282" s="68">
        <v>4893998888035</v>
      </c>
      <c r="D9282" s="69" t="s">
        <v>6687</v>
      </c>
      <c r="E9282" s="65">
        <f>IFERROR(VLOOKUP(C9282,Pivot!A:B,2,0),0)</f>
        <v>0</v>
      </c>
      <c r="F9282" s="65">
        <f>IFERROR(VLOOKUP(C9282,Pivot!A:C,3,0),0)</f>
        <v>0</v>
      </c>
    </row>
    <row r="9283" spans="1:6" x14ac:dyDescent="0.25">
      <c r="A9283" s="68" t="s">
        <v>103</v>
      </c>
      <c r="B9283" s="69">
        <v>491333023</v>
      </c>
      <c r="C9283" s="68">
        <v>491333023</v>
      </c>
      <c r="D9283" s="69" t="s">
        <v>6687</v>
      </c>
      <c r="E9283" s="65">
        <f>IFERROR(VLOOKUP(C9283,Pivot!A:B,2,0),0)</f>
        <v>0</v>
      </c>
      <c r="F9283" s="65">
        <f>IFERROR(VLOOKUP(C9283,Pivot!A:C,3,0),0)</f>
        <v>0</v>
      </c>
    </row>
    <row r="9284" spans="1:6" x14ac:dyDescent="0.25">
      <c r="A9284" s="68" t="s">
        <v>103</v>
      </c>
      <c r="B9284" s="69">
        <v>491333024</v>
      </c>
      <c r="C9284" s="68">
        <v>4893933960239</v>
      </c>
      <c r="D9284" s="69" t="s">
        <v>6688</v>
      </c>
      <c r="E9284" s="65">
        <f>IFERROR(VLOOKUP(C9284,Pivot!A:B,2,0),0)</f>
        <v>0</v>
      </c>
      <c r="F9284" s="65">
        <f>IFERROR(VLOOKUP(C9284,Pivot!A:C,3,0),0)</f>
        <v>0</v>
      </c>
    </row>
    <row r="9285" spans="1:6" x14ac:dyDescent="0.25">
      <c r="A9285" s="68" t="s">
        <v>103</v>
      </c>
      <c r="B9285" s="69">
        <v>491333024</v>
      </c>
      <c r="C9285" s="68">
        <v>491333024</v>
      </c>
      <c r="D9285" s="69" t="s">
        <v>6688</v>
      </c>
      <c r="E9285" s="65">
        <f>IFERROR(VLOOKUP(C9285,Pivot!A:B,2,0),0)</f>
        <v>0</v>
      </c>
      <c r="F9285" s="65">
        <f>IFERROR(VLOOKUP(C9285,Pivot!A:C,3,0),0)</f>
        <v>0</v>
      </c>
    </row>
    <row r="9286" spans="1:6" x14ac:dyDescent="0.25">
      <c r="A9286" s="68" t="s">
        <v>103</v>
      </c>
      <c r="B9286" s="69">
        <v>491333025</v>
      </c>
      <c r="C9286" s="68">
        <v>4893933960246</v>
      </c>
      <c r="D9286" s="69" t="s">
        <v>6689</v>
      </c>
      <c r="E9286" s="65">
        <f>IFERROR(VLOOKUP(C9286,Pivot!A:B,2,0),0)</f>
        <v>0</v>
      </c>
      <c r="F9286" s="65">
        <f>IFERROR(VLOOKUP(C9286,Pivot!A:C,3,0),0)</f>
        <v>0</v>
      </c>
    </row>
    <row r="9287" spans="1:6" x14ac:dyDescent="0.25">
      <c r="A9287" s="68" t="s">
        <v>103</v>
      </c>
      <c r="B9287" s="69">
        <v>491333025</v>
      </c>
      <c r="C9287" s="68">
        <v>491333025</v>
      </c>
      <c r="D9287" s="69" t="s">
        <v>6689</v>
      </c>
      <c r="E9287" s="65">
        <f>IFERROR(VLOOKUP(C9287,Pivot!A:B,2,0),0)</f>
        <v>0</v>
      </c>
      <c r="F9287" s="65">
        <f>IFERROR(VLOOKUP(C9287,Pivot!A:C,3,0),0)</f>
        <v>0</v>
      </c>
    </row>
    <row r="9288" spans="1:6" x14ac:dyDescent="0.25">
      <c r="A9288" s="68" t="s">
        <v>103</v>
      </c>
      <c r="B9288" s="69">
        <v>491333027</v>
      </c>
      <c r="C9288" s="68">
        <v>4893933960345</v>
      </c>
      <c r="D9288" s="69" t="s">
        <v>6690</v>
      </c>
      <c r="E9288" s="65">
        <f>IFERROR(VLOOKUP(C9288,Pivot!A:B,2,0),0)</f>
        <v>0</v>
      </c>
      <c r="F9288" s="65">
        <f>IFERROR(VLOOKUP(C9288,Pivot!A:C,3,0),0)</f>
        <v>0</v>
      </c>
    </row>
    <row r="9289" spans="1:6" x14ac:dyDescent="0.25">
      <c r="A9289" s="68" t="s">
        <v>103</v>
      </c>
      <c r="B9289" s="69">
        <v>491333027</v>
      </c>
      <c r="C9289" s="68">
        <v>491333027</v>
      </c>
      <c r="D9289" s="69" t="s">
        <v>6690</v>
      </c>
      <c r="E9289" s="65">
        <f>IFERROR(VLOOKUP(C9289,Pivot!A:B,2,0),0)</f>
        <v>0</v>
      </c>
      <c r="F9289" s="65">
        <f>IFERROR(VLOOKUP(C9289,Pivot!A:C,3,0),0)</f>
        <v>0</v>
      </c>
    </row>
    <row r="9290" spans="1:6" x14ac:dyDescent="0.25">
      <c r="A9290" s="68" t="s">
        <v>103</v>
      </c>
      <c r="B9290" s="69">
        <v>491333031</v>
      </c>
      <c r="C9290" s="68">
        <v>4893933960697</v>
      </c>
      <c r="D9290" s="69" t="s">
        <v>6691</v>
      </c>
      <c r="E9290" s="65">
        <f>IFERROR(VLOOKUP(C9290,Pivot!A:B,2,0),0)</f>
        <v>0</v>
      </c>
      <c r="F9290" s="65">
        <f>IFERROR(VLOOKUP(C9290,Pivot!A:C,3,0),0)</f>
        <v>0</v>
      </c>
    </row>
    <row r="9291" spans="1:6" x14ac:dyDescent="0.25">
      <c r="A9291" s="68" t="s">
        <v>103</v>
      </c>
      <c r="B9291" s="69">
        <v>491333031</v>
      </c>
      <c r="C9291" s="68">
        <v>491333031</v>
      </c>
      <c r="D9291" s="69" t="s">
        <v>6691</v>
      </c>
      <c r="E9291" s="65">
        <f>IFERROR(VLOOKUP(C9291,Pivot!A:B,2,0),0)</f>
        <v>0</v>
      </c>
      <c r="F9291" s="65">
        <f>IFERROR(VLOOKUP(C9291,Pivot!A:C,3,0),0)</f>
        <v>0</v>
      </c>
    </row>
    <row r="9292" spans="1:6" x14ac:dyDescent="0.25">
      <c r="A9292" s="68" t="s">
        <v>103</v>
      </c>
      <c r="B9292" s="69">
        <v>491333101</v>
      </c>
      <c r="C9292" s="68">
        <v>491333101</v>
      </c>
      <c r="D9292" s="69" t="s">
        <v>6692</v>
      </c>
      <c r="E9292" s="65">
        <f>IFERROR(VLOOKUP(C9292,Pivot!A:B,2,0),0)</f>
        <v>0</v>
      </c>
      <c r="F9292" s="65">
        <f>IFERROR(VLOOKUP(C9292,Pivot!A:C,3,0),0)</f>
        <v>0</v>
      </c>
    </row>
    <row r="9293" spans="1:6" x14ac:dyDescent="0.25">
      <c r="A9293" s="68" t="s">
        <v>103</v>
      </c>
      <c r="B9293" s="69">
        <v>491333101</v>
      </c>
      <c r="C9293" s="68">
        <v>787909625021</v>
      </c>
      <c r="D9293" s="69" t="s">
        <v>6692</v>
      </c>
      <c r="E9293" s="65">
        <f>IFERROR(VLOOKUP(C9293,Pivot!A:B,2,0),0)</f>
        <v>0</v>
      </c>
      <c r="F9293" s="65">
        <f>IFERROR(VLOOKUP(C9293,Pivot!A:C,3,0),0)</f>
        <v>0</v>
      </c>
    </row>
    <row r="9294" spans="1:6" x14ac:dyDescent="0.25">
      <c r="A9294" s="68" t="s">
        <v>103</v>
      </c>
      <c r="B9294" s="69">
        <v>491333102</v>
      </c>
      <c r="C9294" s="68">
        <v>491333102</v>
      </c>
      <c r="D9294" s="69" t="s">
        <v>6693</v>
      </c>
      <c r="E9294" s="65">
        <f>IFERROR(VLOOKUP(C9294,Pivot!A:B,2,0),0)</f>
        <v>0</v>
      </c>
      <c r="F9294" s="65">
        <f>IFERROR(VLOOKUP(C9294,Pivot!A:C,3,0),0)</f>
        <v>0</v>
      </c>
    </row>
    <row r="9295" spans="1:6" x14ac:dyDescent="0.25">
      <c r="A9295" s="68" t="s">
        <v>103</v>
      </c>
      <c r="B9295" s="69">
        <v>491333102</v>
      </c>
      <c r="C9295" s="68">
        <v>787909625038</v>
      </c>
      <c r="D9295" s="69" t="s">
        <v>6693</v>
      </c>
      <c r="E9295" s="65">
        <f>IFERROR(VLOOKUP(C9295,Pivot!A:B,2,0),0)</f>
        <v>0</v>
      </c>
      <c r="F9295" s="65">
        <f>IFERROR(VLOOKUP(C9295,Pivot!A:C,3,0),0)</f>
        <v>0</v>
      </c>
    </row>
    <row r="9296" spans="1:6" x14ac:dyDescent="0.25">
      <c r="A9296" s="68" t="s">
        <v>103</v>
      </c>
      <c r="B9296" s="69">
        <v>491333104</v>
      </c>
      <c r="C9296" s="68">
        <v>491333104</v>
      </c>
      <c r="D9296" s="69" t="s">
        <v>6694</v>
      </c>
      <c r="E9296" s="65">
        <f>IFERROR(VLOOKUP(C9296,Pivot!A:B,2,0),0)</f>
        <v>0</v>
      </c>
      <c r="F9296" s="65">
        <f>IFERROR(VLOOKUP(C9296,Pivot!A:C,3,0),0)</f>
        <v>0</v>
      </c>
    </row>
    <row r="9297" spans="1:6" x14ac:dyDescent="0.25">
      <c r="A9297" s="68" t="s">
        <v>103</v>
      </c>
      <c r="B9297" s="69">
        <v>491333104</v>
      </c>
      <c r="C9297" s="68">
        <v>787909625052</v>
      </c>
      <c r="D9297" s="69" t="s">
        <v>6694</v>
      </c>
      <c r="E9297" s="65">
        <f>IFERROR(VLOOKUP(C9297,Pivot!A:B,2,0),0)</f>
        <v>0</v>
      </c>
      <c r="F9297" s="65">
        <f>IFERROR(VLOOKUP(C9297,Pivot!A:C,3,0),0)</f>
        <v>0</v>
      </c>
    </row>
    <row r="9298" spans="1:6" x14ac:dyDescent="0.25">
      <c r="A9298" s="68" t="s">
        <v>103</v>
      </c>
      <c r="B9298" s="69">
        <v>491333105</v>
      </c>
      <c r="C9298" s="68">
        <v>491333105</v>
      </c>
      <c r="D9298" s="69" t="s">
        <v>6695</v>
      </c>
      <c r="E9298" s="65">
        <f>IFERROR(VLOOKUP(C9298,Pivot!A:B,2,0),0)</f>
        <v>0</v>
      </c>
      <c r="F9298" s="65">
        <f>IFERROR(VLOOKUP(C9298,Pivot!A:C,3,0),0)</f>
        <v>0</v>
      </c>
    </row>
    <row r="9299" spans="1:6" x14ac:dyDescent="0.25">
      <c r="A9299" s="68" t="s">
        <v>103</v>
      </c>
      <c r="B9299" s="69">
        <v>491333105</v>
      </c>
      <c r="C9299" s="68">
        <v>787909120434</v>
      </c>
      <c r="D9299" s="69" t="s">
        <v>6695</v>
      </c>
      <c r="E9299" s="65">
        <f>IFERROR(VLOOKUP(C9299,Pivot!A:B,2,0),0)</f>
        <v>0</v>
      </c>
      <c r="F9299" s="65">
        <f>IFERROR(VLOOKUP(C9299,Pivot!A:C,3,0),0)</f>
        <v>0</v>
      </c>
    </row>
    <row r="9300" spans="1:6" x14ac:dyDescent="0.25">
      <c r="A9300" s="68" t="s">
        <v>103</v>
      </c>
      <c r="B9300" s="69">
        <v>491333105</v>
      </c>
      <c r="C9300" s="68">
        <v>787909120441</v>
      </c>
      <c r="D9300" s="69" t="s">
        <v>6695</v>
      </c>
      <c r="E9300" s="65">
        <f>IFERROR(VLOOKUP(C9300,Pivot!A:B,2,0),0)</f>
        <v>0</v>
      </c>
      <c r="F9300" s="65">
        <f>IFERROR(VLOOKUP(C9300,Pivot!A:C,3,0),0)</f>
        <v>0</v>
      </c>
    </row>
    <row r="9301" spans="1:6" x14ac:dyDescent="0.25">
      <c r="A9301" s="68" t="s">
        <v>103</v>
      </c>
      <c r="B9301" s="69">
        <v>491333105</v>
      </c>
      <c r="C9301" s="68">
        <v>787909120458</v>
      </c>
      <c r="D9301" s="69" t="s">
        <v>6695</v>
      </c>
      <c r="E9301" s="65">
        <f>IFERROR(VLOOKUP(C9301,Pivot!A:B,2,0),0)</f>
        <v>0</v>
      </c>
      <c r="F9301" s="65">
        <f>IFERROR(VLOOKUP(C9301,Pivot!A:C,3,0),0)</f>
        <v>0</v>
      </c>
    </row>
    <row r="9302" spans="1:6" x14ac:dyDescent="0.25">
      <c r="A9302" s="68" t="s">
        <v>103</v>
      </c>
      <c r="B9302" s="69">
        <v>491333106</v>
      </c>
      <c r="C9302" s="68">
        <v>491333106</v>
      </c>
      <c r="D9302" s="69" t="s">
        <v>6696</v>
      </c>
      <c r="E9302" s="65">
        <f>IFERROR(VLOOKUP(C9302,Pivot!A:B,2,0),0)</f>
        <v>0</v>
      </c>
      <c r="F9302" s="65">
        <f>IFERROR(VLOOKUP(C9302,Pivot!A:C,3,0),0)</f>
        <v>0</v>
      </c>
    </row>
    <row r="9303" spans="1:6" x14ac:dyDescent="0.25">
      <c r="A9303" s="68" t="s">
        <v>103</v>
      </c>
      <c r="B9303" s="69">
        <v>491333106</v>
      </c>
      <c r="C9303" s="68">
        <v>787909116192</v>
      </c>
      <c r="D9303" s="69" t="s">
        <v>6696</v>
      </c>
      <c r="E9303" s="65">
        <f>IFERROR(VLOOKUP(C9303,Pivot!A:B,2,0),0)</f>
        <v>0</v>
      </c>
      <c r="F9303" s="65">
        <f>IFERROR(VLOOKUP(C9303,Pivot!A:C,3,0),0)</f>
        <v>0</v>
      </c>
    </row>
    <row r="9304" spans="1:6" x14ac:dyDescent="0.25">
      <c r="A9304" s="68" t="s">
        <v>103</v>
      </c>
      <c r="B9304" s="69">
        <v>491333107</v>
      </c>
      <c r="C9304" s="68">
        <v>491333107</v>
      </c>
      <c r="D9304" s="69" t="s">
        <v>6697</v>
      </c>
      <c r="E9304" s="65">
        <f>IFERROR(VLOOKUP(C9304,Pivot!A:B,2,0),0)</f>
        <v>0</v>
      </c>
      <c r="F9304" s="65">
        <f>IFERROR(VLOOKUP(C9304,Pivot!A:C,3,0),0)</f>
        <v>0</v>
      </c>
    </row>
    <row r="9305" spans="1:6" x14ac:dyDescent="0.25">
      <c r="A9305" s="68" t="s">
        <v>103</v>
      </c>
      <c r="B9305" s="69">
        <v>491333107</v>
      </c>
      <c r="C9305" s="68">
        <v>787909116635</v>
      </c>
      <c r="D9305" s="69" t="s">
        <v>6697</v>
      </c>
      <c r="E9305" s="65">
        <f>IFERROR(VLOOKUP(C9305,Pivot!A:B,2,0),0)</f>
        <v>0</v>
      </c>
      <c r="F9305" s="65">
        <f>IFERROR(VLOOKUP(C9305,Pivot!A:C,3,0),0)</f>
        <v>0</v>
      </c>
    </row>
    <row r="9306" spans="1:6" x14ac:dyDescent="0.25">
      <c r="A9306" s="68" t="s">
        <v>103</v>
      </c>
      <c r="B9306" s="69">
        <v>491333108</v>
      </c>
      <c r="C9306" s="68">
        <v>491333108</v>
      </c>
      <c r="D9306" s="69" t="s">
        <v>6698</v>
      </c>
      <c r="E9306" s="65">
        <f>IFERROR(VLOOKUP(C9306,Pivot!A:B,2,0),0)</f>
        <v>0</v>
      </c>
      <c r="F9306" s="65">
        <f>IFERROR(VLOOKUP(C9306,Pivot!A:C,3,0),0)</f>
        <v>0</v>
      </c>
    </row>
    <row r="9307" spans="1:6" x14ac:dyDescent="0.25">
      <c r="A9307" s="68" t="s">
        <v>103</v>
      </c>
      <c r="B9307" s="69">
        <v>491333108</v>
      </c>
      <c r="C9307" s="68">
        <v>787909117038</v>
      </c>
      <c r="D9307" s="69" t="s">
        <v>6698</v>
      </c>
      <c r="E9307" s="65">
        <f>IFERROR(VLOOKUP(C9307,Pivot!A:B,2,0),0)</f>
        <v>0</v>
      </c>
      <c r="F9307" s="65">
        <f>IFERROR(VLOOKUP(C9307,Pivot!A:C,3,0),0)</f>
        <v>0</v>
      </c>
    </row>
    <row r="9308" spans="1:6" x14ac:dyDescent="0.25">
      <c r="A9308" s="68" t="s">
        <v>103</v>
      </c>
      <c r="B9308" s="69">
        <v>491333109</v>
      </c>
      <c r="C9308" s="68">
        <v>491333109</v>
      </c>
      <c r="D9308" s="69" t="s">
        <v>6699</v>
      </c>
      <c r="E9308" s="65">
        <f>IFERROR(VLOOKUP(C9308,Pivot!A:B,2,0),0)</f>
        <v>0</v>
      </c>
      <c r="F9308" s="65">
        <f>IFERROR(VLOOKUP(C9308,Pivot!A:C,3,0),0)</f>
        <v>0</v>
      </c>
    </row>
    <row r="9309" spans="1:6" x14ac:dyDescent="0.25">
      <c r="A9309" s="68" t="s">
        <v>103</v>
      </c>
      <c r="B9309" s="69">
        <v>491333109</v>
      </c>
      <c r="C9309" s="68">
        <v>787909117960</v>
      </c>
      <c r="D9309" s="69" t="s">
        <v>6699</v>
      </c>
      <c r="E9309" s="65">
        <f>IFERROR(VLOOKUP(C9309,Pivot!A:B,2,0),0)</f>
        <v>0</v>
      </c>
      <c r="F9309" s="65">
        <f>IFERROR(VLOOKUP(C9309,Pivot!A:C,3,0),0)</f>
        <v>0</v>
      </c>
    </row>
    <row r="9310" spans="1:6" x14ac:dyDescent="0.25">
      <c r="A9310" s="68" t="s">
        <v>103</v>
      </c>
      <c r="B9310" s="69">
        <v>491333111</v>
      </c>
      <c r="C9310" s="68">
        <v>491333111</v>
      </c>
      <c r="D9310" s="69" t="s">
        <v>6700</v>
      </c>
      <c r="E9310" s="65">
        <f>IFERROR(VLOOKUP(C9310,Pivot!A:B,2,0),0)</f>
        <v>0</v>
      </c>
      <c r="F9310" s="65">
        <f>IFERROR(VLOOKUP(C9310,Pivot!A:C,3,0),0)</f>
        <v>0</v>
      </c>
    </row>
    <row r="9311" spans="1:6" x14ac:dyDescent="0.25">
      <c r="A9311" s="68" t="s">
        <v>103</v>
      </c>
      <c r="B9311" s="69">
        <v>491333111</v>
      </c>
      <c r="C9311" s="68">
        <v>787909120380</v>
      </c>
      <c r="D9311" s="69" t="s">
        <v>6700</v>
      </c>
      <c r="E9311" s="65">
        <f>IFERROR(VLOOKUP(C9311,Pivot!A:B,2,0),0)</f>
        <v>0</v>
      </c>
      <c r="F9311" s="65">
        <f>IFERROR(VLOOKUP(C9311,Pivot!A:C,3,0),0)</f>
        <v>0</v>
      </c>
    </row>
    <row r="9312" spans="1:6" x14ac:dyDescent="0.25">
      <c r="A9312" s="68" t="s">
        <v>103</v>
      </c>
      <c r="B9312" s="69">
        <v>491333112</v>
      </c>
      <c r="C9312" s="68">
        <v>491333112</v>
      </c>
      <c r="D9312" s="69" t="s">
        <v>6701</v>
      </c>
      <c r="E9312" s="65">
        <f>IFERROR(VLOOKUP(C9312,Pivot!A:B,2,0),0)</f>
        <v>0</v>
      </c>
      <c r="F9312" s="65">
        <f>IFERROR(VLOOKUP(C9312,Pivot!A:C,3,0),0)</f>
        <v>0</v>
      </c>
    </row>
    <row r="9313" spans="1:6" x14ac:dyDescent="0.25">
      <c r="A9313" s="68" t="s">
        <v>103</v>
      </c>
      <c r="B9313" s="69">
        <v>491333112</v>
      </c>
      <c r="C9313" s="68">
        <v>787909759252</v>
      </c>
      <c r="D9313" s="69" t="s">
        <v>6701</v>
      </c>
      <c r="E9313" s="65">
        <f>IFERROR(VLOOKUP(C9313,Pivot!A:B,2,0),0)</f>
        <v>0</v>
      </c>
      <c r="F9313" s="65">
        <f>IFERROR(VLOOKUP(C9313,Pivot!A:C,3,0),0)</f>
        <v>0</v>
      </c>
    </row>
    <row r="9314" spans="1:6" x14ac:dyDescent="0.25">
      <c r="A9314" s="68" t="s">
        <v>103</v>
      </c>
      <c r="B9314" s="69">
        <v>491333113</v>
      </c>
      <c r="C9314" s="68">
        <v>491333113</v>
      </c>
      <c r="D9314" s="69" t="s">
        <v>6702</v>
      </c>
      <c r="E9314" s="65">
        <f>IFERROR(VLOOKUP(C9314,Pivot!A:B,2,0),0)</f>
        <v>0</v>
      </c>
      <c r="F9314" s="65">
        <f>IFERROR(VLOOKUP(C9314,Pivot!A:C,3,0),0)</f>
        <v>0</v>
      </c>
    </row>
    <row r="9315" spans="1:6" x14ac:dyDescent="0.25">
      <c r="A9315" s="68" t="s">
        <v>103</v>
      </c>
      <c r="B9315" s="69">
        <v>491333113</v>
      </c>
      <c r="C9315" s="68">
        <v>787909759269</v>
      </c>
      <c r="D9315" s="69" t="s">
        <v>6702</v>
      </c>
      <c r="E9315" s="65">
        <f>IFERROR(VLOOKUP(C9315,Pivot!A:B,2,0),0)</f>
        <v>0</v>
      </c>
      <c r="F9315" s="65">
        <f>IFERROR(VLOOKUP(C9315,Pivot!A:C,3,0),0)</f>
        <v>0</v>
      </c>
    </row>
    <row r="9316" spans="1:6" x14ac:dyDescent="0.25">
      <c r="A9316" s="68" t="s">
        <v>103</v>
      </c>
      <c r="B9316" s="69">
        <v>491333114</v>
      </c>
      <c r="C9316" s="68">
        <v>491333114</v>
      </c>
      <c r="D9316" s="69" t="s">
        <v>6703</v>
      </c>
      <c r="E9316" s="65">
        <f>IFERROR(VLOOKUP(C9316,Pivot!A:B,2,0),0)</f>
        <v>0</v>
      </c>
      <c r="F9316" s="65">
        <f>IFERROR(VLOOKUP(C9316,Pivot!A:C,3,0),0)</f>
        <v>0</v>
      </c>
    </row>
    <row r="9317" spans="1:6" x14ac:dyDescent="0.25">
      <c r="A9317" s="68" t="s">
        <v>103</v>
      </c>
      <c r="B9317" s="69">
        <v>491333114</v>
      </c>
      <c r="C9317" s="68">
        <v>787909759382</v>
      </c>
      <c r="D9317" s="69" t="s">
        <v>6703</v>
      </c>
      <c r="E9317" s="65">
        <f>IFERROR(VLOOKUP(C9317,Pivot!A:B,2,0),0)</f>
        <v>0</v>
      </c>
      <c r="F9317" s="65">
        <f>IFERROR(VLOOKUP(C9317,Pivot!A:C,3,0),0)</f>
        <v>0</v>
      </c>
    </row>
    <row r="9318" spans="1:6" x14ac:dyDescent="0.25">
      <c r="A9318" s="68" t="s">
        <v>103</v>
      </c>
      <c r="B9318" s="69">
        <v>491333115</v>
      </c>
      <c r="C9318" s="68">
        <v>491333115</v>
      </c>
      <c r="D9318" s="69" t="s">
        <v>6704</v>
      </c>
      <c r="E9318" s="65">
        <f>IFERROR(VLOOKUP(C9318,Pivot!A:B,2,0),0)</f>
        <v>0</v>
      </c>
      <c r="F9318" s="65">
        <f>IFERROR(VLOOKUP(C9318,Pivot!A:C,3,0),0)</f>
        <v>0</v>
      </c>
    </row>
    <row r="9319" spans="1:6" x14ac:dyDescent="0.25">
      <c r="A9319" s="68" t="s">
        <v>103</v>
      </c>
      <c r="B9319" s="69">
        <v>491333115</v>
      </c>
      <c r="C9319" s="68">
        <v>787909759443</v>
      </c>
      <c r="D9319" s="69" t="s">
        <v>6704</v>
      </c>
      <c r="E9319" s="65">
        <f>IFERROR(VLOOKUP(C9319,Pivot!A:B,2,0),0)</f>
        <v>0</v>
      </c>
      <c r="F9319" s="65">
        <f>IFERROR(VLOOKUP(C9319,Pivot!A:C,3,0),0)</f>
        <v>0</v>
      </c>
    </row>
    <row r="9320" spans="1:6" x14ac:dyDescent="0.25">
      <c r="A9320" s="68" t="s">
        <v>103</v>
      </c>
      <c r="B9320" s="69">
        <v>491333115</v>
      </c>
      <c r="C9320" s="68">
        <v>787909759528</v>
      </c>
      <c r="D9320" s="69" t="s">
        <v>6704</v>
      </c>
      <c r="E9320" s="65">
        <f>IFERROR(VLOOKUP(C9320,Pivot!A:B,2,0),0)</f>
        <v>0</v>
      </c>
      <c r="F9320" s="65">
        <f>IFERROR(VLOOKUP(C9320,Pivot!A:C,3,0),0)</f>
        <v>0</v>
      </c>
    </row>
    <row r="9321" spans="1:6" x14ac:dyDescent="0.25">
      <c r="A9321" s="68" t="s">
        <v>103</v>
      </c>
      <c r="B9321" s="69">
        <v>491333115</v>
      </c>
      <c r="C9321" s="68">
        <v>787909759535</v>
      </c>
      <c r="D9321" s="69" t="s">
        <v>6704</v>
      </c>
      <c r="E9321" s="65">
        <f>IFERROR(VLOOKUP(C9321,Pivot!A:B,2,0),0)</f>
        <v>0</v>
      </c>
      <c r="F9321" s="65">
        <f>IFERROR(VLOOKUP(C9321,Pivot!A:C,3,0),0)</f>
        <v>0</v>
      </c>
    </row>
    <row r="9322" spans="1:6" x14ac:dyDescent="0.25">
      <c r="A9322" s="68" t="s">
        <v>103</v>
      </c>
      <c r="B9322" s="69">
        <v>491333116</v>
      </c>
      <c r="C9322" s="68">
        <v>491333116</v>
      </c>
      <c r="D9322" s="69" t="s">
        <v>6705</v>
      </c>
      <c r="E9322" s="65">
        <f>IFERROR(VLOOKUP(C9322,Pivot!A:B,2,0),0)</f>
        <v>0</v>
      </c>
      <c r="F9322" s="65">
        <f>IFERROR(VLOOKUP(C9322,Pivot!A:C,3,0),0)</f>
        <v>0</v>
      </c>
    </row>
    <row r="9323" spans="1:6" x14ac:dyDescent="0.25">
      <c r="A9323" s="68" t="s">
        <v>103</v>
      </c>
      <c r="B9323" s="69">
        <v>491333116</v>
      </c>
      <c r="C9323" s="68">
        <v>787909758446</v>
      </c>
      <c r="D9323" s="69" t="s">
        <v>6705</v>
      </c>
      <c r="E9323" s="65">
        <f>IFERROR(VLOOKUP(C9323,Pivot!A:B,2,0),0)</f>
        <v>0</v>
      </c>
      <c r="F9323" s="65">
        <f>IFERROR(VLOOKUP(C9323,Pivot!A:C,3,0),0)</f>
        <v>0</v>
      </c>
    </row>
    <row r="9324" spans="1:6" x14ac:dyDescent="0.25">
      <c r="A9324" s="68" t="s">
        <v>103</v>
      </c>
      <c r="B9324" s="69">
        <v>491333116</v>
      </c>
      <c r="C9324" s="68">
        <v>787909758590</v>
      </c>
      <c r="D9324" s="69" t="s">
        <v>6705</v>
      </c>
      <c r="E9324" s="65">
        <f>IFERROR(VLOOKUP(C9324,Pivot!A:B,2,0),0)</f>
        <v>0</v>
      </c>
      <c r="F9324" s="65">
        <f>IFERROR(VLOOKUP(C9324,Pivot!A:C,3,0),0)</f>
        <v>0</v>
      </c>
    </row>
    <row r="9325" spans="1:6" x14ac:dyDescent="0.25">
      <c r="A9325" s="68" t="s">
        <v>103</v>
      </c>
      <c r="B9325" s="69">
        <v>491333117</v>
      </c>
      <c r="C9325" s="68">
        <v>4892900887777</v>
      </c>
      <c r="D9325" s="69" t="s">
        <v>6706</v>
      </c>
      <c r="E9325" s="65">
        <f>IFERROR(VLOOKUP(C9325,Pivot!A:B,2,0),0)</f>
        <v>0</v>
      </c>
      <c r="F9325" s="65">
        <f>IFERROR(VLOOKUP(C9325,Pivot!A:C,3,0),0)</f>
        <v>0</v>
      </c>
    </row>
    <row r="9326" spans="1:6" x14ac:dyDescent="0.25">
      <c r="A9326" s="68" t="s">
        <v>103</v>
      </c>
      <c r="B9326" s="69">
        <v>491333117</v>
      </c>
      <c r="C9326" s="68">
        <v>491333117</v>
      </c>
      <c r="D9326" s="69" t="s">
        <v>6706</v>
      </c>
      <c r="E9326" s="65">
        <f>IFERROR(VLOOKUP(C9326,Pivot!A:B,2,0),0)</f>
        <v>0</v>
      </c>
      <c r="F9326" s="65">
        <f>IFERROR(VLOOKUP(C9326,Pivot!A:C,3,0),0)</f>
        <v>0</v>
      </c>
    </row>
    <row r="9327" spans="1:6" x14ac:dyDescent="0.25">
      <c r="A9327" s="68" t="s">
        <v>103</v>
      </c>
      <c r="B9327" s="69">
        <v>491333118</v>
      </c>
      <c r="C9327" s="68">
        <v>4892900887746</v>
      </c>
      <c r="D9327" s="69" t="s">
        <v>6707</v>
      </c>
      <c r="E9327" s="65">
        <f>IFERROR(VLOOKUP(C9327,Pivot!A:B,2,0),0)</f>
        <v>0</v>
      </c>
      <c r="F9327" s="65">
        <f>IFERROR(VLOOKUP(C9327,Pivot!A:C,3,0),0)</f>
        <v>0</v>
      </c>
    </row>
    <row r="9328" spans="1:6" x14ac:dyDescent="0.25">
      <c r="A9328" s="68" t="s">
        <v>103</v>
      </c>
      <c r="B9328" s="69">
        <v>491333118</v>
      </c>
      <c r="C9328" s="68">
        <v>491333118</v>
      </c>
      <c r="D9328" s="69" t="s">
        <v>6707</v>
      </c>
      <c r="E9328" s="65">
        <f>IFERROR(VLOOKUP(C9328,Pivot!A:B,2,0),0)</f>
        <v>0</v>
      </c>
      <c r="F9328" s="65">
        <f>IFERROR(VLOOKUP(C9328,Pivot!A:C,3,0),0)</f>
        <v>0</v>
      </c>
    </row>
    <row r="9329" spans="1:6" x14ac:dyDescent="0.25">
      <c r="A9329" s="68" t="s">
        <v>103</v>
      </c>
      <c r="B9329" s="69">
        <v>491333123</v>
      </c>
      <c r="C9329" s="68">
        <v>4892900887791</v>
      </c>
      <c r="D9329" s="69" t="s">
        <v>6708</v>
      </c>
      <c r="E9329" s="65">
        <f>IFERROR(VLOOKUP(C9329,Pivot!A:B,2,0),0)</f>
        <v>0</v>
      </c>
      <c r="F9329" s="65">
        <f>IFERROR(VLOOKUP(C9329,Pivot!A:C,3,0),0)</f>
        <v>0</v>
      </c>
    </row>
    <row r="9330" spans="1:6" x14ac:dyDescent="0.25">
      <c r="A9330" s="68" t="s">
        <v>103</v>
      </c>
      <c r="B9330" s="69">
        <v>491333123</v>
      </c>
      <c r="C9330" s="68">
        <v>491333123</v>
      </c>
      <c r="D9330" s="69" t="s">
        <v>6708</v>
      </c>
      <c r="E9330" s="65">
        <f>IFERROR(VLOOKUP(C9330,Pivot!A:B,2,0),0)</f>
        <v>0</v>
      </c>
      <c r="F9330" s="65">
        <f>IFERROR(VLOOKUP(C9330,Pivot!A:C,3,0),0)</f>
        <v>0</v>
      </c>
    </row>
    <row r="9331" spans="1:6" x14ac:dyDescent="0.25">
      <c r="A9331" s="68" t="s">
        <v>103</v>
      </c>
      <c r="B9331" s="69">
        <v>491333124</v>
      </c>
      <c r="C9331" s="68">
        <v>4892900887944</v>
      </c>
      <c r="D9331" s="69" t="s">
        <v>6709</v>
      </c>
      <c r="E9331" s="65">
        <f>IFERROR(VLOOKUP(C9331,Pivot!A:B,2,0),0)</f>
        <v>0</v>
      </c>
      <c r="F9331" s="65">
        <f>IFERROR(VLOOKUP(C9331,Pivot!A:C,3,0),0)</f>
        <v>0</v>
      </c>
    </row>
    <row r="9332" spans="1:6" x14ac:dyDescent="0.25">
      <c r="A9332" s="68" t="s">
        <v>103</v>
      </c>
      <c r="B9332" s="69">
        <v>491333124</v>
      </c>
      <c r="C9332" s="68">
        <v>491333124</v>
      </c>
      <c r="D9332" s="69" t="s">
        <v>6709</v>
      </c>
      <c r="E9332" s="65">
        <f>IFERROR(VLOOKUP(C9332,Pivot!A:B,2,0),0)</f>
        <v>0</v>
      </c>
      <c r="F9332" s="65">
        <f>IFERROR(VLOOKUP(C9332,Pivot!A:C,3,0),0)</f>
        <v>0</v>
      </c>
    </row>
    <row r="9333" spans="1:6" x14ac:dyDescent="0.25">
      <c r="A9333" s="68" t="s">
        <v>103</v>
      </c>
      <c r="B9333" s="69">
        <v>491333125</v>
      </c>
      <c r="C9333" s="68">
        <v>4892900887852</v>
      </c>
      <c r="D9333" s="69" t="s">
        <v>6710</v>
      </c>
      <c r="E9333" s="65">
        <f>IFERROR(VLOOKUP(C9333,Pivot!A:B,2,0),0)</f>
        <v>0</v>
      </c>
      <c r="F9333" s="65">
        <f>IFERROR(VLOOKUP(C9333,Pivot!A:C,3,0),0)</f>
        <v>0</v>
      </c>
    </row>
    <row r="9334" spans="1:6" x14ac:dyDescent="0.25">
      <c r="A9334" s="68" t="s">
        <v>103</v>
      </c>
      <c r="B9334" s="69">
        <v>491333125</v>
      </c>
      <c r="C9334" s="68">
        <v>491333125</v>
      </c>
      <c r="D9334" s="69" t="s">
        <v>6710</v>
      </c>
      <c r="E9334" s="65">
        <f>IFERROR(VLOOKUP(C9334,Pivot!A:B,2,0),0)</f>
        <v>0</v>
      </c>
      <c r="F9334" s="65">
        <f>IFERROR(VLOOKUP(C9334,Pivot!A:C,3,0),0)</f>
        <v>0</v>
      </c>
    </row>
    <row r="9335" spans="1:6" x14ac:dyDescent="0.25">
      <c r="A9335" s="68" t="s">
        <v>103</v>
      </c>
      <c r="B9335" s="69">
        <v>491333126</v>
      </c>
      <c r="C9335" s="68">
        <v>4892900887821</v>
      </c>
      <c r="D9335" s="69" t="s">
        <v>6711</v>
      </c>
      <c r="E9335" s="65">
        <f>IFERROR(VLOOKUP(C9335,Pivot!A:B,2,0),0)</f>
        <v>0</v>
      </c>
      <c r="F9335" s="65">
        <f>IFERROR(VLOOKUP(C9335,Pivot!A:C,3,0),0)</f>
        <v>0</v>
      </c>
    </row>
    <row r="9336" spans="1:6" x14ac:dyDescent="0.25">
      <c r="A9336" s="68" t="s">
        <v>103</v>
      </c>
      <c r="B9336" s="69">
        <v>491333126</v>
      </c>
      <c r="C9336" s="68">
        <v>491333126</v>
      </c>
      <c r="D9336" s="69" t="s">
        <v>6711</v>
      </c>
      <c r="E9336" s="65">
        <f>IFERROR(VLOOKUP(C9336,Pivot!A:B,2,0),0)</f>
        <v>0</v>
      </c>
      <c r="F9336" s="65">
        <f>IFERROR(VLOOKUP(C9336,Pivot!A:C,3,0),0)</f>
        <v>0</v>
      </c>
    </row>
    <row r="9337" spans="1:6" x14ac:dyDescent="0.25">
      <c r="A9337" s="68" t="s">
        <v>103</v>
      </c>
      <c r="B9337" s="69">
        <v>491333130</v>
      </c>
      <c r="C9337" s="68">
        <v>8901736132251</v>
      </c>
      <c r="D9337" s="69" t="s">
        <v>6712</v>
      </c>
      <c r="E9337" s="65">
        <f>IFERROR(VLOOKUP(C9337,Pivot!A:B,2,0),0)</f>
        <v>0</v>
      </c>
      <c r="F9337" s="65">
        <f>IFERROR(VLOOKUP(C9337,Pivot!A:C,3,0),0)</f>
        <v>0</v>
      </c>
    </row>
    <row r="9338" spans="1:6" x14ac:dyDescent="0.25">
      <c r="A9338" s="68" t="s">
        <v>103</v>
      </c>
      <c r="B9338" s="69">
        <v>491333131</v>
      </c>
      <c r="C9338" s="68">
        <v>8901736132268</v>
      </c>
      <c r="D9338" s="69" t="s">
        <v>6713</v>
      </c>
      <c r="E9338" s="65">
        <f>IFERROR(VLOOKUP(C9338,Pivot!A:B,2,0),0)</f>
        <v>0</v>
      </c>
      <c r="F9338" s="65">
        <f>IFERROR(VLOOKUP(C9338,Pivot!A:C,3,0),0)</f>
        <v>0</v>
      </c>
    </row>
    <row r="9339" spans="1:6" x14ac:dyDescent="0.25">
      <c r="A9339" s="68" t="s">
        <v>103</v>
      </c>
      <c r="B9339" s="69">
        <v>491333132</v>
      </c>
      <c r="C9339" s="68">
        <v>8901736132275</v>
      </c>
      <c r="D9339" s="69" t="s">
        <v>6714</v>
      </c>
      <c r="E9339" s="65">
        <f>IFERROR(VLOOKUP(C9339,Pivot!A:B,2,0),0)</f>
        <v>0</v>
      </c>
      <c r="F9339" s="65">
        <f>IFERROR(VLOOKUP(C9339,Pivot!A:C,3,0),0)</f>
        <v>0</v>
      </c>
    </row>
    <row r="9340" spans="1:6" x14ac:dyDescent="0.25">
      <c r="A9340" s="68" t="s">
        <v>103</v>
      </c>
      <c r="B9340" s="69">
        <v>491333133</v>
      </c>
      <c r="C9340" s="68">
        <v>491333133</v>
      </c>
      <c r="D9340" s="69" t="s">
        <v>6715</v>
      </c>
      <c r="E9340" s="65">
        <f>IFERROR(VLOOKUP(C9340,Pivot!A:B,2,0),0)</f>
        <v>0</v>
      </c>
      <c r="F9340" s="65">
        <f>IFERROR(VLOOKUP(C9340,Pivot!A:C,3,0),0)</f>
        <v>0</v>
      </c>
    </row>
    <row r="9341" spans="1:6" x14ac:dyDescent="0.25">
      <c r="A9341" s="68" t="s">
        <v>103</v>
      </c>
      <c r="B9341" s="69">
        <v>491333133</v>
      </c>
      <c r="C9341" s="68">
        <v>630509458417</v>
      </c>
      <c r="D9341" s="69" t="s">
        <v>6715</v>
      </c>
      <c r="E9341" s="65">
        <f>IFERROR(VLOOKUP(C9341,Pivot!A:B,2,0),0)</f>
        <v>0</v>
      </c>
      <c r="F9341" s="65">
        <f>IFERROR(VLOOKUP(C9341,Pivot!A:C,3,0),0)</f>
        <v>0</v>
      </c>
    </row>
    <row r="9342" spans="1:6" x14ac:dyDescent="0.25">
      <c r="A9342" s="68" t="s">
        <v>103</v>
      </c>
      <c r="B9342" s="69">
        <v>491333133</v>
      </c>
      <c r="C9342" s="68">
        <v>630509802937</v>
      </c>
      <c r="D9342" s="69" t="s">
        <v>6715</v>
      </c>
      <c r="E9342" s="65">
        <f>IFERROR(VLOOKUP(C9342,Pivot!A:B,2,0),0)</f>
        <v>0</v>
      </c>
      <c r="F9342" s="65">
        <f>IFERROR(VLOOKUP(C9342,Pivot!A:C,3,0),0)</f>
        <v>0</v>
      </c>
    </row>
    <row r="9343" spans="1:6" x14ac:dyDescent="0.25">
      <c r="A9343" s="68" t="s">
        <v>103</v>
      </c>
      <c r="B9343" s="69">
        <v>491333134</v>
      </c>
      <c r="C9343" s="68">
        <v>8901736132244</v>
      </c>
      <c r="D9343" s="69" t="s">
        <v>6716</v>
      </c>
      <c r="E9343" s="65">
        <f>IFERROR(VLOOKUP(C9343,Pivot!A:B,2,0),0)</f>
        <v>0</v>
      </c>
      <c r="F9343" s="65">
        <f>IFERROR(VLOOKUP(C9343,Pivot!A:C,3,0),0)</f>
        <v>0</v>
      </c>
    </row>
    <row r="9344" spans="1:6" x14ac:dyDescent="0.25">
      <c r="A9344" s="68" t="s">
        <v>103</v>
      </c>
      <c r="B9344" s="69">
        <v>491333135</v>
      </c>
      <c r="C9344" s="68">
        <v>8901736130066</v>
      </c>
      <c r="D9344" s="69" t="s">
        <v>6717</v>
      </c>
      <c r="E9344" s="65">
        <f>IFERROR(VLOOKUP(C9344,Pivot!A:B,2,0),0)</f>
        <v>0</v>
      </c>
      <c r="F9344" s="65">
        <f>IFERROR(VLOOKUP(C9344,Pivot!A:C,3,0),0)</f>
        <v>0</v>
      </c>
    </row>
    <row r="9345" spans="1:6" x14ac:dyDescent="0.25">
      <c r="A9345" s="68" t="s">
        <v>103</v>
      </c>
      <c r="B9345" s="69">
        <v>491333136</v>
      </c>
      <c r="C9345" s="68">
        <v>8901736130035</v>
      </c>
      <c r="D9345" s="69" t="s">
        <v>6718</v>
      </c>
      <c r="E9345" s="65">
        <f>IFERROR(VLOOKUP(C9345,Pivot!A:B,2,0),0)</f>
        <v>0</v>
      </c>
      <c r="F9345" s="65">
        <f>IFERROR(VLOOKUP(C9345,Pivot!A:C,3,0),0)</f>
        <v>0</v>
      </c>
    </row>
    <row r="9346" spans="1:6" x14ac:dyDescent="0.25">
      <c r="A9346" s="68" t="s">
        <v>103</v>
      </c>
      <c r="B9346" s="69">
        <v>491333139</v>
      </c>
      <c r="C9346" s="68">
        <v>491333139</v>
      </c>
      <c r="D9346" s="69" t="s">
        <v>6719</v>
      </c>
      <c r="E9346" s="65">
        <f>IFERROR(VLOOKUP(C9346,Pivot!A:B,2,0),0)</f>
        <v>0</v>
      </c>
      <c r="F9346" s="65">
        <f>IFERROR(VLOOKUP(C9346,Pivot!A:C,3,0),0)</f>
        <v>0</v>
      </c>
    </row>
    <row r="9347" spans="1:6" x14ac:dyDescent="0.25">
      <c r="A9347" s="68" t="s">
        <v>103</v>
      </c>
      <c r="B9347" s="69">
        <v>491333139</v>
      </c>
      <c r="C9347" s="68">
        <v>630509611102</v>
      </c>
      <c r="D9347" s="69" t="s">
        <v>6719</v>
      </c>
      <c r="E9347" s="65">
        <f>IFERROR(VLOOKUP(C9347,Pivot!A:B,2,0),0)</f>
        <v>0</v>
      </c>
      <c r="F9347" s="65">
        <f>IFERROR(VLOOKUP(C9347,Pivot!A:C,3,0),0)</f>
        <v>0</v>
      </c>
    </row>
    <row r="9348" spans="1:6" x14ac:dyDescent="0.25">
      <c r="A9348" s="68" t="s">
        <v>103</v>
      </c>
      <c r="B9348" s="69">
        <v>491333139</v>
      </c>
      <c r="C9348" s="68">
        <v>653569849261</v>
      </c>
      <c r="D9348" s="69" t="s">
        <v>6719</v>
      </c>
      <c r="E9348" s="65">
        <f>IFERROR(VLOOKUP(C9348,Pivot!A:B,2,0),0)</f>
        <v>0</v>
      </c>
      <c r="F9348" s="65">
        <f>IFERROR(VLOOKUP(C9348,Pivot!A:C,3,0),0)</f>
        <v>0</v>
      </c>
    </row>
    <row r="9349" spans="1:6" x14ac:dyDescent="0.25">
      <c r="A9349" s="68" t="s">
        <v>103</v>
      </c>
      <c r="B9349" s="69">
        <v>491333140</v>
      </c>
      <c r="C9349" s="68">
        <v>8901736130424</v>
      </c>
      <c r="D9349" s="69" t="s">
        <v>6720</v>
      </c>
      <c r="E9349" s="65">
        <f>IFERROR(VLOOKUP(C9349,Pivot!A:B,2,0),0)</f>
        <v>0</v>
      </c>
      <c r="F9349" s="65">
        <f>IFERROR(VLOOKUP(C9349,Pivot!A:C,3,0),0)</f>
        <v>0</v>
      </c>
    </row>
    <row r="9350" spans="1:6" x14ac:dyDescent="0.25">
      <c r="A9350" s="68" t="s">
        <v>103</v>
      </c>
      <c r="B9350" s="69">
        <v>491333141</v>
      </c>
      <c r="C9350" s="68">
        <v>491333141</v>
      </c>
      <c r="D9350" s="69" t="s">
        <v>6721</v>
      </c>
      <c r="E9350" s="65">
        <f>IFERROR(VLOOKUP(C9350,Pivot!A:B,2,0),0)</f>
        <v>0</v>
      </c>
      <c r="F9350" s="65">
        <f>IFERROR(VLOOKUP(C9350,Pivot!A:C,3,0),0)</f>
        <v>0</v>
      </c>
    </row>
    <row r="9351" spans="1:6" x14ac:dyDescent="0.25">
      <c r="A9351" s="68" t="s">
        <v>103</v>
      </c>
      <c r="B9351" s="69">
        <v>491333141</v>
      </c>
      <c r="C9351" s="68">
        <v>630509453375</v>
      </c>
      <c r="D9351" s="69" t="s">
        <v>6721</v>
      </c>
      <c r="E9351" s="65">
        <f>IFERROR(VLOOKUP(C9351,Pivot!A:B,2,0),0)</f>
        <v>0</v>
      </c>
      <c r="F9351" s="65">
        <f>IFERROR(VLOOKUP(C9351,Pivot!A:C,3,0),0)</f>
        <v>0</v>
      </c>
    </row>
    <row r="9352" spans="1:6" x14ac:dyDescent="0.25">
      <c r="A9352" s="68" t="s">
        <v>103</v>
      </c>
      <c r="B9352" s="69">
        <v>491333141</v>
      </c>
      <c r="C9352" s="68">
        <v>630509802609</v>
      </c>
      <c r="D9352" s="69" t="s">
        <v>6721</v>
      </c>
      <c r="E9352" s="65">
        <f>IFERROR(VLOOKUP(C9352,Pivot!A:B,2,0),0)</f>
        <v>0</v>
      </c>
      <c r="F9352" s="65">
        <f>IFERROR(VLOOKUP(C9352,Pivot!A:C,3,0),0)</f>
        <v>0</v>
      </c>
    </row>
    <row r="9353" spans="1:6" x14ac:dyDescent="0.25">
      <c r="A9353" s="68" t="s">
        <v>103</v>
      </c>
      <c r="B9353" s="69">
        <v>491333142</v>
      </c>
      <c r="C9353" s="68">
        <v>630509520114</v>
      </c>
      <c r="D9353" s="69" t="s">
        <v>6722</v>
      </c>
      <c r="E9353" s="65">
        <f>IFERROR(VLOOKUP(C9353,Pivot!A:B,2,0),0)</f>
        <v>0</v>
      </c>
      <c r="F9353" s="65">
        <f>IFERROR(VLOOKUP(C9353,Pivot!A:C,3,0),0)</f>
        <v>0</v>
      </c>
    </row>
    <row r="9354" spans="1:6" x14ac:dyDescent="0.25">
      <c r="A9354" s="68" t="s">
        <v>103</v>
      </c>
      <c r="B9354" s="69">
        <v>491333143</v>
      </c>
      <c r="C9354" s="68">
        <v>491333143</v>
      </c>
      <c r="D9354" s="69" t="s">
        <v>6723</v>
      </c>
      <c r="E9354" s="65">
        <f>IFERROR(VLOOKUP(C9354,Pivot!A:B,2,0),0)</f>
        <v>0</v>
      </c>
      <c r="F9354" s="65">
        <f>IFERROR(VLOOKUP(C9354,Pivot!A:C,3,0),0)</f>
        <v>0</v>
      </c>
    </row>
    <row r="9355" spans="1:6" x14ac:dyDescent="0.25">
      <c r="A9355" s="68" t="s">
        <v>103</v>
      </c>
      <c r="B9355" s="69">
        <v>491333143</v>
      </c>
      <c r="C9355" s="68">
        <v>630509490523</v>
      </c>
      <c r="D9355" s="69" t="s">
        <v>6723</v>
      </c>
      <c r="E9355" s="65">
        <f>IFERROR(VLOOKUP(C9355,Pivot!A:B,2,0),0)</f>
        <v>0</v>
      </c>
      <c r="F9355" s="65">
        <f>IFERROR(VLOOKUP(C9355,Pivot!A:C,3,0),0)</f>
        <v>0</v>
      </c>
    </row>
    <row r="9356" spans="1:6" x14ac:dyDescent="0.25">
      <c r="A9356" s="68" t="s">
        <v>103</v>
      </c>
      <c r="B9356" s="69">
        <v>491333143</v>
      </c>
      <c r="C9356" s="68">
        <v>630509490530</v>
      </c>
      <c r="D9356" s="69" t="s">
        <v>6723</v>
      </c>
      <c r="E9356" s="65">
        <f>IFERROR(VLOOKUP(C9356,Pivot!A:B,2,0),0)</f>
        <v>0</v>
      </c>
      <c r="F9356" s="65">
        <f>IFERROR(VLOOKUP(C9356,Pivot!A:C,3,0),0)</f>
        <v>0</v>
      </c>
    </row>
    <row r="9357" spans="1:6" x14ac:dyDescent="0.25">
      <c r="A9357" s="68" t="s">
        <v>103</v>
      </c>
      <c r="B9357" s="69">
        <v>491333143</v>
      </c>
      <c r="C9357" s="68">
        <v>630509490547</v>
      </c>
      <c r="D9357" s="69" t="s">
        <v>6723</v>
      </c>
      <c r="E9357" s="65">
        <f>IFERROR(VLOOKUP(C9357,Pivot!A:B,2,0),0)</f>
        <v>0</v>
      </c>
      <c r="F9357" s="65">
        <f>IFERROR(VLOOKUP(C9357,Pivot!A:C,3,0),0)</f>
        <v>0</v>
      </c>
    </row>
    <row r="9358" spans="1:6" x14ac:dyDescent="0.25">
      <c r="A9358" s="68" t="s">
        <v>103</v>
      </c>
      <c r="B9358" s="69">
        <v>491333143</v>
      </c>
      <c r="C9358" s="68">
        <v>630509490554</v>
      </c>
      <c r="D9358" s="69" t="s">
        <v>6723</v>
      </c>
      <c r="E9358" s="65">
        <f>IFERROR(VLOOKUP(C9358,Pivot!A:B,2,0),0)</f>
        <v>0</v>
      </c>
      <c r="F9358" s="65">
        <f>IFERROR(VLOOKUP(C9358,Pivot!A:C,3,0),0)</f>
        <v>0</v>
      </c>
    </row>
    <row r="9359" spans="1:6" x14ac:dyDescent="0.25">
      <c r="A9359" s="68" t="s">
        <v>103</v>
      </c>
      <c r="B9359" s="69">
        <v>491333143</v>
      </c>
      <c r="C9359" s="68">
        <v>630509490561</v>
      </c>
      <c r="D9359" s="69" t="s">
        <v>6723</v>
      </c>
      <c r="E9359" s="65">
        <f>IFERROR(VLOOKUP(C9359,Pivot!A:B,2,0),0)</f>
        <v>0</v>
      </c>
      <c r="F9359" s="65">
        <f>IFERROR(VLOOKUP(C9359,Pivot!A:C,3,0),0)</f>
        <v>0</v>
      </c>
    </row>
    <row r="9360" spans="1:6" x14ac:dyDescent="0.25">
      <c r="A9360" s="68" t="s">
        <v>103</v>
      </c>
      <c r="B9360" s="69">
        <v>491333143</v>
      </c>
      <c r="C9360" s="68">
        <v>630509490578</v>
      </c>
      <c r="D9360" s="69" t="s">
        <v>6723</v>
      </c>
      <c r="E9360" s="65">
        <f>IFERROR(VLOOKUP(C9360,Pivot!A:B,2,0),0)</f>
        <v>0</v>
      </c>
      <c r="F9360" s="65">
        <f>IFERROR(VLOOKUP(C9360,Pivot!A:C,3,0),0)</f>
        <v>0</v>
      </c>
    </row>
    <row r="9361" spans="1:6" x14ac:dyDescent="0.25">
      <c r="A9361" s="68" t="s">
        <v>103</v>
      </c>
      <c r="B9361" s="69">
        <v>491333143</v>
      </c>
      <c r="C9361" s="68">
        <v>630509491100</v>
      </c>
      <c r="D9361" s="69" t="s">
        <v>6723</v>
      </c>
      <c r="E9361" s="65">
        <f>IFERROR(VLOOKUP(C9361,Pivot!A:B,2,0),0)</f>
        <v>0</v>
      </c>
      <c r="F9361" s="65">
        <f>IFERROR(VLOOKUP(C9361,Pivot!A:C,3,0),0)</f>
        <v>0</v>
      </c>
    </row>
    <row r="9362" spans="1:6" x14ac:dyDescent="0.25">
      <c r="A9362" s="68" t="s">
        <v>103</v>
      </c>
      <c r="B9362" s="69">
        <v>491333143</v>
      </c>
      <c r="C9362" s="68">
        <v>630509517374</v>
      </c>
      <c r="D9362" s="69" t="s">
        <v>6723</v>
      </c>
      <c r="E9362" s="65">
        <f>IFERROR(VLOOKUP(C9362,Pivot!A:B,2,0),0)</f>
        <v>0</v>
      </c>
      <c r="F9362" s="65">
        <f>IFERROR(VLOOKUP(C9362,Pivot!A:C,3,0),0)</f>
        <v>0</v>
      </c>
    </row>
    <row r="9363" spans="1:6" x14ac:dyDescent="0.25">
      <c r="A9363" s="68" t="s">
        <v>103</v>
      </c>
      <c r="B9363" s="69">
        <v>491333143</v>
      </c>
      <c r="C9363" s="68">
        <v>630509517381</v>
      </c>
      <c r="D9363" s="69" t="s">
        <v>6723</v>
      </c>
      <c r="E9363" s="65">
        <f>IFERROR(VLOOKUP(C9363,Pivot!A:B,2,0),0)</f>
        <v>0</v>
      </c>
      <c r="F9363" s="65">
        <f>IFERROR(VLOOKUP(C9363,Pivot!A:C,3,0),0)</f>
        <v>0</v>
      </c>
    </row>
    <row r="9364" spans="1:6" x14ac:dyDescent="0.25">
      <c r="A9364" s="68" t="s">
        <v>103</v>
      </c>
      <c r="B9364" s="69">
        <v>491333143</v>
      </c>
      <c r="C9364" s="68">
        <v>630509517398</v>
      </c>
      <c r="D9364" s="69" t="s">
        <v>6723</v>
      </c>
      <c r="E9364" s="65">
        <f>IFERROR(VLOOKUP(C9364,Pivot!A:B,2,0),0)</f>
        <v>0</v>
      </c>
      <c r="F9364" s="65">
        <f>IFERROR(VLOOKUP(C9364,Pivot!A:C,3,0),0)</f>
        <v>0</v>
      </c>
    </row>
    <row r="9365" spans="1:6" x14ac:dyDescent="0.25">
      <c r="A9365" s="68" t="s">
        <v>103</v>
      </c>
      <c r="B9365" s="69">
        <v>491333143</v>
      </c>
      <c r="C9365" s="68">
        <v>630509517404</v>
      </c>
      <c r="D9365" s="69" t="s">
        <v>6723</v>
      </c>
      <c r="E9365" s="65">
        <f>IFERROR(VLOOKUP(C9365,Pivot!A:B,2,0),0)</f>
        <v>0</v>
      </c>
      <c r="F9365" s="65">
        <f>IFERROR(VLOOKUP(C9365,Pivot!A:C,3,0),0)</f>
        <v>0</v>
      </c>
    </row>
    <row r="9366" spans="1:6" x14ac:dyDescent="0.25">
      <c r="A9366" s="68" t="s">
        <v>103</v>
      </c>
      <c r="B9366" s="69">
        <v>491333143</v>
      </c>
      <c r="C9366" s="68">
        <v>630509517411</v>
      </c>
      <c r="D9366" s="69" t="s">
        <v>6723</v>
      </c>
      <c r="E9366" s="65">
        <f>IFERROR(VLOOKUP(C9366,Pivot!A:B,2,0),0)</f>
        <v>0</v>
      </c>
      <c r="F9366" s="65">
        <f>IFERROR(VLOOKUP(C9366,Pivot!A:C,3,0),0)</f>
        <v>0</v>
      </c>
    </row>
    <row r="9367" spans="1:6" x14ac:dyDescent="0.25">
      <c r="A9367" s="68" t="s">
        <v>103</v>
      </c>
      <c r="B9367" s="69">
        <v>491333143</v>
      </c>
      <c r="C9367" s="68">
        <v>630509517428</v>
      </c>
      <c r="D9367" s="69" t="s">
        <v>6723</v>
      </c>
      <c r="E9367" s="65">
        <f>IFERROR(VLOOKUP(C9367,Pivot!A:B,2,0),0)</f>
        <v>0</v>
      </c>
      <c r="F9367" s="65">
        <f>IFERROR(VLOOKUP(C9367,Pivot!A:C,3,0),0)</f>
        <v>0</v>
      </c>
    </row>
    <row r="9368" spans="1:6" x14ac:dyDescent="0.25">
      <c r="A9368" s="68" t="s">
        <v>103</v>
      </c>
      <c r="B9368" s="69">
        <v>491333143</v>
      </c>
      <c r="C9368" s="68">
        <v>630509517435</v>
      </c>
      <c r="D9368" s="69" t="s">
        <v>6723</v>
      </c>
      <c r="E9368" s="65">
        <f>IFERROR(VLOOKUP(C9368,Pivot!A:B,2,0),0)</f>
        <v>0</v>
      </c>
      <c r="F9368" s="65">
        <f>IFERROR(VLOOKUP(C9368,Pivot!A:C,3,0),0)</f>
        <v>0</v>
      </c>
    </row>
    <row r="9369" spans="1:6" x14ac:dyDescent="0.25">
      <c r="A9369" s="68" t="s">
        <v>103</v>
      </c>
      <c r="B9369" s="69">
        <v>491333143</v>
      </c>
      <c r="C9369" s="68">
        <v>630509619139</v>
      </c>
      <c r="D9369" s="69" t="s">
        <v>6723</v>
      </c>
      <c r="E9369" s="65">
        <f>IFERROR(VLOOKUP(C9369,Pivot!A:B,2,0),0)</f>
        <v>0</v>
      </c>
      <c r="F9369" s="65">
        <f>IFERROR(VLOOKUP(C9369,Pivot!A:C,3,0),0)</f>
        <v>0</v>
      </c>
    </row>
    <row r="9370" spans="1:6" x14ac:dyDescent="0.25">
      <c r="A9370" s="68" t="s">
        <v>103</v>
      </c>
      <c r="B9370" s="69">
        <v>491333143</v>
      </c>
      <c r="C9370" s="68">
        <v>630509619146</v>
      </c>
      <c r="D9370" s="69" t="s">
        <v>6723</v>
      </c>
      <c r="E9370" s="65">
        <f>IFERROR(VLOOKUP(C9370,Pivot!A:B,2,0),0)</f>
        <v>0</v>
      </c>
      <c r="F9370" s="65">
        <f>IFERROR(VLOOKUP(C9370,Pivot!A:C,3,0),0)</f>
        <v>0</v>
      </c>
    </row>
    <row r="9371" spans="1:6" x14ac:dyDescent="0.25">
      <c r="A9371" s="68" t="s">
        <v>103</v>
      </c>
      <c r="B9371" s="69">
        <v>491333143</v>
      </c>
      <c r="C9371" s="68">
        <v>630509619153</v>
      </c>
      <c r="D9371" s="69" t="s">
        <v>6723</v>
      </c>
      <c r="E9371" s="65">
        <f>IFERROR(VLOOKUP(C9371,Pivot!A:B,2,0),0)</f>
        <v>0</v>
      </c>
      <c r="F9371" s="65">
        <f>IFERROR(VLOOKUP(C9371,Pivot!A:C,3,0),0)</f>
        <v>0</v>
      </c>
    </row>
    <row r="9372" spans="1:6" x14ac:dyDescent="0.25">
      <c r="A9372" s="68" t="s">
        <v>103</v>
      </c>
      <c r="B9372" s="69">
        <v>491333143</v>
      </c>
      <c r="C9372" s="68">
        <v>630509619160</v>
      </c>
      <c r="D9372" s="69" t="s">
        <v>6723</v>
      </c>
      <c r="E9372" s="65">
        <f>IFERROR(VLOOKUP(C9372,Pivot!A:B,2,0),0)</f>
        <v>0</v>
      </c>
      <c r="F9372" s="65">
        <f>IFERROR(VLOOKUP(C9372,Pivot!A:C,3,0),0)</f>
        <v>0</v>
      </c>
    </row>
    <row r="9373" spans="1:6" x14ac:dyDescent="0.25">
      <c r="A9373" s="68" t="s">
        <v>103</v>
      </c>
      <c r="B9373" s="69">
        <v>491333143</v>
      </c>
      <c r="C9373" s="68">
        <v>630509619177</v>
      </c>
      <c r="D9373" s="69" t="s">
        <v>6723</v>
      </c>
      <c r="E9373" s="65">
        <f>IFERROR(VLOOKUP(C9373,Pivot!A:B,2,0),0)</f>
        <v>0</v>
      </c>
      <c r="F9373" s="65">
        <f>IFERROR(VLOOKUP(C9373,Pivot!A:C,3,0),0)</f>
        <v>0</v>
      </c>
    </row>
    <row r="9374" spans="1:6" x14ac:dyDescent="0.25">
      <c r="A9374" s="68" t="s">
        <v>103</v>
      </c>
      <c r="B9374" s="69">
        <v>491333143</v>
      </c>
      <c r="C9374" s="68">
        <v>630509619184</v>
      </c>
      <c r="D9374" s="69" t="s">
        <v>6723</v>
      </c>
      <c r="E9374" s="65">
        <f>IFERROR(VLOOKUP(C9374,Pivot!A:B,2,0),0)</f>
        <v>0</v>
      </c>
      <c r="F9374" s="65">
        <f>IFERROR(VLOOKUP(C9374,Pivot!A:C,3,0),0)</f>
        <v>0</v>
      </c>
    </row>
    <row r="9375" spans="1:6" x14ac:dyDescent="0.25">
      <c r="A9375" s="68" t="s">
        <v>103</v>
      </c>
      <c r="B9375" s="69">
        <v>491333143</v>
      </c>
      <c r="C9375" s="68">
        <v>630509658534</v>
      </c>
      <c r="D9375" s="69" t="s">
        <v>6723</v>
      </c>
      <c r="E9375" s="65">
        <f>IFERROR(VLOOKUP(C9375,Pivot!A:B,2,0),0)</f>
        <v>0</v>
      </c>
      <c r="F9375" s="65">
        <f>IFERROR(VLOOKUP(C9375,Pivot!A:C,3,0),0)</f>
        <v>0</v>
      </c>
    </row>
    <row r="9376" spans="1:6" x14ac:dyDescent="0.25">
      <c r="A9376" s="68" t="s">
        <v>103</v>
      </c>
      <c r="B9376" s="69">
        <v>491333143</v>
      </c>
      <c r="C9376" s="68">
        <v>630509689415</v>
      </c>
      <c r="D9376" s="69" t="s">
        <v>6723</v>
      </c>
      <c r="E9376" s="65">
        <f>IFERROR(VLOOKUP(C9376,Pivot!A:B,2,0),0)</f>
        <v>0</v>
      </c>
      <c r="F9376" s="65">
        <f>IFERROR(VLOOKUP(C9376,Pivot!A:C,3,0),0)</f>
        <v>0</v>
      </c>
    </row>
    <row r="9377" spans="1:6" x14ac:dyDescent="0.25">
      <c r="A9377" s="68" t="s">
        <v>103</v>
      </c>
      <c r="B9377" s="69">
        <v>491333143</v>
      </c>
      <c r="C9377" s="68">
        <v>630509689422</v>
      </c>
      <c r="D9377" s="69" t="s">
        <v>6723</v>
      </c>
      <c r="E9377" s="65">
        <f>IFERROR(VLOOKUP(C9377,Pivot!A:B,2,0),0)</f>
        <v>0</v>
      </c>
      <c r="F9377" s="65">
        <f>IFERROR(VLOOKUP(C9377,Pivot!A:C,3,0),0)</f>
        <v>0</v>
      </c>
    </row>
    <row r="9378" spans="1:6" x14ac:dyDescent="0.25">
      <c r="A9378" s="68" t="s">
        <v>103</v>
      </c>
      <c r="B9378" s="69">
        <v>491333143</v>
      </c>
      <c r="C9378" s="68">
        <v>630509689439</v>
      </c>
      <c r="D9378" s="69" t="s">
        <v>6723</v>
      </c>
      <c r="E9378" s="65">
        <f>IFERROR(VLOOKUP(C9378,Pivot!A:B,2,0),0)</f>
        <v>0</v>
      </c>
      <c r="F9378" s="65">
        <f>IFERROR(VLOOKUP(C9378,Pivot!A:C,3,0),0)</f>
        <v>0</v>
      </c>
    </row>
    <row r="9379" spans="1:6" x14ac:dyDescent="0.25">
      <c r="A9379" s="68" t="s">
        <v>103</v>
      </c>
      <c r="B9379" s="69">
        <v>491333143</v>
      </c>
      <c r="C9379" s="68">
        <v>630509689446</v>
      </c>
      <c r="D9379" s="69" t="s">
        <v>6723</v>
      </c>
      <c r="E9379" s="65">
        <f>IFERROR(VLOOKUP(C9379,Pivot!A:B,2,0),0)</f>
        <v>0</v>
      </c>
      <c r="F9379" s="65">
        <f>IFERROR(VLOOKUP(C9379,Pivot!A:C,3,0),0)</f>
        <v>0</v>
      </c>
    </row>
    <row r="9380" spans="1:6" x14ac:dyDescent="0.25">
      <c r="A9380" s="68" t="s">
        <v>103</v>
      </c>
      <c r="B9380" s="69">
        <v>491333143</v>
      </c>
      <c r="C9380" s="68">
        <v>630509689453</v>
      </c>
      <c r="D9380" s="69" t="s">
        <v>6723</v>
      </c>
      <c r="E9380" s="65">
        <f>IFERROR(VLOOKUP(C9380,Pivot!A:B,2,0),0)</f>
        <v>0</v>
      </c>
      <c r="F9380" s="65">
        <f>IFERROR(VLOOKUP(C9380,Pivot!A:C,3,0),0)</f>
        <v>0</v>
      </c>
    </row>
    <row r="9381" spans="1:6" x14ac:dyDescent="0.25">
      <c r="A9381" s="68" t="s">
        <v>103</v>
      </c>
      <c r="B9381" s="69">
        <v>491333143</v>
      </c>
      <c r="C9381" s="68">
        <v>630509689460</v>
      </c>
      <c r="D9381" s="69" t="s">
        <v>6723</v>
      </c>
      <c r="E9381" s="65">
        <f>IFERROR(VLOOKUP(C9381,Pivot!A:B,2,0),0)</f>
        <v>0</v>
      </c>
      <c r="F9381" s="65">
        <f>IFERROR(VLOOKUP(C9381,Pivot!A:C,3,0),0)</f>
        <v>0</v>
      </c>
    </row>
    <row r="9382" spans="1:6" x14ac:dyDescent="0.25">
      <c r="A9382" s="68" t="s">
        <v>103</v>
      </c>
      <c r="B9382" s="69">
        <v>491333143</v>
      </c>
      <c r="C9382" s="68">
        <v>630509689477</v>
      </c>
      <c r="D9382" s="69" t="s">
        <v>6723</v>
      </c>
      <c r="E9382" s="65">
        <f>IFERROR(VLOOKUP(C9382,Pivot!A:B,2,0),0)</f>
        <v>0</v>
      </c>
      <c r="F9382" s="65">
        <f>IFERROR(VLOOKUP(C9382,Pivot!A:C,3,0),0)</f>
        <v>0</v>
      </c>
    </row>
    <row r="9383" spans="1:6" x14ac:dyDescent="0.25">
      <c r="A9383" s="68" t="s">
        <v>103</v>
      </c>
      <c r="B9383" s="69">
        <v>491333143</v>
      </c>
      <c r="C9383" s="68">
        <v>630509781782</v>
      </c>
      <c r="D9383" s="69" t="s">
        <v>6723</v>
      </c>
      <c r="E9383" s="65">
        <f>IFERROR(VLOOKUP(C9383,Pivot!A:B,2,0),0)</f>
        <v>0</v>
      </c>
      <c r="F9383" s="65">
        <f>IFERROR(VLOOKUP(C9383,Pivot!A:C,3,0),0)</f>
        <v>0</v>
      </c>
    </row>
    <row r="9384" spans="1:6" x14ac:dyDescent="0.25">
      <c r="A9384" s="68" t="s">
        <v>103</v>
      </c>
      <c r="B9384" s="69">
        <v>491333143</v>
      </c>
      <c r="C9384" s="68">
        <v>630509781799</v>
      </c>
      <c r="D9384" s="69" t="s">
        <v>6723</v>
      </c>
      <c r="E9384" s="65">
        <f>IFERROR(VLOOKUP(C9384,Pivot!A:B,2,0),0)</f>
        <v>0</v>
      </c>
      <c r="F9384" s="65">
        <f>IFERROR(VLOOKUP(C9384,Pivot!A:C,3,0),0)</f>
        <v>0</v>
      </c>
    </row>
    <row r="9385" spans="1:6" x14ac:dyDescent="0.25">
      <c r="A9385" s="68" t="s">
        <v>103</v>
      </c>
      <c r="B9385" s="69">
        <v>491333143</v>
      </c>
      <c r="C9385" s="68">
        <v>630509781805</v>
      </c>
      <c r="D9385" s="69" t="s">
        <v>6723</v>
      </c>
      <c r="E9385" s="65">
        <f>IFERROR(VLOOKUP(C9385,Pivot!A:B,2,0),0)</f>
        <v>0</v>
      </c>
      <c r="F9385" s="65">
        <f>IFERROR(VLOOKUP(C9385,Pivot!A:C,3,0),0)</f>
        <v>0</v>
      </c>
    </row>
    <row r="9386" spans="1:6" x14ac:dyDescent="0.25">
      <c r="A9386" s="68" t="s">
        <v>103</v>
      </c>
      <c r="B9386" s="69">
        <v>491333143</v>
      </c>
      <c r="C9386" s="68">
        <v>630509781812</v>
      </c>
      <c r="D9386" s="69" t="s">
        <v>6723</v>
      </c>
      <c r="E9386" s="65">
        <f>IFERROR(VLOOKUP(C9386,Pivot!A:B,2,0),0)</f>
        <v>0</v>
      </c>
      <c r="F9386" s="65">
        <f>IFERROR(VLOOKUP(C9386,Pivot!A:C,3,0),0)</f>
        <v>0</v>
      </c>
    </row>
    <row r="9387" spans="1:6" x14ac:dyDescent="0.25">
      <c r="A9387" s="68" t="s">
        <v>103</v>
      </c>
      <c r="B9387" s="69">
        <v>491333143</v>
      </c>
      <c r="C9387" s="68">
        <v>630509781829</v>
      </c>
      <c r="D9387" s="69" t="s">
        <v>6723</v>
      </c>
      <c r="E9387" s="65">
        <f>IFERROR(VLOOKUP(C9387,Pivot!A:B,2,0),0)</f>
        <v>0</v>
      </c>
      <c r="F9387" s="65">
        <f>IFERROR(VLOOKUP(C9387,Pivot!A:C,3,0),0)</f>
        <v>0</v>
      </c>
    </row>
    <row r="9388" spans="1:6" x14ac:dyDescent="0.25">
      <c r="A9388" s="68" t="s">
        <v>103</v>
      </c>
      <c r="B9388" s="69">
        <v>491333143</v>
      </c>
      <c r="C9388" s="68">
        <v>630509781836</v>
      </c>
      <c r="D9388" s="69" t="s">
        <v>6723</v>
      </c>
      <c r="E9388" s="65">
        <f>IFERROR(VLOOKUP(C9388,Pivot!A:B,2,0),0)</f>
        <v>0</v>
      </c>
      <c r="F9388" s="65">
        <f>IFERROR(VLOOKUP(C9388,Pivot!A:C,3,0),0)</f>
        <v>0</v>
      </c>
    </row>
    <row r="9389" spans="1:6" x14ac:dyDescent="0.25">
      <c r="A9389" s="68" t="s">
        <v>103</v>
      </c>
      <c r="B9389" s="69">
        <v>491333143</v>
      </c>
      <c r="C9389" s="68">
        <v>630509781843</v>
      </c>
      <c r="D9389" s="69" t="s">
        <v>6723</v>
      </c>
      <c r="E9389" s="65">
        <f>IFERROR(VLOOKUP(C9389,Pivot!A:B,2,0),0)</f>
        <v>0</v>
      </c>
      <c r="F9389" s="65">
        <f>IFERROR(VLOOKUP(C9389,Pivot!A:C,3,0),0)</f>
        <v>0</v>
      </c>
    </row>
    <row r="9390" spans="1:6" x14ac:dyDescent="0.25">
      <c r="A9390" s="68" t="s">
        <v>103</v>
      </c>
      <c r="B9390" s="69">
        <v>491333143</v>
      </c>
      <c r="C9390" s="68">
        <v>630509817184</v>
      </c>
      <c r="D9390" s="69" t="s">
        <v>6723</v>
      </c>
      <c r="E9390" s="65">
        <f>IFERROR(VLOOKUP(C9390,Pivot!A:B,2,0),0)</f>
        <v>0</v>
      </c>
      <c r="F9390" s="65">
        <f>IFERROR(VLOOKUP(C9390,Pivot!A:C,3,0),0)</f>
        <v>0</v>
      </c>
    </row>
    <row r="9391" spans="1:6" x14ac:dyDescent="0.25">
      <c r="A9391" s="68" t="s">
        <v>103</v>
      </c>
      <c r="B9391" s="69">
        <v>491333143</v>
      </c>
      <c r="C9391" s="68">
        <v>630509817214</v>
      </c>
      <c r="D9391" s="69" t="s">
        <v>6723</v>
      </c>
      <c r="E9391" s="65">
        <f>IFERROR(VLOOKUP(C9391,Pivot!A:B,2,0),0)</f>
        <v>0</v>
      </c>
      <c r="F9391" s="65">
        <f>IFERROR(VLOOKUP(C9391,Pivot!A:C,3,0),0)</f>
        <v>0</v>
      </c>
    </row>
    <row r="9392" spans="1:6" x14ac:dyDescent="0.25">
      <c r="A9392" s="68" t="s">
        <v>103</v>
      </c>
      <c r="B9392" s="69">
        <v>491333143</v>
      </c>
      <c r="C9392" s="68">
        <v>630509817221</v>
      </c>
      <c r="D9392" s="69" t="s">
        <v>6723</v>
      </c>
      <c r="E9392" s="65">
        <f>IFERROR(VLOOKUP(C9392,Pivot!A:B,2,0),0)</f>
        <v>0</v>
      </c>
      <c r="F9392" s="65">
        <f>IFERROR(VLOOKUP(C9392,Pivot!A:C,3,0),0)</f>
        <v>0</v>
      </c>
    </row>
    <row r="9393" spans="1:6" x14ac:dyDescent="0.25">
      <c r="A9393" s="68" t="s">
        <v>103</v>
      </c>
      <c r="B9393" s="69">
        <v>491333143</v>
      </c>
      <c r="C9393" s="68">
        <v>630509817245</v>
      </c>
      <c r="D9393" s="69" t="s">
        <v>6723</v>
      </c>
      <c r="E9393" s="65">
        <f>IFERROR(VLOOKUP(C9393,Pivot!A:B,2,0),0)</f>
        <v>0</v>
      </c>
      <c r="F9393" s="65">
        <f>IFERROR(VLOOKUP(C9393,Pivot!A:C,3,0),0)</f>
        <v>0</v>
      </c>
    </row>
    <row r="9394" spans="1:6" x14ac:dyDescent="0.25">
      <c r="A9394" s="68" t="s">
        <v>103</v>
      </c>
      <c r="B9394" s="69">
        <v>491333143</v>
      </c>
      <c r="C9394" s="68">
        <v>630509817269</v>
      </c>
      <c r="D9394" s="69" t="s">
        <v>6723</v>
      </c>
      <c r="E9394" s="65">
        <f>IFERROR(VLOOKUP(C9394,Pivot!A:B,2,0),0)</f>
        <v>0</v>
      </c>
      <c r="F9394" s="65">
        <f>IFERROR(VLOOKUP(C9394,Pivot!A:C,3,0),0)</f>
        <v>0</v>
      </c>
    </row>
    <row r="9395" spans="1:6" x14ac:dyDescent="0.25">
      <c r="A9395" s="68" t="s">
        <v>103</v>
      </c>
      <c r="B9395" s="69">
        <v>491333143</v>
      </c>
      <c r="C9395" s="68">
        <v>630509817276</v>
      </c>
      <c r="D9395" s="69" t="s">
        <v>6723</v>
      </c>
      <c r="E9395" s="65">
        <f>IFERROR(VLOOKUP(C9395,Pivot!A:B,2,0),0)</f>
        <v>0</v>
      </c>
      <c r="F9395" s="65">
        <f>IFERROR(VLOOKUP(C9395,Pivot!A:C,3,0),0)</f>
        <v>0</v>
      </c>
    </row>
    <row r="9396" spans="1:6" x14ac:dyDescent="0.25">
      <c r="A9396" s="68" t="s">
        <v>103</v>
      </c>
      <c r="B9396" s="69">
        <v>491333143</v>
      </c>
      <c r="C9396" s="68">
        <v>630509817283</v>
      </c>
      <c r="D9396" s="69" t="s">
        <v>6723</v>
      </c>
      <c r="E9396" s="65">
        <f>IFERROR(VLOOKUP(C9396,Pivot!A:B,2,0),0)</f>
        <v>0</v>
      </c>
      <c r="F9396" s="65">
        <f>IFERROR(VLOOKUP(C9396,Pivot!A:C,3,0),0)</f>
        <v>0</v>
      </c>
    </row>
    <row r="9397" spans="1:6" x14ac:dyDescent="0.25">
      <c r="A9397" s="68" t="s">
        <v>103</v>
      </c>
      <c r="B9397" s="69">
        <v>491333144</v>
      </c>
      <c r="C9397" s="68">
        <v>630509519842</v>
      </c>
      <c r="D9397" s="69" t="s">
        <v>6724</v>
      </c>
      <c r="E9397" s="65">
        <f>IFERROR(VLOOKUP(C9397,Pivot!A:B,2,0),0)</f>
        <v>0</v>
      </c>
      <c r="F9397" s="65">
        <f>IFERROR(VLOOKUP(C9397,Pivot!A:C,3,0),0)</f>
        <v>0</v>
      </c>
    </row>
    <row r="9398" spans="1:6" x14ac:dyDescent="0.25">
      <c r="A9398" s="68" t="s">
        <v>103</v>
      </c>
      <c r="B9398" s="69">
        <v>491333144</v>
      </c>
      <c r="C9398" s="68">
        <v>630509586981</v>
      </c>
      <c r="D9398" s="69" t="s">
        <v>6724</v>
      </c>
      <c r="E9398" s="65">
        <f>IFERROR(VLOOKUP(C9398,Pivot!A:B,2,0),0)</f>
        <v>0</v>
      </c>
      <c r="F9398" s="65">
        <f>IFERROR(VLOOKUP(C9398,Pivot!A:C,3,0),0)</f>
        <v>0</v>
      </c>
    </row>
    <row r="9399" spans="1:6" x14ac:dyDescent="0.25">
      <c r="A9399" s="68" t="s">
        <v>103</v>
      </c>
      <c r="B9399" s="69">
        <v>491333147</v>
      </c>
      <c r="C9399" s="68">
        <v>491333147</v>
      </c>
      <c r="D9399" s="69" t="s">
        <v>6725</v>
      </c>
      <c r="E9399" s="65">
        <f>IFERROR(VLOOKUP(C9399,Pivot!A:B,2,0),0)</f>
        <v>0</v>
      </c>
      <c r="F9399" s="65">
        <f>IFERROR(VLOOKUP(C9399,Pivot!A:C,3,0),0)</f>
        <v>0</v>
      </c>
    </row>
    <row r="9400" spans="1:6" x14ac:dyDescent="0.25">
      <c r="A9400" s="68" t="s">
        <v>103</v>
      </c>
      <c r="B9400" s="69">
        <v>491333147</v>
      </c>
      <c r="C9400" s="68">
        <v>630509265961</v>
      </c>
      <c r="D9400" s="69" t="s">
        <v>6725</v>
      </c>
      <c r="E9400" s="65">
        <f>IFERROR(VLOOKUP(C9400,Pivot!A:B,2,0),0)</f>
        <v>0</v>
      </c>
      <c r="F9400" s="65">
        <f>IFERROR(VLOOKUP(C9400,Pivot!A:C,3,0),0)</f>
        <v>0</v>
      </c>
    </row>
    <row r="9401" spans="1:6" x14ac:dyDescent="0.25">
      <c r="A9401" s="68" t="s">
        <v>103</v>
      </c>
      <c r="B9401" s="69">
        <v>491333147</v>
      </c>
      <c r="C9401" s="68">
        <v>630509266029</v>
      </c>
      <c r="D9401" s="69" t="s">
        <v>6725</v>
      </c>
      <c r="E9401" s="65">
        <f>IFERROR(VLOOKUP(C9401,Pivot!A:B,2,0),0)</f>
        <v>0</v>
      </c>
      <c r="F9401" s="65">
        <f>IFERROR(VLOOKUP(C9401,Pivot!A:C,3,0),0)</f>
        <v>0</v>
      </c>
    </row>
    <row r="9402" spans="1:6" x14ac:dyDescent="0.25">
      <c r="A9402" s="68" t="s">
        <v>103</v>
      </c>
      <c r="B9402" s="69">
        <v>491333147</v>
      </c>
      <c r="C9402" s="68">
        <v>630509283651</v>
      </c>
      <c r="D9402" s="69" t="s">
        <v>6725</v>
      </c>
      <c r="E9402" s="65">
        <f>IFERROR(VLOOKUP(C9402,Pivot!A:B,2,0),0)</f>
        <v>0</v>
      </c>
      <c r="F9402" s="65">
        <f>IFERROR(VLOOKUP(C9402,Pivot!A:C,3,0),0)</f>
        <v>0</v>
      </c>
    </row>
    <row r="9403" spans="1:6" x14ac:dyDescent="0.25">
      <c r="A9403" s="68" t="s">
        <v>103</v>
      </c>
      <c r="B9403" s="69">
        <v>491333147</v>
      </c>
      <c r="C9403" s="68">
        <v>630509283668</v>
      </c>
      <c r="D9403" s="69" t="s">
        <v>6725</v>
      </c>
      <c r="E9403" s="65">
        <f>IFERROR(VLOOKUP(C9403,Pivot!A:B,2,0),0)</f>
        <v>0</v>
      </c>
      <c r="F9403" s="65">
        <f>IFERROR(VLOOKUP(C9403,Pivot!A:C,3,0),0)</f>
        <v>0</v>
      </c>
    </row>
    <row r="9404" spans="1:6" x14ac:dyDescent="0.25">
      <c r="A9404" s="68" t="s">
        <v>103</v>
      </c>
      <c r="B9404" s="69">
        <v>491333147</v>
      </c>
      <c r="C9404" s="68">
        <v>630509363346</v>
      </c>
      <c r="D9404" s="69" t="s">
        <v>6725</v>
      </c>
      <c r="E9404" s="65">
        <f>IFERROR(VLOOKUP(C9404,Pivot!A:B,2,0),0)</f>
        <v>0</v>
      </c>
      <c r="F9404" s="65">
        <f>IFERROR(VLOOKUP(C9404,Pivot!A:C,3,0),0)</f>
        <v>0</v>
      </c>
    </row>
    <row r="9405" spans="1:6" x14ac:dyDescent="0.25">
      <c r="A9405" s="68" t="s">
        <v>103</v>
      </c>
      <c r="B9405" s="69">
        <v>491333147</v>
      </c>
      <c r="C9405" s="68">
        <v>630509429547</v>
      </c>
      <c r="D9405" s="69" t="s">
        <v>6725</v>
      </c>
      <c r="E9405" s="65">
        <f>IFERROR(VLOOKUP(C9405,Pivot!A:B,2,0),0)</f>
        <v>0</v>
      </c>
      <c r="F9405" s="65">
        <f>IFERROR(VLOOKUP(C9405,Pivot!A:C,3,0),0)</f>
        <v>0</v>
      </c>
    </row>
    <row r="9406" spans="1:6" x14ac:dyDescent="0.25">
      <c r="A9406" s="68" t="s">
        <v>103</v>
      </c>
      <c r="B9406" s="69">
        <v>491333147</v>
      </c>
      <c r="C9406" s="68">
        <v>630509474981</v>
      </c>
      <c r="D9406" s="69" t="s">
        <v>6725</v>
      </c>
      <c r="E9406" s="65">
        <f>IFERROR(VLOOKUP(C9406,Pivot!A:B,2,0),0)</f>
        <v>0</v>
      </c>
      <c r="F9406" s="65">
        <f>IFERROR(VLOOKUP(C9406,Pivot!A:C,3,0),0)</f>
        <v>0</v>
      </c>
    </row>
    <row r="9407" spans="1:6" x14ac:dyDescent="0.25">
      <c r="A9407" s="68" t="s">
        <v>103</v>
      </c>
      <c r="B9407" s="69">
        <v>491333147</v>
      </c>
      <c r="C9407" s="68">
        <v>630509503513</v>
      </c>
      <c r="D9407" s="69" t="s">
        <v>6725</v>
      </c>
      <c r="E9407" s="65">
        <f>IFERROR(VLOOKUP(C9407,Pivot!A:B,2,0),0)</f>
        <v>0</v>
      </c>
      <c r="F9407" s="65">
        <f>IFERROR(VLOOKUP(C9407,Pivot!A:C,3,0),0)</f>
        <v>0</v>
      </c>
    </row>
    <row r="9408" spans="1:6" x14ac:dyDescent="0.25">
      <c r="A9408" s="68" t="s">
        <v>103</v>
      </c>
      <c r="B9408" s="69">
        <v>491333147</v>
      </c>
      <c r="C9408" s="68">
        <v>630509503520</v>
      </c>
      <c r="D9408" s="69" t="s">
        <v>6725</v>
      </c>
      <c r="E9408" s="65">
        <f>IFERROR(VLOOKUP(C9408,Pivot!A:B,2,0),0)</f>
        <v>0</v>
      </c>
      <c r="F9408" s="65">
        <f>IFERROR(VLOOKUP(C9408,Pivot!A:C,3,0),0)</f>
        <v>0</v>
      </c>
    </row>
    <row r="9409" spans="1:6" x14ac:dyDescent="0.25">
      <c r="A9409" s="68" t="s">
        <v>103</v>
      </c>
      <c r="B9409" s="69">
        <v>491333147</v>
      </c>
      <c r="C9409" s="68">
        <v>630509507399</v>
      </c>
      <c r="D9409" s="69" t="s">
        <v>6725</v>
      </c>
      <c r="E9409" s="65">
        <f>IFERROR(VLOOKUP(C9409,Pivot!A:B,2,0),0)</f>
        <v>0</v>
      </c>
      <c r="F9409" s="65">
        <f>IFERROR(VLOOKUP(C9409,Pivot!A:C,3,0),0)</f>
        <v>0</v>
      </c>
    </row>
    <row r="9410" spans="1:6" x14ac:dyDescent="0.25">
      <c r="A9410" s="68" t="s">
        <v>103</v>
      </c>
      <c r="B9410" s="69">
        <v>491333147</v>
      </c>
      <c r="C9410" s="68">
        <v>630509558445</v>
      </c>
      <c r="D9410" s="69" t="s">
        <v>6725</v>
      </c>
      <c r="E9410" s="65">
        <f>IFERROR(VLOOKUP(C9410,Pivot!A:B,2,0),0)</f>
        <v>0</v>
      </c>
      <c r="F9410" s="65">
        <f>IFERROR(VLOOKUP(C9410,Pivot!A:C,3,0),0)</f>
        <v>0</v>
      </c>
    </row>
    <row r="9411" spans="1:6" x14ac:dyDescent="0.25">
      <c r="A9411" s="68" t="s">
        <v>103</v>
      </c>
      <c r="B9411" s="69">
        <v>491333147</v>
      </c>
      <c r="C9411" s="68">
        <v>630509558452</v>
      </c>
      <c r="D9411" s="69" t="s">
        <v>6725</v>
      </c>
      <c r="E9411" s="65">
        <f>IFERROR(VLOOKUP(C9411,Pivot!A:B,2,0),0)</f>
        <v>0</v>
      </c>
      <c r="F9411" s="65">
        <f>IFERROR(VLOOKUP(C9411,Pivot!A:C,3,0),0)</f>
        <v>0</v>
      </c>
    </row>
    <row r="9412" spans="1:6" x14ac:dyDescent="0.25">
      <c r="A9412" s="68" t="s">
        <v>103</v>
      </c>
      <c r="B9412" s="69">
        <v>491333147</v>
      </c>
      <c r="C9412" s="68">
        <v>630509593811</v>
      </c>
      <c r="D9412" s="69" t="s">
        <v>6725</v>
      </c>
      <c r="E9412" s="65">
        <f>IFERROR(VLOOKUP(C9412,Pivot!A:B,2,0),0)</f>
        <v>0</v>
      </c>
      <c r="F9412" s="65">
        <f>IFERROR(VLOOKUP(C9412,Pivot!A:C,3,0),0)</f>
        <v>0</v>
      </c>
    </row>
    <row r="9413" spans="1:6" x14ac:dyDescent="0.25">
      <c r="A9413" s="68" t="s">
        <v>103</v>
      </c>
      <c r="B9413" s="69">
        <v>491333149</v>
      </c>
      <c r="C9413" s="68">
        <v>491333149</v>
      </c>
      <c r="D9413" s="69" t="s">
        <v>6726</v>
      </c>
      <c r="E9413" s="65">
        <f>IFERROR(VLOOKUP(C9413,Pivot!A:B,2,0),0)</f>
        <v>0</v>
      </c>
      <c r="F9413" s="65">
        <f>IFERROR(VLOOKUP(C9413,Pivot!A:C,3,0),0)</f>
        <v>0</v>
      </c>
    </row>
    <row r="9414" spans="1:6" x14ac:dyDescent="0.25">
      <c r="A9414" s="68" t="s">
        <v>103</v>
      </c>
      <c r="B9414" s="69">
        <v>491333149</v>
      </c>
      <c r="C9414" s="68">
        <v>630509506286</v>
      </c>
      <c r="D9414" s="69" t="s">
        <v>6726</v>
      </c>
      <c r="E9414" s="65">
        <f>IFERROR(VLOOKUP(C9414,Pivot!A:B,2,0),0)</f>
        <v>0</v>
      </c>
      <c r="F9414" s="65">
        <f>IFERROR(VLOOKUP(C9414,Pivot!A:C,3,0),0)</f>
        <v>0</v>
      </c>
    </row>
    <row r="9415" spans="1:6" x14ac:dyDescent="0.25">
      <c r="A9415" s="68" t="s">
        <v>103</v>
      </c>
      <c r="B9415" s="69">
        <v>491333149</v>
      </c>
      <c r="C9415" s="68">
        <v>630509506293</v>
      </c>
      <c r="D9415" s="69" t="s">
        <v>6726</v>
      </c>
      <c r="E9415" s="65">
        <f>IFERROR(VLOOKUP(C9415,Pivot!A:B,2,0),0)</f>
        <v>0</v>
      </c>
      <c r="F9415" s="65">
        <f>IFERROR(VLOOKUP(C9415,Pivot!A:C,3,0),0)</f>
        <v>0</v>
      </c>
    </row>
    <row r="9416" spans="1:6" x14ac:dyDescent="0.25">
      <c r="A9416" s="68" t="s">
        <v>103</v>
      </c>
      <c r="B9416" s="69">
        <v>491333149</v>
      </c>
      <c r="C9416" s="68">
        <v>630509507436</v>
      </c>
      <c r="D9416" s="69" t="s">
        <v>6726</v>
      </c>
      <c r="E9416" s="65">
        <f>IFERROR(VLOOKUP(C9416,Pivot!A:B,2,0),0)</f>
        <v>0</v>
      </c>
      <c r="F9416" s="65">
        <f>IFERROR(VLOOKUP(C9416,Pivot!A:C,3,0),0)</f>
        <v>0</v>
      </c>
    </row>
    <row r="9417" spans="1:6" x14ac:dyDescent="0.25">
      <c r="A9417" s="68" t="s">
        <v>103</v>
      </c>
      <c r="B9417" s="69">
        <v>491333149</v>
      </c>
      <c r="C9417" s="68">
        <v>630509507443</v>
      </c>
      <c r="D9417" s="69" t="s">
        <v>6726</v>
      </c>
      <c r="E9417" s="65">
        <f>IFERROR(VLOOKUP(C9417,Pivot!A:B,2,0),0)</f>
        <v>0</v>
      </c>
      <c r="F9417" s="65">
        <f>IFERROR(VLOOKUP(C9417,Pivot!A:C,3,0),0)</f>
        <v>0</v>
      </c>
    </row>
    <row r="9418" spans="1:6" x14ac:dyDescent="0.25">
      <c r="A9418" s="68" t="s">
        <v>103</v>
      </c>
      <c r="B9418" s="69">
        <v>491333149</v>
      </c>
      <c r="C9418" s="68">
        <v>630509573547</v>
      </c>
      <c r="D9418" s="69" t="s">
        <v>6726</v>
      </c>
      <c r="E9418" s="65">
        <f>IFERROR(VLOOKUP(C9418,Pivot!A:B,2,0),0)</f>
        <v>0</v>
      </c>
      <c r="F9418" s="65">
        <f>IFERROR(VLOOKUP(C9418,Pivot!A:C,3,0),0)</f>
        <v>0</v>
      </c>
    </row>
    <row r="9419" spans="1:6" x14ac:dyDescent="0.25">
      <c r="A9419" s="68" t="s">
        <v>103</v>
      </c>
      <c r="B9419" s="69">
        <v>491333149</v>
      </c>
      <c r="C9419" s="68">
        <v>630509573554</v>
      </c>
      <c r="D9419" s="69" t="s">
        <v>6726</v>
      </c>
      <c r="E9419" s="65">
        <f>IFERROR(VLOOKUP(C9419,Pivot!A:B,2,0),0)</f>
        <v>0</v>
      </c>
      <c r="F9419" s="65">
        <f>IFERROR(VLOOKUP(C9419,Pivot!A:C,3,0),0)</f>
        <v>0</v>
      </c>
    </row>
    <row r="9420" spans="1:6" x14ac:dyDescent="0.25">
      <c r="A9420" s="68" t="s">
        <v>103</v>
      </c>
      <c r="B9420" s="69">
        <v>491333149</v>
      </c>
      <c r="C9420" s="68">
        <v>630509573561</v>
      </c>
      <c r="D9420" s="69" t="s">
        <v>6726</v>
      </c>
      <c r="E9420" s="65">
        <f>IFERROR(VLOOKUP(C9420,Pivot!A:B,2,0),0)</f>
        <v>0</v>
      </c>
      <c r="F9420" s="65">
        <f>IFERROR(VLOOKUP(C9420,Pivot!A:C,3,0),0)</f>
        <v>0</v>
      </c>
    </row>
    <row r="9421" spans="1:6" x14ac:dyDescent="0.25">
      <c r="A9421" s="68" t="s">
        <v>103</v>
      </c>
      <c r="B9421" s="69">
        <v>491333151</v>
      </c>
      <c r="C9421" s="68">
        <v>491333151</v>
      </c>
      <c r="D9421" s="69" t="s">
        <v>6727</v>
      </c>
      <c r="E9421" s="65">
        <f>IFERROR(VLOOKUP(C9421,Pivot!A:B,2,0),0)</f>
        <v>0</v>
      </c>
      <c r="F9421" s="65">
        <f>IFERROR(VLOOKUP(C9421,Pivot!A:C,3,0),0)</f>
        <v>0</v>
      </c>
    </row>
    <row r="9422" spans="1:6" x14ac:dyDescent="0.25">
      <c r="A9422" s="68" t="s">
        <v>103</v>
      </c>
      <c r="B9422" s="69">
        <v>491333151</v>
      </c>
      <c r="C9422" s="68">
        <v>630509363421</v>
      </c>
      <c r="D9422" s="69" t="s">
        <v>6727</v>
      </c>
      <c r="E9422" s="65">
        <f>IFERROR(VLOOKUP(C9422,Pivot!A:B,2,0),0)</f>
        <v>0</v>
      </c>
      <c r="F9422" s="65">
        <f>IFERROR(VLOOKUP(C9422,Pivot!A:C,3,0),0)</f>
        <v>0</v>
      </c>
    </row>
    <row r="9423" spans="1:6" x14ac:dyDescent="0.25">
      <c r="A9423" s="68" t="s">
        <v>103</v>
      </c>
      <c r="B9423" s="69">
        <v>491333151</v>
      </c>
      <c r="C9423" s="68">
        <v>630509363438</v>
      </c>
      <c r="D9423" s="69" t="s">
        <v>6727</v>
      </c>
      <c r="E9423" s="65">
        <f>IFERROR(VLOOKUP(C9423,Pivot!A:B,2,0),0)</f>
        <v>0</v>
      </c>
      <c r="F9423" s="65">
        <f>IFERROR(VLOOKUP(C9423,Pivot!A:C,3,0),0)</f>
        <v>0</v>
      </c>
    </row>
    <row r="9424" spans="1:6" x14ac:dyDescent="0.25">
      <c r="A9424" s="68" t="s">
        <v>103</v>
      </c>
      <c r="B9424" s="69">
        <v>491333151</v>
      </c>
      <c r="C9424" s="68">
        <v>630509404032</v>
      </c>
      <c r="D9424" s="69" t="s">
        <v>6727</v>
      </c>
      <c r="E9424" s="65">
        <f>IFERROR(VLOOKUP(C9424,Pivot!A:B,2,0),0)</f>
        <v>0</v>
      </c>
      <c r="F9424" s="65">
        <f>IFERROR(VLOOKUP(C9424,Pivot!A:C,3,0),0)</f>
        <v>0</v>
      </c>
    </row>
    <row r="9425" spans="1:6" x14ac:dyDescent="0.25">
      <c r="A9425" s="68" t="s">
        <v>103</v>
      </c>
      <c r="B9425" s="69">
        <v>491333151</v>
      </c>
      <c r="C9425" s="68">
        <v>630509506408</v>
      </c>
      <c r="D9425" s="69" t="s">
        <v>6727</v>
      </c>
      <c r="E9425" s="65">
        <f>IFERROR(VLOOKUP(C9425,Pivot!A:B,2,0),0)</f>
        <v>0</v>
      </c>
      <c r="F9425" s="65">
        <f>IFERROR(VLOOKUP(C9425,Pivot!A:C,3,0),0)</f>
        <v>0</v>
      </c>
    </row>
    <row r="9426" spans="1:6" x14ac:dyDescent="0.25">
      <c r="A9426" s="68" t="s">
        <v>103</v>
      </c>
      <c r="B9426" s="69">
        <v>491333151</v>
      </c>
      <c r="C9426" s="68">
        <v>630509506415</v>
      </c>
      <c r="D9426" s="69" t="s">
        <v>6727</v>
      </c>
      <c r="E9426" s="65">
        <f>IFERROR(VLOOKUP(C9426,Pivot!A:B,2,0),0)</f>
        <v>0</v>
      </c>
      <c r="F9426" s="65">
        <f>IFERROR(VLOOKUP(C9426,Pivot!A:C,3,0),0)</f>
        <v>0</v>
      </c>
    </row>
    <row r="9427" spans="1:6" x14ac:dyDescent="0.25">
      <c r="A9427" s="68" t="s">
        <v>103</v>
      </c>
      <c r="B9427" s="69">
        <v>491333151</v>
      </c>
      <c r="C9427" s="68">
        <v>630509506422</v>
      </c>
      <c r="D9427" s="69" t="s">
        <v>6727</v>
      </c>
      <c r="E9427" s="65">
        <f>IFERROR(VLOOKUP(C9427,Pivot!A:B,2,0),0)</f>
        <v>0</v>
      </c>
      <c r="F9427" s="65">
        <f>IFERROR(VLOOKUP(C9427,Pivot!A:C,3,0),0)</f>
        <v>0</v>
      </c>
    </row>
    <row r="9428" spans="1:6" x14ac:dyDescent="0.25">
      <c r="A9428" s="68" t="s">
        <v>103</v>
      </c>
      <c r="B9428" s="69">
        <v>491333151</v>
      </c>
      <c r="C9428" s="68">
        <v>630509509898</v>
      </c>
      <c r="D9428" s="69" t="s">
        <v>6727</v>
      </c>
      <c r="E9428" s="65">
        <f>IFERROR(VLOOKUP(C9428,Pivot!A:B,2,0),0)</f>
        <v>0</v>
      </c>
      <c r="F9428" s="65">
        <f>IFERROR(VLOOKUP(C9428,Pivot!A:C,3,0),0)</f>
        <v>0</v>
      </c>
    </row>
    <row r="9429" spans="1:6" x14ac:dyDescent="0.25">
      <c r="A9429" s="68" t="s">
        <v>103</v>
      </c>
      <c r="B9429" s="69">
        <v>491333151</v>
      </c>
      <c r="C9429" s="68">
        <v>630509509904</v>
      </c>
      <c r="D9429" s="69" t="s">
        <v>6727</v>
      </c>
      <c r="E9429" s="65">
        <f>IFERROR(VLOOKUP(C9429,Pivot!A:B,2,0),0)</f>
        <v>0</v>
      </c>
      <c r="F9429" s="65">
        <f>IFERROR(VLOOKUP(C9429,Pivot!A:C,3,0),0)</f>
        <v>0</v>
      </c>
    </row>
    <row r="9430" spans="1:6" x14ac:dyDescent="0.25">
      <c r="A9430" s="68" t="s">
        <v>103</v>
      </c>
      <c r="B9430" s="69">
        <v>491333151</v>
      </c>
      <c r="C9430" s="68">
        <v>630509558339</v>
      </c>
      <c r="D9430" s="69" t="s">
        <v>6727</v>
      </c>
      <c r="E9430" s="65">
        <f>IFERROR(VLOOKUP(C9430,Pivot!A:B,2,0),0)</f>
        <v>0</v>
      </c>
      <c r="F9430" s="65">
        <f>IFERROR(VLOOKUP(C9430,Pivot!A:C,3,0),0)</f>
        <v>0</v>
      </c>
    </row>
    <row r="9431" spans="1:6" x14ac:dyDescent="0.25">
      <c r="A9431" s="68" t="s">
        <v>103</v>
      </c>
      <c r="B9431" s="69">
        <v>491333151</v>
      </c>
      <c r="C9431" s="68">
        <v>630509558346</v>
      </c>
      <c r="D9431" s="69" t="s">
        <v>6727</v>
      </c>
      <c r="E9431" s="65">
        <f>IFERROR(VLOOKUP(C9431,Pivot!A:B,2,0),0)</f>
        <v>0</v>
      </c>
      <c r="F9431" s="65">
        <f>IFERROR(VLOOKUP(C9431,Pivot!A:C,3,0),0)</f>
        <v>0</v>
      </c>
    </row>
    <row r="9432" spans="1:6" x14ac:dyDescent="0.25">
      <c r="A9432" s="68" t="s">
        <v>103</v>
      </c>
      <c r="B9432" s="69">
        <v>491333151</v>
      </c>
      <c r="C9432" s="68">
        <v>630509589920</v>
      </c>
      <c r="D9432" s="69" t="s">
        <v>6727</v>
      </c>
      <c r="E9432" s="65">
        <f>IFERROR(VLOOKUP(C9432,Pivot!A:B,2,0),0)</f>
        <v>0</v>
      </c>
      <c r="F9432" s="65">
        <f>IFERROR(VLOOKUP(C9432,Pivot!A:C,3,0),0)</f>
        <v>0</v>
      </c>
    </row>
    <row r="9433" spans="1:6" x14ac:dyDescent="0.25">
      <c r="A9433" s="68" t="s">
        <v>103</v>
      </c>
      <c r="B9433" s="69">
        <v>491333158</v>
      </c>
      <c r="C9433" s="68">
        <v>4897025794597</v>
      </c>
      <c r="D9433" s="69" t="s">
        <v>6728</v>
      </c>
      <c r="E9433" s="65">
        <f>IFERROR(VLOOKUP(C9433,Pivot!A:B,2,0),0)</f>
        <v>0</v>
      </c>
      <c r="F9433" s="65">
        <f>IFERROR(VLOOKUP(C9433,Pivot!A:C,3,0),0)</f>
        <v>0</v>
      </c>
    </row>
    <row r="9434" spans="1:6" x14ac:dyDescent="0.25">
      <c r="A9434" s="68" t="s">
        <v>103</v>
      </c>
      <c r="B9434" s="69">
        <v>491333158</v>
      </c>
      <c r="C9434" s="68">
        <v>4897025794603</v>
      </c>
      <c r="D9434" s="69" t="s">
        <v>6728</v>
      </c>
      <c r="E9434" s="65">
        <f>IFERROR(VLOOKUP(C9434,Pivot!A:B,2,0),0)</f>
        <v>0</v>
      </c>
      <c r="F9434" s="65">
        <f>IFERROR(VLOOKUP(C9434,Pivot!A:C,3,0),0)</f>
        <v>0</v>
      </c>
    </row>
    <row r="9435" spans="1:6" x14ac:dyDescent="0.25">
      <c r="A9435" s="68" t="s">
        <v>103</v>
      </c>
      <c r="B9435" s="69">
        <v>491333159</v>
      </c>
      <c r="C9435" s="68">
        <v>491333159</v>
      </c>
      <c r="D9435" s="69" t="s">
        <v>6729</v>
      </c>
      <c r="E9435" s="65">
        <f>IFERROR(VLOOKUP(C9435,Pivot!A:B,2,0),0)</f>
        <v>0</v>
      </c>
      <c r="F9435" s="65">
        <f>IFERROR(VLOOKUP(C9435,Pivot!A:C,3,0),0)</f>
        <v>0</v>
      </c>
    </row>
    <row r="9436" spans="1:6" x14ac:dyDescent="0.25">
      <c r="A9436" s="68" t="s">
        <v>103</v>
      </c>
      <c r="B9436" s="69">
        <v>491333159</v>
      </c>
      <c r="C9436" s="68">
        <v>5010994860417</v>
      </c>
      <c r="D9436" s="69" t="s">
        <v>6729</v>
      </c>
      <c r="E9436" s="65">
        <f>IFERROR(VLOOKUP(C9436,Pivot!A:B,2,0),0)</f>
        <v>0</v>
      </c>
      <c r="F9436" s="65">
        <f>IFERROR(VLOOKUP(C9436,Pivot!A:C,3,0),0)</f>
        <v>0</v>
      </c>
    </row>
    <row r="9437" spans="1:6" x14ac:dyDescent="0.25">
      <c r="A9437" s="68" t="s">
        <v>103</v>
      </c>
      <c r="B9437" s="69">
        <v>491333160</v>
      </c>
      <c r="C9437" s="68">
        <v>491333160</v>
      </c>
      <c r="D9437" s="69" t="s">
        <v>6730</v>
      </c>
      <c r="E9437" s="65">
        <f>IFERROR(VLOOKUP(C9437,Pivot!A:B,2,0),0)</f>
        <v>0</v>
      </c>
      <c r="F9437" s="65">
        <f>IFERROR(VLOOKUP(C9437,Pivot!A:C,3,0),0)</f>
        <v>0</v>
      </c>
    </row>
    <row r="9438" spans="1:6" x14ac:dyDescent="0.25">
      <c r="A9438" s="68" t="s">
        <v>103</v>
      </c>
      <c r="B9438" s="69">
        <v>491333160</v>
      </c>
      <c r="C9438" s="68">
        <v>630509287413</v>
      </c>
      <c r="D9438" s="69" t="s">
        <v>6730</v>
      </c>
      <c r="E9438" s="65">
        <f>IFERROR(VLOOKUP(C9438,Pivot!A:B,2,0),0)</f>
        <v>0</v>
      </c>
      <c r="F9438" s="65">
        <f>IFERROR(VLOOKUP(C9438,Pivot!A:C,3,0),0)</f>
        <v>0</v>
      </c>
    </row>
    <row r="9439" spans="1:6" x14ac:dyDescent="0.25">
      <c r="A9439" s="68" t="s">
        <v>103</v>
      </c>
      <c r="B9439" s="69">
        <v>491333160</v>
      </c>
      <c r="C9439" s="68">
        <v>630509527977</v>
      </c>
      <c r="D9439" s="69" t="s">
        <v>6730</v>
      </c>
      <c r="E9439" s="65">
        <f>IFERROR(VLOOKUP(C9439,Pivot!A:B,2,0),0)</f>
        <v>0</v>
      </c>
      <c r="F9439" s="65">
        <f>IFERROR(VLOOKUP(C9439,Pivot!A:C,3,0),0)</f>
        <v>0</v>
      </c>
    </row>
    <row r="9440" spans="1:6" x14ac:dyDescent="0.25">
      <c r="A9440" s="68" t="s">
        <v>103</v>
      </c>
      <c r="B9440" s="69">
        <v>491333161</v>
      </c>
      <c r="C9440" s="68">
        <v>491333161</v>
      </c>
      <c r="D9440" s="69" t="s">
        <v>6731</v>
      </c>
      <c r="E9440" s="65">
        <f>IFERROR(VLOOKUP(C9440,Pivot!A:B,2,0),0)</f>
        <v>0</v>
      </c>
      <c r="F9440" s="65">
        <f>IFERROR(VLOOKUP(C9440,Pivot!A:C,3,0),0)</f>
        <v>0</v>
      </c>
    </row>
    <row r="9441" spans="1:6" x14ac:dyDescent="0.25">
      <c r="A9441" s="68" t="s">
        <v>103</v>
      </c>
      <c r="B9441" s="69">
        <v>491333161</v>
      </c>
      <c r="C9441" s="68">
        <v>630509287277</v>
      </c>
      <c r="D9441" s="69" t="s">
        <v>6731</v>
      </c>
      <c r="E9441" s="65">
        <f>IFERROR(VLOOKUP(C9441,Pivot!A:B,2,0),0)</f>
        <v>0</v>
      </c>
      <c r="F9441" s="65">
        <f>IFERROR(VLOOKUP(C9441,Pivot!A:C,3,0),0)</f>
        <v>0</v>
      </c>
    </row>
    <row r="9442" spans="1:6" x14ac:dyDescent="0.25">
      <c r="A9442" s="68" t="s">
        <v>103</v>
      </c>
      <c r="B9442" s="69">
        <v>491333161</v>
      </c>
      <c r="C9442" s="68">
        <v>630509287284</v>
      </c>
      <c r="D9442" s="69" t="s">
        <v>6731</v>
      </c>
      <c r="E9442" s="65">
        <f>IFERROR(VLOOKUP(C9442,Pivot!A:B,2,0),0)</f>
        <v>0</v>
      </c>
      <c r="F9442" s="65">
        <f>IFERROR(VLOOKUP(C9442,Pivot!A:C,3,0),0)</f>
        <v>0</v>
      </c>
    </row>
    <row r="9443" spans="1:6" x14ac:dyDescent="0.25">
      <c r="A9443" s="68" t="s">
        <v>103</v>
      </c>
      <c r="B9443" s="69">
        <v>491333161</v>
      </c>
      <c r="C9443" s="68">
        <v>630509287291</v>
      </c>
      <c r="D9443" s="69" t="s">
        <v>6731</v>
      </c>
      <c r="E9443" s="65">
        <f>IFERROR(VLOOKUP(C9443,Pivot!A:B,2,0),0)</f>
        <v>0</v>
      </c>
      <c r="F9443" s="65">
        <f>IFERROR(VLOOKUP(C9443,Pivot!A:C,3,0),0)</f>
        <v>0</v>
      </c>
    </row>
    <row r="9444" spans="1:6" x14ac:dyDescent="0.25">
      <c r="A9444" s="68" t="s">
        <v>103</v>
      </c>
      <c r="B9444" s="69">
        <v>491333161</v>
      </c>
      <c r="C9444" s="68">
        <v>630509526642</v>
      </c>
      <c r="D9444" s="69" t="s">
        <v>6731</v>
      </c>
      <c r="E9444" s="65">
        <f>IFERROR(VLOOKUP(C9444,Pivot!A:B,2,0),0)</f>
        <v>0</v>
      </c>
      <c r="F9444" s="65">
        <f>IFERROR(VLOOKUP(C9444,Pivot!A:C,3,0),0)</f>
        <v>0</v>
      </c>
    </row>
    <row r="9445" spans="1:6" x14ac:dyDescent="0.25">
      <c r="A9445" s="68" t="s">
        <v>103</v>
      </c>
      <c r="B9445" s="69">
        <v>491333161</v>
      </c>
      <c r="C9445" s="68">
        <v>630509526659</v>
      </c>
      <c r="D9445" s="69" t="s">
        <v>6731</v>
      </c>
      <c r="E9445" s="65">
        <f>IFERROR(VLOOKUP(C9445,Pivot!A:B,2,0),0)</f>
        <v>0</v>
      </c>
      <c r="F9445" s="65">
        <f>IFERROR(VLOOKUP(C9445,Pivot!A:C,3,0),0)</f>
        <v>0</v>
      </c>
    </row>
    <row r="9446" spans="1:6" x14ac:dyDescent="0.25">
      <c r="A9446" s="68" t="s">
        <v>103</v>
      </c>
      <c r="B9446" s="69">
        <v>491333161</v>
      </c>
      <c r="C9446" s="68">
        <v>630509649136</v>
      </c>
      <c r="D9446" s="69" t="s">
        <v>6731</v>
      </c>
      <c r="E9446" s="65">
        <f>IFERROR(VLOOKUP(C9446,Pivot!A:B,2,0),0)</f>
        <v>0</v>
      </c>
      <c r="F9446" s="65">
        <f>IFERROR(VLOOKUP(C9446,Pivot!A:C,3,0),0)</f>
        <v>0</v>
      </c>
    </row>
    <row r="9447" spans="1:6" x14ac:dyDescent="0.25">
      <c r="A9447" s="68" t="s">
        <v>103</v>
      </c>
      <c r="B9447" s="69">
        <v>491333161</v>
      </c>
      <c r="C9447" s="68">
        <v>630509649143</v>
      </c>
      <c r="D9447" s="69" t="s">
        <v>6731</v>
      </c>
      <c r="E9447" s="65">
        <f>IFERROR(VLOOKUP(C9447,Pivot!A:B,2,0),0)</f>
        <v>0</v>
      </c>
      <c r="F9447" s="65">
        <f>IFERROR(VLOOKUP(C9447,Pivot!A:C,3,0),0)</f>
        <v>0</v>
      </c>
    </row>
    <row r="9448" spans="1:6" x14ac:dyDescent="0.25">
      <c r="A9448" s="68" t="s">
        <v>103</v>
      </c>
      <c r="B9448" s="69">
        <v>491333163</v>
      </c>
      <c r="C9448" s="68">
        <v>491333163</v>
      </c>
      <c r="D9448" s="69" t="s">
        <v>6732</v>
      </c>
      <c r="E9448" s="65">
        <f>IFERROR(VLOOKUP(C9448,Pivot!A:B,2,0),0)</f>
        <v>0</v>
      </c>
      <c r="F9448" s="65">
        <f>IFERROR(VLOOKUP(C9448,Pivot!A:C,3,0),0)</f>
        <v>0</v>
      </c>
    </row>
    <row r="9449" spans="1:6" x14ac:dyDescent="0.25">
      <c r="A9449" s="68" t="s">
        <v>103</v>
      </c>
      <c r="B9449" s="69">
        <v>491333163</v>
      </c>
      <c r="C9449" s="68">
        <v>630509300846</v>
      </c>
      <c r="D9449" s="69" t="s">
        <v>6732</v>
      </c>
      <c r="E9449" s="65">
        <f>IFERROR(VLOOKUP(C9449,Pivot!A:B,2,0),0)</f>
        <v>0</v>
      </c>
      <c r="F9449" s="65">
        <f>IFERROR(VLOOKUP(C9449,Pivot!A:C,3,0),0)</f>
        <v>0</v>
      </c>
    </row>
    <row r="9450" spans="1:6" x14ac:dyDescent="0.25">
      <c r="A9450" s="68" t="s">
        <v>103</v>
      </c>
      <c r="B9450" s="69">
        <v>491333163</v>
      </c>
      <c r="C9450" s="68">
        <v>630509630219</v>
      </c>
      <c r="D9450" s="69" t="s">
        <v>6732</v>
      </c>
      <c r="E9450" s="65">
        <f>IFERROR(VLOOKUP(C9450,Pivot!A:B,2,0),0)</f>
        <v>0</v>
      </c>
      <c r="F9450" s="65">
        <f>IFERROR(VLOOKUP(C9450,Pivot!A:C,3,0),0)</f>
        <v>0</v>
      </c>
    </row>
    <row r="9451" spans="1:6" x14ac:dyDescent="0.25">
      <c r="A9451" s="68" t="s">
        <v>103</v>
      </c>
      <c r="B9451" s="69">
        <v>491333164</v>
      </c>
      <c r="C9451" s="68">
        <v>491333164</v>
      </c>
      <c r="D9451" s="69" t="s">
        <v>6733</v>
      </c>
      <c r="E9451" s="65">
        <f>IFERROR(VLOOKUP(C9451,Pivot!A:B,2,0),0)</f>
        <v>0</v>
      </c>
      <c r="F9451" s="65">
        <f>IFERROR(VLOOKUP(C9451,Pivot!A:C,3,0),0)</f>
        <v>0</v>
      </c>
    </row>
    <row r="9452" spans="1:6" x14ac:dyDescent="0.25">
      <c r="A9452" s="68" t="s">
        <v>103</v>
      </c>
      <c r="B9452" s="69">
        <v>491333164</v>
      </c>
      <c r="C9452" s="68">
        <v>630509291519</v>
      </c>
      <c r="D9452" s="69" t="s">
        <v>6733</v>
      </c>
      <c r="E9452" s="65">
        <f>IFERROR(VLOOKUP(C9452,Pivot!A:B,2,0),0)</f>
        <v>0</v>
      </c>
      <c r="F9452" s="65">
        <f>IFERROR(VLOOKUP(C9452,Pivot!A:C,3,0),0)</f>
        <v>0</v>
      </c>
    </row>
    <row r="9453" spans="1:6" x14ac:dyDescent="0.25">
      <c r="A9453" s="68" t="s">
        <v>103</v>
      </c>
      <c r="B9453" s="69">
        <v>491333164</v>
      </c>
      <c r="C9453" s="68">
        <v>630509630196</v>
      </c>
      <c r="D9453" s="69" t="s">
        <v>6733</v>
      </c>
      <c r="E9453" s="65">
        <f>IFERROR(VLOOKUP(C9453,Pivot!A:B,2,0),0)</f>
        <v>0</v>
      </c>
      <c r="F9453" s="65">
        <f>IFERROR(VLOOKUP(C9453,Pivot!A:C,3,0),0)</f>
        <v>0</v>
      </c>
    </row>
    <row r="9454" spans="1:6" x14ac:dyDescent="0.25">
      <c r="A9454" s="68" t="s">
        <v>103</v>
      </c>
      <c r="B9454" s="69">
        <v>491333165</v>
      </c>
      <c r="C9454" s="68">
        <v>491333165</v>
      </c>
      <c r="D9454" s="69" t="s">
        <v>6734</v>
      </c>
      <c r="E9454" s="65">
        <f>IFERROR(VLOOKUP(C9454,Pivot!A:B,2,0),0)</f>
        <v>0</v>
      </c>
      <c r="F9454" s="65">
        <f>IFERROR(VLOOKUP(C9454,Pivot!A:C,3,0),0)</f>
        <v>0</v>
      </c>
    </row>
    <row r="9455" spans="1:6" x14ac:dyDescent="0.25">
      <c r="A9455" s="68" t="s">
        <v>103</v>
      </c>
      <c r="B9455" s="69">
        <v>491333165</v>
      </c>
      <c r="C9455" s="68">
        <v>630509291021</v>
      </c>
      <c r="D9455" s="69" t="s">
        <v>6734</v>
      </c>
      <c r="E9455" s="65">
        <f>IFERROR(VLOOKUP(C9455,Pivot!A:B,2,0),0)</f>
        <v>0</v>
      </c>
      <c r="F9455" s="65">
        <f>IFERROR(VLOOKUP(C9455,Pivot!A:C,3,0),0)</f>
        <v>0</v>
      </c>
    </row>
    <row r="9456" spans="1:6" x14ac:dyDescent="0.25">
      <c r="A9456" s="68" t="s">
        <v>103</v>
      </c>
      <c r="B9456" s="69">
        <v>491333165</v>
      </c>
      <c r="C9456" s="68">
        <v>630509630141</v>
      </c>
      <c r="D9456" s="69" t="s">
        <v>6734</v>
      </c>
      <c r="E9456" s="65">
        <f>IFERROR(VLOOKUP(C9456,Pivot!A:B,2,0),0)</f>
        <v>0</v>
      </c>
      <c r="F9456" s="65">
        <f>IFERROR(VLOOKUP(C9456,Pivot!A:C,3,0),0)</f>
        <v>0</v>
      </c>
    </row>
    <row r="9457" spans="1:6" x14ac:dyDescent="0.25">
      <c r="A9457" s="68" t="s">
        <v>103</v>
      </c>
      <c r="B9457" s="69">
        <v>491333167</v>
      </c>
      <c r="C9457" s="68">
        <v>4897025794917</v>
      </c>
      <c r="D9457" s="69" t="s">
        <v>6735</v>
      </c>
      <c r="E9457" s="65">
        <f>IFERROR(VLOOKUP(C9457,Pivot!A:B,2,0),0)</f>
        <v>0</v>
      </c>
      <c r="F9457" s="65">
        <f>IFERROR(VLOOKUP(C9457,Pivot!A:C,3,0),0)</f>
        <v>0</v>
      </c>
    </row>
    <row r="9458" spans="1:6" x14ac:dyDescent="0.25">
      <c r="A9458" s="68" t="s">
        <v>103</v>
      </c>
      <c r="B9458" s="69">
        <v>491333170</v>
      </c>
      <c r="C9458" s="68">
        <v>491333170</v>
      </c>
      <c r="D9458" s="69" t="s">
        <v>6736</v>
      </c>
      <c r="E9458" s="65">
        <f>IFERROR(VLOOKUP(C9458,Pivot!A:B,2,0),0)</f>
        <v>0</v>
      </c>
      <c r="F9458" s="65">
        <f>IFERROR(VLOOKUP(C9458,Pivot!A:C,3,0),0)</f>
        <v>0</v>
      </c>
    </row>
    <row r="9459" spans="1:6" x14ac:dyDescent="0.25">
      <c r="A9459" s="68" t="s">
        <v>103</v>
      </c>
      <c r="B9459" s="69">
        <v>491333170</v>
      </c>
      <c r="C9459" s="68">
        <v>630509329625</v>
      </c>
      <c r="D9459" s="69" t="s">
        <v>6736</v>
      </c>
      <c r="E9459" s="65">
        <f>IFERROR(VLOOKUP(C9459,Pivot!A:B,2,0),0)</f>
        <v>0</v>
      </c>
      <c r="F9459" s="65">
        <f>IFERROR(VLOOKUP(C9459,Pivot!A:C,3,0),0)</f>
        <v>0</v>
      </c>
    </row>
    <row r="9460" spans="1:6" x14ac:dyDescent="0.25">
      <c r="A9460" s="68" t="s">
        <v>103</v>
      </c>
      <c r="B9460" s="69">
        <v>491333170</v>
      </c>
      <c r="C9460" s="68">
        <v>630509329649</v>
      </c>
      <c r="D9460" s="69" t="s">
        <v>6736</v>
      </c>
      <c r="E9460" s="65">
        <f>IFERROR(VLOOKUP(C9460,Pivot!A:B,2,0),0)</f>
        <v>0</v>
      </c>
      <c r="F9460" s="65">
        <f>IFERROR(VLOOKUP(C9460,Pivot!A:C,3,0),0)</f>
        <v>0</v>
      </c>
    </row>
    <row r="9461" spans="1:6" x14ac:dyDescent="0.25">
      <c r="A9461" s="68" t="s">
        <v>103</v>
      </c>
      <c r="B9461" s="69">
        <v>491333170</v>
      </c>
      <c r="C9461" s="68">
        <v>630509419333</v>
      </c>
      <c r="D9461" s="69" t="s">
        <v>6736</v>
      </c>
      <c r="E9461" s="65">
        <f>IFERROR(VLOOKUP(C9461,Pivot!A:B,2,0),0)</f>
        <v>0</v>
      </c>
      <c r="F9461" s="65">
        <f>IFERROR(VLOOKUP(C9461,Pivot!A:C,3,0),0)</f>
        <v>0</v>
      </c>
    </row>
    <row r="9462" spans="1:6" x14ac:dyDescent="0.25">
      <c r="A9462" s="68" t="s">
        <v>103</v>
      </c>
      <c r="B9462" s="69">
        <v>491333171</v>
      </c>
      <c r="C9462" s="68">
        <v>491333171</v>
      </c>
      <c r="D9462" s="69" t="s">
        <v>6737</v>
      </c>
      <c r="E9462" s="65">
        <f>IFERROR(VLOOKUP(C9462,Pivot!A:B,2,0),0)</f>
        <v>0</v>
      </c>
      <c r="F9462" s="65">
        <f>IFERROR(VLOOKUP(C9462,Pivot!A:C,3,0),0)</f>
        <v>0</v>
      </c>
    </row>
    <row r="9463" spans="1:6" x14ac:dyDescent="0.25">
      <c r="A9463" s="68" t="s">
        <v>103</v>
      </c>
      <c r="B9463" s="69">
        <v>491333171</v>
      </c>
      <c r="C9463" s="68">
        <v>630509330591</v>
      </c>
      <c r="D9463" s="69" t="s">
        <v>6737</v>
      </c>
      <c r="E9463" s="65">
        <f>IFERROR(VLOOKUP(C9463,Pivot!A:B,2,0),0)</f>
        <v>0</v>
      </c>
      <c r="F9463" s="65">
        <f>IFERROR(VLOOKUP(C9463,Pivot!A:C,3,0),0)</f>
        <v>0</v>
      </c>
    </row>
    <row r="9464" spans="1:6" x14ac:dyDescent="0.25">
      <c r="A9464" s="68" t="s">
        <v>103</v>
      </c>
      <c r="B9464" s="69">
        <v>491333171</v>
      </c>
      <c r="C9464" s="68">
        <v>630509330607</v>
      </c>
      <c r="D9464" s="69" t="s">
        <v>6737</v>
      </c>
      <c r="E9464" s="65">
        <f>IFERROR(VLOOKUP(C9464,Pivot!A:B,2,0),0)</f>
        <v>0</v>
      </c>
      <c r="F9464" s="65">
        <f>IFERROR(VLOOKUP(C9464,Pivot!A:C,3,0),0)</f>
        <v>0</v>
      </c>
    </row>
    <row r="9465" spans="1:6" x14ac:dyDescent="0.25">
      <c r="A9465" s="68" t="s">
        <v>103</v>
      </c>
      <c r="B9465" s="69">
        <v>491333171</v>
      </c>
      <c r="C9465" s="68">
        <v>630509330614</v>
      </c>
      <c r="D9465" s="69" t="s">
        <v>6737</v>
      </c>
      <c r="E9465" s="65">
        <f>IFERROR(VLOOKUP(C9465,Pivot!A:B,2,0),0)</f>
        <v>0</v>
      </c>
      <c r="F9465" s="65">
        <f>IFERROR(VLOOKUP(C9465,Pivot!A:C,3,0),0)</f>
        <v>0</v>
      </c>
    </row>
    <row r="9466" spans="1:6" x14ac:dyDescent="0.25">
      <c r="A9466" s="68" t="s">
        <v>103</v>
      </c>
      <c r="B9466" s="69">
        <v>491333171</v>
      </c>
      <c r="C9466" s="68">
        <v>630509391011</v>
      </c>
      <c r="D9466" s="69" t="s">
        <v>6737</v>
      </c>
      <c r="E9466" s="65">
        <f>IFERROR(VLOOKUP(C9466,Pivot!A:B,2,0),0)</f>
        <v>0</v>
      </c>
      <c r="F9466" s="65">
        <f>IFERROR(VLOOKUP(C9466,Pivot!A:C,3,0),0)</f>
        <v>0</v>
      </c>
    </row>
    <row r="9467" spans="1:6" x14ac:dyDescent="0.25">
      <c r="A9467" s="68" t="s">
        <v>103</v>
      </c>
      <c r="B9467" s="69">
        <v>491333171</v>
      </c>
      <c r="C9467" s="68">
        <v>630509421947</v>
      </c>
      <c r="D9467" s="69" t="s">
        <v>6737</v>
      </c>
      <c r="E9467" s="65">
        <f>IFERROR(VLOOKUP(C9467,Pivot!A:B,2,0),0)</f>
        <v>0</v>
      </c>
      <c r="F9467" s="65">
        <f>IFERROR(VLOOKUP(C9467,Pivot!A:C,3,0),0)</f>
        <v>0</v>
      </c>
    </row>
    <row r="9468" spans="1:6" x14ac:dyDescent="0.25">
      <c r="A9468" s="68" t="s">
        <v>103</v>
      </c>
      <c r="B9468" s="69">
        <v>491333174</v>
      </c>
      <c r="C9468" s="68">
        <v>491333174</v>
      </c>
      <c r="D9468" s="69" t="s">
        <v>6738</v>
      </c>
      <c r="E9468" s="65">
        <f>IFERROR(VLOOKUP(C9468,Pivot!A:B,2,0),0)</f>
        <v>0</v>
      </c>
      <c r="F9468" s="65">
        <f>IFERROR(VLOOKUP(C9468,Pivot!A:C,3,0),0)</f>
        <v>0</v>
      </c>
    </row>
    <row r="9469" spans="1:6" x14ac:dyDescent="0.25">
      <c r="A9469" s="68" t="s">
        <v>103</v>
      </c>
      <c r="B9469" s="69">
        <v>491333174</v>
      </c>
      <c r="C9469" s="68">
        <v>630509360147</v>
      </c>
      <c r="D9469" s="69" t="s">
        <v>6738</v>
      </c>
      <c r="E9469" s="65">
        <f>IFERROR(VLOOKUP(C9469,Pivot!A:B,2,0),0)</f>
        <v>0</v>
      </c>
      <c r="F9469" s="65">
        <f>IFERROR(VLOOKUP(C9469,Pivot!A:C,3,0),0)</f>
        <v>0</v>
      </c>
    </row>
    <row r="9470" spans="1:6" x14ac:dyDescent="0.25">
      <c r="A9470" s="68" t="s">
        <v>103</v>
      </c>
      <c r="B9470" s="69">
        <v>491333174</v>
      </c>
      <c r="C9470" s="68">
        <v>630509361137</v>
      </c>
      <c r="D9470" s="69" t="s">
        <v>6738</v>
      </c>
      <c r="E9470" s="65">
        <f>IFERROR(VLOOKUP(C9470,Pivot!A:B,2,0),0)</f>
        <v>0</v>
      </c>
      <c r="F9470" s="65">
        <f>IFERROR(VLOOKUP(C9470,Pivot!A:C,3,0),0)</f>
        <v>0</v>
      </c>
    </row>
    <row r="9471" spans="1:6" x14ac:dyDescent="0.25">
      <c r="A9471" s="68" t="s">
        <v>103</v>
      </c>
      <c r="B9471" s="69">
        <v>491333174</v>
      </c>
      <c r="C9471" s="68">
        <v>630509477159</v>
      </c>
      <c r="D9471" s="69" t="s">
        <v>6738</v>
      </c>
      <c r="E9471" s="65">
        <f>IFERROR(VLOOKUP(C9471,Pivot!A:B,2,0),0)</f>
        <v>0</v>
      </c>
      <c r="F9471" s="65">
        <f>IFERROR(VLOOKUP(C9471,Pivot!A:C,3,0),0)</f>
        <v>0</v>
      </c>
    </row>
    <row r="9472" spans="1:6" x14ac:dyDescent="0.25">
      <c r="A9472" s="68" t="s">
        <v>103</v>
      </c>
      <c r="B9472" s="69">
        <v>491333174</v>
      </c>
      <c r="C9472" s="68">
        <v>630509477166</v>
      </c>
      <c r="D9472" s="69" t="s">
        <v>6738</v>
      </c>
      <c r="E9472" s="65">
        <f>IFERROR(VLOOKUP(C9472,Pivot!A:B,2,0),0)</f>
        <v>0</v>
      </c>
      <c r="F9472" s="65">
        <f>IFERROR(VLOOKUP(C9472,Pivot!A:C,3,0),0)</f>
        <v>0</v>
      </c>
    </row>
    <row r="9473" spans="1:6" x14ac:dyDescent="0.25">
      <c r="A9473" s="68" t="s">
        <v>103</v>
      </c>
      <c r="B9473" s="69">
        <v>491333174</v>
      </c>
      <c r="C9473" s="68">
        <v>630509477173</v>
      </c>
      <c r="D9473" s="69" t="s">
        <v>6738</v>
      </c>
      <c r="E9473" s="65">
        <f>IFERROR(VLOOKUP(C9473,Pivot!A:B,2,0),0)</f>
        <v>0</v>
      </c>
      <c r="F9473" s="65">
        <f>IFERROR(VLOOKUP(C9473,Pivot!A:C,3,0),0)</f>
        <v>0</v>
      </c>
    </row>
    <row r="9474" spans="1:6" x14ac:dyDescent="0.25">
      <c r="A9474" s="68" t="s">
        <v>103</v>
      </c>
      <c r="B9474" s="69">
        <v>491333174</v>
      </c>
      <c r="C9474" s="68">
        <v>630509477180</v>
      </c>
      <c r="D9474" s="69" t="s">
        <v>6738</v>
      </c>
      <c r="E9474" s="65">
        <f>IFERROR(VLOOKUP(C9474,Pivot!A:B,2,0),0)</f>
        <v>0</v>
      </c>
      <c r="F9474" s="65">
        <f>IFERROR(VLOOKUP(C9474,Pivot!A:C,3,0),0)</f>
        <v>0</v>
      </c>
    </row>
    <row r="9475" spans="1:6" x14ac:dyDescent="0.25">
      <c r="A9475" s="68" t="s">
        <v>103</v>
      </c>
      <c r="B9475" s="69">
        <v>491333174</v>
      </c>
      <c r="C9475" s="68">
        <v>630509482672</v>
      </c>
      <c r="D9475" s="69" t="s">
        <v>6738</v>
      </c>
      <c r="E9475" s="65">
        <f>IFERROR(VLOOKUP(C9475,Pivot!A:B,2,0),0)</f>
        <v>0</v>
      </c>
      <c r="F9475" s="65">
        <f>IFERROR(VLOOKUP(C9475,Pivot!A:C,3,0),0)</f>
        <v>0</v>
      </c>
    </row>
    <row r="9476" spans="1:6" x14ac:dyDescent="0.25">
      <c r="A9476" s="68" t="s">
        <v>103</v>
      </c>
      <c r="B9476" s="69">
        <v>491333174</v>
      </c>
      <c r="C9476" s="68">
        <v>630509518555</v>
      </c>
      <c r="D9476" s="69" t="s">
        <v>6738</v>
      </c>
      <c r="E9476" s="65">
        <f>IFERROR(VLOOKUP(C9476,Pivot!A:B,2,0),0)</f>
        <v>0</v>
      </c>
      <c r="F9476" s="65">
        <f>IFERROR(VLOOKUP(C9476,Pivot!A:C,3,0),0)</f>
        <v>0</v>
      </c>
    </row>
    <row r="9477" spans="1:6" x14ac:dyDescent="0.25">
      <c r="A9477" s="68" t="s">
        <v>103</v>
      </c>
      <c r="B9477" s="69">
        <v>491333174</v>
      </c>
      <c r="C9477" s="68">
        <v>630509518562</v>
      </c>
      <c r="D9477" s="69" t="s">
        <v>6738</v>
      </c>
      <c r="E9477" s="65">
        <f>IFERROR(VLOOKUP(C9477,Pivot!A:B,2,0),0)</f>
        <v>0</v>
      </c>
      <c r="F9477" s="65">
        <f>IFERROR(VLOOKUP(C9477,Pivot!A:C,3,0),0)</f>
        <v>0</v>
      </c>
    </row>
    <row r="9478" spans="1:6" x14ac:dyDescent="0.25">
      <c r="A9478" s="68" t="s">
        <v>103</v>
      </c>
      <c r="B9478" s="69">
        <v>491333174</v>
      </c>
      <c r="C9478" s="68">
        <v>630509518579</v>
      </c>
      <c r="D9478" s="69" t="s">
        <v>6738</v>
      </c>
      <c r="E9478" s="65">
        <f>IFERROR(VLOOKUP(C9478,Pivot!A:B,2,0),0)</f>
        <v>0</v>
      </c>
      <c r="F9478" s="65">
        <f>IFERROR(VLOOKUP(C9478,Pivot!A:C,3,0),0)</f>
        <v>0</v>
      </c>
    </row>
    <row r="9479" spans="1:6" x14ac:dyDescent="0.25">
      <c r="A9479" s="68" t="s">
        <v>103</v>
      </c>
      <c r="B9479" s="69">
        <v>491333174</v>
      </c>
      <c r="C9479" s="68">
        <v>630509522279</v>
      </c>
      <c r="D9479" s="69" t="s">
        <v>6738</v>
      </c>
      <c r="E9479" s="65">
        <f>IFERROR(VLOOKUP(C9479,Pivot!A:B,2,0),0)</f>
        <v>0</v>
      </c>
      <c r="F9479" s="65">
        <f>IFERROR(VLOOKUP(C9479,Pivot!A:C,3,0),0)</f>
        <v>0</v>
      </c>
    </row>
    <row r="9480" spans="1:6" x14ac:dyDescent="0.25">
      <c r="A9480" s="68" t="s">
        <v>103</v>
      </c>
      <c r="B9480" s="69">
        <v>491333174</v>
      </c>
      <c r="C9480" s="68">
        <v>630509522286</v>
      </c>
      <c r="D9480" s="69" t="s">
        <v>6738</v>
      </c>
      <c r="E9480" s="65">
        <f>IFERROR(VLOOKUP(C9480,Pivot!A:B,2,0),0)</f>
        <v>0</v>
      </c>
      <c r="F9480" s="65">
        <f>IFERROR(VLOOKUP(C9480,Pivot!A:C,3,0),0)</f>
        <v>0</v>
      </c>
    </row>
    <row r="9481" spans="1:6" x14ac:dyDescent="0.25">
      <c r="A9481" s="68" t="s">
        <v>103</v>
      </c>
      <c r="B9481" s="69">
        <v>491333174</v>
      </c>
      <c r="C9481" s="68">
        <v>630509532230</v>
      </c>
      <c r="D9481" s="69" t="s">
        <v>6738</v>
      </c>
      <c r="E9481" s="65">
        <f>IFERROR(VLOOKUP(C9481,Pivot!A:B,2,0),0)</f>
        <v>0</v>
      </c>
      <c r="F9481" s="65">
        <f>IFERROR(VLOOKUP(C9481,Pivot!A:C,3,0),0)</f>
        <v>0</v>
      </c>
    </row>
    <row r="9482" spans="1:6" x14ac:dyDescent="0.25">
      <c r="A9482" s="68" t="s">
        <v>103</v>
      </c>
      <c r="B9482" s="69">
        <v>491333174</v>
      </c>
      <c r="C9482" s="68">
        <v>630509548255</v>
      </c>
      <c r="D9482" s="69" t="s">
        <v>6738</v>
      </c>
      <c r="E9482" s="65">
        <f>IFERROR(VLOOKUP(C9482,Pivot!A:B,2,0),0)</f>
        <v>0</v>
      </c>
      <c r="F9482" s="65">
        <f>IFERROR(VLOOKUP(C9482,Pivot!A:C,3,0),0)</f>
        <v>0</v>
      </c>
    </row>
    <row r="9483" spans="1:6" x14ac:dyDescent="0.25">
      <c r="A9483" s="68" t="s">
        <v>103</v>
      </c>
      <c r="B9483" s="69">
        <v>491333174</v>
      </c>
      <c r="C9483" s="68">
        <v>630509548262</v>
      </c>
      <c r="D9483" s="69" t="s">
        <v>6738</v>
      </c>
      <c r="E9483" s="65">
        <f>IFERROR(VLOOKUP(C9483,Pivot!A:B,2,0),0)</f>
        <v>0</v>
      </c>
      <c r="F9483" s="65">
        <f>IFERROR(VLOOKUP(C9483,Pivot!A:C,3,0),0)</f>
        <v>0</v>
      </c>
    </row>
    <row r="9484" spans="1:6" x14ac:dyDescent="0.25">
      <c r="A9484" s="68" t="s">
        <v>103</v>
      </c>
      <c r="B9484" s="69">
        <v>491333174</v>
      </c>
      <c r="C9484" s="68">
        <v>630509548279</v>
      </c>
      <c r="D9484" s="69" t="s">
        <v>6738</v>
      </c>
      <c r="E9484" s="65">
        <f>IFERROR(VLOOKUP(C9484,Pivot!A:B,2,0),0)</f>
        <v>0</v>
      </c>
      <c r="F9484" s="65">
        <f>IFERROR(VLOOKUP(C9484,Pivot!A:C,3,0),0)</f>
        <v>0</v>
      </c>
    </row>
    <row r="9485" spans="1:6" x14ac:dyDescent="0.25">
      <c r="A9485" s="68" t="s">
        <v>103</v>
      </c>
      <c r="B9485" s="69">
        <v>491333174</v>
      </c>
      <c r="C9485" s="68">
        <v>630509548286</v>
      </c>
      <c r="D9485" s="69" t="s">
        <v>6738</v>
      </c>
      <c r="E9485" s="65">
        <f>IFERROR(VLOOKUP(C9485,Pivot!A:B,2,0),0)</f>
        <v>0</v>
      </c>
      <c r="F9485" s="65">
        <f>IFERROR(VLOOKUP(C9485,Pivot!A:C,3,0),0)</f>
        <v>0</v>
      </c>
    </row>
    <row r="9486" spans="1:6" x14ac:dyDescent="0.25">
      <c r="A9486" s="68" t="s">
        <v>103</v>
      </c>
      <c r="B9486" s="69">
        <v>491333174</v>
      </c>
      <c r="C9486" s="68">
        <v>630509588510</v>
      </c>
      <c r="D9486" s="69" t="s">
        <v>6738</v>
      </c>
      <c r="E9486" s="65">
        <f>IFERROR(VLOOKUP(C9486,Pivot!A:B,2,0),0)</f>
        <v>0</v>
      </c>
      <c r="F9486" s="65">
        <f>IFERROR(VLOOKUP(C9486,Pivot!A:C,3,0),0)</f>
        <v>0</v>
      </c>
    </row>
    <row r="9487" spans="1:6" x14ac:dyDescent="0.25">
      <c r="A9487" s="68" t="s">
        <v>103</v>
      </c>
      <c r="B9487" s="69">
        <v>491333174</v>
      </c>
      <c r="C9487" s="68">
        <v>630509588527</v>
      </c>
      <c r="D9487" s="69" t="s">
        <v>6738</v>
      </c>
      <c r="E9487" s="65">
        <f>IFERROR(VLOOKUP(C9487,Pivot!A:B,2,0),0)</f>
        <v>0</v>
      </c>
      <c r="F9487" s="65">
        <f>IFERROR(VLOOKUP(C9487,Pivot!A:C,3,0),0)</f>
        <v>0</v>
      </c>
    </row>
    <row r="9488" spans="1:6" x14ac:dyDescent="0.25">
      <c r="A9488" s="68" t="s">
        <v>103</v>
      </c>
      <c r="B9488" s="69">
        <v>491333174</v>
      </c>
      <c r="C9488" s="68">
        <v>630509588558</v>
      </c>
      <c r="D9488" s="69" t="s">
        <v>6738</v>
      </c>
      <c r="E9488" s="65">
        <f>IFERROR(VLOOKUP(C9488,Pivot!A:B,2,0),0)</f>
        <v>0</v>
      </c>
      <c r="F9488" s="65">
        <f>IFERROR(VLOOKUP(C9488,Pivot!A:C,3,0),0)</f>
        <v>0</v>
      </c>
    </row>
    <row r="9489" spans="1:6" x14ac:dyDescent="0.25">
      <c r="A9489" s="68" t="s">
        <v>103</v>
      </c>
      <c r="B9489" s="69">
        <v>491333174</v>
      </c>
      <c r="C9489" s="68">
        <v>630509604630</v>
      </c>
      <c r="D9489" s="69" t="s">
        <v>6738</v>
      </c>
      <c r="E9489" s="65">
        <f>IFERROR(VLOOKUP(C9489,Pivot!A:B,2,0),0)</f>
        <v>0</v>
      </c>
      <c r="F9489" s="65">
        <f>IFERROR(VLOOKUP(C9489,Pivot!A:C,3,0),0)</f>
        <v>0</v>
      </c>
    </row>
    <row r="9490" spans="1:6" x14ac:dyDescent="0.25">
      <c r="A9490" s="68" t="s">
        <v>103</v>
      </c>
      <c r="B9490" s="69">
        <v>491333174</v>
      </c>
      <c r="C9490" s="68">
        <v>630509604647</v>
      </c>
      <c r="D9490" s="69" t="s">
        <v>6738</v>
      </c>
      <c r="E9490" s="65">
        <f>IFERROR(VLOOKUP(C9490,Pivot!A:B,2,0),0)</f>
        <v>0</v>
      </c>
      <c r="F9490" s="65">
        <f>IFERROR(VLOOKUP(C9490,Pivot!A:C,3,0),0)</f>
        <v>0</v>
      </c>
    </row>
    <row r="9491" spans="1:6" x14ac:dyDescent="0.25">
      <c r="A9491" s="68" t="s">
        <v>103</v>
      </c>
      <c r="B9491" s="69">
        <v>491333174</v>
      </c>
      <c r="C9491" s="68">
        <v>630509606610</v>
      </c>
      <c r="D9491" s="69" t="s">
        <v>6738</v>
      </c>
      <c r="E9491" s="65">
        <f>IFERROR(VLOOKUP(C9491,Pivot!A:B,2,0),0)</f>
        <v>0</v>
      </c>
      <c r="F9491" s="65">
        <f>IFERROR(VLOOKUP(C9491,Pivot!A:C,3,0),0)</f>
        <v>0</v>
      </c>
    </row>
    <row r="9492" spans="1:6" x14ac:dyDescent="0.25">
      <c r="A9492" s="68" t="s">
        <v>103</v>
      </c>
      <c r="B9492" s="69">
        <v>491333174</v>
      </c>
      <c r="C9492" s="68">
        <v>630509615964</v>
      </c>
      <c r="D9492" s="69" t="s">
        <v>6738</v>
      </c>
      <c r="E9492" s="65">
        <f>IFERROR(VLOOKUP(C9492,Pivot!A:B,2,0),0)</f>
        <v>0</v>
      </c>
      <c r="F9492" s="65">
        <f>IFERROR(VLOOKUP(C9492,Pivot!A:C,3,0),0)</f>
        <v>0</v>
      </c>
    </row>
    <row r="9493" spans="1:6" x14ac:dyDescent="0.25">
      <c r="A9493" s="68" t="s">
        <v>103</v>
      </c>
      <c r="B9493" s="69">
        <v>491333174</v>
      </c>
      <c r="C9493" s="68">
        <v>630509615971</v>
      </c>
      <c r="D9493" s="69" t="s">
        <v>6738</v>
      </c>
      <c r="E9493" s="65">
        <f>IFERROR(VLOOKUP(C9493,Pivot!A:B,2,0),0)</f>
        <v>0</v>
      </c>
      <c r="F9493" s="65">
        <f>IFERROR(VLOOKUP(C9493,Pivot!A:C,3,0),0)</f>
        <v>0</v>
      </c>
    </row>
    <row r="9494" spans="1:6" x14ac:dyDescent="0.25">
      <c r="A9494" s="68" t="s">
        <v>103</v>
      </c>
      <c r="B9494" s="69">
        <v>491333174</v>
      </c>
      <c r="C9494" s="68">
        <v>630509615988</v>
      </c>
      <c r="D9494" s="69" t="s">
        <v>6738</v>
      </c>
      <c r="E9494" s="65">
        <f>IFERROR(VLOOKUP(C9494,Pivot!A:B,2,0),0)</f>
        <v>0</v>
      </c>
      <c r="F9494" s="65">
        <f>IFERROR(VLOOKUP(C9494,Pivot!A:C,3,0),0)</f>
        <v>0</v>
      </c>
    </row>
    <row r="9495" spans="1:6" x14ac:dyDescent="0.25">
      <c r="A9495" s="68" t="s">
        <v>103</v>
      </c>
      <c r="B9495" s="69">
        <v>491333174</v>
      </c>
      <c r="C9495" s="68">
        <v>630509616978</v>
      </c>
      <c r="D9495" s="69" t="s">
        <v>6738</v>
      </c>
      <c r="E9495" s="65">
        <f>IFERROR(VLOOKUP(C9495,Pivot!A:B,2,0),0)</f>
        <v>0</v>
      </c>
      <c r="F9495" s="65">
        <f>IFERROR(VLOOKUP(C9495,Pivot!A:C,3,0),0)</f>
        <v>0</v>
      </c>
    </row>
    <row r="9496" spans="1:6" x14ac:dyDescent="0.25">
      <c r="A9496" s="68" t="s">
        <v>103</v>
      </c>
      <c r="B9496" s="69">
        <v>491333174</v>
      </c>
      <c r="C9496" s="68">
        <v>630509616985</v>
      </c>
      <c r="D9496" s="69" t="s">
        <v>6738</v>
      </c>
      <c r="E9496" s="65">
        <f>IFERROR(VLOOKUP(C9496,Pivot!A:B,2,0),0)</f>
        <v>0</v>
      </c>
      <c r="F9496" s="65">
        <f>IFERROR(VLOOKUP(C9496,Pivot!A:C,3,0),0)</f>
        <v>0</v>
      </c>
    </row>
    <row r="9497" spans="1:6" x14ac:dyDescent="0.25">
      <c r="A9497" s="68" t="s">
        <v>103</v>
      </c>
      <c r="B9497" s="69">
        <v>491333174</v>
      </c>
      <c r="C9497" s="68">
        <v>630509655793</v>
      </c>
      <c r="D9497" s="69" t="s">
        <v>6738</v>
      </c>
      <c r="E9497" s="65">
        <f>IFERROR(VLOOKUP(C9497,Pivot!A:B,2,0),0)</f>
        <v>0</v>
      </c>
      <c r="F9497" s="65">
        <f>IFERROR(VLOOKUP(C9497,Pivot!A:C,3,0),0)</f>
        <v>0</v>
      </c>
    </row>
    <row r="9498" spans="1:6" x14ac:dyDescent="0.25">
      <c r="A9498" s="68" t="s">
        <v>103</v>
      </c>
      <c r="B9498" s="69">
        <v>491333174</v>
      </c>
      <c r="C9498" s="68">
        <v>630509655809</v>
      </c>
      <c r="D9498" s="69" t="s">
        <v>6738</v>
      </c>
      <c r="E9498" s="65">
        <f>IFERROR(VLOOKUP(C9498,Pivot!A:B,2,0),0)</f>
        <v>0</v>
      </c>
      <c r="F9498" s="65">
        <f>IFERROR(VLOOKUP(C9498,Pivot!A:C,3,0),0)</f>
        <v>0</v>
      </c>
    </row>
    <row r="9499" spans="1:6" x14ac:dyDescent="0.25">
      <c r="A9499" s="68" t="s">
        <v>103</v>
      </c>
      <c r="B9499" s="69">
        <v>491333174</v>
      </c>
      <c r="C9499" s="68">
        <v>630509655816</v>
      </c>
      <c r="D9499" s="69" t="s">
        <v>6738</v>
      </c>
      <c r="E9499" s="65">
        <f>IFERROR(VLOOKUP(C9499,Pivot!A:B,2,0),0)</f>
        <v>0</v>
      </c>
      <c r="F9499" s="65">
        <f>IFERROR(VLOOKUP(C9499,Pivot!A:C,3,0),0)</f>
        <v>0</v>
      </c>
    </row>
    <row r="9500" spans="1:6" x14ac:dyDescent="0.25">
      <c r="A9500" s="68" t="s">
        <v>103</v>
      </c>
      <c r="B9500" s="69">
        <v>491333174</v>
      </c>
      <c r="C9500" s="68">
        <v>630509655823</v>
      </c>
      <c r="D9500" s="69" t="s">
        <v>6738</v>
      </c>
      <c r="E9500" s="65">
        <f>IFERROR(VLOOKUP(C9500,Pivot!A:B,2,0),0)</f>
        <v>0</v>
      </c>
      <c r="F9500" s="65">
        <f>IFERROR(VLOOKUP(C9500,Pivot!A:C,3,0),0)</f>
        <v>0</v>
      </c>
    </row>
    <row r="9501" spans="1:6" x14ac:dyDescent="0.25">
      <c r="A9501" s="68" t="s">
        <v>103</v>
      </c>
      <c r="B9501" s="69">
        <v>491333174</v>
      </c>
      <c r="C9501" s="68">
        <v>630509677399</v>
      </c>
      <c r="D9501" s="69" t="s">
        <v>6738</v>
      </c>
      <c r="E9501" s="65">
        <f>IFERROR(VLOOKUP(C9501,Pivot!A:B,2,0),0)</f>
        <v>0</v>
      </c>
      <c r="F9501" s="65">
        <f>IFERROR(VLOOKUP(C9501,Pivot!A:C,3,0),0)</f>
        <v>0</v>
      </c>
    </row>
    <row r="9502" spans="1:6" x14ac:dyDescent="0.25">
      <c r="A9502" s="68" t="s">
        <v>103</v>
      </c>
      <c r="B9502" s="69">
        <v>491333174</v>
      </c>
      <c r="C9502" s="68">
        <v>630509677405</v>
      </c>
      <c r="D9502" s="69" t="s">
        <v>6738</v>
      </c>
      <c r="E9502" s="65">
        <f>IFERROR(VLOOKUP(C9502,Pivot!A:B,2,0),0)</f>
        <v>0</v>
      </c>
      <c r="F9502" s="65">
        <f>IFERROR(VLOOKUP(C9502,Pivot!A:C,3,0),0)</f>
        <v>0</v>
      </c>
    </row>
    <row r="9503" spans="1:6" x14ac:dyDescent="0.25">
      <c r="A9503" s="68" t="s">
        <v>103</v>
      </c>
      <c r="B9503" s="69">
        <v>491333174</v>
      </c>
      <c r="C9503" s="68">
        <v>630509683901</v>
      </c>
      <c r="D9503" s="69" t="s">
        <v>6738</v>
      </c>
      <c r="E9503" s="65">
        <f>IFERROR(VLOOKUP(C9503,Pivot!A:B,2,0),0)</f>
        <v>0</v>
      </c>
      <c r="F9503" s="65">
        <f>IFERROR(VLOOKUP(C9503,Pivot!A:C,3,0),0)</f>
        <v>0</v>
      </c>
    </row>
    <row r="9504" spans="1:6" x14ac:dyDescent="0.25">
      <c r="A9504" s="68" t="s">
        <v>103</v>
      </c>
      <c r="B9504" s="69">
        <v>491333174</v>
      </c>
      <c r="C9504" s="68">
        <v>630509685066</v>
      </c>
      <c r="D9504" s="69" t="s">
        <v>6738</v>
      </c>
      <c r="E9504" s="65">
        <f>IFERROR(VLOOKUP(C9504,Pivot!A:B,2,0),0)</f>
        <v>0</v>
      </c>
      <c r="F9504" s="65">
        <f>IFERROR(VLOOKUP(C9504,Pivot!A:C,3,0),0)</f>
        <v>0</v>
      </c>
    </row>
    <row r="9505" spans="1:6" x14ac:dyDescent="0.25">
      <c r="A9505" s="68" t="s">
        <v>103</v>
      </c>
      <c r="B9505" s="69">
        <v>491333174</v>
      </c>
      <c r="C9505" s="68">
        <v>630509698301</v>
      </c>
      <c r="D9505" s="69" t="s">
        <v>6738</v>
      </c>
      <c r="E9505" s="65">
        <f>IFERROR(VLOOKUP(C9505,Pivot!A:B,2,0),0)</f>
        <v>0</v>
      </c>
      <c r="F9505" s="65">
        <f>IFERROR(VLOOKUP(C9505,Pivot!A:C,3,0),0)</f>
        <v>0</v>
      </c>
    </row>
    <row r="9506" spans="1:6" x14ac:dyDescent="0.25">
      <c r="A9506" s="68" t="s">
        <v>103</v>
      </c>
      <c r="B9506" s="69">
        <v>491333174</v>
      </c>
      <c r="C9506" s="68">
        <v>630509708437</v>
      </c>
      <c r="D9506" s="69" t="s">
        <v>6738</v>
      </c>
      <c r="E9506" s="65">
        <f>IFERROR(VLOOKUP(C9506,Pivot!A:B,2,0),0)</f>
        <v>0</v>
      </c>
      <c r="F9506" s="65">
        <f>IFERROR(VLOOKUP(C9506,Pivot!A:C,3,0),0)</f>
        <v>0</v>
      </c>
    </row>
    <row r="9507" spans="1:6" x14ac:dyDescent="0.25">
      <c r="A9507" s="68" t="s">
        <v>103</v>
      </c>
      <c r="B9507" s="69">
        <v>491333174</v>
      </c>
      <c r="C9507" s="68">
        <v>630509708444</v>
      </c>
      <c r="D9507" s="69" t="s">
        <v>6738</v>
      </c>
      <c r="E9507" s="65">
        <f>IFERROR(VLOOKUP(C9507,Pivot!A:B,2,0),0)</f>
        <v>0</v>
      </c>
      <c r="F9507" s="65">
        <f>IFERROR(VLOOKUP(C9507,Pivot!A:C,3,0),0)</f>
        <v>0</v>
      </c>
    </row>
    <row r="9508" spans="1:6" x14ac:dyDescent="0.25">
      <c r="A9508" s="68" t="s">
        <v>103</v>
      </c>
      <c r="B9508" s="69">
        <v>491333174</v>
      </c>
      <c r="C9508" s="68">
        <v>630509708512</v>
      </c>
      <c r="D9508" s="69" t="s">
        <v>6738</v>
      </c>
      <c r="E9508" s="65">
        <f>IFERROR(VLOOKUP(C9508,Pivot!A:B,2,0),0)</f>
        <v>0</v>
      </c>
      <c r="F9508" s="65">
        <f>IFERROR(VLOOKUP(C9508,Pivot!A:C,3,0),0)</f>
        <v>0</v>
      </c>
    </row>
    <row r="9509" spans="1:6" x14ac:dyDescent="0.25">
      <c r="A9509" s="68" t="s">
        <v>103</v>
      </c>
      <c r="B9509" s="69">
        <v>491333174</v>
      </c>
      <c r="C9509" s="68">
        <v>630509731060</v>
      </c>
      <c r="D9509" s="69" t="s">
        <v>6738</v>
      </c>
      <c r="E9509" s="65">
        <f>IFERROR(VLOOKUP(C9509,Pivot!A:B,2,0),0)</f>
        <v>0</v>
      </c>
      <c r="F9509" s="65">
        <f>IFERROR(VLOOKUP(C9509,Pivot!A:C,3,0),0)</f>
        <v>0</v>
      </c>
    </row>
    <row r="9510" spans="1:6" x14ac:dyDescent="0.25">
      <c r="A9510" s="68" t="s">
        <v>103</v>
      </c>
      <c r="B9510" s="69">
        <v>491333174</v>
      </c>
      <c r="C9510" s="68">
        <v>630509731077</v>
      </c>
      <c r="D9510" s="69" t="s">
        <v>6738</v>
      </c>
      <c r="E9510" s="65">
        <f>IFERROR(VLOOKUP(C9510,Pivot!A:B,2,0),0)</f>
        <v>0</v>
      </c>
      <c r="F9510" s="65">
        <f>IFERROR(VLOOKUP(C9510,Pivot!A:C,3,0),0)</f>
        <v>0</v>
      </c>
    </row>
    <row r="9511" spans="1:6" x14ac:dyDescent="0.25">
      <c r="A9511" s="68" t="s">
        <v>103</v>
      </c>
      <c r="B9511" s="69">
        <v>491333176</v>
      </c>
      <c r="C9511" s="68">
        <v>491333176</v>
      </c>
      <c r="D9511" s="69" t="s">
        <v>6739</v>
      </c>
      <c r="E9511" s="65">
        <f>IFERROR(VLOOKUP(C9511,Pivot!A:B,2,0),0)</f>
        <v>0</v>
      </c>
      <c r="F9511" s="65">
        <f>IFERROR(VLOOKUP(C9511,Pivot!A:C,3,0),0)</f>
        <v>0</v>
      </c>
    </row>
    <row r="9512" spans="1:6" x14ac:dyDescent="0.25">
      <c r="A9512" s="68" t="s">
        <v>103</v>
      </c>
      <c r="B9512" s="69">
        <v>491333176</v>
      </c>
      <c r="C9512" s="68">
        <v>5010994916206</v>
      </c>
      <c r="D9512" s="69" t="s">
        <v>6739</v>
      </c>
      <c r="E9512" s="65">
        <f>IFERROR(VLOOKUP(C9512,Pivot!A:B,2,0),0)</f>
        <v>0</v>
      </c>
      <c r="F9512" s="65">
        <f>IFERROR(VLOOKUP(C9512,Pivot!A:C,3,0),0)</f>
        <v>0</v>
      </c>
    </row>
    <row r="9513" spans="1:6" x14ac:dyDescent="0.25">
      <c r="A9513" s="68" t="s">
        <v>103</v>
      </c>
      <c r="B9513" s="69">
        <v>491333176</v>
      </c>
      <c r="C9513" s="68">
        <v>630509367849</v>
      </c>
      <c r="D9513" s="69" t="s">
        <v>6739</v>
      </c>
      <c r="E9513" s="65">
        <f>IFERROR(VLOOKUP(C9513,Pivot!A:B,2,0),0)</f>
        <v>0</v>
      </c>
      <c r="F9513" s="65">
        <f>IFERROR(VLOOKUP(C9513,Pivot!A:C,3,0),0)</f>
        <v>0</v>
      </c>
    </row>
    <row r="9514" spans="1:6" x14ac:dyDescent="0.25">
      <c r="A9514" s="68" t="s">
        <v>103</v>
      </c>
      <c r="B9514" s="69">
        <v>491333176</v>
      </c>
      <c r="C9514" s="68">
        <v>630509367894</v>
      </c>
      <c r="D9514" s="69" t="s">
        <v>6739</v>
      </c>
      <c r="E9514" s="65">
        <f>IFERROR(VLOOKUP(C9514,Pivot!A:B,2,0),0)</f>
        <v>0</v>
      </c>
      <c r="F9514" s="65">
        <f>IFERROR(VLOOKUP(C9514,Pivot!A:C,3,0),0)</f>
        <v>0</v>
      </c>
    </row>
    <row r="9515" spans="1:6" x14ac:dyDescent="0.25">
      <c r="A9515" s="68" t="s">
        <v>103</v>
      </c>
      <c r="B9515" s="69">
        <v>491333176</v>
      </c>
      <c r="C9515" s="68">
        <v>630509369317</v>
      </c>
      <c r="D9515" s="69" t="s">
        <v>6739</v>
      </c>
      <c r="E9515" s="65">
        <f>IFERROR(VLOOKUP(C9515,Pivot!A:B,2,0),0)</f>
        <v>0</v>
      </c>
      <c r="F9515" s="65">
        <f>IFERROR(VLOOKUP(C9515,Pivot!A:C,3,0),0)</f>
        <v>0</v>
      </c>
    </row>
    <row r="9516" spans="1:6" x14ac:dyDescent="0.25">
      <c r="A9516" s="68" t="s">
        <v>103</v>
      </c>
      <c r="B9516" s="69">
        <v>491333176</v>
      </c>
      <c r="C9516" s="68">
        <v>630509369324</v>
      </c>
      <c r="D9516" s="69" t="s">
        <v>6739</v>
      </c>
      <c r="E9516" s="65">
        <f>IFERROR(VLOOKUP(C9516,Pivot!A:B,2,0),0)</f>
        <v>0</v>
      </c>
      <c r="F9516" s="65">
        <f>IFERROR(VLOOKUP(C9516,Pivot!A:C,3,0),0)</f>
        <v>0</v>
      </c>
    </row>
    <row r="9517" spans="1:6" x14ac:dyDescent="0.25">
      <c r="A9517" s="68" t="s">
        <v>103</v>
      </c>
      <c r="B9517" s="69">
        <v>491333176</v>
      </c>
      <c r="C9517" s="68">
        <v>630509391141</v>
      </c>
      <c r="D9517" s="69" t="s">
        <v>6739</v>
      </c>
      <c r="E9517" s="65">
        <f>IFERROR(VLOOKUP(C9517,Pivot!A:B,2,0),0)</f>
        <v>0</v>
      </c>
      <c r="F9517" s="65">
        <f>IFERROR(VLOOKUP(C9517,Pivot!A:C,3,0),0)</f>
        <v>0</v>
      </c>
    </row>
    <row r="9518" spans="1:6" x14ac:dyDescent="0.25">
      <c r="A9518" s="68" t="s">
        <v>103</v>
      </c>
      <c r="B9518" s="69">
        <v>491333176</v>
      </c>
      <c r="C9518" s="68">
        <v>630509391158</v>
      </c>
      <c r="D9518" s="69" t="s">
        <v>6739</v>
      </c>
      <c r="E9518" s="65">
        <f>IFERROR(VLOOKUP(C9518,Pivot!A:B,2,0),0)</f>
        <v>0</v>
      </c>
      <c r="F9518" s="65">
        <f>IFERROR(VLOOKUP(C9518,Pivot!A:C,3,0),0)</f>
        <v>0</v>
      </c>
    </row>
    <row r="9519" spans="1:6" x14ac:dyDescent="0.25">
      <c r="A9519" s="68" t="s">
        <v>103</v>
      </c>
      <c r="B9519" s="69">
        <v>491333176</v>
      </c>
      <c r="C9519" s="68">
        <v>630509391165</v>
      </c>
      <c r="D9519" s="69" t="s">
        <v>6739</v>
      </c>
      <c r="E9519" s="65">
        <f>IFERROR(VLOOKUP(C9519,Pivot!A:B,2,0),0)</f>
        <v>0</v>
      </c>
      <c r="F9519" s="65">
        <f>IFERROR(VLOOKUP(C9519,Pivot!A:C,3,0),0)</f>
        <v>0</v>
      </c>
    </row>
    <row r="9520" spans="1:6" x14ac:dyDescent="0.25">
      <c r="A9520" s="68" t="s">
        <v>103</v>
      </c>
      <c r="B9520" s="69">
        <v>491333176</v>
      </c>
      <c r="C9520" s="68">
        <v>630509432189</v>
      </c>
      <c r="D9520" s="69" t="s">
        <v>6739</v>
      </c>
      <c r="E9520" s="65">
        <f>IFERROR(VLOOKUP(C9520,Pivot!A:B,2,0),0)</f>
        <v>0</v>
      </c>
      <c r="F9520" s="65">
        <f>IFERROR(VLOOKUP(C9520,Pivot!A:C,3,0),0)</f>
        <v>0</v>
      </c>
    </row>
    <row r="9521" spans="1:6" x14ac:dyDescent="0.25">
      <c r="A9521" s="68" t="s">
        <v>103</v>
      </c>
      <c r="B9521" s="69">
        <v>491333176</v>
      </c>
      <c r="C9521" s="68">
        <v>630509483563</v>
      </c>
      <c r="D9521" s="69" t="s">
        <v>6739</v>
      </c>
      <c r="E9521" s="65">
        <f>IFERROR(VLOOKUP(C9521,Pivot!A:B,2,0),0)</f>
        <v>0</v>
      </c>
      <c r="F9521" s="65">
        <f>IFERROR(VLOOKUP(C9521,Pivot!A:C,3,0),0)</f>
        <v>0</v>
      </c>
    </row>
    <row r="9522" spans="1:6" x14ac:dyDescent="0.25">
      <c r="A9522" s="68" t="s">
        <v>103</v>
      </c>
      <c r="B9522" s="69">
        <v>491333176</v>
      </c>
      <c r="C9522" s="68">
        <v>630509544110</v>
      </c>
      <c r="D9522" s="69" t="s">
        <v>6739</v>
      </c>
      <c r="E9522" s="65">
        <f>IFERROR(VLOOKUP(C9522,Pivot!A:B,2,0),0)</f>
        <v>0</v>
      </c>
      <c r="F9522" s="65">
        <f>IFERROR(VLOOKUP(C9522,Pivot!A:C,3,0),0)</f>
        <v>0</v>
      </c>
    </row>
    <row r="9523" spans="1:6" x14ac:dyDescent="0.25">
      <c r="A9523" s="68" t="s">
        <v>103</v>
      </c>
      <c r="B9523" s="69">
        <v>491333176</v>
      </c>
      <c r="C9523" s="68">
        <v>630509544141</v>
      </c>
      <c r="D9523" s="69" t="s">
        <v>6739</v>
      </c>
      <c r="E9523" s="65">
        <f>IFERROR(VLOOKUP(C9523,Pivot!A:B,2,0),0)</f>
        <v>0</v>
      </c>
      <c r="F9523" s="65">
        <f>IFERROR(VLOOKUP(C9523,Pivot!A:C,3,0),0)</f>
        <v>0</v>
      </c>
    </row>
    <row r="9524" spans="1:6" x14ac:dyDescent="0.25">
      <c r="A9524" s="68" t="s">
        <v>103</v>
      </c>
      <c r="B9524" s="69">
        <v>491333176</v>
      </c>
      <c r="C9524" s="68">
        <v>630509544158</v>
      </c>
      <c r="D9524" s="69" t="s">
        <v>6739</v>
      </c>
      <c r="E9524" s="65">
        <f>IFERROR(VLOOKUP(C9524,Pivot!A:B,2,0),0)</f>
        <v>0</v>
      </c>
      <c r="F9524" s="65">
        <f>IFERROR(VLOOKUP(C9524,Pivot!A:C,3,0),0)</f>
        <v>0</v>
      </c>
    </row>
    <row r="9525" spans="1:6" x14ac:dyDescent="0.25">
      <c r="A9525" s="68" t="s">
        <v>103</v>
      </c>
      <c r="B9525" s="69">
        <v>491333176</v>
      </c>
      <c r="C9525" s="68">
        <v>630509571772</v>
      </c>
      <c r="D9525" s="69" t="s">
        <v>6739</v>
      </c>
      <c r="E9525" s="65">
        <f>IFERROR(VLOOKUP(C9525,Pivot!A:B,2,0),0)</f>
        <v>0</v>
      </c>
      <c r="F9525" s="65">
        <f>IFERROR(VLOOKUP(C9525,Pivot!A:C,3,0),0)</f>
        <v>0</v>
      </c>
    </row>
    <row r="9526" spans="1:6" x14ac:dyDescent="0.25">
      <c r="A9526" s="68" t="s">
        <v>103</v>
      </c>
      <c r="B9526" s="69">
        <v>491333176</v>
      </c>
      <c r="C9526" s="68">
        <v>630509571789</v>
      </c>
      <c r="D9526" s="69" t="s">
        <v>6739</v>
      </c>
      <c r="E9526" s="65">
        <f>IFERROR(VLOOKUP(C9526,Pivot!A:B,2,0),0)</f>
        <v>0</v>
      </c>
      <c r="F9526" s="65">
        <f>IFERROR(VLOOKUP(C9526,Pivot!A:C,3,0),0)</f>
        <v>0</v>
      </c>
    </row>
    <row r="9527" spans="1:6" x14ac:dyDescent="0.25">
      <c r="A9527" s="68" t="s">
        <v>103</v>
      </c>
      <c r="B9527" s="69">
        <v>491333176</v>
      </c>
      <c r="C9527" s="68">
        <v>630509571796</v>
      </c>
      <c r="D9527" s="69" t="s">
        <v>6739</v>
      </c>
      <c r="E9527" s="65">
        <f>IFERROR(VLOOKUP(C9527,Pivot!A:B,2,0),0)</f>
        <v>0</v>
      </c>
      <c r="F9527" s="65">
        <f>IFERROR(VLOOKUP(C9527,Pivot!A:C,3,0),0)</f>
        <v>0</v>
      </c>
    </row>
    <row r="9528" spans="1:6" x14ac:dyDescent="0.25">
      <c r="A9528" s="68" t="s">
        <v>103</v>
      </c>
      <c r="B9528" s="69">
        <v>491333176</v>
      </c>
      <c r="C9528" s="68">
        <v>630509571802</v>
      </c>
      <c r="D9528" s="69" t="s">
        <v>6739</v>
      </c>
      <c r="E9528" s="65">
        <f>IFERROR(VLOOKUP(C9528,Pivot!A:B,2,0),0)</f>
        <v>0</v>
      </c>
      <c r="F9528" s="65">
        <f>IFERROR(VLOOKUP(C9528,Pivot!A:C,3,0),0)</f>
        <v>0</v>
      </c>
    </row>
    <row r="9529" spans="1:6" x14ac:dyDescent="0.25">
      <c r="A9529" s="68" t="s">
        <v>103</v>
      </c>
      <c r="B9529" s="69">
        <v>491333178</v>
      </c>
      <c r="C9529" s="68">
        <v>491333178</v>
      </c>
      <c r="D9529" s="69" t="s">
        <v>6740</v>
      </c>
      <c r="E9529" s="65">
        <f>IFERROR(VLOOKUP(C9529,Pivot!A:B,2,0),0)</f>
        <v>0</v>
      </c>
      <c r="F9529" s="65">
        <f>IFERROR(VLOOKUP(C9529,Pivot!A:C,3,0),0)</f>
        <v>0</v>
      </c>
    </row>
    <row r="9530" spans="1:6" x14ac:dyDescent="0.25">
      <c r="A9530" s="68" t="s">
        <v>103</v>
      </c>
      <c r="B9530" s="69">
        <v>491333178</v>
      </c>
      <c r="C9530" s="68">
        <v>630509359042</v>
      </c>
      <c r="D9530" s="69" t="s">
        <v>6740</v>
      </c>
      <c r="E9530" s="65">
        <f>IFERROR(VLOOKUP(C9530,Pivot!A:B,2,0),0)</f>
        <v>0</v>
      </c>
      <c r="F9530" s="65">
        <f>IFERROR(VLOOKUP(C9530,Pivot!A:C,3,0),0)</f>
        <v>0</v>
      </c>
    </row>
    <row r="9531" spans="1:6" x14ac:dyDescent="0.25">
      <c r="A9531" s="68" t="s">
        <v>103</v>
      </c>
      <c r="B9531" s="69">
        <v>491333178</v>
      </c>
      <c r="C9531" s="68">
        <v>630509629671</v>
      </c>
      <c r="D9531" s="69" t="s">
        <v>6740</v>
      </c>
      <c r="E9531" s="65">
        <f>IFERROR(VLOOKUP(C9531,Pivot!A:B,2,0),0)</f>
        <v>0</v>
      </c>
      <c r="F9531" s="65">
        <f>IFERROR(VLOOKUP(C9531,Pivot!A:C,3,0),0)</f>
        <v>0</v>
      </c>
    </row>
    <row r="9532" spans="1:6" x14ac:dyDescent="0.25">
      <c r="A9532" s="68" t="s">
        <v>103</v>
      </c>
      <c r="B9532" s="69">
        <v>491333179</v>
      </c>
      <c r="C9532" s="68">
        <v>491333179</v>
      </c>
      <c r="D9532" s="69" t="s">
        <v>6741</v>
      </c>
      <c r="E9532" s="65">
        <f>IFERROR(VLOOKUP(C9532,Pivot!A:B,2,0),0)</f>
        <v>0</v>
      </c>
      <c r="F9532" s="65">
        <f>IFERROR(VLOOKUP(C9532,Pivot!A:C,3,0),0)</f>
        <v>0</v>
      </c>
    </row>
    <row r="9533" spans="1:6" x14ac:dyDescent="0.25">
      <c r="A9533" s="68" t="s">
        <v>103</v>
      </c>
      <c r="B9533" s="69">
        <v>491333179</v>
      </c>
      <c r="C9533" s="68">
        <v>630509360598</v>
      </c>
      <c r="D9533" s="69" t="s">
        <v>6741</v>
      </c>
      <c r="E9533" s="65">
        <f>IFERROR(VLOOKUP(C9533,Pivot!A:B,2,0),0)</f>
        <v>0</v>
      </c>
      <c r="F9533" s="65">
        <f>IFERROR(VLOOKUP(C9533,Pivot!A:C,3,0),0)</f>
        <v>0</v>
      </c>
    </row>
    <row r="9534" spans="1:6" x14ac:dyDescent="0.25">
      <c r="A9534" s="68" t="s">
        <v>103</v>
      </c>
      <c r="B9534" s="69">
        <v>491333179</v>
      </c>
      <c r="C9534" s="68">
        <v>630509629633</v>
      </c>
      <c r="D9534" s="69" t="s">
        <v>6741</v>
      </c>
      <c r="E9534" s="65">
        <f>IFERROR(VLOOKUP(C9534,Pivot!A:B,2,0),0)</f>
        <v>0</v>
      </c>
      <c r="F9534" s="65">
        <f>IFERROR(VLOOKUP(C9534,Pivot!A:C,3,0),0)</f>
        <v>0</v>
      </c>
    </row>
    <row r="9535" spans="1:6" x14ac:dyDescent="0.25">
      <c r="A9535" s="68" t="s">
        <v>103</v>
      </c>
      <c r="B9535" s="69">
        <v>491333180</v>
      </c>
      <c r="C9535" s="68">
        <v>491333180</v>
      </c>
      <c r="D9535" s="69" t="s">
        <v>6742</v>
      </c>
      <c r="E9535" s="65">
        <f>IFERROR(VLOOKUP(C9535,Pivot!A:B,2,0),0)</f>
        <v>0</v>
      </c>
      <c r="F9535" s="65">
        <f>IFERROR(VLOOKUP(C9535,Pivot!A:C,3,0),0)</f>
        <v>0</v>
      </c>
    </row>
    <row r="9536" spans="1:6" x14ac:dyDescent="0.25">
      <c r="A9536" s="68" t="s">
        <v>103</v>
      </c>
      <c r="B9536" s="69">
        <v>491333180</v>
      </c>
      <c r="C9536" s="68">
        <v>630509360642</v>
      </c>
      <c r="D9536" s="69" t="s">
        <v>6742</v>
      </c>
      <c r="E9536" s="65">
        <f>IFERROR(VLOOKUP(C9536,Pivot!A:B,2,0),0)</f>
        <v>0</v>
      </c>
      <c r="F9536" s="65">
        <f>IFERROR(VLOOKUP(C9536,Pivot!A:C,3,0),0)</f>
        <v>0</v>
      </c>
    </row>
    <row r="9537" spans="1:6" x14ac:dyDescent="0.25">
      <c r="A9537" s="68" t="s">
        <v>103</v>
      </c>
      <c r="B9537" s="69">
        <v>491333181</v>
      </c>
      <c r="C9537" s="68">
        <v>491333181</v>
      </c>
      <c r="D9537" s="69" t="s">
        <v>6743</v>
      </c>
      <c r="E9537" s="65">
        <f>IFERROR(VLOOKUP(C9537,Pivot!A:B,2,0),0)</f>
        <v>0</v>
      </c>
      <c r="F9537" s="65">
        <f>IFERROR(VLOOKUP(C9537,Pivot!A:C,3,0),0)</f>
        <v>0</v>
      </c>
    </row>
    <row r="9538" spans="1:6" x14ac:dyDescent="0.25">
      <c r="A9538" s="68" t="s">
        <v>103</v>
      </c>
      <c r="B9538" s="69">
        <v>491333181</v>
      </c>
      <c r="C9538" s="68">
        <v>630509403752</v>
      </c>
      <c r="D9538" s="69" t="s">
        <v>6743</v>
      </c>
      <c r="E9538" s="65">
        <f>IFERROR(VLOOKUP(C9538,Pivot!A:B,2,0),0)</f>
        <v>0</v>
      </c>
      <c r="F9538" s="65">
        <f>IFERROR(VLOOKUP(C9538,Pivot!A:C,3,0),0)</f>
        <v>0</v>
      </c>
    </row>
    <row r="9539" spans="1:6" x14ac:dyDescent="0.25">
      <c r="A9539" s="68" t="s">
        <v>103</v>
      </c>
      <c r="B9539" s="69">
        <v>491333181</v>
      </c>
      <c r="C9539" s="68">
        <v>630509451784</v>
      </c>
      <c r="D9539" s="69" t="s">
        <v>6743</v>
      </c>
      <c r="E9539" s="65">
        <f>IFERROR(VLOOKUP(C9539,Pivot!A:B,2,0),0)</f>
        <v>0</v>
      </c>
      <c r="F9539" s="65">
        <f>IFERROR(VLOOKUP(C9539,Pivot!A:C,3,0),0)</f>
        <v>0</v>
      </c>
    </row>
    <row r="9540" spans="1:6" x14ac:dyDescent="0.25">
      <c r="A9540" s="68" t="s">
        <v>103</v>
      </c>
      <c r="B9540" s="69">
        <v>491333181</v>
      </c>
      <c r="C9540" s="68">
        <v>630509451807</v>
      </c>
      <c r="D9540" s="69" t="s">
        <v>6743</v>
      </c>
      <c r="E9540" s="65">
        <f>IFERROR(VLOOKUP(C9540,Pivot!A:B,2,0),0)</f>
        <v>0</v>
      </c>
      <c r="F9540" s="65">
        <f>IFERROR(VLOOKUP(C9540,Pivot!A:C,3,0),0)</f>
        <v>0</v>
      </c>
    </row>
    <row r="9541" spans="1:6" x14ac:dyDescent="0.25">
      <c r="A9541" s="68" t="s">
        <v>103</v>
      </c>
      <c r="B9541" s="69">
        <v>491333181</v>
      </c>
      <c r="C9541" s="68">
        <v>630509494347</v>
      </c>
      <c r="D9541" s="69" t="s">
        <v>6743</v>
      </c>
      <c r="E9541" s="65">
        <f>IFERROR(VLOOKUP(C9541,Pivot!A:B,2,0),0)</f>
        <v>0</v>
      </c>
      <c r="F9541" s="65">
        <f>IFERROR(VLOOKUP(C9541,Pivot!A:C,3,0),0)</f>
        <v>0</v>
      </c>
    </row>
    <row r="9542" spans="1:6" x14ac:dyDescent="0.25">
      <c r="A9542" s="68" t="s">
        <v>103</v>
      </c>
      <c r="B9542" s="69">
        <v>491333181</v>
      </c>
      <c r="C9542" s="68">
        <v>630509494354</v>
      </c>
      <c r="D9542" s="69" t="s">
        <v>6743</v>
      </c>
      <c r="E9542" s="65">
        <f>IFERROR(VLOOKUP(C9542,Pivot!A:B,2,0),0)</f>
        <v>0</v>
      </c>
      <c r="F9542" s="65">
        <f>IFERROR(VLOOKUP(C9542,Pivot!A:C,3,0),0)</f>
        <v>0</v>
      </c>
    </row>
    <row r="9543" spans="1:6" x14ac:dyDescent="0.25">
      <c r="A9543" s="68" t="s">
        <v>103</v>
      </c>
      <c r="B9543" s="69">
        <v>491333181</v>
      </c>
      <c r="C9543" s="68">
        <v>630509494361</v>
      </c>
      <c r="D9543" s="69" t="s">
        <v>6743</v>
      </c>
      <c r="E9543" s="65">
        <f>IFERROR(VLOOKUP(C9543,Pivot!A:B,2,0),0)</f>
        <v>0</v>
      </c>
      <c r="F9543" s="65">
        <f>IFERROR(VLOOKUP(C9543,Pivot!A:C,3,0),0)</f>
        <v>0</v>
      </c>
    </row>
    <row r="9544" spans="1:6" x14ac:dyDescent="0.25">
      <c r="A9544" s="68" t="s">
        <v>103</v>
      </c>
      <c r="B9544" s="69">
        <v>491333181</v>
      </c>
      <c r="C9544" s="68">
        <v>630509494378</v>
      </c>
      <c r="D9544" s="69" t="s">
        <v>6743</v>
      </c>
      <c r="E9544" s="65">
        <f>IFERROR(VLOOKUP(C9544,Pivot!A:B,2,0),0)</f>
        <v>0</v>
      </c>
      <c r="F9544" s="65">
        <f>IFERROR(VLOOKUP(C9544,Pivot!A:C,3,0),0)</f>
        <v>0</v>
      </c>
    </row>
    <row r="9545" spans="1:6" x14ac:dyDescent="0.25">
      <c r="A9545" s="68" t="s">
        <v>103</v>
      </c>
      <c r="B9545" s="69">
        <v>491333181</v>
      </c>
      <c r="C9545" s="68">
        <v>630509512096</v>
      </c>
      <c r="D9545" s="69" t="s">
        <v>6743</v>
      </c>
      <c r="E9545" s="65">
        <f>IFERROR(VLOOKUP(C9545,Pivot!A:B,2,0),0)</f>
        <v>0</v>
      </c>
      <c r="F9545" s="65">
        <f>IFERROR(VLOOKUP(C9545,Pivot!A:C,3,0),0)</f>
        <v>0</v>
      </c>
    </row>
    <row r="9546" spans="1:6" x14ac:dyDescent="0.25">
      <c r="A9546" s="68" t="s">
        <v>103</v>
      </c>
      <c r="B9546" s="69">
        <v>491333181</v>
      </c>
      <c r="C9546" s="68">
        <v>630509512102</v>
      </c>
      <c r="D9546" s="69" t="s">
        <v>6743</v>
      </c>
      <c r="E9546" s="65">
        <f>IFERROR(VLOOKUP(C9546,Pivot!A:B,2,0),0)</f>
        <v>0</v>
      </c>
      <c r="F9546" s="65">
        <f>IFERROR(VLOOKUP(C9546,Pivot!A:C,3,0),0)</f>
        <v>0</v>
      </c>
    </row>
    <row r="9547" spans="1:6" x14ac:dyDescent="0.25">
      <c r="A9547" s="68" t="s">
        <v>103</v>
      </c>
      <c r="B9547" s="69">
        <v>491333181</v>
      </c>
      <c r="C9547" s="68">
        <v>630509550098</v>
      </c>
      <c r="D9547" s="69" t="s">
        <v>6743</v>
      </c>
      <c r="E9547" s="65">
        <f>IFERROR(VLOOKUP(C9547,Pivot!A:B,2,0),0)</f>
        <v>0</v>
      </c>
      <c r="F9547" s="65">
        <f>IFERROR(VLOOKUP(C9547,Pivot!A:C,3,0),0)</f>
        <v>0</v>
      </c>
    </row>
    <row r="9548" spans="1:6" x14ac:dyDescent="0.25">
      <c r="A9548" s="68" t="s">
        <v>103</v>
      </c>
      <c r="B9548" s="69">
        <v>491333182</v>
      </c>
      <c r="C9548" s="68">
        <v>491333182</v>
      </c>
      <c r="D9548" s="69" t="s">
        <v>6744</v>
      </c>
      <c r="E9548" s="65">
        <f>IFERROR(VLOOKUP(C9548,Pivot!A:B,2,0),0)</f>
        <v>0</v>
      </c>
      <c r="F9548" s="65">
        <f>IFERROR(VLOOKUP(C9548,Pivot!A:C,3,0),0)</f>
        <v>0</v>
      </c>
    </row>
    <row r="9549" spans="1:6" x14ac:dyDescent="0.25">
      <c r="A9549" s="68" t="s">
        <v>103</v>
      </c>
      <c r="B9549" s="69">
        <v>491333182</v>
      </c>
      <c r="C9549" s="68">
        <v>630509417872</v>
      </c>
      <c r="D9549" s="69" t="s">
        <v>6744</v>
      </c>
      <c r="E9549" s="65">
        <f>IFERROR(VLOOKUP(C9549,Pivot!A:B,2,0),0)</f>
        <v>0</v>
      </c>
      <c r="F9549" s="65">
        <f>IFERROR(VLOOKUP(C9549,Pivot!A:C,3,0),0)</f>
        <v>0</v>
      </c>
    </row>
    <row r="9550" spans="1:6" x14ac:dyDescent="0.25">
      <c r="A9550" s="68" t="s">
        <v>103</v>
      </c>
      <c r="B9550" s="69">
        <v>491333183</v>
      </c>
      <c r="C9550" s="68">
        <v>491333183</v>
      </c>
      <c r="D9550" s="69" t="s">
        <v>6745</v>
      </c>
      <c r="E9550" s="65">
        <f>IFERROR(VLOOKUP(C9550,Pivot!A:B,2,0),0)</f>
        <v>0</v>
      </c>
      <c r="F9550" s="65">
        <f>IFERROR(VLOOKUP(C9550,Pivot!A:C,3,0),0)</f>
        <v>0</v>
      </c>
    </row>
    <row r="9551" spans="1:6" x14ac:dyDescent="0.25">
      <c r="A9551" s="68" t="s">
        <v>103</v>
      </c>
      <c r="B9551" s="69">
        <v>491333183</v>
      </c>
      <c r="C9551" s="68">
        <v>630509422982</v>
      </c>
      <c r="D9551" s="69" t="s">
        <v>6745</v>
      </c>
      <c r="E9551" s="65">
        <f>IFERROR(VLOOKUP(C9551,Pivot!A:B,2,0),0)</f>
        <v>0</v>
      </c>
      <c r="F9551" s="65">
        <f>IFERROR(VLOOKUP(C9551,Pivot!A:C,3,0),0)</f>
        <v>0</v>
      </c>
    </row>
    <row r="9552" spans="1:6" x14ac:dyDescent="0.25">
      <c r="A9552" s="68" t="s">
        <v>103</v>
      </c>
      <c r="B9552" s="69">
        <v>491333183</v>
      </c>
      <c r="C9552" s="68">
        <v>630509652174</v>
      </c>
      <c r="D9552" s="69" t="s">
        <v>6745</v>
      </c>
      <c r="E9552" s="65">
        <f>IFERROR(VLOOKUP(C9552,Pivot!A:B,2,0),0)</f>
        <v>0</v>
      </c>
      <c r="F9552" s="65">
        <f>IFERROR(VLOOKUP(C9552,Pivot!A:C,3,0),0)</f>
        <v>0</v>
      </c>
    </row>
    <row r="9553" spans="1:6" x14ac:dyDescent="0.25">
      <c r="A9553" s="68" t="s">
        <v>103</v>
      </c>
      <c r="B9553" s="69">
        <v>491333185</v>
      </c>
      <c r="C9553" s="68">
        <v>491333185</v>
      </c>
      <c r="D9553" s="69" t="s">
        <v>6746</v>
      </c>
      <c r="E9553" s="65">
        <f>IFERROR(VLOOKUP(C9553,Pivot!A:B,2,0),0)</f>
        <v>0</v>
      </c>
      <c r="F9553" s="65">
        <f>IFERROR(VLOOKUP(C9553,Pivot!A:C,3,0),0)</f>
        <v>0</v>
      </c>
    </row>
    <row r="9554" spans="1:6" x14ac:dyDescent="0.25">
      <c r="A9554" s="68" t="s">
        <v>103</v>
      </c>
      <c r="B9554" s="69">
        <v>491333185</v>
      </c>
      <c r="C9554" s="68">
        <v>630509426058</v>
      </c>
      <c r="D9554" s="69" t="s">
        <v>6746</v>
      </c>
      <c r="E9554" s="65">
        <f>IFERROR(VLOOKUP(C9554,Pivot!A:B,2,0),0)</f>
        <v>0</v>
      </c>
      <c r="F9554" s="65">
        <f>IFERROR(VLOOKUP(C9554,Pivot!A:C,3,0),0)</f>
        <v>0</v>
      </c>
    </row>
    <row r="9555" spans="1:6" x14ac:dyDescent="0.25">
      <c r="A9555" s="68" t="s">
        <v>103</v>
      </c>
      <c r="B9555" s="69">
        <v>491333185</v>
      </c>
      <c r="C9555" s="68">
        <v>630509426102</v>
      </c>
      <c r="D9555" s="69" t="s">
        <v>6746</v>
      </c>
      <c r="E9555" s="65">
        <f>IFERROR(VLOOKUP(C9555,Pivot!A:B,2,0),0)</f>
        <v>0</v>
      </c>
      <c r="F9555" s="65">
        <f>IFERROR(VLOOKUP(C9555,Pivot!A:C,3,0),0)</f>
        <v>0</v>
      </c>
    </row>
    <row r="9556" spans="1:6" x14ac:dyDescent="0.25">
      <c r="A9556" s="68" t="s">
        <v>103</v>
      </c>
      <c r="B9556" s="69">
        <v>491333185</v>
      </c>
      <c r="C9556" s="68">
        <v>630509499694</v>
      </c>
      <c r="D9556" s="69" t="s">
        <v>6746</v>
      </c>
      <c r="E9556" s="65">
        <f>IFERROR(VLOOKUP(C9556,Pivot!A:B,2,0),0)</f>
        <v>0</v>
      </c>
      <c r="F9556" s="65">
        <f>IFERROR(VLOOKUP(C9556,Pivot!A:C,3,0),0)</f>
        <v>0</v>
      </c>
    </row>
    <row r="9557" spans="1:6" x14ac:dyDescent="0.25">
      <c r="A9557" s="68" t="s">
        <v>103</v>
      </c>
      <c r="B9557" s="69">
        <v>491333185</v>
      </c>
      <c r="C9557" s="68">
        <v>630509499700</v>
      </c>
      <c r="D9557" s="69" t="s">
        <v>6746</v>
      </c>
      <c r="E9557" s="65">
        <f>IFERROR(VLOOKUP(C9557,Pivot!A:B,2,0),0)</f>
        <v>0</v>
      </c>
      <c r="F9557" s="65">
        <f>IFERROR(VLOOKUP(C9557,Pivot!A:C,3,0),0)</f>
        <v>0</v>
      </c>
    </row>
    <row r="9558" spans="1:6" x14ac:dyDescent="0.25">
      <c r="A9558" s="68" t="s">
        <v>103</v>
      </c>
      <c r="B9558" s="69">
        <v>491333185</v>
      </c>
      <c r="C9558" s="68">
        <v>630509663002</v>
      </c>
      <c r="D9558" s="69" t="s">
        <v>6746</v>
      </c>
      <c r="E9558" s="65">
        <f>IFERROR(VLOOKUP(C9558,Pivot!A:B,2,0),0)</f>
        <v>0</v>
      </c>
      <c r="F9558" s="65">
        <f>IFERROR(VLOOKUP(C9558,Pivot!A:C,3,0),0)</f>
        <v>0</v>
      </c>
    </row>
    <row r="9559" spans="1:6" x14ac:dyDescent="0.25">
      <c r="A9559" s="68" t="s">
        <v>103</v>
      </c>
      <c r="B9559" s="69">
        <v>491333185</v>
      </c>
      <c r="C9559" s="68">
        <v>630509663019</v>
      </c>
      <c r="D9559" s="69" t="s">
        <v>6746</v>
      </c>
      <c r="E9559" s="65">
        <f>IFERROR(VLOOKUP(C9559,Pivot!A:B,2,0),0)</f>
        <v>0</v>
      </c>
      <c r="F9559" s="65">
        <f>IFERROR(VLOOKUP(C9559,Pivot!A:C,3,0),0)</f>
        <v>0</v>
      </c>
    </row>
    <row r="9560" spans="1:6" x14ac:dyDescent="0.25">
      <c r="A9560" s="68" t="s">
        <v>103</v>
      </c>
      <c r="B9560" s="69">
        <v>491333185</v>
      </c>
      <c r="C9560" s="68">
        <v>630509663026</v>
      </c>
      <c r="D9560" s="69" t="s">
        <v>6746</v>
      </c>
      <c r="E9560" s="65">
        <f>IFERROR(VLOOKUP(C9560,Pivot!A:B,2,0),0)</f>
        <v>0</v>
      </c>
      <c r="F9560" s="65">
        <f>IFERROR(VLOOKUP(C9560,Pivot!A:C,3,0),0)</f>
        <v>0</v>
      </c>
    </row>
    <row r="9561" spans="1:6" x14ac:dyDescent="0.25">
      <c r="A9561" s="68" t="s">
        <v>103</v>
      </c>
      <c r="B9561" s="69">
        <v>491333185</v>
      </c>
      <c r="C9561" s="68">
        <v>630509663033</v>
      </c>
      <c r="D9561" s="69" t="s">
        <v>6746</v>
      </c>
      <c r="E9561" s="65">
        <f>IFERROR(VLOOKUP(C9561,Pivot!A:B,2,0),0)</f>
        <v>0</v>
      </c>
      <c r="F9561" s="65">
        <f>IFERROR(VLOOKUP(C9561,Pivot!A:C,3,0),0)</f>
        <v>0</v>
      </c>
    </row>
    <row r="9562" spans="1:6" x14ac:dyDescent="0.25">
      <c r="A9562" s="68" t="s">
        <v>103</v>
      </c>
      <c r="B9562" s="69">
        <v>491333185</v>
      </c>
      <c r="C9562" s="68">
        <v>630509693542</v>
      </c>
      <c r="D9562" s="69" t="s">
        <v>6746</v>
      </c>
      <c r="E9562" s="65">
        <f>IFERROR(VLOOKUP(C9562,Pivot!A:B,2,0),0)</f>
        <v>0</v>
      </c>
      <c r="F9562" s="65">
        <f>IFERROR(VLOOKUP(C9562,Pivot!A:C,3,0),0)</f>
        <v>0</v>
      </c>
    </row>
    <row r="9563" spans="1:6" x14ac:dyDescent="0.25">
      <c r="A9563" s="68" t="s">
        <v>103</v>
      </c>
      <c r="B9563" s="69">
        <v>491333186</v>
      </c>
      <c r="C9563" s="68">
        <v>491333186</v>
      </c>
      <c r="D9563" s="69" t="s">
        <v>6747</v>
      </c>
      <c r="E9563" s="65">
        <f>IFERROR(VLOOKUP(C9563,Pivot!A:B,2,0),0)</f>
        <v>0</v>
      </c>
      <c r="F9563" s="65">
        <f>IFERROR(VLOOKUP(C9563,Pivot!A:C,3,0),0)</f>
        <v>0</v>
      </c>
    </row>
    <row r="9564" spans="1:6" x14ac:dyDescent="0.25">
      <c r="A9564" s="68" t="s">
        <v>103</v>
      </c>
      <c r="B9564" s="69">
        <v>491333186</v>
      </c>
      <c r="C9564" s="68">
        <v>630509396375</v>
      </c>
      <c r="D9564" s="69" t="s">
        <v>6747</v>
      </c>
      <c r="E9564" s="65">
        <f>IFERROR(VLOOKUP(C9564,Pivot!A:B,2,0),0)</f>
        <v>0</v>
      </c>
      <c r="F9564" s="65">
        <f>IFERROR(VLOOKUP(C9564,Pivot!A:C,3,0),0)</f>
        <v>0</v>
      </c>
    </row>
    <row r="9565" spans="1:6" x14ac:dyDescent="0.25">
      <c r="A9565" s="68" t="s">
        <v>103</v>
      </c>
      <c r="B9565" s="69">
        <v>491333186</v>
      </c>
      <c r="C9565" s="68">
        <v>630509396382</v>
      </c>
      <c r="D9565" s="69" t="s">
        <v>6747</v>
      </c>
      <c r="E9565" s="65">
        <f>IFERROR(VLOOKUP(C9565,Pivot!A:B,2,0),0)</f>
        <v>0</v>
      </c>
      <c r="F9565" s="65">
        <f>IFERROR(VLOOKUP(C9565,Pivot!A:C,3,0),0)</f>
        <v>0</v>
      </c>
    </row>
    <row r="9566" spans="1:6" x14ac:dyDescent="0.25">
      <c r="A9566" s="68" t="s">
        <v>103</v>
      </c>
      <c r="B9566" s="69">
        <v>491333186</v>
      </c>
      <c r="C9566" s="68">
        <v>630509495825</v>
      </c>
      <c r="D9566" s="69" t="s">
        <v>6747</v>
      </c>
      <c r="E9566" s="65">
        <f>IFERROR(VLOOKUP(C9566,Pivot!A:B,2,0),0)</f>
        <v>0</v>
      </c>
      <c r="F9566" s="65">
        <f>IFERROR(VLOOKUP(C9566,Pivot!A:C,3,0),0)</f>
        <v>0</v>
      </c>
    </row>
    <row r="9567" spans="1:6" x14ac:dyDescent="0.25">
      <c r="A9567" s="68" t="s">
        <v>103</v>
      </c>
      <c r="B9567" s="69">
        <v>491333186</v>
      </c>
      <c r="C9567" s="68">
        <v>630509495832</v>
      </c>
      <c r="D9567" s="69" t="s">
        <v>6747</v>
      </c>
      <c r="E9567" s="65">
        <f>IFERROR(VLOOKUP(C9567,Pivot!A:B,2,0),0)</f>
        <v>0</v>
      </c>
      <c r="F9567" s="65">
        <f>IFERROR(VLOOKUP(C9567,Pivot!A:C,3,0),0)</f>
        <v>0</v>
      </c>
    </row>
    <row r="9568" spans="1:6" x14ac:dyDescent="0.25">
      <c r="A9568" s="68" t="s">
        <v>103</v>
      </c>
      <c r="B9568" s="69">
        <v>491333186</v>
      </c>
      <c r="C9568" s="68">
        <v>630509495849</v>
      </c>
      <c r="D9568" s="69" t="s">
        <v>6747</v>
      </c>
      <c r="E9568" s="65">
        <f>IFERROR(VLOOKUP(C9568,Pivot!A:B,2,0),0)</f>
        <v>0</v>
      </c>
      <c r="F9568" s="65">
        <f>IFERROR(VLOOKUP(C9568,Pivot!A:C,3,0),0)</f>
        <v>0</v>
      </c>
    </row>
    <row r="9569" spans="1:6" x14ac:dyDescent="0.25">
      <c r="A9569" s="68" t="s">
        <v>103</v>
      </c>
      <c r="B9569" s="69">
        <v>491333186</v>
      </c>
      <c r="C9569" s="68">
        <v>630509495856</v>
      </c>
      <c r="D9569" s="69" t="s">
        <v>6747</v>
      </c>
      <c r="E9569" s="65">
        <f>IFERROR(VLOOKUP(C9569,Pivot!A:B,2,0),0)</f>
        <v>0</v>
      </c>
      <c r="F9569" s="65">
        <f>IFERROR(VLOOKUP(C9569,Pivot!A:C,3,0),0)</f>
        <v>0</v>
      </c>
    </row>
    <row r="9570" spans="1:6" x14ac:dyDescent="0.25">
      <c r="A9570" s="68" t="s">
        <v>103</v>
      </c>
      <c r="B9570" s="69">
        <v>491333186</v>
      </c>
      <c r="C9570" s="68">
        <v>630509495863</v>
      </c>
      <c r="D9570" s="69" t="s">
        <v>6747</v>
      </c>
      <c r="E9570" s="65">
        <f>IFERROR(VLOOKUP(C9570,Pivot!A:B,2,0),0)</f>
        <v>0</v>
      </c>
      <c r="F9570" s="65">
        <f>IFERROR(VLOOKUP(C9570,Pivot!A:C,3,0),0)</f>
        <v>0</v>
      </c>
    </row>
    <row r="9571" spans="1:6" x14ac:dyDescent="0.25">
      <c r="A9571" s="68" t="s">
        <v>103</v>
      </c>
      <c r="B9571" s="69">
        <v>491333186</v>
      </c>
      <c r="C9571" s="68">
        <v>630509495870</v>
      </c>
      <c r="D9571" s="69" t="s">
        <v>6747</v>
      </c>
      <c r="E9571" s="65">
        <f>IFERROR(VLOOKUP(C9571,Pivot!A:B,2,0),0)</f>
        <v>0</v>
      </c>
      <c r="F9571" s="65">
        <f>IFERROR(VLOOKUP(C9571,Pivot!A:C,3,0),0)</f>
        <v>0</v>
      </c>
    </row>
    <row r="9572" spans="1:6" x14ac:dyDescent="0.25">
      <c r="A9572" s="68" t="s">
        <v>103</v>
      </c>
      <c r="B9572" s="69">
        <v>491333186</v>
      </c>
      <c r="C9572" s="68">
        <v>630509517183</v>
      </c>
      <c r="D9572" s="69" t="s">
        <v>6747</v>
      </c>
      <c r="E9572" s="65">
        <f>IFERROR(VLOOKUP(C9572,Pivot!A:B,2,0),0)</f>
        <v>0</v>
      </c>
      <c r="F9572" s="65">
        <f>IFERROR(VLOOKUP(C9572,Pivot!A:C,3,0),0)</f>
        <v>0</v>
      </c>
    </row>
    <row r="9573" spans="1:6" x14ac:dyDescent="0.25">
      <c r="A9573" s="68" t="s">
        <v>103</v>
      </c>
      <c r="B9573" s="69">
        <v>491333186</v>
      </c>
      <c r="C9573" s="68">
        <v>630509517190</v>
      </c>
      <c r="D9573" s="69" t="s">
        <v>6747</v>
      </c>
      <c r="E9573" s="65">
        <f>IFERROR(VLOOKUP(C9573,Pivot!A:B,2,0),0)</f>
        <v>0</v>
      </c>
      <c r="F9573" s="65">
        <f>IFERROR(VLOOKUP(C9573,Pivot!A:C,3,0),0)</f>
        <v>0</v>
      </c>
    </row>
    <row r="9574" spans="1:6" x14ac:dyDescent="0.25">
      <c r="A9574" s="68" t="s">
        <v>103</v>
      </c>
      <c r="B9574" s="69">
        <v>491333186</v>
      </c>
      <c r="C9574" s="68">
        <v>630509517206</v>
      </c>
      <c r="D9574" s="69" t="s">
        <v>6747</v>
      </c>
      <c r="E9574" s="65">
        <f>IFERROR(VLOOKUP(C9574,Pivot!A:B,2,0),0)</f>
        <v>0</v>
      </c>
      <c r="F9574" s="65">
        <f>IFERROR(VLOOKUP(C9574,Pivot!A:C,3,0),0)</f>
        <v>0</v>
      </c>
    </row>
    <row r="9575" spans="1:6" x14ac:dyDescent="0.25">
      <c r="A9575" s="68" t="s">
        <v>103</v>
      </c>
      <c r="B9575" s="69">
        <v>491333186</v>
      </c>
      <c r="C9575" s="68">
        <v>630509517282</v>
      </c>
      <c r="D9575" s="69" t="s">
        <v>6747</v>
      </c>
      <c r="E9575" s="65">
        <f>IFERROR(VLOOKUP(C9575,Pivot!A:B,2,0),0)</f>
        <v>0</v>
      </c>
      <c r="F9575" s="65">
        <f>IFERROR(VLOOKUP(C9575,Pivot!A:C,3,0),0)</f>
        <v>0</v>
      </c>
    </row>
    <row r="9576" spans="1:6" x14ac:dyDescent="0.25">
      <c r="A9576" s="68" t="s">
        <v>103</v>
      </c>
      <c r="B9576" s="69">
        <v>491333186</v>
      </c>
      <c r="C9576" s="68">
        <v>630509517299</v>
      </c>
      <c r="D9576" s="69" t="s">
        <v>6747</v>
      </c>
      <c r="E9576" s="65">
        <f>IFERROR(VLOOKUP(C9576,Pivot!A:B,2,0),0)</f>
        <v>0</v>
      </c>
      <c r="F9576" s="65">
        <f>IFERROR(VLOOKUP(C9576,Pivot!A:C,3,0),0)</f>
        <v>0</v>
      </c>
    </row>
    <row r="9577" spans="1:6" x14ac:dyDescent="0.25">
      <c r="A9577" s="68" t="s">
        <v>103</v>
      </c>
      <c r="B9577" s="69">
        <v>491333189</v>
      </c>
      <c r="C9577" s="68">
        <v>491333189</v>
      </c>
      <c r="D9577" s="69" t="s">
        <v>6748</v>
      </c>
      <c r="E9577" s="65">
        <f>IFERROR(VLOOKUP(C9577,Pivot!A:B,2,0),0)</f>
        <v>0</v>
      </c>
      <c r="F9577" s="65">
        <f>IFERROR(VLOOKUP(C9577,Pivot!A:C,3,0),0)</f>
        <v>0</v>
      </c>
    </row>
    <row r="9578" spans="1:6" x14ac:dyDescent="0.25">
      <c r="A9578" s="68" t="s">
        <v>103</v>
      </c>
      <c r="B9578" s="69">
        <v>491333189</v>
      </c>
      <c r="C9578" s="68">
        <v>630509412327</v>
      </c>
      <c r="D9578" s="69" t="s">
        <v>6748</v>
      </c>
      <c r="E9578" s="65">
        <f>IFERROR(VLOOKUP(C9578,Pivot!A:B,2,0),0)</f>
        <v>0</v>
      </c>
      <c r="F9578" s="65">
        <f>IFERROR(VLOOKUP(C9578,Pivot!A:C,3,0),0)</f>
        <v>0</v>
      </c>
    </row>
    <row r="9579" spans="1:6" x14ac:dyDescent="0.25">
      <c r="A9579" s="68" t="s">
        <v>103</v>
      </c>
      <c r="B9579" s="69">
        <v>491333189</v>
      </c>
      <c r="C9579" s="68">
        <v>630509504725</v>
      </c>
      <c r="D9579" s="69" t="s">
        <v>6748</v>
      </c>
      <c r="E9579" s="65">
        <f>IFERROR(VLOOKUP(C9579,Pivot!A:B,2,0),0)</f>
        <v>0</v>
      </c>
      <c r="F9579" s="65">
        <f>IFERROR(VLOOKUP(C9579,Pivot!A:C,3,0),0)</f>
        <v>0</v>
      </c>
    </row>
    <row r="9580" spans="1:6" x14ac:dyDescent="0.25">
      <c r="A9580" s="68" t="s">
        <v>103</v>
      </c>
      <c r="B9580" s="69">
        <v>491333189</v>
      </c>
      <c r="C9580" s="68">
        <v>630509505258</v>
      </c>
      <c r="D9580" s="69" t="s">
        <v>6748</v>
      </c>
      <c r="E9580" s="65">
        <f>IFERROR(VLOOKUP(C9580,Pivot!A:B,2,0),0)</f>
        <v>0</v>
      </c>
      <c r="F9580" s="65">
        <f>IFERROR(VLOOKUP(C9580,Pivot!A:C,3,0),0)</f>
        <v>0</v>
      </c>
    </row>
    <row r="9581" spans="1:6" x14ac:dyDescent="0.25">
      <c r="A9581" s="68" t="s">
        <v>103</v>
      </c>
      <c r="B9581" s="69">
        <v>491333189</v>
      </c>
      <c r="C9581" s="68">
        <v>630509505265</v>
      </c>
      <c r="D9581" s="69" t="s">
        <v>6748</v>
      </c>
      <c r="E9581" s="65">
        <f>IFERROR(VLOOKUP(C9581,Pivot!A:B,2,0),0)</f>
        <v>0</v>
      </c>
      <c r="F9581" s="65">
        <f>IFERROR(VLOOKUP(C9581,Pivot!A:C,3,0),0)</f>
        <v>0</v>
      </c>
    </row>
    <row r="9582" spans="1:6" x14ac:dyDescent="0.25">
      <c r="A9582" s="68" t="s">
        <v>103</v>
      </c>
      <c r="B9582" s="69">
        <v>491333189</v>
      </c>
      <c r="C9582" s="68">
        <v>630509505272</v>
      </c>
      <c r="D9582" s="69" t="s">
        <v>6748</v>
      </c>
      <c r="E9582" s="65">
        <f>IFERROR(VLOOKUP(C9582,Pivot!A:B,2,0),0)</f>
        <v>0</v>
      </c>
      <c r="F9582" s="65">
        <f>IFERROR(VLOOKUP(C9582,Pivot!A:C,3,0),0)</f>
        <v>0</v>
      </c>
    </row>
    <row r="9583" spans="1:6" x14ac:dyDescent="0.25">
      <c r="A9583" s="68" t="s">
        <v>103</v>
      </c>
      <c r="B9583" s="69">
        <v>491333189</v>
      </c>
      <c r="C9583" s="68">
        <v>630509516247</v>
      </c>
      <c r="D9583" s="69" t="s">
        <v>6748</v>
      </c>
      <c r="E9583" s="65">
        <f>IFERROR(VLOOKUP(C9583,Pivot!A:B,2,0),0)</f>
        <v>0</v>
      </c>
      <c r="F9583" s="65">
        <f>IFERROR(VLOOKUP(C9583,Pivot!A:C,3,0),0)</f>
        <v>0</v>
      </c>
    </row>
    <row r="9584" spans="1:6" x14ac:dyDescent="0.25">
      <c r="A9584" s="68" t="s">
        <v>103</v>
      </c>
      <c r="B9584" s="69">
        <v>491333189</v>
      </c>
      <c r="C9584" s="68">
        <v>630509516254</v>
      </c>
      <c r="D9584" s="69" t="s">
        <v>6748</v>
      </c>
      <c r="E9584" s="65">
        <f>IFERROR(VLOOKUP(C9584,Pivot!A:B,2,0),0)</f>
        <v>0</v>
      </c>
      <c r="F9584" s="65">
        <f>IFERROR(VLOOKUP(C9584,Pivot!A:C,3,0),0)</f>
        <v>0</v>
      </c>
    </row>
    <row r="9585" spans="1:6" x14ac:dyDescent="0.25">
      <c r="A9585" s="68" t="s">
        <v>103</v>
      </c>
      <c r="B9585" s="69">
        <v>491333189</v>
      </c>
      <c r="C9585" s="68">
        <v>630509621224</v>
      </c>
      <c r="D9585" s="69" t="s">
        <v>6748</v>
      </c>
      <c r="E9585" s="65">
        <f>IFERROR(VLOOKUP(C9585,Pivot!A:B,2,0),0)</f>
        <v>0</v>
      </c>
      <c r="F9585" s="65">
        <f>IFERROR(VLOOKUP(C9585,Pivot!A:C,3,0),0)</f>
        <v>0</v>
      </c>
    </row>
    <row r="9586" spans="1:6" x14ac:dyDescent="0.25">
      <c r="A9586" s="68" t="s">
        <v>103</v>
      </c>
      <c r="B9586" s="69">
        <v>491333189</v>
      </c>
      <c r="C9586" s="68">
        <v>630509621286</v>
      </c>
      <c r="D9586" s="69" t="s">
        <v>6748</v>
      </c>
      <c r="E9586" s="65">
        <f>IFERROR(VLOOKUP(C9586,Pivot!A:B,2,0),0)</f>
        <v>0</v>
      </c>
      <c r="F9586" s="65">
        <f>IFERROR(VLOOKUP(C9586,Pivot!A:C,3,0),0)</f>
        <v>0</v>
      </c>
    </row>
    <row r="9587" spans="1:6" x14ac:dyDescent="0.25">
      <c r="A9587" s="68" t="s">
        <v>103</v>
      </c>
      <c r="B9587" s="69">
        <v>491333189</v>
      </c>
      <c r="C9587" s="68">
        <v>630509621309</v>
      </c>
      <c r="D9587" s="69" t="s">
        <v>6748</v>
      </c>
      <c r="E9587" s="65">
        <f>IFERROR(VLOOKUP(C9587,Pivot!A:B,2,0),0)</f>
        <v>0</v>
      </c>
      <c r="F9587" s="65">
        <f>IFERROR(VLOOKUP(C9587,Pivot!A:C,3,0),0)</f>
        <v>0</v>
      </c>
    </row>
    <row r="9588" spans="1:6" x14ac:dyDescent="0.25">
      <c r="A9588" s="68" t="s">
        <v>103</v>
      </c>
      <c r="B9588" s="69">
        <v>491333189</v>
      </c>
      <c r="C9588" s="68">
        <v>630509621316</v>
      </c>
      <c r="D9588" s="69" t="s">
        <v>6748</v>
      </c>
      <c r="E9588" s="65">
        <f>IFERROR(VLOOKUP(C9588,Pivot!A:B,2,0),0)</f>
        <v>0</v>
      </c>
      <c r="F9588" s="65">
        <f>IFERROR(VLOOKUP(C9588,Pivot!A:C,3,0),0)</f>
        <v>0</v>
      </c>
    </row>
    <row r="9589" spans="1:6" x14ac:dyDescent="0.25">
      <c r="A9589" s="68" t="s">
        <v>103</v>
      </c>
      <c r="B9589" s="69">
        <v>491333189</v>
      </c>
      <c r="C9589" s="68">
        <v>630509621323</v>
      </c>
      <c r="D9589" s="69" t="s">
        <v>6748</v>
      </c>
      <c r="E9589" s="65">
        <f>IFERROR(VLOOKUP(C9589,Pivot!A:B,2,0),0)</f>
        <v>0</v>
      </c>
      <c r="F9589" s="65">
        <f>IFERROR(VLOOKUP(C9589,Pivot!A:C,3,0),0)</f>
        <v>0</v>
      </c>
    </row>
    <row r="9590" spans="1:6" x14ac:dyDescent="0.25">
      <c r="A9590" s="68" t="s">
        <v>103</v>
      </c>
      <c r="B9590" s="69">
        <v>491333189</v>
      </c>
      <c r="C9590" s="68">
        <v>630509621354</v>
      </c>
      <c r="D9590" s="69" t="s">
        <v>6748</v>
      </c>
      <c r="E9590" s="65">
        <f>IFERROR(VLOOKUP(C9590,Pivot!A:B,2,0),0)</f>
        <v>0</v>
      </c>
      <c r="F9590" s="65">
        <f>IFERROR(VLOOKUP(C9590,Pivot!A:C,3,0),0)</f>
        <v>0</v>
      </c>
    </row>
    <row r="9591" spans="1:6" x14ac:dyDescent="0.25">
      <c r="A9591" s="68" t="s">
        <v>103</v>
      </c>
      <c r="B9591" s="69">
        <v>491333189</v>
      </c>
      <c r="C9591" s="68">
        <v>630509622542</v>
      </c>
      <c r="D9591" s="69" t="s">
        <v>6748</v>
      </c>
      <c r="E9591" s="65">
        <f>IFERROR(VLOOKUP(C9591,Pivot!A:B,2,0),0)</f>
        <v>0</v>
      </c>
      <c r="F9591" s="65">
        <f>IFERROR(VLOOKUP(C9591,Pivot!A:C,3,0),0)</f>
        <v>0</v>
      </c>
    </row>
    <row r="9592" spans="1:6" x14ac:dyDescent="0.25">
      <c r="A9592" s="68" t="s">
        <v>103</v>
      </c>
      <c r="B9592" s="69">
        <v>491333191</v>
      </c>
      <c r="C9592" s="68">
        <v>491333191</v>
      </c>
      <c r="D9592" s="69" t="s">
        <v>6749</v>
      </c>
      <c r="E9592" s="65">
        <f>IFERROR(VLOOKUP(C9592,Pivot!A:B,2,0),0)</f>
        <v>0</v>
      </c>
      <c r="F9592" s="65">
        <f>IFERROR(VLOOKUP(C9592,Pivot!A:C,3,0),0)</f>
        <v>0</v>
      </c>
    </row>
    <row r="9593" spans="1:6" x14ac:dyDescent="0.25">
      <c r="A9593" s="68" t="s">
        <v>103</v>
      </c>
      <c r="B9593" s="69">
        <v>491333191</v>
      </c>
      <c r="C9593" s="68">
        <v>630509482733</v>
      </c>
      <c r="D9593" s="69" t="s">
        <v>6749</v>
      </c>
      <c r="E9593" s="65">
        <f>IFERROR(VLOOKUP(C9593,Pivot!A:B,2,0),0)</f>
        <v>0</v>
      </c>
      <c r="F9593" s="65">
        <f>IFERROR(VLOOKUP(C9593,Pivot!A:C,3,0),0)</f>
        <v>0</v>
      </c>
    </row>
    <row r="9594" spans="1:6" x14ac:dyDescent="0.25">
      <c r="A9594" s="68" t="s">
        <v>103</v>
      </c>
      <c r="B9594" s="69">
        <v>491333191</v>
      </c>
      <c r="C9594" s="68">
        <v>630509482740</v>
      </c>
      <c r="D9594" s="69" t="s">
        <v>6749</v>
      </c>
      <c r="E9594" s="65">
        <f>IFERROR(VLOOKUP(C9594,Pivot!A:B,2,0),0)</f>
        <v>0</v>
      </c>
      <c r="F9594" s="65">
        <f>IFERROR(VLOOKUP(C9594,Pivot!A:C,3,0),0)</f>
        <v>0</v>
      </c>
    </row>
    <row r="9595" spans="1:6" x14ac:dyDescent="0.25">
      <c r="A9595" s="68" t="s">
        <v>103</v>
      </c>
      <c r="B9595" s="69">
        <v>491333191</v>
      </c>
      <c r="C9595" s="68">
        <v>630509518593</v>
      </c>
      <c r="D9595" s="69" t="s">
        <v>6749</v>
      </c>
      <c r="E9595" s="65">
        <f>IFERROR(VLOOKUP(C9595,Pivot!A:B,2,0),0)</f>
        <v>0</v>
      </c>
      <c r="F9595" s="65">
        <f>IFERROR(VLOOKUP(C9595,Pivot!A:C,3,0),0)</f>
        <v>0</v>
      </c>
    </row>
    <row r="9596" spans="1:6" x14ac:dyDescent="0.25">
      <c r="A9596" s="68" t="s">
        <v>103</v>
      </c>
      <c r="B9596" s="69">
        <v>491333191</v>
      </c>
      <c r="C9596" s="68">
        <v>630509518609</v>
      </c>
      <c r="D9596" s="69" t="s">
        <v>6749</v>
      </c>
      <c r="E9596" s="65">
        <f>IFERROR(VLOOKUP(C9596,Pivot!A:B,2,0),0)</f>
        <v>0</v>
      </c>
      <c r="F9596" s="65">
        <f>IFERROR(VLOOKUP(C9596,Pivot!A:C,3,0),0)</f>
        <v>0</v>
      </c>
    </row>
    <row r="9597" spans="1:6" x14ac:dyDescent="0.25">
      <c r="A9597" s="68" t="s">
        <v>103</v>
      </c>
      <c r="B9597" s="69">
        <v>491333191</v>
      </c>
      <c r="C9597" s="68">
        <v>630509518616</v>
      </c>
      <c r="D9597" s="69" t="s">
        <v>6749</v>
      </c>
      <c r="E9597" s="65">
        <f>IFERROR(VLOOKUP(C9597,Pivot!A:B,2,0),0)</f>
        <v>0</v>
      </c>
      <c r="F9597" s="65">
        <f>IFERROR(VLOOKUP(C9597,Pivot!A:C,3,0),0)</f>
        <v>0</v>
      </c>
    </row>
    <row r="9598" spans="1:6" x14ac:dyDescent="0.25">
      <c r="A9598" s="68" t="s">
        <v>103</v>
      </c>
      <c r="B9598" s="69">
        <v>491333191</v>
      </c>
      <c r="C9598" s="68">
        <v>630509518623</v>
      </c>
      <c r="D9598" s="69" t="s">
        <v>6749</v>
      </c>
      <c r="E9598" s="65">
        <f>IFERROR(VLOOKUP(C9598,Pivot!A:B,2,0),0)</f>
        <v>0</v>
      </c>
      <c r="F9598" s="65">
        <f>IFERROR(VLOOKUP(C9598,Pivot!A:C,3,0),0)</f>
        <v>0</v>
      </c>
    </row>
    <row r="9599" spans="1:6" x14ac:dyDescent="0.25">
      <c r="A9599" s="68" t="s">
        <v>103</v>
      </c>
      <c r="B9599" s="69">
        <v>491333192</v>
      </c>
      <c r="C9599" s="68">
        <v>491333192</v>
      </c>
      <c r="D9599" s="69" t="s">
        <v>6750</v>
      </c>
      <c r="E9599" s="65">
        <f>IFERROR(VLOOKUP(C9599,Pivot!A:B,2,0),0)</f>
        <v>0</v>
      </c>
      <c r="F9599" s="65">
        <f>IFERROR(VLOOKUP(C9599,Pivot!A:C,3,0),0)</f>
        <v>0</v>
      </c>
    </row>
    <row r="9600" spans="1:6" x14ac:dyDescent="0.25">
      <c r="A9600" s="68" t="s">
        <v>103</v>
      </c>
      <c r="B9600" s="69">
        <v>491333192</v>
      </c>
      <c r="C9600" s="68">
        <v>630509420070</v>
      </c>
      <c r="D9600" s="69" t="s">
        <v>6750</v>
      </c>
      <c r="E9600" s="65">
        <f>IFERROR(VLOOKUP(C9600,Pivot!A:B,2,0),0)</f>
        <v>0</v>
      </c>
      <c r="F9600" s="65">
        <f>IFERROR(VLOOKUP(C9600,Pivot!A:C,3,0),0)</f>
        <v>0</v>
      </c>
    </row>
    <row r="9601" spans="1:6" x14ac:dyDescent="0.25">
      <c r="A9601" s="68" t="s">
        <v>103</v>
      </c>
      <c r="B9601" s="69">
        <v>491333192</v>
      </c>
      <c r="C9601" s="68">
        <v>630509482818</v>
      </c>
      <c r="D9601" s="69" t="s">
        <v>6750</v>
      </c>
      <c r="E9601" s="65">
        <f>IFERROR(VLOOKUP(C9601,Pivot!A:B,2,0),0)</f>
        <v>0</v>
      </c>
      <c r="F9601" s="65">
        <f>IFERROR(VLOOKUP(C9601,Pivot!A:C,3,0),0)</f>
        <v>0</v>
      </c>
    </row>
    <row r="9602" spans="1:6" x14ac:dyDescent="0.25">
      <c r="A9602" s="68" t="s">
        <v>103</v>
      </c>
      <c r="B9602" s="69">
        <v>491333196</v>
      </c>
      <c r="C9602" s="68">
        <v>491333196</v>
      </c>
      <c r="D9602" s="69" t="s">
        <v>6751</v>
      </c>
      <c r="E9602" s="65">
        <f>IFERROR(VLOOKUP(C9602,Pivot!A:B,2,0),0)</f>
        <v>0</v>
      </c>
      <c r="F9602" s="65">
        <f>IFERROR(VLOOKUP(C9602,Pivot!A:C,3,0),0)</f>
        <v>0</v>
      </c>
    </row>
    <row r="9603" spans="1:6" x14ac:dyDescent="0.25">
      <c r="A9603" s="68" t="s">
        <v>103</v>
      </c>
      <c r="B9603" s="69">
        <v>491333196</v>
      </c>
      <c r="C9603" s="68">
        <v>630509494569</v>
      </c>
      <c r="D9603" s="69" t="s">
        <v>6751</v>
      </c>
      <c r="E9603" s="65">
        <f>IFERROR(VLOOKUP(C9603,Pivot!A:B,2,0),0)</f>
        <v>0</v>
      </c>
      <c r="F9603" s="65">
        <f>IFERROR(VLOOKUP(C9603,Pivot!A:C,3,0),0)</f>
        <v>0</v>
      </c>
    </row>
    <row r="9604" spans="1:6" x14ac:dyDescent="0.25">
      <c r="A9604" s="68" t="s">
        <v>103</v>
      </c>
      <c r="B9604" s="69">
        <v>491333197</v>
      </c>
      <c r="C9604" s="68">
        <v>491333197</v>
      </c>
      <c r="D9604" s="69" t="s">
        <v>6752</v>
      </c>
      <c r="E9604" s="65">
        <f>IFERROR(VLOOKUP(C9604,Pivot!A:B,2,0),0)</f>
        <v>0</v>
      </c>
      <c r="F9604" s="65">
        <f>IFERROR(VLOOKUP(C9604,Pivot!A:C,3,0),0)</f>
        <v>0</v>
      </c>
    </row>
    <row r="9605" spans="1:6" x14ac:dyDescent="0.25">
      <c r="A9605" s="68" t="s">
        <v>103</v>
      </c>
      <c r="B9605" s="69">
        <v>491333197</v>
      </c>
      <c r="C9605" s="68">
        <v>630509431304</v>
      </c>
      <c r="D9605" s="69" t="s">
        <v>6752</v>
      </c>
      <c r="E9605" s="65">
        <f>IFERROR(VLOOKUP(C9605,Pivot!A:B,2,0),0)</f>
        <v>0</v>
      </c>
      <c r="F9605" s="65">
        <f>IFERROR(VLOOKUP(C9605,Pivot!A:C,3,0),0)</f>
        <v>0</v>
      </c>
    </row>
    <row r="9606" spans="1:6" x14ac:dyDescent="0.25">
      <c r="A9606" s="68" t="s">
        <v>103</v>
      </c>
      <c r="B9606" s="69">
        <v>491333197</v>
      </c>
      <c r="C9606" s="68">
        <v>630509431311</v>
      </c>
      <c r="D9606" s="69" t="s">
        <v>6752</v>
      </c>
      <c r="E9606" s="65">
        <f>IFERROR(VLOOKUP(C9606,Pivot!A:B,2,0),0)</f>
        <v>0</v>
      </c>
      <c r="F9606" s="65">
        <f>IFERROR(VLOOKUP(C9606,Pivot!A:C,3,0),0)</f>
        <v>0</v>
      </c>
    </row>
    <row r="9607" spans="1:6" x14ac:dyDescent="0.25">
      <c r="A9607" s="68" t="s">
        <v>103</v>
      </c>
      <c r="B9607" s="69">
        <v>491333197</v>
      </c>
      <c r="C9607" s="68">
        <v>630509431328</v>
      </c>
      <c r="D9607" s="69" t="s">
        <v>6752</v>
      </c>
      <c r="E9607" s="65">
        <f>IFERROR(VLOOKUP(C9607,Pivot!A:B,2,0),0)</f>
        <v>0</v>
      </c>
      <c r="F9607" s="65">
        <f>IFERROR(VLOOKUP(C9607,Pivot!A:C,3,0),0)</f>
        <v>0</v>
      </c>
    </row>
    <row r="9608" spans="1:6" x14ac:dyDescent="0.25">
      <c r="A9608" s="68" t="s">
        <v>103</v>
      </c>
      <c r="B9608" s="69">
        <v>491333197</v>
      </c>
      <c r="C9608" s="68">
        <v>630509431335</v>
      </c>
      <c r="D9608" s="69" t="s">
        <v>6752</v>
      </c>
      <c r="E9608" s="65">
        <f>IFERROR(VLOOKUP(C9608,Pivot!A:B,2,0),0)</f>
        <v>0</v>
      </c>
      <c r="F9608" s="65">
        <f>IFERROR(VLOOKUP(C9608,Pivot!A:C,3,0),0)</f>
        <v>0</v>
      </c>
    </row>
    <row r="9609" spans="1:6" x14ac:dyDescent="0.25">
      <c r="A9609" s="68" t="s">
        <v>103</v>
      </c>
      <c r="B9609" s="69">
        <v>491333197</v>
      </c>
      <c r="C9609" s="68">
        <v>630509450626</v>
      </c>
      <c r="D9609" s="69" t="s">
        <v>6752</v>
      </c>
      <c r="E9609" s="65">
        <f>IFERROR(VLOOKUP(C9609,Pivot!A:B,2,0),0)</f>
        <v>0</v>
      </c>
      <c r="F9609" s="65">
        <f>IFERROR(VLOOKUP(C9609,Pivot!A:C,3,0),0)</f>
        <v>0</v>
      </c>
    </row>
    <row r="9610" spans="1:6" x14ac:dyDescent="0.25">
      <c r="A9610" s="68" t="s">
        <v>103</v>
      </c>
      <c r="B9610" s="69">
        <v>491333197</v>
      </c>
      <c r="C9610" s="68">
        <v>630509450640</v>
      </c>
      <c r="D9610" s="69" t="s">
        <v>6752</v>
      </c>
      <c r="E9610" s="65">
        <f>IFERROR(VLOOKUP(C9610,Pivot!A:B,2,0),0)</f>
        <v>0</v>
      </c>
      <c r="F9610" s="65">
        <f>IFERROR(VLOOKUP(C9610,Pivot!A:C,3,0),0)</f>
        <v>0</v>
      </c>
    </row>
    <row r="9611" spans="1:6" x14ac:dyDescent="0.25">
      <c r="A9611" s="68" t="s">
        <v>103</v>
      </c>
      <c r="B9611" s="69">
        <v>491333197</v>
      </c>
      <c r="C9611" s="68">
        <v>630509450657</v>
      </c>
      <c r="D9611" s="69" t="s">
        <v>6752</v>
      </c>
      <c r="E9611" s="65">
        <f>IFERROR(VLOOKUP(C9611,Pivot!A:B,2,0),0)</f>
        <v>0</v>
      </c>
      <c r="F9611" s="65">
        <f>IFERROR(VLOOKUP(C9611,Pivot!A:C,3,0),0)</f>
        <v>0</v>
      </c>
    </row>
    <row r="9612" spans="1:6" x14ac:dyDescent="0.25">
      <c r="A9612" s="68" t="s">
        <v>103</v>
      </c>
      <c r="B9612" s="69">
        <v>491333197</v>
      </c>
      <c r="C9612" s="68">
        <v>630509494279</v>
      </c>
      <c r="D9612" s="69" t="s">
        <v>6752</v>
      </c>
      <c r="E9612" s="65">
        <f>IFERROR(VLOOKUP(C9612,Pivot!A:B,2,0),0)</f>
        <v>0</v>
      </c>
      <c r="F9612" s="65">
        <f>IFERROR(VLOOKUP(C9612,Pivot!A:C,3,0),0)</f>
        <v>0</v>
      </c>
    </row>
    <row r="9613" spans="1:6" x14ac:dyDescent="0.25">
      <c r="A9613" s="68" t="s">
        <v>103</v>
      </c>
      <c r="B9613" s="69">
        <v>491333197</v>
      </c>
      <c r="C9613" s="68">
        <v>630509494286</v>
      </c>
      <c r="D9613" s="69" t="s">
        <v>6752</v>
      </c>
      <c r="E9613" s="65">
        <f>IFERROR(VLOOKUP(C9613,Pivot!A:B,2,0),0)</f>
        <v>0</v>
      </c>
      <c r="F9613" s="65">
        <f>IFERROR(VLOOKUP(C9613,Pivot!A:C,3,0),0)</f>
        <v>0</v>
      </c>
    </row>
    <row r="9614" spans="1:6" x14ac:dyDescent="0.25">
      <c r="A9614" s="68" t="s">
        <v>103</v>
      </c>
      <c r="B9614" s="69">
        <v>491333197</v>
      </c>
      <c r="C9614" s="68">
        <v>630509494293</v>
      </c>
      <c r="D9614" s="69" t="s">
        <v>6752</v>
      </c>
      <c r="E9614" s="65">
        <f>IFERROR(VLOOKUP(C9614,Pivot!A:B,2,0),0)</f>
        <v>0</v>
      </c>
      <c r="F9614" s="65">
        <f>IFERROR(VLOOKUP(C9614,Pivot!A:C,3,0),0)</f>
        <v>0</v>
      </c>
    </row>
    <row r="9615" spans="1:6" x14ac:dyDescent="0.25">
      <c r="A9615" s="68" t="s">
        <v>103</v>
      </c>
      <c r="B9615" s="69">
        <v>491333197</v>
      </c>
      <c r="C9615" s="68">
        <v>630509494309</v>
      </c>
      <c r="D9615" s="69" t="s">
        <v>6752</v>
      </c>
      <c r="E9615" s="65">
        <f>IFERROR(VLOOKUP(C9615,Pivot!A:B,2,0),0)</f>
        <v>0</v>
      </c>
      <c r="F9615" s="65">
        <f>IFERROR(VLOOKUP(C9615,Pivot!A:C,3,0),0)</f>
        <v>0</v>
      </c>
    </row>
    <row r="9616" spans="1:6" x14ac:dyDescent="0.25">
      <c r="A9616" s="68" t="s">
        <v>103</v>
      </c>
      <c r="B9616" s="69">
        <v>491333197</v>
      </c>
      <c r="C9616" s="68">
        <v>630509511976</v>
      </c>
      <c r="D9616" s="69" t="s">
        <v>6752</v>
      </c>
      <c r="E9616" s="65">
        <f>IFERROR(VLOOKUP(C9616,Pivot!A:B,2,0),0)</f>
        <v>0</v>
      </c>
      <c r="F9616" s="65">
        <f>IFERROR(VLOOKUP(C9616,Pivot!A:C,3,0),0)</f>
        <v>0</v>
      </c>
    </row>
    <row r="9617" spans="1:6" x14ac:dyDescent="0.25">
      <c r="A9617" s="68" t="s">
        <v>103</v>
      </c>
      <c r="B9617" s="69">
        <v>491333197</v>
      </c>
      <c r="C9617" s="68">
        <v>630509511983</v>
      </c>
      <c r="D9617" s="69" t="s">
        <v>6752</v>
      </c>
      <c r="E9617" s="65">
        <f>IFERROR(VLOOKUP(C9617,Pivot!A:B,2,0),0)</f>
        <v>0</v>
      </c>
      <c r="F9617" s="65">
        <f>IFERROR(VLOOKUP(C9617,Pivot!A:C,3,0),0)</f>
        <v>0</v>
      </c>
    </row>
    <row r="9618" spans="1:6" x14ac:dyDescent="0.25">
      <c r="A9618" s="68" t="s">
        <v>103</v>
      </c>
      <c r="B9618" s="69">
        <v>491333197</v>
      </c>
      <c r="C9618" s="68">
        <v>630509511990</v>
      </c>
      <c r="D9618" s="69" t="s">
        <v>6752</v>
      </c>
      <c r="E9618" s="65">
        <f>IFERROR(VLOOKUP(C9618,Pivot!A:B,2,0),0)</f>
        <v>0</v>
      </c>
      <c r="F9618" s="65">
        <f>IFERROR(VLOOKUP(C9618,Pivot!A:C,3,0),0)</f>
        <v>0</v>
      </c>
    </row>
    <row r="9619" spans="1:6" x14ac:dyDescent="0.25">
      <c r="A9619" s="68" t="s">
        <v>103</v>
      </c>
      <c r="B9619" s="69">
        <v>491333197</v>
      </c>
      <c r="C9619" s="68">
        <v>630509512003</v>
      </c>
      <c r="D9619" s="69" t="s">
        <v>6752</v>
      </c>
      <c r="E9619" s="65">
        <f>IFERROR(VLOOKUP(C9619,Pivot!A:B,2,0),0)</f>
        <v>0</v>
      </c>
      <c r="F9619" s="65">
        <f>IFERROR(VLOOKUP(C9619,Pivot!A:C,3,0),0)</f>
        <v>0</v>
      </c>
    </row>
    <row r="9620" spans="1:6" x14ac:dyDescent="0.25">
      <c r="A9620" s="68" t="s">
        <v>103</v>
      </c>
      <c r="B9620" s="69">
        <v>491333197</v>
      </c>
      <c r="C9620" s="68">
        <v>630509512010</v>
      </c>
      <c r="D9620" s="69" t="s">
        <v>6752</v>
      </c>
      <c r="E9620" s="65">
        <f>IFERROR(VLOOKUP(C9620,Pivot!A:B,2,0),0)</f>
        <v>0</v>
      </c>
      <c r="F9620" s="65">
        <f>IFERROR(VLOOKUP(C9620,Pivot!A:C,3,0),0)</f>
        <v>0</v>
      </c>
    </row>
    <row r="9621" spans="1:6" x14ac:dyDescent="0.25">
      <c r="A9621" s="68" t="s">
        <v>103</v>
      </c>
      <c r="B9621" s="69">
        <v>491333197</v>
      </c>
      <c r="C9621" s="68">
        <v>630509550104</v>
      </c>
      <c r="D9621" s="69" t="s">
        <v>6752</v>
      </c>
      <c r="E9621" s="65">
        <f>IFERROR(VLOOKUP(C9621,Pivot!A:B,2,0),0)</f>
        <v>0</v>
      </c>
      <c r="F9621" s="65">
        <f>IFERROR(VLOOKUP(C9621,Pivot!A:C,3,0),0)</f>
        <v>0</v>
      </c>
    </row>
    <row r="9622" spans="1:6" x14ac:dyDescent="0.25">
      <c r="A9622" s="68" t="s">
        <v>103</v>
      </c>
      <c r="B9622" s="69">
        <v>491333197</v>
      </c>
      <c r="C9622" s="68">
        <v>630509550111</v>
      </c>
      <c r="D9622" s="69" t="s">
        <v>6752</v>
      </c>
      <c r="E9622" s="65">
        <f>IFERROR(VLOOKUP(C9622,Pivot!A:B,2,0),0)</f>
        <v>0</v>
      </c>
      <c r="F9622" s="65">
        <f>IFERROR(VLOOKUP(C9622,Pivot!A:C,3,0),0)</f>
        <v>0</v>
      </c>
    </row>
    <row r="9623" spans="1:6" x14ac:dyDescent="0.25">
      <c r="A9623" s="68" t="s">
        <v>103</v>
      </c>
      <c r="B9623" s="69">
        <v>491333197</v>
      </c>
      <c r="C9623" s="68">
        <v>630509550128</v>
      </c>
      <c r="D9623" s="69" t="s">
        <v>6752</v>
      </c>
      <c r="E9623" s="65">
        <f>IFERROR(VLOOKUP(C9623,Pivot!A:B,2,0),0)</f>
        <v>0</v>
      </c>
      <c r="F9623" s="65">
        <f>IFERROR(VLOOKUP(C9623,Pivot!A:C,3,0),0)</f>
        <v>0</v>
      </c>
    </row>
    <row r="9624" spans="1:6" x14ac:dyDescent="0.25">
      <c r="A9624" s="68" t="s">
        <v>103</v>
      </c>
      <c r="B9624" s="69">
        <v>491333197</v>
      </c>
      <c r="C9624" s="68">
        <v>630509586165</v>
      </c>
      <c r="D9624" s="69" t="s">
        <v>6752</v>
      </c>
      <c r="E9624" s="65">
        <f>IFERROR(VLOOKUP(C9624,Pivot!A:B,2,0),0)</f>
        <v>0</v>
      </c>
      <c r="F9624" s="65">
        <f>IFERROR(VLOOKUP(C9624,Pivot!A:C,3,0),0)</f>
        <v>0</v>
      </c>
    </row>
    <row r="9625" spans="1:6" x14ac:dyDescent="0.25">
      <c r="A9625" s="68" t="s">
        <v>103</v>
      </c>
      <c r="B9625" s="69">
        <v>491333199</v>
      </c>
      <c r="C9625" s="68">
        <v>491333199</v>
      </c>
      <c r="D9625" s="69" t="s">
        <v>6753</v>
      </c>
      <c r="E9625" s="65">
        <f>IFERROR(VLOOKUP(C9625,Pivot!A:B,2,0),0)</f>
        <v>0</v>
      </c>
      <c r="F9625" s="65">
        <f>IFERROR(VLOOKUP(C9625,Pivot!A:C,3,0),0)</f>
        <v>0</v>
      </c>
    </row>
    <row r="9626" spans="1:6" x14ac:dyDescent="0.25">
      <c r="A9626" s="68" t="s">
        <v>103</v>
      </c>
      <c r="B9626" s="69">
        <v>491333199</v>
      </c>
      <c r="C9626" s="68">
        <v>630509494323</v>
      </c>
      <c r="D9626" s="69" t="s">
        <v>6753</v>
      </c>
      <c r="E9626" s="65">
        <f>IFERROR(VLOOKUP(C9626,Pivot!A:B,2,0),0)</f>
        <v>0</v>
      </c>
      <c r="F9626" s="65">
        <f>IFERROR(VLOOKUP(C9626,Pivot!A:C,3,0),0)</f>
        <v>0</v>
      </c>
    </row>
    <row r="9627" spans="1:6" x14ac:dyDescent="0.25">
      <c r="A9627" s="68" t="s">
        <v>103</v>
      </c>
      <c r="B9627" s="69">
        <v>491333199</v>
      </c>
      <c r="C9627" s="68">
        <v>630509494330</v>
      </c>
      <c r="D9627" s="69" t="s">
        <v>6753</v>
      </c>
      <c r="E9627" s="65">
        <f>IFERROR(VLOOKUP(C9627,Pivot!A:B,2,0),0)</f>
        <v>0</v>
      </c>
      <c r="F9627" s="65">
        <f>IFERROR(VLOOKUP(C9627,Pivot!A:C,3,0),0)</f>
        <v>0</v>
      </c>
    </row>
    <row r="9628" spans="1:6" x14ac:dyDescent="0.25">
      <c r="A9628" s="68" t="s">
        <v>103</v>
      </c>
      <c r="B9628" s="69">
        <v>491333199</v>
      </c>
      <c r="C9628" s="68">
        <v>630509512065</v>
      </c>
      <c r="D9628" s="69" t="s">
        <v>6753</v>
      </c>
      <c r="E9628" s="65">
        <f>IFERROR(VLOOKUP(C9628,Pivot!A:B,2,0),0)</f>
        <v>0</v>
      </c>
      <c r="F9628" s="65">
        <f>IFERROR(VLOOKUP(C9628,Pivot!A:C,3,0),0)</f>
        <v>0</v>
      </c>
    </row>
    <row r="9629" spans="1:6" x14ac:dyDescent="0.25">
      <c r="A9629" s="68" t="s">
        <v>103</v>
      </c>
      <c r="B9629" s="69">
        <v>491333199</v>
      </c>
      <c r="C9629" s="68">
        <v>630509550159</v>
      </c>
      <c r="D9629" s="69" t="s">
        <v>6753</v>
      </c>
      <c r="E9629" s="65">
        <f>IFERROR(VLOOKUP(C9629,Pivot!A:B,2,0),0)</f>
        <v>0</v>
      </c>
      <c r="F9629" s="65">
        <f>IFERROR(VLOOKUP(C9629,Pivot!A:C,3,0),0)</f>
        <v>0</v>
      </c>
    </row>
    <row r="9630" spans="1:6" x14ac:dyDescent="0.25">
      <c r="A9630" s="68" t="s">
        <v>103</v>
      </c>
      <c r="B9630" s="69">
        <v>491333199</v>
      </c>
      <c r="C9630" s="68">
        <v>630509550166</v>
      </c>
      <c r="D9630" s="69" t="s">
        <v>6753</v>
      </c>
      <c r="E9630" s="65">
        <f>IFERROR(VLOOKUP(C9630,Pivot!A:B,2,0),0)</f>
        <v>0</v>
      </c>
      <c r="F9630" s="65">
        <f>IFERROR(VLOOKUP(C9630,Pivot!A:C,3,0),0)</f>
        <v>0</v>
      </c>
    </row>
    <row r="9631" spans="1:6" x14ac:dyDescent="0.25">
      <c r="A9631" s="68" t="s">
        <v>103</v>
      </c>
      <c r="B9631" s="69">
        <v>491333200</v>
      </c>
      <c r="C9631" s="68">
        <v>491333200</v>
      </c>
      <c r="D9631" s="69" t="s">
        <v>6754</v>
      </c>
      <c r="E9631" s="65">
        <f>IFERROR(VLOOKUP(C9631,Pivot!A:B,2,0),0)</f>
        <v>0</v>
      </c>
      <c r="F9631" s="65">
        <f>IFERROR(VLOOKUP(C9631,Pivot!A:C,3,0),0)</f>
        <v>0</v>
      </c>
    </row>
    <row r="9632" spans="1:6" x14ac:dyDescent="0.25">
      <c r="A9632" s="68" t="s">
        <v>103</v>
      </c>
      <c r="B9632" s="69">
        <v>491333200</v>
      </c>
      <c r="C9632" s="68">
        <v>630509494385</v>
      </c>
      <c r="D9632" s="69" t="s">
        <v>6754</v>
      </c>
      <c r="E9632" s="65">
        <f>IFERROR(VLOOKUP(C9632,Pivot!A:B,2,0),0)</f>
        <v>0</v>
      </c>
      <c r="F9632" s="65">
        <f>IFERROR(VLOOKUP(C9632,Pivot!A:C,3,0),0)</f>
        <v>0</v>
      </c>
    </row>
    <row r="9633" spans="1:6" x14ac:dyDescent="0.25">
      <c r="A9633" s="68" t="s">
        <v>103</v>
      </c>
      <c r="B9633" s="69">
        <v>491333200</v>
      </c>
      <c r="C9633" s="68">
        <v>630509494392</v>
      </c>
      <c r="D9633" s="69" t="s">
        <v>6754</v>
      </c>
      <c r="E9633" s="65">
        <f>IFERROR(VLOOKUP(C9633,Pivot!A:B,2,0),0)</f>
        <v>0</v>
      </c>
      <c r="F9633" s="65">
        <f>IFERROR(VLOOKUP(C9633,Pivot!A:C,3,0),0)</f>
        <v>0</v>
      </c>
    </row>
    <row r="9634" spans="1:6" x14ac:dyDescent="0.25">
      <c r="A9634" s="68" t="s">
        <v>103</v>
      </c>
      <c r="B9634" s="69">
        <v>491333200</v>
      </c>
      <c r="C9634" s="68">
        <v>630509494408</v>
      </c>
      <c r="D9634" s="69" t="s">
        <v>6754</v>
      </c>
      <c r="E9634" s="65">
        <f>IFERROR(VLOOKUP(C9634,Pivot!A:B,2,0),0)</f>
        <v>0</v>
      </c>
      <c r="F9634" s="65">
        <f>IFERROR(VLOOKUP(C9634,Pivot!A:C,3,0),0)</f>
        <v>0</v>
      </c>
    </row>
    <row r="9635" spans="1:6" x14ac:dyDescent="0.25">
      <c r="A9635" s="68" t="s">
        <v>103</v>
      </c>
      <c r="B9635" s="69">
        <v>491333200</v>
      </c>
      <c r="C9635" s="68">
        <v>630509511327</v>
      </c>
      <c r="D9635" s="69" t="s">
        <v>6754</v>
      </c>
      <c r="E9635" s="65">
        <f>IFERROR(VLOOKUP(C9635,Pivot!A:B,2,0),0)</f>
        <v>0</v>
      </c>
      <c r="F9635" s="65">
        <f>IFERROR(VLOOKUP(C9635,Pivot!A:C,3,0),0)</f>
        <v>0</v>
      </c>
    </row>
    <row r="9636" spans="1:6" x14ac:dyDescent="0.25">
      <c r="A9636" s="68" t="s">
        <v>103</v>
      </c>
      <c r="B9636" s="69">
        <v>491333200</v>
      </c>
      <c r="C9636" s="68">
        <v>630509511334</v>
      </c>
      <c r="D9636" s="69" t="s">
        <v>6754</v>
      </c>
      <c r="E9636" s="65">
        <f>IFERROR(VLOOKUP(C9636,Pivot!A:B,2,0),0)</f>
        <v>0</v>
      </c>
      <c r="F9636" s="65">
        <f>IFERROR(VLOOKUP(C9636,Pivot!A:C,3,0),0)</f>
        <v>0</v>
      </c>
    </row>
    <row r="9637" spans="1:6" x14ac:dyDescent="0.25">
      <c r="A9637" s="68" t="s">
        <v>103</v>
      </c>
      <c r="B9637" s="69">
        <v>491333200</v>
      </c>
      <c r="C9637" s="68">
        <v>630509550135</v>
      </c>
      <c r="D9637" s="69" t="s">
        <v>6754</v>
      </c>
      <c r="E9637" s="65">
        <f>IFERROR(VLOOKUP(C9637,Pivot!A:B,2,0),0)</f>
        <v>0</v>
      </c>
      <c r="F9637" s="65">
        <f>IFERROR(VLOOKUP(C9637,Pivot!A:C,3,0),0)</f>
        <v>0</v>
      </c>
    </row>
    <row r="9638" spans="1:6" x14ac:dyDescent="0.25">
      <c r="A9638" s="68" t="s">
        <v>103</v>
      </c>
      <c r="B9638" s="69">
        <v>491333200</v>
      </c>
      <c r="C9638" s="68">
        <v>630509550142</v>
      </c>
      <c r="D9638" s="69" t="s">
        <v>6754</v>
      </c>
      <c r="E9638" s="65">
        <f>IFERROR(VLOOKUP(C9638,Pivot!A:B,2,0),0)</f>
        <v>0</v>
      </c>
      <c r="F9638" s="65">
        <f>IFERROR(VLOOKUP(C9638,Pivot!A:C,3,0),0)</f>
        <v>0</v>
      </c>
    </row>
    <row r="9639" spans="1:6" x14ac:dyDescent="0.25">
      <c r="A9639" s="68" t="s">
        <v>103</v>
      </c>
      <c r="B9639" s="69">
        <v>491333201</v>
      </c>
      <c r="C9639" s="68">
        <v>491333201</v>
      </c>
      <c r="D9639" s="69" t="s">
        <v>6755</v>
      </c>
      <c r="E9639" s="65">
        <f>IFERROR(VLOOKUP(C9639,Pivot!A:B,2,0),0)</f>
        <v>0</v>
      </c>
      <c r="F9639" s="65">
        <f>IFERROR(VLOOKUP(C9639,Pivot!A:C,3,0),0)</f>
        <v>0</v>
      </c>
    </row>
    <row r="9640" spans="1:6" x14ac:dyDescent="0.25">
      <c r="A9640" s="68" t="s">
        <v>103</v>
      </c>
      <c r="B9640" s="69">
        <v>491333201</v>
      </c>
      <c r="C9640" s="68">
        <v>630509444182</v>
      </c>
      <c r="D9640" s="69" t="s">
        <v>6755</v>
      </c>
      <c r="E9640" s="65">
        <f>IFERROR(VLOOKUP(C9640,Pivot!A:B,2,0),0)</f>
        <v>0</v>
      </c>
      <c r="F9640" s="65">
        <f>IFERROR(VLOOKUP(C9640,Pivot!A:C,3,0),0)</f>
        <v>0</v>
      </c>
    </row>
    <row r="9641" spans="1:6" x14ac:dyDescent="0.25">
      <c r="A9641" s="68" t="s">
        <v>103</v>
      </c>
      <c r="B9641" s="69">
        <v>491333204</v>
      </c>
      <c r="C9641" s="68">
        <v>491333204</v>
      </c>
      <c r="D9641" s="69" t="s">
        <v>6756</v>
      </c>
      <c r="E9641" s="65">
        <f>IFERROR(VLOOKUP(C9641,Pivot!A:B,2,0),0)</f>
        <v>0</v>
      </c>
      <c r="F9641" s="65">
        <f>IFERROR(VLOOKUP(C9641,Pivot!A:C,3,0),0)</f>
        <v>0</v>
      </c>
    </row>
    <row r="9642" spans="1:6" x14ac:dyDescent="0.25">
      <c r="A9642" s="68" t="s">
        <v>103</v>
      </c>
      <c r="B9642" s="69">
        <v>491333204</v>
      </c>
      <c r="C9642" s="68">
        <v>630509502196</v>
      </c>
      <c r="D9642" s="69" t="s">
        <v>6756</v>
      </c>
      <c r="E9642" s="65">
        <f>IFERROR(VLOOKUP(C9642,Pivot!A:B,2,0),0)</f>
        <v>0</v>
      </c>
      <c r="F9642" s="65">
        <f>IFERROR(VLOOKUP(C9642,Pivot!A:C,3,0),0)</f>
        <v>0</v>
      </c>
    </row>
    <row r="9643" spans="1:6" x14ac:dyDescent="0.25">
      <c r="A9643" s="68" t="s">
        <v>103</v>
      </c>
      <c r="B9643" s="69">
        <v>491333204</v>
      </c>
      <c r="C9643" s="68">
        <v>630509502202</v>
      </c>
      <c r="D9643" s="69" t="s">
        <v>6756</v>
      </c>
      <c r="E9643" s="65">
        <f>IFERROR(VLOOKUP(C9643,Pivot!A:B,2,0),0)</f>
        <v>0</v>
      </c>
      <c r="F9643" s="65">
        <f>IFERROR(VLOOKUP(C9643,Pivot!A:C,3,0),0)</f>
        <v>0</v>
      </c>
    </row>
    <row r="9644" spans="1:6" x14ac:dyDescent="0.25">
      <c r="A9644" s="68" t="s">
        <v>103</v>
      </c>
      <c r="B9644" s="69">
        <v>491333204</v>
      </c>
      <c r="C9644" s="68">
        <v>630509502219</v>
      </c>
      <c r="D9644" s="69" t="s">
        <v>6756</v>
      </c>
      <c r="E9644" s="65">
        <f>IFERROR(VLOOKUP(C9644,Pivot!A:B,2,0),0)</f>
        <v>0</v>
      </c>
      <c r="F9644" s="65">
        <f>IFERROR(VLOOKUP(C9644,Pivot!A:C,3,0),0)</f>
        <v>0</v>
      </c>
    </row>
    <row r="9645" spans="1:6" x14ac:dyDescent="0.25">
      <c r="A9645" s="68" t="s">
        <v>103</v>
      </c>
      <c r="B9645" s="69">
        <v>491333204</v>
      </c>
      <c r="C9645" s="68">
        <v>630509502226</v>
      </c>
      <c r="D9645" s="69" t="s">
        <v>6756</v>
      </c>
      <c r="E9645" s="65">
        <f>IFERROR(VLOOKUP(C9645,Pivot!A:B,2,0),0)</f>
        <v>0</v>
      </c>
      <c r="F9645" s="65">
        <f>IFERROR(VLOOKUP(C9645,Pivot!A:C,3,0),0)</f>
        <v>0</v>
      </c>
    </row>
    <row r="9646" spans="1:6" x14ac:dyDescent="0.25">
      <c r="A9646" s="68" t="s">
        <v>103</v>
      </c>
      <c r="B9646" s="69">
        <v>491333204</v>
      </c>
      <c r="C9646" s="68">
        <v>630509502233</v>
      </c>
      <c r="D9646" s="69" t="s">
        <v>6756</v>
      </c>
      <c r="E9646" s="65">
        <f>IFERROR(VLOOKUP(C9646,Pivot!A:B,2,0),0)</f>
        <v>0</v>
      </c>
      <c r="F9646" s="65">
        <f>IFERROR(VLOOKUP(C9646,Pivot!A:C,3,0),0)</f>
        <v>0</v>
      </c>
    </row>
    <row r="9647" spans="1:6" x14ac:dyDescent="0.25">
      <c r="A9647" s="68" t="s">
        <v>103</v>
      </c>
      <c r="B9647" s="69">
        <v>491333204</v>
      </c>
      <c r="C9647" s="68">
        <v>630509502240</v>
      </c>
      <c r="D9647" s="69" t="s">
        <v>6756</v>
      </c>
      <c r="E9647" s="65">
        <f>IFERROR(VLOOKUP(C9647,Pivot!A:B,2,0),0)</f>
        <v>0</v>
      </c>
      <c r="F9647" s="65">
        <f>IFERROR(VLOOKUP(C9647,Pivot!A:C,3,0),0)</f>
        <v>0</v>
      </c>
    </row>
    <row r="9648" spans="1:6" x14ac:dyDescent="0.25">
      <c r="A9648" s="68" t="s">
        <v>103</v>
      </c>
      <c r="B9648" s="69">
        <v>491333204</v>
      </c>
      <c r="C9648" s="68">
        <v>630509502257</v>
      </c>
      <c r="D9648" s="69" t="s">
        <v>6756</v>
      </c>
      <c r="E9648" s="65">
        <f>IFERROR(VLOOKUP(C9648,Pivot!A:B,2,0),0)</f>
        <v>0</v>
      </c>
      <c r="F9648" s="65">
        <f>IFERROR(VLOOKUP(C9648,Pivot!A:C,3,0),0)</f>
        <v>0</v>
      </c>
    </row>
    <row r="9649" spans="1:6" x14ac:dyDescent="0.25">
      <c r="A9649" s="68" t="s">
        <v>103</v>
      </c>
      <c r="B9649" s="69">
        <v>491333204</v>
      </c>
      <c r="C9649" s="68">
        <v>630509678020</v>
      </c>
      <c r="D9649" s="69" t="s">
        <v>6756</v>
      </c>
      <c r="E9649" s="65">
        <f>IFERROR(VLOOKUP(C9649,Pivot!A:B,2,0),0)</f>
        <v>0</v>
      </c>
      <c r="F9649" s="65">
        <f>IFERROR(VLOOKUP(C9649,Pivot!A:C,3,0),0)</f>
        <v>0</v>
      </c>
    </row>
    <row r="9650" spans="1:6" x14ac:dyDescent="0.25">
      <c r="A9650" s="68" t="s">
        <v>103</v>
      </c>
      <c r="B9650" s="69">
        <v>491333204</v>
      </c>
      <c r="C9650" s="68">
        <v>630509678037</v>
      </c>
      <c r="D9650" s="69" t="s">
        <v>6756</v>
      </c>
      <c r="E9650" s="65">
        <f>IFERROR(VLOOKUP(C9650,Pivot!A:B,2,0),0)</f>
        <v>0</v>
      </c>
      <c r="F9650" s="65">
        <f>IFERROR(VLOOKUP(C9650,Pivot!A:C,3,0),0)</f>
        <v>0</v>
      </c>
    </row>
    <row r="9651" spans="1:6" x14ac:dyDescent="0.25">
      <c r="A9651" s="68" t="s">
        <v>103</v>
      </c>
      <c r="B9651" s="69">
        <v>491333204</v>
      </c>
      <c r="C9651" s="68">
        <v>630509678044</v>
      </c>
      <c r="D9651" s="69" t="s">
        <v>6756</v>
      </c>
      <c r="E9651" s="65">
        <f>IFERROR(VLOOKUP(C9651,Pivot!A:B,2,0),0)</f>
        <v>0</v>
      </c>
      <c r="F9651" s="65">
        <f>IFERROR(VLOOKUP(C9651,Pivot!A:C,3,0),0)</f>
        <v>0</v>
      </c>
    </row>
    <row r="9652" spans="1:6" x14ac:dyDescent="0.25">
      <c r="A9652" s="68" t="s">
        <v>103</v>
      </c>
      <c r="B9652" s="69">
        <v>491333204</v>
      </c>
      <c r="C9652" s="68">
        <v>630509678051</v>
      </c>
      <c r="D9652" s="69" t="s">
        <v>6756</v>
      </c>
      <c r="E9652" s="65">
        <f>IFERROR(VLOOKUP(C9652,Pivot!A:B,2,0),0)</f>
        <v>0</v>
      </c>
      <c r="F9652" s="65">
        <f>IFERROR(VLOOKUP(C9652,Pivot!A:C,3,0),0)</f>
        <v>0</v>
      </c>
    </row>
    <row r="9653" spans="1:6" x14ac:dyDescent="0.25">
      <c r="A9653" s="68" t="s">
        <v>103</v>
      </c>
      <c r="B9653" s="69">
        <v>491333204</v>
      </c>
      <c r="C9653" s="68">
        <v>630509678068</v>
      </c>
      <c r="D9653" s="69" t="s">
        <v>6756</v>
      </c>
      <c r="E9653" s="65">
        <f>IFERROR(VLOOKUP(C9653,Pivot!A:B,2,0),0)</f>
        <v>0</v>
      </c>
      <c r="F9653" s="65">
        <f>IFERROR(VLOOKUP(C9653,Pivot!A:C,3,0),0)</f>
        <v>0</v>
      </c>
    </row>
    <row r="9654" spans="1:6" x14ac:dyDescent="0.25">
      <c r="A9654" s="68" t="s">
        <v>103</v>
      </c>
      <c r="B9654" s="69">
        <v>491333204</v>
      </c>
      <c r="C9654" s="68">
        <v>630509678181</v>
      </c>
      <c r="D9654" s="69" t="s">
        <v>6756</v>
      </c>
      <c r="E9654" s="65">
        <f>IFERROR(VLOOKUP(C9654,Pivot!A:B,2,0),0)</f>
        <v>0</v>
      </c>
      <c r="F9654" s="65">
        <f>IFERROR(VLOOKUP(C9654,Pivot!A:C,3,0),0)</f>
        <v>0</v>
      </c>
    </row>
    <row r="9655" spans="1:6" x14ac:dyDescent="0.25">
      <c r="A9655" s="68" t="s">
        <v>103</v>
      </c>
      <c r="B9655" s="69">
        <v>491333204</v>
      </c>
      <c r="C9655" s="68">
        <v>630509705917</v>
      </c>
      <c r="D9655" s="69" t="s">
        <v>6756</v>
      </c>
      <c r="E9655" s="65">
        <f>IFERROR(VLOOKUP(C9655,Pivot!A:B,2,0),0)</f>
        <v>0</v>
      </c>
      <c r="F9655" s="65">
        <f>IFERROR(VLOOKUP(C9655,Pivot!A:C,3,0),0)</f>
        <v>0</v>
      </c>
    </row>
    <row r="9656" spans="1:6" x14ac:dyDescent="0.25">
      <c r="A9656" s="68" t="s">
        <v>103</v>
      </c>
      <c r="B9656" s="69">
        <v>491333204</v>
      </c>
      <c r="C9656" s="68">
        <v>630509808502</v>
      </c>
      <c r="D9656" s="69" t="s">
        <v>6756</v>
      </c>
      <c r="E9656" s="65">
        <f>IFERROR(VLOOKUP(C9656,Pivot!A:B,2,0),0)</f>
        <v>0</v>
      </c>
      <c r="F9656" s="65">
        <f>IFERROR(VLOOKUP(C9656,Pivot!A:C,3,0),0)</f>
        <v>0</v>
      </c>
    </row>
    <row r="9657" spans="1:6" x14ac:dyDescent="0.25">
      <c r="A9657" s="68" t="s">
        <v>103</v>
      </c>
      <c r="B9657" s="69">
        <v>491333204</v>
      </c>
      <c r="C9657" s="68">
        <v>630509808519</v>
      </c>
      <c r="D9657" s="69" t="s">
        <v>6756</v>
      </c>
      <c r="E9657" s="65">
        <f>IFERROR(VLOOKUP(C9657,Pivot!A:B,2,0),0)</f>
        <v>0</v>
      </c>
      <c r="F9657" s="65">
        <f>IFERROR(VLOOKUP(C9657,Pivot!A:C,3,0),0)</f>
        <v>0</v>
      </c>
    </row>
    <row r="9658" spans="1:6" x14ac:dyDescent="0.25">
      <c r="A9658" s="68" t="s">
        <v>103</v>
      </c>
      <c r="B9658" s="69">
        <v>491333204</v>
      </c>
      <c r="C9658" s="68">
        <v>630509808526</v>
      </c>
      <c r="D9658" s="69" t="s">
        <v>6756</v>
      </c>
      <c r="E9658" s="65">
        <f>IFERROR(VLOOKUP(C9658,Pivot!A:B,2,0),0)</f>
        <v>0</v>
      </c>
      <c r="F9658" s="65">
        <f>IFERROR(VLOOKUP(C9658,Pivot!A:C,3,0),0)</f>
        <v>0</v>
      </c>
    </row>
    <row r="9659" spans="1:6" x14ac:dyDescent="0.25">
      <c r="A9659" s="68" t="s">
        <v>103</v>
      </c>
      <c r="B9659" s="69">
        <v>491333204</v>
      </c>
      <c r="C9659" s="68">
        <v>630509808533</v>
      </c>
      <c r="D9659" s="69" t="s">
        <v>6756</v>
      </c>
      <c r="E9659" s="65">
        <f>IFERROR(VLOOKUP(C9659,Pivot!A:B,2,0),0)</f>
        <v>0</v>
      </c>
      <c r="F9659" s="65">
        <f>IFERROR(VLOOKUP(C9659,Pivot!A:C,3,0),0)</f>
        <v>0</v>
      </c>
    </row>
    <row r="9660" spans="1:6" x14ac:dyDescent="0.25">
      <c r="A9660" s="68" t="s">
        <v>103</v>
      </c>
      <c r="B9660" s="69">
        <v>491333204</v>
      </c>
      <c r="C9660" s="68">
        <v>630509808540</v>
      </c>
      <c r="D9660" s="69" t="s">
        <v>6756</v>
      </c>
      <c r="E9660" s="65">
        <f>IFERROR(VLOOKUP(C9660,Pivot!A:B,2,0),0)</f>
        <v>0</v>
      </c>
      <c r="F9660" s="65">
        <f>IFERROR(VLOOKUP(C9660,Pivot!A:C,3,0),0)</f>
        <v>0</v>
      </c>
    </row>
    <row r="9661" spans="1:6" x14ac:dyDescent="0.25">
      <c r="A9661" s="68" t="s">
        <v>103</v>
      </c>
      <c r="B9661" s="69">
        <v>491333204</v>
      </c>
      <c r="C9661" s="68">
        <v>630509808557</v>
      </c>
      <c r="D9661" s="69" t="s">
        <v>6756</v>
      </c>
      <c r="E9661" s="65">
        <f>IFERROR(VLOOKUP(C9661,Pivot!A:B,2,0),0)</f>
        <v>0</v>
      </c>
      <c r="F9661" s="65">
        <f>IFERROR(VLOOKUP(C9661,Pivot!A:C,3,0),0)</f>
        <v>0</v>
      </c>
    </row>
    <row r="9662" spans="1:6" x14ac:dyDescent="0.25">
      <c r="A9662" s="68" t="s">
        <v>103</v>
      </c>
      <c r="B9662" s="69">
        <v>491333204</v>
      </c>
      <c r="C9662" s="68">
        <v>630509808571</v>
      </c>
      <c r="D9662" s="69" t="s">
        <v>6756</v>
      </c>
      <c r="E9662" s="65">
        <f>IFERROR(VLOOKUP(C9662,Pivot!A:B,2,0),0)</f>
        <v>0</v>
      </c>
      <c r="F9662" s="65">
        <f>IFERROR(VLOOKUP(C9662,Pivot!A:C,3,0),0)</f>
        <v>0</v>
      </c>
    </row>
    <row r="9663" spans="1:6" x14ac:dyDescent="0.25">
      <c r="A9663" s="68" t="s">
        <v>103</v>
      </c>
      <c r="B9663" s="69">
        <v>491333205</v>
      </c>
      <c r="C9663" s="68">
        <v>491333205</v>
      </c>
      <c r="D9663" s="69" t="s">
        <v>6757</v>
      </c>
      <c r="E9663" s="65">
        <f>IFERROR(VLOOKUP(C9663,Pivot!A:B,2,0),0)</f>
        <v>0</v>
      </c>
      <c r="F9663" s="65">
        <f>IFERROR(VLOOKUP(C9663,Pivot!A:C,3,0),0)</f>
        <v>0</v>
      </c>
    </row>
    <row r="9664" spans="1:6" x14ac:dyDescent="0.25">
      <c r="A9664" s="68" t="s">
        <v>103</v>
      </c>
      <c r="B9664" s="69">
        <v>491333205</v>
      </c>
      <c r="C9664" s="68">
        <v>630509468874</v>
      </c>
      <c r="D9664" s="69" t="s">
        <v>6757</v>
      </c>
      <c r="E9664" s="65">
        <f>IFERROR(VLOOKUP(C9664,Pivot!A:B,2,0),0)</f>
        <v>0</v>
      </c>
      <c r="F9664" s="65">
        <f>IFERROR(VLOOKUP(C9664,Pivot!A:C,3,0),0)</f>
        <v>0</v>
      </c>
    </row>
    <row r="9665" spans="1:6" x14ac:dyDescent="0.25">
      <c r="A9665" s="68" t="s">
        <v>103</v>
      </c>
      <c r="B9665" s="69">
        <v>491333207</v>
      </c>
      <c r="C9665" s="68">
        <v>491333207</v>
      </c>
      <c r="D9665" s="69" t="s">
        <v>6758</v>
      </c>
      <c r="E9665" s="65">
        <f>IFERROR(VLOOKUP(C9665,Pivot!A:B,2,0),0)</f>
        <v>0</v>
      </c>
      <c r="F9665" s="65">
        <f>IFERROR(VLOOKUP(C9665,Pivot!A:C,3,0),0)</f>
        <v>0</v>
      </c>
    </row>
    <row r="9666" spans="1:6" x14ac:dyDescent="0.25">
      <c r="A9666" s="68" t="s">
        <v>103</v>
      </c>
      <c r="B9666" s="69">
        <v>491333207</v>
      </c>
      <c r="C9666" s="68">
        <v>630509492909</v>
      </c>
      <c r="D9666" s="69" t="s">
        <v>6758</v>
      </c>
      <c r="E9666" s="65">
        <f>IFERROR(VLOOKUP(C9666,Pivot!A:B,2,0),0)</f>
        <v>0</v>
      </c>
      <c r="F9666" s="65">
        <f>IFERROR(VLOOKUP(C9666,Pivot!A:C,3,0),0)</f>
        <v>0</v>
      </c>
    </row>
    <row r="9667" spans="1:6" x14ac:dyDescent="0.25">
      <c r="A9667" s="68" t="s">
        <v>103</v>
      </c>
      <c r="B9667" s="69">
        <v>491333208</v>
      </c>
      <c r="C9667" s="68">
        <v>491333208</v>
      </c>
      <c r="D9667" s="69" t="s">
        <v>6759</v>
      </c>
      <c r="E9667" s="65">
        <f>IFERROR(VLOOKUP(C9667,Pivot!A:B,2,0),0)</f>
        <v>0</v>
      </c>
      <c r="F9667" s="65">
        <f>IFERROR(VLOOKUP(C9667,Pivot!A:C,3,0),0)</f>
        <v>0</v>
      </c>
    </row>
    <row r="9668" spans="1:6" x14ac:dyDescent="0.25">
      <c r="A9668" s="68" t="s">
        <v>103</v>
      </c>
      <c r="B9668" s="69">
        <v>491333208</v>
      </c>
      <c r="C9668" s="68">
        <v>630509509249</v>
      </c>
      <c r="D9668" s="69" t="s">
        <v>6759</v>
      </c>
      <c r="E9668" s="65">
        <f>IFERROR(VLOOKUP(C9668,Pivot!A:B,2,0),0)</f>
        <v>0</v>
      </c>
      <c r="F9668" s="65">
        <f>IFERROR(VLOOKUP(C9668,Pivot!A:C,3,0),0)</f>
        <v>0</v>
      </c>
    </row>
    <row r="9669" spans="1:6" x14ac:dyDescent="0.25">
      <c r="A9669" s="68" t="s">
        <v>103</v>
      </c>
      <c r="B9669" s="69">
        <v>491333209</v>
      </c>
      <c r="C9669" s="68">
        <v>491333209</v>
      </c>
      <c r="D9669" s="69" t="s">
        <v>6760</v>
      </c>
      <c r="E9669" s="65">
        <f>IFERROR(VLOOKUP(C9669,Pivot!A:B,2,0),0)</f>
        <v>0</v>
      </c>
      <c r="F9669" s="65">
        <f>IFERROR(VLOOKUP(C9669,Pivot!A:C,3,0),0)</f>
        <v>0</v>
      </c>
    </row>
    <row r="9670" spans="1:6" x14ac:dyDescent="0.25">
      <c r="A9670" s="68" t="s">
        <v>103</v>
      </c>
      <c r="B9670" s="69">
        <v>491333209</v>
      </c>
      <c r="C9670" s="68">
        <v>630509490509</v>
      </c>
      <c r="D9670" s="69" t="s">
        <v>6760</v>
      </c>
      <c r="E9670" s="65">
        <f>IFERROR(VLOOKUP(C9670,Pivot!A:B,2,0),0)</f>
        <v>0</v>
      </c>
      <c r="F9670" s="65">
        <f>IFERROR(VLOOKUP(C9670,Pivot!A:C,3,0),0)</f>
        <v>0</v>
      </c>
    </row>
    <row r="9671" spans="1:6" x14ac:dyDescent="0.25">
      <c r="A9671" s="68" t="s">
        <v>103</v>
      </c>
      <c r="B9671" s="69">
        <v>491333210</v>
      </c>
      <c r="C9671" s="68">
        <v>491333210</v>
      </c>
      <c r="D9671" s="69" t="s">
        <v>6761</v>
      </c>
      <c r="E9671" s="65">
        <f>IFERROR(VLOOKUP(C9671,Pivot!A:B,2,0),0)</f>
        <v>0</v>
      </c>
      <c r="F9671" s="65">
        <f>IFERROR(VLOOKUP(C9671,Pivot!A:C,3,0),0)</f>
        <v>0</v>
      </c>
    </row>
    <row r="9672" spans="1:6" x14ac:dyDescent="0.25">
      <c r="A9672" s="68" t="s">
        <v>103</v>
      </c>
      <c r="B9672" s="69">
        <v>491333210</v>
      </c>
      <c r="C9672" s="68">
        <v>630509492077</v>
      </c>
      <c r="D9672" s="69" t="s">
        <v>6761</v>
      </c>
      <c r="E9672" s="65">
        <f>IFERROR(VLOOKUP(C9672,Pivot!A:B,2,0),0)</f>
        <v>0</v>
      </c>
      <c r="F9672" s="65">
        <f>IFERROR(VLOOKUP(C9672,Pivot!A:C,3,0),0)</f>
        <v>0</v>
      </c>
    </row>
    <row r="9673" spans="1:6" x14ac:dyDescent="0.25">
      <c r="A9673" s="68" t="s">
        <v>103</v>
      </c>
      <c r="B9673" s="69">
        <v>491333211</v>
      </c>
      <c r="C9673" s="68">
        <v>491333211</v>
      </c>
      <c r="D9673" s="69" t="s">
        <v>6762</v>
      </c>
      <c r="E9673" s="65">
        <f>IFERROR(VLOOKUP(C9673,Pivot!A:B,2,0),0)</f>
        <v>0</v>
      </c>
      <c r="F9673" s="65">
        <f>IFERROR(VLOOKUP(C9673,Pivot!A:C,3,0),0)</f>
        <v>0</v>
      </c>
    </row>
    <row r="9674" spans="1:6" x14ac:dyDescent="0.25">
      <c r="A9674" s="68" t="s">
        <v>103</v>
      </c>
      <c r="B9674" s="69">
        <v>491333211</v>
      </c>
      <c r="C9674" s="68">
        <v>630509492749</v>
      </c>
      <c r="D9674" s="69" t="s">
        <v>6762</v>
      </c>
      <c r="E9674" s="65">
        <f>IFERROR(VLOOKUP(C9674,Pivot!A:B,2,0),0)</f>
        <v>0</v>
      </c>
      <c r="F9674" s="65">
        <f>IFERROR(VLOOKUP(C9674,Pivot!A:C,3,0),0)</f>
        <v>0</v>
      </c>
    </row>
    <row r="9675" spans="1:6" x14ac:dyDescent="0.25">
      <c r="A9675" s="68" t="s">
        <v>103</v>
      </c>
      <c r="B9675" s="69">
        <v>491333211</v>
      </c>
      <c r="C9675" s="68">
        <v>630509492756</v>
      </c>
      <c r="D9675" s="69" t="s">
        <v>6762</v>
      </c>
      <c r="E9675" s="65">
        <f>IFERROR(VLOOKUP(C9675,Pivot!A:B,2,0),0)</f>
        <v>0</v>
      </c>
      <c r="F9675" s="65">
        <f>IFERROR(VLOOKUP(C9675,Pivot!A:C,3,0),0)</f>
        <v>0</v>
      </c>
    </row>
    <row r="9676" spans="1:6" x14ac:dyDescent="0.25">
      <c r="A9676" s="68" t="s">
        <v>103</v>
      </c>
      <c r="B9676" s="69">
        <v>491333211</v>
      </c>
      <c r="C9676" s="68">
        <v>630509492763</v>
      </c>
      <c r="D9676" s="69" t="s">
        <v>6762</v>
      </c>
      <c r="E9676" s="65">
        <f>IFERROR(VLOOKUP(C9676,Pivot!A:B,2,0),0)</f>
        <v>0</v>
      </c>
      <c r="F9676" s="65">
        <f>IFERROR(VLOOKUP(C9676,Pivot!A:C,3,0),0)</f>
        <v>0</v>
      </c>
    </row>
    <row r="9677" spans="1:6" x14ac:dyDescent="0.25">
      <c r="A9677" s="68" t="s">
        <v>103</v>
      </c>
      <c r="B9677" s="69">
        <v>491333211</v>
      </c>
      <c r="C9677" s="68">
        <v>630509492770</v>
      </c>
      <c r="D9677" s="69" t="s">
        <v>6762</v>
      </c>
      <c r="E9677" s="65">
        <f>IFERROR(VLOOKUP(C9677,Pivot!A:B,2,0),0)</f>
        <v>0</v>
      </c>
      <c r="F9677" s="65">
        <f>IFERROR(VLOOKUP(C9677,Pivot!A:C,3,0),0)</f>
        <v>0</v>
      </c>
    </row>
    <row r="9678" spans="1:6" x14ac:dyDescent="0.25">
      <c r="A9678" s="68" t="s">
        <v>103</v>
      </c>
      <c r="B9678" s="69">
        <v>491333211</v>
      </c>
      <c r="C9678" s="68">
        <v>630509578054</v>
      </c>
      <c r="D9678" s="69" t="s">
        <v>6762</v>
      </c>
      <c r="E9678" s="65">
        <f>IFERROR(VLOOKUP(C9678,Pivot!A:B,2,0),0)</f>
        <v>0</v>
      </c>
      <c r="F9678" s="65">
        <f>IFERROR(VLOOKUP(C9678,Pivot!A:C,3,0),0)</f>
        <v>0</v>
      </c>
    </row>
    <row r="9679" spans="1:6" x14ac:dyDescent="0.25">
      <c r="A9679" s="68" t="s">
        <v>103</v>
      </c>
      <c r="B9679" s="69">
        <v>491333211</v>
      </c>
      <c r="C9679" s="68">
        <v>630509578061</v>
      </c>
      <c r="D9679" s="69" t="s">
        <v>6762</v>
      </c>
      <c r="E9679" s="65">
        <f>IFERROR(VLOOKUP(C9679,Pivot!A:B,2,0),0)</f>
        <v>0</v>
      </c>
      <c r="F9679" s="65">
        <f>IFERROR(VLOOKUP(C9679,Pivot!A:C,3,0),0)</f>
        <v>0</v>
      </c>
    </row>
    <row r="9680" spans="1:6" x14ac:dyDescent="0.25">
      <c r="A9680" s="68" t="s">
        <v>103</v>
      </c>
      <c r="B9680" s="69">
        <v>491333214</v>
      </c>
      <c r="C9680" s="68">
        <v>491333214</v>
      </c>
      <c r="D9680" s="69" t="s">
        <v>6763</v>
      </c>
      <c r="E9680" s="65">
        <f>IFERROR(VLOOKUP(C9680,Pivot!A:B,2,0),0)</f>
        <v>0</v>
      </c>
      <c r="F9680" s="65">
        <f>IFERROR(VLOOKUP(C9680,Pivot!A:C,3,0),0)</f>
        <v>0</v>
      </c>
    </row>
    <row r="9681" spans="1:6" x14ac:dyDescent="0.25">
      <c r="A9681" s="68" t="s">
        <v>103</v>
      </c>
      <c r="B9681" s="69">
        <v>491333214</v>
      </c>
      <c r="C9681" s="68">
        <v>630509492725</v>
      </c>
      <c r="D9681" s="69" t="s">
        <v>6763</v>
      </c>
      <c r="E9681" s="65">
        <f>IFERROR(VLOOKUP(C9681,Pivot!A:B,2,0),0)</f>
        <v>0</v>
      </c>
      <c r="F9681" s="65">
        <f>IFERROR(VLOOKUP(C9681,Pivot!A:C,3,0),0)</f>
        <v>0</v>
      </c>
    </row>
    <row r="9682" spans="1:6" x14ac:dyDescent="0.25">
      <c r="A9682" s="68" t="s">
        <v>103</v>
      </c>
      <c r="B9682" s="69">
        <v>491333214</v>
      </c>
      <c r="C9682" s="68">
        <v>630509492732</v>
      </c>
      <c r="D9682" s="69" t="s">
        <v>6763</v>
      </c>
      <c r="E9682" s="65">
        <f>IFERROR(VLOOKUP(C9682,Pivot!A:B,2,0),0)</f>
        <v>0</v>
      </c>
      <c r="F9682" s="65">
        <f>IFERROR(VLOOKUP(C9682,Pivot!A:C,3,0),0)</f>
        <v>0</v>
      </c>
    </row>
    <row r="9683" spans="1:6" x14ac:dyDescent="0.25">
      <c r="A9683" s="68" t="s">
        <v>103</v>
      </c>
      <c r="B9683" s="69">
        <v>491333214</v>
      </c>
      <c r="C9683" s="68">
        <v>630509613281</v>
      </c>
      <c r="D9683" s="69" t="s">
        <v>6763</v>
      </c>
      <c r="E9683" s="65">
        <f>IFERROR(VLOOKUP(C9683,Pivot!A:B,2,0),0)</f>
        <v>0</v>
      </c>
      <c r="F9683" s="65">
        <f>IFERROR(VLOOKUP(C9683,Pivot!A:C,3,0),0)</f>
        <v>0</v>
      </c>
    </row>
    <row r="9684" spans="1:6" x14ac:dyDescent="0.25">
      <c r="A9684" s="68" t="s">
        <v>103</v>
      </c>
      <c r="B9684" s="69">
        <v>491333214</v>
      </c>
      <c r="C9684" s="68">
        <v>630509613298</v>
      </c>
      <c r="D9684" s="69" t="s">
        <v>6763</v>
      </c>
      <c r="E9684" s="65">
        <f>IFERROR(VLOOKUP(C9684,Pivot!A:B,2,0),0)</f>
        <v>0</v>
      </c>
      <c r="F9684" s="65">
        <f>IFERROR(VLOOKUP(C9684,Pivot!A:C,3,0),0)</f>
        <v>0</v>
      </c>
    </row>
    <row r="9685" spans="1:6" x14ac:dyDescent="0.25">
      <c r="A9685" s="68" t="s">
        <v>103</v>
      </c>
      <c r="B9685" s="69">
        <v>491333218</v>
      </c>
      <c r="C9685" s="68">
        <v>491333218</v>
      </c>
      <c r="D9685" s="69" t="s">
        <v>6764</v>
      </c>
      <c r="E9685" s="65">
        <f>IFERROR(VLOOKUP(C9685,Pivot!A:B,2,0),0)</f>
        <v>0</v>
      </c>
      <c r="F9685" s="65">
        <f>IFERROR(VLOOKUP(C9685,Pivot!A:C,3,0),0)</f>
        <v>0</v>
      </c>
    </row>
    <row r="9686" spans="1:6" x14ac:dyDescent="0.25">
      <c r="A9686" s="68" t="s">
        <v>103</v>
      </c>
      <c r="B9686" s="69">
        <v>491333218</v>
      </c>
      <c r="C9686" s="68">
        <v>630509491506</v>
      </c>
      <c r="D9686" s="69" t="s">
        <v>6764</v>
      </c>
      <c r="E9686" s="65">
        <f>IFERROR(VLOOKUP(C9686,Pivot!A:B,2,0),0)</f>
        <v>0</v>
      </c>
      <c r="F9686" s="65">
        <f>IFERROR(VLOOKUP(C9686,Pivot!A:C,3,0),0)</f>
        <v>0</v>
      </c>
    </row>
    <row r="9687" spans="1:6" x14ac:dyDescent="0.25">
      <c r="A9687" s="68" t="s">
        <v>103</v>
      </c>
      <c r="B9687" s="69">
        <v>491333218</v>
      </c>
      <c r="C9687" s="68">
        <v>630509613373</v>
      </c>
      <c r="D9687" s="69" t="s">
        <v>6764</v>
      </c>
      <c r="E9687" s="65">
        <f>IFERROR(VLOOKUP(C9687,Pivot!A:B,2,0),0)</f>
        <v>0</v>
      </c>
      <c r="F9687" s="65">
        <f>IFERROR(VLOOKUP(C9687,Pivot!A:C,3,0),0)</f>
        <v>0</v>
      </c>
    </row>
    <row r="9688" spans="1:6" x14ac:dyDescent="0.25">
      <c r="A9688" s="68" t="s">
        <v>103</v>
      </c>
      <c r="B9688" s="69">
        <v>491333219</v>
      </c>
      <c r="C9688" s="68">
        <v>491333219</v>
      </c>
      <c r="D9688" s="69" t="s">
        <v>6765</v>
      </c>
      <c r="E9688" s="65">
        <f>IFERROR(VLOOKUP(C9688,Pivot!A:B,2,0),0)</f>
        <v>0</v>
      </c>
      <c r="F9688" s="65">
        <f>IFERROR(VLOOKUP(C9688,Pivot!A:C,3,0),0)</f>
        <v>0</v>
      </c>
    </row>
    <row r="9689" spans="1:6" x14ac:dyDescent="0.25">
      <c r="A9689" s="68" t="s">
        <v>103</v>
      </c>
      <c r="B9689" s="69">
        <v>491333219</v>
      </c>
      <c r="C9689" s="68">
        <v>630509491445</v>
      </c>
      <c r="D9689" s="69" t="s">
        <v>6765</v>
      </c>
      <c r="E9689" s="65">
        <f>IFERROR(VLOOKUP(C9689,Pivot!A:B,2,0),0)</f>
        <v>0</v>
      </c>
      <c r="F9689" s="65">
        <f>IFERROR(VLOOKUP(C9689,Pivot!A:C,3,0),0)</f>
        <v>0</v>
      </c>
    </row>
    <row r="9690" spans="1:6" x14ac:dyDescent="0.25">
      <c r="A9690" s="68" t="s">
        <v>103</v>
      </c>
      <c r="B9690" s="69">
        <v>491333220</v>
      </c>
      <c r="C9690" s="68">
        <v>491333220</v>
      </c>
      <c r="D9690" s="69" t="s">
        <v>6766</v>
      </c>
      <c r="E9690" s="65">
        <f>IFERROR(VLOOKUP(C9690,Pivot!A:B,2,0),0)</f>
        <v>0</v>
      </c>
      <c r="F9690" s="65">
        <f>IFERROR(VLOOKUP(C9690,Pivot!A:C,3,0),0)</f>
        <v>0</v>
      </c>
    </row>
    <row r="9691" spans="1:6" x14ac:dyDescent="0.25">
      <c r="A9691" s="68" t="s">
        <v>103</v>
      </c>
      <c r="B9691" s="69">
        <v>491333220</v>
      </c>
      <c r="C9691" s="68">
        <v>630509497072</v>
      </c>
      <c r="D9691" s="69" t="s">
        <v>6766</v>
      </c>
      <c r="E9691" s="65">
        <f>IFERROR(VLOOKUP(C9691,Pivot!A:B,2,0),0)</f>
        <v>0</v>
      </c>
      <c r="F9691" s="65">
        <f>IFERROR(VLOOKUP(C9691,Pivot!A:C,3,0),0)</f>
        <v>0</v>
      </c>
    </row>
    <row r="9692" spans="1:6" x14ac:dyDescent="0.25">
      <c r="A9692" s="68" t="s">
        <v>103</v>
      </c>
      <c r="B9692" s="69">
        <v>491333220</v>
      </c>
      <c r="C9692" s="68">
        <v>630509497089</v>
      </c>
      <c r="D9692" s="69" t="s">
        <v>6766</v>
      </c>
      <c r="E9692" s="65">
        <f>IFERROR(VLOOKUP(C9692,Pivot!A:B,2,0),0)</f>
        <v>0</v>
      </c>
      <c r="F9692" s="65">
        <f>IFERROR(VLOOKUP(C9692,Pivot!A:C,3,0),0)</f>
        <v>0</v>
      </c>
    </row>
    <row r="9693" spans="1:6" x14ac:dyDescent="0.25">
      <c r="A9693" s="68" t="s">
        <v>103</v>
      </c>
      <c r="B9693" s="69">
        <v>491333223</v>
      </c>
      <c r="C9693" s="68">
        <v>491333223</v>
      </c>
      <c r="D9693" s="69" t="s">
        <v>6767</v>
      </c>
      <c r="E9693" s="65">
        <f>IFERROR(VLOOKUP(C9693,Pivot!A:B,2,0),0)</f>
        <v>0</v>
      </c>
      <c r="F9693" s="65">
        <f>IFERROR(VLOOKUP(C9693,Pivot!A:C,3,0),0)</f>
        <v>0</v>
      </c>
    </row>
    <row r="9694" spans="1:6" x14ac:dyDescent="0.25">
      <c r="A9694" s="68" t="s">
        <v>103</v>
      </c>
      <c r="B9694" s="69">
        <v>491333223</v>
      </c>
      <c r="C9694" s="68">
        <v>630509487844</v>
      </c>
      <c r="D9694" s="69" t="s">
        <v>6767</v>
      </c>
      <c r="E9694" s="65">
        <f>IFERROR(VLOOKUP(C9694,Pivot!A:B,2,0),0)</f>
        <v>0</v>
      </c>
      <c r="F9694" s="65">
        <f>IFERROR(VLOOKUP(C9694,Pivot!A:C,3,0),0)</f>
        <v>0</v>
      </c>
    </row>
    <row r="9695" spans="1:6" x14ac:dyDescent="0.25">
      <c r="A9695" s="68" t="s">
        <v>103</v>
      </c>
      <c r="B9695" s="69">
        <v>491333225</v>
      </c>
      <c r="C9695" s="68">
        <v>491333225</v>
      </c>
      <c r="D9695" s="69" t="s">
        <v>6768</v>
      </c>
      <c r="E9695" s="65">
        <f>IFERROR(VLOOKUP(C9695,Pivot!A:B,2,0),0)</f>
        <v>0</v>
      </c>
      <c r="F9695" s="65">
        <f>IFERROR(VLOOKUP(C9695,Pivot!A:C,3,0),0)</f>
        <v>0</v>
      </c>
    </row>
    <row r="9696" spans="1:6" x14ac:dyDescent="0.25">
      <c r="A9696" s="68" t="s">
        <v>103</v>
      </c>
      <c r="B9696" s="69">
        <v>491333225</v>
      </c>
      <c r="C9696" s="68">
        <v>630509501083</v>
      </c>
      <c r="D9696" s="69" t="s">
        <v>6768</v>
      </c>
      <c r="E9696" s="65">
        <f>IFERROR(VLOOKUP(C9696,Pivot!A:B,2,0),0)</f>
        <v>0</v>
      </c>
      <c r="F9696" s="65">
        <f>IFERROR(VLOOKUP(C9696,Pivot!A:C,3,0),0)</f>
        <v>0</v>
      </c>
    </row>
    <row r="9697" spans="1:6" x14ac:dyDescent="0.25">
      <c r="A9697" s="68" t="s">
        <v>103</v>
      </c>
      <c r="B9697" s="69">
        <v>491333225</v>
      </c>
      <c r="C9697" s="68">
        <v>630509501090</v>
      </c>
      <c r="D9697" s="69" t="s">
        <v>6768</v>
      </c>
      <c r="E9697" s="65">
        <f>IFERROR(VLOOKUP(C9697,Pivot!A:B,2,0),0)</f>
        <v>0</v>
      </c>
      <c r="F9697" s="65">
        <f>IFERROR(VLOOKUP(C9697,Pivot!A:C,3,0),0)</f>
        <v>0</v>
      </c>
    </row>
    <row r="9698" spans="1:6" x14ac:dyDescent="0.25">
      <c r="A9698" s="68" t="s">
        <v>103</v>
      </c>
      <c r="B9698" s="69">
        <v>491333225</v>
      </c>
      <c r="C9698" s="68">
        <v>630509501106</v>
      </c>
      <c r="D9698" s="69" t="s">
        <v>6768</v>
      </c>
      <c r="E9698" s="65">
        <f>IFERROR(VLOOKUP(C9698,Pivot!A:B,2,0),0)</f>
        <v>0</v>
      </c>
      <c r="F9698" s="65">
        <f>IFERROR(VLOOKUP(C9698,Pivot!A:C,3,0),0)</f>
        <v>0</v>
      </c>
    </row>
    <row r="9699" spans="1:6" x14ac:dyDescent="0.25">
      <c r="A9699" s="68" t="s">
        <v>103</v>
      </c>
      <c r="B9699" s="69">
        <v>491333225</v>
      </c>
      <c r="C9699" s="68">
        <v>630509501175</v>
      </c>
      <c r="D9699" s="69" t="s">
        <v>6768</v>
      </c>
      <c r="E9699" s="65">
        <f>IFERROR(VLOOKUP(C9699,Pivot!A:B,2,0),0)</f>
        <v>0</v>
      </c>
      <c r="F9699" s="65">
        <f>IFERROR(VLOOKUP(C9699,Pivot!A:C,3,0),0)</f>
        <v>0</v>
      </c>
    </row>
    <row r="9700" spans="1:6" x14ac:dyDescent="0.25">
      <c r="A9700" s="68" t="s">
        <v>103</v>
      </c>
      <c r="B9700" s="69">
        <v>491333225</v>
      </c>
      <c r="C9700" s="68">
        <v>630509518319</v>
      </c>
      <c r="D9700" s="69" t="s">
        <v>6768</v>
      </c>
      <c r="E9700" s="65">
        <f>IFERROR(VLOOKUP(C9700,Pivot!A:B,2,0),0)</f>
        <v>0</v>
      </c>
      <c r="F9700" s="65">
        <f>IFERROR(VLOOKUP(C9700,Pivot!A:C,3,0),0)</f>
        <v>0</v>
      </c>
    </row>
    <row r="9701" spans="1:6" x14ac:dyDescent="0.25">
      <c r="A9701" s="68" t="s">
        <v>103</v>
      </c>
      <c r="B9701" s="69">
        <v>491333225</v>
      </c>
      <c r="C9701" s="68">
        <v>630509622009</v>
      </c>
      <c r="D9701" s="69" t="s">
        <v>6768</v>
      </c>
      <c r="E9701" s="65">
        <f>IFERROR(VLOOKUP(C9701,Pivot!A:B,2,0),0)</f>
        <v>0</v>
      </c>
      <c r="F9701" s="65">
        <f>IFERROR(VLOOKUP(C9701,Pivot!A:C,3,0),0)</f>
        <v>0</v>
      </c>
    </row>
    <row r="9702" spans="1:6" x14ac:dyDescent="0.25">
      <c r="A9702" s="68" t="s">
        <v>103</v>
      </c>
      <c r="B9702" s="69">
        <v>491333225</v>
      </c>
      <c r="C9702" s="68">
        <v>630509622016</v>
      </c>
      <c r="D9702" s="69" t="s">
        <v>6768</v>
      </c>
      <c r="E9702" s="65">
        <f>IFERROR(VLOOKUP(C9702,Pivot!A:B,2,0),0)</f>
        <v>0</v>
      </c>
      <c r="F9702" s="65">
        <f>IFERROR(VLOOKUP(C9702,Pivot!A:C,3,0),0)</f>
        <v>0</v>
      </c>
    </row>
    <row r="9703" spans="1:6" x14ac:dyDescent="0.25">
      <c r="A9703" s="68" t="s">
        <v>103</v>
      </c>
      <c r="B9703" s="69">
        <v>491333225</v>
      </c>
      <c r="C9703" s="68">
        <v>630509622023</v>
      </c>
      <c r="D9703" s="69" t="s">
        <v>6768</v>
      </c>
      <c r="E9703" s="65">
        <f>IFERROR(VLOOKUP(C9703,Pivot!A:B,2,0),0)</f>
        <v>0</v>
      </c>
      <c r="F9703" s="65">
        <f>IFERROR(VLOOKUP(C9703,Pivot!A:C,3,0),0)</f>
        <v>0</v>
      </c>
    </row>
    <row r="9704" spans="1:6" x14ac:dyDescent="0.25">
      <c r="A9704" s="68" t="s">
        <v>103</v>
      </c>
      <c r="B9704" s="69">
        <v>491333225</v>
      </c>
      <c r="C9704" s="68">
        <v>630509622030</v>
      </c>
      <c r="D9704" s="69" t="s">
        <v>6768</v>
      </c>
      <c r="E9704" s="65">
        <f>IFERROR(VLOOKUP(C9704,Pivot!A:B,2,0),0)</f>
        <v>0</v>
      </c>
      <c r="F9704" s="65">
        <f>IFERROR(VLOOKUP(C9704,Pivot!A:C,3,0),0)</f>
        <v>0</v>
      </c>
    </row>
    <row r="9705" spans="1:6" x14ac:dyDescent="0.25">
      <c r="A9705" s="68" t="s">
        <v>103</v>
      </c>
      <c r="B9705" s="69">
        <v>491333225</v>
      </c>
      <c r="C9705" s="68">
        <v>630509622047</v>
      </c>
      <c r="D9705" s="69" t="s">
        <v>6768</v>
      </c>
      <c r="E9705" s="65">
        <f>IFERROR(VLOOKUP(C9705,Pivot!A:B,2,0),0)</f>
        <v>0</v>
      </c>
      <c r="F9705" s="65">
        <f>IFERROR(VLOOKUP(C9705,Pivot!A:C,3,0),0)</f>
        <v>0</v>
      </c>
    </row>
    <row r="9706" spans="1:6" x14ac:dyDescent="0.25">
      <c r="A9706" s="68" t="s">
        <v>103</v>
      </c>
      <c r="B9706" s="69">
        <v>491333226</v>
      </c>
      <c r="C9706" s="68">
        <v>491333226</v>
      </c>
      <c r="D9706" s="69" t="s">
        <v>6769</v>
      </c>
      <c r="E9706" s="65">
        <f>IFERROR(VLOOKUP(C9706,Pivot!A:B,2,0),0)</f>
        <v>0</v>
      </c>
      <c r="F9706" s="65">
        <f>IFERROR(VLOOKUP(C9706,Pivot!A:C,3,0),0)</f>
        <v>0</v>
      </c>
    </row>
    <row r="9707" spans="1:6" x14ac:dyDescent="0.25">
      <c r="A9707" s="68" t="s">
        <v>103</v>
      </c>
      <c r="B9707" s="69">
        <v>491333226</v>
      </c>
      <c r="C9707" s="68">
        <v>630509499427</v>
      </c>
      <c r="D9707" s="69" t="s">
        <v>6769</v>
      </c>
      <c r="E9707" s="65">
        <f>IFERROR(VLOOKUP(C9707,Pivot!A:B,2,0),0)</f>
        <v>0</v>
      </c>
      <c r="F9707" s="65">
        <f>IFERROR(VLOOKUP(C9707,Pivot!A:C,3,0),0)</f>
        <v>0</v>
      </c>
    </row>
    <row r="9708" spans="1:6" x14ac:dyDescent="0.25">
      <c r="A9708" s="68" t="s">
        <v>103</v>
      </c>
      <c r="B9708" s="69">
        <v>491333226</v>
      </c>
      <c r="C9708" s="68">
        <v>630509499441</v>
      </c>
      <c r="D9708" s="69" t="s">
        <v>6769</v>
      </c>
      <c r="E9708" s="65">
        <f>IFERROR(VLOOKUP(C9708,Pivot!A:B,2,0),0)</f>
        <v>0</v>
      </c>
      <c r="F9708" s="65">
        <f>IFERROR(VLOOKUP(C9708,Pivot!A:C,3,0),0)</f>
        <v>0</v>
      </c>
    </row>
    <row r="9709" spans="1:6" x14ac:dyDescent="0.25">
      <c r="A9709" s="68" t="s">
        <v>103</v>
      </c>
      <c r="B9709" s="69">
        <v>491333226</v>
      </c>
      <c r="C9709" s="68">
        <v>630509621989</v>
      </c>
      <c r="D9709" s="69" t="s">
        <v>6769</v>
      </c>
      <c r="E9709" s="65">
        <f>IFERROR(VLOOKUP(C9709,Pivot!A:B,2,0),0)</f>
        <v>0</v>
      </c>
      <c r="F9709" s="65">
        <f>IFERROR(VLOOKUP(C9709,Pivot!A:C,3,0),0)</f>
        <v>0</v>
      </c>
    </row>
    <row r="9710" spans="1:6" x14ac:dyDescent="0.25">
      <c r="A9710" s="68" t="s">
        <v>103</v>
      </c>
      <c r="B9710" s="69">
        <v>491333226</v>
      </c>
      <c r="C9710" s="68">
        <v>630509621996</v>
      </c>
      <c r="D9710" s="69" t="s">
        <v>6769</v>
      </c>
      <c r="E9710" s="65">
        <f>IFERROR(VLOOKUP(C9710,Pivot!A:B,2,0),0)</f>
        <v>0</v>
      </c>
      <c r="F9710" s="65">
        <f>IFERROR(VLOOKUP(C9710,Pivot!A:C,3,0),0)</f>
        <v>0</v>
      </c>
    </row>
    <row r="9711" spans="1:6" x14ac:dyDescent="0.25">
      <c r="A9711" s="68" t="s">
        <v>103</v>
      </c>
      <c r="B9711" s="69">
        <v>491333228</v>
      </c>
      <c r="C9711" s="68">
        <v>491333228</v>
      </c>
      <c r="D9711" s="69" t="s">
        <v>6770</v>
      </c>
      <c r="E9711" s="65">
        <f>IFERROR(VLOOKUP(C9711,Pivot!A:B,2,0),0)</f>
        <v>0</v>
      </c>
      <c r="F9711" s="65">
        <f>IFERROR(VLOOKUP(C9711,Pivot!A:C,3,0),0)</f>
        <v>0</v>
      </c>
    </row>
    <row r="9712" spans="1:6" x14ac:dyDescent="0.25">
      <c r="A9712" s="68" t="s">
        <v>103</v>
      </c>
      <c r="B9712" s="69">
        <v>491333228</v>
      </c>
      <c r="C9712" s="68">
        <v>630509498932</v>
      </c>
      <c r="D9712" s="69" t="s">
        <v>6770</v>
      </c>
      <c r="E9712" s="65">
        <f>IFERROR(VLOOKUP(C9712,Pivot!A:B,2,0),0)</f>
        <v>0</v>
      </c>
      <c r="F9712" s="65">
        <f>IFERROR(VLOOKUP(C9712,Pivot!A:C,3,0),0)</f>
        <v>0</v>
      </c>
    </row>
    <row r="9713" spans="1:6" x14ac:dyDescent="0.25">
      <c r="A9713" s="68" t="s">
        <v>103</v>
      </c>
      <c r="B9713" s="69">
        <v>491333228</v>
      </c>
      <c r="C9713" s="68">
        <v>630509623099</v>
      </c>
      <c r="D9713" s="69" t="s">
        <v>6770</v>
      </c>
      <c r="E9713" s="65">
        <f>IFERROR(VLOOKUP(C9713,Pivot!A:B,2,0),0)</f>
        <v>0</v>
      </c>
      <c r="F9713" s="65">
        <f>IFERROR(VLOOKUP(C9713,Pivot!A:C,3,0),0)</f>
        <v>0</v>
      </c>
    </row>
    <row r="9714" spans="1:6" x14ac:dyDescent="0.25">
      <c r="A9714" s="68" t="s">
        <v>103</v>
      </c>
      <c r="B9714" s="69">
        <v>491333228</v>
      </c>
      <c r="C9714" s="68">
        <v>630509807765</v>
      </c>
      <c r="D9714" s="69" t="s">
        <v>6770</v>
      </c>
      <c r="E9714" s="65">
        <f>IFERROR(VLOOKUP(C9714,Pivot!A:B,2,0),0)</f>
        <v>0</v>
      </c>
      <c r="F9714" s="65">
        <f>IFERROR(VLOOKUP(C9714,Pivot!A:C,3,0),0)</f>
        <v>0</v>
      </c>
    </row>
    <row r="9715" spans="1:6" x14ac:dyDescent="0.25">
      <c r="A9715" s="68" t="s">
        <v>103</v>
      </c>
      <c r="B9715" s="69">
        <v>491333233</v>
      </c>
      <c r="C9715" s="68">
        <v>491333233</v>
      </c>
      <c r="D9715" s="69" t="s">
        <v>6771</v>
      </c>
      <c r="E9715" s="65">
        <f>IFERROR(VLOOKUP(C9715,Pivot!A:B,2,0),0)</f>
        <v>0</v>
      </c>
      <c r="F9715" s="65">
        <f>IFERROR(VLOOKUP(C9715,Pivot!A:C,3,0),0)</f>
        <v>0</v>
      </c>
    </row>
    <row r="9716" spans="1:6" x14ac:dyDescent="0.25">
      <c r="A9716" s="68" t="s">
        <v>103</v>
      </c>
      <c r="B9716" s="69">
        <v>491333233</v>
      </c>
      <c r="C9716" s="68">
        <v>630509502011</v>
      </c>
      <c r="D9716" s="69" t="s">
        <v>6771</v>
      </c>
      <c r="E9716" s="65">
        <f>IFERROR(VLOOKUP(C9716,Pivot!A:B,2,0),0)</f>
        <v>0</v>
      </c>
      <c r="F9716" s="65">
        <f>IFERROR(VLOOKUP(C9716,Pivot!A:C,3,0),0)</f>
        <v>0</v>
      </c>
    </row>
    <row r="9717" spans="1:6" x14ac:dyDescent="0.25">
      <c r="A9717" s="68" t="s">
        <v>103</v>
      </c>
      <c r="B9717" s="69">
        <v>491333233</v>
      </c>
      <c r="C9717" s="68">
        <v>630509803231</v>
      </c>
      <c r="D9717" s="69" t="s">
        <v>6771</v>
      </c>
      <c r="E9717" s="65">
        <f>IFERROR(VLOOKUP(C9717,Pivot!A:B,2,0),0)</f>
        <v>0</v>
      </c>
      <c r="F9717" s="65">
        <f>IFERROR(VLOOKUP(C9717,Pivot!A:C,3,0),0)</f>
        <v>0</v>
      </c>
    </row>
    <row r="9718" spans="1:6" x14ac:dyDescent="0.25">
      <c r="A9718" s="68" t="s">
        <v>103</v>
      </c>
      <c r="B9718" s="69">
        <v>491333234</v>
      </c>
      <c r="C9718" s="68">
        <v>491333234</v>
      </c>
      <c r="D9718" s="69" t="s">
        <v>6772</v>
      </c>
      <c r="E9718" s="65">
        <f>IFERROR(VLOOKUP(C9718,Pivot!A:B,2,0),0)</f>
        <v>0</v>
      </c>
      <c r="F9718" s="65">
        <f>IFERROR(VLOOKUP(C9718,Pivot!A:C,3,0),0)</f>
        <v>0</v>
      </c>
    </row>
    <row r="9719" spans="1:6" x14ac:dyDescent="0.25">
      <c r="A9719" s="68" t="s">
        <v>103</v>
      </c>
      <c r="B9719" s="69">
        <v>491333234</v>
      </c>
      <c r="C9719" s="68">
        <v>630509494675</v>
      </c>
      <c r="D9719" s="69" t="s">
        <v>6772</v>
      </c>
      <c r="E9719" s="65">
        <f>IFERROR(VLOOKUP(C9719,Pivot!A:B,2,0),0)</f>
        <v>0</v>
      </c>
      <c r="F9719" s="65">
        <f>IFERROR(VLOOKUP(C9719,Pivot!A:C,3,0),0)</f>
        <v>0</v>
      </c>
    </row>
    <row r="9720" spans="1:6" x14ac:dyDescent="0.25">
      <c r="A9720" s="68" t="s">
        <v>103</v>
      </c>
      <c r="B9720" s="69">
        <v>491333235</v>
      </c>
      <c r="C9720" s="68">
        <v>491333235</v>
      </c>
      <c r="D9720" s="69" t="s">
        <v>6773</v>
      </c>
      <c r="E9720" s="65">
        <f>IFERROR(VLOOKUP(C9720,Pivot!A:B,2,0),0)</f>
        <v>0</v>
      </c>
      <c r="F9720" s="65">
        <f>IFERROR(VLOOKUP(C9720,Pivot!A:C,3,0),0)</f>
        <v>0</v>
      </c>
    </row>
    <row r="9721" spans="1:6" x14ac:dyDescent="0.25">
      <c r="A9721" s="68" t="s">
        <v>103</v>
      </c>
      <c r="B9721" s="69">
        <v>491333235</v>
      </c>
      <c r="C9721" s="68">
        <v>630509499557</v>
      </c>
      <c r="D9721" s="69" t="s">
        <v>6773</v>
      </c>
      <c r="E9721" s="65">
        <f>IFERROR(VLOOKUP(C9721,Pivot!A:B,2,0),0)</f>
        <v>0</v>
      </c>
      <c r="F9721" s="65">
        <f>IFERROR(VLOOKUP(C9721,Pivot!A:C,3,0),0)</f>
        <v>0</v>
      </c>
    </row>
    <row r="9722" spans="1:6" x14ac:dyDescent="0.25">
      <c r="A9722" s="68" t="s">
        <v>103</v>
      </c>
      <c r="B9722" s="69">
        <v>491333239</v>
      </c>
      <c r="C9722" s="68">
        <v>491333239</v>
      </c>
      <c r="D9722" s="69" t="s">
        <v>6774</v>
      </c>
      <c r="E9722" s="65">
        <f>IFERROR(VLOOKUP(C9722,Pivot!A:B,2,0),0)</f>
        <v>0</v>
      </c>
      <c r="F9722" s="65">
        <f>IFERROR(VLOOKUP(C9722,Pivot!A:C,3,0),0)</f>
        <v>0</v>
      </c>
    </row>
    <row r="9723" spans="1:6" x14ac:dyDescent="0.25">
      <c r="A9723" s="68" t="s">
        <v>103</v>
      </c>
      <c r="B9723" s="69">
        <v>491333239</v>
      </c>
      <c r="C9723" s="68">
        <v>630509507238</v>
      </c>
      <c r="D9723" s="69" t="s">
        <v>6774</v>
      </c>
      <c r="E9723" s="65">
        <f>IFERROR(VLOOKUP(C9723,Pivot!A:B,2,0),0)</f>
        <v>0</v>
      </c>
      <c r="F9723" s="65">
        <f>IFERROR(VLOOKUP(C9723,Pivot!A:C,3,0),0)</f>
        <v>0</v>
      </c>
    </row>
    <row r="9724" spans="1:6" x14ac:dyDescent="0.25">
      <c r="A9724" s="68" t="s">
        <v>103</v>
      </c>
      <c r="B9724" s="69">
        <v>491333239</v>
      </c>
      <c r="C9724" s="68">
        <v>630509507245</v>
      </c>
      <c r="D9724" s="69" t="s">
        <v>6774</v>
      </c>
      <c r="E9724" s="65">
        <f>IFERROR(VLOOKUP(C9724,Pivot!A:B,2,0),0)</f>
        <v>0</v>
      </c>
      <c r="F9724" s="65">
        <f>IFERROR(VLOOKUP(C9724,Pivot!A:C,3,0),0)</f>
        <v>0</v>
      </c>
    </row>
    <row r="9725" spans="1:6" x14ac:dyDescent="0.25">
      <c r="A9725" s="68" t="s">
        <v>103</v>
      </c>
      <c r="B9725" s="69">
        <v>491333239</v>
      </c>
      <c r="C9725" s="68">
        <v>630509510023</v>
      </c>
      <c r="D9725" s="69" t="s">
        <v>6774</v>
      </c>
      <c r="E9725" s="65">
        <f>IFERROR(VLOOKUP(C9725,Pivot!A:B,2,0),0)</f>
        <v>0</v>
      </c>
      <c r="F9725" s="65">
        <f>IFERROR(VLOOKUP(C9725,Pivot!A:C,3,0),0)</f>
        <v>0</v>
      </c>
    </row>
    <row r="9726" spans="1:6" x14ac:dyDescent="0.25">
      <c r="A9726" s="68" t="s">
        <v>103</v>
      </c>
      <c r="B9726" s="69">
        <v>491333239</v>
      </c>
      <c r="C9726" s="68">
        <v>630509558315</v>
      </c>
      <c r="D9726" s="69" t="s">
        <v>6774</v>
      </c>
      <c r="E9726" s="65">
        <f>IFERROR(VLOOKUP(C9726,Pivot!A:B,2,0),0)</f>
        <v>0</v>
      </c>
      <c r="F9726" s="65">
        <f>IFERROR(VLOOKUP(C9726,Pivot!A:C,3,0),0)</f>
        <v>0</v>
      </c>
    </row>
    <row r="9727" spans="1:6" x14ac:dyDescent="0.25">
      <c r="A9727" s="68" t="s">
        <v>103</v>
      </c>
      <c r="B9727" s="69">
        <v>491333239</v>
      </c>
      <c r="C9727" s="68">
        <v>630509558322</v>
      </c>
      <c r="D9727" s="69" t="s">
        <v>6774</v>
      </c>
      <c r="E9727" s="65">
        <f>IFERROR(VLOOKUP(C9727,Pivot!A:B,2,0),0)</f>
        <v>0</v>
      </c>
      <c r="F9727" s="65">
        <f>IFERROR(VLOOKUP(C9727,Pivot!A:C,3,0),0)</f>
        <v>0</v>
      </c>
    </row>
    <row r="9728" spans="1:6" x14ac:dyDescent="0.25">
      <c r="A9728" s="68" t="s">
        <v>103</v>
      </c>
      <c r="B9728" s="69">
        <v>491333240</v>
      </c>
      <c r="C9728" s="68">
        <v>491333240</v>
      </c>
      <c r="D9728" s="69" t="s">
        <v>6775</v>
      </c>
      <c r="E9728" s="65">
        <f>IFERROR(VLOOKUP(C9728,Pivot!A:B,2,0),0)</f>
        <v>0</v>
      </c>
      <c r="F9728" s="65">
        <f>IFERROR(VLOOKUP(C9728,Pivot!A:C,3,0),0)</f>
        <v>0</v>
      </c>
    </row>
    <row r="9729" spans="1:6" x14ac:dyDescent="0.25">
      <c r="A9729" s="68" t="s">
        <v>103</v>
      </c>
      <c r="B9729" s="69">
        <v>491333240</v>
      </c>
      <c r="C9729" s="68">
        <v>630509502608</v>
      </c>
      <c r="D9729" s="69" t="s">
        <v>6775</v>
      </c>
      <c r="E9729" s="65">
        <f>IFERROR(VLOOKUP(C9729,Pivot!A:B,2,0),0)</f>
        <v>0</v>
      </c>
      <c r="F9729" s="65">
        <f>IFERROR(VLOOKUP(C9729,Pivot!A:C,3,0),0)</f>
        <v>0</v>
      </c>
    </row>
    <row r="9730" spans="1:6" x14ac:dyDescent="0.25">
      <c r="A9730" s="68" t="s">
        <v>103</v>
      </c>
      <c r="B9730" s="69">
        <v>491333242</v>
      </c>
      <c r="C9730" s="68">
        <v>491333242</v>
      </c>
      <c r="D9730" s="69" t="s">
        <v>6776</v>
      </c>
      <c r="E9730" s="65">
        <f>IFERROR(VLOOKUP(C9730,Pivot!A:B,2,0),0)</f>
        <v>0</v>
      </c>
      <c r="F9730" s="65">
        <f>IFERROR(VLOOKUP(C9730,Pivot!A:C,3,0),0)</f>
        <v>0</v>
      </c>
    </row>
    <row r="9731" spans="1:6" x14ac:dyDescent="0.25">
      <c r="A9731" s="68" t="s">
        <v>103</v>
      </c>
      <c r="B9731" s="69">
        <v>491333242</v>
      </c>
      <c r="C9731" s="68">
        <v>630509526048</v>
      </c>
      <c r="D9731" s="69" t="s">
        <v>6776</v>
      </c>
      <c r="E9731" s="65">
        <f>IFERROR(VLOOKUP(C9731,Pivot!A:B,2,0),0)</f>
        <v>0</v>
      </c>
      <c r="F9731" s="65">
        <f>IFERROR(VLOOKUP(C9731,Pivot!A:C,3,0),0)</f>
        <v>0</v>
      </c>
    </row>
    <row r="9732" spans="1:6" x14ac:dyDescent="0.25">
      <c r="A9732" s="68" t="s">
        <v>103</v>
      </c>
      <c r="B9732" s="69">
        <v>491333243</v>
      </c>
      <c r="C9732" s="68">
        <v>491333243</v>
      </c>
      <c r="D9732" s="69" t="s">
        <v>6777</v>
      </c>
      <c r="E9732" s="65">
        <f>IFERROR(VLOOKUP(C9732,Pivot!A:B,2,0),0)</f>
        <v>0</v>
      </c>
      <c r="F9732" s="65">
        <f>IFERROR(VLOOKUP(C9732,Pivot!A:C,3,0),0)</f>
        <v>0</v>
      </c>
    </row>
    <row r="9733" spans="1:6" x14ac:dyDescent="0.25">
      <c r="A9733" s="68" t="s">
        <v>103</v>
      </c>
      <c r="B9733" s="69">
        <v>491333243</v>
      </c>
      <c r="C9733" s="68">
        <v>630509520312</v>
      </c>
      <c r="D9733" s="69" t="s">
        <v>6777</v>
      </c>
      <c r="E9733" s="65">
        <f>IFERROR(VLOOKUP(C9733,Pivot!A:B,2,0),0)</f>
        <v>0</v>
      </c>
      <c r="F9733" s="65">
        <f>IFERROR(VLOOKUP(C9733,Pivot!A:C,3,0),0)</f>
        <v>0</v>
      </c>
    </row>
    <row r="9734" spans="1:6" x14ac:dyDescent="0.25">
      <c r="A9734" s="68" t="s">
        <v>103</v>
      </c>
      <c r="B9734" s="69">
        <v>491333244</v>
      </c>
      <c r="C9734" s="68">
        <v>491333244</v>
      </c>
      <c r="D9734" s="69" t="s">
        <v>6778</v>
      </c>
      <c r="E9734" s="65">
        <f>IFERROR(VLOOKUP(C9734,Pivot!A:B,2,0),0)</f>
        <v>0</v>
      </c>
      <c r="F9734" s="65">
        <f>IFERROR(VLOOKUP(C9734,Pivot!A:C,3,0),0)</f>
        <v>0</v>
      </c>
    </row>
    <row r="9735" spans="1:6" x14ac:dyDescent="0.25">
      <c r="A9735" s="68" t="s">
        <v>103</v>
      </c>
      <c r="B9735" s="69">
        <v>491333244</v>
      </c>
      <c r="C9735" s="68">
        <v>630509516605</v>
      </c>
      <c r="D9735" s="69" t="s">
        <v>6778</v>
      </c>
      <c r="E9735" s="65">
        <f>IFERROR(VLOOKUP(C9735,Pivot!A:B,2,0),0)</f>
        <v>0</v>
      </c>
      <c r="F9735" s="65">
        <f>IFERROR(VLOOKUP(C9735,Pivot!A:C,3,0),0)</f>
        <v>0</v>
      </c>
    </row>
    <row r="9736" spans="1:6" x14ac:dyDescent="0.25">
      <c r="A9736" s="68" t="s">
        <v>103</v>
      </c>
      <c r="B9736" s="69">
        <v>491333244</v>
      </c>
      <c r="C9736" s="68">
        <v>630509516612</v>
      </c>
      <c r="D9736" s="69" t="s">
        <v>6778</v>
      </c>
      <c r="E9736" s="65">
        <f>IFERROR(VLOOKUP(C9736,Pivot!A:B,2,0),0)</f>
        <v>0</v>
      </c>
      <c r="F9736" s="65">
        <f>IFERROR(VLOOKUP(C9736,Pivot!A:C,3,0),0)</f>
        <v>0</v>
      </c>
    </row>
    <row r="9737" spans="1:6" x14ac:dyDescent="0.25">
      <c r="A9737" s="68" t="s">
        <v>103</v>
      </c>
      <c r="B9737" s="69">
        <v>491333244</v>
      </c>
      <c r="C9737" s="68">
        <v>630509516896</v>
      </c>
      <c r="D9737" s="69" t="s">
        <v>6778</v>
      </c>
      <c r="E9737" s="65">
        <f>IFERROR(VLOOKUP(C9737,Pivot!A:B,2,0),0)</f>
        <v>0</v>
      </c>
      <c r="F9737" s="65">
        <f>IFERROR(VLOOKUP(C9737,Pivot!A:C,3,0),0)</f>
        <v>0</v>
      </c>
    </row>
    <row r="9738" spans="1:6" x14ac:dyDescent="0.25">
      <c r="A9738" s="68" t="s">
        <v>103</v>
      </c>
      <c r="B9738" s="69">
        <v>491333244</v>
      </c>
      <c r="C9738" s="68">
        <v>630509517022</v>
      </c>
      <c r="D9738" s="69" t="s">
        <v>6778</v>
      </c>
      <c r="E9738" s="65">
        <f>IFERROR(VLOOKUP(C9738,Pivot!A:B,2,0),0)</f>
        <v>0</v>
      </c>
      <c r="F9738" s="65">
        <f>IFERROR(VLOOKUP(C9738,Pivot!A:C,3,0),0)</f>
        <v>0</v>
      </c>
    </row>
    <row r="9739" spans="1:6" x14ac:dyDescent="0.25">
      <c r="A9739" s="68" t="s">
        <v>103</v>
      </c>
      <c r="B9739" s="69">
        <v>491333244</v>
      </c>
      <c r="C9739" s="68">
        <v>630509568505</v>
      </c>
      <c r="D9739" s="69" t="s">
        <v>6778</v>
      </c>
      <c r="E9739" s="65">
        <f>IFERROR(VLOOKUP(C9739,Pivot!A:B,2,0),0)</f>
        <v>0</v>
      </c>
      <c r="F9739" s="65">
        <f>IFERROR(VLOOKUP(C9739,Pivot!A:C,3,0),0)</f>
        <v>0</v>
      </c>
    </row>
    <row r="9740" spans="1:6" x14ac:dyDescent="0.25">
      <c r="A9740" s="68" t="s">
        <v>103</v>
      </c>
      <c r="B9740" s="69">
        <v>491333244</v>
      </c>
      <c r="C9740" s="68">
        <v>630509568512</v>
      </c>
      <c r="D9740" s="69" t="s">
        <v>6778</v>
      </c>
      <c r="E9740" s="65">
        <f>IFERROR(VLOOKUP(C9740,Pivot!A:B,2,0),0)</f>
        <v>0</v>
      </c>
      <c r="F9740" s="65">
        <f>IFERROR(VLOOKUP(C9740,Pivot!A:C,3,0),0)</f>
        <v>0</v>
      </c>
    </row>
    <row r="9741" spans="1:6" x14ac:dyDescent="0.25">
      <c r="A9741" s="68" t="s">
        <v>103</v>
      </c>
      <c r="B9741" s="69">
        <v>491333244</v>
      </c>
      <c r="C9741" s="68">
        <v>630509568529</v>
      </c>
      <c r="D9741" s="69" t="s">
        <v>6778</v>
      </c>
      <c r="E9741" s="65">
        <f>IFERROR(VLOOKUP(C9741,Pivot!A:B,2,0),0)</f>
        <v>0</v>
      </c>
      <c r="F9741" s="65">
        <f>IFERROR(VLOOKUP(C9741,Pivot!A:C,3,0),0)</f>
        <v>0</v>
      </c>
    </row>
    <row r="9742" spans="1:6" x14ac:dyDescent="0.25">
      <c r="A9742" s="68" t="s">
        <v>103</v>
      </c>
      <c r="B9742" s="69">
        <v>491333244</v>
      </c>
      <c r="C9742" s="68">
        <v>630509579389</v>
      </c>
      <c r="D9742" s="69" t="s">
        <v>6778</v>
      </c>
      <c r="E9742" s="65">
        <f>IFERROR(VLOOKUP(C9742,Pivot!A:B,2,0),0)</f>
        <v>0</v>
      </c>
      <c r="F9742" s="65">
        <f>IFERROR(VLOOKUP(C9742,Pivot!A:C,3,0),0)</f>
        <v>0</v>
      </c>
    </row>
    <row r="9743" spans="1:6" x14ac:dyDescent="0.25">
      <c r="A9743" s="68" t="s">
        <v>103</v>
      </c>
      <c r="B9743" s="69">
        <v>491333244</v>
      </c>
      <c r="C9743" s="68">
        <v>630509579396</v>
      </c>
      <c r="D9743" s="69" t="s">
        <v>6778</v>
      </c>
      <c r="E9743" s="65">
        <f>IFERROR(VLOOKUP(C9743,Pivot!A:B,2,0),0)</f>
        <v>0</v>
      </c>
      <c r="F9743" s="65">
        <f>IFERROR(VLOOKUP(C9743,Pivot!A:C,3,0),0)</f>
        <v>0</v>
      </c>
    </row>
    <row r="9744" spans="1:6" x14ac:dyDescent="0.25">
      <c r="A9744" s="68" t="s">
        <v>103</v>
      </c>
      <c r="B9744" s="69">
        <v>491333244</v>
      </c>
      <c r="C9744" s="68">
        <v>630509579402</v>
      </c>
      <c r="D9744" s="69" t="s">
        <v>6778</v>
      </c>
      <c r="E9744" s="65">
        <f>IFERROR(VLOOKUP(C9744,Pivot!A:B,2,0),0)</f>
        <v>0</v>
      </c>
      <c r="F9744" s="65">
        <f>IFERROR(VLOOKUP(C9744,Pivot!A:C,3,0),0)</f>
        <v>0</v>
      </c>
    </row>
    <row r="9745" spans="1:6" x14ac:dyDescent="0.25">
      <c r="A9745" s="68" t="s">
        <v>103</v>
      </c>
      <c r="B9745" s="69">
        <v>491333245</v>
      </c>
      <c r="C9745" s="68">
        <v>491333245</v>
      </c>
      <c r="D9745" s="69" t="s">
        <v>6779</v>
      </c>
      <c r="E9745" s="65">
        <f>IFERROR(VLOOKUP(C9745,Pivot!A:B,2,0),0)</f>
        <v>0</v>
      </c>
      <c r="F9745" s="65">
        <f>IFERROR(VLOOKUP(C9745,Pivot!A:C,3,0),0)</f>
        <v>0</v>
      </c>
    </row>
    <row r="9746" spans="1:6" x14ac:dyDescent="0.25">
      <c r="A9746" s="68" t="s">
        <v>103</v>
      </c>
      <c r="B9746" s="69">
        <v>491333245</v>
      </c>
      <c r="C9746" s="68">
        <v>630509516414</v>
      </c>
      <c r="D9746" s="69" t="s">
        <v>6779</v>
      </c>
      <c r="E9746" s="65">
        <f>IFERROR(VLOOKUP(C9746,Pivot!A:B,2,0),0)</f>
        <v>0</v>
      </c>
      <c r="F9746" s="65">
        <f>IFERROR(VLOOKUP(C9746,Pivot!A:C,3,0),0)</f>
        <v>0</v>
      </c>
    </row>
    <row r="9747" spans="1:6" x14ac:dyDescent="0.25">
      <c r="A9747" s="68" t="s">
        <v>103</v>
      </c>
      <c r="B9747" s="69">
        <v>491333245</v>
      </c>
      <c r="C9747" s="68">
        <v>630509516421</v>
      </c>
      <c r="D9747" s="69" t="s">
        <v>6779</v>
      </c>
      <c r="E9747" s="65">
        <f>IFERROR(VLOOKUP(C9747,Pivot!A:B,2,0),0)</f>
        <v>0</v>
      </c>
      <c r="F9747" s="65">
        <f>IFERROR(VLOOKUP(C9747,Pivot!A:C,3,0),0)</f>
        <v>0</v>
      </c>
    </row>
    <row r="9748" spans="1:6" x14ac:dyDescent="0.25">
      <c r="A9748" s="68" t="s">
        <v>103</v>
      </c>
      <c r="B9748" s="69">
        <v>491333245</v>
      </c>
      <c r="C9748" s="68">
        <v>630509516438</v>
      </c>
      <c r="D9748" s="69" t="s">
        <v>6779</v>
      </c>
      <c r="E9748" s="65">
        <f>IFERROR(VLOOKUP(C9748,Pivot!A:B,2,0),0)</f>
        <v>0</v>
      </c>
      <c r="F9748" s="65">
        <f>IFERROR(VLOOKUP(C9748,Pivot!A:C,3,0),0)</f>
        <v>0</v>
      </c>
    </row>
    <row r="9749" spans="1:6" x14ac:dyDescent="0.25">
      <c r="A9749" s="68" t="s">
        <v>103</v>
      </c>
      <c r="B9749" s="69">
        <v>491333245</v>
      </c>
      <c r="C9749" s="68">
        <v>630509516445</v>
      </c>
      <c r="D9749" s="69" t="s">
        <v>6779</v>
      </c>
      <c r="E9749" s="65">
        <f>IFERROR(VLOOKUP(C9749,Pivot!A:B,2,0),0)</f>
        <v>0</v>
      </c>
      <c r="F9749" s="65">
        <f>IFERROR(VLOOKUP(C9749,Pivot!A:C,3,0),0)</f>
        <v>0</v>
      </c>
    </row>
    <row r="9750" spans="1:6" x14ac:dyDescent="0.25">
      <c r="A9750" s="68" t="s">
        <v>103</v>
      </c>
      <c r="B9750" s="69">
        <v>491333245</v>
      </c>
      <c r="C9750" s="68">
        <v>630509558353</v>
      </c>
      <c r="D9750" s="69" t="s">
        <v>6779</v>
      </c>
      <c r="E9750" s="65">
        <f>IFERROR(VLOOKUP(C9750,Pivot!A:B,2,0),0)</f>
        <v>0</v>
      </c>
      <c r="F9750" s="65">
        <f>IFERROR(VLOOKUP(C9750,Pivot!A:C,3,0),0)</f>
        <v>0</v>
      </c>
    </row>
    <row r="9751" spans="1:6" x14ac:dyDescent="0.25">
      <c r="A9751" s="68" t="s">
        <v>103</v>
      </c>
      <c r="B9751" s="69">
        <v>491333245</v>
      </c>
      <c r="C9751" s="68">
        <v>630509558360</v>
      </c>
      <c r="D9751" s="69" t="s">
        <v>6779</v>
      </c>
      <c r="E9751" s="65">
        <f>IFERROR(VLOOKUP(C9751,Pivot!A:B,2,0),0)</f>
        <v>0</v>
      </c>
      <c r="F9751" s="65">
        <f>IFERROR(VLOOKUP(C9751,Pivot!A:C,3,0),0)</f>
        <v>0</v>
      </c>
    </row>
    <row r="9752" spans="1:6" x14ac:dyDescent="0.25">
      <c r="A9752" s="68" t="s">
        <v>103</v>
      </c>
      <c r="B9752" s="69">
        <v>491333245</v>
      </c>
      <c r="C9752" s="68">
        <v>630509558377</v>
      </c>
      <c r="D9752" s="69" t="s">
        <v>6779</v>
      </c>
      <c r="E9752" s="65">
        <f>IFERROR(VLOOKUP(C9752,Pivot!A:B,2,0),0)</f>
        <v>0</v>
      </c>
      <c r="F9752" s="65">
        <f>IFERROR(VLOOKUP(C9752,Pivot!A:C,3,0),0)</f>
        <v>0</v>
      </c>
    </row>
    <row r="9753" spans="1:6" x14ac:dyDescent="0.25">
      <c r="A9753" s="68" t="s">
        <v>103</v>
      </c>
      <c r="B9753" s="69">
        <v>491333245</v>
      </c>
      <c r="C9753" s="68">
        <v>630509558384</v>
      </c>
      <c r="D9753" s="69" t="s">
        <v>6779</v>
      </c>
      <c r="E9753" s="65">
        <f>IFERROR(VLOOKUP(C9753,Pivot!A:B,2,0),0)</f>
        <v>0</v>
      </c>
      <c r="F9753" s="65">
        <f>IFERROR(VLOOKUP(C9753,Pivot!A:C,3,0),0)</f>
        <v>0</v>
      </c>
    </row>
    <row r="9754" spans="1:6" x14ac:dyDescent="0.25">
      <c r="A9754" s="68" t="s">
        <v>103</v>
      </c>
      <c r="B9754" s="69">
        <v>491333245</v>
      </c>
      <c r="C9754" s="68">
        <v>630509578726</v>
      </c>
      <c r="D9754" s="69" t="s">
        <v>6779</v>
      </c>
      <c r="E9754" s="65">
        <f>IFERROR(VLOOKUP(C9754,Pivot!A:B,2,0),0)</f>
        <v>0</v>
      </c>
      <c r="F9754" s="65">
        <f>IFERROR(VLOOKUP(C9754,Pivot!A:C,3,0),0)</f>
        <v>0</v>
      </c>
    </row>
    <row r="9755" spans="1:6" x14ac:dyDescent="0.25">
      <c r="A9755" s="68" t="s">
        <v>103</v>
      </c>
      <c r="B9755" s="69">
        <v>491333245</v>
      </c>
      <c r="C9755" s="68">
        <v>630509578733</v>
      </c>
      <c r="D9755" s="69" t="s">
        <v>6779</v>
      </c>
      <c r="E9755" s="65">
        <f>IFERROR(VLOOKUP(C9755,Pivot!A:B,2,0),0)</f>
        <v>0</v>
      </c>
      <c r="F9755" s="65">
        <f>IFERROR(VLOOKUP(C9755,Pivot!A:C,3,0),0)</f>
        <v>0</v>
      </c>
    </row>
    <row r="9756" spans="1:6" x14ac:dyDescent="0.25">
      <c r="A9756" s="68" t="s">
        <v>103</v>
      </c>
      <c r="B9756" s="69">
        <v>491333245</v>
      </c>
      <c r="C9756" s="68">
        <v>630509578740</v>
      </c>
      <c r="D9756" s="69" t="s">
        <v>6779</v>
      </c>
      <c r="E9756" s="65">
        <f>IFERROR(VLOOKUP(C9756,Pivot!A:B,2,0),0)</f>
        <v>0</v>
      </c>
      <c r="F9756" s="65">
        <f>IFERROR(VLOOKUP(C9756,Pivot!A:C,3,0),0)</f>
        <v>0</v>
      </c>
    </row>
    <row r="9757" spans="1:6" x14ac:dyDescent="0.25">
      <c r="A9757" s="68" t="s">
        <v>103</v>
      </c>
      <c r="B9757" s="69">
        <v>491333245</v>
      </c>
      <c r="C9757" s="68">
        <v>630509578757</v>
      </c>
      <c r="D9757" s="69" t="s">
        <v>6779</v>
      </c>
      <c r="E9757" s="65">
        <f>IFERROR(VLOOKUP(C9757,Pivot!A:B,2,0),0)</f>
        <v>0</v>
      </c>
      <c r="F9757" s="65">
        <f>IFERROR(VLOOKUP(C9757,Pivot!A:C,3,0),0)</f>
        <v>0</v>
      </c>
    </row>
    <row r="9758" spans="1:6" x14ac:dyDescent="0.25">
      <c r="A9758" s="68" t="s">
        <v>103</v>
      </c>
      <c r="B9758" s="69">
        <v>491333246</v>
      </c>
      <c r="C9758" s="68">
        <v>491333246</v>
      </c>
      <c r="D9758" s="69" t="s">
        <v>6780</v>
      </c>
      <c r="E9758" s="65">
        <f>IFERROR(VLOOKUP(C9758,Pivot!A:B,2,0),0)</f>
        <v>0</v>
      </c>
      <c r="F9758" s="65">
        <f>IFERROR(VLOOKUP(C9758,Pivot!A:C,3,0),0)</f>
        <v>0</v>
      </c>
    </row>
    <row r="9759" spans="1:6" x14ac:dyDescent="0.25">
      <c r="A9759" s="68" t="s">
        <v>103</v>
      </c>
      <c r="B9759" s="69">
        <v>491333246</v>
      </c>
      <c r="C9759" s="68">
        <v>630509516377</v>
      </c>
      <c r="D9759" s="69" t="s">
        <v>6780</v>
      </c>
      <c r="E9759" s="65">
        <f>IFERROR(VLOOKUP(C9759,Pivot!A:B,2,0),0)</f>
        <v>0</v>
      </c>
      <c r="F9759" s="65">
        <f>IFERROR(VLOOKUP(C9759,Pivot!A:C,3,0),0)</f>
        <v>0</v>
      </c>
    </row>
    <row r="9760" spans="1:6" x14ac:dyDescent="0.25">
      <c r="A9760" s="68" t="s">
        <v>103</v>
      </c>
      <c r="B9760" s="69">
        <v>491333246</v>
      </c>
      <c r="C9760" s="68">
        <v>630509516384</v>
      </c>
      <c r="D9760" s="69" t="s">
        <v>6780</v>
      </c>
      <c r="E9760" s="65">
        <f>IFERROR(VLOOKUP(C9760,Pivot!A:B,2,0),0)</f>
        <v>0</v>
      </c>
      <c r="F9760" s="65">
        <f>IFERROR(VLOOKUP(C9760,Pivot!A:C,3,0),0)</f>
        <v>0</v>
      </c>
    </row>
    <row r="9761" spans="1:6" x14ac:dyDescent="0.25">
      <c r="A9761" s="68" t="s">
        <v>103</v>
      </c>
      <c r="B9761" s="69">
        <v>491333246</v>
      </c>
      <c r="C9761" s="68">
        <v>630509516391</v>
      </c>
      <c r="D9761" s="69" t="s">
        <v>6780</v>
      </c>
      <c r="E9761" s="65">
        <f>IFERROR(VLOOKUP(C9761,Pivot!A:B,2,0),0)</f>
        <v>0</v>
      </c>
      <c r="F9761" s="65">
        <f>IFERROR(VLOOKUP(C9761,Pivot!A:C,3,0),0)</f>
        <v>0</v>
      </c>
    </row>
    <row r="9762" spans="1:6" x14ac:dyDescent="0.25">
      <c r="A9762" s="68" t="s">
        <v>103</v>
      </c>
      <c r="B9762" s="69">
        <v>491333246</v>
      </c>
      <c r="C9762" s="68">
        <v>630509516407</v>
      </c>
      <c r="D9762" s="69" t="s">
        <v>6780</v>
      </c>
      <c r="E9762" s="65">
        <f>IFERROR(VLOOKUP(C9762,Pivot!A:B,2,0),0)</f>
        <v>0</v>
      </c>
      <c r="F9762" s="65">
        <f>IFERROR(VLOOKUP(C9762,Pivot!A:C,3,0),0)</f>
        <v>0</v>
      </c>
    </row>
    <row r="9763" spans="1:6" x14ac:dyDescent="0.25">
      <c r="A9763" s="68" t="s">
        <v>103</v>
      </c>
      <c r="B9763" s="69">
        <v>491333246</v>
      </c>
      <c r="C9763" s="68">
        <v>630509568710</v>
      </c>
      <c r="D9763" s="69" t="s">
        <v>6780</v>
      </c>
      <c r="E9763" s="65">
        <f>IFERROR(VLOOKUP(C9763,Pivot!A:B,2,0),0)</f>
        <v>0</v>
      </c>
      <c r="F9763" s="65">
        <f>IFERROR(VLOOKUP(C9763,Pivot!A:C,3,0),0)</f>
        <v>0</v>
      </c>
    </row>
    <row r="9764" spans="1:6" x14ac:dyDescent="0.25">
      <c r="A9764" s="68" t="s">
        <v>103</v>
      </c>
      <c r="B9764" s="69">
        <v>491333246</v>
      </c>
      <c r="C9764" s="68">
        <v>630509568727</v>
      </c>
      <c r="D9764" s="69" t="s">
        <v>6780</v>
      </c>
      <c r="E9764" s="65">
        <f>IFERROR(VLOOKUP(C9764,Pivot!A:B,2,0),0)</f>
        <v>0</v>
      </c>
      <c r="F9764" s="65">
        <f>IFERROR(VLOOKUP(C9764,Pivot!A:C,3,0),0)</f>
        <v>0</v>
      </c>
    </row>
    <row r="9765" spans="1:6" x14ac:dyDescent="0.25">
      <c r="A9765" s="68" t="s">
        <v>103</v>
      </c>
      <c r="B9765" s="69">
        <v>491333246</v>
      </c>
      <c r="C9765" s="68">
        <v>630509568734</v>
      </c>
      <c r="D9765" s="69" t="s">
        <v>6780</v>
      </c>
      <c r="E9765" s="65">
        <f>IFERROR(VLOOKUP(C9765,Pivot!A:B,2,0),0)</f>
        <v>0</v>
      </c>
      <c r="F9765" s="65">
        <f>IFERROR(VLOOKUP(C9765,Pivot!A:C,3,0),0)</f>
        <v>0</v>
      </c>
    </row>
    <row r="9766" spans="1:6" x14ac:dyDescent="0.25">
      <c r="A9766" s="68" t="s">
        <v>103</v>
      </c>
      <c r="B9766" s="69">
        <v>491333246</v>
      </c>
      <c r="C9766" s="68">
        <v>630509587452</v>
      </c>
      <c r="D9766" s="69" t="s">
        <v>6780</v>
      </c>
      <c r="E9766" s="65">
        <f>IFERROR(VLOOKUP(C9766,Pivot!A:B,2,0),0)</f>
        <v>0</v>
      </c>
      <c r="F9766" s="65">
        <f>IFERROR(VLOOKUP(C9766,Pivot!A:C,3,0),0)</f>
        <v>0</v>
      </c>
    </row>
    <row r="9767" spans="1:6" x14ac:dyDescent="0.25">
      <c r="A9767" s="68" t="s">
        <v>103</v>
      </c>
      <c r="B9767" s="69">
        <v>491333246</v>
      </c>
      <c r="C9767" s="68">
        <v>630509587469</v>
      </c>
      <c r="D9767" s="69" t="s">
        <v>6780</v>
      </c>
      <c r="E9767" s="65">
        <f>IFERROR(VLOOKUP(C9767,Pivot!A:B,2,0),0)</f>
        <v>0</v>
      </c>
      <c r="F9767" s="65">
        <f>IFERROR(VLOOKUP(C9767,Pivot!A:C,3,0),0)</f>
        <v>0</v>
      </c>
    </row>
    <row r="9768" spans="1:6" x14ac:dyDescent="0.25">
      <c r="A9768" s="68" t="s">
        <v>103</v>
      </c>
      <c r="B9768" s="69">
        <v>491333247</v>
      </c>
      <c r="C9768" s="68">
        <v>491333247</v>
      </c>
      <c r="D9768" s="69" t="s">
        <v>6781</v>
      </c>
      <c r="E9768" s="65">
        <f>IFERROR(VLOOKUP(C9768,Pivot!A:B,2,0),0)</f>
        <v>0</v>
      </c>
      <c r="F9768" s="65">
        <f>IFERROR(VLOOKUP(C9768,Pivot!A:C,3,0),0)</f>
        <v>0</v>
      </c>
    </row>
    <row r="9769" spans="1:6" x14ac:dyDescent="0.25">
      <c r="A9769" s="68" t="s">
        <v>103</v>
      </c>
      <c r="B9769" s="69">
        <v>491333247</v>
      </c>
      <c r="C9769" s="68">
        <v>630509516353</v>
      </c>
      <c r="D9769" s="69" t="s">
        <v>6781</v>
      </c>
      <c r="E9769" s="65">
        <f>IFERROR(VLOOKUP(C9769,Pivot!A:B,2,0),0)</f>
        <v>0</v>
      </c>
      <c r="F9769" s="65">
        <f>IFERROR(VLOOKUP(C9769,Pivot!A:C,3,0),0)</f>
        <v>0</v>
      </c>
    </row>
    <row r="9770" spans="1:6" x14ac:dyDescent="0.25">
      <c r="A9770" s="68" t="s">
        <v>103</v>
      </c>
      <c r="B9770" s="69">
        <v>491333247</v>
      </c>
      <c r="C9770" s="68">
        <v>630509516360</v>
      </c>
      <c r="D9770" s="69" t="s">
        <v>6781</v>
      </c>
      <c r="E9770" s="65">
        <f>IFERROR(VLOOKUP(C9770,Pivot!A:B,2,0),0)</f>
        <v>0</v>
      </c>
      <c r="F9770" s="65">
        <f>IFERROR(VLOOKUP(C9770,Pivot!A:C,3,0),0)</f>
        <v>0</v>
      </c>
    </row>
    <row r="9771" spans="1:6" x14ac:dyDescent="0.25">
      <c r="A9771" s="68" t="s">
        <v>103</v>
      </c>
      <c r="B9771" s="69">
        <v>491333248</v>
      </c>
      <c r="C9771" s="68">
        <v>491333248</v>
      </c>
      <c r="D9771" s="69" t="s">
        <v>6782</v>
      </c>
      <c r="E9771" s="65">
        <f>IFERROR(VLOOKUP(C9771,Pivot!A:B,2,0),0)</f>
        <v>0</v>
      </c>
      <c r="F9771" s="65">
        <f>IFERROR(VLOOKUP(C9771,Pivot!A:C,3,0),0)</f>
        <v>0</v>
      </c>
    </row>
    <row r="9772" spans="1:6" x14ac:dyDescent="0.25">
      <c r="A9772" s="68" t="s">
        <v>103</v>
      </c>
      <c r="B9772" s="69">
        <v>491333248</v>
      </c>
      <c r="C9772" s="68">
        <v>630509516339</v>
      </c>
      <c r="D9772" s="69" t="s">
        <v>6782</v>
      </c>
      <c r="E9772" s="65">
        <f>IFERROR(VLOOKUP(C9772,Pivot!A:B,2,0),0)</f>
        <v>0</v>
      </c>
      <c r="F9772" s="65">
        <f>IFERROR(VLOOKUP(C9772,Pivot!A:C,3,0),0)</f>
        <v>0</v>
      </c>
    </row>
    <row r="9773" spans="1:6" x14ac:dyDescent="0.25">
      <c r="A9773" s="68" t="s">
        <v>103</v>
      </c>
      <c r="B9773" s="69">
        <v>491333248</v>
      </c>
      <c r="C9773" s="68">
        <v>630509516346</v>
      </c>
      <c r="D9773" s="69" t="s">
        <v>6782</v>
      </c>
      <c r="E9773" s="65">
        <f>IFERROR(VLOOKUP(C9773,Pivot!A:B,2,0),0)</f>
        <v>0</v>
      </c>
      <c r="F9773" s="65">
        <f>IFERROR(VLOOKUP(C9773,Pivot!A:C,3,0),0)</f>
        <v>0</v>
      </c>
    </row>
    <row r="9774" spans="1:6" x14ac:dyDescent="0.25">
      <c r="A9774" s="68" t="s">
        <v>103</v>
      </c>
      <c r="B9774" s="69">
        <v>491333248</v>
      </c>
      <c r="C9774" s="68">
        <v>630509545803</v>
      </c>
      <c r="D9774" s="69" t="s">
        <v>6782</v>
      </c>
      <c r="E9774" s="65">
        <f>IFERROR(VLOOKUP(C9774,Pivot!A:B,2,0),0)</f>
        <v>0</v>
      </c>
      <c r="F9774" s="65">
        <f>IFERROR(VLOOKUP(C9774,Pivot!A:C,3,0),0)</f>
        <v>0</v>
      </c>
    </row>
    <row r="9775" spans="1:6" x14ac:dyDescent="0.25">
      <c r="A9775" s="68" t="s">
        <v>103</v>
      </c>
      <c r="B9775" s="69">
        <v>491333248</v>
      </c>
      <c r="C9775" s="68">
        <v>630509545810</v>
      </c>
      <c r="D9775" s="69" t="s">
        <v>6782</v>
      </c>
      <c r="E9775" s="65">
        <f>IFERROR(VLOOKUP(C9775,Pivot!A:B,2,0),0)</f>
        <v>0</v>
      </c>
      <c r="F9775" s="65">
        <f>IFERROR(VLOOKUP(C9775,Pivot!A:C,3,0),0)</f>
        <v>0</v>
      </c>
    </row>
    <row r="9776" spans="1:6" x14ac:dyDescent="0.25">
      <c r="A9776" s="68" t="s">
        <v>103</v>
      </c>
      <c r="B9776" s="69">
        <v>491333248</v>
      </c>
      <c r="C9776" s="68">
        <v>630509558391</v>
      </c>
      <c r="D9776" s="69" t="s">
        <v>6782</v>
      </c>
      <c r="E9776" s="65">
        <f>IFERROR(VLOOKUP(C9776,Pivot!A:B,2,0),0)</f>
        <v>0</v>
      </c>
      <c r="F9776" s="65">
        <f>IFERROR(VLOOKUP(C9776,Pivot!A:C,3,0),0)</f>
        <v>0</v>
      </c>
    </row>
    <row r="9777" spans="1:6" x14ac:dyDescent="0.25">
      <c r="A9777" s="68" t="s">
        <v>103</v>
      </c>
      <c r="B9777" s="69">
        <v>491333248</v>
      </c>
      <c r="C9777" s="68">
        <v>630509558407</v>
      </c>
      <c r="D9777" s="69" t="s">
        <v>6782</v>
      </c>
      <c r="E9777" s="65">
        <f>IFERROR(VLOOKUP(C9777,Pivot!A:B,2,0),0)</f>
        <v>0</v>
      </c>
      <c r="F9777" s="65">
        <f>IFERROR(VLOOKUP(C9777,Pivot!A:C,3,0),0)</f>
        <v>0</v>
      </c>
    </row>
    <row r="9778" spans="1:6" x14ac:dyDescent="0.25">
      <c r="A9778" s="68" t="s">
        <v>103</v>
      </c>
      <c r="B9778" s="69">
        <v>491333249</v>
      </c>
      <c r="C9778" s="68">
        <v>491333249</v>
      </c>
      <c r="D9778" s="69" t="s">
        <v>6783</v>
      </c>
      <c r="E9778" s="65">
        <f>IFERROR(VLOOKUP(C9778,Pivot!A:B,2,0),0)</f>
        <v>0</v>
      </c>
      <c r="F9778" s="65">
        <f>IFERROR(VLOOKUP(C9778,Pivot!A:C,3,0),0)</f>
        <v>0</v>
      </c>
    </row>
    <row r="9779" spans="1:6" x14ac:dyDescent="0.25">
      <c r="A9779" s="68" t="s">
        <v>103</v>
      </c>
      <c r="B9779" s="69">
        <v>491333249</v>
      </c>
      <c r="C9779" s="68">
        <v>630509522521</v>
      </c>
      <c r="D9779" s="69" t="s">
        <v>6783</v>
      </c>
      <c r="E9779" s="65">
        <f>IFERROR(VLOOKUP(C9779,Pivot!A:B,2,0),0)</f>
        <v>0</v>
      </c>
      <c r="F9779" s="65">
        <f>IFERROR(VLOOKUP(C9779,Pivot!A:C,3,0),0)</f>
        <v>0</v>
      </c>
    </row>
    <row r="9780" spans="1:6" x14ac:dyDescent="0.25">
      <c r="A9780" s="68" t="s">
        <v>103</v>
      </c>
      <c r="B9780" s="69">
        <v>491333250</v>
      </c>
      <c r="C9780" s="68">
        <v>491333250</v>
      </c>
      <c r="D9780" s="69" t="s">
        <v>6784</v>
      </c>
      <c r="E9780" s="65">
        <f>IFERROR(VLOOKUP(C9780,Pivot!A:B,2,0),0)</f>
        <v>0</v>
      </c>
      <c r="F9780" s="65">
        <f>IFERROR(VLOOKUP(C9780,Pivot!A:C,3,0),0)</f>
        <v>0</v>
      </c>
    </row>
    <row r="9781" spans="1:6" x14ac:dyDescent="0.25">
      <c r="A9781" s="68" t="s">
        <v>103</v>
      </c>
      <c r="B9781" s="69">
        <v>491333250</v>
      </c>
      <c r="C9781" s="68">
        <v>630509516735</v>
      </c>
      <c r="D9781" s="69" t="s">
        <v>6784</v>
      </c>
      <c r="E9781" s="65">
        <f>IFERROR(VLOOKUP(C9781,Pivot!A:B,2,0),0)</f>
        <v>0</v>
      </c>
      <c r="F9781" s="65">
        <f>IFERROR(VLOOKUP(C9781,Pivot!A:C,3,0),0)</f>
        <v>0</v>
      </c>
    </row>
    <row r="9782" spans="1:6" x14ac:dyDescent="0.25">
      <c r="A9782" s="68" t="s">
        <v>103</v>
      </c>
      <c r="B9782" s="69">
        <v>491333252</v>
      </c>
      <c r="C9782" s="68">
        <v>491333252</v>
      </c>
      <c r="D9782" s="69" t="s">
        <v>6785</v>
      </c>
      <c r="E9782" s="65">
        <f>IFERROR(VLOOKUP(C9782,Pivot!A:B,2,0),0)</f>
        <v>0</v>
      </c>
      <c r="F9782" s="65">
        <f>IFERROR(VLOOKUP(C9782,Pivot!A:C,3,0),0)</f>
        <v>0</v>
      </c>
    </row>
    <row r="9783" spans="1:6" x14ac:dyDescent="0.25">
      <c r="A9783" s="68" t="s">
        <v>103</v>
      </c>
      <c r="B9783" s="69">
        <v>491333252</v>
      </c>
      <c r="C9783" s="68">
        <v>630509536511</v>
      </c>
      <c r="D9783" s="69" t="s">
        <v>6785</v>
      </c>
      <c r="E9783" s="65">
        <f>IFERROR(VLOOKUP(C9783,Pivot!A:B,2,0),0)</f>
        <v>0</v>
      </c>
      <c r="F9783" s="65">
        <f>IFERROR(VLOOKUP(C9783,Pivot!A:C,3,0),0)</f>
        <v>0</v>
      </c>
    </row>
    <row r="9784" spans="1:6" x14ac:dyDescent="0.25">
      <c r="A9784" s="68" t="s">
        <v>103</v>
      </c>
      <c r="B9784" s="69">
        <v>491333252</v>
      </c>
      <c r="C9784" s="68">
        <v>630509536528</v>
      </c>
      <c r="D9784" s="69" t="s">
        <v>6785</v>
      </c>
      <c r="E9784" s="65">
        <f>IFERROR(VLOOKUP(C9784,Pivot!A:B,2,0),0)</f>
        <v>0</v>
      </c>
      <c r="F9784" s="65">
        <f>IFERROR(VLOOKUP(C9784,Pivot!A:C,3,0),0)</f>
        <v>0</v>
      </c>
    </row>
    <row r="9785" spans="1:6" x14ac:dyDescent="0.25">
      <c r="A9785" s="68" t="s">
        <v>103</v>
      </c>
      <c r="B9785" s="69">
        <v>491333252</v>
      </c>
      <c r="C9785" s="68">
        <v>630509536542</v>
      </c>
      <c r="D9785" s="69" t="s">
        <v>6785</v>
      </c>
      <c r="E9785" s="65">
        <f>IFERROR(VLOOKUP(C9785,Pivot!A:B,2,0),0)</f>
        <v>0</v>
      </c>
      <c r="F9785" s="65">
        <f>IFERROR(VLOOKUP(C9785,Pivot!A:C,3,0),0)</f>
        <v>0</v>
      </c>
    </row>
    <row r="9786" spans="1:6" x14ac:dyDescent="0.25">
      <c r="A9786" s="68" t="s">
        <v>103</v>
      </c>
      <c r="B9786" s="69">
        <v>491333252</v>
      </c>
      <c r="C9786" s="68">
        <v>630509536559</v>
      </c>
      <c r="D9786" s="69" t="s">
        <v>6785</v>
      </c>
      <c r="E9786" s="65">
        <f>IFERROR(VLOOKUP(C9786,Pivot!A:B,2,0),0)</f>
        <v>0</v>
      </c>
      <c r="F9786" s="65">
        <f>IFERROR(VLOOKUP(C9786,Pivot!A:C,3,0),0)</f>
        <v>0</v>
      </c>
    </row>
    <row r="9787" spans="1:6" x14ac:dyDescent="0.25">
      <c r="A9787" s="68" t="s">
        <v>103</v>
      </c>
      <c r="B9787" s="69">
        <v>491333252</v>
      </c>
      <c r="C9787" s="68">
        <v>630509536566</v>
      </c>
      <c r="D9787" s="69" t="s">
        <v>6785</v>
      </c>
      <c r="E9787" s="65">
        <f>IFERROR(VLOOKUP(C9787,Pivot!A:B,2,0),0)</f>
        <v>0</v>
      </c>
      <c r="F9787" s="65">
        <f>IFERROR(VLOOKUP(C9787,Pivot!A:C,3,0),0)</f>
        <v>0</v>
      </c>
    </row>
    <row r="9788" spans="1:6" x14ac:dyDescent="0.25">
      <c r="A9788" s="68" t="s">
        <v>103</v>
      </c>
      <c r="B9788" s="69">
        <v>491333252</v>
      </c>
      <c r="C9788" s="68">
        <v>630509552528</v>
      </c>
      <c r="D9788" s="69" t="s">
        <v>6785</v>
      </c>
      <c r="E9788" s="65">
        <f>IFERROR(VLOOKUP(C9788,Pivot!A:B,2,0),0)</f>
        <v>0</v>
      </c>
      <c r="F9788" s="65">
        <f>IFERROR(VLOOKUP(C9788,Pivot!A:C,3,0),0)</f>
        <v>0</v>
      </c>
    </row>
    <row r="9789" spans="1:6" x14ac:dyDescent="0.25">
      <c r="A9789" s="68" t="s">
        <v>103</v>
      </c>
      <c r="B9789" s="69">
        <v>491333252</v>
      </c>
      <c r="C9789" s="68">
        <v>630509552535</v>
      </c>
      <c r="D9789" s="69" t="s">
        <v>6785</v>
      </c>
      <c r="E9789" s="65">
        <f>IFERROR(VLOOKUP(C9789,Pivot!A:B,2,0),0)</f>
        <v>0</v>
      </c>
      <c r="F9789" s="65">
        <f>IFERROR(VLOOKUP(C9789,Pivot!A:C,3,0),0)</f>
        <v>0</v>
      </c>
    </row>
    <row r="9790" spans="1:6" x14ac:dyDescent="0.25">
      <c r="A9790" s="68" t="s">
        <v>103</v>
      </c>
      <c r="B9790" s="69">
        <v>491333252</v>
      </c>
      <c r="C9790" s="68">
        <v>630509552542</v>
      </c>
      <c r="D9790" s="69" t="s">
        <v>6785</v>
      </c>
      <c r="E9790" s="65">
        <f>IFERROR(VLOOKUP(C9790,Pivot!A:B,2,0),0)</f>
        <v>0</v>
      </c>
      <c r="F9790" s="65">
        <f>IFERROR(VLOOKUP(C9790,Pivot!A:C,3,0),0)</f>
        <v>0</v>
      </c>
    </row>
    <row r="9791" spans="1:6" x14ac:dyDescent="0.25">
      <c r="A9791" s="68" t="s">
        <v>103</v>
      </c>
      <c r="B9791" s="69">
        <v>491333252</v>
      </c>
      <c r="C9791" s="68">
        <v>630509552559</v>
      </c>
      <c r="D9791" s="69" t="s">
        <v>6785</v>
      </c>
      <c r="E9791" s="65">
        <f>IFERROR(VLOOKUP(C9791,Pivot!A:B,2,0),0)</f>
        <v>0</v>
      </c>
      <c r="F9791" s="65">
        <f>IFERROR(VLOOKUP(C9791,Pivot!A:C,3,0),0)</f>
        <v>0</v>
      </c>
    </row>
    <row r="9792" spans="1:6" x14ac:dyDescent="0.25">
      <c r="A9792" s="68" t="s">
        <v>103</v>
      </c>
      <c r="B9792" s="69">
        <v>491333254</v>
      </c>
      <c r="C9792" s="68">
        <v>491333254</v>
      </c>
      <c r="D9792" s="69" t="s">
        <v>6786</v>
      </c>
      <c r="E9792" s="65">
        <f>IFERROR(VLOOKUP(C9792,Pivot!A:B,2,0),0)</f>
        <v>0</v>
      </c>
      <c r="F9792" s="65">
        <f>IFERROR(VLOOKUP(C9792,Pivot!A:C,3,0),0)</f>
        <v>0</v>
      </c>
    </row>
    <row r="9793" spans="1:6" x14ac:dyDescent="0.25">
      <c r="A9793" s="68" t="s">
        <v>103</v>
      </c>
      <c r="B9793" s="69">
        <v>491333254</v>
      </c>
      <c r="C9793" s="68">
        <v>630509516452</v>
      </c>
      <c r="D9793" s="69" t="s">
        <v>6786</v>
      </c>
      <c r="E9793" s="65">
        <f>IFERROR(VLOOKUP(C9793,Pivot!A:B,2,0),0)</f>
        <v>0</v>
      </c>
      <c r="F9793" s="65">
        <f>IFERROR(VLOOKUP(C9793,Pivot!A:C,3,0),0)</f>
        <v>0</v>
      </c>
    </row>
    <row r="9794" spans="1:6" x14ac:dyDescent="0.25">
      <c r="A9794" s="68" t="s">
        <v>103</v>
      </c>
      <c r="B9794" s="69">
        <v>491333254</v>
      </c>
      <c r="C9794" s="68">
        <v>630509516469</v>
      </c>
      <c r="D9794" s="69" t="s">
        <v>6786</v>
      </c>
      <c r="E9794" s="65">
        <f>IFERROR(VLOOKUP(C9794,Pivot!A:B,2,0),0)</f>
        <v>0</v>
      </c>
      <c r="F9794" s="65">
        <f>IFERROR(VLOOKUP(C9794,Pivot!A:C,3,0),0)</f>
        <v>0</v>
      </c>
    </row>
    <row r="9795" spans="1:6" x14ac:dyDescent="0.25">
      <c r="A9795" s="68" t="s">
        <v>103</v>
      </c>
      <c r="B9795" s="69">
        <v>491333254</v>
      </c>
      <c r="C9795" s="68">
        <v>630509516476</v>
      </c>
      <c r="D9795" s="69" t="s">
        <v>6786</v>
      </c>
      <c r="E9795" s="65">
        <f>IFERROR(VLOOKUP(C9795,Pivot!A:B,2,0),0)</f>
        <v>0</v>
      </c>
      <c r="F9795" s="65">
        <f>IFERROR(VLOOKUP(C9795,Pivot!A:C,3,0),0)</f>
        <v>0</v>
      </c>
    </row>
    <row r="9796" spans="1:6" x14ac:dyDescent="0.25">
      <c r="A9796" s="68" t="s">
        <v>103</v>
      </c>
      <c r="B9796" s="69">
        <v>491333254</v>
      </c>
      <c r="C9796" s="68">
        <v>630509568604</v>
      </c>
      <c r="D9796" s="69" t="s">
        <v>6786</v>
      </c>
      <c r="E9796" s="65">
        <f>IFERROR(VLOOKUP(C9796,Pivot!A:B,2,0),0)</f>
        <v>0</v>
      </c>
      <c r="F9796" s="65">
        <f>IFERROR(VLOOKUP(C9796,Pivot!A:C,3,0),0)</f>
        <v>0</v>
      </c>
    </row>
    <row r="9797" spans="1:6" x14ac:dyDescent="0.25">
      <c r="A9797" s="68" t="s">
        <v>103</v>
      </c>
      <c r="B9797" s="69">
        <v>491333254</v>
      </c>
      <c r="C9797" s="68">
        <v>630509579419</v>
      </c>
      <c r="D9797" s="69" t="s">
        <v>6786</v>
      </c>
      <c r="E9797" s="65">
        <f>IFERROR(VLOOKUP(C9797,Pivot!A:B,2,0),0)</f>
        <v>0</v>
      </c>
      <c r="F9797" s="65">
        <f>IFERROR(VLOOKUP(C9797,Pivot!A:C,3,0),0)</f>
        <v>0</v>
      </c>
    </row>
    <row r="9798" spans="1:6" x14ac:dyDescent="0.25">
      <c r="A9798" s="68" t="s">
        <v>103</v>
      </c>
      <c r="B9798" s="69">
        <v>491333258</v>
      </c>
      <c r="C9798" s="68">
        <v>491333258</v>
      </c>
      <c r="D9798" s="69" t="s">
        <v>6787</v>
      </c>
      <c r="E9798" s="65">
        <f>IFERROR(VLOOKUP(C9798,Pivot!A:B,2,0),0)</f>
        <v>0</v>
      </c>
      <c r="F9798" s="65">
        <f>IFERROR(VLOOKUP(C9798,Pivot!A:C,3,0),0)</f>
        <v>0</v>
      </c>
    </row>
    <row r="9799" spans="1:6" x14ac:dyDescent="0.25">
      <c r="A9799" s="68" t="s">
        <v>103</v>
      </c>
      <c r="B9799" s="69">
        <v>491333258</v>
      </c>
      <c r="C9799" s="68">
        <v>630509506583</v>
      </c>
      <c r="D9799" s="69" t="s">
        <v>6787</v>
      </c>
      <c r="E9799" s="65">
        <f>IFERROR(VLOOKUP(C9799,Pivot!A:B,2,0),0)</f>
        <v>0</v>
      </c>
      <c r="F9799" s="65">
        <f>IFERROR(VLOOKUP(C9799,Pivot!A:C,3,0),0)</f>
        <v>0</v>
      </c>
    </row>
    <row r="9800" spans="1:6" x14ac:dyDescent="0.25">
      <c r="A9800" s="68" t="s">
        <v>103</v>
      </c>
      <c r="B9800" s="69">
        <v>491333258</v>
      </c>
      <c r="C9800" s="68">
        <v>630509506613</v>
      </c>
      <c r="D9800" s="69" t="s">
        <v>6787</v>
      </c>
      <c r="E9800" s="65">
        <f>IFERROR(VLOOKUP(C9800,Pivot!A:B,2,0),0)</f>
        <v>0</v>
      </c>
      <c r="F9800" s="65">
        <f>IFERROR(VLOOKUP(C9800,Pivot!A:C,3,0),0)</f>
        <v>0</v>
      </c>
    </row>
    <row r="9801" spans="1:6" x14ac:dyDescent="0.25">
      <c r="A9801" s="68" t="s">
        <v>103</v>
      </c>
      <c r="B9801" s="69">
        <v>491333258</v>
      </c>
      <c r="C9801" s="68">
        <v>630509509973</v>
      </c>
      <c r="D9801" s="69" t="s">
        <v>6787</v>
      </c>
      <c r="E9801" s="65">
        <f>IFERROR(VLOOKUP(C9801,Pivot!A:B,2,0),0)</f>
        <v>0</v>
      </c>
      <c r="F9801" s="65">
        <f>IFERROR(VLOOKUP(C9801,Pivot!A:C,3,0),0)</f>
        <v>0</v>
      </c>
    </row>
    <row r="9802" spans="1:6" x14ac:dyDescent="0.25">
      <c r="A9802" s="68" t="s">
        <v>103</v>
      </c>
      <c r="B9802" s="69">
        <v>491333258</v>
      </c>
      <c r="C9802" s="68">
        <v>630509558414</v>
      </c>
      <c r="D9802" s="69" t="s">
        <v>6787</v>
      </c>
      <c r="E9802" s="65">
        <f>IFERROR(VLOOKUP(C9802,Pivot!A:B,2,0),0)</f>
        <v>0</v>
      </c>
      <c r="F9802" s="65">
        <f>IFERROR(VLOOKUP(C9802,Pivot!A:C,3,0),0)</f>
        <v>0</v>
      </c>
    </row>
    <row r="9803" spans="1:6" x14ac:dyDescent="0.25">
      <c r="A9803" s="68" t="s">
        <v>103</v>
      </c>
      <c r="B9803" s="69">
        <v>491333258</v>
      </c>
      <c r="C9803" s="68">
        <v>630509558421</v>
      </c>
      <c r="D9803" s="69" t="s">
        <v>6787</v>
      </c>
      <c r="E9803" s="65">
        <f>IFERROR(VLOOKUP(C9803,Pivot!A:B,2,0),0)</f>
        <v>0</v>
      </c>
      <c r="F9803" s="65">
        <f>IFERROR(VLOOKUP(C9803,Pivot!A:C,3,0),0)</f>
        <v>0</v>
      </c>
    </row>
    <row r="9804" spans="1:6" x14ac:dyDescent="0.25">
      <c r="A9804" s="68" t="s">
        <v>103</v>
      </c>
      <c r="B9804" s="69">
        <v>491333258</v>
      </c>
      <c r="C9804" s="68">
        <v>630509558438</v>
      </c>
      <c r="D9804" s="69" t="s">
        <v>6787</v>
      </c>
      <c r="E9804" s="65">
        <f>IFERROR(VLOOKUP(C9804,Pivot!A:B,2,0),0)</f>
        <v>0</v>
      </c>
      <c r="F9804" s="65">
        <f>IFERROR(VLOOKUP(C9804,Pivot!A:C,3,0),0)</f>
        <v>0</v>
      </c>
    </row>
    <row r="9805" spans="1:6" x14ac:dyDescent="0.25">
      <c r="A9805" s="68" t="s">
        <v>103</v>
      </c>
      <c r="B9805" s="69">
        <v>491333259</v>
      </c>
      <c r="C9805" s="68">
        <v>491333259</v>
      </c>
      <c r="D9805" s="69" t="s">
        <v>6788</v>
      </c>
      <c r="E9805" s="65">
        <f>IFERROR(VLOOKUP(C9805,Pivot!A:B,2,0),0)</f>
        <v>0</v>
      </c>
      <c r="F9805" s="65">
        <f>IFERROR(VLOOKUP(C9805,Pivot!A:C,3,0),0)</f>
        <v>0</v>
      </c>
    </row>
    <row r="9806" spans="1:6" x14ac:dyDescent="0.25">
      <c r="A9806" s="68" t="s">
        <v>103</v>
      </c>
      <c r="B9806" s="69">
        <v>491333259</v>
      </c>
      <c r="C9806" s="68">
        <v>630509487783</v>
      </c>
      <c r="D9806" s="69" t="s">
        <v>6788</v>
      </c>
      <c r="E9806" s="65">
        <f>IFERROR(VLOOKUP(C9806,Pivot!A:B,2,0),0)</f>
        <v>0</v>
      </c>
      <c r="F9806" s="65">
        <f>IFERROR(VLOOKUP(C9806,Pivot!A:C,3,0),0)</f>
        <v>0</v>
      </c>
    </row>
    <row r="9807" spans="1:6" x14ac:dyDescent="0.25">
      <c r="A9807" s="68" t="s">
        <v>103</v>
      </c>
      <c r="B9807" s="69">
        <v>491333260</v>
      </c>
      <c r="C9807" s="68">
        <v>491333260</v>
      </c>
      <c r="D9807" s="69" t="s">
        <v>6789</v>
      </c>
      <c r="E9807" s="65">
        <f>IFERROR(VLOOKUP(C9807,Pivot!A:B,2,0),0)</f>
        <v>0</v>
      </c>
      <c r="F9807" s="65">
        <f>IFERROR(VLOOKUP(C9807,Pivot!A:C,3,0),0)</f>
        <v>0</v>
      </c>
    </row>
    <row r="9808" spans="1:6" x14ac:dyDescent="0.25">
      <c r="A9808" s="68" t="s">
        <v>103</v>
      </c>
      <c r="B9808" s="69">
        <v>491333260</v>
      </c>
      <c r="C9808" s="68">
        <v>630509506903</v>
      </c>
      <c r="D9808" s="69" t="s">
        <v>6789</v>
      </c>
      <c r="E9808" s="65">
        <f>IFERROR(VLOOKUP(C9808,Pivot!A:B,2,0),0)</f>
        <v>0</v>
      </c>
      <c r="F9808" s="65">
        <f>IFERROR(VLOOKUP(C9808,Pivot!A:C,3,0),0)</f>
        <v>0</v>
      </c>
    </row>
    <row r="9809" spans="1:6" x14ac:dyDescent="0.25">
      <c r="A9809" s="68" t="s">
        <v>103</v>
      </c>
      <c r="B9809" s="69">
        <v>491333260</v>
      </c>
      <c r="C9809" s="68">
        <v>630509620203</v>
      </c>
      <c r="D9809" s="69" t="s">
        <v>6789</v>
      </c>
      <c r="E9809" s="65">
        <f>IFERROR(VLOOKUP(C9809,Pivot!A:B,2,0),0)</f>
        <v>0</v>
      </c>
      <c r="F9809" s="65">
        <f>IFERROR(VLOOKUP(C9809,Pivot!A:C,3,0),0)</f>
        <v>0</v>
      </c>
    </row>
    <row r="9810" spans="1:6" x14ac:dyDescent="0.25">
      <c r="A9810" s="68" t="s">
        <v>103</v>
      </c>
      <c r="B9810" s="69">
        <v>491333262</v>
      </c>
      <c r="C9810" s="68">
        <v>491333262</v>
      </c>
      <c r="D9810" s="69" t="s">
        <v>6790</v>
      </c>
      <c r="E9810" s="65">
        <f>IFERROR(VLOOKUP(C9810,Pivot!A:B,2,0),0)</f>
        <v>0</v>
      </c>
      <c r="F9810" s="65">
        <f>IFERROR(VLOOKUP(C9810,Pivot!A:C,3,0),0)</f>
        <v>0</v>
      </c>
    </row>
    <row r="9811" spans="1:6" x14ac:dyDescent="0.25">
      <c r="A9811" s="68" t="s">
        <v>103</v>
      </c>
      <c r="B9811" s="69">
        <v>491333262</v>
      </c>
      <c r="C9811" s="68">
        <v>630509517701</v>
      </c>
      <c r="D9811" s="69" t="s">
        <v>6790</v>
      </c>
      <c r="E9811" s="65">
        <f>IFERROR(VLOOKUP(C9811,Pivot!A:B,2,0),0)</f>
        <v>0</v>
      </c>
      <c r="F9811" s="65">
        <f>IFERROR(VLOOKUP(C9811,Pivot!A:C,3,0),0)</f>
        <v>0</v>
      </c>
    </row>
    <row r="9812" spans="1:6" x14ac:dyDescent="0.25">
      <c r="A9812" s="68" t="s">
        <v>103</v>
      </c>
      <c r="B9812" s="69">
        <v>491333263</v>
      </c>
      <c r="C9812" s="68">
        <v>491333263</v>
      </c>
      <c r="D9812" s="69" t="s">
        <v>6791</v>
      </c>
      <c r="E9812" s="65">
        <f>IFERROR(VLOOKUP(C9812,Pivot!A:B,2,0),0)</f>
        <v>0</v>
      </c>
      <c r="F9812" s="65">
        <f>IFERROR(VLOOKUP(C9812,Pivot!A:C,3,0),0)</f>
        <v>0</v>
      </c>
    </row>
    <row r="9813" spans="1:6" x14ac:dyDescent="0.25">
      <c r="A9813" s="68" t="s">
        <v>103</v>
      </c>
      <c r="B9813" s="69">
        <v>491333263</v>
      </c>
      <c r="C9813" s="68">
        <v>630509523573</v>
      </c>
      <c r="D9813" s="69" t="s">
        <v>6791</v>
      </c>
      <c r="E9813" s="65">
        <f>IFERROR(VLOOKUP(C9813,Pivot!A:B,2,0),0)</f>
        <v>0</v>
      </c>
      <c r="F9813" s="65">
        <f>IFERROR(VLOOKUP(C9813,Pivot!A:C,3,0),0)</f>
        <v>0</v>
      </c>
    </row>
    <row r="9814" spans="1:6" x14ac:dyDescent="0.25">
      <c r="A9814" s="68" t="s">
        <v>103</v>
      </c>
      <c r="B9814" s="69">
        <v>491333265</v>
      </c>
      <c r="C9814" s="68">
        <v>491333265</v>
      </c>
      <c r="D9814" s="69" t="s">
        <v>6792</v>
      </c>
      <c r="E9814" s="65">
        <f>IFERROR(VLOOKUP(C9814,Pivot!A:B,2,0),0)</f>
        <v>0</v>
      </c>
      <c r="F9814" s="65">
        <f>IFERROR(VLOOKUP(C9814,Pivot!A:C,3,0),0)</f>
        <v>0</v>
      </c>
    </row>
    <row r="9815" spans="1:6" x14ac:dyDescent="0.25">
      <c r="A9815" s="68" t="s">
        <v>103</v>
      </c>
      <c r="B9815" s="69">
        <v>491333265</v>
      </c>
      <c r="C9815" s="68">
        <v>630509238606</v>
      </c>
      <c r="D9815" s="69" t="s">
        <v>6792</v>
      </c>
      <c r="E9815" s="65">
        <f>IFERROR(VLOOKUP(C9815,Pivot!A:B,2,0),0)</f>
        <v>0</v>
      </c>
      <c r="F9815" s="65">
        <f>IFERROR(VLOOKUP(C9815,Pivot!A:C,3,0),0)</f>
        <v>0</v>
      </c>
    </row>
    <row r="9816" spans="1:6" x14ac:dyDescent="0.25">
      <c r="A9816" s="68" t="s">
        <v>103</v>
      </c>
      <c r="B9816" s="69">
        <v>491333266</v>
      </c>
      <c r="C9816" s="68">
        <v>5010994545321</v>
      </c>
      <c r="D9816" s="69" t="s">
        <v>6793</v>
      </c>
      <c r="E9816" s="65">
        <f>IFERROR(VLOOKUP(C9816,Pivot!A:B,2,0),0)</f>
        <v>0</v>
      </c>
      <c r="F9816" s="65">
        <f>IFERROR(VLOOKUP(C9816,Pivot!A:C,3,0),0)</f>
        <v>0</v>
      </c>
    </row>
    <row r="9817" spans="1:6" x14ac:dyDescent="0.25">
      <c r="A9817" s="68" t="s">
        <v>103</v>
      </c>
      <c r="B9817" s="69">
        <v>491333267</v>
      </c>
      <c r="C9817" s="68">
        <v>630509449354</v>
      </c>
      <c r="D9817" s="69" t="s">
        <v>6794</v>
      </c>
      <c r="E9817" s="65">
        <f>IFERROR(VLOOKUP(C9817,Pivot!A:B,2,0),0)</f>
        <v>0</v>
      </c>
      <c r="F9817" s="65">
        <f>IFERROR(VLOOKUP(C9817,Pivot!A:C,3,0),0)</f>
        <v>0</v>
      </c>
    </row>
    <row r="9818" spans="1:6" x14ac:dyDescent="0.25">
      <c r="A9818" s="68" t="s">
        <v>103</v>
      </c>
      <c r="B9818" s="69">
        <v>491333267</v>
      </c>
      <c r="C9818" s="68">
        <v>630509955466</v>
      </c>
      <c r="D9818" s="69" t="s">
        <v>6794</v>
      </c>
      <c r="E9818" s="65">
        <f>IFERROR(VLOOKUP(C9818,Pivot!A:B,2,0),0)</f>
        <v>0</v>
      </c>
      <c r="F9818" s="65">
        <f>IFERROR(VLOOKUP(C9818,Pivot!A:C,3,0),0)</f>
        <v>0</v>
      </c>
    </row>
    <row r="9819" spans="1:6" x14ac:dyDescent="0.25">
      <c r="A9819" s="68" t="s">
        <v>103</v>
      </c>
      <c r="B9819" s="69">
        <v>491333268</v>
      </c>
      <c r="C9819" s="68">
        <v>630509343218</v>
      </c>
      <c r="D9819" s="69" t="s">
        <v>6795</v>
      </c>
      <c r="E9819" s="65">
        <f>IFERROR(VLOOKUP(C9819,Pivot!A:B,2,0),0)</f>
        <v>0</v>
      </c>
      <c r="F9819" s="65">
        <f>IFERROR(VLOOKUP(C9819,Pivot!A:C,3,0),0)</f>
        <v>0</v>
      </c>
    </row>
    <row r="9820" spans="1:6" x14ac:dyDescent="0.25">
      <c r="A9820" s="68" t="s">
        <v>103</v>
      </c>
      <c r="B9820" s="69">
        <v>491333269</v>
      </c>
      <c r="C9820" s="68">
        <v>653569747192</v>
      </c>
      <c r="D9820" s="69" t="s">
        <v>6796</v>
      </c>
      <c r="E9820" s="65">
        <f>IFERROR(VLOOKUP(C9820,Pivot!A:B,2,0),0)</f>
        <v>0</v>
      </c>
      <c r="F9820" s="65">
        <f>IFERROR(VLOOKUP(C9820,Pivot!A:C,3,0),0)</f>
        <v>0</v>
      </c>
    </row>
    <row r="9821" spans="1:6" x14ac:dyDescent="0.25">
      <c r="A9821" s="68" t="s">
        <v>103</v>
      </c>
      <c r="B9821" s="69">
        <v>491333270</v>
      </c>
      <c r="C9821" s="68">
        <v>630509343294</v>
      </c>
      <c r="D9821" s="69" t="s">
        <v>6797</v>
      </c>
      <c r="E9821" s="65">
        <f>IFERROR(VLOOKUP(C9821,Pivot!A:B,2,0),0)</f>
        <v>0</v>
      </c>
      <c r="F9821" s="65">
        <f>IFERROR(VLOOKUP(C9821,Pivot!A:C,3,0),0)</f>
        <v>0</v>
      </c>
    </row>
    <row r="9822" spans="1:6" x14ac:dyDescent="0.25">
      <c r="A9822" s="68" t="s">
        <v>103</v>
      </c>
      <c r="B9822" s="69">
        <v>491333270</v>
      </c>
      <c r="C9822" s="68">
        <v>630509495399</v>
      </c>
      <c r="D9822" s="69" t="s">
        <v>6797</v>
      </c>
      <c r="E9822" s="65">
        <f>IFERROR(VLOOKUP(C9822,Pivot!A:B,2,0),0)</f>
        <v>0</v>
      </c>
      <c r="F9822" s="65">
        <f>IFERROR(VLOOKUP(C9822,Pivot!A:C,3,0),0)</f>
        <v>0</v>
      </c>
    </row>
    <row r="9823" spans="1:6" x14ac:dyDescent="0.25">
      <c r="A9823" s="68" t="s">
        <v>103</v>
      </c>
      <c r="B9823" s="69">
        <v>491333271</v>
      </c>
      <c r="C9823" s="68">
        <v>5010993343980</v>
      </c>
      <c r="D9823" s="69" t="s">
        <v>6798</v>
      </c>
      <c r="E9823" s="65">
        <f>IFERROR(VLOOKUP(C9823,Pivot!A:B,2,0),0)</f>
        <v>0</v>
      </c>
      <c r="F9823" s="65">
        <f>IFERROR(VLOOKUP(C9823,Pivot!A:C,3,0),0)</f>
        <v>0</v>
      </c>
    </row>
    <row r="9824" spans="1:6" x14ac:dyDescent="0.25">
      <c r="A9824" s="68" t="s">
        <v>103</v>
      </c>
      <c r="B9824" s="69">
        <v>491333271</v>
      </c>
      <c r="C9824" s="68">
        <v>630509497966</v>
      </c>
      <c r="D9824" s="69" t="s">
        <v>6798</v>
      </c>
      <c r="E9824" s="65">
        <f>IFERROR(VLOOKUP(C9824,Pivot!A:B,2,0),0)</f>
        <v>0</v>
      </c>
      <c r="F9824" s="65">
        <f>IFERROR(VLOOKUP(C9824,Pivot!A:C,3,0),0)</f>
        <v>0</v>
      </c>
    </row>
    <row r="9825" spans="1:6" x14ac:dyDescent="0.25">
      <c r="A9825" s="68" t="s">
        <v>103</v>
      </c>
      <c r="B9825" s="69">
        <v>491333272</v>
      </c>
      <c r="C9825" s="68">
        <v>630509259700</v>
      </c>
      <c r="D9825" s="69" t="s">
        <v>6799</v>
      </c>
      <c r="E9825" s="65">
        <f>IFERROR(VLOOKUP(C9825,Pivot!A:B,2,0),0)</f>
        <v>0</v>
      </c>
      <c r="F9825" s="65">
        <f>IFERROR(VLOOKUP(C9825,Pivot!A:C,3,0),0)</f>
        <v>0</v>
      </c>
    </row>
    <row r="9826" spans="1:6" x14ac:dyDescent="0.25">
      <c r="A9826" s="68" t="s">
        <v>103</v>
      </c>
      <c r="B9826" s="69">
        <v>491333273</v>
      </c>
      <c r="C9826" s="68">
        <v>630509259724</v>
      </c>
      <c r="D9826" s="69" t="s">
        <v>6800</v>
      </c>
      <c r="E9826" s="65">
        <f>IFERROR(VLOOKUP(C9826,Pivot!A:B,2,0),0)</f>
        <v>0</v>
      </c>
      <c r="F9826" s="65">
        <f>IFERROR(VLOOKUP(C9826,Pivot!A:C,3,0),0)</f>
        <v>0</v>
      </c>
    </row>
    <row r="9827" spans="1:6" x14ac:dyDescent="0.25">
      <c r="A9827" s="68" t="s">
        <v>103</v>
      </c>
      <c r="B9827" s="69">
        <v>491333274</v>
      </c>
      <c r="C9827" s="68">
        <v>630509288700</v>
      </c>
      <c r="D9827" s="69" t="s">
        <v>6801</v>
      </c>
      <c r="E9827" s="65">
        <f>IFERROR(VLOOKUP(C9827,Pivot!A:B,2,0),0)</f>
        <v>0</v>
      </c>
      <c r="F9827" s="65">
        <f>IFERROR(VLOOKUP(C9827,Pivot!A:C,3,0),0)</f>
        <v>0</v>
      </c>
    </row>
    <row r="9828" spans="1:6" x14ac:dyDescent="0.25">
      <c r="A9828" s="68" t="s">
        <v>103</v>
      </c>
      <c r="B9828" s="69">
        <v>491333275</v>
      </c>
      <c r="C9828" s="68">
        <v>630509397020</v>
      </c>
      <c r="D9828" s="69" t="s">
        <v>6802</v>
      </c>
      <c r="E9828" s="65">
        <f>IFERROR(VLOOKUP(C9828,Pivot!A:B,2,0),0)</f>
        <v>0</v>
      </c>
      <c r="F9828" s="65">
        <f>IFERROR(VLOOKUP(C9828,Pivot!A:C,3,0),0)</f>
        <v>0</v>
      </c>
    </row>
    <row r="9829" spans="1:6" x14ac:dyDescent="0.25">
      <c r="A9829" s="68" t="s">
        <v>103</v>
      </c>
      <c r="B9829" s="69">
        <v>491333275</v>
      </c>
      <c r="C9829" s="68">
        <v>630509738489</v>
      </c>
      <c r="D9829" s="69" t="s">
        <v>6802</v>
      </c>
      <c r="E9829" s="65">
        <f>IFERROR(VLOOKUP(C9829,Pivot!A:B,2,0),0)</f>
        <v>0</v>
      </c>
      <c r="F9829" s="65">
        <f>IFERROR(VLOOKUP(C9829,Pivot!A:C,3,0),0)</f>
        <v>0</v>
      </c>
    </row>
    <row r="9830" spans="1:6" x14ac:dyDescent="0.25">
      <c r="A9830" s="68" t="s">
        <v>103</v>
      </c>
      <c r="B9830" s="69">
        <v>491333276</v>
      </c>
      <c r="C9830" s="68">
        <v>630509378524</v>
      </c>
      <c r="D9830" s="69" t="s">
        <v>6803</v>
      </c>
      <c r="E9830" s="65">
        <f>IFERROR(VLOOKUP(C9830,Pivot!A:B,2,0),0)</f>
        <v>0</v>
      </c>
      <c r="F9830" s="65">
        <f>IFERROR(VLOOKUP(C9830,Pivot!A:C,3,0),0)</f>
        <v>0</v>
      </c>
    </row>
    <row r="9831" spans="1:6" x14ac:dyDescent="0.25">
      <c r="A9831" s="68" t="s">
        <v>103</v>
      </c>
      <c r="B9831" s="69">
        <v>491333277</v>
      </c>
      <c r="C9831" s="68">
        <v>630509395255</v>
      </c>
      <c r="D9831" s="69" t="s">
        <v>6804</v>
      </c>
      <c r="E9831" s="65">
        <f>IFERROR(VLOOKUP(C9831,Pivot!A:B,2,0),0)</f>
        <v>0</v>
      </c>
      <c r="F9831" s="65">
        <f>IFERROR(VLOOKUP(C9831,Pivot!A:C,3,0),0)</f>
        <v>0</v>
      </c>
    </row>
    <row r="9832" spans="1:6" x14ac:dyDescent="0.25">
      <c r="A9832" s="68" t="s">
        <v>103</v>
      </c>
      <c r="B9832" s="69">
        <v>491333278</v>
      </c>
      <c r="C9832" s="68">
        <v>491333278</v>
      </c>
      <c r="D9832" s="69" t="s">
        <v>6805</v>
      </c>
      <c r="E9832" s="65">
        <f>IFERROR(VLOOKUP(C9832,Pivot!A:B,2,0),0)</f>
        <v>0</v>
      </c>
      <c r="F9832" s="65">
        <f>IFERROR(VLOOKUP(C9832,Pivot!A:C,3,0),0)</f>
        <v>0</v>
      </c>
    </row>
    <row r="9833" spans="1:6" x14ac:dyDescent="0.25">
      <c r="A9833" s="68" t="s">
        <v>103</v>
      </c>
      <c r="B9833" s="69">
        <v>491333278</v>
      </c>
      <c r="C9833" s="68">
        <v>5010993455850</v>
      </c>
      <c r="D9833" s="69" t="s">
        <v>6805</v>
      </c>
      <c r="E9833" s="65">
        <f>IFERROR(VLOOKUP(C9833,Pivot!A:B,2,0),0)</f>
        <v>0</v>
      </c>
      <c r="F9833" s="65">
        <f>IFERROR(VLOOKUP(C9833,Pivot!A:C,3,0),0)</f>
        <v>0</v>
      </c>
    </row>
    <row r="9834" spans="1:6" x14ac:dyDescent="0.25">
      <c r="A9834" s="68" t="s">
        <v>103</v>
      </c>
      <c r="B9834" s="69">
        <v>491333278</v>
      </c>
      <c r="C9834" s="68">
        <v>5010993455867</v>
      </c>
      <c r="D9834" s="69" t="s">
        <v>6805</v>
      </c>
      <c r="E9834" s="65">
        <f>IFERROR(VLOOKUP(C9834,Pivot!A:B,2,0),0)</f>
        <v>0</v>
      </c>
      <c r="F9834" s="65">
        <f>IFERROR(VLOOKUP(C9834,Pivot!A:C,3,0),0)</f>
        <v>0</v>
      </c>
    </row>
    <row r="9835" spans="1:6" x14ac:dyDescent="0.25">
      <c r="A9835" s="68" t="s">
        <v>103</v>
      </c>
      <c r="B9835" s="69">
        <v>491333278</v>
      </c>
      <c r="C9835" s="68">
        <v>5010994945183</v>
      </c>
      <c r="D9835" s="69" t="s">
        <v>6805</v>
      </c>
      <c r="E9835" s="65">
        <f>IFERROR(VLOOKUP(C9835,Pivot!A:B,2,0),0)</f>
        <v>0</v>
      </c>
      <c r="F9835" s="65">
        <f>IFERROR(VLOOKUP(C9835,Pivot!A:C,3,0),0)</f>
        <v>0</v>
      </c>
    </row>
    <row r="9836" spans="1:6" x14ac:dyDescent="0.25">
      <c r="A9836" s="68" t="s">
        <v>103</v>
      </c>
      <c r="B9836" s="69">
        <v>491333278</v>
      </c>
      <c r="C9836" s="68">
        <v>630509615933</v>
      </c>
      <c r="D9836" s="69" t="s">
        <v>6805</v>
      </c>
      <c r="E9836" s="65">
        <f>IFERROR(VLOOKUP(C9836,Pivot!A:B,2,0),0)</f>
        <v>0</v>
      </c>
      <c r="F9836" s="65">
        <f>IFERROR(VLOOKUP(C9836,Pivot!A:C,3,0),0)</f>
        <v>0</v>
      </c>
    </row>
    <row r="9837" spans="1:6" x14ac:dyDescent="0.25">
      <c r="A9837" s="68" t="s">
        <v>103</v>
      </c>
      <c r="B9837" s="69">
        <v>491333278</v>
      </c>
      <c r="C9837" s="68">
        <v>630509615940</v>
      </c>
      <c r="D9837" s="69" t="s">
        <v>6805</v>
      </c>
      <c r="E9837" s="65">
        <f>IFERROR(VLOOKUP(C9837,Pivot!A:B,2,0),0)</f>
        <v>0</v>
      </c>
      <c r="F9837" s="65">
        <f>IFERROR(VLOOKUP(C9837,Pivot!A:C,3,0),0)</f>
        <v>0</v>
      </c>
    </row>
    <row r="9838" spans="1:6" x14ac:dyDescent="0.25">
      <c r="A9838" s="68" t="s">
        <v>103</v>
      </c>
      <c r="B9838" s="69">
        <v>491333279</v>
      </c>
      <c r="C9838" s="68">
        <v>630509504671</v>
      </c>
      <c r="D9838" s="69" t="s">
        <v>6806</v>
      </c>
      <c r="E9838" s="65">
        <f>IFERROR(VLOOKUP(C9838,Pivot!A:B,2,0),0)</f>
        <v>0</v>
      </c>
      <c r="F9838" s="65">
        <f>IFERROR(VLOOKUP(C9838,Pivot!A:C,3,0),0)</f>
        <v>0</v>
      </c>
    </row>
    <row r="9839" spans="1:6" x14ac:dyDescent="0.25">
      <c r="A9839" s="68" t="s">
        <v>103</v>
      </c>
      <c r="B9839" s="69">
        <v>491333279</v>
      </c>
      <c r="C9839" s="68">
        <v>630509504688</v>
      </c>
      <c r="D9839" s="69" t="s">
        <v>6806</v>
      </c>
      <c r="E9839" s="65">
        <f>IFERROR(VLOOKUP(C9839,Pivot!A:B,2,0),0)</f>
        <v>0</v>
      </c>
      <c r="F9839" s="65">
        <f>IFERROR(VLOOKUP(C9839,Pivot!A:C,3,0),0)</f>
        <v>0</v>
      </c>
    </row>
    <row r="9840" spans="1:6" x14ac:dyDescent="0.25">
      <c r="A9840" s="68" t="s">
        <v>103</v>
      </c>
      <c r="B9840" s="69">
        <v>491333279</v>
      </c>
      <c r="C9840" s="68">
        <v>630509504695</v>
      </c>
      <c r="D9840" s="69" t="s">
        <v>6806</v>
      </c>
      <c r="E9840" s="65">
        <f>IFERROR(VLOOKUP(C9840,Pivot!A:B,2,0),0)</f>
        <v>0</v>
      </c>
      <c r="F9840" s="65">
        <f>IFERROR(VLOOKUP(C9840,Pivot!A:C,3,0),0)</f>
        <v>0</v>
      </c>
    </row>
    <row r="9841" spans="1:6" x14ac:dyDescent="0.25">
      <c r="A9841" s="68" t="s">
        <v>103</v>
      </c>
      <c r="B9841" s="69">
        <v>491333279</v>
      </c>
      <c r="C9841" s="68">
        <v>630509504701</v>
      </c>
      <c r="D9841" s="69" t="s">
        <v>6806</v>
      </c>
      <c r="E9841" s="65">
        <f>IFERROR(VLOOKUP(C9841,Pivot!A:B,2,0),0)</f>
        <v>0</v>
      </c>
      <c r="F9841" s="65">
        <f>IFERROR(VLOOKUP(C9841,Pivot!A:C,3,0),0)</f>
        <v>0</v>
      </c>
    </row>
    <row r="9842" spans="1:6" x14ac:dyDescent="0.25">
      <c r="A9842" s="68" t="s">
        <v>103</v>
      </c>
      <c r="B9842" s="69">
        <v>491333279</v>
      </c>
      <c r="C9842" s="68">
        <v>630509504718</v>
      </c>
      <c r="D9842" s="69" t="s">
        <v>6806</v>
      </c>
      <c r="E9842" s="65">
        <f>IFERROR(VLOOKUP(C9842,Pivot!A:B,2,0),0)</f>
        <v>0</v>
      </c>
      <c r="F9842" s="65">
        <f>IFERROR(VLOOKUP(C9842,Pivot!A:C,3,0),0)</f>
        <v>0</v>
      </c>
    </row>
    <row r="9843" spans="1:6" x14ac:dyDescent="0.25">
      <c r="A9843" s="68" t="s">
        <v>103</v>
      </c>
      <c r="B9843" s="69">
        <v>491333279</v>
      </c>
      <c r="C9843" s="68">
        <v>630509521401</v>
      </c>
      <c r="D9843" s="69" t="s">
        <v>6806</v>
      </c>
      <c r="E9843" s="65">
        <f>IFERROR(VLOOKUP(C9843,Pivot!A:B,2,0),0)</f>
        <v>0</v>
      </c>
      <c r="F9843" s="65">
        <f>IFERROR(VLOOKUP(C9843,Pivot!A:C,3,0),0)</f>
        <v>0</v>
      </c>
    </row>
    <row r="9844" spans="1:6" x14ac:dyDescent="0.25">
      <c r="A9844" s="68" t="s">
        <v>103</v>
      </c>
      <c r="B9844" s="69">
        <v>491333279</v>
      </c>
      <c r="C9844" s="68">
        <v>630509521418</v>
      </c>
      <c r="D9844" s="69" t="s">
        <v>6806</v>
      </c>
      <c r="E9844" s="65">
        <f>IFERROR(VLOOKUP(C9844,Pivot!A:B,2,0),0)</f>
        <v>0</v>
      </c>
      <c r="F9844" s="65">
        <f>IFERROR(VLOOKUP(C9844,Pivot!A:C,3,0),0)</f>
        <v>0</v>
      </c>
    </row>
    <row r="9845" spans="1:6" x14ac:dyDescent="0.25">
      <c r="A9845" s="68" t="s">
        <v>103</v>
      </c>
      <c r="B9845" s="69">
        <v>491333279</v>
      </c>
      <c r="C9845" s="68">
        <v>630509521425</v>
      </c>
      <c r="D9845" s="69" t="s">
        <v>6806</v>
      </c>
      <c r="E9845" s="65">
        <f>IFERROR(VLOOKUP(C9845,Pivot!A:B,2,0),0)</f>
        <v>0</v>
      </c>
      <c r="F9845" s="65">
        <f>IFERROR(VLOOKUP(C9845,Pivot!A:C,3,0),0)</f>
        <v>0</v>
      </c>
    </row>
    <row r="9846" spans="1:6" x14ac:dyDescent="0.25">
      <c r="A9846" s="68" t="s">
        <v>103</v>
      </c>
      <c r="B9846" s="69">
        <v>491333279</v>
      </c>
      <c r="C9846" s="68">
        <v>630509521432</v>
      </c>
      <c r="D9846" s="69" t="s">
        <v>6806</v>
      </c>
      <c r="E9846" s="65">
        <f>IFERROR(VLOOKUP(C9846,Pivot!A:B,2,0),0)</f>
        <v>0</v>
      </c>
      <c r="F9846" s="65">
        <f>IFERROR(VLOOKUP(C9846,Pivot!A:C,3,0),0)</f>
        <v>0</v>
      </c>
    </row>
    <row r="9847" spans="1:6" x14ac:dyDescent="0.25">
      <c r="A9847" s="68" t="s">
        <v>103</v>
      </c>
      <c r="B9847" s="69">
        <v>491333279</v>
      </c>
      <c r="C9847" s="68">
        <v>630509521449</v>
      </c>
      <c r="D9847" s="69" t="s">
        <v>6806</v>
      </c>
      <c r="E9847" s="65">
        <f>IFERROR(VLOOKUP(C9847,Pivot!A:B,2,0),0)</f>
        <v>0</v>
      </c>
      <c r="F9847" s="65">
        <f>IFERROR(VLOOKUP(C9847,Pivot!A:C,3,0),0)</f>
        <v>0</v>
      </c>
    </row>
    <row r="9848" spans="1:6" x14ac:dyDescent="0.25">
      <c r="A9848" s="68" t="s">
        <v>103</v>
      </c>
      <c r="B9848" s="69">
        <v>491333279</v>
      </c>
      <c r="C9848" s="68">
        <v>630509521456</v>
      </c>
      <c r="D9848" s="69" t="s">
        <v>6806</v>
      </c>
      <c r="E9848" s="65">
        <f>IFERROR(VLOOKUP(C9848,Pivot!A:B,2,0),0)</f>
        <v>0</v>
      </c>
      <c r="F9848" s="65">
        <f>IFERROR(VLOOKUP(C9848,Pivot!A:C,3,0),0)</f>
        <v>0</v>
      </c>
    </row>
    <row r="9849" spans="1:6" x14ac:dyDescent="0.25">
      <c r="A9849" s="68" t="s">
        <v>103</v>
      </c>
      <c r="B9849" s="69">
        <v>491333279</v>
      </c>
      <c r="C9849" s="68">
        <v>630509616619</v>
      </c>
      <c r="D9849" s="69" t="s">
        <v>6806</v>
      </c>
      <c r="E9849" s="65">
        <f>IFERROR(VLOOKUP(C9849,Pivot!A:B,2,0),0)</f>
        <v>0</v>
      </c>
      <c r="F9849" s="65">
        <f>IFERROR(VLOOKUP(C9849,Pivot!A:C,3,0),0)</f>
        <v>0</v>
      </c>
    </row>
    <row r="9850" spans="1:6" x14ac:dyDescent="0.25">
      <c r="A9850" s="68" t="s">
        <v>103</v>
      </c>
      <c r="B9850" s="69">
        <v>491333279</v>
      </c>
      <c r="C9850" s="68">
        <v>630509616626</v>
      </c>
      <c r="D9850" s="69" t="s">
        <v>6806</v>
      </c>
      <c r="E9850" s="65">
        <f>IFERROR(VLOOKUP(C9850,Pivot!A:B,2,0),0)</f>
        <v>0</v>
      </c>
      <c r="F9850" s="65">
        <f>IFERROR(VLOOKUP(C9850,Pivot!A:C,3,0),0)</f>
        <v>0</v>
      </c>
    </row>
    <row r="9851" spans="1:6" x14ac:dyDescent="0.25">
      <c r="A9851" s="68" t="s">
        <v>103</v>
      </c>
      <c r="B9851" s="69">
        <v>491333279</v>
      </c>
      <c r="C9851" s="68">
        <v>630509616657</v>
      </c>
      <c r="D9851" s="69" t="s">
        <v>6806</v>
      </c>
      <c r="E9851" s="65">
        <f>IFERROR(VLOOKUP(C9851,Pivot!A:B,2,0),0)</f>
        <v>0</v>
      </c>
      <c r="F9851" s="65">
        <f>IFERROR(VLOOKUP(C9851,Pivot!A:C,3,0),0)</f>
        <v>0</v>
      </c>
    </row>
    <row r="9852" spans="1:6" x14ac:dyDescent="0.25">
      <c r="A9852" s="68" t="s">
        <v>103</v>
      </c>
      <c r="B9852" s="69">
        <v>491333279</v>
      </c>
      <c r="C9852" s="68">
        <v>630509616664</v>
      </c>
      <c r="D9852" s="69" t="s">
        <v>6806</v>
      </c>
      <c r="E9852" s="65">
        <f>IFERROR(VLOOKUP(C9852,Pivot!A:B,2,0),0)</f>
        <v>0</v>
      </c>
      <c r="F9852" s="65">
        <f>IFERROR(VLOOKUP(C9852,Pivot!A:C,3,0),0)</f>
        <v>0</v>
      </c>
    </row>
    <row r="9853" spans="1:6" x14ac:dyDescent="0.25">
      <c r="A9853" s="68" t="s">
        <v>103</v>
      </c>
      <c r="B9853" s="69">
        <v>491333279</v>
      </c>
      <c r="C9853" s="68">
        <v>630509616671</v>
      </c>
      <c r="D9853" s="69" t="s">
        <v>6806</v>
      </c>
      <c r="E9853" s="65">
        <f>IFERROR(VLOOKUP(C9853,Pivot!A:B,2,0),0)</f>
        <v>0</v>
      </c>
      <c r="F9853" s="65">
        <f>IFERROR(VLOOKUP(C9853,Pivot!A:C,3,0),0)</f>
        <v>0</v>
      </c>
    </row>
    <row r="9854" spans="1:6" x14ac:dyDescent="0.25">
      <c r="A9854" s="68" t="s">
        <v>103</v>
      </c>
      <c r="B9854" s="69">
        <v>491333279</v>
      </c>
      <c r="C9854" s="68">
        <v>630509616688</v>
      </c>
      <c r="D9854" s="69" t="s">
        <v>6806</v>
      </c>
      <c r="E9854" s="65">
        <f>IFERROR(VLOOKUP(C9854,Pivot!A:B,2,0),0)</f>
        <v>0</v>
      </c>
      <c r="F9854" s="65">
        <f>IFERROR(VLOOKUP(C9854,Pivot!A:C,3,0),0)</f>
        <v>0</v>
      </c>
    </row>
    <row r="9855" spans="1:6" x14ac:dyDescent="0.25">
      <c r="A9855" s="68" t="s">
        <v>103</v>
      </c>
      <c r="B9855" s="69">
        <v>491333279</v>
      </c>
      <c r="C9855" s="68">
        <v>630509700684</v>
      </c>
      <c r="D9855" s="69" t="s">
        <v>6806</v>
      </c>
      <c r="E9855" s="65">
        <f>IFERROR(VLOOKUP(C9855,Pivot!A:B,2,0),0)</f>
        <v>0</v>
      </c>
      <c r="F9855" s="65">
        <f>IFERROR(VLOOKUP(C9855,Pivot!A:C,3,0),0)</f>
        <v>0</v>
      </c>
    </row>
    <row r="9856" spans="1:6" x14ac:dyDescent="0.25">
      <c r="A9856" s="68" t="s">
        <v>103</v>
      </c>
      <c r="B9856" s="69">
        <v>491333279</v>
      </c>
      <c r="C9856" s="68">
        <v>630509700691</v>
      </c>
      <c r="D9856" s="69" t="s">
        <v>6806</v>
      </c>
      <c r="E9856" s="65">
        <f>IFERROR(VLOOKUP(C9856,Pivot!A:B,2,0),0)</f>
        <v>0</v>
      </c>
      <c r="F9856" s="65">
        <f>IFERROR(VLOOKUP(C9856,Pivot!A:C,3,0),0)</f>
        <v>0</v>
      </c>
    </row>
    <row r="9857" spans="1:6" x14ac:dyDescent="0.25">
      <c r="A9857" s="68" t="s">
        <v>103</v>
      </c>
      <c r="B9857" s="69">
        <v>491333279</v>
      </c>
      <c r="C9857" s="68">
        <v>630509700707</v>
      </c>
      <c r="D9857" s="69" t="s">
        <v>6806</v>
      </c>
      <c r="E9857" s="65">
        <f>IFERROR(VLOOKUP(C9857,Pivot!A:B,2,0),0)</f>
        <v>0</v>
      </c>
      <c r="F9857" s="65">
        <f>IFERROR(VLOOKUP(C9857,Pivot!A:C,3,0),0)</f>
        <v>0</v>
      </c>
    </row>
    <row r="9858" spans="1:6" x14ac:dyDescent="0.25">
      <c r="A9858" s="68" t="s">
        <v>103</v>
      </c>
      <c r="B9858" s="69">
        <v>491333279</v>
      </c>
      <c r="C9858" s="68">
        <v>630509700714</v>
      </c>
      <c r="D9858" s="69" t="s">
        <v>6806</v>
      </c>
      <c r="E9858" s="65">
        <f>IFERROR(VLOOKUP(C9858,Pivot!A:B,2,0),0)</f>
        <v>0</v>
      </c>
      <c r="F9858" s="65">
        <f>IFERROR(VLOOKUP(C9858,Pivot!A:C,3,0),0)</f>
        <v>0</v>
      </c>
    </row>
    <row r="9859" spans="1:6" x14ac:dyDescent="0.25">
      <c r="A9859" s="68" t="s">
        <v>103</v>
      </c>
      <c r="B9859" s="69">
        <v>491333279</v>
      </c>
      <c r="C9859" s="68">
        <v>630509700721</v>
      </c>
      <c r="D9859" s="69" t="s">
        <v>6806</v>
      </c>
      <c r="E9859" s="65">
        <f>IFERROR(VLOOKUP(C9859,Pivot!A:B,2,0),0)</f>
        <v>0</v>
      </c>
      <c r="F9859" s="65">
        <f>IFERROR(VLOOKUP(C9859,Pivot!A:C,3,0),0)</f>
        <v>0</v>
      </c>
    </row>
    <row r="9860" spans="1:6" x14ac:dyDescent="0.25">
      <c r="A9860" s="68" t="s">
        <v>103</v>
      </c>
      <c r="B9860" s="69">
        <v>491333280</v>
      </c>
      <c r="C9860" s="68">
        <v>630509390618</v>
      </c>
      <c r="D9860" s="69" t="s">
        <v>6807</v>
      </c>
      <c r="E9860" s="65">
        <f>IFERROR(VLOOKUP(C9860,Pivot!A:B,2,0),0)</f>
        <v>0</v>
      </c>
      <c r="F9860" s="65">
        <f>IFERROR(VLOOKUP(C9860,Pivot!A:C,3,0),0)</f>
        <v>0</v>
      </c>
    </row>
    <row r="9861" spans="1:6" x14ac:dyDescent="0.25">
      <c r="A9861" s="68" t="s">
        <v>103</v>
      </c>
      <c r="B9861" s="69">
        <v>491333280</v>
      </c>
      <c r="C9861" s="68">
        <v>630509390625</v>
      </c>
      <c r="D9861" s="69" t="s">
        <v>6807</v>
      </c>
      <c r="E9861" s="65">
        <f>IFERROR(VLOOKUP(C9861,Pivot!A:B,2,0),0)</f>
        <v>0</v>
      </c>
      <c r="F9861" s="65">
        <f>IFERROR(VLOOKUP(C9861,Pivot!A:C,3,0),0)</f>
        <v>0</v>
      </c>
    </row>
    <row r="9862" spans="1:6" x14ac:dyDescent="0.25">
      <c r="A9862" s="68" t="s">
        <v>103</v>
      </c>
      <c r="B9862" s="69">
        <v>491333280</v>
      </c>
      <c r="C9862" s="68">
        <v>630509427703</v>
      </c>
      <c r="D9862" s="69" t="s">
        <v>6807</v>
      </c>
      <c r="E9862" s="65">
        <f>IFERROR(VLOOKUP(C9862,Pivot!A:B,2,0),0)</f>
        <v>0</v>
      </c>
      <c r="F9862" s="65">
        <f>IFERROR(VLOOKUP(C9862,Pivot!A:C,3,0),0)</f>
        <v>0</v>
      </c>
    </row>
    <row r="9863" spans="1:6" x14ac:dyDescent="0.25">
      <c r="A9863" s="68" t="s">
        <v>103</v>
      </c>
      <c r="B9863" s="69">
        <v>491333281</v>
      </c>
      <c r="C9863" s="68">
        <v>630509393916</v>
      </c>
      <c r="D9863" s="69" t="s">
        <v>6808</v>
      </c>
      <c r="E9863" s="65">
        <f>IFERROR(VLOOKUP(C9863,Pivot!A:B,2,0),0)</f>
        <v>0</v>
      </c>
      <c r="F9863" s="65">
        <f>IFERROR(VLOOKUP(C9863,Pivot!A:C,3,0),0)</f>
        <v>0</v>
      </c>
    </row>
    <row r="9864" spans="1:6" x14ac:dyDescent="0.25">
      <c r="A9864" s="68" t="s">
        <v>103</v>
      </c>
      <c r="B9864" s="69">
        <v>491333281</v>
      </c>
      <c r="C9864" s="68">
        <v>630509393923</v>
      </c>
      <c r="D9864" s="69" t="s">
        <v>6808</v>
      </c>
      <c r="E9864" s="65">
        <f>IFERROR(VLOOKUP(C9864,Pivot!A:B,2,0),0)</f>
        <v>0</v>
      </c>
      <c r="F9864" s="65">
        <f>IFERROR(VLOOKUP(C9864,Pivot!A:C,3,0),0)</f>
        <v>0</v>
      </c>
    </row>
    <row r="9865" spans="1:6" x14ac:dyDescent="0.25">
      <c r="A9865" s="68" t="s">
        <v>103</v>
      </c>
      <c r="B9865" s="69">
        <v>491333281</v>
      </c>
      <c r="C9865" s="68">
        <v>630509393930</v>
      </c>
      <c r="D9865" s="69" t="s">
        <v>6808</v>
      </c>
      <c r="E9865" s="65">
        <f>IFERROR(VLOOKUP(C9865,Pivot!A:B,2,0),0)</f>
        <v>0</v>
      </c>
      <c r="F9865" s="65">
        <f>IFERROR(VLOOKUP(C9865,Pivot!A:C,3,0),0)</f>
        <v>0</v>
      </c>
    </row>
    <row r="9866" spans="1:6" x14ac:dyDescent="0.25">
      <c r="A9866" s="68" t="s">
        <v>103</v>
      </c>
      <c r="B9866" s="69">
        <v>491333281</v>
      </c>
      <c r="C9866" s="68">
        <v>630509393947</v>
      </c>
      <c r="D9866" s="69" t="s">
        <v>6808</v>
      </c>
      <c r="E9866" s="65">
        <f>IFERROR(VLOOKUP(C9866,Pivot!A:B,2,0),0)</f>
        <v>0</v>
      </c>
      <c r="F9866" s="65">
        <f>IFERROR(VLOOKUP(C9866,Pivot!A:C,3,0),0)</f>
        <v>0</v>
      </c>
    </row>
    <row r="9867" spans="1:6" x14ac:dyDescent="0.25">
      <c r="A9867" s="68" t="s">
        <v>103</v>
      </c>
      <c r="B9867" s="69">
        <v>491333281</v>
      </c>
      <c r="C9867" s="68">
        <v>630509616121</v>
      </c>
      <c r="D9867" s="69" t="s">
        <v>6808</v>
      </c>
      <c r="E9867" s="65">
        <f>IFERROR(VLOOKUP(C9867,Pivot!A:B,2,0),0)</f>
        <v>0</v>
      </c>
      <c r="F9867" s="65">
        <f>IFERROR(VLOOKUP(C9867,Pivot!A:C,3,0),0)</f>
        <v>0</v>
      </c>
    </row>
    <row r="9868" spans="1:6" x14ac:dyDescent="0.25">
      <c r="A9868" s="68" t="s">
        <v>103</v>
      </c>
      <c r="B9868" s="69">
        <v>491333281</v>
      </c>
      <c r="C9868" s="68">
        <v>630509616138</v>
      </c>
      <c r="D9868" s="69" t="s">
        <v>6808</v>
      </c>
      <c r="E9868" s="65">
        <f>IFERROR(VLOOKUP(C9868,Pivot!A:B,2,0),0)</f>
        <v>0</v>
      </c>
      <c r="F9868" s="65">
        <f>IFERROR(VLOOKUP(C9868,Pivot!A:C,3,0),0)</f>
        <v>0</v>
      </c>
    </row>
    <row r="9869" spans="1:6" x14ac:dyDescent="0.25">
      <c r="A9869" s="68" t="s">
        <v>103</v>
      </c>
      <c r="B9869" s="69">
        <v>491333282</v>
      </c>
      <c r="C9869" s="68">
        <v>630509491933</v>
      </c>
      <c r="D9869" s="69" t="s">
        <v>6809</v>
      </c>
      <c r="E9869" s="65">
        <f>IFERROR(VLOOKUP(C9869,Pivot!A:B,2,0),0)</f>
        <v>0</v>
      </c>
      <c r="F9869" s="65">
        <f>IFERROR(VLOOKUP(C9869,Pivot!A:C,3,0),0)</f>
        <v>0</v>
      </c>
    </row>
    <row r="9870" spans="1:6" x14ac:dyDescent="0.25">
      <c r="A9870" s="68" t="s">
        <v>103</v>
      </c>
      <c r="B9870" s="69">
        <v>491333283</v>
      </c>
      <c r="C9870" s="68">
        <v>630509496570</v>
      </c>
      <c r="D9870" s="69" t="s">
        <v>6810</v>
      </c>
      <c r="E9870" s="65">
        <f>IFERROR(VLOOKUP(C9870,Pivot!A:B,2,0),0)</f>
        <v>0</v>
      </c>
      <c r="F9870" s="65">
        <f>IFERROR(VLOOKUP(C9870,Pivot!A:C,3,0),0)</f>
        <v>0</v>
      </c>
    </row>
    <row r="9871" spans="1:6" x14ac:dyDescent="0.25">
      <c r="A9871" s="68" t="s">
        <v>103</v>
      </c>
      <c r="B9871" s="69">
        <v>491333284</v>
      </c>
      <c r="C9871" s="68">
        <v>630509480739</v>
      </c>
      <c r="D9871" s="69" t="s">
        <v>6811</v>
      </c>
      <c r="E9871" s="65">
        <f>IFERROR(VLOOKUP(C9871,Pivot!A:B,2,0),0)</f>
        <v>0</v>
      </c>
      <c r="F9871" s="65">
        <f>IFERROR(VLOOKUP(C9871,Pivot!A:C,3,0),0)</f>
        <v>0</v>
      </c>
    </row>
    <row r="9872" spans="1:6" x14ac:dyDescent="0.25">
      <c r="A9872" s="68" t="s">
        <v>103</v>
      </c>
      <c r="B9872" s="69">
        <v>491333285</v>
      </c>
      <c r="C9872" s="68">
        <v>630509502905</v>
      </c>
      <c r="D9872" s="69" t="s">
        <v>6812</v>
      </c>
      <c r="E9872" s="65">
        <f>IFERROR(VLOOKUP(C9872,Pivot!A:B,2,0),0)</f>
        <v>0</v>
      </c>
      <c r="F9872" s="65">
        <f>IFERROR(VLOOKUP(C9872,Pivot!A:C,3,0),0)</f>
        <v>0</v>
      </c>
    </row>
    <row r="9873" spans="1:6" x14ac:dyDescent="0.25">
      <c r="A9873" s="68" t="s">
        <v>103</v>
      </c>
      <c r="B9873" s="69">
        <v>491333285</v>
      </c>
      <c r="C9873" s="68">
        <v>630509502912</v>
      </c>
      <c r="D9873" s="69" t="s">
        <v>6812</v>
      </c>
      <c r="E9873" s="65">
        <f>IFERROR(VLOOKUP(C9873,Pivot!A:B,2,0),0)</f>
        <v>0</v>
      </c>
      <c r="F9873" s="65">
        <f>IFERROR(VLOOKUP(C9873,Pivot!A:C,3,0),0)</f>
        <v>0</v>
      </c>
    </row>
    <row r="9874" spans="1:6" x14ac:dyDescent="0.25">
      <c r="A9874" s="68" t="s">
        <v>103</v>
      </c>
      <c r="B9874" s="69">
        <v>491333286</v>
      </c>
      <c r="C9874" s="68">
        <v>630509503100</v>
      </c>
      <c r="D9874" s="69" t="s">
        <v>6813</v>
      </c>
      <c r="E9874" s="65">
        <f>IFERROR(VLOOKUP(C9874,Pivot!A:B,2,0),0)</f>
        <v>0</v>
      </c>
      <c r="F9874" s="65">
        <f>IFERROR(VLOOKUP(C9874,Pivot!A:C,3,0),0)</f>
        <v>0</v>
      </c>
    </row>
    <row r="9875" spans="1:6" x14ac:dyDescent="0.25">
      <c r="A9875" s="68" t="s">
        <v>103</v>
      </c>
      <c r="B9875" s="69">
        <v>491333287</v>
      </c>
      <c r="C9875" s="68">
        <v>630509502493</v>
      </c>
      <c r="D9875" s="69" t="s">
        <v>6814</v>
      </c>
      <c r="E9875" s="65">
        <f>IFERROR(VLOOKUP(C9875,Pivot!A:B,2,0),0)</f>
        <v>0</v>
      </c>
      <c r="F9875" s="65">
        <f>IFERROR(VLOOKUP(C9875,Pivot!A:C,3,0),0)</f>
        <v>0</v>
      </c>
    </row>
    <row r="9876" spans="1:6" x14ac:dyDescent="0.25">
      <c r="A9876" s="68" t="s">
        <v>103</v>
      </c>
      <c r="B9876" s="69">
        <v>491333288</v>
      </c>
      <c r="C9876" s="68">
        <v>630509502509</v>
      </c>
      <c r="D9876" s="69" t="s">
        <v>6815</v>
      </c>
      <c r="E9876" s="65">
        <f>IFERROR(VLOOKUP(C9876,Pivot!A:B,2,0),0)</f>
        <v>0</v>
      </c>
      <c r="F9876" s="65">
        <f>IFERROR(VLOOKUP(C9876,Pivot!A:C,3,0),0)</f>
        <v>0</v>
      </c>
    </row>
    <row r="9877" spans="1:6" x14ac:dyDescent="0.25">
      <c r="A9877" s="68" t="s">
        <v>103</v>
      </c>
      <c r="B9877" s="69">
        <v>491333289</v>
      </c>
      <c r="C9877" s="68">
        <v>630509502554</v>
      </c>
      <c r="D9877" s="69" t="s">
        <v>6816</v>
      </c>
      <c r="E9877" s="65">
        <f>IFERROR(VLOOKUP(C9877,Pivot!A:B,2,0),0)</f>
        <v>0</v>
      </c>
      <c r="F9877" s="65">
        <f>IFERROR(VLOOKUP(C9877,Pivot!A:C,3,0),0)</f>
        <v>0</v>
      </c>
    </row>
    <row r="9878" spans="1:6" x14ac:dyDescent="0.25">
      <c r="A9878" s="68" t="s">
        <v>103</v>
      </c>
      <c r="B9878" s="69">
        <v>491333290</v>
      </c>
      <c r="C9878" s="68">
        <v>630509533329</v>
      </c>
      <c r="D9878" s="69" t="s">
        <v>6817</v>
      </c>
      <c r="E9878" s="65">
        <f>IFERROR(VLOOKUP(C9878,Pivot!A:B,2,0),0)</f>
        <v>0</v>
      </c>
      <c r="F9878" s="65">
        <f>IFERROR(VLOOKUP(C9878,Pivot!A:C,3,0),0)</f>
        <v>0</v>
      </c>
    </row>
    <row r="9879" spans="1:6" x14ac:dyDescent="0.25">
      <c r="A9879" s="68" t="s">
        <v>103</v>
      </c>
      <c r="B9879" s="69">
        <v>491333291</v>
      </c>
      <c r="C9879" s="68">
        <v>630509554973</v>
      </c>
      <c r="D9879" s="69" t="s">
        <v>6818</v>
      </c>
      <c r="E9879" s="65">
        <f>IFERROR(VLOOKUP(C9879,Pivot!A:B,2,0),0)</f>
        <v>0</v>
      </c>
      <c r="F9879" s="65">
        <f>IFERROR(VLOOKUP(C9879,Pivot!A:C,3,0),0)</f>
        <v>0</v>
      </c>
    </row>
    <row r="9880" spans="1:6" x14ac:dyDescent="0.25">
      <c r="A9880" s="68" t="s">
        <v>103</v>
      </c>
      <c r="B9880" s="69">
        <v>491333292</v>
      </c>
      <c r="C9880" s="68">
        <v>5010993461004</v>
      </c>
      <c r="D9880" s="69" t="s">
        <v>6819</v>
      </c>
      <c r="E9880" s="65">
        <f>IFERROR(VLOOKUP(C9880,Pivot!A:B,2,0),0)</f>
        <v>0</v>
      </c>
      <c r="F9880" s="65">
        <f>IFERROR(VLOOKUP(C9880,Pivot!A:C,3,0),0)</f>
        <v>0</v>
      </c>
    </row>
    <row r="9881" spans="1:6" x14ac:dyDescent="0.25">
      <c r="A9881" s="68" t="s">
        <v>103</v>
      </c>
      <c r="B9881" s="69">
        <v>491333292</v>
      </c>
      <c r="C9881" s="68">
        <v>5010993461011</v>
      </c>
      <c r="D9881" s="69" t="s">
        <v>6819</v>
      </c>
      <c r="E9881" s="65">
        <f>IFERROR(VLOOKUP(C9881,Pivot!A:B,2,0),0)</f>
        <v>0</v>
      </c>
      <c r="F9881" s="65">
        <f>IFERROR(VLOOKUP(C9881,Pivot!A:C,3,0),0)</f>
        <v>0</v>
      </c>
    </row>
    <row r="9882" spans="1:6" x14ac:dyDescent="0.25">
      <c r="A9882" s="68" t="s">
        <v>103</v>
      </c>
      <c r="B9882" s="69">
        <v>491333292</v>
      </c>
      <c r="C9882" s="68">
        <v>5010993461028</v>
      </c>
      <c r="D9882" s="69" t="s">
        <v>6819</v>
      </c>
      <c r="E9882" s="65">
        <f>IFERROR(VLOOKUP(C9882,Pivot!A:B,2,0),0)</f>
        <v>0</v>
      </c>
      <c r="F9882" s="65">
        <f>IFERROR(VLOOKUP(C9882,Pivot!A:C,3,0),0)</f>
        <v>0</v>
      </c>
    </row>
    <row r="9883" spans="1:6" x14ac:dyDescent="0.25">
      <c r="A9883" s="68" t="s">
        <v>103</v>
      </c>
      <c r="B9883" s="69">
        <v>491333292</v>
      </c>
      <c r="C9883" s="68">
        <v>630509502455</v>
      </c>
      <c r="D9883" s="69" t="s">
        <v>6819</v>
      </c>
      <c r="E9883" s="65">
        <f>IFERROR(VLOOKUP(C9883,Pivot!A:B,2,0),0)</f>
        <v>0</v>
      </c>
      <c r="F9883" s="65">
        <f>IFERROR(VLOOKUP(C9883,Pivot!A:C,3,0),0)</f>
        <v>0</v>
      </c>
    </row>
    <row r="9884" spans="1:6" x14ac:dyDescent="0.25">
      <c r="A9884" s="68" t="s">
        <v>103</v>
      </c>
      <c r="B9884" s="69">
        <v>491333292</v>
      </c>
      <c r="C9884" s="68">
        <v>630509502462</v>
      </c>
      <c r="D9884" s="69" t="s">
        <v>6819</v>
      </c>
      <c r="E9884" s="65">
        <f>IFERROR(VLOOKUP(C9884,Pivot!A:B,2,0),0)</f>
        <v>0</v>
      </c>
      <c r="F9884" s="65">
        <f>IFERROR(VLOOKUP(C9884,Pivot!A:C,3,0),0)</f>
        <v>0</v>
      </c>
    </row>
    <row r="9885" spans="1:6" x14ac:dyDescent="0.25">
      <c r="A9885" s="68" t="s">
        <v>103</v>
      </c>
      <c r="B9885" s="69">
        <v>491333292</v>
      </c>
      <c r="C9885" s="68">
        <v>630509510665</v>
      </c>
      <c r="D9885" s="69" t="s">
        <v>6819</v>
      </c>
      <c r="E9885" s="65">
        <f>IFERROR(VLOOKUP(C9885,Pivot!A:B,2,0),0)</f>
        <v>0</v>
      </c>
      <c r="F9885" s="65">
        <f>IFERROR(VLOOKUP(C9885,Pivot!A:C,3,0),0)</f>
        <v>0</v>
      </c>
    </row>
    <row r="9886" spans="1:6" x14ac:dyDescent="0.25">
      <c r="A9886" s="68" t="s">
        <v>103</v>
      </c>
      <c r="B9886" s="69">
        <v>491333292</v>
      </c>
      <c r="C9886" s="68">
        <v>630509510672</v>
      </c>
      <c r="D9886" s="69" t="s">
        <v>6819</v>
      </c>
      <c r="E9886" s="65">
        <f>IFERROR(VLOOKUP(C9886,Pivot!A:B,2,0),0)</f>
        <v>0</v>
      </c>
      <c r="F9886" s="65">
        <f>IFERROR(VLOOKUP(C9886,Pivot!A:C,3,0),0)</f>
        <v>0</v>
      </c>
    </row>
    <row r="9887" spans="1:6" x14ac:dyDescent="0.25">
      <c r="A9887" s="68" t="s">
        <v>103</v>
      </c>
      <c r="B9887" s="69">
        <v>491333292</v>
      </c>
      <c r="C9887" s="68">
        <v>630509510689</v>
      </c>
      <c r="D9887" s="69" t="s">
        <v>6819</v>
      </c>
      <c r="E9887" s="65">
        <f>IFERROR(VLOOKUP(C9887,Pivot!A:B,2,0),0)</f>
        <v>0</v>
      </c>
      <c r="F9887" s="65">
        <f>IFERROR(VLOOKUP(C9887,Pivot!A:C,3,0),0)</f>
        <v>0</v>
      </c>
    </row>
    <row r="9888" spans="1:6" x14ac:dyDescent="0.25">
      <c r="A9888" s="68" t="s">
        <v>103</v>
      </c>
      <c r="B9888" s="69">
        <v>491333292</v>
      </c>
      <c r="C9888" s="68">
        <v>630509510887</v>
      </c>
      <c r="D9888" s="69" t="s">
        <v>6819</v>
      </c>
      <c r="E9888" s="65">
        <f>IFERROR(VLOOKUP(C9888,Pivot!A:B,2,0),0)</f>
        <v>0</v>
      </c>
      <c r="F9888" s="65">
        <f>IFERROR(VLOOKUP(C9888,Pivot!A:C,3,0),0)</f>
        <v>0</v>
      </c>
    </row>
    <row r="9889" spans="1:6" x14ac:dyDescent="0.25">
      <c r="A9889" s="68" t="s">
        <v>103</v>
      </c>
      <c r="B9889" s="69">
        <v>491333292</v>
      </c>
      <c r="C9889" s="68">
        <v>630509511495</v>
      </c>
      <c r="D9889" s="69" t="s">
        <v>6819</v>
      </c>
      <c r="E9889" s="65">
        <f>IFERROR(VLOOKUP(C9889,Pivot!A:B,2,0),0)</f>
        <v>0</v>
      </c>
      <c r="F9889" s="65">
        <f>IFERROR(VLOOKUP(C9889,Pivot!A:C,3,0),0)</f>
        <v>0</v>
      </c>
    </row>
    <row r="9890" spans="1:6" x14ac:dyDescent="0.25">
      <c r="A9890" s="68" t="s">
        <v>103</v>
      </c>
      <c r="B9890" s="69">
        <v>491333292</v>
      </c>
      <c r="C9890" s="68">
        <v>630509511501</v>
      </c>
      <c r="D9890" s="69" t="s">
        <v>6819</v>
      </c>
      <c r="E9890" s="65">
        <f>IFERROR(VLOOKUP(C9890,Pivot!A:B,2,0),0)</f>
        <v>0</v>
      </c>
      <c r="F9890" s="65">
        <f>IFERROR(VLOOKUP(C9890,Pivot!A:C,3,0),0)</f>
        <v>0</v>
      </c>
    </row>
    <row r="9891" spans="1:6" x14ac:dyDescent="0.25">
      <c r="A9891" s="68" t="s">
        <v>103</v>
      </c>
      <c r="B9891" s="69">
        <v>491333292</v>
      </c>
      <c r="C9891" s="68">
        <v>630509532537</v>
      </c>
      <c r="D9891" s="69" t="s">
        <v>6819</v>
      </c>
      <c r="E9891" s="65">
        <f>IFERROR(VLOOKUP(C9891,Pivot!A:B,2,0),0)</f>
        <v>0</v>
      </c>
      <c r="F9891" s="65">
        <f>IFERROR(VLOOKUP(C9891,Pivot!A:C,3,0),0)</f>
        <v>0</v>
      </c>
    </row>
    <row r="9892" spans="1:6" x14ac:dyDescent="0.25">
      <c r="A9892" s="68" t="s">
        <v>103</v>
      </c>
      <c r="B9892" s="69">
        <v>491333292</v>
      </c>
      <c r="C9892" s="68">
        <v>630509615834</v>
      </c>
      <c r="D9892" s="69" t="s">
        <v>6819</v>
      </c>
      <c r="E9892" s="65">
        <f>IFERROR(VLOOKUP(C9892,Pivot!A:B,2,0),0)</f>
        <v>0</v>
      </c>
      <c r="F9892" s="65">
        <f>IFERROR(VLOOKUP(C9892,Pivot!A:C,3,0),0)</f>
        <v>0</v>
      </c>
    </row>
    <row r="9893" spans="1:6" x14ac:dyDescent="0.25">
      <c r="A9893" s="68" t="s">
        <v>103</v>
      </c>
      <c r="B9893" s="69">
        <v>491333292</v>
      </c>
      <c r="C9893" s="68">
        <v>630509615841</v>
      </c>
      <c r="D9893" s="69" t="s">
        <v>6819</v>
      </c>
      <c r="E9893" s="65">
        <f>IFERROR(VLOOKUP(C9893,Pivot!A:B,2,0),0)</f>
        <v>0</v>
      </c>
      <c r="F9893" s="65">
        <f>IFERROR(VLOOKUP(C9893,Pivot!A:C,3,0),0)</f>
        <v>0</v>
      </c>
    </row>
    <row r="9894" spans="1:6" x14ac:dyDescent="0.25">
      <c r="A9894" s="68" t="s">
        <v>103</v>
      </c>
      <c r="B9894" s="69">
        <v>491333292</v>
      </c>
      <c r="C9894" s="68">
        <v>630509615858</v>
      </c>
      <c r="D9894" s="69" t="s">
        <v>6819</v>
      </c>
      <c r="E9894" s="65">
        <f>IFERROR(VLOOKUP(C9894,Pivot!A:B,2,0),0)</f>
        <v>0</v>
      </c>
      <c r="F9894" s="65">
        <f>IFERROR(VLOOKUP(C9894,Pivot!A:C,3,0),0)</f>
        <v>0</v>
      </c>
    </row>
    <row r="9895" spans="1:6" x14ac:dyDescent="0.25">
      <c r="A9895" s="68" t="s">
        <v>103</v>
      </c>
      <c r="B9895" s="69">
        <v>491333292</v>
      </c>
      <c r="C9895" s="68">
        <v>630509700592</v>
      </c>
      <c r="D9895" s="69" t="s">
        <v>6819</v>
      </c>
      <c r="E9895" s="65">
        <f>IFERROR(VLOOKUP(C9895,Pivot!A:B,2,0),0)</f>
        <v>0</v>
      </c>
      <c r="F9895" s="65">
        <f>IFERROR(VLOOKUP(C9895,Pivot!A:C,3,0),0)</f>
        <v>0</v>
      </c>
    </row>
    <row r="9896" spans="1:6" x14ac:dyDescent="0.25">
      <c r="A9896" s="68" t="s">
        <v>103</v>
      </c>
      <c r="B9896" s="69">
        <v>491333293</v>
      </c>
      <c r="C9896" s="68">
        <v>630509561735</v>
      </c>
      <c r="D9896" s="69" t="s">
        <v>6820</v>
      </c>
      <c r="E9896" s="65">
        <f>IFERROR(VLOOKUP(C9896,Pivot!A:B,2,0),0)</f>
        <v>0</v>
      </c>
      <c r="F9896" s="65">
        <f>IFERROR(VLOOKUP(C9896,Pivot!A:C,3,0),0)</f>
        <v>0</v>
      </c>
    </row>
    <row r="9897" spans="1:6" x14ac:dyDescent="0.25">
      <c r="A9897" s="68" t="s">
        <v>103</v>
      </c>
      <c r="B9897" s="69">
        <v>491333294</v>
      </c>
      <c r="C9897" s="68">
        <v>630509561667</v>
      </c>
      <c r="D9897" s="69" t="s">
        <v>6821</v>
      </c>
      <c r="E9897" s="65">
        <f>IFERROR(VLOOKUP(C9897,Pivot!A:B,2,0),0)</f>
        <v>0</v>
      </c>
      <c r="F9897" s="65">
        <f>IFERROR(VLOOKUP(C9897,Pivot!A:C,3,0),0)</f>
        <v>0</v>
      </c>
    </row>
    <row r="9898" spans="1:6" x14ac:dyDescent="0.25">
      <c r="A9898" s="68" t="s">
        <v>103</v>
      </c>
      <c r="B9898" s="69">
        <v>491333294</v>
      </c>
      <c r="C9898" s="68">
        <v>630509562374</v>
      </c>
      <c r="D9898" s="69" t="s">
        <v>6821</v>
      </c>
      <c r="E9898" s="65">
        <f>IFERROR(VLOOKUP(C9898,Pivot!A:B,2,0),0)</f>
        <v>0</v>
      </c>
      <c r="F9898" s="65">
        <f>IFERROR(VLOOKUP(C9898,Pivot!A:C,3,0),0)</f>
        <v>0</v>
      </c>
    </row>
    <row r="9899" spans="1:6" x14ac:dyDescent="0.25">
      <c r="A9899" s="68" t="s">
        <v>103</v>
      </c>
      <c r="B9899" s="69">
        <v>491333295</v>
      </c>
      <c r="C9899" s="68">
        <v>630509562626</v>
      </c>
      <c r="D9899" s="69" t="s">
        <v>6822</v>
      </c>
      <c r="E9899" s="65">
        <f>IFERROR(VLOOKUP(C9899,Pivot!A:B,2,0),0)</f>
        <v>0</v>
      </c>
      <c r="F9899" s="65">
        <f>IFERROR(VLOOKUP(C9899,Pivot!A:C,3,0),0)</f>
        <v>0</v>
      </c>
    </row>
    <row r="9900" spans="1:6" x14ac:dyDescent="0.25">
      <c r="A9900" s="68" t="s">
        <v>103</v>
      </c>
      <c r="B9900" s="69">
        <v>491333296</v>
      </c>
      <c r="C9900" s="68">
        <v>630509427802</v>
      </c>
      <c r="D9900" s="69" t="s">
        <v>6823</v>
      </c>
      <c r="E9900" s="65">
        <f>IFERROR(VLOOKUP(C9900,Pivot!A:B,2,0),0)</f>
        <v>0</v>
      </c>
      <c r="F9900" s="65">
        <f>IFERROR(VLOOKUP(C9900,Pivot!A:C,3,0),0)</f>
        <v>0</v>
      </c>
    </row>
    <row r="9901" spans="1:6" x14ac:dyDescent="0.25">
      <c r="A9901" s="68" t="s">
        <v>103</v>
      </c>
      <c r="B9901" s="69">
        <v>491333296</v>
      </c>
      <c r="C9901" s="68">
        <v>630509502424</v>
      </c>
      <c r="D9901" s="69" t="s">
        <v>6823</v>
      </c>
      <c r="E9901" s="65">
        <f>IFERROR(VLOOKUP(C9901,Pivot!A:B,2,0),0)</f>
        <v>0</v>
      </c>
      <c r="F9901" s="65">
        <f>IFERROR(VLOOKUP(C9901,Pivot!A:C,3,0),0)</f>
        <v>0</v>
      </c>
    </row>
    <row r="9902" spans="1:6" x14ac:dyDescent="0.25">
      <c r="A9902" s="68" t="s">
        <v>103</v>
      </c>
      <c r="B9902" s="69">
        <v>491333296</v>
      </c>
      <c r="C9902" s="68">
        <v>630509627349</v>
      </c>
      <c r="D9902" s="69" t="s">
        <v>6823</v>
      </c>
      <c r="E9902" s="65">
        <f>IFERROR(VLOOKUP(C9902,Pivot!A:B,2,0),0)</f>
        <v>0</v>
      </c>
      <c r="F9902" s="65">
        <f>IFERROR(VLOOKUP(C9902,Pivot!A:C,3,0),0)</f>
        <v>0</v>
      </c>
    </row>
    <row r="9903" spans="1:6" x14ac:dyDescent="0.25">
      <c r="A9903" s="68" t="s">
        <v>103</v>
      </c>
      <c r="B9903" s="69">
        <v>491333296</v>
      </c>
      <c r="C9903" s="68">
        <v>630509639595</v>
      </c>
      <c r="D9903" s="69" t="s">
        <v>6823</v>
      </c>
      <c r="E9903" s="65">
        <f>IFERROR(VLOOKUP(C9903,Pivot!A:B,2,0),0)</f>
        <v>0</v>
      </c>
      <c r="F9903" s="65">
        <f>IFERROR(VLOOKUP(C9903,Pivot!A:C,3,0),0)</f>
        <v>0</v>
      </c>
    </row>
    <row r="9904" spans="1:6" x14ac:dyDescent="0.25">
      <c r="A9904" s="68" t="s">
        <v>103</v>
      </c>
      <c r="B9904" s="69">
        <v>491333297</v>
      </c>
      <c r="C9904" s="68">
        <v>630509390243</v>
      </c>
      <c r="D9904" s="69" t="s">
        <v>6824</v>
      </c>
      <c r="E9904" s="65">
        <f>IFERROR(VLOOKUP(C9904,Pivot!A:B,2,0),0)</f>
        <v>0</v>
      </c>
      <c r="F9904" s="65">
        <f>IFERROR(VLOOKUP(C9904,Pivot!A:C,3,0),0)</f>
        <v>0</v>
      </c>
    </row>
    <row r="9905" spans="1:6" x14ac:dyDescent="0.25">
      <c r="A9905" s="68" t="s">
        <v>103</v>
      </c>
      <c r="B9905" s="69">
        <v>491333297</v>
      </c>
      <c r="C9905" s="68">
        <v>630509390250</v>
      </c>
      <c r="D9905" s="69" t="s">
        <v>6824</v>
      </c>
      <c r="E9905" s="65">
        <f>IFERROR(VLOOKUP(C9905,Pivot!A:B,2,0),0)</f>
        <v>0</v>
      </c>
      <c r="F9905" s="65">
        <f>IFERROR(VLOOKUP(C9905,Pivot!A:C,3,0),0)</f>
        <v>0</v>
      </c>
    </row>
    <row r="9906" spans="1:6" x14ac:dyDescent="0.25">
      <c r="A9906" s="68" t="s">
        <v>103</v>
      </c>
      <c r="B9906" s="69">
        <v>491333297</v>
      </c>
      <c r="C9906" s="68">
        <v>630509427666</v>
      </c>
      <c r="D9906" s="69" t="s">
        <v>6824</v>
      </c>
      <c r="E9906" s="65">
        <f>IFERROR(VLOOKUP(C9906,Pivot!A:B,2,0),0)</f>
        <v>0</v>
      </c>
      <c r="F9906" s="65">
        <f>IFERROR(VLOOKUP(C9906,Pivot!A:C,3,0),0)</f>
        <v>0</v>
      </c>
    </row>
    <row r="9907" spans="1:6" x14ac:dyDescent="0.25">
      <c r="A9907" s="68" t="s">
        <v>103</v>
      </c>
      <c r="B9907" s="69">
        <v>491333298</v>
      </c>
      <c r="C9907" s="68">
        <v>630509504466</v>
      </c>
      <c r="D9907" s="69" t="s">
        <v>6825</v>
      </c>
      <c r="E9907" s="65">
        <f>IFERROR(VLOOKUP(C9907,Pivot!A:B,2,0),0)</f>
        <v>0</v>
      </c>
      <c r="F9907" s="65">
        <f>IFERROR(VLOOKUP(C9907,Pivot!A:C,3,0),0)</f>
        <v>0</v>
      </c>
    </row>
    <row r="9908" spans="1:6" x14ac:dyDescent="0.25">
      <c r="A9908" s="68" t="s">
        <v>103</v>
      </c>
      <c r="B9908" s="69">
        <v>491333299</v>
      </c>
      <c r="C9908" s="68">
        <v>630509509119</v>
      </c>
      <c r="D9908" s="69" t="s">
        <v>6826</v>
      </c>
      <c r="E9908" s="65">
        <f>IFERROR(VLOOKUP(C9908,Pivot!A:B,2,0),0)</f>
        <v>0</v>
      </c>
      <c r="F9908" s="65">
        <f>IFERROR(VLOOKUP(C9908,Pivot!A:C,3,0),0)</f>
        <v>0</v>
      </c>
    </row>
    <row r="9909" spans="1:6" x14ac:dyDescent="0.25">
      <c r="A9909" s="68" t="s">
        <v>103</v>
      </c>
      <c r="B9909" s="69">
        <v>491333299</v>
      </c>
      <c r="C9909" s="68">
        <v>630509509126</v>
      </c>
      <c r="D9909" s="69" t="s">
        <v>6826</v>
      </c>
      <c r="E9909" s="65">
        <f>IFERROR(VLOOKUP(C9909,Pivot!A:B,2,0),0)</f>
        <v>0</v>
      </c>
      <c r="F9909" s="65">
        <f>IFERROR(VLOOKUP(C9909,Pivot!A:C,3,0),0)</f>
        <v>0</v>
      </c>
    </row>
    <row r="9910" spans="1:6" x14ac:dyDescent="0.25">
      <c r="A9910" s="68" t="s">
        <v>103</v>
      </c>
      <c r="B9910" s="69">
        <v>491333301</v>
      </c>
      <c r="C9910" s="68">
        <v>887961384154</v>
      </c>
      <c r="D9910" s="69" t="s">
        <v>6827</v>
      </c>
      <c r="E9910" s="65">
        <f>IFERROR(VLOOKUP(C9910,Pivot!A:B,2,0),0)</f>
        <v>0</v>
      </c>
      <c r="F9910" s="65">
        <f>IFERROR(VLOOKUP(C9910,Pivot!A:C,3,0),0)</f>
        <v>0</v>
      </c>
    </row>
    <row r="9911" spans="1:6" x14ac:dyDescent="0.25">
      <c r="A9911" s="68" t="s">
        <v>103</v>
      </c>
      <c r="B9911" s="69">
        <v>491333302</v>
      </c>
      <c r="C9911" s="68">
        <v>491333302</v>
      </c>
      <c r="D9911" s="69" t="s">
        <v>6828</v>
      </c>
      <c r="E9911" s="65">
        <f>IFERROR(VLOOKUP(C9911,Pivot!A:B,2,0),0)</f>
        <v>0</v>
      </c>
      <c r="F9911" s="65">
        <f>IFERROR(VLOOKUP(C9911,Pivot!A:C,3,0),0)</f>
        <v>0</v>
      </c>
    </row>
    <row r="9912" spans="1:6" x14ac:dyDescent="0.25">
      <c r="A9912" s="68" t="s">
        <v>103</v>
      </c>
      <c r="B9912" s="69">
        <v>491333303</v>
      </c>
      <c r="C9912" s="68">
        <v>887961390377</v>
      </c>
      <c r="D9912" s="69" t="s">
        <v>6829</v>
      </c>
      <c r="E9912" s="65">
        <f>IFERROR(VLOOKUP(C9912,Pivot!A:B,2,0),0)</f>
        <v>0</v>
      </c>
      <c r="F9912" s="65">
        <f>IFERROR(VLOOKUP(C9912,Pivot!A:C,3,0),0)</f>
        <v>0</v>
      </c>
    </row>
    <row r="9913" spans="1:6" x14ac:dyDescent="0.25">
      <c r="A9913" s="68" t="s">
        <v>103</v>
      </c>
      <c r="B9913" s="69">
        <v>491333304</v>
      </c>
      <c r="C9913" s="68">
        <v>887961417166</v>
      </c>
      <c r="D9913" s="69" t="s">
        <v>6830</v>
      </c>
      <c r="E9913" s="65">
        <f>IFERROR(VLOOKUP(C9913,Pivot!A:B,2,0),0)</f>
        <v>0</v>
      </c>
      <c r="F9913" s="65">
        <f>IFERROR(VLOOKUP(C9913,Pivot!A:C,3,0),0)</f>
        <v>0</v>
      </c>
    </row>
    <row r="9914" spans="1:6" x14ac:dyDescent="0.25">
      <c r="A9914" s="68" t="s">
        <v>103</v>
      </c>
      <c r="B9914" s="69">
        <v>491333304</v>
      </c>
      <c r="C9914" s="68">
        <v>887961417173</v>
      </c>
      <c r="D9914" s="69" t="s">
        <v>6830</v>
      </c>
      <c r="E9914" s="65">
        <f>IFERROR(VLOOKUP(C9914,Pivot!A:B,2,0),0)</f>
        <v>0</v>
      </c>
      <c r="F9914" s="65">
        <f>IFERROR(VLOOKUP(C9914,Pivot!A:C,3,0),0)</f>
        <v>0</v>
      </c>
    </row>
    <row r="9915" spans="1:6" x14ac:dyDescent="0.25">
      <c r="A9915" s="68" t="s">
        <v>103</v>
      </c>
      <c r="B9915" s="69">
        <v>491333304</v>
      </c>
      <c r="C9915" s="68">
        <v>887961417180</v>
      </c>
      <c r="D9915" s="69" t="s">
        <v>6830</v>
      </c>
      <c r="E9915" s="65">
        <f>IFERROR(VLOOKUP(C9915,Pivot!A:B,2,0),0)</f>
        <v>0</v>
      </c>
      <c r="F9915" s="65">
        <f>IFERROR(VLOOKUP(C9915,Pivot!A:C,3,0),0)</f>
        <v>0</v>
      </c>
    </row>
    <row r="9916" spans="1:6" x14ac:dyDescent="0.25">
      <c r="A9916" s="68" t="s">
        <v>103</v>
      </c>
      <c r="B9916" s="69">
        <v>491333304</v>
      </c>
      <c r="C9916" s="68">
        <v>887961417197</v>
      </c>
      <c r="D9916" s="69" t="s">
        <v>6830</v>
      </c>
      <c r="E9916" s="65">
        <f>IFERROR(VLOOKUP(C9916,Pivot!A:B,2,0),0)</f>
        <v>0</v>
      </c>
      <c r="F9916" s="65">
        <f>IFERROR(VLOOKUP(C9916,Pivot!A:C,3,0),0)</f>
        <v>0</v>
      </c>
    </row>
    <row r="9917" spans="1:6" x14ac:dyDescent="0.25">
      <c r="A9917" s="68" t="s">
        <v>103</v>
      </c>
      <c r="B9917" s="69">
        <v>491333304</v>
      </c>
      <c r="C9917" s="68">
        <v>887961417203</v>
      </c>
      <c r="D9917" s="69" t="s">
        <v>6830</v>
      </c>
      <c r="E9917" s="65">
        <f>IFERROR(VLOOKUP(C9917,Pivot!A:B,2,0),0)</f>
        <v>0</v>
      </c>
      <c r="F9917" s="65">
        <f>IFERROR(VLOOKUP(C9917,Pivot!A:C,3,0),0)</f>
        <v>0</v>
      </c>
    </row>
    <row r="9918" spans="1:6" x14ac:dyDescent="0.25">
      <c r="A9918" s="68" t="s">
        <v>103</v>
      </c>
      <c r="B9918" s="69">
        <v>491333304</v>
      </c>
      <c r="C9918" s="68">
        <v>887961476163</v>
      </c>
      <c r="D9918" s="69" t="s">
        <v>6830</v>
      </c>
      <c r="E9918" s="65">
        <f>IFERROR(VLOOKUP(C9918,Pivot!A:B,2,0),0)</f>
        <v>0</v>
      </c>
      <c r="F9918" s="65">
        <f>IFERROR(VLOOKUP(C9918,Pivot!A:C,3,0),0)</f>
        <v>0</v>
      </c>
    </row>
    <row r="9919" spans="1:6" x14ac:dyDescent="0.25">
      <c r="A9919" s="68" t="s">
        <v>103</v>
      </c>
      <c r="B9919" s="69">
        <v>491333304</v>
      </c>
      <c r="C9919" s="68">
        <v>887961704761</v>
      </c>
      <c r="D9919" s="69" t="s">
        <v>6830</v>
      </c>
      <c r="E9919" s="65">
        <f>IFERROR(VLOOKUP(C9919,Pivot!A:B,2,0),0)</f>
        <v>0</v>
      </c>
      <c r="F9919" s="65">
        <f>IFERROR(VLOOKUP(C9919,Pivot!A:C,3,0),0)</f>
        <v>0</v>
      </c>
    </row>
    <row r="9920" spans="1:6" x14ac:dyDescent="0.25">
      <c r="A9920" s="68" t="s">
        <v>103</v>
      </c>
      <c r="B9920" s="69">
        <v>491333305</v>
      </c>
      <c r="C9920" s="68">
        <v>887961331691</v>
      </c>
      <c r="D9920" s="69" t="s">
        <v>6831</v>
      </c>
      <c r="E9920" s="65">
        <f>IFERROR(VLOOKUP(C9920,Pivot!A:B,2,0),0)</f>
        <v>0</v>
      </c>
      <c r="F9920" s="65">
        <f>IFERROR(VLOOKUP(C9920,Pivot!A:C,3,0),0)</f>
        <v>0</v>
      </c>
    </row>
    <row r="9921" spans="1:6" x14ac:dyDescent="0.25">
      <c r="A9921" s="68" t="s">
        <v>103</v>
      </c>
      <c r="B9921" s="69">
        <v>491333306</v>
      </c>
      <c r="C9921" s="68">
        <v>887961050912</v>
      </c>
      <c r="D9921" s="69" t="s">
        <v>6832</v>
      </c>
      <c r="E9921" s="65">
        <f>IFERROR(VLOOKUP(C9921,Pivot!A:B,2,0),0)</f>
        <v>0</v>
      </c>
      <c r="F9921" s="65">
        <f>IFERROR(VLOOKUP(C9921,Pivot!A:C,3,0),0)</f>
        <v>0</v>
      </c>
    </row>
    <row r="9922" spans="1:6" x14ac:dyDescent="0.25">
      <c r="A9922" s="68" t="s">
        <v>103</v>
      </c>
      <c r="B9922" s="69">
        <v>491333306</v>
      </c>
      <c r="C9922" s="68">
        <v>887961050936</v>
      </c>
      <c r="D9922" s="69" t="s">
        <v>6832</v>
      </c>
      <c r="E9922" s="65">
        <f>IFERROR(VLOOKUP(C9922,Pivot!A:B,2,0),0)</f>
        <v>0</v>
      </c>
      <c r="F9922" s="65">
        <f>IFERROR(VLOOKUP(C9922,Pivot!A:C,3,0),0)</f>
        <v>0</v>
      </c>
    </row>
    <row r="9923" spans="1:6" x14ac:dyDescent="0.25">
      <c r="A9923" s="68" t="s">
        <v>103</v>
      </c>
      <c r="B9923" s="69">
        <v>491333306</v>
      </c>
      <c r="C9923" s="68">
        <v>887961223682</v>
      </c>
      <c r="D9923" s="69" t="s">
        <v>6832</v>
      </c>
      <c r="E9923" s="65">
        <f>IFERROR(VLOOKUP(C9923,Pivot!A:B,2,0),0)</f>
        <v>0</v>
      </c>
      <c r="F9923" s="65">
        <f>IFERROR(VLOOKUP(C9923,Pivot!A:C,3,0),0)</f>
        <v>0</v>
      </c>
    </row>
    <row r="9924" spans="1:6" x14ac:dyDescent="0.25">
      <c r="A9924" s="68" t="s">
        <v>103</v>
      </c>
      <c r="B9924" s="69">
        <v>491333306</v>
      </c>
      <c r="C9924" s="68">
        <v>887961320862</v>
      </c>
      <c r="D9924" s="69" t="s">
        <v>6832</v>
      </c>
      <c r="E9924" s="65">
        <f>IFERROR(VLOOKUP(C9924,Pivot!A:B,2,0),0)</f>
        <v>0</v>
      </c>
      <c r="F9924" s="65">
        <f>IFERROR(VLOOKUP(C9924,Pivot!A:C,3,0),0)</f>
        <v>0</v>
      </c>
    </row>
    <row r="9925" spans="1:6" x14ac:dyDescent="0.25">
      <c r="A9925" s="68" t="s">
        <v>103</v>
      </c>
      <c r="B9925" s="69">
        <v>491333307</v>
      </c>
      <c r="C9925" s="68">
        <v>887961367843</v>
      </c>
      <c r="D9925" s="69" t="s">
        <v>6833</v>
      </c>
      <c r="E9925" s="65">
        <f>IFERROR(VLOOKUP(C9925,Pivot!A:B,2,0),0)</f>
        <v>0</v>
      </c>
      <c r="F9925" s="65">
        <f>IFERROR(VLOOKUP(C9925,Pivot!A:C,3,0),0)</f>
        <v>0</v>
      </c>
    </row>
    <row r="9926" spans="1:6" x14ac:dyDescent="0.25">
      <c r="A9926" s="68" t="s">
        <v>103</v>
      </c>
      <c r="B9926" s="69">
        <v>491333309</v>
      </c>
      <c r="C9926" s="68">
        <v>746775186739</v>
      </c>
      <c r="D9926" s="69" t="s">
        <v>6834</v>
      </c>
      <c r="E9926" s="65">
        <f>IFERROR(VLOOKUP(C9926,Pivot!A:B,2,0),0)</f>
        <v>0</v>
      </c>
      <c r="F9926" s="65">
        <f>IFERROR(VLOOKUP(C9926,Pivot!A:C,3,0),0)</f>
        <v>0</v>
      </c>
    </row>
    <row r="9927" spans="1:6" x14ac:dyDescent="0.25">
      <c r="A9927" s="68" t="s">
        <v>103</v>
      </c>
      <c r="B9927" s="69">
        <v>491333309</v>
      </c>
      <c r="C9927" s="68">
        <v>746775203351</v>
      </c>
      <c r="D9927" s="69" t="s">
        <v>6834</v>
      </c>
      <c r="E9927" s="65">
        <f>IFERROR(VLOOKUP(C9927,Pivot!A:B,2,0),0)</f>
        <v>0</v>
      </c>
      <c r="F9927" s="65">
        <f>IFERROR(VLOOKUP(C9927,Pivot!A:C,3,0),0)</f>
        <v>0</v>
      </c>
    </row>
    <row r="9928" spans="1:6" x14ac:dyDescent="0.25">
      <c r="A9928" s="68" t="s">
        <v>103</v>
      </c>
      <c r="B9928" s="69">
        <v>491333309</v>
      </c>
      <c r="C9928" s="68">
        <v>887961047325</v>
      </c>
      <c r="D9928" s="69" t="s">
        <v>6834</v>
      </c>
      <c r="E9928" s="65">
        <f>IFERROR(VLOOKUP(C9928,Pivot!A:B,2,0),0)</f>
        <v>0</v>
      </c>
      <c r="F9928" s="65">
        <f>IFERROR(VLOOKUP(C9928,Pivot!A:C,3,0),0)</f>
        <v>0</v>
      </c>
    </row>
    <row r="9929" spans="1:6" x14ac:dyDescent="0.25">
      <c r="A9929" s="68" t="s">
        <v>103</v>
      </c>
      <c r="B9929" s="69">
        <v>491333309</v>
      </c>
      <c r="C9929" s="68">
        <v>887961047417</v>
      </c>
      <c r="D9929" s="69" t="s">
        <v>6834</v>
      </c>
      <c r="E9929" s="65">
        <f>IFERROR(VLOOKUP(C9929,Pivot!A:B,2,0),0)</f>
        <v>0</v>
      </c>
      <c r="F9929" s="65">
        <f>IFERROR(VLOOKUP(C9929,Pivot!A:C,3,0),0)</f>
        <v>0</v>
      </c>
    </row>
    <row r="9930" spans="1:6" x14ac:dyDescent="0.25">
      <c r="A9930" s="68" t="s">
        <v>103</v>
      </c>
      <c r="B9930" s="69">
        <v>491333309</v>
      </c>
      <c r="C9930" s="68">
        <v>887961047462</v>
      </c>
      <c r="D9930" s="69" t="s">
        <v>6834</v>
      </c>
      <c r="E9930" s="65">
        <f>IFERROR(VLOOKUP(C9930,Pivot!A:B,2,0),0)</f>
        <v>0</v>
      </c>
      <c r="F9930" s="65">
        <f>IFERROR(VLOOKUP(C9930,Pivot!A:C,3,0),0)</f>
        <v>0</v>
      </c>
    </row>
    <row r="9931" spans="1:6" x14ac:dyDescent="0.25">
      <c r="A9931" s="68" t="s">
        <v>103</v>
      </c>
      <c r="B9931" s="69">
        <v>491333309</v>
      </c>
      <c r="C9931" s="68">
        <v>887961047523</v>
      </c>
      <c r="D9931" s="69" t="s">
        <v>6834</v>
      </c>
      <c r="E9931" s="65">
        <f>IFERROR(VLOOKUP(C9931,Pivot!A:B,2,0),0)</f>
        <v>0</v>
      </c>
      <c r="F9931" s="65">
        <f>IFERROR(VLOOKUP(C9931,Pivot!A:C,3,0),0)</f>
        <v>0</v>
      </c>
    </row>
    <row r="9932" spans="1:6" x14ac:dyDescent="0.25">
      <c r="A9932" s="68" t="s">
        <v>103</v>
      </c>
      <c r="B9932" s="69">
        <v>491333309</v>
      </c>
      <c r="C9932" s="68">
        <v>887961047592</v>
      </c>
      <c r="D9932" s="69" t="s">
        <v>6834</v>
      </c>
      <c r="E9932" s="65">
        <f>IFERROR(VLOOKUP(C9932,Pivot!A:B,2,0),0)</f>
        <v>0</v>
      </c>
      <c r="F9932" s="65">
        <f>IFERROR(VLOOKUP(C9932,Pivot!A:C,3,0),0)</f>
        <v>0</v>
      </c>
    </row>
    <row r="9933" spans="1:6" x14ac:dyDescent="0.25">
      <c r="A9933" s="68" t="s">
        <v>103</v>
      </c>
      <c r="B9933" s="69">
        <v>491333309</v>
      </c>
      <c r="C9933" s="68">
        <v>887961100907</v>
      </c>
      <c r="D9933" s="69" t="s">
        <v>6834</v>
      </c>
      <c r="E9933" s="65">
        <f>IFERROR(VLOOKUP(C9933,Pivot!A:B,2,0),0)</f>
        <v>0</v>
      </c>
      <c r="F9933" s="65">
        <f>IFERROR(VLOOKUP(C9933,Pivot!A:C,3,0),0)</f>
        <v>0</v>
      </c>
    </row>
    <row r="9934" spans="1:6" x14ac:dyDescent="0.25">
      <c r="A9934" s="68" t="s">
        <v>103</v>
      </c>
      <c r="B9934" s="69">
        <v>491333309</v>
      </c>
      <c r="C9934" s="68">
        <v>887961100976</v>
      </c>
      <c r="D9934" s="69" t="s">
        <v>6834</v>
      </c>
      <c r="E9934" s="65">
        <f>IFERROR(VLOOKUP(C9934,Pivot!A:B,2,0),0)</f>
        <v>0</v>
      </c>
      <c r="F9934" s="65">
        <f>IFERROR(VLOOKUP(C9934,Pivot!A:C,3,0),0)</f>
        <v>0</v>
      </c>
    </row>
    <row r="9935" spans="1:6" x14ac:dyDescent="0.25">
      <c r="A9935" s="68" t="s">
        <v>103</v>
      </c>
      <c r="B9935" s="69">
        <v>491333309</v>
      </c>
      <c r="C9935" s="68">
        <v>887961101010</v>
      </c>
      <c r="D9935" s="69" t="s">
        <v>6834</v>
      </c>
      <c r="E9935" s="65">
        <f>IFERROR(VLOOKUP(C9935,Pivot!A:B,2,0),0)</f>
        <v>0</v>
      </c>
      <c r="F9935" s="65">
        <f>IFERROR(VLOOKUP(C9935,Pivot!A:C,3,0),0)</f>
        <v>0</v>
      </c>
    </row>
    <row r="9936" spans="1:6" x14ac:dyDescent="0.25">
      <c r="A9936" s="68" t="s">
        <v>103</v>
      </c>
      <c r="B9936" s="69">
        <v>491333309</v>
      </c>
      <c r="C9936" s="68">
        <v>887961101058</v>
      </c>
      <c r="D9936" s="69" t="s">
        <v>6834</v>
      </c>
      <c r="E9936" s="65">
        <f>IFERROR(VLOOKUP(C9936,Pivot!A:B,2,0),0)</f>
        <v>0</v>
      </c>
      <c r="F9936" s="65">
        <f>IFERROR(VLOOKUP(C9936,Pivot!A:C,3,0),0)</f>
        <v>0</v>
      </c>
    </row>
    <row r="9937" spans="1:6" x14ac:dyDescent="0.25">
      <c r="A9937" s="68" t="s">
        <v>103</v>
      </c>
      <c r="B9937" s="69">
        <v>491333309</v>
      </c>
      <c r="C9937" s="68">
        <v>887961101256</v>
      </c>
      <c r="D9937" s="69" t="s">
        <v>6834</v>
      </c>
      <c r="E9937" s="65">
        <f>IFERROR(VLOOKUP(C9937,Pivot!A:B,2,0),0)</f>
        <v>0</v>
      </c>
      <c r="F9937" s="65">
        <f>IFERROR(VLOOKUP(C9937,Pivot!A:C,3,0),0)</f>
        <v>0</v>
      </c>
    </row>
    <row r="9938" spans="1:6" x14ac:dyDescent="0.25">
      <c r="A9938" s="68" t="s">
        <v>103</v>
      </c>
      <c r="B9938" s="69">
        <v>491333309</v>
      </c>
      <c r="C9938" s="68">
        <v>887961101430</v>
      </c>
      <c r="D9938" s="69" t="s">
        <v>6834</v>
      </c>
      <c r="E9938" s="65">
        <f>IFERROR(VLOOKUP(C9938,Pivot!A:B,2,0),0)</f>
        <v>0</v>
      </c>
      <c r="F9938" s="65">
        <f>IFERROR(VLOOKUP(C9938,Pivot!A:C,3,0),0)</f>
        <v>0</v>
      </c>
    </row>
    <row r="9939" spans="1:6" x14ac:dyDescent="0.25">
      <c r="A9939" s="68" t="s">
        <v>103</v>
      </c>
      <c r="B9939" s="69">
        <v>491333309</v>
      </c>
      <c r="C9939" s="68">
        <v>887961101447</v>
      </c>
      <c r="D9939" s="69" t="s">
        <v>6834</v>
      </c>
      <c r="E9939" s="65">
        <f>IFERROR(VLOOKUP(C9939,Pivot!A:B,2,0),0)</f>
        <v>0</v>
      </c>
      <c r="F9939" s="65">
        <f>IFERROR(VLOOKUP(C9939,Pivot!A:C,3,0),0)</f>
        <v>0</v>
      </c>
    </row>
    <row r="9940" spans="1:6" x14ac:dyDescent="0.25">
      <c r="A9940" s="68" t="s">
        <v>103</v>
      </c>
      <c r="B9940" s="69">
        <v>491333309</v>
      </c>
      <c r="C9940" s="68">
        <v>887961213751</v>
      </c>
      <c r="D9940" s="69" t="s">
        <v>6834</v>
      </c>
      <c r="E9940" s="65">
        <f>IFERROR(VLOOKUP(C9940,Pivot!A:B,2,0),0)</f>
        <v>0</v>
      </c>
      <c r="F9940" s="65">
        <f>IFERROR(VLOOKUP(C9940,Pivot!A:C,3,0),0)</f>
        <v>0</v>
      </c>
    </row>
    <row r="9941" spans="1:6" x14ac:dyDescent="0.25">
      <c r="A9941" s="68" t="s">
        <v>103</v>
      </c>
      <c r="B9941" s="69">
        <v>491333309</v>
      </c>
      <c r="C9941" s="68">
        <v>887961213881</v>
      </c>
      <c r="D9941" s="69" t="s">
        <v>6834</v>
      </c>
      <c r="E9941" s="65">
        <f>IFERROR(VLOOKUP(C9941,Pivot!A:B,2,0),0)</f>
        <v>0</v>
      </c>
      <c r="F9941" s="65">
        <f>IFERROR(VLOOKUP(C9941,Pivot!A:C,3,0),0)</f>
        <v>0</v>
      </c>
    </row>
    <row r="9942" spans="1:6" x14ac:dyDescent="0.25">
      <c r="A9942" s="68" t="s">
        <v>103</v>
      </c>
      <c r="B9942" s="69">
        <v>491333309</v>
      </c>
      <c r="C9942" s="68">
        <v>887961238648</v>
      </c>
      <c r="D9942" s="69" t="s">
        <v>6834</v>
      </c>
      <c r="E9942" s="65">
        <f>IFERROR(VLOOKUP(C9942,Pivot!A:B,2,0),0)</f>
        <v>0</v>
      </c>
      <c r="F9942" s="65">
        <f>IFERROR(VLOOKUP(C9942,Pivot!A:C,3,0),0)</f>
        <v>0</v>
      </c>
    </row>
    <row r="9943" spans="1:6" x14ac:dyDescent="0.25">
      <c r="A9943" s="68" t="s">
        <v>103</v>
      </c>
      <c r="B9943" s="69">
        <v>491333309</v>
      </c>
      <c r="C9943" s="68">
        <v>887961238655</v>
      </c>
      <c r="D9943" s="69" t="s">
        <v>6834</v>
      </c>
      <c r="E9943" s="65">
        <f>IFERROR(VLOOKUP(C9943,Pivot!A:B,2,0),0)</f>
        <v>0</v>
      </c>
      <c r="F9943" s="65">
        <f>IFERROR(VLOOKUP(C9943,Pivot!A:C,3,0),0)</f>
        <v>0</v>
      </c>
    </row>
    <row r="9944" spans="1:6" x14ac:dyDescent="0.25">
      <c r="A9944" s="68" t="s">
        <v>103</v>
      </c>
      <c r="B9944" s="69">
        <v>491333309</v>
      </c>
      <c r="C9944" s="68">
        <v>887961238716</v>
      </c>
      <c r="D9944" s="69" t="s">
        <v>6834</v>
      </c>
      <c r="E9944" s="65">
        <f>IFERROR(VLOOKUP(C9944,Pivot!A:B,2,0),0)</f>
        <v>0</v>
      </c>
      <c r="F9944" s="65">
        <f>IFERROR(VLOOKUP(C9944,Pivot!A:C,3,0),0)</f>
        <v>0</v>
      </c>
    </row>
    <row r="9945" spans="1:6" x14ac:dyDescent="0.25">
      <c r="A9945" s="68" t="s">
        <v>103</v>
      </c>
      <c r="B9945" s="69">
        <v>491333309</v>
      </c>
      <c r="C9945" s="68">
        <v>887961238792</v>
      </c>
      <c r="D9945" s="69" t="s">
        <v>6834</v>
      </c>
      <c r="E9945" s="65">
        <f>IFERROR(VLOOKUP(C9945,Pivot!A:B,2,0),0)</f>
        <v>0</v>
      </c>
      <c r="F9945" s="65">
        <f>IFERROR(VLOOKUP(C9945,Pivot!A:C,3,0),0)</f>
        <v>0</v>
      </c>
    </row>
    <row r="9946" spans="1:6" x14ac:dyDescent="0.25">
      <c r="A9946" s="68" t="s">
        <v>103</v>
      </c>
      <c r="B9946" s="69">
        <v>491333309</v>
      </c>
      <c r="C9946" s="68">
        <v>887961238921</v>
      </c>
      <c r="D9946" s="69" t="s">
        <v>6834</v>
      </c>
      <c r="E9946" s="65">
        <f>IFERROR(VLOOKUP(C9946,Pivot!A:B,2,0),0)</f>
        <v>0</v>
      </c>
      <c r="F9946" s="65">
        <f>IFERROR(VLOOKUP(C9946,Pivot!A:C,3,0),0)</f>
        <v>0</v>
      </c>
    </row>
    <row r="9947" spans="1:6" x14ac:dyDescent="0.25">
      <c r="A9947" s="68" t="s">
        <v>103</v>
      </c>
      <c r="B9947" s="69">
        <v>491333309</v>
      </c>
      <c r="C9947" s="68">
        <v>887961238945</v>
      </c>
      <c r="D9947" s="69" t="s">
        <v>6834</v>
      </c>
      <c r="E9947" s="65">
        <f>IFERROR(VLOOKUP(C9947,Pivot!A:B,2,0),0)</f>
        <v>0</v>
      </c>
      <c r="F9947" s="65">
        <f>IFERROR(VLOOKUP(C9947,Pivot!A:C,3,0),0)</f>
        <v>0</v>
      </c>
    </row>
    <row r="9948" spans="1:6" x14ac:dyDescent="0.25">
      <c r="A9948" s="68" t="s">
        <v>103</v>
      </c>
      <c r="B9948" s="69">
        <v>491333309</v>
      </c>
      <c r="C9948" s="68">
        <v>887961375145</v>
      </c>
      <c r="D9948" s="69" t="s">
        <v>6834</v>
      </c>
      <c r="E9948" s="65">
        <f>IFERROR(VLOOKUP(C9948,Pivot!A:B,2,0),0)</f>
        <v>0</v>
      </c>
      <c r="F9948" s="65">
        <f>IFERROR(VLOOKUP(C9948,Pivot!A:C,3,0),0)</f>
        <v>0</v>
      </c>
    </row>
    <row r="9949" spans="1:6" x14ac:dyDescent="0.25">
      <c r="A9949" s="68" t="s">
        <v>103</v>
      </c>
      <c r="B9949" s="69">
        <v>491333309</v>
      </c>
      <c r="C9949" s="68">
        <v>887961375152</v>
      </c>
      <c r="D9949" s="69" t="s">
        <v>6834</v>
      </c>
      <c r="E9949" s="65">
        <f>IFERROR(VLOOKUP(C9949,Pivot!A:B,2,0),0)</f>
        <v>0</v>
      </c>
      <c r="F9949" s="65">
        <f>IFERROR(VLOOKUP(C9949,Pivot!A:C,3,0),0)</f>
        <v>0</v>
      </c>
    </row>
    <row r="9950" spans="1:6" x14ac:dyDescent="0.25">
      <c r="A9950" s="68" t="s">
        <v>103</v>
      </c>
      <c r="B9950" s="69">
        <v>491333309</v>
      </c>
      <c r="C9950" s="68">
        <v>887961375176</v>
      </c>
      <c r="D9950" s="69" t="s">
        <v>6834</v>
      </c>
      <c r="E9950" s="65">
        <f>IFERROR(VLOOKUP(C9950,Pivot!A:B,2,0),0)</f>
        <v>0</v>
      </c>
      <c r="F9950" s="65">
        <f>IFERROR(VLOOKUP(C9950,Pivot!A:C,3,0),0)</f>
        <v>0</v>
      </c>
    </row>
    <row r="9951" spans="1:6" x14ac:dyDescent="0.25">
      <c r="A9951" s="68" t="s">
        <v>103</v>
      </c>
      <c r="B9951" s="69">
        <v>491333309</v>
      </c>
      <c r="C9951" s="68">
        <v>887961375206</v>
      </c>
      <c r="D9951" s="69" t="s">
        <v>6834</v>
      </c>
      <c r="E9951" s="65">
        <f>IFERROR(VLOOKUP(C9951,Pivot!A:B,2,0),0)</f>
        <v>0</v>
      </c>
      <c r="F9951" s="65">
        <f>IFERROR(VLOOKUP(C9951,Pivot!A:C,3,0),0)</f>
        <v>0</v>
      </c>
    </row>
    <row r="9952" spans="1:6" x14ac:dyDescent="0.25">
      <c r="A9952" s="68" t="s">
        <v>103</v>
      </c>
      <c r="B9952" s="69">
        <v>491333309</v>
      </c>
      <c r="C9952" s="68">
        <v>887961375213</v>
      </c>
      <c r="D9952" s="69" t="s">
        <v>6834</v>
      </c>
      <c r="E9952" s="65">
        <f>IFERROR(VLOOKUP(C9952,Pivot!A:B,2,0),0)</f>
        <v>0</v>
      </c>
      <c r="F9952" s="65">
        <f>IFERROR(VLOOKUP(C9952,Pivot!A:C,3,0),0)</f>
        <v>0</v>
      </c>
    </row>
    <row r="9953" spans="1:6" x14ac:dyDescent="0.25">
      <c r="A9953" s="68" t="s">
        <v>103</v>
      </c>
      <c r="B9953" s="69">
        <v>491333309</v>
      </c>
      <c r="C9953" s="68">
        <v>887961375237</v>
      </c>
      <c r="D9953" s="69" t="s">
        <v>6834</v>
      </c>
      <c r="E9953" s="65">
        <f>IFERROR(VLOOKUP(C9953,Pivot!A:B,2,0),0)</f>
        <v>0</v>
      </c>
      <c r="F9953" s="65">
        <f>IFERROR(VLOOKUP(C9953,Pivot!A:C,3,0),0)</f>
        <v>0</v>
      </c>
    </row>
    <row r="9954" spans="1:6" x14ac:dyDescent="0.25">
      <c r="A9954" s="68" t="s">
        <v>103</v>
      </c>
      <c r="B9954" s="69">
        <v>491333309</v>
      </c>
      <c r="C9954" s="68">
        <v>887961375251</v>
      </c>
      <c r="D9954" s="69" t="s">
        <v>6834</v>
      </c>
      <c r="E9954" s="65">
        <f>IFERROR(VLOOKUP(C9954,Pivot!A:B,2,0),0)</f>
        <v>0</v>
      </c>
      <c r="F9954" s="65">
        <f>IFERROR(VLOOKUP(C9954,Pivot!A:C,3,0),0)</f>
        <v>0</v>
      </c>
    </row>
    <row r="9955" spans="1:6" x14ac:dyDescent="0.25">
      <c r="A9955" s="68" t="s">
        <v>103</v>
      </c>
      <c r="B9955" s="69">
        <v>491333309</v>
      </c>
      <c r="C9955" s="68">
        <v>887961375275</v>
      </c>
      <c r="D9955" s="69" t="s">
        <v>6834</v>
      </c>
      <c r="E9955" s="65">
        <f>IFERROR(VLOOKUP(C9955,Pivot!A:B,2,0),0)</f>
        <v>0</v>
      </c>
      <c r="F9955" s="65">
        <f>IFERROR(VLOOKUP(C9955,Pivot!A:C,3,0),0)</f>
        <v>0</v>
      </c>
    </row>
    <row r="9956" spans="1:6" x14ac:dyDescent="0.25">
      <c r="A9956" s="68" t="s">
        <v>103</v>
      </c>
      <c r="B9956" s="69">
        <v>491333309</v>
      </c>
      <c r="C9956" s="68">
        <v>887961375299</v>
      </c>
      <c r="D9956" s="69" t="s">
        <v>6834</v>
      </c>
      <c r="E9956" s="65">
        <f>IFERROR(VLOOKUP(C9956,Pivot!A:B,2,0),0)</f>
        <v>0</v>
      </c>
      <c r="F9956" s="65">
        <f>IFERROR(VLOOKUP(C9956,Pivot!A:C,3,0),0)</f>
        <v>0</v>
      </c>
    </row>
    <row r="9957" spans="1:6" x14ac:dyDescent="0.25">
      <c r="A9957" s="68" t="s">
        <v>103</v>
      </c>
      <c r="B9957" s="69">
        <v>491333309</v>
      </c>
      <c r="C9957" s="68">
        <v>887961375305</v>
      </c>
      <c r="D9957" s="69" t="s">
        <v>6834</v>
      </c>
      <c r="E9957" s="65">
        <f>IFERROR(VLOOKUP(C9957,Pivot!A:B,2,0),0)</f>
        <v>0</v>
      </c>
      <c r="F9957" s="65">
        <f>IFERROR(VLOOKUP(C9957,Pivot!A:C,3,0),0)</f>
        <v>0</v>
      </c>
    </row>
    <row r="9958" spans="1:6" x14ac:dyDescent="0.25">
      <c r="A9958" s="68" t="s">
        <v>103</v>
      </c>
      <c r="B9958" s="69">
        <v>491333309</v>
      </c>
      <c r="C9958" s="68">
        <v>887961375367</v>
      </c>
      <c r="D9958" s="69" t="s">
        <v>6834</v>
      </c>
      <c r="E9958" s="65">
        <f>IFERROR(VLOOKUP(C9958,Pivot!A:B,2,0),0)</f>
        <v>0</v>
      </c>
      <c r="F9958" s="65">
        <f>IFERROR(VLOOKUP(C9958,Pivot!A:C,3,0),0)</f>
        <v>0</v>
      </c>
    </row>
    <row r="9959" spans="1:6" x14ac:dyDescent="0.25">
      <c r="A9959" s="68" t="s">
        <v>103</v>
      </c>
      <c r="B9959" s="69">
        <v>491333309</v>
      </c>
      <c r="C9959" s="68">
        <v>887961375404</v>
      </c>
      <c r="D9959" s="69" t="s">
        <v>6834</v>
      </c>
      <c r="E9959" s="65">
        <f>IFERROR(VLOOKUP(C9959,Pivot!A:B,2,0),0)</f>
        <v>0</v>
      </c>
      <c r="F9959" s="65">
        <f>IFERROR(VLOOKUP(C9959,Pivot!A:C,3,0),0)</f>
        <v>0</v>
      </c>
    </row>
    <row r="9960" spans="1:6" x14ac:dyDescent="0.25">
      <c r="A9960" s="68" t="s">
        <v>103</v>
      </c>
      <c r="B9960" s="69">
        <v>491333309</v>
      </c>
      <c r="C9960" s="68">
        <v>887961375411</v>
      </c>
      <c r="D9960" s="69" t="s">
        <v>6834</v>
      </c>
      <c r="E9960" s="65">
        <f>IFERROR(VLOOKUP(C9960,Pivot!A:B,2,0),0)</f>
        <v>0</v>
      </c>
      <c r="F9960" s="65">
        <f>IFERROR(VLOOKUP(C9960,Pivot!A:C,3,0),0)</f>
        <v>0</v>
      </c>
    </row>
    <row r="9961" spans="1:6" x14ac:dyDescent="0.25">
      <c r="A9961" s="68" t="s">
        <v>103</v>
      </c>
      <c r="B9961" s="69">
        <v>491333309</v>
      </c>
      <c r="C9961" s="68">
        <v>887961375428</v>
      </c>
      <c r="D9961" s="69" t="s">
        <v>6834</v>
      </c>
      <c r="E9961" s="65">
        <f>IFERROR(VLOOKUP(C9961,Pivot!A:B,2,0),0)</f>
        <v>0</v>
      </c>
      <c r="F9961" s="65">
        <f>IFERROR(VLOOKUP(C9961,Pivot!A:C,3,0),0)</f>
        <v>0</v>
      </c>
    </row>
    <row r="9962" spans="1:6" x14ac:dyDescent="0.25">
      <c r="A9962" s="68" t="s">
        <v>103</v>
      </c>
      <c r="B9962" s="69">
        <v>491333309</v>
      </c>
      <c r="C9962" s="68">
        <v>887961375527</v>
      </c>
      <c r="D9962" s="69" t="s">
        <v>6834</v>
      </c>
      <c r="E9962" s="65">
        <f>IFERROR(VLOOKUP(C9962,Pivot!A:B,2,0),0)</f>
        <v>0</v>
      </c>
      <c r="F9962" s="65">
        <f>IFERROR(VLOOKUP(C9962,Pivot!A:C,3,0),0)</f>
        <v>0</v>
      </c>
    </row>
    <row r="9963" spans="1:6" x14ac:dyDescent="0.25">
      <c r="A9963" s="68" t="s">
        <v>103</v>
      </c>
      <c r="B9963" s="69">
        <v>491333309</v>
      </c>
      <c r="C9963" s="68">
        <v>887961375558</v>
      </c>
      <c r="D9963" s="69" t="s">
        <v>6834</v>
      </c>
      <c r="E9963" s="65">
        <f>IFERROR(VLOOKUP(C9963,Pivot!A:B,2,0),0)</f>
        <v>0</v>
      </c>
      <c r="F9963" s="65">
        <f>IFERROR(VLOOKUP(C9963,Pivot!A:C,3,0),0)</f>
        <v>0</v>
      </c>
    </row>
    <row r="9964" spans="1:6" x14ac:dyDescent="0.25">
      <c r="A9964" s="68" t="s">
        <v>103</v>
      </c>
      <c r="B9964" s="69">
        <v>491333309</v>
      </c>
      <c r="C9964" s="68">
        <v>887961375640</v>
      </c>
      <c r="D9964" s="69" t="s">
        <v>6834</v>
      </c>
      <c r="E9964" s="65">
        <f>IFERROR(VLOOKUP(C9964,Pivot!A:B,2,0),0)</f>
        <v>0</v>
      </c>
      <c r="F9964" s="65">
        <f>IFERROR(VLOOKUP(C9964,Pivot!A:C,3,0),0)</f>
        <v>0</v>
      </c>
    </row>
    <row r="9965" spans="1:6" x14ac:dyDescent="0.25">
      <c r="A9965" s="68" t="s">
        <v>103</v>
      </c>
      <c r="B9965" s="69">
        <v>491333309</v>
      </c>
      <c r="C9965" s="68">
        <v>887961375657</v>
      </c>
      <c r="D9965" s="69" t="s">
        <v>6834</v>
      </c>
      <c r="E9965" s="65">
        <f>IFERROR(VLOOKUP(C9965,Pivot!A:B,2,0),0)</f>
        <v>0</v>
      </c>
      <c r="F9965" s="65">
        <f>IFERROR(VLOOKUP(C9965,Pivot!A:C,3,0),0)</f>
        <v>0</v>
      </c>
    </row>
    <row r="9966" spans="1:6" x14ac:dyDescent="0.25">
      <c r="A9966" s="68" t="s">
        <v>103</v>
      </c>
      <c r="B9966" s="69">
        <v>491333309</v>
      </c>
      <c r="C9966" s="68">
        <v>887961375688</v>
      </c>
      <c r="D9966" s="69" t="s">
        <v>6834</v>
      </c>
      <c r="E9966" s="65">
        <f>IFERROR(VLOOKUP(C9966,Pivot!A:B,2,0),0)</f>
        <v>0</v>
      </c>
      <c r="F9966" s="65">
        <f>IFERROR(VLOOKUP(C9966,Pivot!A:C,3,0),0)</f>
        <v>0</v>
      </c>
    </row>
    <row r="9967" spans="1:6" x14ac:dyDescent="0.25">
      <c r="A9967" s="68" t="s">
        <v>103</v>
      </c>
      <c r="B9967" s="69">
        <v>491333309</v>
      </c>
      <c r="C9967" s="68">
        <v>887961375695</v>
      </c>
      <c r="D9967" s="69" t="s">
        <v>6834</v>
      </c>
      <c r="E9967" s="65">
        <f>IFERROR(VLOOKUP(C9967,Pivot!A:B,2,0),0)</f>
        <v>0</v>
      </c>
      <c r="F9967" s="65">
        <f>IFERROR(VLOOKUP(C9967,Pivot!A:C,3,0),0)</f>
        <v>0</v>
      </c>
    </row>
    <row r="9968" spans="1:6" x14ac:dyDescent="0.25">
      <c r="A9968" s="68" t="s">
        <v>103</v>
      </c>
      <c r="B9968" s="69">
        <v>491333309</v>
      </c>
      <c r="C9968" s="68">
        <v>887961375701</v>
      </c>
      <c r="D9968" s="69" t="s">
        <v>6834</v>
      </c>
      <c r="E9968" s="65">
        <f>IFERROR(VLOOKUP(C9968,Pivot!A:B,2,0),0)</f>
        <v>0</v>
      </c>
      <c r="F9968" s="65">
        <f>IFERROR(VLOOKUP(C9968,Pivot!A:C,3,0),0)</f>
        <v>0</v>
      </c>
    </row>
    <row r="9969" spans="1:6" x14ac:dyDescent="0.25">
      <c r="A9969" s="68" t="s">
        <v>103</v>
      </c>
      <c r="B9969" s="69">
        <v>491333311</v>
      </c>
      <c r="C9969" s="68">
        <v>887961367874</v>
      </c>
      <c r="D9969" s="69" t="s">
        <v>6835</v>
      </c>
      <c r="E9969" s="65">
        <f>IFERROR(VLOOKUP(C9969,Pivot!A:B,2,0),0)</f>
        <v>0</v>
      </c>
      <c r="F9969" s="65">
        <f>IFERROR(VLOOKUP(C9969,Pivot!A:C,3,0),0)</f>
        <v>0</v>
      </c>
    </row>
    <row r="9970" spans="1:6" x14ac:dyDescent="0.25">
      <c r="A9970" s="68" t="s">
        <v>103</v>
      </c>
      <c r="B9970" s="69">
        <v>491333312</v>
      </c>
      <c r="C9970" s="68">
        <v>491333312</v>
      </c>
      <c r="D9970" s="69" t="s">
        <v>6836</v>
      </c>
      <c r="E9970" s="65">
        <f>IFERROR(VLOOKUP(C9970,Pivot!A:B,2,0),0)</f>
        <v>0</v>
      </c>
      <c r="F9970" s="65">
        <f>IFERROR(VLOOKUP(C9970,Pivot!A:C,3,0),0)</f>
        <v>0</v>
      </c>
    </row>
    <row r="9971" spans="1:6" x14ac:dyDescent="0.25">
      <c r="A9971" s="68" t="s">
        <v>103</v>
      </c>
      <c r="B9971" s="69">
        <v>491333312</v>
      </c>
      <c r="C9971" s="68">
        <v>887961216554</v>
      </c>
      <c r="D9971" s="69" t="s">
        <v>6836</v>
      </c>
      <c r="E9971" s="65">
        <f>IFERROR(VLOOKUP(C9971,Pivot!A:B,2,0),0)</f>
        <v>0</v>
      </c>
      <c r="F9971" s="65">
        <f>IFERROR(VLOOKUP(C9971,Pivot!A:C,3,0),0)</f>
        <v>0</v>
      </c>
    </row>
    <row r="9972" spans="1:6" x14ac:dyDescent="0.25">
      <c r="A9972" s="68" t="s">
        <v>103</v>
      </c>
      <c r="B9972" s="69">
        <v>491333312</v>
      </c>
      <c r="C9972" s="68">
        <v>887961327182</v>
      </c>
      <c r="D9972" s="69" t="s">
        <v>6836</v>
      </c>
      <c r="E9972" s="65">
        <f>IFERROR(VLOOKUP(C9972,Pivot!A:B,2,0),0)</f>
        <v>0</v>
      </c>
      <c r="F9972" s="65">
        <f>IFERROR(VLOOKUP(C9972,Pivot!A:C,3,0),0)</f>
        <v>0</v>
      </c>
    </row>
    <row r="9973" spans="1:6" x14ac:dyDescent="0.25">
      <c r="A9973" s="68" t="s">
        <v>103</v>
      </c>
      <c r="B9973" s="69">
        <v>491333312</v>
      </c>
      <c r="C9973" s="68">
        <v>887961364637</v>
      </c>
      <c r="D9973" s="69" t="s">
        <v>6836</v>
      </c>
      <c r="E9973" s="65">
        <f>IFERROR(VLOOKUP(C9973,Pivot!A:B,2,0),0)</f>
        <v>0</v>
      </c>
      <c r="F9973" s="65">
        <f>IFERROR(VLOOKUP(C9973,Pivot!A:C,3,0),0)</f>
        <v>0</v>
      </c>
    </row>
    <row r="9974" spans="1:6" x14ac:dyDescent="0.25">
      <c r="A9974" s="68" t="s">
        <v>103</v>
      </c>
      <c r="B9974" s="69">
        <v>491333312</v>
      </c>
      <c r="C9974" s="68">
        <v>887961454437</v>
      </c>
      <c r="D9974" s="69" t="s">
        <v>6836</v>
      </c>
      <c r="E9974" s="65">
        <f>IFERROR(VLOOKUP(C9974,Pivot!A:B,2,0),0)</f>
        <v>0</v>
      </c>
      <c r="F9974" s="65">
        <f>IFERROR(VLOOKUP(C9974,Pivot!A:C,3,0),0)</f>
        <v>0</v>
      </c>
    </row>
    <row r="9975" spans="1:6" x14ac:dyDescent="0.25">
      <c r="A9975" s="68" t="s">
        <v>103</v>
      </c>
      <c r="B9975" s="69">
        <v>491333312</v>
      </c>
      <c r="C9975" s="68">
        <v>887961456318</v>
      </c>
      <c r="D9975" s="69" t="s">
        <v>6836</v>
      </c>
      <c r="E9975" s="65">
        <f>IFERROR(VLOOKUP(C9975,Pivot!A:B,2,0),0)</f>
        <v>0</v>
      </c>
      <c r="F9975" s="65">
        <f>IFERROR(VLOOKUP(C9975,Pivot!A:C,3,0),0)</f>
        <v>0</v>
      </c>
    </row>
    <row r="9976" spans="1:6" x14ac:dyDescent="0.25">
      <c r="A9976" s="68" t="s">
        <v>103</v>
      </c>
      <c r="B9976" s="69">
        <v>491333312</v>
      </c>
      <c r="C9976" s="68">
        <v>887961464344</v>
      </c>
      <c r="D9976" s="69" t="s">
        <v>6836</v>
      </c>
      <c r="E9976" s="65">
        <f>IFERROR(VLOOKUP(C9976,Pivot!A:B,2,0),0)</f>
        <v>0</v>
      </c>
      <c r="F9976" s="65">
        <f>IFERROR(VLOOKUP(C9976,Pivot!A:C,3,0),0)</f>
        <v>0</v>
      </c>
    </row>
    <row r="9977" spans="1:6" x14ac:dyDescent="0.25">
      <c r="A9977" s="68" t="s">
        <v>103</v>
      </c>
      <c r="B9977" s="69">
        <v>491333312</v>
      </c>
      <c r="C9977" s="68">
        <v>887961490626</v>
      </c>
      <c r="D9977" s="69" t="s">
        <v>6836</v>
      </c>
      <c r="E9977" s="65">
        <f>IFERROR(VLOOKUP(C9977,Pivot!A:B,2,0),0)</f>
        <v>0</v>
      </c>
      <c r="F9977" s="65">
        <f>IFERROR(VLOOKUP(C9977,Pivot!A:C,3,0),0)</f>
        <v>0</v>
      </c>
    </row>
    <row r="9978" spans="1:6" x14ac:dyDescent="0.25">
      <c r="A9978" s="68" t="s">
        <v>103</v>
      </c>
      <c r="B9978" s="69">
        <v>491333312</v>
      </c>
      <c r="C9978" s="68">
        <v>887961573664</v>
      </c>
      <c r="D9978" s="69" t="s">
        <v>6836</v>
      </c>
      <c r="E9978" s="65">
        <f>IFERROR(VLOOKUP(C9978,Pivot!A:B,2,0),0)</f>
        <v>0</v>
      </c>
      <c r="F9978" s="65">
        <f>IFERROR(VLOOKUP(C9978,Pivot!A:C,3,0),0)</f>
        <v>0</v>
      </c>
    </row>
    <row r="9979" spans="1:6" x14ac:dyDescent="0.25">
      <c r="A9979" s="68" t="s">
        <v>103</v>
      </c>
      <c r="B9979" s="69">
        <v>491333312</v>
      </c>
      <c r="C9979" s="68">
        <v>887961573671</v>
      </c>
      <c r="D9979" s="69" t="s">
        <v>6836</v>
      </c>
      <c r="E9979" s="65">
        <f>IFERROR(VLOOKUP(C9979,Pivot!A:B,2,0),0)</f>
        <v>0</v>
      </c>
      <c r="F9979" s="65">
        <f>IFERROR(VLOOKUP(C9979,Pivot!A:C,3,0),0)</f>
        <v>0</v>
      </c>
    </row>
    <row r="9980" spans="1:6" x14ac:dyDescent="0.25">
      <c r="A9980" s="68" t="s">
        <v>103</v>
      </c>
      <c r="B9980" s="69">
        <v>491333312</v>
      </c>
      <c r="C9980" s="68">
        <v>887961623642</v>
      </c>
      <c r="D9980" s="69" t="s">
        <v>6836</v>
      </c>
      <c r="E9980" s="65">
        <f>IFERROR(VLOOKUP(C9980,Pivot!A:B,2,0),0)</f>
        <v>0</v>
      </c>
      <c r="F9980" s="65">
        <f>IFERROR(VLOOKUP(C9980,Pivot!A:C,3,0),0)</f>
        <v>0</v>
      </c>
    </row>
    <row r="9981" spans="1:6" x14ac:dyDescent="0.25">
      <c r="A9981" s="68" t="s">
        <v>103</v>
      </c>
      <c r="B9981" s="69">
        <v>491333313</v>
      </c>
      <c r="C9981" s="68">
        <v>746775321857</v>
      </c>
      <c r="D9981" s="69" t="s">
        <v>6837</v>
      </c>
      <c r="E9981" s="65">
        <f>IFERROR(VLOOKUP(C9981,Pivot!A:B,2,0),0)</f>
        <v>0</v>
      </c>
      <c r="F9981" s="65">
        <f>IFERROR(VLOOKUP(C9981,Pivot!A:C,3,0),0)</f>
        <v>0</v>
      </c>
    </row>
    <row r="9982" spans="1:6" x14ac:dyDescent="0.25">
      <c r="A9982" s="68" t="s">
        <v>103</v>
      </c>
      <c r="B9982" s="69">
        <v>491333314</v>
      </c>
      <c r="C9982" s="68">
        <v>887961100808</v>
      </c>
      <c r="D9982" s="69" t="s">
        <v>6838</v>
      </c>
      <c r="E9982" s="65">
        <f>IFERROR(VLOOKUP(C9982,Pivot!A:B,2,0),0)</f>
        <v>0</v>
      </c>
      <c r="F9982" s="65">
        <f>IFERROR(VLOOKUP(C9982,Pivot!A:C,3,0),0)</f>
        <v>0</v>
      </c>
    </row>
    <row r="9983" spans="1:6" x14ac:dyDescent="0.25">
      <c r="A9983" s="68" t="s">
        <v>103</v>
      </c>
      <c r="B9983" s="69">
        <v>491333315</v>
      </c>
      <c r="C9983" s="68">
        <v>887961398175</v>
      </c>
      <c r="D9983" s="69" t="s">
        <v>6839</v>
      </c>
      <c r="E9983" s="65">
        <f>IFERROR(VLOOKUP(C9983,Pivot!A:B,2,0),0)</f>
        <v>0</v>
      </c>
      <c r="F9983" s="65">
        <f>IFERROR(VLOOKUP(C9983,Pivot!A:C,3,0),0)</f>
        <v>0</v>
      </c>
    </row>
    <row r="9984" spans="1:6" x14ac:dyDescent="0.25">
      <c r="A9984" s="68" t="s">
        <v>103</v>
      </c>
      <c r="B9984" s="69">
        <v>491333316</v>
      </c>
      <c r="C9984" s="68">
        <v>4893431658072</v>
      </c>
      <c r="D9984" s="69" t="s">
        <v>6840</v>
      </c>
      <c r="E9984" s="65">
        <f>IFERROR(VLOOKUP(C9984,Pivot!A:B,2,0),0)</f>
        <v>0</v>
      </c>
      <c r="F9984" s="65">
        <f>IFERROR(VLOOKUP(C9984,Pivot!A:C,3,0),0)</f>
        <v>0</v>
      </c>
    </row>
    <row r="9985" spans="1:6" x14ac:dyDescent="0.25">
      <c r="A9985" s="68" t="s">
        <v>103</v>
      </c>
      <c r="B9985" s="69">
        <v>491333316</v>
      </c>
      <c r="C9985" s="68">
        <v>491333316</v>
      </c>
      <c r="D9985" s="69" t="s">
        <v>6840</v>
      </c>
      <c r="E9985" s="65">
        <f>IFERROR(VLOOKUP(C9985,Pivot!A:B,2,0),0)</f>
        <v>0</v>
      </c>
      <c r="F9985" s="65">
        <f>IFERROR(VLOOKUP(C9985,Pivot!A:C,3,0),0)</f>
        <v>0</v>
      </c>
    </row>
    <row r="9986" spans="1:6" x14ac:dyDescent="0.25">
      <c r="A9986" s="68" t="s">
        <v>103</v>
      </c>
      <c r="B9986" s="69">
        <v>491333317</v>
      </c>
      <c r="C9986" s="68">
        <v>4893431658133</v>
      </c>
      <c r="D9986" s="69" t="s">
        <v>6841</v>
      </c>
      <c r="E9986" s="65">
        <f>IFERROR(VLOOKUP(C9986,Pivot!A:B,2,0),0)</f>
        <v>0</v>
      </c>
      <c r="F9986" s="65">
        <f>IFERROR(VLOOKUP(C9986,Pivot!A:C,3,0),0)</f>
        <v>0</v>
      </c>
    </row>
    <row r="9987" spans="1:6" x14ac:dyDescent="0.25">
      <c r="A9987" s="68" t="s">
        <v>103</v>
      </c>
      <c r="B9987" s="69">
        <v>491333317</v>
      </c>
      <c r="C9987" s="68">
        <v>491333317</v>
      </c>
      <c r="D9987" s="69" t="s">
        <v>6841</v>
      </c>
      <c r="E9987" s="65">
        <f>IFERROR(VLOOKUP(C9987,Pivot!A:B,2,0),0)</f>
        <v>0</v>
      </c>
      <c r="F9987" s="65">
        <f>IFERROR(VLOOKUP(C9987,Pivot!A:C,3,0),0)</f>
        <v>0</v>
      </c>
    </row>
    <row r="9988" spans="1:6" x14ac:dyDescent="0.25">
      <c r="A9988" s="68" t="s">
        <v>103</v>
      </c>
      <c r="B9988" s="69">
        <v>491333318</v>
      </c>
      <c r="C9988" s="68">
        <v>4893431229609</v>
      </c>
      <c r="D9988" s="69" t="s">
        <v>6842</v>
      </c>
      <c r="E9988" s="65">
        <f>IFERROR(VLOOKUP(C9988,Pivot!A:B,2,0),0)</f>
        <v>0</v>
      </c>
      <c r="F9988" s="65">
        <f>IFERROR(VLOOKUP(C9988,Pivot!A:C,3,0),0)</f>
        <v>0</v>
      </c>
    </row>
    <row r="9989" spans="1:6" x14ac:dyDescent="0.25">
      <c r="A9989" s="68" t="s">
        <v>103</v>
      </c>
      <c r="B9989" s="69">
        <v>491333318</v>
      </c>
      <c r="C9989" s="68">
        <v>491333318</v>
      </c>
      <c r="D9989" s="69" t="s">
        <v>6842</v>
      </c>
      <c r="E9989" s="65">
        <f>IFERROR(VLOOKUP(C9989,Pivot!A:B,2,0),0)</f>
        <v>0</v>
      </c>
      <c r="F9989" s="65">
        <f>IFERROR(VLOOKUP(C9989,Pivot!A:C,3,0),0)</f>
        <v>0</v>
      </c>
    </row>
    <row r="9990" spans="1:6" x14ac:dyDescent="0.25">
      <c r="A9990" s="68" t="s">
        <v>103</v>
      </c>
      <c r="B9990" s="69">
        <v>491333319</v>
      </c>
      <c r="C9990" s="68">
        <v>4893431229616</v>
      </c>
      <c r="D9990" s="69" t="s">
        <v>6843</v>
      </c>
      <c r="E9990" s="65">
        <f>IFERROR(VLOOKUP(C9990,Pivot!A:B,2,0),0)</f>
        <v>0</v>
      </c>
      <c r="F9990" s="65">
        <f>IFERROR(VLOOKUP(C9990,Pivot!A:C,3,0),0)</f>
        <v>0</v>
      </c>
    </row>
    <row r="9991" spans="1:6" x14ac:dyDescent="0.25">
      <c r="A9991" s="68" t="s">
        <v>103</v>
      </c>
      <c r="B9991" s="69">
        <v>491333319</v>
      </c>
      <c r="C9991" s="68">
        <v>491333319</v>
      </c>
      <c r="D9991" s="69" t="s">
        <v>6843</v>
      </c>
      <c r="E9991" s="65">
        <f>IFERROR(VLOOKUP(C9991,Pivot!A:B,2,0),0)</f>
        <v>0</v>
      </c>
      <c r="F9991" s="65">
        <f>IFERROR(VLOOKUP(C9991,Pivot!A:C,3,0),0)</f>
        <v>0</v>
      </c>
    </row>
    <row r="9992" spans="1:6" x14ac:dyDescent="0.25">
      <c r="A9992" s="68" t="s">
        <v>103</v>
      </c>
      <c r="B9992" s="69">
        <v>491333322</v>
      </c>
      <c r="C9992" s="68">
        <v>491333322</v>
      </c>
      <c r="D9992" s="69" t="s">
        <v>6844</v>
      </c>
      <c r="E9992" s="65">
        <f>IFERROR(VLOOKUP(C9992,Pivot!A:B,2,0),0)</f>
        <v>0</v>
      </c>
      <c r="F9992" s="65">
        <f>IFERROR(VLOOKUP(C9992,Pivot!A:C,3,0),0)</f>
        <v>0</v>
      </c>
    </row>
    <row r="9993" spans="1:6" x14ac:dyDescent="0.25">
      <c r="A9993" s="68" t="s">
        <v>103</v>
      </c>
      <c r="B9993" s="69">
        <v>491333322</v>
      </c>
      <c r="C9993" s="68">
        <v>9336592000229</v>
      </c>
      <c r="D9993" s="69" t="s">
        <v>6844</v>
      </c>
      <c r="E9993" s="65">
        <f>IFERROR(VLOOKUP(C9993,Pivot!A:B,2,0),0)</f>
        <v>0</v>
      </c>
      <c r="F9993" s="65">
        <f>IFERROR(VLOOKUP(C9993,Pivot!A:C,3,0),0)</f>
        <v>0</v>
      </c>
    </row>
    <row r="9994" spans="1:6" x14ac:dyDescent="0.25">
      <c r="A9994" s="68" t="s">
        <v>103</v>
      </c>
      <c r="B9994" s="69">
        <v>491333322</v>
      </c>
      <c r="C9994" s="68">
        <v>9336592006603</v>
      </c>
      <c r="D9994" s="69" t="s">
        <v>6844</v>
      </c>
      <c r="E9994" s="65">
        <f>IFERROR(VLOOKUP(C9994,Pivot!A:B,2,0),0)</f>
        <v>0</v>
      </c>
      <c r="F9994" s="65">
        <f>IFERROR(VLOOKUP(C9994,Pivot!A:C,3,0),0)</f>
        <v>0</v>
      </c>
    </row>
    <row r="9995" spans="1:6" x14ac:dyDescent="0.25">
      <c r="A9995" s="68" t="s">
        <v>103</v>
      </c>
      <c r="B9995" s="69">
        <v>491333323</v>
      </c>
      <c r="C9995" s="68">
        <v>491333323</v>
      </c>
      <c r="D9995" s="69" t="s">
        <v>6845</v>
      </c>
      <c r="E9995" s="65">
        <f>IFERROR(VLOOKUP(C9995,Pivot!A:B,2,0),0)</f>
        <v>0</v>
      </c>
      <c r="F9995" s="65">
        <f>IFERROR(VLOOKUP(C9995,Pivot!A:C,3,0),0)</f>
        <v>0</v>
      </c>
    </row>
    <row r="9996" spans="1:6" x14ac:dyDescent="0.25">
      <c r="A9996" s="68" t="s">
        <v>103</v>
      </c>
      <c r="B9996" s="69">
        <v>491333323</v>
      </c>
      <c r="C9996" s="68">
        <v>825131017624</v>
      </c>
      <c r="D9996" s="69" t="s">
        <v>6845</v>
      </c>
      <c r="E9996" s="65">
        <f>IFERROR(VLOOKUP(C9996,Pivot!A:B,2,0),0)</f>
        <v>0</v>
      </c>
      <c r="F9996" s="65">
        <f>IFERROR(VLOOKUP(C9996,Pivot!A:C,3,0),0)</f>
        <v>0</v>
      </c>
    </row>
    <row r="9997" spans="1:6" x14ac:dyDescent="0.25">
      <c r="A9997" s="68" t="s">
        <v>103</v>
      </c>
      <c r="B9997" s="69">
        <v>491333324</v>
      </c>
      <c r="C9997" s="68">
        <v>491333324</v>
      </c>
      <c r="D9997" s="69" t="s">
        <v>6846</v>
      </c>
      <c r="E9997" s="65">
        <f>IFERROR(VLOOKUP(C9997,Pivot!A:B,2,0),0)</f>
        <v>0</v>
      </c>
      <c r="F9997" s="65">
        <f>IFERROR(VLOOKUP(C9997,Pivot!A:C,3,0),0)</f>
        <v>0</v>
      </c>
    </row>
    <row r="9998" spans="1:6" x14ac:dyDescent="0.25">
      <c r="A9998" s="68" t="s">
        <v>103</v>
      </c>
      <c r="B9998" s="69">
        <v>491333324</v>
      </c>
      <c r="C9998" s="68">
        <v>825131017617</v>
      </c>
      <c r="D9998" s="69" t="s">
        <v>6846</v>
      </c>
      <c r="E9998" s="65">
        <f>IFERROR(VLOOKUP(C9998,Pivot!A:B,2,0),0)</f>
        <v>0</v>
      </c>
      <c r="F9998" s="65">
        <f>IFERROR(VLOOKUP(C9998,Pivot!A:C,3,0),0)</f>
        <v>0</v>
      </c>
    </row>
    <row r="9999" spans="1:6" x14ac:dyDescent="0.25">
      <c r="A9999" s="68" t="s">
        <v>103</v>
      </c>
      <c r="B9999" s="69">
        <v>491333325</v>
      </c>
      <c r="C9999" s="68">
        <v>491333325</v>
      </c>
      <c r="D9999" s="69" t="s">
        <v>6847</v>
      </c>
      <c r="E9999" s="65">
        <f>IFERROR(VLOOKUP(C9999,Pivot!A:B,2,0),0)</f>
        <v>0</v>
      </c>
      <c r="F9999" s="65">
        <f>IFERROR(VLOOKUP(C9999,Pivot!A:C,3,0),0)</f>
        <v>0</v>
      </c>
    </row>
    <row r="10000" spans="1:6" x14ac:dyDescent="0.25">
      <c r="A10000" s="68" t="s">
        <v>103</v>
      </c>
      <c r="B10000" s="69">
        <v>491333325</v>
      </c>
      <c r="C10000" s="68">
        <v>5414301249924</v>
      </c>
      <c r="D10000" s="69" t="s">
        <v>6847</v>
      </c>
      <c r="E10000" s="65">
        <f>IFERROR(VLOOKUP(C10000,Pivot!A:B,2,0),0)</f>
        <v>0</v>
      </c>
      <c r="F10000" s="65">
        <f>IFERROR(VLOOKUP(C10000,Pivot!A:C,3,0),0)</f>
        <v>0</v>
      </c>
    </row>
    <row r="10001" spans="1:6" x14ac:dyDescent="0.25">
      <c r="A10001" s="68" t="s">
        <v>103</v>
      </c>
      <c r="B10001" s="69">
        <v>491333326</v>
      </c>
      <c r="C10001" s="68">
        <v>491333326</v>
      </c>
      <c r="D10001" s="69" t="s">
        <v>6848</v>
      </c>
      <c r="E10001" s="65">
        <f>IFERROR(VLOOKUP(C10001,Pivot!A:B,2,0),0)</f>
        <v>0</v>
      </c>
      <c r="F10001" s="65">
        <f>IFERROR(VLOOKUP(C10001,Pivot!A:C,3,0),0)</f>
        <v>0</v>
      </c>
    </row>
    <row r="10002" spans="1:6" x14ac:dyDescent="0.25">
      <c r="A10002" s="68" t="s">
        <v>103</v>
      </c>
      <c r="B10002" s="69">
        <v>491333326</v>
      </c>
      <c r="C10002" s="68">
        <v>5414301249931</v>
      </c>
      <c r="D10002" s="69" t="s">
        <v>6848</v>
      </c>
      <c r="E10002" s="65">
        <f>IFERROR(VLOOKUP(C10002,Pivot!A:B,2,0),0)</f>
        <v>0</v>
      </c>
      <c r="F10002" s="65">
        <f>IFERROR(VLOOKUP(C10002,Pivot!A:C,3,0),0)</f>
        <v>0</v>
      </c>
    </row>
    <row r="10003" spans="1:6" x14ac:dyDescent="0.25">
      <c r="A10003" s="68" t="s">
        <v>103</v>
      </c>
      <c r="B10003" s="69">
        <v>491333327</v>
      </c>
      <c r="C10003" s="68">
        <v>491333327</v>
      </c>
      <c r="D10003" s="69" t="s">
        <v>6849</v>
      </c>
      <c r="E10003" s="65">
        <f>IFERROR(VLOOKUP(C10003,Pivot!A:B,2,0),0)</f>
        <v>0</v>
      </c>
      <c r="F10003" s="65">
        <f>IFERROR(VLOOKUP(C10003,Pivot!A:C,3,0),0)</f>
        <v>0</v>
      </c>
    </row>
    <row r="10004" spans="1:6" x14ac:dyDescent="0.25">
      <c r="A10004" s="68" t="s">
        <v>103</v>
      </c>
      <c r="B10004" s="69">
        <v>491333327</v>
      </c>
      <c r="C10004" s="68">
        <v>5414301250005</v>
      </c>
      <c r="D10004" s="69" t="s">
        <v>6849</v>
      </c>
      <c r="E10004" s="65">
        <f>IFERROR(VLOOKUP(C10004,Pivot!A:B,2,0),0)</f>
        <v>0</v>
      </c>
      <c r="F10004" s="65">
        <f>IFERROR(VLOOKUP(C10004,Pivot!A:C,3,0),0)</f>
        <v>0</v>
      </c>
    </row>
    <row r="10005" spans="1:6" x14ac:dyDescent="0.25">
      <c r="A10005" s="68" t="s">
        <v>103</v>
      </c>
      <c r="B10005" s="69">
        <v>491333328</v>
      </c>
      <c r="C10005" s="68">
        <v>491333328</v>
      </c>
      <c r="D10005" s="69" t="s">
        <v>6850</v>
      </c>
      <c r="E10005" s="65">
        <f>IFERROR(VLOOKUP(C10005,Pivot!A:B,2,0),0)</f>
        <v>0</v>
      </c>
      <c r="F10005" s="65">
        <f>IFERROR(VLOOKUP(C10005,Pivot!A:C,3,0),0)</f>
        <v>0</v>
      </c>
    </row>
    <row r="10006" spans="1:6" x14ac:dyDescent="0.25">
      <c r="A10006" s="68" t="s">
        <v>103</v>
      </c>
      <c r="B10006" s="69">
        <v>491333328</v>
      </c>
      <c r="C10006" s="68">
        <v>5414301250098</v>
      </c>
      <c r="D10006" s="69" t="s">
        <v>6850</v>
      </c>
      <c r="E10006" s="65">
        <f>IFERROR(VLOOKUP(C10006,Pivot!A:B,2,0),0)</f>
        <v>0</v>
      </c>
      <c r="F10006" s="65">
        <f>IFERROR(VLOOKUP(C10006,Pivot!A:C,3,0),0)</f>
        <v>0</v>
      </c>
    </row>
    <row r="10007" spans="1:6" x14ac:dyDescent="0.25">
      <c r="A10007" s="68" t="s">
        <v>103</v>
      </c>
      <c r="B10007" s="69">
        <v>491333329</v>
      </c>
      <c r="C10007" s="68">
        <v>491333329</v>
      </c>
      <c r="D10007" s="69" t="s">
        <v>6851</v>
      </c>
      <c r="E10007" s="65">
        <f>IFERROR(VLOOKUP(C10007,Pivot!A:B,2,0),0)</f>
        <v>0</v>
      </c>
      <c r="F10007" s="65">
        <f>IFERROR(VLOOKUP(C10007,Pivot!A:C,3,0),0)</f>
        <v>0</v>
      </c>
    </row>
    <row r="10008" spans="1:6" x14ac:dyDescent="0.25">
      <c r="A10008" s="68" t="s">
        <v>103</v>
      </c>
      <c r="B10008" s="69">
        <v>491333329</v>
      </c>
      <c r="C10008" s="68">
        <v>5414301250104</v>
      </c>
      <c r="D10008" s="69" t="s">
        <v>6851</v>
      </c>
      <c r="E10008" s="65">
        <f>IFERROR(VLOOKUP(C10008,Pivot!A:B,2,0),0)</f>
        <v>0</v>
      </c>
      <c r="F10008" s="65">
        <f>IFERROR(VLOOKUP(C10008,Pivot!A:C,3,0),0)</f>
        <v>0</v>
      </c>
    </row>
    <row r="10009" spans="1:6" x14ac:dyDescent="0.25">
      <c r="A10009" s="68" t="s">
        <v>103</v>
      </c>
      <c r="B10009" s="69">
        <v>491333330</v>
      </c>
      <c r="C10009" s="68">
        <v>491333330</v>
      </c>
      <c r="D10009" s="69" t="s">
        <v>6852</v>
      </c>
      <c r="E10009" s="65">
        <f>IFERROR(VLOOKUP(C10009,Pivot!A:B,2,0),0)</f>
        <v>0</v>
      </c>
      <c r="F10009" s="65">
        <f>IFERROR(VLOOKUP(C10009,Pivot!A:C,3,0),0)</f>
        <v>0</v>
      </c>
    </row>
    <row r="10010" spans="1:6" x14ac:dyDescent="0.25">
      <c r="A10010" s="68" t="s">
        <v>103</v>
      </c>
      <c r="B10010" s="69">
        <v>491333330</v>
      </c>
      <c r="C10010" s="68">
        <v>5414301518365</v>
      </c>
      <c r="D10010" s="69" t="s">
        <v>6852</v>
      </c>
      <c r="E10010" s="65">
        <f>IFERROR(VLOOKUP(C10010,Pivot!A:B,2,0),0)</f>
        <v>0</v>
      </c>
      <c r="F10010" s="65">
        <f>IFERROR(VLOOKUP(C10010,Pivot!A:C,3,0),0)</f>
        <v>0</v>
      </c>
    </row>
    <row r="10011" spans="1:6" x14ac:dyDescent="0.25">
      <c r="A10011" s="68" t="s">
        <v>103</v>
      </c>
      <c r="B10011" s="69">
        <v>491333331</v>
      </c>
      <c r="C10011" s="68">
        <v>491333331</v>
      </c>
      <c r="D10011" s="69" t="s">
        <v>6853</v>
      </c>
      <c r="E10011" s="65">
        <f>IFERROR(VLOOKUP(C10011,Pivot!A:B,2,0),0)</f>
        <v>0</v>
      </c>
      <c r="F10011" s="65">
        <f>IFERROR(VLOOKUP(C10011,Pivot!A:C,3,0),0)</f>
        <v>0</v>
      </c>
    </row>
    <row r="10012" spans="1:6" x14ac:dyDescent="0.25">
      <c r="A10012" s="68" t="s">
        <v>103</v>
      </c>
      <c r="B10012" s="69">
        <v>491333331</v>
      </c>
      <c r="C10012" s="68">
        <v>5414301519874</v>
      </c>
      <c r="D10012" s="69" t="s">
        <v>6853</v>
      </c>
      <c r="E10012" s="65">
        <f>IFERROR(VLOOKUP(C10012,Pivot!A:B,2,0),0)</f>
        <v>0</v>
      </c>
      <c r="F10012" s="65">
        <f>IFERROR(VLOOKUP(C10012,Pivot!A:C,3,0),0)</f>
        <v>0</v>
      </c>
    </row>
    <row r="10013" spans="1:6" x14ac:dyDescent="0.25">
      <c r="A10013" s="68" t="s">
        <v>103</v>
      </c>
      <c r="B10013" s="69">
        <v>491333334</v>
      </c>
      <c r="C10013" s="68">
        <v>491333334</v>
      </c>
      <c r="D10013" s="69" t="s">
        <v>6854</v>
      </c>
      <c r="E10013" s="65">
        <f>IFERROR(VLOOKUP(C10013,Pivot!A:B,2,0),0)</f>
        <v>0</v>
      </c>
      <c r="F10013" s="65">
        <f>IFERROR(VLOOKUP(C10013,Pivot!A:C,3,0),0)</f>
        <v>0</v>
      </c>
    </row>
    <row r="10014" spans="1:6" x14ac:dyDescent="0.25">
      <c r="A10014" s="68" t="s">
        <v>103</v>
      </c>
      <c r="B10014" s="69">
        <v>491333334</v>
      </c>
      <c r="C10014" s="68">
        <v>5414301518402</v>
      </c>
      <c r="D10014" s="69" t="s">
        <v>6854</v>
      </c>
      <c r="E10014" s="65">
        <f>IFERROR(VLOOKUP(C10014,Pivot!A:B,2,0),0)</f>
        <v>0</v>
      </c>
      <c r="F10014" s="65">
        <f>IFERROR(VLOOKUP(C10014,Pivot!A:C,3,0),0)</f>
        <v>0</v>
      </c>
    </row>
    <row r="10015" spans="1:6" x14ac:dyDescent="0.25">
      <c r="A10015" s="68" t="s">
        <v>103</v>
      </c>
      <c r="B10015" s="69">
        <v>491333335</v>
      </c>
      <c r="C10015" s="68">
        <v>491333335</v>
      </c>
      <c r="D10015" s="69" t="s">
        <v>6855</v>
      </c>
      <c r="E10015" s="65">
        <f>IFERROR(VLOOKUP(C10015,Pivot!A:B,2,0),0)</f>
        <v>0</v>
      </c>
      <c r="F10015" s="65">
        <f>IFERROR(VLOOKUP(C10015,Pivot!A:C,3,0),0)</f>
        <v>0</v>
      </c>
    </row>
    <row r="10016" spans="1:6" x14ac:dyDescent="0.25">
      <c r="A10016" s="68" t="s">
        <v>103</v>
      </c>
      <c r="B10016" s="69">
        <v>491333335</v>
      </c>
      <c r="C10016" s="68">
        <v>5414301519881</v>
      </c>
      <c r="D10016" s="69" t="s">
        <v>6855</v>
      </c>
      <c r="E10016" s="65">
        <f>IFERROR(VLOOKUP(C10016,Pivot!A:B,2,0),0)</f>
        <v>0</v>
      </c>
      <c r="F10016" s="65">
        <f>IFERROR(VLOOKUP(C10016,Pivot!A:C,3,0),0)</f>
        <v>0</v>
      </c>
    </row>
    <row r="10017" spans="1:6" x14ac:dyDescent="0.25">
      <c r="A10017" s="68" t="s">
        <v>103</v>
      </c>
      <c r="B10017" s="69">
        <v>491333336</v>
      </c>
      <c r="C10017" s="68">
        <v>491333336</v>
      </c>
      <c r="D10017" s="69" t="s">
        <v>6856</v>
      </c>
      <c r="E10017" s="65">
        <f>IFERROR(VLOOKUP(C10017,Pivot!A:B,2,0),0)</f>
        <v>0</v>
      </c>
      <c r="F10017" s="65">
        <f>IFERROR(VLOOKUP(C10017,Pivot!A:C,3,0),0)</f>
        <v>0</v>
      </c>
    </row>
    <row r="10018" spans="1:6" x14ac:dyDescent="0.25">
      <c r="A10018" s="68" t="s">
        <v>103</v>
      </c>
      <c r="B10018" s="69">
        <v>491333336</v>
      </c>
      <c r="C10018" s="68">
        <v>5414301519898</v>
      </c>
      <c r="D10018" s="69" t="s">
        <v>6856</v>
      </c>
      <c r="E10018" s="65">
        <f>IFERROR(VLOOKUP(C10018,Pivot!A:B,2,0),0)</f>
        <v>0</v>
      </c>
      <c r="F10018" s="65">
        <f>IFERROR(VLOOKUP(C10018,Pivot!A:C,3,0),0)</f>
        <v>0</v>
      </c>
    </row>
    <row r="10019" spans="1:6" x14ac:dyDescent="0.25">
      <c r="A10019" s="68" t="s">
        <v>103</v>
      </c>
      <c r="B10019" s="69">
        <v>491333337</v>
      </c>
      <c r="C10019" s="68">
        <v>491333337</v>
      </c>
      <c r="D10019" s="69" t="s">
        <v>6857</v>
      </c>
      <c r="E10019" s="65">
        <f>IFERROR(VLOOKUP(C10019,Pivot!A:B,2,0),0)</f>
        <v>0</v>
      </c>
      <c r="F10019" s="65">
        <f>IFERROR(VLOOKUP(C10019,Pivot!A:C,3,0),0)</f>
        <v>0</v>
      </c>
    </row>
    <row r="10020" spans="1:6" x14ac:dyDescent="0.25">
      <c r="A10020" s="68" t="s">
        <v>103</v>
      </c>
      <c r="B10020" s="69">
        <v>491333337</v>
      </c>
      <c r="C10020" s="68">
        <v>5414301519904</v>
      </c>
      <c r="D10020" s="69" t="s">
        <v>6857</v>
      </c>
      <c r="E10020" s="65">
        <f>IFERROR(VLOOKUP(C10020,Pivot!A:B,2,0),0)</f>
        <v>0</v>
      </c>
      <c r="F10020" s="65">
        <f>IFERROR(VLOOKUP(C10020,Pivot!A:C,3,0),0)</f>
        <v>0</v>
      </c>
    </row>
    <row r="10021" spans="1:6" x14ac:dyDescent="0.25">
      <c r="A10021" s="68" t="s">
        <v>103</v>
      </c>
      <c r="B10021" s="69">
        <v>491333356</v>
      </c>
      <c r="C10021" s="68">
        <v>491333356</v>
      </c>
      <c r="D10021" s="69" t="s">
        <v>6858</v>
      </c>
      <c r="E10021" s="65">
        <f>IFERROR(VLOOKUP(C10021,Pivot!A:B,2,0),0)</f>
        <v>0</v>
      </c>
      <c r="F10021" s="65">
        <f>IFERROR(VLOOKUP(C10021,Pivot!A:C,3,0),0)</f>
        <v>0</v>
      </c>
    </row>
    <row r="10022" spans="1:6" x14ac:dyDescent="0.25">
      <c r="A10022" s="68" t="s">
        <v>103</v>
      </c>
      <c r="B10022" s="69">
        <v>491333356</v>
      </c>
      <c r="C10022" s="68">
        <v>5414301241010</v>
      </c>
      <c r="D10022" s="69" t="s">
        <v>6858</v>
      </c>
      <c r="E10022" s="65">
        <f>IFERROR(VLOOKUP(C10022,Pivot!A:B,2,0),0)</f>
        <v>0</v>
      </c>
      <c r="F10022" s="65">
        <f>IFERROR(VLOOKUP(C10022,Pivot!A:C,3,0),0)</f>
        <v>0</v>
      </c>
    </row>
    <row r="10023" spans="1:6" x14ac:dyDescent="0.25">
      <c r="A10023" s="68" t="s">
        <v>103</v>
      </c>
      <c r="B10023" s="69">
        <v>491333357</v>
      </c>
      <c r="C10023" s="68">
        <v>491333357</v>
      </c>
      <c r="D10023" s="69" t="s">
        <v>6859</v>
      </c>
      <c r="E10023" s="65">
        <f>IFERROR(VLOOKUP(C10023,Pivot!A:B,2,0),0)</f>
        <v>0</v>
      </c>
      <c r="F10023" s="65">
        <f>IFERROR(VLOOKUP(C10023,Pivot!A:C,3,0),0)</f>
        <v>0</v>
      </c>
    </row>
    <row r="10024" spans="1:6" x14ac:dyDescent="0.25">
      <c r="A10024" s="68" t="s">
        <v>103</v>
      </c>
      <c r="B10024" s="69">
        <v>491333357</v>
      </c>
      <c r="C10024" s="68">
        <v>5414301249856</v>
      </c>
      <c r="D10024" s="69" t="s">
        <v>6859</v>
      </c>
      <c r="E10024" s="65">
        <f>IFERROR(VLOOKUP(C10024,Pivot!A:B,2,0),0)</f>
        <v>0</v>
      </c>
      <c r="F10024" s="65">
        <f>IFERROR(VLOOKUP(C10024,Pivot!A:C,3,0),0)</f>
        <v>0</v>
      </c>
    </row>
    <row r="10025" spans="1:6" x14ac:dyDescent="0.25">
      <c r="A10025" s="68" t="s">
        <v>103</v>
      </c>
      <c r="B10025" s="69">
        <v>491333358</v>
      </c>
      <c r="C10025" s="68">
        <v>491333358</v>
      </c>
      <c r="D10025" s="69" t="s">
        <v>6860</v>
      </c>
      <c r="E10025" s="65">
        <f>IFERROR(VLOOKUP(C10025,Pivot!A:B,2,0),0)</f>
        <v>0</v>
      </c>
      <c r="F10025" s="65">
        <f>IFERROR(VLOOKUP(C10025,Pivot!A:C,3,0),0)</f>
        <v>0</v>
      </c>
    </row>
    <row r="10026" spans="1:6" x14ac:dyDescent="0.25">
      <c r="A10026" s="68" t="s">
        <v>103</v>
      </c>
      <c r="B10026" s="69">
        <v>491333358</v>
      </c>
      <c r="C10026" s="68">
        <v>5414301249719</v>
      </c>
      <c r="D10026" s="69" t="s">
        <v>6860</v>
      </c>
      <c r="E10026" s="65">
        <f>IFERROR(VLOOKUP(C10026,Pivot!A:B,2,0),0)</f>
        <v>0</v>
      </c>
      <c r="F10026" s="65">
        <f>IFERROR(VLOOKUP(C10026,Pivot!A:C,3,0),0)</f>
        <v>0</v>
      </c>
    </row>
    <row r="10027" spans="1:6" x14ac:dyDescent="0.25">
      <c r="A10027" s="68" t="s">
        <v>103</v>
      </c>
      <c r="B10027" s="69">
        <v>491333359</v>
      </c>
      <c r="C10027" s="68">
        <v>491333359</v>
      </c>
      <c r="D10027" s="69" t="s">
        <v>6861</v>
      </c>
      <c r="E10027" s="65">
        <f>IFERROR(VLOOKUP(C10027,Pivot!A:B,2,0),0)</f>
        <v>0</v>
      </c>
      <c r="F10027" s="65">
        <f>IFERROR(VLOOKUP(C10027,Pivot!A:C,3,0),0)</f>
        <v>0</v>
      </c>
    </row>
    <row r="10028" spans="1:6" x14ac:dyDescent="0.25">
      <c r="A10028" s="68" t="s">
        <v>103</v>
      </c>
      <c r="B10028" s="69">
        <v>491333359</v>
      </c>
      <c r="C10028" s="68">
        <v>5414301249887</v>
      </c>
      <c r="D10028" s="69" t="s">
        <v>6861</v>
      </c>
      <c r="E10028" s="65">
        <f>IFERROR(VLOOKUP(C10028,Pivot!A:B,2,0),0)</f>
        <v>0</v>
      </c>
      <c r="F10028" s="65">
        <f>IFERROR(VLOOKUP(C10028,Pivot!A:C,3,0),0)</f>
        <v>0</v>
      </c>
    </row>
    <row r="10029" spans="1:6" x14ac:dyDescent="0.25">
      <c r="A10029" s="68" t="s">
        <v>103</v>
      </c>
      <c r="B10029" s="69">
        <v>491333361</v>
      </c>
      <c r="C10029" s="68">
        <v>491333361</v>
      </c>
      <c r="D10029" s="69" t="s">
        <v>6862</v>
      </c>
      <c r="E10029" s="65">
        <f>IFERROR(VLOOKUP(C10029,Pivot!A:B,2,0),0)</f>
        <v>0</v>
      </c>
      <c r="F10029" s="65">
        <f>IFERROR(VLOOKUP(C10029,Pivot!A:C,3,0),0)</f>
        <v>0</v>
      </c>
    </row>
    <row r="10030" spans="1:6" x14ac:dyDescent="0.25">
      <c r="A10030" s="68" t="s">
        <v>103</v>
      </c>
      <c r="B10030" s="69">
        <v>491333361</v>
      </c>
      <c r="C10030" s="68">
        <v>5414301249795</v>
      </c>
      <c r="D10030" s="69" t="s">
        <v>6862</v>
      </c>
      <c r="E10030" s="65">
        <f>IFERROR(VLOOKUP(C10030,Pivot!A:B,2,0),0)</f>
        <v>0</v>
      </c>
      <c r="F10030" s="65">
        <f>IFERROR(VLOOKUP(C10030,Pivot!A:C,3,0),0)</f>
        <v>0</v>
      </c>
    </row>
    <row r="10031" spans="1:6" x14ac:dyDescent="0.25">
      <c r="A10031" s="68" t="s">
        <v>103</v>
      </c>
      <c r="B10031" s="69">
        <v>491333364</v>
      </c>
      <c r="C10031" s="68">
        <v>4892493108006</v>
      </c>
      <c r="D10031" s="69" t="s">
        <v>6863</v>
      </c>
      <c r="E10031" s="65">
        <f>IFERROR(VLOOKUP(C10031,Pivot!A:B,2,0),0)</f>
        <v>0</v>
      </c>
      <c r="F10031" s="65">
        <f>IFERROR(VLOOKUP(C10031,Pivot!A:C,3,0),0)</f>
        <v>0</v>
      </c>
    </row>
    <row r="10032" spans="1:6" x14ac:dyDescent="0.25">
      <c r="A10032" s="68" t="s">
        <v>103</v>
      </c>
      <c r="B10032" s="69">
        <v>491333365</v>
      </c>
      <c r="C10032" s="68">
        <v>4892493108013</v>
      </c>
      <c r="D10032" s="69" t="s">
        <v>6864</v>
      </c>
      <c r="E10032" s="65">
        <f>IFERROR(VLOOKUP(C10032,Pivot!A:B,2,0),0)</f>
        <v>0</v>
      </c>
      <c r="F10032" s="65">
        <f>IFERROR(VLOOKUP(C10032,Pivot!A:C,3,0),0)</f>
        <v>0</v>
      </c>
    </row>
    <row r="10033" spans="1:6" x14ac:dyDescent="0.25">
      <c r="A10033" s="68" t="s">
        <v>103</v>
      </c>
      <c r="B10033" s="69">
        <v>491333366</v>
      </c>
      <c r="C10033" s="68">
        <v>4892493108082</v>
      </c>
      <c r="D10033" s="69" t="s">
        <v>6865</v>
      </c>
      <c r="E10033" s="65">
        <f>IFERROR(VLOOKUP(C10033,Pivot!A:B,2,0),0)</f>
        <v>0</v>
      </c>
      <c r="F10033" s="65">
        <f>IFERROR(VLOOKUP(C10033,Pivot!A:C,3,0),0)</f>
        <v>0</v>
      </c>
    </row>
    <row r="10034" spans="1:6" x14ac:dyDescent="0.25">
      <c r="A10034" s="68" t="s">
        <v>103</v>
      </c>
      <c r="B10034" s="69">
        <v>491333367</v>
      </c>
      <c r="C10034" s="68">
        <v>4892493108167</v>
      </c>
      <c r="D10034" s="69" t="s">
        <v>6866</v>
      </c>
      <c r="E10034" s="65">
        <f>IFERROR(VLOOKUP(C10034,Pivot!A:B,2,0),0)</f>
        <v>0</v>
      </c>
      <c r="F10034" s="65">
        <f>IFERROR(VLOOKUP(C10034,Pivot!A:C,3,0),0)</f>
        <v>0</v>
      </c>
    </row>
    <row r="10035" spans="1:6" x14ac:dyDescent="0.25">
      <c r="A10035" s="68" t="s">
        <v>103</v>
      </c>
      <c r="B10035" s="69">
        <v>491333368</v>
      </c>
      <c r="C10035" s="68">
        <v>4892493108174</v>
      </c>
      <c r="D10035" s="69" t="s">
        <v>6867</v>
      </c>
      <c r="E10035" s="65">
        <f>IFERROR(VLOOKUP(C10035,Pivot!A:B,2,0),0)</f>
        <v>0</v>
      </c>
      <c r="F10035" s="65">
        <f>IFERROR(VLOOKUP(C10035,Pivot!A:C,3,0),0)</f>
        <v>0</v>
      </c>
    </row>
    <row r="10036" spans="1:6" x14ac:dyDescent="0.25">
      <c r="A10036" s="68" t="s">
        <v>103</v>
      </c>
      <c r="B10036" s="69">
        <v>491333369</v>
      </c>
      <c r="C10036" s="68">
        <v>4892493108181</v>
      </c>
      <c r="D10036" s="69" t="s">
        <v>6868</v>
      </c>
      <c r="E10036" s="65">
        <f>IFERROR(VLOOKUP(C10036,Pivot!A:B,2,0),0)</f>
        <v>0</v>
      </c>
      <c r="F10036" s="65">
        <f>IFERROR(VLOOKUP(C10036,Pivot!A:C,3,0),0)</f>
        <v>0</v>
      </c>
    </row>
    <row r="10037" spans="1:6" x14ac:dyDescent="0.25">
      <c r="A10037" s="68" t="s">
        <v>103</v>
      </c>
      <c r="B10037" s="69">
        <v>491333370</v>
      </c>
      <c r="C10037" s="68">
        <v>4892493108198</v>
      </c>
      <c r="D10037" s="69" t="s">
        <v>6869</v>
      </c>
      <c r="E10037" s="65">
        <f>IFERROR(VLOOKUP(C10037,Pivot!A:B,2,0),0)</f>
        <v>0</v>
      </c>
      <c r="F10037" s="65">
        <f>IFERROR(VLOOKUP(C10037,Pivot!A:C,3,0),0)</f>
        <v>0</v>
      </c>
    </row>
    <row r="10038" spans="1:6" x14ac:dyDescent="0.25">
      <c r="A10038" s="68" t="s">
        <v>103</v>
      </c>
      <c r="B10038" s="69">
        <v>491333371</v>
      </c>
      <c r="C10038" s="68">
        <v>4892493108204</v>
      </c>
      <c r="D10038" s="69" t="s">
        <v>6870</v>
      </c>
      <c r="E10038" s="65">
        <f>IFERROR(VLOOKUP(C10038,Pivot!A:B,2,0),0)</f>
        <v>0</v>
      </c>
      <c r="F10038" s="65">
        <f>IFERROR(VLOOKUP(C10038,Pivot!A:C,3,0),0)</f>
        <v>0</v>
      </c>
    </row>
    <row r="10039" spans="1:6" x14ac:dyDescent="0.25">
      <c r="A10039" s="68" t="s">
        <v>103</v>
      </c>
      <c r="B10039" s="69">
        <v>491333371</v>
      </c>
      <c r="C10039" s="68">
        <v>491333371</v>
      </c>
      <c r="D10039" s="69" t="s">
        <v>6870</v>
      </c>
      <c r="E10039" s="65">
        <f>IFERROR(VLOOKUP(C10039,Pivot!A:B,2,0),0)</f>
        <v>0</v>
      </c>
      <c r="F10039" s="65">
        <f>IFERROR(VLOOKUP(C10039,Pivot!A:C,3,0),0)</f>
        <v>0</v>
      </c>
    </row>
    <row r="10040" spans="1:6" x14ac:dyDescent="0.25">
      <c r="A10040" s="68" t="s">
        <v>103</v>
      </c>
      <c r="B10040" s="69">
        <v>491333372</v>
      </c>
      <c r="C10040" s="68">
        <v>4892493108020</v>
      </c>
      <c r="D10040" s="69" t="s">
        <v>6871</v>
      </c>
      <c r="E10040" s="65">
        <f>IFERROR(VLOOKUP(C10040,Pivot!A:B,2,0),0)</f>
        <v>0</v>
      </c>
      <c r="F10040" s="65">
        <f>IFERROR(VLOOKUP(C10040,Pivot!A:C,3,0),0)</f>
        <v>0</v>
      </c>
    </row>
    <row r="10041" spans="1:6" x14ac:dyDescent="0.25">
      <c r="A10041" s="68" t="s">
        <v>103</v>
      </c>
      <c r="B10041" s="69">
        <v>491333373</v>
      </c>
      <c r="C10041" s="68">
        <v>4892493108037</v>
      </c>
      <c r="D10041" s="69" t="s">
        <v>6872</v>
      </c>
      <c r="E10041" s="65">
        <f>IFERROR(VLOOKUP(C10041,Pivot!A:B,2,0),0)</f>
        <v>0</v>
      </c>
      <c r="F10041" s="65">
        <f>IFERROR(VLOOKUP(C10041,Pivot!A:C,3,0),0)</f>
        <v>0</v>
      </c>
    </row>
    <row r="10042" spans="1:6" x14ac:dyDescent="0.25">
      <c r="A10042" s="68" t="s">
        <v>103</v>
      </c>
      <c r="B10042" s="69">
        <v>491333376</v>
      </c>
      <c r="C10042" s="68">
        <v>491333376</v>
      </c>
      <c r="D10042" s="69" t="s">
        <v>6873</v>
      </c>
      <c r="E10042" s="65">
        <f>IFERROR(VLOOKUP(C10042,Pivot!A:B,2,0),0)</f>
        <v>0</v>
      </c>
      <c r="F10042" s="65">
        <f>IFERROR(VLOOKUP(C10042,Pivot!A:C,3,0),0)</f>
        <v>0</v>
      </c>
    </row>
    <row r="10043" spans="1:6" x14ac:dyDescent="0.25">
      <c r="A10043" s="68" t="s">
        <v>103</v>
      </c>
      <c r="B10043" s="69">
        <v>491333376</v>
      </c>
      <c r="C10043" s="68">
        <v>683480093818</v>
      </c>
      <c r="D10043" s="69" t="s">
        <v>6873</v>
      </c>
      <c r="E10043" s="65">
        <f>IFERROR(VLOOKUP(C10043,Pivot!A:B,2,0),0)</f>
        <v>0</v>
      </c>
      <c r="F10043" s="65">
        <f>IFERROR(VLOOKUP(C10043,Pivot!A:C,3,0),0)</f>
        <v>0</v>
      </c>
    </row>
    <row r="10044" spans="1:6" x14ac:dyDescent="0.25">
      <c r="A10044" s="68" t="s">
        <v>103</v>
      </c>
      <c r="B10044" s="69">
        <v>491333386</v>
      </c>
      <c r="C10044" s="68">
        <v>491333386</v>
      </c>
      <c r="D10044" s="69" t="s">
        <v>6874</v>
      </c>
      <c r="E10044" s="65">
        <f>IFERROR(VLOOKUP(C10044,Pivot!A:B,2,0),0)</f>
        <v>0</v>
      </c>
      <c r="F10044" s="65">
        <f>IFERROR(VLOOKUP(C10044,Pivot!A:C,3,0),0)</f>
        <v>0</v>
      </c>
    </row>
    <row r="10045" spans="1:6" x14ac:dyDescent="0.25">
      <c r="A10045" s="68" t="s">
        <v>103</v>
      </c>
      <c r="B10045" s="69">
        <v>491333387</v>
      </c>
      <c r="C10045" s="68">
        <v>491333387</v>
      </c>
      <c r="D10045" s="69" t="s">
        <v>6875</v>
      </c>
      <c r="E10045" s="65">
        <f>IFERROR(VLOOKUP(C10045,Pivot!A:B,2,0),0)</f>
        <v>0</v>
      </c>
      <c r="F10045" s="65">
        <f>IFERROR(VLOOKUP(C10045,Pivot!A:C,3,0),0)</f>
        <v>0</v>
      </c>
    </row>
    <row r="10046" spans="1:6" x14ac:dyDescent="0.25">
      <c r="A10046" s="68" t="s">
        <v>103</v>
      </c>
      <c r="B10046" s="69">
        <v>491333388</v>
      </c>
      <c r="C10046" s="68">
        <v>491333388</v>
      </c>
      <c r="D10046" s="69" t="s">
        <v>6876</v>
      </c>
      <c r="E10046" s="65">
        <f>IFERROR(VLOOKUP(C10046,Pivot!A:B,2,0),0)</f>
        <v>0</v>
      </c>
      <c r="F10046" s="65">
        <f>IFERROR(VLOOKUP(C10046,Pivot!A:C,3,0),0)</f>
        <v>0</v>
      </c>
    </row>
    <row r="10047" spans="1:6" x14ac:dyDescent="0.25">
      <c r="A10047" s="68" t="s">
        <v>103</v>
      </c>
      <c r="B10047" s="69">
        <v>491333389</v>
      </c>
      <c r="C10047" s="68">
        <v>491333389</v>
      </c>
      <c r="D10047" s="69" t="s">
        <v>6877</v>
      </c>
      <c r="E10047" s="65">
        <f>IFERROR(VLOOKUP(C10047,Pivot!A:B,2,0),0)</f>
        <v>0</v>
      </c>
      <c r="F10047" s="65">
        <f>IFERROR(VLOOKUP(C10047,Pivot!A:C,3,0),0)</f>
        <v>0</v>
      </c>
    </row>
    <row r="10048" spans="1:6" x14ac:dyDescent="0.25">
      <c r="A10048" s="68" t="s">
        <v>103</v>
      </c>
      <c r="B10048" s="69">
        <v>491333391</v>
      </c>
      <c r="C10048" s="68">
        <v>491333391</v>
      </c>
      <c r="D10048" s="69" t="s">
        <v>6878</v>
      </c>
      <c r="E10048" s="65">
        <f>IFERROR(VLOOKUP(C10048,Pivot!A:B,2,0),0)</f>
        <v>0</v>
      </c>
      <c r="F10048" s="65">
        <f>IFERROR(VLOOKUP(C10048,Pivot!A:C,3,0),0)</f>
        <v>0</v>
      </c>
    </row>
    <row r="10049" spans="1:6" x14ac:dyDescent="0.25">
      <c r="A10049" s="68" t="s">
        <v>103</v>
      </c>
      <c r="B10049" s="69">
        <v>491333391</v>
      </c>
      <c r="C10049" s="68">
        <v>808446010474</v>
      </c>
      <c r="D10049" s="69" t="s">
        <v>6878</v>
      </c>
      <c r="E10049" s="65">
        <f>IFERROR(VLOOKUP(C10049,Pivot!A:B,2,0),0)</f>
        <v>0</v>
      </c>
      <c r="F10049" s="65">
        <f>IFERROR(VLOOKUP(C10049,Pivot!A:C,3,0),0)</f>
        <v>0</v>
      </c>
    </row>
    <row r="10050" spans="1:6" x14ac:dyDescent="0.25">
      <c r="A10050" s="68" t="s">
        <v>103</v>
      </c>
      <c r="B10050" s="69">
        <v>491333392</v>
      </c>
      <c r="C10050" s="68">
        <v>491333392</v>
      </c>
      <c r="D10050" s="69" t="s">
        <v>6879</v>
      </c>
      <c r="E10050" s="65">
        <f>IFERROR(VLOOKUP(C10050,Pivot!A:B,2,0),0)</f>
        <v>0</v>
      </c>
      <c r="F10050" s="65">
        <f>IFERROR(VLOOKUP(C10050,Pivot!A:C,3,0),0)</f>
        <v>0</v>
      </c>
    </row>
    <row r="10051" spans="1:6" x14ac:dyDescent="0.25">
      <c r="A10051" s="68" t="s">
        <v>103</v>
      </c>
      <c r="B10051" s="69">
        <v>491333392</v>
      </c>
      <c r="C10051" s="68">
        <v>808446013116</v>
      </c>
      <c r="D10051" s="69" t="s">
        <v>6879</v>
      </c>
      <c r="E10051" s="65">
        <f>IFERROR(VLOOKUP(C10051,Pivot!A:B,2,0),0)</f>
        <v>0</v>
      </c>
      <c r="F10051" s="65">
        <f>IFERROR(VLOOKUP(C10051,Pivot!A:C,3,0),0)</f>
        <v>0</v>
      </c>
    </row>
    <row r="10052" spans="1:6" x14ac:dyDescent="0.25">
      <c r="A10052" s="68" t="s">
        <v>103</v>
      </c>
      <c r="B10052" s="69">
        <v>491333395</v>
      </c>
      <c r="C10052" s="68">
        <v>491333395</v>
      </c>
      <c r="D10052" s="69" t="s">
        <v>6880</v>
      </c>
      <c r="E10052" s="65">
        <f>IFERROR(VLOOKUP(C10052,Pivot!A:B,2,0),0)</f>
        <v>0</v>
      </c>
      <c r="F10052" s="65">
        <f>IFERROR(VLOOKUP(C10052,Pivot!A:C,3,0),0)</f>
        <v>0</v>
      </c>
    </row>
    <row r="10053" spans="1:6" x14ac:dyDescent="0.25">
      <c r="A10053" s="68" t="s">
        <v>103</v>
      </c>
      <c r="B10053" s="69">
        <v>491333395</v>
      </c>
      <c r="C10053" s="68">
        <v>808446011808</v>
      </c>
      <c r="D10053" s="69" t="s">
        <v>6880</v>
      </c>
      <c r="E10053" s="65">
        <f>IFERROR(VLOOKUP(C10053,Pivot!A:B,2,0),0)</f>
        <v>0</v>
      </c>
      <c r="F10053" s="65">
        <f>IFERROR(VLOOKUP(C10053,Pivot!A:C,3,0),0)</f>
        <v>0</v>
      </c>
    </row>
    <row r="10054" spans="1:6" x14ac:dyDescent="0.25">
      <c r="A10054" s="68" t="s">
        <v>103</v>
      </c>
      <c r="B10054" s="69">
        <v>491333395</v>
      </c>
      <c r="C10054" s="68">
        <v>808446011815</v>
      </c>
      <c r="D10054" s="69" t="s">
        <v>6880</v>
      </c>
      <c r="E10054" s="65">
        <f>IFERROR(VLOOKUP(C10054,Pivot!A:B,2,0),0)</f>
        <v>0</v>
      </c>
      <c r="F10054" s="65">
        <f>IFERROR(VLOOKUP(C10054,Pivot!A:C,3,0),0)</f>
        <v>0</v>
      </c>
    </row>
    <row r="10055" spans="1:6" x14ac:dyDescent="0.25">
      <c r="A10055" s="68" t="s">
        <v>103</v>
      </c>
      <c r="B10055" s="69">
        <v>491333395</v>
      </c>
      <c r="C10055" s="68">
        <v>808446011822</v>
      </c>
      <c r="D10055" s="69" t="s">
        <v>6880</v>
      </c>
      <c r="E10055" s="65">
        <f>IFERROR(VLOOKUP(C10055,Pivot!A:B,2,0),0)</f>
        <v>0</v>
      </c>
      <c r="F10055" s="65">
        <f>IFERROR(VLOOKUP(C10055,Pivot!A:C,3,0),0)</f>
        <v>0</v>
      </c>
    </row>
    <row r="10056" spans="1:6" x14ac:dyDescent="0.25">
      <c r="A10056" s="68" t="s">
        <v>103</v>
      </c>
      <c r="B10056" s="69">
        <v>491333395</v>
      </c>
      <c r="C10056" s="68">
        <v>808446011839</v>
      </c>
      <c r="D10056" s="69" t="s">
        <v>6880</v>
      </c>
      <c r="E10056" s="65">
        <f>IFERROR(VLOOKUP(C10056,Pivot!A:B,2,0),0)</f>
        <v>0</v>
      </c>
      <c r="F10056" s="65">
        <f>IFERROR(VLOOKUP(C10056,Pivot!A:C,3,0),0)</f>
        <v>0</v>
      </c>
    </row>
    <row r="10057" spans="1:6" x14ac:dyDescent="0.25">
      <c r="A10057" s="68" t="s">
        <v>103</v>
      </c>
      <c r="B10057" s="69">
        <v>491333395</v>
      </c>
      <c r="C10057" s="68">
        <v>808446011846</v>
      </c>
      <c r="D10057" s="69" t="s">
        <v>6880</v>
      </c>
      <c r="E10057" s="65">
        <f>IFERROR(VLOOKUP(C10057,Pivot!A:B,2,0),0)</f>
        <v>0</v>
      </c>
      <c r="F10057" s="65">
        <f>IFERROR(VLOOKUP(C10057,Pivot!A:C,3,0),0)</f>
        <v>0</v>
      </c>
    </row>
    <row r="10058" spans="1:6" x14ac:dyDescent="0.25">
      <c r="A10058" s="68" t="s">
        <v>103</v>
      </c>
      <c r="B10058" s="69">
        <v>491333395</v>
      </c>
      <c r="C10058" s="68">
        <v>808446011853</v>
      </c>
      <c r="D10058" s="69" t="s">
        <v>6880</v>
      </c>
      <c r="E10058" s="65">
        <f>IFERROR(VLOOKUP(C10058,Pivot!A:B,2,0),0)</f>
        <v>0</v>
      </c>
      <c r="F10058" s="65">
        <f>IFERROR(VLOOKUP(C10058,Pivot!A:C,3,0),0)</f>
        <v>0</v>
      </c>
    </row>
    <row r="10059" spans="1:6" x14ac:dyDescent="0.25">
      <c r="A10059" s="68" t="s">
        <v>103</v>
      </c>
      <c r="B10059" s="69">
        <v>491333396</v>
      </c>
      <c r="C10059" s="68">
        <v>491333396</v>
      </c>
      <c r="D10059" s="69" t="s">
        <v>6881</v>
      </c>
      <c r="E10059" s="65">
        <f>IFERROR(VLOOKUP(C10059,Pivot!A:B,2,0),0)</f>
        <v>0</v>
      </c>
      <c r="F10059" s="65">
        <f>IFERROR(VLOOKUP(C10059,Pivot!A:C,3,0),0)</f>
        <v>0</v>
      </c>
    </row>
    <row r="10060" spans="1:6" x14ac:dyDescent="0.25">
      <c r="A10060" s="68" t="s">
        <v>103</v>
      </c>
      <c r="B10060" s="69">
        <v>491333396</v>
      </c>
      <c r="C10060" s="68">
        <v>808446013390</v>
      </c>
      <c r="D10060" s="69" t="s">
        <v>6881</v>
      </c>
      <c r="E10060" s="65">
        <f>IFERROR(VLOOKUP(C10060,Pivot!A:B,2,0),0)</f>
        <v>0</v>
      </c>
      <c r="F10060" s="65">
        <f>IFERROR(VLOOKUP(C10060,Pivot!A:C,3,0),0)</f>
        <v>0</v>
      </c>
    </row>
    <row r="10061" spans="1:6" x14ac:dyDescent="0.25">
      <c r="A10061" s="68" t="s">
        <v>103</v>
      </c>
      <c r="B10061" s="69">
        <v>491333397</v>
      </c>
      <c r="C10061" s="68">
        <v>491333397</v>
      </c>
      <c r="D10061" s="69" t="s">
        <v>6882</v>
      </c>
      <c r="E10061" s="65">
        <f>IFERROR(VLOOKUP(C10061,Pivot!A:B,2,0),0)</f>
        <v>0</v>
      </c>
      <c r="F10061" s="65">
        <f>IFERROR(VLOOKUP(C10061,Pivot!A:C,3,0),0)</f>
        <v>0</v>
      </c>
    </row>
    <row r="10062" spans="1:6" x14ac:dyDescent="0.25">
      <c r="A10062" s="68" t="s">
        <v>103</v>
      </c>
      <c r="B10062" s="69">
        <v>491333397</v>
      </c>
      <c r="C10062" s="68">
        <v>808446013406</v>
      </c>
      <c r="D10062" s="69" t="s">
        <v>6882</v>
      </c>
      <c r="E10062" s="65">
        <f>IFERROR(VLOOKUP(C10062,Pivot!A:B,2,0),0)</f>
        <v>0</v>
      </c>
      <c r="F10062" s="65">
        <f>IFERROR(VLOOKUP(C10062,Pivot!A:C,3,0),0)</f>
        <v>0</v>
      </c>
    </row>
    <row r="10063" spans="1:6" x14ac:dyDescent="0.25">
      <c r="A10063" s="68" t="s">
        <v>103</v>
      </c>
      <c r="B10063" s="69">
        <v>491333398</v>
      </c>
      <c r="C10063" s="68">
        <v>491333398</v>
      </c>
      <c r="D10063" s="69" t="s">
        <v>6883</v>
      </c>
      <c r="E10063" s="65">
        <f>IFERROR(VLOOKUP(C10063,Pivot!A:B,2,0),0)</f>
        <v>0</v>
      </c>
      <c r="F10063" s="65">
        <f>IFERROR(VLOOKUP(C10063,Pivot!A:C,3,0),0)</f>
        <v>0</v>
      </c>
    </row>
    <row r="10064" spans="1:6" x14ac:dyDescent="0.25">
      <c r="A10064" s="68" t="s">
        <v>103</v>
      </c>
      <c r="B10064" s="69">
        <v>491333398</v>
      </c>
      <c r="C10064" s="68">
        <v>808446013413</v>
      </c>
      <c r="D10064" s="69" t="s">
        <v>6883</v>
      </c>
      <c r="E10064" s="65">
        <f>IFERROR(VLOOKUP(C10064,Pivot!A:B,2,0),0)</f>
        <v>0</v>
      </c>
      <c r="F10064" s="65">
        <f>IFERROR(VLOOKUP(C10064,Pivot!A:C,3,0),0)</f>
        <v>0</v>
      </c>
    </row>
    <row r="10065" spans="1:6" x14ac:dyDescent="0.25">
      <c r="A10065" s="68" t="s">
        <v>103</v>
      </c>
      <c r="B10065" s="69">
        <v>491333405</v>
      </c>
      <c r="C10065" s="68">
        <v>491333405</v>
      </c>
      <c r="D10065" s="69" t="s">
        <v>6884</v>
      </c>
      <c r="E10065" s="65">
        <f>IFERROR(VLOOKUP(C10065,Pivot!A:B,2,0),0)</f>
        <v>0</v>
      </c>
      <c r="F10065" s="65">
        <f>IFERROR(VLOOKUP(C10065,Pivot!A:C,3,0),0)</f>
        <v>0</v>
      </c>
    </row>
    <row r="10066" spans="1:6" x14ac:dyDescent="0.25">
      <c r="A10066" s="68" t="s">
        <v>103</v>
      </c>
      <c r="B10066" s="69">
        <v>491333405</v>
      </c>
      <c r="C10066" s="68">
        <v>6944994943711</v>
      </c>
      <c r="D10066" s="69" t="s">
        <v>6884</v>
      </c>
      <c r="E10066" s="65">
        <f>IFERROR(VLOOKUP(C10066,Pivot!A:B,2,0),0)</f>
        <v>0</v>
      </c>
      <c r="F10066" s="65">
        <f>IFERROR(VLOOKUP(C10066,Pivot!A:C,3,0),0)</f>
        <v>0</v>
      </c>
    </row>
    <row r="10067" spans="1:6" x14ac:dyDescent="0.25">
      <c r="A10067" s="68" t="s">
        <v>103</v>
      </c>
      <c r="B10067" s="69">
        <v>491333406</v>
      </c>
      <c r="C10067" s="68">
        <v>491333406</v>
      </c>
      <c r="D10067" s="69" t="s">
        <v>6885</v>
      </c>
      <c r="E10067" s="65">
        <f>IFERROR(VLOOKUP(C10067,Pivot!A:B,2,0),0)</f>
        <v>0</v>
      </c>
      <c r="F10067" s="65">
        <f>IFERROR(VLOOKUP(C10067,Pivot!A:C,3,0),0)</f>
        <v>0</v>
      </c>
    </row>
    <row r="10068" spans="1:6" x14ac:dyDescent="0.25">
      <c r="A10068" s="68" t="s">
        <v>103</v>
      </c>
      <c r="B10068" s="69">
        <v>491333407</v>
      </c>
      <c r="C10068" s="68">
        <v>491333407</v>
      </c>
      <c r="D10068" s="69" t="s">
        <v>6886</v>
      </c>
      <c r="E10068" s="65">
        <f>IFERROR(VLOOKUP(C10068,Pivot!A:B,2,0),0)</f>
        <v>0</v>
      </c>
      <c r="F10068" s="65">
        <f>IFERROR(VLOOKUP(C10068,Pivot!A:C,3,0),0)</f>
        <v>0</v>
      </c>
    </row>
    <row r="10069" spans="1:6" x14ac:dyDescent="0.25">
      <c r="A10069" s="68" t="s">
        <v>103</v>
      </c>
      <c r="B10069" s="69">
        <v>491333407</v>
      </c>
      <c r="C10069" s="68">
        <v>6923744050367</v>
      </c>
      <c r="D10069" s="69" t="s">
        <v>6886</v>
      </c>
      <c r="E10069" s="65">
        <f>IFERROR(VLOOKUP(C10069,Pivot!A:B,2,0),0)</f>
        <v>0</v>
      </c>
      <c r="F10069" s="65">
        <f>IFERROR(VLOOKUP(C10069,Pivot!A:C,3,0),0)</f>
        <v>0</v>
      </c>
    </row>
    <row r="10070" spans="1:6" x14ac:dyDescent="0.25">
      <c r="A10070" s="68" t="s">
        <v>103</v>
      </c>
      <c r="B10070" s="69">
        <v>491333407</v>
      </c>
      <c r="C10070" s="68">
        <v>6923744092992</v>
      </c>
      <c r="D10070" s="69" t="s">
        <v>6886</v>
      </c>
      <c r="E10070" s="65">
        <f>IFERROR(VLOOKUP(C10070,Pivot!A:B,2,0),0)</f>
        <v>0</v>
      </c>
      <c r="F10070" s="65">
        <f>IFERROR(VLOOKUP(C10070,Pivot!A:C,3,0),0)</f>
        <v>0</v>
      </c>
    </row>
    <row r="10071" spans="1:6" x14ac:dyDescent="0.25">
      <c r="A10071" s="68" t="s">
        <v>103</v>
      </c>
      <c r="B10071" s="69">
        <v>491333436</v>
      </c>
      <c r="C10071" s="68">
        <v>5027148014879</v>
      </c>
      <c r="D10071" s="69" t="s">
        <v>6887</v>
      </c>
      <c r="E10071" s="65">
        <f>IFERROR(VLOOKUP(C10071,Pivot!A:B,2,0),0)</f>
        <v>0</v>
      </c>
      <c r="F10071" s="65">
        <f>IFERROR(VLOOKUP(C10071,Pivot!A:C,3,0),0)</f>
        <v>0</v>
      </c>
    </row>
    <row r="10072" spans="1:6" x14ac:dyDescent="0.25">
      <c r="A10072" s="68" t="s">
        <v>103</v>
      </c>
      <c r="B10072" s="69">
        <v>491333437</v>
      </c>
      <c r="C10072" s="68">
        <v>5027148014886</v>
      </c>
      <c r="D10072" s="69" t="s">
        <v>6888</v>
      </c>
      <c r="E10072" s="65">
        <f>IFERROR(VLOOKUP(C10072,Pivot!A:B,2,0),0)</f>
        <v>0</v>
      </c>
      <c r="F10072" s="65">
        <f>IFERROR(VLOOKUP(C10072,Pivot!A:C,3,0),0)</f>
        <v>0</v>
      </c>
    </row>
    <row r="10073" spans="1:6" x14ac:dyDescent="0.25">
      <c r="A10073" s="68" t="s">
        <v>103</v>
      </c>
      <c r="B10073" s="69">
        <v>491333438</v>
      </c>
      <c r="C10073" s="68">
        <v>5027148009509</v>
      </c>
      <c r="D10073" s="69" t="s">
        <v>6889</v>
      </c>
      <c r="E10073" s="65">
        <f>IFERROR(VLOOKUP(C10073,Pivot!A:B,2,0),0)</f>
        <v>0</v>
      </c>
      <c r="F10073" s="65">
        <f>IFERROR(VLOOKUP(C10073,Pivot!A:C,3,0),0)</f>
        <v>0</v>
      </c>
    </row>
    <row r="10074" spans="1:6" x14ac:dyDescent="0.25">
      <c r="A10074" s="68" t="s">
        <v>103</v>
      </c>
      <c r="B10074" s="69">
        <v>491333439</v>
      </c>
      <c r="C10074" s="68">
        <v>5027148007536</v>
      </c>
      <c r="D10074" s="69" t="s">
        <v>6890</v>
      </c>
      <c r="E10074" s="65">
        <f>IFERROR(VLOOKUP(C10074,Pivot!A:B,2,0),0)</f>
        <v>0</v>
      </c>
      <c r="F10074" s="65">
        <f>IFERROR(VLOOKUP(C10074,Pivot!A:C,3,0),0)</f>
        <v>0</v>
      </c>
    </row>
    <row r="10075" spans="1:6" x14ac:dyDescent="0.25">
      <c r="A10075" s="68" t="s">
        <v>103</v>
      </c>
      <c r="B10075" s="69">
        <v>491333440</v>
      </c>
      <c r="C10075" s="68">
        <v>5027148007543</v>
      </c>
      <c r="D10075" s="69" t="s">
        <v>6891</v>
      </c>
      <c r="E10075" s="65">
        <f>IFERROR(VLOOKUP(C10075,Pivot!A:B,2,0),0)</f>
        <v>0</v>
      </c>
      <c r="F10075" s="65">
        <f>IFERROR(VLOOKUP(C10075,Pivot!A:C,3,0),0)</f>
        <v>0</v>
      </c>
    </row>
    <row r="10076" spans="1:6" x14ac:dyDescent="0.25">
      <c r="A10076" s="68" t="s">
        <v>103</v>
      </c>
      <c r="B10076" s="69">
        <v>491333441</v>
      </c>
      <c r="C10076" s="68">
        <v>5027148005099</v>
      </c>
      <c r="D10076" s="69" t="s">
        <v>6892</v>
      </c>
      <c r="E10076" s="65">
        <f>IFERROR(VLOOKUP(C10076,Pivot!A:B,2,0),0)</f>
        <v>0</v>
      </c>
      <c r="F10076" s="65">
        <f>IFERROR(VLOOKUP(C10076,Pivot!A:C,3,0),0)</f>
        <v>0</v>
      </c>
    </row>
    <row r="10077" spans="1:6" x14ac:dyDescent="0.25">
      <c r="A10077" s="68" t="s">
        <v>103</v>
      </c>
      <c r="B10077" s="69">
        <v>491333442</v>
      </c>
      <c r="C10077" s="68">
        <v>5027148007925</v>
      </c>
      <c r="D10077" s="69" t="s">
        <v>6893</v>
      </c>
      <c r="E10077" s="65">
        <f>IFERROR(VLOOKUP(C10077,Pivot!A:B,2,0),0)</f>
        <v>0</v>
      </c>
      <c r="F10077" s="65">
        <f>IFERROR(VLOOKUP(C10077,Pivot!A:C,3,0),0)</f>
        <v>0</v>
      </c>
    </row>
    <row r="10078" spans="1:6" x14ac:dyDescent="0.25">
      <c r="A10078" s="68" t="s">
        <v>103</v>
      </c>
      <c r="B10078" s="69">
        <v>491333443</v>
      </c>
      <c r="C10078" s="68">
        <v>5027148009400</v>
      </c>
      <c r="D10078" s="69" t="s">
        <v>6894</v>
      </c>
      <c r="E10078" s="65">
        <f>IFERROR(VLOOKUP(C10078,Pivot!A:B,2,0),0)</f>
        <v>0</v>
      </c>
      <c r="F10078" s="65">
        <f>IFERROR(VLOOKUP(C10078,Pivot!A:C,3,0),0)</f>
        <v>0</v>
      </c>
    </row>
    <row r="10079" spans="1:6" x14ac:dyDescent="0.25">
      <c r="A10079" s="68" t="s">
        <v>103</v>
      </c>
      <c r="B10079" s="69">
        <v>491333447</v>
      </c>
      <c r="C10079" s="68">
        <v>5027148007604</v>
      </c>
      <c r="D10079" s="69" t="s">
        <v>6895</v>
      </c>
      <c r="E10079" s="65">
        <f>IFERROR(VLOOKUP(C10079,Pivot!A:B,2,0),0)</f>
        <v>0</v>
      </c>
      <c r="F10079" s="65">
        <f>IFERROR(VLOOKUP(C10079,Pivot!A:C,3,0),0)</f>
        <v>0</v>
      </c>
    </row>
    <row r="10080" spans="1:6" x14ac:dyDescent="0.25">
      <c r="A10080" s="68" t="s">
        <v>103</v>
      </c>
      <c r="B10080" s="69">
        <v>491333448</v>
      </c>
      <c r="C10080" s="68">
        <v>5027148007611</v>
      </c>
      <c r="D10080" s="69" t="s">
        <v>6896</v>
      </c>
      <c r="E10080" s="65">
        <f>IFERROR(VLOOKUP(C10080,Pivot!A:B,2,0),0)</f>
        <v>0</v>
      </c>
      <c r="F10080" s="65">
        <f>IFERROR(VLOOKUP(C10080,Pivot!A:C,3,0),0)</f>
        <v>0</v>
      </c>
    </row>
    <row r="10081" spans="1:6" x14ac:dyDescent="0.25">
      <c r="A10081" s="68" t="s">
        <v>103</v>
      </c>
      <c r="B10081" s="69">
        <v>491333449</v>
      </c>
      <c r="C10081" s="68">
        <v>5027148007628</v>
      </c>
      <c r="D10081" s="69" t="s">
        <v>6897</v>
      </c>
      <c r="E10081" s="65">
        <f>IFERROR(VLOOKUP(C10081,Pivot!A:B,2,0),0)</f>
        <v>0</v>
      </c>
      <c r="F10081" s="65">
        <f>IFERROR(VLOOKUP(C10081,Pivot!A:C,3,0),0)</f>
        <v>0</v>
      </c>
    </row>
    <row r="10082" spans="1:6" x14ac:dyDescent="0.25">
      <c r="A10082" s="68" t="s">
        <v>103</v>
      </c>
      <c r="B10082" s="69">
        <v>491333450</v>
      </c>
      <c r="C10082" s="68">
        <v>5027148007635</v>
      </c>
      <c r="D10082" s="69" t="s">
        <v>6898</v>
      </c>
      <c r="E10082" s="65">
        <f>IFERROR(VLOOKUP(C10082,Pivot!A:B,2,0),0)</f>
        <v>0</v>
      </c>
      <c r="F10082" s="65">
        <f>IFERROR(VLOOKUP(C10082,Pivot!A:C,3,0),0)</f>
        <v>0</v>
      </c>
    </row>
    <row r="10083" spans="1:6" x14ac:dyDescent="0.25">
      <c r="A10083" s="68" t="s">
        <v>103</v>
      </c>
      <c r="B10083" s="69">
        <v>491333451</v>
      </c>
      <c r="C10083" s="68">
        <v>5027148007642</v>
      </c>
      <c r="D10083" s="69" t="s">
        <v>6899</v>
      </c>
      <c r="E10083" s="65">
        <f>IFERROR(VLOOKUP(C10083,Pivot!A:B,2,0),0)</f>
        <v>0</v>
      </c>
      <c r="F10083" s="65">
        <f>IFERROR(VLOOKUP(C10083,Pivot!A:C,3,0),0)</f>
        <v>0</v>
      </c>
    </row>
    <row r="10084" spans="1:6" x14ac:dyDescent="0.25">
      <c r="A10084" s="68" t="s">
        <v>103</v>
      </c>
      <c r="B10084" s="69">
        <v>491333459</v>
      </c>
      <c r="C10084" s="68">
        <v>71195060759</v>
      </c>
      <c r="D10084" s="69" t="s">
        <v>6900</v>
      </c>
      <c r="E10084" s="65">
        <f>IFERROR(VLOOKUP(C10084,Pivot!A:B,2,0),0)</f>
        <v>0</v>
      </c>
      <c r="F10084" s="65">
        <f>IFERROR(VLOOKUP(C10084,Pivot!A:C,3,0),0)</f>
        <v>0</v>
      </c>
    </row>
    <row r="10085" spans="1:6" x14ac:dyDescent="0.25">
      <c r="A10085" s="68" t="s">
        <v>103</v>
      </c>
      <c r="B10085" s="69">
        <v>491333460</v>
      </c>
      <c r="C10085" s="68">
        <v>778988629017</v>
      </c>
      <c r="D10085" s="69" t="s">
        <v>6901</v>
      </c>
      <c r="E10085" s="65">
        <f>IFERROR(VLOOKUP(C10085,Pivot!A:B,2,0),0)</f>
        <v>0</v>
      </c>
      <c r="F10085" s="65">
        <f>IFERROR(VLOOKUP(C10085,Pivot!A:C,3,0),0)</f>
        <v>0</v>
      </c>
    </row>
    <row r="10086" spans="1:6" x14ac:dyDescent="0.25">
      <c r="A10086" s="68" t="s">
        <v>103</v>
      </c>
      <c r="B10086" s="69">
        <v>491333461</v>
      </c>
      <c r="C10086" s="68">
        <v>778988629147</v>
      </c>
      <c r="D10086" s="69" t="s">
        <v>6902</v>
      </c>
      <c r="E10086" s="65">
        <f>IFERROR(VLOOKUP(C10086,Pivot!A:B,2,0),0)</f>
        <v>0</v>
      </c>
      <c r="F10086" s="65">
        <f>IFERROR(VLOOKUP(C10086,Pivot!A:C,3,0),0)</f>
        <v>0</v>
      </c>
    </row>
    <row r="10087" spans="1:6" x14ac:dyDescent="0.25">
      <c r="A10087" s="68" t="s">
        <v>103</v>
      </c>
      <c r="B10087" s="69">
        <v>491333462</v>
      </c>
      <c r="C10087" s="68">
        <v>491333462</v>
      </c>
      <c r="D10087" s="69" t="s">
        <v>6903</v>
      </c>
      <c r="E10087" s="65">
        <f>IFERROR(VLOOKUP(C10087,Pivot!A:B,2,0),0)</f>
        <v>0</v>
      </c>
      <c r="F10087" s="65">
        <f>IFERROR(VLOOKUP(C10087,Pivot!A:C,3,0),0)</f>
        <v>0</v>
      </c>
    </row>
    <row r="10088" spans="1:6" x14ac:dyDescent="0.25">
      <c r="A10088" s="68" t="s">
        <v>103</v>
      </c>
      <c r="B10088" s="69">
        <v>491333462</v>
      </c>
      <c r="C10088" s="68">
        <v>778988629192</v>
      </c>
      <c r="D10088" s="69" t="s">
        <v>6903</v>
      </c>
      <c r="E10088" s="65">
        <f>IFERROR(VLOOKUP(C10088,Pivot!A:B,2,0),0)</f>
        <v>0</v>
      </c>
      <c r="F10088" s="65">
        <f>IFERROR(VLOOKUP(C10088,Pivot!A:C,3,0),0)</f>
        <v>0</v>
      </c>
    </row>
    <row r="10089" spans="1:6" x14ac:dyDescent="0.25">
      <c r="A10089" s="68" t="s">
        <v>103</v>
      </c>
      <c r="B10089" s="69">
        <v>491333471</v>
      </c>
      <c r="C10089" s="68">
        <v>8901383719331</v>
      </c>
      <c r="D10089" s="69" t="s">
        <v>6904</v>
      </c>
      <c r="E10089" s="65">
        <f>IFERROR(VLOOKUP(C10089,Pivot!A:B,2,0),0)</f>
        <v>0</v>
      </c>
      <c r="F10089" s="65">
        <f>IFERROR(VLOOKUP(C10089,Pivot!A:C,3,0),0)</f>
        <v>0</v>
      </c>
    </row>
    <row r="10090" spans="1:6" x14ac:dyDescent="0.25">
      <c r="A10090" s="68" t="s">
        <v>103</v>
      </c>
      <c r="B10090" s="69">
        <v>491333472</v>
      </c>
      <c r="C10090" s="68">
        <v>807648045598</v>
      </c>
      <c r="D10090" s="69" t="s">
        <v>6905</v>
      </c>
      <c r="E10090" s="65">
        <f>IFERROR(VLOOKUP(C10090,Pivot!A:B,2,0),0)</f>
        <v>0</v>
      </c>
      <c r="F10090" s="65">
        <f>IFERROR(VLOOKUP(C10090,Pivot!A:C,3,0),0)</f>
        <v>0</v>
      </c>
    </row>
    <row r="10091" spans="1:6" x14ac:dyDescent="0.25">
      <c r="A10091" s="68" t="s">
        <v>103</v>
      </c>
      <c r="B10091" s="69">
        <v>491333473</v>
      </c>
      <c r="C10091" s="68">
        <v>807648045581</v>
      </c>
      <c r="D10091" s="69" t="s">
        <v>6906</v>
      </c>
      <c r="E10091" s="65">
        <f>IFERROR(VLOOKUP(C10091,Pivot!A:B,2,0),0)</f>
        <v>0</v>
      </c>
      <c r="F10091" s="65">
        <f>IFERROR(VLOOKUP(C10091,Pivot!A:C,3,0),0)</f>
        <v>0</v>
      </c>
    </row>
    <row r="10092" spans="1:6" x14ac:dyDescent="0.25">
      <c r="A10092" s="68" t="s">
        <v>103</v>
      </c>
      <c r="B10092" s="69">
        <v>491333474</v>
      </c>
      <c r="C10092" s="68">
        <v>887961402995</v>
      </c>
      <c r="D10092" s="69" t="s">
        <v>6907</v>
      </c>
      <c r="E10092" s="65">
        <f>IFERROR(VLOOKUP(C10092,Pivot!A:B,2,0),0)</f>
        <v>0</v>
      </c>
      <c r="F10092" s="65">
        <f>IFERROR(VLOOKUP(C10092,Pivot!A:C,3,0),0)</f>
        <v>0</v>
      </c>
    </row>
    <row r="10093" spans="1:6" x14ac:dyDescent="0.25">
      <c r="A10093" s="68" t="s">
        <v>103</v>
      </c>
      <c r="B10093" s="69">
        <v>491333474</v>
      </c>
      <c r="C10093" s="68">
        <v>887961403008</v>
      </c>
      <c r="D10093" s="69" t="s">
        <v>6907</v>
      </c>
      <c r="E10093" s="65">
        <f>IFERROR(VLOOKUP(C10093,Pivot!A:B,2,0),0)</f>
        <v>0</v>
      </c>
      <c r="F10093" s="65">
        <f>IFERROR(VLOOKUP(C10093,Pivot!A:C,3,0),0)</f>
        <v>0</v>
      </c>
    </row>
    <row r="10094" spans="1:6" x14ac:dyDescent="0.25">
      <c r="A10094" s="68" t="s">
        <v>103</v>
      </c>
      <c r="B10094" s="69">
        <v>491333474</v>
      </c>
      <c r="C10094" s="68">
        <v>887961403015</v>
      </c>
      <c r="D10094" s="69" t="s">
        <v>6907</v>
      </c>
      <c r="E10094" s="65">
        <f>IFERROR(VLOOKUP(C10094,Pivot!A:B,2,0),0)</f>
        <v>0</v>
      </c>
      <c r="F10094" s="65">
        <f>IFERROR(VLOOKUP(C10094,Pivot!A:C,3,0),0)</f>
        <v>0</v>
      </c>
    </row>
    <row r="10095" spans="1:6" x14ac:dyDescent="0.25">
      <c r="A10095" s="68" t="s">
        <v>103</v>
      </c>
      <c r="B10095" s="69">
        <v>491333474</v>
      </c>
      <c r="C10095" s="68">
        <v>887961403039</v>
      </c>
      <c r="D10095" s="69" t="s">
        <v>6907</v>
      </c>
      <c r="E10095" s="65">
        <f>IFERROR(VLOOKUP(C10095,Pivot!A:B,2,0),0)</f>
        <v>0</v>
      </c>
      <c r="F10095" s="65">
        <f>IFERROR(VLOOKUP(C10095,Pivot!A:C,3,0),0)</f>
        <v>0</v>
      </c>
    </row>
    <row r="10096" spans="1:6" x14ac:dyDescent="0.25">
      <c r="A10096" s="68" t="s">
        <v>103</v>
      </c>
      <c r="B10096" s="69">
        <v>491333474</v>
      </c>
      <c r="C10096" s="68">
        <v>887961403046</v>
      </c>
      <c r="D10096" s="69" t="s">
        <v>6907</v>
      </c>
      <c r="E10096" s="65">
        <f>IFERROR(VLOOKUP(C10096,Pivot!A:B,2,0),0)</f>
        <v>0</v>
      </c>
      <c r="F10096" s="65">
        <f>IFERROR(VLOOKUP(C10096,Pivot!A:C,3,0),0)</f>
        <v>0</v>
      </c>
    </row>
    <row r="10097" spans="1:6" x14ac:dyDescent="0.25">
      <c r="A10097" s="68" t="s">
        <v>103</v>
      </c>
      <c r="B10097" s="69">
        <v>491333474</v>
      </c>
      <c r="C10097" s="68">
        <v>887961403053</v>
      </c>
      <c r="D10097" s="69" t="s">
        <v>6907</v>
      </c>
      <c r="E10097" s="65">
        <f>IFERROR(VLOOKUP(C10097,Pivot!A:B,2,0),0)</f>
        <v>0</v>
      </c>
      <c r="F10097" s="65">
        <f>IFERROR(VLOOKUP(C10097,Pivot!A:C,3,0),0)</f>
        <v>0</v>
      </c>
    </row>
    <row r="10098" spans="1:6" x14ac:dyDescent="0.25">
      <c r="A10098" s="68" t="s">
        <v>103</v>
      </c>
      <c r="B10098" s="69">
        <v>491333474</v>
      </c>
      <c r="C10098" s="68">
        <v>887961403077</v>
      </c>
      <c r="D10098" s="69" t="s">
        <v>6907</v>
      </c>
      <c r="E10098" s="65">
        <f>IFERROR(VLOOKUP(C10098,Pivot!A:B,2,0),0)</f>
        <v>0</v>
      </c>
      <c r="F10098" s="65">
        <f>IFERROR(VLOOKUP(C10098,Pivot!A:C,3,0),0)</f>
        <v>0</v>
      </c>
    </row>
    <row r="10099" spans="1:6" x14ac:dyDescent="0.25">
      <c r="A10099" s="68" t="s">
        <v>103</v>
      </c>
      <c r="B10099" s="69">
        <v>491333474</v>
      </c>
      <c r="C10099" s="68">
        <v>887961403084</v>
      </c>
      <c r="D10099" s="69" t="s">
        <v>6907</v>
      </c>
      <c r="E10099" s="65">
        <f>IFERROR(VLOOKUP(C10099,Pivot!A:B,2,0),0)</f>
        <v>0</v>
      </c>
      <c r="F10099" s="65">
        <f>IFERROR(VLOOKUP(C10099,Pivot!A:C,3,0),0)</f>
        <v>0</v>
      </c>
    </row>
    <row r="10100" spans="1:6" x14ac:dyDescent="0.25">
      <c r="A10100" s="68" t="s">
        <v>103</v>
      </c>
      <c r="B10100" s="69">
        <v>491333474</v>
      </c>
      <c r="C10100" s="68">
        <v>887961403107</v>
      </c>
      <c r="D10100" s="69" t="s">
        <v>6907</v>
      </c>
      <c r="E10100" s="65">
        <f>IFERROR(VLOOKUP(C10100,Pivot!A:B,2,0),0)</f>
        <v>0</v>
      </c>
      <c r="F10100" s="65">
        <f>IFERROR(VLOOKUP(C10100,Pivot!A:C,3,0),0)</f>
        <v>0</v>
      </c>
    </row>
    <row r="10101" spans="1:6" x14ac:dyDescent="0.25">
      <c r="A10101" s="68" t="s">
        <v>103</v>
      </c>
      <c r="B10101" s="69">
        <v>491333474</v>
      </c>
      <c r="C10101" s="68">
        <v>887961403121</v>
      </c>
      <c r="D10101" s="69" t="s">
        <v>6907</v>
      </c>
      <c r="E10101" s="65">
        <f>IFERROR(VLOOKUP(C10101,Pivot!A:B,2,0),0)</f>
        <v>0</v>
      </c>
      <c r="F10101" s="65">
        <f>IFERROR(VLOOKUP(C10101,Pivot!A:C,3,0),0)</f>
        <v>0</v>
      </c>
    </row>
    <row r="10102" spans="1:6" x14ac:dyDescent="0.25">
      <c r="A10102" s="68" t="s">
        <v>103</v>
      </c>
      <c r="B10102" s="69">
        <v>491333474</v>
      </c>
      <c r="C10102" s="68">
        <v>887961403190</v>
      </c>
      <c r="D10102" s="69" t="s">
        <v>6907</v>
      </c>
      <c r="E10102" s="65">
        <f>IFERROR(VLOOKUP(C10102,Pivot!A:B,2,0),0)</f>
        <v>0</v>
      </c>
      <c r="F10102" s="65">
        <f>IFERROR(VLOOKUP(C10102,Pivot!A:C,3,0),0)</f>
        <v>0</v>
      </c>
    </row>
    <row r="10103" spans="1:6" x14ac:dyDescent="0.25">
      <c r="A10103" s="68" t="s">
        <v>103</v>
      </c>
      <c r="B10103" s="69">
        <v>491333474</v>
      </c>
      <c r="C10103" s="68">
        <v>887961403206</v>
      </c>
      <c r="D10103" s="69" t="s">
        <v>6907</v>
      </c>
      <c r="E10103" s="65">
        <f>IFERROR(VLOOKUP(C10103,Pivot!A:B,2,0),0)</f>
        <v>0</v>
      </c>
      <c r="F10103" s="65">
        <f>IFERROR(VLOOKUP(C10103,Pivot!A:C,3,0),0)</f>
        <v>0</v>
      </c>
    </row>
    <row r="10104" spans="1:6" x14ac:dyDescent="0.25">
      <c r="A10104" s="68" t="s">
        <v>103</v>
      </c>
      <c r="B10104" s="69">
        <v>491333474</v>
      </c>
      <c r="C10104" s="68">
        <v>887961403237</v>
      </c>
      <c r="D10104" s="69" t="s">
        <v>6907</v>
      </c>
      <c r="E10104" s="65">
        <f>IFERROR(VLOOKUP(C10104,Pivot!A:B,2,0),0)</f>
        <v>0</v>
      </c>
      <c r="F10104" s="65">
        <f>IFERROR(VLOOKUP(C10104,Pivot!A:C,3,0),0)</f>
        <v>0</v>
      </c>
    </row>
    <row r="10105" spans="1:6" x14ac:dyDescent="0.25">
      <c r="A10105" s="68" t="s">
        <v>103</v>
      </c>
      <c r="B10105" s="69">
        <v>491333474</v>
      </c>
      <c r="C10105" s="68">
        <v>887961403275</v>
      </c>
      <c r="D10105" s="69" t="s">
        <v>6907</v>
      </c>
      <c r="E10105" s="65">
        <f>IFERROR(VLOOKUP(C10105,Pivot!A:B,2,0),0)</f>
        <v>0</v>
      </c>
      <c r="F10105" s="65">
        <f>IFERROR(VLOOKUP(C10105,Pivot!A:C,3,0),0)</f>
        <v>0</v>
      </c>
    </row>
    <row r="10106" spans="1:6" x14ac:dyDescent="0.25">
      <c r="A10106" s="68" t="s">
        <v>103</v>
      </c>
      <c r="B10106" s="69">
        <v>491333474</v>
      </c>
      <c r="C10106" s="68">
        <v>887961403329</v>
      </c>
      <c r="D10106" s="69" t="s">
        <v>6907</v>
      </c>
      <c r="E10106" s="65">
        <f>IFERROR(VLOOKUP(C10106,Pivot!A:B,2,0),0)</f>
        <v>0</v>
      </c>
      <c r="F10106" s="65">
        <f>IFERROR(VLOOKUP(C10106,Pivot!A:C,3,0),0)</f>
        <v>0</v>
      </c>
    </row>
    <row r="10107" spans="1:6" x14ac:dyDescent="0.25">
      <c r="A10107" s="68" t="s">
        <v>103</v>
      </c>
      <c r="B10107" s="69">
        <v>491333474</v>
      </c>
      <c r="C10107" s="68">
        <v>887961403350</v>
      </c>
      <c r="D10107" s="69" t="s">
        <v>6907</v>
      </c>
      <c r="E10107" s="65">
        <f>IFERROR(VLOOKUP(C10107,Pivot!A:B,2,0),0)</f>
        <v>0</v>
      </c>
      <c r="F10107" s="65">
        <f>IFERROR(VLOOKUP(C10107,Pivot!A:C,3,0),0)</f>
        <v>0</v>
      </c>
    </row>
    <row r="10108" spans="1:6" x14ac:dyDescent="0.25">
      <c r="A10108" s="68" t="s">
        <v>103</v>
      </c>
      <c r="B10108" s="69">
        <v>491333474</v>
      </c>
      <c r="C10108" s="68">
        <v>887961403398</v>
      </c>
      <c r="D10108" s="69" t="s">
        <v>6907</v>
      </c>
      <c r="E10108" s="65">
        <f>IFERROR(VLOOKUP(C10108,Pivot!A:B,2,0),0)</f>
        <v>0</v>
      </c>
      <c r="F10108" s="65">
        <f>IFERROR(VLOOKUP(C10108,Pivot!A:C,3,0),0)</f>
        <v>0</v>
      </c>
    </row>
    <row r="10109" spans="1:6" x14ac:dyDescent="0.25">
      <c r="A10109" s="68" t="s">
        <v>103</v>
      </c>
      <c r="B10109" s="69">
        <v>491333474</v>
      </c>
      <c r="C10109" s="68">
        <v>887961403404</v>
      </c>
      <c r="D10109" s="69" t="s">
        <v>6907</v>
      </c>
      <c r="E10109" s="65">
        <f>IFERROR(VLOOKUP(C10109,Pivot!A:B,2,0),0)</f>
        <v>0</v>
      </c>
      <c r="F10109" s="65">
        <f>IFERROR(VLOOKUP(C10109,Pivot!A:C,3,0),0)</f>
        <v>0</v>
      </c>
    </row>
    <row r="10110" spans="1:6" x14ac:dyDescent="0.25">
      <c r="A10110" s="68" t="s">
        <v>103</v>
      </c>
      <c r="B10110" s="69">
        <v>491333474</v>
      </c>
      <c r="C10110" s="68">
        <v>887961403411</v>
      </c>
      <c r="D10110" s="69" t="s">
        <v>6907</v>
      </c>
      <c r="E10110" s="65">
        <f>IFERROR(VLOOKUP(C10110,Pivot!A:B,2,0),0)</f>
        <v>0</v>
      </c>
      <c r="F10110" s="65">
        <f>IFERROR(VLOOKUP(C10110,Pivot!A:C,3,0),0)</f>
        <v>0</v>
      </c>
    </row>
    <row r="10111" spans="1:6" x14ac:dyDescent="0.25">
      <c r="A10111" s="68" t="s">
        <v>103</v>
      </c>
      <c r="B10111" s="69">
        <v>491333474</v>
      </c>
      <c r="C10111" s="68">
        <v>887961403442</v>
      </c>
      <c r="D10111" s="69" t="s">
        <v>6907</v>
      </c>
      <c r="E10111" s="65">
        <f>IFERROR(VLOOKUP(C10111,Pivot!A:B,2,0),0)</f>
        <v>0</v>
      </c>
      <c r="F10111" s="65">
        <f>IFERROR(VLOOKUP(C10111,Pivot!A:C,3,0),0)</f>
        <v>0</v>
      </c>
    </row>
    <row r="10112" spans="1:6" x14ac:dyDescent="0.25">
      <c r="A10112" s="68" t="s">
        <v>103</v>
      </c>
      <c r="B10112" s="69">
        <v>491333474</v>
      </c>
      <c r="C10112" s="68">
        <v>887961403459</v>
      </c>
      <c r="D10112" s="69" t="s">
        <v>6907</v>
      </c>
      <c r="E10112" s="65">
        <f>IFERROR(VLOOKUP(C10112,Pivot!A:B,2,0),0)</f>
        <v>0</v>
      </c>
      <c r="F10112" s="65">
        <f>IFERROR(VLOOKUP(C10112,Pivot!A:C,3,0),0)</f>
        <v>0</v>
      </c>
    </row>
    <row r="10113" spans="1:6" x14ac:dyDescent="0.25">
      <c r="A10113" s="68" t="s">
        <v>103</v>
      </c>
      <c r="B10113" s="69">
        <v>491333474</v>
      </c>
      <c r="C10113" s="68">
        <v>887961403473</v>
      </c>
      <c r="D10113" s="69" t="s">
        <v>6907</v>
      </c>
      <c r="E10113" s="65">
        <f>IFERROR(VLOOKUP(C10113,Pivot!A:B,2,0),0)</f>
        <v>0</v>
      </c>
      <c r="F10113" s="65">
        <f>IFERROR(VLOOKUP(C10113,Pivot!A:C,3,0),0)</f>
        <v>0</v>
      </c>
    </row>
    <row r="10114" spans="1:6" x14ac:dyDescent="0.25">
      <c r="A10114" s="68" t="s">
        <v>103</v>
      </c>
      <c r="B10114" s="69">
        <v>491333474</v>
      </c>
      <c r="C10114" s="68">
        <v>887961537369</v>
      </c>
      <c r="D10114" s="69" t="s">
        <v>6907</v>
      </c>
      <c r="E10114" s="65">
        <f>IFERROR(VLOOKUP(C10114,Pivot!A:B,2,0),0)</f>
        <v>0</v>
      </c>
      <c r="F10114" s="65">
        <f>IFERROR(VLOOKUP(C10114,Pivot!A:C,3,0),0)</f>
        <v>0</v>
      </c>
    </row>
    <row r="10115" spans="1:6" x14ac:dyDescent="0.25">
      <c r="A10115" s="68" t="s">
        <v>103</v>
      </c>
      <c r="B10115" s="69">
        <v>491333474</v>
      </c>
      <c r="C10115" s="68">
        <v>887961537376</v>
      </c>
      <c r="D10115" s="69" t="s">
        <v>6907</v>
      </c>
      <c r="E10115" s="65">
        <f>IFERROR(VLOOKUP(C10115,Pivot!A:B,2,0),0)</f>
        <v>0</v>
      </c>
      <c r="F10115" s="65">
        <f>IFERROR(VLOOKUP(C10115,Pivot!A:C,3,0),0)</f>
        <v>0</v>
      </c>
    </row>
    <row r="10116" spans="1:6" x14ac:dyDescent="0.25">
      <c r="A10116" s="68" t="s">
        <v>103</v>
      </c>
      <c r="B10116" s="69">
        <v>491333474</v>
      </c>
      <c r="C10116" s="68">
        <v>887961537383</v>
      </c>
      <c r="D10116" s="69" t="s">
        <v>6907</v>
      </c>
      <c r="E10116" s="65">
        <f>IFERROR(VLOOKUP(C10116,Pivot!A:B,2,0),0)</f>
        <v>0</v>
      </c>
      <c r="F10116" s="65">
        <f>IFERROR(VLOOKUP(C10116,Pivot!A:C,3,0),0)</f>
        <v>0</v>
      </c>
    </row>
    <row r="10117" spans="1:6" x14ac:dyDescent="0.25">
      <c r="A10117" s="68" t="s">
        <v>103</v>
      </c>
      <c r="B10117" s="69">
        <v>491333474</v>
      </c>
      <c r="C10117" s="68">
        <v>887961537406</v>
      </c>
      <c r="D10117" s="69" t="s">
        <v>6907</v>
      </c>
      <c r="E10117" s="65">
        <f>IFERROR(VLOOKUP(C10117,Pivot!A:B,2,0),0)</f>
        <v>0</v>
      </c>
      <c r="F10117" s="65">
        <f>IFERROR(VLOOKUP(C10117,Pivot!A:C,3,0),0)</f>
        <v>0</v>
      </c>
    </row>
    <row r="10118" spans="1:6" x14ac:dyDescent="0.25">
      <c r="A10118" s="68" t="s">
        <v>103</v>
      </c>
      <c r="B10118" s="69">
        <v>491333474</v>
      </c>
      <c r="C10118" s="68">
        <v>887961537413</v>
      </c>
      <c r="D10118" s="69" t="s">
        <v>6907</v>
      </c>
      <c r="E10118" s="65">
        <f>IFERROR(VLOOKUP(C10118,Pivot!A:B,2,0),0)</f>
        <v>0</v>
      </c>
      <c r="F10118" s="65">
        <f>IFERROR(VLOOKUP(C10118,Pivot!A:C,3,0),0)</f>
        <v>0</v>
      </c>
    </row>
    <row r="10119" spans="1:6" x14ac:dyDescent="0.25">
      <c r="A10119" s="68" t="s">
        <v>103</v>
      </c>
      <c r="B10119" s="69">
        <v>491333474</v>
      </c>
      <c r="C10119" s="68">
        <v>887961537420</v>
      </c>
      <c r="D10119" s="69" t="s">
        <v>6907</v>
      </c>
      <c r="E10119" s="65">
        <f>IFERROR(VLOOKUP(C10119,Pivot!A:B,2,0),0)</f>
        <v>0</v>
      </c>
      <c r="F10119" s="65">
        <f>IFERROR(VLOOKUP(C10119,Pivot!A:C,3,0),0)</f>
        <v>0</v>
      </c>
    </row>
    <row r="10120" spans="1:6" x14ac:dyDescent="0.25">
      <c r="A10120" s="68" t="s">
        <v>103</v>
      </c>
      <c r="B10120" s="69">
        <v>491333474</v>
      </c>
      <c r="C10120" s="68">
        <v>887961537437</v>
      </c>
      <c r="D10120" s="69" t="s">
        <v>6907</v>
      </c>
      <c r="E10120" s="65">
        <f>IFERROR(VLOOKUP(C10120,Pivot!A:B,2,0),0)</f>
        <v>0</v>
      </c>
      <c r="F10120" s="65">
        <f>IFERROR(VLOOKUP(C10120,Pivot!A:C,3,0),0)</f>
        <v>0</v>
      </c>
    </row>
    <row r="10121" spans="1:6" x14ac:dyDescent="0.25">
      <c r="A10121" s="68" t="s">
        <v>103</v>
      </c>
      <c r="B10121" s="69">
        <v>491333474</v>
      </c>
      <c r="C10121" s="68">
        <v>887961561302</v>
      </c>
      <c r="D10121" s="69" t="s">
        <v>6907</v>
      </c>
      <c r="E10121" s="65">
        <f>IFERROR(VLOOKUP(C10121,Pivot!A:B,2,0),0)</f>
        <v>0</v>
      </c>
      <c r="F10121" s="65">
        <f>IFERROR(VLOOKUP(C10121,Pivot!A:C,3,0),0)</f>
        <v>0</v>
      </c>
    </row>
    <row r="10122" spans="1:6" x14ac:dyDescent="0.25">
      <c r="A10122" s="68" t="s">
        <v>103</v>
      </c>
      <c r="B10122" s="69">
        <v>491333474</v>
      </c>
      <c r="C10122" s="68">
        <v>887961561777</v>
      </c>
      <c r="D10122" s="69" t="s">
        <v>6907</v>
      </c>
      <c r="E10122" s="65">
        <f>IFERROR(VLOOKUP(C10122,Pivot!A:B,2,0),0)</f>
        <v>0</v>
      </c>
      <c r="F10122" s="65">
        <f>IFERROR(VLOOKUP(C10122,Pivot!A:C,3,0),0)</f>
        <v>0</v>
      </c>
    </row>
    <row r="10123" spans="1:6" x14ac:dyDescent="0.25">
      <c r="A10123" s="68" t="s">
        <v>103</v>
      </c>
      <c r="B10123" s="69">
        <v>491333474</v>
      </c>
      <c r="C10123" s="68">
        <v>887961561838</v>
      </c>
      <c r="D10123" s="69" t="s">
        <v>6907</v>
      </c>
      <c r="E10123" s="65">
        <f>IFERROR(VLOOKUP(C10123,Pivot!A:B,2,0),0)</f>
        <v>0</v>
      </c>
      <c r="F10123" s="65">
        <f>IFERROR(VLOOKUP(C10123,Pivot!A:C,3,0),0)</f>
        <v>0</v>
      </c>
    </row>
    <row r="10124" spans="1:6" x14ac:dyDescent="0.25">
      <c r="A10124" s="68" t="s">
        <v>103</v>
      </c>
      <c r="B10124" s="69">
        <v>491333474</v>
      </c>
      <c r="C10124" s="68">
        <v>887961721928</v>
      </c>
      <c r="D10124" s="69" t="s">
        <v>6907</v>
      </c>
      <c r="E10124" s="65">
        <f>IFERROR(VLOOKUP(C10124,Pivot!A:B,2,0),0)</f>
        <v>0</v>
      </c>
      <c r="F10124" s="65">
        <f>IFERROR(VLOOKUP(C10124,Pivot!A:C,3,0),0)</f>
        <v>0</v>
      </c>
    </row>
    <row r="10125" spans="1:6" x14ac:dyDescent="0.25">
      <c r="A10125" s="68" t="s">
        <v>103</v>
      </c>
      <c r="B10125" s="69">
        <v>491333474</v>
      </c>
      <c r="C10125" s="68">
        <v>887961722055</v>
      </c>
      <c r="D10125" s="69" t="s">
        <v>6907</v>
      </c>
      <c r="E10125" s="65">
        <f>IFERROR(VLOOKUP(C10125,Pivot!A:B,2,0),0)</f>
        <v>0</v>
      </c>
      <c r="F10125" s="65">
        <f>IFERROR(VLOOKUP(C10125,Pivot!A:C,3,0),0)</f>
        <v>0</v>
      </c>
    </row>
    <row r="10126" spans="1:6" x14ac:dyDescent="0.25">
      <c r="A10126" s="68" t="s">
        <v>103</v>
      </c>
      <c r="B10126" s="69">
        <v>491333474</v>
      </c>
      <c r="C10126" s="68">
        <v>887961722185</v>
      </c>
      <c r="D10126" s="69" t="s">
        <v>6907</v>
      </c>
      <c r="E10126" s="65">
        <f>IFERROR(VLOOKUP(C10126,Pivot!A:B,2,0),0)</f>
        <v>0</v>
      </c>
      <c r="F10126" s="65">
        <f>IFERROR(VLOOKUP(C10126,Pivot!A:C,3,0),0)</f>
        <v>0</v>
      </c>
    </row>
    <row r="10127" spans="1:6" x14ac:dyDescent="0.25">
      <c r="A10127" s="68" t="s">
        <v>103</v>
      </c>
      <c r="B10127" s="69">
        <v>491333474</v>
      </c>
      <c r="C10127" s="68">
        <v>887961724912</v>
      </c>
      <c r="D10127" s="69" t="s">
        <v>6907</v>
      </c>
      <c r="E10127" s="65">
        <f>IFERROR(VLOOKUP(C10127,Pivot!A:B,2,0),0)</f>
        <v>0</v>
      </c>
      <c r="F10127" s="65">
        <f>IFERROR(VLOOKUP(C10127,Pivot!A:C,3,0),0)</f>
        <v>0</v>
      </c>
    </row>
    <row r="10128" spans="1:6" x14ac:dyDescent="0.25">
      <c r="A10128" s="68" t="s">
        <v>103</v>
      </c>
      <c r="B10128" s="69">
        <v>491333474</v>
      </c>
      <c r="C10128" s="68">
        <v>887961725681</v>
      </c>
      <c r="D10128" s="69" t="s">
        <v>6907</v>
      </c>
      <c r="E10128" s="65">
        <f>IFERROR(VLOOKUP(C10128,Pivot!A:B,2,0),0)</f>
        <v>0</v>
      </c>
      <c r="F10128" s="65">
        <f>IFERROR(VLOOKUP(C10128,Pivot!A:C,3,0),0)</f>
        <v>0</v>
      </c>
    </row>
    <row r="10129" spans="1:6" x14ac:dyDescent="0.25">
      <c r="A10129" s="68" t="s">
        <v>103</v>
      </c>
      <c r="B10129" s="69">
        <v>491333474</v>
      </c>
      <c r="C10129" s="68">
        <v>887961726114</v>
      </c>
      <c r="D10129" s="69" t="s">
        <v>6907</v>
      </c>
      <c r="E10129" s="65">
        <f>IFERROR(VLOOKUP(C10129,Pivot!A:B,2,0),0)</f>
        <v>0</v>
      </c>
      <c r="F10129" s="65">
        <f>IFERROR(VLOOKUP(C10129,Pivot!A:C,3,0),0)</f>
        <v>0</v>
      </c>
    </row>
    <row r="10130" spans="1:6" x14ac:dyDescent="0.25">
      <c r="A10130" s="68" t="s">
        <v>103</v>
      </c>
      <c r="B10130" s="69">
        <v>491333474</v>
      </c>
      <c r="C10130" s="68">
        <v>887961821833</v>
      </c>
      <c r="D10130" s="69" t="s">
        <v>6907</v>
      </c>
      <c r="E10130" s="65">
        <f>IFERROR(VLOOKUP(C10130,Pivot!A:B,2,0),0)</f>
        <v>0</v>
      </c>
      <c r="F10130" s="65">
        <f>IFERROR(VLOOKUP(C10130,Pivot!A:C,3,0),0)</f>
        <v>0</v>
      </c>
    </row>
    <row r="10131" spans="1:6" x14ac:dyDescent="0.25">
      <c r="A10131" s="68" t="s">
        <v>103</v>
      </c>
      <c r="B10131" s="69">
        <v>491333474</v>
      </c>
      <c r="C10131" s="68">
        <v>887961822151</v>
      </c>
      <c r="D10131" s="69" t="s">
        <v>6907</v>
      </c>
      <c r="E10131" s="65">
        <f>IFERROR(VLOOKUP(C10131,Pivot!A:B,2,0),0)</f>
        <v>0</v>
      </c>
      <c r="F10131" s="65">
        <f>IFERROR(VLOOKUP(C10131,Pivot!A:C,3,0),0)</f>
        <v>0</v>
      </c>
    </row>
    <row r="10132" spans="1:6" x14ac:dyDescent="0.25">
      <c r="A10132" s="68" t="s">
        <v>103</v>
      </c>
      <c r="B10132" s="69">
        <v>491333474</v>
      </c>
      <c r="C10132" s="68">
        <v>887961822250</v>
      </c>
      <c r="D10132" s="69" t="s">
        <v>6907</v>
      </c>
      <c r="E10132" s="65">
        <f>IFERROR(VLOOKUP(C10132,Pivot!A:B,2,0),0)</f>
        <v>0</v>
      </c>
      <c r="F10132" s="65">
        <f>IFERROR(VLOOKUP(C10132,Pivot!A:C,3,0),0)</f>
        <v>0</v>
      </c>
    </row>
    <row r="10133" spans="1:6" x14ac:dyDescent="0.25">
      <c r="A10133" s="68" t="s">
        <v>103</v>
      </c>
      <c r="B10133" s="69">
        <v>491333474</v>
      </c>
      <c r="C10133" s="68">
        <v>887961822304</v>
      </c>
      <c r="D10133" s="69" t="s">
        <v>6907</v>
      </c>
      <c r="E10133" s="65">
        <f>IFERROR(VLOOKUP(C10133,Pivot!A:B,2,0),0)</f>
        <v>0</v>
      </c>
      <c r="F10133" s="65">
        <f>IFERROR(VLOOKUP(C10133,Pivot!A:C,3,0),0)</f>
        <v>0</v>
      </c>
    </row>
    <row r="10134" spans="1:6" x14ac:dyDescent="0.25">
      <c r="A10134" s="68" t="s">
        <v>103</v>
      </c>
      <c r="B10134" s="69">
        <v>491333474</v>
      </c>
      <c r="C10134" s="68">
        <v>887961822328</v>
      </c>
      <c r="D10134" s="69" t="s">
        <v>6907</v>
      </c>
      <c r="E10134" s="65">
        <f>IFERROR(VLOOKUP(C10134,Pivot!A:B,2,0),0)</f>
        <v>0</v>
      </c>
      <c r="F10134" s="65">
        <f>IFERROR(VLOOKUP(C10134,Pivot!A:C,3,0),0)</f>
        <v>0</v>
      </c>
    </row>
    <row r="10135" spans="1:6" x14ac:dyDescent="0.25">
      <c r="A10135" s="68" t="s">
        <v>103</v>
      </c>
      <c r="B10135" s="69">
        <v>491333474</v>
      </c>
      <c r="C10135" s="68">
        <v>887961822373</v>
      </c>
      <c r="D10135" s="69" t="s">
        <v>6907</v>
      </c>
      <c r="E10135" s="65">
        <f>IFERROR(VLOOKUP(C10135,Pivot!A:B,2,0),0)</f>
        <v>0</v>
      </c>
      <c r="F10135" s="65">
        <f>IFERROR(VLOOKUP(C10135,Pivot!A:C,3,0),0)</f>
        <v>0</v>
      </c>
    </row>
    <row r="10136" spans="1:6" x14ac:dyDescent="0.25">
      <c r="A10136" s="68" t="s">
        <v>103</v>
      </c>
      <c r="B10136" s="69">
        <v>491333474</v>
      </c>
      <c r="C10136" s="68">
        <v>887961822397</v>
      </c>
      <c r="D10136" s="69" t="s">
        <v>6907</v>
      </c>
      <c r="E10136" s="65">
        <f>IFERROR(VLOOKUP(C10136,Pivot!A:B,2,0),0)</f>
        <v>0</v>
      </c>
      <c r="F10136" s="65">
        <f>IFERROR(VLOOKUP(C10136,Pivot!A:C,3,0),0)</f>
        <v>0</v>
      </c>
    </row>
    <row r="10137" spans="1:6" x14ac:dyDescent="0.25">
      <c r="A10137" s="68" t="s">
        <v>103</v>
      </c>
      <c r="B10137" s="69">
        <v>491333474</v>
      </c>
      <c r="C10137" s="68">
        <v>887961822410</v>
      </c>
      <c r="D10137" s="69" t="s">
        <v>6907</v>
      </c>
      <c r="E10137" s="65">
        <f>IFERROR(VLOOKUP(C10137,Pivot!A:B,2,0),0)</f>
        <v>0</v>
      </c>
      <c r="F10137" s="65">
        <f>IFERROR(VLOOKUP(C10137,Pivot!A:C,3,0),0)</f>
        <v>0</v>
      </c>
    </row>
    <row r="10138" spans="1:6" x14ac:dyDescent="0.25">
      <c r="A10138" s="68" t="s">
        <v>103</v>
      </c>
      <c r="B10138" s="69">
        <v>491333474</v>
      </c>
      <c r="C10138" s="68">
        <v>887961822427</v>
      </c>
      <c r="D10138" s="69" t="s">
        <v>6907</v>
      </c>
      <c r="E10138" s="65">
        <f>IFERROR(VLOOKUP(C10138,Pivot!A:B,2,0),0)</f>
        <v>0</v>
      </c>
      <c r="F10138" s="65">
        <f>IFERROR(VLOOKUP(C10138,Pivot!A:C,3,0),0)</f>
        <v>0</v>
      </c>
    </row>
    <row r="10139" spans="1:6" x14ac:dyDescent="0.25">
      <c r="A10139" s="68" t="s">
        <v>103</v>
      </c>
      <c r="B10139" s="69">
        <v>491333474</v>
      </c>
      <c r="C10139" s="68">
        <v>887961822441</v>
      </c>
      <c r="D10139" s="69" t="s">
        <v>6907</v>
      </c>
      <c r="E10139" s="65">
        <f>IFERROR(VLOOKUP(C10139,Pivot!A:B,2,0),0)</f>
        <v>0</v>
      </c>
      <c r="F10139" s="65">
        <f>IFERROR(VLOOKUP(C10139,Pivot!A:C,3,0),0)</f>
        <v>0</v>
      </c>
    </row>
    <row r="10140" spans="1:6" x14ac:dyDescent="0.25">
      <c r="A10140" s="68" t="s">
        <v>103</v>
      </c>
      <c r="B10140" s="69">
        <v>491333474</v>
      </c>
      <c r="C10140" s="68">
        <v>887961822458</v>
      </c>
      <c r="D10140" s="69" t="s">
        <v>6907</v>
      </c>
      <c r="E10140" s="65">
        <f>IFERROR(VLOOKUP(C10140,Pivot!A:B,2,0),0)</f>
        <v>0</v>
      </c>
      <c r="F10140" s="65">
        <f>IFERROR(VLOOKUP(C10140,Pivot!A:C,3,0),0)</f>
        <v>0</v>
      </c>
    </row>
    <row r="10141" spans="1:6" x14ac:dyDescent="0.25">
      <c r="A10141" s="68" t="s">
        <v>103</v>
      </c>
      <c r="B10141" s="69">
        <v>491333474</v>
      </c>
      <c r="C10141" s="68">
        <v>887961822502</v>
      </c>
      <c r="D10141" s="69" t="s">
        <v>6907</v>
      </c>
      <c r="E10141" s="65">
        <f>IFERROR(VLOOKUP(C10141,Pivot!A:B,2,0),0)</f>
        <v>0</v>
      </c>
      <c r="F10141" s="65">
        <f>IFERROR(VLOOKUP(C10141,Pivot!A:C,3,0),0)</f>
        <v>0</v>
      </c>
    </row>
    <row r="10142" spans="1:6" x14ac:dyDescent="0.25">
      <c r="A10142" s="68" t="s">
        <v>103</v>
      </c>
      <c r="B10142" s="69">
        <v>491333474</v>
      </c>
      <c r="C10142" s="68">
        <v>887961822540</v>
      </c>
      <c r="D10142" s="69" t="s">
        <v>6907</v>
      </c>
      <c r="E10142" s="65">
        <f>IFERROR(VLOOKUP(C10142,Pivot!A:B,2,0),0)</f>
        <v>0</v>
      </c>
      <c r="F10142" s="65">
        <f>IFERROR(VLOOKUP(C10142,Pivot!A:C,3,0),0)</f>
        <v>0</v>
      </c>
    </row>
    <row r="10143" spans="1:6" x14ac:dyDescent="0.25">
      <c r="A10143" s="68" t="s">
        <v>103</v>
      </c>
      <c r="B10143" s="69">
        <v>491333474</v>
      </c>
      <c r="C10143" s="68">
        <v>887961910650</v>
      </c>
      <c r="D10143" s="69" t="s">
        <v>6907</v>
      </c>
      <c r="E10143" s="65">
        <f>IFERROR(VLOOKUP(C10143,Pivot!A:B,2,0),0)</f>
        <v>0</v>
      </c>
      <c r="F10143" s="65">
        <f>IFERROR(VLOOKUP(C10143,Pivot!A:C,3,0),0)</f>
        <v>0</v>
      </c>
    </row>
    <row r="10144" spans="1:6" x14ac:dyDescent="0.25">
      <c r="A10144" s="68" t="s">
        <v>103</v>
      </c>
      <c r="B10144" s="69">
        <v>491333474</v>
      </c>
      <c r="C10144" s="68">
        <v>887961910766</v>
      </c>
      <c r="D10144" s="69" t="s">
        <v>6907</v>
      </c>
      <c r="E10144" s="65">
        <f>IFERROR(VLOOKUP(C10144,Pivot!A:B,2,0),0)</f>
        <v>0</v>
      </c>
      <c r="F10144" s="65">
        <f>IFERROR(VLOOKUP(C10144,Pivot!A:C,3,0),0)</f>
        <v>0</v>
      </c>
    </row>
    <row r="10145" spans="1:6" x14ac:dyDescent="0.25">
      <c r="A10145" s="68" t="s">
        <v>103</v>
      </c>
      <c r="B10145" s="69">
        <v>491333474</v>
      </c>
      <c r="C10145" s="68">
        <v>887961910810</v>
      </c>
      <c r="D10145" s="69" t="s">
        <v>6907</v>
      </c>
      <c r="E10145" s="65">
        <f>IFERROR(VLOOKUP(C10145,Pivot!A:B,2,0),0)</f>
        <v>0</v>
      </c>
      <c r="F10145" s="65">
        <f>IFERROR(VLOOKUP(C10145,Pivot!A:C,3,0),0)</f>
        <v>0</v>
      </c>
    </row>
    <row r="10146" spans="1:6" x14ac:dyDescent="0.25">
      <c r="A10146" s="68" t="s">
        <v>103</v>
      </c>
      <c r="B10146" s="69">
        <v>491333474</v>
      </c>
      <c r="C10146" s="68">
        <v>887961911022</v>
      </c>
      <c r="D10146" s="69" t="s">
        <v>6907</v>
      </c>
      <c r="E10146" s="65">
        <f>IFERROR(VLOOKUP(C10146,Pivot!A:B,2,0),0)</f>
        <v>0</v>
      </c>
      <c r="F10146" s="65">
        <f>IFERROR(VLOOKUP(C10146,Pivot!A:C,3,0),0)</f>
        <v>0</v>
      </c>
    </row>
    <row r="10147" spans="1:6" x14ac:dyDescent="0.25">
      <c r="A10147" s="68" t="s">
        <v>103</v>
      </c>
      <c r="B10147" s="69">
        <v>491333474</v>
      </c>
      <c r="C10147" s="68">
        <v>887961956221</v>
      </c>
      <c r="D10147" s="69" t="s">
        <v>6907</v>
      </c>
      <c r="E10147" s="65">
        <f>IFERROR(VLOOKUP(C10147,Pivot!A:B,2,0),0)</f>
        <v>0</v>
      </c>
      <c r="F10147" s="65">
        <f>IFERROR(VLOOKUP(C10147,Pivot!A:C,3,0),0)</f>
        <v>0</v>
      </c>
    </row>
    <row r="10148" spans="1:6" x14ac:dyDescent="0.25">
      <c r="A10148" s="68" t="s">
        <v>103</v>
      </c>
      <c r="B10148" s="69">
        <v>491333474</v>
      </c>
      <c r="C10148" s="68">
        <v>887961956252</v>
      </c>
      <c r="D10148" s="69" t="s">
        <v>6907</v>
      </c>
      <c r="E10148" s="65">
        <f>IFERROR(VLOOKUP(C10148,Pivot!A:B,2,0),0)</f>
        <v>0</v>
      </c>
      <c r="F10148" s="65">
        <f>IFERROR(VLOOKUP(C10148,Pivot!A:C,3,0),0)</f>
        <v>0</v>
      </c>
    </row>
    <row r="10149" spans="1:6" x14ac:dyDescent="0.25">
      <c r="A10149" s="68" t="s">
        <v>103</v>
      </c>
      <c r="B10149" s="69">
        <v>491333474</v>
      </c>
      <c r="C10149" s="68">
        <v>887961956269</v>
      </c>
      <c r="D10149" s="69" t="s">
        <v>6907</v>
      </c>
      <c r="E10149" s="65">
        <f>IFERROR(VLOOKUP(C10149,Pivot!A:B,2,0),0)</f>
        <v>0</v>
      </c>
      <c r="F10149" s="65">
        <f>IFERROR(VLOOKUP(C10149,Pivot!A:C,3,0),0)</f>
        <v>0</v>
      </c>
    </row>
    <row r="10150" spans="1:6" x14ac:dyDescent="0.25">
      <c r="A10150" s="68" t="s">
        <v>103</v>
      </c>
      <c r="B10150" s="69">
        <v>491333474</v>
      </c>
      <c r="C10150" s="68">
        <v>887961956306</v>
      </c>
      <c r="D10150" s="69" t="s">
        <v>6907</v>
      </c>
      <c r="E10150" s="65">
        <f>IFERROR(VLOOKUP(C10150,Pivot!A:B,2,0),0)</f>
        <v>0</v>
      </c>
      <c r="F10150" s="65">
        <f>IFERROR(VLOOKUP(C10150,Pivot!A:C,3,0),0)</f>
        <v>0</v>
      </c>
    </row>
    <row r="10151" spans="1:6" x14ac:dyDescent="0.25">
      <c r="A10151" s="68" t="s">
        <v>103</v>
      </c>
      <c r="B10151" s="69">
        <v>491333474</v>
      </c>
      <c r="C10151" s="68">
        <v>887961956320</v>
      </c>
      <c r="D10151" s="69" t="s">
        <v>6907</v>
      </c>
      <c r="E10151" s="65">
        <f>IFERROR(VLOOKUP(C10151,Pivot!A:B,2,0),0)</f>
        <v>0</v>
      </c>
      <c r="F10151" s="65">
        <f>IFERROR(VLOOKUP(C10151,Pivot!A:C,3,0),0)</f>
        <v>0</v>
      </c>
    </row>
    <row r="10152" spans="1:6" x14ac:dyDescent="0.25">
      <c r="A10152" s="68" t="s">
        <v>103</v>
      </c>
      <c r="B10152" s="69">
        <v>491333474</v>
      </c>
      <c r="C10152" s="68">
        <v>887961956344</v>
      </c>
      <c r="D10152" s="69" t="s">
        <v>6907</v>
      </c>
      <c r="E10152" s="65">
        <f>IFERROR(VLOOKUP(C10152,Pivot!A:B,2,0),0)</f>
        <v>0</v>
      </c>
      <c r="F10152" s="65">
        <f>IFERROR(VLOOKUP(C10152,Pivot!A:C,3,0),0)</f>
        <v>0</v>
      </c>
    </row>
    <row r="10153" spans="1:6" x14ac:dyDescent="0.25">
      <c r="A10153" s="68" t="s">
        <v>103</v>
      </c>
      <c r="B10153" s="69">
        <v>491333474</v>
      </c>
      <c r="C10153" s="68">
        <v>887961956368</v>
      </c>
      <c r="D10153" s="69" t="s">
        <v>6907</v>
      </c>
      <c r="E10153" s="65">
        <f>IFERROR(VLOOKUP(C10153,Pivot!A:B,2,0),0)</f>
        <v>0</v>
      </c>
      <c r="F10153" s="65">
        <f>IFERROR(VLOOKUP(C10153,Pivot!A:C,3,0),0)</f>
        <v>0</v>
      </c>
    </row>
    <row r="10154" spans="1:6" x14ac:dyDescent="0.25">
      <c r="A10154" s="68" t="s">
        <v>103</v>
      </c>
      <c r="B10154" s="69">
        <v>491333474</v>
      </c>
      <c r="C10154" s="68">
        <v>887961956399</v>
      </c>
      <c r="D10154" s="69" t="s">
        <v>6907</v>
      </c>
      <c r="E10154" s="65">
        <f>IFERROR(VLOOKUP(C10154,Pivot!A:B,2,0),0)</f>
        <v>0</v>
      </c>
      <c r="F10154" s="65">
        <f>IFERROR(VLOOKUP(C10154,Pivot!A:C,3,0),0)</f>
        <v>0</v>
      </c>
    </row>
    <row r="10155" spans="1:6" x14ac:dyDescent="0.25">
      <c r="A10155" s="68" t="s">
        <v>103</v>
      </c>
      <c r="B10155" s="69">
        <v>491333474</v>
      </c>
      <c r="C10155" s="68">
        <v>887961956405</v>
      </c>
      <c r="D10155" s="69" t="s">
        <v>6907</v>
      </c>
      <c r="E10155" s="65">
        <f>IFERROR(VLOOKUP(C10155,Pivot!A:B,2,0),0)</f>
        <v>0</v>
      </c>
      <c r="F10155" s="65">
        <f>IFERROR(VLOOKUP(C10155,Pivot!A:C,3,0),0)</f>
        <v>0</v>
      </c>
    </row>
    <row r="10156" spans="1:6" x14ac:dyDescent="0.25">
      <c r="A10156" s="68" t="s">
        <v>103</v>
      </c>
      <c r="B10156" s="69">
        <v>491333474</v>
      </c>
      <c r="C10156" s="68">
        <v>887961956412</v>
      </c>
      <c r="D10156" s="69" t="s">
        <v>6907</v>
      </c>
      <c r="E10156" s="65">
        <f>IFERROR(VLOOKUP(C10156,Pivot!A:B,2,0),0)</f>
        <v>0</v>
      </c>
      <c r="F10156" s="65">
        <f>IFERROR(VLOOKUP(C10156,Pivot!A:C,3,0),0)</f>
        <v>0</v>
      </c>
    </row>
    <row r="10157" spans="1:6" x14ac:dyDescent="0.25">
      <c r="A10157" s="68" t="s">
        <v>103</v>
      </c>
      <c r="B10157" s="69">
        <v>491333474</v>
      </c>
      <c r="C10157" s="68">
        <v>887961956443</v>
      </c>
      <c r="D10157" s="69" t="s">
        <v>6907</v>
      </c>
      <c r="E10157" s="65">
        <f>IFERROR(VLOOKUP(C10157,Pivot!A:B,2,0),0)</f>
        <v>0</v>
      </c>
      <c r="F10157" s="65">
        <f>IFERROR(VLOOKUP(C10157,Pivot!A:C,3,0),0)</f>
        <v>0</v>
      </c>
    </row>
    <row r="10158" spans="1:6" x14ac:dyDescent="0.25">
      <c r="A10158" s="68" t="s">
        <v>103</v>
      </c>
      <c r="B10158" s="69">
        <v>491333474</v>
      </c>
      <c r="C10158" s="68">
        <v>887961956481</v>
      </c>
      <c r="D10158" s="69" t="s">
        <v>6907</v>
      </c>
      <c r="E10158" s="65">
        <f>IFERROR(VLOOKUP(C10158,Pivot!A:B,2,0),0)</f>
        <v>0</v>
      </c>
      <c r="F10158" s="65">
        <f>IFERROR(VLOOKUP(C10158,Pivot!A:C,3,0),0)</f>
        <v>0</v>
      </c>
    </row>
    <row r="10159" spans="1:6" x14ac:dyDescent="0.25">
      <c r="A10159" s="68" t="s">
        <v>103</v>
      </c>
      <c r="B10159" s="69">
        <v>491333477</v>
      </c>
      <c r="C10159" s="68">
        <v>887961430431</v>
      </c>
      <c r="D10159" s="69" t="s">
        <v>6908</v>
      </c>
      <c r="E10159" s="65">
        <f>IFERROR(VLOOKUP(C10159,Pivot!A:B,2,0),0)</f>
        <v>0</v>
      </c>
      <c r="F10159" s="65">
        <f>IFERROR(VLOOKUP(C10159,Pivot!A:C,3,0),0)</f>
        <v>0</v>
      </c>
    </row>
    <row r="10160" spans="1:6" x14ac:dyDescent="0.25">
      <c r="A10160" s="68" t="s">
        <v>103</v>
      </c>
      <c r="B10160" s="69">
        <v>491333477</v>
      </c>
      <c r="C10160" s="68">
        <v>887961430448</v>
      </c>
      <c r="D10160" s="69" t="s">
        <v>6908</v>
      </c>
      <c r="E10160" s="65">
        <f>IFERROR(VLOOKUP(C10160,Pivot!A:B,2,0),0)</f>
        <v>0</v>
      </c>
      <c r="F10160" s="65">
        <f>IFERROR(VLOOKUP(C10160,Pivot!A:C,3,0),0)</f>
        <v>0</v>
      </c>
    </row>
    <row r="10161" spans="1:6" x14ac:dyDescent="0.25">
      <c r="A10161" s="68" t="s">
        <v>103</v>
      </c>
      <c r="B10161" s="69">
        <v>491333477</v>
      </c>
      <c r="C10161" s="68">
        <v>887961430455</v>
      </c>
      <c r="D10161" s="69" t="s">
        <v>6908</v>
      </c>
      <c r="E10161" s="65">
        <f>IFERROR(VLOOKUP(C10161,Pivot!A:B,2,0),0)</f>
        <v>0</v>
      </c>
      <c r="F10161" s="65">
        <f>IFERROR(VLOOKUP(C10161,Pivot!A:C,3,0),0)</f>
        <v>0</v>
      </c>
    </row>
    <row r="10162" spans="1:6" x14ac:dyDescent="0.25">
      <c r="A10162" s="68" t="s">
        <v>103</v>
      </c>
      <c r="B10162" s="69">
        <v>491333478</v>
      </c>
      <c r="C10162" s="68">
        <v>887961374537</v>
      </c>
      <c r="D10162" s="69" t="s">
        <v>6832</v>
      </c>
      <c r="E10162" s="65">
        <f>IFERROR(VLOOKUP(C10162,Pivot!A:B,2,0),0)</f>
        <v>0</v>
      </c>
      <c r="F10162" s="65">
        <f>IFERROR(VLOOKUP(C10162,Pivot!A:C,3,0),0)</f>
        <v>0</v>
      </c>
    </row>
    <row r="10163" spans="1:6" x14ac:dyDescent="0.25">
      <c r="A10163" s="68" t="s">
        <v>103</v>
      </c>
      <c r="B10163" s="69">
        <v>491333478</v>
      </c>
      <c r="C10163" s="68">
        <v>887961374544</v>
      </c>
      <c r="D10163" s="69" t="s">
        <v>6832</v>
      </c>
      <c r="E10163" s="65">
        <f>IFERROR(VLOOKUP(C10163,Pivot!A:B,2,0),0)</f>
        <v>0</v>
      </c>
      <c r="F10163" s="65">
        <f>IFERROR(VLOOKUP(C10163,Pivot!A:C,3,0),0)</f>
        <v>0</v>
      </c>
    </row>
    <row r="10164" spans="1:6" x14ac:dyDescent="0.25">
      <c r="A10164" s="68" t="s">
        <v>103</v>
      </c>
      <c r="B10164" s="69">
        <v>491333478</v>
      </c>
      <c r="C10164" s="68">
        <v>887961407020</v>
      </c>
      <c r="D10164" s="69" t="s">
        <v>6832</v>
      </c>
      <c r="E10164" s="65">
        <f>IFERROR(VLOOKUP(C10164,Pivot!A:B,2,0),0)</f>
        <v>0</v>
      </c>
      <c r="F10164" s="65">
        <f>IFERROR(VLOOKUP(C10164,Pivot!A:C,3,0),0)</f>
        <v>0</v>
      </c>
    </row>
    <row r="10165" spans="1:6" x14ac:dyDescent="0.25">
      <c r="A10165" s="68" t="s">
        <v>103</v>
      </c>
      <c r="B10165" s="69">
        <v>491333480</v>
      </c>
      <c r="C10165" s="68">
        <v>887961367850</v>
      </c>
      <c r="D10165" s="69" t="s">
        <v>6909</v>
      </c>
      <c r="E10165" s="65">
        <f>IFERROR(VLOOKUP(C10165,Pivot!A:B,2,0),0)</f>
        <v>0</v>
      </c>
      <c r="F10165" s="65">
        <f>IFERROR(VLOOKUP(C10165,Pivot!A:C,3,0),0)</f>
        <v>0</v>
      </c>
    </row>
    <row r="10166" spans="1:6" x14ac:dyDescent="0.25">
      <c r="A10166" s="68" t="s">
        <v>103</v>
      </c>
      <c r="B10166" s="69">
        <v>491333481</v>
      </c>
      <c r="C10166" s="68">
        <v>8983646574</v>
      </c>
      <c r="D10166" s="69" t="s">
        <v>6910</v>
      </c>
      <c r="E10166" s="65">
        <f>IFERROR(VLOOKUP(C10166,Pivot!A:B,2,0),0)</f>
        <v>0</v>
      </c>
      <c r="F10166" s="65">
        <f>IFERROR(VLOOKUP(C10166,Pivot!A:C,3,0),0)</f>
        <v>0</v>
      </c>
    </row>
    <row r="10167" spans="1:6" x14ac:dyDescent="0.25">
      <c r="A10167" s="68" t="s">
        <v>103</v>
      </c>
      <c r="B10167" s="69">
        <v>491333482</v>
      </c>
      <c r="C10167" s="68">
        <v>491333482</v>
      </c>
      <c r="D10167" s="69" t="s">
        <v>6911</v>
      </c>
      <c r="E10167" s="65">
        <f>IFERROR(VLOOKUP(C10167,Pivot!A:B,2,0),0)</f>
        <v>0</v>
      </c>
      <c r="F10167" s="65">
        <f>IFERROR(VLOOKUP(C10167,Pivot!A:C,3,0),0)</f>
        <v>0</v>
      </c>
    </row>
    <row r="10168" spans="1:6" x14ac:dyDescent="0.25">
      <c r="A10168" s="68" t="s">
        <v>103</v>
      </c>
      <c r="B10168" s="69">
        <v>491333484</v>
      </c>
      <c r="C10168" s="68">
        <v>491333484</v>
      </c>
      <c r="D10168" s="69" t="s">
        <v>6912</v>
      </c>
      <c r="E10168" s="65">
        <f>IFERROR(VLOOKUP(C10168,Pivot!A:B,2,0),0)</f>
        <v>0</v>
      </c>
      <c r="F10168" s="65">
        <f>IFERROR(VLOOKUP(C10168,Pivot!A:C,3,0),0)</f>
        <v>0</v>
      </c>
    </row>
    <row r="10169" spans="1:6" x14ac:dyDescent="0.25">
      <c r="A10169" s="68" t="s">
        <v>103</v>
      </c>
      <c r="B10169" s="69">
        <v>491333486</v>
      </c>
      <c r="C10169" s="68">
        <v>4893933960673</v>
      </c>
      <c r="D10169" s="69" t="s">
        <v>6913</v>
      </c>
      <c r="E10169" s="65">
        <f>IFERROR(VLOOKUP(C10169,Pivot!A:B,2,0),0)</f>
        <v>0</v>
      </c>
      <c r="F10169" s="65">
        <f>IFERROR(VLOOKUP(C10169,Pivot!A:C,3,0),0)</f>
        <v>0</v>
      </c>
    </row>
    <row r="10170" spans="1:6" x14ac:dyDescent="0.25">
      <c r="A10170" s="68" t="s">
        <v>103</v>
      </c>
      <c r="B10170" s="69">
        <v>491333486</v>
      </c>
      <c r="C10170" s="68">
        <v>491333486</v>
      </c>
      <c r="D10170" s="69" t="s">
        <v>6913</v>
      </c>
      <c r="E10170" s="65">
        <f>IFERROR(VLOOKUP(C10170,Pivot!A:B,2,0),0)</f>
        <v>0</v>
      </c>
      <c r="F10170" s="65">
        <f>IFERROR(VLOOKUP(C10170,Pivot!A:C,3,0),0)</f>
        <v>0</v>
      </c>
    </row>
    <row r="10171" spans="1:6" x14ac:dyDescent="0.25">
      <c r="A10171" s="68" t="s">
        <v>103</v>
      </c>
      <c r="B10171" s="69">
        <v>491333487</v>
      </c>
      <c r="C10171" s="68">
        <v>491333487</v>
      </c>
      <c r="D10171" s="69" t="s">
        <v>6914</v>
      </c>
      <c r="E10171" s="65">
        <f>IFERROR(VLOOKUP(C10171,Pivot!A:B,2,0),0)</f>
        <v>0</v>
      </c>
      <c r="F10171" s="65">
        <f>IFERROR(VLOOKUP(C10171,Pivot!A:C,3,0),0)</f>
        <v>0</v>
      </c>
    </row>
    <row r="10172" spans="1:6" x14ac:dyDescent="0.25">
      <c r="A10172" s="68" t="s">
        <v>103</v>
      </c>
      <c r="B10172" s="69">
        <v>491333488</v>
      </c>
      <c r="C10172" s="68">
        <v>491333488</v>
      </c>
      <c r="D10172" s="69" t="s">
        <v>6915</v>
      </c>
      <c r="E10172" s="65">
        <f>IFERROR(VLOOKUP(C10172,Pivot!A:B,2,0),0)</f>
        <v>0</v>
      </c>
      <c r="F10172" s="65">
        <f>IFERROR(VLOOKUP(C10172,Pivot!A:C,3,0),0)</f>
        <v>0</v>
      </c>
    </row>
    <row r="10173" spans="1:6" x14ac:dyDescent="0.25">
      <c r="A10173" s="68" t="s">
        <v>103</v>
      </c>
      <c r="B10173" s="69">
        <v>491333489</v>
      </c>
      <c r="C10173" s="68">
        <v>4893933960666</v>
      </c>
      <c r="D10173" s="69" t="s">
        <v>6916</v>
      </c>
      <c r="E10173" s="65">
        <f>IFERROR(VLOOKUP(C10173,Pivot!A:B,2,0),0)</f>
        <v>0</v>
      </c>
      <c r="F10173" s="65">
        <f>IFERROR(VLOOKUP(C10173,Pivot!A:C,3,0),0)</f>
        <v>0</v>
      </c>
    </row>
    <row r="10174" spans="1:6" x14ac:dyDescent="0.25">
      <c r="A10174" s="68" t="s">
        <v>103</v>
      </c>
      <c r="B10174" s="69">
        <v>491333489</v>
      </c>
      <c r="C10174" s="68">
        <v>491333489</v>
      </c>
      <c r="D10174" s="69" t="s">
        <v>6916</v>
      </c>
      <c r="E10174" s="65">
        <f>IFERROR(VLOOKUP(C10174,Pivot!A:B,2,0),0)</f>
        <v>0</v>
      </c>
      <c r="F10174" s="65">
        <f>IFERROR(VLOOKUP(C10174,Pivot!A:C,3,0),0)</f>
        <v>0</v>
      </c>
    </row>
    <row r="10175" spans="1:6" x14ac:dyDescent="0.25">
      <c r="A10175" s="68" t="s">
        <v>103</v>
      </c>
      <c r="B10175" s="69">
        <v>491333490</v>
      </c>
      <c r="C10175" s="68">
        <v>4893933960680</v>
      </c>
      <c r="D10175" s="69" t="s">
        <v>6917</v>
      </c>
      <c r="E10175" s="65">
        <f>IFERROR(VLOOKUP(C10175,Pivot!A:B,2,0),0)</f>
        <v>0</v>
      </c>
      <c r="F10175" s="65">
        <f>IFERROR(VLOOKUP(C10175,Pivot!A:C,3,0),0)</f>
        <v>0</v>
      </c>
    </row>
    <row r="10176" spans="1:6" x14ac:dyDescent="0.25">
      <c r="A10176" s="68" t="s">
        <v>103</v>
      </c>
      <c r="B10176" s="69">
        <v>491333490</v>
      </c>
      <c r="C10176" s="68">
        <v>491333490</v>
      </c>
      <c r="D10176" s="69" t="s">
        <v>6917</v>
      </c>
      <c r="E10176" s="65">
        <f>IFERROR(VLOOKUP(C10176,Pivot!A:B,2,0),0)</f>
        <v>0</v>
      </c>
      <c r="F10176" s="65">
        <f>IFERROR(VLOOKUP(C10176,Pivot!A:C,3,0),0)</f>
        <v>0</v>
      </c>
    </row>
    <row r="10177" spans="1:6" x14ac:dyDescent="0.25">
      <c r="A10177" s="68" t="s">
        <v>103</v>
      </c>
      <c r="B10177" s="69">
        <v>491333491</v>
      </c>
      <c r="C10177" s="68">
        <v>491333491</v>
      </c>
      <c r="D10177" s="69" t="s">
        <v>6918</v>
      </c>
      <c r="E10177" s="65">
        <f>IFERROR(VLOOKUP(C10177,Pivot!A:B,2,0),0)</f>
        <v>0</v>
      </c>
      <c r="F10177" s="65">
        <f>IFERROR(VLOOKUP(C10177,Pivot!A:C,3,0),0)</f>
        <v>0</v>
      </c>
    </row>
    <row r="10178" spans="1:6" x14ac:dyDescent="0.25">
      <c r="A10178" s="68" t="s">
        <v>103</v>
      </c>
      <c r="B10178" s="69">
        <v>491333553</v>
      </c>
      <c r="C10178" s="68">
        <v>8904027100649</v>
      </c>
      <c r="D10178" s="69" t="s">
        <v>6919</v>
      </c>
      <c r="E10178" s="65">
        <f>IFERROR(VLOOKUP(C10178,Pivot!A:B,2,0),0)</f>
        <v>0</v>
      </c>
      <c r="F10178" s="65">
        <f>IFERROR(VLOOKUP(C10178,Pivot!A:C,3,0),0)</f>
        <v>0</v>
      </c>
    </row>
    <row r="10179" spans="1:6" x14ac:dyDescent="0.25">
      <c r="A10179" s="68" t="s">
        <v>103</v>
      </c>
      <c r="B10179" s="69">
        <v>491333554</v>
      </c>
      <c r="C10179" s="68">
        <v>8904027100663</v>
      </c>
      <c r="D10179" s="69" t="s">
        <v>6919</v>
      </c>
      <c r="E10179" s="65">
        <f>IFERROR(VLOOKUP(C10179,Pivot!A:B,2,0),0)</f>
        <v>0</v>
      </c>
      <c r="F10179" s="65">
        <f>IFERROR(VLOOKUP(C10179,Pivot!A:C,3,0),0)</f>
        <v>0</v>
      </c>
    </row>
    <row r="10180" spans="1:6" x14ac:dyDescent="0.25">
      <c r="A10180" s="68" t="s">
        <v>103</v>
      </c>
      <c r="B10180" s="69">
        <v>491333555</v>
      </c>
      <c r="C10180" s="68">
        <v>8904027100632</v>
      </c>
      <c r="D10180" s="69" t="s">
        <v>6919</v>
      </c>
      <c r="E10180" s="65">
        <f>IFERROR(VLOOKUP(C10180,Pivot!A:B,2,0),0)</f>
        <v>0</v>
      </c>
      <c r="F10180" s="65">
        <f>IFERROR(VLOOKUP(C10180,Pivot!A:C,3,0),0)</f>
        <v>0</v>
      </c>
    </row>
    <row r="10181" spans="1:6" x14ac:dyDescent="0.25">
      <c r="A10181" s="68" t="s">
        <v>103</v>
      </c>
      <c r="B10181" s="69">
        <v>491333561</v>
      </c>
      <c r="C10181" s="68">
        <v>78257584727</v>
      </c>
      <c r="D10181" s="69" t="s">
        <v>6920</v>
      </c>
      <c r="E10181" s="65">
        <f>IFERROR(VLOOKUP(C10181,Pivot!A:B,2,0),0)</f>
        <v>0</v>
      </c>
      <c r="F10181" s="65">
        <f>IFERROR(VLOOKUP(C10181,Pivot!A:C,3,0),0)</f>
        <v>0</v>
      </c>
    </row>
    <row r="10182" spans="1:6" x14ac:dyDescent="0.25">
      <c r="A10182" s="68" t="s">
        <v>103</v>
      </c>
      <c r="B10182" s="69">
        <v>491333562</v>
      </c>
      <c r="C10182" s="68">
        <v>78257574827</v>
      </c>
      <c r="D10182" s="69" t="s">
        <v>6921</v>
      </c>
      <c r="E10182" s="65">
        <f>IFERROR(VLOOKUP(C10182,Pivot!A:B,2,0),0)</f>
        <v>0</v>
      </c>
      <c r="F10182" s="65">
        <f>IFERROR(VLOOKUP(C10182,Pivot!A:C,3,0),0)</f>
        <v>0</v>
      </c>
    </row>
    <row r="10183" spans="1:6" x14ac:dyDescent="0.25">
      <c r="A10183" s="68" t="s">
        <v>103</v>
      </c>
      <c r="B10183" s="69">
        <v>491333572</v>
      </c>
      <c r="C10183" s="68">
        <v>78257584741</v>
      </c>
      <c r="D10183" s="69" t="s">
        <v>6922</v>
      </c>
      <c r="E10183" s="65">
        <f>IFERROR(VLOOKUP(C10183,Pivot!A:B,2,0),0)</f>
        <v>0</v>
      </c>
      <c r="F10183" s="65">
        <f>IFERROR(VLOOKUP(C10183,Pivot!A:C,3,0),0)</f>
        <v>0</v>
      </c>
    </row>
    <row r="10184" spans="1:6" x14ac:dyDescent="0.25">
      <c r="A10184" s="68" t="s">
        <v>103</v>
      </c>
      <c r="B10184" s="69">
        <v>491333574</v>
      </c>
      <c r="C10184" s="68">
        <v>5702015869379</v>
      </c>
      <c r="D10184" s="69" t="s">
        <v>6923</v>
      </c>
      <c r="E10184" s="65">
        <f>IFERROR(VLOOKUP(C10184,Pivot!A:B,2,0),0)</f>
        <v>0</v>
      </c>
      <c r="F10184" s="65">
        <f>IFERROR(VLOOKUP(C10184,Pivot!A:C,3,0),0)</f>
        <v>0</v>
      </c>
    </row>
    <row r="10185" spans="1:6" x14ac:dyDescent="0.25">
      <c r="A10185" s="68" t="s">
        <v>103</v>
      </c>
      <c r="B10185" s="69">
        <v>491333607</v>
      </c>
      <c r="C10185" s="68">
        <v>673419269834</v>
      </c>
      <c r="D10185" s="69" t="s">
        <v>6924</v>
      </c>
      <c r="E10185" s="65">
        <f>IFERROR(VLOOKUP(C10185,Pivot!A:B,2,0),0)</f>
        <v>0</v>
      </c>
      <c r="F10185" s="65">
        <f>IFERROR(VLOOKUP(C10185,Pivot!A:C,3,0),0)</f>
        <v>0</v>
      </c>
    </row>
    <row r="10186" spans="1:6" x14ac:dyDescent="0.25">
      <c r="A10186" s="68" t="s">
        <v>103</v>
      </c>
      <c r="B10186" s="69">
        <v>491333610</v>
      </c>
      <c r="C10186" s="68">
        <v>8901736130547</v>
      </c>
      <c r="D10186" s="69" t="s">
        <v>6925</v>
      </c>
      <c r="E10186" s="65">
        <f>IFERROR(VLOOKUP(C10186,Pivot!A:B,2,0),0)</f>
        <v>0</v>
      </c>
      <c r="F10186" s="65">
        <f>IFERROR(VLOOKUP(C10186,Pivot!A:C,3,0),0)</f>
        <v>0</v>
      </c>
    </row>
    <row r="10187" spans="1:6" x14ac:dyDescent="0.25">
      <c r="A10187" s="68" t="s">
        <v>103</v>
      </c>
      <c r="B10187" s="69">
        <v>491333611</v>
      </c>
      <c r="C10187" s="68">
        <v>8901736130554</v>
      </c>
      <c r="D10187" s="69" t="s">
        <v>6926</v>
      </c>
      <c r="E10187" s="65">
        <f>IFERROR(VLOOKUP(C10187,Pivot!A:B,2,0),0)</f>
        <v>0</v>
      </c>
      <c r="F10187" s="65">
        <f>IFERROR(VLOOKUP(C10187,Pivot!A:C,3,0),0)</f>
        <v>0</v>
      </c>
    </row>
    <row r="10188" spans="1:6" x14ac:dyDescent="0.25">
      <c r="A10188" s="68" t="s">
        <v>103</v>
      </c>
      <c r="B10188" s="69">
        <v>491333613</v>
      </c>
      <c r="C10188" s="68">
        <v>8901736130646</v>
      </c>
      <c r="D10188" s="69" t="s">
        <v>6927</v>
      </c>
      <c r="E10188" s="65">
        <f>IFERROR(VLOOKUP(C10188,Pivot!A:B,2,0),0)</f>
        <v>0</v>
      </c>
      <c r="F10188" s="65">
        <f>IFERROR(VLOOKUP(C10188,Pivot!A:C,3,0),0)</f>
        <v>0</v>
      </c>
    </row>
    <row r="10189" spans="1:6" x14ac:dyDescent="0.25">
      <c r="A10189" s="68" t="s">
        <v>103</v>
      </c>
      <c r="B10189" s="69">
        <v>491333621</v>
      </c>
      <c r="C10189" s="68">
        <v>8901736130660</v>
      </c>
      <c r="D10189" s="69" t="s">
        <v>6928</v>
      </c>
      <c r="E10189" s="65">
        <f>IFERROR(VLOOKUP(C10189,Pivot!A:B,2,0),0)</f>
        <v>0</v>
      </c>
      <c r="F10189" s="65">
        <f>IFERROR(VLOOKUP(C10189,Pivot!A:C,3,0),0)</f>
        <v>0</v>
      </c>
    </row>
    <row r="10190" spans="1:6" x14ac:dyDescent="0.25">
      <c r="A10190" s="68" t="s">
        <v>103</v>
      </c>
      <c r="B10190" s="69">
        <v>491333634</v>
      </c>
      <c r="C10190" s="68">
        <v>8901736130752</v>
      </c>
      <c r="D10190" s="69" t="s">
        <v>6929</v>
      </c>
      <c r="E10190" s="65">
        <f>IFERROR(VLOOKUP(C10190,Pivot!A:B,2,0),0)</f>
        <v>0</v>
      </c>
      <c r="F10190" s="65">
        <f>IFERROR(VLOOKUP(C10190,Pivot!A:C,3,0),0)</f>
        <v>0</v>
      </c>
    </row>
    <row r="10191" spans="1:6" x14ac:dyDescent="0.25">
      <c r="A10191" s="68" t="s">
        <v>103</v>
      </c>
      <c r="B10191" s="69">
        <v>491333636</v>
      </c>
      <c r="C10191" s="68">
        <v>847341058334</v>
      </c>
      <c r="D10191" s="69" t="s">
        <v>6930</v>
      </c>
      <c r="E10191" s="65">
        <f>IFERROR(VLOOKUP(C10191,Pivot!A:B,2,0),0)</f>
        <v>0</v>
      </c>
      <c r="F10191" s="65">
        <f>IFERROR(VLOOKUP(C10191,Pivot!A:C,3,0),0)</f>
        <v>0</v>
      </c>
    </row>
    <row r="10192" spans="1:6" x14ac:dyDescent="0.25">
      <c r="A10192" s="68" t="s">
        <v>103</v>
      </c>
      <c r="B10192" s="69">
        <v>491333636</v>
      </c>
      <c r="C10192" s="68">
        <v>847341058341</v>
      </c>
      <c r="D10192" s="69" t="s">
        <v>6930</v>
      </c>
      <c r="E10192" s="65">
        <f>IFERROR(VLOOKUP(C10192,Pivot!A:B,2,0),0)</f>
        <v>0</v>
      </c>
      <c r="F10192" s="65">
        <f>IFERROR(VLOOKUP(C10192,Pivot!A:C,3,0),0)</f>
        <v>0</v>
      </c>
    </row>
    <row r="10193" spans="1:6" x14ac:dyDescent="0.25">
      <c r="A10193" s="68" t="s">
        <v>103</v>
      </c>
      <c r="B10193" s="69">
        <v>491333636</v>
      </c>
      <c r="C10193" s="68">
        <v>847341058358</v>
      </c>
      <c r="D10193" s="69" t="s">
        <v>6930</v>
      </c>
      <c r="E10193" s="65">
        <f>IFERROR(VLOOKUP(C10193,Pivot!A:B,2,0),0)</f>
        <v>0</v>
      </c>
      <c r="F10193" s="65">
        <f>IFERROR(VLOOKUP(C10193,Pivot!A:C,3,0),0)</f>
        <v>0</v>
      </c>
    </row>
    <row r="10194" spans="1:6" x14ac:dyDescent="0.25">
      <c r="A10194" s="68" t="s">
        <v>103</v>
      </c>
      <c r="B10194" s="69">
        <v>491333636</v>
      </c>
      <c r="C10194" s="68">
        <v>847341058365</v>
      </c>
      <c r="D10194" s="69" t="s">
        <v>6930</v>
      </c>
      <c r="E10194" s="65">
        <f>IFERROR(VLOOKUP(C10194,Pivot!A:B,2,0),0)</f>
        <v>0</v>
      </c>
      <c r="F10194" s="65">
        <f>IFERROR(VLOOKUP(C10194,Pivot!A:C,3,0),0)</f>
        <v>0</v>
      </c>
    </row>
    <row r="10195" spans="1:6" x14ac:dyDescent="0.25">
      <c r="A10195" s="68" t="s">
        <v>103</v>
      </c>
      <c r="B10195" s="69">
        <v>491333636</v>
      </c>
      <c r="C10195" s="68">
        <v>847341058372</v>
      </c>
      <c r="D10195" s="69" t="s">
        <v>6930</v>
      </c>
      <c r="E10195" s="65">
        <f>IFERROR(VLOOKUP(C10195,Pivot!A:B,2,0),0)</f>
        <v>0</v>
      </c>
      <c r="F10195" s="65">
        <f>IFERROR(VLOOKUP(C10195,Pivot!A:C,3,0),0)</f>
        <v>0</v>
      </c>
    </row>
    <row r="10196" spans="1:6" x14ac:dyDescent="0.25">
      <c r="A10196" s="68" t="s">
        <v>103</v>
      </c>
      <c r="B10196" s="69">
        <v>491333638</v>
      </c>
      <c r="C10196" s="68">
        <v>847341052370</v>
      </c>
      <c r="D10196" s="69" t="s">
        <v>6931</v>
      </c>
      <c r="E10196" s="65">
        <f>IFERROR(VLOOKUP(C10196,Pivot!A:B,2,0),0)</f>
        <v>0</v>
      </c>
      <c r="F10196" s="65">
        <f>IFERROR(VLOOKUP(C10196,Pivot!A:C,3,0),0)</f>
        <v>0</v>
      </c>
    </row>
    <row r="10197" spans="1:6" x14ac:dyDescent="0.25">
      <c r="A10197" s="68" t="s">
        <v>103</v>
      </c>
      <c r="B10197" s="69">
        <v>491333638</v>
      </c>
      <c r="C10197" s="68">
        <v>847341052516</v>
      </c>
      <c r="D10197" s="69" t="s">
        <v>6931</v>
      </c>
      <c r="E10197" s="65">
        <f>IFERROR(VLOOKUP(C10197,Pivot!A:B,2,0),0)</f>
        <v>0</v>
      </c>
      <c r="F10197" s="65">
        <f>IFERROR(VLOOKUP(C10197,Pivot!A:C,3,0),0)</f>
        <v>0</v>
      </c>
    </row>
    <row r="10198" spans="1:6" x14ac:dyDescent="0.25">
      <c r="A10198" s="68" t="s">
        <v>103</v>
      </c>
      <c r="B10198" s="69">
        <v>491333638</v>
      </c>
      <c r="C10198" s="68">
        <v>847341052578</v>
      </c>
      <c r="D10198" s="69" t="s">
        <v>6931</v>
      </c>
      <c r="E10198" s="65">
        <f>IFERROR(VLOOKUP(C10198,Pivot!A:B,2,0),0)</f>
        <v>0</v>
      </c>
      <c r="F10198" s="65">
        <f>IFERROR(VLOOKUP(C10198,Pivot!A:C,3,0),0)</f>
        <v>0</v>
      </c>
    </row>
    <row r="10199" spans="1:6" x14ac:dyDescent="0.25">
      <c r="A10199" s="68" t="s">
        <v>103</v>
      </c>
      <c r="B10199" s="69">
        <v>491333639</v>
      </c>
      <c r="C10199" s="68">
        <v>8421371990</v>
      </c>
      <c r="D10199" s="69" t="s">
        <v>6932</v>
      </c>
      <c r="E10199" s="65">
        <f>IFERROR(VLOOKUP(C10199,Pivot!A:B,2,0),0)</f>
        <v>0</v>
      </c>
      <c r="F10199" s="65">
        <f>IFERROR(VLOOKUP(C10199,Pivot!A:C,3,0),0)</f>
        <v>0</v>
      </c>
    </row>
    <row r="10200" spans="1:6" x14ac:dyDescent="0.25">
      <c r="A10200" s="68" t="s">
        <v>103</v>
      </c>
      <c r="B10200" s="69">
        <v>491333640</v>
      </c>
      <c r="C10200" s="68">
        <v>8421372072</v>
      </c>
      <c r="D10200" s="69" t="s">
        <v>6933</v>
      </c>
      <c r="E10200" s="65">
        <f>IFERROR(VLOOKUP(C10200,Pivot!A:B,2,0),0)</f>
        <v>0</v>
      </c>
      <c r="F10200" s="65">
        <f>IFERROR(VLOOKUP(C10200,Pivot!A:C,3,0),0)</f>
        <v>0</v>
      </c>
    </row>
    <row r="10201" spans="1:6" x14ac:dyDescent="0.25">
      <c r="A10201" s="68" t="s">
        <v>103</v>
      </c>
      <c r="B10201" s="69">
        <v>491333641</v>
      </c>
      <c r="C10201" s="68">
        <v>8421421213</v>
      </c>
      <c r="D10201" s="69" t="s">
        <v>6934</v>
      </c>
      <c r="E10201" s="65">
        <f>IFERROR(VLOOKUP(C10201,Pivot!A:B,2,0),0)</f>
        <v>0</v>
      </c>
      <c r="F10201" s="65">
        <f>IFERROR(VLOOKUP(C10201,Pivot!A:C,3,0),0)</f>
        <v>0</v>
      </c>
    </row>
    <row r="10202" spans="1:6" x14ac:dyDescent="0.25">
      <c r="A10202" s="68" t="s">
        <v>103</v>
      </c>
      <c r="B10202" s="69">
        <v>491333642</v>
      </c>
      <c r="C10202" s="68">
        <v>8421421824</v>
      </c>
      <c r="D10202" s="69" t="s">
        <v>6935</v>
      </c>
      <c r="E10202" s="65">
        <f>IFERROR(VLOOKUP(C10202,Pivot!A:B,2,0),0)</f>
        <v>0</v>
      </c>
      <c r="F10202" s="65">
        <f>IFERROR(VLOOKUP(C10202,Pivot!A:C,3,0),0)</f>
        <v>0</v>
      </c>
    </row>
    <row r="10203" spans="1:6" x14ac:dyDescent="0.25">
      <c r="A10203" s="68" t="s">
        <v>103</v>
      </c>
      <c r="B10203" s="69">
        <v>491333643</v>
      </c>
      <c r="C10203" s="68">
        <v>8421421831</v>
      </c>
      <c r="D10203" s="69" t="s">
        <v>6936</v>
      </c>
      <c r="E10203" s="65">
        <f>IFERROR(VLOOKUP(C10203,Pivot!A:B,2,0),0)</f>
        <v>0</v>
      </c>
      <c r="F10203" s="65">
        <f>IFERROR(VLOOKUP(C10203,Pivot!A:C,3,0),0)</f>
        <v>0</v>
      </c>
    </row>
    <row r="10204" spans="1:6" x14ac:dyDescent="0.25">
      <c r="A10204" s="68" t="s">
        <v>103</v>
      </c>
      <c r="B10204" s="69">
        <v>491333645</v>
      </c>
      <c r="C10204" s="68">
        <v>8421371907</v>
      </c>
      <c r="D10204" s="69" t="s">
        <v>6937</v>
      </c>
      <c r="E10204" s="65">
        <f>IFERROR(VLOOKUP(C10204,Pivot!A:B,2,0),0)</f>
        <v>0</v>
      </c>
      <c r="F10204" s="65">
        <f>IFERROR(VLOOKUP(C10204,Pivot!A:C,3,0),0)</f>
        <v>0</v>
      </c>
    </row>
    <row r="10205" spans="1:6" x14ac:dyDescent="0.25">
      <c r="A10205" s="68" t="s">
        <v>103</v>
      </c>
      <c r="B10205" s="69">
        <v>491333646</v>
      </c>
      <c r="C10205" s="68">
        <v>8421370764</v>
      </c>
      <c r="D10205" s="69" t="s">
        <v>6938</v>
      </c>
      <c r="E10205" s="65">
        <f>IFERROR(VLOOKUP(C10205,Pivot!A:B,2,0),0)</f>
        <v>0</v>
      </c>
      <c r="F10205" s="65">
        <f>IFERROR(VLOOKUP(C10205,Pivot!A:C,3,0),0)</f>
        <v>0</v>
      </c>
    </row>
    <row r="10206" spans="1:6" x14ac:dyDescent="0.25">
      <c r="A10206" s="68" t="s">
        <v>103</v>
      </c>
      <c r="B10206" s="69">
        <v>491333647</v>
      </c>
      <c r="C10206" s="68">
        <v>8421371884</v>
      </c>
      <c r="D10206" s="69" t="s">
        <v>6939</v>
      </c>
      <c r="E10206" s="65">
        <f>IFERROR(VLOOKUP(C10206,Pivot!A:B,2,0),0)</f>
        <v>0</v>
      </c>
      <c r="F10206" s="65">
        <f>IFERROR(VLOOKUP(C10206,Pivot!A:C,3,0),0)</f>
        <v>0</v>
      </c>
    </row>
    <row r="10207" spans="1:6" x14ac:dyDescent="0.25">
      <c r="A10207" s="68" t="s">
        <v>103</v>
      </c>
      <c r="B10207" s="69">
        <v>491333648</v>
      </c>
      <c r="C10207" s="68">
        <v>8421370733</v>
      </c>
      <c r="D10207" s="69" t="s">
        <v>6940</v>
      </c>
      <c r="E10207" s="65">
        <f>IFERROR(VLOOKUP(C10207,Pivot!A:B,2,0),0)</f>
        <v>0</v>
      </c>
      <c r="F10207" s="65">
        <f>IFERROR(VLOOKUP(C10207,Pivot!A:C,3,0),0)</f>
        <v>0</v>
      </c>
    </row>
    <row r="10208" spans="1:6" x14ac:dyDescent="0.25">
      <c r="A10208" s="68" t="s">
        <v>103</v>
      </c>
      <c r="B10208" s="69">
        <v>491333650</v>
      </c>
      <c r="C10208" s="68">
        <v>8058664050864</v>
      </c>
      <c r="D10208" s="69" t="s">
        <v>6941</v>
      </c>
      <c r="E10208" s="65">
        <f>IFERROR(VLOOKUP(C10208,Pivot!A:B,2,0),0)</f>
        <v>0</v>
      </c>
      <c r="F10208" s="65">
        <f>IFERROR(VLOOKUP(C10208,Pivot!A:C,3,0),0)</f>
        <v>0</v>
      </c>
    </row>
    <row r="10209" spans="1:6" x14ac:dyDescent="0.25">
      <c r="A10209" s="68" t="s">
        <v>103</v>
      </c>
      <c r="B10209" s="69">
        <v>491333655</v>
      </c>
      <c r="C10209" s="68">
        <v>8904027100762</v>
      </c>
      <c r="D10209" s="69" t="s">
        <v>6942</v>
      </c>
      <c r="E10209" s="65">
        <f>IFERROR(VLOOKUP(C10209,Pivot!A:B,2,0),0)</f>
        <v>0</v>
      </c>
      <c r="F10209" s="65">
        <f>IFERROR(VLOOKUP(C10209,Pivot!A:C,3,0),0)</f>
        <v>0</v>
      </c>
    </row>
    <row r="10210" spans="1:6" x14ac:dyDescent="0.25">
      <c r="A10210" s="68" t="s">
        <v>103</v>
      </c>
      <c r="B10210" s="69">
        <v>491333658</v>
      </c>
      <c r="C10210" s="68">
        <v>778988615713</v>
      </c>
      <c r="D10210" s="69" t="s">
        <v>6943</v>
      </c>
      <c r="E10210" s="65">
        <f>IFERROR(VLOOKUP(C10210,Pivot!A:B,2,0),0)</f>
        <v>0</v>
      </c>
      <c r="F10210" s="65">
        <f>IFERROR(VLOOKUP(C10210,Pivot!A:C,3,0),0)</f>
        <v>0</v>
      </c>
    </row>
    <row r="10211" spans="1:6" x14ac:dyDescent="0.25">
      <c r="A10211" s="68" t="s">
        <v>103</v>
      </c>
      <c r="B10211" s="69">
        <v>491333659</v>
      </c>
      <c r="C10211" s="68">
        <v>7290111120114</v>
      </c>
      <c r="D10211" s="69" t="s">
        <v>6944</v>
      </c>
      <c r="E10211" s="65">
        <f>IFERROR(VLOOKUP(C10211,Pivot!A:B,2,0),0)</f>
        <v>0</v>
      </c>
      <c r="F10211" s="65">
        <f>IFERROR(VLOOKUP(C10211,Pivot!A:C,3,0),0)</f>
        <v>0</v>
      </c>
    </row>
    <row r="10212" spans="1:6" x14ac:dyDescent="0.25">
      <c r="A10212" s="68" t="s">
        <v>103</v>
      </c>
      <c r="B10212" s="69">
        <v>491333660</v>
      </c>
      <c r="C10212" s="68">
        <v>7290111120084</v>
      </c>
      <c r="D10212" s="69" t="s">
        <v>6945</v>
      </c>
      <c r="E10212" s="65">
        <f>IFERROR(VLOOKUP(C10212,Pivot!A:B,2,0),0)</f>
        <v>0</v>
      </c>
      <c r="F10212" s="65">
        <f>IFERROR(VLOOKUP(C10212,Pivot!A:C,3,0),0)</f>
        <v>0</v>
      </c>
    </row>
    <row r="10213" spans="1:6" x14ac:dyDescent="0.25">
      <c r="A10213" s="68" t="s">
        <v>103</v>
      </c>
      <c r="B10213" s="69">
        <v>491333661</v>
      </c>
      <c r="C10213" s="68">
        <v>7290111120091</v>
      </c>
      <c r="D10213" s="69" t="s">
        <v>6946</v>
      </c>
      <c r="E10213" s="65">
        <f>IFERROR(VLOOKUP(C10213,Pivot!A:B,2,0),0)</f>
        <v>0</v>
      </c>
      <c r="F10213" s="65">
        <f>IFERROR(VLOOKUP(C10213,Pivot!A:C,3,0),0)</f>
        <v>0</v>
      </c>
    </row>
    <row r="10214" spans="1:6" x14ac:dyDescent="0.25">
      <c r="A10214" s="68" t="s">
        <v>103</v>
      </c>
      <c r="B10214" s="69">
        <v>491333662</v>
      </c>
      <c r="C10214" s="68">
        <v>7290111120121</v>
      </c>
      <c r="D10214" s="69" t="s">
        <v>6947</v>
      </c>
      <c r="E10214" s="65">
        <f>IFERROR(VLOOKUP(C10214,Pivot!A:B,2,0),0)</f>
        <v>0</v>
      </c>
      <c r="F10214" s="65">
        <f>IFERROR(VLOOKUP(C10214,Pivot!A:C,3,0),0)</f>
        <v>0</v>
      </c>
    </row>
    <row r="10215" spans="1:6" x14ac:dyDescent="0.25">
      <c r="A10215" s="68" t="s">
        <v>103</v>
      </c>
      <c r="B10215" s="69">
        <v>491333663</v>
      </c>
      <c r="C10215" s="68">
        <v>491333663</v>
      </c>
      <c r="D10215" s="69" t="s">
        <v>6948</v>
      </c>
      <c r="E10215" s="65">
        <f>IFERROR(VLOOKUP(C10215,Pivot!A:B,2,0),0)</f>
        <v>0</v>
      </c>
      <c r="F10215" s="65">
        <f>IFERROR(VLOOKUP(C10215,Pivot!A:C,3,0),0)</f>
        <v>0</v>
      </c>
    </row>
    <row r="10216" spans="1:6" x14ac:dyDescent="0.25">
      <c r="A10216" s="68" t="s">
        <v>103</v>
      </c>
      <c r="B10216" s="69">
        <v>491333665</v>
      </c>
      <c r="C10216" s="68">
        <v>4893338032364</v>
      </c>
      <c r="D10216" s="69" t="s">
        <v>6949</v>
      </c>
      <c r="E10216" s="65">
        <f>IFERROR(VLOOKUP(C10216,Pivot!A:B,2,0),0)</f>
        <v>0</v>
      </c>
      <c r="F10216" s="65">
        <f>IFERROR(VLOOKUP(C10216,Pivot!A:C,3,0),0)</f>
        <v>0</v>
      </c>
    </row>
    <row r="10217" spans="1:6" x14ac:dyDescent="0.25">
      <c r="A10217" s="68" t="s">
        <v>103</v>
      </c>
      <c r="B10217" s="69">
        <v>491333665</v>
      </c>
      <c r="C10217" s="68">
        <v>491333665</v>
      </c>
      <c r="D10217" s="69" t="s">
        <v>6949</v>
      </c>
      <c r="E10217" s="65">
        <f>IFERROR(VLOOKUP(C10217,Pivot!A:B,2,0),0)</f>
        <v>0</v>
      </c>
      <c r="F10217" s="65">
        <f>IFERROR(VLOOKUP(C10217,Pivot!A:C,3,0),0)</f>
        <v>0</v>
      </c>
    </row>
    <row r="10218" spans="1:6" x14ac:dyDescent="0.25">
      <c r="A10218" s="68" t="s">
        <v>103</v>
      </c>
      <c r="B10218" s="69">
        <v>491333665</v>
      </c>
      <c r="C10218" s="68">
        <v>5713646190787</v>
      </c>
      <c r="D10218" s="69" t="s">
        <v>6949</v>
      </c>
      <c r="E10218" s="65">
        <f>IFERROR(VLOOKUP(C10218,Pivot!A:B,2,0),0)</f>
        <v>0</v>
      </c>
      <c r="F10218" s="65">
        <f>IFERROR(VLOOKUP(C10218,Pivot!A:C,3,0),0)</f>
        <v>0</v>
      </c>
    </row>
    <row r="10219" spans="1:6" x14ac:dyDescent="0.25">
      <c r="A10219" s="68" t="s">
        <v>103</v>
      </c>
      <c r="B10219" s="69">
        <v>491333666</v>
      </c>
      <c r="C10219" s="68">
        <v>4893338080099</v>
      </c>
      <c r="D10219" s="69" t="s">
        <v>6950</v>
      </c>
      <c r="E10219" s="65">
        <f>IFERROR(VLOOKUP(C10219,Pivot!A:B,2,0),0)</f>
        <v>0</v>
      </c>
      <c r="F10219" s="65">
        <f>IFERROR(VLOOKUP(C10219,Pivot!A:C,3,0),0)</f>
        <v>0</v>
      </c>
    </row>
    <row r="10220" spans="1:6" x14ac:dyDescent="0.25">
      <c r="A10220" s="68" t="s">
        <v>103</v>
      </c>
      <c r="B10220" s="69">
        <v>491333666</v>
      </c>
      <c r="C10220" s="68">
        <v>491333666</v>
      </c>
      <c r="D10220" s="69" t="s">
        <v>6950</v>
      </c>
      <c r="E10220" s="65">
        <f>IFERROR(VLOOKUP(C10220,Pivot!A:B,2,0),0)</f>
        <v>0</v>
      </c>
      <c r="F10220" s="65">
        <f>IFERROR(VLOOKUP(C10220,Pivot!A:C,3,0),0)</f>
        <v>0</v>
      </c>
    </row>
    <row r="10221" spans="1:6" x14ac:dyDescent="0.25">
      <c r="A10221" s="68" t="s">
        <v>103</v>
      </c>
      <c r="B10221" s="69">
        <v>491333666</v>
      </c>
      <c r="C10221" s="68">
        <v>5713646174206</v>
      </c>
      <c r="D10221" s="69" t="s">
        <v>6950</v>
      </c>
      <c r="E10221" s="65">
        <f>IFERROR(VLOOKUP(C10221,Pivot!A:B,2,0),0)</f>
        <v>0</v>
      </c>
      <c r="F10221" s="65">
        <f>IFERROR(VLOOKUP(C10221,Pivot!A:C,3,0),0)</f>
        <v>0</v>
      </c>
    </row>
    <row r="10222" spans="1:6" x14ac:dyDescent="0.25">
      <c r="A10222" s="68" t="s">
        <v>103</v>
      </c>
      <c r="B10222" s="69">
        <v>491333667</v>
      </c>
      <c r="C10222" s="68">
        <v>4893338160180</v>
      </c>
      <c r="D10222" s="69" t="s">
        <v>6951</v>
      </c>
      <c r="E10222" s="65">
        <f>IFERROR(VLOOKUP(C10222,Pivot!A:B,2,0),0)</f>
        <v>0</v>
      </c>
      <c r="F10222" s="65">
        <f>IFERROR(VLOOKUP(C10222,Pivot!A:C,3,0),0)</f>
        <v>0</v>
      </c>
    </row>
    <row r="10223" spans="1:6" x14ac:dyDescent="0.25">
      <c r="A10223" s="68" t="s">
        <v>103</v>
      </c>
      <c r="B10223" s="69">
        <v>491333667</v>
      </c>
      <c r="C10223" s="68">
        <v>491333667</v>
      </c>
      <c r="D10223" s="69" t="s">
        <v>6951</v>
      </c>
      <c r="E10223" s="65">
        <f>IFERROR(VLOOKUP(C10223,Pivot!A:B,2,0),0)</f>
        <v>0</v>
      </c>
      <c r="F10223" s="65">
        <f>IFERROR(VLOOKUP(C10223,Pivot!A:C,3,0),0)</f>
        <v>0</v>
      </c>
    </row>
    <row r="10224" spans="1:6" x14ac:dyDescent="0.25">
      <c r="A10224" s="68" t="s">
        <v>103</v>
      </c>
      <c r="B10224" s="69">
        <v>491333668</v>
      </c>
      <c r="C10224" s="68">
        <v>4893338143152</v>
      </c>
      <c r="D10224" s="69" t="s">
        <v>6952</v>
      </c>
      <c r="E10224" s="65">
        <f>IFERROR(VLOOKUP(C10224,Pivot!A:B,2,0),0)</f>
        <v>0</v>
      </c>
      <c r="F10224" s="65">
        <f>IFERROR(VLOOKUP(C10224,Pivot!A:C,3,0),0)</f>
        <v>0</v>
      </c>
    </row>
    <row r="10225" spans="1:6" x14ac:dyDescent="0.25">
      <c r="A10225" s="68" t="s">
        <v>103</v>
      </c>
      <c r="B10225" s="69">
        <v>491333668</v>
      </c>
      <c r="C10225" s="68">
        <v>491333668</v>
      </c>
      <c r="D10225" s="69" t="s">
        <v>6952</v>
      </c>
      <c r="E10225" s="65">
        <f>IFERROR(VLOOKUP(C10225,Pivot!A:B,2,0),0)</f>
        <v>0</v>
      </c>
      <c r="F10225" s="65">
        <f>IFERROR(VLOOKUP(C10225,Pivot!A:C,3,0),0)</f>
        <v>0</v>
      </c>
    </row>
    <row r="10226" spans="1:6" x14ac:dyDescent="0.25">
      <c r="A10226" s="68" t="s">
        <v>103</v>
      </c>
      <c r="B10226" s="69">
        <v>491333669</v>
      </c>
      <c r="C10226" s="68">
        <v>4893338050276</v>
      </c>
      <c r="D10226" s="69" t="s">
        <v>6953</v>
      </c>
      <c r="E10226" s="65">
        <f>IFERROR(VLOOKUP(C10226,Pivot!A:B,2,0),0)</f>
        <v>0</v>
      </c>
      <c r="F10226" s="65">
        <f>IFERROR(VLOOKUP(C10226,Pivot!A:C,3,0),0)</f>
        <v>0</v>
      </c>
    </row>
    <row r="10227" spans="1:6" x14ac:dyDescent="0.25">
      <c r="A10227" s="68" t="s">
        <v>103</v>
      </c>
      <c r="B10227" s="69">
        <v>491333669</v>
      </c>
      <c r="C10227" s="68">
        <v>491333669</v>
      </c>
      <c r="D10227" s="69" t="s">
        <v>6953</v>
      </c>
      <c r="E10227" s="65">
        <f>IFERROR(VLOOKUP(C10227,Pivot!A:B,2,0),0)</f>
        <v>0</v>
      </c>
      <c r="F10227" s="65">
        <f>IFERROR(VLOOKUP(C10227,Pivot!A:C,3,0),0)</f>
        <v>0</v>
      </c>
    </row>
    <row r="10228" spans="1:6" x14ac:dyDescent="0.25">
      <c r="A10228" s="68" t="s">
        <v>103</v>
      </c>
      <c r="B10228" s="69">
        <v>491333671</v>
      </c>
      <c r="C10228" s="68">
        <v>4893338082000</v>
      </c>
      <c r="D10228" s="69" t="s">
        <v>6954</v>
      </c>
      <c r="E10228" s="65">
        <f>IFERROR(VLOOKUP(C10228,Pivot!A:B,2,0),0)</f>
        <v>0</v>
      </c>
      <c r="F10228" s="65">
        <f>IFERROR(VLOOKUP(C10228,Pivot!A:C,3,0),0)</f>
        <v>0</v>
      </c>
    </row>
    <row r="10229" spans="1:6" x14ac:dyDescent="0.25">
      <c r="A10229" s="68" t="s">
        <v>103</v>
      </c>
      <c r="B10229" s="69">
        <v>491333671</v>
      </c>
      <c r="C10229" s="68">
        <v>491333671</v>
      </c>
      <c r="D10229" s="69" t="s">
        <v>6954</v>
      </c>
      <c r="E10229" s="65">
        <f>IFERROR(VLOOKUP(C10229,Pivot!A:B,2,0),0)</f>
        <v>0</v>
      </c>
      <c r="F10229" s="65">
        <f>IFERROR(VLOOKUP(C10229,Pivot!A:C,3,0),0)</f>
        <v>0</v>
      </c>
    </row>
    <row r="10230" spans="1:6" x14ac:dyDescent="0.25">
      <c r="A10230" s="68" t="s">
        <v>103</v>
      </c>
      <c r="B10230" s="69">
        <v>491333672</v>
      </c>
      <c r="C10230" s="68">
        <v>4893338030605</v>
      </c>
      <c r="D10230" s="69" t="s">
        <v>6955</v>
      </c>
      <c r="E10230" s="65">
        <f>IFERROR(VLOOKUP(C10230,Pivot!A:B,2,0),0)</f>
        <v>0</v>
      </c>
      <c r="F10230" s="65">
        <f>IFERROR(VLOOKUP(C10230,Pivot!A:C,3,0),0)</f>
        <v>0</v>
      </c>
    </row>
    <row r="10231" spans="1:6" x14ac:dyDescent="0.25">
      <c r="A10231" s="68" t="s">
        <v>103</v>
      </c>
      <c r="B10231" s="69">
        <v>491333672</v>
      </c>
      <c r="C10231" s="68">
        <v>491333672</v>
      </c>
      <c r="D10231" s="69" t="s">
        <v>6955</v>
      </c>
      <c r="E10231" s="65">
        <f>IFERROR(VLOOKUP(C10231,Pivot!A:B,2,0),0)</f>
        <v>0</v>
      </c>
      <c r="F10231" s="65">
        <f>IFERROR(VLOOKUP(C10231,Pivot!A:C,3,0),0)</f>
        <v>0</v>
      </c>
    </row>
    <row r="10232" spans="1:6" x14ac:dyDescent="0.25">
      <c r="A10232" s="68" t="s">
        <v>103</v>
      </c>
      <c r="B10232" s="69">
        <v>491333673</v>
      </c>
      <c r="C10232" s="68">
        <v>4893338070809</v>
      </c>
      <c r="D10232" s="69" t="s">
        <v>6956</v>
      </c>
      <c r="E10232" s="65">
        <f>IFERROR(VLOOKUP(C10232,Pivot!A:B,2,0),0)</f>
        <v>0</v>
      </c>
      <c r="F10232" s="65">
        <f>IFERROR(VLOOKUP(C10232,Pivot!A:C,3,0),0)</f>
        <v>0</v>
      </c>
    </row>
    <row r="10233" spans="1:6" x14ac:dyDescent="0.25">
      <c r="A10233" s="68" t="s">
        <v>103</v>
      </c>
      <c r="B10233" s="69">
        <v>491333673</v>
      </c>
      <c r="C10233" s="68">
        <v>491333673</v>
      </c>
      <c r="D10233" s="69" t="s">
        <v>6956</v>
      </c>
      <c r="E10233" s="65">
        <f>IFERROR(VLOOKUP(C10233,Pivot!A:B,2,0),0)</f>
        <v>0</v>
      </c>
      <c r="F10233" s="65">
        <f>IFERROR(VLOOKUP(C10233,Pivot!A:C,3,0),0)</f>
        <v>0</v>
      </c>
    </row>
    <row r="10234" spans="1:6" x14ac:dyDescent="0.25">
      <c r="A10234" s="68" t="s">
        <v>103</v>
      </c>
      <c r="B10234" s="69">
        <v>491333674</v>
      </c>
      <c r="C10234" s="68">
        <v>4893338040048</v>
      </c>
      <c r="D10234" s="69" t="s">
        <v>6957</v>
      </c>
      <c r="E10234" s="65">
        <f>IFERROR(VLOOKUP(C10234,Pivot!A:B,2,0),0)</f>
        <v>0</v>
      </c>
      <c r="F10234" s="65">
        <f>IFERROR(VLOOKUP(C10234,Pivot!A:C,3,0),0)</f>
        <v>0</v>
      </c>
    </row>
    <row r="10235" spans="1:6" x14ac:dyDescent="0.25">
      <c r="A10235" s="68" t="s">
        <v>103</v>
      </c>
      <c r="B10235" s="69">
        <v>491333674</v>
      </c>
      <c r="C10235" s="68">
        <v>491333674</v>
      </c>
      <c r="D10235" s="69" t="s">
        <v>6957</v>
      </c>
      <c r="E10235" s="65">
        <f>IFERROR(VLOOKUP(C10235,Pivot!A:B,2,0),0)</f>
        <v>0</v>
      </c>
      <c r="F10235" s="65">
        <f>IFERROR(VLOOKUP(C10235,Pivot!A:C,3,0),0)</f>
        <v>0</v>
      </c>
    </row>
    <row r="10236" spans="1:6" x14ac:dyDescent="0.25">
      <c r="A10236" s="68" t="s">
        <v>103</v>
      </c>
      <c r="B10236" s="69">
        <v>491333675</v>
      </c>
      <c r="C10236" s="68">
        <v>4893338020705</v>
      </c>
      <c r="D10236" s="69" t="s">
        <v>6958</v>
      </c>
      <c r="E10236" s="65">
        <f>IFERROR(VLOOKUP(C10236,Pivot!A:B,2,0),0)</f>
        <v>0</v>
      </c>
      <c r="F10236" s="65">
        <f>IFERROR(VLOOKUP(C10236,Pivot!A:C,3,0),0)</f>
        <v>0</v>
      </c>
    </row>
    <row r="10237" spans="1:6" x14ac:dyDescent="0.25">
      <c r="A10237" s="68" t="s">
        <v>103</v>
      </c>
      <c r="B10237" s="69">
        <v>491333675</v>
      </c>
      <c r="C10237" s="68">
        <v>491333675</v>
      </c>
      <c r="D10237" s="69" t="s">
        <v>6958</v>
      </c>
      <c r="E10237" s="65">
        <f>IFERROR(VLOOKUP(C10237,Pivot!A:B,2,0),0)</f>
        <v>0</v>
      </c>
      <c r="F10237" s="65">
        <f>IFERROR(VLOOKUP(C10237,Pivot!A:C,3,0),0)</f>
        <v>0</v>
      </c>
    </row>
    <row r="10238" spans="1:6" x14ac:dyDescent="0.25">
      <c r="A10238" s="68" t="s">
        <v>103</v>
      </c>
      <c r="B10238" s="69">
        <v>491333676</v>
      </c>
      <c r="C10238" s="68">
        <v>4893338020804</v>
      </c>
      <c r="D10238" s="69" t="s">
        <v>6959</v>
      </c>
      <c r="E10238" s="65">
        <f>IFERROR(VLOOKUP(C10238,Pivot!A:B,2,0),0)</f>
        <v>0</v>
      </c>
      <c r="F10238" s="65">
        <f>IFERROR(VLOOKUP(C10238,Pivot!A:C,3,0),0)</f>
        <v>0</v>
      </c>
    </row>
    <row r="10239" spans="1:6" x14ac:dyDescent="0.25">
      <c r="A10239" s="68" t="s">
        <v>103</v>
      </c>
      <c r="B10239" s="69">
        <v>491333676</v>
      </c>
      <c r="C10239" s="68">
        <v>491333676</v>
      </c>
      <c r="D10239" s="69" t="s">
        <v>6959</v>
      </c>
      <c r="E10239" s="65">
        <f>IFERROR(VLOOKUP(C10239,Pivot!A:B,2,0),0)</f>
        <v>0</v>
      </c>
      <c r="F10239" s="65">
        <f>IFERROR(VLOOKUP(C10239,Pivot!A:C,3,0),0)</f>
        <v>0</v>
      </c>
    </row>
    <row r="10240" spans="1:6" x14ac:dyDescent="0.25">
      <c r="A10240" s="68" t="s">
        <v>103</v>
      </c>
      <c r="B10240" s="69">
        <v>491333677</v>
      </c>
      <c r="C10240" s="68">
        <v>4893338260385</v>
      </c>
      <c r="D10240" s="69" t="s">
        <v>6960</v>
      </c>
      <c r="E10240" s="65">
        <f>IFERROR(VLOOKUP(C10240,Pivot!A:B,2,0),0)</f>
        <v>0</v>
      </c>
      <c r="F10240" s="65">
        <f>IFERROR(VLOOKUP(C10240,Pivot!A:C,3,0),0)</f>
        <v>0</v>
      </c>
    </row>
    <row r="10241" spans="1:6" x14ac:dyDescent="0.25">
      <c r="A10241" s="68" t="s">
        <v>103</v>
      </c>
      <c r="B10241" s="69">
        <v>491333677</v>
      </c>
      <c r="C10241" s="68">
        <v>491333677</v>
      </c>
      <c r="D10241" s="69" t="s">
        <v>6960</v>
      </c>
      <c r="E10241" s="65">
        <f>IFERROR(VLOOKUP(C10241,Pivot!A:B,2,0),0)</f>
        <v>0</v>
      </c>
      <c r="F10241" s="65">
        <f>IFERROR(VLOOKUP(C10241,Pivot!A:C,3,0),0)</f>
        <v>0</v>
      </c>
    </row>
    <row r="10242" spans="1:6" x14ac:dyDescent="0.25">
      <c r="A10242" s="68" t="s">
        <v>103</v>
      </c>
      <c r="B10242" s="69">
        <v>491333678</v>
      </c>
      <c r="C10242" s="68">
        <v>4893338143534</v>
      </c>
      <c r="D10242" s="69" t="s">
        <v>6961</v>
      </c>
      <c r="E10242" s="65">
        <f>IFERROR(VLOOKUP(C10242,Pivot!A:B,2,0),0)</f>
        <v>0</v>
      </c>
      <c r="F10242" s="65">
        <f>IFERROR(VLOOKUP(C10242,Pivot!A:C,3,0),0)</f>
        <v>0</v>
      </c>
    </row>
    <row r="10243" spans="1:6" x14ac:dyDescent="0.25">
      <c r="A10243" s="68" t="s">
        <v>103</v>
      </c>
      <c r="B10243" s="69">
        <v>491333678</v>
      </c>
      <c r="C10243" s="68">
        <v>491333678</v>
      </c>
      <c r="D10243" s="69" t="s">
        <v>6961</v>
      </c>
      <c r="E10243" s="65">
        <f>IFERROR(VLOOKUP(C10243,Pivot!A:B,2,0),0)</f>
        <v>0</v>
      </c>
      <c r="F10243" s="65">
        <f>IFERROR(VLOOKUP(C10243,Pivot!A:C,3,0),0)</f>
        <v>0</v>
      </c>
    </row>
    <row r="10244" spans="1:6" x14ac:dyDescent="0.25">
      <c r="A10244" s="68" t="s">
        <v>103</v>
      </c>
      <c r="B10244" s="69">
        <v>491333679</v>
      </c>
      <c r="C10244" s="68">
        <v>4893338143558</v>
      </c>
      <c r="D10244" s="69" t="s">
        <v>6962</v>
      </c>
      <c r="E10244" s="65">
        <f>IFERROR(VLOOKUP(C10244,Pivot!A:B,2,0),0)</f>
        <v>0</v>
      </c>
      <c r="F10244" s="65">
        <f>IFERROR(VLOOKUP(C10244,Pivot!A:C,3,0),0)</f>
        <v>0</v>
      </c>
    </row>
    <row r="10245" spans="1:6" x14ac:dyDescent="0.25">
      <c r="A10245" s="68" t="s">
        <v>103</v>
      </c>
      <c r="B10245" s="69">
        <v>491333679</v>
      </c>
      <c r="C10245" s="68">
        <v>491333679</v>
      </c>
      <c r="D10245" s="69" t="s">
        <v>6962</v>
      </c>
      <c r="E10245" s="65">
        <f>IFERROR(VLOOKUP(C10245,Pivot!A:B,2,0),0)</f>
        <v>0</v>
      </c>
      <c r="F10245" s="65">
        <f>IFERROR(VLOOKUP(C10245,Pivot!A:C,3,0),0)</f>
        <v>0</v>
      </c>
    </row>
    <row r="10246" spans="1:6" x14ac:dyDescent="0.25">
      <c r="A10246" s="68" t="s">
        <v>103</v>
      </c>
      <c r="B10246" s="69">
        <v>491333680</v>
      </c>
      <c r="C10246" s="68">
        <v>4893338143527</v>
      </c>
      <c r="D10246" s="69" t="s">
        <v>6963</v>
      </c>
      <c r="E10246" s="65">
        <f>IFERROR(VLOOKUP(C10246,Pivot!A:B,2,0),0)</f>
        <v>0</v>
      </c>
      <c r="F10246" s="65">
        <f>IFERROR(VLOOKUP(C10246,Pivot!A:C,3,0),0)</f>
        <v>0</v>
      </c>
    </row>
    <row r="10247" spans="1:6" x14ac:dyDescent="0.25">
      <c r="A10247" s="68" t="s">
        <v>103</v>
      </c>
      <c r="B10247" s="69">
        <v>491333680</v>
      </c>
      <c r="C10247" s="68">
        <v>491333680</v>
      </c>
      <c r="D10247" s="69" t="s">
        <v>6963</v>
      </c>
      <c r="E10247" s="65">
        <f>IFERROR(VLOOKUP(C10247,Pivot!A:B,2,0),0)</f>
        <v>0</v>
      </c>
      <c r="F10247" s="65">
        <f>IFERROR(VLOOKUP(C10247,Pivot!A:C,3,0),0)</f>
        <v>0</v>
      </c>
    </row>
    <row r="10248" spans="1:6" x14ac:dyDescent="0.25">
      <c r="A10248" s="68" t="s">
        <v>103</v>
      </c>
      <c r="B10248" s="69">
        <v>491333681</v>
      </c>
      <c r="C10248" s="68">
        <v>4893338020187</v>
      </c>
      <c r="D10248" s="69" t="s">
        <v>6964</v>
      </c>
      <c r="E10248" s="65">
        <f>IFERROR(VLOOKUP(C10248,Pivot!A:B,2,0),0)</f>
        <v>0</v>
      </c>
      <c r="F10248" s="65">
        <f>IFERROR(VLOOKUP(C10248,Pivot!A:C,3,0),0)</f>
        <v>0</v>
      </c>
    </row>
    <row r="10249" spans="1:6" x14ac:dyDescent="0.25">
      <c r="A10249" s="68" t="s">
        <v>103</v>
      </c>
      <c r="B10249" s="69">
        <v>491333681</v>
      </c>
      <c r="C10249" s="68">
        <v>491333681</v>
      </c>
      <c r="D10249" s="69" t="s">
        <v>6964</v>
      </c>
      <c r="E10249" s="65">
        <f>IFERROR(VLOOKUP(C10249,Pivot!A:B,2,0),0)</f>
        <v>0</v>
      </c>
      <c r="F10249" s="65">
        <f>IFERROR(VLOOKUP(C10249,Pivot!A:C,3,0),0)</f>
        <v>0</v>
      </c>
    </row>
    <row r="10250" spans="1:6" x14ac:dyDescent="0.25">
      <c r="A10250" s="68" t="s">
        <v>103</v>
      </c>
      <c r="B10250" s="69">
        <v>491333682</v>
      </c>
      <c r="C10250" s="68">
        <v>491333682</v>
      </c>
      <c r="D10250" s="69" t="s">
        <v>6965</v>
      </c>
      <c r="E10250" s="65">
        <f>IFERROR(VLOOKUP(C10250,Pivot!A:B,2,0),0)</f>
        <v>0</v>
      </c>
      <c r="F10250" s="65">
        <f>IFERROR(VLOOKUP(C10250,Pivot!A:C,3,0),0)</f>
        <v>0</v>
      </c>
    </row>
    <row r="10251" spans="1:6" x14ac:dyDescent="0.25">
      <c r="A10251" s="68" t="s">
        <v>103</v>
      </c>
      <c r="B10251" s="69">
        <v>491333682</v>
      </c>
      <c r="C10251" s="68">
        <v>887961406894</v>
      </c>
      <c r="D10251" s="69" t="s">
        <v>6965</v>
      </c>
      <c r="E10251" s="65">
        <f>IFERROR(VLOOKUP(C10251,Pivot!A:B,2,0),0)</f>
        <v>0</v>
      </c>
      <c r="F10251" s="65">
        <f>IFERROR(VLOOKUP(C10251,Pivot!A:C,3,0),0)</f>
        <v>0</v>
      </c>
    </row>
    <row r="10252" spans="1:6" x14ac:dyDescent="0.25">
      <c r="A10252" s="68" t="s">
        <v>103</v>
      </c>
      <c r="B10252" s="69">
        <v>491333686</v>
      </c>
      <c r="C10252" s="68">
        <v>491333686</v>
      </c>
      <c r="D10252" s="69" t="s">
        <v>6966</v>
      </c>
      <c r="E10252" s="65">
        <f>IFERROR(VLOOKUP(C10252,Pivot!A:B,2,0),0)</f>
        <v>0</v>
      </c>
      <c r="F10252" s="65">
        <f>IFERROR(VLOOKUP(C10252,Pivot!A:C,3,0),0)</f>
        <v>0</v>
      </c>
    </row>
    <row r="10253" spans="1:6" x14ac:dyDescent="0.25">
      <c r="A10253" s="68" t="s">
        <v>103</v>
      </c>
      <c r="B10253" s="69">
        <v>491333686</v>
      </c>
      <c r="C10253" s="68">
        <v>887961430486</v>
      </c>
      <c r="D10253" s="69" t="s">
        <v>6966</v>
      </c>
      <c r="E10253" s="65">
        <f>IFERROR(VLOOKUP(C10253,Pivot!A:B,2,0),0)</f>
        <v>0</v>
      </c>
      <c r="F10253" s="65">
        <f>IFERROR(VLOOKUP(C10253,Pivot!A:C,3,0),0)</f>
        <v>0</v>
      </c>
    </row>
    <row r="10254" spans="1:6" x14ac:dyDescent="0.25">
      <c r="A10254" s="68" t="s">
        <v>103</v>
      </c>
      <c r="B10254" s="69">
        <v>491333687</v>
      </c>
      <c r="C10254" s="68">
        <v>491333687</v>
      </c>
      <c r="D10254" s="69" t="s">
        <v>6967</v>
      </c>
      <c r="E10254" s="65">
        <f>IFERROR(VLOOKUP(C10254,Pivot!A:B,2,0),0)</f>
        <v>0</v>
      </c>
      <c r="F10254" s="65">
        <f>IFERROR(VLOOKUP(C10254,Pivot!A:C,3,0),0)</f>
        <v>0</v>
      </c>
    </row>
    <row r="10255" spans="1:6" x14ac:dyDescent="0.25">
      <c r="A10255" s="68" t="s">
        <v>103</v>
      </c>
      <c r="B10255" s="69">
        <v>491333687</v>
      </c>
      <c r="C10255" s="68">
        <v>887961406924</v>
      </c>
      <c r="D10255" s="69" t="s">
        <v>6967</v>
      </c>
      <c r="E10255" s="65">
        <f>IFERROR(VLOOKUP(C10255,Pivot!A:B,2,0),0)</f>
        <v>0</v>
      </c>
      <c r="F10255" s="65">
        <f>IFERROR(VLOOKUP(C10255,Pivot!A:C,3,0),0)</f>
        <v>0</v>
      </c>
    </row>
    <row r="10256" spans="1:6" x14ac:dyDescent="0.25">
      <c r="A10256" s="68" t="s">
        <v>103</v>
      </c>
      <c r="B10256" s="69">
        <v>491333688</v>
      </c>
      <c r="C10256" s="68">
        <v>491333688</v>
      </c>
      <c r="D10256" s="69" t="s">
        <v>6968</v>
      </c>
      <c r="E10256" s="65">
        <f>IFERROR(VLOOKUP(C10256,Pivot!A:B,2,0),0)</f>
        <v>0</v>
      </c>
      <c r="F10256" s="65">
        <f>IFERROR(VLOOKUP(C10256,Pivot!A:C,3,0),0)</f>
        <v>0</v>
      </c>
    </row>
    <row r="10257" spans="1:6" x14ac:dyDescent="0.25">
      <c r="A10257" s="68" t="s">
        <v>103</v>
      </c>
      <c r="B10257" s="69">
        <v>491333688</v>
      </c>
      <c r="C10257" s="68">
        <v>887961407051</v>
      </c>
      <c r="D10257" s="69" t="s">
        <v>6968</v>
      </c>
      <c r="E10257" s="65">
        <f>IFERROR(VLOOKUP(C10257,Pivot!A:B,2,0),0)</f>
        <v>0</v>
      </c>
      <c r="F10257" s="65">
        <f>IFERROR(VLOOKUP(C10257,Pivot!A:C,3,0),0)</f>
        <v>0</v>
      </c>
    </row>
    <row r="10258" spans="1:6" x14ac:dyDescent="0.25">
      <c r="A10258" s="68" t="s">
        <v>103</v>
      </c>
      <c r="B10258" s="69">
        <v>491333688</v>
      </c>
      <c r="C10258" s="68">
        <v>887961407075</v>
      </c>
      <c r="D10258" s="69" t="s">
        <v>6968</v>
      </c>
      <c r="E10258" s="65">
        <f>IFERROR(VLOOKUP(C10258,Pivot!A:B,2,0),0)</f>
        <v>0</v>
      </c>
      <c r="F10258" s="65">
        <f>IFERROR(VLOOKUP(C10258,Pivot!A:C,3,0),0)</f>
        <v>0</v>
      </c>
    </row>
    <row r="10259" spans="1:6" x14ac:dyDescent="0.25">
      <c r="A10259" s="68" t="s">
        <v>103</v>
      </c>
      <c r="B10259" s="69">
        <v>491333688</v>
      </c>
      <c r="C10259" s="68">
        <v>887961407082</v>
      </c>
      <c r="D10259" s="69" t="s">
        <v>6968</v>
      </c>
      <c r="E10259" s="65">
        <f>IFERROR(VLOOKUP(C10259,Pivot!A:B,2,0),0)</f>
        <v>0</v>
      </c>
      <c r="F10259" s="65">
        <f>IFERROR(VLOOKUP(C10259,Pivot!A:C,3,0),0)</f>
        <v>0</v>
      </c>
    </row>
    <row r="10260" spans="1:6" x14ac:dyDescent="0.25">
      <c r="A10260" s="68" t="s">
        <v>103</v>
      </c>
      <c r="B10260" s="69">
        <v>491333688</v>
      </c>
      <c r="C10260" s="68">
        <v>887961407129</v>
      </c>
      <c r="D10260" s="69" t="s">
        <v>6968</v>
      </c>
      <c r="E10260" s="65">
        <f>IFERROR(VLOOKUP(C10260,Pivot!A:B,2,0),0)</f>
        <v>0</v>
      </c>
      <c r="F10260" s="65">
        <f>IFERROR(VLOOKUP(C10260,Pivot!A:C,3,0),0)</f>
        <v>0</v>
      </c>
    </row>
    <row r="10261" spans="1:6" x14ac:dyDescent="0.25">
      <c r="A10261" s="68" t="s">
        <v>103</v>
      </c>
      <c r="B10261" s="69">
        <v>491333689</v>
      </c>
      <c r="C10261" s="68">
        <v>887961430462</v>
      </c>
      <c r="D10261" s="69" t="s">
        <v>6969</v>
      </c>
      <c r="E10261" s="65">
        <f>IFERROR(VLOOKUP(C10261,Pivot!A:B,2,0),0)</f>
        <v>0</v>
      </c>
      <c r="F10261" s="65">
        <f>IFERROR(VLOOKUP(C10261,Pivot!A:C,3,0),0)</f>
        <v>0</v>
      </c>
    </row>
    <row r="10262" spans="1:6" x14ac:dyDescent="0.25">
      <c r="A10262" s="68" t="s">
        <v>103</v>
      </c>
      <c r="B10262" s="69">
        <v>491333689</v>
      </c>
      <c r="C10262" s="68">
        <v>887961437195</v>
      </c>
      <c r="D10262" s="69" t="s">
        <v>6969</v>
      </c>
      <c r="E10262" s="65">
        <f>IFERROR(VLOOKUP(C10262,Pivot!A:B,2,0),0)</f>
        <v>0</v>
      </c>
      <c r="F10262" s="65">
        <f>IFERROR(VLOOKUP(C10262,Pivot!A:C,3,0),0)</f>
        <v>0</v>
      </c>
    </row>
    <row r="10263" spans="1:6" x14ac:dyDescent="0.25">
      <c r="A10263" s="68" t="s">
        <v>103</v>
      </c>
      <c r="B10263" s="69">
        <v>491333689</v>
      </c>
      <c r="C10263" s="68">
        <v>887961437201</v>
      </c>
      <c r="D10263" s="69" t="s">
        <v>6969</v>
      </c>
      <c r="E10263" s="65">
        <f>IFERROR(VLOOKUP(C10263,Pivot!A:B,2,0),0)</f>
        <v>0</v>
      </c>
      <c r="F10263" s="65">
        <f>IFERROR(VLOOKUP(C10263,Pivot!A:C,3,0),0)</f>
        <v>0</v>
      </c>
    </row>
    <row r="10264" spans="1:6" x14ac:dyDescent="0.25">
      <c r="A10264" s="68" t="s">
        <v>103</v>
      </c>
      <c r="B10264" s="69">
        <v>491333689</v>
      </c>
      <c r="C10264" s="68">
        <v>887961573794</v>
      </c>
      <c r="D10264" s="69" t="s">
        <v>6969</v>
      </c>
      <c r="E10264" s="65">
        <f>IFERROR(VLOOKUP(C10264,Pivot!A:B,2,0),0)</f>
        <v>0</v>
      </c>
      <c r="F10264" s="65">
        <f>IFERROR(VLOOKUP(C10264,Pivot!A:C,3,0),0)</f>
        <v>0</v>
      </c>
    </row>
    <row r="10265" spans="1:6" x14ac:dyDescent="0.25">
      <c r="A10265" s="68" t="s">
        <v>103</v>
      </c>
      <c r="B10265" s="69">
        <v>491333689</v>
      </c>
      <c r="C10265" s="68">
        <v>887961573800</v>
      </c>
      <c r="D10265" s="69" t="s">
        <v>6969</v>
      </c>
      <c r="E10265" s="65">
        <f>IFERROR(VLOOKUP(C10265,Pivot!A:B,2,0),0)</f>
        <v>0</v>
      </c>
      <c r="F10265" s="65">
        <f>IFERROR(VLOOKUP(C10265,Pivot!A:C,3,0),0)</f>
        <v>0</v>
      </c>
    </row>
    <row r="10266" spans="1:6" x14ac:dyDescent="0.25">
      <c r="A10266" s="68" t="s">
        <v>103</v>
      </c>
      <c r="B10266" s="69">
        <v>491333689</v>
      </c>
      <c r="C10266" s="68">
        <v>887961623796</v>
      </c>
      <c r="D10266" s="69" t="s">
        <v>6969</v>
      </c>
      <c r="E10266" s="65">
        <f>IFERROR(VLOOKUP(C10266,Pivot!A:B,2,0),0)</f>
        <v>0</v>
      </c>
      <c r="F10266" s="65">
        <f>IFERROR(VLOOKUP(C10266,Pivot!A:C,3,0),0)</f>
        <v>0</v>
      </c>
    </row>
    <row r="10267" spans="1:6" x14ac:dyDescent="0.25">
      <c r="A10267" s="68" t="s">
        <v>103</v>
      </c>
      <c r="B10267" s="69">
        <v>491333691</v>
      </c>
      <c r="C10267" s="68">
        <v>887961288452</v>
      </c>
      <c r="D10267" s="69" t="s">
        <v>6970</v>
      </c>
      <c r="E10267" s="65">
        <f>IFERROR(VLOOKUP(C10267,Pivot!A:B,2,0),0)</f>
        <v>0</v>
      </c>
      <c r="F10267" s="65">
        <f>IFERROR(VLOOKUP(C10267,Pivot!A:C,3,0),0)</f>
        <v>0</v>
      </c>
    </row>
    <row r="10268" spans="1:6" x14ac:dyDescent="0.25">
      <c r="A10268" s="68" t="s">
        <v>103</v>
      </c>
      <c r="B10268" s="69">
        <v>491333691</v>
      </c>
      <c r="C10268" s="68">
        <v>887961409185</v>
      </c>
      <c r="D10268" s="69" t="s">
        <v>6970</v>
      </c>
      <c r="E10268" s="65">
        <f>IFERROR(VLOOKUP(C10268,Pivot!A:B,2,0),0)</f>
        <v>0</v>
      </c>
      <c r="F10268" s="65">
        <f>IFERROR(VLOOKUP(C10268,Pivot!A:C,3,0),0)</f>
        <v>0</v>
      </c>
    </row>
    <row r="10269" spans="1:6" x14ac:dyDescent="0.25">
      <c r="A10269" s="68" t="s">
        <v>103</v>
      </c>
      <c r="B10269" s="69">
        <v>491333691</v>
      </c>
      <c r="C10269" s="68">
        <v>887961409239</v>
      </c>
      <c r="D10269" s="69" t="s">
        <v>6970</v>
      </c>
      <c r="E10269" s="65">
        <f>IFERROR(VLOOKUP(C10269,Pivot!A:B,2,0),0)</f>
        <v>0</v>
      </c>
      <c r="F10269" s="65">
        <f>IFERROR(VLOOKUP(C10269,Pivot!A:C,3,0),0)</f>
        <v>0</v>
      </c>
    </row>
    <row r="10270" spans="1:6" x14ac:dyDescent="0.25">
      <c r="A10270" s="68" t="s">
        <v>103</v>
      </c>
      <c r="B10270" s="69">
        <v>491333692</v>
      </c>
      <c r="C10270" s="68">
        <v>491333692</v>
      </c>
      <c r="D10270" s="69" t="s">
        <v>6971</v>
      </c>
      <c r="E10270" s="65">
        <f>IFERROR(VLOOKUP(C10270,Pivot!A:B,2,0),0)</f>
        <v>0</v>
      </c>
      <c r="F10270" s="65">
        <f>IFERROR(VLOOKUP(C10270,Pivot!A:C,3,0),0)</f>
        <v>0</v>
      </c>
    </row>
    <row r="10271" spans="1:6" x14ac:dyDescent="0.25">
      <c r="A10271" s="68" t="s">
        <v>103</v>
      </c>
      <c r="B10271" s="69">
        <v>491333693</v>
      </c>
      <c r="C10271" s="68">
        <v>491333693</v>
      </c>
      <c r="D10271" s="69" t="s">
        <v>6972</v>
      </c>
      <c r="E10271" s="65">
        <f>IFERROR(VLOOKUP(C10271,Pivot!A:B,2,0),0)</f>
        <v>0</v>
      </c>
      <c r="F10271" s="65">
        <f>IFERROR(VLOOKUP(C10271,Pivot!A:C,3,0),0)</f>
        <v>0</v>
      </c>
    </row>
    <row r="10272" spans="1:6" x14ac:dyDescent="0.25">
      <c r="A10272" s="68" t="s">
        <v>103</v>
      </c>
      <c r="B10272" s="69">
        <v>491333694</v>
      </c>
      <c r="C10272" s="68">
        <v>491333694</v>
      </c>
      <c r="D10272" s="69" t="s">
        <v>6973</v>
      </c>
      <c r="E10272" s="65">
        <f>IFERROR(VLOOKUP(C10272,Pivot!A:B,2,0),0)</f>
        <v>0</v>
      </c>
      <c r="F10272" s="65">
        <f>IFERROR(VLOOKUP(C10272,Pivot!A:C,3,0),0)</f>
        <v>0</v>
      </c>
    </row>
    <row r="10273" spans="1:6" x14ac:dyDescent="0.25">
      <c r="A10273" s="68" t="s">
        <v>103</v>
      </c>
      <c r="B10273" s="69">
        <v>491333695</v>
      </c>
      <c r="C10273" s="68">
        <v>491333695</v>
      </c>
      <c r="D10273" s="69" t="s">
        <v>6974</v>
      </c>
      <c r="E10273" s="65">
        <f>IFERROR(VLOOKUP(C10273,Pivot!A:B,2,0),0)</f>
        <v>0</v>
      </c>
      <c r="F10273" s="65">
        <f>IFERROR(VLOOKUP(C10273,Pivot!A:C,3,0),0)</f>
        <v>0</v>
      </c>
    </row>
    <row r="10274" spans="1:6" x14ac:dyDescent="0.25">
      <c r="A10274" s="68" t="s">
        <v>103</v>
      </c>
      <c r="B10274" s="69">
        <v>491333697</v>
      </c>
      <c r="C10274" s="68">
        <v>4895038507722</v>
      </c>
      <c r="D10274" s="69" t="s">
        <v>6975</v>
      </c>
      <c r="E10274" s="65">
        <f>IFERROR(VLOOKUP(C10274,Pivot!A:B,2,0),0)</f>
        <v>0</v>
      </c>
      <c r="F10274" s="65">
        <f>IFERROR(VLOOKUP(C10274,Pivot!A:C,3,0),0)</f>
        <v>0</v>
      </c>
    </row>
    <row r="10275" spans="1:6" x14ac:dyDescent="0.25">
      <c r="A10275" s="68" t="s">
        <v>103</v>
      </c>
      <c r="B10275" s="69">
        <v>491333698</v>
      </c>
      <c r="C10275" s="68">
        <v>4895038525108</v>
      </c>
      <c r="D10275" s="69" t="s">
        <v>6976</v>
      </c>
      <c r="E10275" s="65">
        <f>IFERROR(VLOOKUP(C10275,Pivot!A:B,2,0),0)</f>
        <v>0</v>
      </c>
      <c r="F10275" s="65">
        <f>IFERROR(VLOOKUP(C10275,Pivot!A:C,3,0),0)</f>
        <v>0</v>
      </c>
    </row>
    <row r="10276" spans="1:6" x14ac:dyDescent="0.25">
      <c r="A10276" s="68" t="s">
        <v>103</v>
      </c>
      <c r="B10276" s="69">
        <v>491333698</v>
      </c>
      <c r="C10276" s="68">
        <v>4895038551640</v>
      </c>
      <c r="D10276" s="69" t="s">
        <v>6976</v>
      </c>
      <c r="E10276" s="65">
        <f>IFERROR(VLOOKUP(C10276,Pivot!A:B,2,0),0)</f>
        <v>0</v>
      </c>
      <c r="F10276" s="65">
        <f>IFERROR(VLOOKUP(C10276,Pivot!A:C,3,0),0)</f>
        <v>0</v>
      </c>
    </row>
    <row r="10277" spans="1:6" x14ac:dyDescent="0.25">
      <c r="A10277" s="68" t="s">
        <v>103</v>
      </c>
      <c r="B10277" s="69">
        <v>491333698</v>
      </c>
      <c r="C10277" s="68">
        <v>491333698</v>
      </c>
      <c r="D10277" s="69" t="s">
        <v>6976</v>
      </c>
      <c r="E10277" s="65">
        <f>IFERROR(VLOOKUP(C10277,Pivot!A:B,2,0),0)</f>
        <v>0</v>
      </c>
      <c r="F10277" s="65">
        <f>IFERROR(VLOOKUP(C10277,Pivot!A:C,3,0),0)</f>
        <v>0</v>
      </c>
    </row>
    <row r="10278" spans="1:6" x14ac:dyDescent="0.25">
      <c r="A10278" s="68" t="s">
        <v>103</v>
      </c>
      <c r="B10278" s="69">
        <v>491333699</v>
      </c>
      <c r="C10278" s="68">
        <v>4895038520264</v>
      </c>
      <c r="D10278" s="69" t="s">
        <v>6977</v>
      </c>
      <c r="E10278" s="65">
        <f>IFERROR(VLOOKUP(C10278,Pivot!A:B,2,0),0)</f>
        <v>0</v>
      </c>
      <c r="F10278" s="65">
        <f>IFERROR(VLOOKUP(C10278,Pivot!A:C,3,0),0)</f>
        <v>0</v>
      </c>
    </row>
    <row r="10279" spans="1:6" x14ac:dyDescent="0.25">
      <c r="A10279" s="68" t="s">
        <v>103</v>
      </c>
      <c r="B10279" s="69">
        <v>491333700</v>
      </c>
      <c r="C10279" s="68">
        <v>4895038513020</v>
      </c>
      <c r="D10279" s="69" t="s">
        <v>6978</v>
      </c>
      <c r="E10279" s="65">
        <f>IFERROR(VLOOKUP(C10279,Pivot!A:B,2,0),0)</f>
        <v>0</v>
      </c>
      <c r="F10279" s="65">
        <f>IFERROR(VLOOKUP(C10279,Pivot!A:C,3,0),0)</f>
        <v>0</v>
      </c>
    </row>
    <row r="10280" spans="1:6" x14ac:dyDescent="0.25">
      <c r="A10280" s="68" t="s">
        <v>103</v>
      </c>
      <c r="B10280" s="69">
        <v>491333701</v>
      </c>
      <c r="C10280" s="68">
        <v>4895038550452</v>
      </c>
      <c r="D10280" s="69" t="s">
        <v>6979</v>
      </c>
      <c r="E10280" s="65">
        <f>IFERROR(VLOOKUP(C10280,Pivot!A:B,2,0),0)</f>
        <v>0</v>
      </c>
      <c r="F10280" s="65">
        <f>IFERROR(VLOOKUP(C10280,Pivot!A:C,3,0),0)</f>
        <v>0</v>
      </c>
    </row>
    <row r="10281" spans="1:6" x14ac:dyDescent="0.25">
      <c r="A10281" s="68" t="s">
        <v>103</v>
      </c>
      <c r="B10281" s="69">
        <v>491333701</v>
      </c>
      <c r="C10281" s="68">
        <v>4895038560017</v>
      </c>
      <c r="D10281" s="69" t="s">
        <v>6979</v>
      </c>
      <c r="E10281" s="65">
        <f>IFERROR(VLOOKUP(C10281,Pivot!A:B,2,0),0)</f>
        <v>0</v>
      </c>
      <c r="F10281" s="65">
        <f>IFERROR(VLOOKUP(C10281,Pivot!A:C,3,0),0)</f>
        <v>0</v>
      </c>
    </row>
    <row r="10282" spans="1:6" x14ac:dyDescent="0.25">
      <c r="A10282" s="68" t="s">
        <v>103</v>
      </c>
      <c r="B10282" s="69">
        <v>491333702</v>
      </c>
      <c r="C10282" s="68">
        <v>4895038511439</v>
      </c>
      <c r="D10282" s="69" t="s">
        <v>6980</v>
      </c>
      <c r="E10282" s="65">
        <f>IFERROR(VLOOKUP(C10282,Pivot!A:B,2,0),0)</f>
        <v>0</v>
      </c>
      <c r="F10282" s="65">
        <f>IFERROR(VLOOKUP(C10282,Pivot!A:C,3,0),0)</f>
        <v>0</v>
      </c>
    </row>
    <row r="10283" spans="1:6" x14ac:dyDescent="0.25">
      <c r="A10283" s="68" t="s">
        <v>103</v>
      </c>
      <c r="B10283" s="69">
        <v>491333703</v>
      </c>
      <c r="C10283" s="68">
        <v>4892493107993</v>
      </c>
      <c r="D10283" s="69" t="s">
        <v>6981</v>
      </c>
      <c r="E10283" s="65">
        <f>IFERROR(VLOOKUP(C10283,Pivot!A:B,2,0),0)</f>
        <v>0</v>
      </c>
      <c r="F10283" s="65">
        <f>IFERROR(VLOOKUP(C10283,Pivot!A:C,3,0),0)</f>
        <v>0</v>
      </c>
    </row>
    <row r="10284" spans="1:6" x14ac:dyDescent="0.25">
      <c r="A10284" s="68" t="s">
        <v>103</v>
      </c>
      <c r="B10284" s="69">
        <v>491333704</v>
      </c>
      <c r="C10284" s="68">
        <v>4892493108129</v>
      </c>
      <c r="D10284" s="69" t="s">
        <v>6982</v>
      </c>
      <c r="E10284" s="65">
        <f>IFERROR(VLOOKUP(C10284,Pivot!A:B,2,0),0)</f>
        <v>0</v>
      </c>
      <c r="F10284" s="65">
        <f>IFERROR(VLOOKUP(C10284,Pivot!A:C,3,0),0)</f>
        <v>0</v>
      </c>
    </row>
    <row r="10285" spans="1:6" x14ac:dyDescent="0.25">
      <c r="A10285" s="68" t="s">
        <v>103</v>
      </c>
      <c r="B10285" s="69">
        <v>491333705</v>
      </c>
      <c r="C10285" s="68">
        <v>4892493108136</v>
      </c>
      <c r="D10285" s="69" t="s">
        <v>6983</v>
      </c>
      <c r="E10285" s="65">
        <f>IFERROR(VLOOKUP(C10285,Pivot!A:B,2,0),0)</f>
        <v>0</v>
      </c>
      <c r="F10285" s="65">
        <f>IFERROR(VLOOKUP(C10285,Pivot!A:C,3,0),0)</f>
        <v>0</v>
      </c>
    </row>
    <row r="10286" spans="1:6" x14ac:dyDescent="0.25">
      <c r="A10286" s="68" t="s">
        <v>103</v>
      </c>
      <c r="B10286" s="69">
        <v>491333706</v>
      </c>
      <c r="C10286" s="68">
        <v>4892493108143</v>
      </c>
      <c r="D10286" s="69" t="s">
        <v>6984</v>
      </c>
      <c r="E10286" s="65">
        <f>IFERROR(VLOOKUP(C10286,Pivot!A:B,2,0),0)</f>
        <v>0</v>
      </c>
      <c r="F10286" s="65">
        <f>IFERROR(VLOOKUP(C10286,Pivot!A:C,3,0),0)</f>
        <v>0</v>
      </c>
    </row>
    <row r="10287" spans="1:6" x14ac:dyDescent="0.25">
      <c r="A10287" s="68" t="s">
        <v>103</v>
      </c>
      <c r="B10287" s="69">
        <v>491333707</v>
      </c>
      <c r="C10287" s="68">
        <v>4892493108150</v>
      </c>
      <c r="D10287" s="69" t="s">
        <v>6985</v>
      </c>
      <c r="E10287" s="65">
        <f>IFERROR(VLOOKUP(C10287,Pivot!A:B,2,0),0)</f>
        <v>0</v>
      </c>
      <c r="F10287" s="65">
        <f>IFERROR(VLOOKUP(C10287,Pivot!A:C,3,0),0)</f>
        <v>0</v>
      </c>
    </row>
    <row r="10288" spans="1:6" x14ac:dyDescent="0.25">
      <c r="A10288" s="68" t="s">
        <v>103</v>
      </c>
      <c r="B10288" s="69">
        <v>491333710</v>
      </c>
      <c r="C10288" s="68">
        <v>65541085633</v>
      </c>
      <c r="D10288" s="69" t="s">
        <v>6986</v>
      </c>
      <c r="E10288" s="65">
        <f>IFERROR(VLOOKUP(C10288,Pivot!A:B,2,0),0)</f>
        <v>0</v>
      </c>
      <c r="F10288" s="65">
        <f>IFERROR(VLOOKUP(C10288,Pivot!A:C,3,0),0)</f>
        <v>0</v>
      </c>
    </row>
    <row r="10289" spans="1:6" x14ac:dyDescent="0.25">
      <c r="A10289" s="68" t="s">
        <v>103</v>
      </c>
      <c r="B10289" s="69">
        <v>491333712</v>
      </c>
      <c r="C10289" s="68">
        <v>887961344806</v>
      </c>
      <c r="D10289" s="69" t="s">
        <v>6987</v>
      </c>
      <c r="E10289" s="65">
        <f>IFERROR(VLOOKUP(C10289,Pivot!A:B,2,0),0)</f>
        <v>0</v>
      </c>
      <c r="F10289" s="65">
        <f>IFERROR(VLOOKUP(C10289,Pivot!A:C,3,0),0)</f>
        <v>0</v>
      </c>
    </row>
    <row r="10290" spans="1:6" x14ac:dyDescent="0.25">
      <c r="A10290" s="68" t="s">
        <v>103</v>
      </c>
      <c r="B10290" s="69">
        <v>491333713</v>
      </c>
      <c r="C10290" s="68">
        <v>887961397130</v>
      </c>
      <c r="D10290" s="69" t="s">
        <v>6988</v>
      </c>
      <c r="E10290" s="65">
        <f>IFERROR(VLOOKUP(C10290,Pivot!A:B,2,0),0)</f>
        <v>0</v>
      </c>
      <c r="F10290" s="65">
        <f>IFERROR(VLOOKUP(C10290,Pivot!A:C,3,0),0)</f>
        <v>0</v>
      </c>
    </row>
    <row r="10291" spans="1:6" x14ac:dyDescent="0.25">
      <c r="A10291" s="68" t="s">
        <v>103</v>
      </c>
      <c r="B10291" s="69">
        <v>491333714</v>
      </c>
      <c r="C10291" s="68">
        <v>887961397208</v>
      </c>
      <c r="D10291" s="69" t="s">
        <v>6989</v>
      </c>
      <c r="E10291" s="65">
        <f>IFERROR(VLOOKUP(C10291,Pivot!A:B,2,0),0)</f>
        <v>0</v>
      </c>
      <c r="F10291" s="65">
        <f>IFERROR(VLOOKUP(C10291,Pivot!A:C,3,0),0)</f>
        <v>0</v>
      </c>
    </row>
    <row r="10292" spans="1:6" x14ac:dyDescent="0.25">
      <c r="A10292" s="68" t="s">
        <v>103</v>
      </c>
      <c r="B10292" s="69">
        <v>491333716</v>
      </c>
      <c r="C10292" s="68">
        <v>887961411904</v>
      </c>
      <c r="D10292" s="69" t="s">
        <v>6990</v>
      </c>
      <c r="E10292" s="65">
        <f>IFERROR(VLOOKUP(C10292,Pivot!A:B,2,0),0)</f>
        <v>0</v>
      </c>
      <c r="F10292" s="65">
        <f>IFERROR(VLOOKUP(C10292,Pivot!A:C,3,0),0)</f>
        <v>0</v>
      </c>
    </row>
    <row r="10293" spans="1:6" x14ac:dyDescent="0.25">
      <c r="A10293" s="68" t="s">
        <v>103</v>
      </c>
      <c r="B10293" s="69">
        <v>491333716</v>
      </c>
      <c r="C10293" s="68">
        <v>887961411928</v>
      </c>
      <c r="D10293" s="69" t="s">
        <v>6990</v>
      </c>
      <c r="E10293" s="65">
        <f>IFERROR(VLOOKUP(C10293,Pivot!A:B,2,0),0)</f>
        <v>0</v>
      </c>
      <c r="F10293" s="65">
        <f>IFERROR(VLOOKUP(C10293,Pivot!A:C,3,0),0)</f>
        <v>0</v>
      </c>
    </row>
    <row r="10294" spans="1:6" x14ac:dyDescent="0.25">
      <c r="A10294" s="68" t="s">
        <v>103</v>
      </c>
      <c r="B10294" s="69">
        <v>491333716</v>
      </c>
      <c r="C10294" s="68">
        <v>887961411942</v>
      </c>
      <c r="D10294" s="69" t="s">
        <v>6990</v>
      </c>
      <c r="E10294" s="65">
        <f>IFERROR(VLOOKUP(C10294,Pivot!A:B,2,0),0)</f>
        <v>0</v>
      </c>
      <c r="F10294" s="65">
        <f>IFERROR(VLOOKUP(C10294,Pivot!A:C,3,0),0)</f>
        <v>0</v>
      </c>
    </row>
    <row r="10295" spans="1:6" x14ac:dyDescent="0.25">
      <c r="A10295" s="68" t="s">
        <v>103</v>
      </c>
      <c r="B10295" s="69">
        <v>491333717</v>
      </c>
      <c r="C10295" s="68">
        <v>887961436273</v>
      </c>
      <c r="D10295" s="69" t="s">
        <v>6991</v>
      </c>
      <c r="E10295" s="65">
        <f>IFERROR(VLOOKUP(C10295,Pivot!A:B,2,0),0)</f>
        <v>0</v>
      </c>
      <c r="F10295" s="65">
        <f>IFERROR(VLOOKUP(C10295,Pivot!A:C,3,0),0)</f>
        <v>0</v>
      </c>
    </row>
    <row r="10296" spans="1:6" x14ac:dyDescent="0.25">
      <c r="A10296" s="68" t="s">
        <v>103</v>
      </c>
      <c r="B10296" s="69">
        <v>491333719</v>
      </c>
      <c r="C10296" s="68">
        <v>491333719</v>
      </c>
      <c r="D10296" s="69" t="s">
        <v>6992</v>
      </c>
      <c r="E10296" s="65">
        <f>IFERROR(VLOOKUP(C10296,Pivot!A:B,2,0),0)</f>
        <v>0</v>
      </c>
      <c r="F10296" s="65">
        <f>IFERROR(VLOOKUP(C10296,Pivot!A:C,3,0),0)</f>
        <v>0</v>
      </c>
    </row>
    <row r="10297" spans="1:6" x14ac:dyDescent="0.25">
      <c r="A10297" s="68" t="s">
        <v>103</v>
      </c>
      <c r="B10297" s="69">
        <v>491333720</v>
      </c>
      <c r="C10297" s="68">
        <v>491333720</v>
      </c>
      <c r="D10297" s="69" t="s">
        <v>6993</v>
      </c>
      <c r="E10297" s="65">
        <f>IFERROR(VLOOKUP(C10297,Pivot!A:B,2,0),0)</f>
        <v>0</v>
      </c>
      <c r="F10297" s="65">
        <f>IFERROR(VLOOKUP(C10297,Pivot!A:C,3,0),0)</f>
        <v>0</v>
      </c>
    </row>
    <row r="10298" spans="1:6" x14ac:dyDescent="0.25">
      <c r="A10298" s="68" t="s">
        <v>103</v>
      </c>
      <c r="B10298" s="69">
        <v>491333721</v>
      </c>
      <c r="C10298" s="68">
        <v>491333721</v>
      </c>
      <c r="D10298" s="69" t="s">
        <v>6994</v>
      </c>
      <c r="E10298" s="65">
        <f>IFERROR(VLOOKUP(C10298,Pivot!A:B,2,0),0)</f>
        <v>0</v>
      </c>
      <c r="F10298" s="65">
        <f>IFERROR(VLOOKUP(C10298,Pivot!A:C,3,0),0)</f>
        <v>0</v>
      </c>
    </row>
    <row r="10299" spans="1:6" x14ac:dyDescent="0.25">
      <c r="A10299" s="68" t="s">
        <v>103</v>
      </c>
      <c r="B10299" s="69">
        <v>491333721</v>
      </c>
      <c r="C10299" s="68">
        <v>8904027100878</v>
      </c>
      <c r="D10299" s="69" t="s">
        <v>6994</v>
      </c>
      <c r="E10299" s="65">
        <f>IFERROR(VLOOKUP(C10299,Pivot!A:B,2,0),0)</f>
        <v>0</v>
      </c>
      <c r="F10299" s="65">
        <f>IFERROR(VLOOKUP(C10299,Pivot!A:C,3,0),0)</f>
        <v>0</v>
      </c>
    </row>
    <row r="10300" spans="1:6" x14ac:dyDescent="0.25">
      <c r="A10300" s="68" t="s">
        <v>103</v>
      </c>
      <c r="B10300" s="69">
        <v>491333721</v>
      </c>
      <c r="C10300" s="68">
        <v>8904027107051</v>
      </c>
      <c r="D10300" s="69" t="s">
        <v>6994</v>
      </c>
      <c r="E10300" s="65">
        <f>IFERROR(VLOOKUP(C10300,Pivot!A:B,2,0),0)</f>
        <v>0</v>
      </c>
      <c r="F10300" s="65">
        <f>IFERROR(VLOOKUP(C10300,Pivot!A:C,3,0),0)</f>
        <v>0</v>
      </c>
    </row>
    <row r="10301" spans="1:6" x14ac:dyDescent="0.25">
      <c r="A10301" s="68" t="s">
        <v>103</v>
      </c>
      <c r="B10301" s="69">
        <v>491333722</v>
      </c>
      <c r="C10301" s="68">
        <v>491333722</v>
      </c>
      <c r="D10301" s="69" t="s">
        <v>6995</v>
      </c>
      <c r="E10301" s="65">
        <f>IFERROR(VLOOKUP(C10301,Pivot!A:B,2,0),0)</f>
        <v>0</v>
      </c>
      <c r="F10301" s="65">
        <f>IFERROR(VLOOKUP(C10301,Pivot!A:C,3,0),0)</f>
        <v>0</v>
      </c>
    </row>
    <row r="10302" spans="1:6" x14ac:dyDescent="0.25">
      <c r="A10302" s="68" t="s">
        <v>103</v>
      </c>
      <c r="B10302" s="69">
        <v>491333722</v>
      </c>
      <c r="C10302" s="68">
        <v>8904027100885</v>
      </c>
      <c r="D10302" s="69" t="s">
        <v>6995</v>
      </c>
      <c r="E10302" s="65">
        <f>IFERROR(VLOOKUP(C10302,Pivot!A:B,2,0),0)</f>
        <v>0</v>
      </c>
      <c r="F10302" s="65">
        <f>IFERROR(VLOOKUP(C10302,Pivot!A:C,3,0),0)</f>
        <v>0</v>
      </c>
    </row>
    <row r="10303" spans="1:6" x14ac:dyDescent="0.25">
      <c r="A10303" s="68" t="s">
        <v>103</v>
      </c>
      <c r="B10303" s="69">
        <v>491333722</v>
      </c>
      <c r="C10303" s="68">
        <v>8904027107068</v>
      </c>
      <c r="D10303" s="69" t="s">
        <v>6995</v>
      </c>
      <c r="E10303" s="65">
        <f>IFERROR(VLOOKUP(C10303,Pivot!A:B,2,0),0)</f>
        <v>0</v>
      </c>
      <c r="F10303" s="65">
        <f>IFERROR(VLOOKUP(C10303,Pivot!A:C,3,0),0)</f>
        <v>0</v>
      </c>
    </row>
    <row r="10304" spans="1:6" x14ac:dyDescent="0.25">
      <c r="A10304" s="68" t="s">
        <v>103</v>
      </c>
      <c r="B10304" s="69">
        <v>491333723</v>
      </c>
      <c r="C10304" s="68">
        <v>491333723</v>
      </c>
      <c r="D10304" s="69" t="s">
        <v>6996</v>
      </c>
      <c r="E10304" s="65">
        <f>IFERROR(VLOOKUP(C10304,Pivot!A:B,2,0),0)</f>
        <v>0</v>
      </c>
      <c r="F10304" s="65">
        <f>IFERROR(VLOOKUP(C10304,Pivot!A:C,3,0),0)</f>
        <v>0</v>
      </c>
    </row>
    <row r="10305" spans="1:6" x14ac:dyDescent="0.25">
      <c r="A10305" s="68" t="s">
        <v>103</v>
      </c>
      <c r="B10305" s="69">
        <v>491333723</v>
      </c>
      <c r="C10305" s="68">
        <v>8904027100908</v>
      </c>
      <c r="D10305" s="69" t="s">
        <v>6996</v>
      </c>
      <c r="E10305" s="65">
        <f>IFERROR(VLOOKUP(C10305,Pivot!A:B,2,0),0)</f>
        <v>0</v>
      </c>
      <c r="F10305" s="65">
        <f>IFERROR(VLOOKUP(C10305,Pivot!A:C,3,0),0)</f>
        <v>0</v>
      </c>
    </row>
    <row r="10306" spans="1:6" x14ac:dyDescent="0.25">
      <c r="A10306" s="68" t="s">
        <v>103</v>
      </c>
      <c r="B10306" s="69">
        <v>491333724</v>
      </c>
      <c r="C10306" s="68">
        <v>491333724</v>
      </c>
      <c r="D10306" s="69" t="s">
        <v>6997</v>
      </c>
      <c r="E10306" s="65">
        <f>IFERROR(VLOOKUP(C10306,Pivot!A:B,2,0),0)</f>
        <v>0</v>
      </c>
      <c r="F10306" s="65">
        <f>IFERROR(VLOOKUP(C10306,Pivot!A:C,3,0),0)</f>
        <v>0</v>
      </c>
    </row>
    <row r="10307" spans="1:6" x14ac:dyDescent="0.25">
      <c r="A10307" s="68" t="s">
        <v>103</v>
      </c>
      <c r="B10307" s="69">
        <v>491333725</v>
      </c>
      <c r="C10307" s="68">
        <v>491333725</v>
      </c>
      <c r="D10307" s="69" t="s">
        <v>6998</v>
      </c>
      <c r="E10307" s="65">
        <f>IFERROR(VLOOKUP(C10307,Pivot!A:B,2,0),0)</f>
        <v>0</v>
      </c>
      <c r="F10307" s="65">
        <f>IFERROR(VLOOKUP(C10307,Pivot!A:C,3,0),0)</f>
        <v>0</v>
      </c>
    </row>
    <row r="10308" spans="1:6" x14ac:dyDescent="0.25">
      <c r="A10308" s="68" t="s">
        <v>103</v>
      </c>
      <c r="B10308" s="69">
        <v>491333726</v>
      </c>
      <c r="C10308" s="68">
        <v>491333726</v>
      </c>
      <c r="D10308" s="69" t="s">
        <v>6999</v>
      </c>
      <c r="E10308" s="65">
        <f>IFERROR(VLOOKUP(C10308,Pivot!A:B,2,0),0)</f>
        <v>0</v>
      </c>
      <c r="F10308" s="65">
        <f>IFERROR(VLOOKUP(C10308,Pivot!A:C,3,0),0)</f>
        <v>0</v>
      </c>
    </row>
    <row r="10309" spans="1:6" x14ac:dyDescent="0.25">
      <c r="A10309" s="68" t="s">
        <v>103</v>
      </c>
      <c r="B10309" s="69">
        <v>491333727</v>
      </c>
      <c r="C10309" s="68">
        <v>491333727</v>
      </c>
      <c r="D10309" s="69" t="s">
        <v>7000</v>
      </c>
      <c r="E10309" s="65">
        <f>IFERROR(VLOOKUP(C10309,Pivot!A:B,2,0),0)</f>
        <v>0</v>
      </c>
      <c r="F10309" s="65">
        <f>IFERROR(VLOOKUP(C10309,Pivot!A:C,3,0),0)</f>
        <v>0</v>
      </c>
    </row>
    <row r="10310" spans="1:6" x14ac:dyDescent="0.25">
      <c r="A10310" s="68" t="s">
        <v>103</v>
      </c>
      <c r="B10310" s="69">
        <v>491333728</v>
      </c>
      <c r="C10310" s="68">
        <v>491333728</v>
      </c>
      <c r="D10310" s="69" t="s">
        <v>7001</v>
      </c>
      <c r="E10310" s="65">
        <f>IFERROR(VLOOKUP(C10310,Pivot!A:B,2,0),0)</f>
        <v>0</v>
      </c>
      <c r="F10310" s="65">
        <f>IFERROR(VLOOKUP(C10310,Pivot!A:C,3,0),0)</f>
        <v>0</v>
      </c>
    </row>
    <row r="10311" spans="1:6" x14ac:dyDescent="0.25">
      <c r="A10311" s="68" t="s">
        <v>103</v>
      </c>
      <c r="B10311" s="69">
        <v>491333729</v>
      </c>
      <c r="C10311" s="68">
        <v>61404001512</v>
      </c>
      <c r="D10311" s="69" t="s">
        <v>7002</v>
      </c>
      <c r="E10311" s="65">
        <f>IFERROR(VLOOKUP(C10311,Pivot!A:B,2,0),0)</f>
        <v>0</v>
      </c>
      <c r="F10311" s="65">
        <f>IFERROR(VLOOKUP(C10311,Pivot!A:C,3,0),0)</f>
        <v>0</v>
      </c>
    </row>
    <row r="10312" spans="1:6" x14ac:dyDescent="0.25">
      <c r="A10312" s="68" t="s">
        <v>103</v>
      </c>
      <c r="B10312" s="69">
        <v>491333730</v>
      </c>
      <c r="C10312" s="68">
        <v>61404001581</v>
      </c>
      <c r="D10312" s="69" t="s">
        <v>7003</v>
      </c>
      <c r="E10312" s="65">
        <f>IFERROR(VLOOKUP(C10312,Pivot!A:B,2,0),0)</f>
        <v>0</v>
      </c>
      <c r="F10312" s="65">
        <f>IFERROR(VLOOKUP(C10312,Pivot!A:C,3,0),0)</f>
        <v>0</v>
      </c>
    </row>
    <row r="10313" spans="1:6" x14ac:dyDescent="0.25">
      <c r="A10313" s="68" t="s">
        <v>103</v>
      </c>
      <c r="B10313" s="69">
        <v>491333731</v>
      </c>
      <c r="C10313" s="68">
        <v>61404001604</v>
      </c>
      <c r="D10313" s="69" t="s">
        <v>7004</v>
      </c>
      <c r="E10313" s="65">
        <f>IFERROR(VLOOKUP(C10313,Pivot!A:B,2,0),0)</f>
        <v>0</v>
      </c>
      <c r="F10313" s="65">
        <f>IFERROR(VLOOKUP(C10313,Pivot!A:C,3,0),0)</f>
        <v>0</v>
      </c>
    </row>
    <row r="10314" spans="1:6" x14ac:dyDescent="0.25">
      <c r="A10314" s="68" t="s">
        <v>103</v>
      </c>
      <c r="B10314" s="69">
        <v>491333732</v>
      </c>
      <c r="C10314" s="68">
        <v>61404001611</v>
      </c>
      <c r="D10314" s="69" t="s">
        <v>7005</v>
      </c>
      <c r="E10314" s="65">
        <f>IFERROR(VLOOKUP(C10314,Pivot!A:B,2,0),0)</f>
        <v>0</v>
      </c>
      <c r="F10314" s="65">
        <f>IFERROR(VLOOKUP(C10314,Pivot!A:C,3,0),0)</f>
        <v>0</v>
      </c>
    </row>
    <row r="10315" spans="1:6" x14ac:dyDescent="0.25">
      <c r="A10315" s="68" t="s">
        <v>103</v>
      </c>
      <c r="B10315" s="69">
        <v>491333733</v>
      </c>
      <c r="C10315" s="68">
        <v>491333733</v>
      </c>
      <c r="D10315" s="69" t="s">
        <v>7006</v>
      </c>
      <c r="E10315" s="65">
        <f>IFERROR(VLOOKUP(C10315,Pivot!A:B,2,0),0)</f>
        <v>0</v>
      </c>
      <c r="F10315" s="65">
        <f>IFERROR(VLOOKUP(C10315,Pivot!A:C,3,0),0)</f>
        <v>0</v>
      </c>
    </row>
    <row r="10316" spans="1:6" x14ac:dyDescent="0.25">
      <c r="A10316" s="68" t="s">
        <v>103</v>
      </c>
      <c r="B10316" s="69">
        <v>491333733</v>
      </c>
      <c r="C10316" s="68">
        <v>61404128004</v>
      </c>
      <c r="D10316" s="69" t="s">
        <v>7006</v>
      </c>
      <c r="E10316" s="65">
        <f>IFERROR(VLOOKUP(C10316,Pivot!A:B,2,0),0)</f>
        <v>0</v>
      </c>
      <c r="F10316" s="65">
        <f>IFERROR(VLOOKUP(C10316,Pivot!A:C,3,0),0)</f>
        <v>0</v>
      </c>
    </row>
    <row r="10317" spans="1:6" x14ac:dyDescent="0.25">
      <c r="A10317" s="68" t="s">
        <v>103</v>
      </c>
      <c r="B10317" s="69">
        <v>491333733</v>
      </c>
      <c r="C10317" s="68">
        <v>61404991516</v>
      </c>
      <c r="D10317" s="69" t="s">
        <v>7006</v>
      </c>
      <c r="E10317" s="65">
        <f>IFERROR(VLOOKUP(C10317,Pivot!A:B,2,0),0)</f>
        <v>0</v>
      </c>
      <c r="F10317" s="65">
        <f>IFERROR(VLOOKUP(C10317,Pivot!A:C,3,0),0)</f>
        <v>0</v>
      </c>
    </row>
    <row r="10318" spans="1:6" x14ac:dyDescent="0.25">
      <c r="A10318" s="68" t="s">
        <v>103</v>
      </c>
      <c r="B10318" s="69">
        <v>491333734</v>
      </c>
      <c r="C10318" s="68">
        <v>61404148057</v>
      </c>
      <c r="D10318" s="69" t="s">
        <v>7007</v>
      </c>
      <c r="E10318" s="65">
        <f>IFERROR(VLOOKUP(C10318,Pivot!A:B,2,0),0)</f>
        <v>0</v>
      </c>
      <c r="F10318" s="65">
        <f>IFERROR(VLOOKUP(C10318,Pivot!A:C,3,0),0)</f>
        <v>0</v>
      </c>
    </row>
    <row r="10319" spans="1:6" x14ac:dyDescent="0.25">
      <c r="A10319" s="68" t="s">
        <v>103</v>
      </c>
      <c r="B10319" s="69">
        <v>491333735</v>
      </c>
      <c r="C10319" s="68">
        <v>61404148064</v>
      </c>
      <c r="D10319" s="69" t="s">
        <v>7008</v>
      </c>
      <c r="E10319" s="65">
        <f>IFERROR(VLOOKUP(C10319,Pivot!A:B,2,0),0)</f>
        <v>0</v>
      </c>
      <c r="F10319" s="65">
        <f>IFERROR(VLOOKUP(C10319,Pivot!A:C,3,0),0)</f>
        <v>0</v>
      </c>
    </row>
    <row r="10320" spans="1:6" x14ac:dyDescent="0.25">
      <c r="A10320" s="68" t="s">
        <v>103</v>
      </c>
      <c r="B10320" s="69">
        <v>491333736</v>
      </c>
      <c r="C10320" s="68">
        <v>61404148071</v>
      </c>
      <c r="D10320" s="69" t="s">
        <v>7009</v>
      </c>
      <c r="E10320" s="65">
        <f>IFERROR(VLOOKUP(C10320,Pivot!A:B,2,0),0)</f>
        <v>0</v>
      </c>
      <c r="F10320" s="65">
        <f>IFERROR(VLOOKUP(C10320,Pivot!A:C,3,0),0)</f>
        <v>0</v>
      </c>
    </row>
    <row r="10321" spans="1:6" x14ac:dyDescent="0.25">
      <c r="A10321" s="68" t="s">
        <v>103</v>
      </c>
      <c r="B10321" s="69">
        <v>491333737</v>
      </c>
      <c r="C10321" s="68">
        <v>61404148156</v>
      </c>
      <c r="D10321" s="69" t="s">
        <v>7010</v>
      </c>
      <c r="E10321" s="65">
        <f>IFERROR(VLOOKUP(C10321,Pivot!A:B,2,0),0)</f>
        <v>0</v>
      </c>
      <c r="F10321" s="65">
        <f>IFERROR(VLOOKUP(C10321,Pivot!A:C,3,0),0)</f>
        <v>0</v>
      </c>
    </row>
    <row r="10322" spans="1:6" x14ac:dyDescent="0.25">
      <c r="A10322" s="68" t="s">
        <v>103</v>
      </c>
      <c r="B10322" s="69">
        <v>491333738</v>
      </c>
      <c r="C10322" s="68">
        <v>61404148163</v>
      </c>
      <c r="D10322" s="69" t="s">
        <v>7011</v>
      </c>
      <c r="E10322" s="65">
        <f>IFERROR(VLOOKUP(C10322,Pivot!A:B,2,0),0)</f>
        <v>0</v>
      </c>
      <c r="F10322" s="65">
        <f>IFERROR(VLOOKUP(C10322,Pivot!A:C,3,0),0)</f>
        <v>0</v>
      </c>
    </row>
    <row r="10323" spans="1:6" x14ac:dyDescent="0.25">
      <c r="A10323" s="68" t="s">
        <v>103</v>
      </c>
      <c r="B10323" s="69">
        <v>491333739</v>
      </c>
      <c r="C10323" s="68">
        <v>61404148194</v>
      </c>
      <c r="D10323" s="69" t="s">
        <v>7012</v>
      </c>
      <c r="E10323" s="65">
        <f>IFERROR(VLOOKUP(C10323,Pivot!A:B,2,0),0)</f>
        <v>0</v>
      </c>
      <c r="F10323" s="65">
        <f>IFERROR(VLOOKUP(C10323,Pivot!A:C,3,0),0)</f>
        <v>0</v>
      </c>
    </row>
    <row r="10324" spans="1:6" x14ac:dyDescent="0.25">
      <c r="A10324" s="68" t="s">
        <v>103</v>
      </c>
      <c r="B10324" s="69">
        <v>491333740</v>
      </c>
      <c r="C10324" s="68">
        <v>61404148187</v>
      </c>
      <c r="D10324" s="69" t="s">
        <v>7013</v>
      </c>
      <c r="E10324" s="65">
        <f>IFERROR(VLOOKUP(C10324,Pivot!A:B,2,0),0)</f>
        <v>0</v>
      </c>
      <c r="F10324" s="65">
        <f>IFERROR(VLOOKUP(C10324,Pivot!A:C,3,0),0)</f>
        <v>0</v>
      </c>
    </row>
    <row r="10325" spans="1:6" x14ac:dyDescent="0.25">
      <c r="A10325" s="68" t="s">
        <v>103</v>
      </c>
      <c r="B10325" s="69">
        <v>491333741</v>
      </c>
      <c r="C10325" s="68">
        <v>61404148255</v>
      </c>
      <c r="D10325" s="69" t="s">
        <v>7014</v>
      </c>
      <c r="E10325" s="65">
        <f>IFERROR(VLOOKUP(C10325,Pivot!A:B,2,0),0)</f>
        <v>0</v>
      </c>
      <c r="F10325" s="65">
        <f>IFERROR(VLOOKUP(C10325,Pivot!A:C,3,0),0)</f>
        <v>0</v>
      </c>
    </row>
    <row r="10326" spans="1:6" x14ac:dyDescent="0.25">
      <c r="A10326" s="68" t="s">
        <v>103</v>
      </c>
      <c r="B10326" s="69">
        <v>491333746</v>
      </c>
      <c r="C10326" s="68">
        <v>8901736131285</v>
      </c>
      <c r="D10326" s="69" t="s">
        <v>7015</v>
      </c>
      <c r="E10326" s="65">
        <f>IFERROR(VLOOKUP(C10326,Pivot!A:B,2,0),0)</f>
        <v>0</v>
      </c>
      <c r="F10326" s="65">
        <f>IFERROR(VLOOKUP(C10326,Pivot!A:C,3,0),0)</f>
        <v>0</v>
      </c>
    </row>
    <row r="10327" spans="1:6" x14ac:dyDescent="0.25">
      <c r="A10327" s="68" t="s">
        <v>103</v>
      </c>
      <c r="B10327" s="69">
        <v>491333748</v>
      </c>
      <c r="C10327" s="68">
        <v>8901736131308</v>
      </c>
      <c r="D10327" s="69" t="s">
        <v>7016</v>
      </c>
      <c r="E10327" s="65">
        <f>IFERROR(VLOOKUP(C10327,Pivot!A:B,2,0),0)</f>
        <v>0</v>
      </c>
      <c r="F10327" s="65">
        <f>IFERROR(VLOOKUP(C10327,Pivot!A:C,3,0),0)</f>
        <v>0</v>
      </c>
    </row>
    <row r="10328" spans="1:6" x14ac:dyDescent="0.25">
      <c r="A10328" s="68" t="s">
        <v>103</v>
      </c>
      <c r="B10328" s="69">
        <v>491333754</v>
      </c>
      <c r="C10328" s="68">
        <v>8901736130196</v>
      </c>
      <c r="D10328" s="69" t="s">
        <v>7017</v>
      </c>
      <c r="E10328" s="65">
        <f>IFERROR(VLOOKUP(C10328,Pivot!A:B,2,0),0)</f>
        <v>0</v>
      </c>
      <c r="F10328" s="65">
        <f>IFERROR(VLOOKUP(C10328,Pivot!A:C,3,0),0)</f>
        <v>0</v>
      </c>
    </row>
    <row r="10329" spans="1:6" x14ac:dyDescent="0.25">
      <c r="A10329" s="68" t="s">
        <v>103</v>
      </c>
      <c r="B10329" s="69">
        <v>491333755</v>
      </c>
      <c r="C10329" s="68">
        <v>8901736130219</v>
      </c>
      <c r="D10329" s="69" t="s">
        <v>7018</v>
      </c>
      <c r="E10329" s="65">
        <f>IFERROR(VLOOKUP(C10329,Pivot!A:B,2,0),0)</f>
        <v>0</v>
      </c>
      <c r="F10329" s="65">
        <f>IFERROR(VLOOKUP(C10329,Pivot!A:C,3,0),0)</f>
        <v>0</v>
      </c>
    </row>
    <row r="10330" spans="1:6" x14ac:dyDescent="0.25">
      <c r="A10330" s="68" t="s">
        <v>103</v>
      </c>
      <c r="B10330" s="69">
        <v>491333756</v>
      </c>
      <c r="C10330" s="68">
        <v>8901736130202</v>
      </c>
      <c r="D10330" s="69" t="s">
        <v>7019</v>
      </c>
      <c r="E10330" s="65">
        <f>IFERROR(VLOOKUP(C10330,Pivot!A:B,2,0),0)</f>
        <v>0</v>
      </c>
      <c r="F10330" s="65">
        <f>IFERROR(VLOOKUP(C10330,Pivot!A:C,3,0),0)</f>
        <v>0</v>
      </c>
    </row>
    <row r="10331" spans="1:6" x14ac:dyDescent="0.25">
      <c r="A10331" s="68" t="s">
        <v>103</v>
      </c>
      <c r="B10331" s="69">
        <v>491333757</v>
      </c>
      <c r="C10331" s="68">
        <v>8901736130226</v>
      </c>
      <c r="D10331" s="69" t="s">
        <v>7020</v>
      </c>
      <c r="E10331" s="65">
        <f>IFERROR(VLOOKUP(C10331,Pivot!A:B,2,0),0)</f>
        <v>0</v>
      </c>
      <c r="F10331" s="65">
        <f>IFERROR(VLOOKUP(C10331,Pivot!A:C,3,0),0)</f>
        <v>0</v>
      </c>
    </row>
    <row r="10332" spans="1:6" x14ac:dyDescent="0.25">
      <c r="A10332" s="68" t="s">
        <v>103</v>
      </c>
      <c r="B10332" s="69">
        <v>491333758</v>
      </c>
      <c r="C10332" s="68">
        <v>8901736130301</v>
      </c>
      <c r="D10332" s="69" t="s">
        <v>7021</v>
      </c>
      <c r="E10332" s="65">
        <f>IFERROR(VLOOKUP(C10332,Pivot!A:B,2,0),0)</f>
        <v>0</v>
      </c>
      <c r="F10332" s="65">
        <f>IFERROR(VLOOKUP(C10332,Pivot!A:C,3,0),0)</f>
        <v>0</v>
      </c>
    </row>
    <row r="10333" spans="1:6" x14ac:dyDescent="0.25">
      <c r="A10333" s="68" t="s">
        <v>103</v>
      </c>
      <c r="B10333" s="69">
        <v>491333759</v>
      </c>
      <c r="C10333" s="68">
        <v>8901736130318</v>
      </c>
      <c r="D10333" s="69" t="s">
        <v>7022</v>
      </c>
      <c r="E10333" s="65">
        <f>IFERROR(VLOOKUP(C10333,Pivot!A:B,2,0),0)</f>
        <v>0</v>
      </c>
      <c r="F10333" s="65">
        <f>IFERROR(VLOOKUP(C10333,Pivot!A:C,3,0),0)</f>
        <v>0</v>
      </c>
    </row>
    <row r="10334" spans="1:6" x14ac:dyDescent="0.25">
      <c r="A10334" s="68" t="s">
        <v>103</v>
      </c>
      <c r="B10334" s="69">
        <v>491333760</v>
      </c>
      <c r="C10334" s="68">
        <v>8901736130325</v>
      </c>
      <c r="D10334" s="69" t="s">
        <v>7023</v>
      </c>
      <c r="E10334" s="65">
        <f>IFERROR(VLOOKUP(C10334,Pivot!A:B,2,0),0)</f>
        <v>0</v>
      </c>
      <c r="F10334" s="65">
        <f>IFERROR(VLOOKUP(C10334,Pivot!A:C,3,0),0)</f>
        <v>0</v>
      </c>
    </row>
    <row r="10335" spans="1:6" x14ac:dyDescent="0.25">
      <c r="A10335" s="68" t="s">
        <v>103</v>
      </c>
      <c r="B10335" s="69">
        <v>491333761</v>
      </c>
      <c r="C10335" s="68">
        <v>8901736130332</v>
      </c>
      <c r="D10335" s="69" t="s">
        <v>7024</v>
      </c>
      <c r="E10335" s="65">
        <f>IFERROR(VLOOKUP(C10335,Pivot!A:B,2,0),0)</f>
        <v>0</v>
      </c>
      <c r="F10335" s="65">
        <f>IFERROR(VLOOKUP(C10335,Pivot!A:C,3,0),0)</f>
        <v>0</v>
      </c>
    </row>
    <row r="10336" spans="1:6" x14ac:dyDescent="0.25">
      <c r="A10336" s="68" t="s">
        <v>103</v>
      </c>
      <c r="B10336" s="69">
        <v>491333762</v>
      </c>
      <c r="C10336" s="68">
        <v>8901736130349</v>
      </c>
      <c r="D10336" s="69" t="s">
        <v>7025</v>
      </c>
      <c r="E10336" s="65">
        <f>IFERROR(VLOOKUP(C10336,Pivot!A:B,2,0),0)</f>
        <v>0</v>
      </c>
      <c r="F10336" s="65">
        <f>IFERROR(VLOOKUP(C10336,Pivot!A:C,3,0),0)</f>
        <v>0</v>
      </c>
    </row>
    <row r="10337" spans="1:6" x14ac:dyDescent="0.25">
      <c r="A10337" s="68" t="s">
        <v>103</v>
      </c>
      <c r="B10337" s="69">
        <v>491333763</v>
      </c>
      <c r="C10337" s="68">
        <v>8901736130356</v>
      </c>
      <c r="D10337" s="69" t="s">
        <v>7026</v>
      </c>
      <c r="E10337" s="65">
        <f>IFERROR(VLOOKUP(C10337,Pivot!A:B,2,0),0)</f>
        <v>0</v>
      </c>
      <c r="F10337" s="65">
        <f>IFERROR(VLOOKUP(C10337,Pivot!A:C,3,0),0)</f>
        <v>0</v>
      </c>
    </row>
    <row r="10338" spans="1:6" x14ac:dyDescent="0.25">
      <c r="A10338" s="68" t="s">
        <v>103</v>
      </c>
      <c r="B10338" s="69">
        <v>491333764</v>
      </c>
      <c r="C10338" s="68">
        <v>8901736130363</v>
      </c>
      <c r="D10338" s="69" t="s">
        <v>7027</v>
      </c>
      <c r="E10338" s="65">
        <f>IFERROR(VLOOKUP(C10338,Pivot!A:B,2,0),0)</f>
        <v>0</v>
      </c>
      <c r="F10338" s="65">
        <f>IFERROR(VLOOKUP(C10338,Pivot!A:C,3,0),0)</f>
        <v>0</v>
      </c>
    </row>
    <row r="10339" spans="1:6" x14ac:dyDescent="0.25">
      <c r="A10339" s="68" t="s">
        <v>103</v>
      </c>
      <c r="B10339" s="69">
        <v>491333765</v>
      </c>
      <c r="C10339" s="68">
        <v>8901736130370</v>
      </c>
      <c r="D10339" s="69" t="s">
        <v>7028</v>
      </c>
      <c r="E10339" s="65">
        <f>IFERROR(VLOOKUP(C10339,Pivot!A:B,2,0),0)</f>
        <v>0</v>
      </c>
      <c r="F10339" s="65">
        <f>IFERROR(VLOOKUP(C10339,Pivot!A:C,3,0),0)</f>
        <v>0</v>
      </c>
    </row>
    <row r="10340" spans="1:6" x14ac:dyDescent="0.25">
      <c r="A10340" s="68" t="s">
        <v>103</v>
      </c>
      <c r="B10340" s="69">
        <v>491333767</v>
      </c>
      <c r="C10340" s="68">
        <v>8901736130400</v>
      </c>
      <c r="D10340" s="69" t="s">
        <v>7029</v>
      </c>
      <c r="E10340" s="65">
        <f>IFERROR(VLOOKUP(C10340,Pivot!A:B,2,0),0)</f>
        <v>0</v>
      </c>
      <c r="F10340" s="65">
        <f>IFERROR(VLOOKUP(C10340,Pivot!A:C,3,0),0)</f>
        <v>0</v>
      </c>
    </row>
    <row r="10341" spans="1:6" x14ac:dyDescent="0.25">
      <c r="A10341" s="68" t="s">
        <v>103</v>
      </c>
      <c r="B10341" s="69">
        <v>491333772</v>
      </c>
      <c r="C10341" s="68">
        <v>491333772</v>
      </c>
      <c r="D10341" s="69" t="s">
        <v>7030</v>
      </c>
      <c r="E10341" s="65">
        <f>IFERROR(VLOOKUP(C10341,Pivot!A:B,2,0),0)</f>
        <v>0</v>
      </c>
      <c r="F10341" s="65">
        <f>IFERROR(VLOOKUP(C10341,Pivot!A:C,3,0),0)</f>
        <v>0</v>
      </c>
    </row>
    <row r="10342" spans="1:6" x14ac:dyDescent="0.25">
      <c r="A10342" s="68" t="s">
        <v>103</v>
      </c>
      <c r="B10342" s="69">
        <v>491333772</v>
      </c>
      <c r="C10342" s="68">
        <v>5050624090791</v>
      </c>
      <c r="D10342" s="69" t="s">
        <v>7030</v>
      </c>
      <c r="E10342" s="65">
        <f>IFERROR(VLOOKUP(C10342,Pivot!A:B,2,0),0)</f>
        <v>0</v>
      </c>
      <c r="F10342" s="65">
        <f>IFERROR(VLOOKUP(C10342,Pivot!A:C,3,0),0)</f>
        <v>0</v>
      </c>
    </row>
    <row r="10343" spans="1:6" x14ac:dyDescent="0.25">
      <c r="A10343" s="68" t="s">
        <v>103</v>
      </c>
      <c r="B10343" s="69">
        <v>491333773</v>
      </c>
      <c r="C10343" s="68">
        <v>5050624090807</v>
      </c>
      <c r="D10343" s="69" t="s">
        <v>7031</v>
      </c>
      <c r="E10343" s="65">
        <f>IFERROR(VLOOKUP(C10343,Pivot!A:B,2,0),0)</f>
        <v>0</v>
      </c>
      <c r="F10343" s="65">
        <f>IFERROR(VLOOKUP(C10343,Pivot!A:C,3,0),0)</f>
        <v>0</v>
      </c>
    </row>
    <row r="10344" spans="1:6" x14ac:dyDescent="0.25">
      <c r="A10344" s="68" t="s">
        <v>103</v>
      </c>
      <c r="B10344" s="69">
        <v>491333774</v>
      </c>
      <c r="C10344" s="68">
        <v>5050624090814</v>
      </c>
      <c r="D10344" s="69" t="s">
        <v>7032</v>
      </c>
      <c r="E10344" s="65">
        <f>IFERROR(VLOOKUP(C10344,Pivot!A:B,2,0),0)</f>
        <v>0</v>
      </c>
      <c r="F10344" s="65">
        <f>IFERROR(VLOOKUP(C10344,Pivot!A:C,3,0),0)</f>
        <v>0</v>
      </c>
    </row>
    <row r="10345" spans="1:6" x14ac:dyDescent="0.25">
      <c r="A10345" s="68" t="s">
        <v>103</v>
      </c>
      <c r="B10345" s="69">
        <v>491333776</v>
      </c>
      <c r="C10345" s="68">
        <v>5050624090869</v>
      </c>
      <c r="D10345" s="69" t="s">
        <v>7033</v>
      </c>
      <c r="E10345" s="65">
        <f>IFERROR(VLOOKUP(C10345,Pivot!A:B,2,0),0)</f>
        <v>0</v>
      </c>
      <c r="F10345" s="65">
        <f>IFERROR(VLOOKUP(C10345,Pivot!A:C,3,0),0)</f>
        <v>0</v>
      </c>
    </row>
    <row r="10346" spans="1:6" x14ac:dyDescent="0.25">
      <c r="A10346" s="68" t="s">
        <v>103</v>
      </c>
      <c r="B10346" s="69">
        <v>491333777</v>
      </c>
      <c r="C10346" s="68">
        <v>491333777</v>
      </c>
      <c r="D10346" s="69" t="s">
        <v>7034</v>
      </c>
      <c r="E10346" s="65">
        <f>IFERROR(VLOOKUP(C10346,Pivot!A:B,2,0),0)</f>
        <v>0</v>
      </c>
      <c r="F10346" s="65">
        <f>IFERROR(VLOOKUP(C10346,Pivot!A:C,3,0),0)</f>
        <v>0</v>
      </c>
    </row>
    <row r="10347" spans="1:6" x14ac:dyDescent="0.25">
      <c r="A10347" s="68" t="s">
        <v>103</v>
      </c>
      <c r="B10347" s="69">
        <v>491333777</v>
      </c>
      <c r="C10347" s="68">
        <v>5050624090876</v>
      </c>
      <c r="D10347" s="69" t="s">
        <v>7034</v>
      </c>
      <c r="E10347" s="65">
        <f>IFERROR(VLOOKUP(C10347,Pivot!A:B,2,0),0)</f>
        <v>0</v>
      </c>
      <c r="F10347" s="65">
        <f>IFERROR(VLOOKUP(C10347,Pivot!A:C,3,0),0)</f>
        <v>0</v>
      </c>
    </row>
    <row r="10348" spans="1:6" x14ac:dyDescent="0.25">
      <c r="A10348" s="68" t="s">
        <v>103</v>
      </c>
      <c r="B10348" s="69">
        <v>491333778</v>
      </c>
      <c r="C10348" s="68">
        <v>491333778</v>
      </c>
      <c r="D10348" s="69" t="s">
        <v>7035</v>
      </c>
      <c r="E10348" s="65">
        <f>IFERROR(VLOOKUP(C10348,Pivot!A:B,2,0),0)</f>
        <v>0</v>
      </c>
      <c r="F10348" s="65">
        <f>IFERROR(VLOOKUP(C10348,Pivot!A:C,3,0),0)</f>
        <v>0</v>
      </c>
    </row>
    <row r="10349" spans="1:6" x14ac:dyDescent="0.25">
      <c r="A10349" s="68" t="s">
        <v>103</v>
      </c>
      <c r="B10349" s="69">
        <v>491333778</v>
      </c>
      <c r="C10349" s="68">
        <v>5050624093174</v>
      </c>
      <c r="D10349" s="69" t="s">
        <v>7035</v>
      </c>
      <c r="E10349" s="65">
        <f>IFERROR(VLOOKUP(C10349,Pivot!A:B,2,0),0)</f>
        <v>0</v>
      </c>
      <c r="F10349" s="65">
        <f>IFERROR(VLOOKUP(C10349,Pivot!A:C,3,0),0)</f>
        <v>0</v>
      </c>
    </row>
    <row r="10350" spans="1:6" x14ac:dyDescent="0.25">
      <c r="A10350" s="68" t="s">
        <v>103</v>
      </c>
      <c r="B10350" s="69">
        <v>491333780</v>
      </c>
      <c r="C10350" s="68">
        <v>5050624242152</v>
      </c>
      <c r="D10350" s="69" t="s">
        <v>7036</v>
      </c>
      <c r="E10350" s="65">
        <f>IFERROR(VLOOKUP(C10350,Pivot!A:B,2,0),0)</f>
        <v>0</v>
      </c>
      <c r="F10350" s="65">
        <f>IFERROR(VLOOKUP(C10350,Pivot!A:C,3,0),0)</f>
        <v>0</v>
      </c>
    </row>
    <row r="10351" spans="1:6" x14ac:dyDescent="0.25">
      <c r="A10351" s="68" t="s">
        <v>103</v>
      </c>
      <c r="B10351" s="69">
        <v>491333781</v>
      </c>
      <c r="C10351" s="68">
        <v>71662045227</v>
      </c>
      <c r="D10351" s="69" t="s">
        <v>7037</v>
      </c>
      <c r="E10351" s="65">
        <f>IFERROR(VLOOKUP(C10351,Pivot!A:B,2,0),0)</f>
        <v>0</v>
      </c>
      <c r="F10351" s="65">
        <f>IFERROR(VLOOKUP(C10351,Pivot!A:C,3,0),0)</f>
        <v>0</v>
      </c>
    </row>
    <row r="10352" spans="1:6" x14ac:dyDescent="0.25">
      <c r="A10352" s="68" t="s">
        <v>103</v>
      </c>
      <c r="B10352" s="69">
        <v>491333782</v>
      </c>
      <c r="C10352" s="68">
        <v>71662113346</v>
      </c>
      <c r="D10352" s="69" t="s">
        <v>7038</v>
      </c>
      <c r="E10352" s="65">
        <f>IFERROR(VLOOKUP(C10352,Pivot!A:B,2,0),0)</f>
        <v>0</v>
      </c>
      <c r="F10352" s="65">
        <f>IFERROR(VLOOKUP(C10352,Pivot!A:C,3,0),0)</f>
        <v>0</v>
      </c>
    </row>
    <row r="10353" spans="1:6" x14ac:dyDescent="0.25">
      <c r="A10353" s="68" t="s">
        <v>103</v>
      </c>
      <c r="B10353" s="69">
        <v>491333785</v>
      </c>
      <c r="C10353" s="68">
        <v>630509427529</v>
      </c>
      <c r="D10353" s="69" t="s">
        <v>7039</v>
      </c>
      <c r="E10353" s="65">
        <f>IFERROR(VLOOKUP(C10353,Pivot!A:B,2,0),0)</f>
        <v>0</v>
      </c>
      <c r="F10353" s="65">
        <f>IFERROR(VLOOKUP(C10353,Pivot!A:C,3,0),0)</f>
        <v>0</v>
      </c>
    </row>
    <row r="10354" spans="1:6" x14ac:dyDescent="0.25">
      <c r="A10354" s="68" t="s">
        <v>103</v>
      </c>
      <c r="B10354" s="69">
        <v>491333785</v>
      </c>
      <c r="C10354" s="68">
        <v>630509445622</v>
      </c>
      <c r="D10354" s="69" t="s">
        <v>7039</v>
      </c>
      <c r="E10354" s="65">
        <f>IFERROR(VLOOKUP(C10354,Pivot!A:B,2,0),0)</f>
        <v>0</v>
      </c>
      <c r="F10354" s="65">
        <f>IFERROR(VLOOKUP(C10354,Pivot!A:C,3,0),0)</f>
        <v>0</v>
      </c>
    </row>
    <row r="10355" spans="1:6" x14ac:dyDescent="0.25">
      <c r="A10355" s="68" t="s">
        <v>103</v>
      </c>
      <c r="B10355" s="69">
        <v>491333785</v>
      </c>
      <c r="C10355" s="68">
        <v>630509737888</v>
      </c>
      <c r="D10355" s="69" t="s">
        <v>7039</v>
      </c>
      <c r="E10355" s="65">
        <f>IFERROR(VLOOKUP(C10355,Pivot!A:B,2,0),0)</f>
        <v>0</v>
      </c>
      <c r="F10355" s="65">
        <f>IFERROR(VLOOKUP(C10355,Pivot!A:C,3,0),0)</f>
        <v>0</v>
      </c>
    </row>
    <row r="10356" spans="1:6" x14ac:dyDescent="0.25">
      <c r="A10356" s="68" t="s">
        <v>103</v>
      </c>
      <c r="B10356" s="69">
        <v>491333786</v>
      </c>
      <c r="C10356" s="68">
        <v>630509398577</v>
      </c>
      <c r="D10356" s="69" t="s">
        <v>7040</v>
      </c>
      <c r="E10356" s="65">
        <f>IFERROR(VLOOKUP(C10356,Pivot!A:B,2,0),0)</f>
        <v>0</v>
      </c>
      <c r="F10356" s="65">
        <f>IFERROR(VLOOKUP(C10356,Pivot!A:C,3,0),0)</f>
        <v>0</v>
      </c>
    </row>
    <row r="10357" spans="1:6" x14ac:dyDescent="0.25">
      <c r="A10357" s="68" t="s">
        <v>103</v>
      </c>
      <c r="B10357" s="69">
        <v>491333787</v>
      </c>
      <c r="C10357" s="68">
        <v>887961333251</v>
      </c>
      <c r="D10357" s="69" t="s">
        <v>7041</v>
      </c>
      <c r="E10357" s="65">
        <f>IFERROR(VLOOKUP(C10357,Pivot!A:B,2,0),0)</f>
        <v>0</v>
      </c>
      <c r="F10357" s="65">
        <f>IFERROR(VLOOKUP(C10357,Pivot!A:C,3,0),0)</f>
        <v>0</v>
      </c>
    </row>
    <row r="10358" spans="1:6" x14ac:dyDescent="0.25">
      <c r="A10358" s="68" t="s">
        <v>103</v>
      </c>
      <c r="B10358" s="69">
        <v>491333787</v>
      </c>
      <c r="C10358" s="68">
        <v>887961333268</v>
      </c>
      <c r="D10358" s="69" t="s">
        <v>7041</v>
      </c>
      <c r="E10358" s="65">
        <f>IFERROR(VLOOKUP(C10358,Pivot!A:B,2,0),0)</f>
        <v>0</v>
      </c>
      <c r="F10358" s="65">
        <f>IFERROR(VLOOKUP(C10358,Pivot!A:C,3,0),0)</f>
        <v>0</v>
      </c>
    </row>
    <row r="10359" spans="1:6" x14ac:dyDescent="0.25">
      <c r="A10359" s="68" t="s">
        <v>103</v>
      </c>
      <c r="B10359" s="69">
        <v>491333787</v>
      </c>
      <c r="C10359" s="68">
        <v>887961333275</v>
      </c>
      <c r="D10359" s="69" t="s">
        <v>7041</v>
      </c>
      <c r="E10359" s="65">
        <f>IFERROR(VLOOKUP(C10359,Pivot!A:B,2,0),0)</f>
        <v>0</v>
      </c>
      <c r="F10359" s="65">
        <f>IFERROR(VLOOKUP(C10359,Pivot!A:C,3,0),0)</f>
        <v>0</v>
      </c>
    </row>
    <row r="10360" spans="1:6" x14ac:dyDescent="0.25">
      <c r="A10360" s="68" t="s">
        <v>103</v>
      </c>
      <c r="B10360" s="69">
        <v>491333788</v>
      </c>
      <c r="C10360" s="68">
        <v>8906022396676</v>
      </c>
      <c r="D10360" s="69" t="s">
        <v>7042</v>
      </c>
      <c r="E10360" s="65">
        <f>IFERROR(VLOOKUP(C10360,Pivot!A:B,2,0),0)</f>
        <v>0</v>
      </c>
      <c r="F10360" s="65">
        <f>IFERROR(VLOOKUP(C10360,Pivot!A:C,3,0),0)</f>
        <v>0</v>
      </c>
    </row>
    <row r="10361" spans="1:6" x14ac:dyDescent="0.25">
      <c r="A10361" s="68" t="s">
        <v>103</v>
      </c>
      <c r="B10361" s="69">
        <v>491333790</v>
      </c>
      <c r="C10361" s="68">
        <v>8901736131124</v>
      </c>
      <c r="D10361" s="69" t="s">
        <v>7043</v>
      </c>
      <c r="E10361" s="65">
        <f>IFERROR(VLOOKUP(C10361,Pivot!A:B,2,0),0)</f>
        <v>0</v>
      </c>
      <c r="F10361" s="65">
        <f>IFERROR(VLOOKUP(C10361,Pivot!A:C,3,0),0)</f>
        <v>0</v>
      </c>
    </row>
    <row r="10362" spans="1:6" x14ac:dyDescent="0.25">
      <c r="A10362" s="68" t="s">
        <v>103</v>
      </c>
      <c r="B10362" s="69">
        <v>491333791</v>
      </c>
      <c r="C10362" s="68">
        <v>8901736131131</v>
      </c>
      <c r="D10362" s="69" t="s">
        <v>7044</v>
      </c>
      <c r="E10362" s="65">
        <f>IFERROR(VLOOKUP(C10362,Pivot!A:B,2,0),0)</f>
        <v>0</v>
      </c>
      <c r="F10362" s="65">
        <f>IFERROR(VLOOKUP(C10362,Pivot!A:C,3,0),0)</f>
        <v>0</v>
      </c>
    </row>
    <row r="10363" spans="1:6" x14ac:dyDescent="0.25">
      <c r="A10363" s="68" t="s">
        <v>103</v>
      </c>
      <c r="B10363" s="69">
        <v>491333792</v>
      </c>
      <c r="C10363" s="68">
        <v>8901736131148</v>
      </c>
      <c r="D10363" s="69" t="s">
        <v>7045</v>
      </c>
      <c r="E10363" s="65">
        <f>IFERROR(VLOOKUP(C10363,Pivot!A:B,2,0),0)</f>
        <v>0</v>
      </c>
      <c r="F10363" s="65">
        <f>IFERROR(VLOOKUP(C10363,Pivot!A:C,3,0),0)</f>
        <v>0</v>
      </c>
    </row>
    <row r="10364" spans="1:6" x14ac:dyDescent="0.25">
      <c r="A10364" s="68" t="s">
        <v>103</v>
      </c>
      <c r="B10364" s="69">
        <v>491333793</v>
      </c>
      <c r="C10364" s="68">
        <v>8901736131193</v>
      </c>
      <c r="D10364" s="69" t="s">
        <v>7046</v>
      </c>
      <c r="E10364" s="65">
        <f>IFERROR(VLOOKUP(C10364,Pivot!A:B,2,0),0)</f>
        <v>0</v>
      </c>
      <c r="F10364" s="65">
        <f>IFERROR(VLOOKUP(C10364,Pivot!A:C,3,0),0)</f>
        <v>0</v>
      </c>
    </row>
    <row r="10365" spans="1:6" x14ac:dyDescent="0.25">
      <c r="A10365" s="68" t="s">
        <v>103</v>
      </c>
      <c r="B10365" s="69">
        <v>491333794</v>
      </c>
      <c r="C10365" s="68">
        <v>8901736131209</v>
      </c>
      <c r="D10365" s="69" t="s">
        <v>7047</v>
      </c>
      <c r="E10365" s="65">
        <f>IFERROR(VLOOKUP(C10365,Pivot!A:B,2,0),0)</f>
        <v>0</v>
      </c>
      <c r="F10365" s="65">
        <f>IFERROR(VLOOKUP(C10365,Pivot!A:C,3,0),0)</f>
        <v>0</v>
      </c>
    </row>
    <row r="10366" spans="1:6" x14ac:dyDescent="0.25">
      <c r="A10366" s="68" t="s">
        <v>103</v>
      </c>
      <c r="B10366" s="69">
        <v>491333827</v>
      </c>
      <c r="C10366" s="68">
        <v>851456006005</v>
      </c>
      <c r="D10366" s="69" t="s">
        <v>7048</v>
      </c>
      <c r="E10366" s="65">
        <f>IFERROR(VLOOKUP(C10366,Pivot!A:B,2,0),0)</f>
        <v>0</v>
      </c>
      <c r="F10366" s="65">
        <f>IFERROR(VLOOKUP(C10366,Pivot!A:C,3,0),0)</f>
        <v>0</v>
      </c>
    </row>
    <row r="10367" spans="1:6" x14ac:dyDescent="0.25">
      <c r="A10367" s="68" t="s">
        <v>103</v>
      </c>
      <c r="B10367" s="69">
        <v>491333828</v>
      </c>
      <c r="C10367" s="68">
        <v>851456006326</v>
      </c>
      <c r="D10367" s="69" t="s">
        <v>7049</v>
      </c>
      <c r="E10367" s="65">
        <f>IFERROR(VLOOKUP(C10367,Pivot!A:B,2,0),0)</f>
        <v>0</v>
      </c>
      <c r="F10367" s="65">
        <f>IFERROR(VLOOKUP(C10367,Pivot!A:C,3,0),0)</f>
        <v>0</v>
      </c>
    </row>
    <row r="10368" spans="1:6" x14ac:dyDescent="0.25">
      <c r="A10368" s="68" t="s">
        <v>103</v>
      </c>
      <c r="B10368" s="69">
        <v>491333829</v>
      </c>
      <c r="C10368" s="68">
        <v>851456006333</v>
      </c>
      <c r="D10368" s="69" t="s">
        <v>7050</v>
      </c>
      <c r="E10368" s="65">
        <f>IFERROR(VLOOKUP(C10368,Pivot!A:B,2,0),0)</f>
        <v>0</v>
      </c>
      <c r="F10368" s="65">
        <f>IFERROR(VLOOKUP(C10368,Pivot!A:C,3,0),0)</f>
        <v>0</v>
      </c>
    </row>
    <row r="10369" spans="1:6" x14ac:dyDescent="0.25">
      <c r="A10369" s="68" t="s">
        <v>103</v>
      </c>
      <c r="B10369" s="69">
        <v>491333830</v>
      </c>
      <c r="C10369" s="68">
        <v>851456006708</v>
      </c>
      <c r="D10369" s="69" t="s">
        <v>7051</v>
      </c>
      <c r="E10369" s="65">
        <f>IFERROR(VLOOKUP(C10369,Pivot!A:B,2,0),0)</f>
        <v>0</v>
      </c>
      <c r="F10369" s="65">
        <f>IFERROR(VLOOKUP(C10369,Pivot!A:C,3,0),0)</f>
        <v>0</v>
      </c>
    </row>
    <row r="10370" spans="1:6" x14ac:dyDescent="0.25">
      <c r="A10370" s="68" t="s">
        <v>103</v>
      </c>
      <c r="B10370" s="69">
        <v>491333831</v>
      </c>
      <c r="C10370" s="68">
        <v>851456006012</v>
      </c>
      <c r="D10370" s="69" t="s">
        <v>7052</v>
      </c>
      <c r="E10370" s="65">
        <f>IFERROR(VLOOKUP(C10370,Pivot!A:B,2,0),0)</f>
        <v>0</v>
      </c>
      <c r="F10370" s="65">
        <f>IFERROR(VLOOKUP(C10370,Pivot!A:C,3,0),0)</f>
        <v>0</v>
      </c>
    </row>
    <row r="10371" spans="1:6" x14ac:dyDescent="0.25">
      <c r="A10371" s="68" t="s">
        <v>103</v>
      </c>
      <c r="B10371" s="69">
        <v>491333832</v>
      </c>
      <c r="C10371" s="68">
        <v>851456006050</v>
      </c>
      <c r="D10371" s="69" t="s">
        <v>7053</v>
      </c>
      <c r="E10371" s="65">
        <f>IFERROR(VLOOKUP(C10371,Pivot!A:B,2,0),0)</f>
        <v>0</v>
      </c>
      <c r="F10371" s="65">
        <f>IFERROR(VLOOKUP(C10371,Pivot!A:C,3,0),0)</f>
        <v>0</v>
      </c>
    </row>
    <row r="10372" spans="1:6" x14ac:dyDescent="0.25">
      <c r="A10372" s="68" t="s">
        <v>103</v>
      </c>
      <c r="B10372" s="69">
        <v>491333833</v>
      </c>
      <c r="C10372" s="68">
        <v>851456006029</v>
      </c>
      <c r="D10372" s="69" t="s">
        <v>7054</v>
      </c>
      <c r="E10372" s="65">
        <f>IFERROR(VLOOKUP(C10372,Pivot!A:B,2,0),0)</f>
        <v>0</v>
      </c>
      <c r="F10372" s="65">
        <f>IFERROR(VLOOKUP(C10372,Pivot!A:C,3,0),0)</f>
        <v>0</v>
      </c>
    </row>
    <row r="10373" spans="1:6" x14ac:dyDescent="0.25">
      <c r="A10373" s="68" t="s">
        <v>103</v>
      </c>
      <c r="B10373" s="69">
        <v>491333834</v>
      </c>
      <c r="C10373" s="68">
        <v>851456006197</v>
      </c>
      <c r="D10373" s="69" t="s">
        <v>7055</v>
      </c>
      <c r="E10373" s="65">
        <f>IFERROR(VLOOKUP(C10373,Pivot!A:B,2,0),0)</f>
        <v>0</v>
      </c>
      <c r="F10373" s="65">
        <f>IFERROR(VLOOKUP(C10373,Pivot!A:C,3,0),0)</f>
        <v>0</v>
      </c>
    </row>
    <row r="10374" spans="1:6" x14ac:dyDescent="0.25">
      <c r="A10374" s="68" t="s">
        <v>103</v>
      </c>
      <c r="B10374" s="69">
        <v>491333835</v>
      </c>
      <c r="C10374" s="68">
        <v>851456006203</v>
      </c>
      <c r="D10374" s="69" t="s">
        <v>7056</v>
      </c>
      <c r="E10374" s="65">
        <f>IFERROR(VLOOKUP(C10374,Pivot!A:B,2,0),0)</f>
        <v>0</v>
      </c>
      <c r="F10374" s="65">
        <f>IFERROR(VLOOKUP(C10374,Pivot!A:C,3,0),0)</f>
        <v>0</v>
      </c>
    </row>
    <row r="10375" spans="1:6" x14ac:dyDescent="0.25">
      <c r="A10375" s="68" t="s">
        <v>103</v>
      </c>
      <c r="B10375" s="69">
        <v>491333836</v>
      </c>
      <c r="C10375" s="68">
        <v>851456006227</v>
      </c>
      <c r="D10375" s="69" t="s">
        <v>7057</v>
      </c>
      <c r="E10375" s="65">
        <f>IFERROR(VLOOKUP(C10375,Pivot!A:B,2,0),0)</f>
        <v>0</v>
      </c>
      <c r="F10375" s="65">
        <f>IFERROR(VLOOKUP(C10375,Pivot!A:C,3,0),0)</f>
        <v>0</v>
      </c>
    </row>
    <row r="10376" spans="1:6" x14ac:dyDescent="0.25">
      <c r="A10376" s="68" t="s">
        <v>103</v>
      </c>
      <c r="B10376" s="69">
        <v>491333837</v>
      </c>
      <c r="C10376" s="68">
        <v>851456006234</v>
      </c>
      <c r="D10376" s="69" t="s">
        <v>7058</v>
      </c>
      <c r="E10376" s="65">
        <f>IFERROR(VLOOKUP(C10376,Pivot!A:B,2,0),0)</f>
        <v>0</v>
      </c>
      <c r="F10376" s="65">
        <f>IFERROR(VLOOKUP(C10376,Pivot!A:C,3,0),0)</f>
        <v>0</v>
      </c>
    </row>
    <row r="10377" spans="1:6" x14ac:dyDescent="0.25">
      <c r="A10377" s="68" t="s">
        <v>103</v>
      </c>
      <c r="B10377" s="69">
        <v>491333838</v>
      </c>
      <c r="C10377" s="68">
        <v>851456006241</v>
      </c>
      <c r="D10377" s="69" t="s">
        <v>7059</v>
      </c>
      <c r="E10377" s="65">
        <f>IFERROR(VLOOKUP(C10377,Pivot!A:B,2,0),0)</f>
        <v>0</v>
      </c>
      <c r="F10377" s="65">
        <f>IFERROR(VLOOKUP(C10377,Pivot!A:C,3,0),0)</f>
        <v>0</v>
      </c>
    </row>
    <row r="10378" spans="1:6" x14ac:dyDescent="0.25">
      <c r="A10378" s="68" t="s">
        <v>103</v>
      </c>
      <c r="B10378" s="69">
        <v>491333839</v>
      </c>
      <c r="C10378" s="68">
        <v>851456006258</v>
      </c>
      <c r="D10378" s="69" t="s">
        <v>7060</v>
      </c>
      <c r="E10378" s="65">
        <f>IFERROR(VLOOKUP(C10378,Pivot!A:B,2,0),0)</f>
        <v>0</v>
      </c>
      <c r="F10378" s="65">
        <f>IFERROR(VLOOKUP(C10378,Pivot!A:C,3,0),0)</f>
        <v>0</v>
      </c>
    </row>
    <row r="10379" spans="1:6" x14ac:dyDescent="0.25">
      <c r="A10379" s="68" t="s">
        <v>103</v>
      </c>
      <c r="B10379" s="69">
        <v>491333840</v>
      </c>
      <c r="C10379" s="68">
        <v>851456006548</v>
      </c>
      <c r="D10379" s="69" t="s">
        <v>7061</v>
      </c>
      <c r="E10379" s="65">
        <f>IFERROR(VLOOKUP(C10379,Pivot!A:B,2,0),0)</f>
        <v>0</v>
      </c>
      <c r="F10379" s="65">
        <f>IFERROR(VLOOKUP(C10379,Pivot!A:C,3,0),0)</f>
        <v>0</v>
      </c>
    </row>
    <row r="10380" spans="1:6" x14ac:dyDescent="0.25">
      <c r="A10380" s="68" t="s">
        <v>103</v>
      </c>
      <c r="B10380" s="69">
        <v>491333841</v>
      </c>
      <c r="C10380" s="68">
        <v>851456006043</v>
      </c>
      <c r="D10380" s="69" t="s">
        <v>7062</v>
      </c>
      <c r="E10380" s="65">
        <f>IFERROR(VLOOKUP(C10380,Pivot!A:B,2,0),0)</f>
        <v>0</v>
      </c>
      <c r="F10380" s="65">
        <f>IFERROR(VLOOKUP(C10380,Pivot!A:C,3,0),0)</f>
        <v>0</v>
      </c>
    </row>
    <row r="10381" spans="1:6" x14ac:dyDescent="0.25">
      <c r="A10381" s="68" t="s">
        <v>103</v>
      </c>
      <c r="B10381" s="69">
        <v>491333842</v>
      </c>
      <c r="C10381" s="68">
        <v>851456006128</v>
      </c>
      <c r="D10381" s="69" t="s">
        <v>7063</v>
      </c>
      <c r="E10381" s="65">
        <f>IFERROR(VLOOKUP(C10381,Pivot!A:B,2,0),0)</f>
        <v>0</v>
      </c>
      <c r="F10381" s="65">
        <f>IFERROR(VLOOKUP(C10381,Pivot!A:C,3,0),0)</f>
        <v>0</v>
      </c>
    </row>
    <row r="10382" spans="1:6" x14ac:dyDescent="0.25">
      <c r="A10382" s="68" t="s">
        <v>103</v>
      </c>
      <c r="B10382" s="69">
        <v>491333844</v>
      </c>
      <c r="C10382" s="68">
        <v>851456006456</v>
      </c>
      <c r="D10382" s="69" t="s">
        <v>7064</v>
      </c>
      <c r="E10382" s="65">
        <f>IFERROR(VLOOKUP(C10382,Pivot!A:B,2,0),0)</f>
        <v>0</v>
      </c>
      <c r="F10382" s="65">
        <f>IFERROR(VLOOKUP(C10382,Pivot!A:C,3,0),0)</f>
        <v>0</v>
      </c>
    </row>
    <row r="10383" spans="1:6" x14ac:dyDescent="0.25">
      <c r="A10383" s="68" t="s">
        <v>103</v>
      </c>
      <c r="B10383" s="69">
        <v>491333845</v>
      </c>
      <c r="C10383" s="68">
        <v>851456006463</v>
      </c>
      <c r="D10383" s="69" t="s">
        <v>7065</v>
      </c>
      <c r="E10383" s="65">
        <f>IFERROR(VLOOKUP(C10383,Pivot!A:B,2,0),0)</f>
        <v>0</v>
      </c>
      <c r="F10383" s="65">
        <f>IFERROR(VLOOKUP(C10383,Pivot!A:C,3,0),0)</f>
        <v>0</v>
      </c>
    </row>
    <row r="10384" spans="1:6" x14ac:dyDescent="0.25">
      <c r="A10384" s="68" t="s">
        <v>103</v>
      </c>
      <c r="B10384" s="69">
        <v>491333846</v>
      </c>
      <c r="C10384" s="68">
        <v>816448020421</v>
      </c>
      <c r="D10384" s="69" t="s">
        <v>7066</v>
      </c>
      <c r="E10384" s="65">
        <f>IFERROR(VLOOKUP(C10384,Pivot!A:B,2,0),0)</f>
        <v>0</v>
      </c>
      <c r="F10384" s="65">
        <f>IFERROR(VLOOKUP(C10384,Pivot!A:C,3,0),0)</f>
        <v>0</v>
      </c>
    </row>
    <row r="10385" spans="1:6" x14ac:dyDescent="0.25">
      <c r="A10385" s="68" t="s">
        <v>103</v>
      </c>
      <c r="B10385" s="69">
        <v>491333848</v>
      </c>
      <c r="C10385" s="68">
        <v>851456006142</v>
      </c>
      <c r="D10385" s="69" t="s">
        <v>7067</v>
      </c>
      <c r="E10385" s="65">
        <f>IFERROR(VLOOKUP(C10385,Pivot!A:B,2,0),0)</f>
        <v>0</v>
      </c>
      <c r="F10385" s="65">
        <f>IFERROR(VLOOKUP(C10385,Pivot!A:C,3,0),0)</f>
        <v>0</v>
      </c>
    </row>
    <row r="10386" spans="1:6" x14ac:dyDescent="0.25">
      <c r="A10386" s="68" t="s">
        <v>103</v>
      </c>
      <c r="B10386" s="69">
        <v>491333849</v>
      </c>
      <c r="C10386" s="68">
        <v>851456006173</v>
      </c>
      <c r="D10386" s="69" t="s">
        <v>7068</v>
      </c>
      <c r="E10386" s="65">
        <f>IFERROR(VLOOKUP(C10386,Pivot!A:B,2,0),0)</f>
        <v>0</v>
      </c>
      <c r="F10386" s="65">
        <f>IFERROR(VLOOKUP(C10386,Pivot!A:C,3,0),0)</f>
        <v>0</v>
      </c>
    </row>
    <row r="10387" spans="1:6" x14ac:dyDescent="0.25">
      <c r="A10387" s="68" t="s">
        <v>103</v>
      </c>
      <c r="B10387" s="69">
        <v>491333850</v>
      </c>
      <c r="C10387" s="68">
        <v>851456006777</v>
      </c>
      <c r="D10387" s="69" t="s">
        <v>7069</v>
      </c>
      <c r="E10387" s="65">
        <f>IFERROR(VLOOKUP(C10387,Pivot!A:B,2,0),0)</f>
        <v>0</v>
      </c>
      <c r="F10387" s="65">
        <f>IFERROR(VLOOKUP(C10387,Pivot!A:C,3,0),0)</f>
        <v>0</v>
      </c>
    </row>
    <row r="10388" spans="1:6" x14ac:dyDescent="0.25">
      <c r="A10388" s="68" t="s">
        <v>103</v>
      </c>
      <c r="B10388" s="69">
        <v>491333851</v>
      </c>
      <c r="C10388" s="68">
        <v>816448022647</v>
      </c>
      <c r="D10388" s="69" t="s">
        <v>7070</v>
      </c>
      <c r="E10388" s="65">
        <f>IFERROR(VLOOKUP(C10388,Pivot!A:B,2,0),0)</f>
        <v>0</v>
      </c>
      <c r="F10388" s="65">
        <f>IFERROR(VLOOKUP(C10388,Pivot!A:C,3,0),0)</f>
        <v>0</v>
      </c>
    </row>
    <row r="10389" spans="1:6" x14ac:dyDescent="0.25">
      <c r="A10389" s="68" t="s">
        <v>103</v>
      </c>
      <c r="B10389" s="69">
        <v>491333851</v>
      </c>
      <c r="C10389" s="68">
        <v>851456006036</v>
      </c>
      <c r="D10389" s="69" t="s">
        <v>7070</v>
      </c>
      <c r="E10389" s="65">
        <f>IFERROR(VLOOKUP(C10389,Pivot!A:B,2,0),0)</f>
        <v>0</v>
      </c>
      <c r="F10389" s="65">
        <f>IFERROR(VLOOKUP(C10389,Pivot!A:C,3,0),0)</f>
        <v>0</v>
      </c>
    </row>
    <row r="10390" spans="1:6" x14ac:dyDescent="0.25">
      <c r="A10390" s="68" t="s">
        <v>103</v>
      </c>
      <c r="B10390" s="69">
        <v>491333852</v>
      </c>
      <c r="C10390" s="68">
        <v>816448022654</v>
      </c>
      <c r="D10390" s="69" t="s">
        <v>7071</v>
      </c>
      <c r="E10390" s="65">
        <f>IFERROR(VLOOKUP(C10390,Pivot!A:B,2,0),0)</f>
        <v>0</v>
      </c>
      <c r="F10390" s="65">
        <f>IFERROR(VLOOKUP(C10390,Pivot!A:C,3,0),0)</f>
        <v>0</v>
      </c>
    </row>
    <row r="10391" spans="1:6" x14ac:dyDescent="0.25">
      <c r="A10391" s="68" t="s">
        <v>103</v>
      </c>
      <c r="B10391" s="69">
        <v>491333852</v>
      </c>
      <c r="C10391" s="68">
        <v>851456006562</v>
      </c>
      <c r="D10391" s="69" t="s">
        <v>7071</v>
      </c>
      <c r="E10391" s="65">
        <f>IFERROR(VLOOKUP(C10391,Pivot!A:B,2,0),0)</f>
        <v>0</v>
      </c>
      <c r="F10391" s="65">
        <f>IFERROR(VLOOKUP(C10391,Pivot!A:C,3,0),0)</f>
        <v>0</v>
      </c>
    </row>
    <row r="10392" spans="1:6" x14ac:dyDescent="0.25">
      <c r="A10392" s="68" t="s">
        <v>103</v>
      </c>
      <c r="B10392" s="69">
        <v>491333853</v>
      </c>
      <c r="C10392" s="68">
        <v>816448022661</v>
      </c>
      <c r="D10392" s="69" t="s">
        <v>7072</v>
      </c>
      <c r="E10392" s="65">
        <f>IFERROR(VLOOKUP(C10392,Pivot!A:B,2,0),0)</f>
        <v>0</v>
      </c>
      <c r="F10392" s="65">
        <f>IFERROR(VLOOKUP(C10392,Pivot!A:C,3,0),0)</f>
        <v>0</v>
      </c>
    </row>
    <row r="10393" spans="1:6" x14ac:dyDescent="0.25">
      <c r="A10393" s="68" t="s">
        <v>103</v>
      </c>
      <c r="B10393" s="69">
        <v>491333853</v>
      </c>
      <c r="C10393" s="68">
        <v>851456006579</v>
      </c>
      <c r="D10393" s="69" t="s">
        <v>7072</v>
      </c>
      <c r="E10393" s="65">
        <f>IFERROR(VLOOKUP(C10393,Pivot!A:B,2,0),0)</f>
        <v>0</v>
      </c>
      <c r="F10393" s="65">
        <f>IFERROR(VLOOKUP(C10393,Pivot!A:C,3,0),0)</f>
        <v>0</v>
      </c>
    </row>
    <row r="10394" spans="1:6" x14ac:dyDescent="0.25">
      <c r="A10394" s="68" t="s">
        <v>103</v>
      </c>
      <c r="B10394" s="69">
        <v>491333854</v>
      </c>
      <c r="C10394" s="68">
        <v>851456006630</v>
      </c>
      <c r="D10394" s="69" t="s">
        <v>7073</v>
      </c>
      <c r="E10394" s="65">
        <f>IFERROR(VLOOKUP(C10394,Pivot!A:B,2,0),0)</f>
        <v>0</v>
      </c>
      <c r="F10394" s="65">
        <f>IFERROR(VLOOKUP(C10394,Pivot!A:C,3,0),0)</f>
        <v>0</v>
      </c>
    </row>
    <row r="10395" spans="1:6" x14ac:dyDescent="0.25">
      <c r="A10395" s="68" t="s">
        <v>103</v>
      </c>
      <c r="B10395" s="69">
        <v>491333855</v>
      </c>
      <c r="C10395" s="68">
        <v>491333855</v>
      </c>
      <c r="D10395" s="69" t="s">
        <v>7074</v>
      </c>
      <c r="E10395" s="65">
        <f>IFERROR(VLOOKUP(C10395,Pivot!A:B,2,0),0)</f>
        <v>0</v>
      </c>
      <c r="F10395" s="65">
        <f>IFERROR(VLOOKUP(C10395,Pivot!A:C,3,0),0)</f>
        <v>0</v>
      </c>
    </row>
    <row r="10396" spans="1:6" x14ac:dyDescent="0.25">
      <c r="A10396" s="68" t="s">
        <v>103</v>
      </c>
      <c r="B10396" s="69">
        <v>491333855</v>
      </c>
      <c r="C10396" s="68">
        <v>816448020261</v>
      </c>
      <c r="D10396" s="69" t="s">
        <v>7074</v>
      </c>
      <c r="E10396" s="65">
        <f>IFERROR(VLOOKUP(C10396,Pivot!A:B,2,0),0)</f>
        <v>0</v>
      </c>
      <c r="F10396" s="65">
        <f>IFERROR(VLOOKUP(C10396,Pivot!A:C,3,0),0)</f>
        <v>0</v>
      </c>
    </row>
    <row r="10397" spans="1:6" x14ac:dyDescent="0.25">
      <c r="A10397" s="68" t="s">
        <v>103</v>
      </c>
      <c r="B10397" s="69">
        <v>491333856</v>
      </c>
      <c r="C10397" s="68">
        <v>491333856</v>
      </c>
      <c r="D10397" s="69" t="s">
        <v>7075</v>
      </c>
      <c r="E10397" s="65">
        <f>IFERROR(VLOOKUP(C10397,Pivot!A:B,2,0),0)</f>
        <v>0</v>
      </c>
      <c r="F10397" s="65">
        <f>IFERROR(VLOOKUP(C10397,Pivot!A:C,3,0),0)</f>
        <v>0</v>
      </c>
    </row>
    <row r="10398" spans="1:6" x14ac:dyDescent="0.25">
      <c r="A10398" s="68" t="s">
        <v>103</v>
      </c>
      <c r="B10398" s="69">
        <v>491333856</v>
      </c>
      <c r="C10398" s="68">
        <v>816448021374</v>
      </c>
      <c r="D10398" s="69" t="s">
        <v>7075</v>
      </c>
      <c r="E10398" s="65">
        <f>IFERROR(VLOOKUP(C10398,Pivot!A:B,2,0),0)</f>
        <v>0</v>
      </c>
      <c r="F10398" s="65">
        <f>IFERROR(VLOOKUP(C10398,Pivot!A:C,3,0),0)</f>
        <v>0</v>
      </c>
    </row>
    <row r="10399" spans="1:6" x14ac:dyDescent="0.25">
      <c r="A10399" s="68" t="s">
        <v>103</v>
      </c>
      <c r="B10399" s="69">
        <v>491333858</v>
      </c>
      <c r="C10399" s="68">
        <v>491333858</v>
      </c>
      <c r="D10399" s="69" t="s">
        <v>7076</v>
      </c>
      <c r="E10399" s="65">
        <f>IFERROR(VLOOKUP(C10399,Pivot!A:B,2,0),0)</f>
        <v>0</v>
      </c>
      <c r="F10399" s="65">
        <f>IFERROR(VLOOKUP(C10399,Pivot!A:C,3,0),0)</f>
        <v>0</v>
      </c>
    </row>
    <row r="10400" spans="1:6" x14ac:dyDescent="0.25">
      <c r="A10400" s="68" t="s">
        <v>103</v>
      </c>
      <c r="B10400" s="69">
        <v>491333858</v>
      </c>
      <c r="C10400" s="68">
        <v>816448020438</v>
      </c>
      <c r="D10400" s="69" t="s">
        <v>7076</v>
      </c>
      <c r="E10400" s="65">
        <f>IFERROR(VLOOKUP(C10400,Pivot!A:B,2,0),0)</f>
        <v>0</v>
      </c>
      <c r="F10400" s="65">
        <f>IFERROR(VLOOKUP(C10400,Pivot!A:C,3,0),0)</f>
        <v>0</v>
      </c>
    </row>
    <row r="10401" spans="1:6" x14ac:dyDescent="0.25">
      <c r="A10401" s="68" t="s">
        <v>103</v>
      </c>
      <c r="B10401" s="69">
        <v>491333859</v>
      </c>
      <c r="C10401" s="68">
        <v>491333859</v>
      </c>
      <c r="D10401" s="69" t="s">
        <v>7077</v>
      </c>
      <c r="E10401" s="65">
        <f>IFERROR(VLOOKUP(C10401,Pivot!A:B,2,0),0)</f>
        <v>0</v>
      </c>
      <c r="F10401" s="65">
        <f>IFERROR(VLOOKUP(C10401,Pivot!A:C,3,0),0)</f>
        <v>0</v>
      </c>
    </row>
    <row r="10402" spans="1:6" x14ac:dyDescent="0.25">
      <c r="A10402" s="68" t="s">
        <v>103</v>
      </c>
      <c r="B10402" s="69">
        <v>491333859</v>
      </c>
      <c r="C10402" s="68">
        <v>816448020469</v>
      </c>
      <c r="D10402" s="69" t="s">
        <v>7077</v>
      </c>
      <c r="E10402" s="65">
        <f>IFERROR(VLOOKUP(C10402,Pivot!A:B,2,0),0)</f>
        <v>0</v>
      </c>
      <c r="F10402" s="65">
        <f>IFERROR(VLOOKUP(C10402,Pivot!A:C,3,0),0)</f>
        <v>0</v>
      </c>
    </row>
    <row r="10403" spans="1:6" x14ac:dyDescent="0.25">
      <c r="A10403" s="68" t="s">
        <v>103</v>
      </c>
      <c r="B10403" s="69">
        <v>491333860</v>
      </c>
      <c r="C10403" s="68">
        <v>816448020407</v>
      </c>
      <c r="D10403" s="69" t="s">
        <v>7078</v>
      </c>
      <c r="E10403" s="65">
        <f>IFERROR(VLOOKUP(C10403,Pivot!A:B,2,0),0)</f>
        <v>0</v>
      </c>
      <c r="F10403" s="65">
        <f>IFERROR(VLOOKUP(C10403,Pivot!A:C,3,0),0)</f>
        <v>0</v>
      </c>
    </row>
    <row r="10404" spans="1:6" x14ac:dyDescent="0.25">
      <c r="A10404" s="68" t="s">
        <v>103</v>
      </c>
      <c r="B10404" s="69">
        <v>491333861</v>
      </c>
      <c r="C10404" s="68">
        <v>816448021398</v>
      </c>
      <c r="D10404" s="69" t="s">
        <v>7079</v>
      </c>
      <c r="E10404" s="65">
        <f>IFERROR(VLOOKUP(C10404,Pivot!A:B,2,0),0)</f>
        <v>0</v>
      </c>
      <c r="F10404" s="65">
        <f>IFERROR(VLOOKUP(C10404,Pivot!A:C,3,0),0)</f>
        <v>0</v>
      </c>
    </row>
    <row r="10405" spans="1:6" x14ac:dyDescent="0.25">
      <c r="A10405" s="68" t="s">
        <v>103</v>
      </c>
      <c r="B10405" s="69">
        <v>491333862</v>
      </c>
      <c r="C10405" s="68">
        <v>851456006395</v>
      </c>
      <c r="D10405" s="69" t="s">
        <v>7080</v>
      </c>
      <c r="E10405" s="65">
        <f>IFERROR(VLOOKUP(C10405,Pivot!A:B,2,0),0)</f>
        <v>0</v>
      </c>
      <c r="F10405" s="65">
        <f>IFERROR(VLOOKUP(C10405,Pivot!A:C,3,0),0)</f>
        <v>0</v>
      </c>
    </row>
    <row r="10406" spans="1:6" x14ac:dyDescent="0.25">
      <c r="A10406" s="68" t="s">
        <v>103</v>
      </c>
      <c r="B10406" s="69">
        <v>491333864</v>
      </c>
      <c r="C10406" s="68">
        <v>851456006418</v>
      </c>
      <c r="D10406" s="69" t="s">
        <v>7081</v>
      </c>
      <c r="E10406" s="65">
        <f>IFERROR(VLOOKUP(C10406,Pivot!A:B,2,0),0)</f>
        <v>0</v>
      </c>
      <c r="F10406" s="65">
        <f>IFERROR(VLOOKUP(C10406,Pivot!A:C,3,0),0)</f>
        <v>0</v>
      </c>
    </row>
    <row r="10407" spans="1:6" x14ac:dyDescent="0.25">
      <c r="A10407" s="68" t="s">
        <v>103</v>
      </c>
      <c r="B10407" s="69">
        <v>491333865</v>
      </c>
      <c r="C10407" s="68">
        <v>851456006425</v>
      </c>
      <c r="D10407" s="69" t="s">
        <v>7082</v>
      </c>
      <c r="E10407" s="65">
        <f>IFERROR(VLOOKUP(C10407,Pivot!A:B,2,0),0)</f>
        <v>0</v>
      </c>
      <c r="F10407" s="65">
        <f>IFERROR(VLOOKUP(C10407,Pivot!A:C,3,0),0)</f>
        <v>0</v>
      </c>
    </row>
    <row r="10408" spans="1:6" x14ac:dyDescent="0.25">
      <c r="A10408" s="68" t="s">
        <v>103</v>
      </c>
      <c r="B10408" s="69">
        <v>491333866</v>
      </c>
      <c r="C10408" s="68">
        <v>851456006432</v>
      </c>
      <c r="D10408" s="69" t="s">
        <v>7083</v>
      </c>
      <c r="E10408" s="65">
        <f>IFERROR(VLOOKUP(C10408,Pivot!A:B,2,0),0)</f>
        <v>0</v>
      </c>
      <c r="F10408" s="65">
        <f>IFERROR(VLOOKUP(C10408,Pivot!A:C,3,0),0)</f>
        <v>0</v>
      </c>
    </row>
    <row r="10409" spans="1:6" x14ac:dyDescent="0.25">
      <c r="A10409" s="68" t="s">
        <v>103</v>
      </c>
      <c r="B10409" s="69">
        <v>491333867</v>
      </c>
      <c r="C10409" s="68">
        <v>816448022630</v>
      </c>
      <c r="D10409" s="69" t="s">
        <v>7084</v>
      </c>
      <c r="E10409" s="65">
        <f>IFERROR(VLOOKUP(C10409,Pivot!A:B,2,0),0)</f>
        <v>0</v>
      </c>
      <c r="F10409" s="65">
        <f>IFERROR(VLOOKUP(C10409,Pivot!A:C,3,0),0)</f>
        <v>0</v>
      </c>
    </row>
    <row r="10410" spans="1:6" x14ac:dyDescent="0.25">
      <c r="A10410" s="68" t="s">
        <v>103</v>
      </c>
      <c r="B10410" s="69">
        <v>491333867</v>
      </c>
      <c r="C10410" s="68">
        <v>851456006678</v>
      </c>
      <c r="D10410" s="69" t="s">
        <v>7084</v>
      </c>
      <c r="E10410" s="65">
        <f>IFERROR(VLOOKUP(C10410,Pivot!A:B,2,0),0)</f>
        <v>0</v>
      </c>
      <c r="F10410" s="65">
        <f>IFERROR(VLOOKUP(C10410,Pivot!A:C,3,0),0)</f>
        <v>0</v>
      </c>
    </row>
    <row r="10411" spans="1:6" x14ac:dyDescent="0.25">
      <c r="A10411" s="68" t="s">
        <v>103</v>
      </c>
      <c r="B10411" s="69">
        <v>491333875</v>
      </c>
      <c r="C10411" s="68">
        <v>4744681010076</v>
      </c>
      <c r="D10411" s="69" t="s">
        <v>7085</v>
      </c>
      <c r="E10411" s="65">
        <f>IFERROR(VLOOKUP(C10411,Pivot!A:B,2,0),0)</f>
        <v>0</v>
      </c>
      <c r="F10411" s="65">
        <f>IFERROR(VLOOKUP(C10411,Pivot!A:C,3,0),0)</f>
        <v>0</v>
      </c>
    </row>
    <row r="10412" spans="1:6" x14ac:dyDescent="0.25">
      <c r="A10412" s="68" t="s">
        <v>103</v>
      </c>
      <c r="B10412" s="69">
        <v>491333875</v>
      </c>
      <c r="C10412" s="68">
        <v>491333875</v>
      </c>
      <c r="D10412" s="69" t="s">
        <v>7085</v>
      </c>
      <c r="E10412" s="65">
        <f>IFERROR(VLOOKUP(C10412,Pivot!A:B,2,0),0)</f>
        <v>0</v>
      </c>
      <c r="F10412" s="65">
        <f>IFERROR(VLOOKUP(C10412,Pivot!A:C,3,0),0)</f>
        <v>0</v>
      </c>
    </row>
    <row r="10413" spans="1:6" x14ac:dyDescent="0.25">
      <c r="A10413" s="68" t="s">
        <v>103</v>
      </c>
      <c r="B10413" s="69">
        <v>491333876</v>
      </c>
      <c r="C10413" s="68">
        <v>4744681010083</v>
      </c>
      <c r="D10413" s="69" t="s">
        <v>7086</v>
      </c>
      <c r="E10413" s="65">
        <f>IFERROR(VLOOKUP(C10413,Pivot!A:B,2,0),0)</f>
        <v>0</v>
      </c>
      <c r="F10413" s="65">
        <f>IFERROR(VLOOKUP(C10413,Pivot!A:C,3,0),0)</f>
        <v>0</v>
      </c>
    </row>
    <row r="10414" spans="1:6" x14ac:dyDescent="0.25">
      <c r="A10414" s="68" t="s">
        <v>103</v>
      </c>
      <c r="B10414" s="69">
        <v>491333876</v>
      </c>
      <c r="C10414" s="68">
        <v>491333876</v>
      </c>
      <c r="D10414" s="69" t="s">
        <v>7086</v>
      </c>
      <c r="E10414" s="65">
        <f>IFERROR(VLOOKUP(C10414,Pivot!A:B,2,0),0)</f>
        <v>0</v>
      </c>
      <c r="F10414" s="65">
        <f>IFERROR(VLOOKUP(C10414,Pivot!A:C,3,0),0)</f>
        <v>0</v>
      </c>
    </row>
    <row r="10415" spans="1:6" x14ac:dyDescent="0.25">
      <c r="A10415" s="68" t="s">
        <v>103</v>
      </c>
      <c r="B10415" s="69">
        <v>491333878</v>
      </c>
      <c r="C10415" s="68">
        <v>4744681010021</v>
      </c>
      <c r="D10415" s="69" t="s">
        <v>7087</v>
      </c>
      <c r="E10415" s="65">
        <f>IFERROR(VLOOKUP(C10415,Pivot!A:B,2,0),0)</f>
        <v>0</v>
      </c>
      <c r="F10415" s="65">
        <f>IFERROR(VLOOKUP(C10415,Pivot!A:C,3,0),0)</f>
        <v>0</v>
      </c>
    </row>
    <row r="10416" spans="1:6" x14ac:dyDescent="0.25">
      <c r="A10416" s="68" t="s">
        <v>103</v>
      </c>
      <c r="B10416" s="69">
        <v>491333878</v>
      </c>
      <c r="C10416" s="68">
        <v>491333878</v>
      </c>
      <c r="D10416" s="69" t="s">
        <v>7087</v>
      </c>
      <c r="E10416" s="65">
        <f>IFERROR(VLOOKUP(C10416,Pivot!A:B,2,0),0)</f>
        <v>0</v>
      </c>
      <c r="F10416" s="65">
        <f>IFERROR(VLOOKUP(C10416,Pivot!A:C,3,0),0)</f>
        <v>0</v>
      </c>
    </row>
    <row r="10417" spans="1:6" x14ac:dyDescent="0.25">
      <c r="A10417" s="68" t="s">
        <v>103</v>
      </c>
      <c r="B10417" s="69">
        <v>491333879</v>
      </c>
      <c r="C10417" s="68">
        <v>4744681010014</v>
      </c>
      <c r="D10417" s="69" t="s">
        <v>7088</v>
      </c>
      <c r="E10417" s="65">
        <f>IFERROR(VLOOKUP(C10417,Pivot!A:B,2,0),0)</f>
        <v>0</v>
      </c>
      <c r="F10417" s="65">
        <f>IFERROR(VLOOKUP(C10417,Pivot!A:C,3,0),0)</f>
        <v>0</v>
      </c>
    </row>
    <row r="10418" spans="1:6" x14ac:dyDescent="0.25">
      <c r="A10418" s="68" t="s">
        <v>103</v>
      </c>
      <c r="B10418" s="69">
        <v>491333879</v>
      </c>
      <c r="C10418" s="68">
        <v>491333879</v>
      </c>
      <c r="D10418" s="69" t="s">
        <v>7088</v>
      </c>
      <c r="E10418" s="65">
        <f>IFERROR(VLOOKUP(C10418,Pivot!A:B,2,0),0)</f>
        <v>0</v>
      </c>
      <c r="F10418" s="65">
        <f>IFERROR(VLOOKUP(C10418,Pivot!A:C,3,0),0)</f>
        <v>0</v>
      </c>
    </row>
    <row r="10419" spans="1:6" x14ac:dyDescent="0.25">
      <c r="A10419" s="68" t="s">
        <v>103</v>
      </c>
      <c r="B10419" s="69">
        <v>491333881</v>
      </c>
      <c r="C10419" s="68">
        <v>787909764065</v>
      </c>
      <c r="D10419" s="69" t="s">
        <v>7089</v>
      </c>
      <c r="E10419" s="65">
        <f>IFERROR(VLOOKUP(C10419,Pivot!A:B,2,0),0)</f>
        <v>0</v>
      </c>
      <c r="F10419" s="65">
        <f>IFERROR(VLOOKUP(C10419,Pivot!A:C,3,0),0)</f>
        <v>0</v>
      </c>
    </row>
    <row r="10420" spans="1:6" x14ac:dyDescent="0.25">
      <c r="A10420" s="68" t="s">
        <v>103</v>
      </c>
      <c r="B10420" s="69">
        <v>491333882</v>
      </c>
      <c r="C10420" s="68">
        <v>787909764072</v>
      </c>
      <c r="D10420" s="69" t="s">
        <v>7090</v>
      </c>
      <c r="E10420" s="65">
        <f>IFERROR(VLOOKUP(C10420,Pivot!A:B,2,0),0)</f>
        <v>0</v>
      </c>
      <c r="F10420" s="65">
        <f>IFERROR(VLOOKUP(C10420,Pivot!A:C,3,0),0)</f>
        <v>0</v>
      </c>
    </row>
    <row r="10421" spans="1:6" x14ac:dyDescent="0.25">
      <c r="A10421" s="68" t="s">
        <v>103</v>
      </c>
      <c r="B10421" s="69">
        <v>491333883</v>
      </c>
      <c r="C10421" s="68">
        <v>787909764645</v>
      </c>
      <c r="D10421" s="69" t="s">
        <v>7091</v>
      </c>
      <c r="E10421" s="65">
        <f>IFERROR(VLOOKUP(C10421,Pivot!A:B,2,0),0)</f>
        <v>0</v>
      </c>
      <c r="F10421" s="65">
        <f>IFERROR(VLOOKUP(C10421,Pivot!A:C,3,0),0)</f>
        <v>0</v>
      </c>
    </row>
    <row r="10422" spans="1:6" x14ac:dyDescent="0.25">
      <c r="A10422" s="68" t="s">
        <v>103</v>
      </c>
      <c r="B10422" s="69">
        <v>491333888</v>
      </c>
      <c r="C10422" s="68">
        <v>787909120397</v>
      </c>
      <c r="D10422" s="69" t="s">
        <v>7092</v>
      </c>
      <c r="E10422" s="65">
        <f>IFERROR(VLOOKUP(C10422,Pivot!A:B,2,0),0)</f>
        <v>0</v>
      </c>
      <c r="F10422" s="65">
        <f>IFERROR(VLOOKUP(C10422,Pivot!A:C,3,0),0)</f>
        <v>0</v>
      </c>
    </row>
    <row r="10423" spans="1:6" x14ac:dyDescent="0.25">
      <c r="A10423" s="68" t="s">
        <v>103</v>
      </c>
      <c r="B10423" s="69">
        <v>491333889</v>
      </c>
      <c r="C10423" s="68">
        <v>787909758798</v>
      </c>
      <c r="D10423" s="69" t="s">
        <v>7093</v>
      </c>
      <c r="E10423" s="65">
        <f>IFERROR(VLOOKUP(C10423,Pivot!A:B,2,0),0)</f>
        <v>0</v>
      </c>
      <c r="F10423" s="65">
        <f>IFERROR(VLOOKUP(C10423,Pivot!A:C,3,0),0)</f>
        <v>0</v>
      </c>
    </row>
    <row r="10424" spans="1:6" x14ac:dyDescent="0.25">
      <c r="A10424" s="68" t="s">
        <v>103</v>
      </c>
      <c r="B10424" s="69">
        <v>491333890</v>
      </c>
      <c r="C10424" s="68">
        <v>816448022562</v>
      </c>
      <c r="D10424" s="69" t="s">
        <v>7094</v>
      </c>
      <c r="E10424" s="65">
        <f>IFERROR(VLOOKUP(C10424,Pivot!A:B,2,0),0)</f>
        <v>0</v>
      </c>
      <c r="F10424" s="65">
        <f>IFERROR(VLOOKUP(C10424,Pivot!A:C,3,0),0)</f>
        <v>0</v>
      </c>
    </row>
    <row r="10425" spans="1:6" x14ac:dyDescent="0.25">
      <c r="A10425" s="68" t="s">
        <v>103</v>
      </c>
      <c r="B10425" s="69">
        <v>491333891</v>
      </c>
      <c r="C10425" s="68">
        <v>816448022579</v>
      </c>
      <c r="D10425" s="69" t="s">
        <v>7095</v>
      </c>
      <c r="E10425" s="65">
        <f>IFERROR(VLOOKUP(C10425,Pivot!A:B,2,0),0)</f>
        <v>0</v>
      </c>
      <c r="F10425" s="65">
        <f>IFERROR(VLOOKUP(C10425,Pivot!A:C,3,0),0)</f>
        <v>0</v>
      </c>
    </row>
    <row r="10426" spans="1:6" x14ac:dyDescent="0.25">
      <c r="A10426" s="68" t="s">
        <v>103</v>
      </c>
      <c r="B10426" s="69">
        <v>491333892</v>
      </c>
      <c r="C10426" s="68">
        <v>816448022609</v>
      </c>
      <c r="D10426" s="69" t="s">
        <v>7096</v>
      </c>
      <c r="E10426" s="65">
        <f>IFERROR(VLOOKUP(C10426,Pivot!A:B,2,0),0)</f>
        <v>0</v>
      </c>
      <c r="F10426" s="65">
        <f>IFERROR(VLOOKUP(C10426,Pivot!A:C,3,0),0)</f>
        <v>0</v>
      </c>
    </row>
    <row r="10427" spans="1:6" x14ac:dyDescent="0.25">
      <c r="A10427" s="68" t="s">
        <v>103</v>
      </c>
      <c r="B10427" s="69">
        <v>491333893</v>
      </c>
      <c r="C10427" s="68">
        <v>816448022531</v>
      </c>
      <c r="D10427" s="69" t="s">
        <v>7097</v>
      </c>
      <c r="E10427" s="65">
        <f>IFERROR(VLOOKUP(C10427,Pivot!A:B,2,0),0)</f>
        <v>0</v>
      </c>
      <c r="F10427" s="65">
        <f>IFERROR(VLOOKUP(C10427,Pivot!A:C,3,0),0)</f>
        <v>0</v>
      </c>
    </row>
    <row r="10428" spans="1:6" x14ac:dyDescent="0.25">
      <c r="A10428" s="68" t="s">
        <v>103</v>
      </c>
      <c r="B10428" s="69">
        <v>491333894</v>
      </c>
      <c r="C10428" s="68">
        <v>491333894</v>
      </c>
      <c r="D10428" s="69" t="s">
        <v>7098</v>
      </c>
      <c r="E10428" s="65">
        <f>IFERROR(VLOOKUP(C10428,Pivot!A:B,2,0),0)</f>
        <v>0</v>
      </c>
      <c r="F10428" s="65">
        <f>IFERROR(VLOOKUP(C10428,Pivot!A:C,3,0),0)</f>
        <v>0</v>
      </c>
    </row>
    <row r="10429" spans="1:6" x14ac:dyDescent="0.25">
      <c r="A10429" s="68" t="s">
        <v>103</v>
      </c>
      <c r="B10429" s="69">
        <v>491333894</v>
      </c>
      <c r="C10429" s="68">
        <v>816448022418</v>
      </c>
      <c r="D10429" s="69" t="s">
        <v>7098</v>
      </c>
      <c r="E10429" s="65">
        <f>IFERROR(VLOOKUP(C10429,Pivot!A:B,2,0),0)</f>
        <v>0</v>
      </c>
      <c r="F10429" s="65">
        <f>IFERROR(VLOOKUP(C10429,Pivot!A:C,3,0),0)</f>
        <v>0</v>
      </c>
    </row>
    <row r="10430" spans="1:6" x14ac:dyDescent="0.25">
      <c r="A10430" s="68" t="s">
        <v>103</v>
      </c>
      <c r="B10430" s="69">
        <v>491333895</v>
      </c>
      <c r="C10430" s="68">
        <v>491333895</v>
      </c>
      <c r="D10430" s="69" t="s">
        <v>7099</v>
      </c>
      <c r="E10430" s="65">
        <f>IFERROR(VLOOKUP(C10430,Pivot!A:B,2,0),0)</f>
        <v>0</v>
      </c>
      <c r="F10430" s="65">
        <f>IFERROR(VLOOKUP(C10430,Pivot!A:C,3,0),0)</f>
        <v>0</v>
      </c>
    </row>
    <row r="10431" spans="1:6" x14ac:dyDescent="0.25">
      <c r="A10431" s="68" t="s">
        <v>103</v>
      </c>
      <c r="B10431" s="69">
        <v>491333896</v>
      </c>
      <c r="C10431" s="68">
        <v>491333896</v>
      </c>
      <c r="D10431" s="69" t="s">
        <v>7100</v>
      </c>
      <c r="E10431" s="65">
        <f>IFERROR(VLOOKUP(C10431,Pivot!A:B,2,0),0)</f>
        <v>0</v>
      </c>
      <c r="F10431" s="65">
        <f>IFERROR(VLOOKUP(C10431,Pivot!A:C,3,0),0)</f>
        <v>0</v>
      </c>
    </row>
    <row r="10432" spans="1:6" x14ac:dyDescent="0.25">
      <c r="A10432" s="68" t="s">
        <v>103</v>
      </c>
      <c r="B10432" s="69">
        <v>491333897</v>
      </c>
      <c r="C10432" s="68">
        <v>491333897</v>
      </c>
      <c r="D10432" s="69" t="s">
        <v>7101</v>
      </c>
      <c r="E10432" s="65">
        <f>IFERROR(VLOOKUP(C10432,Pivot!A:B,2,0),0)</f>
        <v>0</v>
      </c>
      <c r="F10432" s="65">
        <f>IFERROR(VLOOKUP(C10432,Pivot!A:C,3,0),0)</f>
        <v>0</v>
      </c>
    </row>
    <row r="10433" spans="1:6" x14ac:dyDescent="0.25">
      <c r="A10433" s="68" t="s">
        <v>103</v>
      </c>
      <c r="B10433" s="69">
        <v>491333898</v>
      </c>
      <c r="C10433" s="68">
        <v>491333898</v>
      </c>
      <c r="D10433" s="69" t="s">
        <v>7102</v>
      </c>
      <c r="E10433" s="65">
        <f>IFERROR(VLOOKUP(C10433,Pivot!A:B,2,0),0)</f>
        <v>0</v>
      </c>
      <c r="F10433" s="65">
        <f>IFERROR(VLOOKUP(C10433,Pivot!A:C,3,0),0)</f>
        <v>0</v>
      </c>
    </row>
    <row r="10434" spans="1:6" x14ac:dyDescent="0.25">
      <c r="A10434" s="68" t="s">
        <v>103</v>
      </c>
      <c r="B10434" s="69">
        <v>491333899</v>
      </c>
      <c r="C10434" s="68">
        <v>491333899</v>
      </c>
      <c r="D10434" s="69" t="s">
        <v>7103</v>
      </c>
      <c r="E10434" s="65">
        <f>IFERROR(VLOOKUP(C10434,Pivot!A:B,2,0),0)</f>
        <v>0</v>
      </c>
      <c r="F10434" s="65">
        <f>IFERROR(VLOOKUP(C10434,Pivot!A:C,3,0),0)</f>
        <v>0</v>
      </c>
    </row>
    <row r="10435" spans="1:6" x14ac:dyDescent="0.25">
      <c r="A10435" s="68" t="s">
        <v>103</v>
      </c>
      <c r="B10435" s="69">
        <v>491333900</v>
      </c>
      <c r="C10435" s="68">
        <v>491333900</v>
      </c>
      <c r="D10435" s="69" t="s">
        <v>7104</v>
      </c>
      <c r="E10435" s="65">
        <f>IFERROR(VLOOKUP(C10435,Pivot!A:B,2,0),0)</f>
        <v>0</v>
      </c>
      <c r="F10435" s="65">
        <f>IFERROR(VLOOKUP(C10435,Pivot!A:C,3,0),0)</f>
        <v>0</v>
      </c>
    </row>
    <row r="10436" spans="1:6" x14ac:dyDescent="0.25">
      <c r="A10436" s="68" t="s">
        <v>103</v>
      </c>
      <c r="B10436" s="69">
        <v>491333901</v>
      </c>
      <c r="C10436" s="68">
        <v>491333901</v>
      </c>
      <c r="D10436" s="69" t="s">
        <v>7105</v>
      </c>
      <c r="E10436" s="65">
        <f>IFERROR(VLOOKUP(C10436,Pivot!A:B,2,0),0)</f>
        <v>0</v>
      </c>
      <c r="F10436" s="65">
        <f>IFERROR(VLOOKUP(C10436,Pivot!A:C,3,0),0)</f>
        <v>0</v>
      </c>
    </row>
    <row r="10437" spans="1:6" x14ac:dyDescent="0.25">
      <c r="A10437" s="68" t="s">
        <v>103</v>
      </c>
      <c r="B10437" s="69">
        <v>491333902</v>
      </c>
      <c r="C10437" s="68">
        <v>491333902</v>
      </c>
      <c r="D10437" s="69" t="s">
        <v>7106</v>
      </c>
      <c r="E10437" s="65">
        <f>IFERROR(VLOOKUP(C10437,Pivot!A:B,2,0),0)</f>
        <v>0</v>
      </c>
      <c r="F10437" s="65">
        <f>IFERROR(VLOOKUP(C10437,Pivot!A:C,3,0),0)</f>
        <v>0</v>
      </c>
    </row>
    <row r="10438" spans="1:6" x14ac:dyDescent="0.25">
      <c r="A10438" s="68" t="s">
        <v>103</v>
      </c>
      <c r="B10438" s="69">
        <v>491333903</v>
      </c>
      <c r="C10438" s="68">
        <v>491333903</v>
      </c>
      <c r="D10438" s="69" t="s">
        <v>7107</v>
      </c>
      <c r="E10438" s="65">
        <f>IFERROR(VLOOKUP(C10438,Pivot!A:B,2,0),0)</f>
        <v>0</v>
      </c>
      <c r="F10438" s="65">
        <f>IFERROR(VLOOKUP(C10438,Pivot!A:C,3,0),0)</f>
        <v>0</v>
      </c>
    </row>
    <row r="10439" spans="1:6" x14ac:dyDescent="0.25">
      <c r="A10439" s="68" t="s">
        <v>103</v>
      </c>
      <c r="B10439" s="69">
        <v>491333904</v>
      </c>
      <c r="C10439" s="68">
        <v>491333904</v>
      </c>
      <c r="D10439" s="69" t="s">
        <v>7108</v>
      </c>
      <c r="E10439" s="65">
        <f>IFERROR(VLOOKUP(C10439,Pivot!A:B,2,0),0)</f>
        <v>0</v>
      </c>
      <c r="F10439" s="65">
        <f>IFERROR(VLOOKUP(C10439,Pivot!A:C,3,0),0)</f>
        <v>0</v>
      </c>
    </row>
    <row r="10440" spans="1:6" x14ac:dyDescent="0.25">
      <c r="A10440" s="68" t="s">
        <v>103</v>
      </c>
      <c r="B10440" s="69">
        <v>491333905</v>
      </c>
      <c r="C10440" s="68">
        <v>491333905</v>
      </c>
      <c r="D10440" s="69" t="s">
        <v>7109</v>
      </c>
      <c r="E10440" s="65">
        <f>IFERROR(VLOOKUP(C10440,Pivot!A:B,2,0),0)</f>
        <v>0</v>
      </c>
      <c r="F10440" s="65">
        <f>IFERROR(VLOOKUP(C10440,Pivot!A:C,3,0),0)</f>
        <v>0</v>
      </c>
    </row>
    <row r="10441" spans="1:6" x14ac:dyDescent="0.25">
      <c r="A10441" s="68" t="s">
        <v>103</v>
      </c>
      <c r="B10441" s="69">
        <v>491333906</v>
      </c>
      <c r="C10441" s="68">
        <v>4897021890866</v>
      </c>
      <c r="D10441" s="69" t="s">
        <v>7110</v>
      </c>
      <c r="E10441" s="65">
        <f>IFERROR(VLOOKUP(C10441,Pivot!A:B,2,0),0)</f>
        <v>0</v>
      </c>
      <c r="F10441" s="65">
        <f>IFERROR(VLOOKUP(C10441,Pivot!A:C,3,0),0)</f>
        <v>0</v>
      </c>
    </row>
    <row r="10442" spans="1:6" x14ac:dyDescent="0.25">
      <c r="A10442" s="68" t="s">
        <v>103</v>
      </c>
      <c r="B10442" s="69">
        <v>491333906</v>
      </c>
      <c r="C10442" s="68">
        <v>491333906</v>
      </c>
      <c r="D10442" s="69" t="s">
        <v>7110</v>
      </c>
      <c r="E10442" s="65">
        <f>IFERROR(VLOOKUP(C10442,Pivot!A:B,2,0),0)</f>
        <v>0</v>
      </c>
      <c r="F10442" s="65">
        <f>IFERROR(VLOOKUP(C10442,Pivot!A:C,3,0),0)</f>
        <v>0</v>
      </c>
    </row>
    <row r="10443" spans="1:6" x14ac:dyDescent="0.25">
      <c r="A10443" s="68" t="s">
        <v>103</v>
      </c>
      <c r="B10443" s="69">
        <v>491333907</v>
      </c>
      <c r="C10443" s="68">
        <v>491333907</v>
      </c>
      <c r="D10443" s="69" t="s">
        <v>7111</v>
      </c>
      <c r="E10443" s="65">
        <f>IFERROR(VLOOKUP(C10443,Pivot!A:B,2,0),0)</f>
        <v>0</v>
      </c>
      <c r="F10443" s="65">
        <f>IFERROR(VLOOKUP(C10443,Pivot!A:C,3,0),0)</f>
        <v>0</v>
      </c>
    </row>
    <row r="10444" spans="1:6" x14ac:dyDescent="0.25">
      <c r="A10444" s="68" t="s">
        <v>103</v>
      </c>
      <c r="B10444" s="69">
        <v>491333908</v>
      </c>
      <c r="C10444" s="68">
        <v>491333908</v>
      </c>
      <c r="D10444" s="69" t="s">
        <v>7112</v>
      </c>
      <c r="E10444" s="65">
        <f>IFERROR(VLOOKUP(C10444,Pivot!A:B,2,0),0)</f>
        <v>0</v>
      </c>
      <c r="F10444" s="65">
        <f>IFERROR(VLOOKUP(C10444,Pivot!A:C,3,0),0)</f>
        <v>0</v>
      </c>
    </row>
    <row r="10445" spans="1:6" x14ac:dyDescent="0.25">
      <c r="A10445" s="68" t="s">
        <v>103</v>
      </c>
      <c r="B10445" s="69">
        <v>491333909</v>
      </c>
      <c r="C10445" s="68">
        <v>491333909</v>
      </c>
      <c r="D10445" s="69" t="s">
        <v>7113</v>
      </c>
      <c r="E10445" s="65">
        <f>IFERROR(VLOOKUP(C10445,Pivot!A:B,2,0),0)</f>
        <v>0</v>
      </c>
      <c r="F10445" s="65">
        <f>IFERROR(VLOOKUP(C10445,Pivot!A:C,3,0),0)</f>
        <v>0</v>
      </c>
    </row>
    <row r="10446" spans="1:6" x14ac:dyDescent="0.25">
      <c r="A10446" s="68" t="s">
        <v>103</v>
      </c>
      <c r="B10446" s="69">
        <v>491333910</v>
      </c>
      <c r="C10446" s="68">
        <v>491333910</v>
      </c>
      <c r="D10446" s="69" t="s">
        <v>7114</v>
      </c>
      <c r="E10446" s="65">
        <f>IFERROR(VLOOKUP(C10446,Pivot!A:B,2,0),0)</f>
        <v>0</v>
      </c>
      <c r="F10446" s="65">
        <f>IFERROR(VLOOKUP(C10446,Pivot!A:C,3,0),0)</f>
        <v>0</v>
      </c>
    </row>
    <row r="10447" spans="1:6" x14ac:dyDescent="0.25">
      <c r="A10447" s="68" t="s">
        <v>103</v>
      </c>
      <c r="B10447" s="69">
        <v>491333911</v>
      </c>
      <c r="C10447" s="68">
        <v>491333911</v>
      </c>
      <c r="D10447" s="69" t="s">
        <v>7115</v>
      </c>
      <c r="E10447" s="65">
        <f>IFERROR(VLOOKUP(C10447,Pivot!A:B,2,0),0)</f>
        <v>0</v>
      </c>
      <c r="F10447" s="65">
        <f>IFERROR(VLOOKUP(C10447,Pivot!A:C,3,0),0)</f>
        <v>0</v>
      </c>
    </row>
    <row r="10448" spans="1:6" x14ac:dyDescent="0.25">
      <c r="A10448" s="68" t="s">
        <v>103</v>
      </c>
      <c r="B10448" s="69">
        <v>491333912</v>
      </c>
      <c r="C10448" s="68">
        <v>491333912</v>
      </c>
      <c r="D10448" s="69" t="s">
        <v>7116</v>
      </c>
      <c r="E10448" s="65">
        <f>IFERROR(VLOOKUP(C10448,Pivot!A:B,2,0),0)</f>
        <v>0</v>
      </c>
      <c r="F10448" s="65">
        <f>IFERROR(VLOOKUP(C10448,Pivot!A:C,3,0),0)</f>
        <v>0</v>
      </c>
    </row>
    <row r="10449" spans="1:6" x14ac:dyDescent="0.25">
      <c r="A10449" s="68" t="s">
        <v>103</v>
      </c>
      <c r="B10449" s="69">
        <v>491333913</v>
      </c>
      <c r="C10449" s="68">
        <v>491333913</v>
      </c>
      <c r="D10449" s="69" t="s">
        <v>7117</v>
      </c>
      <c r="E10449" s="65">
        <f>IFERROR(VLOOKUP(C10449,Pivot!A:B,2,0),0)</f>
        <v>0</v>
      </c>
      <c r="F10449" s="65">
        <f>IFERROR(VLOOKUP(C10449,Pivot!A:C,3,0),0)</f>
        <v>0</v>
      </c>
    </row>
    <row r="10450" spans="1:6" x14ac:dyDescent="0.25">
      <c r="A10450" s="68" t="s">
        <v>103</v>
      </c>
      <c r="B10450" s="69">
        <v>491333914</v>
      </c>
      <c r="C10450" s="68">
        <v>491333914</v>
      </c>
      <c r="D10450" s="69" t="s">
        <v>7118</v>
      </c>
      <c r="E10450" s="65">
        <f>IFERROR(VLOOKUP(C10450,Pivot!A:B,2,0),0)</f>
        <v>0</v>
      </c>
      <c r="F10450" s="65">
        <f>IFERROR(VLOOKUP(C10450,Pivot!A:C,3,0),0)</f>
        <v>0</v>
      </c>
    </row>
    <row r="10451" spans="1:6" x14ac:dyDescent="0.25">
      <c r="A10451" s="68" t="s">
        <v>103</v>
      </c>
      <c r="B10451" s="69">
        <v>491333915</v>
      </c>
      <c r="C10451" s="68">
        <v>491333915</v>
      </c>
      <c r="D10451" s="69" t="s">
        <v>7119</v>
      </c>
      <c r="E10451" s="65">
        <f>IFERROR(VLOOKUP(C10451,Pivot!A:B,2,0),0)</f>
        <v>0</v>
      </c>
      <c r="F10451" s="65">
        <f>IFERROR(VLOOKUP(C10451,Pivot!A:C,3,0),0)</f>
        <v>0</v>
      </c>
    </row>
    <row r="10452" spans="1:6" x14ac:dyDescent="0.25">
      <c r="A10452" s="68" t="s">
        <v>103</v>
      </c>
      <c r="B10452" s="69">
        <v>491333916</v>
      </c>
      <c r="C10452" s="68">
        <v>491333916</v>
      </c>
      <c r="D10452" s="69" t="s">
        <v>7120</v>
      </c>
      <c r="E10452" s="65">
        <f>IFERROR(VLOOKUP(C10452,Pivot!A:B,2,0),0)</f>
        <v>0</v>
      </c>
      <c r="F10452" s="65">
        <f>IFERROR(VLOOKUP(C10452,Pivot!A:C,3,0),0)</f>
        <v>0</v>
      </c>
    </row>
    <row r="10453" spans="1:6" x14ac:dyDescent="0.25">
      <c r="A10453" s="68" t="s">
        <v>103</v>
      </c>
      <c r="B10453" s="69">
        <v>491333917</v>
      </c>
      <c r="C10453" s="68">
        <v>491333917</v>
      </c>
      <c r="D10453" s="69" t="s">
        <v>7121</v>
      </c>
      <c r="E10453" s="65">
        <f>IFERROR(VLOOKUP(C10453,Pivot!A:B,2,0),0)</f>
        <v>0</v>
      </c>
      <c r="F10453" s="65">
        <f>IFERROR(VLOOKUP(C10453,Pivot!A:C,3,0),0)</f>
        <v>0</v>
      </c>
    </row>
    <row r="10454" spans="1:6" x14ac:dyDescent="0.25">
      <c r="A10454" s="68" t="s">
        <v>103</v>
      </c>
      <c r="B10454" s="69">
        <v>491333918</v>
      </c>
      <c r="C10454" s="68">
        <v>491333918</v>
      </c>
      <c r="D10454" s="69" t="s">
        <v>7122</v>
      </c>
      <c r="E10454" s="65">
        <f>IFERROR(VLOOKUP(C10454,Pivot!A:B,2,0),0)</f>
        <v>0</v>
      </c>
      <c r="F10454" s="65">
        <f>IFERROR(VLOOKUP(C10454,Pivot!A:C,3,0),0)</f>
        <v>0</v>
      </c>
    </row>
    <row r="10455" spans="1:6" x14ac:dyDescent="0.25">
      <c r="A10455" s="68" t="s">
        <v>103</v>
      </c>
      <c r="B10455" s="69">
        <v>491333919</v>
      </c>
      <c r="C10455" s="68">
        <v>491333919</v>
      </c>
      <c r="D10455" s="69" t="s">
        <v>7123</v>
      </c>
      <c r="E10455" s="65">
        <f>IFERROR(VLOOKUP(C10455,Pivot!A:B,2,0),0)</f>
        <v>0</v>
      </c>
      <c r="F10455" s="65">
        <f>IFERROR(VLOOKUP(C10455,Pivot!A:C,3,0),0)</f>
        <v>0</v>
      </c>
    </row>
    <row r="10456" spans="1:6" x14ac:dyDescent="0.25">
      <c r="A10456" s="68" t="s">
        <v>103</v>
      </c>
      <c r="B10456" s="69">
        <v>491333920</v>
      </c>
      <c r="C10456" s="68">
        <v>491333920</v>
      </c>
      <c r="D10456" s="69" t="s">
        <v>7124</v>
      </c>
      <c r="E10456" s="65">
        <f>IFERROR(VLOOKUP(C10456,Pivot!A:B,2,0),0)</f>
        <v>0</v>
      </c>
      <c r="F10456" s="65">
        <f>IFERROR(VLOOKUP(C10456,Pivot!A:C,3,0),0)</f>
        <v>0</v>
      </c>
    </row>
    <row r="10457" spans="1:6" x14ac:dyDescent="0.25">
      <c r="A10457" s="68" t="s">
        <v>103</v>
      </c>
      <c r="B10457" s="69">
        <v>491333922</v>
      </c>
      <c r="C10457" s="68">
        <v>3417761428030</v>
      </c>
      <c r="D10457" s="69" t="s">
        <v>7125</v>
      </c>
      <c r="E10457" s="65">
        <f>IFERROR(VLOOKUP(C10457,Pivot!A:B,2,0),0)</f>
        <v>0</v>
      </c>
      <c r="F10457" s="65">
        <f>IFERROR(VLOOKUP(C10457,Pivot!A:C,3,0),0)</f>
        <v>0</v>
      </c>
    </row>
    <row r="10458" spans="1:6" x14ac:dyDescent="0.25">
      <c r="A10458" s="68" t="s">
        <v>103</v>
      </c>
      <c r="B10458" s="69">
        <v>491333923</v>
      </c>
      <c r="C10458" s="68">
        <v>3417761506035</v>
      </c>
      <c r="D10458" s="69" t="s">
        <v>7126</v>
      </c>
      <c r="E10458" s="65">
        <f>IFERROR(VLOOKUP(C10458,Pivot!A:B,2,0),0)</f>
        <v>0</v>
      </c>
      <c r="F10458" s="65">
        <f>IFERROR(VLOOKUP(C10458,Pivot!A:C,3,0),0)</f>
        <v>0</v>
      </c>
    </row>
    <row r="10459" spans="1:6" x14ac:dyDescent="0.25">
      <c r="A10459" s="68" t="s">
        <v>103</v>
      </c>
      <c r="B10459" s="69">
        <v>491333924</v>
      </c>
      <c r="C10459" s="68">
        <v>3417761447536</v>
      </c>
      <c r="D10459" s="69" t="s">
        <v>7127</v>
      </c>
      <c r="E10459" s="65">
        <f>IFERROR(VLOOKUP(C10459,Pivot!A:B,2,0),0)</f>
        <v>0</v>
      </c>
      <c r="F10459" s="65">
        <f>IFERROR(VLOOKUP(C10459,Pivot!A:C,3,0),0)</f>
        <v>0</v>
      </c>
    </row>
    <row r="10460" spans="1:6" x14ac:dyDescent="0.25">
      <c r="A10460" s="68" t="s">
        <v>103</v>
      </c>
      <c r="B10460" s="69">
        <v>491333925</v>
      </c>
      <c r="C10460" s="68">
        <v>3417761435007</v>
      </c>
      <c r="D10460" s="69" t="s">
        <v>7128</v>
      </c>
      <c r="E10460" s="65">
        <f>IFERROR(VLOOKUP(C10460,Pivot!A:B,2,0),0)</f>
        <v>0</v>
      </c>
      <c r="F10460" s="65">
        <f>IFERROR(VLOOKUP(C10460,Pivot!A:C,3,0),0)</f>
        <v>0</v>
      </c>
    </row>
    <row r="10461" spans="1:6" x14ac:dyDescent="0.25">
      <c r="A10461" s="68" t="s">
        <v>103</v>
      </c>
      <c r="B10461" s="69">
        <v>491333925</v>
      </c>
      <c r="C10461" s="68">
        <v>3417761435038</v>
      </c>
      <c r="D10461" s="69" t="s">
        <v>7128</v>
      </c>
      <c r="E10461" s="65">
        <f>IFERROR(VLOOKUP(C10461,Pivot!A:B,2,0),0)</f>
        <v>0</v>
      </c>
      <c r="F10461" s="65">
        <f>IFERROR(VLOOKUP(C10461,Pivot!A:C,3,0),0)</f>
        <v>0</v>
      </c>
    </row>
    <row r="10462" spans="1:6" x14ac:dyDescent="0.25">
      <c r="A10462" s="68" t="s">
        <v>103</v>
      </c>
      <c r="B10462" s="69">
        <v>491333925</v>
      </c>
      <c r="C10462" s="68">
        <v>491333925</v>
      </c>
      <c r="D10462" s="69" t="s">
        <v>7128</v>
      </c>
      <c r="E10462" s="65">
        <f>IFERROR(VLOOKUP(C10462,Pivot!A:B,2,0),0)</f>
        <v>0</v>
      </c>
      <c r="F10462" s="65">
        <f>IFERROR(VLOOKUP(C10462,Pivot!A:C,3,0),0)</f>
        <v>0</v>
      </c>
    </row>
    <row r="10463" spans="1:6" x14ac:dyDescent="0.25">
      <c r="A10463" s="68" t="s">
        <v>103</v>
      </c>
      <c r="B10463" s="69">
        <v>491333926</v>
      </c>
      <c r="C10463" s="68">
        <v>3417761000038</v>
      </c>
      <c r="D10463" s="69" t="s">
        <v>7129</v>
      </c>
      <c r="E10463" s="65">
        <f>IFERROR(VLOOKUP(C10463,Pivot!A:B,2,0),0)</f>
        <v>0</v>
      </c>
      <c r="F10463" s="65">
        <f>IFERROR(VLOOKUP(C10463,Pivot!A:C,3,0),0)</f>
        <v>0</v>
      </c>
    </row>
    <row r="10464" spans="1:6" x14ac:dyDescent="0.25">
      <c r="A10464" s="68" t="s">
        <v>103</v>
      </c>
      <c r="B10464" s="69">
        <v>491333927</v>
      </c>
      <c r="C10464" s="68">
        <v>3417761664032</v>
      </c>
      <c r="D10464" s="69" t="s">
        <v>7130</v>
      </c>
      <c r="E10464" s="65">
        <f>IFERROR(VLOOKUP(C10464,Pivot!A:B,2,0),0)</f>
        <v>0</v>
      </c>
      <c r="F10464" s="65">
        <f>IFERROR(VLOOKUP(C10464,Pivot!A:C,3,0),0)</f>
        <v>0</v>
      </c>
    </row>
    <row r="10465" spans="1:6" x14ac:dyDescent="0.25">
      <c r="A10465" s="68" t="s">
        <v>103</v>
      </c>
      <c r="B10465" s="69">
        <v>491333929</v>
      </c>
      <c r="C10465" s="68">
        <v>50803733032</v>
      </c>
      <c r="D10465" s="69" t="s">
        <v>7131</v>
      </c>
      <c r="E10465" s="65">
        <f>IFERROR(VLOOKUP(C10465,Pivot!A:B,2,0),0)</f>
        <v>0</v>
      </c>
      <c r="F10465" s="65">
        <f>IFERROR(VLOOKUP(C10465,Pivot!A:C,3,0),0)</f>
        <v>0</v>
      </c>
    </row>
    <row r="10466" spans="1:6" x14ac:dyDescent="0.25">
      <c r="A10466" s="68" t="s">
        <v>103</v>
      </c>
      <c r="B10466" s="69">
        <v>491333930</v>
      </c>
      <c r="C10466" s="68">
        <v>3417761546031</v>
      </c>
      <c r="D10466" s="69" t="s">
        <v>7132</v>
      </c>
      <c r="E10466" s="65">
        <f>IFERROR(VLOOKUP(C10466,Pivot!A:B,2,0),0)</f>
        <v>0</v>
      </c>
      <c r="F10466" s="65">
        <f>IFERROR(VLOOKUP(C10466,Pivot!A:C,3,0),0)</f>
        <v>0</v>
      </c>
    </row>
    <row r="10467" spans="1:6" x14ac:dyDescent="0.25">
      <c r="A10467" s="68" t="s">
        <v>103</v>
      </c>
      <c r="B10467" s="69">
        <v>491333936</v>
      </c>
      <c r="C10467" s="68">
        <v>3417761618035</v>
      </c>
      <c r="D10467" s="69" t="s">
        <v>7133</v>
      </c>
      <c r="E10467" s="65">
        <f>IFERROR(VLOOKUP(C10467,Pivot!A:B,2,0),0)</f>
        <v>0</v>
      </c>
      <c r="F10467" s="65">
        <f>IFERROR(VLOOKUP(C10467,Pivot!A:C,3,0),0)</f>
        <v>0</v>
      </c>
    </row>
    <row r="10468" spans="1:6" x14ac:dyDescent="0.25">
      <c r="A10468" s="68" t="s">
        <v>103</v>
      </c>
      <c r="B10468" s="69">
        <v>491333936</v>
      </c>
      <c r="C10468" s="68">
        <v>3417761618332</v>
      </c>
      <c r="D10468" s="69" t="s">
        <v>7133</v>
      </c>
      <c r="E10468" s="65">
        <f>IFERROR(VLOOKUP(C10468,Pivot!A:B,2,0),0)</f>
        <v>0</v>
      </c>
      <c r="F10468" s="65">
        <f>IFERROR(VLOOKUP(C10468,Pivot!A:C,3,0),0)</f>
        <v>0</v>
      </c>
    </row>
    <row r="10469" spans="1:6" x14ac:dyDescent="0.25">
      <c r="A10469" s="68" t="s">
        <v>103</v>
      </c>
      <c r="B10469" s="69">
        <v>491333936</v>
      </c>
      <c r="C10469" s="68">
        <v>3417761618530</v>
      </c>
      <c r="D10469" s="69" t="s">
        <v>7133</v>
      </c>
      <c r="E10469" s="65">
        <f>IFERROR(VLOOKUP(C10469,Pivot!A:B,2,0),0)</f>
        <v>0</v>
      </c>
      <c r="F10469" s="65">
        <f>IFERROR(VLOOKUP(C10469,Pivot!A:C,3,0),0)</f>
        <v>0</v>
      </c>
    </row>
    <row r="10470" spans="1:6" x14ac:dyDescent="0.25">
      <c r="A10470" s="68" t="s">
        <v>103</v>
      </c>
      <c r="B10470" s="69">
        <v>491333936</v>
      </c>
      <c r="C10470" s="68">
        <v>3417761618837</v>
      </c>
      <c r="D10470" s="69" t="s">
        <v>7133</v>
      </c>
      <c r="E10470" s="65">
        <f>IFERROR(VLOOKUP(C10470,Pivot!A:B,2,0),0)</f>
        <v>0</v>
      </c>
      <c r="F10470" s="65">
        <f>IFERROR(VLOOKUP(C10470,Pivot!A:C,3,0),0)</f>
        <v>0</v>
      </c>
    </row>
    <row r="10471" spans="1:6" x14ac:dyDescent="0.25">
      <c r="A10471" s="68" t="s">
        <v>103</v>
      </c>
      <c r="B10471" s="69">
        <v>491333936</v>
      </c>
      <c r="C10471" s="68">
        <v>3417761716830</v>
      </c>
      <c r="D10471" s="69" t="s">
        <v>7133</v>
      </c>
      <c r="E10471" s="65">
        <f>IFERROR(VLOOKUP(C10471,Pivot!A:B,2,0),0)</f>
        <v>0</v>
      </c>
      <c r="F10471" s="65">
        <f>IFERROR(VLOOKUP(C10471,Pivot!A:C,3,0),0)</f>
        <v>0</v>
      </c>
    </row>
    <row r="10472" spans="1:6" x14ac:dyDescent="0.25">
      <c r="A10472" s="68" t="s">
        <v>103</v>
      </c>
      <c r="B10472" s="69">
        <v>491333936</v>
      </c>
      <c r="C10472" s="68">
        <v>491333936</v>
      </c>
      <c r="D10472" s="69" t="s">
        <v>7133</v>
      </c>
      <c r="E10472" s="65">
        <f>IFERROR(VLOOKUP(C10472,Pivot!A:B,2,0),0)</f>
        <v>0</v>
      </c>
      <c r="F10472" s="65">
        <f>IFERROR(VLOOKUP(C10472,Pivot!A:C,3,0),0)</f>
        <v>0</v>
      </c>
    </row>
    <row r="10473" spans="1:6" x14ac:dyDescent="0.25">
      <c r="A10473" s="68" t="s">
        <v>103</v>
      </c>
      <c r="B10473" s="69">
        <v>491333938</v>
      </c>
      <c r="C10473" s="68">
        <v>3417761822036</v>
      </c>
      <c r="D10473" s="69" t="s">
        <v>7134</v>
      </c>
      <c r="E10473" s="65">
        <f>IFERROR(VLOOKUP(C10473,Pivot!A:B,2,0),0)</f>
        <v>0</v>
      </c>
      <c r="F10473" s="65">
        <f>IFERROR(VLOOKUP(C10473,Pivot!A:C,3,0),0)</f>
        <v>0</v>
      </c>
    </row>
    <row r="10474" spans="1:6" x14ac:dyDescent="0.25">
      <c r="A10474" s="68" t="s">
        <v>103</v>
      </c>
      <c r="B10474" s="69">
        <v>491333957</v>
      </c>
      <c r="C10474" s="68">
        <v>491333957</v>
      </c>
      <c r="D10474" s="69" t="s">
        <v>7135</v>
      </c>
      <c r="E10474" s="65">
        <f>IFERROR(VLOOKUP(C10474,Pivot!A:B,2,0),0)</f>
        <v>0</v>
      </c>
      <c r="F10474" s="65">
        <f>IFERROR(VLOOKUP(C10474,Pivot!A:C,3,0),0)</f>
        <v>0</v>
      </c>
    </row>
    <row r="10475" spans="1:6" x14ac:dyDescent="0.25">
      <c r="A10475" s="68" t="s">
        <v>103</v>
      </c>
      <c r="B10475" s="69">
        <v>491333986</v>
      </c>
      <c r="C10475" s="68">
        <v>630509518210</v>
      </c>
      <c r="D10475" s="69" t="s">
        <v>7136</v>
      </c>
      <c r="E10475" s="65">
        <f>IFERROR(VLOOKUP(C10475,Pivot!A:B,2,0),0)</f>
        <v>0</v>
      </c>
      <c r="F10475" s="65">
        <f>IFERROR(VLOOKUP(C10475,Pivot!A:C,3,0),0)</f>
        <v>0</v>
      </c>
    </row>
    <row r="10476" spans="1:6" x14ac:dyDescent="0.25">
      <c r="A10476" s="68" t="s">
        <v>103</v>
      </c>
      <c r="B10476" s="69">
        <v>491333986</v>
      </c>
      <c r="C10476" s="68">
        <v>630509554850</v>
      </c>
      <c r="D10476" s="69" t="s">
        <v>7136</v>
      </c>
      <c r="E10476" s="65">
        <f>IFERROR(VLOOKUP(C10476,Pivot!A:B,2,0),0)</f>
        <v>0</v>
      </c>
      <c r="F10476" s="65">
        <f>IFERROR(VLOOKUP(C10476,Pivot!A:C,3,0),0)</f>
        <v>0</v>
      </c>
    </row>
    <row r="10477" spans="1:6" x14ac:dyDescent="0.25">
      <c r="A10477" s="68" t="s">
        <v>103</v>
      </c>
      <c r="B10477" s="69">
        <v>491333988</v>
      </c>
      <c r="C10477" s="68">
        <v>772037969</v>
      </c>
      <c r="D10477" s="69" t="s">
        <v>7137</v>
      </c>
      <c r="E10477" s="65">
        <f>IFERROR(VLOOKUP(C10477,Pivot!A:B,2,0),0)</f>
        <v>0</v>
      </c>
      <c r="F10477" s="65">
        <f>IFERROR(VLOOKUP(C10477,Pivot!A:C,3,0),0)</f>
        <v>0</v>
      </c>
    </row>
    <row r="10478" spans="1:6" x14ac:dyDescent="0.25">
      <c r="A10478" s="68" t="s">
        <v>103</v>
      </c>
      <c r="B10478" s="69">
        <v>491333997</v>
      </c>
      <c r="C10478" s="68">
        <v>772007351</v>
      </c>
      <c r="D10478" s="69" t="s">
        <v>7138</v>
      </c>
      <c r="E10478" s="65">
        <f>IFERROR(VLOOKUP(C10478,Pivot!A:B,2,0),0)</f>
        <v>0</v>
      </c>
      <c r="F10478" s="65">
        <f>IFERROR(VLOOKUP(C10478,Pivot!A:C,3,0),0)</f>
        <v>0</v>
      </c>
    </row>
    <row r="10479" spans="1:6" x14ac:dyDescent="0.25">
      <c r="A10479" s="68" t="s">
        <v>103</v>
      </c>
      <c r="B10479" s="69">
        <v>491333998</v>
      </c>
      <c r="C10479" s="68">
        <v>772007375</v>
      </c>
      <c r="D10479" s="69" t="s">
        <v>7139</v>
      </c>
      <c r="E10479" s="65">
        <f>IFERROR(VLOOKUP(C10479,Pivot!A:B,2,0),0)</f>
        <v>0</v>
      </c>
      <c r="F10479" s="65">
        <f>IFERROR(VLOOKUP(C10479,Pivot!A:C,3,0),0)</f>
        <v>0</v>
      </c>
    </row>
    <row r="10480" spans="1:6" x14ac:dyDescent="0.25">
      <c r="A10480" s="68" t="s">
        <v>103</v>
      </c>
      <c r="B10480" s="69">
        <v>491334001</v>
      </c>
      <c r="C10480" s="68">
        <v>772007382</v>
      </c>
      <c r="D10480" s="69" t="s">
        <v>7140</v>
      </c>
      <c r="E10480" s="65">
        <f>IFERROR(VLOOKUP(C10480,Pivot!A:B,2,0),0)</f>
        <v>0</v>
      </c>
      <c r="F10480" s="65">
        <f>IFERROR(VLOOKUP(C10480,Pivot!A:C,3,0),0)</f>
        <v>0</v>
      </c>
    </row>
    <row r="10481" spans="1:6" x14ac:dyDescent="0.25">
      <c r="A10481" s="68" t="s">
        <v>103</v>
      </c>
      <c r="B10481" s="69">
        <v>491334002</v>
      </c>
      <c r="C10481" s="68">
        <v>731346199607</v>
      </c>
      <c r="D10481" s="69" t="s">
        <v>7141</v>
      </c>
      <c r="E10481" s="65">
        <f>IFERROR(VLOOKUP(C10481,Pivot!A:B,2,0),0)</f>
        <v>0</v>
      </c>
      <c r="F10481" s="65">
        <f>IFERROR(VLOOKUP(C10481,Pivot!A:C,3,0),0)</f>
        <v>0</v>
      </c>
    </row>
    <row r="10482" spans="1:6" x14ac:dyDescent="0.25">
      <c r="A10482" s="68" t="s">
        <v>103</v>
      </c>
      <c r="B10482" s="69">
        <v>491334003</v>
      </c>
      <c r="C10482" s="68">
        <v>630509415489</v>
      </c>
      <c r="D10482" s="69" t="s">
        <v>7142</v>
      </c>
      <c r="E10482" s="65">
        <f>IFERROR(VLOOKUP(C10482,Pivot!A:B,2,0),0)</f>
        <v>0</v>
      </c>
      <c r="F10482" s="65">
        <f>IFERROR(VLOOKUP(C10482,Pivot!A:C,3,0),0)</f>
        <v>0</v>
      </c>
    </row>
    <row r="10483" spans="1:6" x14ac:dyDescent="0.25">
      <c r="A10483" s="68" t="s">
        <v>103</v>
      </c>
      <c r="B10483" s="69">
        <v>491334003</v>
      </c>
      <c r="C10483" s="68">
        <v>630509737864</v>
      </c>
      <c r="D10483" s="69" t="s">
        <v>7142</v>
      </c>
      <c r="E10483" s="65">
        <f>IFERROR(VLOOKUP(C10483,Pivot!A:B,2,0),0)</f>
        <v>0</v>
      </c>
      <c r="F10483" s="65">
        <f>IFERROR(VLOOKUP(C10483,Pivot!A:C,3,0),0)</f>
        <v>0</v>
      </c>
    </row>
    <row r="10484" spans="1:6" x14ac:dyDescent="0.25">
      <c r="A10484" s="68" t="s">
        <v>103</v>
      </c>
      <c r="B10484" s="69">
        <v>491334004</v>
      </c>
      <c r="C10484" s="68">
        <v>630509415458</v>
      </c>
      <c r="D10484" s="69" t="s">
        <v>7143</v>
      </c>
      <c r="E10484" s="65">
        <f>IFERROR(VLOOKUP(C10484,Pivot!A:B,2,0),0)</f>
        <v>0</v>
      </c>
      <c r="F10484" s="65">
        <f>IFERROR(VLOOKUP(C10484,Pivot!A:C,3,0),0)</f>
        <v>0</v>
      </c>
    </row>
    <row r="10485" spans="1:6" x14ac:dyDescent="0.25">
      <c r="A10485" s="68" t="s">
        <v>103</v>
      </c>
      <c r="B10485" s="69">
        <v>491334004</v>
      </c>
      <c r="C10485" s="68">
        <v>630509737918</v>
      </c>
      <c r="D10485" s="69" t="s">
        <v>7143</v>
      </c>
      <c r="E10485" s="65">
        <f>IFERROR(VLOOKUP(C10485,Pivot!A:B,2,0),0)</f>
        <v>0</v>
      </c>
      <c r="F10485" s="65">
        <f>IFERROR(VLOOKUP(C10485,Pivot!A:C,3,0),0)</f>
        <v>0</v>
      </c>
    </row>
    <row r="10486" spans="1:6" x14ac:dyDescent="0.25">
      <c r="A10486" s="68" t="s">
        <v>103</v>
      </c>
      <c r="B10486" s="69">
        <v>491334005</v>
      </c>
      <c r="C10486" s="68">
        <v>630509415472</v>
      </c>
      <c r="D10486" s="69" t="s">
        <v>7144</v>
      </c>
      <c r="E10486" s="65">
        <f>IFERROR(VLOOKUP(C10486,Pivot!A:B,2,0),0)</f>
        <v>0</v>
      </c>
      <c r="F10486" s="65">
        <f>IFERROR(VLOOKUP(C10486,Pivot!A:C,3,0),0)</f>
        <v>0</v>
      </c>
    </row>
    <row r="10487" spans="1:6" x14ac:dyDescent="0.25">
      <c r="A10487" s="68" t="s">
        <v>103</v>
      </c>
      <c r="B10487" s="69">
        <v>491334006</v>
      </c>
      <c r="C10487" s="68">
        <v>630509535156</v>
      </c>
      <c r="D10487" s="69" t="s">
        <v>7145</v>
      </c>
      <c r="E10487" s="65">
        <f>IFERROR(VLOOKUP(C10487,Pivot!A:B,2,0),0)</f>
        <v>0</v>
      </c>
      <c r="F10487" s="65">
        <f>IFERROR(VLOOKUP(C10487,Pivot!A:C,3,0),0)</f>
        <v>0</v>
      </c>
    </row>
    <row r="10488" spans="1:6" x14ac:dyDescent="0.25">
      <c r="A10488" s="68" t="s">
        <v>103</v>
      </c>
      <c r="B10488" s="69">
        <v>491334006</v>
      </c>
      <c r="C10488" s="68">
        <v>630509738823</v>
      </c>
      <c r="D10488" s="69" t="s">
        <v>7145</v>
      </c>
      <c r="E10488" s="65">
        <f>IFERROR(VLOOKUP(C10488,Pivot!A:B,2,0),0)</f>
        <v>0</v>
      </c>
      <c r="F10488" s="65">
        <f>IFERROR(VLOOKUP(C10488,Pivot!A:C,3,0),0)</f>
        <v>0</v>
      </c>
    </row>
    <row r="10489" spans="1:6" x14ac:dyDescent="0.25">
      <c r="A10489" s="68" t="s">
        <v>103</v>
      </c>
      <c r="B10489" s="69">
        <v>491334007</v>
      </c>
      <c r="C10489" s="68">
        <v>630509525393</v>
      </c>
      <c r="D10489" s="69" t="s">
        <v>7146</v>
      </c>
      <c r="E10489" s="65">
        <f>IFERROR(VLOOKUP(C10489,Pivot!A:B,2,0),0)</f>
        <v>0</v>
      </c>
      <c r="F10489" s="65">
        <f>IFERROR(VLOOKUP(C10489,Pivot!A:C,3,0),0)</f>
        <v>0</v>
      </c>
    </row>
    <row r="10490" spans="1:6" x14ac:dyDescent="0.25">
      <c r="A10490" s="68" t="s">
        <v>103</v>
      </c>
      <c r="B10490" s="69">
        <v>491334008</v>
      </c>
      <c r="C10490" s="68">
        <v>772090506</v>
      </c>
      <c r="D10490" s="69" t="s">
        <v>7147</v>
      </c>
      <c r="E10490" s="65">
        <f>IFERROR(VLOOKUP(C10490,Pivot!A:B,2,0),0)</f>
        <v>0</v>
      </c>
      <c r="F10490" s="65">
        <f>IFERROR(VLOOKUP(C10490,Pivot!A:C,3,0),0)</f>
        <v>0</v>
      </c>
    </row>
    <row r="10491" spans="1:6" x14ac:dyDescent="0.25">
      <c r="A10491" s="68" t="s">
        <v>103</v>
      </c>
      <c r="B10491" s="69">
        <v>491334009</v>
      </c>
      <c r="C10491" s="68">
        <v>772090513</v>
      </c>
      <c r="D10491" s="69" t="s">
        <v>7148</v>
      </c>
      <c r="E10491" s="65">
        <f>IFERROR(VLOOKUP(C10491,Pivot!A:B,2,0),0)</f>
        <v>0</v>
      </c>
      <c r="F10491" s="65">
        <f>IFERROR(VLOOKUP(C10491,Pivot!A:C,3,0),0)</f>
        <v>0</v>
      </c>
    </row>
    <row r="10492" spans="1:6" x14ac:dyDescent="0.25">
      <c r="A10492" s="68" t="s">
        <v>103</v>
      </c>
      <c r="B10492" s="69">
        <v>491334010</v>
      </c>
      <c r="C10492" s="68">
        <v>772090544</v>
      </c>
      <c r="D10492" s="69" t="s">
        <v>7149</v>
      </c>
      <c r="E10492" s="65">
        <f>IFERROR(VLOOKUP(C10492,Pivot!A:B,2,0),0)</f>
        <v>0</v>
      </c>
      <c r="F10492" s="65">
        <f>IFERROR(VLOOKUP(C10492,Pivot!A:C,3,0),0)</f>
        <v>0</v>
      </c>
    </row>
    <row r="10493" spans="1:6" x14ac:dyDescent="0.25">
      <c r="A10493" s="68" t="s">
        <v>103</v>
      </c>
      <c r="B10493" s="69">
        <v>491334011</v>
      </c>
      <c r="C10493" s="68">
        <v>772090537</v>
      </c>
      <c r="D10493" s="69" t="s">
        <v>7150</v>
      </c>
      <c r="E10493" s="65">
        <f>IFERROR(VLOOKUP(C10493,Pivot!A:B,2,0),0)</f>
        <v>0</v>
      </c>
      <c r="F10493" s="65">
        <f>IFERROR(VLOOKUP(C10493,Pivot!A:C,3,0),0)</f>
        <v>0</v>
      </c>
    </row>
    <row r="10494" spans="1:6" x14ac:dyDescent="0.25">
      <c r="A10494" s="68" t="s">
        <v>103</v>
      </c>
      <c r="B10494" s="69">
        <v>491334012</v>
      </c>
      <c r="C10494" s="68">
        <v>772090551</v>
      </c>
      <c r="D10494" s="69" t="s">
        <v>7151</v>
      </c>
      <c r="E10494" s="65">
        <f>IFERROR(VLOOKUP(C10494,Pivot!A:B,2,0),0)</f>
        <v>0</v>
      </c>
      <c r="F10494" s="65">
        <f>IFERROR(VLOOKUP(C10494,Pivot!A:C,3,0),0)</f>
        <v>0</v>
      </c>
    </row>
    <row r="10495" spans="1:6" x14ac:dyDescent="0.25">
      <c r="A10495" s="68" t="s">
        <v>103</v>
      </c>
      <c r="B10495" s="69">
        <v>491334013</v>
      </c>
      <c r="C10495" s="68">
        <v>772037235</v>
      </c>
      <c r="D10495" s="69" t="s">
        <v>7152</v>
      </c>
      <c r="E10495" s="65">
        <f>IFERROR(VLOOKUP(C10495,Pivot!A:B,2,0),0)</f>
        <v>0</v>
      </c>
      <c r="F10495" s="65">
        <f>IFERROR(VLOOKUP(C10495,Pivot!A:C,3,0),0)</f>
        <v>0</v>
      </c>
    </row>
    <row r="10496" spans="1:6" x14ac:dyDescent="0.25">
      <c r="A10496" s="68" t="s">
        <v>103</v>
      </c>
      <c r="B10496" s="69">
        <v>491334014</v>
      </c>
      <c r="C10496" s="68">
        <v>772037242</v>
      </c>
      <c r="D10496" s="69" t="s">
        <v>7153</v>
      </c>
      <c r="E10496" s="65">
        <f>IFERROR(VLOOKUP(C10496,Pivot!A:B,2,0),0)</f>
        <v>0</v>
      </c>
      <c r="F10496" s="65">
        <f>IFERROR(VLOOKUP(C10496,Pivot!A:C,3,0),0)</f>
        <v>0</v>
      </c>
    </row>
    <row r="10497" spans="1:6" x14ac:dyDescent="0.25">
      <c r="A10497" s="68" t="s">
        <v>103</v>
      </c>
      <c r="B10497" s="69">
        <v>491334015</v>
      </c>
      <c r="C10497" s="68">
        <v>772037228</v>
      </c>
      <c r="D10497" s="69" t="s">
        <v>7154</v>
      </c>
      <c r="E10497" s="65">
        <f>IFERROR(VLOOKUP(C10497,Pivot!A:B,2,0),0)</f>
        <v>0</v>
      </c>
      <c r="F10497" s="65">
        <f>IFERROR(VLOOKUP(C10497,Pivot!A:C,3,0),0)</f>
        <v>0</v>
      </c>
    </row>
    <row r="10498" spans="1:6" x14ac:dyDescent="0.25">
      <c r="A10498" s="68" t="s">
        <v>103</v>
      </c>
      <c r="B10498" s="69">
        <v>491334016</v>
      </c>
      <c r="C10498" s="68">
        <v>772037259</v>
      </c>
      <c r="D10498" s="69" t="s">
        <v>7155</v>
      </c>
      <c r="E10498" s="65">
        <f>IFERROR(VLOOKUP(C10498,Pivot!A:B,2,0),0)</f>
        <v>0</v>
      </c>
      <c r="F10498" s="65">
        <f>IFERROR(VLOOKUP(C10498,Pivot!A:C,3,0),0)</f>
        <v>0</v>
      </c>
    </row>
    <row r="10499" spans="1:6" x14ac:dyDescent="0.25">
      <c r="A10499" s="68" t="s">
        <v>103</v>
      </c>
      <c r="B10499" s="69">
        <v>491334016</v>
      </c>
      <c r="C10499" s="68">
        <v>772137256</v>
      </c>
      <c r="D10499" s="69" t="s">
        <v>7155</v>
      </c>
      <c r="E10499" s="65">
        <f>IFERROR(VLOOKUP(C10499,Pivot!A:B,2,0),0)</f>
        <v>0</v>
      </c>
      <c r="F10499" s="65">
        <f>IFERROR(VLOOKUP(C10499,Pivot!A:C,3,0),0)</f>
        <v>0</v>
      </c>
    </row>
    <row r="10500" spans="1:6" x14ac:dyDescent="0.25">
      <c r="A10500" s="68" t="s">
        <v>103</v>
      </c>
      <c r="B10500" s="69">
        <v>491334028</v>
      </c>
      <c r="C10500" s="68">
        <v>491334028</v>
      </c>
      <c r="D10500" s="69" t="s">
        <v>7156</v>
      </c>
      <c r="E10500" s="65">
        <f>IFERROR(VLOOKUP(C10500,Pivot!A:B,2,0),0)</f>
        <v>0</v>
      </c>
      <c r="F10500" s="65">
        <f>IFERROR(VLOOKUP(C10500,Pivot!A:C,3,0),0)</f>
        <v>0</v>
      </c>
    </row>
    <row r="10501" spans="1:6" x14ac:dyDescent="0.25">
      <c r="A10501" s="68" t="s">
        <v>103</v>
      </c>
      <c r="B10501" s="69">
        <v>491334028</v>
      </c>
      <c r="C10501" s="68">
        <v>5420019728002</v>
      </c>
      <c r="D10501" s="69" t="s">
        <v>7156</v>
      </c>
      <c r="E10501" s="65">
        <f>IFERROR(VLOOKUP(C10501,Pivot!A:B,2,0),0)</f>
        <v>0</v>
      </c>
      <c r="F10501" s="65">
        <f>IFERROR(VLOOKUP(C10501,Pivot!A:C,3,0),0)</f>
        <v>0</v>
      </c>
    </row>
    <row r="10502" spans="1:6" x14ac:dyDescent="0.25">
      <c r="A10502" s="68" t="s">
        <v>103</v>
      </c>
      <c r="B10502" s="69">
        <v>491334028</v>
      </c>
      <c r="C10502" s="68">
        <v>5420019729528</v>
      </c>
      <c r="D10502" s="69" t="s">
        <v>7156</v>
      </c>
      <c r="E10502" s="65">
        <f>IFERROR(VLOOKUP(C10502,Pivot!A:B,2,0),0)</f>
        <v>0</v>
      </c>
      <c r="F10502" s="65">
        <f>IFERROR(VLOOKUP(C10502,Pivot!A:C,3,0),0)</f>
        <v>0</v>
      </c>
    </row>
    <row r="10503" spans="1:6" x14ac:dyDescent="0.25">
      <c r="A10503" s="68" t="s">
        <v>103</v>
      </c>
      <c r="B10503" s="69">
        <v>491334028</v>
      </c>
      <c r="C10503" s="68">
        <v>5420019729535</v>
      </c>
      <c r="D10503" s="69" t="s">
        <v>7156</v>
      </c>
      <c r="E10503" s="65">
        <f>IFERROR(VLOOKUP(C10503,Pivot!A:B,2,0),0)</f>
        <v>0</v>
      </c>
      <c r="F10503" s="65">
        <f>IFERROR(VLOOKUP(C10503,Pivot!A:C,3,0),0)</f>
        <v>0</v>
      </c>
    </row>
    <row r="10504" spans="1:6" x14ac:dyDescent="0.25">
      <c r="A10504" s="68" t="s">
        <v>103</v>
      </c>
      <c r="B10504" s="69">
        <v>491334028</v>
      </c>
      <c r="C10504" s="68">
        <v>5420019729542</v>
      </c>
      <c r="D10504" s="69" t="s">
        <v>7156</v>
      </c>
      <c r="E10504" s="65">
        <f>IFERROR(VLOOKUP(C10504,Pivot!A:B,2,0),0)</f>
        <v>0</v>
      </c>
      <c r="F10504" s="65">
        <f>IFERROR(VLOOKUP(C10504,Pivot!A:C,3,0),0)</f>
        <v>0</v>
      </c>
    </row>
    <row r="10505" spans="1:6" x14ac:dyDescent="0.25">
      <c r="A10505" s="68" t="s">
        <v>103</v>
      </c>
      <c r="B10505" s="69">
        <v>491334028</v>
      </c>
      <c r="C10505" s="68">
        <v>5420019729559</v>
      </c>
      <c r="D10505" s="69" t="s">
        <v>7156</v>
      </c>
      <c r="E10505" s="65">
        <f>IFERROR(VLOOKUP(C10505,Pivot!A:B,2,0),0)</f>
        <v>0</v>
      </c>
      <c r="F10505" s="65">
        <f>IFERROR(VLOOKUP(C10505,Pivot!A:C,3,0),0)</f>
        <v>0</v>
      </c>
    </row>
    <row r="10506" spans="1:6" x14ac:dyDescent="0.25">
      <c r="A10506" s="68" t="s">
        <v>103</v>
      </c>
      <c r="B10506" s="69">
        <v>491334030</v>
      </c>
      <c r="C10506" s="68">
        <v>491334030</v>
      </c>
      <c r="D10506" s="69" t="s">
        <v>7157</v>
      </c>
      <c r="E10506" s="65">
        <f>IFERROR(VLOOKUP(C10506,Pivot!A:B,2,0),0)</f>
        <v>0</v>
      </c>
      <c r="F10506" s="65">
        <f>IFERROR(VLOOKUP(C10506,Pivot!A:C,3,0),0)</f>
        <v>0</v>
      </c>
    </row>
    <row r="10507" spans="1:6" x14ac:dyDescent="0.25">
      <c r="A10507" s="68" t="s">
        <v>103</v>
      </c>
      <c r="B10507" s="69">
        <v>491334030</v>
      </c>
      <c r="C10507" s="68">
        <v>5420019713015</v>
      </c>
      <c r="D10507" s="69" t="s">
        <v>7157</v>
      </c>
      <c r="E10507" s="65">
        <f>IFERROR(VLOOKUP(C10507,Pivot!A:B,2,0),0)</f>
        <v>0</v>
      </c>
      <c r="F10507" s="65">
        <f>IFERROR(VLOOKUP(C10507,Pivot!A:C,3,0),0)</f>
        <v>0</v>
      </c>
    </row>
    <row r="10508" spans="1:6" x14ac:dyDescent="0.25">
      <c r="A10508" s="68" t="s">
        <v>103</v>
      </c>
      <c r="B10508" s="69">
        <v>491334031</v>
      </c>
      <c r="C10508" s="68">
        <v>491334031</v>
      </c>
      <c r="D10508" s="69" t="s">
        <v>7158</v>
      </c>
      <c r="E10508" s="65">
        <f>IFERROR(VLOOKUP(C10508,Pivot!A:B,2,0),0)</f>
        <v>0</v>
      </c>
      <c r="F10508" s="65">
        <f>IFERROR(VLOOKUP(C10508,Pivot!A:C,3,0),0)</f>
        <v>0</v>
      </c>
    </row>
    <row r="10509" spans="1:6" x14ac:dyDescent="0.25">
      <c r="A10509" s="68" t="s">
        <v>103</v>
      </c>
      <c r="B10509" s="69">
        <v>491334031</v>
      </c>
      <c r="C10509" s="68">
        <v>5015353261775</v>
      </c>
      <c r="D10509" s="69" t="s">
        <v>7158</v>
      </c>
      <c r="E10509" s="65">
        <f>IFERROR(VLOOKUP(C10509,Pivot!A:B,2,0),0)</f>
        <v>0</v>
      </c>
      <c r="F10509" s="65">
        <f>IFERROR(VLOOKUP(C10509,Pivot!A:C,3,0),0)</f>
        <v>0</v>
      </c>
    </row>
    <row r="10510" spans="1:6" x14ac:dyDescent="0.25">
      <c r="A10510" s="68" t="s">
        <v>103</v>
      </c>
      <c r="B10510" s="69">
        <v>491334031</v>
      </c>
      <c r="C10510" s="68">
        <v>5420019735178</v>
      </c>
      <c r="D10510" s="69" t="s">
        <v>7158</v>
      </c>
      <c r="E10510" s="65">
        <f>IFERROR(VLOOKUP(C10510,Pivot!A:B,2,0),0)</f>
        <v>0</v>
      </c>
      <c r="F10510" s="65">
        <f>IFERROR(VLOOKUP(C10510,Pivot!A:C,3,0),0)</f>
        <v>0</v>
      </c>
    </row>
    <row r="10511" spans="1:6" x14ac:dyDescent="0.25">
      <c r="A10511" s="68" t="s">
        <v>103</v>
      </c>
      <c r="B10511" s="69">
        <v>491334032</v>
      </c>
      <c r="C10511" s="68">
        <v>491334032</v>
      </c>
      <c r="D10511" s="69" t="s">
        <v>7159</v>
      </c>
      <c r="E10511" s="65">
        <f>IFERROR(VLOOKUP(C10511,Pivot!A:B,2,0),0)</f>
        <v>0</v>
      </c>
      <c r="F10511" s="65">
        <f>IFERROR(VLOOKUP(C10511,Pivot!A:C,3,0),0)</f>
        <v>0</v>
      </c>
    </row>
    <row r="10512" spans="1:6" x14ac:dyDescent="0.25">
      <c r="A10512" s="68" t="s">
        <v>103</v>
      </c>
      <c r="B10512" s="69">
        <v>491334032</v>
      </c>
      <c r="C10512" s="68">
        <v>5420019728019</v>
      </c>
      <c r="D10512" s="69" t="s">
        <v>7159</v>
      </c>
      <c r="E10512" s="65">
        <f>IFERROR(VLOOKUP(C10512,Pivot!A:B,2,0),0)</f>
        <v>0</v>
      </c>
      <c r="F10512" s="65">
        <f>IFERROR(VLOOKUP(C10512,Pivot!A:C,3,0),0)</f>
        <v>0</v>
      </c>
    </row>
    <row r="10513" spans="1:6" x14ac:dyDescent="0.25">
      <c r="A10513" s="68" t="s">
        <v>103</v>
      </c>
      <c r="B10513" s="69">
        <v>491334033</v>
      </c>
      <c r="C10513" s="68">
        <v>491334033</v>
      </c>
      <c r="D10513" s="69" t="s">
        <v>7160</v>
      </c>
      <c r="E10513" s="65">
        <f>IFERROR(VLOOKUP(C10513,Pivot!A:B,2,0),0)</f>
        <v>0</v>
      </c>
      <c r="F10513" s="65">
        <f>IFERROR(VLOOKUP(C10513,Pivot!A:C,3,0),0)</f>
        <v>0</v>
      </c>
    </row>
    <row r="10514" spans="1:6" x14ac:dyDescent="0.25">
      <c r="A10514" s="68" t="s">
        <v>103</v>
      </c>
      <c r="B10514" s="69">
        <v>491334033</v>
      </c>
      <c r="C10514" s="68">
        <v>5420019738599</v>
      </c>
      <c r="D10514" s="69" t="s">
        <v>7160</v>
      </c>
      <c r="E10514" s="65">
        <f>IFERROR(VLOOKUP(C10514,Pivot!A:B,2,0),0)</f>
        <v>0</v>
      </c>
      <c r="F10514" s="65">
        <f>IFERROR(VLOOKUP(C10514,Pivot!A:C,3,0),0)</f>
        <v>0</v>
      </c>
    </row>
    <row r="10515" spans="1:6" x14ac:dyDescent="0.25">
      <c r="A10515" s="68" t="s">
        <v>103</v>
      </c>
      <c r="B10515" s="69">
        <v>491334034</v>
      </c>
      <c r="C10515" s="68">
        <v>491334034</v>
      </c>
      <c r="D10515" s="69" t="s">
        <v>7161</v>
      </c>
      <c r="E10515" s="65">
        <f>IFERROR(VLOOKUP(C10515,Pivot!A:B,2,0),0)</f>
        <v>0</v>
      </c>
      <c r="F10515" s="65">
        <f>IFERROR(VLOOKUP(C10515,Pivot!A:C,3,0),0)</f>
        <v>0</v>
      </c>
    </row>
    <row r="10516" spans="1:6" x14ac:dyDescent="0.25">
      <c r="A10516" s="68" t="s">
        <v>103</v>
      </c>
      <c r="B10516" s="69">
        <v>491334034</v>
      </c>
      <c r="C10516" s="68">
        <v>5420019736052</v>
      </c>
      <c r="D10516" s="69" t="s">
        <v>7161</v>
      </c>
      <c r="E10516" s="65">
        <f>IFERROR(VLOOKUP(C10516,Pivot!A:B,2,0),0)</f>
        <v>0</v>
      </c>
      <c r="F10516" s="65">
        <f>IFERROR(VLOOKUP(C10516,Pivot!A:C,3,0),0)</f>
        <v>0</v>
      </c>
    </row>
    <row r="10517" spans="1:6" x14ac:dyDescent="0.25">
      <c r="A10517" s="68" t="s">
        <v>103</v>
      </c>
      <c r="B10517" s="69">
        <v>491334035</v>
      </c>
      <c r="C10517" s="68">
        <v>491334035</v>
      </c>
      <c r="D10517" s="69" t="s">
        <v>7162</v>
      </c>
      <c r="E10517" s="65">
        <f>IFERROR(VLOOKUP(C10517,Pivot!A:B,2,0),0)</f>
        <v>0</v>
      </c>
      <c r="F10517" s="65">
        <f>IFERROR(VLOOKUP(C10517,Pivot!A:C,3,0),0)</f>
        <v>0</v>
      </c>
    </row>
    <row r="10518" spans="1:6" x14ac:dyDescent="0.25">
      <c r="A10518" s="68" t="s">
        <v>103</v>
      </c>
      <c r="B10518" s="69">
        <v>491334035</v>
      </c>
      <c r="C10518" s="68">
        <v>5420019735109</v>
      </c>
      <c r="D10518" s="69" t="s">
        <v>7162</v>
      </c>
      <c r="E10518" s="65">
        <f>IFERROR(VLOOKUP(C10518,Pivot!A:B,2,0),0)</f>
        <v>0</v>
      </c>
      <c r="F10518" s="65">
        <f>IFERROR(VLOOKUP(C10518,Pivot!A:C,3,0),0)</f>
        <v>0</v>
      </c>
    </row>
    <row r="10519" spans="1:6" x14ac:dyDescent="0.25">
      <c r="A10519" s="68" t="s">
        <v>103</v>
      </c>
      <c r="B10519" s="69">
        <v>491334036</v>
      </c>
      <c r="C10519" s="68">
        <v>491334036</v>
      </c>
      <c r="D10519" s="69" t="s">
        <v>7163</v>
      </c>
      <c r="E10519" s="65">
        <f>IFERROR(VLOOKUP(C10519,Pivot!A:B,2,0),0)</f>
        <v>0</v>
      </c>
      <c r="F10519" s="65">
        <f>IFERROR(VLOOKUP(C10519,Pivot!A:C,3,0),0)</f>
        <v>0</v>
      </c>
    </row>
    <row r="10520" spans="1:6" x14ac:dyDescent="0.25">
      <c r="A10520" s="68" t="s">
        <v>103</v>
      </c>
      <c r="B10520" s="69">
        <v>491334036</v>
      </c>
      <c r="C10520" s="68">
        <v>5420019709780</v>
      </c>
      <c r="D10520" s="69" t="s">
        <v>7163</v>
      </c>
      <c r="E10520" s="65">
        <f>IFERROR(VLOOKUP(C10520,Pivot!A:B,2,0),0)</f>
        <v>0</v>
      </c>
      <c r="F10520" s="65">
        <f>IFERROR(VLOOKUP(C10520,Pivot!A:C,3,0),0)</f>
        <v>0</v>
      </c>
    </row>
    <row r="10521" spans="1:6" x14ac:dyDescent="0.25">
      <c r="A10521" s="68" t="s">
        <v>103</v>
      </c>
      <c r="B10521" s="69">
        <v>491334040</v>
      </c>
      <c r="C10521" s="68">
        <v>491334040</v>
      </c>
      <c r="D10521" s="69" t="s">
        <v>7164</v>
      </c>
      <c r="E10521" s="65">
        <f>IFERROR(VLOOKUP(C10521,Pivot!A:B,2,0),0)</f>
        <v>0</v>
      </c>
      <c r="F10521" s="65">
        <f>IFERROR(VLOOKUP(C10521,Pivot!A:C,3,0),0)</f>
        <v>0</v>
      </c>
    </row>
    <row r="10522" spans="1:6" x14ac:dyDescent="0.25">
      <c r="A10522" s="68" t="s">
        <v>103</v>
      </c>
      <c r="B10522" s="69">
        <v>491334040</v>
      </c>
      <c r="C10522" s="68">
        <v>5420019736205</v>
      </c>
      <c r="D10522" s="69" t="s">
        <v>7164</v>
      </c>
      <c r="E10522" s="65">
        <f>IFERROR(VLOOKUP(C10522,Pivot!A:B,2,0),0)</f>
        <v>0</v>
      </c>
      <c r="F10522" s="65">
        <f>IFERROR(VLOOKUP(C10522,Pivot!A:C,3,0),0)</f>
        <v>0</v>
      </c>
    </row>
    <row r="10523" spans="1:6" x14ac:dyDescent="0.25">
      <c r="A10523" s="68" t="s">
        <v>103</v>
      </c>
      <c r="B10523" s="69">
        <v>491334045</v>
      </c>
      <c r="C10523" s="68">
        <v>491334045</v>
      </c>
      <c r="D10523" s="69" t="s">
        <v>7165</v>
      </c>
      <c r="E10523" s="65">
        <f>IFERROR(VLOOKUP(C10523,Pivot!A:B,2,0),0)</f>
        <v>0</v>
      </c>
      <c r="F10523" s="65">
        <f>IFERROR(VLOOKUP(C10523,Pivot!A:C,3,0),0)</f>
        <v>0</v>
      </c>
    </row>
    <row r="10524" spans="1:6" x14ac:dyDescent="0.25">
      <c r="A10524" s="68" t="s">
        <v>103</v>
      </c>
      <c r="B10524" s="69">
        <v>491334045</v>
      </c>
      <c r="C10524" s="68">
        <v>5420019728392</v>
      </c>
      <c r="D10524" s="69" t="s">
        <v>7165</v>
      </c>
      <c r="E10524" s="65">
        <f>IFERROR(VLOOKUP(C10524,Pivot!A:B,2,0),0)</f>
        <v>0</v>
      </c>
      <c r="F10524" s="65">
        <f>IFERROR(VLOOKUP(C10524,Pivot!A:C,3,0),0)</f>
        <v>0</v>
      </c>
    </row>
    <row r="10525" spans="1:6" x14ac:dyDescent="0.25">
      <c r="A10525" s="68" t="s">
        <v>103</v>
      </c>
      <c r="B10525" s="69">
        <v>491334046</v>
      </c>
      <c r="C10525" s="68">
        <v>491334046</v>
      </c>
      <c r="D10525" s="69" t="s">
        <v>7166</v>
      </c>
      <c r="E10525" s="65">
        <f>IFERROR(VLOOKUP(C10525,Pivot!A:B,2,0),0)</f>
        <v>0</v>
      </c>
      <c r="F10525" s="65">
        <f>IFERROR(VLOOKUP(C10525,Pivot!A:C,3,0),0)</f>
        <v>0</v>
      </c>
    </row>
    <row r="10526" spans="1:6" x14ac:dyDescent="0.25">
      <c r="A10526" s="68" t="s">
        <v>103</v>
      </c>
      <c r="B10526" s="69">
        <v>491334046</v>
      </c>
      <c r="C10526" s="68">
        <v>5420019736625</v>
      </c>
      <c r="D10526" s="69" t="s">
        <v>7166</v>
      </c>
      <c r="E10526" s="65">
        <f>IFERROR(VLOOKUP(C10526,Pivot!A:B,2,0),0)</f>
        <v>0</v>
      </c>
      <c r="F10526" s="65">
        <f>IFERROR(VLOOKUP(C10526,Pivot!A:C,3,0),0)</f>
        <v>0</v>
      </c>
    </row>
    <row r="10527" spans="1:6" x14ac:dyDescent="0.25">
      <c r="A10527" s="68" t="s">
        <v>103</v>
      </c>
      <c r="B10527" s="69">
        <v>491334047</v>
      </c>
      <c r="C10527" s="68">
        <v>491334047</v>
      </c>
      <c r="D10527" s="69" t="s">
        <v>7167</v>
      </c>
      <c r="E10527" s="65">
        <f>IFERROR(VLOOKUP(C10527,Pivot!A:B,2,0),0)</f>
        <v>0</v>
      </c>
      <c r="F10527" s="65">
        <f>IFERROR(VLOOKUP(C10527,Pivot!A:C,3,0),0)</f>
        <v>0</v>
      </c>
    </row>
    <row r="10528" spans="1:6" x14ac:dyDescent="0.25">
      <c r="A10528" s="68" t="s">
        <v>103</v>
      </c>
      <c r="B10528" s="69">
        <v>491334047</v>
      </c>
      <c r="C10528" s="68">
        <v>5420019704242</v>
      </c>
      <c r="D10528" s="69" t="s">
        <v>7167</v>
      </c>
      <c r="E10528" s="65">
        <f>IFERROR(VLOOKUP(C10528,Pivot!A:B,2,0),0)</f>
        <v>0</v>
      </c>
      <c r="F10528" s="65">
        <f>IFERROR(VLOOKUP(C10528,Pivot!A:C,3,0),0)</f>
        <v>0</v>
      </c>
    </row>
    <row r="10529" spans="1:6" x14ac:dyDescent="0.25">
      <c r="A10529" s="68" t="s">
        <v>103</v>
      </c>
      <c r="B10529" s="69">
        <v>491334047</v>
      </c>
      <c r="C10529" s="68">
        <v>5420019724158</v>
      </c>
      <c r="D10529" s="69" t="s">
        <v>7167</v>
      </c>
      <c r="E10529" s="65">
        <f>IFERROR(VLOOKUP(C10529,Pivot!A:B,2,0),0)</f>
        <v>0</v>
      </c>
      <c r="F10529" s="65">
        <f>IFERROR(VLOOKUP(C10529,Pivot!A:C,3,0),0)</f>
        <v>0</v>
      </c>
    </row>
    <row r="10530" spans="1:6" x14ac:dyDescent="0.25">
      <c r="A10530" s="68" t="s">
        <v>103</v>
      </c>
      <c r="B10530" s="69">
        <v>491334047</v>
      </c>
      <c r="C10530" s="68">
        <v>5420019724165</v>
      </c>
      <c r="D10530" s="69" t="s">
        <v>7167</v>
      </c>
      <c r="E10530" s="65">
        <f>IFERROR(VLOOKUP(C10530,Pivot!A:B,2,0),0)</f>
        <v>0</v>
      </c>
      <c r="F10530" s="65">
        <f>IFERROR(VLOOKUP(C10530,Pivot!A:C,3,0),0)</f>
        <v>0</v>
      </c>
    </row>
    <row r="10531" spans="1:6" x14ac:dyDescent="0.25">
      <c r="A10531" s="68" t="s">
        <v>103</v>
      </c>
      <c r="B10531" s="69">
        <v>491334049</v>
      </c>
      <c r="C10531" s="68">
        <v>491334049</v>
      </c>
      <c r="D10531" s="69" t="s">
        <v>7168</v>
      </c>
      <c r="E10531" s="65">
        <f>IFERROR(VLOOKUP(C10531,Pivot!A:B,2,0),0)</f>
        <v>0</v>
      </c>
      <c r="F10531" s="65">
        <f>IFERROR(VLOOKUP(C10531,Pivot!A:C,3,0),0)</f>
        <v>0</v>
      </c>
    </row>
    <row r="10532" spans="1:6" x14ac:dyDescent="0.25">
      <c r="A10532" s="68" t="s">
        <v>103</v>
      </c>
      <c r="B10532" s="69">
        <v>491334049</v>
      </c>
      <c r="C10532" s="68">
        <v>5420019727494</v>
      </c>
      <c r="D10532" s="69" t="s">
        <v>7168</v>
      </c>
      <c r="E10532" s="65">
        <f>IFERROR(VLOOKUP(C10532,Pivot!A:B,2,0),0)</f>
        <v>0</v>
      </c>
      <c r="F10532" s="65">
        <f>IFERROR(VLOOKUP(C10532,Pivot!A:C,3,0),0)</f>
        <v>0</v>
      </c>
    </row>
    <row r="10533" spans="1:6" x14ac:dyDescent="0.25">
      <c r="A10533" s="68" t="s">
        <v>103</v>
      </c>
      <c r="B10533" s="69">
        <v>491334051</v>
      </c>
      <c r="C10533" s="68">
        <v>491334051</v>
      </c>
      <c r="D10533" s="69" t="s">
        <v>7169</v>
      </c>
      <c r="E10533" s="65">
        <f>IFERROR(VLOOKUP(C10533,Pivot!A:B,2,0),0)</f>
        <v>0</v>
      </c>
      <c r="F10533" s="65">
        <f>IFERROR(VLOOKUP(C10533,Pivot!A:C,3,0),0)</f>
        <v>0</v>
      </c>
    </row>
    <row r="10534" spans="1:6" x14ac:dyDescent="0.25">
      <c r="A10534" s="68" t="s">
        <v>103</v>
      </c>
      <c r="B10534" s="69">
        <v>491334051</v>
      </c>
      <c r="C10534" s="68">
        <v>5420019725575</v>
      </c>
      <c r="D10534" s="69" t="s">
        <v>7169</v>
      </c>
      <c r="E10534" s="65">
        <f>IFERROR(VLOOKUP(C10534,Pivot!A:B,2,0),0)</f>
        <v>0</v>
      </c>
      <c r="F10534" s="65">
        <f>IFERROR(VLOOKUP(C10534,Pivot!A:C,3,0),0)</f>
        <v>0</v>
      </c>
    </row>
    <row r="10535" spans="1:6" x14ac:dyDescent="0.25">
      <c r="A10535" s="68" t="s">
        <v>103</v>
      </c>
      <c r="B10535" s="69">
        <v>491334055</v>
      </c>
      <c r="C10535" s="68">
        <v>491334055</v>
      </c>
      <c r="D10535" s="69" t="s">
        <v>7170</v>
      </c>
      <c r="E10535" s="65">
        <f>IFERROR(VLOOKUP(C10535,Pivot!A:B,2,0),0)</f>
        <v>0</v>
      </c>
      <c r="F10535" s="65">
        <f>IFERROR(VLOOKUP(C10535,Pivot!A:C,3,0),0)</f>
        <v>0</v>
      </c>
    </row>
    <row r="10536" spans="1:6" x14ac:dyDescent="0.25">
      <c r="A10536" s="68" t="s">
        <v>103</v>
      </c>
      <c r="B10536" s="69">
        <v>491334055</v>
      </c>
      <c r="C10536" s="68">
        <v>5420019732467</v>
      </c>
      <c r="D10536" s="69" t="s">
        <v>7170</v>
      </c>
      <c r="E10536" s="65">
        <f>IFERROR(VLOOKUP(C10536,Pivot!A:B,2,0),0)</f>
        <v>0</v>
      </c>
      <c r="F10536" s="65">
        <f>IFERROR(VLOOKUP(C10536,Pivot!A:C,3,0),0)</f>
        <v>0</v>
      </c>
    </row>
    <row r="10537" spans="1:6" x14ac:dyDescent="0.25">
      <c r="A10537" s="68" t="s">
        <v>103</v>
      </c>
      <c r="B10537" s="69">
        <v>491334057</v>
      </c>
      <c r="C10537" s="68">
        <v>491334057</v>
      </c>
      <c r="D10537" s="69" t="s">
        <v>7171</v>
      </c>
      <c r="E10537" s="65">
        <f>IFERROR(VLOOKUP(C10537,Pivot!A:B,2,0),0)</f>
        <v>0</v>
      </c>
      <c r="F10537" s="65">
        <f>IFERROR(VLOOKUP(C10537,Pivot!A:C,3,0),0)</f>
        <v>0</v>
      </c>
    </row>
    <row r="10538" spans="1:6" x14ac:dyDescent="0.25">
      <c r="A10538" s="68" t="s">
        <v>103</v>
      </c>
      <c r="B10538" s="69">
        <v>491334057</v>
      </c>
      <c r="C10538" s="68">
        <v>5055371514156</v>
      </c>
      <c r="D10538" s="69" t="s">
        <v>7171</v>
      </c>
      <c r="E10538" s="65">
        <f>IFERROR(VLOOKUP(C10538,Pivot!A:B,2,0),0)</f>
        <v>0</v>
      </c>
      <c r="F10538" s="65">
        <f>IFERROR(VLOOKUP(C10538,Pivot!A:C,3,0),0)</f>
        <v>0</v>
      </c>
    </row>
    <row r="10539" spans="1:6" x14ac:dyDescent="0.25">
      <c r="A10539" s="68" t="s">
        <v>103</v>
      </c>
      <c r="B10539" s="69">
        <v>491334058</v>
      </c>
      <c r="C10539" s="68">
        <v>491334058</v>
      </c>
      <c r="D10539" s="69" t="s">
        <v>7172</v>
      </c>
      <c r="E10539" s="65">
        <f>IFERROR(VLOOKUP(C10539,Pivot!A:B,2,0),0)</f>
        <v>0</v>
      </c>
      <c r="F10539" s="65">
        <f>IFERROR(VLOOKUP(C10539,Pivot!A:C,3,0),0)</f>
        <v>0</v>
      </c>
    </row>
    <row r="10540" spans="1:6" x14ac:dyDescent="0.25">
      <c r="A10540" s="68" t="s">
        <v>103</v>
      </c>
      <c r="B10540" s="69">
        <v>491334058</v>
      </c>
      <c r="C10540" s="68">
        <v>5055371513944</v>
      </c>
      <c r="D10540" s="69" t="s">
        <v>7172</v>
      </c>
      <c r="E10540" s="65">
        <f>IFERROR(VLOOKUP(C10540,Pivot!A:B,2,0),0)</f>
        <v>0</v>
      </c>
      <c r="F10540" s="65">
        <f>IFERROR(VLOOKUP(C10540,Pivot!A:C,3,0),0)</f>
        <v>0</v>
      </c>
    </row>
    <row r="10541" spans="1:6" x14ac:dyDescent="0.25">
      <c r="A10541" s="68" t="s">
        <v>103</v>
      </c>
      <c r="B10541" s="69">
        <v>491334060</v>
      </c>
      <c r="C10541" s="68">
        <v>491334060</v>
      </c>
      <c r="D10541" s="69" t="s">
        <v>7173</v>
      </c>
      <c r="E10541" s="65">
        <f>IFERROR(VLOOKUP(C10541,Pivot!A:B,2,0),0)</f>
        <v>0</v>
      </c>
      <c r="F10541" s="65">
        <f>IFERROR(VLOOKUP(C10541,Pivot!A:C,3,0),0)</f>
        <v>0</v>
      </c>
    </row>
    <row r="10542" spans="1:6" x14ac:dyDescent="0.25">
      <c r="A10542" s="68" t="s">
        <v>103</v>
      </c>
      <c r="B10542" s="69">
        <v>491334060</v>
      </c>
      <c r="C10542" s="68">
        <v>5015353260525</v>
      </c>
      <c r="D10542" s="69" t="s">
        <v>7173</v>
      </c>
      <c r="E10542" s="65">
        <f>IFERROR(VLOOKUP(C10542,Pivot!A:B,2,0),0)</f>
        <v>0</v>
      </c>
      <c r="F10542" s="65">
        <f>IFERROR(VLOOKUP(C10542,Pivot!A:C,3,0),0)</f>
        <v>0</v>
      </c>
    </row>
    <row r="10543" spans="1:6" x14ac:dyDescent="0.25">
      <c r="A10543" s="68" t="s">
        <v>103</v>
      </c>
      <c r="B10543" s="69">
        <v>491334062</v>
      </c>
      <c r="C10543" s="68">
        <v>491334062</v>
      </c>
      <c r="D10543" s="69" t="s">
        <v>7174</v>
      </c>
      <c r="E10543" s="65">
        <f>IFERROR(VLOOKUP(C10543,Pivot!A:B,2,0),0)</f>
        <v>0</v>
      </c>
      <c r="F10543" s="65">
        <f>IFERROR(VLOOKUP(C10543,Pivot!A:C,3,0),0)</f>
        <v>0</v>
      </c>
    </row>
    <row r="10544" spans="1:6" x14ac:dyDescent="0.25">
      <c r="A10544" s="68" t="s">
        <v>103</v>
      </c>
      <c r="B10544" s="69">
        <v>491334062</v>
      </c>
      <c r="C10544" s="68">
        <v>5015353260662</v>
      </c>
      <c r="D10544" s="69" t="s">
        <v>7174</v>
      </c>
      <c r="E10544" s="65">
        <f>IFERROR(VLOOKUP(C10544,Pivot!A:B,2,0),0)</f>
        <v>0</v>
      </c>
      <c r="F10544" s="65">
        <f>IFERROR(VLOOKUP(C10544,Pivot!A:C,3,0),0)</f>
        <v>0</v>
      </c>
    </row>
    <row r="10545" spans="1:6" x14ac:dyDescent="0.25">
      <c r="A10545" s="68" t="s">
        <v>103</v>
      </c>
      <c r="B10545" s="69">
        <v>491334065</v>
      </c>
      <c r="C10545" s="68">
        <v>491334065</v>
      </c>
      <c r="D10545" s="69" t="s">
        <v>7175</v>
      </c>
      <c r="E10545" s="65">
        <f>IFERROR(VLOOKUP(C10545,Pivot!A:B,2,0),0)</f>
        <v>0</v>
      </c>
      <c r="F10545" s="65">
        <f>IFERROR(VLOOKUP(C10545,Pivot!A:C,3,0),0)</f>
        <v>0</v>
      </c>
    </row>
    <row r="10546" spans="1:6" x14ac:dyDescent="0.25">
      <c r="A10546" s="68" t="s">
        <v>103</v>
      </c>
      <c r="B10546" s="69">
        <v>491334065</v>
      </c>
      <c r="C10546" s="68">
        <v>5015353262338</v>
      </c>
      <c r="D10546" s="69" t="s">
        <v>7175</v>
      </c>
      <c r="E10546" s="65">
        <f>IFERROR(VLOOKUP(C10546,Pivot!A:B,2,0),0)</f>
        <v>0</v>
      </c>
      <c r="F10546" s="65">
        <f>IFERROR(VLOOKUP(C10546,Pivot!A:C,3,0),0)</f>
        <v>0</v>
      </c>
    </row>
    <row r="10547" spans="1:6" x14ac:dyDescent="0.25">
      <c r="A10547" s="68" t="s">
        <v>103</v>
      </c>
      <c r="B10547" s="69">
        <v>491334066</v>
      </c>
      <c r="C10547" s="68">
        <v>4893808400020</v>
      </c>
      <c r="D10547" s="69" t="s">
        <v>7176</v>
      </c>
      <c r="E10547" s="65">
        <f>IFERROR(VLOOKUP(C10547,Pivot!A:B,2,0),0)</f>
        <v>0</v>
      </c>
      <c r="F10547" s="65">
        <f>IFERROR(VLOOKUP(C10547,Pivot!A:C,3,0),0)</f>
        <v>0</v>
      </c>
    </row>
    <row r="10548" spans="1:6" x14ac:dyDescent="0.25">
      <c r="A10548" s="68" t="s">
        <v>103</v>
      </c>
      <c r="B10548" s="69">
        <v>491334066</v>
      </c>
      <c r="C10548" s="68">
        <v>491334066</v>
      </c>
      <c r="D10548" s="69" t="s">
        <v>7176</v>
      </c>
      <c r="E10548" s="65">
        <f>IFERROR(VLOOKUP(C10548,Pivot!A:B,2,0),0)</f>
        <v>0</v>
      </c>
      <c r="F10548" s="65">
        <f>IFERROR(VLOOKUP(C10548,Pivot!A:C,3,0),0)</f>
        <v>0</v>
      </c>
    </row>
    <row r="10549" spans="1:6" x14ac:dyDescent="0.25">
      <c r="A10549" s="68" t="s">
        <v>103</v>
      </c>
      <c r="B10549" s="69">
        <v>491334067</v>
      </c>
      <c r="C10549" s="68">
        <v>491334067</v>
      </c>
      <c r="D10549" s="69" t="s">
        <v>7177</v>
      </c>
      <c r="E10549" s="65">
        <f>IFERROR(VLOOKUP(C10549,Pivot!A:B,2,0),0)</f>
        <v>0</v>
      </c>
      <c r="F10549" s="65">
        <f>IFERROR(VLOOKUP(C10549,Pivot!A:C,3,0),0)</f>
        <v>0</v>
      </c>
    </row>
    <row r="10550" spans="1:6" x14ac:dyDescent="0.25">
      <c r="A10550" s="68" t="s">
        <v>103</v>
      </c>
      <c r="B10550" s="69">
        <v>491334067</v>
      </c>
      <c r="C10550" s="68">
        <v>5055371508407</v>
      </c>
      <c r="D10550" s="69" t="s">
        <v>7177</v>
      </c>
      <c r="E10550" s="65">
        <f>IFERROR(VLOOKUP(C10550,Pivot!A:B,2,0),0)</f>
        <v>0</v>
      </c>
      <c r="F10550" s="65">
        <f>IFERROR(VLOOKUP(C10550,Pivot!A:C,3,0),0)</f>
        <v>0</v>
      </c>
    </row>
    <row r="10551" spans="1:6" x14ac:dyDescent="0.25">
      <c r="A10551" s="68" t="s">
        <v>103</v>
      </c>
      <c r="B10551" s="69">
        <v>491334074</v>
      </c>
      <c r="C10551" s="68">
        <v>491334074</v>
      </c>
      <c r="D10551" s="69" t="s">
        <v>7178</v>
      </c>
      <c r="E10551" s="65">
        <f>IFERROR(VLOOKUP(C10551,Pivot!A:B,2,0),0)</f>
        <v>0</v>
      </c>
      <c r="F10551" s="65">
        <f>IFERROR(VLOOKUP(C10551,Pivot!A:C,3,0),0)</f>
        <v>0</v>
      </c>
    </row>
    <row r="10552" spans="1:6" x14ac:dyDescent="0.25">
      <c r="A10552" s="68" t="s">
        <v>103</v>
      </c>
      <c r="B10552" s="69">
        <v>491334074</v>
      </c>
      <c r="C10552" s="68">
        <v>8463760405904</v>
      </c>
      <c r="D10552" s="69" t="s">
        <v>7178</v>
      </c>
      <c r="E10552" s="65">
        <f>IFERROR(VLOOKUP(C10552,Pivot!A:B,2,0),0)</f>
        <v>0</v>
      </c>
      <c r="F10552" s="65">
        <f>IFERROR(VLOOKUP(C10552,Pivot!A:C,3,0),0)</f>
        <v>0</v>
      </c>
    </row>
    <row r="10553" spans="1:6" x14ac:dyDescent="0.25">
      <c r="A10553" s="68" t="s">
        <v>103</v>
      </c>
      <c r="B10553" s="69">
        <v>491334075</v>
      </c>
      <c r="C10553" s="68">
        <v>491334075</v>
      </c>
      <c r="D10553" s="69" t="s">
        <v>7179</v>
      </c>
      <c r="E10553" s="65">
        <f>IFERROR(VLOOKUP(C10553,Pivot!A:B,2,0),0)</f>
        <v>0</v>
      </c>
      <c r="F10553" s="65">
        <f>IFERROR(VLOOKUP(C10553,Pivot!A:C,3,0),0)</f>
        <v>0</v>
      </c>
    </row>
    <row r="10554" spans="1:6" x14ac:dyDescent="0.25">
      <c r="A10554" s="68" t="s">
        <v>103</v>
      </c>
      <c r="B10554" s="69">
        <v>491334075</v>
      </c>
      <c r="C10554" s="68">
        <v>5015353263779</v>
      </c>
      <c r="D10554" s="69" t="s">
        <v>7179</v>
      </c>
      <c r="E10554" s="65">
        <f>IFERROR(VLOOKUP(C10554,Pivot!A:B,2,0),0)</f>
        <v>0</v>
      </c>
      <c r="F10554" s="65">
        <f>IFERROR(VLOOKUP(C10554,Pivot!A:C,3,0),0)</f>
        <v>0</v>
      </c>
    </row>
    <row r="10555" spans="1:6" x14ac:dyDescent="0.25">
      <c r="A10555" s="68" t="s">
        <v>103</v>
      </c>
      <c r="B10555" s="69">
        <v>491334076</v>
      </c>
      <c r="C10555" s="68">
        <v>491334076</v>
      </c>
      <c r="D10555" s="69" t="s">
        <v>7180</v>
      </c>
      <c r="E10555" s="65">
        <f>IFERROR(VLOOKUP(C10555,Pivot!A:B,2,0),0)</f>
        <v>0</v>
      </c>
      <c r="F10555" s="65">
        <f>IFERROR(VLOOKUP(C10555,Pivot!A:C,3,0),0)</f>
        <v>0</v>
      </c>
    </row>
    <row r="10556" spans="1:6" x14ac:dyDescent="0.25">
      <c r="A10556" s="68" t="s">
        <v>103</v>
      </c>
      <c r="B10556" s="69">
        <v>491334076</v>
      </c>
      <c r="C10556" s="68">
        <v>5015353263274</v>
      </c>
      <c r="D10556" s="69" t="s">
        <v>7180</v>
      </c>
      <c r="E10556" s="65">
        <f>IFERROR(VLOOKUP(C10556,Pivot!A:B,2,0),0)</f>
        <v>0</v>
      </c>
      <c r="F10556" s="65">
        <f>IFERROR(VLOOKUP(C10556,Pivot!A:C,3,0),0)</f>
        <v>0</v>
      </c>
    </row>
    <row r="10557" spans="1:6" x14ac:dyDescent="0.25">
      <c r="A10557" s="68" t="s">
        <v>103</v>
      </c>
      <c r="B10557" s="69">
        <v>491334076</v>
      </c>
      <c r="C10557" s="68">
        <v>5060376770483</v>
      </c>
      <c r="D10557" s="69" t="s">
        <v>7180</v>
      </c>
      <c r="E10557" s="65">
        <f>IFERROR(VLOOKUP(C10557,Pivot!A:B,2,0),0)</f>
        <v>0</v>
      </c>
      <c r="F10557" s="65">
        <f>IFERROR(VLOOKUP(C10557,Pivot!A:C,3,0),0)</f>
        <v>0</v>
      </c>
    </row>
    <row r="10558" spans="1:6" x14ac:dyDescent="0.25">
      <c r="A10558" s="68" t="s">
        <v>103</v>
      </c>
      <c r="B10558" s="69">
        <v>491334077</v>
      </c>
      <c r="C10558" s="68">
        <v>4893808513010</v>
      </c>
      <c r="D10558" s="69" t="s">
        <v>7181</v>
      </c>
      <c r="E10558" s="65">
        <f>IFERROR(VLOOKUP(C10558,Pivot!A:B,2,0),0)</f>
        <v>0</v>
      </c>
      <c r="F10558" s="65">
        <f>IFERROR(VLOOKUP(C10558,Pivot!A:C,3,0),0)</f>
        <v>0</v>
      </c>
    </row>
    <row r="10559" spans="1:6" x14ac:dyDescent="0.25">
      <c r="A10559" s="68" t="s">
        <v>103</v>
      </c>
      <c r="B10559" s="69">
        <v>491334077</v>
      </c>
      <c r="C10559" s="68">
        <v>491334077</v>
      </c>
      <c r="D10559" s="69" t="s">
        <v>7181</v>
      </c>
      <c r="E10559" s="65">
        <f>IFERROR(VLOOKUP(C10559,Pivot!A:B,2,0),0)</f>
        <v>0</v>
      </c>
      <c r="F10559" s="65">
        <f>IFERROR(VLOOKUP(C10559,Pivot!A:C,3,0),0)</f>
        <v>0</v>
      </c>
    </row>
    <row r="10560" spans="1:6" x14ac:dyDescent="0.25">
      <c r="A10560" s="68" t="s">
        <v>103</v>
      </c>
      <c r="B10560" s="69">
        <v>491334079</v>
      </c>
      <c r="C10560" s="68">
        <v>491334079</v>
      </c>
      <c r="D10560" s="69" t="s">
        <v>7182</v>
      </c>
      <c r="E10560" s="65">
        <f>IFERROR(VLOOKUP(C10560,Pivot!A:B,2,0),0)</f>
        <v>0</v>
      </c>
      <c r="F10560" s="65">
        <f>IFERROR(VLOOKUP(C10560,Pivot!A:C,3,0),0)</f>
        <v>0</v>
      </c>
    </row>
    <row r="10561" spans="1:6" x14ac:dyDescent="0.25">
      <c r="A10561" s="68" t="s">
        <v>103</v>
      </c>
      <c r="B10561" s="69">
        <v>491334079</v>
      </c>
      <c r="C10561" s="68">
        <v>5013560003102</v>
      </c>
      <c r="D10561" s="69" t="s">
        <v>7182</v>
      </c>
      <c r="E10561" s="65">
        <f>IFERROR(VLOOKUP(C10561,Pivot!A:B,2,0),0)</f>
        <v>0</v>
      </c>
      <c r="F10561" s="65">
        <f>IFERROR(VLOOKUP(C10561,Pivot!A:C,3,0),0)</f>
        <v>0</v>
      </c>
    </row>
    <row r="10562" spans="1:6" x14ac:dyDescent="0.25">
      <c r="A10562" s="68" t="s">
        <v>103</v>
      </c>
      <c r="B10562" s="69">
        <v>491334082</v>
      </c>
      <c r="C10562" s="68">
        <v>4893808400570</v>
      </c>
      <c r="D10562" s="69" t="s">
        <v>7183</v>
      </c>
      <c r="E10562" s="65">
        <f>IFERROR(VLOOKUP(C10562,Pivot!A:B,2,0),0)</f>
        <v>0</v>
      </c>
      <c r="F10562" s="65">
        <f>IFERROR(VLOOKUP(C10562,Pivot!A:C,3,0),0)</f>
        <v>0</v>
      </c>
    </row>
    <row r="10563" spans="1:6" x14ac:dyDescent="0.25">
      <c r="A10563" s="68" t="s">
        <v>103</v>
      </c>
      <c r="B10563" s="69">
        <v>491334082</v>
      </c>
      <c r="C10563" s="68">
        <v>491334082</v>
      </c>
      <c r="D10563" s="69" t="s">
        <v>7183</v>
      </c>
      <c r="E10563" s="65">
        <f>IFERROR(VLOOKUP(C10563,Pivot!A:B,2,0),0)</f>
        <v>0</v>
      </c>
      <c r="F10563" s="65">
        <f>IFERROR(VLOOKUP(C10563,Pivot!A:C,3,0),0)</f>
        <v>0</v>
      </c>
    </row>
    <row r="10564" spans="1:6" x14ac:dyDescent="0.25">
      <c r="A10564" s="68" t="s">
        <v>103</v>
      </c>
      <c r="B10564" s="69">
        <v>491334083</v>
      </c>
      <c r="C10564" s="68">
        <v>491334083</v>
      </c>
      <c r="D10564" s="69" t="s">
        <v>7184</v>
      </c>
      <c r="E10564" s="65">
        <f>IFERROR(VLOOKUP(C10564,Pivot!A:B,2,0),0)</f>
        <v>0</v>
      </c>
      <c r="F10564" s="65">
        <f>IFERROR(VLOOKUP(C10564,Pivot!A:C,3,0),0)</f>
        <v>0</v>
      </c>
    </row>
    <row r="10565" spans="1:6" x14ac:dyDescent="0.25">
      <c r="A10565" s="68" t="s">
        <v>103</v>
      </c>
      <c r="B10565" s="69">
        <v>491334083</v>
      </c>
      <c r="C10565" s="68">
        <v>5015353261058</v>
      </c>
      <c r="D10565" s="69" t="s">
        <v>7184</v>
      </c>
      <c r="E10565" s="65">
        <f>IFERROR(VLOOKUP(C10565,Pivot!A:B,2,0),0)</f>
        <v>0</v>
      </c>
      <c r="F10565" s="65">
        <f>IFERROR(VLOOKUP(C10565,Pivot!A:C,3,0),0)</f>
        <v>0</v>
      </c>
    </row>
    <row r="10566" spans="1:6" x14ac:dyDescent="0.25">
      <c r="A10566" s="68" t="s">
        <v>103</v>
      </c>
      <c r="B10566" s="69">
        <v>491334087</v>
      </c>
      <c r="C10566" s="68">
        <v>491334087</v>
      </c>
      <c r="D10566" s="69" t="s">
        <v>7185</v>
      </c>
      <c r="E10566" s="65">
        <f>IFERROR(VLOOKUP(C10566,Pivot!A:B,2,0),0)</f>
        <v>0</v>
      </c>
      <c r="F10566" s="65">
        <f>IFERROR(VLOOKUP(C10566,Pivot!A:C,3,0),0)</f>
        <v>0</v>
      </c>
    </row>
    <row r="10567" spans="1:6" x14ac:dyDescent="0.25">
      <c r="A10567" s="68" t="s">
        <v>103</v>
      </c>
      <c r="B10567" s="69">
        <v>491334087</v>
      </c>
      <c r="C10567" s="68">
        <v>5015353123455</v>
      </c>
      <c r="D10567" s="69" t="s">
        <v>7185</v>
      </c>
      <c r="E10567" s="65">
        <f>IFERROR(VLOOKUP(C10567,Pivot!A:B,2,0),0)</f>
        <v>0</v>
      </c>
      <c r="F10567" s="65">
        <f>IFERROR(VLOOKUP(C10567,Pivot!A:C,3,0),0)</f>
        <v>0</v>
      </c>
    </row>
    <row r="10568" spans="1:6" x14ac:dyDescent="0.25">
      <c r="A10568" s="68" t="s">
        <v>103</v>
      </c>
      <c r="B10568" s="69">
        <v>491334088</v>
      </c>
      <c r="C10568" s="68">
        <v>491334088</v>
      </c>
      <c r="D10568" s="69" t="s">
        <v>7186</v>
      </c>
      <c r="E10568" s="65">
        <f>IFERROR(VLOOKUP(C10568,Pivot!A:B,2,0),0)</f>
        <v>0</v>
      </c>
      <c r="F10568" s="65">
        <f>IFERROR(VLOOKUP(C10568,Pivot!A:C,3,0),0)</f>
        <v>0</v>
      </c>
    </row>
    <row r="10569" spans="1:6" x14ac:dyDescent="0.25">
      <c r="A10569" s="68" t="s">
        <v>103</v>
      </c>
      <c r="B10569" s="69">
        <v>491334088</v>
      </c>
      <c r="C10569" s="68">
        <v>5015353990613</v>
      </c>
      <c r="D10569" s="69" t="s">
        <v>7186</v>
      </c>
      <c r="E10569" s="65">
        <f>IFERROR(VLOOKUP(C10569,Pivot!A:B,2,0),0)</f>
        <v>0</v>
      </c>
      <c r="F10569" s="65">
        <f>IFERROR(VLOOKUP(C10569,Pivot!A:C,3,0),0)</f>
        <v>0</v>
      </c>
    </row>
    <row r="10570" spans="1:6" x14ac:dyDescent="0.25">
      <c r="A10570" s="68" t="s">
        <v>103</v>
      </c>
      <c r="B10570" s="69">
        <v>491334090</v>
      </c>
      <c r="C10570" s="68">
        <v>491334090</v>
      </c>
      <c r="D10570" s="69" t="s">
        <v>7187</v>
      </c>
      <c r="E10570" s="65">
        <f>IFERROR(VLOOKUP(C10570,Pivot!A:B,2,0),0)</f>
        <v>0</v>
      </c>
      <c r="F10570" s="65">
        <f>IFERROR(VLOOKUP(C10570,Pivot!A:C,3,0),0)</f>
        <v>0</v>
      </c>
    </row>
    <row r="10571" spans="1:6" x14ac:dyDescent="0.25">
      <c r="A10571" s="68" t="s">
        <v>103</v>
      </c>
      <c r="B10571" s="69">
        <v>491334090</v>
      </c>
      <c r="C10571" s="68">
        <v>5015353260655</v>
      </c>
      <c r="D10571" s="69" t="s">
        <v>7187</v>
      </c>
      <c r="E10571" s="65">
        <f>IFERROR(VLOOKUP(C10571,Pivot!A:B,2,0),0)</f>
        <v>0</v>
      </c>
      <c r="F10571" s="65">
        <f>IFERROR(VLOOKUP(C10571,Pivot!A:C,3,0),0)</f>
        <v>0</v>
      </c>
    </row>
    <row r="10572" spans="1:6" x14ac:dyDescent="0.25">
      <c r="A10572" s="68" t="s">
        <v>103</v>
      </c>
      <c r="B10572" s="69">
        <v>491334091</v>
      </c>
      <c r="C10572" s="68">
        <v>4893808201016</v>
      </c>
      <c r="D10572" s="69" t="s">
        <v>7188</v>
      </c>
      <c r="E10572" s="65">
        <f>IFERROR(VLOOKUP(C10572,Pivot!A:B,2,0),0)</f>
        <v>0</v>
      </c>
      <c r="F10572" s="65">
        <f>IFERROR(VLOOKUP(C10572,Pivot!A:C,3,0),0)</f>
        <v>0</v>
      </c>
    </row>
    <row r="10573" spans="1:6" x14ac:dyDescent="0.25">
      <c r="A10573" s="68" t="s">
        <v>103</v>
      </c>
      <c r="B10573" s="69">
        <v>491334091</v>
      </c>
      <c r="C10573" s="68">
        <v>491334091</v>
      </c>
      <c r="D10573" s="69" t="s">
        <v>7188</v>
      </c>
      <c r="E10573" s="65">
        <f>IFERROR(VLOOKUP(C10573,Pivot!A:B,2,0),0)</f>
        <v>0</v>
      </c>
      <c r="F10573" s="65">
        <f>IFERROR(VLOOKUP(C10573,Pivot!A:C,3,0),0)</f>
        <v>0</v>
      </c>
    </row>
    <row r="10574" spans="1:6" x14ac:dyDescent="0.25">
      <c r="A10574" s="68" t="s">
        <v>103</v>
      </c>
      <c r="B10574" s="69">
        <v>491334092</v>
      </c>
      <c r="C10574" s="68">
        <v>491334092</v>
      </c>
      <c r="D10574" s="69" t="s">
        <v>7189</v>
      </c>
      <c r="E10574" s="65">
        <f>IFERROR(VLOOKUP(C10574,Pivot!A:B,2,0),0)</f>
        <v>0</v>
      </c>
      <c r="F10574" s="65">
        <f>IFERROR(VLOOKUP(C10574,Pivot!A:C,3,0),0)</f>
        <v>0</v>
      </c>
    </row>
    <row r="10575" spans="1:6" x14ac:dyDescent="0.25">
      <c r="A10575" s="68" t="s">
        <v>103</v>
      </c>
      <c r="B10575" s="69">
        <v>491334092</v>
      </c>
      <c r="C10575" s="68">
        <v>5055371616799</v>
      </c>
      <c r="D10575" s="69" t="s">
        <v>7189</v>
      </c>
      <c r="E10575" s="65">
        <f>IFERROR(VLOOKUP(C10575,Pivot!A:B,2,0),0)</f>
        <v>0</v>
      </c>
      <c r="F10575" s="65">
        <f>IFERROR(VLOOKUP(C10575,Pivot!A:C,3,0),0)</f>
        <v>0</v>
      </c>
    </row>
    <row r="10576" spans="1:6" x14ac:dyDescent="0.25">
      <c r="A10576" s="68" t="s">
        <v>103</v>
      </c>
      <c r="B10576" s="69">
        <v>491334094</v>
      </c>
      <c r="C10576" s="68">
        <v>491334094</v>
      </c>
      <c r="D10576" s="69" t="s">
        <v>7190</v>
      </c>
      <c r="E10576" s="65">
        <f>IFERROR(VLOOKUP(C10576,Pivot!A:B,2,0),0)</f>
        <v>0</v>
      </c>
      <c r="F10576" s="65">
        <f>IFERROR(VLOOKUP(C10576,Pivot!A:C,3,0),0)</f>
        <v>0</v>
      </c>
    </row>
    <row r="10577" spans="1:6" x14ac:dyDescent="0.25">
      <c r="A10577" s="68" t="s">
        <v>103</v>
      </c>
      <c r="B10577" s="69">
        <v>491334094</v>
      </c>
      <c r="C10577" s="68">
        <v>5050841607512</v>
      </c>
      <c r="D10577" s="69" t="s">
        <v>7190</v>
      </c>
      <c r="E10577" s="65">
        <f>IFERROR(VLOOKUP(C10577,Pivot!A:B,2,0),0)</f>
        <v>0</v>
      </c>
      <c r="F10577" s="65">
        <f>IFERROR(VLOOKUP(C10577,Pivot!A:C,3,0),0)</f>
        <v>0</v>
      </c>
    </row>
    <row r="10578" spans="1:6" x14ac:dyDescent="0.25">
      <c r="A10578" s="68" t="s">
        <v>103</v>
      </c>
      <c r="B10578" s="69">
        <v>491334095</v>
      </c>
      <c r="C10578" s="68">
        <v>491334095</v>
      </c>
      <c r="D10578" s="69" t="s">
        <v>7191</v>
      </c>
      <c r="E10578" s="65">
        <f>IFERROR(VLOOKUP(C10578,Pivot!A:B,2,0),0)</f>
        <v>0</v>
      </c>
      <c r="F10578" s="65">
        <f>IFERROR(VLOOKUP(C10578,Pivot!A:C,3,0),0)</f>
        <v>0</v>
      </c>
    </row>
    <row r="10579" spans="1:6" x14ac:dyDescent="0.25">
      <c r="A10579" s="68" t="s">
        <v>103</v>
      </c>
      <c r="B10579" s="69">
        <v>491334095</v>
      </c>
      <c r="C10579" s="68">
        <v>5055371618212</v>
      </c>
      <c r="D10579" s="69" t="s">
        <v>7191</v>
      </c>
      <c r="E10579" s="65">
        <f>IFERROR(VLOOKUP(C10579,Pivot!A:B,2,0),0)</f>
        <v>0</v>
      </c>
      <c r="F10579" s="65">
        <f>IFERROR(VLOOKUP(C10579,Pivot!A:C,3,0),0)</f>
        <v>0</v>
      </c>
    </row>
    <row r="10580" spans="1:6" x14ac:dyDescent="0.25">
      <c r="A10580" s="68" t="s">
        <v>103</v>
      </c>
      <c r="B10580" s="69">
        <v>491334096</v>
      </c>
      <c r="C10580" s="68">
        <v>491334096</v>
      </c>
      <c r="D10580" s="69" t="s">
        <v>7192</v>
      </c>
      <c r="E10580" s="65">
        <f>IFERROR(VLOOKUP(C10580,Pivot!A:B,2,0),0)</f>
        <v>0</v>
      </c>
      <c r="F10580" s="65">
        <f>IFERROR(VLOOKUP(C10580,Pivot!A:C,3,0),0)</f>
        <v>0</v>
      </c>
    </row>
    <row r="10581" spans="1:6" x14ac:dyDescent="0.25">
      <c r="A10581" s="68" t="s">
        <v>103</v>
      </c>
      <c r="B10581" s="69">
        <v>491334096</v>
      </c>
      <c r="C10581" s="68">
        <v>8463760430432</v>
      </c>
      <c r="D10581" s="69" t="s">
        <v>7192</v>
      </c>
      <c r="E10581" s="65">
        <f>IFERROR(VLOOKUP(C10581,Pivot!A:B,2,0),0)</f>
        <v>0</v>
      </c>
      <c r="F10581" s="65">
        <f>IFERROR(VLOOKUP(C10581,Pivot!A:C,3,0),0)</f>
        <v>0</v>
      </c>
    </row>
    <row r="10582" spans="1:6" x14ac:dyDescent="0.25">
      <c r="A10582" s="68" t="s">
        <v>103</v>
      </c>
      <c r="B10582" s="69">
        <v>491334105</v>
      </c>
      <c r="C10582" s="68">
        <v>491334105</v>
      </c>
      <c r="D10582" s="69" t="s">
        <v>7193</v>
      </c>
      <c r="E10582" s="65">
        <f>IFERROR(VLOOKUP(C10582,Pivot!A:B,2,0),0)</f>
        <v>0</v>
      </c>
      <c r="F10582" s="65">
        <f>IFERROR(VLOOKUP(C10582,Pivot!A:C,3,0),0)</f>
        <v>0</v>
      </c>
    </row>
    <row r="10583" spans="1:6" x14ac:dyDescent="0.25">
      <c r="A10583" s="68" t="s">
        <v>103</v>
      </c>
      <c r="B10583" s="69">
        <v>491334105</v>
      </c>
      <c r="C10583" s="68">
        <v>5015353265063</v>
      </c>
      <c r="D10583" s="69" t="s">
        <v>7193</v>
      </c>
      <c r="E10583" s="65">
        <f>IFERROR(VLOOKUP(C10583,Pivot!A:B,2,0),0)</f>
        <v>0</v>
      </c>
      <c r="F10583" s="65">
        <f>IFERROR(VLOOKUP(C10583,Pivot!A:C,3,0),0)</f>
        <v>0</v>
      </c>
    </row>
    <row r="10584" spans="1:6" x14ac:dyDescent="0.25">
      <c r="A10584" s="68" t="s">
        <v>103</v>
      </c>
      <c r="B10584" s="69">
        <v>491334106</v>
      </c>
      <c r="C10584" s="68">
        <v>491334106</v>
      </c>
      <c r="D10584" s="69" t="s">
        <v>7194</v>
      </c>
      <c r="E10584" s="65">
        <f>IFERROR(VLOOKUP(C10584,Pivot!A:B,2,0),0)</f>
        <v>0</v>
      </c>
      <c r="F10584" s="65">
        <f>IFERROR(VLOOKUP(C10584,Pivot!A:C,3,0),0)</f>
        <v>0</v>
      </c>
    </row>
    <row r="10585" spans="1:6" x14ac:dyDescent="0.25">
      <c r="A10585" s="68" t="s">
        <v>103</v>
      </c>
      <c r="B10585" s="69">
        <v>491334106</v>
      </c>
      <c r="C10585" s="68">
        <v>5015353265087</v>
      </c>
      <c r="D10585" s="69" t="s">
        <v>7194</v>
      </c>
      <c r="E10585" s="65">
        <f>IFERROR(VLOOKUP(C10585,Pivot!A:B,2,0),0)</f>
        <v>0</v>
      </c>
      <c r="F10585" s="65">
        <f>IFERROR(VLOOKUP(C10585,Pivot!A:C,3,0),0)</f>
        <v>0</v>
      </c>
    </row>
    <row r="10586" spans="1:6" x14ac:dyDescent="0.25">
      <c r="A10586" s="68" t="s">
        <v>103</v>
      </c>
      <c r="B10586" s="69">
        <v>491334107</v>
      </c>
      <c r="C10586" s="68">
        <v>491334107</v>
      </c>
      <c r="D10586" s="69" t="s">
        <v>7195</v>
      </c>
      <c r="E10586" s="65">
        <f>IFERROR(VLOOKUP(C10586,Pivot!A:B,2,0),0)</f>
        <v>0</v>
      </c>
      <c r="F10586" s="65">
        <f>IFERROR(VLOOKUP(C10586,Pivot!A:C,3,0),0)</f>
        <v>0</v>
      </c>
    </row>
    <row r="10587" spans="1:6" x14ac:dyDescent="0.25">
      <c r="A10587" s="68" t="s">
        <v>103</v>
      </c>
      <c r="B10587" s="69">
        <v>491334107</v>
      </c>
      <c r="C10587" s="68">
        <v>5015353265278</v>
      </c>
      <c r="D10587" s="69" t="s">
        <v>7195</v>
      </c>
      <c r="E10587" s="65">
        <f>IFERROR(VLOOKUP(C10587,Pivot!A:B,2,0),0)</f>
        <v>0</v>
      </c>
      <c r="F10587" s="65">
        <f>IFERROR(VLOOKUP(C10587,Pivot!A:C,3,0),0)</f>
        <v>0</v>
      </c>
    </row>
    <row r="10588" spans="1:6" x14ac:dyDescent="0.25">
      <c r="A10588" s="68" t="s">
        <v>103</v>
      </c>
      <c r="B10588" s="69">
        <v>491334110</v>
      </c>
      <c r="C10588" s="68">
        <v>491334110</v>
      </c>
      <c r="D10588" s="69" t="s">
        <v>7196</v>
      </c>
      <c r="E10588" s="65">
        <f>IFERROR(VLOOKUP(C10588,Pivot!A:B,2,0),0)</f>
        <v>0</v>
      </c>
      <c r="F10588" s="65">
        <f>IFERROR(VLOOKUP(C10588,Pivot!A:C,3,0),0)</f>
        <v>0</v>
      </c>
    </row>
    <row r="10589" spans="1:6" x14ac:dyDescent="0.25">
      <c r="A10589" s="68" t="s">
        <v>103</v>
      </c>
      <c r="B10589" s="69">
        <v>491334110</v>
      </c>
      <c r="C10589" s="68">
        <v>5015353265100</v>
      </c>
      <c r="D10589" s="69" t="s">
        <v>7196</v>
      </c>
      <c r="E10589" s="65">
        <f>IFERROR(VLOOKUP(C10589,Pivot!A:B,2,0),0)</f>
        <v>0</v>
      </c>
      <c r="F10589" s="65">
        <f>IFERROR(VLOOKUP(C10589,Pivot!A:C,3,0),0)</f>
        <v>0</v>
      </c>
    </row>
    <row r="10590" spans="1:6" x14ac:dyDescent="0.25">
      <c r="A10590" s="68" t="s">
        <v>103</v>
      </c>
      <c r="B10590" s="69">
        <v>491334111</v>
      </c>
      <c r="C10590" s="68">
        <v>491334111</v>
      </c>
      <c r="D10590" s="69" t="s">
        <v>7197</v>
      </c>
      <c r="E10590" s="65">
        <f>IFERROR(VLOOKUP(C10590,Pivot!A:B,2,0),0)</f>
        <v>0</v>
      </c>
      <c r="F10590" s="65">
        <f>IFERROR(VLOOKUP(C10590,Pivot!A:C,3,0),0)</f>
        <v>0</v>
      </c>
    </row>
    <row r="10591" spans="1:6" x14ac:dyDescent="0.25">
      <c r="A10591" s="68" t="s">
        <v>103</v>
      </c>
      <c r="B10591" s="69">
        <v>491334111</v>
      </c>
      <c r="C10591" s="68">
        <v>8463760430449</v>
      </c>
      <c r="D10591" s="69" t="s">
        <v>7197</v>
      </c>
      <c r="E10591" s="65">
        <f>IFERROR(VLOOKUP(C10591,Pivot!A:B,2,0),0)</f>
        <v>0</v>
      </c>
      <c r="F10591" s="65">
        <f>IFERROR(VLOOKUP(C10591,Pivot!A:C,3,0),0)</f>
        <v>0</v>
      </c>
    </row>
    <row r="10592" spans="1:6" x14ac:dyDescent="0.25">
      <c r="A10592" s="68" t="s">
        <v>103</v>
      </c>
      <c r="B10592" s="69">
        <v>491334112</v>
      </c>
      <c r="C10592" s="68">
        <v>491334112</v>
      </c>
      <c r="D10592" s="69" t="s">
        <v>7198</v>
      </c>
      <c r="E10592" s="65">
        <f>IFERROR(VLOOKUP(C10592,Pivot!A:B,2,0),0)</f>
        <v>0</v>
      </c>
      <c r="F10592" s="65">
        <f>IFERROR(VLOOKUP(C10592,Pivot!A:C,3,0),0)</f>
        <v>0</v>
      </c>
    </row>
    <row r="10593" spans="1:6" x14ac:dyDescent="0.25">
      <c r="A10593" s="68" t="s">
        <v>103</v>
      </c>
      <c r="B10593" s="69">
        <v>491334112</v>
      </c>
      <c r="C10593" s="68">
        <v>5050841641912</v>
      </c>
      <c r="D10593" s="69" t="s">
        <v>7198</v>
      </c>
      <c r="E10593" s="65">
        <f>IFERROR(VLOOKUP(C10593,Pivot!A:B,2,0),0)</f>
        <v>0</v>
      </c>
      <c r="F10593" s="65">
        <f>IFERROR(VLOOKUP(C10593,Pivot!A:C,3,0),0)</f>
        <v>0</v>
      </c>
    </row>
    <row r="10594" spans="1:6" x14ac:dyDescent="0.25">
      <c r="A10594" s="68" t="s">
        <v>103</v>
      </c>
      <c r="B10594" s="69">
        <v>491334113</v>
      </c>
      <c r="C10594" s="68">
        <v>491334113</v>
      </c>
      <c r="D10594" s="69" t="s">
        <v>7199</v>
      </c>
      <c r="E10594" s="65">
        <f>IFERROR(VLOOKUP(C10594,Pivot!A:B,2,0),0)</f>
        <v>0</v>
      </c>
      <c r="F10594" s="65">
        <f>IFERROR(VLOOKUP(C10594,Pivot!A:C,3,0),0)</f>
        <v>0</v>
      </c>
    </row>
    <row r="10595" spans="1:6" x14ac:dyDescent="0.25">
      <c r="A10595" s="68" t="s">
        <v>103</v>
      </c>
      <c r="B10595" s="69">
        <v>491334113</v>
      </c>
      <c r="C10595" s="68">
        <v>5050841641813</v>
      </c>
      <c r="D10595" s="69" t="s">
        <v>7199</v>
      </c>
      <c r="E10595" s="65">
        <f>IFERROR(VLOOKUP(C10595,Pivot!A:B,2,0),0)</f>
        <v>0</v>
      </c>
      <c r="F10595" s="65">
        <f>IFERROR(VLOOKUP(C10595,Pivot!A:C,3,0),0)</f>
        <v>0</v>
      </c>
    </row>
    <row r="10596" spans="1:6" x14ac:dyDescent="0.25">
      <c r="A10596" s="68" t="s">
        <v>103</v>
      </c>
      <c r="B10596" s="69">
        <v>491334116</v>
      </c>
      <c r="C10596" s="68">
        <v>491334116</v>
      </c>
      <c r="D10596" s="69" t="s">
        <v>7200</v>
      </c>
      <c r="E10596" s="65">
        <f>IFERROR(VLOOKUP(C10596,Pivot!A:B,2,0),0)</f>
        <v>0</v>
      </c>
      <c r="F10596" s="65">
        <f>IFERROR(VLOOKUP(C10596,Pivot!A:C,3,0),0)</f>
        <v>0</v>
      </c>
    </row>
    <row r="10597" spans="1:6" x14ac:dyDescent="0.25">
      <c r="A10597" s="68" t="s">
        <v>103</v>
      </c>
      <c r="B10597" s="69">
        <v>491334116</v>
      </c>
      <c r="C10597" s="68">
        <v>5055371512770</v>
      </c>
      <c r="D10597" s="69" t="s">
        <v>7200</v>
      </c>
      <c r="E10597" s="65">
        <f>IFERROR(VLOOKUP(C10597,Pivot!A:B,2,0),0)</f>
        <v>0</v>
      </c>
      <c r="F10597" s="65">
        <f>IFERROR(VLOOKUP(C10597,Pivot!A:C,3,0),0)</f>
        <v>0</v>
      </c>
    </row>
    <row r="10598" spans="1:6" x14ac:dyDescent="0.25">
      <c r="A10598" s="68" t="s">
        <v>103</v>
      </c>
      <c r="B10598" s="69">
        <v>491334120</v>
      </c>
      <c r="C10598" s="68">
        <v>491334120</v>
      </c>
      <c r="D10598" s="69" t="s">
        <v>7201</v>
      </c>
      <c r="E10598" s="65">
        <f>IFERROR(VLOOKUP(C10598,Pivot!A:B,2,0),0)</f>
        <v>0</v>
      </c>
      <c r="F10598" s="65">
        <f>IFERROR(VLOOKUP(C10598,Pivot!A:C,3,0),0)</f>
        <v>0</v>
      </c>
    </row>
    <row r="10599" spans="1:6" x14ac:dyDescent="0.25">
      <c r="A10599" s="68" t="s">
        <v>103</v>
      </c>
      <c r="B10599" s="69">
        <v>491334120</v>
      </c>
      <c r="C10599" s="68">
        <v>5055371618236</v>
      </c>
      <c r="D10599" s="69" t="s">
        <v>7201</v>
      </c>
      <c r="E10599" s="65">
        <f>IFERROR(VLOOKUP(C10599,Pivot!A:B,2,0),0)</f>
        <v>0</v>
      </c>
      <c r="F10599" s="65">
        <f>IFERROR(VLOOKUP(C10599,Pivot!A:C,3,0),0)</f>
        <v>0</v>
      </c>
    </row>
    <row r="10600" spans="1:6" x14ac:dyDescent="0.25">
      <c r="A10600" s="68" t="s">
        <v>103</v>
      </c>
      <c r="B10600" s="69">
        <v>491334121</v>
      </c>
      <c r="C10600" s="68">
        <v>491334121</v>
      </c>
      <c r="D10600" s="69" t="s">
        <v>7202</v>
      </c>
      <c r="E10600" s="65">
        <f>IFERROR(VLOOKUP(C10600,Pivot!A:B,2,0),0)</f>
        <v>0</v>
      </c>
      <c r="F10600" s="65">
        <f>IFERROR(VLOOKUP(C10600,Pivot!A:C,3,0),0)</f>
        <v>0</v>
      </c>
    </row>
    <row r="10601" spans="1:6" x14ac:dyDescent="0.25">
      <c r="A10601" s="68" t="s">
        <v>103</v>
      </c>
      <c r="B10601" s="69">
        <v>491334121</v>
      </c>
      <c r="C10601" s="68">
        <v>5055371618038</v>
      </c>
      <c r="D10601" s="69" t="s">
        <v>7202</v>
      </c>
      <c r="E10601" s="65">
        <f>IFERROR(VLOOKUP(C10601,Pivot!A:B,2,0),0)</f>
        <v>0</v>
      </c>
      <c r="F10601" s="65">
        <f>IFERROR(VLOOKUP(C10601,Pivot!A:C,3,0),0)</f>
        <v>0</v>
      </c>
    </row>
    <row r="10602" spans="1:6" x14ac:dyDescent="0.25">
      <c r="A10602" s="68" t="s">
        <v>103</v>
      </c>
      <c r="B10602" s="69">
        <v>491334122</v>
      </c>
      <c r="C10602" s="68">
        <v>491334122</v>
      </c>
      <c r="D10602" s="69" t="s">
        <v>7203</v>
      </c>
      <c r="E10602" s="65">
        <f>IFERROR(VLOOKUP(C10602,Pivot!A:B,2,0),0)</f>
        <v>0</v>
      </c>
      <c r="F10602" s="65">
        <f>IFERROR(VLOOKUP(C10602,Pivot!A:C,3,0),0)</f>
        <v>0</v>
      </c>
    </row>
    <row r="10603" spans="1:6" x14ac:dyDescent="0.25">
      <c r="A10603" s="68" t="s">
        <v>103</v>
      </c>
      <c r="B10603" s="69">
        <v>491334122</v>
      </c>
      <c r="C10603" s="68">
        <v>5055371618298</v>
      </c>
      <c r="D10603" s="69" t="s">
        <v>7203</v>
      </c>
      <c r="E10603" s="65">
        <f>IFERROR(VLOOKUP(C10603,Pivot!A:B,2,0),0)</f>
        <v>0</v>
      </c>
      <c r="F10603" s="65">
        <f>IFERROR(VLOOKUP(C10603,Pivot!A:C,3,0),0)</f>
        <v>0</v>
      </c>
    </row>
    <row r="10604" spans="1:6" x14ac:dyDescent="0.25">
      <c r="A10604" s="68" t="s">
        <v>103</v>
      </c>
      <c r="B10604" s="69">
        <v>491334123</v>
      </c>
      <c r="C10604" s="68">
        <v>491334123</v>
      </c>
      <c r="D10604" s="69" t="s">
        <v>7204</v>
      </c>
      <c r="E10604" s="65">
        <f>IFERROR(VLOOKUP(C10604,Pivot!A:B,2,0),0)</f>
        <v>0</v>
      </c>
      <c r="F10604" s="65">
        <f>IFERROR(VLOOKUP(C10604,Pivot!A:C,3,0),0)</f>
        <v>0</v>
      </c>
    </row>
    <row r="10605" spans="1:6" x14ac:dyDescent="0.25">
      <c r="A10605" s="68" t="s">
        <v>103</v>
      </c>
      <c r="B10605" s="69">
        <v>491334123</v>
      </c>
      <c r="C10605" s="68">
        <v>5055371618922</v>
      </c>
      <c r="D10605" s="69" t="s">
        <v>7204</v>
      </c>
      <c r="E10605" s="65">
        <f>IFERROR(VLOOKUP(C10605,Pivot!A:B,2,0),0)</f>
        <v>0</v>
      </c>
      <c r="F10605" s="65">
        <f>IFERROR(VLOOKUP(C10605,Pivot!A:C,3,0),0)</f>
        <v>0</v>
      </c>
    </row>
    <row r="10606" spans="1:6" x14ac:dyDescent="0.25">
      <c r="A10606" s="68" t="s">
        <v>103</v>
      </c>
      <c r="B10606" s="69">
        <v>491334124</v>
      </c>
      <c r="C10606" s="68">
        <v>491334124</v>
      </c>
      <c r="D10606" s="69" t="s">
        <v>7205</v>
      </c>
      <c r="E10606" s="65">
        <f>IFERROR(VLOOKUP(C10606,Pivot!A:B,2,0),0)</f>
        <v>0</v>
      </c>
      <c r="F10606" s="65">
        <f>IFERROR(VLOOKUP(C10606,Pivot!A:C,3,0),0)</f>
        <v>0</v>
      </c>
    </row>
    <row r="10607" spans="1:6" x14ac:dyDescent="0.25">
      <c r="A10607" s="68" t="s">
        <v>103</v>
      </c>
      <c r="B10607" s="69">
        <v>491334124</v>
      </c>
      <c r="C10607" s="68">
        <v>5055371619219</v>
      </c>
      <c r="D10607" s="69" t="s">
        <v>7205</v>
      </c>
      <c r="E10607" s="65">
        <f>IFERROR(VLOOKUP(C10607,Pivot!A:B,2,0),0)</f>
        <v>0</v>
      </c>
      <c r="F10607" s="65">
        <f>IFERROR(VLOOKUP(C10607,Pivot!A:C,3,0),0)</f>
        <v>0</v>
      </c>
    </row>
    <row r="10608" spans="1:6" x14ac:dyDescent="0.25">
      <c r="A10608" s="68" t="s">
        <v>103</v>
      </c>
      <c r="B10608" s="69">
        <v>491334130</v>
      </c>
      <c r="C10608" s="68">
        <v>491334130</v>
      </c>
      <c r="D10608" s="69" t="s">
        <v>7206</v>
      </c>
      <c r="E10608" s="65">
        <f>IFERROR(VLOOKUP(C10608,Pivot!A:B,2,0),0)</f>
        <v>0</v>
      </c>
      <c r="F10608" s="65">
        <f>IFERROR(VLOOKUP(C10608,Pivot!A:C,3,0),0)</f>
        <v>0</v>
      </c>
    </row>
    <row r="10609" spans="1:6" x14ac:dyDescent="0.25">
      <c r="A10609" s="68" t="s">
        <v>103</v>
      </c>
      <c r="B10609" s="69">
        <v>491334130</v>
      </c>
      <c r="C10609" s="68">
        <v>5015353260648</v>
      </c>
      <c r="D10609" s="69" t="s">
        <v>7206</v>
      </c>
      <c r="E10609" s="65">
        <f>IFERROR(VLOOKUP(C10609,Pivot!A:B,2,0),0)</f>
        <v>0</v>
      </c>
      <c r="F10609" s="65">
        <f>IFERROR(VLOOKUP(C10609,Pivot!A:C,3,0),0)</f>
        <v>0</v>
      </c>
    </row>
    <row r="10610" spans="1:6" x14ac:dyDescent="0.25">
      <c r="A10610" s="68" t="s">
        <v>103</v>
      </c>
      <c r="B10610" s="69">
        <v>491334131</v>
      </c>
      <c r="C10610" s="68">
        <v>491334131</v>
      </c>
      <c r="D10610" s="69" t="s">
        <v>7207</v>
      </c>
      <c r="E10610" s="65">
        <f>IFERROR(VLOOKUP(C10610,Pivot!A:B,2,0),0)</f>
        <v>0</v>
      </c>
      <c r="F10610" s="65">
        <f>IFERROR(VLOOKUP(C10610,Pivot!A:C,3,0),0)</f>
        <v>0</v>
      </c>
    </row>
    <row r="10611" spans="1:6" x14ac:dyDescent="0.25">
      <c r="A10611" s="68" t="s">
        <v>103</v>
      </c>
      <c r="B10611" s="69">
        <v>491334131</v>
      </c>
      <c r="C10611" s="68">
        <v>5015353260556</v>
      </c>
      <c r="D10611" s="69" t="s">
        <v>7207</v>
      </c>
      <c r="E10611" s="65">
        <f>IFERROR(VLOOKUP(C10611,Pivot!A:B,2,0),0)</f>
        <v>0</v>
      </c>
      <c r="F10611" s="65">
        <f>IFERROR(VLOOKUP(C10611,Pivot!A:C,3,0),0)</f>
        <v>0</v>
      </c>
    </row>
    <row r="10612" spans="1:6" x14ac:dyDescent="0.25">
      <c r="A10612" s="68" t="s">
        <v>103</v>
      </c>
      <c r="B10612" s="69">
        <v>491334133</v>
      </c>
      <c r="C10612" s="68">
        <v>491334133</v>
      </c>
      <c r="D10612" s="69" t="s">
        <v>7208</v>
      </c>
      <c r="E10612" s="65">
        <f>IFERROR(VLOOKUP(C10612,Pivot!A:B,2,0),0)</f>
        <v>0</v>
      </c>
      <c r="F10612" s="65">
        <f>IFERROR(VLOOKUP(C10612,Pivot!A:C,3,0),0)</f>
        <v>0</v>
      </c>
    </row>
    <row r="10613" spans="1:6" x14ac:dyDescent="0.25">
      <c r="A10613" s="68" t="s">
        <v>103</v>
      </c>
      <c r="B10613" s="69">
        <v>491334133</v>
      </c>
      <c r="C10613" s="68">
        <v>9321268009026</v>
      </c>
      <c r="D10613" s="69" t="s">
        <v>7208</v>
      </c>
      <c r="E10613" s="65">
        <f>IFERROR(VLOOKUP(C10613,Pivot!A:B,2,0),0)</f>
        <v>0</v>
      </c>
      <c r="F10613" s="65">
        <f>IFERROR(VLOOKUP(C10613,Pivot!A:C,3,0),0)</f>
        <v>0</v>
      </c>
    </row>
    <row r="10614" spans="1:6" x14ac:dyDescent="0.25">
      <c r="A10614" s="68" t="s">
        <v>103</v>
      </c>
      <c r="B10614" s="69">
        <v>491334134</v>
      </c>
      <c r="C10614" s="68">
        <v>491334134</v>
      </c>
      <c r="D10614" s="69" t="s">
        <v>7209</v>
      </c>
      <c r="E10614" s="65">
        <f>IFERROR(VLOOKUP(C10614,Pivot!A:B,2,0),0)</f>
        <v>0</v>
      </c>
      <c r="F10614" s="65">
        <f>IFERROR(VLOOKUP(C10614,Pivot!A:C,3,0),0)</f>
        <v>0</v>
      </c>
    </row>
    <row r="10615" spans="1:6" x14ac:dyDescent="0.25">
      <c r="A10615" s="68" t="s">
        <v>103</v>
      </c>
      <c r="B10615" s="69">
        <v>491334134</v>
      </c>
      <c r="C10615" s="68">
        <v>5015353260532</v>
      </c>
      <c r="D10615" s="69" t="s">
        <v>7209</v>
      </c>
      <c r="E10615" s="65">
        <f>IFERROR(VLOOKUP(C10615,Pivot!A:B,2,0),0)</f>
        <v>0</v>
      </c>
      <c r="F10615" s="65">
        <f>IFERROR(VLOOKUP(C10615,Pivot!A:C,3,0),0)</f>
        <v>0</v>
      </c>
    </row>
    <row r="10616" spans="1:6" x14ac:dyDescent="0.25">
      <c r="A10616" s="68" t="s">
        <v>103</v>
      </c>
      <c r="B10616" s="69">
        <v>491334136</v>
      </c>
      <c r="C10616" s="68">
        <v>491334136</v>
      </c>
      <c r="D10616" s="69" t="s">
        <v>7210</v>
      </c>
      <c r="E10616" s="65">
        <f>IFERROR(VLOOKUP(C10616,Pivot!A:B,2,0),0)</f>
        <v>0</v>
      </c>
      <c r="F10616" s="65">
        <f>IFERROR(VLOOKUP(C10616,Pivot!A:C,3,0),0)</f>
        <v>0</v>
      </c>
    </row>
    <row r="10617" spans="1:6" x14ac:dyDescent="0.25">
      <c r="A10617" s="68" t="s">
        <v>103</v>
      </c>
      <c r="B10617" s="69">
        <v>491334136</v>
      </c>
      <c r="C10617" s="68">
        <v>5015353260594</v>
      </c>
      <c r="D10617" s="69" t="s">
        <v>7210</v>
      </c>
      <c r="E10617" s="65">
        <f>IFERROR(VLOOKUP(C10617,Pivot!A:B,2,0),0)</f>
        <v>0</v>
      </c>
      <c r="F10617" s="65">
        <f>IFERROR(VLOOKUP(C10617,Pivot!A:C,3,0),0)</f>
        <v>0</v>
      </c>
    </row>
    <row r="10618" spans="1:6" x14ac:dyDescent="0.25">
      <c r="A10618" s="68" t="s">
        <v>103</v>
      </c>
      <c r="B10618" s="69">
        <v>491334137</v>
      </c>
      <c r="C10618" s="68">
        <v>491334137</v>
      </c>
      <c r="D10618" s="69" t="s">
        <v>7211</v>
      </c>
      <c r="E10618" s="65">
        <f>IFERROR(VLOOKUP(C10618,Pivot!A:B,2,0),0)</f>
        <v>0</v>
      </c>
      <c r="F10618" s="65">
        <f>IFERROR(VLOOKUP(C10618,Pivot!A:C,3,0),0)</f>
        <v>0</v>
      </c>
    </row>
    <row r="10619" spans="1:6" x14ac:dyDescent="0.25">
      <c r="A10619" s="68" t="s">
        <v>103</v>
      </c>
      <c r="B10619" s="69">
        <v>491334137</v>
      </c>
      <c r="C10619" s="68">
        <v>5015353260600</v>
      </c>
      <c r="D10619" s="69" t="s">
        <v>7211</v>
      </c>
      <c r="E10619" s="65">
        <f>IFERROR(VLOOKUP(C10619,Pivot!A:B,2,0),0)</f>
        <v>0</v>
      </c>
      <c r="F10619" s="65">
        <f>IFERROR(VLOOKUP(C10619,Pivot!A:C,3,0),0)</f>
        <v>0</v>
      </c>
    </row>
    <row r="10620" spans="1:6" x14ac:dyDescent="0.25">
      <c r="A10620" s="68" t="s">
        <v>103</v>
      </c>
      <c r="B10620" s="69">
        <v>491334138</v>
      </c>
      <c r="C10620" s="68">
        <v>491334138</v>
      </c>
      <c r="D10620" s="69" t="s">
        <v>7212</v>
      </c>
      <c r="E10620" s="65">
        <f>IFERROR(VLOOKUP(C10620,Pivot!A:B,2,0),0)</f>
        <v>0</v>
      </c>
      <c r="F10620" s="65">
        <f>IFERROR(VLOOKUP(C10620,Pivot!A:C,3,0),0)</f>
        <v>0</v>
      </c>
    </row>
    <row r="10621" spans="1:6" x14ac:dyDescent="0.25">
      <c r="A10621" s="68" t="s">
        <v>103</v>
      </c>
      <c r="B10621" s="69">
        <v>491334138</v>
      </c>
      <c r="C10621" s="68">
        <v>5015353260587</v>
      </c>
      <c r="D10621" s="69" t="s">
        <v>7212</v>
      </c>
      <c r="E10621" s="65">
        <f>IFERROR(VLOOKUP(C10621,Pivot!A:B,2,0),0)</f>
        <v>0</v>
      </c>
      <c r="F10621" s="65">
        <f>IFERROR(VLOOKUP(C10621,Pivot!A:C,3,0),0)</f>
        <v>0</v>
      </c>
    </row>
    <row r="10622" spans="1:6" x14ac:dyDescent="0.25">
      <c r="A10622" s="68" t="s">
        <v>103</v>
      </c>
      <c r="B10622" s="69">
        <v>491334139</v>
      </c>
      <c r="C10622" s="68">
        <v>491334139</v>
      </c>
      <c r="D10622" s="69" t="s">
        <v>7213</v>
      </c>
      <c r="E10622" s="65">
        <f>IFERROR(VLOOKUP(C10622,Pivot!A:B,2,0),0)</f>
        <v>0</v>
      </c>
      <c r="F10622" s="65">
        <f>IFERROR(VLOOKUP(C10622,Pivot!A:C,3,0),0)</f>
        <v>0</v>
      </c>
    </row>
    <row r="10623" spans="1:6" x14ac:dyDescent="0.25">
      <c r="A10623" s="68" t="s">
        <v>103</v>
      </c>
      <c r="B10623" s="69">
        <v>491334139</v>
      </c>
      <c r="C10623" s="68">
        <v>5055371619226</v>
      </c>
      <c r="D10623" s="69" t="s">
        <v>7213</v>
      </c>
      <c r="E10623" s="65">
        <f>IFERROR(VLOOKUP(C10623,Pivot!A:B,2,0),0)</f>
        <v>0</v>
      </c>
      <c r="F10623" s="65">
        <f>IFERROR(VLOOKUP(C10623,Pivot!A:C,3,0),0)</f>
        <v>0</v>
      </c>
    </row>
    <row r="10624" spans="1:6" x14ac:dyDescent="0.25">
      <c r="A10624" s="68" t="s">
        <v>103</v>
      </c>
      <c r="B10624" s="69">
        <v>491334141</v>
      </c>
      <c r="C10624" s="68">
        <v>491334141</v>
      </c>
      <c r="D10624" s="69" t="s">
        <v>7214</v>
      </c>
      <c r="E10624" s="65">
        <f>IFERROR(VLOOKUP(C10624,Pivot!A:B,2,0),0)</f>
        <v>0</v>
      </c>
      <c r="F10624" s="65">
        <f>IFERROR(VLOOKUP(C10624,Pivot!A:C,3,0),0)</f>
        <v>0</v>
      </c>
    </row>
    <row r="10625" spans="1:6" x14ac:dyDescent="0.25">
      <c r="A10625" s="68" t="s">
        <v>103</v>
      </c>
      <c r="B10625" s="69">
        <v>491334141</v>
      </c>
      <c r="C10625" s="68">
        <v>5055371619271</v>
      </c>
      <c r="D10625" s="69" t="s">
        <v>7214</v>
      </c>
      <c r="E10625" s="65">
        <f>IFERROR(VLOOKUP(C10625,Pivot!A:B,2,0),0)</f>
        <v>0</v>
      </c>
      <c r="F10625" s="65">
        <f>IFERROR(VLOOKUP(C10625,Pivot!A:C,3,0),0)</f>
        <v>0</v>
      </c>
    </row>
    <row r="10626" spans="1:6" x14ac:dyDescent="0.25">
      <c r="A10626" s="68" t="s">
        <v>103</v>
      </c>
      <c r="B10626" s="69">
        <v>491334142</v>
      </c>
      <c r="C10626" s="68">
        <v>491334142</v>
      </c>
      <c r="D10626" s="69" t="s">
        <v>7215</v>
      </c>
      <c r="E10626" s="65">
        <f>IFERROR(VLOOKUP(C10626,Pivot!A:B,2,0),0)</f>
        <v>0</v>
      </c>
      <c r="F10626" s="65">
        <f>IFERROR(VLOOKUP(C10626,Pivot!A:C,3,0),0)</f>
        <v>0</v>
      </c>
    </row>
    <row r="10627" spans="1:6" x14ac:dyDescent="0.25">
      <c r="A10627" s="68" t="s">
        <v>103</v>
      </c>
      <c r="B10627" s="69">
        <v>491334142</v>
      </c>
      <c r="C10627" s="68">
        <v>9321268009033</v>
      </c>
      <c r="D10627" s="69" t="s">
        <v>7215</v>
      </c>
      <c r="E10627" s="65">
        <f>IFERROR(VLOOKUP(C10627,Pivot!A:B,2,0),0)</f>
        <v>0</v>
      </c>
      <c r="F10627" s="65">
        <f>IFERROR(VLOOKUP(C10627,Pivot!A:C,3,0),0)</f>
        <v>0</v>
      </c>
    </row>
    <row r="10628" spans="1:6" x14ac:dyDescent="0.25">
      <c r="A10628" s="68" t="s">
        <v>103</v>
      </c>
      <c r="B10628" s="69">
        <v>491334143</v>
      </c>
      <c r="C10628" s="68">
        <v>491334143</v>
      </c>
      <c r="D10628" s="69" t="s">
        <v>5537</v>
      </c>
      <c r="E10628" s="65">
        <f>IFERROR(VLOOKUP(C10628,Pivot!A:B,2,0),0)</f>
        <v>0</v>
      </c>
      <c r="F10628" s="65">
        <f>IFERROR(VLOOKUP(C10628,Pivot!A:C,3,0),0)</f>
        <v>0</v>
      </c>
    </row>
    <row r="10629" spans="1:6" x14ac:dyDescent="0.25">
      <c r="A10629" s="68" t="s">
        <v>103</v>
      </c>
      <c r="B10629" s="69">
        <v>491334144</v>
      </c>
      <c r="C10629" s="68">
        <v>491334144</v>
      </c>
      <c r="D10629" s="69" t="s">
        <v>7216</v>
      </c>
      <c r="E10629" s="65">
        <f>IFERROR(VLOOKUP(C10629,Pivot!A:B,2,0),0)</f>
        <v>0</v>
      </c>
      <c r="F10629" s="65">
        <f>IFERROR(VLOOKUP(C10629,Pivot!A:C,3,0),0)</f>
        <v>0</v>
      </c>
    </row>
    <row r="10630" spans="1:6" x14ac:dyDescent="0.25">
      <c r="A10630" s="68" t="s">
        <v>103</v>
      </c>
      <c r="B10630" s="69">
        <v>491334144</v>
      </c>
      <c r="C10630" s="68">
        <v>5050841623611</v>
      </c>
      <c r="D10630" s="69" t="s">
        <v>7216</v>
      </c>
      <c r="E10630" s="65">
        <f>IFERROR(VLOOKUP(C10630,Pivot!A:B,2,0),0)</f>
        <v>0</v>
      </c>
      <c r="F10630" s="65">
        <f>IFERROR(VLOOKUP(C10630,Pivot!A:C,3,0),0)</f>
        <v>0</v>
      </c>
    </row>
    <row r="10631" spans="1:6" x14ac:dyDescent="0.25">
      <c r="A10631" s="68" t="s">
        <v>103</v>
      </c>
      <c r="B10631" s="69">
        <v>491334145</v>
      </c>
      <c r="C10631" s="68">
        <v>4897018413443</v>
      </c>
      <c r="D10631" s="69" t="s">
        <v>7217</v>
      </c>
      <c r="E10631" s="65">
        <f>IFERROR(VLOOKUP(C10631,Pivot!A:B,2,0),0)</f>
        <v>0</v>
      </c>
      <c r="F10631" s="65">
        <f>IFERROR(VLOOKUP(C10631,Pivot!A:C,3,0),0)</f>
        <v>0</v>
      </c>
    </row>
    <row r="10632" spans="1:6" x14ac:dyDescent="0.25">
      <c r="A10632" s="68" t="s">
        <v>103</v>
      </c>
      <c r="B10632" s="69">
        <v>491334145</v>
      </c>
      <c r="C10632" s="68">
        <v>491334145</v>
      </c>
      <c r="D10632" s="69" t="s">
        <v>7217</v>
      </c>
      <c r="E10632" s="65">
        <f>IFERROR(VLOOKUP(C10632,Pivot!A:B,2,0),0)</f>
        <v>0</v>
      </c>
      <c r="F10632" s="65">
        <f>IFERROR(VLOOKUP(C10632,Pivot!A:C,3,0),0)</f>
        <v>0</v>
      </c>
    </row>
    <row r="10633" spans="1:6" x14ac:dyDescent="0.25">
      <c r="A10633" s="68" t="s">
        <v>103</v>
      </c>
      <c r="B10633" s="69">
        <v>491334146</v>
      </c>
      <c r="C10633" s="68">
        <v>4897018413481</v>
      </c>
      <c r="D10633" s="69" t="s">
        <v>7218</v>
      </c>
      <c r="E10633" s="65">
        <f>IFERROR(VLOOKUP(C10633,Pivot!A:B,2,0),0)</f>
        <v>0</v>
      </c>
      <c r="F10633" s="65">
        <f>IFERROR(VLOOKUP(C10633,Pivot!A:C,3,0),0)</f>
        <v>0</v>
      </c>
    </row>
    <row r="10634" spans="1:6" x14ac:dyDescent="0.25">
      <c r="A10634" s="68" t="s">
        <v>103</v>
      </c>
      <c r="B10634" s="69">
        <v>491334146</v>
      </c>
      <c r="C10634" s="68">
        <v>491334146</v>
      </c>
      <c r="D10634" s="69" t="s">
        <v>7218</v>
      </c>
      <c r="E10634" s="65">
        <f>IFERROR(VLOOKUP(C10634,Pivot!A:B,2,0),0)</f>
        <v>0</v>
      </c>
      <c r="F10634" s="65">
        <f>IFERROR(VLOOKUP(C10634,Pivot!A:C,3,0),0)</f>
        <v>0</v>
      </c>
    </row>
    <row r="10635" spans="1:6" x14ac:dyDescent="0.25">
      <c r="A10635" s="68" t="s">
        <v>103</v>
      </c>
      <c r="B10635" s="69">
        <v>491334147</v>
      </c>
      <c r="C10635" s="68">
        <v>4897018413818</v>
      </c>
      <c r="D10635" s="69" t="s">
        <v>7219</v>
      </c>
      <c r="E10635" s="65">
        <f>IFERROR(VLOOKUP(C10635,Pivot!A:B,2,0),0)</f>
        <v>0</v>
      </c>
      <c r="F10635" s="65">
        <f>IFERROR(VLOOKUP(C10635,Pivot!A:C,3,0),0)</f>
        <v>0</v>
      </c>
    </row>
    <row r="10636" spans="1:6" x14ac:dyDescent="0.25">
      <c r="A10636" s="68" t="s">
        <v>103</v>
      </c>
      <c r="B10636" s="69">
        <v>491334147</v>
      </c>
      <c r="C10636" s="68">
        <v>491334147</v>
      </c>
      <c r="D10636" s="69" t="s">
        <v>7219</v>
      </c>
      <c r="E10636" s="65">
        <f>IFERROR(VLOOKUP(C10636,Pivot!A:B,2,0),0)</f>
        <v>0</v>
      </c>
      <c r="F10636" s="65">
        <f>IFERROR(VLOOKUP(C10636,Pivot!A:C,3,0),0)</f>
        <v>0</v>
      </c>
    </row>
    <row r="10637" spans="1:6" x14ac:dyDescent="0.25">
      <c r="A10637" s="68" t="s">
        <v>103</v>
      </c>
      <c r="B10637" s="69">
        <v>491334148</v>
      </c>
      <c r="C10637" s="68">
        <v>4897018419834</v>
      </c>
      <c r="D10637" s="69" t="s">
        <v>7220</v>
      </c>
      <c r="E10637" s="65">
        <f>IFERROR(VLOOKUP(C10637,Pivot!A:B,2,0),0)</f>
        <v>0</v>
      </c>
      <c r="F10637" s="65">
        <f>IFERROR(VLOOKUP(C10637,Pivot!A:C,3,0),0)</f>
        <v>0</v>
      </c>
    </row>
    <row r="10638" spans="1:6" x14ac:dyDescent="0.25">
      <c r="A10638" s="68" t="s">
        <v>103</v>
      </c>
      <c r="B10638" s="69">
        <v>491334148</v>
      </c>
      <c r="C10638" s="68">
        <v>491334148</v>
      </c>
      <c r="D10638" s="69" t="s">
        <v>7220</v>
      </c>
      <c r="E10638" s="65">
        <f>IFERROR(VLOOKUP(C10638,Pivot!A:B,2,0),0)</f>
        <v>0</v>
      </c>
      <c r="F10638" s="65">
        <f>IFERROR(VLOOKUP(C10638,Pivot!A:C,3,0),0)</f>
        <v>0</v>
      </c>
    </row>
    <row r="10639" spans="1:6" x14ac:dyDescent="0.25">
      <c r="A10639" s="68" t="s">
        <v>103</v>
      </c>
      <c r="B10639" s="69">
        <v>491334149</v>
      </c>
      <c r="C10639" s="68">
        <v>4897018419865</v>
      </c>
      <c r="D10639" s="69" t="s">
        <v>7221</v>
      </c>
      <c r="E10639" s="65">
        <f>IFERROR(VLOOKUP(C10639,Pivot!A:B,2,0),0)</f>
        <v>0</v>
      </c>
      <c r="F10639" s="65">
        <f>IFERROR(VLOOKUP(C10639,Pivot!A:C,3,0),0)</f>
        <v>0</v>
      </c>
    </row>
    <row r="10640" spans="1:6" x14ac:dyDescent="0.25">
      <c r="A10640" s="68" t="s">
        <v>103</v>
      </c>
      <c r="B10640" s="69">
        <v>491334149</v>
      </c>
      <c r="C10640" s="68">
        <v>491334149</v>
      </c>
      <c r="D10640" s="69" t="s">
        <v>7221</v>
      </c>
      <c r="E10640" s="65">
        <f>IFERROR(VLOOKUP(C10640,Pivot!A:B,2,0),0)</f>
        <v>0</v>
      </c>
      <c r="F10640" s="65">
        <f>IFERROR(VLOOKUP(C10640,Pivot!A:C,3,0),0)</f>
        <v>0</v>
      </c>
    </row>
    <row r="10641" spans="1:6" x14ac:dyDescent="0.25">
      <c r="A10641" s="68" t="s">
        <v>103</v>
      </c>
      <c r="B10641" s="69">
        <v>491334150</v>
      </c>
      <c r="C10641" s="68">
        <v>4897018419988</v>
      </c>
      <c r="D10641" s="69" t="s">
        <v>7222</v>
      </c>
      <c r="E10641" s="65">
        <f>IFERROR(VLOOKUP(C10641,Pivot!A:B,2,0),0)</f>
        <v>0</v>
      </c>
      <c r="F10641" s="65">
        <f>IFERROR(VLOOKUP(C10641,Pivot!A:C,3,0),0)</f>
        <v>0</v>
      </c>
    </row>
    <row r="10642" spans="1:6" x14ac:dyDescent="0.25">
      <c r="A10642" s="68" t="s">
        <v>103</v>
      </c>
      <c r="B10642" s="69">
        <v>491334150</v>
      </c>
      <c r="C10642" s="68">
        <v>491334150</v>
      </c>
      <c r="D10642" s="69" t="s">
        <v>7222</v>
      </c>
      <c r="E10642" s="65">
        <f>IFERROR(VLOOKUP(C10642,Pivot!A:B,2,0),0)</f>
        <v>0</v>
      </c>
      <c r="F10642" s="65">
        <f>IFERROR(VLOOKUP(C10642,Pivot!A:C,3,0),0)</f>
        <v>0</v>
      </c>
    </row>
    <row r="10643" spans="1:6" x14ac:dyDescent="0.25">
      <c r="A10643" s="68" t="s">
        <v>103</v>
      </c>
      <c r="B10643" s="69">
        <v>491334151</v>
      </c>
      <c r="C10643" s="68">
        <v>4897018413566</v>
      </c>
      <c r="D10643" s="69" t="s">
        <v>7223</v>
      </c>
      <c r="E10643" s="65">
        <f>IFERROR(VLOOKUP(C10643,Pivot!A:B,2,0),0)</f>
        <v>0</v>
      </c>
      <c r="F10643" s="65">
        <f>IFERROR(VLOOKUP(C10643,Pivot!A:C,3,0),0)</f>
        <v>0</v>
      </c>
    </row>
    <row r="10644" spans="1:6" x14ac:dyDescent="0.25">
      <c r="A10644" s="68" t="s">
        <v>103</v>
      </c>
      <c r="B10644" s="69">
        <v>491334151</v>
      </c>
      <c r="C10644" s="68">
        <v>491334151</v>
      </c>
      <c r="D10644" s="69" t="s">
        <v>7223</v>
      </c>
      <c r="E10644" s="65">
        <f>IFERROR(VLOOKUP(C10644,Pivot!A:B,2,0),0)</f>
        <v>0</v>
      </c>
      <c r="F10644" s="65">
        <f>IFERROR(VLOOKUP(C10644,Pivot!A:C,3,0),0)</f>
        <v>0</v>
      </c>
    </row>
    <row r="10645" spans="1:6" x14ac:dyDescent="0.25">
      <c r="A10645" s="68" t="s">
        <v>103</v>
      </c>
      <c r="B10645" s="69">
        <v>491334152</v>
      </c>
      <c r="C10645" s="68">
        <v>4897018413573</v>
      </c>
      <c r="D10645" s="69" t="s">
        <v>7224</v>
      </c>
      <c r="E10645" s="65">
        <f>IFERROR(VLOOKUP(C10645,Pivot!A:B,2,0),0)</f>
        <v>0</v>
      </c>
      <c r="F10645" s="65">
        <f>IFERROR(VLOOKUP(C10645,Pivot!A:C,3,0),0)</f>
        <v>0</v>
      </c>
    </row>
    <row r="10646" spans="1:6" x14ac:dyDescent="0.25">
      <c r="A10646" s="68" t="s">
        <v>103</v>
      </c>
      <c r="B10646" s="69">
        <v>491334152</v>
      </c>
      <c r="C10646" s="68">
        <v>491334152</v>
      </c>
      <c r="D10646" s="69" t="s">
        <v>7224</v>
      </c>
      <c r="E10646" s="65">
        <f>IFERROR(VLOOKUP(C10646,Pivot!A:B,2,0),0)</f>
        <v>0</v>
      </c>
      <c r="F10646" s="65">
        <f>IFERROR(VLOOKUP(C10646,Pivot!A:C,3,0),0)</f>
        <v>0</v>
      </c>
    </row>
    <row r="10647" spans="1:6" x14ac:dyDescent="0.25">
      <c r="A10647" s="68" t="s">
        <v>103</v>
      </c>
      <c r="B10647" s="69">
        <v>491334153</v>
      </c>
      <c r="C10647" s="68">
        <v>4897018413764</v>
      </c>
      <c r="D10647" s="69" t="s">
        <v>7225</v>
      </c>
      <c r="E10647" s="65">
        <f>IFERROR(VLOOKUP(C10647,Pivot!A:B,2,0),0)</f>
        <v>0</v>
      </c>
      <c r="F10647" s="65">
        <f>IFERROR(VLOOKUP(C10647,Pivot!A:C,3,0),0)</f>
        <v>0</v>
      </c>
    </row>
    <row r="10648" spans="1:6" x14ac:dyDescent="0.25">
      <c r="A10648" s="68" t="s">
        <v>103</v>
      </c>
      <c r="B10648" s="69">
        <v>491334153</v>
      </c>
      <c r="C10648" s="68">
        <v>491334153</v>
      </c>
      <c r="D10648" s="69" t="s">
        <v>7225</v>
      </c>
      <c r="E10648" s="65">
        <f>IFERROR(VLOOKUP(C10648,Pivot!A:B,2,0),0)</f>
        <v>0</v>
      </c>
      <c r="F10648" s="65">
        <f>IFERROR(VLOOKUP(C10648,Pivot!A:C,3,0),0)</f>
        <v>0</v>
      </c>
    </row>
    <row r="10649" spans="1:6" x14ac:dyDescent="0.25">
      <c r="A10649" s="68" t="s">
        <v>103</v>
      </c>
      <c r="B10649" s="69">
        <v>491334154</v>
      </c>
      <c r="C10649" s="68">
        <v>4897018414846</v>
      </c>
      <c r="D10649" s="69" t="s">
        <v>7226</v>
      </c>
      <c r="E10649" s="65">
        <f>IFERROR(VLOOKUP(C10649,Pivot!A:B,2,0),0)</f>
        <v>0</v>
      </c>
      <c r="F10649" s="65">
        <f>IFERROR(VLOOKUP(C10649,Pivot!A:C,3,0),0)</f>
        <v>0</v>
      </c>
    </row>
    <row r="10650" spans="1:6" x14ac:dyDescent="0.25">
      <c r="A10650" s="68" t="s">
        <v>103</v>
      </c>
      <c r="B10650" s="69">
        <v>491334154</v>
      </c>
      <c r="C10650" s="68">
        <v>491334154</v>
      </c>
      <c r="D10650" s="69" t="s">
        <v>7226</v>
      </c>
      <c r="E10650" s="65">
        <f>IFERROR(VLOOKUP(C10650,Pivot!A:B,2,0),0)</f>
        <v>0</v>
      </c>
      <c r="F10650" s="65">
        <f>IFERROR(VLOOKUP(C10650,Pivot!A:C,3,0),0)</f>
        <v>0</v>
      </c>
    </row>
    <row r="10651" spans="1:6" x14ac:dyDescent="0.25">
      <c r="A10651" s="68" t="s">
        <v>103</v>
      </c>
      <c r="B10651" s="69">
        <v>491334155</v>
      </c>
      <c r="C10651" s="68">
        <v>4897018414860</v>
      </c>
      <c r="D10651" s="69" t="s">
        <v>7227</v>
      </c>
      <c r="E10651" s="65">
        <f>IFERROR(VLOOKUP(C10651,Pivot!A:B,2,0),0)</f>
        <v>0</v>
      </c>
      <c r="F10651" s="65">
        <f>IFERROR(VLOOKUP(C10651,Pivot!A:C,3,0),0)</f>
        <v>0</v>
      </c>
    </row>
    <row r="10652" spans="1:6" x14ac:dyDescent="0.25">
      <c r="A10652" s="68" t="s">
        <v>103</v>
      </c>
      <c r="B10652" s="69">
        <v>491334155</v>
      </c>
      <c r="C10652" s="68">
        <v>491334155</v>
      </c>
      <c r="D10652" s="69" t="s">
        <v>7227</v>
      </c>
      <c r="E10652" s="65">
        <f>IFERROR(VLOOKUP(C10652,Pivot!A:B,2,0),0)</f>
        <v>0</v>
      </c>
      <c r="F10652" s="65">
        <f>IFERROR(VLOOKUP(C10652,Pivot!A:C,3,0),0)</f>
        <v>0</v>
      </c>
    </row>
    <row r="10653" spans="1:6" x14ac:dyDescent="0.25">
      <c r="A10653" s="68" t="s">
        <v>103</v>
      </c>
      <c r="B10653" s="69">
        <v>491334157</v>
      </c>
      <c r="C10653" s="68">
        <v>4897018413610</v>
      </c>
      <c r="D10653" s="69" t="s">
        <v>7228</v>
      </c>
      <c r="E10653" s="65">
        <f>IFERROR(VLOOKUP(C10653,Pivot!A:B,2,0),0)</f>
        <v>0</v>
      </c>
      <c r="F10653" s="65">
        <f>IFERROR(VLOOKUP(C10653,Pivot!A:C,3,0),0)</f>
        <v>0</v>
      </c>
    </row>
    <row r="10654" spans="1:6" x14ac:dyDescent="0.25">
      <c r="A10654" s="68" t="s">
        <v>103</v>
      </c>
      <c r="B10654" s="69">
        <v>491334157</v>
      </c>
      <c r="C10654" s="68">
        <v>491334157</v>
      </c>
      <c r="D10654" s="69" t="s">
        <v>7228</v>
      </c>
      <c r="E10654" s="65">
        <f>IFERROR(VLOOKUP(C10654,Pivot!A:B,2,0),0)</f>
        <v>0</v>
      </c>
      <c r="F10654" s="65">
        <f>IFERROR(VLOOKUP(C10654,Pivot!A:C,3,0),0)</f>
        <v>0</v>
      </c>
    </row>
    <row r="10655" spans="1:6" x14ac:dyDescent="0.25">
      <c r="A10655" s="68" t="s">
        <v>103</v>
      </c>
      <c r="B10655" s="69">
        <v>491334176</v>
      </c>
      <c r="C10655" s="68">
        <v>5702015866453</v>
      </c>
      <c r="D10655" s="69" t="s">
        <v>7229</v>
      </c>
      <c r="E10655" s="65">
        <f>IFERROR(VLOOKUP(C10655,Pivot!A:B,2,0),0)</f>
        <v>0</v>
      </c>
      <c r="F10655" s="65">
        <f>IFERROR(VLOOKUP(C10655,Pivot!A:C,3,0),0)</f>
        <v>0</v>
      </c>
    </row>
    <row r="10656" spans="1:6" x14ac:dyDescent="0.25">
      <c r="A10656" s="68" t="s">
        <v>103</v>
      </c>
      <c r="B10656" s="69">
        <v>491334181</v>
      </c>
      <c r="C10656" s="68">
        <v>5702015866538</v>
      </c>
      <c r="D10656" s="69" t="s">
        <v>7230</v>
      </c>
      <c r="E10656" s="65">
        <f>IFERROR(VLOOKUP(C10656,Pivot!A:B,2,0),0)</f>
        <v>0</v>
      </c>
      <c r="F10656" s="65">
        <f>IFERROR(VLOOKUP(C10656,Pivot!A:C,3,0),0)</f>
        <v>0</v>
      </c>
    </row>
    <row r="10657" spans="1:6" x14ac:dyDescent="0.25">
      <c r="A10657" s="68" t="s">
        <v>103</v>
      </c>
      <c r="B10657" s="69">
        <v>491334196</v>
      </c>
      <c r="C10657" s="68">
        <v>5702015866255</v>
      </c>
      <c r="D10657" s="69" t="s">
        <v>7231</v>
      </c>
      <c r="E10657" s="65">
        <f>IFERROR(VLOOKUP(C10657,Pivot!A:B,2,0),0)</f>
        <v>0</v>
      </c>
      <c r="F10657" s="65">
        <f>IFERROR(VLOOKUP(C10657,Pivot!A:C,3,0),0)</f>
        <v>0</v>
      </c>
    </row>
    <row r="10658" spans="1:6" x14ac:dyDescent="0.25">
      <c r="A10658" s="68" t="s">
        <v>103</v>
      </c>
      <c r="B10658" s="69">
        <v>491334363</v>
      </c>
      <c r="C10658" s="68">
        <v>5702015876124</v>
      </c>
      <c r="D10658" s="69" t="s">
        <v>7232</v>
      </c>
      <c r="E10658" s="65">
        <f>IFERROR(VLOOKUP(C10658,Pivot!A:B,2,0),0)</f>
        <v>0</v>
      </c>
      <c r="F10658" s="65">
        <f>IFERROR(VLOOKUP(C10658,Pivot!A:C,3,0),0)</f>
        <v>0</v>
      </c>
    </row>
    <row r="10659" spans="1:6" x14ac:dyDescent="0.25">
      <c r="A10659" s="68" t="s">
        <v>103</v>
      </c>
      <c r="B10659" s="69">
        <v>491334364</v>
      </c>
      <c r="C10659" s="68">
        <v>5702015876131</v>
      </c>
      <c r="D10659" s="69" t="s">
        <v>7233</v>
      </c>
      <c r="E10659" s="65">
        <f>IFERROR(VLOOKUP(C10659,Pivot!A:B,2,0),0)</f>
        <v>0</v>
      </c>
      <c r="F10659" s="65">
        <f>IFERROR(VLOOKUP(C10659,Pivot!A:C,3,0),0)</f>
        <v>0</v>
      </c>
    </row>
    <row r="10660" spans="1:6" x14ac:dyDescent="0.25">
      <c r="A10660" s="68" t="s">
        <v>103</v>
      </c>
      <c r="B10660" s="69">
        <v>491334365</v>
      </c>
      <c r="C10660" s="68">
        <v>5702015876599</v>
      </c>
      <c r="D10660" s="69" t="s">
        <v>7234</v>
      </c>
      <c r="E10660" s="65">
        <f>IFERROR(VLOOKUP(C10660,Pivot!A:B,2,0),0)</f>
        <v>0</v>
      </c>
      <c r="F10660" s="65">
        <f>IFERROR(VLOOKUP(C10660,Pivot!A:C,3,0),0)</f>
        <v>0</v>
      </c>
    </row>
    <row r="10661" spans="1:6" x14ac:dyDescent="0.25">
      <c r="A10661" s="68" t="s">
        <v>103</v>
      </c>
      <c r="B10661" s="69">
        <v>491334366</v>
      </c>
      <c r="C10661" s="68">
        <v>5702015876155</v>
      </c>
      <c r="D10661" s="69" t="s">
        <v>7235</v>
      </c>
      <c r="E10661" s="65">
        <f>IFERROR(VLOOKUP(C10661,Pivot!A:B,2,0),0)</f>
        <v>0</v>
      </c>
      <c r="F10661" s="65">
        <f>IFERROR(VLOOKUP(C10661,Pivot!A:C,3,0),0)</f>
        <v>0</v>
      </c>
    </row>
    <row r="10662" spans="1:6" x14ac:dyDescent="0.25">
      <c r="A10662" s="68" t="s">
        <v>103</v>
      </c>
      <c r="B10662" s="69">
        <v>491334371</v>
      </c>
      <c r="C10662" s="68">
        <v>630509294749</v>
      </c>
      <c r="D10662" s="69" t="s">
        <v>7236</v>
      </c>
      <c r="E10662" s="65">
        <f>IFERROR(VLOOKUP(C10662,Pivot!A:B,2,0),0)</f>
        <v>0</v>
      </c>
      <c r="F10662" s="65">
        <f>IFERROR(VLOOKUP(C10662,Pivot!A:C,3,0),0)</f>
        <v>0</v>
      </c>
    </row>
    <row r="10663" spans="1:6" x14ac:dyDescent="0.25">
      <c r="A10663" s="68" t="s">
        <v>103</v>
      </c>
      <c r="B10663" s="69">
        <v>491334371</v>
      </c>
      <c r="C10663" s="68">
        <v>630509294756</v>
      </c>
      <c r="D10663" s="69" t="s">
        <v>7236</v>
      </c>
      <c r="E10663" s="65">
        <f>IFERROR(VLOOKUP(C10663,Pivot!A:B,2,0),0)</f>
        <v>0</v>
      </c>
      <c r="F10663" s="65">
        <f>IFERROR(VLOOKUP(C10663,Pivot!A:C,3,0),0)</f>
        <v>0</v>
      </c>
    </row>
    <row r="10664" spans="1:6" x14ac:dyDescent="0.25">
      <c r="A10664" s="68" t="s">
        <v>103</v>
      </c>
      <c r="B10664" s="69">
        <v>491334371</v>
      </c>
      <c r="C10664" s="68">
        <v>630509294763</v>
      </c>
      <c r="D10664" s="69" t="s">
        <v>7236</v>
      </c>
      <c r="E10664" s="65">
        <f>IFERROR(VLOOKUP(C10664,Pivot!A:B,2,0),0)</f>
        <v>0</v>
      </c>
      <c r="F10664" s="65">
        <f>IFERROR(VLOOKUP(C10664,Pivot!A:C,3,0),0)</f>
        <v>0</v>
      </c>
    </row>
    <row r="10665" spans="1:6" x14ac:dyDescent="0.25">
      <c r="A10665" s="68" t="s">
        <v>103</v>
      </c>
      <c r="B10665" s="69">
        <v>491334371</v>
      </c>
      <c r="C10665" s="68">
        <v>630509295562</v>
      </c>
      <c r="D10665" s="69" t="s">
        <v>7236</v>
      </c>
      <c r="E10665" s="65">
        <f>IFERROR(VLOOKUP(C10665,Pivot!A:B,2,0),0)</f>
        <v>0</v>
      </c>
      <c r="F10665" s="65">
        <f>IFERROR(VLOOKUP(C10665,Pivot!A:C,3,0),0)</f>
        <v>0</v>
      </c>
    </row>
    <row r="10666" spans="1:6" x14ac:dyDescent="0.25">
      <c r="A10666" s="68" t="s">
        <v>103</v>
      </c>
      <c r="B10666" s="69">
        <v>491334371</v>
      </c>
      <c r="C10666" s="68">
        <v>630509411054</v>
      </c>
      <c r="D10666" s="69" t="s">
        <v>7236</v>
      </c>
      <c r="E10666" s="65">
        <f>IFERROR(VLOOKUP(C10666,Pivot!A:B,2,0),0)</f>
        <v>0</v>
      </c>
      <c r="F10666" s="65">
        <f>IFERROR(VLOOKUP(C10666,Pivot!A:C,3,0),0)</f>
        <v>0</v>
      </c>
    </row>
    <row r="10667" spans="1:6" x14ac:dyDescent="0.25">
      <c r="A10667" s="68" t="s">
        <v>103</v>
      </c>
      <c r="B10667" s="69">
        <v>491334371</v>
      </c>
      <c r="C10667" s="68">
        <v>630509425822</v>
      </c>
      <c r="D10667" s="69" t="s">
        <v>7236</v>
      </c>
      <c r="E10667" s="65">
        <f>IFERROR(VLOOKUP(C10667,Pivot!A:B,2,0),0)</f>
        <v>0</v>
      </c>
      <c r="F10667" s="65">
        <f>IFERROR(VLOOKUP(C10667,Pivot!A:C,3,0),0)</f>
        <v>0</v>
      </c>
    </row>
    <row r="10668" spans="1:6" x14ac:dyDescent="0.25">
      <c r="A10668" s="68" t="s">
        <v>103</v>
      </c>
      <c r="B10668" s="69">
        <v>491334371</v>
      </c>
      <c r="C10668" s="68">
        <v>630509499489</v>
      </c>
      <c r="D10668" s="69" t="s">
        <v>7236</v>
      </c>
      <c r="E10668" s="65">
        <f>IFERROR(VLOOKUP(C10668,Pivot!A:B,2,0),0)</f>
        <v>0</v>
      </c>
      <c r="F10668" s="65">
        <f>IFERROR(VLOOKUP(C10668,Pivot!A:C,3,0),0)</f>
        <v>0</v>
      </c>
    </row>
    <row r="10669" spans="1:6" x14ac:dyDescent="0.25">
      <c r="A10669" s="68" t="s">
        <v>103</v>
      </c>
      <c r="B10669" s="69">
        <v>491334371</v>
      </c>
      <c r="C10669" s="68">
        <v>630509499502</v>
      </c>
      <c r="D10669" s="69" t="s">
        <v>7236</v>
      </c>
      <c r="E10669" s="65">
        <f>IFERROR(VLOOKUP(C10669,Pivot!A:B,2,0),0)</f>
        <v>0</v>
      </c>
      <c r="F10669" s="65">
        <f>IFERROR(VLOOKUP(C10669,Pivot!A:C,3,0),0)</f>
        <v>0</v>
      </c>
    </row>
    <row r="10670" spans="1:6" x14ac:dyDescent="0.25">
      <c r="A10670" s="68" t="s">
        <v>103</v>
      </c>
      <c r="B10670" s="69">
        <v>491334371</v>
      </c>
      <c r="C10670" s="68">
        <v>630509509171</v>
      </c>
      <c r="D10670" s="69" t="s">
        <v>7236</v>
      </c>
      <c r="E10670" s="65">
        <f>IFERROR(VLOOKUP(C10670,Pivot!A:B,2,0),0)</f>
        <v>0</v>
      </c>
      <c r="F10670" s="65">
        <f>IFERROR(VLOOKUP(C10670,Pivot!A:C,3,0),0)</f>
        <v>0</v>
      </c>
    </row>
    <row r="10671" spans="1:6" x14ac:dyDescent="0.25">
      <c r="A10671" s="68" t="s">
        <v>103</v>
      </c>
      <c r="B10671" s="69">
        <v>491334371</v>
      </c>
      <c r="C10671" s="68">
        <v>630509509188</v>
      </c>
      <c r="D10671" s="69" t="s">
        <v>7236</v>
      </c>
      <c r="E10671" s="65">
        <f>IFERROR(VLOOKUP(C10671,Pivot!A:B,2,0),0)</f>
        <v>0</v>
      </c>
      <c r="F10671" s="65">
        <f>IFERROR(VLOOKUP(C10671,Pivot!A:C,3,0),0)</f>
        <v>0</v>
      </c>
    </row>
    <row r="10672" spans="1:6" x14ac:dyDescent="0.25">
      <c r="A10672" s="68" t="s">
        <v>103</v>
      </c>
      <c r="B10672" s="69">
        <v>491334371</v>
      </c>
      <c r="C10672" s="68">
        <v>630509842100</v>
      </c>
      <c r="D10672" s="69" t="s">
        <v>7236</v>
      </c>
      <c r="E10672" s="65">
        <f>IFERROR(VLOOKUP(C10672,Pivot!A:B,2,0),0)</f>
        <v>0</v>
      </c>
      <c r="F10672" s="65">
        <f>IFERROR(VLOOKUP(C10672,Pivot!A:C,3,0),0)</f>
        <v>0</v>
      </c>
    </row>
    <row r="10673" spans="1:6" x14ac:dyDescent="0.25">
      <c r="A10673" s="68" t="s">
        <v>103</v>
      </c>
      <c r="B10673" s="69">
        <v>491334371</v>
      </c>
      <c r="C10673" s="68">
        <v>630509842117</v>
      </c>
      <c r="D10673" s="69" t="s">
        <v>7236</v>
      </c>
      <c r="E10673" s="65">
        <f>IFERROR(VLOOKUP(C10673,Pivot!A:B,2,0),0)</f>
        <v>0</v>
      </c>
      <c r="F10673" s="65">
        <f>IFERROR(VLOOKUP(C10673,Pivot!A:C,3,0),0)</f>
        <v>0</v>
      </c>
    </row>
    <row r="10674" spans="1:6" x14ac:dyDescent="0.25">
      <c r="A10674" s="68" t="s">
        <v>103</v>
      </c>
      <c r="B10674" s="69">
        <v>491334373</v>
      </c>
      <c r="C10674" s="68">
        <v>630509397679</v>
      </c>
      <c r="D10674" s="69" t="s">
        <v>7237</v>
      </c>
      <c r="E10674" s="65">
        <f>IFERROR(VLOOKUP(C10674,Pivot!A:B,2,0),0)</f>
        <v>0</v>
      </c>
      <c r="F10674" s="65">
        <f>IFERROR(VLOOKUP(C10674,Pivot!A:C,3,0),0)</f>
        <v>0</v>
      </c>
    </row>
    <row r="10675" spans="1:6" x14ac:dyDescent="0.25">
      <c r="A10675" s="68" t="s">
        <v>103</v>
      </c>
      <c r="B10675" s="69">
        <v>491334373</v>
      </c>
      <c r="C10675" s="68">
        <v>630509397693</v>
      </c>
      <c r="D10675" s="69" t="s">
        <v>7237</v>
      </c>
      <c r="E10675" s="65">
        <f>IFERROR(VLOOKUP(C10675,Pivot!A:B,2,0),0)</f>
        <v>0</v>
      </c>
      <c r="F10675" s="65">
        <f>IFERROR(VLOOKUP(C10675,Pivot!A:C,3,0),0)</f>
        <v>0</v>
      </c>
    </row>
    <row r="10676" spans="1:6" x14ac:dyDescent="0.25">
      <c r="A10676" s="68" t="s">
        <v>103</v>
      </c>
      <c r="B10676" s="69">
        <v>491334373</v>
      </c>
      <c r="C10676" s="68">
        <v>630509443147</v>
      </c>
      <c r="D10676" s="69" t="s">
        <v>7237</v>
      </c>
      <c r="E10676" s="65">
        <f>IFERROR(VLOOKUP(C10676,Pivot!A:B,2,0),0)</f>
        <v>0</v>
      </c>
      <c r="F10676" s="65">
        <f>IFERROR(VLOOKUP(C10676,Pivot!A:C,3,0),0)</f>
        <v>0</v>
      </c>
    </row>
    <row r="10677" spans="1:6" x14ac:dyDescent="0.25">
      <c r="A10677" s="68" t="s">
        <v>103</v>
      </c>
      <c r="B10677" s="69">
        <v>491334373</v>
      </c>
      <c r="C10677" s="68">
        <v>630509468348</v>
      </c>
      <c r="D10677" s="69" t="s">
        <v>7237</v>
      </c>
      <c r="E10677" s="65">
        <f>IFERROR(VLOOKUP(C10677,Pivot!A:B,2,0),0)</f>
        <v>0</v>
      </c>
      <c r="F10677" s="65">
        <f>IFERROR(VLOOKUP(C10677,Pivot!A:C,3,0),0)</f>
        <v>0</v>
      </c>
    </row>
    <row r="10678" spans="1:6" x14ac:dyDescent="0.25">
      <c r="A10678" s="68" t="s">
        <v>103</v>
      </c>
      <c r="B10678" s="69">
        <v>491334373</v>
      </c>
      <c r="C10678" s="68">
        <v>630509468355</v>
      </c>
      <c r="D10678" s="69" t="s">
        <v>7237</v>
      </c>
      <c r="E10678" s="65">
        <f>IFERROR(VLOOKUP(C10678,Pivot!A:B,2,0),0)</f>
        <v>0</v>
      </c>
      <c r="F10678" s="65">
        <f>IFERROR(VLOOKUP(C10678,Pivot!A:C,3,0),0)</f>
        <v>0</v>
      </c>
    </row>
    <row r="10679" spans="1:6" x14ac:dyDescent="0.25">
      <c r="A10679" s="68" t="s">
        <v>103</v>
      </c>
      <c r="B10679" s="69">
        <v>491334373</v>
      </c>
      <c r="C10679" s="68">
        <v>630509468362</v>
      </c>
      <c r="D10679" s="69" t="s">
        <v>7237</v>
      </c>
      <c r="E10679" s="65">
        <f>IFERROR(VLOOKUP(C10679,Pivot!A:B,2,0),0)</f>
        <v>0</v>
      </c>
      <c r="F10679" s="65">
        <f>IFERROR(VLOOKUP(C10679,Pivot!A:C,3,0),0)</f>
        <v>0</v>
      </c>
    </row>
    <row r="10680" spans="1:6" x14ac:dyDescent="0.25">
      <c r="A10680" s="68" t="s">
        <v>103</v>
      </c>
      <c r="B10680" s="69">
        <v>491334373</v>
      </c>
      <c r="C10680" s="68">
        <v>630509484294</v>
      </c>
      <c r="D10680" s="69" t="s">
        <v>7237</v>
      </c>
      <c r="E10680" s="65">
        <f>IFERROR(VLOOKUP(C10680,Pivot!A:B,2,0),0)</f>
        <v>0</v>
      </c>
      <c r="F10680" s="65">
        <f>IFERROR(VLOOKUP(C10680,Pivot!A:C,3,0),0)</f>
        <v>0</v>
      </c>
    </row>
    <row r="10681" spans="1:6" x14ac:dyDescent="0.25">
      <c r="A10681" s="68" t="s">
        <v>103</v>
      </c>
      <c r="B10681" s="69">
        <v>491334376</v>
      </c>
      <c r="C10681" s="68">
        <v>630509529360</v>
      </c>
      <c r="D10681" s="69" t="s">
        <v>7238</v>
      </c>
      <c r="E10681" s="65">
        <f>IFERROR(VLOOKUP(C10681,Pivot!A:B,2,0),0)</f>
        <v>0</v>
      </c>
      <c r="F10681" s="65">
        <f>IFERROR(VLOOKUP(C10681,Pivot!A:C,3,0),0)</f>
        <v>0</v>
      </c>
    </row>
    <row r="10682" spans="1:6" x14ac:dyDescent="0.25">
      <c r="A10682" s="68" t="s">
        <v>103</v>
      </c>
      <c r="B10682" s="69">
        <v>491334379</v>
      </c>
      <c r="C10682" s="68">
        <v>630509502059</v>
      </c>
      <c r="D10682" s="69" t="s">
        <v>7239</v>
      </c>
      <c r="E10682" s="65">
        <f>IFERROR(VLOOKUP(C10682,Pivot!A:B,2,0),0)</f>
        <v>0</v>
      </c>
      <c r="F10682" s="65">
        <f>IFERROR(VLOOKUP(C10682,Pivot!A:C,3,0),0)</f>
        <v>0</v>
      </c>
    </row>
    <row r="10683" spans="1:6" x14ac:dyDescent="0.25">
      <c r="A10683" s="68" t="s">
        <v>103</v>
      </c>
      <c r="B10683" s="69">
        <v>491334379</v>
      </c>
      <c r="C10683" s="68">
        <v>630509802753</v>
      </c>
      <c r="D10683" s="69" t="s">
        <v>7239</v>
      </c>
      <c r="E10683" s="65">
        <f>IFERROR(VLOOKUP(C10683,Pivot!A:B,2,0),0)</f>
        <v>0</v>
      </c>
      <c r="F10683" s="65">
        <f>IFERROR(VLOOKUP(C10683,Pivot!A:C,3,0),0)</f>
        <v>0</v>
      </c>
    </row>
    <row r="10684" spans="1:6" x14ac:dyDescent="0.25">
      <c r="A10684" s="68" t="s">
        <v>103</v>
      </c>
      <c r="B10684" s="69">
        <v>491334382</v>
      </c>
      <c r="C10684" s="68">
        <v>630509515004</v>
      </c>
      <c r="D10684" s="69" t="s">
        <v>7240</v>
      </c>
      <c r="E10684" s="65">
        <f>IFERROR(VLOOKUP(C10684,Pivot!A:B,2,0),0)</f>
        <v>0</v>
      </c>
      <c r="F10684" s="65">
        <f>IFERROR(VLOOKUP(C10684,Pivot!A:C,3,0),0)</f>
        <v>0</v>
      </c>
    </row>
    <row r="10685" spans="1:6" x14ac:dyDescent="0.25">
      <c r="A10685" s="68" t="s">
        <v>103</v>
      </c>
      <c r="B10685" s="69">
        <v>491334382</v>
      </c>
      <c r="C10685" s="68">
        <v>630509515011</v>
      </c>
      <c r="D10685" s="69" t="s">
        <v>7240</v>
      </c>
      <c r="E10685" s="65">
        <f>IFERROR(VLOOKUP(C10685,Pivot!A:B,2,0),0)</f>
        <v>0</v>
      </c>
      <c r="F10685" s="65">
        <f>IFERROR(VLOOKUP(C10685,Pivot!A:C,3,0),0)</f>
        <v>0</v>
      </c>
    </row>
    <row r="10686" spans="1:6" x14ac:dyDescent="0.25">
      <c r="A10686" s="68" t="s">
        <v>103</v>
      </c>
      <c r="B10686" s="69">
        <v>491334382</v>
      </c>
      <c r="C10686" s="68">
        <v>630509587919</v>
      </c>
      <c r="D10686" s="69" t="s">
        <v>7240</v>
      </c>
      <c r="E10686" s="65">
        <f>IFERROR(VLOOKUP(C10686,Pivot!A:B,2,0),0)</f>
        <v>0</v>
      </c>
      <c r="F10686" s="65">
        <f>IFERROR(VLOOKUP(C10686,Pivot!A:C,3,0),0)</f>
        <v>0</v>
      </c>
    </row>
    <row r="10687" spans="1:6" x14ac:dyDescent="0.25">
      <c r="A10687" s="68" t="s">
        <v>103</v>
      </c>
      <c r="B10687" s="69">
        <v>491334384</v>
      </c>
      <c r="C10687" s="68">
        <v>630509589760</v>
      </c>
      <c r="D10687" s="69" t="s">
        <v>7241</v>
      </c>
      <c r="E10687" s="65">
        <f>IFERROR(VLOOKUP(C10687,Pivot!A:B,2,0),0)</f>
        <v>0</v>
      </c>
      <c r="F10687" s="65">
        <f>IFERROR(VLOOKUP(C10687,Pivot!A:C,3,0),0)</f>
        <v>0</v>
      </c>
    </row>
    <row r="10688" spans="1:6" x14ac:dyDescent="0.25">
      <c r="A10688" s="68" t="s">
        <v>103</v>
      </c>
      <c r="B10688" s="69">
        <v>491334385</v>
      </c>
      <c r="C10688" s="68">
        <v>630509532827</v>
      </c>
      <c r="D10688" s="69" t="s">
        <v>7242</v>
      </c>
      <c r="E10688" s="65">
        <f>IFERROR(VLOOKUP(C10688,Pivot!A:B,2,0),0)</f>
        <v>0</v>
      </c>
      <c r="F10688" s="65">
        <f>IFERROR(VLOOKUP(C10688,Pivot!A:C,3,0),0)</f>
        <v>0</v>
      </c>
    </row>
    <row r="10689" spans="1:6" x14ac:dyDescent="0.25">
      <c r="A10689" s="68" t="s">
        <v>103</v>
      </c>
      <c r="B10689" s="69">
        <v>491334385</v>
      </c>
      <c r="C10689" s="68">
        <v>630509532834</v>
      </c>
      <c r="D10689" s="69" t="s">
        <v>7242</v>
      </c>
      <c r="E10689" s="65">
        <f>IFERROR(VLOOKUP(C10689,Pivot!A:B,2,0),0)</f>
        <v>0</v>
      </c>
      <c r="F10689" s="65">
        <f>IFERROR(VLOOKUP(C10689,Pivot!A:C,3,0),0)</f>
        <v>0</v>
      </c>
    </row>
    <row r="10690" spans="1:6" x14ac:dyDescent="0.25">
      <c r="A10690" s="68" t="s">
        <v>103</v>
      </c>
      <c r="B10690" s="69">
        <v>491334386</v>
      </c>
      <c r="C10690" s="68">
        <v>630509523078</v>
      </c>
      <c r="D10690" s="69" t="s">
        <v>7243</v>
      </c>
      <c r="E10690" s="65">
        <f>IFERROR(VLOOKUP(C10690,Pivot!A:B,2,0),0)</f>
        <v>0</v>
      </c>
      <c r="F10690" s="65">
        <f>IFERROR(VLOOKUP(C10690,Pivot!A:C,3,0),0)</f>
        <v>0</v>
      </c>
    </row>
    <row r="10691" spans="1:6" x14ac:dyDescent="0.25">
      <c r="A10691" s="68" t="s">
        <v>103</v>
      </c>
      <c r="B10691" s="69">
        <v>491334389</v>
      </c>
      <c r="C10691" s="68">
        <v>630509519286</v>
      </c>
      <c r="D10691" s="69" t="s">
        <v>7244</v>
      </c>
      <c r="E10691" s="65">
        <f>IFERROR(VLOOKUP(C10691,Pivot!A:B,2,0),0)</f>
        <v>0</v>
      </c>
      <c r="F10691" s="65">
        <f>IFERROR(VLOOKUP(C10691,Pivot!A:C,3,0),0)</f>
        <v>0</v>
      </c>
    </row>
    <row r="10692" spans="1:6" x14ac:dyDescent="0.25">
      <c r="A10692" s="68" t="s">
        <v>103</v>
      </c>
      <c r="B10692" s="69">
        <v>491334392</v>
      </c>
      <c r="C10692" s="68">
        <v>630509569083</v>
      </c>
      <c r="D10692" s="69" t="s">
        <v>7245</v>
      </c>
      <c r="E10692" s="65">
        <f>IFERROR(VLOOKUP(C10692,Pivot!A:B,2,0),0)</f>
        <v>0</v>
      </c>
      <c r="F10692" s="65">
        <f>IFERROR(VLOOKUP(C10692,Pivot!A:C,3,0),0)</f>
        <v>0</v>
      </c>
    </row>
    <row r="10693" spans="1:6" x14ac:dyDescent="0.25">
      <c r="A10693" s="68" t="s">
        <v>103</v>
      </c>
      <c r="B10693" s="69">
        <v>491334394</v>
      </c>
      <c r="C10693" s="68">
        <v>90159811824</v>
      </c>
      <c r="D10693" s="69" t="s">
        <v>7246</v>
      </c>
      <c r="E10693" s="65">
        <f>IFERROR(VLOOKUP(C10693,Pivot!A:B,2,0),0)</f>
        <v>0</v>
      </c>
      <c r="F10693" s="65">
        <f>IFERROR(VLOOKUP(C10693,Pivot!A:C,3,0),0)</f>
        <v>0</v>
      </c>
    </row>
    <row r="10694" spans="1:6" x14ac:dyDescent="0.25">
      <c r="A10694" s="68" t="s">
        <v>103</v>
      </c>
      <c r="B10694" s="69">
        <v>491334397</v>
      </c>
      <c r="C10694" s="68">
        <v>90159813316</v>
      </c>
      <c r="D10694" s="69" t="s">
        <v>7247</v>
      </c>
      <c r="E10694" s="65">
        <f>IFERROR(VLOOKUP(C10694,Pivot!A:B,2,0),0)</f>
        <v>0</v>
      </c>
      <c r="F10694" s="65">
        <f>IFERROR(VLOOKUP(C10694,Pivot!A:C,3,0),0)</f>
        <v>0</v>
      </c>
    </row>
    <row r="10695" spans="1:6" x14ac:dyDescent="0.25">
      <c r="A10695" s="68" t="s">
        <v>103</v>
      </c>
      <c r="B10695" s="69">
        <v>491334398</v>
      </c>
      <c r="C10695" s="68">
        <v>887961460704</v>
      </c>
      <c r="D10695" s="69" t="s">
        <v>7248</v>
      </c>
      <c r="E10695" s="65">
        <f>IFERROR(VLOOKUP(C10695,Pivot!A:B,2,0),0)</f>
        <v>0</v>
      </c>
      <c r="F10695" s="65">
        <f>IFERROR(VLOOKUP(C10695,Pivot!A:C,3,0),0)</f>
        <v>0</v>
      </c>
    </row>
    <row r="10696" spans="1:6" x14ac:dyDescent="0.25">
      <c r="A10696" s="68" t="s">
        <v>103</v>
      </c>
      <c r="B10696" s="69">
        <v>491334398</v>
      </c>
      <c r="C10696" s="68">
        <v>887961460711</v>
      </c>
      <c r="D10696" s="69" t="s">
        <v>7248</v>
      </c>
      <c r="E10696" s="65">
        <f>IFERROR(VLOOKUP(C10696,Pivot!A:B,2,0),0)</f>
        <v>0</v>
      </c>
      <c r="F10696" s="65">
        <f>IFERROR(VLOOKUP(C10696,Pivot!A:C,3,0),0)</f>
        <v>0</v>
      </c>
    </row>
    <row r="10697" spans="1:6" x14ac:dyDescent="0.25">
      <c r="A10697" s="68" t="s">
        <v>103</v>
      </c>
      <c r="B10697" s="69">
        <v>491334398</v>
      </c>
      <c r="C10697" s="68">
        <v>887961460728</v>
      </c>
      <c r="D10697" s="69" t="s">
        <v>7248</v>
      </c>
      <c r="E10697" s="65">
        <f>IFERROR(VLOOKUP(C10697,Pivot!A:B,2,0),0)</f>
        <v>0</v>
      </c>
      <c r="F10697" s="65">
        <f>IFERROR(VLOOKUP(C10697,Pivot!A:C,3,0),0)</f>
        <v>0</v>
      </c>
    </row>
    <row r="10698" spans="1:6" x14ac:dyDescent="0.25">
      <c r="A10698" s="68" t="s">
        <v>103</v>
      </c>
      <c r="B10698" s="69">
        <v>491334398</v>
      </c>
      <c r="C10698" s="68">
        <v>887961460735</v>
      </c>
      <c r="D10698" s="69" t="s">
        <v>7248</v>
      </c>
      <c r="E10698" s="65">
        <f>IFERROR(VLOOKUP(C10698,Pivot!A:B,2,0),0)</f>
        <v>0</v>
      </c>
      <c r="F10698" s="65">
        <f>IFERROR(VLOOKUP(C10698,Pivot!A:C,3,0),0)</f>
        <v>0</v>
      </c>
    </row>
    <row r="10699" spans="1:6" x14ac:dyDescent="0.25">
      <c r="A10699" s="68" t="s">
        <v>103</v>
      </c>
      <c r="B10699" s="69">
        <v>491334399</v>
      </c>
      <c r="C10699" s="68">
        <v>746775115937</v>
      </c>
      <c r="D10699" s="69" t="s">
        <v>7249</v>
      </c>
      <c r="E10699" s="65">
        <f>IFERROR(VLOOKUP(C10699,Pivot!A:B,2,0),0)</f>
        <v>0</v>
      </c>
      <c r="F10699" s="65">
        <f>IFERROR(VLOOKUP(C10699,Pivot!A:C,3,0),0)</f>
        <v>0</v>
      </c>
    </row>
    <row r="10700" spans="1:6" x14ac:dyDescent="0.25">
      <c r="A10700" s="68" t="s">
        <v>103</v>
      </c>
      <c r="B10700" s="69">
        <v>491334401</v>
      </c>
      <c r="C10700" s="68">
        <v>887961466409</v>
      </c>
      <c r="D10700" s="69" t="s">
        <v>7250</v>
      </c>
      <c r="E10700" s="65">
        <f>IFERROR(VLOOKUP(C10700,Pivot!A:B,2,0),0)</f>
        <v>0</v>
      </c>
      <c r="F10700" s="65">
        <f>IFERROR(VLOOKUP(C10700,Pivot!A:C,3,0),0)</f>
        <v>0</v>
      </c>
    </row>
    <row r="10701" spans="1:6" x14ac:dyDescent="0.25">
      <c r="A10701" s="68" t="s">
        <v>103</v>
      </c>
      <c r="B10701" s="69">
        <v>491334406</v>
      </c>
      <c r="C10701" s="68">
        <v>93577440935</v>
      </c>
      <c r="D10701" s="69" t="s">
        <v>7251</v>
      </c>
      <c r="E10701" s="65">
        <f>IFERROR(VLOOKUP(C10701,Pivot!A:B,2,0),0)</f>
        <v>0</v>
      </c>
      <c r="F10701" s="65">
        <f>IFERROR(VLOOKUP(C10701,Pivot!A:C,3,0),0)</f>
        <v>0</v>
      </c>
    </row>
    <row r="10702" spans="1:6" x14ac:dyDescent="0.25">
      <c r="A10702" s="68" t="s">
        <v>103</v>
      </c>
      <c r="B10702" s="69">
        <v>491334408</v>
      </c>
      <c r="C10702" s="68">
        <v>4893993575138</v>
      </c>
      <c r="D10702" s="69" t="s">
        <v>7252</v>
      </c>
      <c r="E10702" s="65">
        <f>IFERROR(VLOOKUP(C10702,Pivot!A:B,2,0),0)</f>
        <v>0</v>
      </c>
      <c r="F10702" s="65">
        <f>IFERROR(VLOOKUP(C10702,Pivot!A:C,3,0),0)</f>
        <v>0</v>
      </c>
    </row>
    <row r="10703" spans="1:6" x14ac:dyDescent="0.25">
      <c r="A10703" s="68" t="s">
        <v>103</v>
      </c>
      <c r="B10703" s="69">
        <v>491334408</v>
      </c>
      <c r="C10703" s="68">
        <v>93577575132</v>
      </c>
      <c r="D10703" s="69" t="s">
        <v>7252</v>
      </c>
      <c r="E10703" s="65">
        <f>IFERROR(VLOOKUP(C10703,Pivot!A:B,2,0),0)</f>
        <v>0</v>
      </c>
      <c r="F10703" s="65">
        <f>IFERROR(VLOOKUP(C10703,Pivot!A:C,3,0),0)</f>
        <v>0</v>
      </c>
    </row>
    <row r="10704" spans="1:6" x14ac:dyDescent="0.25">
      <c r="A10704" s="68" t="s">
        <v>103</v>
      </c>
      <c r="B10704" s="69">
        <v>491334412</v>
      </c>
      <c r="C10704" s="68">
        <v>4893993578030</v>
      </c>
      <c r="D10704" s="69" t="s">
        <v>7253</v>
      </c>
      <c r="E10704" s="65">
        <f>IFERROR(VLOOKUP(C10704,Pivot!A:B,2,0),0)</f>
        <v>0</v>
      </c>
      <c r="F10704" s="65">
        <f>IFERROR(VLOOKUP(C10704,Pivot!A:C,3,0),0)</f>
        <v>0</v>
      </c>
    </row>
    <row r="10705" spans="1:6" x14ac:dyDescent="0.25">
      <c r="A10705" s="68" t="s">
        <v>103</v>
      </c>
      <c r="B10705" s="69">
        <v>491334412</v>
      </c>
      <c r="C10705" s="68">
        <v>93577578034</v>
      </c>
      <c r="D10705" s="69" t="s">
        <v>7253</v>
      </c>
      <c r="E10705" s="65">
        <f>IFERROR(VLOOKUP(C10705,Pivot!A:B,2,0),0)</f>
        <v>0</v>
      </c>
      <c r="F10705" s="65">
        <f>IFERROR(VLOOKUP(C10705,Pivot!A:C,3,0),0)</f>
        <v>0</v>
      </c>
    </row>
    <row r="10706" spans="1:6" x14ac:dyDescent="0.25">
      <c r="A10706" s="68" t="s">
        <v>103</v>
      </c>
      <c r="B10706" s="69">
        <v>491334415</v>
      </c>
      <c r="C10706" s="68">
        <v>4891813880424</v>
      </c>
      <c r="D10706" s="69" t="s">
        <v>7254</v>
      </c>
      <c r="E10706" s="65">
        <f>IFERROR(VLOOKUP(C10706,Pivot!A:B,2,0),0)</f>
        <v>0</v>
      </c>
      <c r="F10706" s="65">
        <f>IFERROR(VLOOKUP(C10706,Pivot!A:C,3,0),0)</f>
        <v>0</v>
      </c>
    </row>
    <row r="10707" spans="1:6" x14ac:dyDescent="0.25">
      <c r="A10707" s="68" t="s">
        <v>103</v>
      </c>
      <c r="B10707" s="69">
        <v>491334416</v>
      </c>
      <c r="C10707" s="68">
        <v>4891813880431</v>
      </c>
      <c r="D10707" s="69" t="s">
        <v>7254</v>
      </c>
      <c r="E10707" s="65">
        <f>IFERROR(VLOOKUP(C10707,Pivot!A:B,2,0),0)</f>
        <v>0</v>
      </c>
      <c r="F10707" s="65">
        <f>IFERROR(VLOOKUP(C10707,Pivot!A:C,3,0),0)</f>
        <v>0</v>
      </c>
    </row>
    <row r="10708" spans="1:6" x14ac:dyDescent="0.25">
      <c r="A10708" s="68" t="s">
        <v>103</v>
      </c>
      <c r="B10708" s="69">
        <v>491334417</v>
      </c>
      <c r="C10708" s="68">
        <v>4891813880448</v>
      </c>
      <c r="D10708" s="69" t="s">
        <v>7255</v>
      </c>
      <c r="E10708" s="65">
        <f>IFERROR(VLOOKUP(C10708,Pivot!A:B,2,0),0)</f>
        <v>0</v>
      </c>
      <c r="F10708" s="65">
        <f>IFERROR(VLOOKUP(C10708,Pivot!A:C,3,0),0)</f>
        <v>0</v>
      </c>
    </row>
    <row r="10709" spans="1:6" x14ac:dyDescent="0.25">
      <c r="A10709" s="68" t="s">
        <v>103</v>
      </c>
      <c r="B10709" s="69">
        <v>491334418</v>
      </c>
      <c r="C10709" s="68">
        <v>4891813880455</v>
      </c>
      <c r="D10709" s="69" t="s">
        <v>7256</v>
      </c>
      <c r="E10709" s="65">
        <f>IFERROR(VLOOKUP(C10709,Pivot!A:B,2,0),0)</f>
        <v>0</v>
      </c>
      <c r="F10709" s="65">
        <f>IFERROR(VLOOKUP(C10709,Pivot!A:C,3,0),0)</f>
        <v>0</v>
      </c>
    </row>
    <row r="10710" spans="1:6" x14ac:dyDescent="0.25">
      <c r="A10710" s="68" t="s">
        <v>103</v>
      </c>
      <c r="B10710" s="69">
        <v>491334421</v>
      </c>
      <c r="C10710" s="68">
        <v>4891813824633</v>
      </c>
      <c r="D10710" s="69" t="s">
        <v>7257</v>
      </c>
      <c r="E10710" s="65">
        <f>IFERROR(VLOOKUP(C10710,Pivot!A:B,2,0),0)</f>
        <v>0</v>
      </c>
      <c r="F10710" s="65">
        <f>IFERROR(VLOOKUP(C10710,Pivot!A:C,3,0),0)</f>
        <v>0</v>
      </c>
    </row>
    <row r="10711" spans="1:6" x14ac:dyDescent="0.25">
      <c r="A10711" s="68" t="s">
        <v>103</v>
      </c>
      <c r="B10711" s="69">
        <v>491334422</v>
      </c>
      <c r="C10711" s="68">
        <v>4891813824688</v>
      </c>
      <c r="D10711" s="69" t="s">
        <v>7258</v>
      </c>
      <c r="E10711" s="65">
        <f>IFERROR(VLOOKUP(C10711,Pivot!A:B,2,0),0)</f>
        <v>0</v>
      </c>
      <c r="F10711" s="65">
        <f>IFERROR(VLOOKUP(C10711,Pivot!A:C,3,0),0)</f>
        <v>0</v>
      </c>
    </row>
    <row r="10712" spans="1:6" x14ac:dyDescent="0.25">
      <c r="A10712" s="68" t="s">
        <v>103</v>
      </c>
      <c r="B10712" s="69">
        <v>491334425</v>
      </c>
      <c r="C10712" s="68">
        <v>11543410218</v>
      </c>
      <c r="D10712" s="69" t="s">
        <v>7259</v>
      </c>
      <c r="E10712" s="65">
        <f>IFERROR(VLOOKUP(C10712,Pivot!A:B,2,0),0)</f>
        <v>0</v>
      </c>
      <c r="F10712" s="65">
        <f>IFERROR(VLOOKUP(C10712,Pivot!A:C,3,0),0)</f>
        <v>0</v>
      </c>
    </row>
    <row r="10713" spans="1:6" x14ac:dyDescent="0.25">
      <c r="A10713" s="68" t="s">
        <v>103</v>
      </c>
      <c r="B10713" s="69">
        <v>491334425</v>
      </c>
      <c r="C10713" s="68">
        <v>11543410225</v>
      </c>
      <c r="D10713" s="69" t="s">
        <v>7259</v>
      </c>
      <c r="E10713" s="65">
        <f>IFERROR(VLOOKUP(C10713,Pivot!A:B,2,0),0)</f>
        <v>0</v>
      </c>
      <c r="F10713" s="65">
        <f>IFERROR(VLOOKUP(C10713,Pivot!A:C,3,0),0)</f>
        <v>0</v>
      </c>
    </row>
    <row r="10714" spans="1:6" x14ac:dyDescent="0.25">
      <c r="A10714" s="68" t="s">
        <v>103</v>
      </c>
      <c r="B10714" s="69">
        <v>491334426</v>
      </c>
      <c r="C10714" s="68">
        <v>11543208310</v>
      </c>
      <c r="D10714" s="69" t="s">
        <v>7260</v>
      </c>
      <c r="E10714" s="65">
        <f>IFERROR(VLOOKUP(C10714,Pivot!A:B,2,0),0)</f>
        <v>0</v>
      </c>
      <c r="F10714" s="65">
        <f>IFERROR(VLOOKUP(C10714,Pivot!A:C,3,0),0)</f>
        <v>0</v>
      </c>
    </row>
    <row r="10715" spans="1:6" x14ac:dyDescent="0.25">
      <c r="A10715" s="68" t="s">
        <v>103</v>
      </c>
      <c r="B10715" s="69">
        <v>491334427</v>
      </c>
      <c r="C10715" s="68">
        <v>11543208334</v>
      </c>
      <c r="D10715" s="69" t="s">
        <v>7261</v>
      </c>
      <c r="E10715" s="65">
        <f>IFERROR(VLOOKUP(C10715,Pivot!A:B,2,0),0)</f>
        <v>0</v>
      </c>
      <c r="F10715" s="65">
        <f>IFERROR(VLOOKUP(C10715,Pivot!A:C,3,0),0)</f>
        <v>0</v>
      </c>
    </row>
    <row r="10716" spans="1:6" x14ac:dyDescent="0.25">
      <c r="A10716" s="68" t="s">
        <v>103</v>
      </c>
      <c r="B10716" s="69">
        <v>491334428</v>
      </c>
      <c r="C10716" s="68">
        <v>11543208068</v>
      </c>
      <c r="D10716" s="69" t="s">
        <v>7262</v>
      </c>
      <c r="E10716" s="65">
        <f>IFERROR(VLOOKUP(C10716,Pivot!A:B,2,0),0)</f>
        <v>0</v>
      </c>
      <c r="F10716" s="65">
        <f>IFERROR(VLOOKUP(C10716,Pivot!A:C,3,0),0)</f>
        <v>0</v>
      </c>
    </row>
    <row r="10717" spans="1:6" x14ac:dyDescent="0.25">
      <c r="A10717" s="68" t="s">
        <v>103</v>
      </c>
      <c r="B10717" s="69">
        <v>491334431</v>
      </c>
      <c r="C10717" s="68">
        <v>90159150268</v>
      </c>
      <c r="D10717" s="69" t="s">
        <v>7263</v>
      </c>
      <c r="E10717" s="65">
        <f>IFERROR(VLOOKUP(C10717,Pivot!A:B,2,0),0)</f>
        <v>0</v>
      </c>
      <c r="F10717" s="65">
        <f>IFERROR(VLOOKUP(C10717,Pivot!A:C,3,0),0)</f>
        <v>0</v>
      </c>
    </row>
    <row r="10718" spans="1:6" x14ac:dyDescent="0.25">
      <c r="A10718" s="68" t="s">
        <v>103</v>
      </c>
      <c r="B10718" s="69">
        <v>491334432</v>
      </c>
      <c r="C10718" s="68">
        <v>90159150886</v>
      </c>
      <c r="D10718" s="69" t="s">
        <v>7264</v>
      </c>
      <c r="E10718" s="65">
        <f>IFERROR(VLOOKUP(C10718,Pivot!A:B,2,0),0)</f>
        <v>0</v>
      </c>
      <c r="F10718" s="65">
        <f>IFERROR(VLOOKUP(C10718,Pivot!A:C,3,0),0)</f>
        <v>0</v>
      </c>
    </row>
    <row r="10719" spans="1:6" x14ac:dyDescent="0.25">
      <c r="A10719" s="68" t="s">
        <v>103</v>
      </c>
      <c r="B10719" s="69">
        <v>491334433</v>
      </c>
      <c r="C10719" s="68">
        <v>90159252030</v>
      </c>
      <c r="D10719" s="69" t="s">
        <v>7265</v>
      </c>
      <c r="E10719" s="65">
        <f>IFERROR(VLOOKUP(C10719,Pivot!A:B,2,0),0)</f>
        <v>0</v>
      </c>
      <c r="F10719" s="65">
        <f>IFERROR(VLOOKUP(C10719,Pivot!A:C,3,0),0)</f>
        <v>0</v>
      </c>
    </row>
    <row r="10720" spans="1:6" x14ac:dyDescent="0.25">
      <c r="A10720" s="68" t="s">
        <v>103</v>
      </c>
      <c r="B10720" s="69">
        <v>491334434</v>
      </c>
      <c r="C10720" s="68">
        <v>90159115168</v>
      </c>
      <c r="D10720" s="69" t="s">
        <v>7266</v>
      </c>
      <c r="E10720" s="65">
        <f>IFERROR(VLOOKUP(C10720,Pivot!A:B,2,0),0)</f>
        <v>0</v>
      </c>
      <c r="F10720" s="65">
        <f>IFERROR(VLOOKUP(C10720,Pivot!A:C,3,0),0)</f>
        <v>0</v>
      </c>
    </row>
    <row r="10721" spans="1:6" x14ac:dyDescent="0.25">
      <c r="A10721" s="68" t="s">
        <v>103</v>
      </c>
      <c r="B10721" s="69">
        <v>491334436</v>
      </c>
      <c r="C10721" s="68">
        <v>4893156033734</v>
      </c>
      <c r="D10721" s="69" t="s">
        <v>7267</v>
      </c>
      <c r="E10721" s="65">
        <f>IFERROR(VLOOKUP(C10721,Pivot!A:B,2,0),0)</f>
        <v>0</v>
      </c>
      <c r="F10721" s="65">
        <f>IFERROR(VLOOKUP(C10721,Pivot!A:C,3,0),0)</f>
        <v>0</v>
      </c>
    </row>
    <row r="10722" spans="1:6" x14ac:dyDescent="0.25">
      <c r="A10722" s="68" t="s">
        <v>103</v>
      </c>
      <c r="B10722" s="69">
        <v>491334438</v>
      </c>
      <c r="C10722" s="68">
        <v>8903245220399</v>
      </c>
      <c r="D10722" s="69" t="s">
        <v>7268</v>
      </c>
      <c r="E10722" s="65">
        <f>IFERROR(VLOOKUP(C10722,Pivot!A:B,2,0),0)</f>
        <v>0</v>
      </c>
      <c r="F10722" s="65">
        <f>IFERROR(VLOOKUP(C10722,Pivot!A:C,3,0),0)</f>
        <v>0</v>
      </c>
    </row>
    <row r="10723" spans="1:6" x14ac:dyDescent="0.25">
      <c r="A10723" s="68" t="s">
        <v>103</v>
      </c>
      <c r="B10723" s="69">
        <v>491334443</v>
      </c>
      <c r="C10723" s="68">
        <v>884920145009</v>
      </c>
      <c r="D10723" s="69" t="s">
        <v>7269</v>
      </c>
      <c r="E10723" s="65">
        <f>IFERROR(VLOOKUP(C10723,Pivot!A:B,2,0),0)</f>
        <v>0</v>
      </c>
      <c r="F10723" s="65">
        <f>IFERROR(VLOOKUP(C10723,Pivot!A:C,3,0),0)</f>
        <v>0</v>
      </c>
    </row>
    <row r="10724" spans="1:6" x14ac:dyDescent="0.25">
      <c r="A10724" s="68" t="s">
        <v>103</v>
      </c>
      <c r="B10724" s="69">
        <v>491334446</v>
      </c>
      <c r="C10724" s="68">
        <v>8901736130493</v>
      </c>
      <c r="D10724" s="69" t="s">
        <v>7270</v>
      </c>
      <c r="E10724" s="65">
        <f>IFERROR(VLOOKUP(C10724,Pivot!A:B,2,0),0)</f>
        <v>0</v>
      </c>
      <c r="F10724" s="65">
        <f>IFERROR(VLOOKUP(C10724,Pivot!A:C,3,0),0)</f>
        <v>0</v>
      </c>
    </row>
    <row r="10725" spans="1:6" x14ac:dyDescent="0.25">
      <c r="A10725" s="68" t="s">
        <v>103</v>
      </c>
      <c r="B10725" s="69">
        <v>491334447</v>
      </c>
      <c r="C10725" s="68">
        <v>8901736130509</v>
      </c>
      <c r="D10725" s="69" t="s">
        <v>7271</v>
      </c>
      <c r="E10725" s="65">
        <f>IFERROR(VLOOKUP(C10725,Pivot!A:B,2,0),0)</f>
        <v>0</v>
      </c>
      <c r="F10725" s="65">
        <f>IFERROR(VLOOKUP(C10725,Pivot!A:C,3,0),0)</f>
        <v>0</v>
      </c>
    </row>
    <row r="10726" spans="1:6" x14ac:dyDescent="0.25">
      <c r="A10726" s="68" t="s">
        <v>103</v>
      </c>
      <c r="B10726" s="69">
        <v>491334448</v>
      </c>
      <c r="C10726" s="68">
        <v>8901736130417</v>
      </c>
      <c r="D10726" s="69" t="s">
        <v>7272</v>
      </c>
      <c r="E10726" s="65">
        <f>IFERROR(VLOOKUP(C10726,Pivot!A:B,2,0),0)</f>
        <v>0</v>
      </c>
      <c r="F10726" s="65">
        <f>IFERROR(VLOOKUP(C10726,Pivot!A:C,3,0),0)</f>
        <v>0</v>
      </c>
    </row>
    <row r="10727" spans="1:6" x14ac:dyDescent="0.25">
      <c r="A10727" s="68" t="s">
        <v>103</v>
      </c>
      <c r="B10727" s="69">
        <v>491334449</v>
      </c>
      <c r="C10727" s="68">
        <v>6944588202330</v>
      </c>
      <c r="D10727" s="69" t="s">
        <v>7273</v>
      </c>
      <c r="E10727" s="65">
        <f>IFERROR(VLOOKUP(C10727,Pivot!A:B,2,0),0)</f>
        <v>0</v>
      </c>
      <c r="F10727" s="65">
        <f>IFERROR(VLOOKUP(C10727,Pivot!A:C,3,0),0)</f>
        <v>0</v>
      </c>
    </row>
    <row r="10728" spans="1:6" x14ac:dyDescent="0.25">
      <c r="A10728" s="68" t="s">
        <v>103</v>
      </c>
      <c r="B10728" s="69">
        <v>491334450</v>
      </c>
      <c r="C10728" s="68">
        <v>6944588202385</v>
      </c>
      <c r="D10728" s="69" t="s">
        <v>7274</v>
      </c>
      <c r="E10728" s="65">
        <f>IFERROR(VLOOKUP(C10728,Pivot!A:B,2,0),0)</f>
        <v>0</v>
      </c>
      <c r="F10728" s="65">
        <f>IFERROR(VLOOKUP(C10728,Pivot!A:C,3,0),0)</f>
        <v>0</v>
      </c>
    </row>
    <row r="10729" spans="1:6" x14ac:dyDescent="0.25">
      <c r="A10729" s="68" t="s">
        <v>103</v>
      </c>
      <c r="B10729" s="69">
        <v>491334451</v>
      </c>
      <c r="C10729" s="68">
        <v>491334451</v>
      </c>
      <c r="D10729" s="69" t="s">
        <v>7275</v>
      </c>
      <c r="E10729" s="65">
        <f>IFERROR(VLOOKUP(C10729,Pivot!A:B,2,0),0)</f>
        <v>0</v>
      </c>
      <c r="F10729" s="65">
        <f>IFERROR(VLOOKUP(C10729,Pivot!A:C,3,0),0)</f>
        <v>0</v>
      </c>
    </row>
    <row r="10730" spans="1:6" x14ac:dyDescent="0.25">
      <c r="A10730" s="68" t="s">
        <v>103</v>
      </c>
      <c r="B10730" s="69">
        <v>491334451</v>
      </c>
      <c r="C10730" s="68">
        <v>724479900158</v>
      </c>
      <c r="D10730" s="69" t="s">
        <v>7275</v>
      </c>
      <c r="E10730" s="65">
        <f>IFERROR(VLOOKUP(C10730,Pivot!A:B,2,0),0)</f>
        <v>0</v>
      </c>
      <c r="F10730" s="65">
        <f>IFERROR(VLOOKUP(C10730,Pivot!A:C,3,0),0)</f>
        <v>0</v>
      </c>
    </row>
    <row r="10731" spans="1:6" x14ac:dyDescent="0.25">
      <c r="A10731" s="68" t="s">
        <v>103</v>
      </c>
      <c r="B10731" s="69">
        <v>491334452</v>
      </c>
      <c r="C10731" s="68">
        <v>491334452</v>
      </c>
      <c r="D10731" s="69" t="s">
        <v>7276</v>
      </c>
      <c r="E10731" s="65">
        <f>IFERROR(VLOOKUP(C10731,Pivot!A:B,2,0),0)</f>
        <v>0</v>
      </c>
      <c r="F10731" s="65">
        <f>IFERROR(VLOOKUP(C10731,Pivot!A:C,3,0),0)</f>
        <v>0</v>
      </c>
    </row>
    <row r="10732" spans="1:6" x14ac:dyDescent="0.25">
      <c r="A10732" s="68" t="s">
        <v>103</v>
      </c>
      <c r="B10732" s="69">
        <v>491334452</v>
      </c>
      <c r="C10732" s="68">
        <v>724479900226</v>
      </c>
      <c r="D10732" s="69" t="s">
        <v>7276</v>
      </c>
      <c r="E10732" s="65">
        <f>IFERROR(VLOOKUP(C10732,Pivot!A:B,2,0),0)</f>
        <v>0</v>
      </c>
      <c r="F10732" s="65">
        <f>IFERROR(VLOOKUP(C10732,Pivot!A:C,3,0),0)</f>
        <v>0</v>
      </c>
    </row>
    <row r="10733" spans="1:6" x14ac:dyDescent="0.25">
      <c r="A10733" s="68" t="s">
        <v>103</v>
      </c>
      <c r="B10733" s="69">
        <v>491334453</v>
      </c>
      <c r="C10733" s="68">
        <v>491334453</v>
      </c>
      <c r="D10733" s="69" t="s">
        <v>7277</v>
      </c>
      <c r="E10733" s="65">
        <f>IFERROR(VLOOKUP(C10733,Pivot!A:B,2,0),0)</f>
        <v>0</v>
      </c>
      <c r="F10733" s="65">
        <f>IFERROR(VLOOKUP(C10733,Pivot!A:C,3,0),0)</f>
        <v>0</v>
      </c>
    </row>
    <row r="10734" spans="1:6" x14ac:dyDescent="0.25">
      <c r="A10734" s="68" t="s">
        <v>103</v>
      </c>
      <c r="B10734" s="69">
        <v>491334453</v>
      </c>
      <c r="C10734" s="68">
        <v>724479900394</v>
      </c>
      <c r="D10734" s="69" t="s">
        <v>7277</v>
      </c>
      <c r="E10734" s="65">
        <f>IFERROR(VLOOKUP(C10734,Pivot!A:B,2,0),0)</f>
        <v>0</v>
      </c>
      <c r="F10734" s="65">
        <f>IFERROR(VLOOKUP(C10734,Pivot!A:C,3,0),0)</f>
        <v>0</v>
      </c>
    </row>
    <row r="10735" spans="1:6" x14ac:dyDescent="0.25">
      <c r="A10735" s="68" t="s">
        <v>103</v>
      </c>
      <c r="B10735" s="69">
        <v>491334454</v>
      </c>
      <c r="C10735" s="68">
        <v>491334454</v>
      </c>
      <c r="D10735" s="69" t="s">
        <v>7278</v>
      </c>
      <c r="E10735" s="65">
        <f>IFERROR(VLOOKUP(C10735,Pivot!A:B,2,0),0)</f>
        <v>0</v>
      </c>
      <c r="F10735" s="65">
        <f>IFERROR(VLOOKUP(C10735,Pivot!A:C,3,0),0)</f>
        <v>0</v>
      </c>
    </row>
    <row r="10736" spans="1:6" x14ac:dyDescent="0.25">
      <c r="A10736" s="68" t="s">
        <v>103</v>
      </c>
      <c r="B10736" s="69">
        <v>491334454</v>
      </c>
      <c r="C10736" s="68">
        <v>724479900462</v>
      </c>
      <c r="D10736" s="69" t="s">
        <v>7278</v>
      </c>
      <c r="E10736" s="65">
        <f>IFERROR(VLOOKUP(C10736,Pivot!A:B,2,0),0)</f>
        <v>0</v>
      </c>
      <c r="F10736" s="65">
        <f>IFERROR(VLOOKUP(C10736,Pivot!A:C,3,0),0)</f>
        <v>0</v>
      </c>
    </row>
    <row r="10737" spans="1:6" x14ac:dyDescent="0.25">
      <c r="A10737" s="68" t="s">
        <v>103</v>
      </c>
      <c r="B10737" s="69">
        <v>491334455</v>
      </c>
      <c r="C10737" s="68">
        <v>491334455</v>
      </c>
      <c r="D10737" s="69" t="s">
        <v>7279</v>
      </c>
      <c r="E10737" s="65">
        <f>IFERROR(VLOOKUP(C10737,Pivot!A:B,2,0),0)</f>
        <v>0</v>
      </c>
      <c r="F10737" s="65">
        <f>IFERROR(VLOOKUP(C10737,Pivot!A:C,3,0),0)</f>
        <v>0</v>
      </c>
    </row>
    <row r="10738" spans="1:6" x14ac:dyDescent="0.25">
      <c r="A10738" s="68" t="s">
        <v>103</v>
      </c>
      <c r="B10738" s="69">
        <v>491334455</v>
      </c>
      <c r="C10738" s="68">
        <v>724479900530</v>
      </c>
      <c r="D10738" s="69" t="s">
        <v>7279</v>
      </c>
      <c r="E10738" s="65">
        <f>IFERROR(VLOOKUP(C10738,Pivot!A:B,2,0),0)</f>
        <v>0</v>
      </c>
      <c r="F10738" s="65">
        <f>IFERROR(VLOOKUP(C10738,Pivot!A:C,3,0),0)</f>
        <v>0</v>
      </c>
    </row>
    <row r="10739" spans="1:6" x14ac:dyDescent="0.25">
      <c r="A10739" s="68" t="s">
        <v>103</v>
      </c>
      <c r="B10739" s="69">
        <v>491334457</v>
      </c>
      <c r="C10739" s="68">
        <v>491334457</v>
      </c>
      <c r="D10739" s="69" t="s">
        <v>7280</v>
      </c>
      <c r="E10739" s="65">
        <f>IFERROR(VLOOKUP(C10739,Pivot!A:B,2,0),0)</f>
        <v>0</v>
      </c>
      <c r="F10739" s="65">
        <f>IFERROR(VLOOKUP(C10739,Pivot!A:C,3,0),0)</f>
        <v>0</v>
      </c>
    </row>
    <row r="10740" spans="1:6" x14ac:dyDescent="0.25">
      <c r="A10740" s="68" t="s">
        <v>103</v>
      </c>
      <c r="B10740" s="69">
        <v>491334457</v>
      </c>
      <c r="C10740" s="68">
        <v>724479912588</v>
      </c>
      <c r="D10740" s="69" t="s">
        <v>7280</v>
      </c>
      <c r="E10740" s="65">
        <f>IFERROR(VLOOKUP(C10740,Pivot!A:B,2,0),0)</f>
        <v>0</v>
      </c>
      <c r="F10740" s="65">
        <f>IFERROR(VLOOKUP(C10740,Pivot!A:C,3,0),0)</f>
        <v>0</v>
      </c>
    </row>
    <row r="10741" spans="1:6" x14ac:dyDescent="0.25">
      <c r="A10741" s="68" t="s">
        <v>103</v>
      </c>
      <c r="B10741" s="69">
        <v>491334458</v>
      </c>
      <c r="C10741" s="68">
        <v>491334458</v>
      </c>
      <c r="D10741" s="69" t="s">
        <v>7281</v>
      </c>
      <c r="E10741" s="65">
        <f>IFERROR(VLOOKUP(C10741,Pivot!A:B,2,0),0)</f>
        <v>0</v>
      </c>
      <c r="F10741" s="65">
        <f>IFERROR(VLOOKUP(C10741,Pivot!A:C,3,0),0)</f>
        <v>0</v>
      </c>
    </row>
    <row r="10742" spans="1:6" x14ac:dyDescent="0.25">
      <c r="A10742" s="68" t="s">
        <v>103</v>
      </c>
      <c r="B10742" s="69">
        <v>491334458</v>
      </c>
      <c r="C10742" s="68">
        <v>724479988064</v>
      </c>
      <c r="D10742" s="69" t="s">
        <v>7281</v>
      </c>
      <c r="E10742" s="65">
        <f>IFERROR(VLOOKUP(C10742,Pivot!A:B,2,0),0)</f>
        <v>0</v>
      </c>
      <c r="F10742" s="65">
        <f>IFERROR(VLOOKUP(C10742,Pivot!A:C,3,0),0)</f>
        <v>0</v>
      </c>
    </row>
    <row r="10743" spans="1:6" x14ac:dyDescent="0.25">
      <c r="A10743" s="68" t="s">
        <v>103</v>
      </c>
      <c r="B10743" s="69">
        <v>491334460</v>
      </c>
      <c r="C10743" s="68">
        <v>491334460</v>
      </c>
      <c r="D10743" s="69" t="s">
        <v>7282</v>
      </c>
      <c r="E10743" s="65">
        <f>IFERROR(VLOOKUP(C10743,Pivot!A:B,2,0),0)</f>
        <v>0</v>
      </c>
      <c r="F10743" s="65">
        <f>IFERROR(VLOOKUP(C10743,Pivot!A:C,3,0),0)</f>
        <v>0</v>
      </c>
    </row>
    <row r="10744" spans="1:6" x14ac:dyDescent="0.25">
      <c r="A10744" s="68" t="s">
        <v>103</v>
      </c>
      <c r="B10744" s="69">
        <v>491334460</v>
      </c>
      <c r="C10744" s="68">
        <v>724479908864</v>
      </c>
      <c r="D10744" s="69" t="s">
        <v>7282</v>
      </c>
      <c r="E10744" s="65">
        <f>IFERROR(VLOOKUP(C10744,Pivot!A:B,2,0),0)</f>
        <v>0</v>
      </c>
      <c r="F10744" s="65">
        <f>IFERROR(VLOOKUP(C10744,Pivot!A:C,3,0),0)</f>
        <v>0</v>
      </c>
    </row>
    <row r="10745" spans="1:6" x14ac:dyDescent="0.25">
      <c r="A10745" s="68" t="s">
        <v>103</v>
      </c>
      <c r="B10745" s="69">
        <v>491334461</v>
      </c>
      <c r="C10745" s="68">
        <v>491334461</v>
      </c>
      <c r="D10745" s="69" t="s">
        <v>7283</v>
      </c>
      <c r="E10745" s="65">
        <f>IFERROR(VLOOKUP(C10745,Pivot!A:B,2,0),0)</f>
        <v>0</v>
      </c>
      <c r="F10745" s="65">
        <f>IFERROR(VLOOKUP(C10745,Pivot!A:C,3,0),0)</f>
        <v>0</v>
      </c>
    </row>
    <row r="10746" spans="1:6" x14ac:dyDescent="0.25">
      <c r="A10746" s="68" t="s">
        <v>103</v>
      </c>
      <c r="B10746" s="69">
        <v>491334461</v>
      </c>
      <c r="C10746" s="68">
        <v>724479931848</v>
      </c>
      <c r="D10746" s="69" t="s">
        <v>7283</v>
      </c>
      <c r="E10746" s="65">
        <f>IFERROR(VLOOKUP(C10746,Pivot!A:B,2,0),0)</f>
        <v>0</v>
      </c>
      <c r="F10746" s="65">
        <f>IFERROR(VLOOKUP(C10746,Pivot!A:C,3,0),0)</f>
        <v>0</v>
      </c>
    </row>
    <row r="10747" spans="1:6" x14ac:dyDescent="0.25">
      <c r="A10747" s="68" t="s">
        <v>103</v>
      </c>
      <c r="B10747" s="69">
        <v>491334462</v>
      </c>
      <c r="C10747" s="68">
        <v>491334462</v>
      </c>
      <c r="D10747" s="69" t="s">
        <v>7284</v>
      </c>
      <c r="E10747" s="65">
        <f>IFERROR(VLOOKUP(C10747,Pivot!A:B,2,0),0)</f>
        <v>0</v>
      </c>
      <c r="F10747" s="65">
        <f>IFERROR(VLOOKUP(C10747,Pivot!A:C,3,0),0)</f>
        <v>0</v>
      </c>
    </row>
    <row r="10748" spans="1:6" x14ac:dyDescent="0.25">
      <c r="A10748" s="68" t="s">
        <v>103</v>
      </c>
      <c r="B10748" s="69">
        <v>491334462</v>
      </c>
      <c r="C10748" s="68">
        <v>724479904040</v>
      </c>
      <c r="D10748" s="69" t="s">
        <v>7284</v>
      </c>
      <c r="E10748" s="65">
        <f>IFERROR(VLOOKUP(C10748,Pivot!A:B,2,0),0)</f>
        <v>0</v>
      </c>
      <c r="F10748" s="65">
        <f>IFERROR(VLOOKUP(C10748,Pivot!A:C,3,0),0)</f>
        <v>0</v>
      </c>
    </row>
    <row r="10749" spans="1:6" x14ac:dyDescent="0.25">
      <c r="A10749" s="68" t="s">
        <v>103</v>
      </c>
      <c r="B10749" s="69">
        <v>491334463</v>
      </c>
      <c r="C10749" s="68">
        <v>491334463</v>
      </c>
      <c r="D10749" s="69" t="s">
        <v>7285</v>
      </c>
      <c r="E10749" s="65">
        <f>IFERROR(VLOOKUP(C10749,Pivot!A:B,2,0),0)</f>
        <v>0</v>
      </c>
      <c r="F10749" s="65">
        <f>IFERROR(VLOOKUP(C10749,Pivot!A:C,3,0),0)</f>
        <v>0</v>
      </c>
    </row>
    <row r="10750" spans="1:6" x14ac:dyDescent="0.25">
      <c r="A10750" s="68" t="s">
        <v>103</v>
      </c>
      <c r="B10750" s="69">
        <v>491334463</v>
      </c>
      <c r="C10750" s="68">
        <v>724479908000</v>
      </c>
      <c r="D10750" s="69" t="s">
        <v>7285</v>
      </c>
      <c r="E10750" s="65">
        <f>IFERROR(VLOOKUP(C10750,Pivot!A:B,2,0),0)</f>
        <v>0</v>
      </c>
      <c r="F10750" s="65">
        <f>IFERROR(VLOOKUP(C10750,Pivot!A:C,3,0),0)</f>
        <v>0</v>
      </c>
    </row>
    <row r="10751" spans="1:6" x14ac:dyDescent="0.25">
      <c r="A10751" s="68" t="s">
        <v>103</v>
      </c>
      <c r="B10751" s="69">
        <v>491334465</v>
      </c>
      <c r="C10751" s="68">
        <v>491334465</v>
      </c>
      <c r="D10751" s="69" t="s">
        <v>7286</v>
      </c>
      <c r="E10751" s="65">
        <f>IFERROR(VLOOKUP(C10751,Pivot!A:B,2,0),0)</f>
        <v>0</v>
      </c>
      <c r="F10751" s="65">
        <f>IFERROR(VLOOKUP(C10751,Pivot!A:C,3,0),0)</f>
        <v>0</v>
      </c>
    </row>
    <row r="10752" spans="1:6" x14ac:dyDescent="0.25">
      <c r="A10752" s="68" t="s">
        <v>103</v>
      </c>
      <c r="B10752" s="69">
        <v>491334465</v>
      </c>
      <c r="C10752" s="68">
        <v>724479910508</v>
      </c>
      <c r="D10752" s="69" t="s">
        <v>7286</v>
      </c>
      <c r="E10752" s="65">
        <f>IFERROR(VLOOKUP(C10752,Pivot!A:B,2,0),0)</f>
        <v>0</v>
      </c>
      <c r="F10752" s="65">
        <f>IFERROR(VLOOKUP(C10752,Pivot!A:C,3,0),0)</f>
        <v>0</v>
      </c>
    </row>
    <row r="10753" spans="1:6" x14ac:dyDescent="0.25">
      <c r="A10753" s="68" t="s">
        <v>103</v>
      </c>
      <c r="B10753" s="69">
        <v>491334466</v>
      </c>
      <c r="C10753" s="68">
        <v>491334466</v>
      </c>
      <c r="D10753" s="69" t="s">
        <v>7287</v>
      </c>
      <c r="E10753" s="65">
        <f>IFERROR(VLOOKUP(C10753,Pivot!A:B,2,0),0)</f>
        <v>0</v>
      </c>
      <c r="F10753" s="65">
        <f>IFERROR(VLOOKUP(C10753,Pivot!A:C,3,0),0)</f>
        <v>0</v>
      </c>
    </row>
    <row r="10754" spans="1:6" x14ac:dyDescent="0.25">
      <c r="A10754" s="68" t="s">
        <v>103</v>
      </c>
      <c r="B10754" s="69">
        <v>491334466</v>
      </c>
      <c r="C10754" s="68">
        <v>72447990602</v>
      </c>
      <c r="D10754" s="69" t="s">
        <v>7287</v>
      </c>
      <c r="E10754" s="65">
        <f>IFERROR(VLOOKUP(C10754,Pivot!A:B,2,0),0)</f>
        <v>0</v>
      </c>
      <c r="F10754" s="65">
        <f>IFERROR(VLOOKUP(C10754,Pivot!A:C,3,0),0)</f>
        <v>0</v>
      </c>
    </row>
    <row r="10755" spans="1:6" x14ac:dyDescent="0.25">
      <c r="A10755" s="68" t="s">
        <v>103</v>
      </c>
      <c r="B10755" s="69">
        <v>491334466</v>
      </c>
      <c r="C10755" s="68">
        <v>724479906020</v>
      </c>
      <c r="D10755" s="69" t="s">
        <v>7287</v>
      </c>
      <c r="E10755" s="65">
        <f>IFERROR(VLOOKUP(C10755,Pivot!A:B,2,0),0)</f>
        <v>0</v>
      </c>
      <c r="F10755" s="65">
        <f>IFERROR(VLOOKUP(C10755,Pivot!A:C,3,0),0)</f>
        <v>0</v>
      </c>
    </row>
    <row r="10756" spans="1:6" x14ac:dyDescent="0.25">
      <c r="A10756" s="68" t="s">
        <v>103</v>
      </c>
      <c r="B10756" s="69">
        <v>491334495</v>
      </c>
      <c r="C10756" s="68">
        <v>771171180159</v>
      </c>
      <c r="D10756" s="69" t="s">
        <v>7288</v>
      </c>
      <c r="E10756" s="65">
        <f>IFERROR(VLOOKUP(C10756,Pivot!A:B,2,0),0)</f>
        <v>0</v>
      </c>
      <c r="F10756" s="65">
        <f>IFERROR(VLOOKUP(C10756,Pivot!A:C,3,0),0)</f>
        <v>0</v>
      </c>
    </row>
    <row r="10757" spans="1:6" x14ac:dyDescent="0.25">
      <c r="A10757" s="68" t="s">
        <v>103</v>
      </c>
      <c r="B10757" s="69">
        <v>491334495</v>
      </c>
      <c r="C10757" s="68">
        <v>8901736131636</v>
      </c>
      <c r="D10757" s="69" t="s">
        <v>7288</v>
      </c>
      <c r="E10757" s="65">
        <f>IFERROR(VLOOKUP(C10757,Pivot!A:B,2,0),0)</f>
        <v>0</v>
      </c>
      <c r="F10757" s="65">
        <f>IFERROR(VLOOKUP(C10757,Pivot!A:C,3,0),0)</f>
        <v>0</v>
      </c>
    </row>
    <row r="10758" spans="1:6" x14ac:dyDescent="0.25">
      <c r="A10758" s="68" t="s">
        <v>103</v>
      </c>
      <c r="B10758" s="69">
        <v>491334496</v>
      </c>
      <c r="C10758" s="68">
        <v>771171180173</v>
      </c>
      <c r="D10758" s="69" t="s">
        <v>7289</v>
      </c>
      <c r="E10758" s="65">
        <f>IFERROR(VLOOKUP(C10758,Pivot!A:B,2,0),0)</f>
        <v>0</v>
      </c>
      <c r="F10758" s="65">
        <f>IFERROR(VLOOKUP(C10758,Pivot!A:C,3,0),0)</f>
        <v>0</v>
      </c>
    </row>
    <row r="10759" spans="1:6" x14ac:dyDescent="0.25">
      <c r="A10759" s="68" t="s">
        <v>103</v>
      </c>
      <c r="B10759" s="69">
        <v>491334496</v>
      </c>
      <c r="C10759" s="68">
        <v>8901736131643</v>
      </c>
      <c r="D10759" s="69" t="s">
        <v>7289</v>
      </c>
      <c r="E10759" s="65">
        <f>IFERROR(VLOOKUP(C10759,Pivot!A:B,2,0),0)</f>
        <v>0</v>
      </c>
      <c r="F10759" s="65">
        <f>IFERROR(VLOOKUP(C10759,Pivot!A:C,3,0),0)</f>
        <v>0</v>
      </c>
    </row>
    <row r="10760" spans="1:6" x14ac:dyDescent="0.25">
      <c r="A10760" s="68" t="s">
        <v>103</v>
      </c>
      <c r="B10760" s="69">
        <v>491334497</v>
      </c>
      <c r="C10760" s="68">
        <v>771171137016</v>
      </c>
      <c r="D10760" s="69" t="s">
        <v>7290</v>
      </c>
      <c r="E10760" s="65">
        <f>IFERROR(VLOOKUP(C10760,Pivot!A:B,2,0),0)</f>
        <v>0</v>
      </c>
      <c r="F10760" s="65">
        <f>IFERROR(VLOOKUP(C10760,Pivot!A:C,3,0),0)</f>
        <v>0</v>
      </c>
    </row>
    <row r="10761" spans="1:6" x14ac:dyDescent="0.25">
      <c r="A10761" s="68" t="s">
        <v>103</v>
      </c>
      <c r="B10761" s="69">
        <v>491334497</v>
      </c>
      <c r="C10761" s="68">
        <v>8901736131650</v>
      </c>
      <c r="D10761" s="69" t="s">
        <v>7290</v>
      </c>
      <c r="E10761" s="65">
        <f>IFERROR(VLOOKUP(C10761,Pivot!A:B,2,0),0)</f>
        <v>0</v>
      </c>
      <c r="F10761" s="65">
        <f>IFERROR(VLOOKUP(C10761,Pivot!A:C,3,0),0)</f>
        <v>0</v>
      </c>
    </row>
    <row r="10762" spans="1:6" x14ac:dyDescent="0.25">
      <c r="A10762" s="68" t="s">
        <v>103</v>
      </c>
      <c r="B10762" s="69">
        <v>491334498</v>
      </c>
      <c r="C10762" s="68">
        <v>771171137023</v>
      </c>
      <c r="D10762" s="69" t="s">
        <v>7291</v>
      </c>
      <c r="E10762" s="65">
        <f>IFERROR(VLOOKUP(C10762,Pivot!A:B,2,0),0)</f>
        <v>0</v>
      </c>
      <c r="F10762" s="65">
        <f>IFERROR(VLOOKUP(C10762,Pivot!A:C,3,0),0)</f>
        <v>0</v>
      </c>
    </row>
    <row r="10763" spans="1:6" x14ac:dyDescent="0.25">
      <c r="A10763" s="68" t="s">
        <v>103</v>
      </c>
      <c r="B10763" s="69">
        <v>491334498</v>
      </c>
      <c r="C10763" s="68">
        <v>8901736131667</v>
      </c>
      <c r="D10763" s="69" t="s">
        <v>7291</v>
      </c>
      <c r="E10763" s="65">
        <f>IFERROR(VLOOKUP(C10763,Pivot!A:B,2,0),0)</f>
        <v>0</v>
      </c>
      <c r="F10763" s="65">
        <f>IFERROR(VLOOKUP(C10763,Pivot!A:C,3,0),0)</f>
        <v>0</v>
      </c>
    </row>
    <row r="10764" spans="1:6" x14ac:dyDescent="0.25">
      <c r="A10764" s="68" t="s">
        <v>103</v>
      </c>
      <c r="B10764" s="69">
        <v>491334499</v>
      </c>
      <c r="C10764" s="68">
        <v>771171137030</v>
      </c>
      <c r="D10764" s="69" t="s">
        <v>7292</v>
      </c>
      <c r="E10764" s="65">
        <f>IFERROR(VLOOKUP(C10764,Pivot!A:B,2,0),0)</f>
        <v>0</v>
      </c>
      <c r="F10764" s="65">
        <f>IFERROR(VLOOKUP(C10764,Pivot!A:C,3,0),0)</f>
        <v>0</v>
      </c>
    </row>
    <row r="10765" spans="1:6" x14ac:dyDescent="0.25">
      <c r="A10765" s="68" t="s">
        <v>103</v>
      </c>
      <c r="B10765" s="69">
        <v>491334499</v>
      </c>
      <c r="C10765" s="68">
        <v>8901736131674</v>
      </c>
      <c r="D10765" s="69" t="s">
        <v>7292</v>
      </c>
      <c r="E10765" s="65">
        <f>IFERROR(VLOOKUP(C10765,Pivot!A:B,2,0),0)</f>
        <v>0</v>
      </c>
      <c r="F10765" s="65">
        <f>IFERROR(VLOOKUP(C10765,Pivot!A:C,3,0),0)</f>
        <v>0</v>
      </c>
    </row>
    <row r="10766" spans="1:6" x14ac:dyDescent="0.25">
      <c r="A10766" s="68" t="s">
        <v>103</v>
      </c>
      <c r="B10766" s="69">
        <v>491334500</v>
      </c>
      <c r="C10766" s="68">
        <v>771171137047</v>
      </c>
      <c r="D10766" s="69" t="s">
        <v>7293</v>
      </c>
      <c r="E10766" s="65">
        <f>IFERROR(VLOOKUP(C10766,Pivot!A:B,2,0),0)</f>
        <v>0</v>
      </c>
      <c r="F10766" s="65">
        <f>IFERROR(VLOOKUP(C10766,Pivot!A:C,3,0),0)</f>
        <v>0</v>
      </c>
    </row>
    <row r="10767" spans="1:6" x14ac:dyDescent="0.25">
      <c r="A10767" s="68" t="s">
        <v>103</v>
      </c>
      <c r="B10767" s="69">
        <v>491334500</v>
      </c>
      <c r="C10767" s="68">
        <v>8901736131681</v>
      </c>
      <c r="D10767" s="69" t="s">
        <v>7293</v>
      </c>
      <c r="E10767" s="65">
        <f>IFERROR(VLOOKUP(C10767,Pivot!A:B,2,0),0)</f>
        <v>0</v>
      </c>
      <c r="F10767" s="65">
        <f>IFERROR(VLOOKUP(C10767,Pivot!A:C,3,0),0)</f>
        <v>0</v>
      </c>
    </row>
    <row r="10768" spans="1:6" x14ac:dyDescent="0.25">
      <c r="A10768" s="68" t="s">
        <v>103</v>
      </c>
      <c r="B10768" s="69">
        <v>491334501</v>
      </c>
      <c r="C10768" s="68">
        <v>771171137054</v>
      </c>
      <c r="D10768" s="69" t="s">
        <v>7294</v>
      </c>
      <c r="E10768" s="65">
        <f>IFERROR(VLOOKUP(C10768,Pivot!A:B,2,0),0)</f>
        <v>0</v>
      </c>
      <c r="F10768" s="65">
        <f>IFERROR(VLOOKUP(C10768,Pivot!A:C,3,0),0)</f>
        <v>0</v>
      </c>
    </row>
    <row r="10769" spans="1:6" x14ac:dyDescent="0.25">
      <c r="A10769" s="68" t="s">
        <v>103</v>
      </c>
      <c r="B10769" s="69">
        <v>491334501</v>
      </c>
      <c r="C10769" s="68">
        <v>8901736131698</v>
      </c>
      <c r="D10769" s="69" t="s">
        <v>7294</v>
      </c>
      <c r="E10769" s="65">
        <f>IFERROR(VLOOKUP(C10769,Pivot!A:B,2,0),0)</f>
        <v>0</v>
      </c>
      <c r="F10769" s="65">
        <f>IFERROR(VLOOKUP(C10769,Pivot!A:C,3,0),0)</f>
        <v>0</v>
      </c>
    </row>
    <row r="10770" spans="1:6" x14ac:dyDescent="0.25">
      <c r="A10770" s="68" t="s">
        <v>103</v>
      </c>
      <c r="B10770" s="69">
        <v>491334502</v>
      </c>
      <c r="C10770" s="68">
        <v>771171137061</v>
      </c>
      <c r="D10770" s="69" t="s">
        <v>7295</v>
      </c>
      <c r="E10770" s="65">
        <f>IFERROR(VLOOKUP(C10770,Pivot!A:B,2,0),0)</f>
        <v>0</v>
      </c>
      <c r="F10770" s="65">
        <f>IFERROR(VLOOKUP(C10770,Pivot!A:C,3,0),0)</f>
        <v>0</v>
      </c>
    </row>
    <row r="10771" spans="1:6" x14ac:dyDescent="0.25">
      <c r="A10771" s="68" t="s">
        <v>103</v>
      </c>
      <c r="B10771" s="69">
        <v>491334502</v>
      </c>
      <c r="C10771" s="68">
        <v>8901736131704</v>
      </c>
      <c r="D10771" s="69" t="s">
        <v>7295</v>
      </c>
      <c r="E10771" s="65">
        <f>IFERROR(VLOOKUP(C10771,Pivot!A:B,2,0),0)</f>
        <v>0</v>
      </c>
      <c r="F10771" s="65">
        <f>IFERROR(VLOOKUP(C10771,Pivot!A:C,3,0),0)</f>
        <v>0</v>
      </c>
    </row>
    <row r="10772" spans="1:6" x14ac:dyDescent="0.25">
      <c r="A10772" s="68" t="s">
        <v>103</v>
      </c>
      <c r="B10772" s="69">
        <v>491334503</v>
      </c>
      <c r="C10772" s="68">
        <v>8901736131735</v>
      </c>
      <c r="D10772" s="69" t="s">
        <v>7296</v>
      </c>
      <c r="E10772" s="65">
        <f>IFERROR(VLOOKUP(C10772,Pivot!A:B,2,0),0)</f>
        <v>0</v>
      </c>
      <c r="F10772" s="65">
        <f>IFERROR(VLOOKUP(C10772,Pivot!A:C,3,0),0)</f>
        <v>0</v>
      </c>
    </row>
    <row r="10773" spans="1:6" x14ac:dyDescent="0.25">
      <c r="A10773" s="68" t="s">
        <v>103</v>
      </c>
      <c r="B10773" s="69">
        <v>491334504</v>
      </c>
      <c r="C10773" s="68">
        <v>8901736131742</v>
      </c>
      <c r="D10773" s="69" t="s">
        <v>7297</v>
      </c>
      <c r="E10773" s="65">
        <f>IFERROR(VLOOKUP(C10773,Pivot!A:B,2,0),0)</f>
        <v>0</v>
      </c>
      <c r="F10773" s="65">
        <f>IFERROR(VLOOKUP(C10773,Pivot!A:C,3,0),0)</f>
        <v>0</v>
      </c>
    </row>
    <row r="10774" spans="1:6" x14ac:dyDescent="0.25">
      <c r="A10774" s="68" t="s">
        <v>103</v>
      </c>
      <c r="B10774" s="69">
        <v>491334505</v>
      </c>
      <c r="C10774" s="68">
        <v>8901736131759</v>
      </c>
      <c r="D10774" s="69" t="s">
        <v>7298</v>
      </c>
      <c r="E10774" s="65">
        <f>IFERROR(VLOOKUP(C10774,Pivot!A:B,2,0),0)</f>
        <v>0</v>
      </c>
      <c r="F10774" s="65">
        <f>IFERROR(VLOOKUP(C10774,Pivot!A:C,3,0),0)</f>
        <v>0</v>
      </c>
    </row>
    <row r="10775" spans="1:6" x14ac:dyDescent="0.25">
      <c r="A10775" s="68" t="s">
        <v>103</v>
      </c>
      <c r="B10775" s="69">
        <v>491334506</v>
      </c>
      <c r="C10775" s="68">
        <v>8901736131766</v>
      </c>
      <c r="D10775" s="69" t="s">
        <v>7299</v>
      </c>
      <c r="E10775" s="65">
        <f>IFERROR(VLOOKUP(C10775,Pivot!A:B,2,0),0)</f>
        <v>0</v>
      </c>
      <c r="F10775" s="65">
        <f>IFERROR(VLOOKUP(C10775,Pivot!A:C,3,0),0)</f>
        <v>0</v>
      </c>
    </row>
    <row r="10776" spans="1:6" x14ac:dyDescent="0.25">
      <c r="A10776" s="68" t="s">
        <v>103</v>
      </c>
      <c r="B10776" s="69">
        <v>491334507</v>
      </c>
      <c r="C10776" s="68">
        <v>8901736131773</v>
      </c>
      <c r="D10776" s="69" t="s">
        <v>7300</v>
      </c>
      <c r="E10776" s="65">
        <f>IFERROR(VLOOKUP(C10776,Pivot!A:B,2,0),0)</f>
        <v>0</v>
      </c>
      <c r="F10776" s="65">
        <f>IFERROR(VLOOKUP(C10776,Pivot!A:C,3,0),0)</f>
        <v>0</v>
      </c>
    </row>
    <row r="10777" spans="1:6" x14ac:dyDescent="0.25">
      <c r="A10777" s="68" t="s">
        <v>103</v>
      </c>
      <c r="B10777" s="69">
        <v>491334508</v>
      </c>
      <c r="C10777" s="68">
        <v>8901736131780</v>
      </c>
      <c r="D10777" s="69" t="s">
        <v>7301</v>
      </c>
      <c r="E10777" s="65">
        <f>IFERROR(VLOOKUP(C10777,Pivot!A:B,2,0),0)</f>
        <v>0</v>
      </c>
      <c r="F10777" s="65">
        <f>IFERROR(VLOOKUP(C10777,Pivot!A:C,3,0),0)</f>
        <v>0</v>
      </c>
    </row>
    <row r="10778" spans="1:6" x14ac:dyDescent="0.25">
      <c r="A10778" s="68" t="s">
        <v>103</v>
      </c>
      <c r="B10778" s="69">
        <v>491334509</v>
      </c>
      <c r="C10778" s="68">
        <v>8901736131797</v>
      </c>
      <c r="D10778" s="69" t="s">
        <v>7302</v>
      </c>
      <c r="E10778" s="65">
        <f>IFERROR(VLOOKUP(C10778,Pivot!A:B,2,0),0)</f>
        <v>0</v>
      </c>
      <c r="F10778" s="65">
        <f>IFERROR(VLOOKUP(C10778,Pivot!A:C,3,0),0)</f>
        <v>0</v>
      </c>
    </row>
    <row r="10779" spans="1:6" x14ac:dyDescent="0.25">
      <c r="A10779" s="68" t="s">
        <v>103</v>
      </c>
      <c r="B10779" s="69">
        <v>491334510</v>
      </c>
      <c r="C10779" s="68">
        <v>8901736131803</v>
      </c>
      <c r="D10779" s="69" t="s">
        <v>7303</v>
      </c>
      <c r="E10779" s="65">
        <f>IFERROR(VLOOKUP(C10779,Pivot!A:B,2,0),0)</f>
        <v>0</v>
      </c>
      <c r="F10779" s="65">
        <f>IFERROR(VLOOKUP(C10779,Pivot!A:C,3,0),0)</f>
        <v>0</v>
      </c>
    </row>
    <row r="10780" spans="1:6" x14ac:dyDescent="0.25">
      <c r="A10780" s="68" t="s">
        <v>103</v>
      </c>
      <c r="B10780" s="69">
        <v>491334517</v>
      </c>
      <c r="C10780" s="68">
        <v>8901736097574</v>
      </c>
      <c r="D10780" s="69" t="s">
        <v>7304</v>
      </c>
      <c r="E10780" s="65">
        <f>IFERROR(VLOOKUP(C10780,Pivot!A:B,2,0),0)</f>
        <v>0</v>
      </c>
      <c r="F10780" s="65">
        <f>IFERROR(VLOOKUP(C10780,Pivot!A:C,3,0),0)</f>
        <v>0</v>
      </c>
    </row>
    <row r="10781" spans="1:6" x14ac:dyDescent="0.25">
      <c r="A10781" s="68" t="s">
        <v>103</v>
      </c>
      <c r="B10781" s="69">
        <v>491334524</v>
      </c>
      <c r="C10781" s="68">
        <v>491334524</v>
      </c>
      <c r="D10781" s="69" t="s">
        <v>7305</v>
      </c>
      <c r="E10781" s="65">
        <f>IFERROR(VLOOKUP(C10781,Pivot!A:B,2,0),0)</f>
        <v>0</v>
      </c>
      <c r="F10781" s="65">
        <f>IFERROR(VLOOKUP(C10781,Pivot!A:C,3,0),0)</f>
        <v>0</v>
      </c>
    </row>
    <row r="10782" spans="1:6" x14ac:dyDescent="0.25">
      <c r="A10782" s="68" t="s">
        <v>103</v>
      </c>
      <c r="B10782" s="69">
        <v>491334524</v>
      </c>
      <c r="C10782" s="68">
        <v>8058664079308</v>
      </c>
      <c r="D10782" s="69" t="s">
        <v>7305</v>
      </c>
      <c r="E10782" s="65">
        <f>IFERROR(VLOOKUP(C10782,Pivot!A:B,2,0),0)</f>
        <v>0</v>
      </c>
      <c r="F10782" s="65">
        <f>IFERROR(VLOOKUP(C10782,Pivot!A:C,3,0),0)</f>
        <v>0</v>
      </c>
    </row>
    <row r="10783" spans="1:6" x14ac:dyDescent="0.25">
      <c r="A10783" s="68" t="s">
        <v>103</v>
      </c>
      <c r="B10783" s="69">
        <v>491334526</v>
      </c>
      <c r="C10783" s="68">
        <v>753610838340</v>
      </c>
      <c r="D10783" s="69" t="s">
        <v>7306</v>
      </c>
      <c r="E10783" s="65">
        <f>IFERROR(VLOOKUP(C10783,Pivot!A:B,2,0),0)</f>
        <v>0</v>
      </c>
      <c r="F10783" s="65">
        <f>IFERROR(VLOOKUP(C10783,Pivot!A:C,3,0),0)</f>
        <v>0</v>
      </c>
    </row>
    <row r="10784" spans="1:6" x14ac:dyDescent="0.25">
      <c r="A10784" s="68" t="s">
        <v>103</v>
      </c>
      <c r="B10784" s="69">
        <v>491334527</v>
      </c>
      <c r="C10784" s="68">
        <v>753610838470</v>
      </c>
      <c r="D10784" s="69" t="s">
        <v>7307</v>
      </c>
      <c r="E10784" s="65">
        <f>IFERROR(VLOOKUP(C10784,Pivot!A:B,2,0),0)</f>
        <v>0</v>
      </c>
      <c r="F10784" s="65">
        <f>IFERROR(VLOOKUP(C10784,Pivot!A:C,3,0),0)</f>
        <v>0</v>
      </c>
    </row>
    <row r="10785" spans="1:6" x14ac:dyDescent="0.25">
      <c r="A10785" s="68" t="s">
        <v>103</v>
      </c>
      <c r="B10785" s="69">
        <v>491334528</v>
      </c>
      <c r="C10785" s="68">
        <v>753610838357</v>
      </c>
      <c r="D10785" s="69" t="s">
        <v>7308</v>
      </c>
      <c r="E10785" s="65">
        <f>IFERROR(VLOOKUP(C10785,Pivot!A:B,2,0),0)</f>
        <v>0</v>
      </c>
      <c r="F10785" s="65">
        <f>IFERROR(VLOOKUP(C10785,Pivot!A:C,3,0),0)</f>
        <v>0</v>
      </c>
    </row>
    <row r="10786" spans="1:6" x14ac:dyDescent="0.25">
      <c r="A10786" s="68" t="s">
        <v>103</v>
      </c>
      <c r="B10786" s="69">
        <v>491334529</v>
      </c>
      <c r="C10786" s="68">
        <v>491334529</v>
      </c>
      <c r="D10786" s="69" t="s">
        <v>7309</v>
      </c>
      <c r="E10786" s="65">
        <f>IFERROR(VLOOKUP(C10786,Pivot!A:B,2,0),0)</f>
        <v>0</v>
      </c>
      <c r="F10786" s="65">
        <f>IFERROR(VLOOKUP(C10786,Pivot!A:C,3,0),0)</f>
        <v>0</v>
      </c>
    </row>
    <row r="10787" spans="1:6" x14ac:dyDescent="0.25">
      <c r="A10787" s="68" t="s">
        <v>103</v>
      </c>
      <c r="B10787" s="69">
        <v>491334529</v>
      </c>
      <c r="C10787" s="68">
        <v>6946441306063</v>
      </c>
      <c r="D10787" s="69" t="s">
        <v>7309</v>
      </c>
      <c r="E10787" s="65">
        <f>IFERROR(VLOOKUP(C10787,Pivot!A:B,2,0),0)</f>
        <v>0</v>
      </c>
      <c r="F10787" s="65">
        <f>IFERROR(VLOOKUP(C10787,Pivot!A:C,3,0),0)</f>
        <v>0</v>
      </c>
    </row>
    <row r="10788" spans="1:6" x14ac:dyDescent="0.25">
      <c r="A10788" s="68" t="s">
        <v>103</v>
      </c>
      <c r="B10788" s="69">
        <v>491334529</v>
      </c>
      <c r="C10788" s="68">
        <v>845218020996</v>
      </c>
      <c r="D10788" s="69" t="s">
        <v>7309</v>
      </c>
      <c r="E10788" s="65">
        <f>IFERROR(VLOOKUP(C10788,Pivot!A:B,2,0),0)</f>
        <v>0</v>
      </c>
      <c r="F10788" s="65">
        <f>IFERROR(VLOOKUP(C10788,Pivot!A:C,3,0),0)</f>
        <v>0</v>
      </c>
    </row>
    <row r="10789" spans="1:6" x14ac:dyDescent="0.25">
      <c r="A10789" s="68" t="s">
        <v>103</v>
      </c>
      <c r="B10789" s="69">
        <v>491334530</v>
      </c>
      <c r="C10789" s="68">
        <v>491334530</v>
      </c>
      <c r="D10789" s="69" t="s">
        <v>7310</v>
      </c>
      <c r="E10789" s="65">
        <f>IFERROR(VLOOKUP(C10789,Pivot!A:B,2,0),0)</f>
        <v>0</v>
      </c>
      <c r="F10789" s="65">
        <f>IFERROR(VLOOKUP(C10789,Pivot!A:C,3,0),0)</f>
        <v>0</v>
      </c>
    </row>
    <row r="10790" spans="1:6" x14ac:dyDescent="0.25">
      <c r="A10790" s="68" t="s">
        <v>103</v>
      </c>
      <c r="B10790" s="69">
        <v>491334530</v>
      </c>
      <c r="C10790" s="68">
        <v>6946441306018</v>
      </c>
      <c r="D10790" s="69" t="s">
        <v>7310</v>
      </c>
      <c r="E10790" s="65">
        <f>IFERROR(VLOOKUP(C10790,Pivot!A:B,2,0),0)</f>
        <v>0</v>
      </c>
      <c r="F10790" s="65">
        <f>IFERROR(VLOOKUP(C10790,Pivot!A:C,3,0),0)</f>
        <v>0</v>
      </c>
    </row>
    <row r="10791" spans="1:6" x14ac:dyDescent="0.25">
      <c r="A10791" s="68" t="s">
        <v>103</v>
      </c>
      <c r="B10791" s="69">
        <v>491334530</v>
      </c>
      <c r="C10791" s="68">
        <v>845218020804</v>
      </c>
      <c r="D10791" s="69" t="s">
        <v>7310</v>
      </c>
      <c r="E10791" s="65">
        <f>IFERROR(VLOOKUP(C10791,Pivot!A:B,2,0),0)</f>
        <v>0</v>
      </c>
      <c r="F10791" s="65">
        <f>IFERROR(VLOOKUP(C10791,Pivot!A:C,3,0),0)</f>
        <v>0</v>
      </c>
    </row>
    <row r="10792" spans="1:6" x14ac:dyDescent="0.25">
      <c r="A10792" s="68" t="s">
        <v>103</v>
      </c>
      <c r="B10792" s="69">
        <v>491334531</v>
      </c>
      <c r="C10792" s="68">
        <v>491334531</v>
      </c>
      <c r="D10792" s="69" t="s">
        <v>7311</v>
      </c>
      <c r="E10792" s="65">
        <f>IFERROR(VLOOKUP(C10792,Pivot!A:B,2,0),0)</f>
        <v>0</v>
      </c>
      <c r="F10792" s="65">
        <f>IFERROR(VLOOKUP(C10792,Pivot!A:C,3,0),0)</f>
        <v>0</v>
      </c>
    </row>
    <row r="10793" spans="1:6" x14ac:dyDescent="0.25">
      <c r="A10793" s="68" t="s">
        <v>103</v>
      </c>
      <c r="B10793" s="69">
        <v>491334531</v>
      </c>
      <c r="C10793" s="68">
        <v>6946441305998</v>
      </c>
      <c r="D10793" s="69" t="s">
        <v>7311</v>
      </c>
      <c r="E10793" s="65">
        <f>IFERROR(VLOOKUP(C10793,Pivot!A:B,2,0),0)</f>
        <v>0</v>
      </c>
      <c r="F10793" s="65">
        <f>IFERROR(VLOOKUP(C10793,Pivot!A:C,3,0),0)</f>
        <v>0</v>
      </c>
    </row>
    <row r="10794" spans="1:6" x14ac:dyDescent="0.25">
      <c r="A10794" s="68" t="s">
        <v>103</v>
      </c>
      <c r="B10794" s="69">
        <v>491334531</v>
      </c>
      <c r="C10794" s="68">
        <v>845218020675</v>
      </c>
      <c r="D10794" s="69" t="s">
        <v>7311</v>
      </c>
      <c r="E10794" s="65">
        <f>IFERROR(VLOOKUP(C10794,Pivot!A:B,2,0),0)</f>
        <v>0</v>
      </c>
      <c r="F10794" s="65">
        <f>IFERROR(VLOOKUP(C10794,Pivot!A:C,3,0),0)</f>
        <v>0</v>
      </c>
    </row>
    <row r="10795" spans="1:6" x14ac:dyDescent="0.25">
      <c r="A10795" s="68" t="s">
        <v>103</v>
      </c>
      <c r="B10795" s="69">
        <v>491334532</v>
      </c>
      <c r="C10795" s="68">
        <v>491334532</v>
      </c>
      <c r="D10795" s="69" t="s">
        <v>7312</v>
      </c>
      <c r="E10795" s="65">
        <f>IFERROR(VLOOKUP(C10795,Pivot!A:B,2,0),0)</f>
        <v>0</v>
      </c>
      <c r="F10795" s="65">
        <f>IFERROR(VLOOKUP(C10795,Pivot!A:C,3,0),0)</f>
        <v>0</v>
      </c>
    </row>
    <row r="10796" spans="1:6" x14ac:dyDescent="0.25">
      <c r="A10796" s="68" t="s">
        <v>103</v>
      </c>
      <c r="B10796" s="69">
        <v>491334532</v>
      </c>
      <c r="C10796" s="68">
        <v>6946441306865</v>
      </c>
      <c r="D10796" s="69" t="s">
        <v>7312</v>
      </c>
      <c r="E10796" s="65">
        <f>IFERROR(VLOOKUP(C10796,Pivot!A:B,2,0),0)</f>
        <v>0</v>
      </c>
      <c r="F10796" s="65">
        <f>IFERROR(VLOOKUP(C10796,Pivot!A:C,3,0),0)</f>
        <v>0</v>
      </c>
    </row>
    <row r="10797" spans="1:6" x14ac:dyDescent="0.25">
      <c r="A10797" s="68" t="s">
        <v>103</v>
      </c>
      <c r="B10797" s="69">
        <v>491334532</v>
      </c>
      <c r="C10797" s="68">
        <v>845218021825</v>
      </c>
      <c r="D10797" s="69" t="s">
        <v>7312</v>
      </c>
      <c r="E10797" s="65">
        <f>IFERROR(VLOOKUP(C10797,Pivot!A:B,2,0),0)</f>
        <v>0</v>
      </c>
      <c r="F10797" s="65">
        <f>IFERROR(VLOOKUP(C10797,Pivot!A:C,3,0),0)</f>
        <v>0</v>
      </c>
    </row>
    <row r="10798" spans="1:6" x14ac:dyDescent="0.25">
      <c r="A10798" s="68" t="s">
        <v>103</v>
      </c>
      <c r="B10798" s="69">
        <v>491334533</v>
      </c>
      <c r="C10798" s="68">
        <v>491334533</v>
      </c>
      <c r="D10798" s="69" t="s">
        <v>7313</v>
      </c>
      <c r="E10798" s="65">
        <f>IFERROR(VLOOKUP(C10798,Pivot!A:B,2,0),0)</f>
        <v>0</v>
      </c>
      <c r="F10798" s="65">
        <f>IFERROR(VLOOKUP(C10798,Pivot!A:C,3,0),0)</f>
        <v>0</v>
      </c>
    </row>
    <row r="10799" spans="1:6" x14ac:dyDescent="0.25">
      <c r="A10799" s="68" t="s">
        <v>103</v>
      </c>
      <c r="B10799" s="69">
        <v>491334533</v>
      </c>
      <c r="C10799" s="68">
        <v>6946441306858</v>
      </c>
      <c r="D10799" s="69" t="s">
        <v>7313</v>
      </c>
      <c r="E10799" s="65">
        <f>IFERROR(VLOOKUP(C10799,Pivot!A:B,2,0),0)</f>
        <v>0</v>
      </c>
      <c r="F10799" s="65">
        <f>IFERROR(VLOOKUP(C10799,Pivot!A:C,3,0),0)</f>
        <v>0</v>
      </c>
    </row>
    <row r="10800" spans="1:6" x14ac:dyDescent="0.25">
      <c r="A10800" s="68" t="s">
        <v>103</v>
      </c>
      <c r="B10800" s="69">
        <v>491334533</v>
      </c>
      <c r="C10800" s="68">
        <v>845218021818</v>
      </c>
      <c r="D10800" s="69" t="s">
        <v>7313</v>
      </c>
      <c r="E10800" s="65">
        <f>IFERROR(VLOOKUP(C10800,Pivot!A:B,2,0),0)</f>
        <v>0</v>
      </c>
      <c r="F10800" s="65">
        <f>IFERROR(VLOOKUP(C10800,Pivot!A:C,3,0),0)</f>
        <v>0</v>
      </c>
    </row>
    <row r="10801" spans="1:6" x14ac:dyDescent="0.25">
      <c r="A10801" s="68" t="s">
        <v>103</v>
      </c>
      <c r="B10801" s="69">
        <v>491334534</v>
      </c>
      <c r="C10801" s="68">
        <v>491334534</v>
      </c>
      <c r="D10801" s="69" t="s">
        <v>7314</v>
      </c>
      <c r="E10801" s="65">
        <f>IFERROR(VLOOKUP(C10801,Pivot!A:B,2,0),0)</f>
        <v>0</v>
      </c>
      <c r="F10801" s="65">
        <f>IFERROR(VLOOKUP(C10801,Pivot!A:C,3,0),0)</f>
        <v>0</v>
      </c>
    </row>
    <row r="10802" spans="1:6" x14ac:dyDescent="0.25">
      <c r="A10802" s="68" t="s">
        <v>103</v>
      </c>
      <c r="B10802" s="69">
        <v>491334534</v>
      </c>
      <c r="C10802" s="68">
        <v>6946441306124</v>
      </c>
      <c r="D10802" s="69" t="s">
        <v>7314</v>
      </c>
      <c r="E10802" s="65">
        <f>IFERROR(VLOOKUP(C10802,Pivot!A:B,2,0),0)</f>
        <v>0</v>
      </c>
      <c r="F10802" s="65">
        <f>IFERROR(VLOOKUP(C10802,Pivot!A:C,3,0),0)</f>
        <v>0</v>
      </c>
    </row>
    <row r="10803" spans="1:6" x14ac:dyDescent="0.25">
      <c r="A10803" s="68" t="s">
        <v>103</v>
      </c>
      <c r="B10803" s="69">
        <v>491334534</v>
      </c>
      <c r="C10803" s="68">
        <v>845218021221</v>
      </c>
      <c r="D10803" s="69" t="s">
        <v>7314</v>
      </c>
      <c r="E10803" s="65">
        <f>IFERROR(VLOOKUP(C10803,Pivot!A:B,2,0),0)</f>
        <v>0</v>
      </c>
      <c r="F10803" s="65">
        <f>IFERROR(VLOOKUP(C10803,Pivot!A:C,3,0),0)</f>
        <v>0</v>
      </c>
    </row>
    <row r="10804" spans="1:6" x14ac:dyDescent="0.25">
      <c r="A10804" s="68" t="s">
        <v>103</v>
      </c>
      <c r="B10804" s="69">
        <v>491334535</v>
      </c>
      <c r="C10804" s="68">
        <v>491334535</v>
      </c>
      <c r="D10804" s="69" t="s">
        <v>7315</v>
      </c>
      <c r="E10804" s="65">
        <f>IFERROR(VLOOKUP(C10804,Pivot!A:B,2,0),0)</f>
        <v>0</v>
      </c>
      <c r="F10804" s="65">
        <f>IFERROR(VLOOKUP(C10804,Pivot!A:C,3,0),0)</f>
        <v>0</v>
      </c>
    </row>
    <row r="10805" spans="1:6" x14ac:dyDescent="0.25">
      <c r="A10805" s="68" t="s">
        <v>103</v>
      </c>
      <c r="B10805" s="69">
        <v>491334535</v>
      </c>
      <c r="C10805" s="68">
        <v>6946441306148</v>
      </c>
      <c r="D10805" s="69" t="s">
        <v>7315</v>
      </c>
      <c r="E10805" s="65">
        <f>IFERROR(VLOOKUP(C10805,Pivot!A:B,2,0),0)</f>
        <v>0</v>
      </c>
      <c r="F10805" s="65">
        <f>IFERROR(VLOOKUP(C10805,Pivot!A:C,3,0),0)</f>
        <v>0</v>
      </c>
    </row>
    <row r="10806" spans="1:6" x14ac:dyDescent="0.25">
      <c r="A10806" s="68" t="s">
        <v>103</v>
      </c>
      <c r="B10806" s="69">
        <v>491334535</v>
      </c>
      <c r="C10806" s="68">
        <v>845218021245</v>
      </c>
      <c r="D10806" s="69" t="s">
        <v>7315</v>
      </c>
      <c r="E10806" s="65">
        <f>IFERROR(VLOOKUP(C10806,Pivot!A:B,2,0),0)</f>
        <v>0</v>
      </c>
      <c r="F10806" s="65">
        <f>IFERROR(VLOOKUP(C10806,Pivot!A:C,3,0),0)</f>
        <v>0</v>
      </c>
    </row>
    <row r="10807" spans="1:6" x14ac:dyDescent="0.25">
      <c r="A10807" s="68" t="s">
        <v>103</v>
      </c>
      <c r="B10807" s="69">
        <v>491334536</v>
      </c>
      <c r="C10807" s="68">
        <v>491334536</v>
      </c>
      <c r="D10807" s="69" t="s">
        <v>7316</v>
      </c>
      <c r="E10807" s="65">
        <f>IFERROR(VLOOKUP(C10807,Pivot!A:B,2,0),0)</f>
        <v>0</v>
      </c>
      <c r="F10807" s="65">
        <f>IFERROR(VLOOKUP(C10807,Pivot!A:C,3,0),0)</f>
        <v>0</v>
      </c>
    </row>
    <row r="10808" spans="1:6" x14ac:dyDescent="0.25">
      <c r="A10808" s="68" t="s">
        <v>103</v>
      </c>
      <c r="B10808" s="69">
        <v>491334536</v>
      </c>
      <c r="C10808" s="68">
        <v>6946441306131</v>
      </c>
      <c r="D10808" s="69" t="s">
        <v>7316</v>
      </c>
      <c r="E10808" s="65">
        <f>IFERROR(VLOOKUP(C10808,Pivot!A:B,2,0),0)</f>
        <v>0</v>
      </c>
      <c r="F10808" s="65">
        <f>IFERROR(VLOOKUP(C10808,Pivot!A:C,3,0),0)</f>
        <v>0</v>
      </c>
    </row>
    <row r="10809" spans="1:6" x14ac:dyDescent="0.25">
      <c r="A10809" s="68" t="s">
        <v>103</v>
      </c>
      <c r="B10809" s="69">
        <v>491334536</v>
      </c>
      <c r="C10809" s="68">
        <v>845218021238</v>
      </c>
      <c r="D10809" s="69" t="s">
        <v>7316</v>
      </c>
      <c r="E10809" s="65">
        <f>IFERROR(VLOOKUP(C10809,Pivot!A:B,2,0),0)</f>
        <v>0</v>
      </c>
      <c r="F10809" s="65">
        <f>IFERROR(VLOOKUP(C10809,Pivot!A:C,3,0),0)</f>
        <v>0</v>
      </c>
    </row>
    <row r="10810" spans="1:6" x14ac:dyDescent="0.25">
      <c r="A10810" s="68" t="s">
        <v>103</v>
      </c>
      <c r="B10810" s="69">
        <v>491334537</v>
      </c>
      <c r="C10810" s="68">
        <v>8904279500006</v>
      </c>
      <c r="D10810" s="69" t="s">
        <v>7317</v>
      </c>
      <c r="E10810" s="65">
        <f>IFERROR(VLOOKUP(C10810,Pivot!A:B,2,0),0)</f>
        <v>0</v>
      </c>
      <c r="F10810" s="65">
        <f>IFERROR(VLOOKUP(C10810,Pivot!A:C,3,0),0)</f>
        <v>0</v>
      </c>
    </row>
    <row r="10811" spans="1:6" x14ac:dyDescent="0.25">
      <c r="A10811" s="68" t="s">
        <v>103</v>
      </c>
      <c r="B10811" s="69">
        <v>491334539</v>
      </c>
      <c r="C10811" s="68">
        <v>8904279500044</v>
      </c>
      <c r="D10811" s="69" t="s">
        <v>7318</v>
      </c>
      <c r="E10811" s="65">
        <f>IFERROR(VLOOKUP(C10811,Pivot!A:B,2,0),0)</f>
        <v>0</v>
      </c>
      <c r="F10811" s="65">
        <f>IFERROR(VLOOKUP(C10811,Pivot!A:C,3,0),0)</f>
        <v>0</v>
      </c>
    </row>
    <row r="10812" spans="1:6" x14ac:dyDescent="0.25">
      <c r="A10812" s="68" t="s">
        <v>103</v>
      </c>
      <c r="B10812" s="69">
        <v>491334543</v>
      </c>
      <c r="C10812" s="68">
        <v>8904279500105</v>
      </c>
      <c r="D10812" s="69" t="s">
        <v>7319</v>
      </c>
      <c r="E10812" s="65">
        <f>IFERROR(VLOOKUP(C10812,Pivot!A:B,2,0),0)</f>
        <v>0</v>
      </c>
      <c r="F10812" s="65">
        <f>IFERROR(VLOOKUP(C10812,Pivot!A:C,3,0),0)</f>
        <v>0</v>
      </c>
    </row>
    <row r="10813" spans="1:6" x14ac:dyDescent="0.25">
      <c r="A10813" s="68" t="s">
        <v>103</v>
      </c>
      <c r="B10813" s="69">
        <v>491334556</v>
      </c>
      <c r="C10813" s="68">
        <v>5291664001211</v>
      </c>
      <c r="D10813" s="69" t="s">
        <v>7320</v>
      </c>
      <c r="E10813" s="65">
        <f>IFERROR(VLOOKUP(C10813,Pivot!A:B,2,0),0)</f>
        <v>0</v>
      </c>
      <c r="F10813" s="65">
        <f>IFERROR(VLOOKUP(C10813,Pivot!A:C,3,0),0)</f>
        <v>0</v>
      </c>
    </row>
    <row r="10814" spans="1:6" x14ac:dyDescent="0.25">
      <c r="A10814" s="68" t="s">
        <v>103</v>
      </c>
      <c r="B10814" s="69">
        <v>491334559</v>
      </c>
      <c r="C10814" s="68">
        <v>5291664001303</v>
      </c>
      <c r="D10814" s="69" t="s">
        <v>7321</v>
      </c>
      <c r="E10814" s="65">
        <f>IFERROR(VLOOKUP(C10814,Pivot!A:B,2,0),0)</f>
        <v>0</v>
      </c>
      <c r="F10814" s="65">
        <f>IFERROR(VLOOKUP(C10814,Pivot!A:C,3,0),0)</f>
        <v>0</v>
      </c>
    </row>
    <row r="10815" spans="1:6" x14ac:dyDescent="0.25">
      <c r="A10815" s="68" t="s">
        <v>103</v>
      </c>
      <c r="B10815" s="69">
        <v>491334560</v>
      </c>
      <c r="C10815" s="68">
        <v>5291664001228</v>
      </c>
      <c r="D10815" s="69" t="s">
        <v>7322</v>
      </c>
      <c r="E10815" s="65">
        <f>IFERROR(VLOOKUP(C10815,Pivot!A:B,2,0),0)</f>
        <v>0</v>
      </c>
      <c r="F10815" s="65">
        <f>IFERROR(VLOOKUP(C10815,Pivot!A:C,3,0),0)</f>
        <v>0</v>
      </c>
    </row>
    <row r="10816" spans="1:6" x14ac:dyDescent="0.25">
      <c r="A10816" s="68" t="s">
        <v>103</v>
      </c>
      <c r="B10816" s="69">
        <v>491334571</v>
      </c>
      <c r="C10816" s="68">
        <v>5291664001495</v>
      </c>
      <c r="D10816" s="69" t="s">
        <v>7323</v>
      </c>
      <c r="E10816" s="65">
        <f>IFERROR(VLOOKUP(C10816,Pivot!A:B,2,0),0)</f>
        <v>0</v>
      </c>
      <c r="F10816" s="65">
        <f>IFERROR(VLOOKUP(C10816,Pivot!A:C,3,0),0)</f>
        <v>0</v>
      </c>
    </row>
    <row r="10817" spans="1:6" x14ac:dyDescent="0.25">
      <c r="A10817" s="68" t="s">
        <v>103</v>
      </c>
      <c r="B10817" s="69">
        <v>491334574</v>
      </c>
      <c r="C10817" s="68">
        <v>5291664001525</v>
      </c>
      <c r="D10817" s="69" t="s">
        <v>7324</v>
      </c>
      <c r="E10817" s="65">
        <f>IFERROR(VLOOKUP(C10817,Pivot!A:B,2,0),0)</f>
        <v>0</v>
      </c>
      <c r="F10817" s="65">
        <f>IFERROR(VLOOKUP(C10817,Pivot!A:C,3,0),0)</f>
        <v>0</v>
      </c>
    </row>
    <row r="10818" spans="1:6" x14ac:dyDescent="0.25">
      <c r="A10818" s="68" t="s">
        <v>103</v>
      </c>
      <c r="B10818" s="69">
        <v>491334598</v>
      </c>
      <c r="C10818" s="68">
        <v>491334598</v>
      </c>
      <c r="D10818" s="69" t="s">
        <v>7325</v>
      </c>
      <c r="E10818" s="65">
        <f>IFERROR(VLOOKUP(C10818,Pivot!A:B,2,0),0)</f>
        <v>0</v>
      </c>
      <c r="F10818" s="65">
        <f>IFERROR(VLOOKUP(C10818,Pivot!A:C,3,0),0)</f>
        <v>0</v>
      </c>
    </row>
    <row r="10819" spans="1:6" x14ac:dyDescent="0.25">
      <c r="A10819" s="68" t="s">
        <v>103</v>
      </c>
      <c r="B10819" s="69">
        <v>491334598</v>
      </c>
      <c r="C10819" s="68">
        <v>6946441305257</v>
      </c>
      <c r="D10819" s="69" t="s">
        <v>7325</v>
      </c>
      <c r="E10819" s="65">
        <f>IFERROR(VLOOKUP(C10819,Pivot!A:B,2,0),0)</f>
        <v>0</v>
      </c>
      <c r="F10819" s="65">
        <f>IFERROR(VLOOKUP(C10819,Pivot!A:C,3,0),0)</f>
        <v>0</v>
      </c>
    </row>
    <row r="10820" spans="1:6" x14ac:dyDescent="0.25">
      <c r="A10820" s="68" t="s">
        <v>103</v>
      </c>
      <c r="B10820" s="69">
        <v>491334598</v>
      </c>
      <c r="C10820" s="68">
        <v>845218018375</v>
      </c>
      <c r="D10820" s="69" t="s">
        <v>7325</v>
      </c>
      <c r="E10820" s="65">
        <f>IFERROR(VLOOKUP(C10820,Pivot!A:B,2,0),0)</f>
        <v>0</v>
      </c>
      <c r="F10820" s="65">
        <f>IFERROR(VLOOKUP(C10820,Pivot!A:C,3,0),0)</f>
        <v>0</v>
      </c>
    </row>
    <row r="10821" spans="1:6" x14ac:dyDescent="0.25">
      <c r="A10821" s="68" t="s">
        <v>103</v>
      </c>
      <c r="B10821" s="69">
        <v>491334599</v>
      </c>
      <c r="C10821" s="68">
        <v>491334599</v>
      </c>
      <c r="D10821" s="69" t="s">
        <v>7326</v>
      </c>
      <c r="E10821" s="65">
        <f>IFERROR(VLOOKUP(C10821,Pivot!A:B,2,0),0)</f>
        <v>0</v>
      </c>
      <c r="F10821" s="65">
        <f>IFERROR(VLOOKUP(C10821,Pivot!A:C,3,0),0)</f>
        <v>0</v>
      </c>
    </row>
    <row r="10822" spans="1:6" x14ac:dyDescent="0.25">
      <c r="A10822" s="68" t="s">
        <v>103</v>
      </c>
      <c r="B10822" s="69">
        <v>491334599</v>
      </c>
      <c r="C10822" s="68">
        <v>6946441305240</v>
      </c>
      <c r="D10822" s="69" t="s">
        <v>7326</v>
      </c>
      <c r="E10822" s="65">
        <f>IFERROR(VLOOKUP(C10822,Pivot!A:B,2,0),0)</f>
        <v>0</v>
      </c>
      <c r="F10822" s="65">
        <f>IFERROR(VLOOKUP(C10822,Pivot!A:C,3,0),0)</f>
        <v>0</v>
      </c>
    </row>
    <row r="10823" spans="1:6" x14ac:dyDescent="0.25">
      <c r="A10823" s="68" t="s">
        <v>103</v>
      </c>
      <c r="B10823" s="69">
        <v>491334599</v>
      </c>
      <c r="C10823" s="68">
        <v>845218018368</v>
      </c>
      <c r="D10823" s="69" t="s">
        <v>7326</v>
      </c>
      <c r="E10823" s="65">
        <f>IFERROR(VLOOKUP(C10823,Pivot!A:B,2,0),0)</f>
        <v>0</v>
      </c>
      <c r="F10823" s="65">
        <f>IFERROR(VLOOKUP(C10823,Pivot!A:C,3,0),0)</f>
        <v>0</v>
      </c>
    </row>
    <row r="10824" spans="1:6" x14ac:dyDescent="0.25">
      <c r="A10824" s="68" t="s">
        <v>103</v>
      </c>
      <c r="B10824" s="69">
        <v>491334600</v>
      </c>
      <c r="C10824" s="68">
        <v>491334600</v>
      </c>
      <c r="D10824" s="69" t="s">
        <v>7327</v>
      </c>
      <c r="E10824" s="65">
        <f>IFERROR(VLOOKUP(C10824,Pivot!A:B,2,0),0)</f>
        <v>0</v>
      </c>
      <c r="F10824" s="65">
        <f>IFERROR(VLOOKUP(C10824,Pivot!A:C,3,0),0)</f>
        <v>0</v>
      </c>
    </row>
    <row r="10825" spans="1:6" x14ac:dyDescent="0.25">
      <c r="A10825" s="68" t="s">
        <v>103</v>
      </c>
      <c r="B10825" s="69">
        <v>491334600</v>
      </c>
      <c r="C10825" s="68">
        <v>6946441305233</v>
      </c>
      <c r="D10825" s="69" t="s">
        <v>7327</v>
      </c>
      <c r="E10825" s="65">
        <f>IFERROR(VLOOKUP(C10825,Pivot!A:B,2,0),0)</f>
        <v>0</v>
      </c>
      <c r="F10825" s="65">
        <f>IFERROR(VLOOKUP(C10825,Pivot!A:C,3,0),0)</f>
        <v>0</v>
      </c>
    </row>
    <row r="10826" spans="1:6" x14ac:dyDescent="0.25">
      <c r="A10826" s="68" t="s">
        <v>103</v>
      </c>
      <c r="B10826" s="69">
        <v>491334600</v>
      </c>
      <c r="C10826" s="68">
        <v>845218018351</v>
      </c>
      <c r="D10826" s="69" t="s">
        <v>7327</v>
      </c>
      <c r="E10826" s="65">
        <f>IFERROR(VLOOKUP(C10826,Pivot!A:B,2,0),0)</f>
        <v>0</v>
      </c>
      <c r="F10826" s="65">
        <f>IFERROR(VLOOKUP(C10826,Pivot!A:C,3,0),0)</f>
        <v>0</v>
      </c>
    </row>
    <row r="10827" spans="1:6" x14ac:dyDescent="0.25">
      <c r="A10827" s="68" t="s">
        <v>103</v>
      </c>
      <c r="B10827" s="69">
        <v>491334601</v>
      </c>
      <c r="C10827" s="68">
        <v>491334601</v>
      </c>
      <c r="D10827" s="69" t="s">
        <v>7328</v>
      </c>
      <c r="E10827" s="65">
        <f>IFERROR(VLOOKUP(C10827,Pivot!A:B,2,0),0)</f>
        <v>0</v>
      </c>
      <c r="F10827" s="65">
        <f>IFERROR(VLOOKUP(C10827,Pivot!A:C,3,0),0)</f>
        <v>0</v>
      </c>
    </row>
    <row r="10828" spans="1:6" x14ac:dyDescent="0.25">
      <c r="A10828" s="68" t="s">
        <v>103</v>
      </c>
      <c r="B10828" s="69">
        <v>491334601</v>
      </c>
      <c r="C10828" s="68">
        <v>6946441305394</v>
      </c>
      <c r="D10828" s="69" t="s">
        <v>7328</v>
      </c>
      <c r="E10828" s="65">
        <f>IFERROR(VLOOKUP(C10828,Pivot!A:B,2,0),0)</f>
        <v>0</v>
      </c>
      <c r="F10828" s="65">
        <f>IFERROR(VLOOKUP(C10828,Pivot!A:C,3,0),0)</f>
        <v>0</v>
      </c>
    </row>
    <row r="10829" spans="1:6" x14ac:dyDescent="0.25">
      <c r="A10829" s="68" t="s">
        <v>103</v>
      </c>
      <c r="B10829" s="69">
        <v>491334601</v>
      </c>
      <c r="C10829" s="68">
        <v>845218019426</v>
      </c>
      <c r="D10829" s="69" t="s">
        <v>7328</v>
      </c>
      <c r="E10829" s="65">
        <f>IFERROR(VLOOKUP(C10829,Pivot!A:B,2,0),0)</f>
        <v>0</v>
      </c>
      <c r="F10829" s="65">
        <f>IFERROR(VLOOKUP(C10829,Pivot!A:C,3,0),0)</f>
        <v>0</v>
      </c>
    </row>
    <row r="10830" spans="1:6" x14ac:dyDescent="0.25">
      <c r="A10830" s="68" t="s">
        <v>103</v>
      </c>
      <c r="B10830" s="69">
        <v>491334602</v>
      </c>
      <c r="C10830" s="68">
        <v>4894166105374</v>
      </c>
      <c r="D10830" s="69" t="s">
        <v>7329</v>
      </c>
      <c r="E10830" s="65">
        <f>IFERROR(VLOOKUP(C10830,Pivot!A:B,2,0),0)</f>
        <v>0</v>
      </c>
      <c r="F10830" s="65">
        <f>IFERROR(VLOOKUP(C10830,Pivot!A:C,3,0),0)</f>
        <v>0</v>
      </c>
    </row>
    <row r="10831" spans="1:6" x14ac:dyDescent="0.25">
      <c r="A10831" s="68" t="s">
        <v>103</v>
      </c>
      <c r="B10831" s="69">
        <v>491334609</v>
      </c>
      <c r="C10831" s="68">
        <v>491334609</v>
      </c>
      <c r="D10831" s="69" t="s">
        <v>7330</v>
      </c>
      <c r="E10831" s="65">
        <f>IFERROR(VLOOKUP(C10831,Pivot!A:B,2,0),0)</f>
        <v>0</v>
      </c>
      <c r="F10831" s="65">
        <f>IFERROR(VLOOKUP(C10831,Pivot!A:C,3,0),0)</f>
        <v>0</v>
      </c>
    </row>
    <row r="10832" spans="1:6" x14ac:dyDescent="0.25">
      <c r="A10832" s="68" t="s">
        <v>103</v>
      </c>
      <c r="B10832" s="69">
        <v>491334609</v>
      </c>
      <c r="C10832" s="68">
        <v>6923744026072</v>
      </c>
      <c r="D10832" s="69" t="s">
        <v>7330</v>
      </c>
      <c r="E10832" s="65">
        <f>IFERROR(VLOOKUP(C10832,Pivot!A:B,2,0),0)</f>
        <v>0</v>
      </c>
      <c r="F10832" s="65">
        <f>IFERROR(VLOOKUP(C10832,Pivot!A:C,3,0),0)</f>
        <v>0</v>
      </c>
    </row>
    <row r="10833" spans="1:6" x14ac:dyDescent="0.25">
      <c r="A10833" s="68" t="s">
        <v>103</v>
      </c>
      <c r="B10833" s="69">
        <v>491334609</v>
      </c>
      <c r="C10833" s="68">
        <v>6923744026102</v>
      </c>
      <c r="D10833" s="69" t="s">
        <v>7330</v>
      </c>
      <c r="E10833" s="65">
        <f>IFERROR(VLOOKUP(C10833,Pivot!A:B,2,0),0)</f>
        <v>0</v>
      </c>
      <c r="F10833" s="65">
        <f>IFERROR(VLOOKUP(C10833,Pivot!A:C,3,0),0)</f>
        <v>0</v>
      </c>
    </row>
    <row r="10834" spans="1:6" x14ac:dyDescent="0.25">
      <c r="A10834" s="68" t="s">
        <v>103</v>
      </c>
      <c r="B10834" s="69">
        <v>491334610</v>
      </c>
      <c r="C10834" s="68">
        <v>6923744026065</v>
      </c>
      <c r="D10834" s="69" t="s">
        <v>7331</v>
      </c>
      <c r="E10834" s="65">
        <f>IFERROR(VLOOKUP(C10834,Pivot!A:B,2,0),0)</f>
        <v>0</v>
      </c>
      <c r="F10834" s="65">
        <f>IFERROR(VLOOKUP(C10834,Pivot!A:C,3,0),0)</f>
        <v>0</v>
      </c>
    </row>
    <row r="10835" spans="1:6" x14ac:dyDescent="0.25">
      <c r="A10835" s="68" t="s">
        <v>103</v>
      </c>
      <c r="B10835" s="69">
        <v>491334610</v>
      </c>
      <c r="C10835" s="68">
        <v>6923744026096</v>
      </c>
      <c r="D10835" s="69" t="s">
        <v>7331</v>
      </c>
      <c r="E10835" s="65">
        <f>IFERROR(VLOOKUP(C10835,Pivot!A:B,2,0),0)</f>
        <v>0</v>
      </c>
      <c r="F10835" s="65">
        <f>IFERROR(VLOOKUP(C10835,Pivot!A:C,3,0),0)</f>
        <v>0</v>
      </c>
    </row>
    <row r="10836" spans="1:6" x14ac:dyDescent="0.25">
      <c r="A10836" s="68" t="s">
        <v>103</v>
      </c>
      <c r="B10836" s="69">
        <v>491334611</v>
      </c>
      <c r="C10836" s="68">
        <v>6923744066085</v>
      </c>
      <c r="D10836" s="69" t="s">
        <v>7332</v>
      </c>
      <c r="E10836" s="65">
        <f>IFERROR(VLOOKUP(C10836,Pivot!A:B,2,0),0)</f>
        <v>0</v>
      </c>
      <c r="F10836" s="65">
        <f>IFERROR(VLOOKUP(C10836,Pivot!A:C,3,0),0)</f>
        <v>0</v>
      </c>
    </row>
    <row r="10837" spans="1:6" x14ac:dyDescent="0.25">
      <c r="A10837" s="68" t="s">
        <v>103</v>
      </c>
      <c r="B10837" s="69">
        <v>491334612</v>
      </c>
      <c r="C10837" s="68">
        <v>6923744035791</v>
      </c>
      <c r="D10837" s="69" t="s">
        <v>7333</v>
      </c>
      <c r="E10837" s="65">
        <f>IFERROR(VLOOKUP(C10837,Pivot!A:B,2,0),0)</f>
        <v>0</v>
      </c>
      <c r="F10837" s="65">
        <f>IFERROR(VLOOKUP(C10837,Pivot!A:C,3,0),0)</f>
        <v>0</v>
      </c>
    </row>
    <row r="10838" spans="1:6" x14ac:dyDescent="0.25">
      <c r="A10838" s="68" t="s">
        <v>103</v>
      </c>
      <c r="B10838" s="69">
        <v>491334613</v>
      </c>
      <c r="C10838" s="68">
        <v>6923744067433</v>
      </c>
      <c r="D10838" s="69" t="s">
        <v>7334</v>
      </c>
      <c r="E10838" s="65">
        <f>IFERROR(VLOOKUP(C10838,Pivot!A:B,2,0),0)</f>
        <v>0</v>
      </c>
      <c r="F10838" s="65">
        <f>IFERROR(VLOOKUP(C10838,Pivot!A:C,3,0),0)</f>
        <v>0</v>
      </c>
    </row>
    <row r="10839" spans="1:6" x14ac:dyDescent="0.25">
      <c r="A10839" s="68" t="s">
        <v>103</v>
      </c>
      <c r="B10839" s="69">
        <v>491334613</v>
      </c>
      <c r="C10839" s="68">
        <v>6923744096440</v>
      </c>
      <c r="D10839" s="69" t="s">
        <v>7334</v>
      </c>
      <c r="E10839" s="65">
        <f>IFERROR(VLOOKUP(C10839,Pivot!A:B,2,0),0)</f>
        <v>0</v>
      </c>
      <c r="F10839" s="65">
        <f>IFERROR(VLOOKUP(C10839,Pivot!A:C,3,0),0)</f>
        <v>0</v>
      </c>
    </row>
    <row r="10840" spans="1:6" x14ac:dyDescent="0.25">
      <c r="A10840" s="68" t="s">
        <v>103</v>
      </c>
      <c r="B10840" s="69">
        <v>491334614</v>
      </c>
      <c r="C10840" s="68">
        <v>6923744034695</v>
      </c>
      <c r="D10840" s="69" t="s">
        <v>7335</v>
      </c>
      <c r="E10840" s="65">
        <f>IFERROR(VLOOKUP(C10840,Pivot!A:B,2,0),0)</f>
        <v>0</v>
      </c>
      <c r="F10840" s="65">
        <f>IFERROR(VLOOKUP(C10840,Pivot!A:C,3,0),0)</f>
        <v>0</v>
      </c>
    </row>
    <row r="10841" spans="1:6" x14ac:dyDescent="0.25">
      <c r="A10841" s="68" t="s">
        <v>103</v>
      </c>
      <c r="B10841" s="69">
        <v>491334614</v>
      </c>
      <c r="C10841" s="68">
        <v>6923744037481</v>
      </c>
      <c r="D10841" s="69" t="s">
        <v>7335</v>
      </c>
      <c r="E10841" s="65">
        <f>IFERROR(VLOOKUP(C10841,Pivot!A:B,2,0),0)</f>
        <v>0</v>
      </c>
      <c r="F10841" s="65">
        <f>IFERROR(VLOOKUP(C10841,Pivot!A:C,3,0),0)</f>
        <v>0</v>
      </c>
    </row>
    <row r="10842" spans="1:6" x14ac:dyDescent="0.25">
      <c r="A10842" s="68" t="s">
        <v>103</v>
      </c>
      <c r="B10842" s="69">
        <v>491334614</v>
      </c>
      <c r="C10842" s="68">
        <v>6947045603473</v>
      </c>
      <c r="D10842" s="69" t="s">
        <v>7335</v>
      </c>
      <c r="E10842" s="65">
        <f>IFERROR(VLOOKUP(C10842,Pivot!A:B,2,0),0)</f>
        <v>0</v>
      </c>
      <c r="F10842" s="65">
        <f>IFERROR(VLOOKUP(C10842,Pivot!A:C,3,0),0)</f>
        <v>0</v>
      </c>
    </row>
    <row r="10843" spans="1:6" x14ac:dyDescent="0.25">
      <c r="A10843" s="68" t="s">
        <v>103</v>
      </c>
      <c r="B10843" s="69">
        <v>491334617</v>
      </c>
      <c r="C10843" s="68">
        <v>6923744067785</v>
      </c>
      <c r="D10843" s="69" t="s">
        <v>7336</v>
      </c>
      <c r="E10843" s="65">
        <f>IFERROR(VLOOKUP(C10843,Pivot!A:B,2,0),0)</f>
        <v>0</v>
      </c>
      <c r="F10843" s="65">
        <f>IFERROR(VLOOKUP(C10843,Pivot!A:C,3,0),0)</f>
        <v>0</v>
      </c>
    </row>
    <row r="10844" spans="1:6" x14ac:dyDescent="0.25">
      <c r="A10844" s="68" t="s">
        <v>103</v>
      </c>
      <c r="B10844" s="69">
        <v>491334617</v>
      </c>
      <c r="C10844" s="68">
        <v>6923744089640</v>
      </c>
      <c r="D10844" s="69" t="s">
        <v>7336</v>
      </c>
      <c r="E10844" s="65">
        <f>IFERROR(VLOOKUP(C10844,Pivot!A:B,2,0),0)</f>
        <v>0</v>
      </c>
      <c r="F10844" s="65">
        <f>IFERROR(VLOOKUP(C10844,Pivot!A:C,3,0),0)</f>
        <v>0</v>
      </c>
    </row>
    <row r="10845" spans="1:6" x14ac:dyDescent="0.25">
      <c r="A10845" s="68" t="s">
        <v>103</v>
      </c>
      <c r="B10845" s="69">
        <v>491334626</v>
      </c>
      <c r="C10845" s="68">
        <v>6923744055331</v>
      </c>
      <c r="D10845" s="69" t="s">
        <v>7337</v>
      </c>
      <c r="E10845" s="65">
        <f>IFERROR(VLOOKUP(C10845,Pivot!A:B,2,0),0)</f>
        <v>0</v>
      </c>
      <c r="F10845" s="65">
        <f>IFERROR(VLOOKUP(C10845,Pivot!A:C,3,0),0)</f>
        <v>0</v>
      </c>
    </row>
    <row r="10846" spans="1:6" x14ac:dyDescent="0.25">
      <c r="A10846" s="68" t="s">
        <v>103</v>
      </c>
      <c r="B10846" s="69">
        <v>491334631</v>
      </c>
      <c r="C10846" s="68">
        <v>6950568549722</v>
      </c>
      <c r="D10846" s="69" t="s">
        <v>7338</v>
      </c>
      <c r="E10846" s="65">
        <f>IFERROR(VLOOKUP(C10846,Pivot!A:B,2,0),0)</f>
        <v>0</v>
      </c>
      <c r="F10846" s="65">
        <f>IFERROR(VLOOKUP(C10846,Pivot!A:C,3,0),0)</f>
        <v>0</v>
      </c>
    </row>
    <row r="10847" spans="1:6" x14ac:dyDescent="0.25">
      <c r="A10847" s="68" t="s">
        <v>103</v>
      </c>
      <c r="B10847" s="69">
        <v>491334633</v>
      </c>
      <c r="C10847" s="68">
        <v>6923744024665</v>
      </c>
      <c r="D10847" s="69" t="s">
        <v>7339</v>
      </c>
      <c r="E10847" s="65">
        <f>IFERROR(VLOOKUP(C10847,Pivot!A:B,2,0),0)</f>
        <v>0</v>
      </c>
      <c r="F10847" s="65">
        <f>IFERROR(VLOOKUP(C10847,Pivot!A:C,3,0),0)</f>
        <v>0</v>
      </c>
    </row>
    <row r="10848" spans="1:6" x14ac:dyDescent="0.25">
      <c r="A10848" s="68" t="s">
        <v>103</v>
      </c>
      <c r="B10848" s="69">
        <v>491334637</v>
      </c>
      <c r="C10848" s="68">
        <v>6923744018473</v>
      </c>
      <c r="D10848" s="69" t="s">
        <v>7340</v>
      </c>
      <c r="E10848" s="65">
        <f>IFERROR(VLOOKUP(C10848,Pivot!A:B,2,0),0)</f>
        <v>0</v>
      </c>
      <c r="F10848" s="65">
        <f>IFERROR(VLOOKUP(C10848,Pivot!A:C,3,0),0)</f>
        <v>0</v>
      </c>
    </row>
    <row r="10849" spans="1:6" x14ac:dyDescent="0.25">
      <c r="A10849" s="68" t="s">
        <v>103</v>
      </c>
      <c r="B10849" s="69">
        <v>491334637</v>
      </c>
      <c r="C10849" s="68">
        <v>6947045638000</v>
      </c>
      <c r="D10849" s="69" t="s">
        <v>7340</v>
      </c>
      <c r="E10849" s="65">
        <f>IFERROR(VLOOKUP(C10849,Pivot!A:B,2,0),0)</f>
        <v>0</v>
      </c>
      <c r="F10849" s="65">
        <f>IFERROR(VLOOKUP(C10849,Pivot!A:C,3,0),0)</f>
        <v>0</v>
      </c>
    </row>
    <row r="10850" spans="1:6" x14ac:dyDescent="0.25">
      <c r="A10850" s="68" t="s">
        <v>103</v>
      </c>
      <c r="B10850" s="69">
        <v>491334637</v>
      </c>
      <c r="C10850" s="68">
        <v>6950568523906</v>
      </c>
      <c r="D10850" s="69" t="s">
        <v>7340</v>
      </c>
      <c r="E10850" s="65">
        <f>IFERROR(VLOOKUP(C10850,Pivot!A:B,2,0),0)</f>
        <v>0</v>
      </c>
      <c r="F10850" s="65">
        <f>IFERROR(VLOOKUP(C10850,Pivot!A:C,3,0),0)</f>
        <v>0</v>
      </c>
    </row>
    <row r="10851" spans="1:6" x14ac:dyDescent="0.25">
      <c r="A10851" s="68" t="s">
        <v>103</v>
      </c>
      <c r="B10851" s="69">
        <v>491334637</v>
      </c>
      <c r="C10851" s="68">
        <v>6950568523913</v>
      </c>
      <c r="D10851" s="69" t="s">
        <v>7340</v>
      </c>
      <c r="E10851" s="65">
        <f>IFERROR(VLOOKUP(C10851,Pivot!A:B,2,0),0)</f>
        <v>0</v>
      </c>
      <c r="F10851" s="65">
        <f>IFERROR(VLOOKUP(C10851,Pivot!A:C,3,0),0)</f>
        <v>0</v>
      </c>
    </row>
    <row r="10852" spans="1:6" x14ac:dyDescent="0.25">
      <c r="A10852" s="68" t="s">
        <v>103</v>
      </c>
      <c r="B10852" s="69">
        <v>491334637</v>
      </c>
      <c r="C10852" s="68">
        <v>6950568523920</v>
      </c>
      <c r="D10852" s="69" t="s">
        <v>7340</v>
      </c>
      <c r="E10852" s="65">
        <f>IFERROR(VLOOKUP(C10852,Pivot!A:B,2,0),0)</f>
        <v>0</v>
      </c>
      <c r="F10852" s="65">
        <f>IFERROR(VLOOKUP(C10852,Pivot!A:C,3,0),0)</f>
        <v>0</v>
      </c>
    </row>
    <row r="10853" spans="1:6" x14ac:dyDescent="0.25">
      <c r="A10853" s="68" t="s">
        <v>103</v>
      </c>
      <c r="B10853" s="69">
        <v>491334638</v>
      </c>
      <c r="C10853" s="68">
        <v>6923744041419</v>
      </c>
      <c r="D10853" s="69" t="s">
        <v>7340</v>
      </c>
      <c r="E10853" s="65">
        <f>IFERROR(VLOOKUP(C10853,Pivot!A:B,2,0),0)</f>
        <v>0</v>
      </c>
      <c r="F10853" s="65">
        <f>IFERROR(VLOOKUP(C10853,Pivot!A:C,3,0),0)</f>
        <v>0</v>
      </c>
    </row>
    <row r="10854" spans="1:6" x14ac:dyDescent="0.25">
      <c r="A10854" s="68" t="s">
        <v>103</v>
      </c>
      <c r="B10854" s="69">
        <v>491334659</v>
      </c>
      <c r="C10854" s="68">
        <v>630509525157</v>
      </c>
      <c r="D10854" s="69" t="s">
        <v>7341</v>
      </c>
      <c r="E10854" s="65">
        <f>IFERROR(VLOOKUP(C10854,Pivot!A:B,2,0),0)</f>
        <v>0</v>
      </c>
      <c r="F10854" s="65">
        <f>IFERROR(VLOOKUP(C10854,Pivot!A:C,3,0),0)</f>
        <v>0</v>
      </c>
    </row>
    <row r="10855" spans="1:6" x14ac:dyDescent="0.25">
      <c r="A10855" s="68" t="s">
        <v>103</v>
      </c>
      <c r="B10855" s="69">
        <v>491334659</v>
      </c>
      <c r="C10855" s="68">
        <v>630509525164</v>
      </c>
      <c r="D10855" s="69" t="s">
        <v>7341</v>
      </c>
      <c r="E10855" s="65">
        <f>IFERROR(VLOOKUP(C10855,Pivot!A:B,2,0),0)</f>
        <v>0</v>
      </c>
      <c r="F10855" s="65">
        <f>IFERROR(VLOOKUP(C10855,Pivot!A:C,3,0),0)</f>
        <v>0</v>
      </c>
    </row>
    <row r="10856" spans="1:6" x14ac:dyDescent="0.25">
      <c r="A10856" s="68" t="s">
        <v>103</v>
      </c>
      <c r="B10856" s="69">
        <v>491334659</v>
      </c>
      <c r="C10856" s="68">
        <v>630509525171</v>
      </c>
      <c r="D10856" s="69" t="s">
        <v>7341</v>
      </c>
      <c r="E10856" s="65">
        <f>IFERROR(VLOOKUP(C10856,Pivot!A:B,2,0),0)</f>
        <v>0</v>
      </c>
      <c r="F10856" s="65">
        <f>IFERROR(VLOOKUP(C10856,Pivot!A:C,3,0),0)</f>
        <v>0</v>
      </c>
    </row>
    <row r="10857" spans="1:6" x14ac:dyDescent="0.25">
      <c r="A10857" s="68" t="s">
        <v>103</v>
      </c>
      <c r="B10857" s="69">
        <v>491334660</v>
      </c>
      <c r="C10857" s="68">
        <v>630509523115</v>
      </c>
      <c r="D10857" s="69" t="s">
        <v>7342</v>
      </c>
      <c r="E10857" s="65">
        <f>IFERROR(VLOOKUP(C10857,Pivot!A:B,2,0),0)</f>
        <v>0</v>
      </c>
      <c r="F10857" s="65">
        <f>IFERROR(VLOOKUP(C10857,Pivot!A:C,3,0),0)</f>
        <v>0</v>
      </c>
    </row>
    <row r="10858" spans="1:6" x14ac:dyDescent="0.25">
      <c r="A10858" s="68" t="s">
        <v>103</v>
      </c>
      <c r="B10858" s="69">
        <v>491334661</v>
      </c>
      <c r="C10858" s="68">
        <v>630509523054</v>
      </c>
      <c r="D10858" s="69" t="s">
        <v>7343</v>
      </c>
      <c r="E10858" s="65">
        <f>IFERROR(VLOOKUP(C10858,Pivot!A:B,2,0),0)</f>
        <v>0</v>
      </c>
      <c r="F10858" s="65">
        <f>IFERROR(VLOOKUP(C10858,Pivot!A:C,3,0),0)</f>
        <v>0</v>
      </c>
    </row>
    <row r="10859" spans="1:6" x14ac:dyDescent="0.25">
      <c r="A10859" s="68" t="s">
        <v>103</v>
      </c>
      <c r="B10859" s="69">
        <v>491334662</v>
      </c>
      <c r="C10859" s="68">
        <v>491334662</v>
      </c>
      <c r="D10859" s="69" t="s">
        <v>7344</v>
      </c>
      <c r="E10859" s="65">
        <f>IFERROR(VLOOKUP(C10859,Pivot!A:B,2,0),0)</f>
        <v>0</v>
      </c>
      <c r="F10859" s="65">
        <f>IFERROR(VLOOKUP(C10859,Pivot!A:C,3,0),0)</f>
        <v>0</v>
      </c>
    </row>
    <row r="10860" spans="1:6" x14ac:dyDescent="0.25">
      <c r="A10860" s="68" t="s">
        <v>103</v>
      </c>
      <c r="B10860" s="69">
        <v>491334662</v>
      </c>
      <c r="C10860" s="68">
        <v>630509525096</v>
      </c>
      <c r="D10860" s="69" t="s">
        <v>7344</v>
      </c>
      <c r="E10860" s="65">
        <f>IFERROR(VLOOKUP(C10860,Pivot!A:B,2,0),0)</f>
        <v>0</v>
      </c>
      <c r="F10860" s="65">
        <f>IFERROR(VLOOKUP(C10860,Pivot!A:C,3,0),0)</f>
        <v>0</v>
      </c>
    </row>
    <row r="10861" spans="1:6" x14ac:dyDescent="0.25">
      <c r="A10861" s="68" t="s">
        <v>103</v>
      </c>
      <c r="B10861" s="69">
        <v>491334662</v>
      </c>
      <c r="C10861" s="68">
        <v>630509525102</v>
      </c>
      <c r="D10861" s="69" t="s">
        <v>7344</v>
      </c>
      <c r="E10861" s="65">
        <f>IFERROR(VLOOKUP(C10861,Pivot!A:B,2,0),0)</f>
        <v>0</v>
      </c>
      <c r="F10861" s="65">
        <f>IFERROR(VLOOKUP(C10861,Pivot!A:C,3,0),0)</f>
        <v>0</v>
      </c>
    </row>
    <row r="10862" spans="1:6" x14ac:dyDescent="0.25">
      <c r="A10862" s="68" t="s">
        <v>103</v>
      </c>
      <c r="B10862" s="69">
        <v>491334662</v>
      </c>
      <c r="C10862" s="68">
        <v>630509525119</v>
      </c>
      <c r="D10862" s="69" t="s">
        <v>7344</v>
      </c>
      <c r="E10862" s="65">
        <f>IFERROR(VLOOKUP(C10862,Pivot!A:B,2,0),0)</f>
        <v>0</v>
      </c>
      <c r="F10862" s="65">
        <f>IFERROR(VLOOKUP(C10862,Pivot!A:C,3,0),0)</f>
        <v>0</v>
      </c>
    </row>
    <row r="10863" spans="1:6" x14ac:dyDescent="0.25">
      <c r="A10863" s="68" t="s">
        <v>103</v>
      </c>
      <c r="B10863" s="69">
        <v>491334662</v>
      </c>
      <c r="C10863" s="68">
        <v>630509525126</v>
      </c>
      <c r="D10863" s="69" t="s">
        <v>7344</v>
      </c>
      <c r="E10863" s="65">
        <f>IFERROR(VLOOKUP(C10863,Pivot!A:B,2,0),0)</f>
        <v>0</v>
      </c>
      <c r="F10863" s="65">
        <f>IFERROR(VLOOKUP(C10863,Pivot!A:C,3,0),0)</f>
        <v>0</v>
      </c>
    </row>
    <row r="10864" spans="1:6" x14ac:dyDescent="0.25">
      <c r="A10864" s="68" t="s">
        <v>103</v>
      </c>
      <c r="B10864" s="69">
        <v>491334662</v>
      </c>
      <c r="C10864" s="68">
        <v>630509589951</v>
      </c>
      <c r="D10864" s="69" t="s">
        <v>7344</v>
      </c>
      <c r="E10864" s="65">
        <f>IFERROR(VLOOKUP(C10864,Pivot!A:B,2,0),0)</f>
        <v>0</v>
      </c>
      <c r="F10864" s="65">
        <f>IFERROR(VLOOKUP(C10864,Pivot!A:C,3,0),0)</f>
        <v>0</v>
      </c>
    </row>
    <row r="10865" spans="1:6" x14ac:dyDescent="0.25">
      <c r="A10865" s="68" t="s">
        <v>103</v>
      </c>
      <c r="B10865" s="69">
        <v>491334662</v>
      </c>
      <c r="C10865" s="68">
        <v>630509618279</v>
      </c>
      <c r="D10865" s="69" t="s">
        <v>7344</v>
      </c>
      <c r="E10865" s="65">
        <f>IFERROR(VLOOKUP(C10865,Pivot!A:B,2,0),0)</f>
        <v>0</v>
      </c>
      <c r="F10865" s="65">
        <f>IFERROR(VLOOKUP(C10865,Pivot!A:C,3,0),0)</f>
        <v>0</v>
      </c>
    </row>
    <row r="10866" spans="1:6" x14ac:dyDescent="0.25">
      <c r="A10866" s="68" t="s">
        <v>103</v>
      </c>
      <c r="B10866" s="69">
        <v>491334662</v>
      </c>
      <c r="C10866" s="68">
        <v>630509618286</v>
      </c>
      <c r="D10866" s="69" t="s">
        <v>7344</v>
      </c>
      <c r="E10866" s="65">
        <f>IFERROR(VLOOKUP(C10866,Pivot!A:B,2,0),0)</f>
        <v>0</v>
      </c>
      <c r="F10866" s="65">
        <f>IFERROR(VLOOKUP(C10866,Pivot!A:C,3,0),0)</f>
        <v>0</v>
      </c>
    </row>
    <row r="10867" spans="1:6" x14ac:dyDescent="0.25">
      <c r="A10867" s="68" t="s">
        <v>103</v>
      </c>
      <c r="B10867" s="69">
        <v>491334662</v>
      </c>
      <c r="C10867" s="68">
        <v>630509771752</v>
      </c>
      <c r="D10867" s="69" t="s">
        <v>7344</v>
      </c>
      <c r="E10867" s="65">
        <f>IFERROR(VLOOKUP(C10867,Pivot!A:B,2,0),0)</f>
        <v>0</v>
      </c>
      <c r="F10867" s="65">
        <f>IFERROR(VLOOKUP(C10867,Pivot!A:C,3,0),0)</f>
        <v>0</v>
      </c>
    </row>
    <row r="10868" spans="1:6" x14ac:dyDescent="0.25">
      <c r="A10868" s="68" t="s">
        <v>103</v>
      </c>
      <c r="B10868" s="69">
        <v>491334662</v>
      </c>
      <c r="C10868" s="68">
        <v>630509794881</v>
      </c>
      <c r="D10868" s="69" t="s">
        <v>7344</v>
      </c>
      <c r="E10868" s="65">
        <f>IFERROR(VLOOKUP(C10868,Pivot!A:B,2,0),0)</f>
        <v>0</v>
      </c>
      <c r="F10868" s="65">
        <f>IFERROR(VLOOKUP(C10868,Pivot!A:C,3,0),0)</f>
        <v>0</v>
      </c>
    </row>
    <row r="10869" spans="1:6" x14ac:dyDescent="0.25">
      <c r="A10869" s="68" t="s">
        <v>103</v>
      </c>
      <c r="B10869" s="69">
        <v>491334664</v>
      </c>
      <c r="C10869" s="68">
        <v>8904103151084</v>
      </c>
      <c r="D10869" s="69" t="s">
        <v>7345</v>
      </c>
      <c r="E10869" s="65">
        <f>IFERROR(VLOOKUP(C10869,Pivot!A:B,2,0),0)</f>
        <v>0</v>
      </c>
      <c r="F10869" s="65">
        <f>IFERROR(VLOOKUP(C10869,Pivot!A:C,3,0),0)</f>
        <v>0</v>
      </c>
    </row>
    <row r="10870" spans="1:6" x14ac:dyDescent="0.25">
      <c r="A10870" s="68" t="s">
        <v>103</v>
      </c>
      <c r="B10870" s="69">
        <v>491334679</v>
      </c>
      <c r="C10870" s="68">
        <v>8906046942750</v>
      </c>
      <c r="D10870" s="69" t="s">
        <v>7346</v>
      </c>
      <c r="E10870" s="65">
        <f>IFERROR(VLOOKUP(C10870,Pivot!A:B,2,0),0)</f>
        <v>0</v>
      </c>
      <c r="F10870" s="65">
        <f>IFERROR(VLOOKUP(C10870,Pivot!A:C,3,0),0)</f>
        <v>0</v>
      </c>
    </row>
    <row r="10871" spans="1:6" x14ac:dyDescent="0.25">
      <c r="A10871" s="68" t="s">
        <v>103</v>
      </c>
      <c r="B10871" s="69">
        <v>491334691</v>
      </c>
      <c r="C10871" s="68">
        <v>8906067984524</v>
      </c>
      <c r="D10871" s="69" t="s">
        <v>7347</v>
      </c>
      <c r="E10871" s="65">
        <f>IFERROR(VLOOKUP(C10871,Pivot!A:B,2,0),0)</f>
        <v>0</v>
      </c>
      <c r="F10871" s="65">
        <f>IFERROR(VLOOKUP(C10871,Pivot!A:C,3,0),0)</f>
        <v>0</v>
      </c>
    </row>
    <row r="10872" spans="1:6" x14ac:dyDescent="0.25">
      <c r="A10872" s="68" t="s">
        <v>103</v>
      </c>
      <c r="B10872" s="69">
        <v>491334691</v>
      </c>
      <c r="C10872" s="68">
        <v>8906067986924</v>
      </c>
      <c r="D10872" s="69" t="s">
        <v>7347</v>
      </c>
      <c r="E10872" s="65">
        <f>IFERROR(VLOOKUP(C10872,Pivot!A:B,2,0),0)</f>
        <v>0</v>
      </c>
      <c r="F10872" s="65">
        <f>IFERROR(VLOOKUP(C10872,Pivot!A:C,3,0),0)</f>
        <v>0</v>
      </c>
    </row>
    <row r="10873" spans="1:6" x14ac:dyDescent="0.25">
      <c r="A10873" s="68" t="s">
        <v>103</v>
      </c>
      <c r="B10873" s="69">
        <v>491334697</v>
      </c>
      <c r="C10873" s="68">
        <v>630509568895</v>
      </c>
      <c r="D10873" s="69" t="s">
        <v>7348</v>
      </c>
      <c r="E10873" s="65">
        <f>IFERROR(VLOOKUP(C10873,Pivot!A:B,2,0),0)</f>
        <v>0</v>
      </c>
      <c r="F10873" s="65">
        <f>IFERROR(VLOOKUP(C10873,Pivot!A:C,3,0),0)</f>
        <v>0</v>
      </c>
    </row>
    <row r="10874" spans="1:6" x14ac:dyDescent="0.25">
      <c r="A10874" s="68" t="s">
        <v>103</v>
      </c>
      <c r="B10874" s="69">
        <v>491334698</v>
      </c>
      <c r="C10874" s="68">
        <v>630509542062</v>
      </c>
      <c r="D10874" s="69" t="s">
        <v>7349</v>
      </c>
      <c r="E10874" s="65">
        <f>IFERROR(VLOOKUP(C10874,Pivot!A:B,2,0),0)</f>
        <v>0</v>
      </c>
      <c r="F10874" s="65">
        <f>IFERROR(VLOOKUP(C10874,Pivot!A:C,3,0),0)</f>
        <v>0</v>
      </c>
    </row>
    <row r="10875" spans="1:6" x14ac:dyDescent="0.25">
      <c r="A10875" s="68" t="s">
        <v>103</v>
      </c>
      <c r="B10875" s="69">
        <v>491334698</v>
      </c>
      <c r="C10875" s="68">
        <v>630509542086</v>
      </c>
      <c r="D10875" s="69" t="s">
        <v>7349</v>
      </c>
      <c r="E10875" s="65">
        <f>IFERROR(VLOOKUP(C10875,Pivot!A:B,2,0),0)</f>
        <v>0</v>
      </c>
      <c r="F10875" s="65">
        <f>IFERROR(VLOOKUP(C10875,Pivot!A:C,3,0),0)</f>
        <v>0</v>
      </c>
    </row>
    <row r="10876" spans="1:6" x14ac:dyDescent="0.25">
      <c r="A10876" s="68" t="s">
        <v>103</v>
      </c>
      <c r="B10876" s="69">
        <v>491334699</v>
      </c>
      <c r="C10876" s="68">
        <v>630509491902</v>
      </c>
      <c r="D10876" s="69" t="s">
        <v>7350</v>
      </c>
      <c r="E10876" s="65">
        <f>IFERROR(VLOOKUP(C10876,Pivot!A:B,2,0),0)</f>
        <v>0</v>
      </c>
      <c r="F10876" s="65">
        <f>IFERROR(VLOOKUP(C10876,Pivot!A:C,3,0),0)</f>
        <v>0</v>
      </c>
    </row>
    <row r="10877" spans="1:6" x14ac:dyDescent="0.25">
      <c r="A10877" s="68" t="s">
        <v>103</v>
      </c>
      <c r="B10877" s="69">
        <v>491334699</v>
      </c>
      <c r="C10877" s="68">
        <v>630509507689</v>
      </c>
      <c r="D10877" s="69" t="s">
        <v>7350</v>
      </c>
      <c r="E10877" s="65">
        <f>IFERROR(VLOOKUP(C10877,Pivot!A:B,2,0),0)</f>
        <v>0</v>
      </c>
      <c r="F10877" s="65">
        <f>IFERROR(VLOOKUP(C10877,Pivot!A:C,3,0),0)</f>
        <v>0</v>
      </c>
    </row>
    <row r="10878" spans="1:6" x14ac:dyDescent="0.25">
      <c r="A10878" s="68" t="s">
        <v>103</v>
      </c>
      <c r="B10878" s="69">
        <v>491334699</v>
      </c>
      <c r="C10878" s="68">
        <v>630509563081</v>
      </c>
      <c r="D10878" s="69" t="s">
        <v>7350</v>
      </c>
      <c r="E10878" s="65">
        <f>IFERROR(VLOOKUP(C10878,Pivot!A:B,2,0),0)</f>
        <v>0</v>
      </c>
      <c r="F10878" s="65">
        <f>IFERROR(VLOOKUP(C10878,Pivot!A:C,3,0),0)</f>
        <v>0</v>
      </c>
    </row>
    <row r="10879" spans="1:6" x14ac:dyDescent="0.25">
      <c r="A10879" s="68" t="s">
        <v>103</v>
      </c>
      <c r="B10879" s="69">
        <v>491334699</v>
      </c>
      <c r="C10879" s="68">
        <v>630509613526</v>
      </c>
      <c r="D10879" s="69" t="s">
        <v>7350</v>
      </c>
      <c r="E10879" s="65">
        <f>IFERROR(VLOOKUP(C10879,Pivot!A:B,2,0),0)</f>
        <v>0</v>
      </c>
      <c r="F10879" s="65">
        <f>IFERROR(VLOOKUP(C10879,Pivot!A:C,3,0),0)</f>
        <v>0</v>
      </c>
    </row>
    <row r="10880" spans="1:6" x14ac:dyDescent="0.25">
      <c r="A10880" s="68" t="s">
        <v>103</v>
      </c>
      <c r="B10880" s="69">
        <v>491334699</v>
      </c>
      <c r="C10880" s="68">
        <v>630509660414</v>
      </c>
      <c r="D10880" s="69" t="s">
        <v>7350</v>
      </c>
      <c r="E10880" s="65">
        <f>IFERROR(VLOOKUP(C10880,Pivot!A:B,2,0),0)</f>
        <v>0</v>
      </c>
      <c r="F10880" s="65">
        <f>IFERROR(VLOOKUP(C10880,Pivot!A:C,3,0),0)</f>
        <v>0</v>
      </c>
    </row>
    <row r="10881" spans="1:6" x14ac:dyDescent="0.25">
      <c r="A10881" s="68" t="s">
        <v>103</v>
      </c>
      <c r="B10881" s="69">
        <v>491334700</v>
      </c>
      <c r="C10881" s="68">
        <v>491334700</v>
      </c>
      <c r="D10881" s="69" t="s">
        <v>7351</v>
      </c>
      <c r="E10881" s="65">
        <f>IFERROR(VLOOKUP(C10881,Pivot!A:B,2,0),0)</f>
        <v>0</v>
      </c>
      <c r="F10881" s="65">
        <f>IFERROR(VLOOKUP(C10881,Pivot!A:C,3,0),0)</f>
        <v>0</v>
      </c>
    </row>
    <row r="10882" spans="1:6" x14ac:dyDescent="0.25">
      <c r="A10882" s="68" t="s">
        <v>103</v>
      </c>
      <c r="B10882" s="69">
        <v>491334700</v>
      </c>
      <c r="C10882" s="68">
        <v>630509322909</v>
      </c>
      <c r="D10882" s="69" t="s">
        <v>7351</v>
      </c>
      <c r="E10882" s="65">
        <f>IFERROR(VLOOKUP(C10882,Pivot!A:B,2,0),0)</f>
        <v>0</v>
      </c>
      <c r="F10882" s="65">
        <f>IFERROR(VLOOKUP(C10882,Pivot!A:C,3,0),0)</f>
        <v>0</v>
      </c>
    </row>
    <row r="10883" spans="1:6" x14ac:dyDescent="0.25">
      <c r="A10883" s="68" t="s">
        <v>103</v>
      </c>
      <c r="B10883" s="69">
        <v>491334700</v>
      </c>
      <c r="C10883" s="68">
        <v>630509541966</v>
      </c>
      <c r="D10883" s="69" t="s">
        <v>7351</v>
      </c>
      <c r="E10883" s="65">
        <f>IFERROR(VLOOKUP(C10883,Pivot!A:B,2,0),0)</f>
        <v>0</v>
      </c>
      <c r="F10883" s="65">
        <f>IFERROR(VLOOKUP(C10883,Pivot!A:C,3,0),0)</f>
        <v>0</v>
      </c>
    </row>
    <row r="10884" spans="1:6" x14ac:dyDescent="0.25">
      <c r="A10884" s="68" t="s">
        <v>103</v>
      </c>
      <c r="B10884" s="69">
        <v>491334700</v>
      </c>
      <c r="C10884" s="68">
        <v>630509541973</v>
      </c>
      <c r="D10884" s="69" t="s">
        <v>7351</v>
      </c>
      <c r="E10884" s="65">
        <f>IFERROR(VLOOKUP(C10884,Pivot!A:B,2,0),0)</f>
        <v>0</v>
      </c>
      <c r="F10884" s="65">
        <f>IFERROR(VLOOKUP(C10884,Pivot!A:C,3,0),0)</f>
        <v>0</v>
      </c>
    </row>
    <row r="10885" spans="1:6" x14ac:dyDescent="0.25">
      <c r="A10885" s="68" t="s">
        <v>103</v>
      </c>
      <c r="B10885" s="69">
        <v>491334700</v>
      </c>
      <c r="C10885" s="68">
        <v>630509541980</v>
      </c>
      <c r="D10885" s="69" t="s">
        <v>7351</v>
      </c>
      <c r="E10885" s="65">
        <f>IFERROR(VLOOKUP(C10885,Pivot!A:B,2,0),0)</f>
        <v>0</v>
      </c>
      <c r="F10885" s="65">
        <f>IFERROR(VLOOKUP(C10885,Pivot!A:C,3,0),0)</f>
        <v>0</v>
      </c>
    </row>
    <row r="10886" spans="1:6" x14ac:dyDescent="0.25">
      <c r="A10886" s="68" t="s">
        <v>103</v>
      </c>
      <c r="B10886" s="69">
        <v>491334700</v>
      </c>
      <c r="C10886" s="68">
        <v>630509542000</v>
      </c>
      <c r="D10886" s="69" t="s">
        <v>7351</v>
      </c>
      <c r="E10886" s="65">
        <f>IFERROR(VLOOKUP(C10886,Pivot!A:B,2,0),0)</f>
        <v>0</v>
      </c>
      <c r="F10886" s="65">
        <f>IFERROR(VLOOKUP(C10886,Pivot!A:C,3,0),0)</f>
        <v>0</v>
      </c>
    </row>
    <row r="10887" spans="1:6" x14ac:dyDescent="0.25">
      <c r="A10887" s="68" t="s">
        <v>103</v>
      </c>
      <c r="B10887" s="69">
        <v>491334700</v>
      </c>
      <c r="C10887" s="68">
        <v>630509613519</v>
      </c>
      <c r="D10887" s="69" t="s">
        <v>7351</v>
      </c>
      <c r="E10887" s="65">
        <f>IFERROR(VLOOKUP(C10887,Pivot!A:B,2,0),0)</f>
        <v>0</v>
      </c>
      <c r="F10887" s="65">
        <f>IFERROR(VLOOKUP(C10887,Pivot!A:C,3,0),0)</f>
        <v>0</v>
      </c>
    </row>
    <row r="10888" spans="1:6" x14ac:dyDescent="0.25">
      <c r="A10888" s="68" t="s">
        <v>103</v>
      </c>
      <c r="B10888" s="69">
        <v>491334700</v>
      </c>
      <c r="C10888" s="68">
        <v>630509640058</v>
      </c>
      <c r="D10888" s="69" t="s">
        <v>7351</v>
      </c>
      <c r="E10888" s="65">
        <f>IFERROR(VLOOKUP(C10888,Pivot!A:B,2,0),0)</f>
        <v>0</v>
      </c>
      <c r="F10888" s="65">
        <f>IFERROR(VLOOKUP(C10888,Pivot!A:C,3,0),0)</f>
        <v>0</v>
      </c>
    </row>
    <row r="10889" spans="1:6" x14ac:dyDescent="0.25">
      <c r="A10889" s="68" t="s">
        <v>103</v>
      </c>
      <c r="B10889" s="69">
        <v>491334700</v>
      </c>
      <c r="C10889" s="68">
        <v>630509640065</v>
      </c>
      <c r="D10889" s="69" t="s">
        <v>7351</v>
      </c>
      <c r="E10889" s="65">
        <f>IFERROR(VLOOKUP(C10889,Pivot!A:B,2,0),0)</f>
        <v>0</v>
      </c>
      <c r="F10889" s="65">
        <f>IFERROR(VLOOKUP(C10889,Pivot!A:C,3,0),0)</f>
        <v>0</v>
      </c>
    </row>
    <row r="10890" spans="1:6" x14ac:dyDescent="0.25">
      <c r="A10890" s="68" t="s">
        <v>103</v>
      </c>
      <c r="B10890" s="69">
        <v>491334700</v>
      </c>
      <c r="C10890" s="68">
        <v>630509640096</v>
      </c>
      <c r="D10890" s="69" t="s">
        <v>7351</v>
      </c>
      <c r="E10890" s="65">
        <f>IFERROR(VLOOKUP(C10890,Pivot!A:B,2,0),0)</f>
        <v>0</v>
      </c>
      <c r="F10890" s="65">
        <f>IFERROR(VLOOKUP(C10890,Pivot!A:C,3,0),0)</f>
        <v>0</v>
      </c>
    </row>
    <row r="10891" spans="1:6" x14ac:dyDescent="0.25">
      <c r="A10891" s="68" t="s">
        <v>103</v>
      </c>
      <c r="B10891" s="69">
        <v>491334700</v>
      </c>
      <c r="C10891" s="68">
        <v>630509640119</v>
      </c>
      <c r="D10891" s="69" t="s">
        <v>7351</v>
      </c>
      <c r="E10891" s="65">
        <f>IFERROR(VLOOKUP(C10891,Pivot!A:B,2,0),0)</f>
        <v>0</v>
      </c>
      <c r="F10891" s="65">
        <f>IFERROR(VLOOKUP(C10891,Pivot!A:C,3,0),0)</f>
        <v>0</v>
      </c>
    </row>
    <row r="10892" spans="1:6" x14ac:dyDescent="0.25">
      <c r="A10892" s="68" t="s">
        <v>103</v>
      </c>
      <c r="B10892" s="69">
        <v>491334700</v>
      </c>
      <c r="C10892" s="68">
        <v>630509664979</v>
      </c>
      <c r="D10892" s="69" t="s">
        <v>7351</v>
      </c>
      <c r="E10892" s="65">
        <f>IFERROR(VLOOKUP(C10892,Pivot!A:B,2,0),0)</f>
        <v>0</v>
      </c>
      <c r="F10892" s="65">
        <f>IFERROR(VLOOKUP(C10892,Pivot!A:C,3,0),0)</f>
        <v>0</v>
      </c>
    </row>
    <row r="10893" spans="1:6" x14ac:dyDescent="0.25">
      <c r="A10893" s="68" t="s">
        <v>103</v>
      </c>
      <c r="B10893" s="69">
        <v>491334700</v>
      </c>
      <c r="C10893" s="68">
        <v>630509664986</v>
      </c>
      <c r="D10893" s="69" t="s">
        <v>7351</v>
      </c>
      <c r="E10893" s="65">
        <f>IFERROR(VLOOKUP(C10893,Pivot!A:B,2,0),0)</f>
        <v>0</v>
      </c>
      <c r="F10893" s="65">
        <f>IFERROR(VLOOKUP(C10893,Pivot!A:C,3,0),0)</f>
        <v>0</v>
      </c>
    </row>
    <row r="10894" spans="1:6" x14ac:dyDescent="0.25">
      <c r="A10894" s="68" t="s">
        <v>103</v>
      </c>
      <c r="B10894" s="69">
        <v>491334700</v>
      </c>
      <c r="C10894" s="68">
        <v>630509664993</v>
      </c>
      <c r="D10894" s="69" t="s">
        <v>7351</v>
      </c>
      <c r="E10894" s="65">
        <f>IFERROR(VLOOKUP(C10894,Pivot!A:B,2,0),0)</f>
        <v>0</v>
      </c>
      <c r="F10894" s="65">
        <f>IFERROR(VLOOKUP(C10894,Pivot!A:C,3,0),0)</f>
        <v>0</v>
      </c>
    </row>
    <row r="10895" spans="1:6" x14ac:dyDescent="0.25">
      <c r="A10895" s="68" t="s">
        <v>103</v>
      </c>
      <c r="B10895" s="69">
        <v>491334700</v>
      </c>
      <c r="C10895" s="68">
        <v>630509665006</v>
      </c>
      <c r="D10895" s="69" t="s">
        <v>7351</v>
      </c>
      <c r="E10895" s="65">
        <f>IFERROR(VLOOKUP(C10895,Pivot!A:B,2,0),0)</f>
        <v>0</v>
      </c>
      <c r="F10895" s="65">
        <f>IFERROR(VLOOKUP(C10895,Pivot!A:C,3,0),0)</f>
        <v>0</v>
      </c>
    </row>
    <row r="10896" spans="1:6" x14ac:dyDescent="0.25">
      <c r="A10896" s="68" t="s">
        <v>103</v>
      </c>
      <c r="B10896" s="69">
        <v>491334702</v>
      </c>
      <c r="C10896" s="68">
        <v>630509485123</v>
      </c>
      <c r="D10896" s="69" t="s">
        <v>7352</v>
      </c>
      <c r="E10896" s="65">
        <f>IFERROR(VLOOKUP(C10896,Pivot!A:B,2,0),0)</f>
        <v>0</v>
      </c>
      <c r="F10896" s="65">
        <f>IFERROR(VLOOKUP(C10896,Pivot!A:C,3,0),0)</f>
        <v>0</v>
      </c>
    </row>
    <row r="10897" spans="1:6" x14ac:dyDescent="0.25">
      <c r="A10897" s="68" t="s">
        <v>103</v>
      </c>
      <c r="B10897" s="69">
        <v>491334702</v>
      </c>
      <c r="C10897" s="68">
        <v>630509487486</v>
      </c>
      <c r="D10897" s="69" t="s">
        <v>7352</v>
      </c>
      <c r="E10897" s="65">
        <f>IFERROR(VLOOKUP(C10897,Pivot!A:B,2,0),0)</f>
        <v>0</v>
      </c>
      <c r="F10897" s="65">
        <f>IFERROR(VLOOKUP(C10897,Pivot!A:C,3,0),0)</f>
        <v>0</v>
      </c>
    </row>
    <row r="10898" spans="1:6" x14ac:dyDescent="0.25">
      <c r="A10898" s="68" t="s">
        <v>103</v>
      </c>
      <c r="B10898" s="69">
        <v>491334702</v>
      </c>
      <c r="C10898" s="68">
        <v>630509487493</v>
      </c>
      <c r="D10898" s="69" t="s">
        <v>7352</v>
      </c>
      <c r="E10898" s="65">
        <f>IFERROR(VLOOKUP(C10898,Pivot!A:B,2,0),0)</f>
        <v>0</v>
      </c>
      <c r="F10898" s="65">
        <f>IFERROR(VLOOKUP(C10898,Pivot!A:C,3,0),0)</f>
        <v>0</v>
      </c>
    </row>
    <row r="10899" spans="1:6" x14ac:dyDescent="0.25">
      <c r="A10899" s="68" t="s">
        <v>103</v>
      </c>
      <c r="B10899" s="69">
        <v>491334703</v>
      </c>
      <c r="C10899" s="68">
        <v>630509487691</v>
      </c>
      <c r="D10899" s="69" t="s">
        <v>7353</v>
      </c>
      <c r="E10899" s="65">
        <f>IFERROR(VLOOKUP(C10899,Pivot!A:B,2,0),0)</f>
        <v>0</v>
      </c>
      <c r="F10899" s="65">
        <f>IFERROR(VLOOKUP(C10899,Pivot!A:C,3,0),0)</f>
        <v>0</v>
      </c>
    </row>
    <row r="10900" spans="1:6" x14ac:dyDescent="0.25">
      <c r="A10900" s="68" t="s">
        <v>103</v>
      </c>
      <c r="B10900" s="69">
        <v>491334703</v>
      </c>
      <c r="C10900" s="68">
        <v>630509487820</v>
      </c>
      <c r="D10900" s="69" t="s">
        <v>7353</v>
      </c>
      <c r="E10900" s="65">
        <f>IFERROR(VLOOKUP(C10900,Pivot!A:B,2,0),0)</f>
        <v>0</v>
      </c>
      <c r="F10900" s="65">
        <f>IFERROR(VLOOKUP(C10900,Pivot!A:C,3,0),0)</f>
        <v>0</v>
      </c>
    </row>
    <row r="10901" spans="1:6" x14ac:dyDescent="0.25">
      <c r="A10901" s="68" t="s">
        <v>103</v>
      </c>
      <c r="B10901" s="69">
        <v>491334703</v>
      </c>
      <c r="C10901" s="68">
        <v>630509487837</v>
      </c>
      <c r="D10901" s="69" t="s">
        <v>7353</v>
      </c>
      <c r="E10901" s="65">
        <f>IFERROR(VLOOKUP(C10901,Pivot!A:B,2,0),0)</f>
        <v>0</v>
      </c>
      <c r="F10901" s="65">
        <f>IFERROR(VLOOKUP(C10901,Pivot!A:C,3,0),0)</f>
        <v>0</v>
      </c>
    </row>
    <row r="10902" spans="1:6" x14ac:dyDescent="0.25">
      <c r="A10902" s="68" t="s">
        <v>103</v>
      </c>
      <c r="B10902" s="69">
        <v>491334703</v>
      </c>
      <c r="C10902" s="68">
        <v>630509549320</v>
      </c>
      <c r="D10902" s="69" t="s">
        <v>7353</v>
      </c>
      <c r="E10902" s="65">
        <f>IFERROR(VLOOKUP(C10902,Pivot!A:B,2,0),0)</f>
        <v>0</v>
      </c>
      <c r="F10902" s="65">
        <f>IFERROR(VLOOKUP(C10902,Pivot!A:C,3,0),0)</f>
        <v>0</v>
      </c>
    </row>
    <row r="10903" spans="1:6" x14ac:dyDescent="0.25">
      <c r="A10903" s="68" t="s">
        <v>103</v>
      </c>
      <c r="B10903" s="69">
        <v>491334703</v>
      </c>
      <c r="C10903" s="68">
        <v>630509549337</v>
      </c>
      <c r="D10903" s="69" t="s">
        <v>7353</v>
      </c>
      <c r="E10903" s="65">
        <f>IFERROR(VLOOKUP(C10903,Pivot!A:B,2,0),0)</f>
        <v>0</v>
      </c>
      <c r="F10903" s="65">
        <f>IFERROR(VLOOKUP(C10903,Pivot!A:C,3,0),0)</f>
        <v>0</v>
      </c>
    </row>
    <row r="10904" spans="1:6" x14ac:dyDescent="0.25">
      <c r="A10904" s="68" t="s">
        <v>103</v>
      </c>
      <c r="B10904" s="69">
        <v>491334703</v>
      </c>
      <c r="C10904" s="68">
        <v>630509549344</v>
      </c>
      <c r="D10904" s="69" t="s">
        <v>7353</v>
      </c>
      <c r="E10904" s="65">
        <f>IFERROR(VLOOKUP(C10904,Pivot!A:B,2,0),0)</f>
        <v>0</v>
      </c>
      <c r="F10904" s="65">
        <f>IFERROR(VLOOKUP(C10904,Pivot!A:C,3,0),0)</f>
        <v>0</v>
      </c>
    </row>
    <row r="10905" spans="1:6" x14ac:dyDescent="0.25">
      <c r="A10905" s="68" t="s">
        <v>103</v>
      </c>
      <c r="B10905" s="69">
        <v>491334704</v>
      </c>
      <c r="C10905" s="68">
        <v>630509511075</v>
      </c>
      <c r="D10905" s="69" t="s">
        <v>7354</v>
      </c>
      <c r="E10905" s="65">
        <f>IFERROR(VLOOKUP(C10905,Pivot!A:B,2,0),0)</f>
        <v>0</v>
      </c>
      <c r="F10905" s="65">
        <f>IFERROR(VLOOKUP(C10905,Pivot!A:C,3,0),0)</f>
        <v>0</v>
      </c>
    </row>
    <row r="10906" spans="1:6" x14ac:dyDescent="0.25">
      <c r="A10906" s="68" t="s">
        <v>103</v>
      </c>
      <c r="B10906" s="69">
        <v>491334704</v>
      </c>
      <c r="C10906" s="68">
        <v>630509511082</v>
      </c>
      <c r="D10906" s="69" t="s">
        <v>7354</v>
      </c>
      <c r="E10906" s="65">
        <f>IFERROR(VLOOKUP(C10906,Pivot!A:B,2,0),0)</f>
        <v>0</v>
      </c>
      <c r="F10906" s="65">
        <f>IFERROR(VLOOKUP(C10906,Pivot!A:C,3,0),0)</f>
        <v>0</v>
      </c>
    </row>
    <row r="10907" spans="1:6" x14ac:dyDescent="0.25">
      <c r="A10907" s="68" t="s">
        <v>103</v>
      </c>
      <c r="B10907" s="69">
        <v>491334704</v>
      </c>
      <c r="C10907" s="68">
        <v>630509511099</v>
      </c>
      <c r="D10907" s="69" t="s">
        <v>7354</v>
      </c>
      <c r="E10907" s="65">
        <f>IFERROR(VLOOKUP(C10907,Pivot!A:B,2,0),0)</f>
        <v>0</v>
      </c>
      <c r="F10907" s="65">
        <f>IFERROR(VLOOKUP(C10907,Pivot!A:C,3,0),0)</f>
        <v>0</v>
      </c>
    </row>
    <row r="10908" spans="1:6" x14ac:dyDescent="0.25">
      <c r="A10908" s="68" t="s">
        <v>103</v>
      </c>
      <c r="B10908" s="69">
        <v>491334704</v>
      </c>
      <c r="C10908" s="68">
        <v>630509511105</v>
      </c>
      <c r="D10908" s="69" t="s">
        <v>7354</v>
      </c>
      <c r="E10908" s="65">
        <f>IFERROR(VLOOKUP(C10908,Pivot!A:B,2,0),0)</f>
        <v>0</v>
      </c>
      <c r="F10908" s="65">
        <f>IFERROR(VLOOKUP(C10908,Pivot!A:C,3,0),0)</f>
        <v>0</v>
      </c>
    </row>
    <row r="10909" spans="1:6" x14ac:dyDescent="0.25">
      <c r="A10909" s="68" t="s">
        <v>103</v>
      </c>
      <c r="B10909" s="69">
        <v>491334704</v>
      </c>
      <c r="C10909" s="68">
        <v>630509563098</v>
      </c>
      <c r="D10909" s="69" t="s">
        <v>7354</v>
      </c>
      <c r="E10909" s="65">
        <f>IFERROR(VLOOKUP(C10909,Pivot!A:B,2,0),0)</f>
        <v>0</v>
      </c>
      <c r="F10909" s="65">
        <f>IFERROR(VLOOKUP(C10909,Pivot!A:C,3,0),0)</f>
        <v>0</v>
      </c>
    </row>
    <row r="10910" spans="1:6" x14ac:dyDescent="0.25">
      <c r="A10910" s="68" t="s">
        <v>103</v>
      </c>
      <c r="B10910" s="69">
        <v>491334704</v>
      </c>
      <c r="C10910" s="68">
        <v>630509563104</v>
      </c>
      <c r="D10910" s="69" t="s">
        <v>7354</v>
      </c>
      <c r="E10910" s="65">
        <f>IFERROR(VLOOKUP(C10910,Pivot!A:B,2,0),0)</f>
        <v>0</v>
      </c>
      <c r="F10910" s="65">
        <f>IFERROR(VLOOKUP(C10910,Pivot!A:C,3,0),0)</f>
        <v>0</v>
      </c>
    </row>
    <row r="10911" spans="1:6" x14ac:dyDescent="0.25">
      <c r="A10911" s="68" t="s">
        <v>103</v>
      </c>
      <c r="B10911" s="69">
        <v>491334704</v>
      </c>
      <c r="C10911" s="68">
        <v>630509563111</v>
      </c>
      <c r="D10911" s="69" t="s">
        <v>7354</v>
      </c>
      <c r="E10911" s="65">
        <f>IFERROR(VLOOKUP(C10911,Pivot!A:B,2,0),0)</f>
        <v>0</v>
      </c>
      <c r="F10911" s="65">
        <f>IFERROR(VLOOKUP(C10911,Pivot!A:C,3,0),0)</f>
        <v>0</v>
      </c>
    </row>
    <row r="10912" spans="1:6" x14ac:dyDescent="0.25">
      <c r="A10912" s="68" t="s">
        <v>103</v>
      </c>
      <c r="B10912" s="69">
        <v>491334704</v>
      </c>
      <c r="C10912" s="68">
        <v>630509563128</v>
      </c>
      <c r="D10912" s="69" t="s">
        <v>7354</v>
      </c>
      <c r="E10912" s="65">
        <f>IFERROR(VLOOKUP(C10912,Pivot!A:B,2,0),0)</f>
        <v>0</v>
      </c>
      <c r="F10912" s="65">
        <f>IFERROR(VLOOKUP(C10912,Pivot!A:C,3,0),0)</f>
        <v>0</v>
      </c>
    </row>
    <row r="10913" spans="1:6" x14ac:dyDescent="0.25">
      <c r="A10913" s="68" t="s">
        <v>103</v>
      </c>
      <c r="B10913" s="69">
        <v>491334704</v>
      </c>
      <c r="C10913" s="68">
        <v>630509563159</v>
      </c>
      <c r="D10913" s="69" t="s">
        <v>7354</v>
      </c>
      <c r="E10913" s="65">
        <f>IFERROR(VLOOKUP(C10913,Pivot!A:B,2,0),0)</f>
        <v>0</v>
      </c>
      <c r="F10913" s="65">
        <f>IFERROR(VLOOKUP(C10913,Pivot!A:C,3,0),0)</f>
        <v>0</v>
      </c>
    </row>
    <row r="10914" spans="1:6" x14ac:dyDescent="0.25">
      <c r="A10914" s="68" t="s">
        <v>103</v>
      </c>
      <c r="B10914" s="69">
        <v>491334704</v>
      </c>
      <c r="C10914" s="68">
        <v>630509563166</v>
      </c>
      <c r="D10914" s="69" t="s">
        <v>7354</v>
      </c>
      <c r="E10914" s="65">
        <f>IFERROR(VLOOKUP(C10914,Pivot!A:B,2,0),0)</f>
        <v>0</v>
      </c>
      <c r="F10914" s="65">
        <f>IFERROR(VLOOKUP(C10914,Pivot!A:C,3,0),0)</f>
        <v>0</v>
      </c>
    </row>
    <row r="10915" spans="1:6" x14ac:dyDescent="0.25">
      <c r="A10915" s="68" t="s">
        <v>103</v>
      </c>
      <c r="B10915" s="69">
        <v>491334704</v>
      </c>
      <c r="C10915" s="68">
        <v>630509583317</v>
      </c>
      <c r="D10915" s="69" t="s">
        <v>7354</v>
      </c>
      <c r="E10915" s="65">
        <f>IFERROR(VLOOKUP(C10915,Pivot!A:B,2,0),0)</f>
        <v>0</v>
      </c>
      <c r="F10915" s="65">
        <f>IFERROR(VLOOKUP(C10915,Pivot!A:C,3,0),0)</f>
        <v>0</v>
      </c>
    </row>
    <row r="10916" spans="1:6" x14ac:dyDescent="0.25">
      <c r="A10916" s="68" t="s">
        <v>103</v>
      </c>
      <c r="B10916" s="69">
        <v>491334704</v>
      </c>
      <c r="C10916" s="68">
        <v>630509583324</v>
      </c>
      <c r="D10916" s="69" t="s">
        <v>7354</v>
      </c>
      <c r="E10916" s="65">
        <f>IFERROR(VLOOKUP(C10916,Pivot!A:B,2,0),0)</f>
        <v>0</v>
      </c>
      <c r="F10916" s="65">
        <f>IFERROR(VLOOKUP(C10916,Pivot!A:C,3,0),0)</f>
        <v>0</v>
      </c>
    </row>
    <row r="10917" spans="1:6" x14ac:dyDescent="0.25">
      <c r="A10917" s="68" t="s">
        <v>103</v>
      </c>
      <c r="B10917" s="69">
        <v>491334704</v>
      </c>
      <c r="C10917" s="68">
        <v>630509583331</v>
      </c>
      <c r="D10917" s="69" t="s">
        <v>7354</v>
      </c>
      <c r="E10917" s="65">
        <f>IFERROR(VLOOKUP(C10917,Pivot!A:B,2,0),0)</f>
        <v>0</v>
      </c>
      <c r="F10917" s="65">
        <f>IFERROR(VLOOKUP(C10917,Pivot!A:C,3,0),0)</f>
        <v>0</v>
      </c>
    </row>
    <row r="10918" spans="1:6" x14ac:dyDescent="0.25">
      <c r="A10918" s="68" t="s">
        <v>103</v>
      </c>
      <c r="B10918" s="69">
        <v>491334704</v>
      </c>
      <c r="C10918" s="68">
        <v>630509583348</v>
      </c>
      <c r="D10918" s="69" t="s">
        <v>7354</v>
      </c>
      <c r="E10918" s="65">
        <f>IFERROR(VLOOKUP(C10918,Pivot!A:B,2,0),0)</f>
        <v>0</v>
      </c>
      <c r="F10918" s="65">
        <f>IFERROR(VLOOKUP(C10918,Pivot!A:C,3,0),0)</f>
        <v>0</v>
      </c>
    </row>
    <row r="10919" spans="1:6" x14ac:dyDescent="0.25">
      <c r="A10919" s="68" t="s">
        <v>103</v>
      </c>
      <c r="B10919" s="69">
        <v>491334704</v>
      </c>
      <c r="C10919" s="68">
        <v>630509583355</v>
      </c>
      <c r="D10919" s="69" t="s">
        <v>7354</v>
      </c>
      <c r="E10919" s="65">
        <f>IFERROR(VLOOKUP(C10919,Pivot!A:B,2,0),0)</f>
        <v>0</v>
      </c>
      <c r="F10919" s="65">
        <f>IFERROR(VLOOKUP(C10919,Pivot!A:C,3,0),0)</f>
        <v>0</v>
      </c>
    </row>
    <row r="10920" spans="1:6" x14ac:dyDescent="0.25">
      <c r="A10920" s="68" t="s">
        <v>103</v>
      </c>
      <c r="B10920" s="69">
        <v>491334704</v>
      </c>
      <c r="C10920" s="68">
        <v>630509583362</v>
      </c>
      <c r="D10920" s="69" t="s">
        <v>7354</v>
      </c>
      <c r="E10920" s="65">
        <f>IFERROR(VLOOKUP(C10920,Pivot!A:B,2,0),0)</f>
        <v>0</v>
      </c>
      <c r="F10920" s="65">
        <f>IFERROR(VLOOKUP(C10920,Pivot!A:C,3,0),0)</f>
        <v>0</v>
      </c>
    </row>
    <row r="10921" spans="1:6" x14ac:dyDescent="0.25">
      <c r="A10921" s="68" t="s">
        <v>103</v>
      </c>
      <c r="B10921" s="69">
        <v>491334704</v>
      </c>
      <c r="C10921" s="68">
        <v>630509613588</v>
      </c>
      <c r="D10921" s="69" t="s">
        <v>7354</v>
      </c>
      <c r="E10921" s="65">
        <f>IFERROR(VLOOKUP(C10921,Pivot!A:B,2,0),0)</f>
        <v>0</v>
      </c>
      <c r="F10921" s="65">
        <f>IFERROR(VLOOKUP(C10921,Pivot!A:C,3,0),0)</f>
        <v>0</v>
      </c>
    </row>
    <row r="10922" spans="1:6" x14ac:dyDescent="0.25">
      <c r="A10922" s="68" t="s">
        <v>103</v>
      </c>
      <c r="B10922" s="69">
        <v>491334704</v>
      </c>
      <c r="C10922" s="68">
        <v>630509613595</v>
      </c>
      <c r="D10922" s="69" t="s">
        <v>7354</v>
      </c>
      <c r="E10922" s="65">
        <f>IFERROR(VLOOKUP(C10922,Pivot!A:B,2,0),0)</f>
        <v>0</v>
      </c>
      <c r="F10922" s="65">
        <f>IFERROR(VLOOKUP(C10922,Pivot!A:C,3,0),0)</f>
        <v>0</v>
      </c>
    </row>
    <row r="10923" spans="1:6" x14ac:dyDescent="0.25">
      <c r="A10923" s="68" t="s">
        <v>103</v>
      </c>
      <c r="B10923" s="69">
        <v>491334704</v>
      </c>
      <c r="C10923" s="68">
        <v>630509613601</v>
      </c>
      <c r="D10923" s="69" t="s">
        <v>7354</v>
      </c>
      <c r="E10923" s="65">
        <f>IFERROR(VLOOKUP(C10923,Pivot!A:B,2,0),0)</f>
        <v>0</v>
      </c>
      <c r="F10923" s="65">
        <f>IFERROR(VLOOKUP(C10923,Pivot!A:C,3,0),0)</f>
        <v>0</v>
      </c>
    </row>
    <row r="10924" spans="1:6" x14ac:dyDescent="0.25">
      <c r="A10924" s="68" t="s">
        <v>103</v>
      </c>
      <c r="B10924" s="69">
        <v>491334704</v>
      </c>
      <c r="C10924" s="68">
        <v>630509613618</v>
      </c>
      <c r="D10924" s="69" t="s">
        <v>7354</v>
      </c>
      <c r="E10924" s="65">
        <f>IFERROR(VLOOKUP(C10924,Pivot!A:B,2,0),0)</f>
        <v>0</v>
      </c>
      <c r="F10924" s="65">
        <f>IFERROR(VLOOKUP(C10924,Pivot!A:C,3,0),0)</f>
        <v>0</v>
      </c>
    </row>
    <row r="10925" spans="1:6" x14ac:dyDescent="0.25">
      <c r="A10925" s="68" t="s">
        <v>103</v>
      </c>
      <c r="B10925" s="69">
        <v>491334704</v>
      </c>
      <c r="C10925" s="68">
        <v>630509682652</v>
      </c>
      <c r="D10925" s="69" t="s">
        <v>7354</v>
      </c>
      <c r="E10925" s="65">
        <f>IFERROR(VLOOKUP(C10925,Pivot!A:B,2,0),0)</f>
        <v>0</v>
      </c>
      <c r="F10925" s="65">
        <f>IFERROR(VLOOKUP(C10925,Pivot!A:C,3,0),0)</f>
        <v>0</v>
      </c>
    </row>
    <row r="10926" spans="1:6" x14ac:dyDescent="0.25">
      <c r="A10926" s="68" t="s">
        <v>103</v>
      </c>
      <c r="B10926" s="69">
        <v>491334704</v>
      </c>
      <c r="C10926" s="68">
        <v>630509682669</v>
      </c>
      <c r="D10926" s="69" t="s">
        <v>7354</v>
      </c>
      <c r="E10926" s="65">
        <f>IFERROR(VLOOKUP(C10926,Pivot!A:B,2,0),0)</f>
        <v>0</v>
      </c>
      <c r="F10926" s="65">
        <f>IFERROR(VLOOKUP(C10926,Pivot!A:C,3,0),0)</f>
        <v>0</v>
      </c>
    </row>
    <row r="10927" spans="1:6" x14ac:dyDescent="0.25">
      <c r="A10927" s="68" t="s">
        <v>103</v>
      </c>
      <c r="B10927" s="69">
        <v>491334704</v>
      </c>
      <c r="C10927" s="68">
        <v>630509682676</v>
      </c>
      <c r="D10927" s="69" t="s">
        <v>7354</v>
      </c>
      <c r="E10927" s="65">
        <f>IFERROR(VLOOKUP(C10927,Pivot!A:B,2,0),0)</f>
        <v>0</v>
      </c>
      <c r="F10927" s="65">
        <f>IFERROR(VLOOKUP(C10927,Pivot!A:C,3,0),0)</f>
        <v>0</v>
      </c>
    </row>
    <row r="10928" spans="1:6" x14ac:dyDescent="0.25">
      <c r="A10928" s="68" t="s">
        <v>103</v>
      </c>
      <c r="B10928" s="69">
        <v>491334704</v>
      </c>
      <c r="C10928" s="68">
        <v>630509682683</v>
      </c>
      <c r="D10928" s="69" t="s">
        <v>7354</v>
      </c>
      <c r="E10928" s="65">
        <f>IFERROR(VLOOKUP(C10928,Pivot!A:B,2,0),0)</f>
        <v>0</v>
      </c>
      <c r="F10928" s="65">
        <f>IFERROR(VLOOKUP(C10928,Pivot!A:C,3,0),0)</f>
        <v>0</v>
      </c>
    </row>
    <row r="10929" spans="1:6" x14ac:dyDescent="0.25">
      <c r="A10929" s="68" t="s">
        <v>103</v>
      </c>
      <c r="B10929" s="69">
        <v>491334704</v>
      </c>
      <c r="C10929" s="68">
        <v>630509682690</v>
      </c>
      <c r="D10929" s="69" t="s">
        <v>7354</v>
      </c>
      <c r="E10929" s="65">
        <f>IFERROR(VLOOKUP(C10929,Pivot!A:B,2,0),0)</f>
        <v>0</v>
      </c>
      <c r="F10929" s="65">
        <f>IFERROR(VLOOKUP(C10929,Pivot!A:C,3,0),0)</f>
        <v>0</v>
      </c>
    </row>
    <row r="10930" spans="1:6" x14ac:dyDescent="0.25">
      <c r="A10930" s="68" t="s">
        <v>103</v>
      </c>
      <c r="B10930" s="69">
        <v>491334704</v>
      </c>
      <c r="C10930" s="68">
        <v>630509682706</v>
      </c>
      <c r="D10930" s="69" t="s">
        <v>7354</v>
      </c>
      <c r="E10930" s="65">
        <f>IFERROR(VLOOKUP(C10930,Pivot!A:B,2,0),0)</f>
        <v>0</v>
      </c>
      <c r="F10930" s="65">
        <f>IFERROR(VLOOKUP(C10930,Pivot!A:C,3,0),0)</f>
        <v>0</v>
      </c>
    </row>
    <row r="10931" spans="1:6" x14ac:dyDescent="0.25">
      <c r="A10931" s="68" t="s">
        <v>103</v>
      </c>
      <c r="B10931" s="69">
        <v>491334704</v>
      </c>
      <c r="C10931" s="68">
        <v>630509682713</v>
      </c>
      <c r="D10931" s="69" t="s">
        <v>7354</v>
      </c>
      <c r="E10931" s="65">
        <f>IFERROR(VLOOKUP(C10931,Pivot!A:B,2,0),0)</f>
        <v>0</v>
      </c>
      <c r="F10931" s="65">
        <f>IFERROR(VLOOKUP(C10931,Pivot!A:C,3,0),0)</f>
        <v>0</v>
      </c>
    </row>
    <row r="10932" spans="1:6" x14ac:dyDescent="0.25">
      <c r="A10932" s="68" t="s">
        <v>103</v>
      </c>
      <c r="B10932" s="69">
        <v>491334704</v>
      </c>
      <c r="C10932" s="68">
        <v>630509682720</v>
      </c>
      <c r="D10932" s="69" t="s">
        <v>7354</v>
      </c>
      <c r="E10932" s="65">
        <f>IFERROR(VLOOKUP(C10932,Pivot!A:B,2,0),0)</f>
        <v>0</v>
      </c>
      <c r="F10932" s="65">
        <f>IFERROR(VLOOKUP(C10932,Pivot!A:C,3,0),0)</f>
        <v>0</v>
      </c>
    </row>
    <row r="10933" spans="1:6" x14ac:dyDescent="0.25">
      <c r="A10933" s="68" t="s">
        <v>103</v>
      </c>
      <c r="B10933" s="69">
        <v>491334705</v>
      </c>
      <c r="C10933" s="68">
        <v>630509485659</v>
      </c>
      <c r="D10933" s="69" t="s">
        <v>7355</v>
      </c>
      <c r="E10933" s="65">
        <f>IFERROR(VLOOKUP(C10933,Pivot!A:B,2,0),0)</f>
        <v>0</v>
      </c>
      <c r="F10933" s="65">
        <f>IFERROR(VLOOKUP(C10933,Pivot!A:C,3,0),0)</f>
        <v>0</v>
      </c>
    </row>
    <row r="10934" spans="1:6" x14ac:dyDescent="0.25">
      <c r="A10934" s="68" t="s">
        <v>103</v>
      </c>
      <c r="B10934" s="69">
        <v>491334705</v>
      </c>
      <c r="C10934" s="68">
        <v>630509485666</v>
      </c>
      <c r="D10934" s="69" t="s">
        <v>7355</v>
      </c>
      <c r="E10934" s="65">
        <f>IFERROR(VLOOKUP(C10934,Pivot!A:B,2,0),0)</f>
        <v>0</v>
      </c>
      <c r="F10934" s="65">
        <f>IFERROR(VLOOKUP(C10934,Pivot!A:C,3,0),0)</f>
        <v>0</v>
      </c>
    </row>
    <row r="10935" spans="1:6" x14ac:dyDescent="0.25">
      <c r="A10935" s="68" t="s">
        <v>103</v>
      </c>
      <c r="B10935" s="69">
        <v>491334705</v>
      </c>
      <c r="C10935" s="68">
        <v>630509485673</v>
      </c>
      <c r="D10935" s="69" t="s">
        <v>7355</v>
      </c>
      <c r="E10935" s="65">
        <f>IFERROR(VLOOKUP(C10935,Pivot!A:B,2,0),0)</f>
        <v>0</v>
      </c>
      <c r="F10935" s="65">
        <f>IFERROR(VLOOKUP(C10935,Pivot!A:C,3,0),0)</f>
        <v>0</v>
      </c>
    </row>
    <row r="10936" spans="1:6" x14ac:dyDescent="0.25">
      <c r="A10936" s="68" t="s">
        <v>103</v>
      </c>
      <c r="B10936" s="69">
        <v>491334706</v>
      </c>
      <c r="C10936" s="68">
        <v>630509489794</v>
      </c>
      <c r="D10936" s="69" t="s">
        <v>7356</v>
      </c>
      <c r="E10936" s="65">
        <f>IFERROR(VLOOKUP(C10936,Pivot!A:B,2,0),0)</f>
        <v>0</v>
      </c>
      <c r="F10936" s="65">
        <f>IFERROR(VLOOKUP(C10936,Pivot!A:C,3,0),0)</f>
        <v>0</v>
      </c>
    </row>
    <row r="10937" spans="1:6" x14ac:dyDescent="0.25">
      <c r="A10937" s="68" t="s">
        <v>103</v>
      </c>
      <c r="B10937" s="69">
        <v>491334706</v>
      </c>
      <c r="C10937" s="68">
        <v>630509489800</v>
      </c>
      <c r="D10937" s="69" t="s">
        <v>7356</v>
      </c>
      <c r="E10937" s="65">
        <f>IFERROR(VLOOKUP(C10937,Pivot!A:B,2,0),0)</f>
        <v>0</v>
      </c>
      <c r="F10937" s="65">
        <f>IFERROR(VLOOKUP(C10937,Pivot!A:C,3,0),0)</f>
        <v>0</v>
      </c>
    </row>
    <row r="10938" spans="1:6" x14ac:dyDescent="0.25">
      <c r="A10938" s="68" t="s">
        <v>103</v>
      </c>
      <c r="B10938" s="69">
        <v>491334706</v>
      </c>
      <c r="C10938" s="68">
        <v>630509489817</v>
      </c>
      <c r="D10938" s="69" t="s">
        <v>7356</v>
      </c>
      <c r="E10938" s="65">
        <f>IFERROR(VLOOKUP(C10938,Pivot!A:B,2,0),0)</f>
        <v>0</v>
      </c>
      <c r="F10938" s="65">
        <f>IFERROR(VLOOKUP(C10938,Pivot!A:C,3,0),0)</f>
        <v>0</v>
      </c>
    </row>
    <row r="10939" spans="1:6" x14ac:dyDescent="0.25">
      <c r="A10939" s="68" t="s">
        <v>103</v>
      </c>
      <c r="B10939" s="69">
        <v>491334706</v>
      </c>
      <c r="C10939" s="68">
        <v>630509489824</v>
      </c>
      <c r="D10939" s="69" t="s">
        <v>7356</v>
      </c>
      <c r="E10939" s="65">
        <f>IFERROR(VLOOKUP(C10939,Pivot!A:B,2,0),0)</f>
        <v>0</v>
      </c>
      <c r="F10939" s="65">
        <f>IFERROR(VLOOKUP(C10939,Pivot!A:C,3,0),0)</f>
        <v>0</v>
      </c>
    </row>
    <row r="10940" spans="1:6" x14ac:dyDescent="0.25">
      <c r="A10940" s="68" t="s">
        <v>103</v>
      </c>
      <c r="B10940" s="69">
        <v>491334706</v>
      </c>
      <c r="C10940" s="68">
        <v>630509489831</v>
      </c>
      <c r="D10940" s="69" t="s">
        <v>7356</v>
      </c>
      <c r="E10940" s="65">
        <f>IFERROR(VLOOKUP(C10940,Pivot!A:B,2,0),0)</f>
        <v>0</v>
      </c>
      <c r="F10940" s="65">
        <f>IFERROR(VLOOKUP(C10940,Pivot!A:C,3,0),0)</f>
        <v>0</v>
      </c>
    </row>
    <row r="10941" spans="1:6" x14ac:dyDescent="0.25">
      <c r="A10941" s="68" t="s">
        <v>103</v>
      </c>
      <c r="B10941" s="69">
        <v>491334706</v>
      </c>
      <c r="C10941" s="68">
        <v>630509489862</v>
      </c>
      <c r="D10941" s="69" t="s">
        <v>7356</v>
      </c>
      <c r="E10941" s="65">
        <f>IFERROR(VLOOKUP(C10941,Pivot!A:B,2,0),0)</f>
        <v>0</v>
      </c>
      <c r="F10941" s="65">
        <f>IFERROR(VLOOKUP(C10941,Pivot!A:C,3,0),0)</f>
        <v>0</v>
      </c>
    </row>
    <row r="10942" spans="1:6" x14ac:dyDescent="0.25">
      <c r="A10942" s="68" t="s">
        <v>103</v>
      </c>
      <c r="B10942" s="69">
        <v>491334706</v>
      </c>
      <c r="C10942" s="68">
        <v>630509555178</v>
      </c>
      <c r="D10942" s="69" t="s">
        <v>7356</v>
      </c>
      <c r="E10942" s="65">
        <f>IFERROR(VLOOKUP(C10942,Pivot!A:B,2,0),0)</f>
        <v>0</v>
      </c>
      <c r="F10942" s="65">
        <f>IFERROR(VLOOKUP(C10942,Pivot!A:C,3,0),0)</f>
        <v>0</v>
      </c>
    </row>
    <row r="10943" spans="1:6" x14ac:dyDescent="0.25">
      <c r="A10943" s="68" t="s">
        <v>103</v>
      </c>
      <c r="B10943" s="69">
        <v>491334706</v>
      </c>
      <c r="C10943" s="68">
        <v>630509567362</v>
      </c>
      <c r="D10943" s="69" t="s">
        <v>7356</v>
      </c>
      <c r="E10943" s="65">
        <f>IFERROR(VLOOKUP(C10943,Pivot!A:B,2,0),0)</f>
        <v>0</v>
      </c>
      <c r="F10943" s="65">
        <f>IFERROR(VLOOKUP(C10943,Pivot!A:C,3,0),0)</f>
        <v>0</v>
      </c>
    </row>
    <row r="10944" spans="1:6" x14ac:dyDescent="0.25">
      <c r="A10944" s="68" t="s">
        <v>103</v>
      </c>
      <c r="B10944" s="69">
        <v>491334706</v>
      </c>
      <c r="C10944" s="68">
        <v>630509567379</v>
      </c>
      <c r="D10944" s="69" t="s">
        <v>7356</v>
      </c>
      <c r="E10944" s="65">
        <f>IFERROR(VLOOKUP(C10944,Pivot!A:B,2,0),0)</f>
        <v>0</v>
      </c>
      <c r="F10944" s="65">
        <f>IFERROR(VLOOKUP(C10944,Pivot!A:C,3,0),0)</f>
        <v>0</v>
      </c>
    </row>
    <row r="10945" spans="1:6" x14ac:dyDescent="0.25">
      <c r="A10945" s="68" t="s">
        <v>103</v>
      </c>
      <c r="B10945" s="69">
        <v>491334706</v>
      </c>
      <c r="C10945" s="68">
        <v>630509567386</v>
      </c>
      <c r="D10945" s="69" t="s">
        <v>7356</v>
      </c>
      <c r="E10945" s="65">
        <f>IFERROR(VLOOKUP(C10945,Pivot!A:B,2,0),0)</f>
        <v>0</v>
      </c>
      <c r="F10945" s="65">
        <f>IFERROR(VLOOKUP(C10945,Pivot!A:C,3,0),0)</f>
        <v>0</v>
      </c>
    </row>
    <row r="10946" spans="1:6" x14ac:dyDescent="0.25">
      <c r="A10946" s="68" t="s">
        <v>103</v>
      </c>
      <c r="B10946" s="69">
        <v>491334706</v>
      </c>
      <c r="C10946" s="68">
        <v>630509681389</v>
      </c>
      <c r="D10946" s="69" t="s">
        <v>7356</v>
      </c>
      <c r="E10946" s="65">
        <f>IFERROR(VLOOKUP(C10946,Pivot!A:B,2,0),0)</f>
        <v>0</v>
      </c>
      <c r="F10946" s="65">
        <f>IFERROR(VLOOKUP(C10946,Pivot!A:C,3,0),0)</f>
        <v>0</v>
      </c>
    </row>
    <row r="10947" spans="1:6" x14ac:dyDescent="0.25">
      <c r="A10947" s="68" t="s">
        <v>103</v>
      </c>
      <c r="B10947" s="69">
        <v>491334706</v>
      </c>
      <c r="C10947" s="68">
        <v>630509681396</v>
      </c>
      <c r="D10947" s="69" t="s">
        <v>7356</v>
      </c>
      <c r="E10947" s="65">
        <f>IFERROR(VLOOKUP(C10947,Pivot!A:B,2,0),0)</f>
        <v>0</v>
      </c>
      <c r="F10947" s="65">
        <f>IFERROR(VLOOKUP(C10947,Pivot!A:C,3,0),0)</f>
        <v>0</v>
      </c>
    </row>
    <row r="10948" spans="1:6" x14ac:dyDescent="0.25">
      <c r="A10948" s="68" t="s">
        <v>103</v>
      </c>
      <c r="B10948" s="69">
        <v>491334706</v>
      </c>
      <c r="C10948" s="68">
        <v>630509681402</v>
      </c>
      <c r="D10948" s="69" t="s">
        <v>7356</v>
      </c>
      <c r="E10948" s="65">
        <f>IFERROR(VLOOKUP(C10948,Pivot!A:B,2,0),0)</f>
        <v>0</v>
      </c>
      <c r="F10948" s="65">
        <f>IFERROR(VLOOKUP(C10948,Pivot!A:C,3,0),0)</f>
        <v>0</v>
      </c>
    </row>
    <row r="10949" spans="1:6" x14ac:dyDescent="0.25">
      <c r="A10949" s="68" t="s">
        <v>103</v>
      </c>
      <c r="B10949" s="69">
        <v>491334706</v>
      </c>
      <c r="C10949" s="68">
        <v>630509681419</v>
      </c>
      <c r="D10949" s="69" t="s">
        <v>7356</v>
      </c>
      <c r="E10949" s="65">
        <f>IFERROR(VLOOKUP(C10949,Pivot!A:B,2,0),0)</f>
        <v>0</v>
      </c>
      <c r="F10949" s="65">
        <f>IFERROR(VLOOKUP(C10949,Pivot!A:C,3,0),0)</f>
        <v>0</v>
      </c>
    </row>
    <row r="10950" spans="1:6" x14ac:dyDescent="0.25">
      <c r="A10950" s="68" t="s">
        <v>103</v>
      </c>
      <c r="B10950" s="69">
        <v>491334707</v>
      </c>
      <c r="C10950" s="68">
        <v>630509489756</v>
      </c>
      <c r="D10950" s="69" t="s">
        <v>7357</v>
      </c>
      <c r="E10950" s="65">
        <f>IFERROR(VLOOKUP(C10950,Pivot!A:B,2,0),0)</f>
        <v>0</v>
      </c>
      <c r="F10950" s="65">
        <f>IFERROR(VLOOKUP(C10950,Pivot!A:C,3,0),0)</f>
        <v>0</v>
      </c>
    </row>
    <row r="10951" spans="1:6" x14ac:dyDescent="0.25">
      <c r="A10951" s="68" t="s">
        <v>103</v>
      </c>
      <c r="B10951" s="69">
        <v>491334707</v>
      </c>
      <c r="C10951" s="68">
        <v>630509489763</v>
      </c>
      <c r="D10951" s="69" t="s">
        <v>7357</v>
      </c>
      <c r="E10951" s="65">
        <f>IFERROR(VLOOKUP(C10951,Pivot!A:B,2,0),0)</f>
        <v>0</v>
      </c>
      <c r="F10951" s="65">
        <f>IFERROR(VLOOKUP(C10951,Pivot!A:C,3,0),0)</f>
        <v>0</v>
      </c>
    </row>
    <row r="10952" spans="1:6" x14ac:dyDescent="0.25">
      <c r="A10952" s="68" t="s">
        <v>103</v>
      </c>
      <c r="B10952" s="69">
        <v>491334707</v>
      </c>
      <c r="C10952" s="68">
        <v>630509489770</v>
      </c>
      <c r="D10952" s="69" t="s">
        <v>7357</v>
      </c>
      <c r="E10952" s="65">
        <f>IFERROR(VLOOKUP(C10952,Pivot!A:B,2,0),0)</f>
        <v>0</v>
      </c>
      <c r="F10952" s="65">
        <f>IFERROR(VLOOKUP(C10952,Pivot!A:C,3,0),0)</f>
        <v>0</v>
      </c>
    </row>
    <row r="10953" spans="1:6" x14ac:dyDescent="0.25">
      <c r="A10953" s="68" t="s">
        <v>103</v>
      </c>
      <c r="B10953" s="69">
        <v>491334707</v>
      </c>
      <c r="C10953" s="68">
        <v>630509489787</v>
      </c>
      <c r="D10953" s="69" t="s">
        <v>7357</v>
      </c>
      <c r="E10953" s="65">
        <f>IFERROR(VLOOKUP(C10953,Pivot!A:B,2,0),0)</f>
        <v>0</v>
      </c>
      <c r="F10953" s="65">
        <f>IFERROR(VLOOKUP(C10953,Pivot!A:C,3,0),0)</f>
        <v>0</v>
      </c>
    </row>
    <row r="10954" spans="1:6" x14ac:dyDescent="0.25">
      <c r="A10954" s="68" t="s">
        <v>103</v>
      </c>
      <c r="B10954" s="69">
        <v>491334707</v>
      </c>
      <c r="C10954" s="68">
        <v>630509489879</v>
      </c>
      <c r="D10954" s="69" t="s">
        <v>7357</v>
      </c>
      <c r="E10954" s="65">
        <f>IFERROR(VLOOKUP(C10954,Pivot!A:B,2,0),0)</f>
        <v>0</v>
      </c>
      <c r="F10954" s="65">
        <f>IFERROR(VLOOKUP(C10954,Pivot!A:C,3,0),0)</f>
        <v>0</v>
      </c>
    </row>
    <row r="10955" spans="1:6" x14ac:dyDescent="0.25">
      <c r="A10955" s="68" t="s">
        <v>103</v>
      </c>
      <c r="B10955" s="69">
        <v>491334707</v>
      </c>
      <c r="C10955" s="68">
        <v>630509489893</v>
      </c>
      <c r="D10955" s="69" t="s">
        <v>7357</v>
      </c>
      <c r="E10955" s="65">
        <f>IFERROR(VLOOKUP(C10955,Pivot!A:B,2,0),0)</f>
        <v>0</v>
      </c>
      <c r="F10955" s="65">
        <f>IFERROR(VLOOKUP(C10955,Pivot!A:C,3,0),0)</f>
        <v>0</v>
      </c>
    </row>
    <row r="10956" spans="1:6" x14ac:dyDescent="0.25">
      <c r="A10956" s="68" t="s">
        <v>103</v>
      </c>
      <c r="B10956" s="69">
        <v>491334707</v>
      </c>
      <c r="C10956" s="68">
        <v>630509555246</v>
      </c>
      <c r="D10956" s="69" t="s">
        <v>7357</v>
      </c>
      <c r="E10956" s="65">
        <f>IFERROR(VLOOKUP(C10956,Pivot!A:B,2,0),0)</f>
        <v>0</v>
      </c>
      <c r="F10956" s="65">
        <f>IFERROR(VLOOKUP(C10956,Pivot!A:C,3,0),0)</f>
        <v>0</v>
      </c>
    </row>
    <row r="10957" spans="1:6" x14ac:dyDescent="0.25">
      <c r="A10957" s="68" t="s">
        <v>103</v>
      </c>
      <c r="B10957" s="69">
        <v>491334707</v>
      </c>
      <c r="C10957" s="68">
        <v>630509555253</v>
      </c>
      <c r="D10957" s="69" t="s">
        <v>7357</v>
      </c>
      <c r="E10957" s="65">
        <f>IFERROR(VLOOKUP(C10957,Pivot!A:B,2,0),0)</f>
        <v>0</v>
      </c>
      <c r="F10957" s="65">
        <f>IFERROR(VLOOKUP(C10957,Pivot!A:C,3,0),0)</f>
        <v>0</v>
      </c>
    </row>
    <row r="10958" spans="1:6" x14ac:dyDescent="0.25">
      <c r="A10958" s="68" t="s">
        <v>103</v>
      </c>
      <c r="B10958" s="69">
        <v>491334707</v>
      </c>
      <c r="C10958" s="68">
        <v>630509555260</v>
      </c>
      <c r="D10958" s="69" t="s">
        <v>7357</v>
      </c>
      <c r="E10958" s="65">
        <f>IFERROR(VLOOKUP(C10958,Pivot!A:B,2,0),0)</f>
        <v>0</v>
      </c>
      <c r="F10958" s="65">
        <f>IFERROR(VLOOKUP(C10958,Pivot!A:C,3,0),0)</f>
        <v>0</v>
      </c>
    </row>
    <row r="10959" spans="1:6" x14ac:dyDescent="0.25">
      <c r="A10959" s="68" t="s">
        <v>103</v>
      </c>
      <c r="B10959" s="69">
        <v>491334707</v>
      </c>
      <c r="C10959" s="68">
        <v>630509578177</v>
      </c>
      <c r="D10959" s="69" t="s">
        <v>7357</v>
      </c>
      <c r="E10959" s="65">
        <f>IFERROR(VLOOKUP(C10959,Pivot!A:B,2,0),0)</f>
        <v>0</v>
      </c>
      <c r="F10959" s="65">
        <f>IFERROR(VLOOKUP(C10959,Pivot!A:C,3,0),0)</f>
        <v>0</v>
      </c>
    </row>
    <row r="10960" spans="1:6" x14ac:dyDescent="0.25">
      <c r="A10960" s="68" t="s">
        <v>103</v>
      </c>
      <c r="B10960" s="69">
        <v>491334707</v>
      </c>
      <c r="C10960" s="68">
        <v>630509578184</v>
      </c>
      <c r="D10960" s="69" t="s">
        <v>7357</v>
      </c>
      <c r="E10960" s="65">
        <f>IFERROR(VLOOKUP(C10960,Pivot!A:B,2,0),0)</f>
        <v>0</v>
      </c>
      <c r="F10960" s="65">
        <f>IFERROR(VLOOKUP(C10960,Pivot!A:C,3,0),0)</f>
        <v>0</v>
      </c>
    </row>
    <row r="10961" spans="1:6" x14ac:dyDescent="0.25">
      <c r="A10961" s="68" t="s">
        <v>103</v>
      </c>
      <c r="B10961" s="69">
        <v>491334707</v>
      </c>
      <c r="C10961" s="68">
        <v>630509578191</v>
      </c>
      <c r="D10961" s="69" t="s">
        <v>7357</v>
      </c>
      <c r="E10961" s="65">
        <f>IFERROR(VLOOKUP(C10961,Pivot!A:B,2,0),0)</f>
        <v>0</v>
      </c>
      <c r="F10961" s="65">
        <f>IFERROR(VLOOKUP(C10961,Pivot!A:C,3,0),0)</f>
        <v>0</v>
      </c>
    </row>
    <row r="10962" spans="1:6" x14ac:dyDescent="0.25">
      <c r="A10962" s="68" t="s">
        <v>103</v>
      </c>
      <c r="B10962" s="69">
        <v>491334707</v>
      </c>
      <c r="C10962" s="68">
        <v>630509578207</v>
      </c>
      <c r="D10962" s="69" t="s">
        <v>7357</v>
      </c>
      <c r="E10962" s="65">
        <f>IFERROR(VLOOKUP(C10962,Pivot!A:B,2,0),0)</f>
        <v>0</v>
      </c>
      <c r="F10962" s="65">
        <f>IFERROR(VLOOKUP(C10962,Pivot!A:C,3,0),0)</f>
        <v>0</v>
      </c>
    </row>
    <row r="10963" spans="1:6" x14ac:dyDescent="0.25">
      <c r="A10963" s="68" t="s">
        <v>103</v>
      </c>
      <c r="B10963" s="69">
        <v>491334707</v>
      </c>
      <c r="C10963" s="68">
        <v>630509578214</v>
      </c>
      <c r="D10963" s="69" t="s">
        <v>7357</v>
      </c>
      <c r="E10963" s="65">
        <f>IFERROR(VLOOKUP(C10963,Pivot!A:B,2,0),0)</f>
        <v>0</v>
      </c>
      <c r="F10963" s="65">
        <f>IFERROR(VLOOKUP(C10963,Pivot!A:C,3,0),0)</f>
        <v>0</v>
      </c>
    </row>
    <row r="10964" spans="1:6" x14ac:dyDescent="0.25">
      <c r="A10964" s="68" t="s">
        <v>103</v>
      </c>
      <c r="B10964" s="69">
        <v>491334707</v>
      </c>
      <c r="C10964" s="68">
        <v>630509578221</v>
      </c>
      <c r="D10964" s="69" t="s">
        <v>7357</v>
      </c>
      <c r="E10964" s="65">
        <f>IFERROR(VLOOKUP(C10964,Pivot!A:B,2,0),0)</f>
        <v>0</v>
      </c>
      <c r="F10964" s="65">
        <f>IFERROR(VLOOKUP(C10964,Pivot!A:C,3,0),0)</f>
        <v>0</v>
      </c>
    </row>
    <row r="10965" spans="1:6" x14ac:dyDescent="0.25">
      <c r="A10965" s="68" t="s">
        <v>103</v>
      </c>
      <c r="B10965" s="69">
        <v>491334708</v>
      </c>
      <c r="C10965" s="68">
        <v>630509491773</v>
      </c>
      <c r="D10965" s="69" t="s">
        <v>7358</v>
      </c>
      <c r="E10965" s="65">
        <f>IFERROR(VLOOKUP(C10965,Pivot!A:B,2,0),0)</f>
        <v>0</v>
      </c>
      <c r="F10965" s="65">
        <f>IFERROR(VLOOKUP(C10965,Pivot!A:C,3,0),0)</f>
        <v>0</v>
      </c>
    </row>
    <row r="10966" spans="1:6" x14ac:dyDescent="0.25">
      <c r="A10966" s="68" t="s">
        <v>103</v>
      </c>
      <c r="B10966" s="69">
        <v>491334708</v>
      </c>
      <c r="C10966" s="68">
        <v>630509491957</v>
      </c>
      <c r="D10966" s="69" t="s">
        <v>7358</v>
      </c>
      <c r="E10966" s="65">
        <f>IFERROR(VLOOKUP(C10966,Pivot!A:B,2,0),0)</f>
        <v>0</v>
      </c>
      <c r="F10966" s="65">
        <f>IFERROR(VLOOKUP(C10966,Pivot!A:C,3,0),0)</f>
        <v>0</v>
      </c>
    </row>
    <row r="10967" spans="1:6" x14ac:dyDescent="0.25">
      <c r="A10967" s="68" t="s">
        <v>103</v>
      </c>
      <c r="B10967" s="69">
        <v>491334708</v>
      </c>
      <c r="C10967" s="68">
        <v>630509491964</v>
      </c>
      <c r="D10967" s="69" t="s">
        <v>7358</v>
      </c>
      <c r="E10967" s="65">
        <f>IFERROR(VLOOKUP(C10967,Pivot!A:B,2,0),0)</f>
        <v>0</v>
      </c>
      <c r="F10967" s="65">
        <f>IFERROR(VLOOKUP(C10967,Pivot!A:C,3,0),0)</f>
        <v>0</v>
      </c>
    </row>
    <row r="10968" spans="1:6" x14ac:dyDescent="0.25">
      <c r="A10968" s="68" t="s">
        <v>103</v>
      </c>
      <c r="B10968" s="69">
        <v>491334708</v>
      </c>
      <c r="C10968" s="68">
        <v>630509491971</v>
      </c>
      <c r="D10968" s="69" t="s">
        <v>7358</v>
      </c>
      <c r="E10968" s="65">
        <f>IFERROR(VLOOKUP(C10968,Pivot!A:B,2,0),0)</f>
        <v>0</v>
      </c>
      <c r="F10968" s="65">
        <f>IFERROR(VLOOKUP(C10968,Pivot!A:C,3,0),0)</f>
        <v>0</v>
      </c>
    </row>
    <row r="10969" spans="1:6" x14ac:dyDescent="0.25">
      <c r="A10969" s="68" t="s">
        <v>103</v>
      </c>
      <c r="B10969" s="69">
        <v>491334708</v>
      </c>
      <c r="C10969" s="68">
        <v>630509491988</v>
      </c>
      <c r="D10969" s="69" t="s">
        <v>7358</v>
      </c>
      <c r="E10969" s="65">
        <f>IFERROR(VLOOKUP(C10969,Pivot!A:B,2,0),0)</f>
        <v>0</v>
      </c>
      <c r="F10969" s="65">
        <f>IFERROR(VLOOKUP(C10969,Pivot!A:C,3,0),0)</f>
        <v>0</v>
      </c>
    </row>
    <row r="10970" spans="1:6" x14ac:dyDescent="0.25">
      <c r="A10970" s="68" t="s">
        <v>103</v>
      </c>
      <c r="B10970" s="69">
        <v>491334708</v>
      </c>
      <c r="C10970" s="68">
        <v>630509492015</v>
      </c>
      <c r="D10970" s="69" t="s">
        <v>7358</v>
      </c>
      <c r="E10970" s="65">
        <f>IFERROR(VLOOKUP(C10970,Pivot!A:B,2,0),0)</f>
        <v>0</v>
      </c>
      <c r="F10970" s="65">
        <f>IFERROR(VLOOKUP(C10970,Pivot!A:C,3,0),0)</f>
        <v>0</v>
      </c>
    </row>
    <row r="10971" spans="1:6" x14ac:dyDescent="0.25">
      <c r="A10971" s="68" t="s">
        <v>103</v>
      </c>
      <c r="B10971" s="69">
        <v>491334708</v>
      </c>
      <c r="C10971" s="68">
        <v>630509553983</v>
      </c>
      <c r="D10971" s="69" t="s">
        <v>7358</v>
      </c>
      <c r="E10971" s="65">
        <f>IFERROR(VLOOKUP(C10971,Pivot!A:B,2,0),0)</f>
        <v>0</v>
      </c>
      <c r="F10971" s="65">
        <f>IFERROR(VLOOKUP(C10971,Pivot!A:C,3,0),0)</f>
        <v>0</v>
      </c>
    </row>
    <row r="10972" spans="1:6" x14ac:dyDescent="0.25">
      <c r="A10972" s="68" t="s">
        <v>103</v>
      </c>
      <c r="B10972" s="69">
        <v>491334708</v>
      </c>
      <c r="C10972" s="68">
        <v>630509554010</v>
      </c>
      <c r="D10972" s="69" t="s">
        <v>7358</v>
      </c>
      <c r="E10972" s="65">
        <f>IFERROR(VLOOKUP(C10972,Pivot!A:B,2,0),0)</f>
        <v>0</v>
      </c>
      <c r="F10972" s="65">
        <f>IFERROR(VLOOKUP(C10972,Pivot!A:C,3,0),0)</f>
        <v>0</v>
      </c>
    </row>
    <row r="10973" spans="1:6" x14ac:dyDescent="0.25">
      <c r="A10973" s="68" t="s">
        <v>103</v>
      </c>
      <c r="B10973" s="69">
        <v>491334708</v>
      </c>
      <c r="C10973" s="68">
        <v>630509554034</v>
      </c>
      <c r="D10973" s="69" t="s">
        <v>7358</v>
      </c>
      <c r="E10973" s="65">
        <f>IFERROR(VLOOKUP(C10973,Pivot!A:B,2,0),0)</f>
        <v>0</v>
      </c>
      <c r="F10973" s="65">
        <f>IFERROR(VLOOKUP(C10973,Pivot!A:C,3,0),0)</f>
        <v>0</v>
      </c>
    </row>
    <row r="10974" spans="1:6" x14ac:dyDescent="0.25">
      <c r="A10974" s="68" t="s">
        <v>103</v>
      </c>
      <c r="B10974" s="69">
        <v>491334708</v>
      </c>
      <c r="C10974" s="68">
        <v>630509680276</v>
      </c>
      <c r="D10974" s="69" t="s">
        <v>7358</v>
      </c>
      <c r="E10974" s="65">
        <f>IFERROR(VLOOKUP(C10974,Pivot!A:B,2,0),0)</f>
        <v>0</v>
      </c>
      <c r="F10974" s="65">
        <f>IFERROR(VLOOKUP(C10974,Pivot!A:C,3,0),0)</f>
        <v>0</v>
      </c>
    </row>
    <row r="10975" spans="1:6" x14ac:dyDescent="0.25">
      <c r="A10975" s="68" t="s">
        <v>103</v>
      </c>
      <c r="B10975" s="69">
        <v>491334708</v>
      </c>
      <c r="C10975" s="68">
        <v>630509680283</v>
      </c>
      <c r="D10975" s="69" t="s">
        <v>7358</v>
      </c>
      <c r="E10975" s="65">
        <f>IFERROR(VLOOKUP(C10975,Pivot!A:B,2,0),0)</f>
        <v>0</v>
      </c>
      <c r="F10975" s="65">
        <f>IFERROR(VLOOKUP(C10975,Pivot!A:C,3,0),0)</f>
        <v>0</v>
      </c>
    </row>
    <row r="10976" spans="1:6" x14ac:dyDescent="0.25">
      <c r="A10976" s="68" t="s">
        <v>103</v>
      </c>
      <c r="B10976" s="69">
        <v>491334708</v>
      </c>
      <c r="C10976" s="68">
        <v>630509680290</v>
      </c>
      <c r="D10976" s="69" t="s">
        <v>7358</v>
      </c>
      <c r="E10976" s="65">
        <f>IFERROR(VLOOKUP(C10976,Pivot!A:B,2,0),0)</f>
        <v>0</v>
      </c>
      <c r="F10976" s="65">
        <f>IFERROR(VLOOKUP(C10976,Pivot!A:C,3,0),0)</f>
        <v>0</v>
      </c>
    </row>
    <row r="10977" spans="1:6" x14ac:dyDescent="0.25">
      <c r="A10977" s="68" t="s">
        <v>103</v>
      </c>
      <c r="B10977" s="69">
        <v>491334708</v>
      </c>
      <c r="C10977" s="68">
        <v>630509680306</v>
      </c>
      <c r="D10977" s="69" t="s">
        <v>7358</v>
      </c>
      <c r="E10977" s="65">
        <f>IFERROR(VLOOKUP(C10977,Pivot!A:B,2,0),0)</f>
        <v>0</v>
      </c>
      <c r="F10977" s="65">
        <f>IFERROR(VLOOKUP(C10977,Pivot!A:C,3,0),0)</f>
        <v>0</v>
      </c>
    </row>
    <row r="10978" spans="1:6" x14ac:dyDescent="0.25">
      <c r="A10978" s="68" t="s">
        <v>103</v>
      </c>
      <c r="B10978" s="69">
        <v>491334709</v>
      </c>
      <c r="C10978" s="68">
        <v>630509489848</v>
      </c>
      <c r="D10978" s="69" t="s">
        <v>7359</v>
      </c>
      <c r="E10978" s="65">
        <f>IFERROR(VLOOKUP(C10978,Pivot!A:B,2,0),0)</f>
        <v>0</v>
      </c>
      <c r="F10978" s="65">
        <f>IFERROR(VLOOKUP(C10978,Pivot!A:C,3,0),0)</f>
        <v>0</v>
      </c>
    </row>
    <row r="10979" spans="1:6" x14ac:dyDescent="0.25">
      <c r="A10979" s="68" t="s">
        <v>103</v>
      </c>
      <c r="B10979" s="69">
        <v>491334709</v>
      </c>
      <c r="C10979" s="68">
        <v>630509489855</v>
      </c>
      <c r="D10979" s="69" t="s">
        <v>7359</v>
      </c>
      <c r="E10979" s="65">
        <f>IFERROR(VLOOKUP(C10979,Pivot!A:B,2,0),0)</f>
        <v>0</v>
      </c>
      <c r="F10979" s="65">
        <f>IFERROR(VLOOKUP(C10979,Pivot!A:C,3,0),0)</f>
        <v>0</v>
      </c>
    </row>
    <row r="10980" spans="1:6" x14ac:dyDescent="0.25">
      <c r="A10980" s="68" t="s">
        <v>103</v>
      </c>
      <c r="B10980" s="69">
        <v>491334710</v>
      </c>
      <c r="C10980" s="68">
        <v>630509553631</v>
      </c>
      <c r="D10980" s="69" t="s">
        <v>7360</v>
      </c>
      <c r="E10980" s="65">
        <f>IFERROR(VLOOKUP(C10980,Pivot!A:B,2,0),0)</f>
        <v>0</v>
      </c>
      <c r="F10980" s="65">
        <f>IFERROR(VLOOKUP(C10980,Pivot!A:C,3,0),0)</f>
        <v>0</v>
      </c>
    </row>
    <row r="10981" spans="1:6" x14ac:dyDescent="0.25">
      <c r="A10981" s="68" t="s">
        <v>103</v>
      </c>
      <c r="B10981" s="69">
        <v>491334710</v>
      </c>
      <c r="C10981" s="68">
        <v>630509553655</v>
      </c>
      <c r="D10981" s="69" t="s">
        <v>7360</v>
      </c>
      <c r="E10981" s="65">
        <f>IFERROR(VLOOKUP(C10981,Pivot!A:B,2,0),0)</f>
        <v>0</v>
      </c>
      <c r="F10981" s="65">
        <f>IFERROR(VLOOKUP(C10981,Pivot!A:C,3,0),0)</f>
        <v>0</v>
      </c>
    </row>
    <row r="10982" spans="1:6" x14ac:dyDescent="0.25">
      <c r="A10982" s="68" t="s">
        <v>103</v>
      </c>
      <c r="B10982" s="69">
        <v>491334711</v>
      </c>
      <c r="C10982" s="68">
        <v>630509527410</v>
      </c>
      <c r="D10982" s="69" t="s">
        <v>7361</v>
      </c>
      <c r="E10982" s="65">
        <f>IFERROR(VLOOKUP(C10982,Pivot!A:B,2,0),0)</f>
        <v>0</v>
      </c>
      <c r="F10982" s="65">
        <f>IFERROR(VLOOKUP(C10982,Pivot!A:C,3,0),0)</f>
        <v>0</v>
      </c>
    </row>
    <row r="10983" spans="1:6" x14ac:dyDescent="0.25">
      <c r="A10983" s="68" t="s">
        <v>103</v>
      </c>
      <c r="B10983" s="69">
        <v>491334711</v>
      </c>
      <c r="C10983" s="68">
        <v>630509527427</v>
      </c>
      <c r="D10983" s="69" t="s">
        <v>7361</v>
      </c>
      <c r="E10983" s="65">
        <f>IFERROR(VLOOKUP(C10983,Pivot!A:B,2,0),0)</f>
        <v>0</v>
      </c>
      <c r="F10983" s="65">
        <f>IFERROR(VLOOKUP(C10983,Pivot!A:C,3,0),0)</f>
        <v>0</v>
      </c>
    </row>
    <row r="10984" spans="1:6" x14ac:dyDescent="0.25">
      <c r="A10984" s="68" t="s">
        <v>103</v>
      </c>
      <c r="B10984" s="69">
        <v>491334711</v>
      </c>
      <c r="C10984" s="68">
        <v>630509527434</v>
      </c>
      <c r="D10984" s="69" t="s">
        <v>7361</v>
      </c>
      <c r="E10984" s="65">
        <f>IFERROR(VLOOKUP(C10984,Pivot!A:B,2,0),0)</f>
        <v>0</v>
      </c>
      <c r="F10984" s="65">
        <f>IFERROR(VLOOKUP(C10984,Pivot!A:C,3,0),0)</f>
        <v>0</v>
      </c>
    </row>
    <row r="10985" spans="1:6" x14ac:dyDescent="0.25">
      <c r="A10985" s="68" t="s">
        <v>103</v>
      </c>
      <c r="B10985" s="69">
        <v>491334713</v>
      </c>
      <c r="C10985" s="68">
        <v>630509532520</v>
      </c>
      <c r="D10985" s="69" t="s">
        <v>7362</v>
      </c>
      <c r="E10985" s="65">
        <f>IFERROR(VLOOKUP(C10985,Pivot!A:B,2,0),0)</f>
        <v>0</v>
      </c>
      <c r="F10985" s="65">
        <f>IFERROR(VLOOKUP(C10985,Pivot!A:C,3,0),0)</f>
        <v>0</v>
      </c>
    </row>
    <row r="10986" spans="1:6" x14ac:dyDescent="0.25">
      <c r="A10986" s="68" t="s">
        <v>103</v>
      </c>
      <c r="B10986" s="69">
        <v>491334713</v>
      </c>
      <c r="C10986" s="68">
        <v>630509541263</v>
      </c>
      <c r="D10986" s="69" t="s">
        <v>7362</v>
      </c>
      <c r="E10986" s="65">
        <f>IFERROR(VLOOKUP(C10986,Pivot!A:B,2,0),0)</f>
        <v>0</v>
      </c>
      <c r="F10986" s="65">
        <f>IFERROR(VLOOKUP(C10986,Pivot!A:C,3,0),0)</f>
        <v>0</v>
      </c>
    </row>
    <row r="10987" spans="1:6" x14ac:dyDescent="0.25">
      <c r="A10987" s="68" t="s">
        <v>103</v>
      </c>
      <c r="B10987" s="69">
        <v>491334714</v>
      </c>
      <c r="C10987" s="68">
        <v>5010993467396</v>
      </c>
      <c r="D10987" s="69" t="s">
        <v>7363</v>
      </c>
      <c r="E10987" s="65">
        <f>IFERROR(VLOOKUP(C10987,Pivot!A:B,2,0),0)</f>
        <v>0</v>
      </c>
      <c r="F10987" s="65">
        <f>IFERROR(VLOOKUP(C10987,Pivot!A:C,3,0),0)</f>
        <v>0</v>
      </c>
    </row>
    <row r="10988" spans="1:6" x14ac:dyDescent="0.25">
      <c r="A10988" s="68" t="s">
        <v>103</v>
      </c>
      <c r="B10988" s="69">
        <v>491334714</v>
      </c>
      <c r="C10988" s="68">
        <v>5010993467419</v>
      </c>
      <c r="D10988" s="69" t="s">
        <v>7363</v>
      </c>
      <c r="E10988" s="65">
        <f>IFERROR(VLOOKUP(C10988,Pivot!A:B,2,0),0)</f>
        <v>0</v>
      </c>
      <c r="F10988" s="65">
        <f>IFERROR(VLOOKUP(C10988,Pivot!A:C,3,0),0)</f>
        <v>0</v>
      </c>
    </row>
    <row r="10989" spans="1:6" x14ac:dyDescent="0.25">
      <c r="A10989" s="68" t="s">
        <v>103</v>
      </c>
      <c r="B10989" s="69">
        <v>491334714</v>
      </c>
      <c r="C10989" s="68">
        <v>630509529834</v>
      </c>
      <c r="D10989" s="69" t="s">
        <v>7363</v>
      </c>
      <c r="E10989" s="65">
        <f>IFERROR(VLOOKUP(C10989,Pivot!A:B,2,0),0)</f>
        <v>0</v>
      </c>
      <c r="F10989" s="65">
        <f>IFERROR(VLOOKUP(C10989,Pivot!A:C,3,0),0)</f>
        <v>0</v>
      </c>
    </row>
    <row r="10990" spans="1:6" x14ac:dyDescent="0.25">
      <c r="A10990" s="68" t="s">
        <v>103</v>
      </c>
      <c r="B10990" s="69">
        <v>491334714</v>
      </c>
      <c r="C10990" s="68">
        <v>630509529841</v>
      </c>
      <c r="D10990" s="69" t="s">
        <v>7363</v>
      </c>
      <c r="E10990" s="65">
        <f>IFERROR(VLOOKUP(C10990,Pivot!A:B,2,0),0)</f>
        <v>0</v>
      </c>
      <c r="F10990" s="65">
        <f>IFERROR(VLOOKUP(C10990,Pivot!A:C,3,0),0)</f>
        <v>0</v>
      </c>
    </row>
    <row r="10991" spans="1:6" x14ac:dyDescent="0.25">
      <c r="A10991" s="68" t="s">
        <v>103</v>
      </c>
      <c r="B10991" s="69">
        <v>491334714</v>
      </c>
      <c r="C10991" s="68">
        <v>630509610334</v>
      </c>
      <c r="D10991" s="69" t="s">
        <v>7363</v>
      </c>
      <c r="E10991" s="65">
        <f>IFERROR(VLOOKUP(C10991,Pivot!A:B,2,0),0)</f>
        <v>0</v>
      </c>
      <c r="F10991" s="65">
        <f>IFERROR(VLOOKUP(C10991,Pivot!A:C,3,0),0)</f>
        <v>0</v>
      </c>
    </row>
    <row r="10992" spans="1:6" x14ac:dyDescent="0.25">
      <c r="A10992" s="68" t="s">
        <v>103</v>
      </c>
      <c r="B10992" s="69">
        <v>491334714</v>
      </c>
      <c r="C10992" s="68">
        <v>630509610341</v>
      </c>
      <c r="D10992" s="69" t="s">
        <v>7363</v>
      </c>
      <c r="E10992" s="65">
        <f>IFERROR(VLOOKUP(C10992,Pivot!A:B,2,0),0)</f>
        <v>0</v>
      </c>
      <c r="F10992" s="65">
        <f>IFERROR(VLOOKUP(C10992,Pivot!A:C,3,0),0)</f>
        <v>0</v>
      </c>
    </row>
    <row r="10993" spans="1:6" x14ac:dyDescent="0.25">
      <c r="A10993" s="68" t="s">
        <v>103</v>
      </c>
      <c r="B10993" s="69">
        <v>491334715</v>
      </c>
      <c r="C10993" s="68">
        <v>889698108522</v>
      </c>
      <c r="D10993" s="69" t="s">
        <v>7364</v>
      </c>
      <c r="E10993" s="65">
        <f>IFERROR(VLOOKUP(C10993,Pivot!A:B,2,0),0)</f>
        <v>0</v>
      </c>
      <c r="F10993" s="65">
        <f>IFERROR(VLOOKUP(C10993,Pivot!A:C,3,0),0)</f>
        <v>0</v>
      </c>
    </row>
    <row r="10994" spans="1:6" x14ac:dyDescent="0.25">
      <c r="A10994" s="68" t="s">
        <v>103</v>
      </c>
      <c r="B10994" s="69">
        <v>491334716</v>
      </c>
      <c r="C10994" s="68">
        <v>849803086329</v>
      </c>
      <c r="D10994" s="69" t="s">
        <v>7365</v>
      </c>
      <c r="E10994" s="65">
        <f>IFERROR(VLOOKUP(C10994,Pivot!A:B,2,0),0)</f>
        <v>0</v>
      </c>
      <c r="F10994" s="65">
        <f>IFERROR(VLOOKUP(C10994,Pivot!A:C,3,0),0)</f>
        <v>0</v>
      </c>
    </row>
    <row r="10995" spans="1:6" x14ac:dyDescent="0.25">
      <c r="A10995" s="68" t="s">
        <v>103</v>
      </c>
      <c r="B10995" s="69">
        <v>491334740</v>
      </c>
      <c r="C10995" s="68">
        <v>6923744074608</v>
      </c>
      <c r="D10995" s="69" t="s">
        <v>7366</v>
      </c>
      <c r="E10995" s="65">
        <f>IFERROR(VLOOKUP(C10995,Pivot!A:B,2,0),0)</f>
        <v>0</v>
      </c>
      <c r="F10995" s="65">
        <f>IFERROR(VLOOKUP(C10995,Pivot!A:C,3,0),0)</f>
        <v>0</v>
      </c>
    </row>
    <row r="10996" spans="1:6" x14ac:dyDescent="0.25">
      <c r="A10996" s="68" t="s">
        <v>103</v>
      </c>
      <c r="B10996" s="69">
        <v>491334741</v>
      </c>
      <c r="C10996" s="68">
        <v>6923744004940</v>
      </c>
      <c r="D10996" s="69" t="s">
        <v>7367</v>
      </c>
      <c r="E10996" s="65">
        <f>IFERROR(VLOOKUP(C10996,Pivot!A:B,2,0),0)</f>
        <v>0</v>
      </c>
      <c r="F10996" s="65">
        <f>IFERROR(VLOOKUP(C10996,Pivot!A:C,3,0),0)</f>
        <v>0</v>
      </c>
    </row>
    <row r="10997" spans="1:6" x14ac:dyDescent="0.25">
      <c r="A10997" s="68" t="s">
        <v>103</v>
      </c>
      <c r="B10997" s="69">
        <v>491334742</v>
      </c>
      <c r="C10997" s="68">
        <v>6923744076824</v>
      </c>
      <c r="D10997" s="69" t="s">
        <v>7368</v>
      </c>
      <c r="E10997" s="65">
        <f>IFERROR(VLOOKUP(C10997,Pivot!A:B,2,0),0)</f>
        <v>0</v>
      </c>
      <c r="F10997" s="65">
        <f>IFERROR(VLOOKUP(C10997,Pivot!A:C,3,0),0)</f>
        <v>0</v>
      </c>
    </row>
    <row r="10998" spans="1:6" x14ac:dyDescent="0.25">
      <c r="A10998" s="68" t="s">
        <v>103</v>
      </c>
      <c r="B10998" s="69">
        <v>491334743</v>
      </c>
      <c r="C10998" s="68">
        <v>6923744076916</v>
      </c>
      <c r="D10998" s="69" t="s">
        <v>7369</v>
      </c>
      <c r="E10998" s="65">
        <f>IFERROR(VLOOKUP(C10998,Pivot!A:B,2,0),0)</f>
        <v>0</v>
      </c>
      <c r="F10998" s="65">
        <f>IFERROR(VLOOKUP(C10998,Pivot!A:C,3,0),0)</f>
        <v>0</v>
      </c>
    </row>
    <row r="10999" spans="1:6" x14ac:dyDescent="0.25">
      <c r="A10999" s="68" t="s">
        <v>103</v>
      </c>
      <c r="B10999" s="69">
        <v>491334746</v>
      </c>
      <c r="C10999" s="68">
        <v>6947045680139</v>
      </c>
      <c r="D10999" s="69" t="s">
        <v>7370</v>
      </c>
      <c r="E10999" s="65">
        <f>IFERROR(VLOOKUP(C10999,Pivot!A:B,2,0),0)</f>
        <v>0</v>
      </c>
      <c r="F10999" s="65">
        <f>IFERROR(VLOOKUP(C10999,Pivot!A:C,3,0),0)</f>
        <v>0</v>
      </c>
    </row>
    <row r="11000" spans="1:6" x14ac:dyDescent="0.25">
      <c r="A11000" s="68" t="s">
        <v>103</v>
      </c>
      <c r="B11000" s="69">
        <v>491334747</v>
      </c>
      <c r="C11000" s="68">
        <v>6950568527362</v>
      </c>
      <c r="D11000" s="69" t="s">
        <v>7371</v>
      </c>
      <c r="E11000" s="65">
        <f>IFERROR(VLOOKUP(C11000,Pivot!A:B,2,0),0)</f>
        <v>0</v>
      </c>
      <c r="F11000" s="65">
        <f>IFERROR(VLOOKUP(C11000,Pivot!A:C,3,0),0)</f>
        <v>0</v>
      </c>
    </row>
    <row r="11001" spans="1:6" x14ac:dyDescent="0.25">
      <c r="A11001" s="68" t="s">
        <v>103</v>
      </c>
      <c r="B11001" s="69">
        <v>491334748</v>
      </c>
      <c r="C11001" s="68">
        <v>6950568525344</v>
      </c>
      <c r="D11001" s="69" t="s">
        <v>7372</v>
      </c>
      <c r="E11001" s="65">
        <f>IFERROR(VLOOKUP(C11001,Pivot!A:B,2,0),0)</f>
        <v>0</v>
      </c>
      <c r="F11001" s="65">
        <f>IFERROR(VLOOKUP(C11001,Pivot!A:C,3,0),0)</f>
        <v>0</v>
      </c>
    </row>
    <row r="11002" spans="1:6" x14ac:dyDescent="0.25">
      <c r="A11002" s="68" t="s">
        <v>103</v>
      </c>
      <c r="B11002" s="69">
        <v>491334749</v>
      </c>
      <c r="C11002" s="68">
        <v>6923744009044</v>
      </c>
      <c r="D11002" s="69" t="s">
        <v>7373</v>
      </c>
      <c r="E11002" s="65">
        <f>IFERROR(VLOOKUP(C11002,Pivot!A:B,2,0),0)</f>
        <v>0</v>
      </c>
      <c r="F11002" s="65">
        <f>IFERROR(VLOOKUP(C11002,Pivot!A:C,3,0),0)</f>
        <v>0</v>
      </c>
    </row>
    <row r="11003" spans="1:6" x14ac:dyDescent="0.25">
      <c r="A11003" s="68" t="s">
        <v>103</v>
      </c>
      <c r="B11003" s="69">
        <v>491334750</v>
      </c>
      <c r="C11003" s="68">
        <v>6923744009037</v>
      </c>
      <c r="D11003" s="69" t="s">
        <v>7374</v>
      </c>
      <c r="E11003" s="65">
        <f>IFERROR(VLOOKUP(C11003,Pivot!A:B,2,0),0)</f>
        <v>0</v>
      </c>
      <c r="F11003" s="65">
        <f>IFERROR(VLOOKUP(C11003,Pivot!A:C,3,0),0)</f>
        <v>0</v>
      </c>
    </row>
    <row r="11004" spans="1:6" x14ac:dyDescent="0.25">
      <c r="A11004" s="68" t="s">
        <v>103</v>
      </c>
      <c r="B11004" s="69">
        <v>491334753</v>
      </c>
      <c r="C11004" s="68">
        <v>6923744060212</v>
      </c>
      <c r="D11004" s="69" t="s">
        <v>7375</v>
      </c>
      <c r="E11004" s="65">
        <f>IFERROR(VLOOKUP(C11004,Pivot!A:B,2,0),0)</f>
        <v>0</v>
      </c>
      <c r="F11004" s="65">
        <f>IFERROR(VLOOKUP(C11004,Pivot!A:C,3,0),0)</f>
        <v>0</v>
      </c>
    </row>
    <row r="11005" spans="1:6" x14ac:dyDescent="0.25">
      <c r="A11005" s="68" t="s">
        <v>103</v>
      </c>
      <c r="B11005" s="69">
        <v>491334753</v>
      </c>
      <c r="C11005" s="68">
        <v>6923744060281</v>
      </c>
      <c r="D11005" s="69" t="s">
        <v>7375</v>
      </c>
      <c r="E11005" s="65">
        <f>IFERROR(VLOOKUP(C11005,Pivot!A:B,2,0),0)</f>
        <v>0</v>
      </c>
      <c r="F11005" s="65">
        <f>IFERROR(VLOOKUP(C11005,Pivot!A:C,3,0),0)</f>
        <v>0</v>
      </c>
    </row>
    <row r="11006" spans="1:6" x14ac:dyDescent="0.25">
      <c r="A11006" s="68" t="s">
        <v>103</v>
      </c>
      <c r="B11006" s="69">
        <v>491334753</v>
      </c>
      <c r="C11006" s="68">
        <v>6923744060359</v>
      </c>
      <c r="D11006" s="69" t="s">
        <v>7375</v>
      </c>
      <c r="E11006" s="65">
        <f>IFERROR(VLOOKUP(C11006,Pivot!A:B,2,0),0)</f>
        <v>0</v>
      </c>
      <c r="F11006" s="65">
        <f>IFERROR(VLOOKUP(C11006,Pivot!A:C,3,0),0)</f>
        <v>0</v>
      </c>
    </row>
    <row r="11007" spans="1:6" x14ac:dyDescent="0.25">
      <c r="A11007" s="68" t="s">
        <v>103</v>
      </c>
      <c r="B11007" s="69">
        <v>491334754</v>
      </c>
      <c r="C11007" s="68">
        <v>6923744060427</v>
      </c>
      <c r="D11007" s="69" t="s">
        <v>7376</v>
      </c>
      <c r="E11007" s="65">
        <f>IFERROR(VLOOKUP(C11007,Pivot!A:B,2,0),0)</f>
        <v>0</v>
      </c>
      <c r="F11007" s="65">
        <f>IFERROR(VLOOKUP(C11007,Pivot!A:C,3,0),0)</f>
        <v>0</v>
      </c>
    </row>
    <row r="11008" spans="1:6" x14ac:dyDescent="0.25">
      <c r="A11008" s="68" t="s">
        <v>103</v>
      </c>
      <c r="B11008" s="69">
        <v>491334754</v>
      </c>
      <c r="C11008" s="68">
        <v>6923744060502</v>
      </c>
      <c r="D11008" s="69" t="s">
        <v>7376</v>
      </c>
      <c r="E11008" s="65">
        <f>IFERROR(VLOOKUP(C11008,Pivot!A:B,2,0),0)</f>
        <v>0</v>
      </c>
      <c r="F11008" s="65">
        <f>IFERROR(VLOOKUP(C11008,Pivot!A:C,3,0),0)</f>
        <v>0</v>
      </c>
    </row>
    <row r="11009" spans="1:6" x14ac:dyDescent="0.25">
      <c r="A11009" s="68" t="s">
        <v>103</v>
      </c>
      <c r="B11009" s="69">
        <v>491334754</v>
      </c>
      <c r="C11009" s="68">
        <v>6923744060571</v>
      </c>
      <c r="D11009" s="69" t="s">
        <v>7376</v>
      </c>
      <c r="E11009" s="65">
        <f>IFERROR(VLOOKUP(C11009,Pivot!A:B,2,0),0)</f>
        <v>0</v>
      </c>
      <c r="F11009" s="65">
        <f>IFERROR(VLOOKUP(C11009,Pivot!A:C,3,0),0)</f>
        <v>0</v>
      </c>
    </row>
    <row r="11010" spans="1:6" x14ac:dyDescent="0.25">
      <c r="A11010" s="68" t="s">
        <v>103</v>
      </c>
      <c r="B11010" s="69">
        <v>491334755</v>
      </c>
      <c r="C11010" s="68">
        <v>6923744060496</v>
      </c>
      <c r="D11010" s="69" t="s">
        <v>7377</v>
      </c>
      <c r="E11010" s="65">
        <f>IFERROR(VLOOKUP(C11010,Pivot!A:B,2,0),0)</f>
        <v>0</v>
      </c>
      <c r="F11010" s="65">
        <f>IFERROR(VLOOKUP(C11010,Pivot!A:C,3,0),0)</f>
        <v>0</v>
      </c>
    </row>
    <row r="11011" spans="1:6" x14ac:dyDescent="0.25">
      <c r="A11011" s="68" t="s">
        <v>103</v>
      </c>
      <c r="B11011" s="69">
        <v>491334755</v>
      </c>
      <c r="C11011" s="68">
        <v>6923744060564</v>
      </c>
      <c r="D11011" s="69" t="s">
        <v>7377</v>
      </c>
      <c r="E11011" s="65">
        <f>IFERROR(VLOOKUP(C11011,Pivot!A:B,2,0),0)</f>
        <v>0</v>
      </c>
      <c r="F11011" s="65">
        <f>IFERROR(VLOOKUP(C11011,Pivot!A:C,3,0),0)</f>
        <v>0</v>
      </c>
    </row>
    <row r="11012" spans="1:6" x14ac:dyDescent="0.25">
      <c r="A11012" s="68" t="s">
        <v>103</v>
      </c>
      <c r="B11012" s="69">
        <v>491334755</v>
      </c>
      <c r="C11012" s="68">
        <v>6923744060625</v>
      </c>
      <c r="D11012" s="69" t="s">
        <v>7377</v>
      </c>
      <c r="E11012" s="65">
        <f>IFERROR(VLOOKUP(C11012,Pivot!A:B,2,0),0)</f>
        <v>0</v>
      </c>
      <c r="F11012" s="65">
        <f>IFERROR(VLOOKUP(C11012,Pivot!A:C,3,0),0)</f>
        <v>0</v>
      </c>
    </row>
    <row r="11013" spans="1:6" x14ac:dyDescent="0.25">
      <c r="A11013" s="68" t="s">
        <v>103</v>
      </c>
      <c r="B11013" s="69">
        <v>491334758</v>
      </c>
      <c r="C11013" s="68">
        <v>6950568511736</v>
      </c>
      <c r="D11013" s="69" t="s">
        <v>7378</v>
      </c>
      <c r="E11013" s="65">
        <f>IFERROR(VLOOKUP(C11013,Pivot!A:B,2,0),0)</f>
        <v>0</v>
      </c>
      <c r="F11013" s="65">
        <f>IFERROR(VLOOKUP(C11013,Pivot!A:C,3,0),0)</f>
        <v>0</v>
      </c>
    </row>
    <row r="11014" spans="1:6" x14ac:dyDescent="0.25">
      <c r="A11014" s="68" t="s">
        <v>103</v>
      </c>
      <c r="B11014" s="69">
        <v>491334759</v>
      </c>
      <c r="C11014" s="68">
        <v>6947045680122</v>
      </c>
      <c r="D11014" s="69" t="s">
        <v>7379</v>
      </c>
      <c r="E11014" s="65">
        <f>IFERROR(VLOOKUP(C11014,Pivot!A:B,2,0),0)</f>
        <v>0</v>
      </c>
      <c r="F11014" s="65">
        <f>IFERROR(VLOOKUP(C11014,Pivot!A:C,3,0),0)</f>
        <v>0</v>
      </c>
    </row>
    <row r="11015" spans="1:6" x14ac:dyDescent="0.25">
      <c r="A11015" s="68" t="s">
        <v>103</v>
      </c>
      <c r="B11015" s="69">
        <v>491334760</v>
      </c>
      <c r="C11015" s="68">
        <v>491334760</v>
      </c>
      <c r="D11015" s="69" t="s">
        <v>7380</v>
      </c>
      <c r="E11015" s="65">
        <f>IFERROR(VLOOKUP(C11015,Pivot!A:B,2,0),0)</f>
        <v>0</v>
      </c>
      <c r="F11015" s="65">
        <f>IFERROR(VLOOKUP(C11015,Pivot!A:C,3,0),0)</f>
        <v>0</v>
      </c>
    </row>
    <row r="11016" spans="1:6" x14ac:dyDescent="0.25">
      <c r="A11016" s="68" t="s">
        <v>103</v>
      </c>
      <c r="B11016" s="69">
        <v>491334760</v>
      </c>
      <c r="C11016" s="68">
        <v>6947045679461</v>
      </c>
      <c r="D11016" s="69" t="s">
        <v>7380</v>
      </c>
      <c r="E11016" s="65">
        <f>IFERROR(VLOOKUP(C11016,Pivot!A:B,2,0),0)</f>
        <v>0</v>
      </c>
      <c r="F11016" s="65">
        <f>IFERROR(VLOOKUP(C11016,Pivot!A:C,3,0),0)</f>
        <v>0</v>
      </c>
    </row>
    <row r="11017" spans="1:6" x14ac:dyDescent="0.25">
      <c r="A11017" s="68" t="s">
        <v>103</v>
      </c>
      <c r="B11017" s="69">
        <v>491334760</v>
      </c>
      <c r="C11017" s="68">
        <v>6950568595323</v>
      </c>
      <c r="D11017" s="69" t="s">
        <v>7380</v>
      </c>
      <c r="E11017" s="65">
        <f>IFERROR(VLOOKUP(C11017,Pivot!A:B,2,0),0)</f>
        <v>0</v>
      </c>
      <c r="F11017" s="65">
        <f>IFERROR(VLOOKUP(C11017,Pivot!A:C,3,0),0)</f>
        <v>0</v>
      </c>
    </row>
    <row r="11018" spans="1:6" x14ac:dyDescent="0.25">
      <c r="A11018" s="68" t="s">
        <v>103</v>
      </c>
      <c r="B11018" s="69">
        <v>491334761</v>
      </c>
      <c r="C11018" s="68">
        <v>6950568511514</v>
      </c>
      <c r="D11018" s="69" t="s">
        <v>7381</v>
      </c>
      <c r="E11018" s="65">
        <f>IFERROR(VLOOKUP(C11018,Pivot!A:B,2,0),0)</f>
        <v>0</v>
      </c>
      <c r="F11018" s="65">
        <f>IFERROR(VLOOKUP(C11018,Pivot!A:C,3,0),0)</f>
        <v>0</v>
      </c>
    </row>
    <row r="11019" spans="1:6" x14ac:dyDescent="0.25">
      <c r="A11019" s="68" t="s">
        <v>103</v>
      </c>
      <c r="B11019" s="69">
        <v>491334761</v>
      </c>
      <c r="C11019" s="68">
        <v>6950568511521</v>
      </c>
      <c r="D11019" s="69" t="s">
        <v>7381</v>
      </c>
      <c r="E11019" s="65">
        <f>IFERROR(VLOOKUP(C11019,Pivot!A:B,2,0),0)</f>
        <v>0</v>
      </c>
      <c r="F11019" s="65">
        <f>IFERROR(VLOOKUP(C11019,Pivot!A:C,3,0),0)</f>
        <v>0</v>
      </c>
    </row>
    <row r="11020" spans="1:6" x14ac:dyDescent="0.25">
      <c r="A11020" s="68" t="s">
        <v>103</v>
      </c>
      <c r="B11020" s="69">
        <v>491334762</v>
      </c>
      <c r="C11020" s="68">
        <v>6923744005268</v>
      </c>
      <c r="D11020" s="69" t="s">
        <v>7382</v>
      </c>
      <c r="E11020" s="65">
        <f>IFERROR(VLOOKUP(C11020,Pivot!A:B,2,0),0)</f>
        <v>0</v>
      </c>
      <c r="F11020" s="65">
        <f>IFERROR(VLOOKUP(C11020,Pivot!A:C,3,0),0)</f>
        <v>0</v>
      </c>
    </row>
    <row r="11021" spans="1:6" x14ac:dyDescent="0.25">
      <c r="A11021" s="68" t="s">
        <v>103</v>
      </c>
      <c r="B11021" s="69">
        <v>491334763</v>
      </c>
      <c r="C11021" s="68">
        <v>6923744027673</v>
      </c>
      <c r="D11021" s="69" t="s">
        <v>7383</v>
      </c>
      <c r="E11021" s="65">
        <f>IFERROR(VLOOKUP(C11021,Pivot!A:B,2,0),0)</f>
        <v>0</v>
      </c>
      <c r="F11021" s="65">
        <f>IFERROR(VLOOKUP(C11021,Pivot!A:C,3,0),0)</f>
        <v>0</v>
      </c>
    </row>
    <row r="11022" spans="1:6" x14ac:dyDescent="0.25">
      <c r="A11022" s="68" t="s">
        <v>103</v>
      </c>
      <c r="B11022" s="69">
        <v>491334763</v>
      </c>
      <c r="C11022" s="68">
        <v>6923744079382</v>
      </c>
      <c r="D11022" s="69" t="s">
        <v>7383</v>
      </c>
      <c r="E11022" s="65">
        <f>IFERROR(VLOOKUP(C11022,Pivot!A:B,2,0),0)</f>
        <v>0</v>
      </c>
      <c r="F11022" s="65">
        <f>IFERROR(VLOOKUP(C11022,Pivot!A:C,3,0),0)</f>
        <v>0</v>
      </c>
    </row>
    <row r="11023" spans="1:6" x14ac:dyDescent="0.25">
      <c r="A11023" s="68" t="s">
        <v>103</v>
      </c>
      <c r="B11023" s="69">
        <v>491334763</v>
      </c>
      <c r="C11023" s="68">
        <v>6923744086052</v>
      </c>
      <c r="D11023" s="69" t="s">
        <v>7383</v>
      </c>
      <c r="E11023" s="65">
        <f>IFERROR(VLOOKUP(C11023,Pivot!A:B,2,0),0)</f>
        <v>0</v>
      </c>
      <c r="F11023" s="65">
        <f>IFERROR(VLOOKUP(C11023,Pivot!A:C,3,0),0)</f>
        <v>0</v>
      </c>
    </row>
    <row r="11024" spans="1:6" x14ac:dyDescent="0.25">
      <c r="A11024" s="68" t="s">
        <v>103</v>
      </c>
      <c r="B11024" s="69">
        <v>491334777</v>
      </c>
      <c r="C11024" s="68">
        <v>491334777</v>
      </c>
      <c r="D11024" s="69" t="s">
        <v>7384</v>
      </c>
      <c r="E11024" s="65">
        <f>IFERROR(VLOOKUP(C11024,Pivot!A:B,2,0),0)</f>
        <v>0</v>
      </c>
      <c r="F11024" s="65">
        <f>IFERROR(VLOOKUP(C11024,Pivot!A:C,3,0),0)</f>
        <v>0</v>
      </c>
    </row>
    <row r="11025" spans="1:6" x14ac:dyDescent="0.25">
      <c r="A11025" s="68" t="s">
        <v>103</v>
      </c>
      <c r="B11025" s="69">
        <v>491334777</v>
      </c>
      <c r="C11025" s="68">
        <v>5037832307439</v>
      </c>
      <c r="D11025" s="69" t="s">
        <v>7384</v>
      </c>
      <c r="E11025" s="65">
        <f>IFERROR(VLOOKUP(C11025,Pivot!A:B,2,0),0)</f>
        <v>0</v>
      </c>
      <c r="F11025" s="65">
        <f>IFERROR(VLOOKUP(C11025,Pivot!A:C,3,0),0)</f>
        <v>0</v>
      </c>
    </row>
    <row r="11026" spans="1:6" x14ac:dyDescent="0.25">
      <c r="A11026" s="68" t="s">
        <v>103</v>
      </c>
      <c r="B11026" s="69">
        <v>491334784</v>
      </c>
      <c r="C11026" s="68">
        <v>491334784</v>
      </c>
      <c r="D11026" s="69" t="s">
        <v>7385</v>
      </c>
      <c r="E11026" s="65">
        <f>IFERROR(VLOOKUP(C11026,Pivot!A:B,2,0),0)</f>
        <v>0</v>
      </c>
      <c r="F11026" s="65">
        <f>IFERROR(VLOOKUP(C11026,Pivot!A:C,3,0),0)</f>
        <v>0</v>
      </c>
    </row>
    <row r="11027" spans="1:6" x14ac:dyDescent="0.25">
      <c r="A11027" s="68" t="s">
        <v>103</v>
      </c>
      <c r="B11027" s="69">
        <v>491334785</v>
      </c>
      <c r="C11027" s="68">
        <v>491334785</v>
      </c>
      <c r="D11027" s="69" t="s">
        <v>7386</v>
      </c>
      <c r="E11027" s="65">
        <f>IFERROR(VLOOKUP(C11027,Pivot!A:B,2,0),0)</f>
        <v>0</v>
      </c>
      <c r="F11027" s="65">
        <f>IFERROR(VLOOKUP(C11027,Pivot!A:C,3,0),0)</f>
        <v>0</v>
      </c>
    </row>
    <row r="11028" spans="1:6" x14ac:dyDescent="0.25">
      <c r="A11028" s="68" t="s">
        <v>103</v>
      </c>
      <c r="B11028" s="69">
        <v>491334788</v>
      </c>
      <c r="C11028" s="68">
        <v>630509502479</v>
      </c>
      <c r="D11028" s="69" t="s">
        <v>7387</v>
      </c>
      <c r="E11028" s="65">
        <f>IFERROR(VLOOKUP(C11028,Pivot!A:B,2,0),0)</f>
        <v>0</v>
      </c>
      <c r="F11028" s="65">
        <f>IFERROR(VLOOKUP(C11028,Pivot!A:C,3,0),0)</f>
        <v>0</v>
      </c>
    </row>
    <row r="11029" spans="1:6" x14ac:dyDescent="0.25">
      <c r="A11029" s="68" t="s">
        <v>103</v>
      </c>
      <c r="B11029" s="69">
        <v>491334789</v>
      </c>
      <c r="C11029" s="68">
        <v>630509508419</v>
      </c>
      <c r="D11029" s="69" t="s">
        <v>7388</v>
      </c>
      <c r="E11029" s="65">
        <f>IFERROR(VLOOKUP(C11029,Pivot!A:B,2,0),0)</f>
        <v>0</v>
      </c>
      <c r="F11029" s="65">
        <f>IFERROR(VLOOKUP(C11029,Pivot!A:C,3,0),0)</f>
        <v>0</v>
      </c>
    </row>
    <row r="11030" spans="1:6" x14ac:dyDescent="0.25">
      <c r="A11030" s="68" t="s">
        <v>103</v>
      </c>
      <c r="B11030" s="69">
        <v>491334791</v>
      </c>
      <c r="C11030" s="68">
        <v>630509535262</v>
      </c>
      <c r="D11030" s="69" t="s">
        <v>7389</v>
      </c>
      <c r="E11030" s="65">
        <f>IFERROR(VLOOKUP(C11030,Pivot!A:B,2,0),0)</f>
        <v>0</v>
      </c>
      <c r="F11030" s="65">
        <f>IFERROR(VLOOKUP(C11030,Pivot!A:C,3,0),0)</f>
        <v>0</v>
      </c>
    </row>
    <row r="11031" spans="1:6" x14ac:dyDescent="0.25">
      <c r="A11031" s="68" t="s">
        <v>103</v>
      </c>
      <c r="B11031" s="69">
        <v>491334792</v>
      </c>
      <c r="C11031" s="68">
        <v>630509514519</v>
      </c>
      <c r="D11031" s="69" t="s">
        <v>7390</v>
      </c>
      <c r="E11031" s="65">
        <f>IFERROR(VLOOKUP(C11031,Pivot!A:B,2,0),0)</f>
        <v>0</v>
      </c>
      <c r="F11031" s="65">
        <f>IFERROR(VLOOKUP(C11031,Pivot!A:C,3,0),0)</f>
        <v>0</v>
      </c>
    </row>
    <row r="11032" spans="1:6" x14ac:dyDescent="0.25">
      <c r="A11032" s="68" t="s">
        <v>103</v>
      </c>
      <c r="B11032" s="69">
        <v>491334793</v>
      </c>
      <c r="C11032" s="68">
        <v>630509514533</v>
      </c>
      <c r="D11032" s="69" t="s">
        <v>7391</v>
      </c>
      <c r="E11032" s="65">
        <f>IFERROR(VLOOKUP(C11032,Pivot!A:B,2,0),0)</f>
        <v>0</v>
      </c>
      <c r="F11032" s="65">
        <f>IFERROR(VLOOKUP(C11032,Pivot!A:C,3,0),0)</f>
        <v>0</v>
      </c>
    </row>
    <row r="11033" spans="1:6" x14ac:dyDescent="0.25">
      <c r="A11033" s="68" t="s">
        <v>103</v>
      </c>
      <c r="B11033" s="69">
        <v>491334794</v>
      </c>
      <c r="C11033" s="68">
        <v>630509480753</v>
      </c>
      <c r="D11033" s="69" t="s">
        <v>7392</v>
      </c>
      <c r="E11033" s="65">
        <f>IFERROR(VLOOKUP(C11033,Pivot!A:B,2,0),0)</f>
        <v>0</v>
      </c>
      <c r="F11033" s="65">
        <f>IFERROR(VLOOKUP(C11033,Pivot!A:C,3,0),0)</f>
        <v>0</v>
      </c>
    </row>
    <row r="11034" spans="1:6" x14ac:dyDescent="0.25">
      <c r="A11034" s="68" t="s">
        <v>103</v>
      </c>
      <c r="B11034" s="69">
        <v>491334795</v>
      </c>
      <c r="C11034" s="68">
        <v>630509534173</v>
      </c>
      <c r="D11034" s="69" t="s">
        <v>7393</v>
      </c>
      <c r="E11034" s="65">
        <f>IFERROR(VLOOKUP(C11034,Pivot!A:B,2,0),0)</f>
        <v>0</v>
      </c>
      <c r="F11034" s="65">
        <f>IFERROR(VLOOKUP(C11034,Pivot!A:C,3,0),0)</f>
        <v>0</v>
      </c>
    </row>
    <row r="11035" spans="1:6" x14ac:dyDescent="0.25">
      <c r="A11035" s="68" t="s">
        <v>103</v>
      </c>
      <c r="B11035" s="69">
        <v>491334795</v>
      </c>
      <c r="C11035" s="68">
        <v>630509534180</v>
      </c>
      <c r="D11035" s="69" t="s">
        <v>7393</v>
      </c>
      <c r="E11035" s="65">
        <f>IFERROR(VLOOKUP(C11035,Pivot!A:B,2,0),0)</f>
        <v>0</v>
      </c>
      <c r="F11035" s="65">
        <f>IFERROR(VLOOKUP(C11035,Pivot!A:C,3,0),0)</f>
        <v>0</v>
      </c>
    </row>
    <row r="11036" spans="1:6" x14ac:dyDescent="0.25">
      <c r="A11036" s="68" t="s">
        <v>103</v>
      </c>
      <c r="B11036" s="69">
        <v>491334796</v>
      </c>
      <c r="C11036" s="68">
        <v>630509591800</v>
      </c>
      <c r="D11036" s="69" t="s">
        <v>7394</v>
      </c>
      <c r="E11036" s="65">
        <f>IFERROR(VLOOKUP(C11036,Pivot!A:B,2,0),0)</f>
        <v>0</v>
      </c>
      <c r="F11036" s="65">
        <f>IFERROR(VLOOKUP(C11036,Pivot!A:C,3,0),0)</f>
        <v>0</v>
      </c>
    </row>
    <row r="11037" spans="1:6" x14ac:dyDescent="0.25">
      <c r="A11037" s="68" t="s">
        <v>103</v>
      </c>
      <c r="B11037" s="69">
        <v>491334797</v>
      </c>
      <c r="C11037" s="68">
        <v>630509591787</v>
      </c>
      <c r="D11037" s="69" t="s">
        <v>7395</v>
      </c>
      <c r="E11037" s="65">
        <f>IFERROR(VLOOKUP(C11037,Pivot!A:B,2,0),0)</f>
        <v>0</v>
      </c>
      <c r="F11037" s="65">
        <f>IFERROR(VLOOKUP(C11037,Pivot!A:C,3,0),0)</f>
        <v>0</v>
      </c>
    </row>
    <row r="11038" spans="1:6" x14ac:dyDescent="0.25">
      <c r="A11038" s="68" t="s">
        <v>103</v>
      </c>
      <c r="B11038" s="69">
        <v>491334799</v>
      </c>
      <c r="C11038" s="68">
        <v>630509527502</v>
      </c>
      <c r="D11038" s="69" t="s">
        <v>7396</v>
      </c>
      <c r="E11038" s="65">
        <f>IFERROR(VLOOKUP(C11038,Pivot!A:B,2,0),0)</f>
        <v>0</v>
      </c>
      <c r="F11038" s="65">
        <f>IFERROR(VLOOKUP(C11038,Pivot!A:C,3,0),0)</f>
        <v>0</v>
      </c>
    </row>
    <row r="11039" spans="1:6" x14ac:dyDescent="0.25">
      <c r="A11039" s="68" t="s">
        <v>103</v>
      </c>
      <c r="B11039" s="69">
        <v>491334799</v>
      </c>
      <c r="C11039" s="68">
        <v>630509527519</v>
      </c>
      <c r="D11039" s="69" t="s">
        <v>7396</v>
      </c>
      <c r="E11039" s="65">
        <f>IFERROR(VLOOKUP(C11039,Pivot!A:B,2,0),0)</f>
        <v>0</v>
      </c>
      <c r="F11039" s="65">
        <f>IFERROR(VLOOKUP(C11039,Pivot!A:C,3,0),0)</f>
        <v>0</v>
      </c>
    </row>
    <row r="11040" spans="1:6" x14ac:dyDescent="0.25">
      <c r="A11040" s="68" t="s">
        <v>103</v>
      </c>
      <c r="B11040" s="69">
        <v>491334799</v>
      </c>
      <c r="C11040" s="68">
        <v>630509527526</v>
      </c>
      <c r="D11040" s="69" t="s">
        <v>7396</v>
      </c>
      <c r="E11040" s="65">
        <f>IFERROR(VLOOKUP(C11040,Pivot!A:B,2,0),0)</f>
        <v>0</v>
      </c>
      <c r="F11040" s="65">
        <f>IFERROR(VLOOKUP(C11040,Pivot!A:C,3,0),0)</f>
        <v>0</v>
      </c>
    </row>
    <row r="11041" spans="1:6" x14ac:dyDescent="0.25">
      <c r="A11041" s="68" t="s">
        <v>103</v>
      </c>
      <c r="B11041" s="69">
        <v>491334799</v>
      </c>
      <c r="C11041" s="68">
        <v>630509527533</v>
      </c>
      <c r="D11041" s="69" t="s">
        <v>7396</v>
      </c>
      <c r="E11041" s="65">
        <f>IFERROR(VLOOKUP(C11041,Pivot!A:B,2,0),0)</f>
        <v>0</v>
      </c>
      <c r="F11041" s="65">
        <f>IFERROR(VLOOKUP(C11041,Pivot!A:C,3,0),0)</f>
        <v>0</v>
      </c>
    </row>
    <row r="11042" spans="1:6" x14ac:dyDescent="0.25">
      <c r="A11042" s="68" t="s">
        <v>103</v>
      </c>
      <c r="B11042" s="69">
        <v>491334803</v>
      </c>
      <c r="C11042" s="68">
        <v>491334803</v>
      </c>
      <c r="D11042" s="69" t="s">
        <v>7397</v>
      </c>
      <c r="E11042" s="65">
        <f>IFERROR(VLOOKUP(C11042,Pivot!A:B,2,0),0)</f>
        <v>0</v>
      </c>
      <c r="F11042" s="65">
        <f>IFERROR(VLOOKUP(C11042,Pivot!A:C,3,0),0)</f>
        <v>0</v>
      </c>
    </row>
    <row r="11043" spans="1:6" x14ac:dyDescent="0.25">
      <c r="A11043" s="68" t="s">
        <v>103</v>
      </c>
      <c r="B11043" s="69">
        <v>491334803</v>
      </c>
      <c r="C11043" s="68">
        <v>8421421091</v>
      </c>
      <c r="D11043" s="69" t="s">
        <v>7397</v>
      </c>
      <c r="E11043" s="65">
        <f>IFERROR(VLOOKUP(C11043,Pivot!A:B,2,0),0)</f>
        <v>0</v>
      </c>
      <c r="F11043" s="65">
        <f>IFERROR(VLOOKUP(C11043,Pivot!A:C,3,0),0)</f>
        <v>0</v>
      </c>
    </row>
    <row r="11044" spans="1:6" x14ac:dyDescent="0.25">
      <c r="A11044" s="68" t="s">
        <v>103</v>
      </c>
      <c r="B11044" s="69">
        <v>491334804</v>
      </c>
      <c r="C11044" s="68">
        <v>8421412068</v>
      </c>
      <c r="D11044" s="69" t="s">
        <v>7398</v>
      </c>
      <c r="E11044" s="65">
        <f>IFERROR(VLOOKUP(C11044,Pivot!A:B,2,0),0)</f>
        <v>0</v>
      </c>
      <c r="F11044" s="65">
        <f>IFERROR(VLOOKUP(C11044,Pivot!A:C,3,0),0)</f>
        <v>0</v>
      </c>
    </row>
    <row r="11045" spans="1:6" x14ac:dyDescent="0.25">
      <c r="A11045" s="68" t="s">
        <v>103</v>
      </c>
      <c r="B11045" s="69">
        <v>491334807</v>
      </c>
      <c r="C11045" s="68">
        <v>8421421817</v>
      </c>
      <c r="D11045" s="69" t="s">
        <v>7399</v>
      </c>
      <c r="E11045" s="65">
        <f>IFERROR(VLOOKUP(C11045,Pivot!A:B,2,0),0)</f>
        <v>0</v>
      </c>
      <c r="F11045" s="65">
        <f>IFERROR(VLOOKUP(C11045,Pivot!A:C,3,0),0)</f>
        <v>0</v>
      </c>
    </row>
    <row r="11046" spans="1:6" x14ac:dyDescent="0.25">
      <c r="A11046" s="68" t="s">
        <v>103</v>
      </c>
      <c r="B11046" s="69">
        <v>491334811</v>
      </c>
      <c r="C11046" s="68">
        <v>8058664029419</v>
      </c>
      <c r="D11046" s="69" t="s">
        <v>7400</v>
      </c>
      <c r="E11046" s="65">
        <f>IFERROR(VLOOKUP(C11046,Pivot!A:B,2,0),0)</f>
        <v>0</v>
      </c>
      <c r="F11046" s="65">
        <f>IFERROR(VLOOKUP(C11046,Pivot!A:C,3,0),0)</f>
        <v>0</v>
      </c>
    </row>
    <row r="11047" spans="1:6" x14ac:dyDescent="0.25">
      <c r="A11047" s="68" t="s">
        <v>103</v>
      </c>
      <c r="B11047" s="69">
        <v>491334812</v>
      </c>
      <c r="C11047" s="68">
        <v>8003670877356</v>
      </c>
      <c r="D11047" s="69" t="s">
        <v>7401</v>
      </c>
      <c r="E11047" s="65">
        <f>IFERROR(VLOOKUP(C11047,Pivot!A:B,2,0),0)</f>
        <v>0</v>
      </c>
      <c r="F11047" s="65">
        <f>IFERROR(VLOOKUP(C11047,Pivot!A:C,3,0),0)</f>
        <v>0</v>
      </c>
    </row>
    <row r="11048" spans="1:6" x14ac:dyDescent="0.25">
      <c r="A11048" s="68" t="s">
        <v>103</v>
      </c>
      <c r="B11048" s="69">
        <v>491334813</v>
      </c>
      <c r="C11048" s="68">
        <v>8058664053179</v>
      </c>
      <c r="D11048" s="69" t="s">
        <v>7402</v>
      </c>
      <c r="E11048" s="65">
        <f>IFERROR(VLOOKUP(C11048,Pivot!A:B,2,0),0)</f>
        <v>0</v>
      </c>
      <c r="F11048" s="65">
        <f>IFERROR(VLOOKUP(C11048,Pivot!A:C,3,0),0)</f>
        <v>0</v>
      </c>
    </row>
    <row r="11049" spans="1:6" x14ac:dyDescent="0.25">
      <c r="A11049" s="68" t="s">
        <v>103</v>
      </c>
      <c r="B11049" s="69">
        <v>491373846</v>
      </c>
      <c r="C11049" s="68">
        <v>4891813847243</v>
      </c>
      <c r="D11049" s="69" t="s">
        <v>7403</v>
      </c>
      <c r="E11049" s="65">
        <f>IFERROR(VLOOKUP(C11049,Pivot!A:B,2,0),0)</f>
        <v>0</v>
      </c>
      <c r="F11049" s="65">
        <f>IFERROR(VLOOKUP(C11049,Pivot!A:C,3,0),0)</f>
        <v>0</v>
      </c>
    </row>
    <row r="11050" spans="1:6" x14ac:dyDescent="0.25">
      <c r="A11050" s="68" t="s">
        <v>103</v>
      </c>
      <c r="B11050" s="69">
        <v>491373847</v>
      </c>
      <c r="C11050" s="68">
        <v>8901383720429</v>
      </c>
      <c r="D11050" s="69" t="s">
        <v>7404</v>
      </c>
      <c r="E11050" s="65">
        <f>IFERROR(VLOOKUP(C11050,Pivot!A:B,2,0),0)</f>
        <v>0</v>
      </c>
      <c r="F11050" s="65">
        <f>IFERROR(VLOOKUP(C11050,Pivot!A:C,3,0),0)</f>
        <v>0</v>
      </c>
    </row>
    <row r="11051" spans="1:6" x14ac:dyDescent="0.25">
      <c r="A11051" s="68" t="s">
        <v>103</v>
      </c>
      <c r="B11051" s="69">
        <v>491373848</v>
      </c>
      <c r="C11051" s="68">
        <v>8901383720474</v>
      </c>
      <c r="D11051" s="69" t="s">
        <v>7405</v>
      </c>
      <c r="E11051" s="65">
        <f>IFERROR(VLOOKUP(C11051,Pivot!A:B,2,0),0)</f>
        <v>0</v>
      </c>
      <c r="F11051" s="65">
        <f>IFERROR(VLOOKUP(C11051,Pivot!A:C,3,0),0)</f>
        <v>0</v>
      </c>
    </row>
    <row r="11052" spans="1:6" x14ac:dyDescent="0.25">
      <c r="A11052" s="68" t="s">
        <v>103</v>
      </c>
      <c r="B11052" s="69">
        <v>491373849</v>
      </c>
      <c r="C11052" s="68">
        <v>887961504415</v>
      </c>
      <c r="D11052" s="69" t="s">
        <v>7406</v>
      </c>
      <c r="E11052" s="65">
        <f>IFERROR(VLOOKUP(C11052,Pivot!A:B,2,0),0)</f>
        <v>0</v>
      </c>
      <c r="F11052" s="65">
        <f>IFERROR(VLOOKUP(C11052,Pivot!A:C,3,0),0)</f>
        <v>0</v>
      </c>
    </row>
    <row r="11053" spans="1:6" x14ac:dyDescent="0.25">
      <c r="A11053" s="68" t="s">
        <v>103</v>
      </c>
      <c r="B11053" s="69">
        <v>491373849</v>
      </c>
      <c r="C11053" s="68">
        <v>887961504460</v>
      </c>
      <c r="D11053" s="69" t="s">
        <v>7406</v>
      </c>
      <c r="E11053" s="65">
        <f>IFERROR(VLOOKUP(C11053,Pivot!A:B,2,0),0)</f>
        <v>0</v>
      </c>
      <c r="F11053" s="65">
        <f>IFERROR(VLOOKUP(C11053,Pivot!A:C,3,0),0)</f>
        <v>0</v>
      </c>
    </row>
    <row r="11054" spans="1:6" x14ac:dyDescent="0.25">
      <c r="A11054" s="68" t="s">
        <v>103</v>
      </c>
      <c r="B11054" s="69">
        <v>491373849</v>
      </c>
      <c r="C11054" s="68">
        <v>887961504484</v>
      </c>
      <c r="D11054" s="69" t="s">
        <v>7406</v>
      </c>
      <c r="E11054" s="65">
        <f>IFERROR(VLOOKUP(C11054,Pivot!A:B,2,0),0)</f>
        <v>0</v>
      </c>
      <c r="F11054" s="65">
        <f>IFERROR(VLOOKUP(C11054,Pivot!A:C,3,0),0)</f>
        <v>0</v>
      </c>
    </row>
    <row r="11055" spans="1:6" x14ac:dyDescent="0.25">
      <c r="A11055" s="68" t="s">
        <v>103</v>
      </c>
      <c r="B11055" s="69">
        <v>491373849</v>
      </c>
      <c r="C11055" s="68">
        <v>887961504491</v>
      </c>
      <c r="D11055" s="69" t="s">
        <v>7406</v>
      </c>
      <c r="E11055" s="65">
        <f>IFERROR(VLOOKUP(C11055,Pivot!A:B,2,0),0)</f>
        <v>0</v>
      </c>
      <c r="F11055" s="65">
        <f>IFERROR(VLOOKUP(C11055,Pivot!A:C,3,0),0)</f>
        <v>0</v>
      </c>
    </row>
    <row r="11056" spans="1:6" x14ac:dyDescent="0.25">
      <c r="A11056" s="68" t="s">
        <v>103</v>
      </c>
      <c r="B11056" s="69">
        <v>491373849</v>
      </c>
      <c r="C11056" s="68">
        <v>887961504507</v>
      </c>
      <c r="D11056" s="69" t="s">
        <v>7406</v>
      </c>
      <c r="E11056" s="65">
        <f>IFERROR(VLOOKUP(C11056,Pivot!A:B,2,0),0)</f>
        <v>0</v>
      </c>
      <c r="F11056" s="65">
        <f>IFERROR(VLOOKUP(C11056,Pivot!A:C,3,0),0)</f>
        <v>0</v>
      </c>
    </row>
    <row r="11057" spans="1:6" x14ac:dyDescent="0.25">
      <c r="A11057" s="68" t="s">
        <v>103</v>
      </c>
      <c r="B11057" s="69">
        <v>491373849</v>
      </c>
      <c r="C11057" s="68">
        <v>887961504514</v>
      </c>
      <c r="D11057" s="69" t="s">
        <v>7406</v>
      </c>
      <c r="E11057" s="65">
        <f>IFERROR(VLOOKUP(C11057,Pivot!A:B,2,0),0)</f>
        <v>0</v>
      </c>
      <c r="F11057" s="65">
        <f>IFERROR(VLOOKUP(C11057,Pivot!A:C,3,0),0)</f>
        <v>0</v>
      </c>
    </row>
    <row r="11058" spans="1:6" x14ac:dyDescent="0.25">
      <c r="A11058" s="68" t="s">
        <v>103</v>
      </c>
      <c r="B11058" s="69">
        <v>491373849</v>
      </c>
      <c r="C11058" s="68">
        <v>887961504521</v>
      </c>
      <c r="D11058" s="69" t="s">
        <v>7406</v>
      </c>
      <c r="E11058" s="65">
        <f>IFERROR(VLOOKUP(C11058,Pivot!A:B,2,0),0)</f>
        <v>0</v>
      </c>
      <c r="F11058" s="65">
        <f>IFERROR(VLOOKUP(C11058,Pivot!A:C,3,0),0)</f>
        <v>0</v>
      </c>
    </row>
    <row r="11059" spans="1:6" x14ac:dyDescent="0.25">
      <c r="A11059" s="68" t="s">
        <v>103</v>
      </c>
      <c r="B11059" s="69">
        <v>491373849</v>
      </c>
      <c r="C11059" s="68">
        <v>887961504552</v>
      </c>
      <c r="D11059" s="69" t="s">
        <v>7406</v>
      </c>
      <c r="E11059" s="65">
        <f>IFERROR(VLOOKUP(C11059,Pivot!A:B,2,0),0)</f>
        <v>0</v>
      </c>
      <c r="F11059" s="65">
        <f>IFERROR(VLOOKUP(C11059,Pivot!A:C,3,0),0)</f>
        <v>0</v>
      </c>
    </row>
    <row r="11060" spans="1:6" x14ac:dyDescent="0.25">
      <c r="A11060" s="68" t="s">
        <v>103</v>
      </c>
      <c r="B11060" s="69">
        <v>491373849</v>
      </c>
      <c r="C11060" s="68">
        <v>887961504569</v>
      </c>
      <c r="D11060" s="69" t="s">
        <v>7406</v>
      </c>
      <c r="E11060" s="65">
        <f>IFERROR(VLOOKUP(C11060,Pivot!A:B,2,0),0)</f>
        <v>0</v>
      </c>
      <c r="F11060" s="65">
        <f>IFERROR(VLOOKUP(C11060,Pivot!A:C,3,0),0)</f>
        <v>0</v>
      </c>
    </row>
    <row r="11061" spans="1:6" x14ac:dyDescent="0.25">
      <c r="A11061" s="68" t="s">
        <v>103</v>
      </c>
      <c r="B11061" s="69">
        <v>491373851</v>
      </c>
      <c r="C11061" s="68">
        <v>887961504309</v>
      </c>
      <c r="D11061" s="69" t="s">
        <v>7407</v>
      </c>
      <c r="E11061" s="65">
        <f>IFERROR(VLOOKUP(C11061,Pivot!A:B,2,0),0)</f>
        <v>0</v>
      </c>
      <c r="F11061" s="65">
        <f>IFERROR(VLOOKUP(C11061,Pivot!A:C,3,0),0)</f>
        <v>0</v>
      </c>
    </row>
    <row r="11062" spans="1:6" x14ac:dyDescent="0.25">
      <c r="A11062" s="68" t="s">
        <v>103</v>
      </c>
      <c r="B11062" s="69">
        <v>491373851</v>
      </c>
      <c r="C11062" s="68">
        <v>887961504316</v>
      </c>
      <c r="D11062" s="69" t="s">
        <v>7407</v>
      </c>
      <c r="E11062" s="65">
        <f>IFERROR(VLOOKUP(C11062,Pivot!A:B,2,0),0)</f>
        <v>0</v>
      </c>
      <c r="F11062" s="65">
        <f>IFERROR(VLOOKUP(C11062,Pivot!A:C,3,0),0)</f>
        <v>0</v>
      </c>
    </row>
    <row r="11063" spans="1:6" x14ac:dyDescent="0.25">
      <c r="A11063" s="68" t="s">
        <v>103</v>
      </c>
      <c r="B11063" s="69">
        <v>491373851</v>
      </c>
      <c r="C11063" s="68">
        <v>887961504323</v>
      </c>
      <c r="D11063" s="69" t="s">
        <v>7407</v>
      </c>
      <c r="E11063" s="65">
        <f>IFERROR(VLOOKUP(C11063,Pivot!A:B,2,0),0)</f>
        <v>0</v>
      </c>
      <c r="F11063" s="65">
        <f>IFERROR(VLOOKUP(C11063,Pivot!A:C,3,0),0)</f>
        <v>0</v>
      </c>
    </row>
    <row r="11064" spans="1:6" x14ac:dyDescent="0.25">
      <c r="A11064" s="68" t="s">
        <v>103</v>
      </c>
      <c r="B11064" s="69">
        <v>491373851</v>
      </c>
      <c r="C11064" s="68">
        <v>887961504330</v>
      </c>
      <c r="D11064" s="69" t="s">
        <v>7407</v>
      </c>
      <c r="E11064" s="65">
        <f>IFERROR(VLOOKUP(C11064,Pivot!A:B,2,0),0)</f>
        <v>0</v>
      </c>
      <c r="F11064" s="65">
        <f>IFERROR(VLOOKUP(C11064,Pivot!A:C,3,0),0)</f>
        <v>0</v>
      </c>
    </row>
    <row r="11065" spans="1:6" x14ac:dyDescent="0.25">
      <c r="A11065" s="68" t="s">
        <v>103</v>
      </c>
      <c r="B11065" s="69">
        <v>491373851</v>
      </c>
      <c r="C11065" s="68">
        <v>887961512021</v>
      </c>
      <c r="D11065" s="69" t="s">
        <v>7407</v>
      </c>
      <c r="E11065" s="65">
        <f>IFERROR(VLOOKUP(C11065,Pivot!A:B,2,0),0)</f>
        <v>0</v>
      </c>
      <c r="F11065" s="65">
        <f>IFERROR(VLOOKUP(C11065,Pivot!A:C,3,0),0)</f>
        <v>0</v>
      </c>
    </row>
    <row r="11066" spans="1:6" x14ac:dyDescent="0.25">
      <c r="A11066" s="68" t="s">
        <v>103</v>
      </c>
      <c r="B11066" s="69">
        <v>491373851</v>
      </c>
      <c r="C11066" s="68">
        <v>887961512038</v>
      </c>
      <c r="D11066" s="69" t="s">
        <v>7407</v>
      </c>
      <c r="E11066" s="65">
        <f>IFERROR(VLOOKUP(C11066,Pivot!A:B,2,0),0)</f>
        <v>0</v>
      </c>
      <c r="F11066" s="65">
        <f>IFERROR(VLOOKUP(C11066,Pivot!A:C,3,0),0)</f>
        <v>0</v>
      </c>
    </row>
    <row r="11067" spans="1:6" x14ac:dyDescent="0.25">
      <c r="A11067" s="68" t="s">
        <v>103</v>
      </c>
      <c r="B11067" s="69">
        <v>491373851</v>
      </c>
      <c r="C11067" s="68">
        <v>887961518849</v>
      </c>
      <c r="D11067" s="69" t="s">
        <v>7407</v>
      </c>
      <c r="E11067" s="65">
        <f>IFERROR(VLOOKUP(C11067,Pivot!A:B,2,0),0)</f>
        <v>0</v>
      </c>
      <c r="F11067" s="65">
        <f>IFERROR(VLOOKUP(C11067,Pivot!A:C,3,0),0)</f>
        <v>0</v>
      </c>
    </row>
    <row r="11068" spans="1:6" x14ac:dyDescent="0.25">
      <c r="A11068" s="68" t="s">
        <v>103</v>
      </c>
      <c r="B11068" s="69">
        <v>491373851</v>
      </c>
      <c r="C11068" s="68">
        <v>887961604894</v>
      </c>
      <c r="D11068" s="69" t="s">
        <v>7407</v>
      </c>
      <c r="E11068" s="65">
        <f>IFERROR(VLOOKUP(C11068,Pivot!A:B,2,0),0)</f>
        <v>0</v>
      </c>
      <c r="F11068" s="65">
        <f>IFERROR(VLOOKUP(C11068,Pivot!A:C,3,0),0)</f>
        <v>0</v>
      </c>
    </row>
    <row r="11069" spans="1:6" x14ac:dyDescent="0.25">
      <c r="A11069" s="68" t="s">
        <v>103</v>
      </c>
      <c r="B11069" s="69">
        <v>491373851</v>
      </c>
      <c r="C11069" s="68">
        <v>887961604900</v>
      </c>
      <c r="D11069" s="69" t="s">
        <v>7407</v>
      </c>
      <c r="E11069" s="65">
        <f>IFERROR(VLOOKUP(C11069,Pivot!A:B,2,0),0)</f>
        <v>0</v>
      </c>
      <c r="F11069" s="65">
        <f>IFERROR(VLOOKUP(C11069,Pivot!A:C,3,0),0)</f>
        <v>0</v>
      </c>
    </row>
    <row r="11070" spans="1:6" x14ac:dyDescent="0.25">
      <c r="A11070" s="68" t="s">
        <v>103</v>
      </c>
      <c r="B11070" s="69">
        <v>491373851</v>
      </c>
      <c r="C11070" s="68">
        <v>887961604917</v>
      </c>
      <c r="D11070" s="69" t="s">
        <v>7407</v>
      </c>
      <c r="E11070" s="65">
        <f>IFERROR(VLOOKUP(C11070,Pivot!A:B,2,0),0)</f>
        <v>0</v>
      </c>
      <c r="F11070" s="65">
        <f>IFERROR(VLOOKUP(C11070,Pivot!A:C,3,0),0)</f>
        <v>0</v>
      </c>
    </row>
    <row r="11071" spans="1:6" x14ac:dyDescent="0.25">
      <c r="A11071" s="68" t="s">
        <v>103</v>
      </c>
      <c r="B11071" s="69">
        <v>491373851</v>
      </c>
      <c r="C11071" s="68">
        <v>887961604924</v>
      </c>
      <c r="D11071" s="69" t="s">
        <v>7407</v>
      </c>
      <c r="E11071" s="65">
        <f>IFERROR(VLOOKUP(C11071,Pivot!A:B,2,0),0)</f>
        <v>0</v>
      </c>
      <c r="F11071" s="65">
        <f>IFERROR(VLOOKUP(C11071,Pivot!A:C,3,0),0)</f>
        <v>0</v>
      </c>
    </row>
    <row r="11072" spans="1:6" x14ac:dyDescent="0.25">
      <c r="A11072" s="68" t="s">
        <v>103</v>
      </c>
      <c r="B11072" s="69">
        <v>491373852</v>
      </c>
      <c r="C11072" s="68">
        <v>887961504385</v>
      </c>
      <c r="D11072" s="69" t="s">
        <v>7408</v>
      </c>
      <c r="E11072" s="65">
        <f>IFERROR(VLOOKUP(C11072,Pivot!A:B,2,0),0)</f>
        <v>0</v>
      </c>
      <c r="F11072" s="65">
        <f>IFERROR(VLOOKUP(C11072,Pivot!A:C,3,0),0)</f>
        <v>0</v>
      </c>
    </row>
    <row r="11073" spans="1:6" x14ac:dyDescent="0.25">
      <c r="A11073" s="68" t="s">
        <v>103</v>
      </c>
      <c r="B11073" s="69">
        <v>491373855</v>
      </c>
      <c r="C11073" s="68">
        <v>887961509670</v>
      </c>
      <c r="D11073" s="69" t="s">
        <v>7409</v>
      </c>
      <c r="E11073" s="65">
        <f>IFERROR(VLOOKUP(C11073,Pivot!A:B,2,0),0)</f>
        <v>0</v>
      </c>
      <c r="F11073" s="65">
        <f>IFERROR(VLOOKUP(C11073,Pivot!A:C,3,0),0)</f>
        <v>0</v>
      </c>
    </row>
    <row r="11074" spans="1:6" x14ac:dyDescent="0.25">
      <c r="A11074" s="68" t="s">
        <v>103</v>
      </c>
      <c r="B11074" s="69">
        <v>491373855</v>
      </c>
      <c r="C11074" s="68">
        <v>887961509687</v>
      </c>
      <c r="D11074" s="69" t="s">
        <v>7409</v>
      </c>
      <c r="E11074" s="65">
        <f>IFERROR(VLOOKUP(C11074,Pivot!A:B,2,0),0)</f>
        <v>0</v>
      </c>
      <c r="F11074" s="65">
        <f>IFERROR(VLOOKUP(C11074,Pivot!A:C,3,0),0)</f>
        <v>0</v>
      </c>
    </row>
    <row r="11075" spans="1:6" x14ac:dyDescent="0.25">
      <c r="A11075" s="68" t="s">
        <v>103</v>
      </c>
      <c r="B11075" s="69">
        <v>491373855</v>
      </c>
      <c r="C11075" s="68">
        <v>887961509694</v>
      </c>
      <c r="D11075" s="69" t="s">
        <v>7409</v>
      </c>
      <c r="E11075" s="65">
        <f>IFERROR(VLOOKUP(C11075,Pivot!A:B,2,0),0)</f>
        <v>0</v>
      </c>
      <c r="F11075" s="65">
        <f>IFERROR(VLOOKUP(C11075,Pivot!A:C,3,0),0)</f>
        <v>0</v>
      </c>
    </row>
    <row r="11076" spans="1:6" x14ac:dyDescent="0.25">
      <c r="A11076" s="68" t="s">
        <v>103</v>
      </c>
      <c r="B11076" s="69">
        <v>491373855</v>
      </c>
      <c r="C11076" s="68">
        <v>887961509700</v>
      </c>
      <c r="D11076" s="69" t="s">
        <v>7409</v>
      </c>
      <c r="E11076" s="65">
        <f>IFERROR(VLOOKUP(C11076,Pivot!A:B,2,0),0)</f>
        <v>0</v>
      </c>
      <c r="F11076" s="65">
        <f>IFERROR(VLOOKUP(C11076,Pivot!A:C,3,0),0)</f>
        <v>0</v>
      </c>
    </row>
    <row r="11077" spans="1:6" x14ac:dyDescent="0.25">
      <c r="A11077" s="68" t="s">
        <v>103</v>
      </c>
      <c r="B11077" s="69">
        <v>491373855</v>
      </c>
      <c r="C11077" s="68">
        <v>887961605549</v>
      </c>
      <c r="D11077" s="69" t="s">
        <v>7409</v>
      </c>
      <c r="E11077" s="65">
        <f>IFERROR(VLOOKUP(C11077,Pivot!A:B,2,0),0)</f>
        <v>0</v>
      </c>
      <c r="F11077" s="65">
        <f>IFERROR(VLOOKUP(C11077,Pivot!A:C,3,0),0)</f>
        <v>0</v>
      </c>
    </row>
    <row r="11078" spans="1:6" x14ac:dyDescent="0.25">
      <c r="A11078" s="68" t="s">
        <v>103</v>
      </c>
      <c r="B11078" s="69">
        <v>491373879</v>
      </c>
      <c r="C11078" s="68">
        <v>5702015866828</v>
      </c>
      <c r="D11078" s="69" t="s">
        <v>7410</v>
      </c>
      <c r="E11078" s="65">
        <f>IFERROR(VLOOKUP(C11078,Pivot!A:B,2,0),0)</f>
        <v>0</v>
      </c>
      <c r="F11078" s="65">
        <f>IFERROR(VLOOKUP(C11078,Pivot!A:C,3,0),0)</f>
        <v>0</v>
      </c>
    </row>
    <row r="11079" spans="1:6" x14ac:dyDescent="0.25">
      <c r="A11079" s="68" t="s">
        <v>103</v>
      </c>
      <c r="B11079" s="69">
        <v>491373880</v>
      </c>
      <c r="C11079" s="68">
        <v>8901870013164</v>
      </c>
      <c r="D11079" s="69" t="s">
        <v>7411</v>
      </c>
      <c r="E11079" s="65">
        <f>IFERROR(VLOOKUP(C11079,Pivot!A:B,2,0),0)</f>
        <v>0</v>
      </c>
      <c r="F11079" s="65">
        <f>IFERROR(VLOOKUP(C11079,Pivot!A:C,3,0),0)</f>
        <v>0</v>
      </c>
    </row>
    <row r="11080" spans="1:6" x14ac:dyDescent="0.25">
      <c r="A11080" s="68" t="s">
        <v>103</v>
      </c>
      <c r="B11080" s="69">
        <v>491373880</v>
      </c>
      <c r="C11080" s="68">
        <v>8901870013171</v>
      </c>
      <c r="D11080" s="69" t="s">
        <v>7411</v>
      </c>
      <c r="E11080" s="65">
        <f>IFERROR(VLOOKUP(C11080,Pivot!A:B,2,0),0)</f>
        <v>0</v>
      </c>
      <c r="F11080" s="65">
        <f>IFERROR(VLOOKUP(C11080,Pivot!A:C,3,0),0)</f>
        <v>0</v>
      </c>
    </row>
    <row r="11081" spans="1:6" x14ac:dyDescent="0.25">
      <c r="A11081" s="68" t="s">
        <v>103</v>
      </c>
      <c r="B11081" s="69">
        <v>491373881</v>
      </c>
      <c r="C11081" s="68">
        <v>4895211400055</v>
      </c>
      <c r="D11081" s="69" t="s">
        <v>7412</v>
      </c>
      <c r="E11081" s="65">
        <f>IFERROR(VLOOKUP(C11081,Pivot!A:B,2,0),0)</f>
        <v>0</v>
      </c>
      <c r="F11081" s="65">
        <f>IFERROR(VLOOKUP(C11081,Pivot!A:C,3,0),0)</f>
        <v>0</v>
      </c>
    </row>
    <row r="11082" spans="1:6" x14ac:dyDescent="0.25">
      <c r="A11082" s="68" t="s">
        <v>103</v>
      </c>
      <c r="B11082" s="69">
        <v>491373882</v>
      </c>
      <c r="C11082" s="68">
        <v>4897025796805</v>
      </c>
      <c r="D11082" s="69" t="s">
        <v>7413</v>
      </c>
      <c r="E11082" s="65">
        <f>IFERROR(VLOOKUP(C11082,Pivot!A:B,2,0),0)</f>
        <v>0</v>
      </c>
      <c r="F11082" s="65">
        <f>IFERROR(VLOOKUP(C11082,Pivot!A:C,3,0),0)</f>
        <v>0</v>
      </c>
    </row>
    <row r="11083" spans="1:6" x14ac:dyDescent="0.25">
      <c r="A11083" s="68" t="s">
        <v>103</v>
      </c>
      <c r="B11083" s="69">
        <v>491373884</v>
      </c>
      <c r="C11083" s="68">
        <v>491373884</v>
      </c>
      <c r="D11083" s="69" t="s">
        <v>7414</v>
      </c>
      <c r="E11083" s="65">
        <f>IFERROR(VLOOKUP(C11083,Pivot!A:B,2,0),0)</f>
        <v>0</v>
      </c>
      <c r="F11083" s="65">
        <f>IFERROR(VLOOKUP(C11083,Pivot!A:C,3,0),0)</f>
        <v>0</v>
      </c>
    </row>
    <row r="11084" spans="1:6" x14ac:dyDescent="0.25">
      <c r="A11084" s="68" t="s">
        <v>103</v>
      </c>
      <c r="B11084" s="69">
        <v>491373891</v>
      </c>
      <c r="C11084" s="68">
        <v>8907089417397</v>
      </c>
      <c r="D11084" s="69" t="s">
        <v>7415</v>
      </c>
      <c r="E11084" s="65">
        <f>IFERROR(VLOOKUP(C11084,Pivot!A:B,2,0),0)</f>
        <v>0</v>
      </c>
      <c r="F11084" s="65">
        <f>IFERROR(VLOOKUP(C11084,Pivot!A:C,3,0),0)</f>
        <v>0</v>
      </c>
    </row>
    <row r="11085" spans="1:6" x14ac:dyDescent="0.25">
      <c r="A11085" s="68" t="s">
        <v>103</v>
      </c>
      <c r="B11085" s="69">
        <v>491373892</v>
      </c>
      <c r="C11085" s="68">
        <v>8907089417380</v>
      </c>
      <c r="D11085" s="69" t="s">
        <v>7416</v>
      </c>
      <c r="E11085" s="65">
        <f>IFERROR(VLOOKUP(C11085,Pivot!A:B,2,0),0)</f>
        <v>0</v>
      </c>
      <c r="F11085" s="65">
        <f>IFERROR(VLOOKUP(C11085,Pivot!A:C,3,0),0)</f>
        <v>0</v>
      </c>
    </row>
    <row r="11086" spans="1:6" x14ac:dyDescent="0.25">
      <c r="A11086" s="68" t="s">
        <v>103</v>
      </c>
      <c r="B11086" s="69">
        <v>491373893</v>
      </c>
      <c r="C11086" s="68">
        <v>8907089412651</v>
      </c>
      <c r="D11086" s="69" t="s">
        <v>7417</v>
      </c>
      <c r="E11086" s="65">
        <f>IFERROR(VLOOKUP(C11086,Pivot!A:B,2,0),0)</f>
        <v>0</v>
      </c>
      <c r="F11086" s="65">
        <f>IFERROR(VLOOKUP(C11086,Pivot!A:C,3,0),0)</f>
        <v>0</v>
      </c>
    </row>
    <row r="11087" spans="1:6" x14ac:dyDescent="0.25">
      <c r="A11087" s="68" t="s">
        <v>103</v>
      </c>
      <c r="B11087" s="69">
        <v>491373897</v>
      </c>
      <c r="C11087" s="68">
        <v>8907089417991</v>
      </c>
      <c r="D11087" s="69" t="s">
        <v>7418</v>
      </c>
      <c r="E11087" s="65">
        <f>IFERROR(VLOOKUP(C11087,Pivot!A:B,2,0),0)</f>
        <v>0</v>
      </c>
      <c r="F11087" s="65">
        <f>IFERROR(VLOOKUP(C11087,Pivot!A:C,3,0),0)</f>
        <v>0</v>
      </c>
    </row>
    <row r="11088" spans="1:6" x14ac:dyDescent="0.25">
      <c r="A11088" s="68" t="s">
        <v>103</v>
      </c>
      <c r="B11088" s="69">
        <v>491373909</v>
      </c>
      <c r="C11088" s="68">
        <v>8907089409170</v>
      </c>
      <c r="D11088" s="69" t="s">
        <v>7419</v>
      </c>
      <c r="E11088" s="65">
        <f>IFERROR(VLOOKUP(C11088,Pivot!A:B,2,0),0)</f>
        <v>0</v>
      </c>
      <c r="F11088" s="65">
        <f>IFERROR(VLOOKUP(C11088,Pivot!A:C,3,0),0)</f>
        <v>0</v>
      </c>
    </row>
    <row r="11089" spans="1:6" x14ac:dyDescent="0.25">
      <c r="A11089" s="68" t="s">
        <v>103</v>
      </c>
      <c r="B11089" s="69">
        <v>491373910</v>
      </c>
      <c r="C11089" s="68">
        <v>8907089409163</v>
      </c>
      <c r="D11089" s="69" t="s">
        <v>7419</v>
      </c>
      <c r="E11089" s="65">
        <f>IFERROR(VLOOKUP(C11089,Pivot!A:B,2,0),0)</f>
        <v>0</v>
      </c>
      <c r="F11089" s="65">
        <f>IFERROR(VLOOKUP(C11089,Pivot!A:C,3,0),0)</f>
        <v>0</v>
      </c>
    </row>
    <row r="11090" spans="1:6" x14ac:dyDescent="0.25">
      <c r="A11090" s="68" t="s">
        <v>103</v>
      </c>
      <c r="B11090" s="69">
        <v>491373912</v>
      </c>
      <c r="C11090" s="68">
        <v>8907089420106</v>
      </c>
      <c r="D11090" s="69" t="s">
        <v>7420</v>
      </c>
      <c r="E11090" s="65">
        <f>IFERROR(VLOOKUP(C11090,Pivot!A:B,2,0),0)</f>
        <v>0</v>
      </c>
      <c r="F11090" s="65">
        <f>IFERROR(VLOOKUP(C11090,Pivot!A:C,3,0),0)</f>
        <v>0</v>
      </c>
    </row>
    <row r="11091" spans="1:6" x14ac:dyDescent="0.25">
      <c r="A11091" s="68" t="s">
        <v>103</v>
      </c>
      <c r="B11091" s="69">
        <v>491373915</v>
      </c>
      <c r="C11091" s="68">
        <v>8907089387874</v>
      </c>
      <c r="D11091" s="69" t="s">
        <v>7421</v>
      </c>
      <c r="E11091" s="65">
        <f>IFERROR(VLOOKUP(C11091,Pivot!A:B,2,0),0)</f>
        <v>0</v>
      </c>
      <c r="F11091" s="65">
        <f>IFERROR(VLOOKUP(C11091,Pivot!A:C,3,0),0)</f>
        <v>0</v>
      </c>
    </row>
    <row r="11092" spans="1:6" x14ac:dyDescent="0.25">
      <c r="A11092" s="68" t="s">
        <v>103</v>
      </c>
      <c r="B11092" s="69">
        <v>491373955</v>
      </c>
      <c r="C11092" s="68">
        <v>8908005394327</v>
      </c>
      <c r="D11092" s="69" t="s">
        <v>7422</v>
      </c>
      <c r="E11092" s="65">
        <f>IFERROR(VLOOKUP(C11092,Pivot!A:B,2,0),0)</f>
        <v>0</v>
      </c>
      <c r="F11092" s="65">
        <f>IFERROR(VLOOKUP(C11092,Pivot!A:C,3,0),0)</f>
        <v>0</v>
      </c>
    </row>
    <row r="11093" spans="1:6" x14ac:dyDescent="0.25">
      <c r="A11093" s="68" t="s">
        <v>103</v>
      </c>
      <c r="B11093" s="69">
        <v>491373955</v>
      </c>
      <c r="C11093" s="68">
        <v>8908008177002</v>
      </c>
      <c r="D11093" s="69" t="s">
        <v>7422</v>
      </c>
      <c r="E11093" s="65">
        <f>IFERROR(VLOOKUP(C11093,Pivot!A:B,2,0),0)</f>
        <v>0</v>
      </c>
      <c r="F11093" s="65">
        <f>IFERROR(VLOOKUP(C11093,Pivot!A:C,3,0),0)</f>
        <v>0</v>
      </c>
    </row>
    <row r="11094" spans="1:6" x14ac:dyDescent="0.25">
      <c r="A11094" s="68" t="s">
        <v>103</v>
      </c>
      <c r="B11094" s="69">
        <v>491373955</v>
      </c>
      <c r="C11094" s="68">
        <v>8908008177125</v>
      </c>
      <c r="D11094" s="69" t="s">
        <v>7422</v>
      </c>
      <c r="E11094" s="65">
        <f>IFERROR(VLOOKUP(C11094,Pivot!A:B,2,0),0)</f>
        <v>0</v>
      </c>
      <c r="F11094" s="65">
        <f>IFERROR(VLOOKUP(C11094,Pivot!A:C,3,0),0)</f>
        <v>0</v>
      </c>
    </row>
    <row r="11095" spans="1:6" x14ac:dyDescent="0.25">
      <c r="A11095" s="68" t="s">
        <v>103</v>
      </c>
      <c r="B11095" s="69">
        <v>491373966</v>
      </c>
      <c r="C11095" s="68">
        <v>630509534739</v>
      </c>
      <c r="D11095" s="69" t="s">
        <v>7423</v>
      </c>
      <c r="E11095" s="65">
        <f>IFERROR(VLOOKUP(C11095,Pivot!A:B,2,0),0)</f>
        <v>0</v>
      </c>
      <c r="F11095" s="65">
        <f>IFERROR(VLOOKUP(C11095,Pivot!A:C,3,0),0)</f>
        <v>0</v>
      </c>
    </row>
    <row r="11096" spans="1:6" x14ac:dyDescent="0.25">
      <c r="A11096" s="68" t="s">
        <v>103</v>
      </c>
      <c r="B11096" s="69">
        <v>491373966</v>
      </c>
      <c r="C11096" s="68">
        <v>630509534746</v>
      </c>
      <c r="D11096" s="69" t="s">
        <v>7423</v>
      </c>
      <c r="E11096" s="65">
        <f>IFERROR(VLOOKUP(C11096,Pivot!A:B,2,0),0)</f>
        <v>0</v>
      </c>
      <c r="F11096" s="65">
        <f>IFERROR(VLOOKUP(C11096,Pivot!A:C,3,0),0)</f>
        <v>0</v>
      </c>
    </row>
    <row r="11097" spans="1:6" x14ac:dyDescent="0.25">
      <c r="A11097" s="68" t="s">
        <v>103</v>
      </c>
      <c r="B11097" s="69">
        <v>491373967</v>
      </c>
      <c r="C11097" s="68">
        <v>5010993364183</v>
      </c>
      <c r="D11097" s="69" t="s">
        <v>7424</v>
      </c>
      <c r="E11097" s="65">
        <f>IFERROR(VLOOKUP(C11097,Pivot!A:B,2,0),0)</f>
        <v>0</v>
      </c>
      <c r="F11097" s="65">
        <f>IFERROR(VLOOKUP(C11097,Pivot!A:C,3,0),0)</f>
        <v>0</v>
      </c>
    </row>
    <row r="11098" spans="1:6" x14ac:dyDescent="0.25">
      <c r="A11098" s="68" t="s">
        <v>103</v>
      </c>
      <c r="B11098" s="69">
        <v>491373967</v>
      </c>
      <c r="C11098" s="68">
        <v>5010993364190</v>
      </c>
      <c r="D11098" s="69" t="s">
        <v>7424</v>
      </c>
      <c r="E11098" s="65">
        <f>IFERROR(VLOOKUP(C11098,Pivot!A:B,2,0),0)</f>
        <v>0</v>
      </c>
      <c r="F11098" s="65">
        <f>IFERROR(VLOOKUP(C11098,Pivot!A:C,3,0),0)</f>
        <v>0</v>
      </c>
    </row>
    <row r="11099" spans="1:6" x14ac:dyDescent="0.25">
      <c r="A11099" s="68" t="s">
        <v>103</v>
      </c>
      <c r="B11099" s="69">
        <v>491373967</v>
      </c>
      <c r="C11099" s="68">
        <v>5010993364206</v>
      </c>
      <c r="D11099" s="69" t="s">
        <v>7424</v>
      </c>
      <c r="E11099" s="65">
        <f>IFERROR(VLOOKUP(C11099,Pivot!A:B,2,0),0)</f>
        <v>0</v>
      </c>
      <c r="F11099" s="65">
        <f>IFERROR(VLOOKUP(C11099,Pivot!A:C,3,0),0)</f>
        <v>0</v>
      </c>
    </row>
    <row r="11100" spans="1:6" x14ac:dyDescent="0.25">
      <c r="A11100" s="68" t="s">
        <v>103</v>
      </c>
      <c r="B11100" s="69">
        <v>491373967</v>
      </c>
      <c r="C11100" s="68">
        <v>5010993364213</v>
      </c>
      <c r="D11100" s="69" t="s">
        <v>7424</v>
      </c>
      <c r="E11100" s="65">
        <f>IFERROR(VLOOKUP(C11100,Pivot!A:B,2,0),0)</f>
        <v>0</v>
      </c>
      <c r="F11100" s="65">
        <f>IFERROR(VLOOKUP(C11100,Pivot!A:C,3,0),0)</f>
        <v>0</v>
      </c>
    </row>
    <row r="11101" spans="1:6" x14ac:dyDescent="0.25">
      <c r="A11101" s="68" t="s">
        <v>103</v>
      </c>
      <c r="B11101" s="69">
        <v>491373967</v>
      </c>
      <c r="C11101" s="68">
        <v>630509519309</v>
      </c>
      <c r="D11101" s="69" t="s">
        <v>7424</v>
      </c>
      <c r="E11101" s="65">
        <f>IFERROR(VLOOKUP(C11101,Pivot!A:B,2,0),0)</f>
        <v>0</v>
      </c>
      <c r="F11101" s="65">
        <f>IFERROR(VLOOKUP(C11101,Pivot!A:C,3,0),0)</f>
        <v>0</v>
      </c>
    </row>
    <row r="11102" spans="1:6" x14ac:dyDescent="0.25">
      <c r="A11102" s="68" t="s">
        <v>103</v>
      </c>
      <c r="B11102" s="69">
        <v>491373967</v>
      </c>
      <c r="C11102" s="68">
        <v>630509519316</v>
      </c>
      <c r="D11102" s="69" t="s">
        <v>7424</v>
      </c>
      <c r="E11102" s="65">
        <f>IFERROR(VLOOKUP(C11102,Pivot!A:B,2,0),0)</f>
        <v>0</v>
      </c>
      <c r="F11102" s="65">
        <f>IFERROR(VLOOKUP(C11102,Pivot!A:C,3,0),0)</f>
        <v>0</v>
      </c>
    </row>
    <row r="11103" spans="1:6" x14ac:dyDescent="0.25">
      <c r="A11103" s="68" t="s">
        <v>103</v>
      </c>
      <c r="B11103" s="69">
        <v>491373967</v>
      </c>
      <c r="C11103" s="68">
        <v>630509519323</v>
      </c>
      <c r="D11103" s="69" t="s">
        <v>7424</v>
      </c>
      <c r="E11103" s="65">
        <f>IFERROR(VLOOKUP(C11103,Pivot!A:B,2,0),0)</f>
        <v>0</v>
      </c>
      <c r="F11103" s="65">
        <f>IFERROR(VLOOKUP(C11103,Pivot!A:C,3,0),0)</f>
        <v>0</v>
      </c>
    </row>
    <row r="11104" spans="1:6" x14ac:dyDescent="0.25">
      <c r="A11104" s="68" t="s">
        <v>103</v>
      </c>
      <c r="B11104" s="69">
        <v>491373967</v>
      </c>
      <c r="C11104" s="68">
        <v>630509519330</v>
      </c>
      <c r="D11104" s="69" t="s">
        <v>7424</v>
      </c>
      <c r="E11104" s="65">
        <f>IFERROR(VLOOKUP(C11104,Pivot!A:B,2,0),0)</f>
        <v>0</v>
      </c>
      <c r="F11104" s="65">
        <f>IFERROR(VLOOKUP(C11104,Pivot!A:C,3,0),0)</f>
        <v>0</v>
      </c>
    </row>
    <row r="11105" spans="1:6" x14ac:dyDescent="0.25">
      <c r="A11105" s="68" t="s">
        <v>103</v>
      </c>
      <c r="B11105" s="69">
        <v>491373968</v>
      </c>
      <c r="C11105" s="68">
        <v>630509591695</v>
      </c>
      <c r="D11105" s="69" t="s">
        <v>7425</v>
      </c>
      <c r="E11105" s="65">
        <f>IFERROR(VLOOKUP(C11105,Pivot!A:B,2,0),0)</f>
        <v>0</v>
      </c>
      <c r="F11105" s="65">
        <f>IFERROR(VLOOKUP(C11105,Pivot!A:C,3,0),0)</f>
        <v>0</v>
      </c>
    </row>
    <row r="11106" spans="1:6" x14ac:dyDescent="0.25">
      <c r="A11106" s="68" t="s">
        <v>103</v>
      </c>
      <c r="B11106" s="69">
        <v>491373969</v>
      </c>
      <c r="C11106" s="68">
        <v>630509431984</v>
      </c>
      <c r="D11106" s="69" t="s">
        <v>7426</v>
      </c>
      <c r="E11106" s="65">
        <f>IFERROR(VLOOKUP(C11106,Pivot!A:B,2,0),0)</f>
        <v>0</v>
      </c>
      <c r="F11106" s="65">
        <f>IFERROR(VLOOKUP(C11106,Pivot!A:C,3,0),0)</f>
        <v>0</v>
      </c>
    </row>
    <row r="11107" spans="1:6" x14ac:dyDescent="0.25">
      <c r="A11107" s="68" t="s">
        <v>103</v>
      </c>
      <c r="B11107" s="69">
        <v>491373969</v>
      </c>
      <c r="C11107" s="68">
        <v>630509548828</v>
      </c>
      <c r="D11107" s="69" t="s">
        <v>7426</v>
      </c>
      <c r="E11107" s="65">
        <f>IFERROR(VLOOKUP(C11107,Pivot!A:B,2,0),0)</f>
        <v>0</v>
      </c>
      <c r="F11107" s="65">
        <f>IFERROR(VLOOKUP(C11107,Pivot!A:C,3,0),0)</f>
        <v>0</v>
      </c>
    </row>
    <row r="11108" spans="1:6" x14ac:dyDescent="0.25">
      <c r="A11108" s="68" t="s">
        <v>103</v>
      </c>
      <c r="B11108" s="69">
        <v>491373969</v>
      </c>
      <c r="C11108" s="68">
        <v>630509548835</v>
      </c>
      <c r="D11108" s="69" t="s">
        <v>7426</v>
      </c>
      <c r="E11108" s="65">
        <f>IFERROR(VLOOKUP(C11108,Pivot!A:B,2,0),0)</f>
        <v>0</v>
      </c>
      <c r="F11108" s="65">
        <f>IFERROR(VLOOKUP(C11108,Pivot!A:C,3,0),0)</f>
        <v>0</v>
      </c>
    </row>
    <row r="11109" spans="1:6" x14ac:dyDescent="0.25">
      <c r="A11109" s="68" t="s">
        <v>103</v>
      </c>
      <c r="B11109" s="69">
        <v>491373970</v>
      </c>
      <c r="C11109" s="68">
        <v>630509527144</v>
      </c>
      <c r="D11109" s="69" t="s">
        <v>7427</v>
      </c>
      <c r="E11109" s="65">
        <f>IFERROR(VLOOKUP(C11109,Pivot!A:B,2,0),0)</f>
        <v>0</v>
      </c>
      <c r="F11109" s="65">
        <f>IFERROR(VLOOKUP(C11109,Pivot!A:C,3,0),0)</f>
        <v>0</v>
      </c>
    </row>
    <row r="11110" spans="1:6" x14ac:dyDescent="0.25">
      <c r="A11110" s="68" t="s">
        <v>103</v>
      </c>
      <c r="B11110" s="69">
        <v>491373971</v>
      </c>
      <c r="C11110" s="68">
        <v>630509526383</v>
      </c>
      <c r="D11110" s="69" t="s">
        <v>7428</v>
      </c>
      <c r="E11110" s="65">
        <f>IFERROR(VLOOKUP(C11110,Pivot!A:B,2,0),0)</f>
        <v>0</v>
      </c>
      <c r="F11110" s="65">
        <f>IFERROR(VLOOKUP(C11110,Pivot!A:C,3,0),0)</f>
        <v>0</v>
      </c>
    </row>
    <row r="11111" spans="1:6" x14ac:dyDescent="0.25">
      <c r="A11111" s="68" t="s">
        <v>103</v>
      </c>
      <c r="B11111" s="69">
        <v>491373971</v>
      </c>
      <c r="C11111" s="68">
        <v>630509526390</v>
      </c>
      <c r="D11111" s="69" t="s">
        <v>7428</v>
      </c>
      <c r="E11111" s="65">
        <f>IFERROR(VLOOKUP(C11111,Pivot!A:B,2,0),0)</f>
        <v>0</v>
      </c>
      <c r="F11111" s="65">
        <f>IFERROR(VLOOKUP(C11111,Pivot!A:C,3,0),0)</f>
        <v>0</v>
      </c>
    </row>
    <row r="11112" spans="1:6" x14ac:dyDescent="0.25">
      <c r="A11112" s="68" t="s">
        <v>103</v>
      </c>
      <c r="B11112" s="69">
        <v>491373971</v>
      </c>
      <c r="C11112" s="68">
        <v>630509526406</v>
      </c>
      <c r="D11112" s="69" t="s">
        <v>7428</v>
      </c>
      <c r="E11112" s="65">
        <f>IFERROR(VLOOKUP(C11112,Pivot!A:B,2,0),0)</f>
        <v>0</v>
      </c>
      <c r="F11112" s="65">
        <f>IFERROR(VLOOKUP(C11112,Pivot!A:C,3,0),0)</f>
        <v>0</v>
      </c>
    </row>
    <row r="11113" spans="1:6" x14ac:dyDescent="0.25">
      <c r="A11113" s="68" t="s">
        <v>103</v>
      </c>
      <c r="B11113" s="69">
        <v>491373971</v>
      </c>
      <c r="C11113" s="68">
        <v>630509526413</v>
      </c>
      <c r="D11113" s="69" t="s">
        <v>7428</v>
      </c>
      <c r="E11113" s="65">
        <f>IFERROR(VLOOKUP(C11113,Pivot!A:B,2,0),0)</f>
        <v>0</v>
      </c>
      <c r="F11113" s="65">
        <f>IFERROR(VLOOKUP(C11113,Pivot!A:C,3,0),0)</f>
        <v>0</v>
      </c>
    </row>
    <row r="11114" spans="1:6" x14ac:dyDescent="0.25">
      <c r="A11114" s="68" t="s">
        <v>103</v>
      </c>
      <c r="B11114" s="69">
        <v>491373971</v>
      </c>
      <c r="C11114" s="68">
        <v>630509526437</v>
      </c>
      <c r="D11114" s="69" t="s">
        <v>7428</v>
      </c>
      <c r="E11114" s="65">
        <f>IFERROR(VLOOKUP(C11114,Pivot!A:B,2,0),0)</f>
        <v>0</v>
      </c>
      <c r="F11114" s="65">
        <f>IFERROR(VLOOKUP(C11114,Pivot!A:C,3,0),0)</f>
        <v>0</v>
      </c>
    </row>
    <row r="11115" spans="1:6" x14ac:dyDescent="0.25">
      <c r="A11115" s="68" t="s">
        <v>103</v>
      </c>
      <c r="B11115" s="69">
        <v>491373971</v>
      </c>
      <c r="C11115" s="68">
        <v>630509595402</v>
      </c>
      <c r="D11115" s="69" t="s">
        <v>7428</v>
      </c>
      <c r="E11115" s="65">
        <f>IFERROR(VLOOKUP(C11115,Pivot!A:B,2,0),0)</f>
        <v>0</v>
      </c>
      <c r="F11115" s="65">
        <f>IFERROR(VLOOKUP(C11115,Pivot!A:C,3,0),0)</f>
        <v>0</v>
      </c>
    </row>
    <row r="11116" spans="1:6" x14ac:dyDescent="0.25">
      <c r="A11116" s="68" t="s">
        <v>103</v>
      </c>
      <c r="B11116" s="69">
        <v>491373972</v>
      </c>
      <c r="C11116" s="68">
        <v>630509519477</v>
      </c>
      <c r="D11116" s="69" t="s">
        <v>7429</v>
      </c>
      <c r="E11116" s="65">
        <f>IFERROR(VLOOKUP(C11116,Pivot!A:B,2,0),0)</f>
        <v>0</v>
      </c>
      <c r="F11116" s="65">
        <f>IFERROR(VLOOKUP(C11116,Pivot!A:C,3,0),0)</f>
        <v>0</v>
      </c>
    </row>
    <row r="11117" spans="1:6" x14ac:dyDescent="0.25">
      <c r="A11117" s="68" t="s">
        <v>103</v>
      </c>
      <c r="B11117" s="69">
        <v>491373973</v>
      </c>
      <c r="C11117" s="68">
        <v>630509532889</v>
      </c>
      <c r="D11117" s="69" t="s">
        <v>7430</v>
      </c>
      <c r="E11117" s="65">
        <f>IFERROR(VLOOKUP(C11117,Pivot!A:B,2,0),0)</f>
        <v>0</v>
      </c>
      <c r="F11117" s="65">
        <f>IFERROR(VLOOKUP(C11117,Pivot!A:C,3,0),0)</f>
        <v>0</v>
      </c>
    </row>
    <row r="11118" spans="1:6" x14ac:dyDescent="0.25">
      <c r="A11118" s="68" t="s">
        <v>103</v>
      </c>
      <c r="B11118" s="69">
        <v>491373974</v>
      </c>
      <c r="C11118" s="68">
        <v>630509519712</v>
      </c>
      <c r="D11118" s="69" t="s">
        <v>7431</v>
      </c>
      <c r="E11118" s="65">
        <f>IFERROR(VLOOKUP(C11118,Pivot!A:B,2,0),0)</f>
        <v>0</v>
      </c>
      <c r="F11118" s="65">
        <f>IFERROR(VLOOKUP(C11118,Pivot!A:C,3,0),0)</f>
        <v>0</v>
      </c>
    </row>
    <row r="11119" spans="1:6" x14ac:dyDescent="0.25">
      <c r="A11119" s="68" t="s">
        <v>103</v>
      </c>
      <c r="B11119" s="69">
        <v>491373974</v>
      </c>
      <c r="C11119" s="68">
        <v>630509519729</v>
      </c>
      <c r="D11119" s="69" t="s">
        <v>7431</v>
      </c>
      <c r="E11119" s="65">
        <f>IFERROR(VLOOKUP(C11119,Pivot!A:B,2,0),0)</f>
        <v>0</v>
      </c>
      <c r="F11119" s="65">
        <f>IFERROR(VLOOKUP(C11119,Pivot!A:C,3,0),0)</f>
        <v>0</v>
      </c>
    </row>
    <row r="11120" spans="1:6" x14ac:dyDescent="0.25">
      <c r="A11120" s="68" t="s">
        <v>103</v>
      </c>
      <c r="B11120" s="69">
        <v>491373974</v>
      </c>
      <c r="C11120" s="68">
        <v>630509519736</v>
      </c>
      <c r="D11120" s="69" t="s">
        <v>7431</v>
      </c>
      <c r="E11120" s="65">
        <f>IFERROR(VLOOKUP(C11120,Pivot!A:B,2,0),0)</f>
        <v>0</v>
      </c>
      <c r="F11120" s="65">
        <f>IFERROR(VLOOKUP(C11120,Pivot!A:C,3,0),0)</f>
        <v>0</v>
      </c>
    </row>
    <row r="11121" spans="1:6" x14ac:dyDescent="0.25">
      <c r="A11121" s="68" t="s">
        <v>103</v>
      </c>
      <c r="B11121" s="69">
        <v>491373974</v>
      </c>
      <c r="C11121" s="68">
        <v>630509519743</v>
      </c>
      <c r="D11121" s="69" t="s">
        <v>7431</v>
      </c>
      <c r="E11121" s="65">
        <f>IFERROR(VLOOKUP(C11121,Pivot!A:B,2,0),0)</f>
        <v>0</v>
      </c>
      <c r="F11121" s="65">
        <f>IFERROR(VLOOKUP(C11121,Pivot!A:C,3,0),0)</f>
        <v>0</v>
      </c>
    </row>
    <row r="11122" spans="1:6" x14ac:dyDescent="0.25">
      <c r="A11122" s="68" t="s">
        <v>103</v>
      </c>
      <c r="B11122" s="69">
        <v>491373974</v>
      </c>
      <c r="C11122" s="68">
        <v>630509519781</v>
      </c>
      <c r="D11122" s="69" t="s">
        <v>7431</v>
      </c>
      <c r="E11122" s="65">
        <f>IFERROR(VLOOKUP(C11122,Pivot!A:B,2,0),0)</f>
        <v>0</v>
      </c>
      <c r="F11122" s="65">
        <f>IFERROR(VLOOKUP(C11122,Pivot!A:C,3,0),0)</f>
        <v>0</v>
      </c>
    </row>
    <row r="11123" spans="1:6" x14ac:dyDescent="0.25">
      <c r="A11123" s="68" t="s">
        <v>103</v>
      </c>
      <c r="B11123" s="69">
        <v>491373974</v>
      </c>
      <c r="C11123" s="68">
        <v>630509591763</v>
      </c>
      <c r="D11123" s="69" t="s">
        <v>7431</v>
      </c>
      <c r="E11123" s="65">
        <f>IFERROR(VLOOKUP(C11123,Pivot!A:B,2,0),0)</f>
        <v>0</v>
      </c>
      <c r="F11123" s="65">
        <f>IFERROR(VLOOKUP(C11123,Pivot!A:C,3,0),0)</f>
        <v>0</v>
      </c>
    </row>
    <row r="11124" spans="1:6" x14ac:dyDescent="0.25">
      <c r="A11124" s="68" t="s">
        <v>103</v>
      </c>
      <c r="B11124" s="69">
        <v>491373974</v>
      </c>
      <c r="C11124" s="68">
        <v>630509591770</v>
      </c>
      <c r="D11124" s="69" t="s">
        <v>7431</v>
      </c>
      <c r="E11124" s="65">
        <f>IFERROR(VLOOKUP(C11124,Pivot!A:B,2,0),0)</f>
        <v>0</v>
      </c>
      <c r="F11124" s="65">
        <f>IFERROR(VLOOKUP(C11124,Pivot!A:C,3,0),0)</f>
        <v>0</v>
      </c>
    </row>
    <row r="11125" spans="1:6" x14ac:dyDescent="0.25">
      <c r="A11125" s="68" t="s">
        <v>103</v>
      </c>
      <c r="B11125" s="69">
        <v>491373974</v>
      </c>
      <c r="C11125" s="68">
        <v>630509623235</v>
      </c>
      <c r="D11125" s="69" t="s">
        <v>7431</v>
      </c>
      <c r="E11125" s="65">
        <f>IFERROR(VLOOKUP(C11125,Pivot!A:B,2,0),0)</f>
        <v>0</v>
      </c>
      <c r="F11125" s="65">
        <f>IFERROR(VLOOKUP(C11125,Pivot!A:C,3,0),0)</f>
        <v>0</v>
      </c>
    </row>
    <row r="11126" spans="1:6" x14ac:dyDescent="0.25">
      <c r="A11126" s="68" t="s">
        <v>103</v>
      </c>
      <c r="B11126" s="69">
        <v>491373975</v>
      </c>
      <c r="C11126" s="68">
        <v>630509521982</v>
      </c>
      <c r="D11126" s="69" t="s">
        <v>7432</v>
      </c>
      <c r="E11126" s="65">
        <f>IFERROR(VLOOKUP(C11126,Pivot!A:B,2,0),0)</f>
        <v>0</v>
      </c>
      <c r="F11126" s="65">
        <f>IFERROR(VLOOKUP(C11126,Pivot!A:C,3,0),0)</f>
        <v>0</v>
      </c>
    </row>
    <row r="11127" spans="1:6" x14ac:dyDescent="0.25">
      <c r="A11127" s="68" t="s">
        <v>103</v>
      </c>
      <c r="B11127" s="69">
        <v>491373975</v>
      </c>
      <c r="C11127" s="68">
        <v>630509521999</v>
      </c>
      <c r="D11127" s="69" t="s">
        <v>7432</v>
      </c>
      <c r="E11127" s="65">
        <f>IFERROR(VLOOKUP(C11127,Pivot!A:B,2,0),0)</f>
        <v>0</v>
      </c>
      <c r="F11127" s="65">
        <f>IFERROR(VLOOKUP(C11127,Pivot!A:C,3,0),0)</f>
        <v>0</v>
      </c>
    </row>
    <row r="11128" spans="1:6" x14ac:dyDescent="0.25">
      <c r="A11128" s="68" t="s">
        <v>103</v>
      </c>
      <c r="B11128" s="69">
        <v>491373975</v>
      </c>
      <c r="C11128" s="68">
        <v>630509522002</v>
      </c>
      <c r="D11128" s="69" t="s">
        <v>7432</v>
      </c>
      <c r="E11128" s="65">
        <f>IFERROR(VLOOKUP(C11128,Pivot!A:B,2,0),0)</f>
        <v>0</v>
      </c>
      <c r="F11128" s="65">
        <f>IFERROR(VLOOKUP(C11128,Pivot!A:C,3,0),0)</f>
        <v>0</v>
      </c>
    </row>
    <row r="11129" spans="1:6" x14ac:dyDescent="0.25">
      <c r="A11129" s="68" t="s">
        <v>103</v>
      </c>
      <c r="B11129" s="69">
        <v>491373975</v>
      </c>
      <c r="C11129" s="68">
        <v>630509522019</v>
      </c>
      <c r="D11129" s="69" t="s">
        <v>7432</v>
      </c>
      <c r="E11129" s="65">
        <f>IFERROR(VLOOKUP(C11129,Pivot!A:B,2,0),0)</f>
        <v>0</v>
      </c>
      <c r="F11129" s="65">
        <f>IFERROR(VLOOKUP(C11129,Pivot!A:C,3,0),0)</f>
        <v>0</v>
      </c>
    </row>
    <row r="11130" spans="1:6" x14ac:dyDescent="0.25">
      <c r="A11130" s="68" t="s">
        <v>103</v>
      </c>
      <c r="B11130" s="69">
        <v>491373975</v>
      </c>
      <c r="C11130" s="68">
        <v>630509615926</v>
      </c>
      <c r="D11130" s="69" t="s">
        <v>7432</v>
      </c>
      <c r="E11130" s="65">
        <f>IFERROR(VLOOKUP(C11130,Pivot!A:B,2,0),0)</f>
        <v>0</v>
      </c>
      <c r="F11130" s="65">
        <f>IFERROR(VLOOKUP(C11130,Pivot!A:C,3,0),0)</f>
        <v>0</v>
      </c>
    </row>
    <row r="11131" spans="1:6" x14ac:dyDescent="0.25">
      <c r="A11131" s="68" t="s">
        <v>103</v>
      </c>
      <c r="B11131" s="69">
        <v>491373978</v>
      </c>
      <c r="C11131" s="68">
        <v>630509531011</v>
      </c>
      <c r="D11131" s="69" t="s">
        <v>7433</v>
      </c>
      <c r="E11131" s="65">
        <f>IFERROR(VLOOKUP(C11131,Pivot!A:B,2,0),0)</f>
        <v>0</v>
      </c>
      <c r="F11131" s="65">
        <f>IFERROR(VLOOKUP(C11131,Pivot!A:C,3,0),0)</f>
        <v>0</v>
      </c>
    </row>
    <row r="11132" spans="1:6" x14ac:dyDescent="0.25">
      <c r="A11132" s="68" t="s">
        <v>103</v>
      </c>
      <c r="B11132" s="69">
        <v>491373979</v>
      </c>
      <c r="C11132" s="68">
        <v>630509545117</v>
      </c>
      <c r="D11132" s="69" t="s">
        <v>7434</v>
      </c>
      <c r="E11132" s="65">
        <f>IFERROR(VLOOKUP(C11132,Pivot!A:B,2,0),0)</f>
        <v>0</v>
      </c>
      <c r="F11132" s="65">
        <f>IFERROR(VLOOKUP(C11132,Pivot!A:C,3,0),0)</f>
        <v>0</v>
      </c>
    </row>
    <row r="11133" spans="1:6" x14ac:dyDescent="0.25">
      <c r="A11133" s="68" t="s">
        <v>103</v>
      </c>
      <c r="B11133" s="69">
        <v>491373987</v>
      </c>
      <c r="C11133" s="68">
        <v>491373987</v>
      </c>
      <c r="D11133" s="69" t="s">
        <v>7435</v>
      </c>
      <c r="E11133" s="65">
        <f>IFERROR(VLOOKUP(C11133,Pivot!A:B,2,0),0)</f>
        <v>0</v>
      </c>
      <c r="F11133" s="65">
        <f>IFERROR(VLOOKUP(C11133,Pivot!A:C,3,0),0)</f>
        <v>0</v>
      </c>
    </row>
    <row r="11134" spans="1:6" x14ac:dyDescent="0.25">
      <c r="A11134" s="68" t="s">
        <v>103</v>
      </c>
      <c r="B11134" s="69">
        <v>491373987</v>
      </c>
      <c r="C11134" s="68">
        <v>8904304501688</v>
      </c>
      <c r="D11134" s="69" t="s">
        <v>7435</v>
      </c>
      <c r="E11134" s="65">
        <f>IFERROR(VLOOKUP(C11134,Pivot!A:B,2,0),0)</f>
        <v>0</v>
      </c>
      <c r="F11134" s="65">
        <f>IFERROR(VLOOKUP(C11134,Pivot!A:C,3,0),0)</f>
        <v>0</v>
      </c>
    </row>
    <row r="11135" spans="1:6" x14ac:dyDescent="0.25">
      <c r="A11135" s="68" t="s">
        <v>103</v>
      </c>
      <c r="B11135" s="69">
        <v>491373988</v>
      </c>
      <c r="C11135" s="68">
        <v>491373988</v>
      </c>
      <c r="D11135" s="69" t="s">
        <v>7436</v>
      </c>
      <c r="E11135" s="65">
        <f>IFERROR(VLOOKUP(C11135,Pivot!A:B,2,0),0)</f>
        <v>0</v>
      </c>
      <c r="F11135" s="65">
        <f>IFERROR(VLOOKUP(C11135,Pivot!A:C,3,0),0)</f>
        <v>0</v>
      </c>
    </row>
    <row r="11136" spans="1:6" x14ac:dyDescent="0.25">
      <c r="A11136" s="68" t="s">
        <v>103</v>
      </c>
      <c r="B11136" s="69">
        <v>491373988</v>
      </c>
      <c r="C11136" s="68">
        <v>8904304501633</v>
      </c>
      <c r="D11136" s="69" t="s">
        <v>7436</v>
      </c>
      <c r="E11136" s="65">
        <f>IFERROR(VLOOKUP(C11136,Pivot!A:B,2,0),0)</f>
        <v>0</v>
      </c>
      <c r="F11136" s="65">
        <f>IFERROR(VLOOKUP(C11136,Pivot!A:C,3,0),0)</f>
        <v>0</v>
      </c>
    </row>
    <row r="11137" spans="1:6" x14ac:dyDescent="0.25">
      <c r="A11137" s="68" t="s">
        <v>103</v>
      </c>
      <c r="B11137" s="69">
        <v>491373992</v>
      </c>
      <c r="C11137" s="68">
        <v>491373992</v>
      </c>
      <c r="D11137" s="69" t="s">
        <v>7437</v>
      </c>
      <c r="E11137" s="65">
        <f>IFERROR(VLOOKUP(C11137,Pivot!A:B,2,0),0)</f>
        <v>0</v>
      </c>
      <c r="F11137" s="65">
        <f>IFERROR(VLOOKUP(C11137,Pivot!A:C,3,0),0)</f>
        <v>0</v>
      </c>
    </row>
    <row r="11138" spans="1:6" x14ac:dyDescent="0.25">
      <c r="A11138" s="68" t="s">
        <v>103</v>
      </c>
      <c r="B11138" s="69">
        <v>491373992</v>
      </c>
      <c r="C11138" s="68">
        <v>8904304501701</v>
      </c>
      <c r="D11138" s="69" t="s">
        <v>7437</v>
      </c>
      <c r="E11138" s="65">
        <f>IFERROR(VLOOKUP(C11138,Pivot!A:B,2,0),0)</f>
        <v>0</v>
      </c>
      <c r="F11138" s="65">
        <f>IFERROR(VLOOKUP(C11138,Pivot!A:C,3,0),0)</f>
        <v>0</v>
      </c>
    </row>
    <row r="11139" spans="1:6" x14ac:dyDescent="0.25">
      <c r="A11139" s="68" t="s">
        <v>103</v>
      </c>
      <c r="B11139" s="69">
        <v>491373994</v>
      </c>
      <c r="C11139" s="68">
        <v>491373994</v>
      </c>
      <c r="D11139" s="69" t="s">
        <v>7438</v>
      </c>
      <c r="E11139" s="65">
        <f>IFERROR(VLOOKUP(C11139,Pivot!A:B,2,0),0)</f>
        <v>0</v>
      </c>
      <c r="F11139" s="65">
        <f>IFERROR(VLOOKUP(C11139,Pivot!A:C,3,0),0)</f>
        <v>0</v>
      </c>
    </row>
    <row r="11140" spans="1:6" x14ac:dyDescent="0.25">
      <c r="A11140" s="68" t="s">
        <v>103</v>
      </c>
      <c r="B11140" s="69">
        <v>491373994</v>
      </c>
      <c r="C11140" s="68">
        <v>8904304501718</v>
      </c>
      <c r="D11140" s="69" t="s">
        <v>7438</v>
      </c>
      <c r="E11140" s="65">
        <f>IFERROR(VLOOKUP(C11140,Pivot!A:B,2,0),0)</f>
        <v>0</v>
      </c>
      <c r="F11140" s="65">
        <f>IFERROR(VLOOKUP(C11140,Pivot!A:C,3,0),0)</f>
        <v>0</v>
      </c>
    </row>
    <row r="11141" spans="1:6" x14ac:dyDescent="0.25">
      <c r="A11141" s="68" t="s">
        <v>103</v>
      </c>
      <c r="B11141" s="69">
        <v>491373995</v>
      </c>
      <c r="C11141" s="68">
        <v>491373995</v>
      </c>
      <c r="D11141" s="69" t="s">
        <v>7439</v>
      </c>
      <c r="E11141" s="65">
        <f>IFERROR(VLOOKUP(C11141,Pivot!A:B,2,0),0)</f>
        <v>0</v>
      </c>
      <c r="F11141" s="65">
        <f>IFERROR(VLOOKUP(C11141,Pivot!A:C,3,0),0)</f>
        <v>0</v>
      </c>
    </row>
    <row r="11142" spans="1:6" x14ac:dyDescent="0.25">
      <c r="A11142" s="68" t="s">
        <v>103</v>
      </c>
      <c r="B11142" s="69">
        <v>491373995</v>
      </c>
      <c r="C11142" s="68">
        <v>8904304501725</v>
      </c>
      <c r="D11142" s="69" t="s">
        <v>7439</v>
      </c>
      <c r="E11142" s="65">
        <f>IFERROR(VLOOKUP(C11142,Pivot!A:B,2,0),0)</f>
        <v>0</v>
      </c>
      <c r="F11142" s="65">
        <f>IFERROR(VLOOKUP(C11142,Pivot!A:C,3,0),0)</f>
        <v>0</v>
      </c>
    </row>
    <row r="11143" spans="1:6" x14ac:dyDescent="0.25">
      <c r="A11143" s="68" t="s">
        <v>103</v>
      </c>
      <c r="B11143" s="69">
        <v>491373996</v>
      </c>
      <c r="C11143" s="68">
        <v>8901736135313</v>
      </c>
      <c r="D11143" s="69" t="s">
        <v>7440</v>
      </c>
      <c r="E11143" s="65">
        <f>IFERROR(VLOOKUP(C11143,Pivot!A:B,2,0),0)</f>
        <v>0</v>
      </c>
      <c r="F11143" s="65">
        <f>IFERROR(VLOOKUP(C11143,Pivot!A:C,3,0),0)</f>
        <v>0</v>
      </c>
    </row>
    <row r="11144" spans="1:6" x14ac:dyDescent="0.25">
      <c r="A11144" s="68" t="s">
        <v>103</v>
      </c>
      <c r="B11144" s="69">
        <v>491373997</v>
      </c>
      <c r="C11144" s="68">
        <v>8901736135320</v>
      </c>
      <c r="D11144" s="69" t="s">
        <v>7441</v>
      </c>
      <c r="E11144" s="65">
        <f>IFERROR(VLOOKUP(C11144,Pivot!A:B,2,0),0)</f>
        <v>0</v>
      </c>
      <c r="F11144" s="65">
        <f>IFERROR(VLOOKUP(C11144,Pivot!A:C,3,0),0)</f>
        <v>0</v>
      </c>
    </row>
    <row r="11145" spans="1:6" x14ac:dyDescent="0.25">
      <c r="A11145" s="68" t="s">
        <v>103</v>
      </c>
      <c r="B11145" s="69">
        <v>491373998</v>
      </c>
      <c r="C11145" s="68">
        <v>8901736135337</v>
      </c>
      <c r="D11145" s="69" t="s">
        <v>7442</v>
      </c>
      <c r="E11145" s="65">
        <f>IFERROR(VLOOKUP(C11145,Pivot!A:B,2,0),0)</f>
        <v>0</v>
      </c>
      <c r="F11145" s="65">
        <f>IFERROR(VLOOKUP(C11145,Pivot!A:C,3,0),0)</f>
        <v>0</v>
      </c>
    </row>
    <row r="11146" spans="1:6" x14ac:dyDescent="0.25">
      <c r="A11146" s="68" t="s">
        <v>103</v>
      </c>
      <c r="B11146" s="69">
        <v>491373999</v>
      </c>
      <c r="C11146" s="68">
        <v>8901736135344</v>
      </c>
      <c r="D11146" s="69" t="s">
        <v>7443</v>
      </c>
      <c r="E11146" s="65">
        <f>IFERROR(VLOOKUP(C11146,Pivot!A:B,2,0),0)</f>
        <v>0</v>
      </c>
      <c r="F11146" s="65">
        <f>IFERROR(VLOOKUP(C11146,Pivot!A:C,3,0),0)</f>
        <v>0</v>
      </c>
    </row>
    <row r="11147" spans="1:6" x14ac:dyDescent="0.25">
      <c r="A11147" s="68" t="s">
        <v>103</v>
      </c>
      <c r="B11147" s="69">
        <v>491374003</v>
      </c>
      <c r="C11147" s="68">
        <v>9321104854759</v>
      </c>
      <c r="D11147" s="69" t="s">
        <v>7444</v>
      </c>
      <c r="E11147" s="65">
        <f>IFERROR(VLOOKUP(C11147,Pivot!A:B,2,0),0)</f>
        <v>0</v>
      </c>
      <c r="F11147" s="65">
        <f>IFERROR(VLOOKUP(C11147,Pivot!A:C,3,0),0)</f>
        <v>0</v>
      </c>
    </row>
    <row r="11148" spans="1:6" x14ac:dyDescent="0.25">
      <c r="A11148" s="68" t="s">
        <v>103</v>
      </c>
      <c r="B11148" s="69">
        <v>491374004</v>
      </c>
      <c r="C11148" s="68">
        <v>9321104863652</v>
      </c>
      <c r="D11148" s="69" t="s">
        <v>7445</v>
      </c>
      <c r="E11148" s="65">
        <f>IFERROR(VLOOKUP(C11148,Pivot!A:B,2,0),0)</f>
        <v>0</v>
      </c>
      <c r="F11148" s="65">
        <f>IFERROR(VLOOKUP(C11148,Pivot!A:C,3,0),0)</f>
        <v>0</v>
      </c>
    </row>
    <row r="11149" spans="1:6" x14ac:dyDescent="0.25">
      <c r="A11149" s="68" t="s">
        <v>103</v>
      </c>
      <c r="B11149" s="69">
        <v>491374005</v>
      </c>
      <c r="C11149" s="68">
        <v>9321104863683</v>
      </c>
      <c r="D11149" s="69" t="s">
        <v>7446</v>
      </c>
      <c r="E11149" s="65">
        <f>IFERROR(VLOOKUP(C11149,Pivot!A:B,2,0),0)</f>
        <v>0</v>
      </c>
      <c r="F11149" s="65">
        <f>IFERROR(VLOOKUP(C11149,Pivot!A:C,3,0),0)</f>
        <v>0</v>
      </c>
    </row>
    <row r="11150" spans="1:6" x14ac:dyDescent="0.25">
      <c r="A11150" s="68" t="s">
        <v>103</v>
      </c>
      <c r="B11150" s="69">
        <v>491374007</v>
      </c>
      <c r="C11150" s="68">
        <v>9321104845573</v>
      </c>
      <c r="D11150" s="69" t="s">
        <v>7447</v>
      </c>
      <c r="E11150" s="65">
        <f>IFERROR(VLOOKUP(C11150,Pivot!A:B,2,0),0)</f>
        <v>0</v>
      </c>
      <c r="F11150" s="65">
        <f>IFERROR(VLOOKUP(C11150,Pivot!A:C,3,0),0)</f>
        <v>0</v>
      </c>
    </row>
    <row r="11151" spans="1:6" x14ac:dyDescent="0.25">
      <c r="A11151" s="68" t="s">
        <v>103</v>
      </c>
      <c r="B11151" s="69">
        <v>491374008</v>
      </c>
      <c r="C11151" s="68">
        <v>9321104847720</v>
      </c>
      <c r="D11151" s="69" t="s">
        <v>7448</v>
      </c>
      <c r="E11151" s="65">
        <f>IFERROR(VLOOKUP(C11151,Pivot!A:B,2,0),0)</f>
        <v>0</v>
      </c>
      <c r="F11151" s="65">
        <f>IFERROR(VLOOKUP(C11151,Pivot!A:C,3,0),0)</f>
        <v>0</v>
      </c>
    </row>
    <row r="11152" spans="1:6" x14ac:dyDescent="0.25">
      <c r="A11152" s="68" t="s">
        <v>103</v>
      </c>
      <c r="B11152" s="69">
        <v>491374009</v>
      </c>
      <c r="C11152" s="68">
        <v>9321104854889</v>
      </c>
      <c r="D11152" s="69" t="s">
        <v>7449</v>
      </c>
      <c r="E11152" s="65">
        <f>IFERROR(VLOOKUP(C11152,Pivot!A:B,2,0),0)</f>
        <v>0</v>
      </c>
      <c r="F11152" s="65">
        <f>IFERROR(VLOOKUP(C11152,Pivot!A:C,3,0),0)</f>
        <v>0</v>
      </c>
    </row>
    <row r="11153" spans="1:6" x14ac:dyDescent="0.25">
      <c r="A11153" s="68" t="s">
        <v>103</v>
      </c>
      <c r="B11153" s="69">
        <v>491374010</v>
      </c>
      <c r="C11153" s="68">
        <v>9321104802712</v>
      </c>
      <c r="D11153" s="69" t="s">
        <v>7450</v>
      </c>
      <c r="E11153" s="65">
        <f>IFERROR(VLOOKUP(C11153,Pivot!A:B,2,0),0)</f>
        <v>0</v>
      </c>
      <c r="F11153" s="65">
        <f>IFERROR(VLOOKUP(C11153,Pivot!A:C,3,0),0)</f>
        <v>0</v>
      </c>
    </row>
    <row r="11154" spans="1:6" x14ac:dyDescent="0.25">
      <c r="A11154" s="68" t="s">
        <v>103</v>
      </c>
      <c r="B11154" s="69">
        <v>491374011</v>
      </c>
      <c r="C11154" s="68">
        <v>9321104811707</v>
      </c>
      <c r="D11154" s="69" t="s">
        <v>7451</v>
      </c>
      <c r="E11154" s="65">
        <f>IFERROR(VLOOKUP(C11154,Pivot!A:B,2,0),0)</f>
        <v>0</v>
      </c>
      <c r="F11154" s="65">
        <f>IFERROR(VLOOKUP(C11154,Pivot!A:C,3,0),0)</f>
        <v>0</v>
      </c>
    </row>
    <row r="11155" spans="1:6" x14ac:dyDescent="0.25">
      <c r="A11155" s="68" t="s">
        <v>103</v>
      </c>
      <c r="B11155" s="69">
        <v>491374012</v>
      </c>
      <c r="C11155" s="68">
        <v>9321104854841</v>
      </c>
      <c r="D11155" s="69" t="s">
        <v>7452</v>
      </c>
      <c r="E11155" s="65">
        <f>IFERROR(VLOOKUP(C11155,Pivot!A:B,2,0),0)</f>
        <v>0</v>
      </c>
      <c r="F11155" s="65">
        <f>IFERROR(VLOOKUP(C11155,Pivot!A:C,3,0),0)</f>
        <v>0</v>
      </c>
    </row>
    <row r="11156" spans="1:6" x14ac:dyDescent="0.25">
      <c r="A11156" s="68" t="s">
        <v>103</v>
      </c>
      <c r="B11156" s="69">
        <v>491374013</v>
      </c>
      <c r="C11156" s="68">
        <v>9321104824264</v>
      </c>
      <c r="D11156" s="69" t="s">
        <v>7453</v>
      </c>
      <c r="E11156" s="65">
        <f>IFERROR(VLOOKUP(C11156,Pivot!A:B,2,0),0)</f>
        <v>0</v>
      </c>
      <c r="F11156" s="65">
        <f>IFERROR(VLOOKUP(C11156,Pivot!A:C,3,0),0)</f>
        <v>0</v>
      </c>
    </row>
    <row r="11157" spans="1:6" x14ac:dyDescent="0.25">
      <c r="A11157" s="68" t="s">
        <v>103</v>
      </c>
      <c r="B11157" s="69">
        <v>491374014</v>
      </c>
      <c r="C11157" s="68">
        <v>9321104849625</v>
      </c>
      <c r="D11157" s="69" t="s">
        <v>7454</v>
      </c>
      <c r="E11157" s="65">
        <f>IFERROR(VLOOKUP(C11157,Pivot!A:B,2,0),0)</f>
        <v>0</v>
      </c>
      <c r="F11157" s="65">
        <f>IFERROR(VLOOKUP(C11157,Pivot!A:C,3,0),0)</f>
        <v>0</v>
      </c>
    </row>
    <row r="11158" spans="1:6" x14ac:dyDescent="0.25">
      <c r="A11158" s="68" t="s">
        <v>103</v>
      </c>
      <c r="B11158" s="69">
        <v>491374014</v>
      </c>
      <c r="C11158" s="68">
        <v>9321104849632</v>
      </c>
      <c r="D11158" s="69" t="s">
        <v>7454</v>
      </c>
      <c r="E11158" s="65">
        <f>IFERROR(VLOOKUP(C11158,Pivot!A:B,2,0),0)</f>
        <v>0</v>
      </c>
      <c r="F11158" s="65">
        <f>IFERROR(VLOOKUP(C11158,Pivot!A:C,3,0),0)</f>
        <v>0</v>
      </c>
    </row>
    <row r="11159" spans="1:6" x14ac:dyDescent="0.25">
      <c r="A11159" s="68" t="s">
        <v>103</v>
      </c>
      <c r="B11159" s="69">
        <v>491374015</v>
      </c>
      <c r="C11159" s="68">
        <v>9321104863775</v>
      </c>
      <c r="D11159" s="69" t="s">
        <v>7455</v>
      </c>
      <c r="E11159" s="65">
        <f>IFERROR(VLOOKUP(C11159,Pivot!A:B,2,0),0)</f>
        <v>0</v>
      </c>
      <c r="F11159" s="65">
        <f>IFERROR(VLOOKUP(C11159,Pivot!A:C,3,0),0)</f>
        <v>0</v>
      </c>
    </row>
    <row r="11160" spans="1:6" x14ac:dyDescent="0.25">
      <c r="A11160" s="68" t="s">
        <v>103</v>
      </c>
      <c r="B11160" s="69">
        <v>491374016</v>
      </c>
      <c r="C11160" s="68">
        <v>9321104864222</v>
      </c>
      <c r="D11160" s="69" t="s">
        <v>7456</v>
      </c>
      <c r="E11160" s="65">
        <f>IFERROR(VLOOKUP(C11160,Pivot!A:B,2,0),0)</f>
        <v>0</v>
      </c>
      <c r="F11160" s="65">
        <f>IFERROR(VLOOKUP(C11160,Pivot!A:C,3,0),0)</f>
        <v>0</v>
      </c>
    </row>
    <row r="11161" spans="1:6" x14ac:dyDescent="0.25">
      <c r="A11161" s="68" t="s">
        <v>103</v>
      </c>
      <c r="B11161" s="69">
        <v>491374017</v>
      </c>
      <c r="C11161" s="68">
        <v>9321104863768</v>
      </c>
      <c r="D11161" s="69" t="s">
        <v>7457</v>
      </c>
      <c r="E11161" s="65">
        <f>IFERROR(VLOOKUP(C11161,Pivot!A:B,2,0),0)</f>
        <v>0</v>
      </c>
      <c r="F11161" s="65">
        <f>IFERROR(VLOOKUP(C11161,Pivot!A:C,3,0),0)</f>
        <v>0</v>
      </c>
    </row>
    <row r="11162" spans="1:6" x14ac:dyDescent="0.25">
      <c r="A11162" s="68" t="s">
        <v>103</v>
      </c>
      <c r="B11162" s="69">
        <v>491374019</v>
      </c>
      <c r="C11162" s="68">
        <v>9321104831927</v>
      </c>
      <c r="D11162" s="69" t="s">
        <v>7458</v>
      </c>
      <c r="E11162" s="65">
        <f>IFERROR(VLOOKUP(C11162,Pivot!A:B,2,0),0)</f>
        <v>0</v>
      </c>
      <c r="F11162" s="65">
        <f>IFERROR(VLOOKUP(C11162,Pivot!A:C,3,0),0)</f>
        <v>0</v>
      </c>
    </row>
    <row r="11163" spans="1:6" x14ac:dyDescent="0.25">
      <c r="A11163" s="68" t="s">
        <v>103</v>
      </c>
      <c r="B11163" s="69">
        <v>491374020</v>
      </c>
      <c r="C11163" s="68">
        <v>9321104854834</v>
      </c>
      <c r="D11163" s="69" t="s">
        <v>7459</v>
      </c>
      <c r="E11163" s="65">
        <f>IFERROR(VLOOKUP(C11163,Pivot!A:B,2,0),0)</f>
        <v>0</v>
      </c>
      <c r="F11163" s="65">
        <f>IFERROR(VLOOKUP(C11163,Pivot!A:C,3,0),0)</f>
        <v>0</v>
      </c>
    </row>
    <row r="11164" spans="1:6" x14ac:dyDescent="0.25">
      <c r="A11164" s="68" t="s">
        <v>103</v>
      </c>
      <c r="B11164" s="69">
        <v>491374021</v>
      </c>
      <c r="C11164" s="68">
        <v>9321104855039</v>
      </c>
      <c r="D11164" s="69" t="s">
        <v>7460</v>
      </c>
      <c r="E11164" s="65">
        <f>IFERROR(VLOOKUP(C11164,Pivot!A:B,2,0),0)</f>
        <v>0</v>
      </c>
      <c r="F11164" s="65">
        <f>IFERROR(VLOOKUP(C11164,Pivot!A:C,3,0),0)</f>
        <v>0</v>
      </c>
    </row>
    <row r="11165" spans="1:6" x14ac:dyDescent="0.25">
      <c r="A11165" s="68" t="s">
        <v>103</v>
      </c>
      <c r="B11165" s="69">
        <v>491374025</v>
      </c>
      <c r="C11165" s="68">
        <v>90159817611</v>
      </c>
      <c r="D11165" s="69" t="s">
        <v>7461</v>
      </c>
      <c r="E11165" s="65">
        <f>IFERROR(VLOOKUP(C11165,Pivot!A:B,2,0),0)</f>
        <v>0</v>
      </c>
      <c r="F11165" s="65">
        <f>IFERROR(VLOOKUP(C11165,Pivot!A:C,3,0),0)</f>
        <v>0</v>
      </c>
    </row>
    <row r="11166" spans="1:6" x14ac:dyDescent="0.25">
      <c r="A11166" s="68" t="s">
        <v>103</v>
      </c>
      <c r="B11166" s="69">
        <v>491374025</v>
      </c>
      <c r="C11166" s="68">
        <v>90159817628</v>
      </c>
      <c r="D11166" s="69" t="s">
        <v>7461</v>
      </c>
      <c r="E11166" s="65">
        <f>IFERROR(VLOOKUP(C11166,Pivot!A:B,2,0),0)</f>
        <v>0</v>
      </c>
      <c r="F11166" s="65">
        <f>IFERROR(VLOOKUP(C11166,Pivot!A:C,3,0),0)</f>
        <v>0</v>
      </c>
    </row>
    <row r="11167" spans="1:6" x14ac:dyDescent="0.25">
      <c r="A11167" s="68" t="s">
        <v>103</v>
      </c>
      <c r="B11167" s="69">
        <v>491374047</v>
      </c>
      <c r="C11167" s="68">
        <v>5053307032415</v>
      </c>
      <c r="D11167" s="69" t="s">
        <v>7462</v>
      </c>
      <c r="E11167" s="65">
        <f>IFERROR(VLOOKUP(C11167,Pivot!A:B,2,0),0)</f>
        <v>0</v>
      </c>
      <c r="F11167" s="65">
        <f>IFERROR(VLOOKUP(C11167,Pivot!A:C,3,0),0)</f>
        <v>0</v>
      </c>
    </row>
    <row r="11168" spans="1:6" x14ac:dyDescent="0.25">
      <c r="A11168" s="68" t="s">
        <v>103</v>
      </c>
      <c r="B11168" s="69">
        <v>491374078</v>
      </c>
      <c r="C11168" s="68">
        <v>491374078</v>
      </c>
      <c r="D11168" s="69" t="s">
        <v>7463</v>
      </c>
      <c r="E11168" s="65">
        <f>IFERROR(VLOOKUP(C11168,Pivot!A:B,2,0),0)</f>
        <v>0</v>
      </c>
      <c r="F11168" s="65">
        <f>IFERROR(VLOOKUP(C11168,Pivot!A:C,3,0),0)</f>
        <v>0</v>
      </c>
    </row>
    <row r="11169" spans="1:6" x14ac:dyDescent="0.25">
      <c r="A11169" s="68" t="s">
        <v>103</v>
      </c>
      <c r="B11169" s="69">
        <v>491374079</v>
      </c>
      <c r="C11169" s="68">
        <v>491374079</v>
      </c>
      <c r="D11169" s="69" t="s">
        <v>7464</v>
      </c>
      <c r="E11169" s="65">
        <f>IFERROR(VLOOKUP(C11169,Pivot!A:B,2,0),0)</f>
        <v>0</v>
      </c>
      <c r="F11169" s="65">
        <f>IFERROR(VLOOKUP(C11169,Pivot!A:C,3,0),0)</f>
        <v>0</v>
      </c>
    </row>
    <row r="11170" spans="1:6" x14ac:dyDescent="0.25">
      <c r="A11170" s="68" t="s">
        <v>103</v>
      </c>
      <c r="B11170" s="69">
        <v>491374080</v>
      </c>
      <c r="C11170" s="68">
        <v>491374080</v>
      </c>
      <c r="D11170" s="69" t="s">
        <v>7465</v>
      </c>
      <c r="E11170" s="65">
        <f>IFERROR(VLOOKUP(C11170,Pivot!A:B,2,0),0)</f>
        <v>0</v>
      </c>
      <c r="F11170" s="65">
        <f>IFERROR(VLOOKUP(C11170,Pivot!A:C,3,0),0)</f>
        <v>0</v>
      </c>
    </row>
    <row r="11171" spans="1:6" x14ac:dyDescent="0.25">
      <c r="A11171" s="68" t="s">
        <v>103</v>
      </c>
      <c r="B11171" s="69">
        <v>491374081</v>
      </c>
      <c r="C11171" s="68">
        <v>491374081</v>
      </c>
      <c r="D11171" s="69" t="s">
        <v>7466</v>
      </c>
      <c r="E11171" s="65">
        <f>IFERROR(VLOOKUP(C11171,Pivot!A:B,2,0),0)</f>
        <v>0</v>
      </c>
      <c r="F11171" s="65">
        <f>IFERROR(VLOOKUP(C11171,Pivot!A:C,3,0),0)</f>
        <v>0</v>
      </c>
    </row>
    <row r="11172" spans="1:6" x14ac:dyDescent="0.25">
      <c r="A11172" s="68" t="s">
        <v>103</v>
      </c>
      <c r="B11172" s="69">
        <v>491374082</v>
      </c>
      <c r="C11172" s="68">
        <v>491374082</v>
      </c>
      <c r="D11172" s="69" t="s">
        <v>7467</v>
      </c>
      <c r="E11172" s="65">
        <f>IFERROR(VLOOKUP(C11172,Pivot!A:B,2,0),0)</f>
        <v>0</v>
      </c>
      <c r="F11172" s="65">
        <f>IFERROR(VLOOKUP(C11172,Pivot!A:C,3,0),0)</f>
        <v>0</v>
      </c>
    </row>
    <row r="11173" spans="1:6" x14ac:dyDescent="0.25">
      <c r="A11173" s="68" t="s">
        <v>103</v>
      </c>
      <c r="B11173" s="69">
        <v>491374083</v>
      </c>
      <c r="C11173" s="68">
        <v>491374083</v>
      </c>
      <c r="D11173" s="69" t="s">
        <v>7468</v>
      </c>
      <c r="E11173" s="65">
        <f>IFERROR(VLOOKUP(C11173,Pivot!A:B,2,0),0)</f>
        <v>0</v>
      </c>
      <c r="F11173" s="65">
        <f>IFERROR(VLOOKUP(C11173,Pivot!A:C,3,0),0)</f>
        <v>0</v>
      </c>
    </row>
    <row r="11174" spans="1:6" x14ac:dyDescent="0.25">
      <c r="A11174" s="68" t="s">
        <v>103</v>
      </c>
      <c r="B11174" s="69">
        <v>491374084</v>
      </c>
      <c r="C11174" s="68">
        <v>4893156059208</v>
      </c>
      <c r="D11174" s="69" t="s">
        <v>7469</v>
      </c>
      <c r="E11174" s="65">
        <f>IFERROR(VLOOKUP(C11174,Pivot!A:B,2,0),0)</f>
        <v>0</v>
      </c>
      <c r="F11174" s="65">
        <f>IFERROR(VLOOKUP(C11174,Pivot!A:C,3,0),0)</f>
        <v>0</v>
      </c>
    </row>
    <row r="11175" spans="1:6" x14ac:dyDescent="0.25">
      <c r="A11175" s="68" t="s">
        <v>103</v>
      </c>
      <c r="B11175" s="69">
        <v>491374088</v>
      </c>
      <c r="C11175" s="68">
        <v>8903539091858</v>
      </c>
      <c r="D11175" s="69" t="s">
        <v>7470</v>
      </c>
      <c r="E11175" s="65">
        <f>IFERROR(VLOOKUP(C11175,Pivot!A:B,2,0),0)</f>
        <v>0</v>
      </c>
      <c r="F11175" s="65">
        <f>IFERROR(VLOOKUP(C11175,Pivot!A:C,3,0),0)</f>
        <v>0</v>
      </c>
    </row>
    <row r="11176" spans="1:6" x14ac:dyDescent="0.25">
      <c r="A11176" s="68" t="s">
        <v>103</v>
      </c>
      <c r="B11176" s="69">
        <v>491374089</v>
      </c>
      <c r="C11176" s="68">
        <v>8903539091865</v>
      </c>
      <c r="D11176" s="69" t="s">
        <v>7471</v>
      </c>
      <c r="E11176" s="65">
        <f>IFERROR(VLOOKUP(C11176,Pivot!A:B,2,0),0)</f>
        <v>0</v>
      </c>
      <c r="F11176" s="65">
        <f>IFERROR(VLOOKUP(C11176,Pivot!A:C,3,0),0)</f>
        <v>0</v>
      </c>
    </row>
    <row r="11177" spans="1:6" x14ac:dyDescent="0.25">
      <c r="A11177" s="68" t="s">
        <v>103</v>
      </c>
      <c r="B11177" s="69">
        <v>491374090</v>
      </c>
      <c r="C11177" s="68">
        <v>4891813824534</v>
      </c>
      <c r="D11177" s="69" t="s">
        <v>7472</v>
      </c>
      <c r="E11177" s="65">
        <f>IFERROR(VLOOKUP(C11177,Pivot!A:B,2,0),0)</f>
        <v>0</v>
      </c>
      <c r="F11177" s="65">
        <f>IFERROR(VLOOKUP(C11177,Pivot!A:C,3,0),0)</f>
        <v>0</v>
      </c>
    </row>
    <row r="11178" spans="1:6" x14ac:dyDescent="0.25">
      <c r="A11178" s="68" t="s">
        <v>103</v>
      </c>
      <c r="B11178" s="69">
        <v>491374091</v>
      </c>
      <c r="C11178" s="68">
        <v>4891813824541</v>
      </c>
      <c r="D11178" s="69" t="s">
        <v>7473</v>
      </c>
      <c r="E11178" s="65">
        <f>IFERROR(VLOOKUP(C11178,Pivot!A:B,2,0),0)</f>
        <v>0</v>
      </c>
      <c r="F11178" s="65">
        <f>IFERROR(VLOOKUP(C11178,Pivot!A:C,3,0),0)</f>
        <v>0</v>
      </c>
    </row>
    <row r="11179" spans="1:6" x14ac:dyDescent="0.25">
      <c r="A11179" s="68" t="s">
        <v>103</v>
      </c>
      <c r="B11179" s="69">
        <v>491374092</v>
      </c>
      <c r="C11179" s="68">
        <v>4891813824558</v>
      </c>
      <c r="D11179" s="69" t="s">
        <v>7474</v>
      </c>
      <c r="E11179" s="65">
        <f>IFERROR(VLOOKUP(C11179,Pivot!A:B,2,0),0)</f>
        <v>0</v>
      </c>
      <c r="F11179" s="65">
        <f>IFERROR(VLOOKUP(C11179,Pivot!A:C,3,0),0)</f>
        <v>0</v>
      </c>
    </row>
    <row r="11180" spans="1:6" x14ac:dyDescent="0.25">
      <c r="A11180" s="68" t="s">
        <v>103</v>
      </c>
      <c r="B11180" s="69">
        <v>491374094</v>
      </c>
      <c r="C11180" s="68">
        <v>5053307029644</v>
      </c>
      <c r="D11180" s="69" t="s">
        <v>7475</v>
      </c>
      <c r="E11180" s="65">
        <f>IFERROR(VLOOKUP(C11180,Pivot!A:B,2,0),0)</f>
        <v>0</v>
      </c>
      <c r="F11180" s="65">
        <f>IFERROR(VLOOKUP(C11180,Pivot!A:C,3,0),0)</f>
        <v>0</v>
      </c>
    </row>
    <row r="11181" spans="1:6" x14ac:dyDescent="0.25">
      <c r="A11181" s="68" t="s">
        <v>103</v>
      </c>
      <c r="B11181" s="69">
        <v>491374095</v>
      </c>
      <c r="C11181" s="68">
        <v>5053307029699</v>
      </c>
      <c r="D11181" s="69" t="s">
        <v>7476</v>
      </c>
      <c r="E11181" s="65">
        <f>IFERROR(VLOOKUP(C11181,Pivot!A:B,2,0),0)</f>
        <v>0</v>
      </c>
      <c r="F11181" s="65">
        <f>IFERROR(VLOOKUP(C11181,Pivot!A:C,3,0),0)</f>
        <v>0</v>
      </c>
    </row>
    <row r="11182" spans="1:6" x14ac:dyDescent="0.25">
      <c r="A11182" s="68" t="s">
        <v>103</v>
      </c>
      <c r="B11182" s="69">
        <v>491374096</v>
      </c>
      <c r="C11182" s="68">
        <v>5053307032057</v>
      </c>
      <c r="D11182" s="69" t="s">
        <v>7477</v>
      </c>
      <c r="E11182" s="65">
        <f>IFERROR(VLOOKUP(C11182,Pivot!A:B,2,0),0)</f>
        <v>0</v>
      </c>
      <c r="F11182" s="65">
        <f>IFERROR(VLOOKUP(C11182,Pivot!A:C,3,0),0)</f>
        <v>0</v>
      </c>
    </row>
    <row r="11183" spans="1:6" x14ac:dyDescent="0.25">
      <c r="A11183" s="68" t="s">
        <v>103</v>
      </c>
      <c r="B11183" s="69">
        <v>491374097</v>
      </c>
      <c r="C11183" s="68">
        <v>5053307032064</v>
      </c>
      <c r="D11183" s="69" t="s">
        <v>7478</v>
      </c>
      <c r="E11183" s="65">
        <f>IFERROR(VLOOKUP(C11183,Pivot!A:B,2,0),0)</f>
        <v>0</v>
      </c>
      <c r="F11183" s="65">
        <f>IFERROR(VLOOKUP(C11183,Pivot!A:C,3,0),0)</f>
        <v>0</v>
      </c>
    </row>
    <row r="11184" spans="1:6" x14ac:dyDescent="0.25">
      <c r="A11184" s="68" t="s">
        <v>103</v>
      </c>
      <c r="B11184" s="69">
        <v>491374098</v>
      </c>
      <c r="C11184" s="68">
        <v>5053307032279</v>
      </c>
      <c r="D11184" s="69" t="s">
        <v>7479</v>
      </c>
      <c r="E11184" s="65">
        <f>IFERROR(VLOOKUP(C11184,Pivot!A:B,2,0),0)</f>
        <v>0</v>
      </c>
      <c r="F11184" s="65">
        <f>IFERROR(VLOOKUP(C11184,Pivot!A:C,3,0),0)</f>
        <v>0</v>
      </c>
    </row>
    <row r="11185" spans="1:6" x14ac:dyDescent="0.25">
      <c r="A11185" s="68" t="s">
        <v>103</v>
      </c>
      <c r="B11185" s="69">
        <v>491374099</v>
      </c>
      <c r="C11185" s="68">
        <v>5053307032286</v>
      </c>
      <c r="D11185" s="69" t="s">
        <v>7480</v>
      </c>
      <c r="E11185" s="65">
        <f>IFERROR(VLOOKUP(C11185,Pivot!A:B,2,0),0)</f>
        <v>0</v>
      </c>
      <c r="F11185" s="65">
        <f>IFERROR(VLOOKUP(C11185,Pivot!A:C,3,0),0)</f>
        <v>0</v>
      </c>
    </row>
    <row r="11186" spans="1:6" x14ac:dyDescent="0.25">
      <c r="A11186" s="68" t="s">
        <v>103</v>
      </c>
      <c r="B11186" s="69">
        <v>491374105</v>
      </c>
      <c r="C11186" s="68">
        <v>11543334866</v>
      </c>
      <c r="D11186" s="69" t="s">
        <v>7481</v>
      </c>
      <c r="E11186" s="65">
        <f>IFERROR(VLOOKUP(C11186,Pivot!A:B,2,0),0)</f>
        <v>0</v>
      </c>
      <c r="F11186" s="65">
        <f>IFERROR(VLOOKUP(C11186,Pivot!A:C,3,0),0)</f>
        <v>0</v>
      </c>
    </row>
    <row r="11187" spans="1:6" x14ac:dyDescent="0.25">
      <c r="A11187" s="68" t="s">
        <v>103</v>
      </c>
      <c r="B11187" s="69">
        <v>491374105</v>
      </c>
      <c r="C11187" s="68">
        <v>11543334873</v>
      </c>
      <c r="D11187" s="69" t="s">
        <v>7481</v>
      </c>
      <c r="E11187" s="65">
        <f>IFERROR(VLOOKUP(C11187,Pivot!A:B,2,0),0)</f>
        <v>0</v>
      </c>
      <c r="F11187" s="65">
        <f>IFERROR(VLOOKUP(C11187,Pivot!A:C,3,0),0)</f>
        <v>0</v>
      </c>
    </row>
    <row r="11188" spans="1:6" x14ac:dyDescent="0.25">
      <c r="A11188" s="68" t="s">
        <v>103</v>
      </c>
      <c r="B11188" s="69">
        <v>491374105</v>
      </c>
      <c r="C11188" s="68">
        <v>11543334880</v>
      </c>
      <c r="D11188" s="69" t="s">
        <v>7481</v>
      </c>
      <c r="E11188" s="65">
        <f>IFERROR(VLOOKUP(C11188,Pivot!A:B,2,0),0)</f>
        <v>0</v>
      </c>
      <c r="F11188" s="65">
        <f>IFERROR(VLOOKUP(C11188,Pivot!A:C,3,0),0)</f>
        <v>0</v>
      </c>
    </row>
    <row r="11189" spans="1:6" x14ac:dyDescent="0.25">
      <c r="A11189" s="68" t="s">
        <v>103</v>
      </c>
      <c r="B11189" s="69">
        <v>491374106</v>
      </c>
      <c r="C11189" s="68">
        <v>8058664079315</v>
      </c>
      <c r="D11189" s="69" t="s">
        <v>7482</v>
      </c>
      <c r="E11189" s="65">
        <f>IFERROR(VLOOKUP(C11189,Pivot!A:B,2,0),0)</f>
        <v>0</v>
      </c>
      <c r="F11189" s="65">
        <f>IFERROR(VLOOKUP(C11189,Pivot!A:C,3,0),0)</f>
        <v>0</v>
      </c>
    </row>
    <row r="11190" spans="1:6" x14ac:dyDescent="0.25">
      <c r="A11190" s="68" t="s">
        <v>103</v>
      </c>
      <c r="B11190" s="69">
        <v>491374107</v>
      </c>
      <c r="C11190" s="68">
        <v>8058664079339</v>
      </c>
      <c r="D11190" s="69" t="s">
        <v>7483</v>
      </c>
      <c r="E11190" s="65">
        <f>IFERROR(VLOOKUP(C11190,Pivot!A:B,2,0),0)</f>
        <v>0</v>
      </c>
      <c r="F11190" s="65">
        <f>IFERROR(VLOOKUP(C11190,Pivot!A:C,3,0),0)</f>
        <v>0</v>
      </c>
    </row>
    <row r="11191" spans="1:6" x14ac:dyDescent="0.25">
      <c r="A11191" s="68" t="s">
        <v>103</v>
      </c>
      <c r="B11191" s="69">
        <v>491374143</v>
      </c>
      <c r="C11191" s="68">
        <v>8058664080199</v>
      </c>
      <c r="D11191" s="69" t="s">
        <v>7484</v>
      </c>
      <c r="E11191" s="65">
        <f>IFERROR(VLOOKUP(C11191,Pivot!A:B,2,0),0)</f>
        <v>0</v>
      </c>
      <c r="F11191" s="65">
        <f>IFERROR(VLOOKUP(C11191,Pivot!A:C,3,0),0)</f>
        <v>0</v>
      </c>
    </row>
    <row r="11192" spans="1:6" x14ac:dyDescent="0.25">
      <c r="A11192" s="68" t="s">
        <v>103</v>
      </c>
      <c r="B11192" s="69">
        <v>491374148</v>
      </c>
      <c r="C11192" s="68">
        <v>8058664069569</v>
      </c>
      <c r="D11192" s="69" t="s">
        <v>7485</v>
      </c>
      <c r="E11192" s="65">
        <f>IFERROR(VLOOKUP(C11192,Pivot!A:B,2,0),0)</f>
        <v>0</v>
      </c>
      <c r="F11192" s="65">
        <f>IFERROR(VLOOKUP(C11192,Pivot!A:C,3,0),0)</f>
        <v>0</v>
      </c>
    </row>
    <row r="11193" spans="1:6" x14ac:dyDescent="0.25">
      <c r="A11193" s="68" t="s">
        <v>103</v>
      </c>
      <c r="B11193" s="69">
        <v>491374150</v>
      </c>
      <c r="C11193" s="68">
        <v>8058664012152</v>
      </c>
      <c r="D11193" s="69" t="s">
        <v>7486</v>
      </c>
      <c r="E11193" s="65">
        <f>IFERROR(VLOOKUP(C11193,Pivot!A:B,2,0),0)</f>
        <v>0</v>
      </c>
      <c r="F11193" s="65">
        <f>IFERROR(VLOOKUP(C11193,Pivot!A:C,3,0),0)</f>
        <v>0</v>
      </c>
    </row>
    <row r="11194" spans="1:6" x14ac:dyDescent="0.25">
      <c r="A11194" s="68" t="s">
        <v>103</v>
      </c>
      <c r="B11194" s="69">
        <v>491374151</v>
      </c>
      <c r="C11194" s="68">
        <v>8033828711300</v>
      </c>
      <c r="D11194" s="69" t="s">
        <v>7487</v>
      </c>
      <c r="E11194" s="65">
        <f>IFERROR(VLOOKUP(C11194,Pivot!A:B,2,0),0)</f>
        <v>0</v>
      </c>
      <c r="F11194" s="65">
        <f>IFERROR(VLOOKUP(C11194,Pivot!A:C,3,0),0)</f>
        <v>0</v>
      </c>
    </row>
    <row r="11195" spans="1:6" x14ac:dyDescent="0.25">
      <c r="A11195" s="68" t="s">
        <v>103</v>
      </c>
      <c r="B11195" s="69">
        <v>491374191</v>
      </c>
      <c r="C11195" s="68">
        <v>8058664087440</v>
      </c>
      <c r="D11195" s="69" t="s">
        <v>7488</v>
      </c>
      <c r="E11195" s="65">
        <f>IFERROR(VLOOKUP(C11195,Pivot!A:B,2,0),0)</f>
        <v>0</v>
      </c>
      <c r="F11195" s="65">
        <f>IFERROR(VLOOKUP(C11195,Pivot!A:C,3,0),0)</f>
        <v>0</v>
      </c>
    </row>
    <row r="11196" spans="1:6" x14ac:dyDescent="0.25">
      <c r="A11196" s="68" t="s">
        <v>103</v>
      </c>
      <c r="B11196" s="69">
        <v>491374201</v>
      </c>
      <c r="C11196" s="68">
        <v>8058664078806</v>
      </c>
      <c r="D11196" s="69" t="s">
        <v>7489</v>
      </c>
      <c r="E11196" s="65">
        <f>IFERROR(VLOOKUP(C11196,Pivot!A:B,2,0),0)</f>
        <v>0</v>
      </c>
      <c r="F11196" s="65">
        <f>IFERROR(VLOOKUP(C11196,Pivot!A:C,3,0),0)</f>
        <v>0</v>
      </c>
    </row>
    <row r="11197" spans="1:6" x14ac:dyDescent="0.25">
      <c r="A11197" s="68" t="s">
        <v>103</v>
      </c>
      <c r="B11197" s="69">
        <v>491374207</v>
      </c>
      <c r="C11197" s="68">
        <v>8058664087495</v>
      </c>
      <c r="D11197" s="69" t="s">
        <v>7490</v>
      </c>
      <c r="E11197" s="65">
        <f>IFERROR(VLOOKUP(C11197,Pivot!A:B,2,0),0)</f>
        <v>0</v>
      </c>
      <c r="F11197" s="65">
        <f>IFERROR(VLOOKUP(C11197,Pivot!A:C,3,0),0)</f>
        <v>0</v>
      </c>
    </row>
    <row r="11198" spans="1:6" x14ac:dyDescent="0.25">
      <c r="A11198" s="68" t="s">
        <v>103</v>
      </c>
      <c r="B11198" s="69">
        <v>491374211</v>
      </c>
      <c r="C11198" s="68">
        <v>8058664087471</v>
      </c>
      <c r="D11198" s="69" t="s">
        <v>7491</v>
      </c>
      <c r="E11198" s="65">
        <f>IFERROR(VLOOKUP(C11198,Pivot!A:B,2,0),0)</f>
        <v>0</v>
      </c>
      <c r="F11198" s="65">
        <f>IFERROR(VLOOKUP(C11198,Pivot!A:C,3,0),0)</f>
        <v>0</v>
      </c>
    </row>
    <row r="11199" spans="1:6" x14ac:dyDescent="0.25">
      <c r="A11199" s="68" t="s">
        <v>103</v>
      </c>
      <c r="B11199" s="69">
        <v>491374215</v>
      </c>
      <c r="C11199" s="68">
        <v>8058664040810</v>
      </c>
      <c r="D11199" s="69" t="s">
        <v>7492</v>
      </c>
      <c r="E11199" s="65">
        <f>IFERROR(VLOOKUP(C11199,Pivot!A:B,2,0),0)</f>
        <v>0</v>
      </c>
      <c r="F11199" s="65">
        <f>IFERROR(VLOOKUP(C11199,Pivot!A:C,3,0),0)</f>
        <v>0</v>
      </c>
    </row>
    <row r="11200" spans="1:6" x14ac:dyDescent="0.25">
      <c r="A11200" s="68" t="s">
        <v>103</v>
      </c>
      <c r="B11200" s="69">
        <v>491374215</v>
      </c>
      <c r="C11200" s="68">
        <v>8058664124596</v>
      </c>
      <c r="D11200" s="69" t="s">
        <v>7492</v>
      </c>
      <c r="E11200" s="65">
        <f>IFERROR(VLOOKUP(C11200,Pivot!A:B,2,0),0)</f>
        <v>0</v>
      </c>
      <c r="F11200" s="65">
        <f>IFERROR(VLOOKUP(C11200,Pivot!A:C,3,0),0)</f>
        <v>0</v>
      </c>
    </row>
    <row r="11201" spans="1:6" x14ac:dyDescent="0.25">
      <c r="A11201" s="68" t="s">
        <v>103</v>
      </c>
      <c r="B11201" s="69">
        <v>491374222</v>
      </c>
      <c r="C11201" s="68">
        <v>8003670978749</v>
      </c>
      <c r="D11201" s="69" t="s">
        <v>7493</v>
      </c>
      <c r="E11201" s="65">
        <f>IFERROR(VLOOKUP(C11201,Pivot!A:B,2,0),0)</f>
        <v>0</v>
      </c>
      <c r="F11201" s="65">
        <f>IFERROR(VLOOKUP(C11201,Pivot!A:C,3,0),0)</f>
        <v>0</v>
      </c>
    </row>
    <row r="11202" spans="1:6" x14ac:dyDescent="0.25">
      <c r="A11202" s="68" t="s">
        <v>103</v>
      </c>
      <c r="B11202" s="69">
        <v>491374223</v>
      </c>
      <c r="C11202" s="68">
        <v>8058664009916</v>
      </c>
      <c r="D11202" s="69" t="s">
        <v>7494</v>
      </c>
      <c r="E11202" s="65">
        <f>IFERROR(VLOOKUP(C11202,Pivot!A:B,2,0),0)</f>
        <v>0</v>
      </c>
      <c r="F11202" s="65">
        <f>IFERROR(VLOOKUP(C11202,Pivot!A:C,3,0),0)</f>
        <v>0</v>
      </c>
    </row>
    <row r="11203" spans="1:6" x14ac:dyDescent="0.25">
      <c r="A11203" s="68" t="s">
        <v>103</v>
      </c>
      <c r="B11203" s="69">
        <v>491374224</v>
      </c>
      <c r="C11203" s="68">
        <v>8058664009923</v>
      </c>
      <c r="D11203" s="69" t="s">
        <v>7495</v>
      </c>
      <c r="E11203" s="65">
        <f>IFERROR(VLOOKUP(C11203,Pivot!A:B,2,0),0)</f>
        <v>0</v>
      </c>
      <c r="F11203" s="65">
        <f>IFERROR(VLOOKUP(C11203,Pivot!A:C,3,0),0)</f>
        <v>0</v>
      </c>
    </row>
    <row r="11204" spans="1:6" x14ac:dyDescent="0.25">
      <c r="A11204" s="68" t="s">
        <v>103</v>
      </c>
      <c r="B11204" s="69">
        <v>491374242</v>
      </c>
      <c r="C11204" s="68">
        <v>8058664051830</v>
      </c>
      <c r="D11204" s="69" t="s">
        <v>7496</v>
      </c>
      <c r="E11204" s="65">
        <f>IFERROR(VLOOKUP(C11204,Pivot!A:B,2,0),0)</f>
        <v>0</v>
      </c>
      <c r="F11204" s="65">
        <f>IFERROR(VLOOKUP(C11204,Pivot!A:C,3,0),0)</f>
        <v>0</v>
      </c>
    </row>
    <row r="11205" spans="1:6" x14ac:dyDescent="0.25">
      <c r="A11205" s="68" t="s">
        <v>103</v>
      </c>
      <c r="B11205" s="69">
        <v>491374244</v>
      </c>
      <c r="C11205" s="68">
        <v>8058664010424</v>
      </c>
      <c r="D11205" s="69" t="s">
        <v>7497</v>
      </c>
      <c r="E11205" s="65">
        <f>IFERROR(VLOOKUP(C11205,Pivot!A:B,2,0),0)</f>
        <v>0</v>
      </c>
      <c r="F11205" s="65">
        <f>IFERROR(VLOOKUP(C11205,Pivot!A:C,3,0),0)</f>
        <v>0</v>
      </c>
    </row>
    <row r="11206" spans="1:6" x14ac:dyDescent="0.25">
      <c r="A11206" s="68" t="s">
        <v>103</v>
      </c>
      <c r="B11206" s="69">
        <v>491374245</v>
      </c>
      <c r="C11206" s="68">
        <v>8058664008247</v>
      </c>
      <c r="D11206" s="69" t="s">
        <v>7498</v>
      </c>
      <c r="E11206" s="65">
        <f>IFERROR(VLOOKUP(C11206,Pivot!A:B,2,0),0)</f>
        <v>0</v>
      </c>
      <c r="F11206" s="65">
        <f>IFERROR(VLOOKUP(C11206,Pivot!A:C,3,0),0)</f>
        <v>0</v>
      </c>
    </row>
    <row r="11207" spans="1:6" x14ac:dyDescent="0.25">
      <c r="A11207" s="68" t="s">
        <v>103</v>
      </c>
      <c r="B11207" s="69">
        <v>491374247</v>
      </c>
      <c r="C11207" s="68">
        <v>8058664008261</v>
      </c>
      <c r="D11207" s="69" t="s">
        <v>7499</v>
      </c>
      <c r="E11207" s="65">
        <f>IFERROR(VLOOKUP(C11207,Pivot!A:B,2,0),0)</f>
        <v>0</v>
      </c>
      <c r="F11207" s="65">
        <f>IFERROR(VLOOKUP(C11207,Pivot!A:C,3,0),0)</f>
        <v>0</v>
      </c>
    </row>
    <row r="11208" spans="1:6" x14ac:dyDescent="0.25">
      <c r="A11208" s="68" t="s">
        <v>103</v>
      </c>
      <c r="B11208" s="69">
        <v>491374248</v>
      </c>
      <c r="C11208" s="68">
        <v>8058664008209</v>
      </c>
      <c r="D11208" s="69" t="s">
        <v>7500</v>
      </c>
      <c r="E11208" s="65">
        <f>IFERROR(VLOOKUP(C11208,Pivot!A:B,2,0),0)</f>
        <v>0</v>
      </c>
      <c r="F11208" s="65">
        <f>IFERROR(VLOOKUP(C11208,Pivot!A:C,3,0),0)</f>
        <v>0</v>
      </c>
    </row>
    <row r="11209" spans="1:6" x14ac:dyDescent="0.25">
      <c r="A11209" s="68" t="s">
        <v>103</v>
      </c>
      <c r="B11209" s="69">
        <v>491374250</v>
      </c>
      <c r="C11209" s="68">
        <v>8058664058099</v>
      </c>
      <c r="D11209" s="69" t="s">
        <v>7501</v>
      </c>
      <c r="E11209" s="65">
        <f>IFERROR(VLOOKUP(C11209,Pivot!A:B,2,0),0)</f>
        <v>0</v>
      </c>
      <c r="F11209" s="65">
        <f>IFERROR(VLOOKUP(C11209,Pivot!A:C,3,0),0)</f>
        <v>0</v>
      </c>
    </row>
    <row r="11210" spans="1:6" x14ac:dyDescent="0.25">
      <c r="A11210" s="68" t="s">
        <v>103</v>
      </c>
      <c r="B11210" s="69">
        <v>491374251</v>
      </c>
      <c r="C11210" s="68">
        <v>8058664058105</v>
      </c>
      <c r="D11210" s="69" t="s">
        <v>7502</v>
      </c>
      <c r="E11210" s="65">
        <f>IFERROR(VLOOKUP(C11210,Pivot!A:B,2,0),0)</f>
        <v>0</v>
      </c>
      <c r="F11210" s="65">
        <f>IFERROR(VLOOKUP(C11210,Pivot!A:C,3,0),0)</f>
        <v>0</v>
      </c>
    </row>
    <row r="11211" spans="1:6" x14ac:dyDescent="0.25">
      <c r="A11211" s="68" t="s">
        <v>103</v>
      </c>
      <c r="B11211" s="69">
        <v>491374276</v>
      </c>
      <c r="C11211" s="68">
        <v>4897025798274</v>
      </c>
      <c r="D11211" s="69" t="s">
        <v>7503</v>
      </c>
      <c r="E11211" s="65">
        <f>IFERROR(VLOOKUP(C11211,Pivot!A:B,2,0),0)</f>
        <v>0</v>
      </c>
      <c r="F11211" s="65">
        <f>IFERROR(VLOOKUP(C11211,Pivot!A:C,3,0),0)</f>
        <v>0</v>
      </c>
    </row>
    <row r="11212" spans="1:6" x14ac:dyDescent="0.25">
      <c r="A11212" s="68" t="s">
        <v>103</v>
      </c>
      <c r="B11212" s="69">
        <v>491374277</v>
      </c>
      <c r="C11212" s="68">
        <v>4897025798298</v>
      </c>
      <c r="D11212" s="69" t="s">
        <v>7504</v>
      </c>
      <c r="E11212" s="65">
        <f>IFERROR(VLOOKUP(C11212,Pivot!A:B,2,0),0)</f>
        <v>0</v>
      </c>
      <c r="F11212" s="65">
        <f>IFERROR(VLOOKUP(C11212,Pivot!A:C,3,0),0)</f>
        <v>0</v>
      </c>
    </row>
    <row r="11213" spans="1:6" x14ac:dyDescent="0.25">
      <c r="A11213" s="68" t="s">
        <v>103</v>
      </c>
      <c r="B11213" s="69">
        <v>491374278</v>
      </c>
      <c r="C11213" s="68">
        <v>4897025796812</v>
      </c>
      <c r="D11213" s="69" t="s">
        <v>7505</v>
      </c>
      <c r="E11213" s="65">
        <f>IFERROR(VLOOKUP(C11213,Pivot!A:B,2,0),0)</f>
        <v>0</v>
      </c>
      <c r="F11213" s="65">
        <f>IFERROR(VLOOKUP(C11213,Pivot!A:C,3,0),0)</f>
        <v>0</v>
      </c>
    </row>
    <row r="11214" spans="1:6" x14ac:dyDescent="0.25">
      <c r="A11214" s="68" t="s">
        <v>103</v>
      </c>
      <c r="B11214" s="69">
        <v>491374279</v>
      </c>
      <c r="C11214" s="68">
        <v>4897025797468</v>
      </c>
      <c r="D11214" s="69" t="s">
        <v>7506</v>
      </c>
      <c r="E11214" s="65">
        <f>IFERROR(VLOOKUP(C11214,Pivot!A:B,2,0),0)</f>
        <v>0</v>
      </c>
      <c r="F11214" s="65">
        <f>IFERROR(VLOOKUP(C11214,Pivot!A:C,3,0),0)</f>
        <v>0</v>
      </c>
    </row>
    <row r="11215" spans="1:6" x14ac:dyDescent="0.25">
      <c r="A11215" s="68" t="s">
        <v>103</v>
      </c>
      <c r="B11215" s="69">
        <v>491374279</v>
      </c>
      <c r="C11215" s="68">
        <v>4897025797710</v>
      </c>
      <c r="D11215" s="69" t="s">
        <v>7506</v>
      </c>
      <c r="E11215" s="65">
        <f>IFERROR(VLOOKUP(C11215,Pivot!A:B,2,0),0)</f>
        <v>0</v>
      </c>
      <c r="F11215" s="65">
        <f>IFERROR(VLOOKUP(C11215,Pivot!A:C,3,0),0)</f>
        <v>0</v>
      </c>
    </row>
    <row r="11216" spans="1:6" x14ac:dyDescent="0.25">
      <c r="A11216" s="68" t="s">
        <v>103</v>
      </c>
      <c r="B11216" s="69">
        <v>491374280</v>
      </c>
      <c r="C11216" s="68">
        <v>6938242952150</v>
      </c>
      <c r="D11216" s="69" t="s">
        <v>7507</v>
      </c>
      <c r="E11216" s="65">
        <f>IFERROR(VLOOKUP(C11216,Pivot!A:B,2,0),0)</f>
        <v>0</v>
      </c>
      <c r="F11216" s="65">
        <f>IFERROR(VLOOKUP(C11216,Pivot!A:C,3,0),0)</f>
        <v>0</v>
      </c>
    </row>
    <row r="11217" spans="1:6" x14ac:dyDescent="0.25">
      <c r="A11217" s="68" t="s">
        <v>103</v>
      </c>
      <c r="B11217" s="69">
        <v>491374281</v>
      </c>
      <c r="C11217" s="68">
        <v>6938242952167</v>
      </c>
      <c r="D11217" s="69" t="s">
        <v>7508</v>
      </c>
      <c r="E11217" s="65">
        <f>IFERROR(VLOOKUP(C11217,Pivot!A:B,2,0),0)</f>
        <v>0</v>
      </c>
      <c r="F11217" s="65">
        <f>IFERROR(VLOOKUP(C11217,Pivot!A:C,3,0),0)</f>
        <v>0</v>
      </c>
    </row>
    <row r="11218" spans="1:6" x14ac:dyDescent="0.25">
      <c r="A11218" s="68" t="s">
        <v>103</v>
      </c>
      <c r="B11218" s="69">
        <v>491374308</v>
      </c>
      <c r="C11218" s="68">
        <v>8901736136396</v>
      </c>
      <c r="D11218" s="69" t="s">
        <v>7509</v>
      </c>
      <c r="E11218" s="65">
        <f>IFERROR(VLOOKUP(C11218,Pivot!A:B,2,0),0)</f>
        <v>0</v>
      </c>
      <c r="F11218" s="65">
        <f>IFERROR(VLOOKUP(C11218,Pivot!A:C,3,0),0)</f>
        <v>0</v>
      </c>
    </row>
    <row r="11219" spans="1:6" x14ac:dyDescent="0.25">
      <c r="A11219" s="68" t="s">
        <v>103</v>
      </c>
      <c r="B11219" s="69">
        <v>491374309</v>
      </c>
      <c r="C11219" s="68">
        <v>8901736136402</v>
      </c>
      <c r="D11219" s="69" t="s">
        <v>7510</v>
      </c>
      <c r="E11219" s="65">
        <f>IFERROR(VLOOKUP(C11219,Pivot!A:B,2,0),0)</f>
        <v>0</v>
      </c>
      <c r="F11219" s="65">
        <f>IFERROR(VLOOKUP(C11219,Pivot!A:C,3,0),0)</f>
        <v>0</v>
      </c>
    </row>
    <row r="11220" spans="1:6" x14ac:dyDescent="0.25">
      <c r="A11220" s="68" t="s">
        <v>103</v>
      </c>
      <c r="B11220" s="69">
        <v>491374310</v>
      </c>
      <c r="C11220" s="68">
        <v>8901736136419</v>
      </c>
      <c r="D11220" s="69" t="s">
        <v>7511</v>
      </c>
      <c r="E11220" s="65">
        <f>IFERROR(VLOOKUP(C11220,Pivot!A:B,2,0),0)</f>
        <v>0</v>
      </c>
      <c r="F11220" s="65">
        <f>IFERROR(VLOOKUP(C11220,Pivot!A:C,3,0),0)</f>
        <v>0</v>
      </c>
    </row>
    <row r="11221" spans="1:6" x14ac:dyDescent="0.25">
      <c r="A11221" s="68" t="s">
        <v>103</v>
      </c>
      <c r="B11221" s="69">
        <v>491374311</v>
      </c>
      <c r="C11221" s="68">
        <v>8901736136426</v>
      </c>
      <c r="D11221" s="69" t="s">
        <v>7512</v>
      </c>
      <c r="E11221" s="65">
        <f>IFERROR(VLOOKUP(C11221,Pivot!A:B,2,0),0)</f>
        <v>0</v>
      </c>
      <c r="F11221" s="65">
        <f>IFERROR(VLOOKUP(C11221,Pivot!A:C,3,0),0)</f>
        <v>0</v>
      </c>
    </row>
    <row r="11222" spans="1:6" x14ac:dyDescent="0.25">
      <c r="A11222" s="68" t="s">
        <v>103</v>
      </c>
      <c r="B11222" s="69">
        <v>491374318</v>
      </c>
      <c r="C11222" s="68">
        <v>3110141957006</v>
      </c>
      <c r="D11222" s="69" t="s">
        <v>7513</v>
      </c>
      <c r="E11222" s="65">
        <f>IFERROR(VLOOKUP(C11222,Pivot!A:B,2,0),0)</f>
        <v>0</v>
      </c>
      <c r="F11222" s="65">
        <f>IFERROR(VLOOKUP(C11222,Pivot!A:C,3,0),0)</f>
        <v>0</v>
      </c>
    </row>
    <row r="11223" spans="1:6" x14ac:dyDescent="0.25">
      <c r="A11223" s="68" t="s">
        <v>103</v>
      </c>
      <c r="B11223" s="69">
        <v>491374323</v>
      </c>
      <c r="C11223" s="68">
        <v>4895038551091</v>
      </c>
      <c r="D11223" s="69" t="s">
        <v>7514</v>
      </c>
      <c r="E11223" s="65">
        <f>IFERROR(VLOOKUP(C11223,Pivot!A:B,2,0),0)</f>
        <v>0</v>
      </c>
      <c r="F11223" s="65">
        <f>IFERROR(VLOOKUP(C11223,Pivot!A:C,3,0),0)</f>
        <v>0</v>
      </c>
    </row>
    <row r="11224" spans="1:6" x14ac:dyDescent="0.25">
      <c r="A11224" s="68" t="s">
        <v>103</v>
      </c>
      <c r="B11224" s="69">
        <v>491374324</v>
      </c>
      <c r="C11224" s="68">
        <v>4895038508583</v>
      </c>
      <c r="D11224" s="69" t="s">
        <v>7515</v>
      </c>
      <c r="E11224" s="65">
        <f>IFERROR(VLOOKUP(C11224,Pivot!A:B,2,0),0)</f>
        <v>0</v>
      </c>
      <c r="F11224" s="65">
        <f>IFERROR(VLOOKUP(C11224,Pivot!A:C,3,0),0)</f>
        <v>0</v>
      </c>
    </row>
    <row r="11225" spans="1:6" x14ac:dyDescent="0.25">
      <c r="A11225" s="68" t="s">
        <v>103</v>
      </c>
      <c r="B11225" s="69">
        <v>491374324</v>
      </c>
      <c r="C11225" s="68">
        <v>4895038552081</v>
      </c>
      <c r="D11225" s="69" t="s">
        <v>7515</v>
      </c>
      <c r="E11225" s="65">
        <f>IFERROR(VLOOKUP(C11225,Pivot!A:B,2,0),0)</f>
        <v>0</v>
      </c>
      <c r="F11225" s="65">
        <f>IFERROR(VLOOKUP(C11225,Pivot!A:C,3,0),0)</f>
        <v>0</v>
      </c>
    </row>
    <row r="11226" spans="1:6" x14ac:dyDescent="0.25">
      <c r="A11226" s="68" t="s">
        <v>103</v>
      </c>
      <c r="B11226" s="69">
        <v>491374326</v>
      </c>
      <c r="C11226" s="68">
        <v>4895038511453</v>
      </c>
      <c r="D11226" s="69" t="s">
        <v>7516</v>
      </c>
      <c r="E11226" s="65">
        <f>IFERROR(VLOOKUP(C11226,Pivot!A:B,2,0),0)</f>
        <v>0</v>
      </c>
      <c r="F11226" s="65">
        <f>IFERROR(VLOOKUP(C11226,Pivot!A:C,3,0),0)</f>
        <v>0</v>
      </c>
    </row>
    <row r="11227" spans="1:6" x14ac:dyDescent="0.25">
      <c r="A11227" s="68" t="s">
        <v>103</v>
      </c>
      <c r="B11227" s="69">
        <v>491374327</v>
      </c>
      <c r="C11227" s="68">
        <v>4895038571167</v>
      </c>
      <c r="D11227" s="69" t="s">
        <v>7517</v>
      </c>
      <c r="E11227" s="65">
        <f>IFERROR(VLOOKUP(C11227,Pivot!A:B,2,0),0)</f>
        <v>0</v>
      </c>
      <c r="F11227" s="65">
        <f>IFERROR(VLOOKUP(C11227,Pivot!A:C,3,0),0)</f>
        <v>0</v>
      </c>
    </row>
    <row r="11228" spans="1:6" x14ac:dyDescent="0.25">
      <c r="A11228" s="68" t="s">
        <v>103</v>
      </c>
      <c r="B11228" s="69">
        <v>491374328</v>
      </c>
      <c r="C11228" s="68">
        <v>3417766003003</v>
      </c>
      <c r="D11228" s="69" t="s">
        <v>7518</v>
      </c>
      <c r="E11228" s="65">
        <f>IFERROR(VLOOKUP(C11228,Pivot!A:B,2,0),0)</f>
        <v>0</v>
      </c>
      <c r="F11228" s="65">
        <f>IFERROR(VLOOKUP(C11228,Pivot!A:C,3,0),0)</f>
        <v>0</v>
      </c>
    </row>
    <row r="11229" spans="1:6" x14ac:dyDescent="0.25">
      <c r="A11229" s="68" t="s">
        <v>103</v>
      </c>
      <c r="B11229" s="69">
        <v>491374329</v>
      </c>
      <c r="C11229" s="68">
        <v>3417766009005</v>
      </c>
      <c r="D11229" s="69" t="s">
        <v>7519</v>
      </c>
      <c r="E11229" s="65">
        <f>IFERROR(VLOOKUP(C11229,Pivot!A:B,2,0),0)</f>
        <v>0</v>
      </c>
      <c r="F11229" s="65">
        <f>IFERROR(VLOOKUP(C11229,Pivot!A:C,3,0),0)</f>
        <v>0</v>
      </c>
    </row>
    <row r="11230" spans="1:6" x14ac:dyDescent="0.25">
      <c r="A11230" s="68" t="s">
        <v>103</v>
      </c>
      <c r="B11230" s="69">
        <v>491374332</v>
      </c>
      <c r="C11230" s="68">
        <v>71662100346</v>
      </c>
      <c r="D11230" s="69" t="s">
        <v>7520</v>
      </c>
      <c r="E11230" s="65">
        <f>IFERROR(VLOOKUP(C11230,Pivot!A:B,2,0),0)</f>
        <v>0</v>
      </c>
      <c r="F11230" s="65">
        <f>IFERROR(VLOOKUP(C11230,Pivot!A:C,3,0),0)</f>
        <v>0</v>
      </c>
    </row>
    <row r="11231" spans="1:6" x14ac:dyDescent="0.25">
      <c r="A11231" s="68" t="s">
        <v>103</v>
      </c>
      <c r="B11231" s="69">
        <v>491374333</v>
      </c>
      <c r="C11231" s="68">
        <v>71662201289</v>
      </c>
      <c r="D11231" s="69" t="s">
        <v>7521</v>
      </c>
      <c r="E11231" s="65">
        <f>IFERROR(VLOOKUP(C11231,Pivot!A:B,2,0),0)</f>
        <v>0</v>
      </c>
      <c r="F11231" s="65">
        <f>IFERROR(VLOOKUP(C11231,Pivot!A:C,3,0),0)</f>
        <v>0</v>
      </c>
    </row>
    <row r="11232" spans="1:6" x14ac:dyDescent="0.25">
      <c r="A11232" s="68" t="s">
        <v>103</v>
      </c>
      <c r="B11232" s="69">
        <v>491374334</v>
      </c>
      <c r="C11232" s="68">
        <v>71662111045</v>
      </c>
      <c r="D11232" s="69" t="s">
        <v>7522</v>
      </c>
      <c r="E11232" s="65">
        <f>IFERROR(VLOOKUP(C11232,Pivot!A:B,2,0),0)</f>
        <v>0</v>
      </c>
      <c r="F11232" s="65">
        <f>IFERROR(VLOOKUP(C11232,Pivot!A:C,3,0),0)</f>
        <v>0</v>
      </c>
    </row>
    <row r="11233" spans="1:6" x14ac:dyDescent="0.25">
      <c r="A11233" s="68" t="s">
        <v>103</v>
      </c>
      <c r="B11233" s="69">
        <v>491374335</v>
      </c>
      <c r="C11233" s="68">
        <v>71662072100</v>
      </c>
      <c r="D11233" s="69" t="s">
        <v>7523</v>
      </c>
      <c r="E11233" s="65">
        <f>IFERROR(VLOOKUP(C11233,Pivot!A:B,2,0),0)</f>
        <v>0</v>
      </c>
      <c r="F11233" s="65">
        <f>IFERROR(VLOOKUP(C11233,Pivot!A:C,3,0),0)</f>
        <v>0</v>
      </c>
    </row>
    <row r="11234" spans="1:6" x14ac:dyDescent="0.25">
      <c r="A11234" s="68" t="s">
        <v>103</v>
      </c>
      <c r="B11234" s="69">
        <v>491374336</v>
      </c>
      <c r="C11234" s="68">
        <v>71662124151</v>
      </c>
      <c r="D11234" s="69" t="s">
        <v>7524</v>
      </c>
      <c r="E11234" s="65">
        <f>IFERROR(VLOOKUP(C11234,Pivot!A:B,2,0),0)</f>
        <v>0</v>
      </c>
      <c r="F11234" s="65">
        <f>IFERROR(VLOOKUP(C11234,Pivot!A:C,3,0),0)</f>
        <v>0</v>
      </c>
    </row>
    <row r="11235" spans="1:6" x14ac:dyDescent="0.25">
      <c r="A11235" s="68" t="s">
        <v>103</v>
      </c>
      <c r="B11235" s="69">
        <v>491374337</v>
      </c>
      <c r="C11235" s="68">
        <v>71662324988</v>
      </c>
      <c r="D11235" s="69" t="s">
        <v>7525</v>
      </c>
      <c r="E11235" s="65">
        <f>IFERROR(VLOOKUP(C11235,Pivot!A:B,2,0),0)</f>
        <v>0</v>
      </c>
      <c r="F11235" s="65">
        <f>IFERROR(VLOOKUP(C11235,Pivot!A:C,3,0),0)</f>
        <v>0</v>
      </c>
    </row>
    <row r="11236" spans="1:6" x14ac:dyDescent="0.25">
      <c r="A11236" s="68" t="s">
        <v>103</v>
      </c>
      <c r="B11236" s="69">
        <v>491374338</v>
      </c>
      <c r="C11236" s="68">
        <v>71662113032</v>
      </c>
      <c r="D11236" s="69" t="s">
        <v>7526</v>
      </c>
      <c r="E11236" s="65">
        <f>IFERROR(VLOOKUP(C11236,Pivot!A:B,2,0),0)</f>
        <v>0</v>
      </c>
      <c r="F11236" s="65">
        <f>IFERROR(VLOOKUP(C11236,Pivot!A:C,3,0),0)</f>
        <v>0</v>
      </c>
    </row>
    <row r="11237" spans="1:6" x14ac:dyDescent="0.25">
      <c r="A11237" s="68" t="s">
        <v>103</v>
      </c>
      <c r="B11237" s="69">
        <v>491374345</v>
      </c>
      <c r="C11237" s="68">
        <v>4715643030487</v>
      </c>
      <c r="D11237" s="69" t="s">
        <v>7527</v>
      </c>
      <c r="E11237" s="65">
        <f>IFERROR(VLOOKUP(C11237,Pivot!A:B,2,0),0)</f>
        <v>0</v>
      </c>
      <c r="F11237" s="65">
        <f>IFERROR(VLOOKUP(C11237,Pivot!A:C,3,0),0)</f>
        <v>0</v>
      </c>
    </row>
    <row r="11238" spans="1:6" x14ac:dyDescent="0.25">
      <c r="A11238" s="68" t="s">
        <v>103</v>
      </c>
      <c r="B11238" s="69">
        <v>491374346</v>
      </c>
      <c r="C11238" s="68">
        <v>4715643130484</v>
      </c>
      <c r="D11238" s="69" t="s">
        <v>7528</v>
      </c>
      <c r="E11238" s="65">
        <f>IFERROR(VLOOKUP(C11238,Pivot!A:B,2,0),0)</f>
        <v>0</v>
      </c>
      <c r="F11238" s="65">
        <f>IFERROR(VLOOKUP(C11238,Pivot!A:C,3,0),0)</f>
        <v>0</v>
      </c>
    </row>
    <row r="11239" spans="1:6" x14ac:dyDescent="0.25">
      <c r="A11239" s="68" t="s">
        <v>103</v>
      </c>
      <c r="B11239" s="69">
        <v>491374347</v>
      </c>
      <c r="C11239" s="68">
        <v>4715643130125</v>
      </c>
      <c r="D11239" s="69" t="s">
        <v>7529</v>
      </c>
      <c r="E11239" s="65">
        <f>IFERROR(VLOOKUP(C11239,Pivot!A:B,2,0),0)</f>
        <v>0</v>
      </c>
      <c r="F11239" s="65">
        <f>IFERROR(VLOOKUP(C11239,Pivot!A:C,3,0),0)</f>
        <v>0</v>
      </c>
    </row>
    <row r="11240" spans="1:6" x14ac:dyDescent="0.25">
      <c r="A11240" s="68" t="s">
        <v>103</v>
      </c>
      <c r="B11240" s="69">
        <v>491374349</v>
      </c>
      <c r="C11240" s="68">
        <v>4715643130132</v>
      </c>
      <c r="D11240" s="69" t="s">
        <v>7530</v>
      </c>
      <c r="E11240" s="65">
        <f>IFERROR(VLOOKUP(C11240,Pivot!A:B,2,0),0)</f>
        <v>0</v>
      </c>
      <c r="F11240" s="65">
        <f>IFERROR(VLOOKUP(C11240,Pivot!A:C,3,0),0)</f>
        <v>0</v>
      </c>
    </row>
    <row r="11241" spans="1:6" x14ac:dyDescent="0.25">
      <c r="A11241" s="68" t="s">
        <v>103</v>
      </c>
      <c r="B11241" s="69">
        <v>491374350</v>
      </c>
      <c r="C11241" s="68">
        <v>4715643038339</v>
      </c>
      <c r="D11241" s="69" t="s">
        <v>7531</v>
      </c>
      <c r="E11241" s="65">
        <f>IFERROR(VLOOKUP(C11241,Pivot!A:B,2,0),0)</f>
        <v>0</v>
      </c>
      <c r="F11241" s="65">
        <f>IFERROR(VLOOKUP(C11241,Pivot!A:C,3,0),0)</f>
        <v>0</v>
      </c>
    </row>
    <row r="11242" spans="1:6" x14ac:dyDescent="0.25">
      <c r="A11242" s="68" t="s">
        <v>103</v>
      </c>
      <c r="B11242" s="69">
        <v>491374351</v>
      </c>
      <c r="C11242" s="68">
        <v>4715643032931</v>
      </c>
      <c r="D11242" s="69" t="s">
        <v>7532</v>
      </c>
      <c r="E11242" s="65">
        <f>IFERROR(VLOOKUP(C11242,Pivot!A:B,2,0),0)</f>
        <v>0</v>
      </c>
      <c r="F11242" s="65">
        <f>IFERROR(VLOOKUP(C11242,Pivot!A:C,3,0),0)</f>
        <v>0</v>
      </c>
    </row>
    <row r="11243" spans="1:6" x14ac:dyDescent="0.25">
      <c r="A11243" s="68" t="s">
        <v>103</v>
      </c>
      <c r="B11243" s="69">
        <v>491374353</v>
      </c>
      <c r="C11243" s="68">
        <v>93577887631</v>
      </c>
      <c r="D11243" s="69" t="s">
        <v>7533</v>
      </c>
      <c r="E11243" s="65">
        <f>IFERROR(VLOOKUP(C11243,Pivot!A:B,2,0),0)</f>
        <v>0</v>
      </c>
      <c r="F11243" s="65">
        <f>IFERROR(VLOOKUP(C11243,Pivot!A:C,3,0),0)</f>
        <v>0</v>
      </c>
    </row>
    <row r="11244" spans="1:6" x14ac:dyDescent="0.25">
      <c r="A11244" s="68" t="s">
        <v>103</v>
      </c>
      <c r="B11244" s="69">
        <v>491374354</v>
      </c>
      <c r="C11244" s="68">
        <v>93577887730</v>
      </c>
      <c r="D11244" s="69" t="s">
        <v>7534</v>
      </c>
      <c r="E11244" s="65">
        <f>IFERROR(VLOOKUP(C11244,Pivot!A:B,2,0),0)</f>
        <v>0</v>
      </c>
      <c r="F11244" s="65">
        <f>IFERROR(VLOOKUP(C11244,Pivot!A:C,3,0),0)</f>
        <v>0</v>
      </c>
    </row>
    <row r="11245" spans="1:6" x14ac:dyDescent="0.25">
      <c r="A11245" s="68" t="s">
        <v>103</v>
      </c>
      <c r="B11245" s="69">
        <v>491374355</v>
      </c>
      <c r="C11245" s="68">
        <v>491374355</v>
      </c>
      <c r="D11245" s="69" t="s">
        <v>7535</v>
      </c>
      <c r="E11245" s="65">
        <f>IFERROR(VLOOKUP(C11245,Pivot!A:B,2,0),0)</f>
        <v>0</v>
      </c>
      <c r="F11245" s="65">
        <f>IFERROR(VLOOKUP(C11245,Pivot!A:C,3,0),0)</f>
        <v>0</v>
      </c>
    </row>
    <row r="11246" spans="1:6" x14ac:dyDescent="0.25">
      <c r="A11246" s="68" t="s">
        <v>103</v>
      </c>
      <c r="B11246" s="69">
        <v>491374355</v>
      </c>
      <c r="C11246" s="68">
        <v>94922230324</v>
      </c>
      <c r="D11246" s="69" t="s">
        <v>7535</v>
      </c>
      <c r="E11246" s="65">
        <f>IFERROR(VLOOKUP(C11246,Pivot!A:B,2,0),0)</f>
        <v>0</v>
      </c>
      <c r="F11246" s="65">
        <f>IFERROR(VLOOKUP(C11246,Pivot!A:C,3,0),0)</f>
        <v>0</v>
      </c>
    </row>
    <row r="11247" spans="1:6" x14ac:dyDescent="0.25">
      <c r="A11247" s="68" t="s">
        <v>103</v>
      </c>
      <c r="B11247" s="69">
        <v>491374356</v>
      </c>
      <c r="C11247" s="68">
        <v>491374356</v>
      </c>
      <c r="D11247" s="69" t="s">
        <v>7536</v>
      </c>
      <c r="E11247" s="65">
        <f>IFERROR(VLOOKUP(C11247,Pivot!A:B,2,0),0)</f>
        <v>0</v>
      </c>
      <c r="F11247" s="65">
        <f>IFERROR(VLOOKUP(C11247,Pivot!A:C,3,0),0)</f>
        <v>0</v>
      </c>
    </row>
    <row r="11248" spans="1:6" x14ac:dyDescent="0.25">
      <c r="A11248" s="68" t="s">
        <v>103</v>
      </c>
      <c r="B11248" s="69">
        <v>491374356</v>
      </c>
      <c r="C11248" s="68">
        <v>94922353498</v>
      </c>
      <c r="D11248" s="69" t="s">
        <v>7536</v>
      </c>
      <c r="E11248" s="65">
        <f>IFERROR(VLOOKUP(C11248,Pivot!A:B,2,0),0)</f>
        <v>0</v>
      </c>
      <c r="F11248" s="65">
        <f>IFERROR(VLOOKUP(C11248,Pivot!A:C,3,0),0)</f>
        <v>0</v>
      </c>
    </row>
    <row r="11249" spans="1:6" x14ac:dyDescent="0.25">
      <c r="A11249" s="68" t="s">
        <v>103</v>
      </c>
      <c r="B11249" s="69">
        <v>491374357</v>
      </c>
      <c r="C11249" s="68">
        <v>491374357</v>
      </c>
      <c r="D11249" s="69" t="s">
        <v>7537</v>
      </c>
      <c r="E11249" s="65">
        <f>IFERROR(VLOOKUP(C11249,Pivot!A:B,2,0),0)</f>
        <v>0</v>
      </c>
      <c r="F11249" s="65">
        <f>IFERROR(VLOOKUP(C11249,Pivot!A:C,3,0),0)</f>
        <v>0</v>
      </c>
    </row>
    <row r="11250" spans="1:6" x14ac:dyDescent="0.25">
      <c r="A11250" s="68" t="s">
        <v>103</v>
      </c>
      <c r="B11250" s="69">
        <v>491374357</v>
      </c>
      <c r="C11250" s="68">
        <v>94922230331</v>
      </c>
      <c r="D11250" s="69" t="s">
        <v>7537</v>
      </c>
      <c r="E11250" s="65">
        <f>IFERROR(VLOOKUP(C11250,Pivot!A:B,2,0),0)</f>
        <v>0</v>
      </c>
      <c r="F11250" s="65">
        <f>IFERROR(VLOOKUP(C11250,Pivot!A:C,3,0),0)</f>
        <v>0</v>
      </c>
    </row>
    <row r="11251" spans="1:6" x14ac:dyDescent="0.25">
      <c r="A11251" s="68" t="s">
        <v>103</v>
      </c>
      <c r="B11251" s="69">
        <v>491374358</v>
      </c>
      <c r="C11251" s="68">
        <v>491374358</v>
      </c>
      <c r="D11251" s="69" t="s">
        <v>7538</v>
      </c>
      <c r="E11251" s="65">
        <f>IFERROR(VLOOKUP(C11251,Pivot!A:B,2,0),0)</f>
        <v>0</v>
      </c>
      <c r="F11251" s="65">
        <f>IFERROR(VLOOKUP(C11251,Pivot!A:C,3,0),0)</f>
        <v>0</v>
      </c>
    </row>
    <row r="11252" spans="1:6" x14ac:dyDescent="0.25">
      <c r="A11252" s="68" t="s">
        <v>103</v>
      </c>
      <c r="B11252" s="69">
        <v>491374358</v>
      </c>
      <c r="C11252" s="68">
        <v>94922480224</v>
      </c>
      <c r="D11252" s="69" t="s">
        <v>7538</v>
      </c>
      <c r="E11252" s="65">
        <f>IFERROR(VLOOKUP(C11252,Pivot!A:B,2,0),0)</f>
        <v>0</v>
      </c>
      <c r="F11252" s="65">
        <f>IFERROR(VLOOKUP(C11252,Pivot!A:C,3,0),0)</f>
        <v>0</v>
      </c>
    </row>
    <row r="11253" spans="1:6" x14ac:dyDescent="0.25">
      <c r="A11253" s="68" t="s">
        <v>103</v>
      </c>
      <c r="B11253" s="69">
        <v>491374359</v>
      </c>
      <c r="C11253" s="68">
        <v>491374359</v>
      </c>
      <c r="D11253" s="69" t="s">
        <v>7539</v>
      </c>
      <c r="E11253" s="65">
        <f>IFERROR(VLOOKUP(C11253,Pivot!A:B,2,0),0)</f>
        <v>0</v>
      </c>
      <c r="F11253" s="65">
        <f>IFERROR(VLOOKUP(C11253,Pivot!A:C,3,0),0)</f>
        <v>0</v>
      </c>
    </row>
    <row r="11254" spans="1:6" x14ac:dyDescent="0.25">
      <c r="A11254" s="68" t="s">
        <v>103</v>
      </c>
      <c r="B11254" s="69">
        <v>491374359</v>
      </c>
      <c r="C11254" s="68">
        <v>94922230348</v>
      </c>
      <c r="D11254" s="69" t="s">
        <v>7539</v>
      </c>
      <c r="E11254" s="65">
        <f>IFERROR(VLOOKUP(C11254,Pivot!A:B,2,0),0)</f>
        <v>0</v>
      </c>
      <c r="F11254" s="65">
        <f>IFERROR(VLOOKUP(C11254,Pivot!A:C,3,0),0)</f>
        <v>0</v>
      </c>
    </row>
    <row r="11255" spans="1:6" x14ac:dyDescent="0.25">
      <c r="A11255" s="68" t="s">
        <v>103</v>
      </c>
      <c r="B11255" s="69">
        <v>491374362</v>
      </c>
      <c r="C11255" s="68">
        <v>491374362</v>
      </c>
      <c r="D11255" s="69" t="s">
        <v>7540</v>
      </c>
      <c r="E11255" s="65">
        <f>IFERROR(VLOOKUP(C11255,Pivot!A:B,2,0),0)</f>
        <v>0</v>
      </c>
      <c r="F11255" s="65">
        <f>IFERROR(VLOOKUP(C11255,Pivot!A:C,3,0),0)</f>
        <v>0</v>
      </c>
    </row>
    <row r="11256" spans="1:6" x14ac:dyDescent="0.25">
      <c r="A11256" s="68" t="s">
        <v>103</v>
      </c>
      <c r="B11256" s="69">
        <v>491374362</v>
      </c>
      <c r="C11256" s="68">
        <v>683480093832</v>
      </c>
      <c r="D11256" s="69" t="s">
        <v>7540</v>
      </c>
      <c r="E11256" s="65">
        <f>IFERROR(VLOOKUP(C11256,Pivot!A:B,2,0),0)</f>
        <v>0</v>
      </c>
      <c r="F11256" s="65">
        <f>IFERROR(VLOOKUP(C11256,Pivot!A:C,3,0),0)</f>
        <v>0</v>
      </c>
    </row>
    <row r="11257" spans="1:6" x14ac:dyDescent="0.25">
      <c r="A11257" s="68" t="s">
        <v>103</v>
      </c>
      <c r="B11257" s="69">
        <v>491374363</v>
      </c>
      <c r="C11257" s="68">
        <v>491374363</v>
      </c>
      <c r="D11257" s="69" t="s">
        <v>7541</v>
      </c>
      <c r="E11257" s="65">
        <f>IFERROR(VLOOKUP(C11257,Pivot!A:B,2,0),0)</f>
        <v>0</v>
      </c>
      <c r="F11257" s="65">
        <f>IFERROR(VLOOKUP(C11257,Pivot!A:C,3,0),0)</f>
        <v>0</v>
      </c>
    </row>
    <row r="11258" spans="1:6" x14ac:dyDescent="0.25">
      <c r="A11258" s="68" t="s">
        <v>103</v>
      </c>
      <c r="B11258" s="69">
        <v>491374363</v>
      </c>
      <c r="C11258" s="68">
        <v>683480093825</v>
      </c>
      <c r="D11258" s="69" t="s">
        <v>7541</v>
      </c>
      <c r="E11258" s="65">
        <f>IFERROR(VLOOKUP(C11258,Pivot!A:B,2,0),0)</f>
        <v>0</v>
      </c>
      <c r="F11258" s="65">
        <f>IFERROR(VLOOKUP(C11258,Pivot!A:C,3,0),0)</f>
        <v>0</v>
      </c>
    </row>
    <row r="11259" spans="1:6" x14ac:dyDescent="0.25">
      <c r="A11259" s="68" t="s">
        <v>103</v>
      </c>
      <c r="B11259" s="69">
        <v>491374365</v>
      </c>
      <c r="C11259" s="68">
        <v>491374365</v>
      </c>
      <c r="D11259" s="69" t="s">
        <v>7542</v>
      </c>
      <c r="E11259" s="65">
        <f>IFERROR(VLOOKUP(C11259,Pivot!A:B,2,0),0)</f>
        <v>0</v>
      </c>
      <c r="F11259" s="65">
        <f>IFERROR(VLOOKUP(C11259,Pivot!A:C,3,0),0)</f>
        <v>0</v>
      </c>
    </row>
    <row r="11260" spans="1:6" x14ac:dyDescent="0.25">
      <c r="A11260" s="68" t="s">
        <v>103</v>
      </c>
      <c r="B11260" s="69">
        <v>491374365</v>
      </c>
      <c r="C11260" s="68">
        <v>787909765055</v>
      </c>
      <c r="D11260" s="69" t="s">
        <v>7542</v>
      </c>
      <c r="E11260" s="65">
        <f>IFERROR(VLOOKUP(C11260,Pivot!A:B,2,0),0)</f>
        <v>0</v>
      </c>
      <c r="F11260" s="65">
        <f>IFERROR(VLOOKUP(C11260,Pivot!A:C,3,0),0)</f>
        <v>0</v>
      </c>
    </row>
    <row r="11261" spans="1:6" x14ac:dyDescent="0.25">
      <c r="A11261" s="68" t="s">
        <v>103</v>
      </c>
      <c r="B11261" s="69">
        <v>491374367</v>
      </c>
      <c r="C11261" s="68">
        <v>5027148008588</v>
      </c>
      <c r="D11261" s="69" t="s">
        <v>7543</v>
      </c>
      <c r="E11261" s="65">
        <f>IFERROR(VLOOKUP(C11261,Pivot!A:B,2,0),0)</f>
        <v>0</v>
      </c>
      <c r="F11261" s="65">
        <f>IFERROR(VLOOKUP(C11261,Pivot!A:C,3,0),0)</f>
        <v>0</v>
      </c>
    </row>
    <row r="11262" spans="1:6" x14ac:dyDescent="0.25">
      <c r="A11262" s="68" t="s">
        <v>103</v>
      </c>
      <c r="B11262" s="69">
        <v>491374369</v>
      </c>
      <c r="C11262" s="68">
        <v>5027148012325</v>
      </c>
      <c r="D11262" s="69" t="s">
        <v>7544</v>
      </c>
      <c r="E11262" s="65">
        <f>IFERROR(VLOOKUP(C11262,Pivot!A:B,2,0),0)</f>
        <v>0</v>
      </c>
      <c r="F11262" s="65">
        <f>IFERROR(VLOOKUP(C11262,Pivot!A:C,3,0),0)</f>
        <v>0</v>
      </c>
    </row>
    <row r="11263" spans="1:6" x14ac:dyDescent="0.25">
      <c r="A11263" s="68" t="s">
        <v>103</v>
      </c>
      <c r="B11263" s="69">
        <v>491374372</v>
      </c>
      <c r="C11263" s="68">
        <v>5027148009523</v>
      </c>
      <c r="D11263" s="69" t="s">
        <v>7545</v>
      </c>
      <c r="E11263" s="65">
        <f>IFERROR(VLOOKUP(C11263,Pivot!A:B,2,0),0)</f>
        <v>0</v>
      </c>
      <c r="F11263" s="65">
        <f>IFERROR(VLOOKUP(C11263,Pivot!A:C,3,0),0)</f>
        <v>0</v>
      </c>
    </row>
    <row r="11264" spans="1:6" x14ac:dyDescent="0.25">
      <c r="A11264" s="68" t="s">
        <v>103</v>
      </c>
      <c r="B11264" s="69">
        <v>491374373</v>
      </c>
      <c r="C11264" s="68">
        <v>5027148007550</v>
      </c>
      <c r="D11264" s="69" t="s">
        <v>7546</v>
      </c>
      <c r="E11264" s="65">
        <f>IFERROR(VLOOKUP(C11264,Pivot!A:B,2,0),0)</f>
        <v>0</v>
      </c>
      <c r="F11264" s="65">
        <f>IFERROR(VLOOKUP(C11264,Pivot!A:C,3,0),0)</f>
        <v>0</v>
      </c>
    </row>
    <row r="11265" spans="1:6" x14ac:dyDescent="0.25">
      <c r="A11265" s="68" t="s">
        <v>103</v>
      </c>
      <c r="B11265" s="69">
        <v>491374374</v>
      </c>
      <c r="C11265" s="68">
        <v>4892900887753</v>
      </c>
      <c r="D11265" s="69" t="s">
        <v>7547</v>
      </c>
      <c r="E11265" s="65">
        <f>IFERROR(VLOOKUP(C11265,Pivot!A:B,2,0),0)</f>
        <v>0</v>
      </c>
      <c r="F11265" s="65">
        <f>IFERROR(VLOOKUP(C11265,Pivot!A:C,3,0),0)</f>
        <v>0</v>
      </c>
    </row>
    <row r="11266" spans="1:6" x14ac:dyDescent="0.25">
      <c r="A11266" s="68" t="s">
        <v>103</v>
      </c>
      <c r="B11266" s="69">
        <v>491374375</v>
      </c>
      <c r="C11266" s="68">
        <v>4892900887784</v>
      </c>
      <c r="D11266" s="69" t="s">
        <v>7548</v>
      </c>
      <c r="E11266" s="65">
        <f>IFERROR(VLOOKUP(C11266,Pivot!A:B,2,0),0)</f>
        <v>0</v>
      </c>
      <c r="F11266" s="65">
        <f>IFERROR(VLOOKUP(C11266,Pivot!A:C,3,0),0)</f>
        <v>0</v>
      </c>
    </row>
    <row r="11267" spans="1:6" x14ac:dyDescent="0.25">
      <c r="A11267" s="68" t="s">
        <v>103</v>
      </c>
      <c r="B11267" s="69">
        <v>491374376</v>
      </c>
      <c r="C11267" s="68">
        <v>4892900887906</v>
      </c>
      <c r="D11267" s="69" t="s">
        <v>7549</v>
      </c>
      <c r="E11267" s="65">
        <f>IFERROR(VLOOKUP(C11267,Pivot!A:B,2,0),0)</f>
        <v>0</v>
      </c>
      <c r="F11267" s="65">
        <f>IFERROR(VLOOKUP(C11267,Pivot!A:C,3,0),0)</f>
        <v>0</v>
      </c>
    </row>
    <row r="11268" spans="1:6" x14ac:dyDescent="0.25">
      <c r="A11268" s="68" t="s">
        <v>103</v>
      </c>
      <c r="B11268" s="69">
        <v>491374379</v>
      </c>
      <c r="C11268" s="68">
        <v>4892900011080</v>
      </c>
      <c r="D11268" s="69" t="s">
        <v>7550</v>
      </c>
      <c r="E11268" s="65">
        <f>IFERROR(VLOOKUP(C11268,Pivot!A:B,2,0),0)</f>
        <v>0</v>
      </c>
      <c r="F11268" s="65">
        <f>IFERROR(VLOOKUP(C11268,Pivot!A:C,3,0),0)</f>
        <v>0</v>
      </c>
    </row>
    <row r="11269" spans="1:6" x14ac:dyDescent="0.25">
      <c r="A11269" s="68" t="s">
        <v>103</v>
      </c>
      <c r="B11269" s="69">
        <v>491374393</v>
      </c>
      <c r="C11269" s="68">
        <v>491374393</v>
      </c>
      <c r="D11269" s="69" t="s">
        <v>7551</v>
      </c>
      <c r="E11269" s="65">
        <f>IFERROR(VLOOKUP(C11269,Pivot!A:B,2,0),0)</f>
        <v>0</v>
      </c>
      <c r="F11269" s="65">
        <f>IFERROR(VLOOKUP(C11269,Pivot!A:C,3,0),0)</f>
        <v>0</v>
      </c>
    </row>
    <row r="11270" spans="1:6" x14ac:dyDescent="0.25">
      <c r="A11270" s="68" t="s">
        <v>103</v>
      </c>
      <c r="B11270" s="69">
        <v>491374393</v>
      </c>
      <c r="C11270" s="68">
        <v>50211618228</v>
      </c>
      <c r="D11270" s="69" t="s">
        <v>7551</v>
      </c>
      <c r="E11270" s="65">
        <f>IFERROR(VLOOKUP(C11270,Pivot!A:B,2,0),0)</f>
        <v>0</v>
      </c>
      <c r="F11270" s="65">
        <f>IFERROR(VLOOKUP(C11270,Pivot!A:C,3,0),0)</f>
        <v>0</v>
      </c>
    </row>
    <row r="11271" spans="1:6" x14ac:dyDescent="0.25">
      <c r="A11271" s="68" t="s">
        <v>103</v>
      </c>
      <c r="B11271" s="69">
        <v>491374393</v>
      </c>
      <c r="C11271" s="68">
        <v>8901383715937</v>
      </c>
      <c r="D11271" s="69" t="s">
        <v>7551</v>
      </c>
      <c r="E11271" s="65">
        <f>IFERROR(VLOOKUP(C11271,Pivot!A:B,2,0),0)</f>
        <v>0</v>
      </c>
      <c r="F11271" s="65">
        <f>IFERROR(VLOOKUP(C11271,Pivot!A:C,3,0),0)</f>
        <v>0</v>
      </c>
    </row>
    <row r="11272" spans="1:6" x14ac:dyDescent="0.25">
      <c r="A11272" s="68" t="s">
        <v>103</v>
      </c>
      <c r="B11272" s="69">
        <v>491374395</v>
      </c>
      <c r="C11272" s="68">
        <v>8901383719317</v>
      </c>
      <c r="D11272" s="69" t="s">
        <v>7552</v>
      </c>
      <c r="E11272" s="65">
        <f>IFERROR(VLOOKUP(C11272,Pivot!A:B,2,0),0)</f>
        <v>0</v>
      </c>
      <c r="F11272" s="65">
        <f>IFERROR(VLOOKUP(C11272,Pivot!A:C,3,0),0)</f>
        <v>0</v>
      </c>
    </row>
    <row r="11273" spans="1:6" x14ac:dyDescent="0.25">
      <c r="A11273" s="68" t="s">
        <v>103</v>
      </c>
      <c r="B11273" s="69">
        <v>491374396</v>
      </c>
      <c r="C11273" s="68">
        <v>50211612479</v>
      </c>
      <c r="D11273" s="69" t="s">
        <v>7553</v>
      </c>
      <c r="E11273" s="65">
        <f>IFERROR(VLOOKUP(C11273,Pivot!A:B,2,0),0)</f>
        <v>0</v>
      </c>
      <c r="F11273" s="65">
        <f>IFERROR(VLOOKUP(C11273,Pivot!A:C,3,0),0)</f>
        <v>0</v>
      </c>
    </row>
    <row r="11274" spans="1:6" x14ac:dyDescent="0.25">
      <c r="A11274" s="68" t="s">
        <v>103</v>
      </c>
      <c r="B11274" s="69">
        <v>491374398</v>
      </c>
      <c r="C11274" s="68">
        <v>887961477337</v>
      </c>
      <c r="D11274" s="69" t="s">
        <v>7554</v>
      </c>
      <c r="E11274" s="65">
        <f>IFERROR(VLOOKUP(C11274,Pivot!A:B,2,0),0)</f>
        <v>0</v>
      </c>
      <c r="F11274" s="65">
        <f>IFERROR(VLOOKUP(C11274,Pivot!A:C,3,0),0)</f>
        <v>0</v>
      </c>
    </row>
    <row r="11275" spans="1:6" x14ac:dyDescent="0.25">
      <c r="A11275" s="68" t="s">
        <v>103</v>
      </c>
      <c r="B11275" s="69">
        <v>491374399</v>
      </c>
      <c r="C11275" s="68">
        <v>491374399</v>
      </c>
      <c r="D11275" s="69" t="s">
        <v>7555</v>
      </c>
      <c r="E11275" s="65">
        <f>IFERROR(VLOOKUP(C11275,Pivot!A:B,2,0),0)</f>
        <v>0</v>
      </c>
      <c r="F11275" s="65">
        <f>IFERROR(VLOOKUP(C11275,Pivot!A:C,3,0),0)</f>
        <v>0</v>
      </c>
    </row>
    <row r="11276" spans="1:6" x14ac:dyDescent="0.25">
      <c r="A11276" s="68" t="s">
        <v>103</v>
      </c>
      <c r="B11276" s="69">
        <v>491374399</v>
      </c>
      <c r="C11276" s="68">
        <v>89445132760526</v>
      </c>
      <c r="D11276" s="69" t="s">
        <v>7555</v>
      </c>
      <c r="E11276" s="65">
        <f>IFERROR(VLOOKUP(C11276,Pivot!A:B,2,0),0)</f>
        <v>0</v>
      </c>
      <c r="F11276" s="65">
        <f>IFERROR(VLOOKUP(C11276,Pivot!A:C,3,0),0)</f>
        <v>0</v>
      </c>
    </row>
    <row r="11277" spans="1:6" x14ac:dyDescent="0.25">
      <c r="A11277" s="68" t="s">
        <v>103</v>
      </c>
      <c r="B11277" s="69">
        <v>491374403</v>
      </c>
      <c r="C11277" s="68">
        <v>6970090049897</v>
      </c>
      <c r="D11277" s="69" t="s">
        <v>7556</v>
      </c>
      <c r="E11277" s="65">
        <f>IFERROR(VLOOKUP(C11277,Pivot!A:B,2,0),0)</f>
        <v>0</v>
      </c>
      <c r="F11277" s="65">
        <f>IFERROR(VLOOKUP(C11277,Pivot!A:C,3,0),0)</f>
        <v>0</v>
      </c>
    </row>
    <row r="11278" spans="1:6" x14ac:dyDescent="0.25">
      <c r="A11278" s="68" t="s">
        <v>103</v>
      </c>
      <c r="B11278" s="69">
        <v>491374404</v>
      </c>
      <c r="C11278" s="68">
        <v>6970090049255</v>
      </c>
      <c r="D11278" s="69" t="s">
        <v>7557</v>
      </c>
      <c r="E11278" s="65">
        <f>IFERROR(VLOOKUP(C11278,Pivot!A:B,2,0),0)</f>
        <v>0</v>
      </c>
      <c r="F11278" s="65">
        <f>IFERROR(VLOOKUP(C11278,Pivot!A:C,3,0),0)</f>
        <v>0</v>
      </c>
    </row>
    <row r="11279" spans="1:6" x14ac:dyDescent="0.25">
      <c r="A11279" s="68" t="s">
        <v>103</v>
      </c>
      <c r="B11279" s="69">
        <v>491374405</v>
      </c>
      <c r="C11279" s="68">
        <v>6970090049279</v>
      </c>
      <c r="D11279" s="69" t="s">
        <v>7558</v>
      </c>
      <c r="E11279" s="65">
        <f>IFERROR(VLOOKUP(C11279,Pivot!A:B,2,0),0)</f>
        <v>0</v>
      </c>
      <c r="F11279" s="65">
        <f>IFERROR(VLOOKUP(C11279,Pivot!A:C,3,0),0)</f>
        <v>0</v>
      </c>
    </row>
    <row r="11280" spans="1:6" x14ac:dyDescent="0.25">
      <c r="A11280" s="68" t="s">
        <v>103</v>
      </c>
      <c r="B11280" s="69">
        <v>491374406</v>
      </c>
      <c r="C11280" s="68">
        <v>6970090049293</v>
      </c>
      <c r="D11280" s="69" t="s">
        <v>7559</v>
      </c>
      <c r="E11280" s="65">
        <f>IFERROR(VLOOKUP(C11280,Pivot!A:B,2,0),0)</f>
        <v>0</v>
      </c>
      <c r="F11280" s="65">
        <f>IFERROR(VLOOKUP(C11280,Pivot!A:C,3,0),0)</f>
        <v>0</v>
      </c>
    </row>
    <row r="11281" spans="1:6" x14ac:dyDescent="0.25">
      <c r="A11281" s="68" t="s">
        <v>103</v>
      </c>
      <c r="B11281" s="69">
        <v>491374407</v>
      </c>
      <c r="C11281" s="68">
        <v>6970090049316</v>
      </c>
      <c r="D11281" s="69" t="s">
        <v>7560</v>
      </c>
      <c r="E11281" s="65">
        <f>IFERROR(VLOOKUP(C11281,Pivot!A:B,2,0),0)</f>
        <v>0</v>
      </c>
      <c r="F11281" s="65">
        <f>IFERROR(VLOOKUP(C11281,Pivot!A:C,3,0),0)</f>
        <v>0</v>
      </c>
    </row>
    <row r="11282" spans="1:6" x14ac:dyDescent="0.25">
      <c r="A11282" s="68" t="s">
        <v>103</v>
      </c>
      <c r="B11282" s="69">
        <v>491374408</v>
      </c>
      <c r="C11282" s="68">
        <v>6970090049354</v>
      </c>
      <c r="D11282" s="69" t="s">
        <v>7561</v>
      </c>
      <c r="E11282" s="65">
        <f>IFERROR(VLOOKUP(C11282,Pivot!A:B,2,0),0)</f>
        <v>0</v>
      </c>
      <c r="F11282" s="65">
        <f>IFERROR(VLOOKUP(C11282,Pivot!A:C,3,0),0)</f>
        <v>0</v>
      </c>
    </row>
    <row r="11283" spans="1:6" x14ac:dyDescent="0.25">
      <c r="A11283" s="68" t="s">
        <v>103</v>
      </c>
      <c r="B11283" s="69">
        <v>491374409</v>
      </c>
      <c r="C11283" s="68">
        <v>6970090049750</v>
      </c>
      <c r="D11283" s="69" t="s">
        <v>7562</v>
      </c>
      <c r="E11283" s="65">
        <f>IFERROR(VLOOKUP(C11283,Pivot!A:B,2,0),0)</f>
        <v>0</v>
      </c>
      <c r="F11283" s="65">
        <f>IFERROR(VLOOKUP(C11283,Pivot!A:C,3,0),0)</f>
        <v>0</v>
      </c>
    </row>
    <row r="11284" spans="1:6" x14ac:dyDescent="0.25">
      <c r="A11284" s="68" t="s">
        <v>103</v>
      </c>
      <c r="B11284" s="69">
        <v>491374410</v>
      </c>
      <c r="C11284" s="68">
        <v>6970090049774</v>
      </c>
      <c r="D11284" s="69" t="s">
        <v>7563</v>
      </c>
      <c r="E11284" s="65">
        <f>IFERROR(VLOOKUP(C11284,Pivot!A:B,2,0),0)</f>
        <v>0</v>
      </c>
      <c r="F11284" s="65">
        <f>IFERROR(VLOOKUP(C11284,Pivot!A:C,3,0),0)</f>
        <v>0</v>
      </c>
    </row>
    <row r="11285" spans="1:6" x14ac:dyDescent="0.25">
      <c r="A11285" s="68" t="s">
        <v>103</v>
      </c>
      <c r="B11285" s="69">
        <v>491374411</v>
      </c>
      <c r="C11285" s="68">
        <v>6970090048852</v>
      </c>
      <c r="D11285" s="69" t="s">
        <v>7564</v>
      </c>
      <c r="E11285" s="65">
        <f>IFERROR(VLOOKUP(C11285,Pivot!A:B,2,0),0)</f>
        <v>0</v>
      </c>
      <c r="F11285" s="65">
        <f>IFERROR(VLOOKUP(C11285,Pivot!A:C,3,0),0)</f>
        <v>0</v>
      </c>
    </row>
    <row r="11286" spans="1:6" x14ac:dyDescent="0.25">
      <c r="A11286" s="68" t="s">
        <v>103</v>
      </c>
      <c r="B11286" s="69">
        <v>491374412</v>
      </c>
      <c r="C11286" s="68">
        <v>6970090048937</v>
      </c>
      <c r="D11286" s="69" t="s">
        <v>7565</v>
      </c>
      <c r="E11286" s="65">
        <f>IFERROR(VLOOKUP(C11286,Pivot!A:B,2,0),0)</f>
        <v>0</v>
      </c>
      <c r="F11286" s="65">
        <f>IFERROR(VLOOKUP(C11286,Pivot!A:C,3,0),0)</f>
        <v>0</v>
      </c>
    </row>
    <row r="11287" spans="1:6" x14ac:dyDescent="0.25">
      <c r="A11287" s="68" t="s">
        <v>103</v>
      </c>
      <c r="B11287" s="69">
        <v>491374413</v>
      </c>
      <c r="C11287" s="68">
        <v>6970090049071</v>
      </c>
      <c r="D11287" s="69" t="s">
        <v>7566</v>
      </c>
      <c r="E11287" s="65">
        <f>IFERROR(VLOOKUP(C11287,Pivot!A:B,2,0),0)</f>
        <v>0</v>
      </c>
      <c r="F11287" s="65">
        <f>IFERROR(VLOOKUP(C11287,Pivot!A:C,3,0),0)</f>
        <v>0</v>
      </c>
    </row>
    <row r="11288" spans="1:6" x14ac:dyDescent="0.25">
      <c r="A11288" s="68" t="s">
        <v>103</v>
      </c>
      <c r="B11288" s="69">
        <v>491374414</v>
      </c>
      <c r="C11288" s="68">
        <v>6970090049095</v>
      </c>
      <c r="D11288" s="69" t="s">
        <v>7567</v>
      </c>
      <c r="E11288" s="65">
        <f>IFERROR(VLOOKUP(C11288,Pivot!A:B,2,0),0)</f>
        <v>0</v>
      </c>
      <c r="F11288" s="65">
        <f>IFERROR(VLOOKUP(C11288,Pivot!A:C,3,0),0)</f>
        <v>0</v>
      </c>
    </row>
    <row r="11289" spans="1:6" x14ac:dyDescent="0.25">
      <c r="A11289" s="68" t="s">
        <v>103</v>
      </c>
      <c r="B11289" s="69">
        <v>491374415</v>
      </c>
      <c r="C11289" s="68">
        <v>6970090049118</v>
      </c>
      <c r="D11289" s="69" t="s">
        <v>7568</v>
      </c>
      <c r="E11289" s="65">
        <f>IFERROR(VLOOKUP(C11289,Pivot!A:B,2,0),0)</f>
        <v>0</v>
      </c>
      <c r="F11289" s="65">
        <f>IFERROR(VLOOKUP(C11289,Pivot!A:C,3,0),0)</f>
        <v>0</v>
      </c>
    </row>
    <row r="11290" spans="1:6" x14ac:dyDescent="0.25">
      <c r="A11290" s="68" t="s">
        <v>103</v>
      </c>
      <c r="B11290" s="69">
        <v>491374416</v>
      </c>
      <c r="C11290" s="68">
        <v>6970090049156</v>
      </c>
      <c r="D11290" s="69" t="s">
        <v>7569</v>
      </c>
      <c r="E11290" s="65">
        <f>IFERROR(VLOOKUP(C11290,Pivot!A:B,2,0),0)</f>
        <v>0</v>
      </c>
      <c r="F11290" s="65">
        <f>IFERROR(VLOOKUP(C11290,Pivot!A:C,3,0),0)</f>
        <v>0</v>
      </c>
    </row>
    <row r="11291" spans="1:6" x14ac:dyDescent="0.25">
      <c r="A11291" s="68" t="s">
        <v>103</v>
      </c>
      <c r="B11291" s="69">
        <v>491374417</v>
      </c>
      <c r="C11291" s="68">
        <v>6970090049057</v>
      </c>
      <c r="D11291" s="69" t="s">
        <v>7570</v>
      </c>
      <c r="E11291" s="65">
        <f>IFERROR(VLOOKUP(C11291,Pivot!A:B,2,0),0)</f>
        <v>0</v>
      </c>
      <c r="F11291" s="65">
        <f>IFERROR(VLOOKUP(C11291,Pivot!A:C,3,0),0)</f>
        <v>0</v>
      </c>
    </row>
    <row r="11292" spans="1:6" x14ac:dyDescent="0.25">
      <c r="A11292" s="68" t="s">
        <v>103</v>
      </c>
      <c r="B11292" s="69">
        <v>491374418</v>
      </c>
      <c r="C11292" s="68">
        <v>6970090049231</v>
      </c>
      <c r="D11292" s="69" t="s">
        <v>7571</v>
      </c>
      <c r="E11292" s="65">
        <f>IFERROR(VLOOKUP(C11292,Pivot!A:B,2,0),0)</f>
        <v>0</v>
      </c>
      <c r="F11292" s="65">
        <f>IFERROR(VLOOKUP(C11292,Pivot!A:C,3,0),0)</f>
        <v>0</v>
      </c>
    </row>
    <row r="11293" spans="1:6" x14ac:dyDescent="0.25">
      <c r="A11293" s="68" t="s">
        <v>103</v>
      </c>
      <c r="B11293" s="69">
        <v>491374419</v>
      </c>
      <c r="C11293" s="68">
        <v>6970090048913</v>
      </c>
      <c r="D11293" s="69" t="s">
        <v>7572</v>
      </c>
      <c r="E11293" s="65">
        <f>IFERROR(VLOOKUP(C11293,Pivot!A:B,2,0),0)</f>
        <v>0</v>
      </c>
      <c r="F11293" s="65">
        <f>IFERROR(VLOOKUP(C11293,Pivot!A:C,3,0),0)</f>
        <v>0</v>
      </c>
    </row>
    <row r="11294" spans="1:6" x14ac:dyDescent="0.25">
      <c r="A11294" s="68" t="s">
        <v>103</v>
      </c>
      <c r="B11294" s="69">
        <v>491374420</v>
      </c>
      <c r="C11294" s="68">
        <v>6970090048951</v>
      </c>
      <c r="D11294" s="69" t="s">
        <v>7573</v>
      </c>
      <c r="E11294" s="65">
        <f>IFERROR(VLOOKUP(C11294,Pivot!A:B,2,0),0)</f>
        <v>0</v>
      </c>
      <c r="F11294" s="65">
        <f>IFERROR(VLOOKUP(C11294,Pivot!A:C,3,0),0)</f>
        <v>0</v>
      </c>
    </row>
    <row r="11295" spans="1:6" x14ac:dyDescent="0.25">
      <c r="A11295" s="68" t="s">
        <v>103</v>
      </c>
      <c r="B11295" s="69">
        <v>491374422</v>
      </c>
      <c r="C11295" s="68">
        <v>6970090049132</v>
      </c>
      <c r="D11295" s="69" t="s">
        <v>7574</v>
      </c>
      <c r="E11295" s="65">
        <f>IFERROR(VLOOKUP(C11295,Pivot!A:B,2,0),0)</f>
        <v>0</v>
      </c>
      <c r="F11295" s="65">
        <f>IFERROR(VLOOKUP(C11295,Pivot!A:C,3,0),0)</f>
        <v>0</v>
      </c>
    </row>
    <row r="11296" spans="1:6" x14ac:dyDescent="0.25">
      <c r="A11296" s="68" t="s">
        <v>103</v>
      </c>
      <c r="B11296" s="69">
        <v>491374423</v>
      </c>
      <c r="C11296" s="68">
        <v>6970090049170</v>
      </c>
      <c r="D11296" s="69" t="s">
        <v>7575</v>
      </c>
      <c r="E11296" s="65">
        <f>IFERROR(VLOOKUP(C11296,Pivot!A:B,2,0),0)</f>
        <v>0</v>
      </c>
      <c r="F11296" s="65">
        <f>IFERROR(VLOOKUP(C11296,Pivot!A:C,3,0),0)</f>
        <v>0</v>
      </c>
    </row>
    <row r="11297" spans="1:6" x14ac:dyDescent="0.25">
      <c r="A11297" s="68" t="s">
        <v>103</v>
      </c>
      <c r="B11297" s="69">
        <v>491374424</v>
      </c>
      <c r="C11297" s="68">
        <v>6970090049194</v>
      </c>
      <c r="D11297" s="69" t="s">
        <v>7576</v>
      </c>
      <c r="E11297" s="65">
        <f>IFERROR(VLOOKUP(C11297,Pivot!A:B,2,0),0)</f>
        <v>0</v>
      </c>
      <c r="F11297" s="65">
        <f>IFERROR(VLOOKUP(C11297,Pivot!A:C,3,0),0)</f>
        <v>0</v>
      </c>
    </row>
    <row r="11298" spans="1:6" x14ac:dyDescent="0.25">
      <c r="A11298" s="68" t="s">
        <v>103</v>
      </c>
      <c r="B11298" s="69">
        <v>491374425</v>
      </c>
      <c r="C11298" s="68">
        <v>6970090049576</v>
      </c>
      <c r="D11298" s="69" t="s">
        <v>7577</v>
      </c>
      <c r="E11298" s="65">
        <f>IFERROR(VLOOKUP(C11298,Pivot!A:B,2,0),0)</f>
        <v>0</v>
      </c>
      <c r="F11298" s="65">
        <f>IFERROR(VLOOKUP(C11298,Pivot!A:C,3,0),0)</f>
        <v>0</v>
      </c>
    </row>
    <row r="11299" spans="1:6" x14ac:dyDescent="0.25">
      <c r="A11299" s="68" t="s">
        <v>103</v>
      </c>
      <c r="B11299" s="69">
        <v>491374426</v>
      </c>
      <c r="C11299" s="68">
        <v>6970090048876</v>
      </c>
      <c r="D11299" s="69" t="s">
        <v>7578</v>
      </c>
      <c r="E11299" s="65">
        <f>IFERROR(VLOOKUP(C11299,Pivot!A:B,2,0),0)</f>
        <v>0</v>
      </c>
      <c r="F11299" s="65">
        <f>IFERROR(VLOOKUP(C11299,Pivot!A:C,3,0),0)</f>
        <v>0</v>
      </c>
    </row>
    <row r="11300" spans="1:6" x14ac:dyDescent="0.25">
      <c r="A11300" s="68" t="s">
        <v>103</v>
      </c>
      <c r="B11300" s="69">
        <v>491374427</v>
      </c>
      <c r="C11300" s="68">
        <v>6970090049033</v>
      </c>
      <c r="D11300" s="69" t="s">
        <v>7579</v>
      </c>
      <c r="E11300" s="65">
        <f>IFERROR(VLOOKUP(C11300,Pivot!A:B,2,0),0)</f>
        <v>0</v>
      </c>
      <c r="F11300" s="65">
        <f>IFERROR(VLOOKUP(C11300,Pivot!A:C,3,0),0)</f>
        <v>0</v>
      </c>
    </row>
    <row r="11301" spans="1:6" x14ac:dyDescent="0.25">
      <c r="A11301" s="68" t="s">
        <v>103</v>
      </c>
      <c r="B11301" s="69">
        <v>491374429</v>
      </c>
      <c r="C11301" s="68">
        <v>6970090049330</v>
      </c>
      <c r="D11301" s="69" t="s">
        <v>7580</v>
      </c>
      <c r="E11301" s="65">
        <f>IFERROR(VLOOKUP(C11301,Pivot!A:B,2,0),0)</f>
        <v>0</v>
      </c>
      <c r="F11301" s="65">
        <f>IFERROR(VLOOKUP(C11301,Pivot!A:C,3,0),0)</f>
        <v>0</v>
      </c>
    </row>
    <row r="11302" spans="1:6" x14ac:dyDescent="0.25">
      <c r="A11302" s="68" t="s">
        <v>103</v>
      </c>
      <c r="B11302" s="69">
        <v>491374430</v>
      </c>
      <c r="C11302" s="68">
        <v>6970090049392</v>
      </c>
      <c r="D11302" s="69" t="s">
        <v>7581</v>
      </c>
      <c r="E11302" s="65">
        <f>IFERROR(VLOOKUP(C11302,Pivot!A:B,2,0),0)</f>
        <v>0</v>
      </c>
      <c r="F11302" s="65">
        <f>IFERROR(VLOOKUP(C11302,Pivot!A:C,3,0),0)</f>
        <v>0</v>
      </c>
    </row>
    <row r="11303" spans="1:6" x14ac:dyDescent="0.25">
      <c r="A11303" s="68" t="s">
        <v>103</v>
      </c>
      <c r="B11303" s="69">
        <v>491374432</v>
      </c>
      <c r="C11303" s="68">
        <v>6970090049590</v>
      </c>
      <c r="D11303" s="69" t="s">
        <v>7582</v>
      </c>
      <c r="E11303" s="65">
        <f>IFERROR(VLOOKUP(C11303,Pivot!A:B,2,0),0)</f>
        <v>0</v>
      </c>
      <c r="F11303" s="65">
        <f>IFERROR(VLOOKUP(C11303,Pivot!A:C,3,0),0)</f>
        <v>0</v>
      </c>
    </row>
    <row r="11304" spans="1:6" x14ac:dyDescent="0.25">
      <c r="A11304" s="68" t="s">
        <v>103</v>
      </c>
      <c r="B11304" s="69">
        <v>491374434</v>
      </c>
      <c r="C11304" s="68">
        <v>6970090049712</v>
      </c>
      <c r="D11304" s="69" t="s">
        <v>7583</v>
      </c>
      <c r="E11304" s="65">
        <f>IFERROR(VLOOKUP(C11304,Pivot!A:B,2,0),0)</f>
        <v>0</v>
      </c>
      <c r="F11304" s="65">
        <f>IFERROR(VLOOKUP(C11304,Pivot!A:C,3,0),0)</f>
        <v>0</v>
      </c>
    </row>
    <row r="11305" spans="1:6" x14ac:dyDescent="0.25">
      <c r="A11305" s="68" t="s">
        <v>103</v>
      </c>
      <c r="B11305" s="69">
        <v>491374435</v>
      </c>
      <c r="C11305" s="68">
        <v>6970090048838</v>
      </c>
      <c r="D11305" s="69" t="s">
        <v>7584</v>
      </c>
      <c r="E11305" s="65">
        <f>IFERROR(VLOOKUP(C11305,Pivot!A:B,2,0),0)</f>
        <v>0</v>
      </c>
      <c r="F11305" s="65">
        <f>IFERROR(VLOOKUP(C11305,Pivot!A:C,3,0),0)</f>
        <v>0</v>
      </c>
    </row>
    <row r="11306" spans="1:6" x14ac:dyDescent="0.25">
      <c r="A11306" s="68" t="s">
        <v>103</v>
      </c>
      <c r="B11306" s="69">
        <v>491374436</v>
      </c>
      <c r="C11306" s="68">
        <v>6970090048975</v>
      </c>
      <c r="D11306" s="69" t="s">
        <v>7585</v>
      </c>
      <c r="E11306" s="65">
        <f>IFERROR(VLOOKUP(C11306,Pivot!A:B,2,0),0)</f>
        <v>0</v>
      </c>
      <c r="F11306" s="65">
        <f>IFERROR(VLOOKUP(C11306,Pivot!A:C,3,0),0)</f>
        <v>0</v>
      </c>
    </row>
    <row r="11307" spans="1:6" x14ac:dyDescent="0.25">
      <c r="A11307" s="68" t="s">
        <v>103</v>
      </c>
      <c r="B11307" s="69">
        <v>491374437</v>
      </c>
      <c r="C11307" s="68">
        <v>6970090049675</v>
      </c>
      <c r="D11307" s="69" t="s">
        <v>7586</v>
      </c>
      <c r="E11307" s="65">
        <f>IFERROR(VLOOKUP(C11307,Pivot!A:B,2,0),0)</f>
        <v>0</v>
      </c>
      <c r="F11307" s="65">
        <f>IFERROR(VLOOKUP(C11307,Pivot!A:C,3,0),0)</f>
        <v>0</v>
      </c>
    </row>
    <row r="11308" spans="1:6" x14ac:dyDescent="0.25">
      <c r="A11308" s="68" t="s">
        <v>103</v>
      </c>
      <c r="B11308" s="69">
        <v>491374438</v>
      </c>
      <c r="C11308" s="68">
        <v>6970090048890</v>
      </c>
      <c r="D11308" s="69" t="s">
        <v>7587</v>
      </c>
      <c r="E11308" s="65">
        <f>IFERROR(VLOOKUP(C11308,Pivot!A:B,2,0),0)</f>
        <v>0</v>
      </c>
      <c r="F11308" s="65">
        <f>IFERROR(VLOOKUP(C11308,Pivot!A:C,3,0),0)</f>
        <v>0</v>
      </c>
    </row>
    <row r="11309" spans="1:6" x14ac:dyDescent="0.25">
      <c r="A11309" s="68" t="s">
        <v>103</v>
      </c>
      <c r="B11309" s="69">
        <v>491374438</v>
      </c>
      <c r="C11309" s="68">
        <v>6970090049811</v>
      </c>
      <c r="D11309" s="69" t="s">
        <v>7587</v>
      </c>
      <c r="E11309" s="65">
        <f>IFERROR(VLOOKUP(C11309,Pivot!A:B,2,0),0)</f>
        <v>0</v>
      </c>
      <c r="F11309" s="65">
        <f>IFERROR(VLOOKUP(C11309,Pivot!A:C,3,0),0)</f>
        <v>0</v>
      </c>
    </row>
    <row r="11310" spans="1:6" x14ac:dyDescent="0.25">
      <c r="A11310" s="68" t="s">
        <v>103</v>
      </c>
      <c r="B11310" s="69">
        <v>491374440</v>
      </c>
      <c r="C11310" s="68">
        <v>6970090049538</v>
      </c>
      <c r="D11310" s="69" t="s">
        <v>7588</v>
      </c>
      <c r="E11310" s="65">
        <f>IFERROR(VLOOKUP(C11310,Pivot!A:B,2,0),0)</f>
        <v>0</v>
      </c>
      <c r="F11310" s="65">
        <f>IFERROR(VLOOKUP(C11310,Pivot!A:C,3,0),0)</f>
        <v>0</v>
      </c>
    </row>
    <row r="11311" spans="1:6" x14ac:dyDescent="0.25">
      <c r="A11311" s="68" t="s">
        <v>103</v>
      </c>
      <c r="B11311" s="69">
        <v>491374441</v>
      </c>
      <c r="C11311" s="68">
        <v>6970090049439</v>
      </c>
      <c r="D11311" s="69" t="s">
        <v>7589</v>
      </c>
      <c r="E11311" s="65">
        <f>IFERROR(VLOOKUP(C11311,Pivot!A:B,2,0),0)</f>
        <v>0</v>
      </c>
      <c r="F11311" s="65">
        <f>IFERROR(VLOOKUP(C11311,Pivot!A:C,3,0),0)</f>
        <v>0</v>
      </c>
    </row>
    <row r="11312" spans="1:6" x14ac:dyDescent="0.25">
      <c r="A11312" s="68" t="s">
        <v>103</v>
      </c>
      <c r="B11312" s="69">
        <v>491374442</v>
      </c>
      <c r="C11312" s="68">
        <v>6946441305332</v>
      </c>
      <c r="D11312" s="69" t="s">
        <v>7590</v>
      </c>
      <c r="E11312" s="65">
        <f>IFERROR(VLOOKUP(C11312,Pivot!A:B,2,0),0)</f>
        <v>0</v>
      </c>
      <c r="F11312" s="65">
        <f>IFERROR(VLOOKUP(C11312,Pivot!A:C,3,0),0)</f>
        <v>0</v>
      </c>
    </row>
    <row r="11313" spans="1:6" x14ac:dyDescent="0.25">
      <c r="A11313" s="68" t="s">
        <v>103</v>
      </c>
      <c r="B11313" s="69">
        <v>491374442</v>
      </c>
      <c r="C11313" s="68">
        <v>845218018931</v>
      </c>
      <c r="D11313" s="69" t="s">
        <v>7590</v>
      </c>
      <c r="E11313" s="65">
        <f>IFERROR(VLOOKUP(C11313,Pivot!A:B,2,0),0)</f>
        <v>0</v>
      </c>
      <c r="F11313" s="65">
        <f>IFERROR(VLOOKUP(C11313,Pivot!A:C,3,0),0)</f>
        <v>0</v>
      </c>
    </row>
    <row r="11314" spans="1:6" x14ac:dyDescent="0.25">
      <c r="A11314" s="68" t="s">
        <v>103</v>
      </c>
      <c r="B11314" s="69">
        <v>491374443</v>
      </c>
      <c r="C11314" s="68">
        <v>6946441305288</v>
      </c>
      <c r="D11314" s="69" t="s">
        <v>7591</v>
      </c>
      <c r="E11314" s="65">
        <f>IFERROR(VLOOKUP(C11314,Pivot!A:B,2,0),0)</f>
        <v>0</v>
      </c>
      <c r="F11314" s="65">
        <f>IFERROR(VLOOKUP(C11314,Pivot!A:C,3,0),0)</f>
        <v>0</v>
      </c>
    </row>
    <row r="11315" spans="1:6" x14ac:dyDescent="0.25">
      <c r="A11315" s="68" t="s">
        <v>103</v>
      </c>
      <c r="B11315" s="69">
        <v>491374443</v>
      </c>
      <c r="C11315" s="68">
        <v>845218018634</v>
      </c>
      <c r="D11315" s="69" t="s">
        <v>7591</v>
      </c>
      <c r="E11315" s="65">
        <f>IFERROR(VLOOKUP(C11315,Pivot!A:B,2,0),0)</f>
        <v>0</v>
      </c>
      <c r="F11315" s="65">
        <f>IFERROR(VLOOKUP(C11315,Pivot!A:C,3,0),0)</f>
        <v>0</v>
      </c>
    </row>
    <row r="11316" spans="1:6" x14ac:dyDescent="0.25">
      <c r="A11316" s="68" t="s">
        <v>103</v>
      </c>
      <c r="B11316" s="69">
        <v>491374443</v>
      </c>
      <c r="C11316" s="68">
        <v>845218024222</v>
      </c>
      <c r="D11316" s="69" t="s">
        <v>7591</v>
      </c>
      <c r="E11316" s="65">
        <f>IFERROR(VLOOKUP(C11316,Pivot!A:B,2,0),0)</f>
        <v>0</v>
      </c>
      <c r="F11316" s="65">
        <f>IFERROR(VLOOKUP(C11316,Pivot!A:C,3,0),0)</f>
        <v>0</v>
      </c>
    </row>
    <row r="11317" spans="1:6" x14ac:dyDescent="0.25">
      <c r="A11317" s="68" t="s">
        <v>103</v>
      </c>
      <c r="B11317" s="69">
        <v>491374445</v>
      </c>
      <c r="C11317" s="68">
        <v>6946441305356</v>
      </c>
      <c r="D11317" s="69" t="s">
        <v>7592</v>
      </c>
      <c r="E11317" s="65">
        <f>IFERROR(VLOOKUP(C11317,Pivot!A:B,2,0),0)</f>
        <v>0</v>
      </c>
      <c r="F11317" s="65">
        <f>IFERROR(VLOOKUP(C11317,Pivot!A:C,3,0),0)</f>
        <v>0</v>
      </c>
    </row>
    <row r="11318" spans="1:6" x14ac:dyDescent="0.25">
      <c r="A11318" s="68" t="s">
        <v>103</v>
      </c>
      <c r="B11318" s="69">
        <v>491374445</v>
      </c>
      <c r="C11318" s="68">
        <v>845218019167</v>
      </c>
      <c r="D11318" s="69" t="s">
        <v>7592</v>
      </c>
      <c r="E11318" s="65">
        <f>IFERROR(VLOOKUP(C11318,Pivot!A:B,2,0),0)</f>
        <v>0</v>
      </c>
      <c r="F11318" s="65">
        <f>IFERROR(VLOOKUP(C11318,Pivot!A:C,3,0),0)</f>
        <v>0</v>
      </c>
    </row>
    <row r="11319" spans="1:6" x14ac:dyDescent="0.25">
      <c r="A11319" s="68" t="s">
        <v>103</v>
      </c>
      <c r="B11319" s="69">
        <v>491374446</v>
      </c>
      <c r="C11319" s="68">
        <v>6946441305387</v>
      </c>
      <c r="D11319" s="69" t="s">
        <v>7593</v>
      </c>
      <c r="E11319" s="65">
        <f>IFERROR(VLOOKUP(C11319,Pivot!A:B,2,0),0)</f>
        <v>0</v>
      </c>
      <c r="F11319" s="65">
        <f>IFERROR(VLOOKUP(C11319,Pivot!A:C,3,0),0)</f>
        <v>0</v>
      </c>
    </row>
    <row r="11320" spans="1:6" x14ac:dyDescent="0.25">
      <c r="A11320" s="68" t="s">
        <v>103</v>
      </c>
      <c r="B11320" s="69">
        <v>491374446</v>
      </c>
      <c r="C11320" s="68">
        <v>845218019242</v>
      </c>
      <c r="D11320" s="69" t="s">
        <v>7593</v>
      </c>
      <c r="E11320" s="65">
        <f>IFERROR(VLOOKUP(C11320,Pivot!A:B,2,0),0)</f>
        <v>0</v>
      </c>
      <c r="F11320" s="65">
        <f>IFERROR(VLOOKUP(C11320,Pivot!A:C,3,0),0)</f>
        <v>0</v>
      </c>
    </row>
    <row r="11321" spans="1:6" x14ac:dyDescent="0.25">
      <c r="A11321" s="68" t="s">
        <v>103</v>
      </c>
      <c r="B11321" s="69">
        <v>491374447</v>
      </c>
      <c r="C11321" s="68">
        <v>6946441305097</v>
      </c>
      <c r="D11321" s="69" t="s">
        <v>7594</v>
      </c>
      <c r="E11321" s="65">
        <f>IFERROR(VLOOKUP(C11321,Pivot!A:B,2,0),0)</f>
        <v>0</v>
      </c>
      <c r="F11321" s="65">
        <f>IFERROR(VLOOKUP(C11321,Pivot!A:C,3,0),0)</f>
        <v>0</v>
      </c>
    </row>
    <row r="11322" spans="1:6" x14ac:dyDescent="0.25">
      <c r="A11322" s="68" t="s">
        <v>103</v>
      </c>
      <c r="B11322" s="69">
        <v>491374447</v>
      </c>
      <c r="C11322" s="68">
        <v>845218017927</v>
      </c>
      <c r="D11322" s="69" t="s">
        <v>7594</v>
      </c>
      <c r="E11322" s="65">
        <f>IFERROR(VLOOKUP(C11322,Pivot!A:B,2,0),0)</f>
        <v>0</v>
      </c>
      <c r="F11322" s="65">
        <f>IFERROR(VLOOKUP(C11322,Pivot!A:C,3,0),0)</f>
        <v>0</v>
      </c>
    </row>
    <row r="11323" spans="1:6" x14ac:dyDescent="0.25">
      <c r="A11323" s="68" t="s">
        <v>103</v>
      </c>
      <c r="B11323" s="69">
        <v>491374448</v>
      </c>
      <c r="C11323" s="68">
        <v>6946441305080</v>
      </c>
      <c r="D11323" s="69" t="s">
        <v>7595</v>
      </c>
      <c r="E11323" s="65">
        <f>IFERROR(VLOOKUP(C11323,Pivot!A:B,2,0),0)</f>
        <v>0</v>
      </c>
      <c r="F11323" s="65">
        <f>IFERROR(VLOOKUP(C11323,Pivot!A:C,3,0),0)</f>
        <v>0</v>
      </c>
    </row>
    <row r="11324" spans="1:6" x14ac:dyDescent="0.25">
      <c r="A11324" s="68" t="s">
        <v>103</v>
      </c>
      <c r="B11324" s="69">
        <v>491374448</v>
      </c>
      <c r="C11324" s="68">
        <v>845218017910</v>
      </c>
      <c r="D11324" s="69" t="s">
        <v>7595</v>
      </c>
      <c r="E11324" s="65">
        <f>IFERROR(VLOOKUP(C11324,Pivot!A:B,2,0),0)</f>
        <v>0</v>
      </c>
      <c r="F11324" s="65">
        <f>IFERROR(VLOOKUP(C11324,Pivot!A:C,3,0),0)</f>
        <v>0</v>
      </c>
    </row>
    <row r="11325" spans="1:6" x14ac:dyDescent="0.25">
      <c r="A11325" s="68" t="s">
        <v>103</v>
      </c>
      <c r="B11325" s="69">
        <v>491374449</v>
      </c>
      <c r="C11325" s="68">
        <v>491374449</v>
      </c>
      <c r="D11325" s="69" t="s">
        <v>7596</v>
      </c>
      <c r="E11325" s="65">
        <f>IFERROR(VLOOKUP(C11325,Pivot!A:B,2,0),0)</f>
        <v>0</v>
      </c>
      <c r="F11325" s="65">
        <f>IFERROR(VLOOKUP(C11325,Pivot!A:C,3,0),0)</f>
        <v>0</v>
      </c>
    </row>
    <row r="11326" spans="1:6" x14ac:dyDescent="0.25">
      <c r="A11326" s="68" t="s">
        <v>103</v>
      </c>
      <c r="B11326" s="69">
        <v>491374449</v>
      </c>
      <c r="C11326" s="68">
        <v>8904027108041</v>
      </c>
      <c r="D11326" s="69" t="s">
        <v>7596</v>
      </c>
      <c r="E11326" s="65">
        <f>IFERROR(VLOOKUP(C11326,Pivot!A:B,2,0),0)</f>
        <v>0</v>
      </c>
      <c r="F11326" s="65">
        <f>IFERROR(VLOOKUP(C11326,Pivot!A:C,3,0),0)</f>
        <v>0</v>
      </c>
    </row>
    <row r="11327" spans="1:6" x14ac:dyDescent="0.25">
      <c r="A11327" s="68" t="s">
        <v>103</v>
      </c>
      <c r="B11327" s="69">
        <v>491374450</v>
      </c>
      <c r="C11327" s="68">
        <v>491374450</v>
      </c>
      <c r="D11327" s="69" t="s">
        <v>7597</v>
      </c>
      <c r="E11327" s="65">
        <f>IFERROR(VLOOKUP(C11327,Pivot!A:B,2,0),0)</f>
        <v>0</v>
      </c>
      <c r="F11327" s="65">
        <f>IFERROR(VLOOKUP(C11327,Pivot!A:C,3,0),0)</f>
        <v>0</v>
      </c>
    </row>
    <row r="11328" spans="1:6" x14ac:dyDescent="0.25">
      <c r="A11328" s="68" t="s">
        <v>103</v>
      </c>
      <c r="B11328" s="69">
        <v>491374450</v>
      </c>
      <c r="C11328" s="68">
        <v>8904027108058</v>
      </c>
      <c r="D11328" s="69" t="s">
        <v>7597</v>
      </c>
      <c r="E11328" s="65">
        <f>IFERROR(VLOOKUP(C11328,Pivot!A:B,2,0),0)</f>
        <v>0</v>
      </c>
      <c r="F11328" s="65">
        <f>IFERROR(VLOOKUP(C11328,Pivot!A:C,3,0),0)</f>
        <v>0</v>
      </c>
    </row>
    <row r="11329" spans="1:6" x14ac:dyDescent="0.25">
      <c r="A11329" s="68" t="s">
        <v>103</v>
      </c>
      <c r="B11329" s="69">
        <v>491374451</v>
      </c>
      <c r="C11329" s="68">
        <v>491374451</v>
      </c>
      <c r="D11329" s="69" t="s">
        <v>7598</v>
      </c>
      <c r="E11329" s="65">
        <f>IFERROR(VLOOKUP(C11329,Pivot!A:B,2,0),0)</f>
        <v>0</v>
      </c>
      <c r="F11329" s="65">
        <f>IFERROR(VLOOKUP(C11329,Pivot!A:C,3,0),0)</f>
        <v>0</v>
      </c>
    </row>
    <row r="11330" spans="1:6" x14ac:dyDescent="0.25">
      <c r="A11330" s="68" t="s">
        <v>103</v>
      </c>
      <c r="B11330" s="69">
        <v>491374451</v>
      </c>
      <c r="C11330" s="68">
        <v>8904027108065</v>
      </c>
      <c r="D11330" s="69" t="s">
        <v>7598</v>
      </c>
      <c r="E11330" s="65">
        <f>IFERROR(VLOOKUP(C11330,Pivot!A:B,2,0),0)</f>
        <v>0</v>
      </c>
      <c r="F11330" s="65">
        <f>IFERROR(VLOOKUP(C11330,Pivot!A:C,3,0),0)</f>
        <v>0</v>
      </c>
    </row>
    <row r="11331" spans="1:6" x14ac:dyDescent="0.25">
      <c r="A11331" s="68" t="s">
        <v>103</v>
      </c>
      <c r="B11331" s="69">
        <v>491374452</v>
      </c>
      <c r="C11331" s="68">
        <v>491374452</v>
      </c>
      <c r="D11331" s="69" t="s">
        <v>7599</v>
      </c>
      <c r="E11331" s="65">
        <f>IFERROR(VLOOKUP(C11331,Pivot!A:B,2,0),0)</f>
        <v>0</v>
      </c>
      <c r="F11331" s="65">
        <f>IFERROR(VLOOKUP(C11331,Pivot!A:C,3,0),0)</f>
        <v>0</v>
      </c>
    </row>
    <row r="11332" spans="1:6" x14ac:dyDescent="0.25">
      <c r="A11332" s="68" t="s">
        <v>103</v>
      </c>
      <c r="B11332" s="69">
        <v>491374452</v>
      </c>
      <c r="C11332" s="68">
        <v>8904027108072</v>
      </c>
      <c r="D11332" s="69" t="s">
        <v>7599</v>
      </c>
      <c r="E11332" s="65">
        <f>IFERROR(VLOOKUP(C11332,Pivot!A:B,2,0),0)</f>
        <v>0</v>
      </c>
      <c r="F11332" s="65">
        <f>IFERROR(VLOOKUP(C11332,Pivot!A:C,3,0),0)</f>
        <v>0</v>
      </c>
    </row>
    <row r="11333" spans="1:6" x14ac:dyDescent="0.25">
      <c r="A11333" s="68" t="s">
        <v>103</v>
      </c>
      <c r="B11333" s="69">
        <v>491374453</v>
      </c>
      <c r="C11333" s="68">
        <v>491374453</v>
      </c>
      <c r="D11333" s="69" t="s">
        <v>7600</v>
      </c>
      <c r="E11333" s="65">
        <f>IFERROR(VLOOKUP(C11333,Pivot!A:B,2,0),0)</f>
        <v>0</v>
      </c>
      <c r="F11333" s="65">
        <f>IFERROR(VLOOKUP(C11333,Pivot!A:C,3,0),0)</f>
        <v>0</v>
      </c>
    </row>
    <row r="11334" spans="1:6" x14ac:dyDescent="0.25">
      <c r="A11334" s="68" t="s">
        <v>103</v>
      </c>
      <c r="B11334" s="69">
        <v>491374453</v>
      </c>
      <c r="C11334" s="68">
        <v>6939160922614</v>
      </c>
      <c r="D11334" s="69" t="s">
        <v>7600</v>
      </c>
      <c r="E11334" s="65">
        <f>IFERROR(VLOOKUP(C11334,Pivot!A:B,2,0),0)</f>
        <v>0</v>
      </c>
      <c r="F11334" s="65">
        <f>IFERROR(VLOOKUP(C11334,Pivot!A:C,3,0),0)</f>
        <v>0</v>
      </c>
    </row>
    <row r="11335" spans="1:6" x14ac:dyDescent="0.25">
      <c r="A11335" s="68" t="s">
        <v>103</v>
      </c>
      <c r="B11335" s="69">
        <v>491374454</v>
      </c>
      <c r="C11335" s="68">
        <v>491374454</v>
      </c>
      <c r="D11335" s="69" t="s">
        <v>7601</v>
      </c>
      <c r="E11335" s="65">
        <f>IFERROR(VLOOKUP(C11335,Pivot!A:B,2,0),0)</f>
        <v>0</v>
      </c>
      <c r="F11335" s="65">
        <f>IFERROR(VLOOKUP(C11335,Pivot!A:C,3,0),0)</f>
        <v>0</v>
      </c>
    </row>
    <row r="11336" spans="1:6" x14ac:dyDescent="0.25">
      <c r="A11336" s="68" t="s">
        <v>103</v>
      </c>
      <c r="B11336" s="69">
        <v>491374454</v>
      </c>
      <c r="C11336" s="68">
        <v>6939160961873</v>
      </c>
      <c r="D11336" s="69" t="s">
        <v>7601</v>
      </c>
      <c r="E11336" s="65">
        <f>IFERROR(VLOOKUP(C11336,Pivot!A:B,2,0),0)</f>
        <v>0</v>
      </c>
      <c r="F11336" s="65">
        <f>IFERROR(VLOOKUP(C11336,Pivot!A:C,3,0),0)</f>
        <v>0</v>
      </c>
    </row>
    <row r="11337" spans="1:6" x14ac:dyDescent="0.25">
      <c r="A11337" s="68" t="s">
        <v>103</v>
      </c>
      <c r="B11337" s="69">
        <v>491374455</v>
      </c>
      <c r="C11337" s="68">
        <v>491374455</v>
      </c>
      <c r="D11337" s="69" t="s">
        <v>7602</v>
      </c>
      <c r="E11337" s="65">
        <f>IFERROR(VLOOKUP(C11337,Pivot!A:B,2,0),0)</f>
        <v>0</v>
      </c>
      <c r="F11337" s="65">
        <f>IFERROR(VLOOKUP(C11337,Pivot!A:C,3,0),0)</f>
        <v>0</v>
      </c>
    </row>
    <row r="11338" spans="1:6" x14ac:dyDescent="0.25">
      <c r="A11338" s="68" t="s">
        <v>103</v>
      </c>
      <c r="B11338" s="69">
        <v>491374455</v>
      </c>
      <c r="C11338" s="68">
        <v>6939160913131</v>
      </c>
      <c r="D11338" s="69" t="s">
        <v>7602</v>
      </c>
      <c r="E11338" s="65">
        <f>IFERROR(VLOOKUP(C11338,Pivot!A:B,2,0),0)</f>
        <v>0</v>
      </c>
      <c r="F11338" s="65">
        <f>IFERROR(VLOOKUP(C11338,Pivot!A:C,3,0),0)</f>
        <v>0</v>
      </c>
    </row>
    <row r="11339" spans="1:6" x14ac:dyDescent="0.25">
      <c r="A11339" s="68" t="s">
        <v>103</v>
      </c>
      <c r="B11339" s="69">
        <v>491374456</v>
      </c>
      <c r="C11339" s="68">
        <v>491374456</v>
      </c>
      <c r="D11339" s="69" t="s">
        <v>7603</v>
      </c>
      <c r="E11339" s="65">
        <f>IFERROR(VLOOKUP(C11339,Pivot!A:B,2,0),0)</f>
        <v>0</v>
      </c>
      <c r="F11339" s="65">
        <f>IFERROR(VLOOKUP(C11339,Pivot!A:C,3,0),0)</f>
        <v>0</v>
      </c>
    </row>
    <row r="11340" spans="1:6" x14ac:dyDescent="0.25">
      <c r="A11340" s="68" t="s">
        <v>103</v>
      </c>
      <c r="B11340" s="69">
        <v>491374456</v>
      </c>
      <c r="C11340" s="68">
        <v>6939160962757</v>
      </c>
      <c r="D11340" s="69" t="s">
        <v>7603</v>
      </c>
      <c r="E11340" s="65">
        <f>IFERROR(VLOOKUP(C11340,Pivot!A:B,2,0),0)</f>
        <v>0</v>
      </c>
      <c r="F11340" s="65">
        <f>IFERROR(VLOOKUP(C11340,Pivot!A:C,3,0),0)</f>
        <v>0</v>
      </c>
    </row>
    <row r="11341" spans="1:6" x14ac:dyDescent="0.25">
      <c r="A11341" s="68" t="s">
        <v>103</v>
      </c>
      <c r="B11341" s="69">
        <v>491374457</v>
      </c>
      <c r="C11341" s="68">
        <v>491374457</v>
      </c>
      <c r="D11341" s="69" t="s">
        <v>7603</v>
      </c>
      <c r="E11341" s="65">
        <f>IFERROR(VLOOKUP(C11341,Pivot!A:B,2,0),0)</f>
        <v>0</v>
      </c>
      <c r="F11341" s="65">
        <f>IFERROR(VLOOKUP(C11341,Pivot!A:C,3,0),0)</f>
        <v>0</v>
      </c>
    </row>
    <row r="11342" spans="1:6" x14ac:dyDescent="0.25">
      <c r="A11342" s="68" t="s">
        <v>103</v>
      </c>
      <c r="B11342" s="69">
        <v>491374457</v>
      </c>
      <c r="C11342" s="68">
        <v>6939160962771</v>
      </c>
      <c r="D11342" s="69" t="s">
        <v>7603</v>
      </c>
      <c r="E11342" s="65">
        <f>IFERROR(VLOOKUP(C11342,Pivot!A:B,2,0),0)</f>
        <v>0</v>
      </c>
      <c r="F11342" s="65">
        <f>IFERROR(VLOOKUP(C11342,Pivot!A:C,3,0),0)</f>
        <v>0</v>
      </c>
    </row>
    <row r="11343" spans="1:6" x14ac:dyDescent="0.25">
      <c r="A11343" s="68" t="s">
        <v>103</v>
      </c>
      <c r="B11343" s="69">
        <v>491374457</v>
      </c>
      <c r="C11343" s="68">
        <v>6939160962788</v>
      </c>
      <c r="D11343" s="69" t="s">
        <v>7603</v>
      </c>
      <c r="E11343" s="65">
        <f>IFERROR(VLOOKUP(C11343,Pivot!A:B,2,0),0)</f>
        <v>0</v>
      </c>
      <c r="F11343" s="65">
        <f>IFERROR(VLOOKUP(C11343,Pivot!A:C,3,0),0)</f>
        <v>0</v>
      </c>
    </row>
    <row r="11344" spans="1:6" x14ac:dyDescent="0.25">
      <c r="A11344" s="68" t="s">
        <v>103</v>
      </c>
      <c r="B11344" s="69">
        <v>491374458</v>
      </c>
      <c r="C11344" s="68">
        <v>491374458</v>
      </c>
      <c r="D11344" s="69" t="s">
        <v>7604</v>
      </c>
      <c r="E11344" s="65">
        <f>IFERROR(VLOOKUP(C11344,Pivot!A:B,2,0),0)</f>
        <v>0</v>
      </c>
      <c r="F11344" s="65">
        <f>IFERROR(VLOOKUP(C11344,Pivot!A:C,3,0),0)</f>
        <v>0</v>
      </c>
    </row>
    <row r="11345" spans="1:6" x14ac:dyDescent="0.25">
      <c r="A11345" s="68" t="s">
        <v>103</v>
      </c>
      <c r="B11345" s="69">
        <v>491374458</v>
      </c>
      <c r="C11345" s="68">
        <v>6939160972268</v>
      </c>
      <c r="D11345" s="69" t="s">
        <v>7604</v>
      </c>
      <c r="E11345" s="65">
        <f>IFERROR(VLOOKUP(C11345,Pivot!A:B,2,0),0)</f>
        <v>0</v>
      </c>
      <c r="F11345" s="65">
        <f>IFERROR(VLOOKUP(C11345,Pivot!A:C,3,0),0)</f>
        <v>0</v>
      </c>
    </row>
    <row r="11346" spans="1:6" x14ac:dyDescent="0.25">
      <c r="A11346" s="68" t="s">
        <v>103</v>
      </c>
      <c r="B11346" s="69">
        <v>491374459</v>
      </c>
      <c r="C11346" s="68">
        <v>491374459</v>
      </c>
      <c r="D11346" s="69" t="s">
        <v>7605</v>
      </c>
      <c r="E11346" s="65">
        <f>IFERROR(VLOOKUP(C11346,Pivot!A:B,2,0),0)</f>
        <v>0</v>
      </c>
      <c r="F11346" s="65">
        <f>IFERROR(VLOOKUP(C11346,Pivot!A:C,3,0),0)</f>
        <v>0</v>
      </c>
    </row>
    <row r="11347" spans="1:6" x14ac:dyDescent="0.25">
      <c r="A11347" s="68" t="s">
        <v>103</v>
      </c>
      <c r="B11347" s="69">
        <v>491374459</v>
      </c>
      <c r="C11347" s="68">
        <v>6939160972251</v>
      </c>
      <c r="D11347" s="69" t="s">
        <v>7605</v>
      </c>
      <c r="E11347" s="65">
        <f>IFERROR(VLOOKUP(C11347,Pivot!A:B,2,0),0)</f>
        <v>0</v>
      </c>
      <c r="F11347" s="65">
        <f>IFERROR(VLOOKUP(C11347,Pivot!A:C,3,0),0)</f>
        <v>0</v>
      </c>
    </row>
    <row r="11348" spans="1:6" x14ac:dyDescent="0.25">
      <c r="A11348" s="68" t="s">
        <v>103</v>
      </c>
      <c r="B11348" s="69">
        <v>491374460</v>
      </c>
      <c r="C11348" s="68">
        <v>491374460</v>
      </c>
      <c r="D11348" s="69" t="s">
        <v>7606</v>
      </c>
      <c r="E11348" s="65">
        <f>IFERROR(VLOOKUP(C11348,Pivot!A:B,2,0),0)</f>
        <v>0</v>
      </c>
      <c r="F11348" s="65">
        <f>IFERROR(VLOOKUP(C11348,Pivot!A:C,3,0),0)</f>
        <v>0</v>
      </c>
    </row>
    <row r="11349" spans="1:6" x14ac:dyDescent="0.25">
      <c r="A11349" s="68" t="s">
        <v>103</v>
      </c>
      <c r="B11349" s="69">
        <v>491374460</v>
      </c>
      <c r="C11349" s="68">
        <v>6939160964348</v>
      </c>
      <c r="D11349" s="69" t="s">
        <v>7606</v>
      </c>
      <c r="E11349" s="65">
        <f>IFERROR(VLOOKUP(C11349,Pivot!A:B,2,0),0)</f>
        <v>0</v>
      </c>
      <c r="F11349" s="65">
        <f>IFERROR(VLOOKUP(C11349,Pivot!A:C,3,0),0)</f>
        <v>0</v>
      </c>
    </row>
    <row r="11350" spans="1:6" x14ac:dyDescent="0.25">
      <c r="A11350" s="68" t="s">
        <v>103</v>
      </c>
      <c r="B11350" s="69">
        <v>491374461</v>
      </c>
      <c r="C11350" s="68">
        <v>491374461</v>
      </c>
      <c r="D11350" s="69" t="s">
        <v>7607</v>
      </c>
      <c r="E11350" s="65">
        <f>IFERROR(VLOOKUP(C11350,Pivot!A:B,2,0),0)</f>
        <v>0</v>
      </c>
      <c r="F11350" s="65">
        <f>IFERROR(VLOOKUP(C11350,Pivot!A:C,3,0),0)</f>
        <v>0</v>
      </c>
    </row>
    <row r="11351" spans="1:6" x14ac:dyDescent="0.25">
      <c r="A11351" s="68" t="s">
        <v>103</v>
      </c>
      <c r="B11351" s="69">
        <v>491374461</v>
      </c>
      <c r="C11351" s="68">
        <v>6939160964355</v>
      </c>
      <c r="D11351" s="69" t="s">
        <v>7607</v>
      </c>
      <c r="E11351" s="65">
        <f>IFERROR(VLOOKUP(C11351,Pivot!A:B,2,0),0)</f>
        <v>0</v>
      </c>
      <c r="F11351" s="65">
        <f>IFERROR(VLOOKUP(C11351,Pivot!A:C,3,0),0)</f>
        <v>0</v>
      </c>
    </row>
    <row r="11352" spans="1:6" x14ac:dyDescent="0.25">
      <c r="A11352" s="68" t="s">
        <v>103</v>
      </c>
      <c r="B11352" s="69">
        <v>491374462</v>
      </c>
      <c r="C11352" s="68">
        <v>491374462</v>
      </c>
      <c r="D11352" s="69" t="s">
        <v>7608</v>
      </c>
      <c r="E11352" s="65">
        <f>IFERROR(VLOOKUP(C11352,Pivot!A:B,2,0),0)</f>
        <v>0</v>
      </c>
      <c r="F11352" s="65">
        <f>IFERROR(VLOOKUP(C11352,Pivot!A:C,3,0),0)</f>
        <v>0</v>
      </c>
    </row>
    <row r="11353" spans="1:6" x14ac:dyDescent="0.25">
      <c r="A11353" s="68" t="s">
        <v>103</v>
      </c>
      <c r="B11353" s="69">
        <v>491374462</v>
      </c>
      <c r="C11353" s="68">
        <v>6939160972701</v>
      </c>
      <c r="D11353" s="69" t="s">
        <v>7608</v>
      </c>
      <c r="E11353" s="65">
        <f>IFERROR(VLOOKUP(C11353,Pivot!A:B,2,0),0)</f>
        <v>0</v>
      </c>
      <c r="F11353" s="65">
        <f>IFERROR(VLOOKUP(C11353,Pivot!A:C,3,0),0)</f>
        <v>0</v>
      </c>
    </row>
    <row r="11354" spans="1:6" x14ac:dyDescent="0.25">
      <c r="A11354" s="68" t="s">
        <v>103</v>
      </c>
      <c r="B11354" s="69">
        <v>491374466</v>
      </c>
      <c r="C11354" s="68">
        <v>491374466</v>
      </c>
      <c r="D11354" s="69" t="s">
        <v>7609</v>
      </c>
      <c r="E11354" s="65">
        <f>IFERROR(VLOOKUP(C11354,Pivot!A:B,2,0),0)</f>
        <v>0</v>
      </c>
      <c r="F11354" s="65">
        <f>IFERROR(VLOOKUP(C11354,Pivot!A:C,3,0),0)</f>
        <v>0</v>
      </c>
    </row>
    <row r="11355" spans="1:6" x14ac:dyDescent="0.25">
      <c r="A11355" s="68" t="s">
        <v>103</v>
      </c>
      <c r="B11355" s="69">
        <v>491374466</v>
      </c>
      <c r="C11355" s="68">
        <v>887961388688</v>
      </c>
      <c r="D11355" s="69" t="s">
        <v>7609</v>
      </c>
      <c r="E11355" s="65">
        <f>IFERROR(VLOOKUP(C11355,Pivot!A:B,2,0),0)</f>
        <v>0</v>
      </c>
      <c r="F11355" s="65">
        <f>IFERROR(VLOOKUP(C11355,Pivot!A:C,3,0),0)</f>
        <v>0</v>
      </c>
    </row>
    <row r="11356" spans="1:6" x14ac:dyDescent="0.25">
      <c r="A11356" s="68" t="s">
        <v>103</v>
      </c>
      <c r="B11356" s="69">
        <v>491374466</v>
      </c>
      <c r="C11356" s="68">
        <v>887961388695</v>
      </c>
      <c r="D11356" s="69" t="s">
        <v>7609</v>
      </c>
      <c r="E11356" s="65">
        <f>IFERROR(VLOOKUP(C11356,Pivot!A:B,2,0),0)</f>
        <v>0</v>
      </c>
      <c r="F11356" s="65">
        <f>IFERROR(VLOOKUP(C11356,Pivot!A:C,3,0),0)</f>
        <v>0</v>
      </c>
    </row>
    <row r="11357" spans="1:6" x14ac:dyDescent="0.25">
      <c r="A11357" s="68" t="s">
        <v>103</v>
      </c>
      <c r="B11357" s="69">
        <v>491374466</v>
      </c>
      <c r="C11357" s="68">
        <v>887961388701</v>
      </c>
      <c r="D11357" s="69" t="s">
        <v>7609</v>
      </c>
      <c r="E11357" s="65">
        <f>IFERROR(VLOOKUP(C11357,Pivot!A:B,2,0),0)</f>
        <v>0</v>
      </c>
      <c r="F11357" s="65">
        <f>IFERROR(VLOOKUP(C11357,Pivot!A:C,3,0),0)</f>
        <v>0</v>
      </c>
    </row>
    <row r="11358" spans="1:6" x14ac:dyDescent="0.25">
      <c r="A11358" s="68" t="s">
        <v>103</v>
      </c>
      <c r="B11358" s="69">
        <v>491374466</v>
      </c>
      <c r="C11358" s="68">
        <v>887961388718</v>
      </c>
      <c r="D11358" s="69" t="s">
        <v>7609</v>
      </c>
      <c r="E11358" s="65">
        <f>IFERROR(VLOOKUP(C11358,Pivot!A:B,2,0),0)</f>
        <v>0</v>
      </c>
      <c r="F11358" s="65">
        <f>IFERROR(VLOOKUP(C11358,Pivot!A:C,3,0),0)</f>
        <v>0</v>
      </c>
    </row>
    <row r="11359" spans="1:6" x14ac:dyDescent="0.25">
      <c r="A11359" s="68" t="s">
        <v>103</v>
      </c>
      <c r="B11359" s="69">
        <v>491374466</v>
      </c>
      <c r="C11359" s="68">
        <v>887961388725</v>
      </c>
      <c r="D11359" s="69" t="s">
        <v>7609</v>
      </c>
      <c r="E11359" s="65">
        <f>IFERROR(VLOOKUP(C11359,Pivot!A:B,2,0),0)</f>
        <v>0</v>
      </c>
      <c r="F11359" s="65">
        <f>IFERROR(VLOOKUP(C11359,Pivot!A:C,3,0),0)</f>
        <v>0</v>
      </c>
    </row>
    <row r="11360" spans="1:6" x14ac:dyDescent="0.25">
      <c r="A11360" s="68" t="s">
        <v>103</v>
      </c>
      <c r="B11360" s="69">
        <v>491374466</v>
      </c>
      <c r="C11360" s="68">
        <v>887961388732</v>
      </c>
      <c r="D11360" s="69" t="s">
        <v>7609</v>
      </c>
      <c r="E11360" s="65">
        <f>IFERROR(VLOOKUP(C11360,Pivot!A:B,2,0),0)</f>
        <v>0</v>
      </c>
      <c r="F11360" s="65">
        <f>IFERROR(VLOOKUP(C11360,Pivot!A:C,3,0),0)</f>
        <v>0</v>
      </c>
    </row>
    <row r="11361" spans="1:6" x14ac:dyDescent="0.25">
      <c r="A11361" s="68" t="s">
        <v>103</v>
      </c>
      <c r="B11361" s="69">
        <v>491374466</v>
      </c>
      <c r="C11361" s="68">
        <v>887961439380</v>
      </c>
      <c r="D11361" s="69" t="s">
        <v>7609</v>
      </c>
      <c r="E11361" s="65">
        <f>IFERROR(VLOOKUP(C11361,Pivot!A:B,2,0),0)</f>
        <v>0</v>
      </c>
      <c r="F11361" s="65">
        <f>IFERROR(VLOOKUP(C11361,Pivot!A:C,3,0),0)</f>
        <v>0</v>
      </c>
    </row>
    <row r="11362" spans="1:6" x14ac:dyDescent="0.25">
      <c r="A11362" s="68" t="s">
        <v>103</v>
      </c>
      <c r="B11362" s="69">
        <v>491374466</v>
      </c>
      <c r="C11362" s="68">
        <v>887961439397</v>
      </c>
      <c r="D11362" s="69" t="s">
        <v>7609</v>
      </c>
      <c r="E11362" s="65">
        <f>IFERROR(VLOOKUP(C11362,Pivot!A:B,2,0),0)</f>
        <v>0</v>
      </c>
      <c r="F11362" s="65">
        <f>IFERROR(VLOOKUP(C11362,Pivot!A:C,3,0),0)</f>
        <v>0</v>
      </c>
    </row>
    <row r="11363" spans="1:6" x14ac:dyDescent="0.25">
      <c r="A11363" s="68" t="s">
        <v>103</v>
      </c>
      <c r="B11363" s="69">
        <v>491374467</v>
      </c>
      <c r="C11363" s="68">
        <v>491374467</v>
      </c>
      <c r="D11363" s="69" t="s">
        <v>7610</v>
      </c>
      <c r="E11363" s="65">
        <f>IFERROR(VLOOKUP(C11363,Pivot!A:B,2,0),0)</f>
        <v>0</v>
      </c>
      <c r="F11363" s="65">
        <f>IFERROR(VLOOKUP(C11363,Pivot!A:C,3,0),0)</f>
        <v>0</v>
      </c>
    </row>
    <row r="11364" spans="1:6" x14ac:dyDescent="0.25">
      <c r="A11364" s="68" t="s">
        <v>103</v>
      </c>
      <c r="B11364" s="69">
        <v>491374467</v>
      </c>
      <c r="C11364" s="68">
        <v>887961439311</v>
      </c>
      <c r="D11364" s="69" t="s">
        <v>7610</v>
      </c>
      <c r="E11364" s="65">
        <f>IFERROR(VLOOKUP(C11364,Pivot!A:B,2,0),0)</f>
        <v>0</v>
      </c>
      <c r="F11364" s="65">
        <f>IFERROR(VLOOKUP(C11364,Pivot!A:C,3,0),0)</f>
        <v>0</v>
      </c>
    </row>
    <row r="11365" spans="1:6" x14ac:dyDescent="0.25">
      <c r="A11365" s="68" t="s">
        <v>103</v>
      </c>
      <c r="B11365" s="69">
        <v>491374467</v>
      </c>
      <c r="C11365" s="68">
        <v>887961439328</v>
      </c>
      <c r="D11365" s="69" t="s">
        <v>7610</v>
      </c>
      <c r="E11365" s="65">
        <f>IFERROR(VLOOKUP(C11365,Pivot!A:B,2,0),0)</f>
        <v>0</v>
      </c>
      <c r="F11365" s="65">
        <f>IFERROR(VLOOKUP(C11365,Pivot!A:C,3,0),0)</f>
        <v>0</v>
      </c>
    </row>
    <row r="11366" spans="1:6" x14ac:dyDescent="0.25">
      <c r="A11366" s="68" t="s">
        <v>103</v>
      </c>
      <c r="B11366" s="69">
        <v>491374470</v>
      </c>
      <c r="C11366" s="68">
        <v>746775322724</v>
      </c>
      <c r="D11366" s="69" t="s">
        <v>7611</v>
      </c>
      <c r="E11366" s="65">
        <f>IFERROR(VLOOKUP(C11366,Pivot!A:B,2,0),0)</f>
        <v>0</v>
      </c>
      <c r="F11366" s="65">
        <f>IFERROR(VLOOKUP(C11366,Pivot!A:C,3,0),0)</f>
        <v>0</v>
      </c>
    </row>
    <row r="11367" spans="1:6" x14ac:dyDescent="0.25">
      <c r="A11367" s="68" t="s">
        <v>103</v>
      </c>
      <c r="B11367" s="69">
        <v>491374470</v>
      </c>
      <c r="C11367" s="68">
        <v>746775322731</v>
      </c>
      <c r="D11367" s="69" t="s">
        <v>7611</v>
      </c>
      <c r="E11367" s="65">
        <f>IFERROR(VLOOKUP(C11367,Pivot!A:B,2,0),0)</f>
        <v>0</v>
      </c>
      <c r="F11367" s="65">
        <f>IFERROR(VLOOKUP(C11367,Pivot!A:C,3,0),0)</f>
        <v>0</v>
      </c>
    </row>
    <row r="11368" spans="1:6" x14ac:dyDescent="0.25">
      <c r="A11368" s="68" t="s">
        <v>103</v>
      </c>
      <c r="B11368" s="69">
        <v>491374470</v>
      </c>
      <c r="C11368" s="68">
        <v>746775322748</v>
      </c>
      <c r="D11368" s="69" t="s">
        <v>7611</v>
      </c>
      <c r="E11368" s="65">
        <f>IFERROR(VLOOKUP(C11368,Pivot!A:B,2,0),0)</f>
        <v>0</v>
      </c>
      <c r="F11368" s="65">
        <f>IFERROR(VLOOKUP(C11368,Pivot!A:C,3,0),0)</f>
        <v>0</v>
      </c>
    </row>
    <row r="11369" spans="1:6" x14ac:dyDescent="0.25">
      <c r="A11369" s="68" t="s">
        <v>103</v>
      </c>
      <c r="B11369" s="69">
        <v>491374470</v>
      </c>
      <c r="C11369" s="68">
        <v>887961054460</v>
      </c>
      <c r="D11369" s="69" t="s">
        <v>7611</v>
      </c>
      <c r="E11369" s="65">
        <f>IFERROR(VLOOKUP(C11369,Pivot!A:B,2,0),0)</f>
        <v>0</v>
      </c>
      <c r="F11369" s="65">
        <f>IFERROR(VLOOKUP(C11369,Pivot!A:C,3,0),0)</f>
        <v>0</v>
      </c>
    </row>
    <row r="11370" spans="1:6" x14ac:dyDescent="0.25">
      <c r="A11370" s="68" t="s">
        <v>103</v>
      </c>
      <c r="B11370" s="69">
        <v>491374472</v>
      </c>
      <c r="C11370" s="68">
        <v>491374472</v>
      </c>
      <c r="D11370" s="69" t="s">
        <v>7612</v>
      </c>
      <c r="E11370" s="65">
        <f>IFERROR(VLOOKUP(C11370,Pivot!A:B,2,0),0)</f>
        <v>0</v>
      </c>
      <c r="F11370" s="65">
        <f>IFERROR(VLOOKUP(C11370,Pivot!A:C,3,0),0)</f>
        <v>0</v>
      </c>
    </row>
    <row r="11371" spans="1:6" x14ac:dyDescent="0.25">
      <c r="A11371" s="68" t="s">
        <v>103</v>
      </c>
      <c r="B11371" s="69">
        <v>491374472</v>
      </c>
      <c r="C11371" s="68">
        <v>93514069465</v>
      </c>
      <c r="D11371" s="69" t="s">
        <v>7612</v>
      </c>
      <c r="E11371" s="65">
        <f>IFERROR(VLOOKUP(C11371,Pivot!A:B,2,0),0)</f>
        <v>0</v>
      </c>
      <c r="F11371" s="65">
        <f>IFERROR(VLOOKUP(C11371,Pivot!A:C,3,0),0)</f>
        <v>0</v>
      </c>
    </row>
    <row r="11372" spans="1:6" x14ac:dyDescent="0.25">
      <c r="A11372" s="68" t="s">
        <v>103</v>
      </c>
      <c r="B11372" s="69">
        <v>491374473</v>
      </c>
      <c r="C11372" s="68">
        <v>491374473</v>
      </c>
      <c r="D11372" s="69" t="s">
        <v>7613</v>
      </c>
      <c r="E11372" s="65">
        <f>IFERROR(VLOOKUP(C11372,Pivot!A:B,2,0),0)</f>
        <v>0</v>
      </c>
      <c r="F11372" s="65">
        <f>IFERROR(VLOOKUP(C11372,Pivot!A:C,3,0),0)</f>
        <v>0</v>
      </c>
    </row>
    <row r="11373" spans="1:6" x14ac:dyDescent="0.25">
      <c r="A11373" s="68" t="s">
        <v>103</v>
      </c>
      <c r="B11373" s="69">
        <v>491374473</v>
      </c>
      <c r="C11373" s="68">
        <v>93514069588</v>
      </c>
      <c r="D11373" s="69" t="s">
        <v>7613</v>
      </c>
      <c r="E11373" s="65">
        <f>IFERROR(VLOOKUP(C11373,Pivot!A:B,2,0),0)</f>
        <v>0</v>
      </c>
      <c r="F11373" s="65">
        <f>IFERROR(VLOOKUP(C11373,Pivot!A:C,3,0),0)</f>
        <v>0</v>
      </c>
    </row>
    <row r="11374" spans="1:6" x14ac:dyDescent="0.25">
      <c r="A11374" s="68" t="s">
        <v>103</v>
      </c>
      <c r="B11374" s="69">
        <v>491374474</v>
      </c>
      <c r="C11374" s="68">
        <v>491374474</v>
      </c>
      <c r="D11374" s="69" t="s">
        <v>7614</v>
      </c>
      <c r="E11374" s="65">
        <f>IFERROR(VLOOKUP(C11374,Pivot!A:B,2,0),0)</f>
        <v>0</v>
      </c>
      <c r="F11374" s="65">
        <f>IFERROR(VLOOKUP(C11374,Pivot!A:C,3,0),0)</f>
        <v>0</v>
      </c>
    </row>
    <row r="11375" spans="1:6" x14ac:dyDescent="0.25">
      <c r="A11375" s="68" t="s">
        <v>103</v>
      </c>
      <c r="B11375" s="69">
        <v>491374474</v>
      </c>
      <c r="C11375" s="68">
        <v>5018163005478</v>
      </c>
      <c r="D11375" s="69" t="s">
        <v>7614</v>
      </c>
      <c r="E11375" s="65">
        <f>IFERROR(VLOOKUP(C11375,Pivot!A:B,2,0),0)</f>
        <v>0</v>
      </c>
      <c r="F11375" s="65">
        <f>IFERROR(VLOOKUP(C11375,Pivot!A:C,3,0),0)</f>
        <v>0</v>
      </c>
    </row>
    <row r="11376" spans="1:6" x14ac:dyDescent="0.25">
      <c r="A11376" s="68" t="s">
        <v>103</v>
      </c>
      <c r="B11376" s="69">
        <v>491374474</v>
      </c>
      <c r="C11376" s="68">
        <v>93514074346</v>
      </c>
      <c r="D11376" s="69" t="s">
        <v>7614</v>
      </c>
      <c r="E11376" s="65">
        <f>IFERROR(VLOOKUP(C11376,Pivot!A:B,2,0),0)</f>
        <v>0</v>
      </c>
      <c r="F11376" s="65">
        <f>IFERROR(VLOOKUP(C11376,Pivot!A:C,3,0),0)</f>
        <v>0</v>
      </c>
    </row>
    <row r="11377" spans="1:6" x14ac:dyDescent="0.25">
      <c r="A11377" s="68" t="s">
        <v>103</v>
      </c>
      <c r="B11377" s="69">
        <v>491374475</v>
      </c>
      <c r="C11377" s="68">
        <v>8901736132176</v>
      </c>
      <c r="D11377" s="69" t="s">
        <v>7615</v>
      </c>
      <c r="E11377" s="65">
        <f>IFERROR(VLOOKUP(C11377,Pivot!A:B,2,0),0)</f>
        <v>0</v>
      </c>
      <c r="F11377" s="65">
        <f>IFERROR(VLOOKUP(C11377,Pivot!A:C,3,0),0)</f>
        <v>0</v>
      </c>
    </row>
    <row r="11378" spans="1:6" x14ac:dyDescent="0.25">
      <c r="A11378" s="68" t="s">
        <v>103</v>
      </c>
      <c r="B11378" s="69">
        <v>491374476</v>
      </c>
      <c r="C11378" s="68">
        <v>8901736132183</v>
      </c>
      <c r="D11378" s="69" t="s">
        <v>7616</v>
      </c>
      <c r="E11378" s="65">
        <f>IFERROR(VLOOKUP(C11378,Pivot!A:B,2,0),0)</f>
        <v>0</v>
      </c>
      <c r="F11378" s="65">
        <f>IFERROR(VLOOKUP(C11378,Pivot!A:C,3,0),0)</f>
        <v>0</v>
      </c>
    </row>
    <row r="11379" spans="1:6" x14ac:dyDescent="0.25">
      <c r="A11379" s="68" t="s">
        <v>103</v>
      </c>
      <c r="B11379" s="69">
        <v>491374477</v>
      </c>
      <c r="C11379" s="68">
        <v>8901736132190</v>
      </c>
      <c r="D11379" s="69" t="s">
        <v>7617</v>
      </c>
      <c r="E11379" s="65">
        <f>IFERROR(VLOOKUP(C11379,Pivot!A:B,2,0),0)</f>
        <v>0</v>
      </c>
      <c r="F11379" s="65">
        <f>IFERROR(VLOOKUP(C11379,Pivot!A:C,3,0),0)</f>
        <v>0</v>
      </c>
    </row>
    <row r="11380" spans="1:6" x14ac:dyDescent="0.25">
      <c r="A11380" s="68" t="s">
        <v>103</v>
      </c>
      <c r="B11380" s="69">
        <v>491374479</v>
      </c>
      <c r="C11380" s="68">
        <v>8901736135108</v>
      </c>
      <c r="D11380" s="69" t="s">
        <v>7618</v>
      </c>
      <c r="E11380" s="65">
        <f>IFERROR(VLOOKUP(C11380,Pivot!A:B,2,0),0)</f>
        <v>0</v>
      </c>
      <c r="F11380" s="65">
        <f>IFERROR(VLOOKUP(C11380,Pivot!A:C,3,0),0)</f>
        <v>0</v>
      </c>
    </row>
    <row r="11381" spans="1:6" x14ac:dyDescent="0.25">
      <c r="A11381" s="68" t="s">
        <v>103</v>
      </c>
      <c r="B11381" s="69">
        <v>491374480</v>
      </c>
      <c r="C11381" s="68">
        <v>8901736135115</v>
      </c>
      <c r="D11381" s="69" t="s">
        <v>7619</v>
      </c>
      <c r="E11381" s="65">
        <f>IFERROR(VLOOKUP(C11381,Pivot!A:B,2,0),0)</f>
        <v>0</v>
      </c>
      <c r="F11381" s="65">
        <f>IFERROR(VLOOKUP(C11381,Pivot!A:C,3,0),0)</f>
        <v>0</v>
      </c>
    </row>
    <row r="11382" spans="1:6" x14ac:dyDescent="0.25">
      <c r="A11382" s="68" t="s">
        <v>103</v>
      </c>
      <c r="B11382" s="69">
        <v>491374481</v>
      </c>
      <c r="C11382" s="68">
        <v>8901736135139</v>
      </c>
      <c r="D11382" s="69" t="s">
        <v>7620</v>
      </c>
      <c r="E11382" s="65">
        <f>IFERROR(VLOOKUP(C11382,Pivot!A:B,2,0),0)</f>
        <v>0</v>
      </c>
      <c r="F11382" s="65">
        <f>IFERROR(VLOOKUP(C11382,Pivot!A:C,3,0),0)</f>
        <v>0</v>
      </c>
    </row>
    <row r="11383" spans="1:6" x14ac:dyDescent="0.25">
      <c r="A11383" s="68" t="s">
        <v>103</v>
      </c>
      <c r="B11383" s="69">
        <v>491374484</v>
      </c>
      <c r="C11383" s="68">
        <v>8901736135184</v>
      </c>
      <c r="D11383" s="69" t="s">
        <v>7621</v>
      </c>
      <c r="E11383" s="65">
        <f>IFERROR(VLOOKUP(C11383,Pivot!A:B,2,0),0)</f>
        <v>0</v>
      </c>
      <c r="F11383" s="65">
        <f>IFERROR(VLOOKUP(C11383,Pivot!A:C,3,0),0)</f>
        <v>0</v>
      </c>
    </row>
    <row r="11384" spans="1:6" x14ac:dyDescent="0.25">
      <c r="A11384" s="68" t="s">
        <v>103</v>
      </c>
      <c r="B11384" s="69">
        <v>491374485</v>
      </c>
      <c r="C11384" s="68">
        <v>8901736133036</v>
      </c>
      <c r="D11384" s="69" t="s">
        <v>7622</v>
      </c>
      <c r="E11384" s="65">
        <f>IFERROR(VLOOKUP(C11384,Pivot!A:B,2,0),0)</f>
        <v>0</v>
      </c>
      <c r="F11384" s="65">
        <f>IFERROR(VLOOKUP(C11384,Pivot!A:C,3,0),0)</f>
        <v>0</v>
      </c>
    </row>
    <row r="11385" spans="1:6" x14ac:dyDescent="0.25">
      <c r="A11385" s="68" t="s">
        <v>103</v>
      </c>
      <c r="B11385" s="69">
        <v>491374486</v>
      </c>
      <c r="C11385" s="68">
        <v>8901736133425</v>
      </c>
      <c r="D11385" s="69" t="s">
        <v>7623</v>
      </c>
      <c r="E11385" s="65">
        <f>IFERROR(VLOOKUP(C11385,Pivot!A:B,2,0),0)</f>
        <v>0</v>
      </c>
      <c r="F11385" s="65">
        <f>IFERROR(VLOOKUP(C11385,Pivot!A:C,3,0),0)</f>
        <v>0</v>
      </c>
    </row>
    <row r="11386" spans="1:6" x14ac:dyDescent="0.25">
      <c r="A11386" s="68" t="s">
        <v>103</v>
      </c>
      <c r="B11386" s="69">
        <v>491374487</v>
      </c>
      <c r="C11386" s="68">
        <v>8901736133005</v>
      </c>
      <c r="D11386" s="69" t="s">
        <v>7624</v>
      </c>
      <c r="E11386" s="65">
        <f>IFERROR(VLOOKUP(C11386,Pivot!A:B,2,0),0)</f>
        <v>0</v>
      </c>
      <c r="F11386" s="65">
        <f>IFERROR(VLOOKUP(C11386,Pivot!A:C,3,0),0)</f>
        <v>0</v>
      </c>
    </row>
    <row r="11387" spans="1:6" x14ac:dyDescent="0.25">
      <c r="A11387" s="68" t="s">
        <v>103</v>
      </c>
      <c r="B11387" s="69">
        <v>491374491</v>
      </c>
      <c r="C11387" s="68">
        <v>8712916070863</v>
      </c>
      <c r="D11387" s="69" t="s">
        <v>7625</v>
      </c>
      <c r="E11387" s="65">
        <f>IFERROR(VLOOKUP(C11387,Pivot!A:B,2,0),0)</f>
        <v>0</v>
      </c>
      <c r="F11387" s="65">
        <f>IFERROR(VLOOKUP(C11387,Pivot!A:C,3,0),0)</f>
        <v>0</v>
      </c>
    </row>
    <row r="11388" spans="1:6" x14ac:dyDescent="0.25">
      <c r="A11388" s="68" t="s">
        <v>103</v>
      </c>
      <c r="B11388" s="69">
        <v>491374507</v>
      </c>
      <c r="C11388" s="68">
        <v>606314674465</v>
      </c>
      <c r="D11388" s="69" t="s">
        <v>7626</v>
      </c>
      <c r="E11388" s="65">
        <f>IFERROR(VLOOKUP(C11388,Pivot!A:B,2,0),0)</f>
        <v>0</v>
      </c>
      <c r="F11388" s="65">
        <f>IFERROR(VLOOKUP(C11388,Pivot!A:C,3,0),0)</f>
        <v>0</v>
      </c>
    </row>
    <row r="11389" spans="1:6" x14ac:dyDescent="0.25">
      <c r="A11389" s="68" t="s">
        <v>103</v>
      </c>
      <c r="B11389" s="69">
        <v>491374507</v>
      </c>
      <c r="C11389" s="68">
        <v>719565365638</v>
      </c>
      <c r="D11389" s="69" t="s">
        <v>7626</v>
      </c>
      <c r="E11389" s="65">
        <f>IFERROR(VLOOKUP(C11389,Pivot!A:B,2,0),0)</f>
        <v>0</v>
      </c>
      <c r="F11389" s="65">
        <f>IFERROR(VLOOKUP(C11389,Pivot!A:C,3,0),0)</f>
        <v>0</v>
      </c>
    </row>
    <row r="11390" spans="1:6" x14ac:dyDescent="0.25">
      <c r="A11390" s="68" t="s">
        <v>103</v>
      </c>
      <c r="B11390" s="69">
        <v>491374513</v>
      </c>
      <c r="C11390" s="68">
        <v>772301039</v>
      </c>
      <c r="D11390" s="69" t="s">
        <v>7627</v>
      </c>
      <c r="E11390" s="65">
        <f>IFERROR(VLOOKUP(C11390,Pivot!A:B,2,0),0)</f>
        <v>0</v>
      </c>
      <c r="F11390" s="65">
        <f>IFERROR(VLOOKUP(C11390,Pivot!A:C,3,0),0)</f>
        <v>0</v>
      </c>
    </row>
    <row r="11391" spans="1:6" x14ac:dyDescent="0.25">
      <c r="A11391" s="68" t="s">
        <v>103</v>
      </c>
      <c r="B11391" s="69">
        <v>491374514</v>
      </c>
      <c r="C11391" s="68">
        <v>772301046</v>
      </c>
      <c r="D11391" s="69" t="s">
        <v>7628</v>
      </c>
      <c r="E11391" s="65">
        <f>IFERROR(VLOOKUP(C11391,Pivot!A:B,2,0),0)</f>
        <v>0</v>
      </c>
      <c r="F11391" s="65">
        <f>IFERROR(VLOOKUP(C11391,Pivot!A:C,3,0),0)</f>
        <v>0</v>
      </c>
    </row>
    <row r="11392" spans="1:6" x14ac:dyDescent="0.25">
      <c r="A11392" s="68" t="s">
        <v>103</v>
      </c>
      <c r="B11392" s="69">
        <v>491374516</v>
      </c>
      <c r="C11392" s="68">
        <v>772098908</v>
      </c>
      <c r="D11392" s="69" t="s">
        <v>7629</v>
      </c>
      <c r="E11392" s="65">
        <f>IFERROR(VLOOKUP(C11392,Pivot!A:B,2,0),0)</f>
        <v>0</v>
      </c>
      <c r="F11392" s="65">
        <f>IFERROR(VLOOKUP(C11392,Pivot!A:C,3,0),0)</f>
        <v>0</v>
      </c>
    </row>
    <row r="11393" spans="1:6" x14ac:dyDescent="0.25">
      <c r="A11393" s="68" t="s">
        <v>103</v>
      </c>
      <c r="B11393" s="69">
        <v>491374517</v>
      </c>
      <c r="C11393" s="68">
        <v>5029736063818</v>
      </c>
      <c r="D11393" s="69" t="s">
        <v>7630</v>
      </c>
      <c r="E11393" s="65">
        <f>IFERROR(VLOOKUP(C11393,Pivot!A:B,2,0),0)</f>
        <v>0</v>
      </c>
      <c r="F11393" s="65">
        <f>IFERROR(VLOOKUP(C11393,Pivot!A:C,3,0),0)</f>
        <v>0</v>
      </c>
    </row>
    <row r="11394" spans="1:6" x14ac:dyDescent="0.25">
      <c r="A11394" s="68" t="s">
        <v>103</v>
      </c>
      <c r="B11394" s="69">
        <v>491374521</v>
      </c>
      <c r="C11394" s="68">
        <v>5029736062972</v>
      </c>
      <c r="D11394" s="69" t="s">
        <v>7631</v>
      </c>
      <c r="E11394" s="65">
        <f>IFERROR(VLOOKUP(C11394,Pivot!A:B,2,0),0)</f>
        <v>0</v>
      </c>
      <c r="F11394" s="65">
        <f>IFERROR(VLOOKUP(C11394,Pivot!A:C,3,0),0)</f>
        <v>0</v>
      </c>
    </row>
    <row r="11395" spans="1:6" x14ac:dyDescent="0.25">
      <c r="A11395" s="68" t="s">
        <v>103</v>
      </c>
      <c r="B11395" s="69">
        <v>491374524</v>
      </c>
      <c r="C11395" s="68">
        <v>5029736050337</v>
      </c>
      <c r="D11395" s="69" t="s">
        <v>7632</v>
      </c>
      <c r="E11395" s="65">
        <f>IFERROR(VLOOKUP(C11395,Pivot!A:B,2,0),0)</f>
        <v>0</v>
      </c>
      <c r="F11395" s="65">
        <f>IFERROR(VLOOKUP(C11395,Pivot!A:C,3,0),0)</f>
        <v>0</v>
      </c>
    </row>
    <row r="11396" spans="1:6" x14ac:dyDescent="0.25">
      <c r="A11396" s="68" t="s">
        <v>103</v>
      </c>
      <c r="B11396" s="69">
        <v>491374526</v>
      </c>
      <c r="C11396" s="68">
        <v>5029736063894</v>
      </c>
      <c r="D11396" s="69" t="s">
        <v>7633</v>
      </c>
      <c r="E11396" s="65">
        <f>IFERROR(VLOOKUP(C11396,Pivot!A:B,2,0),0)</f>
        <v>0</v>
      </c>
      <c r="F11396" s="65">
        <f>IFERROR(VLOOKUP(C11396,Pivot!A:C,3,0),0)</f>
        <v>0</v>
      </c>
    </row>
    <row r="11397" spans="1:6" x14ac:dyDescent="0.25">
      <c r="A11397" s="68" t="s">
        <v>103</v>
      </c>
      <c r="B11397" s="69">
        <v>491374527</v>
      </c>
      <c r="C11397" s="68">
        <v>630509561704</v>
      </c>
      <c r="D11397" s="69" t="s">
        <v>7634</v>
      </c>
      <c r="E11397" s="65">
        <f>IFERROR(VLOOKUP(C11397,Pivot!A:B,2,0),0)</f>
        <v>0</v>
      </c>
      <c r="F11397" s="65">
        <f>IFERROR(VLOOKUP(C11397,Pivot!A:C,3,0),0)</f>
        <v>0</v>
      </c>
    </row>
    <row r="11398" spans="1:6" x14ac:dyDescent="0.25">
      <c r="A11398" s="68" t="s">
        <v>103</v>
      </c>
      <c r="B11398" s="69">
        <v>491374528</v>
      </c>
      <c r="C11398" s="68">
        <v>630509586851</v>
      </c>
      <c r="D11398" s="69" t="s">
        <v>7635</v>
      </c>
      <c r="E11398" s="65">
        <f>IFERROR(VLOOKUP(C11398,Pivot!A:B,2,0),0)</f>
        <v>0</v>
      </c>
      <c r="F11398" s="65">
        <f>IFERROR(VLOOKUP(C11398,Pivot!A:C,3,0),0)</f>
        <v>0</v>
      </c>
    </row>
    <row r="11399" spans="1:6" x14ac:dyDescent="0.25">
      <c r="A11399" s="68" t="s">
        <v>103</v>
      </c>
      <c r="B11399" s="69">
        <v>491374529</v>
      </c>
      <c r="C11399" s="68">
        <v>630509533282</v>
      </c>
      <c r="D11399" s="69" t="s">
        <v>7636</v>
      </c>
      <c r="E11399" s="65">
        <f>IFERROR(VLOOKUP(C11399,Pivot!A:B,2,0),0)</f>
        <v>0</v>
      </c>
      <c r="F11399" s="65">
        <f>IFERROR(VLOOKUP(C11399,Pivot!A:C,3,0),0)</f>
        <v>0</v>
      </c>
    </row>
    <row r="11400" spans="1:6" x14ac:dyDescent="0.25">
      <c r="A11400" s="68" t="s">
        <v>103</v>
      </c>
      <c r="B11400" s="69">
        <v>491374530</v>
      </c>
      <c r="C11400" s="68">
        <v>630509535187</v>
      </c>
      <c r="D11400" s="69" t="s">
        <v>7637</v>
      </c>
      <c r="E11400" s="65">
        <f>IFERROR(VLOOKUP(C11400,Pivot!A:B,2,0),0)</f>
        <v>0</v>
      </c>
      <c r="F11400" s="65">
        <f>IFERROR(VLOOKUP(C11400,Pivot!A:C,3,0),0)</f>
        <v>0</v>
      </c>
    </row>
    <row r="11401" spans="1:6" x14ac:dyDescent="0.25">
      <c r="A11401" s="68" t="s">
        <v>103</v>
      </c>
      <c r="B11401" s="69">
        <v>491374531</v>
      </c>
      <c r="C11401" s="68">
        <v>630509561797</v>
      </c>
      <c r="D11401" s="69" t="s">
        <v>7638</v>
      </c>
      <c r="E11401" s="65">
        <f>IFERROR(VLOOKUP(C11401,Pivot!A:B,2,0),0)</f>
        <v>0</v>
      </c>
      <c r="F11401" s="65">
        <f>IFERROR(VLOOKUP(C11401,Pivot!A:C,3,0),0)</f>
        <v>0</v>
      </c>
    </row>
    <row r="11402" spans="1:6" x14ac:dyDescent="0.25">
      <c r="A11402" s="68" t="s">
        <v>103</v>
      </c>
      <c r="B11402" s="69">
        <v>491374531</v>
      </c>
      <c r="C11402" s="68">
        <v>630509563739</v>
      </c>
      <c r="D11402" s="69" t="s">
        <v>7638</v>
      </c>
      <c r="E11402" s="65">
        <f>IFERROR(VLOOKUP(C11402,Pivot!A:B,2,0),0)</f>
        <v>0</v>
      </c>
      <c r="F11402" s="65">
        <f>IFERROR(VLOOKUP(C11402,Pivot!A:C,3,0),0)</f>
        <v>0</v>
      </c>
    </row>
    <row r="11403" spans="1:6" x14ac:dyDescent="0.25">
      <c r="A11403" s="68" t="s">
        <v>103</v>
      </c>
      <c r="B11403" s="69">
        <v>491374532</v>
      </c>
      <c r="C11403" s="68">
        <v>630509571949</v>
      </c>
      <c r="D11403" s="69" t="s">
        <v>7639</v>
      </c>
      <c r="E11403" s="65">
        <f>IFERROR(VLOOKUP(C11403,Pivot!A:B,2,0),0)</f>
        <v>0</v>
      </c>
      <c r="F11403" s="65">
        <f>IFERROR(VLOOKUP(C11403,Pivot!A:C,3,0),0)</f>
        <v>0</v>
      </c>
    </row>
    <row r="11404" spans="1:6" x14ac:dyDescent="0.25">
      <c r="A11404" s="68" t="s">
        <v>103</v>
      </c>
      <c r="B11404" s="69">
        <v>491374534</v>
      </c>
      <c r="C11404" s="68">
        <v>630509514052</v>
      </c>
      <c r="D11404" s="69" t="s">
        <v>7640</v>
      </c>
      <c r="E11404" s="65">
        <f>IFERROR(VLOOKUP(C11404,Pivot!A:B,2,0),0)</f>
        <v>0</v>
      </c>
      <c r="F11404" s="65">
        <f>IFERROR(VLOOKUP(C11404,Pivot!A:C,3,0),0)</f>
        <v>0</v>
      </c>
    </row>
    <row r="11405" spans="1:6" x14ac:dyDescent="0.25">
      <c r="A11405" s="68" t="s">
        <v>103</v>
      </c>
      <c r="B11405" s="69">
        <v>491374534</v>
      </c>
      <c r="C11405" s="68">
        <v>630509555086</v>
      </c>
      <c r="D11405" s="69" t="s">
        <v>7640</v>
      </c>
      <c r="E11405" s="65">
        <f>IFERROR(VLOOKUP(C11405,Pivot!A:B,2,0),0)</f>
        <v>0</v>
      </c>
      <c r="F11405" s="65">
        <f>IFERROR(VLOOKUP(C11405,Pivot!A:C,3,0),0)</f>
        <v>0</v>
      </c>
    </row>
    <row r="11406" spans="1:6" x14ac:dyDescent="0.25">
      <c r="A11406" s="68" t="s">
        <v>103</v>
      </c>
      <c r="B11406" s="69">
        <v>491374535</v>
      </c>
      <c r="C11406" s="68">
        <v>8888945111096</v>
      </c>
      <c r="D11406" s="69" t="s">
        <v>7641</v>
      </c>
      <c r="E11406" s="65">
        <f>IFERROR(VLOOKUP(C11406,Pivot!A:B,2,0),0)</f>
        <v>0</v>
      </c>
      <c r="F11406" s="65">
        <f>IFERROR(VLOOKUP(C11406,Pivot!A:C,3,0),0)</f>
        <v>0</v>
      </c>
    </row>
    <row r="11407" spans="1:6" x14ac:dyDescent="0.25">
      <c r="A11407" s="68" t="s">
        <v>103</v>
      </c>
      <c r="B11407" s="69">
        <v>491374537</v>
      </c>
      <c r="C11407" s="68">
        <v>8888945111119</v>
      </c>
      <c r="D11407" s="69" t="s">
        <v>7642</v>
      </c>
      <c r="E11407" s="65">
        <f>IFERROR(VLOOKUP(C11407,Pivot!A:B,2,0),0)</f>
        <v>0</v>
      </c>
      <c r="F11407" s="65">
        <f>IFERROR(VLOOKUP(C11407,Pivot!A:C,3,0),0)</f>
        <v>0</v>
      </c>
    </row>
    <row r="11408" spans="1:6" x14ac:dyDescent="0.25">
      <c r="A11408" s="68" t="s">
        <v>103</v>
      </c>
      <c r="B11408" s="69">
        <v>491374808</v>
      </c>
      <c r="C11408" s="68">
        <v>491374808</v>
      </c>
      <c r="D11408" s="69" t="s">
        <v>7643</v>
      </c>
      <c r="E11408" s="65">
        <f>IFERROR(VLOOKUP(C11408,Pivot!A:B,2,0),0)</f>
        <v>0</v>
      </c>
      <c r="F11408" s="65">
        <f>IFERROR(VLOOKUP(C11408,Pivot!A:C,3,0),0)</f>
        <v>0</v>
      </c>
    </row>
    <row r="11409" spans="1:6" x14ac:dyDescent="0.25">
      <c r="A11409" s="68" t="s">
        <v>103</v>
      </c>
      <c r="B11409" s="69">
        <v>491374809</v>
      </c>
      <c r="C11409" s="68">
        <v>491374809</v>
      </c>
      <c r="D11409" s="69" t="s">
        <v>7644</v>
      </c>
      <c r="E11409" s="65">
        <f>IFERROR(VLOOKUP(C11409,Pivot!A:B,2,0),0)</f>
        <v>0</v>
      </c>
      <c r="F11409" s="65">
        <f>IFERROR(VLOOKUP(C11409,Pivot!A:C,3,0),0)</f>
        <v>0</v>
      </c>
    </row>
    <row r="11410" spans="1:6" x14ac:dyDescent="0.25">
      <c r="A11410" s="68" t="s">
        <v>103</v>
      </c>
      <c r="B11410" s="69">
        <v>491374813</v>
      </c>
      <c r="C11410" s="68">
        <v>491374813</v>
      </c>
      <c r="D11410" s="69" t="s">
        <v>7645</v>
      </c>
      <c r="E11410" s="65">
        <f>IFERROR(VLOOKUP(C11410,Pivot!A:B,2,0),0)</f>
        <v>0</v>
      </c>
      <c r="F11410" s="65">
        <f>IFERROR(VLOOKUP(C11410,Pivot!A:C,3,0),0)</f>
        <v>0</v>
      </c>
    </row>
    <row r="11411" spans="1:6" x14ac:dyDescent="0.25">
      <c r="A11411" s="68" t="s">
        <v>103</v>
      </c>
      <c r="B11411" s="69">
        <v>491374822</v>
      </c>
      <c r="C11411" s="68">
        <v>491374822</v>
      </c>
      <c r="D11411" s="69" t="s">
        <v>7646</v>
      </c>
      <c r="E11411" s="65">
        <f>IFERROR(VLOOKUP(C11411,Pivot!A:B,2,0),0)</f>
        <v>0</v>
      </c>
      <c r="F11411" s="65">
        <f>IFERROR(VLOOKUP(C11411,Pivot!A:C,3,0),0)</f>
        <v>0</v>
      </c>
    </row>
    <row r="11412" spans="1:6" x14ac:dyDescent="0.25">
      <c r="A11412" s="68" t="s">
        <v>103</v>
      </c>
      <c r="B11412" s="69">
        <v>491374824</v>
      </c>
      <c r="C11412" s="68">
        <v>491374824</v>
      </c>
      <c r="D11412" s="69" t="s">
        <v>7647</v>
      </c>
      <c r="E11412" s="65">
        <f>IFERROR(VLOOKUP(C11412,Pivot!A:B,2,0),0)</f>
        <v>0</v>
      </c>
      <c r="F11412" s="65">
        <f>IFERROR(VLOOKUP(C11412,Pivot!A:C,3,0),0)</f>
        <v>0</v>
      </c>
    </row>
    <row r="11413" spans="1:6" x14ac:dyDescent="0.25">
      <c r="A11413" s="68" t="s">
        <v>103</v>
      </c>
      <c r="B11413" s="69">
        <v>491374825</v>
      </c>
      <c r="C11413" s="68">
        <v>491374825</v>
      </c>
      <c r="D11413" s="69" t="s">
        <v>7648</v>
      </c>
      <c r="E11413" s="65">
        <f>IFERROR(VLOOKUP(C11413,Pivot!A:B,2,0),0)</f>
        <v>0</v>
      </c>
      <c r="F11413" s="65">
        <f>IFERROR(VLOOKUP(C11413,Pivot!A:C,3,0),0)</f>
        <v>0</v>
      </c>
    </row>
    <row r="11414" spans="1:6" x14ac:dyDescent="0.25">
      <c r="A11414" s="68" t="s">
        <v>103</v>
      </c>
      <c r="B11414" s="69">
        <v>491374826</v>
      </c>
      <c r="C11414" s="68">
        <v>491374826</v>
      </c>
      <c r="D11414" s="69" t="s">
        <v>7649</v>
      </c>
      <c r="E11414" s="65">
        <f>IFERROR(VLOOKUP(C11414,Pivot!A:B,2,0),0)</f>
        <v>0</v>
      </c>
      <c r="F11414" s="65">
        <f>IFERROR(VLOOKUP(C11414,Pivot!A:C,3,0),0)</f>
        <v>0</v>
      </c>
    </row>
    <row r="11415" spans="1:6" x14ac:dyDescent="0.25">
      <c r="A11415" s="68" t="s">
        <v>103</v>
      </c>
      <c r="B11415" s="69">
        <v>491374829</v>
      </c>
      <c r="C11415" s="68">
        <v>491374829</v>
      </c>
      <c r="D11415" s="69" t="s">
        <v>7650</v>
      </c>
      <c r="E11415" s="65">
        <f>IFERROR(VLOOKUP(C11415,Pivot!A:B,2,0),0)</f>
        <v>0</v>
      </c>
      <c r="F11415" s="65">
        <f>IFERROR(VLOOKUP(C11415,Pivot!A:C,3,0),0)</f>
        <v>0</v>
      </c>
    </row>
    <row r="11416" spans="1:6" x14ac:dyDescent="0.25">
      <c r="A11416" s="68" t="s">
        <v>103</v>
      </c>
      <c r="B11416" s="69">
        <v>491374832</v>
      </c>
      <c r="C11416" s="68">
        <v>491374832</v>
      </c>
      <c r="D11416" s="69" t="s">
        <v>7651</v>
      </c>
      <c r="E11416" s="65">
        <f>IFERROR(VLOOKUP(C11416,Pivot!A:B,2,0),0)</f>
        <v>0</v>
      </c>
      <c r="F11416" s="65">
        <f>IFERROR(VLOOKUP(C11416,Pivot!A:C,3,0),0)</f>
        <v>0</v>
      </c>
    </row>
    <row r="11417" spans="1:6" x14ac:dyDescent="0.25">
      <c r="A11417" s="68" t="s">
        <v>103</v>
      </c>
      <c r="B11417" s="69">
        <v>491374833</v>
      </c>
      <c r="C11417" s="68">
        <v>491374833</v>
      </c>
      <c r="D11417" s="69" t="s">
        <v>7652</v>
      </c>
      <c r="E11417" s="65">
        <f>IFERROR(VLOOKUP(C11417,Pivot!A:B,2,0),0)</f>
        <v>0</v>
      </c>
      <c r="F11417" s="65">
        <f>IFERROR(VLOOKUP(C11417,Pivot!A:C,3,0),0)</f>
        <v>0</v>
      </c>
    </row>
    <row r="11418" spans="1:6" x14ac:dyDescent="0.25">
      <c r="A11418" s="68" t="s">
        <v>103</v>
      </c>
      <c r="B11418" s="69">
        <v>491374834</v>
      </c>
      <c r="C11418" s="68">
        <v>491374834</v>
      </c>
      <c r="D11418" s="69" t="s">
        <v>7653</v>
      </c>
      <c r="E11418" s="65">
        <f>IFERROR(VLOOKUP(C11418,Pivot!A:B,2,0),0)</f>
        <v>0</v>
      </c>
      <c r="F11418" s="65">
        <f>IFERROR(VLOOKUP(C11418,Pivot!A:C,3,0),0)</f>
        <v>0</v>
      </c>
    </row>
    <row r="11419" spans="1:6" x14ac:dyDescent="0.25">
      <c r="A11419" s="68" t="s">
        <v>103</v>
      </c>
      <c r="B11419" s="69">
        <v>491374835</v>
      </c>
      <c r="C11419" s="68">
        <v>491374835</v>
      </c>
      <c r="D11419" s="69" t="s">
        <v>7654</v>
      </c>
      <c r="E11419" s="65">
        <f>IFERROR(VLOOKUP(C11419,Pivot!A:B,2,0),0)</f>
        <v>0</v>
      </c>
      <c r="F11419" s="65">
        <f>IFERROR(VLOOKUP(C11419,Pivot!A:C,3,0),0)</f>
        <v>0</v>
      </c>
    </row>
    <row r="11420" spans="1:6" x14ac:dyDescent="0.25">
      <c r="A11420" s="68" t="s">
        <v>103</v>
      </c>
      <c r="B11420" s="69">
        <v>491374836</v>
      </c>
      <c r="C11420" s="68">
        <v>491374836</v>
      </c>
      <c r="D11420" s="69" t="s">
        <v>7655</v>
      </c>
      <c r="E11420" s="65">
        <f>IFERROR(VLOOKUP(C11420,Pivot!A:B,2,0),0)</f>
        <v>0</v>
      </c>
      <c r="F11420" s="65">
        <f>IFERROR(VLOOKUP(C11420,Pivot!A:C,3,0),0)</f>
        <v>0</v>
      </c>
    </row>
    <row r="11421" spans="1:6" x14ac:dyDescent="0.25">
      <c r="A11421" s="68" t="s">
        <v>103</v>
      </c>
      <c r="B11421" s="69">
        <v>491374837</v>
      </c>
      <c r="C11421" s="68">
        <v>491374837</v>
      </c>
      <c r="D11421" s="69" t="s">
        <v>7656</v>
      </c>
      <c r="E11421" s="65">
        <f>IFERROR(VLOOKUP(C11421,Pivot!A:B,2,0),0)</f>
        <v>0</v>
      </c>
      <c r="F11421" s="65">
        <f>IFERROR(VLOOKUP(C11421,Pivot!A:C,3,0),0)</f>
        <v>0</v>
      </c>
    </row>
    <row r="11422" spans="1:6" x14ac:dyDescent="0.25">
      <c r="A11422" s="68" t="s">
        <v>103</v>
      </c>
      <c r="B11422" s="69">
        <v>491374838</v>
      </c>
      <c r="C11422" s="68">
        <v>491374838</v>
      </c>
      <c r="D11422" s="69" t="s">
        <v>7657</v>
      </c>
      <c r="E11422" s="65">
        <f>IFERROR(VLOOKUP(C11422,Pivot!A:B,2,0),0)</f>
        <v>0</v>
      </c>
      <c r="F11422" s="65">
        <f>IFERROR(VLOOKUP(C11422,Pivot!A:C,3,0),0)</f>
        <v>0</v>
      </c>
    </row>
    <row r="11423" spans="1:6" x14ac:dyDescent="0.25">
      <c r="A11423" s="68" t="s">
        <v>103</v>
      </c>
      <c r="B11423" s="69">
        <v>491374839</v>
      </c>
      <c r="C11423" s="68">
        <v>491374839</v>
      </c>
      <c r="D11423" s="69" t="s">
        <v>7658</v>
      </c>
      <c r="E11423" s="65">
        <f>IFERROR(VLOOKUP(C11423,Pivot!A:B,2,0),0)</f>
        <v>0</v>
      </c>
      <c r="F11423" s="65">
        <f>IFERROR(VLOOKUP(C11423,Pivot!A:C,3,0),0)</f>
        <v>0</v>
      </c>
    </row>
    <row r="11424" spans="1:6" x14ac:dyDescent="0.25">
      <c r="A11424" s="68" t="s">
        <v>103</v>
      </c>
      <c r="B11424" s="69">
        <v>491374841</v>
      </c>
      <c r="C11424" s="68">
        <v>491374841</v>
      </c>
      <c r="D11424" s="69" t="s">
        <v>7659</v>
      </c>
      <c r="E11424" s="65">
        <f>IFERROR(VLOOKUP(C11424,Pivot!A:B,2,0),0)</f>
        <v>0</v>
      </c>
      <c r="F11424" s="65">
        <f>IFERROR(VLOOKUP(C11424,Pivot!A:C,3,0),0)</f>
        <v>0</v>
      </c>
    </row>
    <row r="11425" spans="1:6" x14ac:dyDescent="0.25">
      <c r="A11425" s="68" t="s">
        <v>103</v>
      </c>
      <c r="B11425" s="69">
        <v>491374848</v>
      </c>
      <c r="C11425" s="68">
        <v>8906022396836</v>
      </c>
      <c r="D11425" s="69" t="s">
        <v>7660</v>
      </c>
      <c r="E11425" s="65">
        <f>IFERROR(VLOOKUP(C11425,Pivot!A:B,2,0),0)</f>
        <v>0</v>
      </c>
      <c r="F11425" s="65">
        <f>IFERROR(VLOOKUP(C11425,Pivot!A:C,3,0),0)</f>
        <v>0</v>
      </c>
    </row>
    <row r="11426" spans="1:6" x14ac:dyDescent="0.25">
      <c r="A11426" s="68" t="s">
        <v>103</v>
      </c>
      <c r="B11426" s="69">
        <v>491374852</v>
      </c>
      <c r="C11426" s="68">
        <v>5011666726116</v>
      </c>
      <c r="D11426" s="69" t="s">
        <v>7661</v>
      </c>
      <c r="E11426" s="65">
        <f>IFERROR(VLOOKUP(C11426,Pivot!A:B,2,0),0)</f>
        <v>0</v>
      </c>
      <c r="F11426" s="65">
        <f>IFERROR(VLOOKUP(C11426,Pivot!A:C,3,0),0)</f>
        <v>0</v>
      </c>
    </row>
    <row r="11427" spans="1:6" x14ac:dyDescent="0.25">
      <c r="A11427" s="68" t="s">
        <v>103</v>
      </c>
      <c r="B11427" s="69">
        <v>491374853</v>
      </c>
      <c r="C11427" s="68">
        <v>5011666725461</v>
      </c>
      <c r="D11427" s="69" t="s">
        <v>7662</v>
      </c>
      <c r="E11427" s="65">
        <f>IFERROR(VLOOKUP(C11427,Pivot!A:B,2,0),0)</f>
        <v>0</v>
      </c>
      <c r="F11427" s="65">
        <f>IFERROR(VLOOKUP(C11427,Pivot!A:C,3,0),0)</f>
        <v>0</v>
      </c>
    </row>
    <row r="11428" spans="1:6" x14ac:dyDescent="0.25">
      <c r="A11428" s="68" t="s">
        <v>103</v>
      </c>
      <c r="B11428" s="69">
        <v>491374858</v>
      </c>
      <c r="C11428" s="68">
        <v>5702015877046</v>
      </c>
      <c r="D11428" s="69" t="s">
        <v>7663</v>
      </c>
      <c r="E11428" s="65">
        <f>IFERROR(VLOOKUP(C11428,Pivot!A:B,2,0),0)</f>
        <v>0</v>
      </c>
      <c r="F11428" s="65">
        <f>IFERROR(VLOOKUP(C11428,Pivot!A:C,3,0),0)</f>
        <v>0</v>
      </c>
    </row>
    <row r="11429" spans="1:6" x14ac:dyDescent="0.25">
      <c r="A11429" s="68" t="s">
        <v>103</v>
      </c>
      <c r="B11429" s="69">
        <v>491374859</v>
      </c>
      <c r="C11429" s="68">
        <v>8906098500076</v>
      </c>
      <c r="D11429" s="69" t="s">
        <v>7664</v>
      </c>
      <c r="E11429" s="65">
        <f>IFERROR(VLOOKUP(C11429,Pivot!A:B,2,0),0)</f>
        <v>0</v>
      </c>
      <c r="F11429" s="65">
        <f>IFERROR(VLOOKUP(C11429,Pivot!A:C,3,0),0)</f>
        <v>0</v>
      </c>
    </row>
    <row r="11430" spans="1:6" x14ac:dyDescent="0.25">
      <c r="A11430" s="68" t="s">
        <v>103</v>
      </c>
      <c r="B11430" s="69">
        <v>491374862</v>
      </c>
      <c r="C11430" s="68">
        <v>8906098500021</v>
      </c>
      <c r="D11430" s="69" t="s">
        <v>7665</v>
      </c>
      <c r="E11430" s="65">
        <f>IFERROR(VLOOKUP(C11430,Pivot!A:B,2,0),0)</f>
        <v>0</v>
      </c>
      <c r="F11430" s="65">
        <f>IFERROR(VLOOKUP(C11430,Pivot!A:C,3,0),0)</f>
        <v>0</v>
      </c>
    </row>
    <row r="11431" spans="1:6" x14ac:dyDescent="0.25">
      <c r="A11431" s="68" t="s">
        <v>103</v>
      </c>
      <c r="B11431" s="69">
        <v>491374863</v>
      </c>
      <c r="C11431" s="68">
        <v>8906098500014</v>
      </c>
      <c r="D11431" s="69" t="s">
        <v>7666</v>
      </c>
      <c r="E11431" s="65">
        <f>IFERROR(VLOOKUP(C11431,Pivot!A:B,2,0),0)</f>
        <v>0</v>
      </c>
      <c r="F11431" s="65">
        <f>IFERROR(VLOOKUP(C11431,Pivot!A:C,3,0),0)</f>
        <v>0</v>
      </c>
    </row>
    <row r="11432" spans="1:6" x14ac:dyDescent="0.25">
      <c r="A11432" s="68" t="s">
        <v>103</v>
      </c>
      <c r="B11432" s="69">
        <v>491374864</v>
      </c>
      <c r="C11432" s="68">
        <v>8906098500144</v>
      </c>
      <c r="D11432" s="69" t="s">
        <v>7667</v>
      </c>
      <c r="E11432" s="65">
        <f>IFERROR(VLOOKUP(C11432,Pivot!A:B,2,0),0)</f>
        <v>0</v>
      </c>
      <c r="F11432" s="65">
        <f>IFERROR(VLOOKUP(C11432,Pivot!A:C,3,0),0)</f>
        <v>0</v>
      </c>
    </row>
    <row r="11433" spans="1:6" x14ac:dyDescent="0.25">
      <c r="A11433" s="68" t="s">
        <v>103</v>
      </c>
      <c r="B11433" s="69">
        <v>491374865</v>
      </c>
      <c r="C11433" s="68">
        <v>8906098500090</v>
      </c>
      <c r="D11433" s="69" t="s">
        <v>7668</v>
      </c>
      <c r="E11433" s="65">
        <f>IFERROR(VLOOKUP(C11433,Pivot!A:B,2,0),0)</f>
        <v>0</v>
      </c>
      <c r="F11433" s="65">
        <f>IFERROR(VLOOKUP(C11433,Pivot!A:C,3,0),0)</f>
        <v>0</v>
      </c>
    </row>
    <row r="11434" spans="1:6" x14ac:dyDescent="0.25">
      <c r="A11434" s="68" t="s">
        <v>103</v>
      </c>
      <c r="B11434" s="69">
        <v>491374867</v>
      </c>
      <c r="C11434" s="68">
        <v>8906098500137</v>
      </c>
      <c r="D11434" s="69" t="s">
        <v>7669</v>
      </c>
      <c r="E11434" s="65">
        <f>IFERROR(VLOOKUP(C11434,Pivot!A:B,2,0),0)</f>
        <v>0</v>
      </c>
      <c r="F11434" s="65">
        <f>IFERROR(VLOOKUP(C11434,Pivot!A:C,3,0),0)</f>
        <v>0</v>
      </c>
    </row>
    <row r="11435" spans="1:6" x14ac:dyDescent="0.25">
      <c r="A11435" s="68" t="s">
        <v>103</v>
      </c>
      <c r="B11435" s="69">
        <v>491374868</v>
      </c>
      <c r="C11435" s="68">
        <v>8906098500182</v>
      </c>
      <c r="D11435" s="69" t="s">
        <v>7670</v>
      </c>
      <c r="E11435" s="65">
        <f>IFERROR(VLOOKUP(C11435,Pivot!A:B,2,0),0)</f>
        <v>0</v>
      </c>
      <c r="F11435" s="65">
        <f>IFERROR(VLOOKUP(C11435,Pivot!A:C,3,0),0)</f>
        <v>0</v>
      </c>
    </row>
    <row r="11436" spans="1:6" x14ac:dyDescent="0.25">
      <c r="A11436" s="68" t="s">
        <v>103</v>
      </c>
      <c r="B11436" s="69">
        <v>491374869</v>
      </c>
      <c r="C11436" s="68">
        <v>8906098500038</v>
      </c>
      <c r="D11436" s="69" t="s">
        <v>7671</v>
      </c>
      <c r="E11436" s="65">
        <f>IFERROR(VLOOKUP(C11436,Pivot!A:B,2,0),0)</f>
        <v>0</v>
      </c>
      <c r="F11436" s="65">
        <f>IFERROR(VLOOKUP(C11436,Pivot!A:C,3,0),0)</f>
        <v>0</v>
      </c>
    </row>
    <row r="11437" spans="1:6" x14ac:dyDescent="0.25">
      <c r="A11437" s="68" t="s">
        <v>103</v>
      </c>
      <c r="B11437" s="69">
        <v>491374870</v>
      </c>
      <c r="C11437" s="68">
        <v>8906098500007</v>
      </c>
      <c r="D11437" s="69" t="s">
        <v>7672</v>
      </c>
      <c r="E11437" s="65">
        <f>IFERROR(VLOOKUP(C11437,Pivot!A:B,2,0),0)</f>
        <v>0</v>
      </c>
      <c r="F11437" s="65">
        <f>IFERROR(VLOOKUP(C11437,Pivot!A:C,3,0),0)</f>
        <v>0</v>
      </c>
    </row>
    <row r="11438" spans="1:6" x14ac:dyDescent="0.25">
      <c r="A11438" s="68" t="s">
        <v>103</v>
      </c>
      <c r="B11438" s="69">
        <v>491374871</v>
      </c>
      <c r="C11438" s="68">
        <v>8906098500168</v>
      </c>
      <c r="D11438" s="69" t="s">
        <v>7673</v>
      </c>
      <c r="E11438" s="65">
        <f>IFERROR(VLOOKUP(C11438,Pivot!A:B,2,0),0)</f>
        <v>0</v>
      </c>
      <c r="F11438" s="65">
        <f>IFERROR(VLOOKUP(C11438,Pivot!A:C,3,0),0)</f>
        <v>0</v>
      </c>
    </row>
    <row r="11439" spans="1:6" x14ac:dyDescent="0.25">
      <c r="A11439" s="68" t="s">
        <v>103</v>
      </c>
      <c r="B11439" s="69">
        <v>491374872</v>
      </c>
      <c r="C11439" s="68">
        <v>8906098500052</v>
      </c>
      <c r="D11439" s="69" t="s">
        <v>7674</v>
      </c>
      <c r="E11439" s="65">
        <f>IFERROR(VLOOKUP(C11439,Pivot!A:B,2,0),0)</f>
        <v>0</v>
      </c>
      <c r="F11439" s="65">
        <f>IFERROR(VLOOKUP(C11439,Pivot!A:C,3,0),0)</f>
        <v>0</v>
      </c>
    </row>
    <row r="11440" spans="1:6" x14ac:dyDescent="0.25">
      <c r="A11440" s="68" t="s">
        <v>103</v>
      </c>
      <c r="B11440" s="69">
        <v>491374873</v>
      </c>
      <c r="C11440" s="68">
        <v>8906098500069</v>
      </c>
      <c r="D11440" s="69" t="s">
        <v>7675</v>
      </c>
      <c r="E11440" s="65">
        <f>IFERROR(VLOOKUP(C11440,Pivot!A:B,2,0),0)</f>
        <v>0</v>
      </c>
      <c r="F11440" s="65">
        <f>IFERROR(VLOOKUP(C11440,Pivot!A:C,3,0),0)</f>
        <v>0</v>
      </c>
    </row>
    <row r="11441" spans="1:6" x14ac:dyDescent="0.25">
      <c r="A11441" s="68" t="s">
        <v>103</v>
      </c>
      <c r="B11441" s="69">
        <v>491374874</v>
      </c>
      <c r="C11441" s="68">
        <v>8906098500083</v>
      </c>
      <c r="D11441" s="69" t="s">
        <v>7676</v>
      </c>
      <c r="E11441" s="65">
        <f>IFERROR(VLOOKUP(C11441,Pivot!A:B,2,0),0)</f>
        <v>0</v>
      </c>
      <c r="F11441" s="65">
        <f>IFERROR(VLOOKUP(C11441,Pivot!A:C,3,0),0)</f>
        <v>0</v>
      </c>
    </row>
    <row r="11442" spans="1:6" x14ac:dyDescent="0.25">
      <c r="A11442" s="68" t="s">
        <v>103</v>
      </c>
      <c r="B11442" s="69">
        <v>491374876</v>
      </c>
      <c r="C11442" s="68">
        <v>8906098500045</v>
      </c>
      <c r="D11442" s="69" t="s">
        <v>7677</v>
      </c>
      <c r="E11442" s="65">
        <f>IFERROR(VLOOKUP(C11442,Pivot!A:B,2,0),0)</f>
        <v>0</v>
      </c>
      <c r="F11442" s="65">
        <f>IFERROR(VLOOKUP(C11442,Pivot!A:C,3,0),0)</f>
        <v>0</v>
      </c>
    </row>
    <row r="11443" spans="1:6" x14ac:dyDescent="0.25">
      <c r="A11443" s="68" t="s">
        <v>103</v>
      </c>
      <c r="B11443" s="69">
        <v>491374877</v>
      </c>
      <c r="C11443" s="68">
        <v>8906098500151</v>
      </c>
      <c r="D11443" s="69" t="s">
        <v>7678</v>
      </c>
      <c r="E11443" s="65">
        <f>IFERROR(VLOOKUP(C11443,Pivot!A:B,2,0),0)</f>
        <v>0</v>
      </c>
      <c r="F11443" s="65">
        <f>IFERROR(VLOOKUP(C11443,Pivot!A:C,3,0),0)</f>
        <v>0</v>
      </c>
    </row>
    <row r="11444" spans="1:6" x14ac:dyDescent="0.25">
      <c r="A11444" s="68" t="s">
        <v>103</v>
      </c>
      <c r="B11444" s="69">
        <v>491374880</v>
      </c>
      <c r="C11444" s="68">
        <v>730002030490</v>
      </c>
      <c r="D11444" s="69" t="s">
        <v>7679</v>
      </c>
      <c r="E11444" s="65">
        <f>IFERROR(VLOOKUP(C11444,Pivot!A:B,2,0),0)</f>
        <v>0</v>
      </c>
      <c r="F11444" s="65">
        <f>IFERROR(VLOOKUP(C11444,Pivot!A:C,3,0),0)</f>
        <v>0</v>
      </c>
    </row>
    <row r="11445" spans="1:6" x14ac:dyDescent="0.25">
      <c r="A11445" s="68" t="s">
        <v>103</v>
      </c>
      <c r="B11445" s="69">
        <v>491374881</v>
      </c>
      <c r="C11445" s="68">
        <v>730002008369</v>
      </c>
      <c r="D11445" s="69" t="s">
        <v>7680</v>
      </c>
      <c r="E11445" s="65">
        <f>IFERROR(VLOOKUP(C11445,Pivot!A:B,2,0),0)</f>
        <v>0</v>
      </c>
      <c r="F11445" s="65">
        <f>IFERROR(VLOOKUP(C11445,Pivot!A:C,3,0),0)</f>
        <v>0</v>
      </c>
    </row>
    <row r="11446" spans="1:6" x14ac:dyDescent="0.25">
      <c r="A11446" s="68" t="s">
        <v>103</v>
      </c>
      <c r="B11446" s="69">
        <v>491374882</v>
      </c>
      <c r="C11446" s="68">
        <v>730002030582</v>
      </c>
      <c r="D11446" s="69" t="s">
        <v>7681</v>
      </c>
      <c r="E11446" s="65">
        <f>IFERROR(VLOOKUP(C11446,Pivot!A:B,2,0),0)</f>
        <v>0</v>
      </c>
      <c r="F11446" s="65">
        <f>IFERROR(VLOOKUP(C11446,Pivot!A:C,3,0),0)</f>
        <v>0</v>
      </c>
    </row>
    <row r="11447" spans="1:6" x14ac:dyDescent="0.25">
      <c r="A11447" s="68" t="s">
        <v>103</v>
      </c>
      <c r="B11447" s="69">
        <v>491374883</v>
      </c>
      <c r="C11447" s="68">
        <v>730002030667</v>
      </c>
      <c r="D11447" s="69" t="s">
        <v>7682</v>
      </c>
      <c r="E11447" s="65">
        <f>IFERROR(VLOOKUP(C11447,Pivot!A:B,2,0),0)</f>
        <v>0</v>
      </c>
      <c r="F11447" s="65">
        <f>IFERROR(VLOOKUP(C11447,Pivot!A:C,3,0),0)</f>
        <v>0</v>
      </c>
    </row>
    <row r="11448" spans="1:6" x14ac:dyDescent="0.25">
      <c r="A11448" s="68" t="s">
        <v>103</v>
      </c>
      <c r="B11448" s="69">
        <v>491374884</v>
      </c>
      <c r="C11448" s="68">
        <v>5420019740240</v>
      </c>
      <c r="D11448" s="69" t="s">
        <v>7683</v>
      </c>
      <c r="E11448" s="65">
        <f>IFERROR(VLOOKUP(C11448,Pivot!A:B,2,0),0)</f>
        <v>0</v>
      </c>
      <c r="F11448" s="65">
        <f>IFERROR(VLOOKUP(C11448,Pivot!A:C,3,0),0)</f>
        <v>0</v>
      </c>
    </row>
    <row r="11449" spans="1:6" x14ac:dyDescent="0.25">
      <c r="A11449" s="68" t="s">
        <v>103</v>
      </c>
      <c r="B11449" s="69">
        <v>491374884</v>
      </c>
      <c r="C11449" s="68">
        <v>5420019740264</v>
      </c>
      <c r="D11449" s="69" t="s">
        <v>7683</v>
      </c>
      <c r="E11449" s="65">
        <f>IFERROR(VLOOKUP(C11449,Pivot!A:B,2,0),0)</f>
        <v>0</v>
      </c>
      <c r="F11449" s="65">
        <f>IFERROR(VLOOKUP(C11449,Pivot!A:C,3,0),0)</f>
        <v>0</v>
      </c>
    </row>
    <row r="11450" spans="1:6" x14ac:dyDescent="0.25">
      <c r="A11450" s="68" t="s">
        <v>103</v>
      </c>
      <c r="B11450" s="69">
        <v>491374887</v>
      </c>
      <c r="C11450" s="68">
        <v>5420019715972</v>
      </c>
      <c r="D11450" s="69" t="s">
        <v>7684</v>
      </c>
      <c r="E11450" s="65">
        <f>IFERROR(VLOOKUP(C11450,Pivot!A:B,2,0),0)</f>
        <v>0</v>
      </c>
      <c r="F11450" s="65">
        <f>IFERROR(VLOOKUP(C11450,Pivot!A:C,3,0),0)</f>
        <v>0</v>
      </c>
    </row>
    <row r="11451" spans="1:6" x14ac:dyDescent="0.25">
      <c r="A11451" s="68" t="s">
        <v>103</v>
      </c>
      <c r="B11451" s="69">
        <v>491374891</v>
      </c>
      <c r="C11451" s="68">
        <v>5420019738506</v>
      </c>
      <c r="D11451" s="69" t="s">
        <v>7685</v>
      </c>
      <c r="E11451" s="65">
        <f>IFERROR(VLOOKUP(C11451,Pivot!A:B,2,0),0)</f>
        <v>0</v>
      </c>
      <c r="F11451" s="65">
        <f>IFERROR(VLOOKUP(C11451,Pivot!A:C,3,0),0)</f>
        <v>0</v>
      </c>
    </row>
    <row r="11452" spans="1:6" x14ac:dyDescent="0.25">
      <c r="A11452" s="68" t="s">
        <v>103</v>
      </c>
      <c r="B11452" s="69">
        <v>491374896</v>
      </c>
      <c r="C11452" s="68">
        <v>9336592006283</v>
      </c>
      <c r="D11452" s="69" t="s">
        <v>7686</v>
      </c>
      <c r="E11452" s="65">
        <f>IFERROR(VLOOKUP(C11452,Pivot!A:B,2,0),0)</f>
        <v>0</v>
      </c>
      <c r="F11452" s="65">
        <f>IFERROR(VLOOKUP(C11452,Pivot!A:C,3,0),0)</f>
        <v>0</v>
      </c>
    </row>
    <row r="11453" spans="1:6" x14ac:dyDescent="0.25">
      <c r="A11453" s="68" t="s">
        <v>103</v>
      </c>
      <c r="B11453" s="69">
        <v>491374897</v>
      </c>
      <c r="C11453" s="68">
        <v>9336592006221</v>
      </c>
      <c r="D11453" s="69" t="s">
        <v>7687</v>
      </c>
      <c r="E11453" s="65">
        <f>IFERROR(VLOOKUP(C11453,Pivot!A:B,2,0),0)</f>
        <v>0</v>
      </c>
      <c r="F11453" s="65">
        <f>IFERROR(VLOOKUP(C11453,Pivot!A:C,3,0),0)</f>
        <v>0</v>
      </c>
    </row>
    <row r="11454" spans="1:6" x14ac:dyDescent="0.25">
      <c r="A11454" s="68" t="s">
        <v>103</v>
      </c>
      <c r="B11454" s="69">
        <v>491374903</v>
      </c>
      <c r="C11454" s="68">
        <v>8901137203017</v>
      </c>
      <c r="D11454" s="69" t="s">
        <v>7688</v>
      </c>
      <c r="E11454" s="65">
        <f>IFERROR(VLOOKUP(C11454,Pivot!A:B,2,0),0)</f>
        <v>0</v>
      </c>
      <c r="F11454" s="65">
        <f>IFERROR(VLOOKUP(C11454,Pivot!A:C,3,0),0)</f>
        <v>0</v>
      </c>
    </row>
    <row r="11455" spans="1:6" x14ac:dyDescent="0.25">
      <c r="A11455" s="68" t="s">
        <v>103</v>
      </c>
      <c r="B11455" s="69">
        <v>491374907</v>
      </c>
      <c r="C11455" s="68">
        <v>90159313861</v>
      </c>
      <c r="D11455" s="69" t="s">
        <v>7689</v>
      </c>
      <c r="E11455" s="65">
        <f>IFERROR(VLOOKUP(C11455,Pivot!A:B,2,0),0)</f>
        <v>0</v>
      </c>
      <c r="F11455" s="65">
        <f>IFERROR(VLOOKUP(C11455,Pivot!A:C,3,0),0)</f>
        <v>0</v>
      </c>
    </row>
    <row r="11456" spans="1:6" x14ac:dyDescent="0.25">
      <c r="A11456" s="68" t="s">
        <v>103</v>
      </c>
      <c r="B11456" s="69">
        <v>491374910</v>
      </c>
      <c r="C11456" s="68">
        <v>90159822769</v>
      </c>
      <c r="D11456" s="69" t="s">
        <v>7690</v>
      </c>
      <c r="E11456" s="65">
        <f>IFERROR(VLOOKUP(C11456,Pivot!A:B,2,0),0)</f>
        <v>0</v>
      </c>
      <c r="F11456" s="65">
        <f>IFERROR(VLOOKUP(C11456,Pivot!A:C,3,0),0)</f>
        <v>0</v>
      </c>
    </row>
    <row r="11457" spans="1:6" x14ac:dyDescent="0.25">
      <c r="A11457" s="68" t="s">
        <v>103</v>
      </c>
      <c r="B11457" s="69">
        <v>491374912</v>
      </c>
      <c r="C11457" s="68">
        <v>8901383720436</v>
      </c>
      <c r="D11457" s="69" t="s">
        <v>7691</v>
      </c>
      <c r="E11457" s="65">
        <f>IFERROR(VLOOKUP(C11457,Pivot!A:B,2,0),0)</f>
        <v>0</v>
      </c>
      <c r="F11457" s="65">
        <f>IFERROR(VLOOKUP(C11457,Pivot!A:C,3,0),0)</f>
        <v>0</v>
      </c>
    </row>
    <row r="11458" spans="1:6" x14ac:dyDescent="0.25">
      <c r="A11458" s="68" t="s">
        <v>103</v>
      </c>
      <c r="B11458" s="69">
        <v>491374913</v>
      </c>
      <c r="C11458" s="68">
        <v>8901383720450</v>
      </c>
      <c r="D11458" s="69" t="s">
        <v>7692</v>
      </c>
      <c r="E11458" s="65">
        <f>IFERROR(VLOOKUP(C11458,Pivot!A:B,2,0),0)</f>
        <v>0</v>
      </c>
      <c r="F11458" s="65">
        <f>IFERROR(VLOOKUP(C11458,Pivot!A:C,3,0),0)</f>
        <v>0</v>
      </c>
    </row>
    <row r="11459" spans="1:6" x14ac:dyDescent="0.25">
      <c r="A11459" s="68" t="s">
        <v>103</v>
      </c>
      <c r="B11459" s="69">
        <v>491374914</v>
      </c>
      <c r="C11459" s="68">
        <v>8410779047984</v>
      </c>
      <c r="D11459" s="69" t="s">
        <v>7693</v>
      </c>
      <c r="E11459" s="65">
        <f>IFERROR(VLOOKUP(C11459,Pivot!A:B,2,0),0)</f>
        <v>0</v>
      </c>
      <c r="F11459" s="65">
        <f>IFERROR(VLOOKUP(C11459,Pivot!A:C,3,0),0)</f>
        <v>0</v>
      </c>
    </row>
    <row r="11460" spans="1:6" x14ac:dyDescent="0.25">
      <c r="A11460" s="68" t="s">
        <v>103</v>
      </c>
      <c r="B11460" s="69">
        <v>491374914</v>
      </c>
      <c r="C11460" s="68">
        <v>8410779055743</v>
      </c>
      <c r="D11460" s="69" t="s">
        <v>7693</v>
      </c>
      <c r="E11460" s="65">
        <f>IFERROR(VLOOKUP(C11460,Pivot!A:B,2,0),0)</f>
        <v>0</v>
      </c>
      <c r="F11460" s="65">
        <f>IFERROR(VLOOKUP(C11460,Pivot!A:C,3,0),0)</f>
        <v>0</v>
      </c>
    </row>
    <row r="11461" spans="1:6" x14ac:dyDescent="0.25">
      <c r="A11461" s="68" t="s">
        <v>103</v>
      </c>
      <c r="B11461" s="69">
        <v>491374914</v>
      </c>
      <c r="C11461" s="68">
        <v>8410779055750</v>
      </c>
      <c r="D11461" s="69" t="s">
        <v>7693</v>
      </c>
      <c r="E11461" s="65">
        <f>IFERROR(VLOOKUP(C11461,Pivot!A:B,2,0),0)</f>
        <v>0</v>
      </c>
      <c r="F11461" s="65">
        <f>IFERROR(VLOOKUP(C11461,Pivot!A:C,3,0),0)</f>
        <v>0</v>
      </c>
    </row>
    <row r="11462" spans="1:6" x14ac:dyDescent="0.25">
      <c r="A11462" s="68" t="s">
        <v>103</v>
      </c>
      <c r="B11462" s="69">
        <v>491374914</v>
      </c>
      <c r="C11462" s="68">
        <v>8410779055767</v>
      </c>
      <c r="D11462" s="69" t="s">
        <v>7693</v>
      </c>
      <c r="E11462" s="65">
        <f>IFERROR(VLOOKUP(C11462,Pivot!A:B,2,0),0)</f>
        <v>0</v>
      </c>
      <c r="F11462" s="65">
        <f>IFERROR(VLOOKUP(C11462,Pivot!A:C,3,0),0)</f>
        <v>0</v>
      </c>
    </row>
    <row r="11463" spans="1:6" x14ac:dyDescent="0.25">
      <c r="A11463" s="68" t="s">
        <v>103</v>
      </c>
      <c r="B11463" s="69">
        <v>491374914</v>
      </c>
      <c r="C11463" s="68">
        <v>8410779055774</v>
      </c>
      <c r="D11463" s="69" t="s">
        <v>7693</v>
      </c>
      <c r="E11463" s="65">
        <f>IFERROR(VLOOKUP(C11463,Pivot!A:B,2,0),0)</f>
        <v>0</v>
      </c>
      <c r="F11463" s="65">
        <f>IFERROR(VLOOKUP(C11463,Pivot!A:C,3,0),0)</f>
        <v>0</v>
      </c>
    </row>
    <row r="11464" spans="1:6" x14ac:dyDescent="0.25">
      <c r="A11464" s="68" t="s">
        <v>103</v>
      </c>
      <c r="B11464" s="69">
        <v>491374915</v>
      </c>
      <c r="C11464" s="68">
        <v>8410779001009</v>
      </c>
      <c r="D11464" s="69" t="s">
        <v>7694</v>
      </c>
      <c r="E11464" s="65">
        <f>IFERROR(VLOOKUP(C11464,Pivot!A:B,2,0),0)</f>
        <v>0</v>
      </c>
      <c r="F11464" s="65">
        <f>IFERROR(VLOOKUP(C11464,Pivot!A:C,3,0),0)</f>
        <v>0</v>
      </c>
    </row>
    <row r="11465" spans="1:6" x14ac:dyDescent="0.25">
      <c r="A11465" s="68" t="s">
        <v>103</v>
      </c>
      <c r="B11465" s="69">
        <v>491374915</v>
      </c>
      <c r="C11465" s="68">
        <v>8410779012906</v>
      </c>
      <c r="D11465" s="69" t="s">
        <v>7694</v>
      </c>
      <c r="E11465" s="65">
        <f>IFERROR(VLOOKUP(C11465,Pivot!A:B,2,0),0)</f>
        <v>0</v>
      </c>
      <c r="F11465" s="65">
        <f>IFERROR(VLOOKUP(C11465,Pivot!A:C,3,0),0)</f>
        <v>0</v>
      </c>
    </row>
    <row r="11466" spans="1:6" x14ac:dyDescent="0.25">
      <c r="A11466" s="68" t="s">
        <v>103</v>
      </c>
      <c r="B11466" s="69">
        <v>491374915</v>
      </c>
      <c r="C11466" s="68">
        <v>8410779012913</v>
      </c>
      <c r="D11466" s="69" t="s">
        <v>7694</v>
      </c>
      <c r="E11466" s="65">
        <f>IFERROR(VLOOKUP(C11466,Pivot!A:B,2,0),0)</f>
        <v>0</v>
      </c>
      <c r="F11466" s="65">
        <f>IFERROR(VLOOKUP(C11466,Pivot!A:C,3,0),0)</f>
        <v>0</v>
      </c>
    </row>
    <row r="11467" spans="1:6" x14ac:dyDescent="0.25">
      <c r="A11467" s="68" t="s">
        <v>103</v>
      </c>
      <c r="B11467" s="69">
        <v>491374915</v>
      </c>
      <c r="C11467" s="68">
        <v>8410779012920</v>
      </c>
      <c r="D11467" s="69" t="s">
        <v>7694</v>
      </c>
      <c r="E11467" s="65">
        <f>IFERROR(VLOOKUP(C11467,Pivot!A:B,2,0),0)</f>
        <v>0</v>
      </c>
      <c r="F11467" s="65">
        <f>IFERROR(VLOOKUP(C11467,Pivot!A:C,3,0),0)</f>
        <v>0</v>
      </c>
    </row>
    <row r="11468" spans="1:6" x14ac:dyDescent="0.25">
      <c r="A11468" s="68" t="s">
        <v>103</v>
      </c>
      <c r="B11468" s="69">
        <v>491374915</v>
      </c>
      <c r="C11468" s="68">
        <v>8410779055644</v>
      </c>
      <c r="D11468" s="69" t="s">
        <v>7694</v>
      </c>
      <c r="E11468" s="65">
        <f>IFERROR(VLOOKUP(C11468,Pivot!A:B,2,0),0)</f>
        <v>0</v>
      </c>
      <c r="F11468" s="65">
        <f>IFERROR(VLOOKUP(C11468,Pivot!A:C,3,0),0)</f>
        <v>0</v>
      </c>
    </row>
    <row r="11469" spans="1:6" x14ac:dyDescent="0.25">
      <c r="A11469" s="68" t="s">
        <v>103</v>
      </c>
      <c r="B11469" s="69">
        <v>491374915</v>
      </c>
      <c r="C11469" s="68">
        <v>8410779055651</v>
      </c>
      <c r="D11469" s="69" t="s">
        <v>7694</v>
      </c>
      <c r="E11469" s="65">
        <f>IFERROR(VLOOKUP(C11469,Pivot!A:B,2,0),0)</f>
        <v>0</v>
      </c>
      <c r="F11469" s="65">
        <f>IFERROR(VLOOKUP(C11469,Pivot!A:C,3,0),0)</f>
        <v>0</v>
      </c>
    </row>
    <row r="11470" spans="1:6" x14ac:dyDescent="0.25">
      <c r="A11470" s="68" t="s">
        <v>103</v>
      </c>
      <c r="B11470" s="69">
        <v>491374915</v>
      </c>
      <c r="C11470" s="68">
        <v>8410779055668</v>
      </c>
      <c r="D11470" s="69" t="s">
        <v>7694</v>
      </c>
      <c r="E11470" s="65">
        <f>IFERROR(VLOOKUP(C11470,Pivot!A:B,2,0),0)</f>
        <v>0</v>
      </c>
      <c r="F11470" s="65">
        <f>IFERROR(VLOOKUP(C11470,Pivot!A:C,3,0),0)</f>
        <v>0</v>
      </c>
    </row>
    <row r="11471" spans="1:6" x14ac:dyDescent="0.25">
      <c r="A11471" s="68" t="s">
        <v>103</v>
      </c>
      <c r="B11471" s="69">
        <v>491374917</v>
      </c>
      <c r="C11471" s="68">
        <v>8410779019615</v>
      </c>
      <c r="D11471" s="69" t="s">
        <v>7695</v>
      </c>
      <c r="E11471" s="65">
        <f>IFERROR(VLOOKUP(C11471,Pivot!A:B,2,0),0)</f>
        <v>0</v>
      </c>
      <c r="F11471" s="65">
        <f>IFERROR(VLOOKUP(C11471,Pivot!A:C,3,0),0)</f>
        <v>0</v>
      </c>
    </row>
    <row r="11472" spans="1:6" x14ac:dyDescent="0.25">
      <c r="A11472" s="68" t="s">
        <v>103</v>
      </c>
      <c r="B11472" s="69">
        <v>491374917</v>
      </c>
      <c r="C11472" s="68">
        <v>8410779021663</v>
      </c>
      <c r="D11472" s="69" t="s">
        <v>7695</v>
      </c>
      <c r="E11472" s="65">
        <f>IFERROR(VLOOKUP(C11472,Pivot!A:B,2,0),0)</f>
        <v>0</v>
      </c>
      <c r="F11472" s="65">
        <f>IFERROR(VLOOKUP(C11472,Pivot!A:C,3,0),0)</f>
        <v>0</v>
      </c>
    </row>
    <row r="11473" spans="1:6" x14ac:dyDescent="0.25">
      <c r="A11473" s="68" t="s">
        <v>103</v>
      </c>
      <c r="B11473" s="69">
        <v>491374917</v>
      </c>
      <c r="C11473" s="68">
        <v>8410779021670</v>
      </c>
      <c r="D11473" s="69" t="s">
        <v>7695</v>
      </c>
      <c r="E11473" s="65">
        <f>IFERROR(VLOOKUP(C11473,Pivot!A:B,2,0),0)</f>
        <v>0</v>
      </c>
      <c r="F11473" s="65">
        <f>IFERROR(VLOOKUP(C11473,Pivot!A:C,3,0),0)</f>
        <v>0</v>
      </c>
    </row>
    <row r="11474" spans="1:6" x14ac:dyDescent="0.25">
      <c r="A11474" s="68" t="s">
        <v>103</v>
      </c>
      <c r="B11474" s="69">
        <v>491374919</v>
      </c>
      <c r="C11474" s="68">
        <v>8410779048097</v>
      </c>
      <c r="D11474" s="69" t="s">
        <v>7696</v>
      </c>
      <c r="E11474" s="65">
        <f>IFERROR(VLOOKUP(C11474,Pivot!A:B,2,0),0)</f>
        <v>0</v>
      </c>
      <c r="F11474" s="65">
        <f>IFERROR(VLOOKUP(C11474,Pivot!A:C,3,0),0)</f>
        <v>0</v>
      </c>
    </row>
    <row r="11475" spans="1:6" x14ac:dyDescent="0.25">
      <c r="A11475" s="68" t="s">
        <v>103</v>
      </c>
      <c r="B11475" s="69">
        <v>491374921</v>
      </c>
      <c r="C11475" s="68">
        <v>8410779048073</v>
      </c>
      <c r="D11475" s="69" t="s">
        <v>7697</v>
      </c>
      <c r="E11475" s="65">
        <f>IFERROR(VLOOKUP(C11475,Pivot!A:B,2,0),0)</f>
        <v>0</v>
      </c>
      <c r="F11475" s="65">
        <f>IFERROR(VLOOKUP(C11475,Pivot!A:C,3,0),0)</f>
        <v>0</v>
      </c>
    </row>
    <row r="11476" spans="1:6" x14ac:dyDescent="0.25">
      <c r="A11476" s="68" t="s">
        <v>103</v>
      </c>
      <c r="B11476" s="69">
        <v>491374922</v>
      </c>
      <c r="C11476" s="68">
        <v>8410779049476</v>
      </c>
      <c r="D11476" s="69" t="s">
        <v>7698</v>
      </c>
      <c r="E11476" s="65">
        <f>IFERROR(VLOOKUP(C11476,Pivot!A:B,2,0),0)</f>
        <v>0</v>
      </c>
      <c r="F11476" s="65">
        <f>IFERROR(VLOOKUP(C11476,Pivot!A:C,3,0),0)</f>
        <v>0</v>
      </c>
    </row>
    <row r="11477" spans="1:6" x14ac:dyDescent="0.25">
      <c r="A11477" s="68" t="s">
        <v>103</v>
      </c>
      <c r="B11477" s="69">
        <v>491374923</v>
      </c>
      <c r="C11477" s="68">
        <v>8410779048172</v>
      </c>
      <c r="D11477" s="69" t="s">
        <v>7699</v>
      </c>
      <c r="E11477" s="65">
        <f>IFERROR(VLOOKUP(C11477,Pivot!A:B,2,0),0)</f>
        <v>0</v>
      </c>
      <c r="F11477" s="65">
        <f>IFERROR(VLOOKUP(C11477,Pivot!A:C,3,0),0)</f>
        <v>0</v>
      </c>
    </row>
    <row r="11478" spans="1:6" x14ac:dyDescent="0.25">
      <c r="A11478" s="68" t="s">
        <v>103</v>
      </c>
      <c r="B11478" s="69">
        <v>491374924</v>
      </c>
      <c r="C11478" s="68">
        <v>8410779048196</v>
      </c>
      <c r="D11478" s="69" t="s">
        <v>7700</v>
      </c>
      <c r="E11478" s="65">
        <f>IFERROR(VLOOKUP(C11478,Pivot!A:B,2,0),0)</f>
        <v>0</v>
      </c>
      <c r="F11478" s="65">
        <f>IFERROR(VLOOKUP(C11478,Pivot!A:C,3,0),0)</f>
        <v>0</v>
      </c>
    </row>
    <row r="11479" spans="1:6" x14ac:dyDescent="0.25">
      <c r="A11479" s="68" t="s">
        <v>103</v>
      </c>
      <c r="B11479" s="69">
        <v>491374925</v>
      </c>
      <c r="C11479" s="68">
        <v>8410779018861</v>
      </c>
      <c r="D11479" s="69" t="s">
        <v>7701</v>
      </c>
      <c r="E11479" s="65">
        <f>IFERROR(VLOOKUP(C11479,Pivot!A:B,2,0),0)</f>
        <v>0</v>
      </c>
      <c r="F11479" s="65">
        <f>IFERROR(VLOOKUP(C11479,Pivot!A:C,3,0),0)</f>
        <v>0</v>
      </c>
    </row>
    <row r="11480" spans="1:6" x14ac:dyDescent="0.25">
      <c r="A11480" s="68" t="s">
        <v>103</v>
      </c>
      <c r="B11480" s="69">
        <v>491374926</v>
      </c>
      <c r="C11480" s="68">
        <v>8410779037251</v>
      </c>
      <c r="D11480" s="69" t="s">
        <v>7702</v>
      </c>
      <c r="E11480" s="65">
        <f>IFERROR(VLOOKUP(C11480,Pivot!A:B,2,0),0)</f>
        <v>0</v>
      </c>
      <c r="F11480" s="65">
        <f>IFERROR(VLOOKUP(C11480,Pivot!A:C,3,0),0)</f>
        <v>0</v>
      </c>
    </row>
    <row r="11481" spans="1:6" x14ac:dyDescent="0.25">
      <c r="A11481" s="68" t="s">
        <v>103</v>
      </c>
      <c r="B11481" s="69">
        <v>491374927</v>
      </c>
      <c r="C11481" s="68">
        <v>8410779027382</v>
      </c>
      <c r="D11481" s="69" t="s">
        <v>7703</v>
      </c>
      <c r="E11481" s="65">
        <f>IFERROR(VLOOKUP(C11481,Pivot!A:B,2,0),0)</f>
        <v>0</v>
      </c>
      <c r="F11481" s="65">
        <f>IFERROR(VLOOKUP(C11481,Pivot!A:C,3,0),0)</f>
        <v>0</v>
      </c>
    </row>
    <row r="11482" spans="1:6" x14ac:dyDescent="0.25">
      <c r="A11482" s="68" t="s">
        <v>103</v>
      </c>
      <c r="B11482" s="69">
        <v>491374928</v>
      </c>
      <c r="C11482" s="68">
        <v>4893998850001</v>
      </c>
      <c r="D11482" s="69" t="s">
        <v>7704</v>
      </c>
      <c r="E11482" s="65">
        <f>IFERROR(VLOOKUP(C11482,Pivot!A:B,2,0),0)</f>
        <v>0</v>
      </c>
      <c r="F11482" s="65">
        <f>IFERROR(VLOOKUP(C11482,Pivot!A:C,3,0),0)</f>
        <v>0</v>
      </c>
    </row>
    <row r="11483" spans="1:6" x14ac:dyDescent="0.25">
      <c r="A11483" s="68" t="s">
        <v>103</v>
      </c>
      <c r="B11483" s="69">
        <v>491374929</v>
      </c>
      <c r="C11483" s="68">
        <v>4893998851008</v>
      </c>
      <c r="D11483" s="69" t="s">
        <v>7705</v>
      </c>
      <c r="E11483" s="65">
        <f>IFERROR(VLOOKUP(C11483,Pivot!A:B,2,0),0)</f>
        <v>0</v>
      </c>
      <c r="F11483" s="65">
        <f>IFERROR(VLOOKUP(C11483,Pivot!A:C,3,0),0)</f>
        <v>0</v>
      </c>
    </row>
    <row r="11484" spans="1:6" x14ac:dyDescent="0.25">
      <c r="A11484" s="68" t="s">
        <v>103</v>
      </c>
      <c r="B11484" s="69">
        <v>491374930</v>
      </c>
      <c r="C11484" s="68">
        <v>4893998851046</v>
      </c>
      <c r="D11484" s="69" t="s">
        <v>7706</v>
      </c>
      <c r="E11484" s="65">
        <f>IFERROR(VLOOKUP(C11484,Pivot!A:B,2,0),0)</f>
        <v>0</v>
      </c>
      <c r="F11484" s="65">
        <f>IFERROR(VLOOKUP(C11484,Pivot!A:C,3,0),0)</f>
        <v>0</v>
      </c>
    </row>
    <row r="11485" spans="1:6" x14ac:dyDescent="0.25">
      <c r="A11485" s="68" t="s">
        <v>103</v>
      </c>
      <c r="B11485" s="69">
        <v>491374931</v>
      </c>
      <c r="C11485" s="68">
        <v>4893998853019</v>
      </c>
      <c r="D11485" s="69" t="s">
        <v>7707</v>
      </c>
      <c r="E11485" s="65">
        <f>IFERROR(VLOOKUP(C11485,Pivot!A:B,2,0),0)</f>
        <v>0</v>
      </c>
      <c r="F11485" s="65">
        <f>IFERROR(VLOOKUP(C11485,Pivot!A:C,3,0),0)</f>
        <v>0</v>
      </c>
    </row>
    <row r="11486" spans="1:6" x14ac:dyDescent="0.25">
      <c r="A11486" s="68" t="s">
        <v>103</v>
      </c>
      <c r="B11486" s="69">
        <v>491374934</v>
      </c>
      <c r="C11486" s="68">
        <v>4893998886024</v>
      </c>
      <c r="D11486" s="69" t="s">
        <v>7708</v>
      </c>
      <c r="E11486" s="65">
        <f>IFERROR(VLOOKUP(C11486,Pivot!A:B,2,0),0)</f>
        <v>0</v>
      </c>
      <c r="F11486" s="65">
        <f>IFERROR(VLOOKUP(C11486,Pivot!A:C,3,0),0)</f>
        <v>0</v>
      </c>
    </row>
    <row r="11487" spans="1:6" x14ac:dyDescent="0.25">
      <c r="A11487" s="68" t="s">
        <v>103</v>
      </c>
      <c r="B11487" s="69">
        <v>491374935</v>
      </c>
      <c r="C11487" s="68">
        <v>4893431697187</v>
      </c>
      <c r="D11487" s="69" t="s">
        <v>7709</v>
      </c>
      <c r="E11487" s="65">
        <f>IFERROR(VLOOKUP(C11487,Pivot!A:B,2,0),0)</f>
        <v>0</v>
      </c>
      <c r="F11487" s="65">
        <f>IFERROR(VLOOKUP(C11487,Pivot!A:C,3,0),0)</f>
        <v>0</v>
      </c>
    </row>
    <row r="11488" spans="1:6" x14ac:dyDescent="0.25">
      <c r="A11488" s="68" t="s">
        <v>103</v>
      </c>
      <c r="B11488" s="69">
        <v>491374935</v>
      </c>
      <c r="C11488" s="68">
        <v>491374935</v>
      </c>
      <c r="D11488" s="69" t="s">
        <v>7709</v>
      </c>
      <c r="E11488" s="65">
        <f>IFERROR(VLOOKUP(C11488,Pivot!A:B,2,0),0)</f>
        <v>0</v>
      </c>
      <c r="F11488" s="65">
        <f>IFERROR(VLOOKUP(C11488,Pivot!A:C,3,0),0)</f>
        <v>0</v>
      </c>
    </row>
    <row r="11489" spans="1:6" x14ac:dyDescent="0.25">
      <c r="A11489" s="68" t="s">
        <v>103</v>
      </c>
      <c r="B11489" s="69">
        <v>491374936</v>
      </c>
      <c r="C11489" s="68">
        <v>4893431694100</v>
      </c>
      <c r="D11489" s="69" t="s">
        <v>7710</v>
      </c>
      <c r="E11489" s="65">
        <f>IFERROR(VLOOKUP(C11489,Pivot!A:B,2,0),0)</f>
        <v>0</v>
      </c>
      <c r="F11489" s="65">
        <f>IFERROR(VLOOKUP(C11489,Pivot!A:C,3,0),0)</f>
        <v>0</v>
      </c>
    </row>
    <row r="11490" spans="1:6" x14ac:dyDescent="0.25">
      <c r="A11490" s="68" t="s">
        <v>103</v>
      </c>
      <c r="B11490" s="69">
        <v>491374937</v>
      </c>
      <c r="C11490" s="68">
        <v>4893998920056</v>
      </c>
      <c r="D11490" s="69" t="s">
        <v>7711</v>
      </c>
      <c r="E11490" s="65">
        <f>IFERROR(VLOOKUP(C11490,Pivot!A:B,2,0),0)</f>
        <v>0</v>
      </c>
      <c r="F11490" s="65">
        <f>IFERROR(VLOOKUP(C11490,Pivot!A:C,3,0),0)</f>
        <v>0</v>
      </c>
    </row>
    <row r="11491" spans="1:6" x14ac:dyDescent="0.25">
      <c r="A11491" s="68" t="s">
        <v>103</v>
      </c>
      <c r="B11491" s="69">
        <v>491374943</v>
      </c>
      <c r="C11491" s="68">
        <v>630509540365</v>
      </c>
      <c r="D11491" s="69" t="s">
        <v>7712</v>
      </c>
      <c r="E11491" s="65">
        <f>IFERROR(VLOOKUP(C11491,Pivot!A:B,2,0),0)</f>
        <v>0</v>
      </c>
      <c r="F11491" s="65">
        <f>IFERROR(VLOOKUP(C11491,Pivot!A:C,3,0),0)</f>
        <v>0</v>
      </c>
    </row>
    <row r="11492" spans="1:6" x14ac:dyDescent="0.25">
      <c r="A11492" s="68" t="s">
        <v>103</v>
      </c>
      <c r="B11492" s="69">
        <v>491374944</v>
      </c>
      <c r="C11492" s="68">
        <v>630509621361</v>
      </c>
      <c r="D11492" s="69" t="s">
        <v>7713</v>
      </c>
      <c r="E11492" s="65">
        <f>IFERROR(VLOOKUP(C11492,Pivot!A:B,2,0),0)</f>
        <v>0</v>
      </c>
      <c r="F11492" s="65">
        <f>IFERROR(VLOOKUP(C11492,Pivot!A:C,3,0),0)</f>
        <v>0</v>
      </c>
    </row>
    <row r="11493" spans="1:6" x14ac:dyDescent="0.25">
      <c r="A11493" s="68" t="s">
        <v>103</v>
      </c>
      <c r="B11493" s="69">
        <v>491374944</v>
      </c>
      <c r="C11493" s="68">
        <v>630509801152</v>
      </c>
      <c r="D11493" s="69" t="s">
        <v>7713</v>
      </c>
      <c r="E11493" s="65">
        <f>IFERROR(VLOOKUP(C11493,Pivot!A:B,2,0),0)</f>
        <v>0</v>
      </c>
      <c r="F11493" s="65">
        <f>IFERROR(VLOOKUP(C11493,Pivot!A:C,3,0),0)</f>
        <v>0</v>
      </c>
    </row>
    <row r="11494" spans="1:6" x14ac:dyDescent="0.25">
      <c r="A11494" s="68" t="s">
        <v>103</v>
      </c>
      <c r="B11494" s="69">
        <v>491374946</v>
      </c>
      <c r="C11494" s="68">
        <v>491374946</v>
      </c>
      <c r="D11494" s="69" t="s">
        <v>7714</v>
      </c>
      <c r="E11494" s="65">
        <f>IFERROR(VLOOKUP(C11494,Pivot!A:B,2,0),0)</f>
        <v>0</v>
      </c>
      <c r="F11494" s="65">
        <f>IFERROR(VLOOKUP(C11494,Pivot!A:C,3,0),0)</f>
        <v>0</v>
      </c>
    </row>
    <row r="11495" spans="1:6" x14ac:dyDescent="0.25">
      <c r="A11495" s="68" t="s">
        <v>103</v>
      </c>
      <c r="B11495" s="69">
        <v>491374947</v>
      </c>
      <c r="C11495" s="68">
        <v>491374947</v>
      </c>
      <c r="D11495" s="69" t="s">
        <v>7715</v>
      </c>
      <c r="E11495" s="65">
        <f>IFERROR(VLOOKUP(C11495,Pivot!A:B,2,0),0)</f>
        <v>0</v>
      </c>
      <c r="F11495" s="65">
        <f>IFERROR(VLOOKUP(C11495,Pivot!A:C,3,0),0)</f>
        <v>0</v>
      </c>
    </row>
    <row r="11496" spans="1:6" x14ac:dyDescent="0.25">
      <c r="A11496" s="68" t="s">
        <v>103</v>
      </c>
      <c r="B11496" s="69">
        <v>491374948</v>
      </c>
      <c r="C11496" s="68">
        <v>491374948</v>
      </c>
      <c r="D11496" s="69" t="s">
        <v>7716</v>
      </c>
      <c r="E11496" s="65">
        <f>IFERROR(VLOOKUP(C11496,Pivot!A:B,2,0),0)</f>
        <v>0</v>
      </c>
      <c r="F11496" s="65">
        <f>IFERROR(VLOOKUP(C11496,Pivot!A:C,3,0),0)</f>
        <v>0</v>
      </c>
    </row>
    <row r="11497" spans="1:6" x14ac:dyDescent="0.25">
      <c r="A11497" s="68" t="s">
        <v>103</v>
      </c>
      <c r="B11497" s="69">
        <v>491374949</v>
      </c>
      <c r="C11497" s="68">
        <v>491374949</v>
      </c>
      <c r="D11497" s="69" t="s">
        <v>7717</v>
      </c>
      <c r="E11497" s="65">
        <f>IFERROR(VLOOKUP(C11497,Pivot!A:B,2,0),0)</f>
        <v>0</v>
      </c>
      <c r="F11497" s="65">
        <f>IFERROR(VLOOKUP(C11497,Pivot!A:C,3,0),0)</f>
        <v>0</v>
      </c>
    </row>
    <row r="11498" spans="1:6" x14ac:dyDescent="0.25">
      <c r="A11498" s="68" t="s">
        <v>103</v>
      </c>
      <c r="B11498" s="69">
        <v>491374950</v>
      </c>
      <c r="C11498" s="68">
        <v>491374950</v>
      </c>
      <c r="D11498" s="69" t="s">
        <v>7718</v>
      </c>
      <c r="E11498" s="65">
        <f>IFERROR(VLOOKUP(C11498,Pivot!A:B,2,0),0)</f>
        <v>0</v>
      </c>
      <c r="F11498" s="65">
        <f>IFERROR(VLOOKUP(C11498,Pivot!A:C,3,0),0)</f>
        <v>0</v>
      </c>
    </row>
    <row r="11499" spans="1:6" x14ac:dyDescent="0.25">
      <c r="A11499" s="68" t="s">
        <v>103</v>
      </c>
      <c r="B11499" s="69">
        <v>491374951</v>
      </c>
      <c r="C11499" s="68">
        <v>491374951</v>
      </c>
      <c r="D11499" s="69" t="s">
        <v>7719</v>
      </c>
      <c r="E11499" s="65">
        <f>IFERROR(VLOOKUP(C11499,Pivot!A:B,2,0),0)</f>
        <v>0</v>
      </c>
      <c r="F11499" s="65">
        <f>IFERROR(VLOOKUP(C11499,Pivot!A:C,3,0),0)</f>
        <v>0</v>
      </c>
    </row>
    <row r="11500" spans="1:6" x14ac:dyDescent="0.25">
      <c r="A11500" s="68" t="s">
        <v>103</v>
      </c>
      <c r="B11500" s="69">
        <v>491374951</v>
      </c>
      <c r="C11500" s="68">
        <v>89445132766634</v>
      </c>
      <c r="D11500" s="69" t="s">
        <v>7719</v>
      </c>
      <c r="E11500" s="65">
        <f>IFERROR(VLOOKUP(C11500,Pivot!A:B,2,0),0)</f>
        <v>0</v>
      </c>
      <c r="F11500" s="65">
        <f>IFERROR(VLOOKUP(C11500,Pivot!A:C,3,0),0)</f>
        <v>0</v>
      </c>
    </row>
    <row r="11501" spans="1:6" x14ac:dyDescent="0.25">
      <c r="A11501" s="68" t="s">
        <v>103</v>
      </c>
      <c r="B11501" s="69">
        <v>491374973</v>
      </c>
      <c r="C11501" s="68">
        <v>6923744057373</v>
      </c>
      <c r="D11501" s="69" t="s">
        <v>7720</v>
      </c>
      <c r="E11501" s="65">
        <f>IFERROR(VLOOKUP(C11501,Pivot!A:B,2,0),0)</f>
        <v>0</v>
      </c>
      <c r="F11501" s="65">
        <f>IFERROR(VLOOKUP(C11501,Pivot!A:C,3,0),0)</f>
        <v>0</v>
      </c>
    </row>
    <row r="11502" spans="1:6" x14ac:dyDescent="0.25">
      <c r="A11502" s="68" t="s">
        <v>103</v>
      </c>
      <c r="B11502" s="69">
        <v>491374973</v>
      </c>
      <c r="C11502" s="68">
        <v>6950568501607</v>
      </c>
      <c r="D11502" s="69" t="s">
        <v>7720</v>
      </c>
      <c r="E11502" s="65">
        <f>IFERROR(VLOOKUP(C11502,Pivot!A:B,2,0),0)</f>
        <v>0</v>
      </c>
      <c r="F11502" s="65">
        <f>IFERROR(VLOOKUP(C11502,Pivot!A:C,3,0),0)</f>
        <v>0</v>
      </c>
    </row>
    <row r="11503" spans="1:6" x14ac:dyDescent="0.25">
      <c r="A11503" s="68" t="s">
        <v>103</v>
      </c>
      <c r="B11503" s="69">
        <v>491374984</v>
      </c>
      <c r="C11503" s="68">
        <v>6923744001949</v>
      </c>
      <c r="D11503" s="69" t="s">
        <v>7721</v>
      </c>
      <c r="E11503" s="65">
        <f>IFERROR(VLOOKUP(C11503,Pivot!A:B,2,0),0)</f>
        <v>0</v>
      </c>
      <c r="F11503" s="65">
        <f>IFERROR(VLOOKUP(C11503,Pivot!A:C,3,0),0)</f>
        <v>0</v>
      </c>
    </row>
    <row r="11504" spans="1:6" x14ac:dyDescent="0.25">
      <c r="A11504" s="68" t="s">
        <v>103</v>
      </c>
      <c r="B11504" s="69">
        <v>491374984</v>
      </c>
      <c r="C11504" s="68">
        <v>6947045650460</v>
      </c>
      <c r="D11504" s="69" t="s">
        <v>7721</v>
      </c>
      <c r="E11504" s="65">
        <f>IFERROR(VLOOKUP(C11504,Pivot!A:B,2,0),0)</f>
        <v>0</v>
      </c>
      <c r="F11504" s="65">
        <f>IFERROR(VLOOKUP(C11504,Pivot!A:C,3,0),0)</f>
        <v>0</v>
      </c>
    </row>
    <row r="11505" spans="1:6" x14ac:dyDescent="0.25">
      <c r="A11505" s="68" t="s">
        <v>103</v>
      </c>
      <c r="B11505" s="69">
        <v>491375012</v>
      </c>
      <c r="C11505" s="68">
        <v>491375012</v>
      </c>
      <c r="D11505" s="69" t="s">
        <v>7722</v>
      </c>
      <c r="E11505" s="65">
        <f>IFERROR(VLOOKUP(C11505,Pivot!A:B,2,0),0)</f>
        <v>0</v>
      </c>
      <c r="F11505" s="65">
        <f>IFERROR(VLOOKUP(C11505,Pivot!A:C,3,0),0)</f>
        <v>0</v>
      </c>
    </row>
    <row r="11506" spans="1:6" x14ac:dyDescent="0.25">
      <c r="A11506" s="68" t="s">
        <v>103</v>
      </c>
      <c r="B11506" s="69">
        <v>491375012</v>
      </c>
      <c r="C11506" s="68">
        <v>5037832308016</v>
      </c>
      <c r="D11506" s="69" t="s">
        <v>7722</v>
      </c>
      <c r="E11506" s="65">
        <f>IFERROR(VLOOKUP(C11506,Pivot!A:B,2,0),0)</f>
        <v>0</v>
      </c>
      <c r="F11506" s="65">
        <f>IFERROR(VLOOKUP(C11506,Pivot!A:C,3,0),0)</f>
        <v>0</v>
      </c>
    </row>
    <row r="11507" spans="1:6" x14ac:dyDescent="0.25">
      <c r="A11507" s="68" t="s">
        <v>103</v>
      </c>
      <c r="B11507" s="69">
        <v>491375013</v>
      </c>
      <c r="C11507" s="68">
        <v>491375013</v>
      </c>
      <c r="D11507" s="69" t="s">
        <v>7723</v>
      </c>
      <c r="E11507" s="65">
        <f>IFERROR(VLOOKUP(C11507,Pivot!A:B,2,0),0)</f>
        <v>0</v>
      </c>
      <c r="F11507" s="65">
        <f>IFERROR(VLOOKUP(C11507,Pivot!A:C,3,0),0)</f>
        <v>0</v>
      </c>
    </row>
    <row r="11508" spans="1:6" x14ac:dyDescent="0.25">
      <c r="A11508" s="68" t="s">
        <v>103</v>
      </c>
      <c r="B11508" s="69">
        <v>491375013</v>
      </c>
      <c r="C11508" s="68">
        <v>5037832308023</v>
      </c>
      <c r="D11508" s="69" t="s">
        <v>7723</v>
      </c>
      <c r="E11508" s="65">
        <f>IFERROR(VLOOKUP(C11508,Pivot!A:B,2,0),0)</f>
        <v>0</v>
      </c>
      <c r="F11508" s="65">
        <f>IFERROR(VLOOKUP(C11508,Pivot!A:C,3,0),0)</f>
        <v>0</v>
      </c>
    </row>
    <row r="11509" spans="1:6" x14ac:dyDescent="0.25">
      <c r="A11509" s="68" t="s">
        <v>103</v>
      </c>
      <c r="B11509" s="69">
        <v>491375014</v>
      </c>
      <c r="C11509" s="68">
        <v>491375014</v>
      </c>
      <c r="D11509" s="69" t="s">
        <v>7724</v>
      </c>
      <c r="E11509" s="65">
        <f>IFERROR(VLOOKUP(C11509,Pivot!A:B,2,0),0)</f>
        <v>0</v>
      </c>
      <c r="F11509" s="65">
        <f>IFERROR(VLOOKUP(C11509,Pivot!A:C,3,0),0)</f>
        <v>0</v>
      </c>
    </row>
    <row r="11510" spans="1:6" x14ac:dyDescent="0.25">
      <c r="A11510" s="68" t="s">
        <v>103</v>
      </c>
      <c r="B11510" s="69">
        <v>491375014</v>
      </c>
      <c r="C11510" s="68">
        <v>5037832308047</v>
      </c>
      <c r="D11510" s="69" t="s">
        <v>7724</v>
      </c>
      <c r="E11510" s="65">
        <f>IFERROR(VLOOKUP(C11510,Pivot!A:B,2,0),0)</f>
        <v>0</v>
      </c>
      <c r="F11510" s="65">
        <f>IFERROR(VLOOKUP(C11510,Pivot!A:C,3,0),0)</f>
        <v>0</v>
      </c>
    </row>
    <row r="11511" spans="1:6" x14ac:dyDescent="0.25">
      <c r="A11511" s="68" t="s">
        <v>103</v>
      </c>
      <c r="B11511" s="69">
        <v>491375015</v>
      </c>
      <c r="C11511" s="68">
        <v>491375015</v>
      </c>
      <c r="D11511" s="69" t="s">
        <v>7725</v>
      </c>
      <c r="E11511" s="65">
        <f>IFERROR(VLOOKUP(C11511,Pivot!A:B,2,0),0)</f>
        <v>0</v>
      </c>
      <c r="F11511" s="65">
        <f>IFERROR(VLOOKUP(C11511,Pivot!A:C,3,0),0)</f>
        <v>0</v>
      </c>
    </row>
    <row r="11512" spans="1:6" x14ac:dyDescent="0.25">
      <c r="A11512" s="68" t="s">
        <v>103</v>
      </c>
      <c r="B11512" s="69">
        <v>491375015</v>
      </c>
      <c r="C11512" s="68">
        <v>5037832308054</v>
      </c>
      <c r="D11512" s="69" t="s">
        <v>7725</v>
      </c>
      <c r="E11512" s="65">
        <f>IFERROR(VLOOKUP(C11512,Pivot!A:B,2,0),0)</f>
        <v>0</v>
      </c>
      <c r="F11512" s="65">
        <f>IFERROR(VLOOKUP(C11512,Pivot!A:C,3,0),0)</f>
        <v>0</v>
      </c>
    </row>
    <row r="11513" spans="1:6" x14ac:dyDescent="0.25">
      <c r="A11513" s="68" t="s">
        <v>103</v>
      </c>
      <c r="B11513" s="69">
        <v>491375016</v>
      </c>
      <c r="C11513" s="68">
        <v>491375016</v>
      </c>
      <c r="D11513" s="69" t="s">
        <v>7726</v>
      </c>
      <c r="E11513" s="65">
        <f>IFERROR(VLOOKUP(C11513,Pivot!A:B,2,0),0)</f>
        <v>0</v>
      </c>
      <c r="F11513" s="65">
        <f>IFERROR(VLOOKUP(C11513,Pivot!A:C,3,0),0)</f>
        <v>0</v>
      </c>
    </row>
    <row r="11514" spans="1:6" x14ac:dyDescent="0.25">
      <c r="A11514" s="68" t="s">
        <v>103</v>
      </c>
      <c r="B11514" s="69">
        <v>491375016</v>
      </c>
      <c r="C11514" s="68">
        <v>5037832308061</v>
      </c>
      <c r="D11514" s="69" t="s">
        <v>7726</v>
      </c>
      <c r="E11514" s="65">
        <f>IFERROR(VLOOKUP(C11514,Pivot!A:B,2,0),0)</f>
        <v>0</v>
      </c>
      <c r="F11514" s="65">
        <f>IFERROR(VLOOKUP(C11514,Pivot!A:C,3,0),0)</f>
        <v>0</v>
      </c>
    </row>
    <row r="11515" spans="1:6" x14ac:dyDescent="0.25">
      <c r="A11515" s="68" t="s">
        <v>103</v>
      </c>
      <c r="B11515" s="69">
        <v>491375018</v>
      </c>
      <c r="C11515" s="68">
        <v>491375018</v>
      </c>
      <c r="D11515" s="69" t="s">
        <v>7727</v>
      </c>
      <c r="E11515" s="65">
        <f>IFERROR(VLOOKUP(C11515,Pivot!A:B,2,0),0)</f>
        <v>0</v>
      </c>
      <c r="F11515" s="65">
        <f>IFERROR(VLOOKUP(C11515,Pivot!A:C,3,0),0)</f>
        <v>0</v>
      </c>
    </row>
    <row r="11516" spans="1:6" x14ac:dyDescent="0.25">
      <c r="A11516" s="68" t="s">
        <v>103</v>
      </c>
      <c r="B11516" s="69">
        <v>491375018</v>
      </c>
      <c r="C11516" s="68">
        <v>5037832308108</v>
      </c>
      <c r="D11516" s="69" t="s">
        <v>7727</v>
      </c>
      <c r="E11516" s="65">
        <f>IFERROR(VLOOKUP(C11516,Pivot!A:B,2,0),0)</f>
        <v>0</v>
      </c>
      <c r="F11516" s="65">
        <f>IFERROR(VLOOKUP(C11516,Pivot!A:C,3,0),0)</f>
        <v>0</v>
      </c>
    </row>
    <row r="11517" spans="1:6" x14ac:dyDescent="0.25">
      <c r="A11517" s="68" t="s">
        <v>103</v>
      </c>
      <c r="B11517" s="69">
        <v>491375019</v>
      </c>
      <c r="C11517" s="68">
        <v>491375019</v>
      </c>
      <c r="D11517" s="69" t="s">
        <v>7728</v>
      </c>
      <c r="E11517" s="65">
        <f>IFERROR(VLOOKUP(C11517,Pivot!A:B,2,0),0)</f>
        <v>0</v>
      </c>
      <c r="F11517" s="65">
        <f>IFERROR(VLOOKUP(C11517,Pivot!A:C,3,0),0)</f>
        <v>0</v>
      </c>
    </row>
    <row r="11518" spans="1:6" x14ac:dyDescent="0.25">
      <c r="A11518" s="68" t="s">
        <v>103</v>
      </c>
      <c r="B11518" s="69">
        <v>491375019</v>
      </c>
      <c r="C11518" s="68">
        <v>5037832308139</v>
      </c>
      <c r="D11518" s="69" t="s">
        <v>7728</v>
      </c>
      <c r="E11518" s="65">
        <f>IFERROR(VLOOKUP(C11518,Pivot!A:B,2,0),0)</f>
        <v>0</v>
      </c>
      <c r="F11518" s="65">
        <f>IFERROR(VLOOKUP(C11518,Pivot!A:C,3,0),0)</f>
        <v>0</v>
      </c>
    </row>
    <row r="11519" spans="1:6" x14ac:dyDescent="0.25">
      <c r="A11519" s="68" t="s">
        <v>103</v>
      </c>
      <c r="B11519" s="69">
        <v>491375020</v>
      </c>
      <c r="C11519" s="68">
        <v>491375020</v>
      </c>
      <c r="D11519" s="69" t="s">
        <v>7729</v>
      </c>
      <c r="E11519" s="65">
        <f>IFERROR(VLOOKUP(C11519,Pivot!A:B,2,0),0)</f>
        <v>0</v>
      </c>
      <c r="F11519" s="65">
        <f>IFERROR(VLOOKUP(C11519,Pivot!A:C,3,0),0)</f>
        <v>0</v>
      </c>
    </row>
    <row r="11520" spans="1:6" x14ac:dyDescent="0.25">
      <c r="A11520" s="68" t="s">
        <v>103</v>
      </c>
      <c r="B11520" s="69">
        <v>491375020</v>
      </c>
      <c r="C11520" s="68">
        <v>5037832308146</v>
      </c>
      <c r="D11520" s="69" t="s">
        <v>7729</v>
      </c>
      <c r="E11520" s="65">
        <f>IFERROR(VLOOKUP(C11520,Pivot!A:B,2,0),0)</f>
        <v>0</v>
      </c>
      <c r="F11520" s="65">
        <f>IFERROR(VLOOKUP(C11520,Pivot!A:C,3,0),0)</f>
        <v>0</v>
      </c>
    </row>
    <row r="11521" spans="1:6" x14ac:dyDescent="0.25">
      <c r="A11521" s="68" t="s">
        <v>103</v>
      </c>
      <c r="B11521" s="69">
        <v>491375021</v>
      </c>
      <c r="C11521" s="68">
        <v>491375021</v>
      </c>
      <c r="D11521" s="69" t="s">
        <v>7730</v>
      </c>
      <c r="E11521" s="65">
        <f>IFERROR(VLOOKUP(C11521,Pivot!A:B,2,0),0)</f>
        <v>0</v>
      </c>
      <c r="F11521" s="65">
        <f>IFERROR(VLOOKUP(C11521,Pivot!A:C,3,0),0)</f>
        <v>0</v>
      </c>
    </row>
    <row r="11522" spans="1:6" x14ac:dyDescent="0.25">
      <c r="A11522" s="68" t="s">
        <v>103</v>
      </c>
      <c r="B11522" s="69">
        <v>491375021</v>
      </c>
      <c r="C11522" s="68">
        <v>5037832308153</v>
      </c>
      <c r="D11522" s="69" t="s">
        <v>7730</v>
      </c>
      <c r="E11522" s="65">
        <f>IFERROR(VLOOKUP(C11522,Pivot!A:B,2,0),0)</f>
        <v>0</v>
      </c>
      <c r="F11522" s="65">
        <f>IFERROR(VLOOKUP(C11522,Pivot!A:C,3,0),0)</f>
        <v>0</v>
      </c>
    </row>
    <row r="11523" spans="1:6" x14ac:dyDescent="0.25">
      <c r="A11523" s="68" t="s">
        <v>103</v>
      </c>
      <c r="B11523" s="69">
        <v>491375022</v>
      </c>
      <c r="C11523" s="68">
        <v>491375022</v>
      </c>
      <c r="D11523" s="69" t="s">
        <v>7731</v>
      </c>
      <c r="E11523" s="65">
        <f>IFERROR(VLOOKUP(C11523,Pivot!A:B,2,0),0)</f>
        <v>0</v>
      </c>
      <c r="F11523" s="65">
        <f>IFERROR(VLOOKUP(C11523,Pivot!A:C,3,0),0)</f>
        <v>0</v>
      </c>
    </row>
    <row r="11524" spans="1:6" x14ac:dyDescent="0.25">
      <c r="A11524" s="68" t="s">
        <v>103</v>
      </c>
      <c r="B11524" s="69">
        <v>491375022</v>
      </c>
      <c r="C11524" s="68">
        <v>5037832308160</v>
      </c>
      <c r="D11524" s="69" t="s">
        <v>7731</v>
      </c>
      <c r="E11524" s="65">
        <f>IFERROR(VLOOKUP(C11524,Pivot!A:B,2,0),0)</f>
        <v>0</v>
      </c>
      <c r="F11524" s="65">
        <f>IFERROR(VLOOKUP(C11524,Pivot!A:C,3,0),0)</f>
        <v>0</v>
      </c>
    </row>
    <row r="11525" spans="1:6" x14ac:dyDescent="0.25">
      <c r="A11525" s="68" t="s">
        <v>103</v>
      </c>
      <c r="B11525" s="69">
        <v>491375023</v>
      </c>
      <c r="C11525" s="68">
        <v>491375023</v>
      </c>
      <c r="D11525" s="69" t="s">
        <v>7732</v>
      </c>
      <c r="E11525" s="65">
        <f>IFERROR(VLOOKUP(C11525,Pivot!A:B,2,0),0)</f>
        <v>0</v>
      </c>
      <c r="F11525" s="65">
        <f>IFERROR(VLOOKUP(C11525,Pivot!A:C,3,0),0)</f>
        <v>0</v>
      </c>
    </row>
    <row r="11526" spans="1:6" x14ac:dyDescent="0.25">
      <c r="A11526" s="68" t="s">
        <v>103</v>
      </c>
      <c r="B11526" s="69">
        <v>491375023</v>
      </c>
      <c r="C11526" s="68">
        <v>5037832308177</v>
      </c>
      <c r="D11526" s="69" t="s">
        <v>7732</v>
      </c>
      <c r="E11526" s="65">
        <f>IFERROR(VLOOKUP(C11526,Pivot!A:B,2,0),0)</f>
        <v>0</v>
      </c>
      <c r="F11526" s="65">
        <f>IFERROR(VLOOKUP(C11526,Pivot!A:C,3,0),0)</f>
        <v>0</v>
      </c>
    </row>
    <row r="11527" spans="1:6" x14ac:dyDescent="0.25">
      <c r="A11527" s="68" t="s">
        <v>103</v>
      </c>
      <c r="B11527" s="69">
        <v>491375024</v>
      </c>
      <c r="C11527" s="68">
        <v>491375024</v>
      </c>
      <c r="D11527" s="69" t="s">
        <v>7733</v>
      </c>
      <c r="E11527" s="65">
        <f>IFERROR(VLOOKUP(C11527,Pivot!A:B,2,0),0)</f>
        <v>0</v>
      </c>
      <c r="F11527" s="65">
        <f>IFERROR(VLOOKUP(C11527,Pivot!A:C,3,0),0)</f>
        <v>0</v>
      </c>
    </row>
    <row r="11528" spans="1:6" x14ac:dyDescent="0.25">
      <c r="A11528" s="68" t="s">
        <v>103</v>
      </c>
      <c r="B11528" s="69">
        <v>491375024</v>
      </c>
      <c r="C11528" s="68">
        <v>5037832308184</v>
      </c>
      <c r="D11528" s="69" t="s">
        <v>7733</v>
      </c>
      <c r="E11528" s="65">
        <f>IFERROR(VLOOKUP(C11528,Pivot!A:B,2,0),0)</f>
        <v>0</v>
      </c>
      <c r="F11528" s="65">
        <f>IFERROR(VLOOKUP(C11528,Pivot!A:C,3,0),0)</f>
        <v>0</v>
      </c>
    </row>
    <row r="11529" spans="1:6" x14ac:dyDescent="0.25">
      <c r="A11529" s="68" t="s">
        <v>103</v>
      </c>
      <c r="B11529" s="69">
        <v>491375025</v>
      </c>
      <c r="C11529" s="68">
        <v>491375025</v>
      </c>
      <c r="D11529" s="69" t="s">
        <v>7734</v>
      </c>
      <c r="E11529" s="65">
        <f>IFERROR(VLOOKUP(C11529,Pivot!A:B,2,0),0)</f>
        <v>0</v>
      </c>
      <c r="F11529" s="65">
        <f>IFERROR(VLOOKUP(C11529,Pivot!A:C,3,0),0)</f>
        <v>0</v>
      </c>
    </row>
    <row r="11530" spans="1:6" x14ac:dyDescent="0.25">
      <c r="A11530" s="68" t="s">
        <v>103</v>
      </c>
      <c r="B11530" s="69">
        <v>491375025</v>
      </c>
      <c r="C11530" s="68">
        <v>5037832308191</v>
      </c>
      <c r="D11530" s="69" t="s">
        <v>7734</v>
      </c>
      <c r="E11530" s="65">
        <f>IFERROR(VLOOKUP(C11530,Pivot!A:B,2,0),0)</f>
        <v>0</v>
      </c>
      <c r="F11530" s="65">
        <f>IFERROR(VLOOKUP(C11530,Pivot!A:C,3,0),0)</f>
        <v>0</v>
      </c>
    </row>
    <row r="11531" spans="1:6" x14ac:dyDescent="0.25">
      <c r="A11531" s="68" t="s">
        <v>103</v>
      </c>
      <c r="B11531" s="69">
        <v>491375026</v>
      </c>
      <c r="C11531" s="68">
        <v>491375026</v>
      </c>
      <c r="D11531" s="69" t="s">
        <v>7735</v>
      </c>
      <c r="E11531" s="65">
        <f>IFERROR(VLOOKUP(C11531,Pivot!A:B,2,0),0)</f>
        <v>0</v>
      </c>
      <c r="F11531" s="65">
        <f>IFERROR(VLOOKUP(C11531,Pivot!A:C,3,0),0)</f>
        <v>0</v>
      </c>
    </row>
    <row r="11532" spans="1:6" x14ac:dyDescent="0.25">
      <c r="A11532" s="68" t="s">
        <v>103</v>
      </c>
      <c r="B11532" s="69">
        <v>491375026</v>
      </c>
      <c r="C11532" s="68">
        <v>5037832308207</v>
      </c>
      <c r="D11532" s="69" t="s">
        <v>7735</v>
      </c>
      <c r="E11532" s="65">
        <f>IFERROR(VLOOKUP(C11532,Pivot!A:B,2,0),0)</f>
        <v>0</v>
      </c>
      <c r="F11532" s="65">
        <f>IFERROR(VLOOKUP(C11532,Pivot!A:C,3,0),0)</f>
        <v>0</v>
      </c>
    </row>
    <row r="11533" spans="1:6" x14ac:dyDescent="0.25">
      <c r="A11533" s="68" t="s">
        <v>103</v>
      </c>
      <c r="B11533" s="69">
        <v>491375027</v>
      </c>
      <c r="C11533" s="68">
        <v>491375027</v>
      </c>
      <c r="D11533" s="69" t="s">
        <v>7736</v>
      </c>
      <c r="E11533" s="65">
        <f>IFERROR(VLOOKUP(C11533,Pivot!A:B,2,0),0)</f>
        <v>0</v>
      </c>
      <c r="F11533" s="65">
        <f>IFERROR(VLOOKUP(C11533,Pivot!A:C,3,0),0)</f>
        <v>0</v>
      </c>
    </row>
    <row r="11534" spans="1:6" x14ac:dyDescent="0.25">
      <c r="A11534" s="68" t="s">
        <v>103</v>
      </c>
      <c r="B11534" s="69">
        <v>491375027</v>
      </c>
      <c r="C11534" s="68">
        <v>5037832308221</v>
      </c>
      <c r="D11534" s="69" t="s">
        <v>7736</v>
      </c>
      <c r="E11534" s="65">
        <f>IFERROR(VLOOKUP(C11534,Pivot!A:B,2,0),0)</f>
        <v>0</v>
      </c>
      <c r="F11534" s="65">
        <f>IFERROR(VLOOKUP(C11534,Pivot!A:C,3,0),0)</f>
        <v>0</v>
      </c>
    </row>
    <row r="11535" spans="1:6" x14ac:dyDescent="0.25">
      <c r="A11535" s="68" t="s">
        <v>103</v>
      </c>
      <c r="B11535" s="69">
        <v>491375028</v>
      </c>
      <c r="C11535" s="68">
        <v>491375028</v>
      </c>
      <c r="D11535" s="69" t="s">
        <v>7737</v>
      </c>
      <c r="E11535" s="65">
        <f>IFERROR(VLOOKUP(C11535,Pivot!A:B,2,0),0)</f>
        <v>0</v>
      </c>
      <c r="F11535" s="65">
        <f>IFERROR(VLOOKUP(C11535,Pivot!A:C,3,0),0)</f>
        <v>0</v>
      </c>
    </row>
    <row r="11536" spans="1:6" x14ac:dyDescent="0.25">
      <c r="A11536" s="68" t="s">
        <v>103</v>
      </c>
      <c r="B11536" s="69">
        <v>491375028</v>
      </c>
      <c r="C11536" s="68">
        <v>5037832308238</v>
      </c>
      <c r="D11536" s="69" t="s">
        <v>7737</v>
      </c>
      <c r="E11536" s="65">
        <f>IFERROR(VLOOKUP(C11536,Pivot!A:B,2,0),0)</f>
        <v>0</v>
      </c>
      <c r="F11536" s="65">
        <f>IFERROR(VLOOKUP(C11536,Pivot!A:C,3,0),0)</f>
        <v>0</v>
      </c>
    </row>
    <row r="11537" spans="1:6" x14ac:dyDescent="0.25">
      <c r="A11537" s="68" t="s">
        <v>103</v>
      </c>
      <c r="B11537" s="69">
        <v>491375030</v>
      </c>
      <c r="C11537" s="68">
        <v>778988515747</v>
      </c>
      <c r="D11537" s="69" t="s">
        <v>7738</v>
      </c>
      <c r="E11537" s="65">
        <f>IFERROR(VLOOKUP(C11537,Pivot!A:B,2,0),0)</f>
        <v>0</v>
      </c>
      <c r="F11537" s="65">
        <f>IFERROR(VLOOKUP(C11537,Pivot!A:C,3,0),0)</f>
        <v>0</v>
      </c>
    </row>
    <row r="11538" spans="1:6" x14ac:dyDescent="0.25">
      <c r="A11538" s="68" t="s">
        <v>103</v>
      </c>
      <c r="B11538" s="69">
        <v>491375032</v>
      </c>
      <c r="C11538" s="68">
        <v>778988590874</v>
      </c>
      <c r="D11538" s="69" t="s">
        <v>7739</v>
      </c>
      <c r="E11538" s="65">
        <f>IFERROR(VLOOKUP(C11538,Pivot!A:B,2,0),0)</f>
        <v>0</v>
      </c>
      <c r="F11538" s="65">
        <f>IFERROR(VLOOKUP(C11538,Pivot!A:C,3,0),0)</f>
        <v>0</v>
      </c>
    </row>
    <row r="11539" spans="1:6" x14ac:dyDescent="0.25">
      <c r="A11539" s="68" t="s">
        <v>103</v>
      </c>
      <c r="B11539" s="69">
        <v>491375034</v>
      </c>
      <c r="C11539" s="68">
        <v>887961551075</v>
      </c>
      <c r="D11539" s="69" t="s">
        <v>7740</v>
      </c>
      <c r="E11539" s="65">
        <f>IFERROR(VLOOKUP(C11539,Pivot!A:B,2,0),0)</f>
        <v>0</v>
      </c>
      <c r="F11539" s="65">
        <f>IFERROR(VLOOKUP(C11539,Pivot!A:C,3,0),0)</f>
        <v>0</v>
      </c>
    </row>
    <row r="11540" spans="1:6" x14ac:dyDescent="0.25">
      <c r="A11540" s="68" t="s">
        <v>103</v>
      </c>
      <c r="B11540" s="69">
        <v>491375034</v>
      </c>
      <c r="C11540" s="68">
        <v>887961551112</v>
      </c>
      <c r="D11540" s="69" t="s">
        <v>7740</v>
      </c>
      <c r="E11540" s="65">
        <f>IFERROR(VLOOKUP(C11540,Pivot!A:B,2,0),0)</f>
        <v>0</v>
      </c>
      <c r="F11540" s="65">
        <f>IFERROR(VLOOKUP(C11540,Pivot!A:C,3,0),0)</f>
        <v>0</v>
      </c>
    </row>
    <row r="11541" spans="1:6" x14ac:dyDescent="0.25">
      <c r="A11541" s="68" t="s">
        <v>103</v>
      </c>
      <c r="B11541" s="69">
        <v>491375034</v>
      </c>
      <c r="C11541" s="68">
        <v>887961551136</v>
      </c>
      <c r="D11541" s="69" t="s">
        <v>7740</v>
      </c>
      <c r="E11541" s="65">
        <f>IFERROR(VLOOKUP(C11541,Pivot!A:B,2,0),0)</f>
        <v>0</v>
      </c>
      <c r="F11541" s="65">
        <f>IFERROR(VLOOKUP(C11541,Pivot!A:C,3,0),0)</f>
        <v>0</v>
      </c>
    </row>
    <row r="11542" spans="1:6" x14ac:dyDescent="0.25">
      <c r="A11542" s="68" t="s">
        <v>103</v>
      </c>
      <c r="B11542" s="69">
        <v>491375034</v>
      </c>
      <c r="C11542" s="68">
        <v>887961551150</v>
      </c>
      <c r="D11542" s="69" t="s">
        <v>7740</v>
      </c>
      <c r="E11542" s="65">
        <f>IFERROR(VLOOKUP(C11542,Pivot!A:B,2,0),0)</f>
        <v>0</v>
      </c>
      <c r="F11542" s="65">
        <f>IFERROR(VLOOKUP(C11542,Pivot!A:C,3,0),0)</f>
        <v>0</v>
      </c>
    </row>
    <row r="11543" spans="1:6" x14ac:dyDescent="0.25">
      <c r="A11543" s="68" t="s">
        <v>103</v>
      </c>
      <c r="B11543" s="69">
        <v>491375034</v>
      </c>
      <c r="C11543" s="68">
        <v>887961551167</v>
      </c>
      <c r="D11543" s="69" t="s">
        <v>7740</v>
      </c>
      <c r="E11543" s="65">
        <f>IFERROR(VLOOKUP(C11543,Pivot!A:B,2,0),0)</f>
        <v>0</v>
      </c>
      <c r="F11543" s="65">
        <f>IFERROR(VLOOKUP(C11543,Pivot!A:C,3,0),0)</f>
        <v>0</v>
      </c>
    </row>
    <row r="11544" spans="1:6" x14ac:dyDescent="0.25">
      <c r="A11544" s="68" t="s">
        <v>103</v>
      </c>
      <c r="B11544" s="69">
        <v>491375034</v>
      </c>
      <c r="C11544" s="68">
        <v>887961551174</v>
      </c>
      <c r="D11544" s="69" t="s">
        <v>7740</v>
      </c>
      <c r="E11544" s="65">
        <f>IFERROR(VLOOKUP(C11544,Pivot!A:B,2,0),0)</f>
        <v>0</v>
      </c>
      <c r="F11544" s="65">
        <f>IFERROR(VLOOKUP(C11544,Pivot!A:C,3,0),0)</f>
        <v>0</v>
      </c>
    </row>
    <row r="11545" spans="1:6" x14ac:dyDescent="0.25">
      <c r="A11545" s="68" t="s">
        <v>103</v>
      </c>
      <c r="B11545" s="69">
        <v>491375034</v>
      </c>
      <c r="C11545" s="68">
        <v>887961551181</v>
      </c>
      <c r="D11545" s="69" t="s">
        <v>7740</v>
      </c>
      <c r="E11545" s="65">
        <f>IFERROR(VLOOKUP(C11545,Pivot!A:B,2,0),0)</f>
        <v>0</v>
      </c>
      <c r="F11545" s="65">
        <f>IFERROR(VLOOKUP(C11545,Pivot!A:C,3,0),0)</f>
        <v>0</v>
      </c>
    </row>
    <row r="11546" spans="1:6" x14ac:dyDescent="0.25">
      <c r="A11546" s="68" t="s">
        <v>103</v>
      </c>
      <c r="B11546" s="69">
        <v>491375034</v>
      </c>
      <c r="C11546" s="68">
        <v>887961551204</v>
      </c>
      <c r="D11546" s="69" t="s">
        <v>7740</v>
      </c>
      <c r="E11546" s="65">
        <f>IFERROR(VLOOKUP(C11546,Pivot!A:B,2,0),0)</f>
        <v>0</v>
      </c>
      <c r="F11546" s="65">
        <f>IFERROR(VLOOKUP(C11546,Pivot!A:C,3,0),0)</f>
        <v>0</v>
      </c>
    </row>
    <row r="11547" spans="1:6" x14ac:dyDescent="0.25">
      <c r="A11547" s="68" t="s">
        <v>103</v>
      </c>
      <c r="B11547" s="69">
        <v>491375034</v>
      </c>
      <c r="C11547" s="68">
        <v>887961551211</v>
      </c>
      <c r="D11547" s="69" t="s">
        <v>7740</v>
      </c>
      <c r="E11547" s="65">
        <f>IFERROR(VLOOKUP(C11547,Pivot!A:B,2,0),0)</f>
        <v>0</v>
      </c>
      <c r="F11547" s="65">
        <f>IFERROR(VLOOKUP(C11547,Pivot!A:C,3,0),0)</f>
        <v>0</v>
      </c>
    </row>
    <row r="11548" spans="1:6" x14ac:dyDescent="0.25">
      <c r="A11548" s="68" t="s">
        <v>103</v>
      </c>
      <c r="B11548" s="69">
        <v>491375034</v>
      </c>
      <c r="C11548" s="68">
        <v>887961551297</v>
      </c>
      <c r="D11548" s="69" t="s">
        <v>7740</v>
      </c>
      <c r="E11548" s="65">
        <f>IFERROR(VLOOKUP(C11548,Pivot!A:B,2,0),0)</f>
        <v>0</v>
      </c>
      <c r="F11548" s="65">
        <f>IFERROR(VLOOKUP(C11548,Pivot!A:C,3,0),0)</f>
        <v>0</v>
      </c>
    </row>
    <row r="11549" spans="1:6" x14ac:dyDescent="0.25">
      <c r="A11549" s="68" t="s">
        <v>103</v>
      </c>
      <c r="B11549" s="69">
        <v>491375034</v>
      </c>
      <c r="C11549" s="68">
        <v>887961551389</v>
      </c>
      <c r="D11549" s="69" t="s">
        <v>7740</v>
      </c>
      <c r="E11549" s="65">
        <f>IFERROR(VLOOKUP(C11549,Pivot!A:B,2,0),0)</f>
        <v>0</v>
      </c>
      <c r="F11549" s="65">
        <f>IFERROR(VLOOKUP(C11549,Pivot!A:C,3,0),0)</f>
        <v>0</v>
      </c>
    </row>
    <row r="11550" spans="1:6" x14ac:dyDescent="0.25">
      <c r="A11550" s="68" t="s">
        <v>103</v>
      </c>
      <c r="B11550" s="69">
        <v>491375034</v>
      </c>
      <c r="C11550" s="68">
        <v>887961551396</v>
      </c>
      <c r="D11550" s="69" t="s">
        <v>7740</v>
      </c>
      <c r="E11550" s="65">
        <f>IFERROR(VLOOKUP(C11550,Pivot!A:B,2,0),0)</f>
        <v>0</v>
      </c>
      <c r="F11550" s="65">
        <f>IFERROR(VLOOKUP(C11550,Pivot!A:C,3,0),0)</f>
        <v>0</v>
      </c>
    </row>
    <row r="11551" spans="1:6" x14ac:dyDescent="0.25">
      <c r="A11551" s="68" t="s">
        <v>103</v>
      </c>
      <c r="B11551" s="69">
        <v>491375034</v>
      </c>
      <c r="C11551" s="68">
        <v>887961551402</v>
      </c>
      <c r="D11551" s="69" t="s">
        <v>7740</v>
      </c>
      <c r="E11551" s="65">
        <f>IFERROR(VLOOKUP(C11551,Pivot!A:B,2,0),0)</f>
        <v>0</v>
      </c>
      <c r="F11551" s="65">
        <f>IFERROR(VLOOKUP(C11551,Pivot!A:C,3,0),0)</f>
        <v>0</v>
      </c>
    </row>
    <row r="11552" spans="1:6" x14ac:dyDescent="0.25">
      <c r="A11552" s="68" t="s">
        <v>103</v>
      </c>
      <c r="B11552" s="69">
        <v>491375034</v>
      </c>
      <c r="C11552" s="68">
        <v>887961551556</v>
      </c>
      <c r="D11552" s="69" t="s">
        <v>7740</v>
      </c>
      <c r="E11552" s="65">
        <f>IFERROR(VLOOKUP(C11552,Pivot!A:B,2,0),0)</f>
        <v>0</v>
      </c>
      <c r="F11552" s="65">
        <f>IFERROR(VLOOKUP(C11552,Pivot!A:C,3,0),0)</f>
        <v>0</v>
      </c>
    </row>
    <row r="11553" spans="1:6" x14ac:dyDescent="0.25">
      <c r="A11553" s="68" t="s">
        <v>103</v>
      </c>
      <c r="B11553" s="69">
        <v>491375034</v>
      </c>
      <c r="C11553" s="68">
        <v>887961551594</v>
      </c>
      <c r="D11553" s="69" t="s">
        <v>7740</v>
      </c>
      <c r="E11553" s="65">
        <f>IFERROR(VLOOKUP(C11553,Pivot!A:B,2,0),0)</f>
        <v>0</v>
      </c>
      <c r="F11553" s="65">
        <f>IFERROR(VLOOKUP(C11553,Pivot!A:C,3,0),0)</f>
        <v>0</v>
      </c>
    </row>
    <row r="11554" spans="1:6" x14ac:dyDescent="0.25">
      <c r="A11554" s="68" t="s">
        <v>103</v>
      </c>
      <c r="B11554" s="69">
        <v>491375034</v>
      </c>
      <c r="C11554" s="68">
        <v>887961551617</v>
      </c>
      <c r="D11554" s="69" t="s">
        <v>7740</v>
      </c>
      <c r="E11554" s="65">
        <f>IFERROR(VLOOKUP(C11554,Pivot!A:B,2,0),0)</f>
        <v>0</v>
      </c>
      <c r="F11554" s="65">
        <f>IFERROR(VLOOKUP(C11554,Pivot!A:C,3,0),0)</f>
        <v>0</v>
      </c>
    </row>
    <row r="11555" spans="1:6" x14ac:dyDescent="0.25">
      <c r="A11555" s="68" t="s">
        <v>103</v>
      </c>
      <c r="B11555" s="69">
        <v>491375034</v>
      </c>
      <c r="C11555" s="68">
        <v>887961588552</v>
      </c>
      <c r="D11555" s="69" t="s">
        <v>7740</v>
      </c>
      <c r="E11555" s="65">
        <f>IFERROR(VLOOKUP(C11555,Pivot!A:B,2,0),0)</f>
        <v>0</v>
      </c>
      <c r="F11555" s="65">
        <f>IFERROR(VLOOKUP(C11555,Pivot!A:C,3,0),0)</f>
        <v>0</v>
      </c>
    </row>
    <row r="11556" spans="1:6" x14ac:dyDescent="0.25">
      <c r="A11556" s="68" t="s">
        <v>103</v>
      </c>
      <c r="B11556" s="69">
        <v>491375035</v>
      </c>
      <c r="C11556" s="68">
        <v>887961533484</v>
      </c>
      <c r="D11556" s="69" t="s">
        <v>7741</v>
      </c>
      <c r="E11556" s="65">
        <f>IFERROR(VLOOKUP(C11556,Pivot!A:B,2,0),0)</f>
        <v>0</v>
      </c>
      <c r="F11556" s="65">
        <f>IFERROR(VLOOKUP(C11556,Pivot!A:C,3,0),0)</f>
        <v>0</v>
      </c>
    </row>
    <row r="11557" spans="1:6" x14ac:dyDescent="0.25">
      <c r="A11557" s="68" t="s">
        <v>103</v>
      </c>
      <c r="B11557" s="69">
        <v>491375035</v>
      </c>
      <c r="C11557" s="68">
        <v>887961533491</v>
      </c>
      <c r="D11557" s="69" t="s">
        <v>7741</v>
      </c>
      <c r="E11557" s="65">
        <f>IFERROR(VLOOKUP(C11557,Pivot!A:B,2,0),0)</f>
        <v>0</v>
      </c>
      <c r="F11557" s="65">
        <f>IFERROR(VLOOKUP(C11557,Pivot!A:C,3,0),0)</f>
        <v>0</v>
      </c>
    </row>
    <row r="11558" spans="1:6" x14ac:dyDescent="0.25">
      <c r="A11558" s="68" t="s">
        <v>103</v>
      </c>
      <c r="B11558" s="69">
        <v>491375035</v>
      </c>
      <c r="C11558" s="68">
        <v>887961533521</v>
      </c>
      <c r="D11558" s="69" t="s">
        <v>7741</v>
      </c>
      <c r="E11558" s="65">
        <f>IFERROR(VLOOKUP(C11558,Pivot!A:B,2,0),0)</f>
        <v>0</v>
      </c>
      <c r="F11558" s="65">
        <f>IFERROR(VLOOKUP(C11558,Pivot!A:C,3,0),0)</f>
        <v>0</v>
      </c>
    </row>
    <row r="11559" spans="1:6" x14ac:dyDescent="0.25">
      <c r="A11559" s="68" t="s">
        <v>103</v>
      </c>
      <c r="B11559" s="69">
        <v>491375035</v>
      </c>
      <c r="C11559" s="68">
        <v>887961698916</v>
      </c>
      <c r="D11559" s="69" t="s">
        <v>7741</v>
      </c>
      <c r="E11559" s="65">
        <f>IFERROR(VLOOKUP(C11559,Pivot!A:B,2,0),0)</f>
        <v>0</v>
      </c>
      <c r="F11559" s="65">
        <f>IFERROR(VLOOKUP(C11559,Pivot!A:C,3,0),0)</f>
        <v>0</v>
      </c>
    </row>
    <row r="11560" spans="1:6" x14ac:dyDescent="0.25">
      <c r="A11560" s="68" t="s">
        <v>103</v>
      </c>
      <c r="B11560" s="69">
        <v>491375036</v>
      </c>
      <c r="C11560" s="68">
        <v>887961660012</v>
      </c>
      <c r="D11560" s="69" t="s">
        <v>7742</v>
      </c>
      <c r="E11560" s="65">
        <f>IFERROR(VLOOKUP(C11560,Pivot!A:B,2,0),0)</f>
        <v>0</v>
      </c>
      <c r="F11560" s="65">
        <f>IFERROR(VLOOKUP(C11560,Pivot!A:C,3,0),0)</f>
        <v>0</v>
      </c>
    </row>
    <row r="11561" spans="1:6" x14ac:dyDescent="0.25">
      <c r="A11561" s="68" t="s">
        <v>103</v>
      </c>
      <c r="B11561" s="69">
        <v>491375036</v>
      </c>
      <c r="C11561" s="68">
        <v>887961660029</v>
      </c>
      <c r="D11561" s="69" t="s">
        <v>7742</v>
      </c>
      <c r="E11561" s="65">
        <f>IFERROR(VLOOKUP(C11561,Pivot!A:B,2,0),0)</f>
        <v>0</v>
      </c>
      <c r="F11561" s="65">
        <f>IFERROR(VLOOKUP(C11561,Pivot!A:C,3,0),0)</f>
        <v>0</v>
      </c>
    </row>
    <row r="11562" spans="1:6" x14ac:dyDescent="0.25">
      <c r="A11562" s="68" t="s">
        <v>103</v>
      </c>
      <c r="B11562" s="69">
        <v>491375037</v>
      </c>
      <c r="C11562" s="68">
        <v>887961370706</v>
      </c>
      <c r="D11562" s="69" t="s">
        <v>7743</v>
      </c>
      <c r="E11562" s="65">
        <f>IFERROR(VLOOKUP(C11562,Pivot!A:B,2,0),0)</f>
        <v>0</v>
      </c>
      <c r="F11562" s="65">
        <f>IFERROR(VLOOKUP(C11562,Pivot!A:C,3,0),0)</f>
        <v>0</v>
      </c>
    </row>
    <row r="11563" spans="1:6" x14ac:dyDescent="0.25">
      <c r="A11563" s="68" t="s">
        <v>103</v>
      </c>
      <c r="B11563" s="69">
        <v>491375041</v>
      </c>
      <c r="C11563" s="68">
        <v>887961608618</v>
      </c>
      <c r="D11563" s="69" t="s">
        <v>7744</v>
      </c>
      <c r="E11563" s="65">
        <f>IFERROR(VLOOKUP(C11563,Pivot!A:B,2,0),0)</f>
        <v>0</v>
      </c>
      <c r="F11563" s="65">
        <f>IFERROR(VLOOKUP(C11563,Pivot!A:C,3,0),0)</f>
        <v>0</v>
      </c>
    </row>
    <row r="11564" spans="1:6" x14ac:dyDescent="0.25">
      <c r="A11564" s="68" t="s">
        <v>103</v>
      </c>
      <c r="B11564" s="69">
        <v>491375041</v>
      </c>
      <c r="C11564" s="68">
        <v>887961792898</v>
      </c>
      <c r="D11564" s="69" t="s">
        <v>7744</v>
      </c>
      <c r="E11564" s="65">
        <f>IFERROR(VLOOKUP(C11564,Pivot!A:B,2,0),0)</f>
        <v>0</v>
      </c>
      <c r="F11564" s="65">
        <f>IFERROR(VLOOKUP(C11564,Pivot!A:C,3,0),0)</f>
        <v>0</v>
      </c>
    </row>
    <row r="11565" spans="1:6" x14ac:dyDescent="0.25">
      <c r="A11565" s="68" t="s">
        <v>103</v>
      </c>
      <c r="B11565" s="69">
        <v>491375043</v>
      </c>
      <c r="C11565" s="68">
        <v>887961620269</v>
      </c>
      <c r="D11565" s="69" t="s">
        <v>7745</v>
      </c>
      <c r="E11565" s="65">
        <f>IFERROR(VLOOKUP(C11565,Pivot!A:B,2,0),0)</f>
        <v>0</v>
      </c>
      <c r="F11565" s="65">
        <f>IFERROR(VLOOKUP(C11565,Pivot!A:C,3,0),0)</f>
        <v>0</v>
      </c>
    </row>
    <row r="11566" spans="1:6" x14ac:dyDescent="0.25">
      <c r="A11566" s="68" t="s">
        <v>103</v>
      </c>
      <c r="B11566" s="69">
        <v>491375043</v>
      </c>
      <c r="C11566" s="68">
        <v>887961792911</v>
      </c>
      <c r="D11566" s="69" t="s">
        <v>7745</v>
      </c>
      <c r="E11566" s="65">
        <f>IFERROR(VLOOKUP(C11566,Pivot!A:B,2,0),0)</f>
        <v>0</v>
      </c>
      <c r="F11566" s="65">
        <f>IFERROR(VLOOKUP(C11566,Pivot!A:C,3,0),0)</f>
        <v>0</v>
      </c>
    </row>
    <row r="11567" spans="1:6" x14ac:dyDescent="0.25">
      <c r="A11567" s="68" t="s">
        <v>103</v>
      </c>
      <c r="B11567" s="69">
        <v>491375044</v>
      </c>
      <c r="C11567" s="68">
        <v>887961620320</v>
      </c>
      <c r="D11567" s="69" t="s">
        <v>7746</v>
      </c>
      <c r="E11567" s="65">
        <f>IFERROR(VLOOKUP(C11567,Pivot!A:B,2,0),0)</f>
        <v>0</v>
      </c>
      <c r="F11567" s="65">
        <f>IFERROR(VLOOKUP(C11567,Pivot!A:C,3,0),0)</f>
        <v>0</v>
      </c>
    </row>
    <row r="11568" spans="1:6" x14ac:dyDescent="0.25">
      <c r="A11568" s="68" t="s">
        <v>103</v>
      </c>
      <c r="B11568" s="69">
        <v>491375044</v>
      </c>
      <c r="C11568" s="68">
        <v>887961792928</v>
      </c>
      <c r="D11568" s="69" t="s">
        <v>7746</v>
      </c>
      <c r="E11568" s="65">
        <f>IFERROR(VLOOKUP(C11568,Pivot!A:B,2,0),0)</f>
        <v>0</v>
      </c>
      <c r="F11568" s="65">
        <f>IFERROR(VLOOKUP(C11568,Pivot!A:C,3,0),0)</f>
        <v>0</v>
      </c>
    </row>
    <row r="11569" spans="1:6" x14ac:dyDescent="0.25">
      <c r="A11569" s="68" t="s">
        <v>103</v>
      </c>
      <c r="B11569" s="69">
        <v>491375047</v>
      </c>
      <c r="C11569" s="68">
        <v>887961325621</v>
      </c>
      <c r="D11569" s="69" t="s">
        <v>7747</v>
      </c>
      <c r="E11569" s="65">
        <f>IFERROR(VLOOKUP(C11569,Pivot!A:B,2,0),0)</f>
        <v>0</v>
      </c>
      <c r="F11569" s="65">
        <f>IFERROR(VLOOKUP(C11569,Pivot!A:C,3,0),0)</f>
        <v>0</v>
      </c>
    </row>
    <row r="11570" spans="1:6" x14ac:dyDescent="0.25">
      <c r="A11570" s="68" t="s">
        <v>103</v>
      </c>
      <c r="B11570" s="69">
        <v>491375048</v>
      </c>
      <c r="C11570" s="68">
        <v>887961354324</v>
      </c>
      <c r="D11570" s="69" t="s">
        <v>7748</v>
      </c>
      <c r="E11570" s="65">
        <f>IFERROR(VLOOKUP(C11570,Pivot!A:B,2,0),0)</f>
        <v>0</v>
      </c>
      <c r="F11570" s="65">
        <f>IFERROR(VLOOKUP(C11570,Pivot!A:C,3,0),0)</f>
        <v>0</v>
      </c>
    </row>
    <row r="11571" spans="1:6" x14ac:dyDescent="0.25">
      <c r="A11571" s="68" t="s">
        <v>103</v>
      </c>
      <c r="B11571" s="69">
        <v>491375049</v>
      </c>
      <c r="C11571" s="68">
        <v>887961179514</v>
      </c>
      <c r="D11571" s="69" t="s">
        <v>7749</v>
      </c>
      <c r="E11571" s="65">
        <f>IFERROR(VLOOKUP(C11571,Pivot!A:B,2,0),0)</f>
        <v>0</v>
      </c>
      <c r="F11571" s="65">
        <f>IFERROR(VLOOKUP(C11571,Pivot!A:C,3,0),0)</f>
        <v>0</v>
      </c>
    </row>
    <row r="11572" spans="1:6" x14ac:dyDescent="0.25">
      <c r="A11572" s="68" t="s">
        <v>103</v>
      </c>
      <c r="B11572" s="69">
        <v>491375050</v>
      </c>
      <c r="C11572" s="68">
        <v>887961331981</v>
      </c>
      <c r="D11572" s="69" t="s">
        <v>7750</v>
      </c>
      <c r="E11572" s="65">
        <f>IFERROR(VLOOKUP(C11572,Pivot!A:B,2,0),0)</f>
        <v>0</v>
      </c>
      <c r="F11572" s="65">
        <f>IFERROR(VLOOKUP(C11572,Pivot!A:C,3,0),0)</f>
        <v>0</v>
      </c>
    </row>
    <row r="11573" spans="1:6" x14ac:dyDescent="0.25">
      <c r="A11573" s="68" t="s">
        <v>103</v>
      </c>
      <c r="B11573" s="69">
        <v>491375051</v>
      </c>
      <c r="C11573" s="68">
        <v>887961411157</v>
      </c>
      <c r="D11573" s="69" t="s">
        <v>7751</v>
      </c>
      <c r="E11573" s="65">
        <f>IFERROR(VLOOKUP(C11573,Pivot!A:B,2,0),0)</f>
        <v>0</v>
      </c>
      <c r="F11573" s="65">
        <f>IFERROR(VLOOKUP(C11573,Pivot!A:C,3,0),0)</f>
        <v>0</v>
      </c>
    </row>
    <row r="11574" spans="1:6" x14ac:dyDescent="0.25">
      <c r="A11574" s="68" t="s">
        <v>103</v>
      </c>
      <c r="B11574" s="69">
        <v>491375052</v>
      </c>
      <c r="C11574" s="68">
        <v>887961178692</v>
      </c>
      <c r="D11574" s="69" t="s">
        <v>7752</v>
      </c>
      <c r="E11574" s="65">
        <f>IFERROR(VLOOKUP(C11574,Pivot!A:B,2,0),0)</f>
        <v>0</v>
      </c>
      <c r="F11574" s="65">
        <f>IFERROR(VLOOKUP(C11574,Pivot!A:C,3,0),0)</f>
        <v>0</v>
      </c>
    </row>
    <row r="11575" spans="1:6" x14ac:dyDescent="0.25">
      <c r="A11575" s="68" t="s">
        <v>103</v>
      </c>
      <c r="B11575" s="69">
        <v>491375053</v>
      </c>
      <c r="C11575" s="68">
        <v>887961424072</v>
      </c>
      <c r="D11575" s="69" t="s">
        <v>7753</v>
      </c>
      <c r="E11575" s="65">
        <f>IFERROR(VLOOKUP(C11575,Pivot!A:B,2,0),0)</f>
        <v>0</v>
      </c>
      <c r="F11575" s="65">
        <f>IFERROR(VLOOKUP(C11575,Pivot!A:C,3,0),0)</f>
        <v>0</v>
      </c>
    </row>
    <row r="11576" spans="1:6" x14ac:dyDescent="0.25">
      <c r="A11576" s="68" t="s">
        <v>103</v>
      </c>
      <c r="B11576" s="69">
        <v>491375054</v>
      </c>
      <c r="C11576" s="68">
        <v>887961328127</v>
      </c>
      <c r="D11576" s="69" t="s">
        <v>7754</v>
      </c>
      <c r="E11576" s="65">
        <f>IFERROR(VLOOKUP(C11576,Pivot!A:B,2,0),0)</f>
        <v>0</v>
      </c>
      <c r="F11576" s="65">
        <f>IFERROR(VLOOKUP(C11576,Pivot!A:C,3,0),0)</f>
        <v>0</v>
      </c>
    </row>
    <row r="11577" spans="1:6" x14ac:dyDescent="0.25">
      <c r="A11577" s="68" t="s">
        <v>103</v>
      </c>
      <c r="B11577" s="69">
        <v>491375054</v>
      </c>
      <c r="C11577" s="68">
        <v>887961845877</v>
      </c>
      <c r="D11577" s="69" t="s">
        <v>7754</v>
      </c>
      <c r="E11577" s="65">
        <f>IFERROR(VLOOKUP(C11577,Pivot!A:B,2,0),0)</f>
        <v>0</v>
      </c>
      <c r="F11577" s="65">
        <f>IFERROR(VLOOKUP(C11577,Pivot!A:C,3,0),0)</f>
        <v>0</v>
      </c>
    </row>
    <row r="11578" spans="1:6" x14ac:dyDescent="0.25">
      <c r="A11578" s="68" t="s">
        <v>103</v>
      </c>
      <c r="B11578" s="69">
        <v>491375055</v>
      </c>
      <c r="C11578" s="68">
        <v>887961504279</v>
      </c>
      <c r="D11578" s="69" t="s">
        <v>7755</v>
      </c>
      <c r="E11578" s="65">
        <f>IFERROR(VLOOKUP(C11578,Pivot!A:B,2,0),0)</f>
        <v>0</v>
      </c>
      <c r="F11578" s="65">
        <f>IFERROR(VLOOKUP(C11578,Pivot!A:C,3,0),0)</f>
        <v>0</v>
      </c>
    </row>
    <row r="11579" spans="1:6" x14ac:dyDescent="0.25">
      <c r="A11579" s="68" t="s">
        <v>103</v>
      </c>
      <c r="B11579" s="69">
        <v>491375055</v>
      </c>
      <c r="C11579" s="68">
        <v>887961845860</v>
      </c>
      <c r="D11579" s="69" t="s">
        <v>7755</v>
      </c>
      <c r="E11579" s="65">
        <f>IFERROR(VLOOKUP(C11579,Pivot!A:B,2,0),0)</f>
        <v>0</v>
      </c>
      <c r="F11579" s="65">
        <f>IFERROR(VLOOKUP(C11579,Pivot!A:C,3,0),0)</f>
        <v>0</v>
      </c>
    </row>
    <row r="11580" spans="1:6" x14ac:dyDescent="0.25">
      <c r="A11580" s="68" t="s">
        <v>103</v>
      </c>
      <c r="B11580" s="69">
        <v>491375056</v>
      </c>
      <c r="C11580" s="68">
        <v>887961504750</v>
      </c>
      <c r="D11580" s="69" t="s">
        <v>7756</v>
      </c>
      <c r="E11580" s="65">
        <f>IFERROR(VLOOKUP(C11580,Pivot!A:B,2,0),0)</f>
        <v>0</v>
      </c>
      <c r="F11580" s="65">
        <f>IFERROR(VLOOKUP(C11580,Pivot!A:C,3,0),0)</f>
        <v>0</v>
      </c>
    </row>
    <row r="11581" spans="1:6" x14ac:dyDescent="0.25">
      <c r="A11581" s="68" t="s">
        <v>103</v>
      </c>
      <c r="B11581" s="69">
        <v>491375057</v>
      </c>
      <c r="C11581" s="68">
        <v>887961516449</v>
      </c>
      <c r="D11581" s="69" t="s">
        <v>7757</v>
      </c>
      <c r="E11581" s="65">
        <f>IFERROR(VLOOKUP(C11581,Pivot!A:B,2,0),0)</f>
        <v>0</v>
      </c>
      <c r="F11581" s="65">
        <f>IFERROR(VLOOKUP(C11581,Pivot!A:C,3,0),0)</f>
        <v>0</v>
      </c>
    </row>
    <row r="11582" spans="1:6" x14ac:dyDescent="0.25">
      <c r="A11582" s="68" t="s">
        <v>103</v>
      </c>
      <c r="B11582" s="69">
        <v>491375058</v>
      </c>
      <c r="C11582" s="68">
        <v>887961040111</v>
      </c>
      <c r="D11582" s="69" t="s">
        <v>7758</v>
      </c>
      <c r="E11582" s="65">
        <f>IFERROR(VLOOKUP(C11582,Pivot!A:B,2,0),0)</f>
        <v>0</v>
      </c>
      <c r="F11582" s="65">
        <f>IFERROR(VLOOKUP(C11582,Pivot!A:C,3,0),0)</f>
        <v>0</v>
      </c>
    </row>
    <row r="11583" spans="1:6" x14ac:dyDescent="0.25">
      <c r="A11583" s="68" t="s">
        <v>103</v>
      </c>
      <c r="B11583" s="69">
        <v>491375058</v>
      </c>
      <c r="C11583" s="68">
        <v>887961054941</v>
      </c>
      <c r="D11583" s="69" t="s">
        <v>7758</v>
      </c>
      <c r="E11583" s="65">
        <f>IFERROR(VLOOKUP(C11583,Pivot!A:B,2,0),0)</f>
        <v>0</v>
      </c>
      <c r="F11583" s="65">
        <f>IFERROR(VLOOKUP(C11583,Pivot!A:C,3,0),0)</f>
        <v>0</v>
      </c>
    </row>
    <row r="11584" spans="1:6" x14ac:dyDescent="0.25">
      <c r="A11584" s="68" t="s">
        <v>103</v>
      </c>
      <c r="B11584" s="69">
        <v>491375058</v>
      </c>
      <c r="C11584" s="68">
        <v>887961054989</v>
      </c>
      <c r="D11584" s="69" t="s">
        <v>7758</v>
      </c>
      <c r="E11584" s="65">
        <f>IFERROR(VLOOKUP(C11584,Pivot!A:B,2,0),0)</f>
        <v>0</v>
      </c>
      <c r="F11584" s="65">
        <f>IFERROR(VLOOKUP(C11584,Pivot!A:C,3,0),0)</f>
        <v>0</v>
      </c>
    </row>
    <row r="11585" spans="1:6" x14ac:dyDescent="0.25">
      <c r="A11585" s="68" t="s">
        <v>103</v>
      </c>
      <c r="B11585" s="69">
        <v>491375059</v>
      </c>
      <c r="C11585" s="68">
        <v>887961516050</v>
      </c>
      <c r="D11585" s="69" t="s">
        <v>7759</v>
      </c>
      <c r="E11585" s="65">
        <f>IFERROR(VLOOKUP(C11585,Pivot!A:B,2,0),0)</f>
        <v>0</v>
      </c>
      <c r="F11585" s="65">
        <f>IFERROR(VLOOKUP(C11585,Pivot!A:C,3,0),0)</f>
        <v>0</v>
      </c>
    </row>
    <row r="11586" spans="1:6" x14ac:dyDescent="0.25">
      <c r="A11586" s="68" t="s">
        <v>103</v>
      </c>
      <c r="B11586" s="69">
        <v>491375062</v>
      </c>
      <c r="C11586" s="68">
        <v>491375062</v>
      </c>
      <c r="D11586" s="69" t="s">
        <v>7760</v>
      </c>
      <c r="E11586" s="65">
        <f>IFERROR(VLOOKUP(C11586,Pivot!A:B,2,0),0)</f>
        <v>0</v>
      </c>
      <c r="F11586" s="65">
        <f>IFERROR(VLOOKUP(C11586,Pivot!A:C,3,0),0)</f>
        <v>0</v>
      </c>
    </row>
    <row r="11587" spans="1:6" x14ac:dyDescent="0.25">
      <c r="A11587" s="68" t="s">
        <v>103</v>
      </c>
      <c r="B11587" s="69">
        <v>491375062</v>
      </c>
      <c r="C11587" s="68">
        <v>887961519990</v>
      </c>
      <c r="D11587" s="69" t="s">
        <v>7760</v>
      </c>
      <c r="E11587" s="65">
        <f>IFERROR(VLOOKUP(C11587,Pivot!A:B,2,0),0)</f>
        <v>0</v>
      </c>
      <c r="F11587" s="65">
        <f>IFERROR(VLOOKUP(C11587,Pivot!A:C,3,0),0)</f>
        <v>0</v>
      </c>
    </row>
    <row r="11588" spans="1:6" x14ac:dyDescent="0.25">
      <c r="A11588" s="68" t="s">
        <v>103</v>
      </c>
      <c r="B11588" s="69">
        <v>491375063</v>
      </c>
      <c r="C11588" s="68">
        <v>887961384673</v>
      </c>
      <c r="D11588" s="69" t="s">
        <v>7761</v>
      </c>
      <c r="E11588" s="65">
        <f>IFERROR(VLOOKUP(C11588,Pivot!A:B,2,0),0)</f>
        <v>0</v>
      </c>
      <c r="F11588" s="65">
        <f>IFERROR(VLOOKUP(C11588,Pivot!A:C,3,0),0)</f>
        <v>0</v>
      </c>
    </row>
    <row r="11589" spans="1:6" x14ac:dyDescent="0.25">
      <c r="A11589" s="68" t="s">
        <v>103</v>
      </c>
      <c r="B11589" s="69">
        <v>491375063</v>
      </c>
      <c r="C11589" s="68">
        <v>887961401806</v>
      </c>
      <c r="D11589" s="69" t="s">
        <v>7761</v>
      </c>
      <c r="E11589" s="65">
        <f>IFERROR(VLOOKUP(C11589,Pivot!A:B,2,0),0)</f>
        <v>0</v>
      </c>
      <c r="F11589" s="65">
        <f>IFERROR(VLOOKUP(C11589,Pivot!A:C,3,0),0)</f>
        <v>0</v>
      </c>
    </row>
    <row r="11590" spans="1:6" x14ac:dyDescent="0.25">
      <c r="A11590" s="68" t="s">
        <v>103</v>
      </c>
      <c r="B11590" s="69">
        <v>491375063</v>
      </c>
      <c r="C11590" s="68">
        <v>887961401851</v>
      </c>
      <c r="D11590" s="69" t="s">
        <v>7761</v>
      </c>
      <c r="E11590" s="65">
        <f>IFERROR(VLOOKUP(C11590,Pivot!A:B,2,0),0)</f>
        <v>0</v>
      </c>
      <c r="F11590" s="65">
        <f>IFERROR(VLOOKUP(C11590,Pivot!A:C,3,0),0)</f>
        <v>0</v>
      </c>
    </row>
    <row r="11591" spans="1:6" x14ac:dyDescent="0.25">
      <c r="A11591" s="68" t="s">
        <v>103</v>
      </c>
      <c r="B11591" s="69">
        <v>491375063</v>
      </c>
      <c r="C11591" s="68">
        <v>887961427578</v>
      </c>
      <c r="D11591" s="69" t="s">
        <v>7761</v>
      </c>
      <c r="E11591" s="65">
        <f>IFERROR(VLOOKUP(C11591,Pivot!A:B,2,0),0)</f>
        <v>0</v>
      </c>
      <c r="F11591" s="65">
        <f>IFERROR(VLOOKUP(C11591,Pivot!A:C,3,0),0)</f>
        <v>0</v>
      </c>
    </row>
    <row r="11592" spans="1:6" x14ac:dyDescent="0.25">
      <c r="A11592" s="68" t="s">
        <v>103</v>
      </c>
      <c r="B11592" s="69">
        <v>491375063</v>
      </c>
      <c r="C11592" s="68">
        <v>887961540369</v>
      </c>
      <c r="D11592" s="69" t="s">
        <v>7761</v>
      </c>
      <c r="E11592" s="65">
        <f>IFERROR(VLOOKUP(C11592,Pivot!A:B,2,0),0)</f>
        <v>0</v>
      </c>
      <c r="F11592" s="65">
        <f>IFERROR(VLOOKUP(C11592,Pivot!A:C,3,0),0)</f>
        <v>0</v>
      </c>
    </row>
    <row r="11593" spans="1:6" x14ac:dyDescent="0.25">
      <c r="A11593" s="68" t="s">
        <v>103</v>
      </c>
      <c r="B11593" s="69">
        <v>491375063</v>
      </c>
      <c r="C11593" s="68">
        <v>887961540659</v>
      </c>
      <c r="D11593" s="69" t="s">
        <v>7761</v>
      </c>
      <c r="E11593" s="65">
        <f>IFERROR(VLOOKUP(C11593,Pivot!A:B,2,0),0)</f>
        <v>0</v>
      </c>
      <c r="F11593" s="65">
        <f>IFERROR(VLOOKUP(C11593,Pivot!A:C,3,0),0)</f>
        <v>0</v>
      </c>
    </row>
    <row r="11594" spans="1:6" x14ac:dyDescent="0.25">
      <c r="A11594" s="68" t="s">
        <v>103</v>
      </c>
      <c r="B11594" s="69">
        <v>491375074</v>
      </c>
      <c r="C11594" s="68">
        <v>491375074</v>
      </c>
      <c r="D11594" s="69" t="s">
        <v>7762</v>
      </c>
      <c r="E11594" s="65">
        <f>IFERROR(VLOOKUP(C11594,Pivot!A:B,2,0),0)</f>
        <v>0</v>
      </c>
      <c r="F11594" s="65">
        <f>IFERROR(VLOOKUP(C11594,Pivot!A:C,3,0),0)</f>
        <v>0</v>
      </c>
    </row>
    <row r="11595" spans="1:6" x14ac:dyDescent="0.25">
      <c r="A11595" s="68" t="s">
        <v>103</v>
      </c>
      <c r="B11595" s="69">
        <v>491375074</v>
      </c>
      <c r="C11595" s="68">
        <v>8906046941807</v>
      </c>
      <c r="D11595" s="69" t="s">
        <v>7762</v>
      </c>
      <c r="E11595" s="65">
        <f>IFERROR(VLOOKUP(C11595,Pivot!A:B,2,0),0)</f>
        <v>0</v>
      </c>
      <c r="F11595" s="65">
        <f>IFERROR(VLOOKUP(C11595,Pivot!A:C,3,0),0)</f>
        <v>0</v>
      </c>
    </row>
    <row r="11596" spans="1:6" x14ac:dyDescent="0.25">
      <c r="A11596" s="68" t="s">
        <v>103</v>
      </c>
      <c r="B11596" s="69">
        <v>491375075</v>
      </c>
      <c r="C11596" s="68">
        <v>8906046942705</v>
      </c>
      <c r="D11596" s="69" t="s">
        <v>7763</v>
      </c>
      <c r="E11596" s="65">
        <f>IFERROR(VLOOKUP(C11596,Pivot!A:B,2,0),0)</f>
        <v>0</v>
      </c>
      <c r="F11596" s="65">
        <f>IFERROR(VLOOKUP(C11596,Pivot!A:C,3,0),0)</f>
        <v>0</v>
      </c>
    </row>
    <row r="11597" spans="1:6" x14ac:dyDescent="0.25">
      <c r="A11597" s="68" t="s">
        <v>103</v>
      </c>
      <c r="B11597" s="69">
        <v>491375076</v>
      </c>
      <c r="C11597" s="68">
        <v>8906046942026</v>
      </c>
      <c r="D11597" s="69" t="s">
        <v>7764</v>
      </c>
      <c r="E11597" s="65">
        <f>IFERROR(VLOOKUP(C11597,Pivot!A:B,2,0),0)</f>
        <v>0</v>
      </c>
      <c r="F11597" s="65">
        <f>IFERROR(VLOOKUP(C11597,Pivot!A:C,3,0),0)</f>
        <v>0</v>
      </c>
    </row>
    <row r="11598" spans="1:6" x14ac:dyDescent="0.25">
      <c r="A11598" s="68" t="s">
        <v>103</v>
      </c>
      <c r="B11598" s="69">
        <v>491375077</v>
      </c>
      <c r="C11598" s="68">
        <v>8906046942033</v>
      </c>
      <c r="D11598" s="69" t="s">
        <v>7765</v>
      </c>
      <c r="E11598" s="65">
        <f>IFERROR(VLOOKUP(C11598,Pivot!A:B,2,0),0)</f>
        <v>0</v>
      </c>
      <c r="F11598" s="65">
        <f>IFERROR(VLOOKUP(C11598,Pivot!A:C,3,0),0)</f>
        <v>0</v>
      </c>
    </row>
    <row r="11599" spans="1:6" x14ac:dyDescent="0.25">
      <c r="A11599" s="68" t="s">
        <v>103</v>
      </c>
      <c r="B11599" s="69">
        <v>491375082</v>
      </c>
      <c r="C11599" s="68">
        <v>8901736120883</v>
      </c>
      <c r="D11599" s="69" t="s">
        <v>7766</v>
      </c>
      <c r="E11599" s="65">
        <f>IFERROR(VLOOKUP(C11599,Pivot!A:B,2,0),0)</f>
        <v>0</v>
      </c>
      <c r="F11599" s="65">
        <f>IFERROR(VLOOKUP(C11599,Pivot!A:C,3,0),0)</f>
        <v>0</v>
      </c>
    </row>
    <row r="11600" spans="1:6" x14ac:dyDescent="0.25">
      <c r="A11600" s="68" t="s">
        <v>103</v>
      </c>
      <c r="B11600" s="69">
        <v>491375083</v>
      </c>
      <c r="C11600" s="68">
        <v>8901736120937</v>
      </c>
      <c r="D11600" s="69" t="s">
        <v>7767</v>
      </c>
      <c r="E11600" s="65">
        <f>IFERROR(VLOOKUP(C11600,Pivot!A:B,2,0),0)</f>
        <v>0</v>
      </c>
      <c r="F11600" s="65">
        <f>IFERROR(VLOOKUP(C11600,Pivot!A:C,3,0),0)</f>
        <v>0</v>
      </c>
    </row>
    <row r="11601" spans="1:6" x14ac:dyDescent="0.25">
      <c r="A11601" s="68" t="s">
        <v>103</v>
      </c>
      <c r="B11601" s="69">
        <v>491375083</v>
      </c>
      <c r="C11601" s="68">
        <v>8901736130004</v>
      </c>
      <c r="D11601" s="69" t="s">
        <v>7767</v>
      </c>
      <c r="E11601" s="65">
        <f>IFERROR(VLOOKUP(C11601,Pivot!A:B,2,0),0)</f>
        <v>0</v>
      </c>
      <c r="F11601" s="65">
        <f>IFERROR(VLOOKUP(C11601,Pivot!A:C,3,0),0)</f>
        <v>0</v>
      </c>
    </row>
    <row r="11602" spans="1:6" x14ac:dyDescent="0.25">
      <c r="A11602" s="68" t="s">
        <v>103</v>
      </c>
      <c r="B11602" s="69">
        <v>491375084</v>
      </c>
      <c r="C11602" s="68">
        <v>8901736120951</v>
      </c>
      <c r="D11602" s="69" t="s">
        <v>7768</v>
      </c>
      <c r="E11602" s="65">
        <f>IFERROR(VLOOKUP(C11602,Pivot!A:B,2,0),0)</f>
        <v>0</v>
      </c>
      <c r="F11602" s="65">
        <f>IFERROR(VLOOKUP(C11602,Pivot!A:C,3,0),0)</f>
        <v>0</v>
      </c>
    </row>
    <row r="11603" spans="1:6" x14ac:dyDescent="0.25">
      <c r="A11603" s="68" t="s">
        <v>103</v>
      </c>
      <c r="B11603" s="69">
        <v>491375085</v>
      </c>
      <c r="C11603" s="68">
        <v>8901736120968</v>
      </c>
      <c r="D11603" s="69" t="s">
        <v>7769</v>
      </c>
      <c r="E11603" s="65">
        <f>IFERROR(VLOOKUP(C11603,Pivot!A:B,2,0),0)</f>
        <v>0</v>
      </c>
      <c r="F11603" s="65">
        <f>IFERROR(VLOOKUP(C11603,Pivot!A:C,3,0),0)</f>
        <v>0</v>
      </c>
    </row>
    <row r="11604" spans="1:6" x14ac:dyDescent="0.25">
      <c r="A11604" s="68" t="s">
        <v>103</v>
      </c>
      <c r="B11604" s="69">
        <v>491375086</v>
      </c>
      <c r="C11604" s="68">
        <v>8901731630011</v>
      </c>
      <c r="D11604" s="69" t="s">
        <v>7770</v>
      </c>
      <c r="E11604" s="65">
        <f>IFERROR(VLOOKUP(C11604,Pivot!A:B,2,0),0)</f>
        <v>0</v>
      </c>
      <c r="F11604" s="65">
        <f>IFERROR(VLOOKUP(C11604,Pivot!A:C,3,0),0)</f>
        <v>0</v>
      </c>
    </row>
    <row r="11605" spans="1:6" x14ac:dyDescent="0.25">
      <c r="A11605" s="68" t="s">
        <v>103</v>
      </c>
      <c r="B11605" s="69">
        <v>491375086</v>
      </c>
      <c r="C11605" s="68">
        <v>8901736130011</v>
      </c>
      <c r="D11605" s="69" t="s">
        <v>7770</v>
      </c>
      <c r="E11605" s="65">
        <f>IFERROR(VLOOKUP(C11605,Pivot!A:B,2,0),0)</f>
        <v>0</v>
      </c>
      <c r="F11605" s="65">
        <f>IFERROR(VLOOKUP(C11605,Pivot!A:C,3,0),0)</f>
        <v>0</v>
      </c>
    </row>
    <row r="11606" spans="1:6" x14ac:dyDescent="0.25">
      <c r="A11606" s="68" t="s">
        <v>103</v>
      </c>
      <c r="B11606" s="69">
        <v>491375087</v>
      </c>
      <c r="C11606" s="68">
        <v>8901736099325</v>
      </c>
      <c r="D11606" s="69" t="s">
        <v>7771</v>
      </c>
      <c r="E11606" s="65">
        <f>IFERROR(VLOOKUP(C11606,Pivot!A:B,2,0),0)</f>
        <v>0</v>
      </c>
      <c r="F11606" s="65">
        <f>IFERROR(VLOOKUP(C11606,Pivot!A:C,3,0),0)</f>
        <v>0</v>
      </c>
    </row>
    <row r="11607" spans="1:6" x14ac:dyDescent="0.25">
      <c r="A11607" s="68" t="s">
        <v>103</v>
      </c>
      <c r="B11607" s="69">
        <v>491375088</v>
      </c>
      <c r="C11607" s="68">
        <v>8901736132220</v>
      </c>
      <c r="D11607" s="69" t="s">
        <v>7772</v>
      </c>
      <c r="E11607" s="65">
        <f>IFERROR(VLOOKUP(C11607,Pivot!A:B,2,0),0)</f>
        <v>0</v>
      </c>
      <c r="F11607" s="65">
        <f>IFERROR(VLOOKUP(C11607,Pivot!A:C,3,0),0)</f>
        <v>0</v>
      </c>
    </row>
    <row r="11608" spans="1:6" x14ac:dyDescent="0.25">
      <c r="A11608" s="68" t="s">
        <v>103</v>
      </c>
      <c r="B11608" s="69">
        <v>491375089</v>
      </c>
      <c r="C11608" s="68">
        <v>8901736132237</v>
      </c>
      <c r="D11608" s="69" t="s">
        <v>7773</v>
      </c>
      <c r="E11608" s="65">
        <f>IFERROR(VLOOKUP(C11608,Pivot!A:B,2,0),0)</f>
        <v>0</v>
      </c>
      <c r="F11608" s="65">
        <f>IFERROR(VLOOKUP(C11608,Pivot!A:C,3,0),0)</f>
        <v>0</v>
      </c>
    </row>
    <row r="11609" spans="1:6" x14ac:dyDescent="0.25">
      <c r="A11609" s="68" t="s">
        <v>103</v>
      </c>
      <c r="B11609" s="69">
        <v>491375091</v>
      </c>
      <c r="C11609" s="68">
        <v>8901736130486</v>
      </c>
      <c r="D11609" s="69" t="s">
        <v>7774</v>
      </c>
      <c r="E11609" s="65">
        <f>IFERROR(VLOOKUP(C11609,Pivot!A:B,2,0),0)</f>
        <v>0</v>
      </c>
      <c r="F11609" s="65">
        <f>IFERROR(VLOOKUP(C11609,Pivot!A:C,3,0),0)</f>
        <v>0</v>
      </c>
    </row>
    <row r="11610" spans="1:6" x14ac:dyDescent="0.25">
      <c r="A11610" s="68" t="s">
        <v>103</v>
      </c>
      <c r="B11610" s="69">
        <v>491375093</v>
      </c>
      <c r="C11610" s="68">
        <v>8901736130042</v>
      </c>
      <c r="D11610" s="69" t="s">
        <v>7775</v>
      </c>
      <c r="E11610" s="65">
        <f>IFERROR(VLOOKUP(C11610,Pivot!A:B,2,0),0)</f>
        <v>0</v>
      </c>
      <c r="F11610" s="65">
        <f>IFERROR(VLOOKUP(C11610,Pivot!A:C,3,0),0)</f>
        <v>0</v>
      </c>
    </row>
    <row r="11611" spans="1:6" x14ac:dyDescent="0.25">
      <c r="A11611" s="68" t="s">
        <v>103</v>
      </c>
      <c r="B11611" s="69">
        <v>491375094</v>
      </c>
      <c r="C11611" s="68">
        <v>8901736130059</v>
      </c>
      <c r="D11611" s="69" t="s">
        <v>7776</v>
      </c>
      <c r="E11611" s="65">
        <f>IFERROR(VLOOKUP(C11611,Pivot!A:B,2,0),0)</f>
        <v>0</v>
      </c>
      <c r="F11611" s="65">
        <f>IFERROR(VLOOKUP(C11611,Pivot!A:C,3,0),0)</f>
        <v>0</v>
      </c>
    </row>
    <row r="11612" spans="1:6" x14ac:dyDescent="0.25">
      <c r="A11612" s="68" t="s">
        <v>103</v>
      </c>
      <c r="B11612" s="69">
        <v>491375097</v>
      </c>
      <c r="C11612" s="68">
        <v>8901736134873</v>
      </c>
      <c r="D11612" s="69" t="s">
        <v>7777</v>
      </c>
      <c r="E11612" s="65">
        <f>IFERROR(VLOOKUP(C11612,Pivot!A:B,2,0),0)</f>
        <v>0</v>
      </c>
      <c r="F11612" s="65">
        <f>IFERROR(VLOOKUP(C11612,Pivot!A:C,3,0),0)</f>
        <v>0</v>
      </c>
    </row>
    <row r="11613" spans="1:6" x14ac:dyDescent="0.25">
      <c r="A11613" s="68" t="s">
        <v>103</v>
      </c>
      <c r="B11613" s="69">
        <v>491375098</v>
      </c>
      <c r="C11613" s="68">
        <v>8901736134880</v>
      </c>
      <c r="D11613" s="69" t="s">
        <v>7778</v>
      </c>
      <c r="E11613" s="65">
        <f>IFERROR(VLOOKUP(C11613,Pivot!A:B,2,0),0)</f>
        <v>0</v>
      </c>
      <c r="F11613" s="65">
        <f>IFERROR(VLOOKUP(C11613,Pivot!A:C,3,0),0)</f>
        <v>0</v>
      </c>
    </row>
    <row r="11614" spans="1:6" x14ac:dyDescent="0.25">
      <c r="A11614" s="68" t="s">
        <v>103</v>
      </c>
      <c r="B11614" s="69">
        <v>491375100</v>
      </c>
      <c r="C11614" s="68">
        <v>8901736134903</v>
      </c>
      <c r="D11614" s="69" t="s">
        <v>7779</v>
      </c>
      <c r="E11614" s="65">
        <f>IFERROR(VLOOKUP(C11614,Pivot!A:B,2,0),0)</f>
        <v>0</v>
      </c>
      <c r="F11614" s="65">
        <f>IFERROR(VLOOKUP(C11614,Pivot!A:C,3,0),0)</f>
        <v>0</v>
      </c>
    </row>
    <row r="11615" spans="1:6" x14ac:dyDescent="0.25">
      <c r="A11615" s="68" t="s">
        <v>103</v>
      </c>
      <c r="B11615" s="69">
        <v>491375101</v>
      </c>
      <c r="C11615" s="68">
        <v>8901736134910</v>
      </c>
      <c r="D11615" s="69" t="s">
        <v>7780</v>
      </c>
      <c r="E11615" s="65">
        <f>IFERROR(VLOOKUP(C11615,Pivot!A:B,2,0),0)</f>
        <v>0</v>
      </c>
      <c r="F11615" s="65">
        <f>IFERROR(VLOOKUP(C11615,Pivot!A:C,3,0),0)</f>
        <v>0</v>
      </c>
    </row>
    <row r="11616" spans="1:6" x14ac:dyDescent="0.25">
      <c r="A11616" s="68" t="s">
        <v>103</v>
      </c>
      <c r="B11616" s="69">
        <v>491375102</v>
      </c>
      <c r="C11616" s="68">
        <v>8901736137003</v>
      </c>
      <c r="D11616" s="69" t="s">
        <v>7781</v>
      </c>
      <c r="E11616" s="65">
        <f>IFERROR(VLOOKUP(C11616,Pivot!A:B,2,0),0)</f>
        <v>0</v>
      </c>
      <c r="F11616" s="65">
        <f>IFERROR(VLOOKUP(C11616,Pivot!A:C,3,0),0)</f>
        <v>0</v>
      </c>
    </row>
    <row r="11617" spans="1:6" x14ac:dyDescent="0.25">
      <c r="A11617" s="68" t="s">
        <v>103</v>
      </c>
      <c r="B11617" s="69">
        <v>491375104</v>
      </c>
      <c r="C11617" s="68">
        <v>8901736097017</v>
      </c>
      <c r="D11617" s="69" t="s">
        <v>7782</v>
      </c>
      <c r="E11617" s="65">
        <f>IFERROR(VLOOKUP(C11617,Pivot!A:B,2,0),0)</f>
        <v>0</v>
      </c>
      <c r="F11617" s="65">
        <f>IFERROR(VLOOKUP(C11617,Pivot!A:C,3,0),0)</f>
        <v>0</v>
      </c>
    </row>
    <row r="11618" spans="1:6" x14ac:dyDescent="0.25">
      <c r="A11618" s="68" t="s">
        <v>103</v>
      </c>
      <c r="B11618" s="69">
        <v>491375105</v>
      </c>
      <c r="C11618" s="68">
        <v>8901736097055</v>
      </c>
      <c r="D11618" s="69" t="s">
        <v>7783</v>
      </c>
      <c r="E11618" s="65">
        <f>IFERROR(VLOOKUP(C11618,Pivot!A:B,2,0),0)</f>
        <v>0</v>
      </c>
      <c r="F11618" s="65">
        <f>IFERROR(VLOOKUP(C11618,Pivot!A:C,3,0),0)</f>
        <v>0</v>
      </c>
    </row>
    <row r="11619" spans="1:6" x14ac:dyDescent="0.25">
      <c r="A11619" s="68" t="s">
        <v>103</v>
      </c>
      <c r="B11619" s="69">
        <v>491375108</v>
      </c>
      <c r="C11619" s="68">
        <v>8901736133029</v>
      </c>
      <c r="D11619" s="69" t="s">
        <v>7784</v>
      </c>
      <c r="E11619" s="65">
        <f>IFERROR(VLOOKUP(C11619,Pivot!A:B,2,0),0)</f>
        <v>0</v>
      </c>
      <c r="F11619" s="65">
        <f>IFERROR(VLOOKUP(C11619,Pivot!A:C,3,0),0)</f>
        <v>0</v>
      </c>
    </row>
    <row r="11620" spans="1:6" x14ac:dyDescent="0.25">
      <c r="A11620" s="68" t="s">
        <v>103</v>
      </c>
      <c r="B11620" s="69">
        <v>491375109</v>
      </c>
      <c r="C11620" s="68">
        <v>8901736098281</v>
      </c>
      <c r="D11620" s="69" t="s">
        <v>7785</v>
      </c>
      <c r="E11620" s="65">
        <f>IFERROR(VLOOKUP(C11620,Pivot!A:B,2,0),0)</f>
        <v>0</v>
      </c>
      <c r="F11620" s="65">
        <f>IFERROR(VLOOKUP(C11620,Pivot!A:C,3,0),0)</f>
        <v>0</v>
      </c>
    </row>
    <row r="11621" spans="1:6" x14ac:dyDescent="0.25">
      <c r="A11621" s="68" t="s">
        <v>103</v>
      </c>
      <c r="B11621" s="69">
        <v>491375110</v>
      </c>
      <c r="C11621" s="68">
        <v>8901736135054</v>
      </c>
      <c r="D11621" s="69" t="s">
        <v>7786</v>
      </c>
      <c r="E11621" s="65">
        <f>IFERROR(VLOOKUP(C11621,Pivot!A:B,2,0),0)</f>
        <v>0</v>
      </c>
      <c r="F11621" s="65">
        <f>IFERROR(VLOOKUP(C11621,Pivot!A:C,3,0),0)</f>
        <v>0</v>
      </c>
    </row>
    <row r="11622" spans="1:6" x14ac:dyDescent="0.25">
      <c r="A11622" s="68" t="s">
        <v>103</v>
      </c>
      <c r="B11622" s="69">
        <v>491375111</v>
      </c>
      <c r="C11622" s="68">
        <v>8901736137010</v>
      </c>
      <c r="D11622" s="69" t="s">
        <v>7787</v>
      </c>
      <c r="E11622" s="65">
        <f>IFERROR(VLOOKUP(C11622,Pivot!A:B,2,0),0)</f>
        <v>0</v>
      </c>
      <c r="F11622" s="65">
        <f>IFERROR(VLOOKUP(C11622,Pivot!A:C,3,0),0)</f>
        <v>0</v>
      </c>
    </row>
    <row r="11623" spans="1:6" x14ac:dyDescent="0.25">
      <c r="A11623" s="68" t="s">
        <v>103</v>
      </c>
      <c r="B11623" s="69">
        <v>491375112</v>
      </c>
      <c r="C11623" s="68">
        <v>8901736137027</v>
      </c>
      <c r="D11623" s="69" t="s">
        <v>7788</v>
      </c>
      <c r="E11623" s="65">
        <f>IFERROR(VLOOKUP(C11623,Pivot!A:B,2,0),0)</f>
        <v>0</v>
      </c>
      <c r="F11623" s="65">
        <f>IFERROR(VLOOKUP(C11623,Pivot!A:C,3,0),0)</f>
        <v>0</v>
      </c>
    </row>
    <row r="11624" spans="1:6" x14ac:dyDescent="0.25">
      <c r="A11624" s="68" t="s">
        <v>103</v>
      </c>
      <c r="B11624" s="69">
        <v>491375113</v>
      </c>
      <c r="C11624" s="68">
        <v>8901736137041</v>
      </c>
      <c r="D11624" s="69" t="s">
        <v>7789</v>
      </c>
      <c r="E11624" s="65">
        <f>IFERROR(VLOOKUP(C11624,Pivot!A:B,2,0),0)</f>
        <v>0</v>
      </c>
      <c r="F11624" s="65">
        <f>IFERROR(VLOOKUP(C11624,Pivot!A:C,3,0),0)</f>
        <v>0</v>
      </c>
    </row>
    <row r="11625" spans="1:6" x14ac:dyDescent="0.25">
      <c r="A11625" s="68" t="s">
        <v>103</v>
      </c>
      <c r="B11625" s="69">
        <v>491375114</v>
      </c>
      <c r="C11625" s="68">
        <v>8901736137072</v>
      </c>
      <c r="D11625" s="69" t="s">
        <v>7790</v>
      </c>
      <c r="E11625" s="65">
        <f>IFERROR(VLOOKUP(C11625,Pivot!A:B,2,0),0)</f>
        <v>0</v>
      </c>
      <c r="F11625" s="65">
        <f>IFERROR(VLOOKUP(C11625,Pivot!A:C,3,0),0)</f>
        <v>0</v>
      </c>
    </row>
    <row r="11626" spans="1:6" x14ac:dyDescent="0.25">
      <c r="A11626" s="68" t="s">
        <v>103</v>
      </c>
      <c r="B11626" s="69">
        <v>491375115</v>
      </c>
      <c r="C11626" s="68">
        <v>8901736137096</v>
      </c>
      <c r="D11626" s="69" t="s">
        <v>7791</v>
      </c>
      <c r="E11626" s="65">
        <f>IFERROR(VLOOKUP(C11626,Pivot!A:B,2,0),0)</f>
        <v>0</v>
      </c>
      <c r="F11626" s="65">
        <f>IFERROR(VLOOKUP(C11626,Pivot!A:C,3,0),0)</f>
        <v>0</v>
      </c>
    </row>
    <row r="11627" spans="1:6" x14ac:dyDescent="0.25">
      <c r="A11627" s="68" t="s">
        <v>103</v>
      </c>
      <c r="B11627" s="69">
        <v>491375116</v>
      </c>
      <c r="C11627" s="68">
        <v>8901736137119</v>
      </c>
      <c r="D11627" s="69" t="s">
        <v>7792</v>
      </c>
      <c r="E11627" s="65">
        <f>IFERROR(VLOOKUP(C11627,Pivot!A:B,2,0),0)</f>
        <v>0</v>
      </c>
      <c r="F11627" s="65">
        <f>IFERROR(VLOOKUP(C11627,Pivot!A:C,3,0),0)</f>
        <v>0</v>
      </c>
    </row>
    <row r="11628" spans="1:6" x14ac:dyDescent="0.25">
      <c r="A11628" s="68" t="s">
        <v>103</v>
      </c>
      <c r="B11628" s="69">
        <v>491375117</v>
      </c>
      <c r="C11628" s="68">
        <v>4895038507784</v>
      </c>
      <c r="D11628" s="69" t="s">
        <v>7793</v>
      </c>
      <c r="E11628" s="65">
        <f>IFERROR(VLOOKUP(C11628,Pivot!A:B,2,0),0)</f>
        <v>0</v>
      </c>
      <c r="F11628" s="65">
        <f>IFERROR(VLOOKUP(C11628,Pivot!A:C,3,0),0)</f>
        <v>0</v>
      </c>
    </row>
    <row r="11629" spans="1:6" x14ac:dyDescent="0.25">
      <c r="A11629" s="68" t="s">
        <v>103</v>
      </c>
      <c r="B11629" s="69">
        <v>491375118</v>
      </c>
      <c r="C11629" s="68">
        <v>4895038508552</v>
      </c>
      <c r="D11629" s="69" t="s">
        <v>7794</v>
      </c>
      <c r="E11629" s="65">
        <f>IFERROR(VLOOKUP(C11629,Pivot!A:B,2,0),0)</f>
        <v>0</v>
      </c>
      <c r="F11629" s="65">
        <f>IFERROR(VLOOKUP(C11629,Pivot!A:C,3,0),0)</f>
        <v>0</v>
      </c>
    </row>
    <row r="11630" spans="1:6" x14ac:dyDescent="0.25">
      <c r="A11630" s="68" t="s">
        <v>103</v>
      </c>
      <c r="B11630" s="69">
        <v>491375118</v>
      </c>
      <c r="C11630" s="68">
        <v>4895038540620</v>
      </c>
      <c r="D11630" s="69" t="s">
        <v>7794</v>
      </c>
      <c r="E11630" s="65">
        <f>IFERROR(VLOOKUP(C11630,Pivot!A:B,2,0),0)</f>
        <v>0</v>
      </c>
      <c r="F11630" s="65">
        <f>IFERROR(VLOOKUP(C11630,Pivot!A:C,3,0),0)</f>
        <v>0</v>
      </c>
    </row>
    <row r="11631" spans="1:6" x14ac:dyDescent="0.25">
      <c r="A11631" s="68" t="s">
        <v>103</v>
      </c>
      <c r="B11631" s="69">
        <v>491375122</v>
      </c>
      <c r="C11631" s="68">
        <v>8906067984586</v>
      </c>
      <c r="D11631" s="69" t="s">
        <v>7795</v>
      </c>
      <c r="E11631" s="65">
        <f>IFERROR(VLOOKUP(C11631,Pivot!A:B,2,0),0)</f>
        <v>0</v>
      </c>
      <c r="F11631" s="65">
        <f>IFERROR(VLOOKUP(C11631,Pivot!A:C,3,0),0)</f>
        <v>0</v>
      </c>
    </row>
    <row r="11632" spans="1:6" x14ac:dyDescent="0.25">
      <c r="A11632" s="68" t="s">
        <v>103</v>
      </c>
      <c r="B11632" s="69">
        <v>491375122</v>
      </c>
      <c r="C11632" s="68">
        <v>8906067987051</v>
      </c>
      <c r="D11632" s="69" t="s">
        <v>7795</v>
      </c>
      <c r="E11632" s="65">
        <f>IFERROR(VLOOKUP(C11632,Pivot!A:B,2,0),0)</f>
        <v>0</v>
      </c>
      <c r="F11632" s="65">
        <f>IFERROR(VLOOKUP(C11632,Pivot!A:C,3,0),0)</f>
        <v>0</v>
      </c>
    </row>
    <row r="11633" spans="1:6" x14ac:dyDescent="0.25">
      <c r="A11633" s="68" t="s">
        <v>103</v>
      </c>
      <c r="B11633" s="69">
        <v>491375124</v>
      </c>
      <c r="C11633" s="68">
        <v>8906067985156</v>
      </c>
      <c r="D11633" s="69" t="s">
        <v>7796</v>
      </c>
      <c r="E11633" s="65">
        <f>IFERROR(VLOOKUP(C11633,Pivot!A:B,2,0),0)</f>
        <v>0</v>
      </c>
      <c r="F11633" s="65">
        <f>IFERROR(VLOOKUP(C11633,Pivot!A:C,3,0),0)</f>
        <v>0</v>
      </c>
    </row>
    <row r="11634" spans="1:6" x14ac:dyDescent="0.25">
      <c r="A11634" s="68" t="s">
        <v>103</v>
      </c>
      <c r="B11634" s="69">
        <v>491375124</v>
      </c>
      <c r="C11634" s="68">
        <v>8906067987075</v>
      </c>
      <c r="D11634" s="69" t="s">
        <v>7796</v>
      </c>
      <c r="E11634" s="65">
        <f>IFERROR(VLOOKUP(C11634,Pivot!A:B,2,0),0)</f>
        <v>0</v>
      </c>
      <c r="F11634" s="65">
        <f>IFERROR(VLOOKUP(C11634,Pivot!A:C,3,0),0)</f>
        <v>0</v>
      </c>
    </row>
    <row r="11635" spans="1:6" x14ac:dyDescent="0.25">
      <c r="A11635" s="68" t="s">
        <v>103</v>
      </c>
      <c r="B11635" s="69">
        <v>491375125</v>
      </c>
      <c r="C11635" s="68">
        <v>8906067985170</v>
      </c>
      <c r="D11635" s="69" t="s">
        <v>7797</v>
      </c>
      <c r="E11635" s="65">
        <f>IFERROR(VLOOKUP(C11635,Pivot!A:B,2,0),0)</f>
        <v>0</v>
      </c>
      <c r="F11635" s="65">
        <f>IFERROR(VLOOKUP(C11635,Pivot!A:C,3,0),0)</f>
        <v>0</v>
      </c>
    </row>
    <row r="11636" spans="1:6" x14ac:dyDescent="0.25">
      <c r="A11636" s="68" t="s">
        <v>103</v>
      </c>
      <c r="B11636" s="69">
        <v>491375125</v>
      </c>
      <c r="C11636" s="68">
        <v>8906067987082</v>
      </c>
      <c r="D11636" s="69" t="s">
        <v>7797</v>
      </c>
      <c r="E11636" s="65">
        <f>IFERROR(VLOOKUP(C11636,Pivot!A:B,2,0),0)</f>
        <v>0</v>
      </c>
      <c r="F11636" s="65">
        <f>IFERROR(VLOOKUP(C11636,Pivot!A:C,3,0),0)</f>
        <v>0</v>
      </c>
    </row>
    <row r="11637" spans="1:6" x14ac:dyDescent="0.25">
      <c r="A11637" s="68" t="s">
        <v>103</v>
      </c>
      <c r="B11637" s="69">
        <v>491375129</v>
      </c>
      <c r="C11637" s="68">
        <v>8421134181403</v>
      </c>
      <c r="D11637" s="69" t="s">
        <v>7798</v>
      </c>
      <c r="E11637" s="65">
        <f>IFERROR(VLOOKUP(C11637,Pivot!A:B,2,0),0)</f>
        <v>0</v>
      </c>
      <c r="F11637" s="65">
        <f>IFERROR(VLOOKUP(C11637,Pivot!A:C,3,0),0)</f>
        <v>0</v>
      </c>
    </row>
    <row r="11638" spans="1:6" x14ac:dyDescent="0.25">
      <c r="A11638" s="68" t="s">
        <v>103</v>
      </c>
      <c r="B11638" s="69">
        <v>491375131</v>
      </c>
      <c r="C11638" s="68">
        <v>8904027105156</v>
      </c>
      <c r="D11638" s="69" t="s">
        <v>7799</v>
      </c>
      <c r="E11638" s="65">
        <f>IFERROR(VLOOKUP(C11638,Pivot!A:B,2,0),0)</f>
        <v>0</v>
      </c>
      <c r="F11638" s="65">
        <f>IFERROR(VLOOKUP(C11638,Pivot!A:C,3,0),0)</f>
        <v>0</v>
      </c>
    </row>
    <row r="11639" spans="1:6" x14ac:dyDescent="0.25">
      <c r="A11639" s="68" t="s">
        <v>103</v>
      </c>
      <c r="B11639" s="69">
        <v>491375132</v>
      </c>
      <c r="C11639" s="68">
        <v>8904027104821</v>
      </c>
      <c r="D11639" s="69" t="s">
        <v>7800</v>
      </c>
      <c r="E11639" s="65">
        <f>IFERROR(VLOOKUP(C11639,Pivot!A:B,2,0),0)</f>
        <v>0</v>
      </c>
      <c r="F11639" s="65">
        <f>IFERROR(VLOOKUP(C11639,Pivot!A:C,3,0),0)</f>
        <v>0</v>
      </c>
    </row>
    <row r="11640" spans="1:6" x14ac:dyDescent="0.25">
      <c r="A11640" s="68" t="s">
        <v>103</v>
      </c>
      <c r="B11640" s="69">
        <v>491375132</v>
      </c>
      <c r="C11640" s="68">
        <v>8904027104838</v>
      </c>
      <c r="D11640" s="69" t="s">
        <v>7800</v>
      </c>
      <c r="E11640" s="65">
        <f>IFERROR(VLOOKUP(C11640,Pivot!A:B,2,0),0)</f>
        <v>0</v>
      </c>
      <c r="F11640" s="65">
        <f>IFERROR(VLOOKUP(C11640,Pivot!A:C,3,0),0)</f>
        <v>0</v>
      </c>
    </row>
    <row r="11641" spans="1:6" x14ac:dyDescent="0.25">
      <c r="A11641" s="68" t="s">
        <v>103</v>
      </c>
      <c r="B11641" s="69">
        <v>491375143</v>
      </c>
      <c r="C11641" s="68">
        <v>9321104845740</v>
      </c>
      <c r="D11641" s="69" t="s">
        <v>7801</v>
      </c>
      <c r="E11641" s="65">
        <f>IFERROR(VLOOKUP(C11641,Pivot!A:B,2,0),0)</f>
        <v>0</v>
      </c>
      <c r="F11641" s="65">
        <f>IFERROR(VLOOKUP(C11641,Pivot!A:C,3,0),0)</f>
        <v>0</v>
      </c>
    </row>
    <row r="11642" spans="1:6" x14ac:dyDescent="0.25">
      <c r="A11642" s="68" t="s">
        <v>103</v>
      </c>
      <c r="B11642" s="69">
        <v>491375144</v>
      </c>
      <c r="C11642" s="68">
        <v>9321104865076</v>
      </c>
      <c r="D11642" s="69" t="s">
        <v>7802</v>
      </c>
      <c r="E11642" s="65">
        <f>IFERROR(VLOOKUP(C11642,Pivot!A:B,2,0),0)</f>
        <v>0</v>
      </c>
      <c r="F11642" s="65">
        <f>IFERROR(VLOOKUP(C11642,Pivot!A:C,3,0),0)</f>
        <v>0</v>
      </c>
    </row>
    <row r="11643" spans="1:6" x14ac:dyDescent="0.25">
      <c r="A11643" s="68" t="s">
        <v>103</v>
      </c>
      <c r="B11643" s="69">
        <v>491375145</v>
      </c>
      <c r="C11643" s="68">
        <v>9321104703385</v>
      </c>
      <c r="D11643" s="69" t="s">
        <v>7803</v>
      </c>
      <c r="E11643" s="65">
        <f>IFERROR(VLOOKUP(C11643,Pivot!A:B,2,0),0)</f>
        <v>0</v>
      </c>
      <c r="F11643" s="65">
        <f>IFERROR(VLOOKUP(C11643,Pivot!A:C,3,0),0)</f>
        <v>0</v>
      </c>
    </row>
    <row r="11644" spans="1:6" x14ac:dyDescent="0.25">
      <c r="A11644" s="68" t="s">
        <v>103</v>
      </c>
      <c r="B11644" s="69">
        <v>491375147</v>
      </c>
      <c r="C11644" s="68">
        <v>9321104802620</v>
      </c>
      <c r="D11644" s="69" t="s">
        <v>7804</v>
      </c>
      <c r="E11644" s="65">
        <f>IFERROR(VLOOKUP(C11644,Pivot!A:B,2,0),0)</f>
        <v>0</v>
      </c>
      <c r="F11644" s="65">
        <f>IFERROR(VLOOKUP(C11644,Pivot!A:C,3,0),0)</f>
        <v>0</v>
      </c>
    </row>
    <row r="11645" spans="1:6" x14ac:dyDescent="0.25">
      <c r="A11645" s="68" t="s">
        <v>103</v>
      </c>
      <c r="B11645" s="69">
        <v>491375148</v>
      </c>
      <c r="C11645" s="68">
        <v>9321104855084</v>
      </c>
      <c r="D11645" s="69" t="s">
        <v>7805</v>
      </c>
      <c r="E11645" s="65">
        <f>IFERROR(VLOOKUP(C11645,Pivot!A:B,2,0),0)</f>
        <v>0</v>
      </c>
      <c r="F11645" s="65">
        <f>IFERROR(VLOOKUP(C11645,Pivot!A:C,3,0),0)</f>
        <v>0</v>
      </c>
    </row>
    <row r="11646" spans="1:6" x14ac:dyDescent="0.25">
      <c r="A11646" s="68" t="s">
        <v>103</v>
      </c>
      <c r="B11646" s="69">
        <v>491375150</v>
      </c>
      <c r="C11646" s="68">
        <v>9321104863898</v>
      </c>
      <c r="D11646" s="69" t="s">
        <v>7806</v>
      </c>
      <c r="E11646" s="65">
        <f>IFERROR(VLOOKUP(C11646,Pivot!A:B,2,0),0)</f>
        <v>0</v>
      </c>
      <c r="F11646" s="65">
        <f>IFERROR(VLOOKUP(C11646,Pivot!A:C,3,0),0)</f>
        <v>0</v>
      </c>
    </row>
    <row r="11647" spans="1:6" x14ac:dyDescent="0.25">
      <c r="A11647" s="68" t="s">
        <v>103</v>
      </c>
      <c r="B11647" s="69">
        <v>491375151</v>
      </c>
      <c r="C11647" s="68">
        <v>9321104863935</v>
      </c>
      <c r="D11647" s="69" t="s">
        <v>7807</v>
      </c>
      <c r="E11647" s="65">
        <f>IFERROR(VLOOKUP(C11647,Pivot!A:B,2,0),0)</f>
        <v>0</v>
      </c>
      <c r="F11647" s="65">
        <f>IFERROR(VLOOKUP(C11647,Pivot!A:C,3,0),0)</f>
        <v>0</v>
      </c>
    </row>
    <row r="11648" spans="1:6" x14ac:dyDescent="0.25">
      <c r="A11648" s="68" t="s">
        <v>103</v>
      </c>
      <c r="B11648" s="69">
        <v>491375152</v>
      </c>
      <c r="C11648" s="68">
        <v>9321104857637</v>
      </c>
      <c r="D11648" s="69" t="s">
        <v>7808</v>
      </c>
      <c r="E11648" s="65">
        <f>IFERROR(VLOOKUP(C11648,Pivot!A:B,2,0),0)</f>
        <v>0</v>
      </c>
      <c r="F11648" s="65">
        <f>IFERROR(VLOOKUP(C11648,Pivot!A:C,3,0),0)</f>
        <v>0</v>
      </c>
    </row>
    <row r="11649" spans="1:6" x14ac:dyDescent="0.25">
      <c r="A11649" s="68" t="s">
        <v>103</v>
      </c>
      <c r="B11649" s="69">
        <v>491375153</v>
      </c>
      <c r="C11649" s="68">
        <v>9321104855442</v>
      </c>
      <c r="D11649" s="69" t="s">
        <v>7809</v>
      </c>
      <c r="E11649" s="65">
        <f>IFERROR(VLOOKUP(C11649,Pivot!A:B,2,0),0)</f>
        <v>0</v>
      </c>
      <c r="F11649" s="65">
        <f>IFERROR(VLOOKUP(C11649,Pivot!A:C,3,0),0)</f>
        <v>0</v>
      </c>
    </row>
    <row r="11650" spans="1:6" x14ac:dyDescent="0.25">
      <c r="A11650" s="68" t="s">
        <v>103</v>
      </c>
      <c r="B11650" s="69">
        <v>491375154</v>
      </c>
      <c r="C11650" s="68">
        <v>9321104857613</v>
      </c>
      <c r="D11650" s="69" t="s">
        <v>7810</v>
      </c>
      <c r="E11650" s="65">
        <f>IFERROR(VLOOKUP(C11650,Pivot!A:B,2,0),0)</f>
        <v>0</v>
      </c>
      <c r="F11650" s="65">
        <f>IFERROR(VLOOKUP(C11650,Pivot!A:C,3,0),0)</f>
        <v>0</v>
      </c>
    </row>
    <row r="11651" spans="1:6" x14ac:dyDescent="0.25">
      <c r="A11651" s="68" t="s">
        <v>103</v>
      </c>
      <c r="B11651" s="69">
        <v>491375155</v>
      </c>
      <c r="C11651" s="68">
        <v>9321104857644</v>
      </c>
      <c r="D11651" s="69" t="s">
        <v>7811</v>
      </c>
      <c r="E11651" s="65">
        <f>IFERROR(VLOOKUP(C11651,Pivot!A:B,2,0),0)</f>
        <v>0</v>
      </c>
      <c r="F11651" s="65">
        <f>IFERROR(VLOOKUP(C11651,Pivot!A:C,3,0),0)</f>
        <v>0</v>
      </c>
    </row>
    <row r="11652" spans="1:6" x14ac:dyDescent="0.25">
      <c r="A11652" s="68" t="s">
        <v>103</v>
      </c>
      <c r="B11652" s="69">
        <v>491375156</v>
      </c>
      <c r="C11652" s="68">
        <v>9321104834393</v>
      </c>
      <c r="D11652" s="69" t="s">
        <v>7812</v>
      </c>
      <c r="E11652" s="65">
        <f>IFERROR(VLOOKUP(C11652,Pivot!A:B,2,0),0)</f>
        <v>0</v>
      </c>
      <c r="F11652" s="65">
        <f>IFERROR(VLOOKUP(C11652,Pivot!A:C,3,0),0)</f>
        <v>0</v>
      </c>
    </row>
    <row r="11653" spans="1:6" x14ac:dyDescent="0.25">
      <c r="A11653" s="68" t="s">
        <v>103</v>
      </c>
      <c r="B11653" s="69">
        <v>491375156</v>
      </c>
      <c r="C11653" s="68">
        <v>9321104835918</v>
      </c>
      <c r="D11653" s="69" t="s">
        <v>7812</v>
      </c>
      <c r="E11653" s="65">
        <f>IFERROR(VLOOKUP(C11653,Pivot!A:B,2,0),0)</f>
        <v>0</v>
      </c>
      <c r="F11653" s="65">
        <f>IFERROR(VLOOKUP(C11653,Pivot!A:C,3,0),0)</f>
        <v>0</v>
      </c>
    </row>
    <row r="11654" spans="1:6" x14ac:dyDescent="0.25">
      <c r="A11654" s="68" t="s">
        <v>103</v>
      </c>
      <c r="B11654" s="69">
        <v>491375157</v>
      </c>
      <c r="C11654" s="68">
        <v>9321104834423</v>
      </c>
      <c r="D11654" s="69" t="s">
        <v>7813</v>
      </c>
      <c r="E11654" s="65">
        <f>IFERROR(VLOOKUP(C11654,Pivot!A:B,2,0),0)</f>
        <v>0</v>
      </c>
      <c r="F11654" s="65">
        <f>IFERROR(VLOOKUP(C11654,Pivot!A:C,3,0),0)</f>
        <v>0</v>
      </c>
    </row>
    <row r="11655" spans="1:6" x14ac:dyDescent="0.25">
      <c r="A11655" s="68" t="s">
        <v>103</v>
      </c>
      <c r="B11655" s="69">
        <v>491375158</v>
      </c>
      <c r="C11655" s="68">
        <v>9321104011404</v>
      </c>
      <c r="D11655" s="69" t="s">
        <v>7814</v>
      </c>
      <c r="E11655" s="65">
        <f>IFERROR(VLOOKUP(C11655,Pivot!A:B,2,0),0)</f>
        <v>0</v>
      </c>
      <c r="F11655" s="65">
        <f>IFERROR(VLOOKUP(C11655,Pivot!A:C,3,0),0)</f>
        <v>0</v>
      </c>
    </row>
    <row r="11656" spans="1:6" x14ac:dyDescent="0.25">
      <c r="A11656" s="68" t="s">
        <v>103</v>
      </c>
      <c r="B11656" s="69">
        <v>491375158</v>
      </c>
      <c r="C11656" s="68">
        <v>9321104835864</v>
      </c>
      <c r="D11656" s="69" t="s">
        <v>7814</v>
      </c>
      <c r="E11656" s="65">
        <f>IFERROR(VLOOKUP(C11656,Pivot!A:B,2,0),0)</f>
        <v>0</v>
      </c>
      <c r="F11656" s="65">
        <f>IFERROR(VLOOKUP(C11656,Pivot!A:C,3,0),0)</f>
        <v>0</v>
      </c>
    </row>
    <row r="11657" spans="1:6" x14ac:dyDescent="0.25">
      <c r="A11657" s="68" t="s">
        <v>103</v>
      </c>
      <c r="B11657" s="69">
        <v>491375159</v>
      </c>
      <c r="C11657" s="68">
        <v>9321104011411</v>
      </c>
      <c r="D11657" s="69" t="s">
        <v>7815</v>
      </c>
      <c r="E11657" s="65">
        <f>IFERROR(VLOOKUP(C11657,Pivot!A:B,2,0),0)</f>
        <v>0</v>
      </c>
      <c r="F11657" s="65">
        <f>IFERROR(VLOOKUP(C11657,Pivot!A:C,3,0),0)</f>
        <v>0</v>
      </c>
    </row>
    <row r="11658" spans="1:6" x14ac:dyDescent="0.25">
      <c r="A11658" s="68" t="s">
        <v>103</v>
      </c>
      <c r="B11658" s="69">
        <v>491375160</v>
      </c>
      <c r="C11658" s="68">
        <v>9321104863355</v>
      </c>
      <c r="D11658" s="69" t="s">
        <v>7816</v>
      </c>
      <c r="E11658" s="65">
        <f>IFERROR(VLOOKUP(C11658,Pivot!A:B,2,0),0)</f>
        <v>0</v>
      </c>
      <c r="F11658" s="65">
        <f>IFERROR(VLOOKUP(C11658,Pivot!A:C,3,0),0)</f>
        <v>0</v>
      </c>
    </row>
    <row r="11659" spans="1:6" x14ac:dyDescent="0.25">
      <c r="A11659" s="68" t="s">
        <v>103</v>
      </c>
      <c r="B11659" s="69">
        <v>491375161</v>
      </c>
      <c r="C11659" s="68">
        <v>9321104863362</v>
      </c>
      <c r="D11659" s="69" t="s">
        <v>7817</v>
      </c>
      <c r="E11659" s="65">
        <f>IFERROR(VLOOKUP(C11659,Pivot!A:B,2,0),0)</f>
        <v>0</v>
      </c>
      <c r="F11659" s="65">
        <f>IFERROR(VLOOKUP(C11659,Pivot!A:C,3,0),0)</f>
        <v>0</v>
      </c>
    </row>
    <row r="11660" spans="1:6" x14ac:dyDescent="0.25">
      <c r="A11660" s="68" t="s">
        <v>103</v>
      </c>
      <c r="B11660" s="69">
        <v>491375162</v>
      </c>
      <c r="C11660" s="68">
        <v>9321104825148</v>
      </c>
      <c r="D11660" s="69" t="s">
        <v>7818</v>
      </c>
      <c r="E11660" s="65">
        <f>IFERROR(VLOOKUP(C11660,Pivot!A:B,2,0),0)</f>
        <v>0</v>
      </c>
      <c r="F11660" s="65">
        <f>IFERROR(VLOOKUP(C11660,Pivot!A:C,3,0),0)</f>
        <v>0</v>
      </c>
    </row>
    <row r="11661" spans="1:6" x14ac:dyDescent="0.25">
      <c r="A11661" s="68" t="s">
        <v>103</v>
      </c>
      <c r="B11661" s="69">
        <v>491375163</v>
      </c>
      <c r="C11661" s="68">
        <v>9321104829528</v>
      </c>
      <c r="D11661" s="69" t="s">
        <v>7819</v>
      </c>
      <c r="E11661" s="65">
        <f>IFERROR(VLOOKUP(C11661,Pivot!A:B,2,0),0)</f>
        <v>0</v>
      </c>
      <c r="F11661" s="65">
        <f>IFERROR(VLOOKUP(C11661,Pivot!A:C,3,0),0)</f>
        <v>0</v>
      </c>
    </row>
    <row r="11662" spans="1:6" x14ac:dyDescent="0.25">
      <c r="A11662" s="68" t="s">
        <v>103</v>
      </c>
      <c r="B11662" s="69">
        <v>491375164</v>
      </c>
      <c r="C11662" s="68">
        <v>3417761280034</v>
      </c>
      <c r="D11662" s="69" t="s">
        <v>7820</v>
      </c>
      <c r="E11662" s="65">
        <f>IFERROR(VLOOKUP(C11662,Pivot!A:B,2,0),0)</f>
        <v>0</v>
      </c>
      <c r="F11662" s="65">
        <f>IFERROR(VLOOKUP(C11662,Pivot!A:C,3,0),0)</f>
        <v>0</v>
      </c>
    </row>
    <row r="11663" spans="1:6" x14ac:dyDescent="0.25">
      <c r="A11663" s="68" t="s">
        <v>103</v>
      </c>
      <c r="B11663" s="69">
        <v>491375165</v>
      </c>
      <c r="C11663" s="68">
        <v>3417761539033</v>
      </c>
      <c r="D11663" s="69" t="s">
        <v>7821</v>
      </c>
      <c r="E11663" s="65">
        <f>IFERROR(VLOOKUP(C11663,Pivot!A:B,2,0),0)</f>
        <v>0</v>
      </c>
      <c r="F11663" s="65">
        <f>IFERROR(VLOOKUP(C11663,Pivot!A:C,3,0),0)</f>
        <v>0</v>
      </c>
    </row>
    <row r="11664" spans="1:6" x14ac:dyDescent="0.25">
      <c r="A11664" s="68" t="s">
        <v>103</v>
      </c>
      <c r="B11664" s="69">
        <v>491375166</v>
      </c>
      <c r="C11664" s="68">
        <v>3417761480038</v>
      </c>
      <c r="D11664" s="69" t="s">
        <v>7822</v>
      </c>
      <c r="E11664" s="65">
        <f>IFERROR(VLOOKUP(C11664,Pivot!A:B,2,0),0)</f>
        <v>0</v>
      </c>
      <c r="F11664" s="65">
        <f>IFERROR(VLOOKUP(C11664,Pivot!A:C,3,0),0)</f>
        <v>0</v>
      </c>
    </row>
    <row r="11665" spans="1:6" x14ac:dyDescent="0.25">
      <c r="A11665" s="68" t="s">
        <v>103</v>
      </c>
      <c r="B11665" s="69">
        <v>491375168</v>
      </c>
      <c r="C11665" s="68">
        <v>3417761847039</v>
      </c>
      <c r="D11665" s="69" t="s">
        <v>7823</v>
      </c>
      <c r="E11665" s="65">
        <f>IFERROR(VLOOKUP(C11665,Pivot!A:B,2,0),0)</f>
        <v>0</v>
      </c>
      <c r="F11665" s="65">
        <f>IFERROR(VLOOKUP(C11665,Pivot!A:C,3,0),0)</f>
        <v>0</v>
      </c>
    </row>
    <row r="11666" spans="1:6" x14ac:dyDescent="0.25">
      <c r="A11666" s="68" t="s">
        <v>103</v>
      </c>
      <c r="B11666" s="69">
        <v>491375170</v>
      </c>
      <c r="C11666" s="68">
        <v>3417761166000</v>
      </c>
      <c r="D11666" s="69" t="s">
        <v>7824</v>
      </c>
      <c r="E11666" s="65">
        <f>IFERROR(VLOOKUP(C11666,Pivot!A:B,2,0),0)</f>
        <v>0</v>
      </c>
      <c r="F11666" s="65">
        <f>IFERROR(VLOOKUP(C11666,Pivot!A:C,3,0),0)</f>
        <v>0</v>
      </c>
    </row>
    <row r="11667" spans="1:6" x14ac:dyDescent="0.25">
      <c r="A11667" s="68" t="s">
        <v>103</v>
      </c>
      <c r="B11667" s="69">
        <v>491375171</v>
      </c>
      <c r="C11667" s="68">
        <v>3417765028038</v>
      </c>
      <c r="D11667" s="69" t="s">
        <v>7825</v>
      </c>
      <c r="E11667" s="65">
        <f>IFERROR(VLOOKUP(C11667,Pivot!A:B,2,0),0)</f>
        <v>0</v>
      </c>
      <c r="F11667" s="65">
        <f>IFERROR(VLOOKUP(C11667,Pivot!A:C,3,0),0)</f>
        <v>0</v>
      </c>
    </row>
    <row r="11668" spans="1:6" x14ac:dyDescent="0.25">
      <c r="A11668" s="68" t="s">
        <v>103</v>
      </c>
      <c r="B11668" s="69">
        <v>491375172</v>
      </c>
      <c r="C11668" s="68">
        <v>3417765032004</v>
      </c>
      <c r="D11668" s="69" t="s">
        <v>7826</v>
      </c>
      <c r="E11668" s="65">
        <f>IFERROR(VLOOKUP(C11668,Pivot!A:B,2,0),0)</f>
        <v>0</v>
      </c>
      <c r="F11668" s="65">
        <f>IFERROR(VLOOKUP(C11668,Pivot!A:C,3,0),0)</f>
        <v>0</v>
      </c>
    </row>
    <row r="11669" spans="1:6" x14ac:dyDescent="0.25">
      <c r="A11669" s="68" t="s">
        <v>103</v>
      </c>
      <c r="B11669" s="69">
        <v>491375173</v>
      </c>
      <c r="C11669" s="68">
        <v>3417761850039</v>
      </c>
      <c r="D11669" s="69" t="s">
        <v>7827</v>
      </c>
      <c r="E11669" s="65">
        <f>IFERROR(VLOOKUP(C11669,Pivot!A:B,2,0),0)</f>
        <v>0</v>
      </c>
      <c r="F11669" s="65">
        <f>IFERROR(VLOOKUP(C11669,Pivot!A:C,3,0),0)</f>
        <v>0</v>
      </c>
    </row>
    <row r="11670" spans="1:6" x14ac:dyDescent="0.25">
      <c r="A11670" s="68" t="s">
        <v>103</v>
      </c>
      <c r="B11670" s="69">
        <v>491375174</v>
      </c>
      <c r="C11670" s="68">
        <v>3417761851036</v>
      </c>
      <c r="D11670" s="69" t="s">
        <v>7828</v>
      </c>
      <c r="E11670" s="65">
        <f>IFERROR(VLOOKUP(C11670,Pivot!A:B,2,0),0)</f>
        <v>0</v>
      </c>
      <c r="F11670" s="65">
        <f>IFERROR(VLOOKUP(C11670,Pivot!A:C,3,0),0)</f>
        <v>0</v>
      </c>
    </row>
    <row r="11671" spans="1:6" x14ac:dyDescent="0.25">
      <c r="A11671" s="68" t="s">
        <v>103</v>
      </c>
      <c r="B11671" s="69">
        <v>491375176</v>
      </c>
      <c r="C11671" s="68">
        <v>3417761782033</v>
      </c>
      <c r="D11671" s="69" t="s">
        <v>7829</v>
      </c>
      <c r="E11671" s="65">
        <f>IFERROR(VLOOKUP(C11671,Pivot!A:B,2,0),0)</f>
        <v>0</v>
      </c>
      <c r="F11671" s="65">
        <f>IFERROR(VLOOKUP(C11671,Pivot!A:C,3,0),0)</f>
        <v>0</v>
      </c>
    </row>
    <row r="11672" spans="1:6" x14ac:dyDescent="0.25">
      <c r="A11672" s="68" t="s">
        <v>103</v>
      </c>
      <c r="B11672" s="69">
        <v>491375177</v>
      </c>
      <c r="C11672" s="68">
        <v>3417761783030</v>
      </c>
      <c r="D11672" s="69" t="s">
        <v>7830</v>
      </c>
      <c r="E11672" s="65">
        <f>IFERROR(VLOOKUP(C11672,Pivot!A:B,2,0),0)</f>
        <v>0</v>
      </c>
      <c r="F11672" s="65">
        <f>IFERROR(VLOOKUP(C11672,Pivot!A:C,3,0),0)</f>
        <v>0</v>
      </c>
    </row>
    <row r="11673" spans="1:6" x14ac:dyDescent="0.25">
      <c r="A11673" s="68" t="s">
        <v>103</v>
      </c>
      <c r="B11673" s="69">
        <v>491375178</v>
      </c>
      <c r="C11673" s="68">
        <v>3417761207031</v>
      </c>
      <c r="D11673" s="69" t="s">
        <v>7831</v>
      </c>
      <c r="E11673" s="65">
        <f>IFERROR(VLOOKUP(C11673,Pivot!A:B,2,0),0)</f>
        <v>0</v>
      </c>
      <c r="F11673" s="65">
        <f>IFERROR(VLOOKUP(C11673,Pivot!A:C,3,0),0)</f>
        <v>0</v>
      </c>
    </row>
    <row r="11674" spans="1:6" x14ac:dyDescent="0.25">
      <c r="A11674" s="68" t="s">
        <v>103</v>
      </c>
      <c r="B11674" s="69">
        <v>491375179</v>
      </c>
      <c r="C11674" s="68">
        <v>50803652036</v>
      </c>
      <c r="D11674" s="69" t="s">
        <v>7832</v>
      </c>
      <c r="E11674" s="65">
        <f>IFERROR(VLOOKUP(C11674,Pivot!A:B,2,0),0)</f>
        <v>0</v>
      </c>
      <c r="F11674" s="65">
        <f>IFERROR(VLOOKUP(C11674,Pivot!A:C,3,0),0)</f>
        <v>0</v>
      </c>
    </row>
    <row r="11675" spans="1:6" x14ac:dyDescent="0.25">
      <c r="A11675" s="68" t="s">
        <v>103</v>
      </c>
      <c r="B11675" s="69">
        <v>491375180</v>
      </c>
      <c r="C11675" s="68">
        <v>3417765069031</v>
      </c>
      <c r="D11675" s="69" t="s">
        <v>7833</v>
      </c>
      <c r="E11675" s="65">
        <f>IFERROR(VLOOKUP(C11675,Pivot!A:B,2,0),0)</f>
        <v>0</v>
      </c>
      <c r="F11675" s="65">
        <f>IFERROR(VLOOKUP(C11675,Pivot!A:C,3,0),0)</f>
        <v>0</v>
      </c>
    </row>
    <row r="11676" spans="1:6" x14ac:dyDescent="0.25">
      <c r="A11676" s="68" t="s">
        <v>103</v>
      </c>
      <c r="B11676" s="69">
        <v>491375181</v>
      </c>
      <c r="C11676" s="68">
        <v>3417761915004</v>
      </c>
      <c r="D11676" s="69" t="s">
        <v>7834</v>
      </c>
      <c r="E11676" s="65">
        <f>IFERROR(VLOOKUP(C11676,Pivot!A:B,2,0),0)</f>
        <v>0</v>
      </c>
      <c r="F11676" s="65">
        <f>IFERROR(VLOOKUP(C11676,Pivot!A:C,3,0),0)</f>
        <v>0</v>
      </c>
    </row>
    <row r="11677" spans="1:6" x14ac:dyDescent="0.25">
      <c r="A11677" s="68" t="s">
        <v>103</v>
      </c>
      <c r="B11677" s="69">
        <v>491375182</v>
      </c>
      <c r="C11677" s="68">
        <v>3417761693032</v>
      </c>
      <c r="D11677" s="69" t="s">
        <v>7835</v>
      </c>
      <c r="E11677" s="65">
        <f>IFERROR(VLOOKUP(C11677,Pivot!A:B,2,0),0)</f>
        <v>0</v>
      </c>
      <c r="F11677" s="65">
        <f>IFERROR(VLOOKUP(C11677,Pivot!A:C,3,0),0)</f>
        <v>0</v>
      </c>
    </row>
    <row r="11678" spans="1:6" x14ac:dyDescent="0.25">
      <c r="A11678" s="68" t="s">
        <v>103</v>
      </c>
      <c r="B11678" s="69">
        <v>491375183</v>
      </c>
      <c r="C11678" s="68">
        <v>3417761900031</v>
      </c>
      <c r="D11678" s="69" t="s">
        <v>7836</v>
      </c>
      <c r="E11678" s="65">
        <f>IFERROR(VLOOKUP(C11678,Pivot!A:B,2,0),0)</f>
        <v>0</v>
      </c>
      <c r="F11678" s="65">
        <f>IFERROR(VLOOKUP(C11678,Pivot!A:C,3,0),0)</f>
        <v>0</v>
      </c>
    </row>
    <row r="11679" spans="1:6" x14ac:dyDescent="0.25">
      <c r="A11679" s="68" t="s">
        <v>103</v>
      </c>
      <c r="B11679" s="69">
        <v>491375184</v>
      </c>
      <c r="C11679" s="68">
        <v>71662224950</v>
      </c>
      <c r="D11679" s="69" t="s">
        <v>7837</v>
      </c>
      <c r="E11679" s="65">
        <f>IFERROR(VLOOKUP(C11679,Pivot!A:B,2,0),0)</f>
        <v>0</v>
      </c>
      <c r="F11679" s="65">
        <f>IFERROR(VLOOKUP(C11679,Pivot!A:C,3,0),0)</f>
        <v>0</v>
      </c>
    </row>
    <row r="11680" spans="1:6" x14ac:dyDescent="0.25">
      <c r="A11680" s="68" t="s">
        <v>103</v>
      </c>
      <c r="B11680" s="69">
        <v>491375185</v>
      </c>
      <c r="C11680" s="68">
        <v>71662213817</v>
      </c>
      <c r="D11680" s="69" t="s">
        <v>7838</v>
      </c>
      <c r="E11680" s="65">
        <f>IFERROR(VLOOKUP(C11680,Pivot!A:B,2,0),0)</f>
        <v>0</v>
      </c>
      <c r="F11680" s="65">
        <f>IFERROR(VLOOKUP(C11680,Pivot!A:C,3,0),0)</f>
        <v>0</v>
      </c>
    </row>
    <row r="11681" spans="1:6" x14ac:dyDescent="0.25">
      <c r="A11681" s="68" t="s">
        <v>103</v>
      </c>
      <c r="B11681" s="69">
        <v>491375187</v>
      </c>
      <c r="C11681" s="68">
        <v>71662113452</v>
      </c>
      <c r="D11681" s="69" t="s">
        <v>7839</v>
      </c>
      <c r="E11681" s="65">
        <f>IFERROR(VLOOKUP(C11681,Pivot!A:B,2,0),0)</f>
        <v>0</v>
      </c>
      <c r="F11681" s="65">
        <f>IFERROR(VLOOKUP(C11681,Pivot!A:C,3,0),0)</f>
        <v>0</v>
      </c>
    </row>
    <row r="11682" spans="1:6" x14ac:dyDescent="0.25">
      <c r="A11682" s="68" t="s">
        <v>103</v>
      </c>
      <c r="B11682" s="69">
        <v>491375188</v>
      </c>
      <c r="C11682" s="68">
        <v>71662069483</v>
      </c>
      <c r="D11682" s="69" t="s">
        <v>7840</v>
      </c>
      <c r="E11682" s="65">
        <f>IFERROR(VLOOKUP(C11682,Pivot!A:B,2,0),0)</f>
        <v>0</v>
      </c>
      <c r="F11682" s="65">
        <f>IFERROR(VLOOKUP(C11682,Pivot!A:C,3,0),0)</f>
        <v>0</v>
      </c>
    </row>
    <row r="11683" spans="1:6" x14ac:dyDescent="0.25">
      <c r="A11683" s="68" t="s">
        <v>103</v>
      </c>
      <c r="B11683" s="69">
        <v>491375189</v>
      </c>
      <c r="C11683" s="68">
        <v>71662201517</v>
      </c>
      <c r="D11683" s="69" t="s">
        <v>7841</v>
      </c>
      <c r="E11683" s="65">
        <f>IFERROR(VLOOKUP(C11683,Pivot!A:B,2,0),0)</f>
        <v>0</v>
      </c>
      <c r="F11683" s="65">
        <f>IFERROR(VLOOKUP(C11683,Pivot!A:C,3,0),0)</f>
        <v>0</v>
      </c>
    </row>
    <row r="11684" spans="1:6" x14ac:dyDescent="0.25">
      <c r="A11684" s="68" t="s">
        <v>103</v>
      </c>
      <c r="B11684" s="69">
        <v>491375190</v>
      </c>
      <c r="C11684" s="68">
        <v>71662132873</v>
      </c>
      <c r="D11684" s="69" t="s">
        <v>7842</v>
      </c>
      <c r="E11684" s="65">
        <f>IFERROR(VLOOKUP(C11684,Pivot!A:B,2,0),0)</f>
        <v>0</v>
      </c>
      <c r="F11684" s="65">
        <f>IFERROR(VLOOKUP(C11684,Pivot!A:C,3,0),0)</f>
        <v>0</v>
      </c>
    </row>
    <row r="11685" spans="1:6" x14ac:dyDescent="0.25">
      <c r="A11685" s="68" t="s">
        <v>103</v>
      </c>
      <c r="B11685" s="69">
        <v>491375191</v>
      </c>
      <c r="C11685" s="68">
        <v>71662249601</v>
      </c>
      <c r="D11685" s="69" t="s">
        <v>7843</v>
      </c>
      <c r="E11685" s="65">
        <f>IFERROR(VLOOKUP(C11685,Pivot!A:B,2,0),0)</f>
        <v>0</v>
      </c>
      <c r="F11685" s="65">
        <f>IFERROR(VLOOKUP(C11685,Pivot!A:C,3,0),0)</f>
        <v>0</v>
      </c>
    </row>
    <row r="11686" spans="1:6" x14ac:dyDescent="0.25">
      <c r="A11686" s="68" t="s">
        <v>103</v>
      </c>
      <c r="B11686" s="69">
        <v>491375192</v>
      </c>
      <c r="C11686" s="68">
        <v>71662612122</v>
      </c>
      <c r="D11686" s="69" t="s">
        <v>7844</v>
      </c>
      <c r="E11686" s="65">
        <f>IFERROR(VLOOKUP(C11686,Pivot!A:B,2,0),0)</f>
        <v>0</v>
      </c>
      <c r="F11686" s="65">
        <f>IFERROR(VLOOKUP(C11686,Pivot!A:C,3,0),0)</f>
        <v>0</v>
      </c>
    </row>
    <row r="11687" spans="1:6" x14ac:dyDescent="0.25">
      <c r="A11687" s="68" t="s">
        <v>103</v>
      </c>
      <c r="B11687" s="69">
        <v>491375194</v>
      </c>
      <c r="C11687" s="68">
        <v>71662213626</v>
      </c>
      <c r="D11687" s="69" t="s">
        <v>7845</v>
      </c>
      <c r="E11687" s="65">
        <f>IFERROR(VLOOKUP(C11687,Pivot!A:B,2,0),0)</f>
        <v>0</v>
      </c>
      <c r="F11687" s="65">
        <f>IFERROR(VLOOKUP(C11687,Pivot!A:C,3,0),0)</f>
        <v>0</v>
      </c>
    </row>
    <row r="11688" spans="1:6" x14ac:dyDescent="0.25">
      <c r="A11688" s="68" t="s">
        <v>103</v>
      </c>
      <c r="B11688" s="69">
        <v>491375198</v>
      </c>
      <c r="C11688" s="68">
        <v>3417766008008</v>
      </c>
      <c r="D11688" s="69" t="s">
        <v>7846</v>
      </c>
      <c r="E11688" s="65">
        <f>IFERROR(VLOOKUP(C11688,Pivot!A:B,2,0),0)</f>
        <v>0</v>
      </c>
      <c r="F11688" s="65">
        <f>IFERROR(VLOOKUP(C11688,Pivot!A:C,3,0),0)</f>
        <v>0</v>
      </c>
    </row>
    <row r="11689" spans="1:6" x14ac:dyDescent="0.25">
      <c r="A11689" s="68" t="s">
        <v>103</v>
      </c>
      <c r="B11689" s="69">
        <v>491375198</v>
      </c>
      <c r="C11689" s="68">
        <v>491375198</v>
      </c>
      <c r="D11689" s="69" t="s">
        <v>7846</v>
      </c>
      <c r="E11689" s="65">
        <f>IFERROR(VLOOKUP(C11689,Pivot!A:B,2,0),0)</f>
        <v>0</v>
      </c>
      <c r="F11689" s="65">
        <f>IFERROR(VLOOKUP(C11689,Pivot!A:C,3,0),0)</f>
        <v>0</v>
      </c>
    </row>
    <row r="11690" spans="1:6" x14ac:dyDescent="0.25">
      <c r="A11690" s="68" t="s">
        <v>103</v>
      </c>
      <c r="B11690" s="69">
        <v>491375203</v>
      </c>
      <c r="C11690" s="68">
        <v>491375203</v>
      </c>
      <c r="D11690" s="69" t="s">
        <v>7847</v>
      </c>
      <c r="E11690" s="65">
        <f>IFERROR(VLOOKUP(C11690,Pivot!A:B,2,0),0)</f>
        <v>0</v>
      </c>
      <c r="F11690" s="65">
        <f>IFERROR(VLOOKUP(C11690,Pivot!A:C,3,0),0)</f>
        <v>0</v>
      </c>
    </row>
    <row r="11691" spans="1:6" x14ac:dyDescent="0.25">
      <c r="A11691" s="68" t="s">
        <v>103</v>
      </c>
      <c r="B11691" s="69">
        <v>491375203</v>
      </c>
      <c r="C11691" s="68">
        <v>6923744008795</v>
      </c>
      <c r="D11691" s="69" t="s">
        <v>7847</v>
      </c>
      <c r="E11691" s="65">
        <f>IFERROR(VLOOKUP(C11691,Pivot!A:B,2,0),0)</f>
        <v>0</v>
      </c>
      <c r="F11691" s="65">
        <f>IFERROR(VLOOKUP(C11691,Pivot!A:C,3,0),0)</f>
        <v>0</v>
      </c>
    </row>
    <row r="11692" spans="1:6" x14ac:dyDescent="0.25">
      <c r="A11692" s="68" t="s">
        <v>103</v>
      </c>
      <c r="B11692" s="69">
        <v>491375204</v>
      </c>
      <c r="C11692" s="68">
        <v>491375204</v>
      </c>
      <c r="D11692" s="69" t="s">
        <v>7848</v>
      </c>
      <c r="E11692" s="65">
        <f>IFERROR(VLOOKUP(C11692,Pivot!A:B,2,0),0)</f>
        <v>0</v>
      </c>
      <c r="F11692" s="65">
        <f>IFERROR(VLOOKUP(C11692,Pivot!A:C,3,0),0)</f>
        <v>0</v>
      </c>
    </row>
    <row r="11693" spans="1:6" x14ac:dyDescent="0.25">
      <c r="A11693" s="68" t="s">
        <v>103</v>
      </c>
      <c r="B11693" s="69">
        <v>491375204</v>
      </c>
      <c r="C11693" s="68">
        <v>6923744008658</v>
      </c>
      <c r="D11693" s="69" t="s">
        <v>7848</v>
      </c>
      <c r="E11693" s="65">
        <f>IFERROR(VLOOKUP(C11693,Pivot!A:B,2,0),0)</f>
        <v>0</v>
      </c>
      <c r="F11693" s="65">
        <f>IFERROR(VLOOKUP(C11693,Pivot!A:C,3,0),0)</f>
        <v>0</v>
      </c>
    </row>
    <row r="11694" spans="1:6" x14ac:dyDescent="0.25">
      <c r="A11694" s="68" t="s">
        <v>103</v>
      </c>
      <c r="B11694" s="69">
        <v>491375206</v>
      </c>
      <c r="C11694" s="68">
        <v>491375206</v>
      </c>
      <c r="D11694" s="69" t="s">
        <v>7849</v>
      </c>
      <c r="E11694" s="65">
        <f>IFERROR(VLOOKUP(C11694,Pivot!A:B,2,0),0)</f>
        <v>0</v>
      </c>
      <c r="F11694" s="65">
        <f>IFERROR(VLOOKUP(C11694,Pivot!A:C,3,0),0)</f>
        <v>0</v>
      </c>
    </row>
    <row r="11695" spans="1:6" x14ac:dyDescent="0.25">
      <c r="A11695" s="68" t="s">
        <v>103</v>
      </c>
      <c r="B11695" s="69">
        <v>491375206</v>
      </c>
      <c r="C11695" s="68">
        <v>6923744052170</v>
      </c>
      <c r="D11695" s="69" t="s">
        <v>7849</v>
      </c>
      <c r="E11695" s="65">
        <f>IFERROR(VLOOKUP(C11695,Pivot!A:B,2,0),0)</f>
        <v>0</v>
      </c>
      <c r="F11695" s="65">
        <f>IFERROR(VLOOKUP(C11695,Pivot!A:C,3,0),0)</f>
        <v>0</v>
      </c>
    </row>
    <row r="11696" spans="1:6" x14ac:dyDescent="0.25">
      <c r="A11696" s="68" t="s">
        <v>103</v>
      </c>
      <c r="B11696" s="69">
        <v>491375218</v>
      </c>
      <c r="C11696" s="68">
        <v>491375218</v>
      </c>
      <c r="D11696" s="69" t="s">
        <v>7850</v>
      </c>
      <c r="E11696" s="65">
        <f>IFERROR(VLOOKUP(C11696,Pivot!A:B,2,0),0)</f>
        <v>0</v>
      </c>
      <c r="F11696" s="65">
        <f>IFERROR(VLOOKUP(C11696,Pivot!A:C,3,0),0)</f>
        <v>0</v>
      </c>
    </row>
    <row r="11697" spans="1:6" x14ac:dyDescent="0.25">
      <c r="A11697" s="68" t="s">
        <v>103</v>
      </c>
      <c r="B11697" s="69">
        <v>491375218</v>
      </c>
      <c r="C11697" s="68">
        <v>6950568514836</v>
      </c>
      <c r="D11697" s="69" t="s">
        <v>7850</v>
      </c>
      <c r="E11697" s="65">
        <f>IFERROR(VLOOKUP(C11697,Pivot!A:B,2,0),0)</f>
        <v>0</v>
      </c>
      <c r="F11697" s="65">
        <f>IFERROR(VLOOKUP(C11697,Pivot!A:C,3,0),0)</f>
        <v>0</v>
      </c>
    </row>
    <row r="11698" spans="1:6" x14ac:dyDescent="0.25">
      <c r="A11698" s="68" t="s">
        <v>103</v>
      </c>
      <c r="B11698" s="69">
        <v>491375219</v>
      </c>
      <c r="C11698" s="68">
        <v>491375219</v>
      </c>
      <c r="D11698" s="69" t="s">
        <v>7851</v>
      </c>
      <c r="E11698" s="65">
        <f>IFERROR(VLOOKUP(C11698,Pivot!A:B,2,0),0)</f>
        <v>0</v>
      </c>
      <c r="F11698" s="65">
        <f>IFERROR(VLOOKUP(C11698,Pivot!A:C,3,0),0)</f>
        <v>0</v>
      </c>
    </row>
    <row r="11699" spans="1:6" x14ac:dyDescent="0.25">
      <c r="A11699" s="68" t="s">
        <v>103</v>
      </c>
      <c r="B11699" s="69">
        <v>491375219</v>
      </c>
      <c r="C11699" s="68">
        <v>6950568514829</v>
      </c>
      <c r="D11699" s="69" t="s">
        <v>7851</v>
      </c>
      <c r="E11699" s="65">
        <f>IFERROR(VLOOKUP(C11699,Pivot!A:B,2,0),0)</f>
        <v>0</v>
      </c>
      <c r="F11699" s="65">
        <f>IFERROR(VLOOKUP(C11699,Pivot!A:C,3,0),0)</f>
        <v>0</v>
      </c>
    </row>
    <row r="11700" spans="1:6" x14ac:dyDescent="0.25">
      <c r="A11700" s="68" t="s">
        <v>103</v>
      </c>
      <c r="B11700" s="69">
        <v>491375220</v>
      </c>
      <c r="C11700" s="68">
        <v>491375220</v>
      </c>
      <c r="D11700" s="69" t="s">
        <v>7852</v>
      </c>
      <c r="E11700" s="65">
        <f>IFERROR(VLOOKUP(C11700,Pivot!A:B,2,0),0)</f>
        <v>0</v>
      </c>
      <c r="F11700" s="65">
        <f>IFERROR(VLOOKUP(C11700,Pivot!A:C,3,0),0)</f>
        <v>0</v>
      </c>
    </row>
    <row r="11701" spans="1:6" x14ac:dyDescent="0.25">
      <c r="A11701" s="68" t="s">
        <v>103</v>
      </c>
      <c r="B11701" s="69">
        <v>491375220</v>
      </c>
      <c r="C11701" s="68">
        <v>6950568514812</v>
      </c>
      <c r="D11701" s="69" t="s">
        <v>7852</v>
      </c>
      <c r="E11701" s="65">
        <f>IFERROR(VLOOKUP(C11701,Pivot!A:B,2,0),0)</f>
        <v>0</v>
      </c>
      <c r="F11701" s="65">
        <f>IFERROR(VLOOKUP(C11701,Pivot!A:C,3,0),0)</f>
        <v>0</v>
      </c>
    </row>
    <row r="11702" spans="1:6" x14ac:dyDescent="0.25">
      <c r="A11702" s="68" t="s">
        <v>103</v>
      </c>
      <c r="B11702" s="69">
        <v>491375227</v>
      </c>
      <c r="C11702" s="68">
        <v>491375227</v>
      </c>
      <c r="D11702" s="69" t="s">
        <v>7853</v>
      </c>
      <c r="E11702" s="65">
        <f>IFERROR(VLOOKUP(C11702,Pivot!A:B,2,0),0)</f>
        <v>0</v>
      </c>
      <c r="F11702" s="65">
        <f>IFERROR(VLOOKUP(C11702,Pivot!A:C,3,0),0)</f>
        <v>0</v>
      </c>
    </row>
    <row r="11703" spans="1:6" x14ac:dyDescent="0.25">
      <c r="A11703" s="68" t="s">
        <v>103</v>
      </c>
      <c r="B11703" s="69">
        <v>491375227</v>
      </c>
      <c r="C11703" s="68">
        <v>6950568568976</v>
      </c>
      <c r="D11703" s="69" t="s">
        <v>7853</v>
      </c>
      <c r="E11703" s="65">
        <f>IFERROR(VLOOKUP(C11703,Pivot!A:B,2,0),0)</f>
        <v>0</v>
      </c>
      <c r="F11703" s="65">
        <f>IFERROR(VLOOKUP(C11703,Pivot!A:C,3,0),0)</f>
        <v>0</v>
      </c>
    </row>
    <row r="11704" spans="1:6" x14ac:dyDescent="0.25">
      <c r="A11704" s="68" t="s">
        <v>103</v>
      </c>
      <c r="B11704" s="69">
        <v>491375229</v>
      </c>
      <c r="C11704" s="68">
        <v>491375229</v>
      </c>
      <c r="D11704" s="69" t="s">
        <v>7854</v>
      </c>
      <c r="E11704" s="65">
        <f>IFERROR(VLOOKUP(C11704,Pivot!A:B,2,0),0)</f>
        <v>0</v>
      </c>
      <c r="F11704" s="65">
        <f>IFERROR(VLOOKUP(C11704,Pivot!A:C,3,0),0)</f>
        <v>0</v>
      </c>
    </row>
    <row r="11705" spans="1:6" x14ac:dyDescent="0.25">
      <c r="A11705" s="68" t="s">
        <v>103</v>
      </c>
      <c r="B11705" s="69">
        <v>491375229</v>
      </c>
      <c r="C11705" s="68">
        <v>6923744052118</v>
      </c>
      <c r="D11705" s="69" t="s">
        <v>7854</v>
      </c>
      <c r="E11705" s="65">
        <f>IFERROR(VLOOKUP(C11705,Pivot!A:B,2,0),0)</f>
        <v>0</v>
      </c>
      <c r="F11705" s="65">
        <f>IFERROR(VLOOKUP(C11705,Pivot!A:C,3,0),0)</f>
        <v>0</v>
      </c>
    </row>
    <row r="11706" spans="1:6" x14ac:dyDescent="0.25">
      <c r="A11706" s="68" t="s">
        <v>103</v>
      </c>
      <c r="B11706" s="69">
        <v>491375230</v>
      </c>
      <c r="C11706" s="68">
        <v>491375230</v>
      </c>
      <c r="D11706" s="69" t="s">
        <v>7855</v>
      </c>
      <c r="E11706" s="65">
        <f>IFERROR(VLOOKUP(C11706,Pivot!A:B,2,0),0)</f>
        <v>0</v>
      </c>
      <c r="F11706" s="65">
        <f>IFERROR(VLOOKUP(C11706,Pivot!A:C,3,0),0)</f>
        <v>0</v>
      </c>
    </row>
    <row r="11707" spans="1:6" x14ac:dyDescent="0.25">
      <c r="A11707" s="68" t="s">
        <v>103</v>
      </c>
      <c r="B11707" s="69">
        <v>491375230</v>
      </c>
      <c r="C11707" s="68">
        <v>6923744052095</v>
      </c>
      <c r="D11707" s="69" t="s">
        <v>7855</v>
      </c>
      <c r="E11707" s="65">
        <f>IFERROR(VLOOKUP(C11707,Pivot!A:B,2,0),0)</f>
        <v>0</v>
      </c>
      <c r="F11707" s="65">
        <f>IFERROR(VLOOKUP(C11707,Pivot!A:C,3,0),0)</f>
        <v>0</v>
      </c>
    </row>
    <row r="11708" spans="1:6" x14ac:dyDescent="0.25">
      <c r="A11708" s="68" t="s">
        <v>103</v>
      </c>
      <c r="B11708" s="69">
        <v>491375230</v>
      </c>
      <c r="C11708" s="68">
        <v>6944994916883</v>
      </c>
      <c r="D11708" s="69" t="s">
        <v>7855</v>
      </c>
      <c r="E11708" s="65">
        <f>IFERROR(VLOOKUP(C11708,Pivot!A:B,2,0),0)</f>
        <v>0</v>
      </c>
      <c r="F11708" s="65">
        <f>IFERROR(VLOOKUP(C11708,Pivot!A:C,3,0),0)</f>
        <v>0</v>
      </c>
    </row>
    <row r="11709" spans="1:6" x14ac:dyDescent="0.25">
      <c r="A11709" s="68" t="s">
        <v>103</v>
      </c>
      <c r="B11709" s="69">
        <v>491375235</v>
      </c>
      <c r="C11709" s="68">
        <v>491375235</v>
      </c>
      <c r="D11709" s="69" t="s">
        <v>7856</v>
      </c>
      <c r="E11709" s="65">
        <f>IFERROR(VLOOKUP(C11709,Pivot!A:B,2,0),0)</f>
        <v>0</v>
      </c>
      <c r="F11709" s="65">
        <f>IFERROR(VLOOKUP(C11709,Pivot!A:C,3,0),0)</f>
        <v>0</v>
      </c>
    </row>
    <row r="11710" spans="1:6" x14ac:dyDescent="0.25">
      <c r="A11710" s="68" t="s">
        <v>103</v>
      </c>
      <c r="B11710" s="69">
        <v>491375235</v>
      </c>
      <c r="C11710" s="68">
        <v>6947045605163</v>
      </c>
      <c r="D11710" s="69" t="s">
        <v>7856</v>
      </c>
      <c r="E11710" s="65">
        <f>IFERROR(VLOOKUP(C11710,Pivot!A:B,2,0),0)</f>
        <v>0</v>
      </c>
      <c r="F11710" s="65">
        <f>IFERROR(VLOOKUP(C11710,Pivot!A:C,3,0),0)</f>
        <v>0</v>
      </c>
    </row>
    <row r="11711" spans="1:6" x14ac:dyDescent="0.25">
      <c r="A11711" s="68" t="s">
        <v>103</v>
      </c>
      <c r="B11711" s="69">
        <v>491375236</v>
      </c>
      <c r="C11711" s="68">
        <v>491375236</v>
      </c>
      <c r="D11711" s="69" t="s">
        <v>7856</v>
      </c>
      <c r="E11711" s="65">
        <f>IFERROR(VLOOKUP(C11711,Pivot!A:B,2,0),0)</f>
        <v>0</v>
      </c>
      <c r="F11711" s="65">
        <f>IFERROR(VLOOKUP(C11711,Pivot!A:C,3,0),0)</f>
        <v>0</v>
      </c>
    </row>
    <row r="11712" spans="1:6" x14ac:dyDescent="0.25">
      <c r="A11712" s="68" t="s">
        <v>103</v>
      </c>
      <c r="B11712" s="69">
        <v>491375236</v>
      </c>
      <c r="C11712" s="68">
        <v>6947045605354</v>
      </c>
      <c r="D11712" s="69" t="s">
        <v>7856</v>
      </c>
      <c r="E11712" s="65">
        <f>IFERROR(VLOOKUP(C11712,Pivot!A:B,2,0),0)</f>
        <v>0</v>
      </c>
      <c r="F11712" s="65">
        <f>IFERROR(VLOOKUP(C11712,Pivot!A:C,3,0),0)</f>
        <v>0</v>
      </c>
    </row>
    <row r="11713" spans="1:6" x14ac:dyDescent="0.25">
      <c r="A11713" s="68" t="s">
        <v>103</v>
      </c>
      <c r="B11713" s="69">
        <v>491375238</v>
      </c>
      <c r="C11713" s="68">
        <v>491375238</v>
      </c>
      <c r="D11713" s="69" t="s">
        <v>7857</v>
      </c>
      <c r="E11713" s="65">
        <f>IFERROR(VLOOKUP(C11713,Pivot!A:B,2,0),0)</f>
        <v>0</v>
      </c>
      <c r="F11713" s="65">
        <f>IFERROR(VLOOKUP(C11713,Pivot!A:C,3,0),0)</f>
        <v>0</v>
      </c>
    </row>
    <row r="11714" spans="1:6" x14ac:dyDescent="0.25">
      <c r="A11714" s="68" t="s">
        <v>103</v>
      </c>
      <c r="B11714" s="69">
        <v>491375238</v>
      </c>
      <c r="C11714" s="68">
        <v>6950568527966</v>
      </c>
      <c r="D11714" s="69" t="s">
        <v>7857</v>
      </c>
      <c r="E11714" s="65">
        <f>IFERROR(VLOOKUP(C11714,Pivot!A:B,2,0),0)</f>
        <v>0</v>
      </c>
      <c r="F11714" s="65">
        <f>IFERROR(VLOOKUP(C11714,Pivot!A:C,3,0),0)</f>
        <v>0</v>
      </c>
    </row>
    <row r="11715" spans="1:6" x14ac:dyDescent="0.25">
      <c r="A11715" s="68" t="s">
        <v>103</v>
      </c>
      <c r="B11715" s="69">
        <v>491375239</v>
      </c>
      <c r="C11715" s="68">
        <v>491375239</v>
      </c>
      <c r="D11715" s="69" t="s">
        <v>7858</v>
      </c>
      <c r="E11715" s="65">
        <f>IFERROR(VLOOKUP(C11715,Pivot!A:B,2,0),0)</f>
        <v>0</v>
      </c>
      <c r="F11715" s="65">
        <f>IFERROR(VLOOKUP(C11715,Pivot!A:C,3,0),0)</f>
        <v>0</v>
      </c>
    </row>
    <row r="11716" spans="1:6" x14ac:dyDescent="0.25">
      <c r="A11716" s="68" t="s">
        <v>103</v>
      </c>
      <c r="B11716" s="69">
        <v>491375239</v>
      </c>
      <c r="C11716" s="68">
        <v>6950568504264</v>
      </c>
      <c r="D11716" s="69" t="s">
        <v>7858</v>
      </c>
      <c r="E11716" s="65">
        <f>IFERROR(VLOOKUP(C11716,Pivot!A:B,2,0),0)</f>
        <v>0</v>
      </c>
      <c r="F11716" s="65">
        <f>IFERROR(VLOOKUP(C11716,Pivot!A:C,3,0),0)</f>
        <v>0</v>
      </c>
    </row>
    <row r="11717" spans="1:6" x14ac:dyDescent="0.25">
      <c r="A11717" s="68" t="s">
        <v>103</v>
      </c>
      <c r="B11717" s="69">
        <v>491375245</v>
      </c>
      <c r="C11717" s="68">
        <v>491375245</v>
      </c>
      <c r="D11717" s="69" t="s">
        <v>7859</v>
      </c>
      <c r="E11717" s="65">
        <f>IFERROR(VLOOKUP(C11717,Pivot!A:B,2,0),0)</f>
        <v>0</v>
      </c>
      <c r="F11717" s="65">
        <f>IFERROR(VLOOKUP(C11717,Pivot!A:C,3,0),0)</f>
        <v>0</v>
      </c>
    </row>
    <row r="11718" spans="1:6" x14ac:dyDescent="0.25">
      <c r="A11718" s="68" t="s">
        <v>103</v>
      </c>
      <c r="B11718" s="69">
        <v>491375245</v>
      </c>
      <c r="C11718" s="68">
        <v>8421371433</v>
      </c>
      <c r="D11718" s="69" t="s">
        <v>7859</v>
      </c>
      <c r="E11718" s="65">
        <f>IFERROR(VLOOKUP(C11718,Pivot!A:B,2,0),0)</f>
        <v>0</v>
      </c>
      <c r="F11718" s="65">
        <f>IFERROR(VLOOKUP(C11718,Pivot!A:C,3,0),0)</f>
        <v>0</v>
      </c>
    </row>
    <row r="11719" spans="1:6" x14ac:dyDescent="0.25">
      <c r="A11719" s="68" t="s">
        <v>103</v>
      </c>
      <c r="B11719" s="69">
        <v>491375247</v>
      </c>
      <c r="C11719" s="68">
        <v>8421412082</v>
      </c>
      <c r="D11719" s="69" t="s">
        <v>7860</v>
      </c>
      <c r="E11719" s="65">
        <f>IFERROR(VLOOKUP(C11719,Pivot!A:B,2,0),0)</f>
        <v>0</v>
      </c>
      <c r="F11719" s="65">
        <f>IFERROR(VLOOKUP(C11719,Pivot!A:C,3,0),0)</f>
        <v>0</v>
      </c>
    </row>
    <row r="11720" spans="1:6" x14ac:dyDescent="0.25">
      <c r="A11720" s="68" t="s">
        <v>103</v>
      </c>
      <c r="B11720" s="69">
        <v>491375248</v>
      </c>
      <c r="C11720" s="68">
        <v>8421412099</v>
      </c>
      <c r="D11720" s="69" t="s">
        <v>7861</v>
      </c>
      <c r="E11720" s="65">
        <f>IFERROR(VLOOKUP(C11720,Pivot!A:B,2,0),0)</f>
        <v>0</v>
      </c>
      <c r="F11720" s="65">
        <f>IFERROR(VLOOKUP(C11720,Pivot!A:C,3,0),0)</f>
        <v>0</v>
      </c>
    </row>
    <row r="11721" spans="1:6" x14ac:dyDescent="0.25">
      <c r="A11721" s="68" t="s">
        <v>103</v>
      </c>
      <c r="B11721" s="69">
        <v>491375249</v>
      </c>
      <c r="C11721" s="68">
        <v>8421412105</v>
      </c>
      <c r="D11721" s="69" t="s">
        <v>7862</v>
      </c>
      <c r="E11721" s="65">
        <f>IFERROR(VLOOKUP(C11721,Pivot!A:B,2,0),0)</f>
        <v>0</v>
      </c>
      <c r="F11721" s="65">
        <f>IFERROR(VLOOKUP(C11721,Pivot!A:C,3,0),0)</f>
        <v>0</v>
      </c>
    </row>
    <row r="11722" spans="1:6" x14ac:dyDescent="0.25">
      <c r="A11722" s="68" t="s">
        <v>103</v>
      </c>
      <c r="B11722" s="69">
        <v>491375250</v>
      </c>
      <c r="C11722" s="68">
        <v>8421412112</v>
      </c>
      <c r="D11722" s="69" t="s">
        <v>7863</v>
      </c>
      <c r="E11722" s="65">
        <f>IFERROR(VLOOKUP(C11722,Pivot!A:B,2,0),0)</f>
        <v>0</v>
      </c>
      <c r="F11722" s="65">
        <f>IFERROR(VLOOKUP(C11722,Pivot!A:C,3,0),0)</f>
        <v>0</v>
      </c>
    </row>
    <row r="11723" spans="1:6" x14ac:dyDescent="0.25">
      <c r="A11723" s="68" t="s">
        <v>103</v>
      </c>
      <c r="B11723" s="69">
        <v>491375251</v>
      </c>
      <c r="C11723" s="68">
        <v>8421412129</v>
      </c>
      <c r="D11723" s="69" t="s">
        <v>7864</v>
      </c>
      <c r="E11723" s="65">
        <f>IFERROR(VLOOKUP(C11723,Pivot!A:B,2,0),0)</f>
        <v>0</v>
      </c>
      <c r="F11723" s="65">
        <f>IFERROR(VLOOKUP(C11723,Pivot!A:C,3,0),0)</f>
        <v>0</v>
      </c>
    </row>
    <row r="11724" spans="1:6" x14ac:dyDescent="0.25">
      <c r="A11724" s="68" t="s">
        <v>103</v>
      </c>
      <c r="B11724" s="69">
        <v>491375252</v>
      </c>
      <c r="C11724" s="68">
        <v>8421412136</v>
      </c>
      <c r="D11724" s="69" t="s">
        <v>7865</v>
      </c>
      <c r="E11724" s="65">
        <f>IFERROR(VLOOKUP(C11724,Pivot!A:B,2,0),0)</f>
        <v>0</v>
      </c>
      <c r="F11724" s="65">
        <f>IFERROR(VLOOKUP(C11724,Pivot!A:C,3,0),0)</f>
        <v>0</v>
      </c>
    </row>
    <row r="11725" spans="1:6" x14ac:dyDescent="0.25">
      <c r="A11725" s="68" t="s">
        <v>103</v>
      </c>
      <c r="B11725" s="69">
        <v>491375253</v>
      </c>
      <c r="C11725" s="68">
        <v>8421412389</v>
      </c>
      <c r="D11725" s="69" t="s">
        <v>7866</v>
      </c>
      <c r="E11725" s="65">
        <f>IFERROR(VLOOKUP(C11725,Pivot!A:B,2,0),0)</f>
        <v>0</v>
      </c>
      <c r="F11725" s="65">
        <f>IFERROR(VLOOKUP(C11725,Pivot!A:C,3,0),0)</f>
        <v>0</v>
      </c>
    </row>
    <row r="11726" spans="1:6" x14ac:dyDescent="0.25">
      <c r="A11726" s="68" t="s">
        <v>103</v>
      </c>
      <c r="B11726" s="69">
        <v>491375254</v>
      </c>
      <c r="C11726" s="68">
        <v>8421421602</v>
      </c>
      <c r="D11726" s="69" t="s">
        <v>7867</v>
      </c>
      <c r="E11726" s="65">
        <f>IFERROR(VLOOKUP(C11726,Pivot!A:B,2,0),0)</f>
        <v>0</v>
      </c>
      <c r="F11726" s="65">
        <f>IFERROR(VLOOKUP(C11726,Pivot!A:C,3,0),0)</f>
        <v>0</v>
      </c>
    </row>
    <row r="11727" spans="1:6" x14ac:dyDescent="0.25">
      <c r="A11727" s="68" t="s">
        <v>103</v>
      </c>
      <c r="B11727" s="69">
        <v>491375255</v>
      </c>
      <c r="C11727" s="68">
        <v>8421422128</v>
      </c>
      <c r="D11727" s="69" t="s">
        <v>7868</v>
      </c>
      <c r="E11727" s="65">
        <f>IFERROR(VLOOKUP(C11727,Pivot!A:B,2,0),0)</f>
        <v>0</v>
      </c>
      <c r="F11727" s="65">
        <f>IFERROR(VLOOKUP(C11727,Pivot!A:C,3,0),0)</f>
        <v>0</v>
      </c>
    </row>
    <row r="11728" spans="1:6" x14ac:dyDescent="0.25">
      <c r="A11728" s="68" t="s">
        <v>103</v>
      </c>
      <c r="B11728" s="69">
        <v>491375256</v>
      </c>
      <c r="C11728" s="68">
        <v>8421421367</v>
      </c>
      <c r="D11728" s="69" t="s">
        <v>7869</v>
      </c>
      <c r="E11728" s="65">
        <f>IFERROR(VLOOKUP(C11728,Pivot!A:B,2,0),0)</f>
        <v>0</v>
      </c>
      <c r="F11728" s="65">
        <f>IFERROR(VLOOKUP(C11728,Pivot!A:C,3,0),0)</f>
        <v>0</v>
      </c>
    </row>
    <row r="11729" spans="1:6" x14ac:dyDescent="0.25">
      <c r="A11729" s="68" t="s">
        <v>103</v>
      </c>
      <c r="B11729" s="69">
        <v>491375257</v>
      </c>
      <c r="C11729" s="68">
        <v>8421421428</v>
      </c>
      <c r="D11729" s="69" t="s">
        <v>7870</v>
      </c>
      <c r="E11729" s="65">
        <f>IFERROR(VLOOKUP(C11729,Pivot!A:B,2,0),0)</f>
        <v>0</v>
      </c>
      <c r="F11729" s="65">
        <f>IFERROR(VLOOKUP(C11729,Pivot!A:C,3,0),0)</f>
        <v>0</v>
      </c>
    </row>
    <row r="11730" spans="1:6" x14ac:dyDescent="0.25">
      <c r="A11730" s="68" t="s">
        <v>103</v>
      </c>
      <c r="B11730" s="69">
        <v>491375258</v>
      </c>
      <c r="C11730" s="68">
        <v>8421422104</v>
      </c>
      <c r="D11730" s="69" t="s">
        <v>7871</v>
      </c>
      <c r="E11730" s="65">
        <f>IFERROR(VLOOKUP(C11730,Pivot!A:B,2,0),0)</f>
        <v>0</v>
      </c>
      <c r="F11730" s="65">
        <f>IFERROR(VLOOKUP(C11730,Pivot!A:C,3,0),0)</f>
        <v>0</v>
      </c>
    </row>
    <row r="11731" spans="1:6" x14ac:dyDescent="0.25">
      <c r="A11731" s="68" t="s">
        <v>103</v>
      </c>
      <c r="B11731" s="69">
        <v>491375261</v>
      </c>
      <c r="C11731" s="68">
        <v>8421421619</v>
      </c>
      <c r="D11731" s="69" t="s">
        <v>7872</v>
      </c>
      <c r="E11731" s="65">
        <f>IFERROR(VLOOKUP(C11731,Pivot!A:B,2,0),0)</f>
        <v>0</v>
      </c>
      <c r="F11731" s="65">
        <f>IFERROR(VLOOKUP(C11731,Pivot!A:C,3,0),0)</f>
        <v>0</v>
      </c>
    </row>
    <row r="11732" spans="1:6" x14ac:dyDescent="0.25">
      <c r="A11732" s="68" t="s">
        <v>103</v>
      </c>
      <c r="B11732" s="69">
        <v>491375262</v>
      </c>
      <c r="C11732" s="68">
        <v>8421421657</v>
      </c>
      <c r="D11732" s="69" t="s">
        <v>7873</v>
      </c>
      <c r="E11732" s="65">
        <f>IFERROR(VLOOKUP(C11732,Pivot!A:B,2,0),0)</f>
        <v>0</v>
      </c>
      <c r="F11732" s="65">
        <f>IFERROR(VLOOKUP(C11732,Pivot!A:C,3,0),0)</f>
        <v>0</v>
      </c>
    </row>
    <row r="11733" spans="1:6" x14ac:dyDescent="0.25">
      <c r="A11733" s="68" t="s">
        <v>103</v>
      </c>
      <c r="B11733" s="69">
        <v>491375263</v>
      </c>
      <c r="C11733" s="68">
        <v>8421422166</v>
      </c>
      <c r="D11733" s="69" t="s">
        <v>7874</v>
      </c>
      <c r="E11733" s="65">
        <f>IFERROR(VLOOKUP(C11733,Pivot!A:B,2,0),0)</f>
        <v>0</v>
      </c>
      <c r="F11733" s="65">
        <f>IFERROR(VLOOKUP(C11733,Pivot!A:C,3,0),0)</f>
        <v>0</v>
      </c>
    </row>
    <row r="11734" spans="1:6" x14ac:dyDescent="0.25">
      <c r="A11734" s="68" t="s">
        <v>103</v>
      </c>
      <c r="B11734" s="69">
        <v>491375296</v>
      </c>
      <c r="C11734" s="68">
        <v>4902508117838</v>
      </c>
      <c r="D11734" s="69" t="s">
        <v>7875</v>
      </c>
      <c r="E11734" s="65">
        <f>IFERROR(VLOOKUP(C11734,Pivot!A:B,2,0),0)</f>
        <v>0</v>
      </c>
      <c r="F11734" s="65">
        <f>IFERROR(VLOOKUP(C11734,Pivot!A:C,3,0),0)</f>
        <v>0</v>
      </c>
    </row>
    <row r="11735" spans="1:6" x14ac:dyDescent="0.25">
      <c r="A11735" s="68" t="s">
        <v>103</v>
      </c>
      <c r="B11735" s="69">
        <v>491375301</v>
      </c>
      <c r="C11735" s="68">
        <v>4902508118057</v>
      </c>
      <c r="D11735" s="69" t="s">
        <v>7876</v>
      </c>
      <c r="E11735" s="65">
        <f>IFERROR(VLOOKUP(C11735,Pivot!A:B,2,0),0)</f>
        <v>0</v>
      </c>
      <c r="F11735" s="65">
        <f>IFERROR(VLOOKUP(C11735,Pivot!A:C,3,0),0)</f>
        <v>0</v>
      </c>
    </row>
    <row r="11736" spans="1:6" x14ac:dyDescent="0.25">
      <c r="A11736" s="68" t="s">
        <v>103</v>
      </c>
      <c r="B11736" s="69">
        <v>491375304</v>
      </c>
      <c r="C11736" s="68">
        <v>4902508128162</v>
      </c>
      <c r="D11736" s="69" t="s">
        <v>7877</v>
      </c>
      <c r="E11736" s="65">
        <f>IFERROR(VLOOKUP(C11736,Pivot!A:B,2,0),0)</f>
        <v>0</v>
      </c>
      <c r="F11736" s="65">
        <f>IFERROR(VLOOKUP(C11736,Pivot!A:C,3,0),0)</f>
        <v>0</v>
      </c>
    </row>
    <row r="11737" spans="1:6" x14ac:dyDescent="0.25">
      <c r="A11737" s="68" t="s">
        <v>103</v>
      </c>
      <c r="B11737" s="69">
        <v>491375311</v>
      </c>
      <c r="C11737" s="68">
        <v>4902508136761</v>
      </c>
      <c r="D11737" s="69" t="s">
        <v>7878</v>
      </c>
      <c r="E11737" s="65">
        <f>IFERROR(VLOOKUP(C11737,Pivot!A:B,2,0),0)</f>
        <v>0</v>
      </c>
      <c r="F11737" s="65">
        <f>IFERROR(VLOOKUP(C11737,Pivot!A:C,3,0),0)</f>
        <v>0</v>
      </c>
    </row>
    <row r="11738" spans="1:6" x14ac:dyDescent="0.25">
      <c r="A11738" s="68" t="s">
        <v>103</v>
      </c>
      <c r="B11738" s="69">
        <v>491375312</v>
      </c>
      <c r="C11738" s="68">
        <v>4902508136778</v>
      </c>
      <c r="D11738" s="69" t="s">
        <v>7879</v>
      </c>
      <c r="E11738" s="65">
        <f>IFERROR(VLOOKUP(C11738,Pivot!A:B,2,0),0)</f>
        <v>0</v>
      </c>
      <c r="F11738" s="65">
        <f>IFERROR(VLOOKUP(C11738,Pivot!A:C,3,0),0)</f>
        <v>0</v>
      </c>
    </row>
    <row r="11739" spans="1:6" x14ac:dyDescent="0.25">
      <c r="A11739" s="68" t="s">
        <v>103</v>
      </c>
      <c r="B11739" s="69">
        <v>491375313</v>
      </c>
      <c r="C11739" s="68">
        <v>4902508136785</v>
      </c>
      <c r="D11739" s="69" t="s">
        <v>7880</v>
      </c>
      <c r="E11739" s="65">
        <f>IFERROR(VLOOKUP(C11739,Pivot!A:B,2,0),0)</f>
        <v>0</v>
      </c>
      <c r="F11739" s="65">
        <f>IFERROR(VLOOKUP(C11739,Pivot!A:C,3,0),0)</f>
        <v>0</v>
      </c>
    </row>
    <row r="11740" spans="1:6" x14ac:dyDescent="0.25">
      <c r="A11740" s="68" t="s">
        <v>103</v>
      </c>
      <c r="B11740" s="69">
        <v>491375315</v>
      </c>
      <c r="C11740" s="68">
        <v>4902508136808</v>
      </c>
      <c r="D11740" s="69" t="s">
        <v>7881</v>
      </c>
      <c r="E11740" s="65">
        <f>IFERROR(VLOOKUP(C11740,Pivot!A:B,2,0),0)</f>
        <v>0</v>
      </c>
      <c r="F11740" s="65">
        <f>IFERROR(VLOOKUP(C11740,Pivot!A:C,3,0),0)</f>
        <v>0</v>
      </c>
    </row>
    <row r="11741" spans="1:6" x14ac:dyDescent="0.25">
      <c r="A11741" s="68" t="s">
        <v>103</v>
      </c>
      <c r="B11741" s="69">
        <v>491375316</v>
      </c>
      <c r="C11741" s="68">
        <v>4902508136815</v>
      </c>
      <c r="D11741" s="69" t="s">
        <v>7882</v>
      </c>
      <c r="E11741" s="65">
        <f>IFERROR(VLOOKUP(C11741,Pivot!A:B,2,0),0)</f>
        <v>0</v>
      </c>
      <c r="F11741" s="65">
        <f>IFERROR(VLOOKUP(C11741,Pivot!A:C,3,0),0)</f>
        <v>0</v>
      </c>
    </row>
    <row r="11742" spans="1:6" x14ac:dyDescent="0.25">
      <c r="A11742" s="68" t="s">
        <v>103</v>
      </c>
      <c r="B11742" s="69">
        <v>491375318</v>
      </c>
      <c r="C11742" s="68">
        <v>4902508136839</v>
      </c>
      <c r="D11742" s="69" t="s">
        <v>7883</v>
      </c>
      <c r="E11742" s="65">
        <f>IFERROR(VLOOKUP(C11742,Pivot!A:B,2,0),0)</f>
        <v>0</v>
      </c>
      <c r="F11742" s="65">
        <f>IFERROR(VLOOKUP(C11742,Pivot!A:C,3,0),0)</f>
        <v>0</v>
      </c>
    </row>
    <row r="11743" spans="1:6" x14ac:dyDescent="0.25">
      <c r="A11743" s="68" t="s">
        <v>103</v>
      </c>
      <c r="B11743" s="69">
        <v>491375321</v>
      </c>
      <c r="C11743" s="68">
        <v>4902508136860</v>
      </c>
      <c r="D11743" s="69" t="s">
        <v>7884</v>
      </c>
      <c r="E11743" s="65">
        <f>IFERROR(VLOOKUP(C11743,Pivot!A:B,2,0),0)</f>
        <v>0</v>
      </c>
      <c r="F11743" s="65">
        <f>IFERROR(VLOOKUP(C11743,Pivot!A:C,3,0),0)</f>
        <v>0</v>
      </c>
    </row>
    <row r="11744" spans="1:6" x14ac:dyDescent="0.25">
      <c r="A11744" s="68" t="s">
        <v>103</v>
      </c>
      <c r="B11744" s="69">
        <v>491375322</v>
      </c>
      <c r="C11744" s="68">
        <v>4902508136877</v>
      </c>
      <c r="D11744" s="69" t="s">
        <v>7885</v>
      </c>
      <c r="E11744" s="65">
        <f>IFERROR(VLOOKUP(C11744,Pivot!A:B,2,0),0)</f>
        <v>0</v>
      </c>
      <c r="F11744" s="65">
        <f>IFERROR(VLOOKUP(C11744,Pivot!A:C,3,0),0)</f>
        <v>0</v>
      </c>
    </row>
    <row r="11745" spans="1:6" x14ac:dyDescent="0.25">
      <c r="A11745" s="68" t="s">
        <v>103</v>
      </c>
      <c r="B11745" s="69">
        <v>491375323</v>
      </c>
      <c r="C11745" s="68">
        <v>4902508136884</v>
      </c>
      <c r="D11745" s="69" t="s">
        <v>7886</v>
      </c>
      <c r="E11745" s="65">
        <f>IFERROR(VLOOKUP(C11745,Pivot!A:B,2,0),0)</f>
        <v>0</v>
      </c>
      <c r="F11745" s="65">
        <f>IFERROR(VLOOKUP(C11745,Pivot!A:C,3,0),0)</f>
        <v>0</v>
      </c>
    </row>
    <row r="11746" spans="1:6" x14ac:dyDescent="0.25">
      <c r="A11746" s="68" t="s">
        <v>103</v>
      </c>
      <c r="B11746" s="69">
        <v>491375328</v>
      </c>
      <c r="C11746" s="68">
        <v>4902508136938</v>
      </c>
      <c r="D11746" s="69" t="s">
        <v>7887</v>
      </c>
      <c r="E11746" s="65">
        <f>IFERROR(VLOOKUP(C11746,Pivot!A:B,2,0),0)</f>
        <v>0</v>
      </c>
      <c r="F11746" s="65">
        <f>IFERROR(VLOOKUP(C11746,Pivot!A:C,3,0),0)</f>
        <v>0</v>
      </c>
    </row>
    <row r="11747" spans="1:6" x14ac:dyDescent="0.25">
      <c r="A11747" s="68" t="s">
        <v>103</v>
      </c>
      <c r="B11747" s="69">
        <v>491375331</v>
      </c>
      <c r="C11747" s="68">
        <v>4902508165839</v>
      </c>
      <c r="D11747" s="69" t="s">
        <v>7888</v>
      </c>
      <c r="E11747" s="65">
        <f>IFERROR(VLOOKUP(C11747,Pivot!A:B,2,0),0)</f>
        <v>0</v>
      </c>
      <c r="F11747" s="65">
        <f>IFERROR(VLOOKUP(C11747,Pivot!A:C,3,0),0)</f>
        <v>0</v>
      </c>
    </row>
    <row r="11748" spans="1:6" x14ac:dyDescent="0.25">
      <c r="A11748" s="68" t="s">
        <v>103</v>
      </c>
      <c r="B11748" s="69">
        <v>491375347</v>
      </c>
      <c r="C11748" s="68">
        <v>4902508167338</v>
      </c>
      <c r="D11748" s="69" t="s">
        <v>7889</v>
      </c>
      <c r="E11748" s="65">
        <f>IFERROR(VLOOKUP(C11748,Pivot!A:B,2,0),0)</f>
        <v>0</v>
      </c>
      <c r="F11748" s="65">
        <f>IFERROR(VLOOKUP(C11748,Pivot!A:C,3,0),0)</f>
        <v>0</v>
      </c>
    </row>
    <row r="11749" spans="1:6" x14ac:dyDescent="0.25">
      <c r="A11749" s="68" t="s">
        <v>103</v>
      </c>
      <c r="B11749" s="69">
        <v>491375371</v>
      </c>
      <c r="C11749" s="68">
        <v>8906042880018</v>
      </c>
      <c r="D11749" s="69" t="s">
        <v>7890</v>
      </c>
      <c r="E11749" s="65">
        <f>IFERROR(VLOOKUP(C11749,Pivot!A:B,2,0),0)</f>
        <v>0</v>
      </c>
      <c r="F11749" s="65">
        <f>IFERROR(VLOOKUP(C11749,Pivot!A:C,3,0),0)</f>
        <v>0</v>
      </c>
    </row>
    <row r="11750" spans="1:6" x14ac:dyDescent="0.25">
      <c r="A11750" s="68" t="s">
        <v>103</v>
      </c>
      <c r="B11750" s="69">
        <v>491375372</v>
      </c>
      <c r="C11750" s="68">
        <v>8906042880025</v>
      </c>
      <c r="D11750" s="69" t="s">
        <v>7891</v>
      </c>
      <c r="E11750" s="65">
        <f>IFERROR(VLOOKUP(C11750,Pivot!A:B,2,0),0)</f>
        <v>0</v>
      </c>
      <c r="F11750" s="65">
        <f>IFERROR(VLOOKUP(C11750,Pivot!A:C,3,0),0)</f>
        <v>0</v>
      </c>
    </row>
    <row r="11751" spans="1:6" x14ac:dyDescent="0.25">
      <c r="A11751" s="68" t="s">
        <v>103</v>
      </c>
      <c r="B11751" s="69">
        <v>491375374</v>
      </c>
      <c r="C11751" s="68">
        <v>8906042880049</v>
      </c>
      <c r="D11751" s="69" t="s">
        <v>7892</v>
      </c>
      <c r="E11751" s="65">
        <f>IFERROR(VLOOKUP(C11751,Pivot!A:B,2,0),0)</f>
        <v>0</v>
      </c>
      <c r="F11751" s="65">
        <f>IFERROR(VLOOKUP(C11751,Pivot!A:C,3,0),0)</f>
        <v>0</v>
      </c>
    </row>
    <row r="11752" spans="1:6" x14ac:dyDescent="0.25">
      <c r="A11752" s="68" t="s">
        <v>103</v>
      </c>
      <c r="B11752" s="69">
        <v>491375375</v>
      </c>
      <c r="C11752" s="68">
        <v>8906042880056</v>
      </c>
      <c r="D11752" s="69" t="s">
        <v>7893</v>
      </c>
      <c r="E11752" s="65">
        <f>IFERROR(VLOOKUP(C11752,Pivot!A:B,2,0),0)</f>
        <v>0</v>
      </c>
      <c r="F11752" s="65">
        <f>IFERROR(VLOOKUP(C11752,Pivot!A:C,3,0),0)</f>
        <v>0</v>
      </c>
    </row>
    <row r="11753" spans="1:6" x14ac:dyDescent="0.25">
      <c r="A11753" s="68" t="s">
        <v>103</v>
      </c>
      <c r="B11753" s="69">
        <v>491375377</v>
      </c>
      <c r="C11753" s="68">
        <v>8906042880070</v>
      </c>
      <c r="D11753" s="69" t="s">
        <v>7894</v>
      </c>
      <c r="E11753" s="65">
        <f>IFERROR(VLOOKUP(C11753,Pivot!A:B,2,0),0)</f>
        <v>0</v>
      </c>
      <c r="F11753" s="65">
        <f>IFERROR(VLOOKUP(C11753,Pivot!A:C,3,0),0)</f>
        <v>0</v>
      </c>
    </row>
    <row r="11754" spans="1:6" x14ac:dyDescent="0.25">
      <c r="A11754" s="68" t="s">
        <v>103</v>
      </c>
      <c r="B11754" s="69">
        <v>491375378</v>
      </c>
      <c r="C11754" s="68">
        <v>8906042880087</v>
      </c>
      <c r="D11754" s="69" t="s">
        <v>7895</v>
      </c>
      <c r="E11754" s="65">
        <f>IFERROR(VLOOKUP(C11754,Pivot!A:B,2,0),0)</f>
        <v>0</v>
      </c>
      <c r="F11754" s="65">
        <f>IFERROR(VLOOKUP(C11754,Pivot!A:C,3,0),0)</f>
        <v>0</v>
      </c>
    </row>
    <row r="11755" spans="1:6" x14ac:dyDescent="0.25">
      <c r="A11755" s="68" t="s">
        <v>103</v>
      </c>
      <c r="B11755" s="69">
        <v>491375403</v>
      </c>
      <c r="C11755" s="68">
        <v>8906042880445</v>
      </c>
      <c r="D11755" s="69" t="s">
        <v>7896</v>
      </c>
      <c r="E11755" s="65">
        <f>IFERROR(VLOOKUP(C11755,Pivot!A:B,2,0),0)</f>
        <v>0</v>
      </c>
      <c r="F11755" s="65">
        <f>IFERROR(VLOOKUP(C11755,Pivot!A:C,3,0),0)</f>
        <v>0</v>
      </c>
    </row>
    <row r="11756" spans="1:6" x14ac:dyDescent="0.25">
      <c r="A11756" s="68" t="s">
        <v>103</v>
      </c>
      <c r="B11756" s="69">
        <v>491375406</v>
      </c>
      <c r="C11756" s="68">
        <v>8906042880476</v>
      </c>
      <c r="D11756" s="69" t="s">
        <v>7897</v>
      </c>
      <c r="E11756" s="65">
        <f>IFERROR(VLOOKUP(C11756,Pivot!A:B,2,0),0)</f>
        <v>0</v>
      </c>
      <c r="F11756" s="65">
        <f>IFERROR(VLOOKUP(C11756,Pivot!A:C,3,0),0)</f>
        <v>0</v>
      </c>
    </row>
    <row r="11757" spans="1:6" x14ac:dyDescent="0.25">
      <c r="A11757" s="68" t="s">
        <v>103</v>
      </c>
      <c r="B11757" s="69">
        <v>491375407</v>
      </c>
      <c r="C11757" s="68">
        <v>8906042880483</v>
      </c>
      <c r="D11757" s="69" t="s">
        <v>7898</v>
      </c>
      <c r="E11757" s="65">
        <f>IFERROR(VLOOKUP(C11757,Pivot!A:B,2,0),0)</f>
        <v>0</v>
      </c>
      <c r="F11757" s="65">
        <f>IFERROR(VLOOKUP(C11757,Pivot!A:C,3,0),0)</f>
        <v>0</v>
      </c>
    </row>
    <row r="11758" spans="1:6" x14ac:dyDescent="0.25">
      <c r="A11758" s="68" t="s">
        <v>103</v>
      </c>
      <c r="B11758" s="69">
        <v>491375409</v>
      </c>
      <c r="C11758" s="68">
        <v>8906042880506</v>
      </c>
      <c r="D11758" s="69" t="s">
        <v>7899</v>
      </c>
      <c r="E11758" s="65">
        <f>IFERROR(VLOOKUP(C11758,Pivot!A:B,2,0),0)</f>
        <v>0</v>
      </c>
      <c r="F11758" s="65">
        <f>IFERROR(VLOOKUP(C11758,Pivot!A:C,3,0),0)</f>
        <v>0</v>
      </c>
    </row>
    <row r="11759" spans="1:6" x14ac:dyDescent="0.25">
      <c r="A11759" s="68" t="s">
        <v>103</v>
      </c>
      <c r="B11759" s="69">
        <v>491375412</v>
      </c>
      <c r="C11759" s="68">
        <v>8906042880537</v>
      </c>
      <c r="D11759" s="69" t="s">
        <v>7900</v>
      </c>
      <c r="E11759" s="65">
        <f>IFERROR(VLOOKUP(C11759,Pivot!A:B,2,0),0)</f>
        <v>0</v>
      </c>
      <c r="F11759" s="65">
        <f>IFERROR(VLOOKUP(C11759,Pivot!A:C,3,0),0)</f>
        <v>0</v>
      </c>
    </row>
    <row r="11760" spans="1:6" x14ac:dyDescent="0.25">
      <c r="A11760" s="68" t="s">
        <v>103</v>
      </c>
      <c r="B11760" s="69">
        <v>491375414</v>
      </c>
      <c r="C11760" s="68">
        <v>4902508166713</v>
      </c>
      <c r="D11760" s="69" t="s">
        <v>7901</v>
      </c>
      <c r="E11760" s="65">
        <f>IFERROR(VLOOKUP(C11760,Pivot!A:B,2,0),0)</f>
        <v>0</v>
      </c>
      <c r="F11760" s="65">
        <f>IFERROR(VLOOKUP(C11760,Pivot!A:C,3,0),0)</f>
        <v>0</v>
      </c>
    </row>
    <row r="11761" spans="1:6" x14ac:dyDescent="0.25">
      <c r="A11761" s="68" t="s">
        <v>103</v>
      </c>
      <c r="B11761" s="69">
        <v>491375417</v>
      </c>
      <c r="C11761" s="68">
        <v>8903539091810</v>
      </c>
      <c r="D11761" s="69" t="s">
        <v>7902</v>
      </c>
      <c r="E11761" s="65">
        <f>IFERROR(VLOOKUP(C11761,Pivot!A:B,2,0),0)</f>
        <v>0</v>
      </c>
      <c r="F11761" s="65">
        <f>IFERROR(VLOOKUP(C11761,Pivot!A:C,3,0),0)</f>
        <v>0</v>
      </c>
    </row>
    <row r="11762" spans="1:6" x14ac:dyDescent="0.25">
      <c r="A11762" s="68" t="s">
        <v>103</v>
      </c>
      <c r="B11762" s="69">
        <v>491375418</v>
      </c>
      <c r="C11762" s="68">
        <v>8903539091803</v>
      </c>
      <c r="D11762" s="69" t="s">
        <v>7903</v>
      </c>
      <c r="E11762" s="65">
        <f>IFERROR(VLOOKUP(C11762,Pivot!A:B,2,0),0)</f>
        <v>0</v>
      </c>
      <c r="F11762" s="65">
        <f>IFERROR(VLOOKUP(C11762,Pivot!A:C,3,0),0)</f>
        <v>0</v>
      </c>
    </row>
    <row r="11763" spans="1:6" x14ac:dyDescent="0.25">
      <c r="A11763" s="68" t="s">
        <v>103</v>
      </c>
      <c r="B11763" s="69">
        <v>491375420</v>
      </c>
      <c r="C11763" s="68">
        <v>807648045727</v>
      </c>
      <c r="D11763" s="69" t="s">
        <v>7904</v>
      </c>
      <c r="E11763" s="65">
        <f>IFERROR(VLOOKUP(C11763,Pivot!A:B,2,0),0)</f>
        <v>0</v>
      </c>
      <c r="F11763" s="65">
        <f>IFERROR(VLOOKUP(C11763,Pivot!A:C,3,0),0)</f>
        <v>0</v>
      </c>
    </row>
    <row r="11764" spans="1:6" x14ac:dyDescent="0.25">
      <c r="A11764" s="68" t="s">
        <v>103</v>
      </c>
      <c r="B11764" s="69">
        <v>491375421</v>
      </c>
      <c r="C11764" s="68">
        <v>807648045741</v>
      </c>
      <c r="D11764" s="69" t="s">
        <v>7905</v>
      </c>
      <c r="E11764" s="65">
        <f>IFERROR(VLOOKUP(C11764,Pivot!A:B,2,0),0)</f>
        <v>0</v>
      </c>
      <c r="F11764" s="65">
        <f>IFERROR(VLOOKUP(C11764,Pivot!A:C,3,0),0)</f>
        <v>0</v>
      </c>
    </row>
    <row r="11765" spans="1:6" x14ac:dyDescent="0.25">
      <c r="A11765" s="68" t="s">
        <v>103</v>
      </c>
      <c r="B11765" s="69">
        <v>491375422</v>
      </c>
      <c r="C11765" s="68">
        <v>807648051612</v>
      </c>
      <c r="D11765" s="69" t="s">
        <v>7906</v>
      </c>
      <c r="E11765" s="65">
        <f>IFERROR(VLOOKUP(C11765,Pivot!A:B,2,0),0)</f>
        <v>0</v>
      </c>
      <c r="F11765" s="65">
        <f>IFERROR(VLOOKUP(C11765,Pivot!A:C,3,0),0)</f>
        <v>0</v>
      </c>
    </row>
    <row r="11766" spans="1:6" x14ac:dyDescent="0.25">
      <c r="A11766" s="68" t="s">
        <v>103</v>
      </c>
      <c r="B11766" s="69">
        <v>491375423</v>
      </c>
      <c r="C11766" s="68">
        <v>807648045758</v>
      </c>
      <c r="D11766" s="69" t="s">
        <v>7907</v>
      </c>
      <c r="E11766" s="65">
        <f>IFERROR(VLOOKUP(C11766,Pivot!A:B,2,0),0)</f>
        <v>0</v>
      </c>
      <c r="F11766" s="65">
        <f>IFERROR(VLOOKUP(C11766,Pivot!A:C,3,0),0)</f>
        <v>0</v>
      </c>
    </row>
    <row r="11767" spans="1:6" x14ac:dyDescent="0.25">
      <c r="A11767" s="68" t="s">
        <v>103</v>
      </c>
      <c r="B11767" s="69">
        <v>491375424</v>
      </c>
      <c r="C11767" s="68">
        <v>807648056488</v>
      </c>
      <c r="D11767" s="69" t="s">
        <v>7908</v>
      </c>
      <c r="E11767" s="65">
        <f>IFERROR(VLOOKUP(C11767,Pivot!A:B,2,0),0)</f>
        <v>0</v>
      </c>
      <c r="F11767" s="65">
        <f>IFERROR(VLOOKUP(C11767,Pivot!A:C,3,0),0)</f>
        <v>0</v>
      </c>
    </row>
    <row r="11768" spans="1:6" x14ac:dyDescent="0.25">
      <c r="A11768" s="68" t="s">
        <v>103</v>
      </c>
      <c r="B11768" s="69">
        <v>491375425</v>
      </c>
      <c r="C11768" s="68">
        <v>807648051285</v>
      </c>
      <c r="D11768" s="69" t="s">
        <v>7909</v>
      </c>
      <c r="E11768" s="65">
        <f>IFERROR(VLOOKUP(C11768,Pivot!A:B,2,0),0)</f>
        <v>0</v>
      </c>
      <c r="F11768" s="65">
        <f>IFERROR(VLOOKUP(C11768,Pivot!A:C,3,0),0)</f>
        <v>0</v>
      </c>
    </row>
    <row r="11769" spans="1:6" x14ac:dyDescent="0.25">
      <c r="A11769" s="68" t="s">
        <v>103</v>
      </c>
      <c r="B11769" s="69">
        <v>491375426</v>
      </c>
      <c r="C11769" s="68">
        <v>807648051858</v>
      </c>
      <c r="D11769" s="69" t="s">
        <v>7910</v>
      </c>
      <c r="E11769" s="65">
        <f>IFERROR(VLOOKUP(C11769,Pivot!A:B,2,0),0)</f>
        <v>0</v>
      </c>
      <c r="F11769" s="65">
        <f>IFERROR(VLOOKUP(C11769,Pivot!A:C,3,0),0)</f>
        <v>0</v>
      </c>
    </row>
    <row r="11770" spans="1:6" x14ac:dyDescent="0.25">
      <c r="A11770" s="68" t="s">
        <v>103</v>
      </c>
      <c r="B11770" s="69">
        <v>491375426</v>
      </c>
      <c r="C11770" s="68">
        <v>807648051865</v>
      </c>
      <c r="D11770" s="69" t="s">
        <v>7910</v>
      </c>
      <c r="E11770" s="65">
        <f>IFERROR(VLOOKUP(C11770,Pivot!A:B,2,0),0)</f>
        <v>0</v>
      </c>
      <c r="F11770" s="65">
        <f>IFERROR(VLOOKUP(C11770,Pivot!A:C,3,0),0)</f>
        <v>0</v>
      </c>
    </row>
    <row r="11771" spans="1:6" x14ac:dyDescent="0.25">
      <c r="A11771" s="68" t="s">
        <v>103</v>
      </c>
      <c r="B11771" s="69">
        <v>491375426</v>
      </c>
      <c r="C11771" s="68">
        <v>807648055344</v>
      </c>
      <c r="D11771" s="69" t="s">
        <v>7910</v>
      </c>
      <c r="E11771" s="65">
        <f>IFERROR(VLOOKUP(C11771,Pivot!A:B,2,0),0)</f>
        <v>0</v>
      </c>
      <c r="F11771" s="65">
        <f>IFERROR(VLOOKUP(C11771,Pivot!A:C,3,0),0)</f>
        <v>0</v>
      </c>
    </row>
    <row r="11772" spans="1:6" x14ac:dyDescent="0.25">
      <c r="A11772" s="68" t="s">
        <v>103</v>
      </c>
      <c r="B11772" s="69">
        <v>491375426</v>
      </c>
      <c r="C11772" s="68">
        <v>807648055351</v>
      </c>
      <c r="D11772" s="69" t="s">
        <v>7910</v>
      </c>
      <c r="E11772" s="65">
        <f>IFERROR(VLOOKUP(C11772,Pivot!A:B,2,0),0)</f>
        <v>0</v>
      </c>
      <c r="F11772" s="65">
        <f>IFERROR(VLOOKUP(C11772,Pivot!A:C,3,0),0)</f>
        <v>0</v>
      </c>
    </row>
    <row r="11773" spans="1:6" x14ac:dyDescent="0.25">
      <c r="A11773" s="68" t="s">
        <v>103</v>
      </c>
      <c r="B11773" s="69">
        <v>491375428</v>
      </c>
      <c r="C11773" s="68">
        <v>887961162776</v>
      </c>
      <c r="D11773" s="69" t="s">
        <v>7911</v>
      </c>
      <c r="E11773" s="65">
        <f>IFERROR(VLOOKUP(C11773,Pivot!A:B,2,0),0)</f>
        <v>0</v>
      </c>
      <c r="F11773" s="65">
        <f>IFERROR(VLOOKUP(C11773,Pivot!A:C,3,0),0)</f>
        <v>0</v>
      </c>
    </row>
    <row r="11774" spans="1:6" x14ac:dyDescent="0.25">
      <c r="A11774" s="68" t="s">
        <v>103</v>
      </c>
      <c r="B11774" s="69">
        <v>491375428</v>
      </c>
      <c r="C11774" s="68">
        <v>887961639902</v>
      </c>
      <c r="D11774" s="69" t="s">
        <v>7911</v>
      </c>
      <c r="E11774" s="65">
        <f>IFERROR(VLOOKUP(C11774,Pivot!A:B,2,0),0)</f>
        <v>0</v>
      </c>
      <c r="F11774" s="65">
        <f>IFERROR(VLOOKUP(C11774,Pivot!A:C,3,0),0)</f>
        <v>0</v>
      </c>
    </row>
    <row r="11775" spans="1:6" x14ac:dyDescent="0.25">
      <c r="A11775" s="68" t="s">
        <v>103</v>
      </c>
      <c r="B11775" s="69">
        <v>491375429</v>
      </c>
      <c r="C11775" s="68">
        <v>887961448887</v>
      </c>
      <c r="D11775" s="69" t="s">
        <v>7912</v>
      </c>
      <c r="E11775" s="65">
        <f>IFERROR(VLOOKUP(C11775,Pivot!A:B,2,0),0)</f>
        <v>0</v>
      </c>
      <c r="F11775" s="65">
        <f>IFERROR(VLOOKUP(C11775,Pivot!A:C,3,0),0)</f>
        <v>0</v>
      </c>
    </row>
    <row r="11776" spans="1:6" x14ac:dyDescent="0.25">
      <c r="A11776" s="68" t="s">
        <v>103</v>
      </c>
      <c r="B11776" s="69">
        <v>491375431</v>
      </c>
      <c r="C11776" s="68">
        <v>887961642957</v>
      </c>
      <c r="D11776" s="69" t="s">
        <v>7913</v>
      </c>
      <c r="E11776" s="65">
        <f>IFERROR(VLOOKUP(C11776,Pivot!A:B,2,0),0)</f>
        <v>0</v>
      </c>
      <c r="F11776" s="65">
        <f>IFERROR(VLOOKUP(C11776,Pivot!A:C,3,0),0)</f>
        <v>0</v>
      </c>
    </row>
    <row r="11777" spans="1:6" x14ac:dyDescent="0.25">
      <c r="A11777" s="68" t="s">
        <v>103</v>
      </c>
      <c r="B11777" s="69">
        <v>491375431</v>
      </c>
      <c r="C11777" s="68">
        <v>887961800517</v>
      </c>
      <c r="D11777" s="69" t="s">
        <v>7913</v>
      </c>
      <c r="E11777" s="65">
        <f>IFERROR(VLOOKUP(C11777,Pivot!A:B,2,0),0)</f>
        <v>0</v>
      </c>
      <c r="F11777" s="65">
        <f>IFERROR(VLOOKUP(C11777,Pivot!A:C,3,0),0)</f>
        <v>0</v>
      </c>
    </row>
    <row r="11778" spans="1:6" x14ac:dyDescent="0.25">
      <c r="A11778" s="68" t="s">
        <v>103</v>
      </c>
      <c r="B11778" s="69">
        <v>491375435</v>
      </c>
      <c r="C11778" s="68">
        <v>887961599428</v>
      </c>
      <c r="D11778" s="69" t="s">
        <v>7914</v>
      </c>
      <c r="E11778" s="65">
        <f>IFERROR(VLOOKUP(C11778,Pivot!A:B,2,0),0)</f>
        <v>0</v>
      </c>
      <c r="F11778" s="65">
        <f>IFERROR(VLOOKUP(C11778,Pivot!A:C,3,0),0)</f>
        <v>0</v>
      </c>
    </row>
    <row r="11779" spans="1:6" x14ac:dyDescent="0.25">
      <c r="A11779" s="68" t="s">
        <v>103</v>
      </c>
      <c r="B11779" s="69">
        <v>491375440</v>
      </c>
      <c r="C11779" s="68">
        <v>630509620425</v>
      </c>
      <c r="D11779" s="69" t="s">
        <v>7915</v>
      </c>
      <c r="E11779" s="65">
        <f>IFERROR(VLOOKUP(C11779,Pivot!A:B,2,0),0)</f>
        <v>0</v>
      </c>
      <c r="F11779" s="65">
        <f>IFERROR(VLOOKUP(C11779,Pivot!A:C,3,0),0)</f>
        <v>0</v>
      </c>
    </row>
    <row r="11780" spans="1:6" x14ac:dyDescent="0.25">
      <c r="A11780" s="68" t="s">
        <v>103</v>
      </c>
      <c r="B11780" s="69">
        <v>491375444</v>
      </c>
      <c r="C11780" s="68">
        <v>630509616909</v>
      </c>
      <c r="D11780" s="69" t="s">
        <v>7916</v>
      </c>
      <c r="E11780" s="65">
        <f>IFERROR(VLOOKUP(C11780,Pivot!A:B,2,0),0)</f>
        <v>0</v>
      </c>
      <c r="F11780" s="65">
        <f>IFERROR(VLOOKUP(C11780,Pivot!A:C,3,0),0)</f>
        <v>0</v>
      </c>
    </row>
    <row r="11781" spans="1:6" x14ac:dyDescent="0.25">
      <c r="A11781" s="68" t="s">
        <v>103</v>
      </c>
      <c r="B11781" s="69">
        <v>491375445</v>
      </c>
      <c r="C11781" s="68">
        <v>630509616824</v>
      </c>
      <c r="D11781" s="69" t="s">
        <v>7917</v>
      </c>
      <c r="E11781" s="65">
        <f>IFERROR(VLOOKUP(C11781,Pivot!A:B,2,0),0)</f>
        <v>0</v>
      </c>
      <c r="F11781" s="65">
        <f>IFERROR(VLOOKUP(C11781,Pivot!A:C,3,0),0)</f>
        <v>0</v>
      </c>
    </row>
    <row r="11782" spans="1:6" x14ac:dyDescent="0.25">
      <c r="A11782" s="68" t="s">
        <v>103</v>
      </c>
      <c r="B11782" s="69">
        <v>491375446</v>
      </c>
      <c r="C11782" s="68">
        <v>630509628933</v>
      </c>
      <c r="D11782" s="69" t="s">
        <v>7918</v>
      </c>
      <c r="E11782" s="65">
        <f>IFERROR(VLOOKUP(C11782,Pivot!A:B,2,0),0)</f>
        <v>0</v>
      </c>
      <c r="F11782" s="65">
        <f>IFERROR(VLOOKUP(C11782,Pivot!A:C,3,0),0)</f>
        <v>0</v>
      </c>
    </row>
    <row r="11783" spans="1:6" x14ac:dyDescent="0.25">
      <c r="A11783" s="68" t="s">
        <v>103</v>
      </c>
      <c r="B11783" s="69">
        <v>491375446</v>
      </c>
      <c r="C11783" s="68">
        <v>630509628940</v>
      </c>
      <c r="D11783" s="69" t="s">
        <v>7918</v>
      </c>
      <c r="E11783" s="65">
        <f>IFERROR(VLOOKUP(C11783,Pivot!A:B,2,0),0)</f>
        <v>0</v>
      </c>
      <c r="F11783" s="65">
        <f>IFERROR(VLOOKUP(C11783,Pivot!A:C,3,0),0)</f>
        <v>0</v>
      </c>
    </row>
    <row r="11784" spans="1:6" x14ac:dyDescent="0.25">
      <c r="A11784" s="68" t="s">
        <v>103</v>
      </c>
      <c r="B11784" s="69">
        <v>491375446</v>
      </c>
      <c r="C11784" s="68">
        <v>630509628957</v>
      </c>
      <c r="D11784" s="69" t="s">
        <v>7918</v>
      </c>
      <c r="E11784" s="65">
        <f>IFERROR(VLOOKUP(C11784,Pivot!A:B,2,0),0)</f>
        <v>0</v>
      </c>
      <c r="F11784" s="65">
        <f>IFERROR(VLOOKUP(C11784,Pivot!A:C,3,0),0)</f>
        <v>0</v>
      </c>
    </row>
    <row r="11785" spans="1:6" x14ac:dyDescent="0.25">
      <c r="A11785" s="68" t="s">
        <v>103</v>
      </c>
      <c r="B11785" s="69">
        <v>491375446</v>
      </c>
      <c r="C11785" s="68">
        <v>630509628964</v>
      </c>
      <c r="D11785" s="69" t="s">
        <v>7918</v>
      </c>
      <c r="E11785" s="65">
        <f>IFERROR(VLOOKUP(C11785,Pivot!A:B,2,0),0)</f>
        <v>0</v>
      </c>
      <c r="F11785" s="65">
        <f>IFERROR(VLOOKUP(C11785,Pivot!A:C,3,0),0)</f>
        <v>0</v>
      </c>
    </row>
    <row r="11786" spans="1:6" x14ac:dyDescent="0.25">
      <c r="A11786" s="68" t="s">
        <v>103</v>
      </c>
      <c r="B11786" s="69">
        <v>491375446</v>
      </c>
      <c r="C11786" s="68">
        <v>630509628971</v>
      </c>
      <c r="D11786" s="69" t="s">
        <v>7918</v>
      </c>
      <c r="E11786" s="65">
        <f>IFERROR(VLOOKUP(C11786,Pivot!A:B,2,0),0)</f>
        <v>0</v>
      </c>
      <c r="F11786" s="65">
        <f>IFERROR(VLOOKUP(C11786,Pivot!A:C,3,0),0)</f>
        <v>0</v>
      </c>
    </row>
    <row r="11787" spans="1:6" x14ac:dyDescent="0.25">
      <c r="A11787" s="68" t="s">
        <v>103</v>
      </c>
      <c r="B11787" s="69">
        <v>491375446</v>
      </c>
      <c r="C11787" s="68">
        <v>630509664696</v>
      </c>
      <c r="D11787" s="69" t="s">
        <v>7918</v>
      </c>
      <c r="E11787" s="65">
        <f>IFERROR(VLOOKUP(C11787,Pivot!A:B,2,0),0)</f>
        <v>0</v>
      </c>
      <c r="F11787" s="65">
        <f>IFERROR(VLOOKUP(C11787,Pivot!A:C,3,0),0)</f>
        <v>0</v>
      </c>
    </row>
    <row r="11788" spans="1:6" x14ac:dyDescent="0.25">
      <c r="A11788" s="68" t="s">
        <v>103</v>
      </c>
      <c r="B11788" s="69">
        <v>491375446</v>
      </c>
      <c r="C11788" s="68">
        <v>630509664702</v>
      </c>
      <c r="D11788" s="69" t="s">
        <v>7918</v>
      </c>
      <c r="E11788" s="65">
        <f>IFERROR(VLOOKUP(C11788,Pivot!A:B,2,0),0)</f>
        <v>0</v>
      </c>
      <c r="F11788" s="65">
        <f>IFERROR(VLOOKUP(C11788,Pivot!A:C,3,0),0)</f>
        <v>0</v>
      </c>
    </row>
    <row r="11789" spans="1:6" x14ac:dyDescent="0.25">
      <c r="A11789" s="68" t="s">
        <v>103</v>
      </c>
      <c r="B11789" s="69">
        <v>491375446</v>
      </c>
      <c r="C11789" s="68">
        <v>630509664719</v>
      </c>
      <c r="D11789" s="69" t="s">
        <v>7918</v>
      </c>
      <c r="E11789" s="65">
        <f>IFERROR(VLOOKUP(C11789,Pivot!A:B,2,0),0)</f>
        <v>0</v>
      </c>
      <c r="F11789" s="65">
        <f>IFERROR(VLOOKUP(C11789,Pivot!A:C,3,0),0)</f>
        <v>0</v>
      </c>
    </row>
    <row r="11790" spans="1:6" x14ac:dyDescent="0.25">
      <c r="A11790" s="68" t="s">
        <v>103</v>
      </c>
      <c r="B11790" s="69">
        <v>491375446</v>
      </c>
      <c r="C11790" s="68">
        <v>630509690565</v>
      </c>
      <c r="D11790" s="69" t="s">
        <v>7918</v>
      </c>
      <c r="E11790" s="65">
        <f>IFERROR(VLOOKUP(C11790,Pivot!A:B,2,0),0)</f>
        <v>0</v>
      </c>
      <c r="F11790" s="65">
        <f>IFERROR(VLOOKUP(C11790,Pivot!A:C,3,0),0)</f>
        <v>0</v>
      </c>
    </row>
    <row r="11791" spans="1:6" x14ac:dyDescent="0.25">
      <c r="A11791" s="68" t="s">
        <v>103</v>
      </c>
      <c r="B11791" s="69">
        <v>491375446</v>
      </c>
      <c r="C11791" s="68">
        <v>630509690589</v>
      </c>
      <c r="D11791" s="69" t="s">
        <v>7918</v>
      </c>
      <c r="E11791" s="65">
        <f>IFERROR(VLOOKUP(C11791,Pivot!A:B,2,0),0)</f>
        <v>0</v>
      </c>
      <c r="F11791" s="65">
        <f>IFERROR(VLOOKUP(C11791,Pivot!A:C,3,0),0)</f>
        <v>0</v>
      </c>
    </row>
    <row r="11792" spans="1:6" x14ac:dyDescent="0.25">
      <c r="A11792" s="68" t="s">
        <v>103</v>
      </c>
      <c r="B11792" s="69">
        <v>491375446</v>
      </c>
      <c r="C11792" s="68">
        <v>630509690596</v>
      </c>
      <c r="D11792" s="69" t="s">
        <v>7918</v>
      </c>
      <c r="E11792" s="65">
        <f>IFERROR(VLOOKUP(C11792,Pivot!A:B,2,0),0)</f>
        <v>0</v>
      </c>
      <c r="F11792" s="65">
        <f>IFERROR(VLOOKUP(C11792,Pivot!A:C,3,0),0)</f>
        <v>0</v>
      </c>
    </row>
    <row r="11793" spans="1:6" x14ac:dyDescent="0.25">
      <c r="A11793" s="68" t="s">
        <v>103</v>
      </c>
      <c r="B11793" s="69">
        <v>491375446</v>
      </c>
      <c r="C11793" s="68">
        <v>630509690602</v>
      </c>
      <c r="D11793" s="69" t="s">
        <v>7918</v>
      </c>
      <c r="E11793" s="65">
        <f>IFERROR(VLOOKUP(C11793,Pivot!A:B,2,0),0)</f>
        <v>0</v>
      </c>
      <c r="F11793" s="65">
        <f>IFERROR(VLOOKUP(C11793,Pivot!A:C,3,0),0)</f>
        <v>0</v>
      </c>
    </row>
    <row r="11794" spans="1:6" x14ac:dyDescent="0.25">
      <c r="A11794" s="68" t="s">
        <v>103</v>
      </c>
      <c r="B11794" s="69">
        <v>491375446</v>
      </c>
      <c r="C11794" s="68">
        <v>630509690619</v>
      </c>
      <c r="D11794" s="69" t="s">
        <v>7918</v>
      </c>
      <c r="E11794" s="65">
        <f>IFERROR(VLOOKUP(C11794,Pivot!A:B,2,0),0)</f>
        <v>0</v>
      </c>
      <c r="F11794" s="65">
        <f>IFERROR(VLOOKUP(C11794,Pivot!A:C,3,0),0)</f>
        <v>0</v>
      </c>
    </row>
    <row r="11795" spans="1:6" x14ac:dyDescent="0.25">
      <c r="A11795" s="68" t="s">
        <v>103</v>
      </c>
      <c r="B11795" s="69">
        <v>491375446</v>
      </c>
      <c r="C11795" s="68">
        <v>630509691722</v>
      </c>
      <c r="D11795" s="69" t="s">
        <v>7918</v>
      </c>
      <c r="E11795" s="65">
        <f>IFERROR(VLOOKUP(C11795,Pivot!A:B,2,0),0)</f>
        <v>0</v>
      </c>
      <c r="F11795" s="65">
        <f>IFERROR(VLOOKUP(C11795,Pivot!A:C,3,0),0)</f>
        <v>0</v>
      </c>
    </row>
    <row r="11796" spans="1:6" x14ac:dyDescent="0.25">
      <c r="A11796" s="68" t="s">
        <v>103</v>
      </c>
      <c r="B11796" s="69">
        <v>491375446</v>
      </c>
      <c r="C11796" s="68">
        <v>630509703043</v>
      </c>
      <c r="D11796" s="69" t="s">
        <v>7918</v>
      </c>
      <c r="E11796" s="65">
        <f>IFERROR(VLOOKUP(C11796,Pivot!A:B,2,0),0)</f>
        <v>0</v>
      </c>
      <c r="F11796" s="65">
        <f>IFERROR(VLOOKUP(C11796,Pivot!A:C,3,0),0)</f>
        <v>0</v>
      </c>
    </row>
    <row r="11797" spans="1:6" x14ac:dyDescent="0.25">
      <c r="A11797" s="68" t="s">
        <v>103</v>
      </c>
      <c r="B11797" s="69">
        <v>491375446</v>
      </c>
      <c r="C11797" s="68">
        <v>630509703050</v>
      </c>
      <c r="D11797" s="69" t="s">
        <v>7918</v>
      </c>
      <c r="E11797" s="65">
        <f>IFERROR(VLOOKUP(C11797,Pivot!A:B,2,0),0)</f>
        <v>0</v>
      </c>
      <c r="F11797" s="65">
        <f>IFERROR(VLOOKUP(C11797,Pivot!A:C,3,0),0)</f>
        <v>0</v>
      </c>
    </row>
    <row r="11798" spans="1:6" x14ac:dyDescent="0.25">
      <c r="A11798" s="68" t="s">
        <v>103</v>
      </c>
      <c r="B11798" s="69">
        <v>491375446</v>
      </c>
      <c r="C11798" s="68">
        <v>630509792597</v>
      </c>
      <c r="D11798" s="69" t="s">
        <v>7918</v>
      </c>
      <c r="E11798" s="65">
        <f>IFERROR(VLOOKUP(C11798,Pivot!A:B,2,0),0)</f>
        <v>0</v>
      </c>
      <c r="F11798" s="65">
        <f>IFERROR(VLOOKUP(C11798,Pivot!A:C,3,0),0)</f>
        <v>0</v>
      </c>
    </row>
    <row r="11799" spans="1:6" x14ac:dyDescent="0.25">
      <c r="A11799" s="68" t="s">
        <v>103</v>
      </c>
      <c r="B11799" s="69">
        <v>491375446</v>
      </c>
      <c r="C11799" s="68">
        <v>630509792603</v>
      </c>
      <c r="D11799" s="69" t="s">
        <v>7918</v>
      </c>
      <c r="E11799" s="65">
        <f>IFERROR(VLOOKUP(C11799,Pivot!A:B,2,0),0)</f>
        <v>0</v>
      </c>
      <c r="F11799" s="65">
        <f>IFERROR(VLOOKUP(C11799,Pivot!A:C,3,0),0)</f>
        <v>0</v>
      </c>
    </row>
    <row r="11800" spans="1:6" x14ac:dyDescent="0.25">
      <c r="A11800" s="68" t="s">
        <v>103</v>
      </c>
      <c r="B11800" s="69">
        <v>491375446</v>
      </c>
      <c r="C11800" s="68">
        <v>630509792627</v>
      </c>
      <c r="D11800" s="69" t="s">
        <v>7918</v>
      </c>
      <c r="E11800" s="65">
        <f>IFERROR(VLOOKUP(C11800,Pivot!A:B,2,0),0)</f>
        <v>0</v>
      </c>
      <c r="F11800" s="65">
        <f>IFERROR(VLOOKUP(C11800,Pivot!A:C,3,0),0)</f>
        <v>0</v>
      </c>
    </row>
    <row r="11801" spans="1:6" x14ac:dyDescent="0.25">
      <c r="A11801" s="68" t="s">
        <v>103</v>
      </c>
      <c r="B11801" s="69">
        <v>491375446</v>
      </c>
      <c r="C11801" s="68">
        <v>630509792634</v>
      </c>
      <c r="D11801" s="69" t="s">
        <v>7918</v>
      </c>
      <c r="E11801" s="65">
        <f>IFERROR(VLOOKUP(C11801,Pivot!A:B,2,0),0)</f>
        <v>0</v>
      </c>
      <c r="F11801" s="65">
        <f>IFERROR(VLOOKUP(C11801,Pivot!A:C,3,0),0)</f>
        <v>0</v>
      </c>
    </row>
    <row r="11802" spans="1:6" x14ac:dyDescent="0.25">
      <c r="A11802" s="68" t="s">
        <v>103</v>
      </c>
      <c r="B11802" s="69">
        <v>491375446</v>
      </c>
      <c r="C11802" s="68">
        <v>630509850358</v>
      </c>
      <c r="D11802" s="69" t="s">
        <v>7918</v>
      </c>
      <c r="E11802" s="65">
        <f>IFERROR(VLOOKUP(C11802,Pivot!A:B,2,0),0)</f>
        <v>0</v>
      </c>
      <c r="F11802" s="65">
        <f>IFERROR(VLOOKUP(C11802,Pivot!A:C,3,0),0)</f>
        <v>0</v>
      </c>
    </row>
    <row r="11803" spans="1:6" x14ac:dyDescent="0.25">
      <c r="A11803" s="68" t="s">
        <v>103</v>
      </c>
      <c r="B11803" s="69">
        <v>491375446</v>
      </c>
      <c r="C11803" s="68">
        <v>630509850365</v>
      </c>
      <c r="D11803" s="69" t="s">
        <v>7918</v>
      </c>
      <c r="E11803" s="65">
        <f>IFERROR(VLOOKUP(C11803,Pivot!A:B,2,0),0)</f>
        <v>0</v>
      </c>
      <c r="F11803" s="65">
        <f>IFERROR(VLOOKUP(C11803,Pivot!A:C,3,0),0)</f>
        <v>0</v>
      </c>
    </row>
    <row r="11804" spans="1:6" x14ac:dyDescent="0.25">
      <c r="A11804" s="68" t="s">
        <v>103</v>
      </c>
      <c r="B11804" s="69">
        <v>491375446</v>
      </c>
      <c r="C11804" s="68">
        <v>630509850389</v>
      </c>
      <c r="D11804" s="69" t="s">
        <v>7918</v>
      </c>
      <c r="E11804" s="65">
        <f>IFERROR(VLOOKUP(C11804,Pivot!A:B,2,0),0)</f>
        <v>0</v>
      </c>
      <c r="F11804" s="65">
        <f>IFERROR(VLOOKUP(C11804,Pivot!A:C,3,0),0)</f>
        <v>0</v>
      </c>
    </row>
    <row r="11805" spans="1:6" x14ac:dyDescent="0.25">
      <c r="A11805" s="68" t="s">
        <v>103</v>
      </c>
      <c r="B11805" s="69">
        <v>491375448</v>
      </c>
      <c r="C11805" s="68">
        <v>630509620487</v>
      </c>
      <c r="D11805" s="69" t="s">
        <v>7919</v>
      </c>
      <c r="E11805" s="65">
        <f>IFERROR(VLOOKUP(C11805,Pivot!A:B,2,0),0)</f>
        <v>0</v>
      </c>
      <c r="F11805" s="65">
        <f>IFERROR(VLOOKUP(C11805,Pivot!A:C,3,0),0)</f>
        <v>0</v>
      </c>
    </row>
    <row r="11806" spans="1:6" x14ac:dyDescent="0.25">
      <c r="A11806" s="68" t="s">
        <v>103</v>
      </c>
      <c r="B11806" s="69">
        <v>491375449</v>
      </c>
      <c r="C11806" s="68">
        <v>630509620937</v>
      </c>
      <c r="D11806" s="69" t="s">
        <v>7920</v>
      </c>
      <c r="E11806" s="65">
        <f>IFERROR(VLOOKUP(C11806,Pivot!A:B,2,0),0)</f>
        <v>0</v>
      </c>
      <c r="F11806" s="65">
        <f>IFERROR(VLOOKUP(C11806,Pivot!A:C,3,0),0)</f>
        <v>0</v>
      </c>
    </row>
    <row r="11807" spans="1:6" x14ac:dyDescent="0.25">
      <c r="A11807" s="68" t="s">
        <v>103</v>
      </c>
      <c r="B11807" s="69">
        <v>491375449</v>
      </c>
      <c r="C11807" s="68">
        <v>630509620944</v>
      </c>
      <c r="D11807" s="69" t="s">
        <v>7920</v>
      </c>
      <c r="E11807" s="65">
        <f>IFERROR(VLOOKUP(C11807,Pivot!A:B,2,0),0)</f>
        <v>0</v>
      </c>
      <c r="F11807" s="65">
        <f>IFERROR(VLOOKUP(C11807,Pivot!A:C,3,0),0)</f>
        <v>0</v>
      </c>
    </row>
    <row r="11808" spans="1:6" x14ac:dyDescent="0.25">
      <c r="A11808" s="68" t="s">
        <v>103</v>
      </c>
      <c r="B11808" s="69">
        <v>491375449</v>
      </c>
      <c r="C11808" s="68">
        <v>630509620951</v>
      </c>
      <c r="D11808" s="69" t="s">
        <v>7920</v>
      </c>
      <c r="E11808" s="65">
        <f>IFERROR(VLOOKUP(C11808,Pivot!A:B,2,0),0)</f>
        <v>0</v>
      </c>
      <c r="F11808" s="65">
        <f>IFERROR(VLOOKUP(C11808,Pivot!A:C,3,0),0)</f>
        <v>0</v>
      </c>
    </row>
    <row r="11809" spans="1:6" x14ac:dyDescent="0.25">
      <c r="A11809" s="68" t="s">
        <v>103</v>
      </c>
      <c r="B11809" s="69">
        <v>491375449</v>
      </c>
      <c r="C11809" s="68">
        <v>630509620968</v>
      </c>
      <c r="D11809" s="69" t="s">
        <v>7920</v>
      </c>
      <c r="E11809" s="65">
        <f>IFERROR(VLOOKUP(C11809,Pivot!A:B,2,0),0)</f>
        <v>0</v>
      </c>
      <c r="F11809" s="65">
        <f>IFERROR(VLOOKUP(C11809,Pivot!A:C,3,0),0)</f>
        <v>0</v>
      </c>
    </row>
    <row r="11810" spans="1:6" x14ac:dyDescent="0.25">
      <c r="A11810" s="68" t="s">
        <v>103</v>
      </c>
      <c r="B11810" s="69">
        <v>491375449</v>
      </c>
      <c r="C11810" s="68">
        <v>630509620975</v>
      </c>
      <c r="D11810" s="69" t="s">
        <v>7920</v>
      </c>
      <c r="E11810" s="65">
        <f>IFERROR(VLOOKUP(C11810,Pivot!A:B,2,0),0)</f>
        <v>0</v>
      </c>
      <c r="F11810" s="65">
        <f>IFERROR(VLOOKUP(C11810,Pivot!A:C,3,0),0)</f>
        <v>0</v>
      </c>
    </row>
    <row r="11811" spans="1:6" x14ac:dyDescent="0.25">
      <c r="A11811" s="68" t="s">
        <v>103</v>
      </c>
      <c r="B11811" s="69">
        <v>491375449</v>
      </c>
      <c r="C11811" s="68">
        <v>630509620982</v>
      </c>
      <c r="D11811" s="69" t="s">
        <v>7920</v>
      </c>
      <c r="E11811" s="65">
        <f>IFERROR(VLOOKUP(C11811,Pivot!A:B,2,0),0)</f>
        <v>0</v>
      </c>
      <c r="F11811" s="65">
        <f>IFERROR(VLOOKUP(C11811,Pivot!A:C,3,0),0)</f>
        <v>0</v>
      </c>
    </row>
    <row r="11812" spans="1:6" x14ac:dyDescent="0.25">
      <c r="A11812" s="68" t="s">
        <v>103</v>
      </c>
      <c r="B11812" s="69">
        <v>491375449</v>
      </c>
      <c r="C11812" s="68">
        <v>630509621033</v>
      </c>
      <c r="D11812" s="69" t="s">
        <v>7920</v>
      </c>
      <c r="E11812" s="65">
        <f>IFERROR(VLOOKUP(C11812,Pivot!A:B,2,0),0)</f>
        <v>0</v>
      </c>
      <c r="F11812" s="65">
        <f>IFERROR(VLOOKUP(C11812,Pivot!A:C,3,0),0)</f>
        <v>0</v>
      </c>
    </row>
    <row r="11813" spans="1:6" x14ac:dyDescent="0.25">
      <c r="A11813" s="68" t="s">
        <v>103</v>
      </c>
      <c r="B11813" s="69">
        <v>491375449</v>
      </c>
      <c r="C11813" s="68">
        <v>630509808595</v>
      </c>
      <c r="D11813" s="69" t="s">
        <v>7920</v>
      </c>
      <c r="E11813" s="65">
        <f>IFERROR(VLOOKUP(C11813,Pivot!A:B,2,0),0)</f>
        <v>0</v>
      </c>
      <c r="F11813" s="65">
        <f>IFERROR(VLOOKUP(C11813,Pivot!A:C,3,0),0)</f>
        <v>0</v>
      </c>
    </row>
    <row r="11814" spans="1:6" x14ac:dyDescent="0.25">
      <c r="A11814" s="68" t="s">
        <v>103</v>
      </c>
      <c r="B11814" s="69">
        <v>491375449</v>
      </c>
      <c r="C11814" s="68">
        <v>630509808601</v>
      </c>
      <c r="D11814" s="69" t="s">
        <v>7920</v>
      </c>
      <c r="E11814" s="65">
        <f>IFERROR(VLOOKUP(C11814,Pivot!A:B,2,0),0)</f>
        <v>0</v>
      </c>
      <c r="F11814" s="65">
        <f>IFERROR(VLOOKUP(C11814,Pivot!A:C,3,0),0)</f>
        <v>0</v>
      </c>
    </row>
    <row r="11815" spans="1:6" x14ac:dyDescent="0.25">
      <c r="A11815" s="68" t="s">
        <v>103</v>
      </c>
      <c r="B11815" s="69">
        <v>491375449</v>
      </c>
      <c r="C11815" s="68">
        <v>630509808618</v>
      </c>
      <c r="D11815" s="69" t="s">
        <v>7920</v>
      </c>
      <c r="E11815" s="65">
        <f>IFERROR(VLOOKUP(C11815,Pivot!A:B,2,0),0)</f>
        <v>0</v>
      </c>
      <c r="F11815" s="65">
        <f>IFERROR(VLOOKUP(C11815,Pivot!A:C,3,0),0)</f>
        <v>0</v>
      </c>
    </row>
    <row r="11816" spans="1:6" x14ac:dyDescent="0.25">
      <c r="A11816" s="68" t="s">
        <v>103</v>
      </c>
      <c r="B11816" s="69">
        <v>491375449</v>
      </c>
      <c r="C11816" s="68">
        <v>630509808625</v>
      </c>
      <c r="D11816" s="69" t="s">
        <v>7920</v>
      </c>
      <c r="E11816" s="65">
        <f>IFERROR(VLOOKUP(C11816,Pivot!A:B,2,0),0)</f>
        <v>0</v>
      </c>
      <c r="F11816" s="65">
        <f>IFERROR(VLOOKUP(C11816,Pivot!A:C,3,0),0)</f>
        <v>0</v>
      </c>
    </row>
    <row r="11817" spans="1:6" x14ac:dyDescent="0.25">
      <c r="A11817" s="68" t="s">
        <v>103</v>
      </c>
      <c r="B11817" s="69">
        <v>491375449</v>
      </c>
      <c r="C11817" s="68">
        <v>630509808632</v>
      </c>
      <c r="D11817" s="69" t="s">
        <v>7920</v>
      </c>
      <c r="E11817" s="65">
        <f>IFERROR(VLOOKUP(C11817,Pivot!A:B,2,0),0)</f>
        <v>0</v>
      </c>
      <c r="F11817" s="65">
        <f>IFERROR(VLOOKUP(C11817,Pivot!A:C,3,0),0)</f>
        <v>0</v>
      </c>
    </row>
    <row r="11818" spans="1:6" x14ac:dyDescent="0.25">
      <c r="A11818" s="68" t="s">
        <v>103</v>
      </c>
      <c r="B11818" s="69">
        <v>491375449</v>
      </c>
      <c r="C11818" s="68">
        <v>630509808649</v>
      </c>
      <c r="D11818" s="69" t="s">
        <v>7920</v>
      </c>
      <c r="E11818" s="65">
        <f>IFERROR(VLOOKUP(C11818,Pivot!A:B,2,0),0)</f>
        <v>0</v>
      </c>
      <c r="F11818" s="65">
        <f>IFERROR(VLOOKUP(C11818,Pivot!A:C,3,0),0)</f>
        <v>0</v>
      </c>
    </row>
    <row r="11819" spans="1:6" x14ac:dyDescent="0.25">
      <c r="A11819" s="68" t="s">
        <v>103</v>
      </c>
      <c r="B11819" s="69">
        <v>491375449</v>
      </c>
      <c r="C11819" s="68">
        <v>630509808656</v>
      </c>
      <c r="D11819" s="69" t="s">
        <v>7920</v>
      </c>
      <c r="E11819" s="65">
        <f>IFERROR(VLOOKUP(C11819,Pivot!A:B,2,0),0)</f>
        <v>0</v>
      </c>
      <c r="F11819" s="65">
        <f>IFERROR(VLOOKUP(C11819,Pivot!A:C,3,0),0)</f>
        <v>0</v>
      </c>
    </row>
    <row r="11820" spans="1:6" x14ac:dyDescent="0.25">
      <c r="A11820" s="68" t="s">
        <v>103</v>
      </c>
      <c r="B11820" s="69">
        <v>491375450</v>
      </c>
      <c r="C11820" s="68">
        <v>630509618293</v>
      </c>
      <c r="D11820" s="69" t="s">
        <v>7921</v>
      </c>
      <c r="E11820" s="65">
        <f>IFERROR(VLOOKUP(C11820,Pivot!A:B,2,0),0)</f>
        <v>0</v>
      </c>
      <c r="F11820" s="65">
        <f>IFERROR(VLOOKUP(C11820,Pivot!A:C,3,0),0)</f>
        <v>0</v>
      </c>
    </row>
    <row r="11821" spans="1:6" x14ac:dyDescent="0.25">
      <c r="A11821" s="68" t="s">
        <v>103</v>
      </c>
      <c r="B11821" s="69">
        <v>491375450</v>
      </c>
      <c r="C11821" s="68">
        <v>630509618309</v>
      </c>
      <c r="D11821" s="69" t="s">
        <v>7921</v>
      </c>
      <c r="E11821" s="65">
        <f>IFERROR(VLOOKUP(C11821,Pivot!A:B,2,0),0)</f>
        <v>0</v>
      </c>
      <c r="F11821" s="65">
        <f>IFERROR(VLOOKUP(C11821,Pivot!A:C,3,0),0)</f>
        <v>0</v>
      </c>
    </row>
    <row r="11822" spans="1:6" x14ac:dyDescent="0.25">
      <c r="A11822" s="68" t="s">
        <v>103</v>
      </c>
      <c r="B11822" s="69">
        <v>491375451</v>
      </c>
      <c r="C11822" s="68">
        <v>630509494644</v>
      </c>
      <c r="D11822" s="69" t="s">
        <v>7922</v>
      </c>
      <c r="E11822" s="65">
        <f>IFERROR(VLOOKUP(C11822,Pivot!A:B,2,0),0)</f>
        <v>0</v>
      </c>
      <c r="F11822" s="65">
        <f>IFERROR(VLOOKUP(C11822,Pivot!A:C,3,0),0)</f>
        <v>0</v>
      </c>
    </row>
    <row r="11823" spans="1:6" x14ac:dyDescent="0.25">
      <c r="A11823" s="68" t="s">
        <v>103</v>
      </c>
      <c r="B11823" s="69">
        <v>491375451</v>
      </c>
      <c r="C11823" s="68">
        <v>630509494651</v>
      </c>
      <c r="D11823" s="69" t="s">
        <v>7922</v>
      </c>
      <c r="E11823" s="65">
        <f>IFERROR(VLOOKUP(C11823,Pivot!A:B,2,0),0)</f>
        <v>0</v>
      </c>
      <c r="F11823" s="65">
        <f>IFERROR(VLOOKUP(C11823,Pivot!A:C,3,0),0)</f>
        <v>0</v>
      </c>
    </row>
    <row r="11824" spans="1:6" x14ac:dyDescent="0.25">
      <c r="A11824" s="68" t="s">
        <v>103</v>
      </c>
      <c r="B11824" s="69">
        <v>491375451</v>
      </c>
      <c r="C11824" s="68">
        <v>630509494668</v>
      </c>
      <c r="D11824" s="69" t="s">
        <v>7922</v>
      </c>
      <c r="E11824" s="65">
        <f>IFERROR(VLOOKUP(C11824,Pivot!A:B,2,0),0)</f>
        <v>0</v>
      </c>
      <c r="F11824" s="65">
        <f>IFERROR(VLOOKUP(C11824,Pivot!A:C,3,0),0)</f>
        <v>0</v>
      </c>
    </row>
    <row r="11825" spans="1:6" x14ac:dyDescent="0.25">
      <c r="A11825" s="68" t="s">
        <v>103</v>
      </c>
      <c r="B11825" s="69">
        <v>491375452</v>
      </c>
      <c r="C11825" s="68">
        <v>653569769439</v>
      </c>
      <c r="D11825" s="69" t="s">
        <v>7923</v>
      </c>
      <c r="E11825" s="65">
        <f>IFERROR(VLOOKUP(C11825,Pivot!A:B,2,0),0)</f>
        <v>0</v>
      </c>
      <c r="F11825" s="65">
        <f>IFERROR(VLOOKUP(C11825,Pivot!A:C,3,0),0)</f>
        <v>0</v>
      </c>
    </row>
    <row r="11826" spans="1:6" x14ac:dyDescent="0.25">
      <c r="A11826" s="68" t="s">
        <v>103</v>
      </c>
      <c r="B11826" s="69">
        <v>491375454</v>
      </c>
      <c r="C11826" s="68">
        <v>630509525058</v>
      </c>
      <c r="D11826" s="69" t="s">
        <v>7924</v>
      </c>
      <c r="E11826" s="65">
        <f>IFERROR(VLOOKUP(C11826,Pivot!A:B,2,0),0)</f>
        <v>0</v>
      </c>
      <c r="F11826" s="65">
        <f>IFERROR(VLOOKUP(C11826,Pivot!A:C,3,0),0)</f>
        <v>0</v>
      </c>
    </row>
    <row r="11827" spans="1:6" x14ac:dyDescent="0.25">
      <c r="A11827" s="68" t="s">
        <v>103</v>
      </c>
      <c r="B11827" s="69">
        <v>491375455</v>
      </c>
      <c r="C11827" s="68">
        <v>630509602025</v>
      </c>
      <c r="D11827" s="69" t="s">
        <v>7925</v>
      </c>
      <c r="E11827" s="65">
        <f>IFERROR(VLOOKUP(C11827,Pivot!A:B,2,0),0)</f>
        <v>0</v>
      </c>
      <c r="F11827" s="65">
        <f>IFERROR(VLOOKUP(C11827,Pivot!A:C,3,0),0)</f>
        <v>0</v>
      </c>
    </row>
    <row r="11828" spans="1:6" x14ac:dyDescent="0.25">
      <c r="A11828" s="68" t="s">
        <v>103</v>
      </c>
      <c r="B11828" s="69">
        <v>491375456</v>
      </c>
      <c r="C11828" s="68">
        <v>630509621330</v>
      </c>
      <c r="D11828" s="69" t="s">
        <v>7926</v>
      </c>
      <c r="E11828" s="65">
        <f>IFERROR(VLOOKUP(C11828,Pivot!A:B,2,0),0)</f>
        <v>0</v>
      </c>
      <c r="F11828" s="65">
        <f>IFERROR(VLOOKUP(C11828,Pivot!A:C,3,0),0)</f>
        <v>0</v>
      </c>
    </row>
    <row r="11829" spans="1:6" x14ac:dyDescent="0.25">
      <c r="A11829" s="68" t="s">
        <v>103</v>
      </c>
      <c r="B11829" s="69">
        <v>491375458</v>
      </c>
      <c r="C11829" s="68">
        <v>630509612437</v>
      </c>
      <c r="D11829" s="69" t="s">
        <v>7927</v>
      </c>
      <c r="E11829" s="65">
        <f>IFERROR(VLOOKUP(C11829,Pivot!A:B,2,0),0)</f>
        <v>0</v>
      </c>
      <c r="F11829" s="65">
        <f>IFERROR(VLOOKUP(C11829,Pivot!A:C,3,0),0)</f>
        <v>0</v>
      </c>
    </row>
    <row r="11830" spans="1:6" x14ac:dyDescent="0.25">
      <c r="A11830" s="68" t="s">
        <v>103</v>
      </c>
      <c r="B11830" s="69">
        <v>491375459</v>
      </c>
      <c r="C11830" s="68">
        <v>491375459</v>
      </c>
      <c r="D11830" s="69" t="s">
        <v>7928</v>
      </c>
      <c r="E11830" s="65">
        <f>IFERROR(VLOOKUP(C11830,Pivot!A:B,2,0),0)</f>
        <v>0</v>
      </c>
      <c r="F11830" s="65">
        <f>IFERROR(VLOOKUP(C11830,Pivot!A:C,3,0),0)</f>
        <v>0</v>
      </c>
    </row>
    <row r="11831" spans="1:6" x14ac:dyDescent="0.25">
      <c r="A11831" s="68" t="s">
        <v>103</v>
      </c>
      <c r="B11831" s="69">
        <v>491375459</v>
      </c>
      <c r="C11831" s="68">
        <v>630509616367</v>
      </c>
      <c r="D11831" s="69" t="s">
        <v>7928</v>
      </c>
      <c r="E11831" s="65">
        <f>IFERROR(VLOOKUP(C11831,Pivot!A:B,2,0),0)</f>
        <v>0</v>
      </c>
      <c r="F11831" s="65">
        <f>IFERROR(VLOOKUP(C11831,Pivot!A:C,3,0),0)</f>
        <v>0</v>
      </c>
    </row>
    <row r="11832" spans="1:6" x14ac:dyDescent="0.25">
      <c r="A11832" s="68" t="s">
        <v>103</v>
      </c>
      <c r="B11832" s="69">
        <v>491375459</v>
      </c>
      <c r="C11832" s="68">
        <v>630509616374</v>
      </c>
      <c r="D11832" s="69" t="s">
        <v>7928</v>
      </c>
      <c r="E11832" s="65">
        <f>IFERROR(VLOOKUP(C11832,Pivot!A:B,2,0),0)</f>
        <v>0</v>
      </c>
      <c r="F11832" s="65">
        <f>IFERROR(VLOOKUP(C11832,Pivot!A:C,3,0),0)</f>
        <v>0</v>
      </c>
    </row>
    <row r="11833" spans="1:6" x14ac:dyDescent="0.25">
      <c r="A11833" s="68" t="s">
        <v>103</v>
      </c>
      <c r="B11833" s="69">
        <v>491375459</v>
      </c>
      <c r="C11833" s="68">
        <v>630509616381</v>
      </c>
      <c r="D11833" s="69" t="s">
        <v>7928</v>
      </c>
      <c r="E11833" s="65">
        <f>IFERROR(VLOOKUP(C11833,Pivot!A:B,2,0),0)</f>
        <v>0</v>
      </c>
      <c r="F11833" s="65">
        <f>IFERROR(VLOOKUP(C11833,Pivot!A:C,3,0),0)</f>
        <v>0</v>
      </c>
    </row>
    <row r="11834" spans="1:6" x14ac:dyDescent="0.25">
      <c r="A11834" s="68" t="s">
        <v>103</v>
      </c>
      <c r="B11834" s="69">
        <v>491375459</v>
      </c>
      <c r="C11834" s="68">
        <v>630509616428</v>
      </c>
      <c r="D11834" s="69" t="s">
        <v>7928</v>
      </c>
      <c r="E11834" s="65">
        <f>IFERROR(VLOOKUP(C11834,Pivot!A:B,2,0),0)</f>
        <v>0</v>
      </c>
      <c r="F11834" s="65">
        <f>IFERROR(VLOOKUP(C11834,Pivot!A:C,3,0),0)</f>
        <v>0</v>
      </c>
    </row>
    <row r="11835" spans="1:6" x14ac:dyDescent="0.25">
      <c r="A11835" s="68" t="s">
        <v>103</v>
      </c>
      <c r="B11835" s="69">
        <v>491375459</v>
      </c>
      <c r="C11835" s="68">
        <v>630509631742</v>
      </c>
      <c r="D11835" s="69" t="s">
        <v>7928</v>
      </c>
      <c r="E11835" s="65">
        <f>IFERROR(VLOOKUP(C11835,Pivot!A:B,2,0),0)</f>
        <v>0</v>
      </c>
      <c r="F11835" s="65">
        <f>IFERROR(VLOOKUP(C11835,Pivot!A:C,3,0),0)</f>
        <v>0</v>
      </c>
    </row>
    <row r="11836" spans="1:6" x14ac:dyDescent="0.25">
      <c r="A11836" s="68" t="s">
        <v>103</v>
      </c>
      <c r="B11836" s="69">
        <v>491375459</v>
      </c>
      <c r="C11836" s="68">
        <v>630509676668</v>
      </c>
      <c r="D11836" s="69" t="s">
        <v>7928</v>
      </c>
      <c r="E11836" s="65">
        <f>IFERROR(VLOOKUP(C11836,Pivot!A:B,2,0),0)</f>
        <v>0</v>
      </c>
      <c r="F11836" s="65">
        <f>IFERROR(VLOOKUP(C11836,Pivot!A:C,3,0),0)</f>
        <v>0</v>
      </c>
    </row>
    <row r="11837" spans="1:6" x14ac:dyDescent="0.25">
      <c r="A11837" s="68" t="s">
        <v>103</v>
      </c>
      <c r="B11837" s="69">
        <v>491375459</v>
      </c>
      <c r="C11837" s="68">
        <v>630509691814</v>
      </c>
      <c r="D11837" s="69" t="s">
        <v>7928</v>
      </c>
      <c r="E11837" s="65">
        <f>IFERROR(VLOOKUP(C11837,Pivot!A:B,2,0),0)</f>
        <v>0</v>
      </c>
      <c r="F11837" s="65">
        <f>IFERROR(VLOOKUP(C11837,Pivot!A:C,3,0),0)</f>
        <v>0</v>
      </c>
    </row>
    <row r="11838" spans="1:6" x14ac:dyDescent="0.25">
      <c r="A11838" s="68" t="s">
        <v>103</v>
      </c>
      <c r="B11838" s="69">
        <v>491375459</v>
      </c>
      <c r="C11838" s="68">
        <v>630509758623</v>
      </c>
      <c r="D11838" s="69" t="s">
        <v>7928</v>
      </c>
      <c r="E11838" s="65">
        <f>IFERROR(VLOOKUP(C11838,Pivot!A:B,2,0),0)</f>
        <v>0</v>
      </c>
      <c r="F11838" s="65">
        <f>IFERROR(VLOOKUP(C11838,Pivot!A:C,3,0),0)</f>
        <v>0</v>
      </c>
    </row>
    <row r="11839" spans="1:6" x14ac:dyDescent="0.25">
      <c r="A11839" s="68" t="s">
        <v>103</v>
      </c>
      <c r="B11839" s="69">
        <v>491375460</v>
      </c>
      <c r="C11839" s="68">
        <v>630509632930</v>
      </c>
      <c r="D11839" s="69" t="s">
        <v>7929</v>
      </c>
      <c r="E11839" s="65">
        <f>IFERROR(VLOOKUP(C11839,Pivot!A:B,2,0),0)</f>
        <v>0</v>
      </c>
      <c r="F11839" s="65">
        <f>IFERROR(VLOOKUP(C11839,Pivot!A:C,3,0),0)</f>
        <v>0</v>
      </c>
    </row>
    <row r="11840" spans="1:6" x14ac:dyDescent="0.25">
      <c r="A11840" s="68" t="s">
        <v>103</v>
      </c>
      <c r="B11840" s="69">
        <v>491375460</v>
      </c>
      <c r="C11840" s="68">
        <v>630509632947</v>
      </c>
      <c r="D11840" s="69" t="s">
        <v>7929</v>
      </c>
      <c r="E11840" s="65">
        <f>IFERROR(VLOOKUP(C11840,Pivot!A:B,2,0),0)</f>
        <v>0</v>
      </c>
      <c r="F11840" s="65">
        <f>IFERROR(VLOOKUP(C11840,Pivot!A:C,3,0),0)</f>
        <v>0</v>
      </c>
    </row>
    <row r="11841" spans="1:6" x14ac:dyDescent="0.25">
      <c r="A11841" s="68" t="s">
        <v>103</v>
      </c>
      <c r="B11841" s="69">
        <v>491375460</v>
      </c>
      <c r="C11841" s="68">
        <v>630509632954</v>
      </c>
      <c r="D11841" s="69" t="s">
        <v>7929</v>
      </c>
      <c r="E11841" s="65">
        <f>IFERROR(VLOOKUP(C11841,Pivot!A:B,2,0),0)</f>
        <v>0</v>
      </c>
      <c r="F11841" s="65">
        <f>IFERROR(VLOOKUP(C11841,Pivot!A:C,3,0),0)</f>
        <v>0</v>
      </c>
    </row>
    <row r="11842" spans="1:6" x14ac:dyDescent="0.25">
      <c r="A11842" s="68" t="s">
        <v>103</v>
      </c>
      <c r="B11842" s="69">
        <v>491375460</v>
      </c>
      <c r="C11842" s="68">
        <v>630509632961</v>
      </c>
      <c r="D11842" s="69" t="s">
        <v>7929</v>
      </c>
      <c r="E11842" s="65">
        <f>IFERROR(VLOOKUP(C11842,Pivot!A:B,2,0),0)</f>
        <v>0</v>
      </c>
      <c r="F11842" s="65">
        <f>IFERROR(VLOOKUP(C11842,Pivot!A:C,3,0),0)</f>
        <v>0</v>
      </c>
    </row>
    <row r="11843" spans="1:6" x14ac:dyDescent="0.25">
      <c r="A11843" s="68" t="s">
        <v>103</v>
      </c>
      <c r="B11843" s="69">
        <v>491375460</v>
      </c>
      <c r="C11843" s="68">
        <v>630509632992</v>
      </c>
      <c r="D11843" s="69" t="s">
        <v>7929</v>
      </c>
      <c r="E11843" s="65">
        <f>IFERROR(VLOOKUP(C11843,Pivot!A:B,2,0),0)</f>
        <v>0</v>
      </c>
      <c r="F11843" s="65">
        <f>IFERROR(VLOOKUP(C11843,Pivot!A:C,3,0),0)</f>
        <v>0</v>
      </c>
    </row>
    <row r="11844" spans="1:6" x14ac:dyDescent="0.25">
      <c r="A11844" s="68" t="s">
        <v>103</v>
      </c>
      <c r="B11844" s="69">
        <v>491375460</v>
      </c>
      <c r="C11844" s="68">
        <v>630509795819</v>
      </c>
      <c r="D11844" s="69" t="s">
        <v>7929</v>
      </c>
      <c r="E11844" s="65">
        <f>IFERROR(VLOOKUP(C11844,Pivot!A:B,2,0),0)</f>
        <v>0</v>
      </c>
      <c r="F11844" s="65">
        <f>IFERROR(VLOOKUP(C11844,Pivot!A:C,3,0),0)</f>
        <v>0</v>
      </c>
    </row>
    <row r="11845" spans="1:6" x14ac:dyDescent="0.25">
      <c r="A11845" s="68" t="s">
        <v>103</v>
      </c>
      <c r="B11845" s="69">
        <v>491375464</v>
      </c>
      <c r="C11845" s="68">
        <v>630509620777</v>
      </c>
      <c r="D11845" s="69" t="s">
        <v>7930</v>
      </c>
      <c r="E11845" s="65">
        <f>IFERROR(VLOOKUP(C11845,Pivot!A:B,2,0),0)</f>
        <v>0</v>
      </c>
      <c r="F11845" s="65">
        <f>IFERROR(VLOOKUP(C11845,Pivot!A:C,3,0),0)</f>
        <v>0</v>
      </c>
    </row>
    <row r="11846" spans="1:6" x14ac:dyDescent="0.25">
      <c r="A11846" s="68" t="s">
        <v>103</v>
      </c>
      <c r="B11846" s="69">
        <v>491375464</v>
      </c>
      <c r="C11846" s="68">
        <v>630509620784</v>
      </c>
      <c r="D11846" s="69" t="s">
        <v>7930</v>
      </c>
      <c r="E11846" s="65">
        <f>IFERROR(VLOOKUP(C11846,Pivot!A:B,2,0),0)</f>
        <v>0</v>
      </c>
      <c r="F11846" s="65">
        <f>IFERROR(VLOOKUP(C11846,Pivot!A:C,3,0),0)</f>
        <v>0</v>
      </c>
    </row>
    <row r="11847" spans="1:6" x14ac:dyDescent="0.25">
      <c r="A11847" s="68" t="s">
        <v>103</v>
      </c>
      <c r="B11847" s="69">
        <v>491375464</v>
      </c>
      <c r="C11847" s="68">
        <v>630509662739</v>
      </c>
      <c r="D11847" s="69" t="s">
        <v>7930</v>
      </c>
      <c r="E11847" s="65">
        <f>IFERROR(VLOOKUP(C11847,Pivot!A:B,2,0),0)</f>
        <v>0</v>
      </c>
      <c r="F11847" s="65">
        <f>IFERROR(VLOOKUP(C11847,Pivot!A:C,3,0),0)</f>
        <v>0</v>
      </c>
    </row>
    <row r="11848" spans="1:6" x14ac:dyDescent="0.25">
      <c r="A11848" s="68" t="s">
        <v>103</v>
      </c>
      <c r="B11848" s="69">
        <v>491375464</v>
      </c>
      <c r="C11848" s="68">
        <v>630509700097</v>
      </c>
      <c r="D11848" s="69" t="s">
        <v>7930</v>
      </c>
      <c r="E11848" s="65">
        <f>IFERROR(VLOOKUP(C11848,Pivot!A:B,2,0),0)</f>
        <v>0</v>
      </c>
      <c r="F11848" s="65">
        <f>IFERROR(VLOOKUP(C11848,Pivot!A:C,3,0),0)</f>
        <v>0</v>
      </c>
    </row>
    <row r="11849" spans="1:6" x14ac:dyDescent="0.25">
      <c r="A11849" s="68" t="s">
        <v>103</v>
      </c>
      <c r="B11849" s="69">
        <v>491375466</v>
      </c>
      <c r="C11849" s="68">
        <v>630509346271</v>
      </c>
      <c r="D11849" s="69" t="s">
        <v>7931</v>
      </c>
      <c r="E11849" s="65">
        <f>IFERROR(VLOOKUP(C11849,Pivot!A:B,2,0),0)</f>
        <v>0</v>
      </c>
      <c r="F11849" s="65">
        <f>IFERROR(VLOOKUP(C11849,Pivot!A:C,3,0),0)</f>
        <v>0</v>
      </c>
    </row>
    <row r="11850" spans="1:6" x14ac:dyDescent="0.25">
      <c r="A11850" s="68" t="s">
        <v>103</v>
      </c>
      <c r="B11850" s="69">
        <v>491375466</v>
      </c>
      <c r="C11850" s="68">
        <v>630509738304</v>
      </c>
      <c r="D11850" s="69" t="s">
        <v>7931</v>
      </c>
      <c r="E11850" s="65">
        <f>IFERROR(VLOOKUP(C11850,Pivot!A:B,2,0),0)</f>
        <v>0</v>
      </c>
      <c r="F11850" s="65">
        <f>IFERROR(VLOOKUP(C11850,Pivot!A:C,3,0),0)</f>
        <v>0</v>
      </c>
    </row>
    <row r="11851" spans="1:6" x14ac:dyDescent="0.25">
      <c r="A11851" s="68" t="s">
        <v>103</v>
      </c>
      <c r="B11851" s="69">
        <v>491375467</v>
      </c>
      <c r="C11851" s="68">
        <v>630509495429</v>
      </c>
      <c r="D11851" s="69" t="s">
        <v>7932</v>
      </c>
      <c r="E11851" s="65">
        <f>IFERROR(VLOOKUP(C11851,Pivot!A:B,2,0),0)</f>
        <v>0</v>
      </c>
      <c r="F11851" s="65">
        <f>IFERROR(VLOOKUP(C11851,Pivot!A:C,3,0),0)</f>
        <v>0</v>
      </c>
    </row>
    <row r="11852" spans="1:6" x14ac:dyDescent="0.25">
      <c r="A11852" s="68" t="s">
        <v>103</v>
      </c>
      <c r="B11852" s="69">
        <v>491375468</v>
      </c>
      <c r="C11852" s="68">
        <v>630509615308</v>
      </c>
      <c r="D11852" s="69" t="s">
        <v>7933</v>
      </c>
      <c r="E11852" s="65">
        <f>IFERROR(VLOOKUP(C11852,Pivot!A:B,2,0),0)</f>
        <v>0</v>
      </c>
      <c r="F11852" s="65">
        <f>IFERROR(VLOOKUP(C11852,Pivot!A:C,3,0),0)</f>
        <v>0</v>
      </c>
    </row>
    <row r="11853" spans="1:6" x14ac:dyDescent="0.25">
      <c r="A11853" s="68" t="s">
        <v>103</v>
      </c>
      <c r="B11853" s="69">
        <v>491375468</v>
      </c>
      <c r="C11853" s="68">
        <v>630509615322</v>
      </c>
      <c r="D11853" s="69" t="s">
        <v>7933</v>
      </c>
      <c r="E11853" s="65">
        <f>IFERROR(VLOOKUP(C11853,Pivot!A:B,2,0),0)</f>
        <v>0</v>
      </c>
      <c r="F11853" s="65">
        <f>IFERROR(VLOOKUP(C11853,Pivot!A:C,3,0),0)</f>
        <v>0</v>
      </c>
    </row>
    <row r="11854" spans="1:6" x14ac:dyDescent="0.25">
      <c r="A11854" s="68" t="s">
        <v>103</v>
      </c>
      <c r="B11854" s="69">
        <v>491375468</v>
      </c>
      <c r="C11854" s="68">
        <v>630509700585</v>
      </c>
      <c r="D11854" s="69" t="s">
        <v>7933</v>
      </c>
      <c r="E11854" s="65">
        <f>IFERROR(VLOOKUP(C11854,Pivot!A:B,2,0),0)</f>
        <v>0</v>
      </c>
      <c r="F11854" s="65">
        <f>IFERROR(VLOOKUP(C11854,Pivot!A:C,3,0),0)</f>
        <v>0</v>
      </c>
    </row>
    <row r="11855" spans="1:6" x14ac:dyDescent="0.25">
      <c r="A11855" s="68" t="s">
        <v>103</v>
      </c>
      <c r="B11855" s="69">
        <v>491375469</v>
      </c>
      <c r="C11855" s="68">
        <v>630509495382</v>
      </c>
      <c r="D11855" s="69" t="s">
        <v>7934</v>
      </c>
      <c r="E11855" s="65">
        <f>IFERROR(VLOOKUP(C11855,Pivot!A:B,2,0),0)</f>
        <v>0</v>
      </c>
      <c r="F11855" s="65">
        <f>IFERROR(VLOOKUP(C11855,Pivot!A:C,3,0),0)</f>
        <v>0</v>
      </c>
    </row>
    <row r="11856" spans="1:6" x14ac:dyDescent="0.25">
      <c r="A11856" s="68" t="s">
        <v>103</v>
      </c>
      <c r="B11856" s="69">
        <v>491375470</v>
      </c>
      <c r="C11856" s="68">
        <v>630509429370</v>
      </c>
      <c r="D11856" s="69" t="s">
        <v>7935</v>
      </c>
      <c r="E11856" s="65">
        <f>IFERROR(VLOOKUP(C11856,Pivot!A:B,2,0),0)</f>
        <v>0</v>
      </c>
      <c r="F11856" s="65">
        <f>IFERROR(VLOOKUP(C11856,Pivot!A:C,3,0),0)</f>
        <v>0</v>
      </c>
    </row>
    <row r="11857" spans="1:6" x14ac:dyDescent="0.25">
      <c r="A11857" s="68" t="s">
        <v>103</v>
      </c>
      <c r="B11857" s="69">
        <v>491375470</v>
      </c>
      <c r="C11857" s="68">
        <v>630509444687</v>
      </c>
      <c r="D11857" s="69" t="s">
        <v>7935</v>
      </c>
      <c r="E11857" s="65">
        <f>IFERROR(VLOOKUP(C11857,Pivot!A:B,2,0),0)</f>
        <v>0</v>
      </c>
      <c r="F11857" s="65">
        <f>IFERROR(VLOOKUP(C11857,Pivot!A:C,3,0),0)</f>
        <v>0</v>
      </c>
    </row>
    <row r="11858" spans="1:6" x14ac:dyDescent="0.25">
      <c r="A11858" s="68" t="s">
        <v>103</v>
      </c>
      <c r="B11858" s="69">
        <v>491375471</v>
      </c>
      <c r="C11858" s="68">
        <v>630509616718</v>
      </c>
      <c r="D11858" s="69" t="s">
        <v>7936</v>
      </c>
      <c r="E11858" s="65">
        <f>IFERROR(VLOOKUP(C11858,Pivot!A:B,2,0),0)</f>
        <v>0</v>
      </c>
      <c r="F11858" s="65">
        <f>IFERROR(VLOOKUP(C11858,Pivot!A:C,3,0),0)</f>
        <v>0</v>
      </c>
    </row>
    <row r="11859" spans="1:6" x14ac:dyDescent="0.25">
      <c r="A11859" s="68" t="s">
        <v>103</v>
      </c>
      <c r="B11859" s="69">
        <v>491375472</v>
      </c>
      <c r="C11859" s="68">
        <v>630509346257</v>
      </c>
      <c r="D11859" s="69" t="s">
        <v>7937</v>
      </c>
      <c r="E11859" s="65">
        <f>IFERROR(VLOOKUP(C11859,Pivot!A:B,2,0),0)</f>
        <v>0</v>
      </c>
      <c r="F11859" s="65">
        <f>IFERROR(VLOOKUP(C11859,Pivot!A:C,3,0),0)</f>
        <v>0</v>
      </c>
    </row>
    <row r="11860" spans="1:6" x14ac:dyDescent="0.25">
      <c r="A11860" s="68" t="s">
        <v>103</v>
      </c>
      <c r="B11860" s="69">
        <v>491375472</v>
      </c>
      <c r="C11860" s="68">
        <v>630509738281</v>
      </c>
      <c r="D11860" s="69" t="s">
        <v>7937</v>
      </c>
      <c r="E11860" s="65">
        <f>IFERROR(VLOOKUP(C11860,Pivot!A:B,2,0),0)</f>
        <v>0</v>
      </c>
      <c r="F11860" s="65">
        <f>IFERROR(VLOOKUP(C11860,Pivot!A:C,3,0),0)</f>
        <v>0</v>
      </c>
    </row>
    <row r="11861" spans="1:6" x14ac:dyDescent="0.25">
      <c r="A11861" s="68" t="s">
        <v>103</v>
      </c>
      <c r="B11861" s="69">
        <v>491375473</v>
      </c>
      <c r="C11861" s="68">
        <v>653569949343</v>
      </c>
      <c r="D11861" s="69" t="s">
        <v>7938</v>
      </c>
      <c r="E11861" s="65">
        <f>IFERROR(VLOOKUP(C11861,Pivot!A:B,2,0),0)</f>
        <v>0</v>
      </c>
      <c r="F11861" s="65">
        <f>IFERROR(VLOOKUP(C11861,Pivot!A:C,3,0),0)</f>
        <v>0</v>
      </c>
    </row>
    <row r="11862" spans="1:6" x14ac:dyDescent="0.25">
      <c r="A11862" s="68" t="s">
        <v>103</v>
      </c>
      <c r="B11862" s="69">
        <v>491375474</v>
      </c>
      <c r="C11862" s="68">
        <v>630509738328</v>
      </c>
      <c r="D11862" s="69" t="s">
        <v>7939</v>
      </c>
      <c r="E11862" s="65">
        <f>IFERROR(VLOOKUP(C11862,Pivot!A:B,2,0),0)</f>
        <v>0</v>
      </c>
      <c r="F11862" s="65">
        <f>IFERROR(VLOOKUP(C11862,Pivot!A:C,3,0),0)</f>
        <v>0</v>
      </c>
    </row>
    <row r="11863" spans="1:6" x14ac:dyDescent="0.25">
      <c r="A11863" s="68" t="s">
        <v>103</v>
      </c>
      <c r="B11863" s="69">
        <v>491375474</v>
      </c>
      <c r="C11863" s="68">
        <v>653569949404</v>
      </c>
      <c r="D11863" s="69" t="s">
        <v>7939</v>
      </c>
      <c r="E11863" s="65">
        <f>IFERROR(VLOOKUP(C11863,Pivot!A:B,2,0),0)</f>
        <v>0</v>
      </c>
      <c r="F11863" s="65">
        <f>IFERROR(VLOOKUP(C11863,Pivot!A:C,3,0),0)</f>
        <v>0</v>
      </c>
    </row>
    <row r="11864" spans="1:6" x14ac:dyDescent="0.25">
      <c r="A11864" s="68" t="s">
        <v>103</v>
      </c>
      <c r="B11864" s="69">
        <v>491375475</v>
      </c>
      <c r="C11864" s="68">
        <v>5010994856250</v>
      </c>
      <c r="D11864" s="69" t="s">
        <v>7940</v>
      </c>
      <c r="E11864" s="65">
        <f>IFERROR(VLOOKUP(C11864,Pivot!A:B,2,0),0)</f>
        <v>0</v>
      </c>
      <c r="F11864" s="65">
        <f>IFERROR(VLOOKUP(C11864,Pivot!A:C,3,0),0)</f>
        <v>0</v>
      </c>
    </row>
    <row r="11865" spans="1:6" x14ac:dyDescent="0.25">
      <c r="A11865" s="68" t="s">
        <v>103</v>
      </c>
      <c r="B11865" s="69">
        <v>491375475</v>
      </c>
      <c r="C11865" s="68">
        <v>5010994927721</v>
      </c>
      <c r="D11865" s="69" t="s">
        <v>7940</v>
      </c>
      <c r="E11865" s="65">
        <f>IFERROR(VLOOKUP(C11865,Pivot!A:B,2,0),0)</f>
        <v>0</v>
      </c>
      <c r="F11865" s="65">
        <f>IFERROR(VLOOKUP(C11865,Pivot!A:C,3,0),0)</f>
        <v>0</v>
      </c>
    </row>
    <row r="11866" spans="1:6" x14ac:dyDescent="0.25">
      <c r="A11866" s="68" t="s">
        <v>103</v>
      </c>
      <c r="B11866" s="69">
        <v>491375475</v>
      </c>
      <c r="C11866" s="68">
        <v>630509286911</v>
      </c>
      <c r="D11866" s="69" t="s">
        <v>7940</v>
      </c>
      <c r="E11866" s="65">
        <f>IFERROR(VLOOKUP(C11866,Pivot!A:B,2,0),0)</f>
        <v>0</v>
      </c>
      <c r="F11866" s="65">
        <f>IFERROR(VLOOKUP(C11866,Pivot!A:C,3,0),0)</f>
        <v>0</v>
      </c>
    </row>
    <row r="11867" spans="1:6" x14ac:dyDescent="0.25">
      <c r="A11867" s="68" t="s">
        <v>103</v>
      </c>
      <c r="B11867" s="69">
        <v>491375476</v>
      </c>
      <c r="C11867" s="68">
        <v>630509497997</v>
      </c>
      <c r="D11867" s="69" t="s">
        <v>7941</v>
      </c>
      <c r="E11867" s="65">
        <f>IFERROR(VLOOKUP(C11867,Pivot!A:B,2,0),0)</f>
        <v>0</v>
      </c>
      <c r="F11867" s="65">
        <f>IFERROR(VLOOKUP(C11867,Pivot!A:C,3,0),0)</f>
        <v>0</v>
      </c>
    </row>
    <row r="11868" spans="1:6" x14ac:dyDescent="0.25">
      <c r="A11868" s="68" t="s">
        <v>103</v>
      </c>
      <c r="B11868" s="69">
        <v>491375476</v>
      </c>
      <c r="C11868" s="68">
        <v>630509737734</v>
      </c>
      <c r="D11868" s="69" t="s">
        <v>7941</v>
      </c>
      <c r="E11868" s="65">
        <f>IFERROR(VLOOKUP(C11868,Pivot!A:B,2,0),0)</f>
        <v>0</v>
      </c>
      <c r="F11868" s="65">
        <f>IFERROR(VLOOKUP(C11868,Pivot!A:C,3,0),0)</f>
        <v>0</v>
      </c>
    </row>
    <row r="11869" spans="1:6" x14ac:dyDescent="0.25">
      <c r="A11869" s="68" t="s">
        <v>103</v>
      </c>
      <c r="B11869" s="69">
        <v>491375477</v>
      </c>
      <c r="C11869" s="68">
        <v>630509495436</v>
      </c>
      <c r="D11869" s="69" t="s">
        <v>7942</v>
      </c>
      <c r="E11869" s="65">
        <f>IFERROR(VLOOKUP(C11869,Pivot!A:B,2,0),0)</f>
        <v>0</v>
      </c>
      <c r="F11869" s="65">
        <f>IFERROR(VLOOKUP(C11869,Pivot!A:C,3,0),0)</f>
        <v>0</v>
      </c>
    </row>
    <row r="11870" spans="1:6" x14ac:dyDescent="0.25">
      <c r="A11870" s="68" t="s">
        <v>103</v>
      </c>
      <c r="B11870" s="69">
        <v>491375477</v>
      </c>
      <c r="C11870" s="68">
        <v>630509737772</v>
      </c>
      <c r="D11870" s="69" t="s">
        <v>7942</v>
      </c>
      <c r="E11870" s="65">
        <f>IFERROR(VLOOKUP(C11870,Pivot!A:B,2,0),0)</f>
        <v>0</v>
      </c>
      <c r="F11870" s="65">
        <f>IFERROR(VLOOKUP(C11870,Pivot!A:C,3,0),0)</f>
        <v>0</v>
      </c>
    </row>
    <row r="11871" spans="1:6" x14ac:dyDescent="0.25">
      <c r="A11871" s="68" t="s">
        <v>103</v>
      </c>
      <c r="B11871" s="69">
        <v>491375478</v>
      </c>
      <c r="C11871" s="68">
        <v>630509460274</v>
      </c>
      <c r="D11871" s="69" t="s">
        <v>7943</v>
      </c>
      <c r="E11871" s="65">
        <f>IFERROR(VLOOKUP(C11871,Pivot!A:B,2,0),0)</f>
        <v>0</v>
      </c>
      <c r="F11871" s="65">
        <f>IFERROR(VLOOKUP(C11871,Pivot!A:C,3,0),0)</f>
        <v>0</v>
      </c>
    </row>
    <row r="11872" spans="1:6" x14ac:dyDescent="0.25">
      <c r="A11872" s="68" t="s">
        <v>103</v>
      </c>
      <c r="B11872" s="69">
        <v>491375479</v>
      </c>
      <c r="C11872" s="68">
        <v>630509535200</v>
      </c>
      <c r="D11872" s="69" t="s">
        <v>7944</v>
      </c>
      <c r="E11872" s="65">
        <f>IFERROR(VLOOKUP(C11872,Pivot!A:B,2,0),0)</f>
        <v>0</v>
      </c>
      <c r="F11872" s="65">
        <f>IFERROR(VLOOKUP(C11872,Pivot!A:C,3,0),0)</f>
        <v>0</v>
      </c>
    </row>
    <row r="11873" spans="1:6" x14ac:dyDescent="0.25">
      <c r="A11873" s="68" t="s">
        <v>103</v>
      </c>
      <c r="B11873" s="69">
        <v>491375479</v>
      </c>
      <c r="C11873" s="68">
        <v>630509738700</v>
      </c>
      <c r="D11873" s="69" t="s">
        <v>7944</v>
      </c>
      <c r="E11873" s="65">
        <f>IFERROR(VLOOKUP(C11873,Pivot!A:B,2,0),0)</f>
        <v>0</v>
      </c>
      <c r="F11873" s="65">
        <f>IFERROR(VLOOKUP(C11873,Pivot!A:C,3,0),0)</f>
        <v>0</v>
      </c>
    </row>
    <row r="11874" spans="1:6" x14ac:dyDescent="0.25">
      <c r="A11874" s="68" t="s">
        <v>103</v>
      </c>
      <c r="B11874" s="69">
        <v>491375480</v>
      </c>
      <c r="C11874" s="68">
        <v>630509491827</v>
      </c>
      <c r="D11874" s="69" t="s">
        <v>7945</v>
      </c>
      <c r="E11874" s="65">
        <f>IFERROR(VLOOKUP(C11874,Pivot!A:B,2,0),0)</f>
        <v>0</v>
      </c>
      <c r="F11874" s="65">
        <f>IFERROR(VLOOKUP(C11874,Pivot!A:C,3,0),0)</f>
        <v>0</v>
      </c>
    </row>
    <row r="11875" spans="1:6" x14ac:dyDescent="0.25">
      <c r="A11875" s="68" t="s">
        <v>103</v>
      </c>
      <c r="B11875" s="69">
        <v>491375480</v>
      </c>
      <c r="C11875" s="68">
        <v>630509506057</v>
      </c>
      <c r="D11875" s="69" t="s">
        <v>7945</v>
      </c>
      <c r="E11875" s="65">
        <f>IFERROR(VLOOKUP(C11875,Pivot!A:B,2,0),0)</f>
        <v>0</v>
      </c>
      <c r="F11875" s="65">
        <f>IFERROR(VLOOKUP(C11875,Pivot!A:C,3,0),0)</f>
        <v>0</v>
      </c>
    </row>
    <row r="11876" spans="1:6" x14ac:dyDescent="0.25">
      <c r="A11876" s="68" t="s">
        <v>103</v>
      </c>
      <c r="B11876" s="69">
        <v>491375481</v>
      </c>
      <c r="C11876" s="68">
        <v>630509521739</v>
      </c>
      <c r="D11876" s="69" t="s">
        <v>7946</v>
      </c>
      <c r="E11876" s="65">
        <f>IFERROR(VLOOKUP(C11876,Pivot!A:B,2,0),0)</f>
        <v>0</v>
      </c>
      <c r="F11876" s="65">
        <f>IFERROR(VLOOKUP(C11876,Pivot!A:C,3,0),0)</f>
        <v>0</v>
      </c>
    </row>
    <row r="11877" spans="1:6" x14ac:dyDescent="0.25">
      <c r="A11877" s="68" t="s">
        <v>103</v>
      </c>
      <c r="B11877" s="69">
        <v>491375482</v>
      </c>
      <c r="C11877" s="68">
        <v>630509522842</v>
      </c>
      <c r="D11877" s="69" t="s">
        <v>7947</v>
      </c>
      <c r="E11877" s="65">
        <f>IFERROR(VLOOKUP(C11877,Pivot!A:B,2,0),0)</f>
        <v>0</v>
      </c>
      <c r="F11877" s="65">
        <f>IFERROR(VLOOKUP(C11877,Pivot!A:C,3,0),0)</f>
        <v>0</v>
      </c>
    </row>
    <row r="11878" spans="1:6" x14ac:dyDescent="0.25">
      <c r="A11878" s="68" t="s">
        <v>103</v>
      </c>
      <c r="B11878" s="69">
        <v>491375483</v>
      </c>
      <c r="C11878" s="68">
        <v>630509548170</v>
      </c>
      <c r="D11878" s="69" t="s">
        <v>7948</v>
      </c>
      <c r="E11878" s="65">
        <f>IFERROR(VLOOKUP(C11878,Pivot!A:B,2,0),0)</f>
        <v>0</v>
      </c>
      <c r="F11878" s="65">
        <f>IFERROR(VLOOKUP(C11878,Pivot!A:C,3,0),0)</f>
        <v>0</v>
      </c>
    </row>
    <row r="11879" spans="1:6" x14ac:dyDescent="0.25">
      <c r="A11879" s="68" t="s">
        <v>103</v>
      </c>
      <c r="B11879" s="69">
        <v>491375485</v>
      </c>
      <c r="C11879" s="68">
        <v>630509611034</v>
      </c>
      <c r="D11879" s="69" t="s">
        <v>7949</v>
      </c>
      <c r="E11879" s="65">
        <f>IFERROR(VLOOKUP(C11879,Pivot!A:B,2,0),0)</f>
        <v>0</v>
      </c>
      <c r="F11879" s="65">
        <f>IFERROR(VLOOKUP(C11879,Pivot!A:C,3,0),0)</f>
        <v>0</v>
      </c>
    </row>
    <row r="11880" spans="1:6" x14ac:dyDescent="0.25">
      <c r="A11880" s="68" t="s">
        <v>103</v>
      </c>
      <c r="B11880" s="69">
        <v>491375485</v>
      </c>
      <c r="C11880" s="68">
        <v>630509611041</v>
      </c>
      <c r="D11880" s="69" t="s">
        <v>7949</v>
      </c>
      <c r="E11880" s="65">
        <f>IFERROR(VLOOKUP(C11880,Pivot!A:B,2,0),0)</f>
        <v>0</v>
      </c>
      <c r="F11880" s="65">
        <f>IFERROR(VLOOKUP(C11880,Pivot!A:C,3,0),0)</f>
        <v>0</v>
      </c>
    </row>
    <row r="11881" spans="1:6" x14ac:dyDescent="0.25">
      <c r="A11881" s="68" t="s">
        <v>103</v>
      </c>
      <c r="B11881" s="69">
        <v>491375485</v>
      </c>
      <c r="C11881" s="68">
        <v>630509611058</v>
      </c>
      <c r="D11881" s="69" t="s">
        <v>7949</v>
      </c>
      <c r="E11881" s="65">
        <f>IFERROR(VLOOKUP(C11881,Pivot!A:B,2,0),0)</f>
        <v>0</v>
      </c>
      <c r="F11881" s="65">
        <f>IFERROR(VLOOKUP(C11881,Pivot!A:C,3,0),0)</f>
        <v>0</v>
      </c>
    </row>
    <row r="11882" spans="1:6" x14ac:dyDescent="0.25">
      <c r="A11882" s="68" t="s">
        <v>103</v>
      </c>
      <c r="B11882" s="69">
        <v>491375485</v>
      </c>
      <c r="C11882" s="68">
        <v>630509611065</v>
      </c>
      <c r="D11882" s="69" t="s">
        <v>7949</v>
      </c>
      <c r="E11882" s="65">
        <f>IFERROR(VLOOKUP(C11882,Pivot!A:B,2,0),0)</f>
        <v>0</v>
      </c>
      <c r="F11882" s="65">
        <f>IFERROR(VLOOKUP(C11882,Pivot!A:C,3,0),0)</f>
        <v>0</v>
      </c>
    </row>
    <row r="11883" spans="1:6" x14ac:dyDescent="0.25">
      <c r="A11883" s="68" t="s">
        <v>103</v>
      </c>
      <c r="B11883" s="69">
        <v>491375485</v>
      </c>
      <c r="C11883" s="68">
        <v>630509611072</v>
      </c>
      <c r="D11883" s="69" t="s">
        <v>7949</v>
      </c>
      <c r="E11883" s="65">
        <f>IFERROR(VLOOKUP(C11883,Pivot!A:B,2,0),0)</f>
        <v>0</v>
      </c>
      <c r="F11883" s="65">
        <f>IFERROR(VLOOKUP(C11883,Pivot!A:C,3,0),0)</f>
        <v>0</v>
      </c>
    </row>
    <row r="11884" spans="1:6" x14ac:dyDescent="0.25">
      <c r="A11884" s="68" t="s">
        <v>103</v>
      </c>
      <c r="B11884" s="69">
        <v>491375485</v>
      </c>
      <c r="C11884" s="68">
        <v>630509660988</v>
      </c>
      <c r="D11884" s="69" t="s">
        <v>7949</v>
      </c>
      <c r="E11884" s="65">
        <f>IFERROR(VLOOKUP(C11884,Pivot!A:B,2,0),0)</f>
        <v>0</v>
      </c>
      <c r="F11884" s="65">
        <f>IFERROR(VLOOKUP(C11884,Pivot!A:C,3,0),0)</f>
        <v>0</v>
      </c>
    </row>
    <row r="11885" spans="1:6" x14ac:dyDescent="0.25">
      <c r="A11885" s="68" t="s">
        <v>103</v>
      </c>
      <c r="B11885" s="69">
        <v>491375486</v>
      </c>
      <c r="C11885" s="68">
        <v>630509495351</v>
      </c>
      <c r="D11885" s="69" t="s">
        <v>7950</v>
      </c>
      <c r="E11885" s="65">
        <f>IFERROR(VLOOKUP(C11885,Pivot!A:B,2,0),0)</f>
        <v>0</v>
      </c>
      <c r="F11885" s="65">
        <f>IFERROR(VLOOKUP(C11885,Pivot!A:C,3,0),0)</f>
        <v>0</v>
      </c>
    </row>
    <row r="11886" spans="1:6" x14ac:dyDescent="0.25">
      <c r="A11886" s="68" t="s">
        <v>103</v>
      </c>
      <c r="B11886" s="69">
        <v>491375486</v>
      </c>
      <c r="C11886" s="68">
        <v>630509746330</v>
      </c>
      <c r="D11886" s="69" t="s">
        <v>7950</v>
      </c>
      <c r="E11886" s="65">
        <f>IFERROR(VLOOKUP(C11886,Pivot!A:B,2,0),0)</f>
        <v>0</v>
      </c>
      <c r="F11886" s="65">
        <f>IFERROR(VLOOKUP(C11886,Pivot!A:C,3,0),0)</f>
        <v>0</v>
      </c>
    </row>
    <row r="11887" spans="1:6" x14ac:dyDescent="0.25">
      <c r="A11887" s="68" t="s">
        <v>103</v>
      </c>
      <c r="B11887" s="69">
        <v>491375487</v>
      </c>
      <c r="C11887" s="68">
        <v>630509556977</v>
      </c>
      <c r="D11887" s="69" t="s">
        <v>7951</v>
      </c>
      <c r="E11887" s="65">
        <f>IFERROR(VLOOKUP(C11887,Pivot!A:B,2,0),0)</f>
        <v>0</v>
      </c>
      <c r="F11887" s="65">
        <f>IFERROR(VLOOKUP(C11887,Pivot!A:C,3,0),0)</f>
        <v>0</v>
      </c>
    </row>
    <row r="11888" spans="1:6" x14ac:dyDescent="0.25">
      <c r="A11888" s="68" t="s">
        <v>103</v>
      </c>
      <c r="B11888" s="69">
        <v>491375488</v>
      </c>
      <c r="C11888" s="68">
        <v>653569651079</v>
      </c>
      <c r="D11888" s="69" t="s">
        <v>7952</v>
      </c>
      <c r="E11888" s="65">
        <f>IFERROR(VLOOKUP(C11888,Pivot!A:B,2,0),0)</f>
        <v>0</v>
      </c>
      <c r="F11888" s="65">
        <f>IFERROR(VLOOKUP(C11888,Pivot!A:C,3,0),0)</f>
        <v>0</v>
      </c>
    </row>
    <row r="11889" spans="1:6" x14ac:dyDescent="0.25">
      <c r="A11889" s="68" t="s">
        <v>103</v>
      </c>
      <c r="B11889" s="69">
        <v>491375489</v>
      </c>
      <c r="C11889" s="68">
        <v>630509399727</v>
      </c>
      <c r="D11889" s="69" t="s">
        <v>7953</v>
      </c>
      <c r="E11889" s="65">
        <f>IFERROR(VLOOKUP(C11889,Pivot!A:B,2,0),0)</f>
        <v>0</v>
      </c>
      <c r="F11889" s="65">
        <f>IFERROR(VLOOKUP(C11889,Pivot!A:C,3,0),0)</f>
        <v>0</v>
      </c>
    </row>
    <row r="11890" spans="1:6" x14ac:dyDescent="0.25">
      <c r="A11890" s="68" t="s">
        <v>103</v>
      </c>
      <c r="B11890" s="69">
        <v>491375491</v>
      </c>
      <c r="C11890" s="68">
        <v>630509614141</v>
      </c>
      <c r="D11890" s="69" t="s">
        <v>7954</v>
      </c>
      <c r="E11890" s="65">
        <f>IFERROR(VLOOKUP(C11890,Pivot!A:B,2,0),0)</f>
        <v>0</v>
      </c>
      <c r="F11890" s="65">
        <f>IFERROR(VLOOKUP(C11890,Pivot!A:C,3,0),0)</f>
        <v>0</v>
      </c>
    </row>
    <row r="11891" spans="1:6" x14ac:dyDescent="0.25">
      <c r="A11891" s="68" t="s">
        <v>103</v>
      </c>
      <c r="B11891" s="69">
        <v>491375491</v>
      </c>
      <c r="C11891" s="68">
        <v>630509614158</v>
      </c>
      <c r="D11891" s="69" t="s">
        <v>7954</v>
      </c>
      <c r="E11891" s="65">
        <f>IFERROR(VLOOKUP(C11891,Pivot!A:B,2,0),0)</f>
        <v>0</v>
      </c>
      <c r="F11891" s="65">
        <f>IFERROR(VLOOKUP(C11891,Pivot!A:C,3,0),0)</f>
        <v>0</v>
      </c>
    </row>
    <row r="11892" spans="1:6" x14ac:dyDescent="0.25">
      <c r="A11892" s="68" t="s">
        <v>103</v>
      </c>
      <c r="B11892" s="69">
        <v>491375651</v>
      </c>
      <c r="C11892" s="68">
        <v>630509496594</v>
      </c>
      <c r="D11892" s="69" t="s">
        <v>7955</v>
      </c>
      <c r="E11892" s="65">
        <f>IFERROR(VLOOKUP(C11892,Pivot!A:B,2,0),0)</f>
        <v>0</v>
      </c>
      <c r="F11892" s="65">
        <f>IFERROR(VLOOKUP(C11892,Pivot!A:C,3,0),0)</f>
        <v>0</v>
      </c>
    </row>
    <row r="11893" spans="1:6" x14ac:dyDescent="0.25">
      <c r="A11893" s="68" t="s">
        <v>103</v>
      </c>
      <c r="B11893" s="69">
        <v>491375652</v>
      </c>
      <c r="C11893" s="68">
        <v>630509544486</v>
      </c>
      <c r="D11893" s="69" t="s">
        <v>7956</v>
      </c>
      <c r="E11893" s="65">
        <f>IFERROR(VLOOKUP(C11893,Pivot!A:B,2,0),0)</f>
        <v>0</v>
      </c>
      <c r="F11893" s="65">
        <f>IFERROR(VLOOKUP(C11893,Pivot!A:C,3,0),0)</f>
        <v>0</v>
      </c>
    </row>
    <row r="11894" spans="1:6" x14ac:dyDescent="0.25">
      <c r="A11894" s="68" t="s">
        <v>103</v>
      </c>
      <c r="B11894" s="69">
        <v>491375653</v>
      </c>
      <c r="C11894" s="68">
        <v>630509646654</v>
      </c>
      <c r="D11894" s="69" t="s">
        <v>7957</v>
      </c>
      <c r="E11894" s="65">
        <f>IFERROR(VLOOKUP(C11894,Pivot!A:B,2,0),0)</f>
        <v>0</v>
      </c>
      <c r="F11894" s="65">
        <f>IFERROR(VLOOKUP(C11894,Pivot!A:C,3,0),0)</f>
        <v>0</v>
      </c>
    </row>
    <row r="11895" spans="1:6" x14ac:dyDescent="0.25">
      <c r="A11895" s="68" t="s">
        <v>103</v>
      </c>
      <c r="B11895" s="69">
        <v>491375654</v>
      </c>
      <c r="C11895" s="68">
        <v>630509620500</v>
      </c>
      <c r="D11895" s="69" t="s">
        <v>7958</v>
      </c>
      <c r="E11895" s="65">
        <f>IFERROR(VLOOKUP(C11895,Pivot!A:B,2,0),0)</f>
        <v>0</v>
      </c>
      <c r="F11895" s="65">
        <f>IFERROR(VLOOKUP(C11895,Pivot!A:C,3,0),0)</f>
        <v>0</v>
      </c>
    </row>
    <row r="11896" spans="1:6" x14ac:dyDescent="0.25">
      <c r="A11896" s="68" t="s">
        <v>103</v>
      </c>
      <c r="B11896" s="69">
        <v>491375655</v>
      </c>
      <c r="C11896" s="68">
        <v>5010993460526</v>
      </c>
      <c r="D11896" s="69" t="s">
        <v>7959</v>
      </c>
      <c r="E11896" s="65">
        <f>IFERROR(VLOOKUP(C11896,Pivot!A:B,2,0),0)</f>
        <v>0</v>
      </c>
      <c r="F11896" s="65">
        <f>IFERROR(VLOOKUP(C11896,Pivot!A:C,3,0),0)</f>
        <v>0</v>
      </c>
    </row>
    <row r="11897" spans="1:6" x14ac:dyDescent="0.25">
      <c r="A11897" s="68" t="s">
        <v>103</v>
      </c>
      <c r="B11897" s="69">
        <v>491375656</v>
      </c>
      <c r="C11897" s="68">
        <v>630509652693</v>
      </c>
      <c r="D11897" s="69" t="s">
        <v>7960</v>
      </c>
      <c r="E11897" s="65">
        <f>IFERROR(VLOOKUP(C11897,Pivot!A:B,2,0),0)</f>
        <v>0</v>
      </c>
      <c r="F11897" s="65">
        <f>IFERROR(VLOOKUP(C11897,Pivot!A:C,3,0),0)</f>
        <v>0</v>
      </c>
    </row>
    <row r="11898" spans="1:6" x14ac:dyDescent="0.25">
      <c r="A11898" s="68" t="s">
        <v>103</v>
      </c>
      <c r="B11898" s="69">
        <v>491375657</v>
      </c>
      <c r="C11898" s="68">
        <v>630509427208</v>
      </c>
      <c r="D11898" s="69" t="s">
        <v>7961</v>
      </c>
      <c r="E11898" s="65">
        <f>IFERROR(VLOOKUP(C11898,Pivot!A:B,2,0),0)</f>
        <v>0</v>
      </c>
      <c r="F11898" s="65">
        <f>IFERROR(VLOOKUP(C11898,Pivot!A:C,3,0),0)</f>
        <v>0</v>
      </c>
    </row>
    <row r="11899" spans="1:6" x14ac:dyDescent="0.25">
      <c r="A11899" s="68" t="s">
        <v>103</v>
      </c>
      <c r="B11899" s="69">
        <v>491375658</v>
      </c>
      <c r="C11899" s="68">
        <v>630509496808</v>
      </c>
      <c r="D11899" s="69" t="s">
        <v>7962</v>
      </c>
      <c r="E11899" s="65">
        <f>IFERROR(VLOOKUP(C11899,Pivot!A:B,2,0),0)</f>
        <v>0</v>
      </c>
      <c r="F11899" s="65">
        <f>IFERROR(VLOOKUP(C11899,Pivot!A:C,3,0),0)</f>
        <v>0</v>
      </c>
    </row>
    <row r="11900" spans="1:6" x14ac:dyDescent="0.25">
      <c r="A11900" s="68" t="s">
        <v>103</v>
      </c>
      <c r="B11900" s="69">
        <v>491375659</v>
      </c>
      <c r="C11900" s="68">
        <v>630509526109</v>
      </c>
      <c r="D11900" s="69" t="s">
        <v>7963</v>
      </c>
      <c r="E11900" s="65">
        <f>IFERROR(VLOOKUP(C11900,Pivot!A:B,2,0),0)</f>
        <v>0</v>
      </c>
      <c r="F11900" s="65">
        <f>IFERROR(VLOOKUP(C11900,Pivot!A:C,3,0),0)</f>
        <v>0</v>
      </c>
    </row>
    <row r="11901" spans="1:6" x14ac:dyDescent="0.25">
      <c r="A11901" s="68" t="s">
        <v>103</v>
      </c>
      <c r="B11901" s="69">
        <v>491375660</v>
      </c>
      <c r="C11901" s="68">
        <v>630509538577</v>
      </c>
      <c r="D11901" s="69" t="s">
        <v>7964</v>
      </c>
      <c r="E11901" s="65">
        <f>IFERROR(VLOOKUP(C11901,Pivot!A:B,2,0),0)</f>
        <v>0</v>
      </c>
      <c r="F11901" s="65">
        <f>IFERROR(VLOOKUP(C11901,Pivot!A:C,3,0),0)</f>
        <v>0</v>
      </c>
    </row>
    <row r="11902" spans="1:6" x14ac:dyDescent="0.25">
      <c r="A11902" s="68" t="s">
        <v>103</v>
      </c>
      <c r="B11902" s="69">
        <v>491375661</v>
      </c>
      <c r="C11902" s="68">
        <v>630509535613</v>
      </c>
      <c r="D11902" s="69" t="s">
        <v>7965</v>
      </c>
      <c r="E11902" s="65">
        <f>IFERROR(VLOOKUP(C11902,Pivot!A:B,2,0),0)</f>
        <v>0</v>
      </c>
      <c r="F11902" s="65">
        <f>IFERROR(VLOOKUP(C11902,Pivot!A:C,3,0),0)</f>
        <v>0</v>
      </c>
    </row>
    <row r="11903" spans="1:6" x14ac:dyDescent="0.25">
      <c r="A11903" s="68" t="s">
        <v>103</v>
      </c>
      <c r="B11903" s="69">
        <v>491375662</v>
      </c>
      <c r="C11903" s="68">
        <v>630509596164</v>
      </c>
      <c r="D11903" s="69" t="s">
        <v>7966</v>
      </c>
      <c r="E11903" s="65">
        <f>IFERROR(VLOOKUP(C11903,Pivot!A:B,2,0),0)</f>
        <v>0</v>
      </c>
      <c r="F11903" s="65">
        <f>IFERROR(VLOOKUP(C11903,Pivot!A:C,3,0),0)</f>
        <v>0</v>
      </c>
    </row>
    <row r="11904" spans="1:6" x14ac:dyDescent="0.25">
      <c r="A11904" s="68" t="s">
        <v>103</v>
      </c>
      <c r="B11904" s="69">
        <v>491375663</v>
      </c>
      <c r="C11904" s="68">
        <v>630509664900</v>
      </c>
      <c r="D11904" s="69" t="s">
        <v>7967</v>
      </c>
      <c r="E11904" s="65">
        <f>IFERROR(VLOOKUP(C11904,Pivot!A:B,2,0),0)</f>
        <v>0</v>
      </c>
      <c r="F11904" s="65">
        <f>IFERROR(VLOOKUP(C11904,Pivot!A:C,3,0),0)</f>
        <v>0</v>
      </c>
    </row>
    <row r="11905" spans="1:6" x14ac:dyDescent="0.25">
      <c r="A11905" s="68" t="s">
        <v>103</v>
      </c>
      <c r="B11905" s="69">
        <v>491375663</v>
      </c>
      <c r="C11905" s="68">
        <v>630509681112</v>
      </c>
      <c r="D11905" s="69" t="s">
        <v>7967</v>
      </c>
      <c r="E11905" s="65">
        <f>IFERROR(VLOOKUP(C11905,Pivot!A:B,2,0),0)</f>
        <v>0</v>
      </c>
      <c r="F11905" s="65">
        <f>IFERROR(VLOOKUP(C11905,Pivot!A:C,3,0),0)</f>
        <v>0</v>
      </c>
    </row>
    <row r="11906" spans="1:6" x14ac:dyDescent="0.25">
      <c r="A11906" s="68" t="s">
        <v>103</v>
      </c>
      <c r="B11906" s="69">
        <v>491375664</v>
      </c>
      <c r="C11906" s="68">
        <v>8906046945454</v>
      </c>
      <c r="D11906" s="69" t="s">
        <v>7968</v>
      </c>
      <c r="E11906" s="65">
        <f>IFERROR(VLOOKUP(C11906,Pivot!A:B,2,0),0)</f>
        <v>0</v>
      </c>
      <c r="F11906" s="65">
        <f>IFERROR(VLOOKUP(C11906,Pivot!A:C,3,0),0)</f>
        <v>0</v>
      </c>
    </row>
    <row r="11907" spans="1:6" x14ac:dyDescent="0.25">
      <c r="A11907" s="68" t="s">
        <v>103</v>
      </c>
      <c r="B11907" s="69">
        <v>491375665</v>
      </c>
      <c r="C11907" s="68">
        <v>8906046945584</v>
      </c>
      <c r="D11907" s="69" t="s">
        <v>7969</v>
      </c>
      <c r="E11907" s="65">
        <f>IFERROR(VLOOKUP(C11907,Pivot!A:B,2,0),0)</f>
        <v>0</v>
      </c>
      <c r="F11907" s="65">
        <f>IFERROR(VLOOKUP(C11907,Pivot!A:C,3,0),0)</f>
        <v>0</v>
      </c>
    </row>
    <row r="11908" spans="1:6" x14ac:dyDescent="0.25">
      <c r="A11908" s="68" t="s">
        <v>103</v>
      </c>
      <c r="B11908" s="69">
        <v>491375666</v>
      </c>
      <c r="C11908" s="68">
        <v>491375666</v>
      </c>
      <c r="D11908" s="69" t="s">
        <v>7970</v>
      </c>
      <c r="E11908" s="65">
        <f>IFERROR(VLOOKUP(C11908,Pivot!A:B,2,0),0)</f>
        <v>0</v>
      </c>
      <c r="F11908" s="65">
        <f>IFERROR(VLOOKUP(C11908,Pivot!A:C,3,0),0)</f>
        <v>0</v>
      </c>
    </row>
    <row r="11909" spans="1:6" x14ac:dyDescent="0.25">
      <c r="A11909" s="68" t="s">
        <v>103</v>
      </c>
      <c r="B11909" s="69">
        <v>491375667</v>
      </c>
      <c r="C11909" s="68">
        <v>491375667</v>
      </c>
      <c r="D11909" s="69" t="s">
        <v>7971</v>
      </c>
      <c r="E11909" s="65">
        <f>IFERROR(VLOOKUP(C11909,Pivot!A:B,2,0),0)</f>
        <v>0</v>
      </c>
      <c r="F11909" s="65">
        <f>IFERROR(VLOOKUP(C11909,Pivot!A:C,3,0),0)</f>
        <v>0</v>
      </c>
    </row>
    <row r="11910" spans="1:6" x14ac:dyDescent="0.25">
      <c r="A11910" s="68" t="s">
        <v>103</v>
      </c>
      <c r="B11910" s="69">
        <v>491375669</v>
      </c>
      <c r="C11910" s="68">
        <v>746775321543</v>
      </c>
      <c r="D11910" s="69" t="s">
        <v>7972</v>
      </c>
      <c r="E11910" s="65">
        <f>IFERROR(VLOOKUP(C11910,Pivot!A:B,2,0),0)</f>
        <v>0</v>
      </c>
      <c r="F11910" s="65">
        <f>IFERROR(VLOOKUP(C11910,Pivot!A:C,3,0),0)</f>
        <v>0</v>
      </c>
    </row>
    <row r="11911" spans="1:6" x14ac:dyDescent="0.25">
      <c r="A11911" s="68" t="s">
        <v>103</v>
      </c>
      <c r="B11911" s="69">
        <v>491375670</v>
      </c>
      <c r="C11911" s="68">
        <v>887961060515</v>
      </c>
      <c r="D11911" s="69" t="s">
        <v>7973</v>
      </c>
      <c r="E11911" s="65">
        <f>IFERROR(VLOOKUP(C11911,Pivot!A:B,2,0),0)</f>
        <v>0</v>
      </c>
      <c r="F11911" s="65">
        <f>IFERROR(VLOOKUP(C11911,Pivot!A:C,3,0),0)</f>
        <v>0</v>
      </c>
    </row>
    <row r="11912" spans="1:6" x14ac:dyDescent="0.25">
      <c r="A11912" s="68" t="s">
        <v>103</v>
      </c>
      <c r="B11912" s="69">
        <v>491375671</v>
      </c>
      <c r="C11912" s="68">
        <v>887961443370</v>
      </c>
      <c r="D11912" s="69" t="s">
        <v>7974</v>
      </c>
      <c r="E11912" s="65">
        <f>IFERROR(VLOOKUP(C11912,Pivot!A:B,2,0),0)</f>
        <v>0</v>
      </c>
      <c r="F11912" s="65">
        <f>IFERROR(VLOOKUP(C11912,Pivot!A:C,3,0),0)</f>
        <v>0</v>
      </c>
    </row>
    <row r="11913" spans="1:6" x14ac:dyDescent="0.25">
      <c r="A11913" s="68" t="s">
        <v>103</v>
      </c>
      <c r="B11913" s="69">
        <v>491375672</v>
      </c>
      <c r="C11913" s="68">
        <v>887961541366</v>
      </c>
      <c r="D11913" s="69" t="s">
        <v>7975</v>
      </c>
      <c r="E11913" s="65">
        <f>IFERROR(VLOOKUP(C11913,Pivot!A:B,2,0),0)</f>
        <v>0</v>
      </c>
      <c r="F11913" s="65">
        <f>IFERROR(VLOOKUP(C11913,Pivot!A:C,3,0),0)</f>
        <v>0</v>
      </c>
    </row>
    <row r="11914" spans="1:6" x14ac:dyDescent="0.25">
      <c r="A11914" s="68" t="s">
        <v>103</v>
      </c>
      <c r="B11914" s="69">
        <v>491375673</v>
      </c>
      <c r="C11914" s="68">
        <v>887961579253</v>
      </c>
      <c r="D11914" s="69" t="s">
        <v>7976</v>
      </c>
      <c r="E11914" s="65">
        <f>IFERROR(VLOOKUP(C11914,Pivot!A:B,2,0),0)</f>
        <v>0</v>
      </c>
      <c r="F11914" s="65">
        <f>IFERROR(VLOOKUP(C11914,Pivot!A:C,3,0),0)</f>
        <v>0</v>
      </c>
    </row>
    <row r="11915" spans="1:6" x14ac:dyDescent="0.25">
      <c r="A11915" s="68" t="s">
        <v>103</v>
      </c>
      <c r="B11915" s="69">
        <v>491375678</v>
      </c>
      <c r="C11915" s="68">
        <v>27084911367</v>
      </c>
      <c r="D11915" s="69" t="s">
        <v>7977</v>
      </c>
      <c r="E11915" s="65">
        <f>IFERROR(VLOOKUP(C11915,Pivot!A:B,2,0),0)</f>
        <v>0</v>
      </c>
      <c r="F11915" s="65">
        <f>IFERROR(VLOOKUP(C11915,Pivot!A:C,3,0),0)</f>
        <v>0</v>
      </c>
    </row>
    <row r="11916" spans="1:6" x14ac:dyDescent="0.25">
      <c r="A11916" s="68" t="s">
        <v>103</v>
      </c>
      <c r="B11916" s="69">
        <v>491375678</v>
      </c>
      <c r="C11916" s="68">
        <v>887961443417</v>
      </c>
      <c r="D11916" s="69" t="s">
        <v>7977</v>
      </c>
      <c r="E11916" s="65">
        <f>IFERROR(VLOOKUP(C11916,Pivot!A:B,2,0),0)</f>
        <v>0</v>
      </c>
      <c r="F11916" s="65">
        <f>IFERROR(VLOOKUP(C11916,Pivot!A:C,3,0),0)</f>
        <v>0</v>
      </c>
    </row>
    <row r="11917" spans="1:6" x14ac:dyDescent="0.25">
      <c r="A11917" s="68" t="s">
        <v>103</v>
      </c>
      <c r="B11917" s="69">
        <v>491375680</v>
      </c>
      <c r="C11917" s="68">
        <v>887961516685</v>
      </c>
      <c r="D11917" s="69" t="s">
        <v>7978</v>
      </c>
      <c r="E11917" s="65">
        <f>IFERROR(VLOOKUP(C11917,Pivot!A:B,2,0),0)</f>
        <v>0</v>
      </c>
      <c r="F11917" s="65">
        <f>IFERROR(VLOOKUP(C11917,Pivot!A:C,3,0),0)</f>
        <v>0</v>
      </c>
    </row>
    <row r="11918" spans="1:6" x14ac:dyDescent="0.25">
      <c r="A11918" s="68" t="s">
        <v>103</v>
      </c>
      <c r="B11918" s="69">
        <v>491375684</v>
      </c>
      <c r="C11918" s="68">
        <v>753610838333</v>
      </c>
      <c r="D11918" s="69" t="s">
        <v>7979</v>
      </c>
      <c r="E11918" s="65">
        <f>IFERROR(VLOOKUP(C11918,Pivot!A:B,2,0),0)</f>
        <v>0</v>
      </c>
      <c r="F11918" s="65">
        <f>IFERROR(VLOOKUP(C11918,Pivot!A:C,3,0),0)</f>
        <v>0</v>
      </c>
    </row>
    <row r="11919" spans="1:6" x14ac:dyDescent="0.25">
      <c r="A11919" s="68" t="s">
        <v>103</v>
      </c>
      <c r="B11919" s="69">
        <v>491375685</v>
      </c>
      <c r="C11919" s="68">
        <v>630509616015</v>
      </c>
      <c r="D11919" s="69" t="s">
        <v>7980</v>
      </c>
      <c r="E11919" s="65">
        <f>IFERROR(VLOOKUP(C11919,Pivot!A:B,2,0),0)</f>
        <v>0</v>
      </c>
      <c r="F11919" s="65">
        <f>IFERROR(VLOOKUP(C11919,Pivot!A:C,3,0),0)</f>
        <v>0</v>
      </c>
    </row>
    <row r="11920" spans="1:6" x14ac:dyDescent="0.25">
      <c r="A11920" s="68" t="s">
        <v>103</v>
      </c>
      <c r="B11920" s="69">
        <v>491375686</v>
      </c>
      <c r="C11920" s="68">
        <v>630509616008</v>
      </c>
      <c r="D11920" s="69" t="s">
        <v>7981</v>
      </c>
      <c r="E11920" s="65">
        <f>IFERROR(VLOOKUP(C11920,Pivot!A:B,2,0),0)</f>
        <v>0</v>
      </c>
      <c r="F11920" s="65">
        <f>IFERROR(VLOOKUP(C11920,Pivot!A:C,3,0),0)</f>
        <v>0</v>
      </c>
    </row>
    <row r="11921" spans="1:6" x14ac:dyDescent="0.25">
      <c r="A11921" s="68" t="s">
        <v>103</v>
      </c>
      <c r="B11921" s="69">
        <v>491375688</v>
      </c>
      <c r="C11921" s="68">
        <v>879674017092</v>
      </c>
      <c r="D11921" s="69" t="s">
        <v>7982</v>
      </c>
      <c r="E11921" s="65">
        <f>IFERROR(VLOOKUP(C11921,Pivot!A:B,2,0),0)</f>
        <v>0</v>
      </c>
      <c r="F11921" s="65">
        <f>IFERROR(VLOOKUP(C11921,Pivot!A:C,3,0),0)</f>
        <v>0</v>
      </c>
    </row>
    <row r="11922" spans="1:6" x14ac:dyDescent="0.25">
      <c r="A11922" s="68" t="s">
        <v>103</v>
      </c>
      <c r="B11922" s="69">
        <v>491375689</v>
      </c>
      <c r="C11922" s="68">
        <v>879674007666</v>
      </c>
      <c r="D11922" s="69" t="s">
        <v>7983</v>
      </c>
      <c r="E11922" s="65">
        <f>IFERROR(VLOOKUP(C11922,Pivot!A:B,2,0),0)</f>
        <v>0</v>
      </c>
      <c r="F11922" s="65">
        <f>IFERROR(VLOOKUP(C11922,Pivot!A:C,3,0),0)</f>
        <v>0</v>
      </c>
    </row>
    <row r="11923" spans="1:6" x14ac:dyDescent="0.25">
      <c r="A11923" s="68" t="s">
        <v>103</v>
      </c>
      <c r="B11923" s="69">
        <v>491375691</v>
      </c>
      <c r="C11923" s="68">
        <v>879674025639</v>
      </c>
      <c r="D11923" s="69" t="s">
        <v>7984</v>
      </c>
      <c r="E11923" s="65">
        <f>IFERROR(VLOOKUP(C11923,Pivot!A:B,2,0),0)</f>
        <v>0</v>
      </c>
      <c r="F11923" s="65">
        <f>IFERROR(VLOOKUP(C11923,Pivot!A:C,3,0),0)</f>
        <v>0</v>
      </c>
    </row>
    <row r="11924" spans="1:6" x14ac:dyDescent="0.25">
      <c r="A11924" s="68" t="s">
        <v>103</v>
      </c>
      <c r="B11924" s="69">
        <v>491375692</v>
      </c>
      <c r="C11924" s="68">
        <v>879674001633</v>
      </c>
      <c r="D11924" s="69" t="s">
        <v>7985</v>
      </c>
      <c r="E11924" s="65">
        <f>IFERROR(VLOOKUP(C11924,Pivot!A:B,2,0),0)</f>
        <v>0</v>
      </c>
      <c r="F11924" s="65">
        <f>IFERROR(VLOOKUP(C11924,Pivot!A:C,3,0),0)</f>
        <v>0</v>
      </c>
    </row>
    <row r="11925" spans="1:6" x14ac:dyDescent="0.25">
      <c r="A11925" s="68" t="s">
        <v>103</v>
      </c>
      <c r="B11925" s="69">
        <v>491375710</v>
      </c>
      <c r="C11925" s="68">
        <v>879674024588</v>
      </c>
      <c r="D11925" s="69" t="s">
        <v>7986</v>
      </c>
      <c r="E11925" s="65">
        <f>IFERROR(VLOOKUP(C11925,Pivot!A:B,2,0),0)</f>
        <v>0</v>
      </c>
      <c r="F11925" s="65">
        <f>IFERROR(VLOOKUP(C11925,Pivot!A:C,3,0),0)</f>
        <v>0</v>
      </c>
    </row>
    <row r="11926" spans="1:6" x14ac:dyDescent="0.25">
      <c r="A11926" s="68" t="s">
        <v>103</v>
      </c>
      <c r="B11926" s="69">
        <v>491375711</v>
      </c>
      <c r="C11926" s="68">
        <v>879674024595</v>
      </c>
      <c r="D11926" s="69" t="s">
        <v>7987</v>
      </c>
      <c r="E11926" s="65">
        <f>IFERROR(VLOOKUP(C11926,Pivot!A:B,2,0),0)</f>
        <v>0</v>
      </c>
      <c r="F11926" s="65">
        <f>IFERROR(VLOOKUP(C11926,Pivot!A:C,3,0),0)</f>
        <v>0</v>
      </c>
    </row>
    <row r="11927" spans="1:6" x14ac:dyDescent="0.25">
      <c r="A11927" s="68" t="s">
        <v>103</v>
      </c>
      <c r="B11927" s="69">
        <v>491375712</v>
      </c>
      <c r="C11927" s="68">
        <v>879674025172</v>
      </c>
      <c r="D11927" s="69" t="s">
        <v>7988</v>
      </c>
      <c r="E11927" s="65">
        <f>IFERROR(VLOOKUP(C11927,Pivot!A:B,2,0),0)</f>
        <v>0</v>
      </c>
      <c r="F11927" s="65">
        <f>IFERROR(VLOOKUP(C11927,Pivot!A:C,3,0),0)</f>
        <v>0</v>
      </c>
    </row>
    <row r="11928" spans="1:6" x14ac:dyDescent="0.25">
      <c r="A11928" s="68" t="s">
        <v>103</v>
      </c>
      <c r="B11928" s="69">
        <v>491375713</v>
      </c>
      <c r="C11928" s="68">
        <v>879674025189</v>
      </c>
      <c r="D11928" s="69" t="s">
        <v>7989</v>
      </c>
      <c r="E11928" s="65">
        <f>IFERROR(VLOOKUP(C11928,Pivot!A:B,2,0),0)</f>
        <v>0</v>
      </c>
      <c r="F11928" s="65">
        <f>IFERROR(VLOOKUP(C11928,Pivot!A:C,3,0),0)</f>
        <v>0</v>
      </c>
    </row>
    <row r="11929" spans="1:6" x14ac:dyDescent="0.25">
      <c r="A11929" s="68" t="s">
        <v>103</v>
      </c>
      <c r="B11929" s="69">
        <v>491375717</v>
      </c>
      <c r="C11929" s="68">
        <v>879674005068</v>
      </c>
      <c r="D11929" s="69" t="s">
        <v>7990</v>
      </c>
      <c r="E11929" s="65">
        <f>IFERROR(VLOOKUP(C11929,Pivot!A:B,2,0),0)</f>
        <v>0</v>
      </c>
      <c r="F11929" s="65">
        <f>IFERROR(VLOOKUP(C11929,Pivot!A:C,3,0),0)</f>
        <v>0</v>
      </c>
    </row>
    <row r="11930" spans="1:6" x14ac:dyDescent="0.25">
      <c r="A11930" s="68" t="s">
        <v>103</v>
      </c>
      <c r="B11930" s="69">
        <v>491375718</v>
      </c>
      <c r="C11930" s="68">
        <v>879674006409</v>
      </c>
      <c r="D11930" s="69" t="s">
        <v>7991</v>
      </c>
      <c r="E11930" s="65">
        <f>IFERROR(VLOOKUP(C11930,Pivot!A:B,2,0),0)</f>
        <v>0</v>
      </c>
      <c r="F11930" s="65">
        <f>IFERROR(VLOOKUP(C11930,Pivot!A:C,3,0),0)</f>
        <v>0</v>
      </c>
    </row>
    <row r="11931" spans="1:6" x14ac:dyDescent="0.25">
      <c r="A11931" s="68" t="s">
        <v>103</v>
      </c>
      <c r="B11931" s="69">
        <v>491375719</v>
      </c>
      <c r="C11931" s="68">
        <v>879674006362</v>
      </c>
      <c r="D11931" s="69" t="s">
        <v>7992</v>
      </c>
      <c r="E11931" s="65">
        <f>IFERROR(VLOOKUP(C11931,Pivot!A:B,2,0),0)</f>
        <v>0</v>
      </c>
      <c r="F11931" s="65">
        <f>IFERROR(VLOOKUP(C11931,Pivot!A:C,3,0),0)</f>
        <v>0</v>
      </c>
    </row>
    <row r="11932" spans="1:6" x14ac:dyDescent="0.25">
      <c r="A11932" s="68" t="s">
        <v>103</v>
      </c>
      <c r="B11932" s="69">
        <v>491375720</v>
      </c>
      <c r="C11932" s="68">
        <v>879674006355</v>
      </c>
      <c r="D11932" s="69" t="s">
        <v>7993</v>
      </c>
      <c r="E11932" s="65">
        <f>IFERROR(VLOOKUP(C11932,Pivot!A:B,2,0),0)</f>
        <v>0</v>
      </c>
      <c r="F11932" s="65">
        <f>IFERROR(VLOOKUP(C11932,Pivot!A:C,3,0),0)</f>
        <v>0</v>
      </c>
    </row>
    <row r="11933" spans="1:6" x14ac:dyDescent="0.25">
      <c r="A11933" s="68" t="s">
        <v>103</v>
      </c>
      <c r="B11933" s="69">
        <v>491375721</v>
      </c>
      <c r="C11933" s="68">
        <v>879674006379</v>
      </c>
      <c r="D11933" s="69" t="s">
        <v>7994</v>
      </c>
      <c r="E11933" s="65">
        <f>IFERROR(VLOOKUP(C11933,Pivot!A:B,2,0),0)</f>
        <v>0</v>
      </c>
      <c r="F11933" s="65">
        <f>IFERROR(VLOOKUP(C11933,Pivot!A:C,3,0),0)</f>
        <v>0</v>
      </c>
    </row>
    <row r="11934" spans="1:6" x14ac:dyDescent="0.25">
      <c r="A11934" s="68" t="s">
        <v>103</v>
      </c>
      <c r="B11934" s="69">
        <v>491375722</v>
      </c>
      <c r="C11934" s="68">
        <v>879674011021</v>
      </c>
      <c r="D11934" s="69" t="s">
        <v>7995</v>
      </c>
      <c r="E11934" s="65">
        <f>IFERROR(VLOOKUP(C11934,Pivot!A:B,2,0),0)</f>
        <v>0</v>
      </c>
      <c r="F11934" s="65">
        <f>IFERROR(VLOOKUP(C11934,Pivot!A:C,3,0),0)</f>
        <v>0</v>
      </c>
    </row>
    <row r="11935" spans="1:6" x14ac:dyDescent="0.25">
      <c r="A11935" s="68" t="s">
        <v>103</v>
      </c>
      <c r="B11935" s="69">
        <v>491375723</v>
      </c>
      <c r="C11935" s="68">
        <v>879674009547</v>
      </c>
      <c r="D11935" s="69" t="s">
        <v>7996</v>
      </c>
      <c r="E11935" s="65">
        <f>IFERROR(VLOOKUP(C11935,Pivot!A:B,2,0),0)</f>
        <v>0</v>
      </c>
      <c r="F11935" s="65">
        <f>IFERROR(VLOOKUP(C11935,Pivot!A:C,3,0),0)</f>
        <v>0</v>
      </c>
    </row>
    <row r="11936" spans="1:6" x14ac:dyDescent="0.25">
      <c r="A11936" s="68" t="s">
        <v>103</v>
      </c>
      <c r="B11936" s="69">
        <v>491375724</v>
      </c>
      <c r="C11936" s="68">
        <v>879674009554</v>
      </c>
      <c r="D11936" s="69" t="s">
        <v>7997</v>
      </c>
      <c r="E11936" s="65">
        <f>IFERROR(VLOOKUP(C11936,Pivot!A:B,2,0),0)</f>
        <v>0</v>
      </c>
      <c r="F11936" s="65">
        <f>IFERROR(VLOOKUP(C11936,Pivot!A:C,3,0),0)</f>
        <v>0</v>
      </c>
    </row>
    <row r="11937" spans="1:6" x14ac:dyDescent="0.25">
      <c r="A11937" s="68" t="s">
        <v>103</v>
      </c>
      <c r="B11937" s="69">
        <v>491375727</v>
      </c>
      <c r="C11937" s="68">
        <v>879674009639</v>
      </c>
      <c r="D11937" s="69" t="s">
        <v>7998</v>
      </c>
      <c r="E11937" s="65">
        <f>IFERROR(VLOOKUP(C11937,Pivot!A:B,2,0),0)</f>
        <v>0</v>
      </c>
      <c r="F11937" s="65">
        <f>IFERROR(VLOOKUP(C11937,Pivot!A:C,3,0),0)</f>
        <v>0</v>
      </c>
    </row>
    <row r="11938" spans="1:6" x14ac:dyDescent="0.25">
      <c r="A11938" s="68" t="s">
        <v>103</v>
      </c>
      <c r="B11938" s="69">
        <v>491375732</v>
      </c>
      <c r="C11938" s="68">
        <v>879674016736</v>
      </c>
      <c r="D11938" s="69" t="s">
        <v>7999</v>
      </c>
      <c r="E11938" s="65">
        <f>IFERROR(VLOOKUP(C11938,Pivot!A:B,2,0),0)</f>
        <v>0</v>
      </c>
      <c r="F11938" s="65">
        <f>IFERROR(VLOOKUP(C11938,Pivot!A:C,3,0),0)</f>
        <v>0</v>
      </c>
    </row>
    <row r="11939" spans="1:6" x14ac:dyDescent="0.25">
      <c r="A11939" s="68" t="s">
        <v>103</v>
      </c>
      <c r="B11939" s="69">
        <v>491375733</v>
      </c>
      <c r="C11939" s="68">
        <v>879674016743</v>
      </c>
      <c r="D11939" s="69" t="s">
        <v>8000</v>
      </c>
      <c r="E11939" s="65">
        <f>IFERROR(VLOOKUP(C11939,Pivot!A:B,2,0),0)</f>
        <v>0</v>
      </c>
      <c r="F11939" s="65">
        <f>IFERROR(VLOOKUP(C11939,Pivot!A:C,3,0),0)</f>
        <v>0</v>
      </c>
    </row>
    <row r="11940" spans="1:6" x14ac:dyDescent="0.25">
      <c r="A11940" s="68" t="s">
        <v>103</v>
      </c>
      <c r="B11940" s="69">
        <v>491375734</v>
      </c>
      <c r="C11940" s="68">
        <v>879674017122</v>
      </c>
      <c r="D11940" s="69" t="s">
        <v>8001</v>
      </c>
      <c r="E11940" s="65">
        <f>IFERROR(VLOOKUP(C11940,Pivot!A:B,2,0),0)</f>
        <v>0</v>
      </c>
      <c r="F11940" s="65">
        <f>IFERROR(VLOOKUP(C11940,Pivot!A:C,3,0),0)</f>
        <v>0</v>
      </c>
    </row>
    <row r="11941" spans="1:6" x14ac:dyDescent="0.25">
      <c r="A11941" s="68" t="s">
        <v>103</v>
      </c>
      <c r="B11941" s="69">
        <v>491375735</v>
      </c>
      <c r="C11941" s="68">
        <v>879674020566</v>
      </c>
      <c r="D11941" s="69" t="s">
        <v>8002</v>
      </c>
      <c r="E11941" s="65">
        <f>IFERROR(VLOOKUP(C11941,Pivot!A:B,2,0),0)</f>
        <v>0</v>
      </c>
      <c r="F11941" s="65">
        <f>IFERROR(VLOOKUP(C11941,Pivot!A:C,3,0),0)</f>
        <v>0</v>
      </c>
    </row>
    <row r="11942" spans="1:6" x14ac:dyDescent="0.25">
      <c r="A11942" s="68" t="s">
        <v>103</v>
      </c>
      <c r="B11942" s="69">
        <v>491375736</v>
      </c>
      <c r="C11942" s="68">
        <v>879674020573</v>
      </c>
      <c r="D11942" s="69" t="s">
        <v>8003</v>
      </c>
      <c r="E11942" s="65">
        <f>IFERROR(VLOOKUP(C11942,Pivot!A:B,2,0),0)</f>
        <v>0</v>
      </c>
      <c r="F11942" s="65">
        <f>IFERROR(VLOOKUP(C11942,Pivot!A:C,3,0),0)</f>
        <v>0</v>
      </c>
    </row>
    <row r="11943" spans="1:6" x14ac:dyDescent="0.25">
      <c r="A11943" s="68" t="s">
        <v>103</v>
      </c>
      <c r="B11943" s="69">
        <v>491375739</v>
      </c>
      <c r="C11943" s="68">
        <v>879674021235</v>
      </c>
      <c r="D11943" s="69" t="s">
        <v>8004</v>
      </c>
      <c r="E11943" s="65">
        <f>IFERROR(VLOOKUP(C11943,Pivot!A:B,2,0),0)</f>
        <v>0</v>
      </c>
      <c r="F11943" s="65">
        <f>IFERROR(VLOOKUP(C11943,Pivot!A:C,3,0),0)</f>
        <v>0</v>
      </c>
    </row>
    <row r="11944" spans="1:6" x14ac:dyDescent="0.25">
      <c r="A11944" s="68" t="s">
        <v>103</v>
      </c>
      <c r="B11944" s="69">
        <v>491375742</v>
      </c>
      <c r="C11944" s="68">
        <v>879674005549</v>
      </c>
      <c r="D11944" s="69" t="s">
        <v>8005</v>
      </c>
      <c r="E11944" s="65">
        <f>IFERROR(VLOOKUP(C11944,Pivot!A:B,2,0),0)</f>
        <v>0</v>
      </c>
      <c r="F11944" s="65">
        <f>IFERROR(VLOOKUP(C11944,Pivot!A:C,3,0),0)</f>
        <v>0</v>
      </c>
    </row>
    <row r="11945" spans="1:6" x14ac:dyDescent="0.25">
      <c r="A11945" s="68" t="s">
        <v>103</v>
      </c>
      <c r="B11945" s="69">
        <v>491375743</v>
      </c>
      <c r="C11945" s="68">
        <v>879674026056</v>
      </c>
      <c r="D11945" s="69" t="s">
        <v>8006</v>
      </c>
      <c r="E11945" s="65">
        <f>IFERROR(VLOOKUP(C11945,Pivot!A:B,2,0),0)</f>
        <v>0</v>
      </c>
      <c r="F11945" s="65">
        <f>IFERROR(VLOOKUP(C11945,Pivot!A:C,3,0),0)</f>
        <v>0</v>
      </c>
    </row>
    <row r="11946" spans="1:6" x14ac:dyDescent="0.25">
      <c r="A11946" s="68" t="s">
        <v>103</v>
      </c>
      <c r="B11946" s="69">
        <v>491375753</v>
      </c>
      <c r="C11946" s="68">
        <v>879674018358</v>
      </c>
      <c r="D11946" s="69" t="s">
        <v>8007</v>
      </c>
      <c r="E11946" s="65">
        <f>IFERROR(VLOOKUP(C11946,Pivot!A:B,2,0),0)</f>
        <v>0</v>
      </c>
      <c r="F11946" s="65">
        <f>IFERROR(VLOOKUP(C11946,Pivot!A:C,3,0),0)</f>
        <v>0</v>
      </c>
    </row>
    <row r="11947" spans="1:6" x14ac:dyDescent="0.25">
      <c r="A11947" s="68" t="s">
        <v>103</v>
      </c>
      <c r="B11947" s="69">
        <v>491375755</v>
      </c>
      <c r="C11947" s="68">
        <v>879674022812</v>
      </c>
      <c r="D11947" s="69" t="s">
        <v>8008</v>
      </c>
      <c r="E11947" s="65">
        <f>IFERROR(VLOOKUP(C11947,Pivot!A:B,2,0),0)</f>
        <v>0</v>
      </c>
      <c r="F11947" s="65">
        <f>IFERROR(VLOOKUP(C11947,Pivot!A:C,3,0),0)</f>
        <v>0</v>
      </c>
    </row>
    <row r="11948" spans="1:6" x14ac:dyDescent="0.25">
      <c r="A11948" s="68" t="s">
        <v>103</v>
      </c>
      <c r="B11948" s="69">
        <v>491375758</v>
      </c>
      <c r="C11948" s="68">
        <v>879674018372</v>
      </c>
      <c r="D11948" s="69" t="s">
        <v>8009</v>
      </c>
      <c r="E11948" s="65">
        <f>IFERROR(VLOOKUP(C11948,Pivot!A:B,2,0),0)</f>
        <v>0</v>
      </c>
      <c r="F11948" s="65">
        <f>IFERROR(VLOOKUP(C11948,Pivot!A:C,3,0),0)</f>
        <v>0</v>
      </c>
    </row>
    <row r="11949" spans="1:6" x14ac:dyDescent="0.25">
      <c r="A11949" s="68" t="s">
        <v>103</v>
      </c>
      <c r="B11949" s="69">
        <v>491375759</v>
      </c>
      <c r="C11949" s="68">
        <v>879674020184</v>
      </c>
      <c r="D11949" s="69" t="s">
        <v>8010</v>
      </c>
      <c r="E11949" s="65">
        <f>IFERROR(VLOOKUP(C11949,Pivot!A:B,2,0),0)</f>
        <v>0</v>
      </c>
      <c r="F11949" s="65">
        <f>IFERROR(VLOOKUP(C11949,Pivot!A:C,3,0),0)</f>
        <v>0</v>
      </c>
    </row>
    <row r="11950" spans="1:6" x14ac:dyDescent="0.25">
      <c r="A11950" s="68" t="s">
        <v>103</v>
      </c>
      <c r="B11950" s="69">
        <v>491375759</v>
      </c>
      <c r="C11950" s="68">
        <v>879674020191</v>
      </c>
      <c r="D11950" s="69" t="s">
        <v>8010</v>
      </c>
      <c r="E11950" s="65">
        <f>IFERROR(VLOOKUP(C11950,Pivot!A:B,2,0),0)</f>
        <v>0</v>
      </c>
      <c r="F11950" s="65">
        <f>IFERROR(VLOOKUP(C11950,Pivot!A:C,3,0),0)</f>
        <v>0</v>
      </c>
    </row>
    <row r="11951" spans="1:6" x14ac:dyDescent="0.25">
      <c r="A11951" s="68" t="s">
        <v>103</v>
      </c>
      <c r="B11951" s="69">
        <v>491375761</v>
      </c>
      <c r="C11951" s="68">
        <v>879674020290</v>
      </c>
      <c r="D11951" s="69" t="s">
        <v>8011</v>
      </c>
      <c r="E11951" s="65">
        <f>IFERROR(VLOOKUP(C11951,Pivot!A:B,2,0),0)</f>
        <v>0</v>
      </c>
      <c r="F11951" s="65">
        <f>IFERROR(VLOOKUP(C11951,Pivot!A:C,3,0),0)</f>
        <v>0</v>
      </c>
    </row>
    <row r="11952" spans="1:6" x14ac:dyDescent="0.25">
      <c r="A11952" s="68" t="s">
        <v>103</v>
      </c>
      <c r="B11952" s="69">
        <v>491375762</v>
      </c>
      <c r="C11952" s="68">
        <v>879674020306</v>
      </c>
      <c r="D11952" s="69" t="s">
        <v>8012</v>
      </c>
      <c r="E11952" s="65">
        <f>IFERROR(VLOOKUP(C11952,Pivot!A:B,2,0),0)</f>
        <v>0</v>
      </c>
      <c r="F11952" s="65">
        <f>IFERROR(VLOOKUP(C11952,Pivot!A:C,3,0),0)</f>
        <v>0</v>
      </c>
    </row>
    <row r="11953" spans="1:6" x14ac:dyDescent="0.25">
      <c r="A11953" s="68" t="s">
        <v>103</v>
      </c>
      <c r="B11953" s="69">
        <v>491375765</v>
      </c>
      <c r="C11953" s="68">
        <v>491375765</v>
      </c>
      <c r="D11953" s="69" t="s">
        <v>8013</v>
      </c>
      <c r="E11953" s="65">
        <f>IFERROR(VLOOKUP(C11953,Pivot!A:B,2,0),0)</f>
        <v>0</v>
      </c>
      <c r="F11953" s="65">
        <f>IFERROR(VLOOKUP(C11953,Pivot!A:C,3,0),0)</f>
        <v>0</v>
      </c>
    </row>
    <row r="11954" spans="1:6" x14ac:dyDescent="0.25">
      <c r="A11954" s="68" t="s">
        <v>103</v>
      </c>
      <c r="B11954" s="69">
        <v>491375765</v>
      </c>
      <c r="C11954" s="68">
        <v>816523023910</v>
      </c>
      <c r="D11954" s="69" t="s">
        <v>8013</v>
      </c>
      <c r="E11954" s="65">
        <f>IFERROR(VLOOKUP(C11954,Pivot!A:B,2,0),0)</f>
        <v>0</v>
      </c>
      <c r="F11954" s="65">
        <f>IFERROR(VLOOKUP(C11954,Pivot!A:C,3,0),0)</f>
        <v>0</v>
      </c>
    </row>
    <row r="11955" spans="1:6" x14ac:dyDescent="0.25">
      <c r="A11955" s="68" t="s">
        <v>103</v>
      </c>
      <c r="B11955" s="69">
        <v>491375769</v>
      </c>
      <c r="C11955" s="68">
        <v>491375769</v>
      </c>
      <c r="D11955" s="69" t="s">
        <v>8014</v>
      </c>
      <c r="E11955" s="65">
        <f>IFERROR(VLOOKUP(C11955,Pivot!A:B,2,0),0)</f>
        <v>0</v>
      </c>
      <c r="F11955" s="65">
        <f>IFERROR(VLOOKUP(C11955,Pivot!A:C,3,0),0)</f>
        <v>0</v>
      </c>
    </row>
    <row r="11956" spans="1:6" x14ac:dyDescent="0.25">
      <c r="A11956" s="68" t="s">
        <v>103</v>
      </c>
      <c r="B11956" s="69">
        <v>491375769</v>
      </c>
      <c r="C11956" s="68">
        <v>61404128707</v>
      </c>
      <c r="D11956" s="69" t="s">
        <v>8014</v>
      </c>
      <c r="E11956" s="65">
        <f>IFERROR(VLOOKUP(C11956,Pivot!A:B,2,0),0)</f>
        <v>0</v>
      </c>
      <c r="F11956" s="65">
        <f>IFERROR(VLOOKUP(C11956,Pivot!A:C,3,0),0)</f>
        <v>0</v>
      </c>
    </row>
    <row r="11957" spans="1:6" x14ac:dyDescent="0.25">
      <c r="A11957" s="68" t="s">
        <v>103</v>
      </c>
      <c r="B11957" s="69">
        <v>491375770</v>
      </c>
      <c r="C11957" s="68">
        <v>491375770</v>
      </c>
      <c r="D11957" s="69" t="s">
        <v>8015</v>
      </c>
      <c r="E11957" s="65">
        <f>IFERROR(VLOOKUP(C11957,Pivot!A:B,2,0),0)</f>
        <v>0</v>
      </c>
      <c r="F11957" s="65">
        <f>IFERROR(VLOOKUP(C11957,Pivot!A:C,3,0),0)</f>
        <v>0</v>
      </c>
    </row>
    <row r="11958" spans="1:6" x14ac:dyDescent="0.25">
      <c r="A11958" s="68" t="s">
        <v>103</v>
      </c>
      <c r="B11958" s="69">
        <v>491375770</v>
      </c>
      <c r="C11958" s="68">
        <v>61404148217</v>
      </c>
      <c r="D11958" s="69" t="s">
        <v>8015</v>
      </c>
      <c r="E11958" s="65">
        <f>IFERROR(VLOOKUP(C11958,Pivot!A:B,2,0),0)</f>
        <v>0</v>
      </c>
      <c r="F11958" s="65">
        <f>IFERROR(VLOOKUP(C11958,Pivot!A:C,3,0),0)</f>
        <v>0</v>
      </c>
    </row>
    <row r="11959" spans="1:6" x14ac:dyDescent="0.25">
      <c r="A11959" s="68" t="s">
        <v>103</v>
      </c>
      <c r="B11959" s="69">
        <v>491375771</v>
      </c>
      <c r="C11959" s="68">
        <v>491375771</v>
      </c>
      <c r="D11959" s="69" t="s">
        <v>8016</v>
      </c>
      <c r="E11959" s="65">
        <f>IFERROR(VLOOKUP(C11959,Pivot!A:B,2,0),0)</f>
        <v>0</v>
      </c>
      <c r="F11959" s="65">
        <f>IFERROR(VLOOKUP(C11959,Pivot!A:C,3,0),0)</f>
        <v>0</v>
      </c>
    </row>
    <row r="11960" spans="1:6" x14ac:dyDescent="0.25">
      <c r="A11960" s="68" t="s">
        <v>103</v>
      </c>
      <c r="B11960" s="69">
        <v>491375771</v>
      </c>
      <c r="C11960" s="68">
        <v>61404001543</v>
      </c>
      <c r="D11960" s="69" t="s">
        <v>8016</v>
      </c>
      <c r="E11960" s="65">
        <f>IFERROR(VLOOKUP(C11960,Pivot!A:B,2,0),0)</f>
        <v>0</v>
      </c>
      <c r="F11960" s="65">
        <f>IFERROR(VLOOKUP(C11960,Pivot!A:C,3,0),0)</f>
        <v>0</v>
      </c>
    </row>
    <row r="11961" spans="1:6" x14ac:dyDescent="0.25">
      <c r="A11961" s="68" t="s">
        <v>103</v>
      </c>
      <c r="B11961" s="69">
        <v>491375772</v>
      </c>
      <c r="C11961" s="68">
        <v>491375772</v>
      </c>
      <c r="D11961" s="69" t="s">
        <v>8017</v>
      </c>
      <c r="E11961" s="65">
        <f>IFERROR(VLOOKUP(C11961,Pivot!A:B,2,0),0)</f>
        <v>0</v>
      </c>
      <c r="F11961" s="65">
        <f>IFERROR(VLOOKUP(C11961,Pivot!A:C,3,0),0)</f>
        <v>0</v>
      </c>
    </row>
    <row r="11962" spans="1:6" x14ac:dyDescent="0.25">
      <c r="A11962" s="68" t="s">
        <v>103</v>
      </c>
      <c r="B11962" s="69">
        <v>491375772</v>
      </c>
      <c r="C11962" s="68">
        <v>61404150708</v>
      </c>
      <c r="D11962" s="69" t="s">
        <v>8017</v>
      </c>
      <c r="E11962" s="65">
        <f>IFERROR(VLOOKUP(C11962,Pivot!A:B,2,0),0)</f>
        <v>0</v>
      </c>
      <c r="F11962" s="65">
        <f>IFERROR(VLOOKUP(C11962,Pivot!A:C,3,0),0)</f>
        <v>0</v>
      </c>
    </row>
    <row r="11963" spans="1:6" x14ac:dyDescent="0.25">
      <c r="A11963" s="68" t="s">
        <v>103</v>
      </c>
      <c r="B11963" s="69">
        <v>491375773</v>
      </c>
      <c r="C11963" s="68">
        <v>491375773</v>
      </c>
      <c r="D11963" s="69" t="s">
        <v>8018</v>
      </c>
      <c r="E11963" s="65">
        <f>IFERROR(VLOOKUP(C11963,Pivot!A:B,2,0),0)</f>
        <v>0</v>
      </c>
      <c r="F11963" s="65">
        <f>IFERROR(VLOOKUP(C11963,Pivot!A:C,3,0),0)</f>
        <v>0</v>
      </c>
    </row>
    <row r="11964" spans="1:6" x14ac:dyDescent="0.25">
      <c r="A11964" s="68" t="s">
        <v>103</v>
      </c>
      <c r="B11964" s="69">
        <v>491375773</v>
      </c>
      <c r="C11964" s="68">
        <v>61404150715</v>
      </c>
      <c r="D11964" s="69" t="s">
        <v>8018</v>
      </c>
      <c r="E11964" s="65">
        <f>IFERROR(VLOOKUP(C11964,Pivot!A:B,2,0),0)</f>
        <v>0</v>
      </c>
      <c r="F11964" s="65">
        <f>IFERROR(VLOOKUP(C11964,Pivot!A:C,3,0),0)</f>
        <v>0</v>
      </c>
    </row>
    <row r="11965" spans="1:6" x14ac:dyDescent="0.25">
      <c r="A11965" s="68" t="s">
        <v>103</v>
      </c>
      <c r="B11965" s="69">
        <v>491375774</v>
      </c>
      <c r="C11965" s="68">
        <v>491375774</v>
      </c>
      <c r="D11965" s="69" t="s">
        <v>8019</v>
      </c>
      <c r="E11965" s="65">
        <f>IFERROR(VLOOKUP(C11965,Pivot!A:B,2,0),0)</f>
        <v>0</v>
      </c>
      <c r="F11965" s="65">
        <f>IFERROR(VLOOKUP(C11965,Pivot!A:C,3,0),0)</f>
        <v>0</v>
      </c>
    </row>
    <row r="11966" spans="1:6" x14ac:dyDescent="0.25">
      <c r="A11966" s="68" t="s">
        <v>103</v>
      </c>
      <c r="B11966" s="69">
        <v>491375774</v>
      </c>
      <c r="C11966" s="68">
        <v>61404150845</v>
      </c>
      <c r="D11966" s="69" t="s">
        <v>8019</v>
      </c>
      <c r="E11966" s="65">
        <f>IFERROR(VLOOKUP(C11966,Pivot!A:B,2,0),0)</f>
        <v>0</v>
      </c>
      <c r="F11966" s="65">
        <f>IFERROR(VLOOKUP(C11966,Pivot!A:C,3,0),0)</f>
        <v>0</v>
      </c>
    </row>
    <row r="11967" spans="1:6" x14ac:dyDescent="0.25">
      <c r="A11967" s="68" t="s">
        <v>103</v>
      </c>
      <c r="B11967" s="69">
        <v>491376973</v>
      </c>
      <c r="C11967" s="68">
        <v>8906054464602</v>
      </c>
      <c r="D11967" s="69" t="s">
        <v>8020</v>
      </c>
      <c r="E11967" s="65">
        <f>IFERROR(VLOOKUP(C11967,Pivot!A:B,2,0),0)</f>
        <v>0</v>
      </c>
      <c r="F11967" s="65">
        <f>IFERROR(VLOOKUP(C11967,Pivot!A:C,3,0),0)</f>
        <v>0</v>
      </c>
    </row>
    <row r="11968" spans="1:6" x14ac:dyDescent="0.25">
      <c r="A11968" s="68" t="s">
        <v>103</v>
      </c>
      <c r="B11968" s="69">
        <v>491393114</v>
      </c>
      <c r="C11968" s="68">
        <v>4895038541528</v>
      </c>
      <c r="D11968" s="69" t="s">
        <v>8021</v>
      </c>
      <c r="E11968" s="65">
        <f>IFERROR(VLOOKUP(C11968,Pivot!A:B,2,0),0)</f>
        <v>0</v>
      </c>
      <c r="F11968" s="65">
        <f>IFERROR(VLOOKUP(C11968,Pivot!A:C,3,0),0)</f>
        <v>0</v>
      </c>
    </row>
    <row r="11969" spans="1:6" x14ac:dyDescent="0.25">
      <c r="A11969" s="68" t="s">
        <v>103</v>
      </c>
      <c r="B11969" s="69">
        <v>491393115</v>
      </c>
      <c r="C11969" s="68">
        <v>4895038508293</v>
      </c>
      <c r="D11969" s="69" t="s">
        <v>8022</v>
      </c>
      <c r="E11969" s="65">
        <f>IFERROR(VLOOKUP(C11969,Pivot!A:B,2,0),0)</f>
        <v>0</v>
      </c>
      <c r="F11969" s="65">
        <f>IFERROR(VLOOKUP(C11969,Pivot!A:C,3,0),0)</f>
        <v>0</v>
      </c>
    </row>
    <row r="11970" spans="1:6" x14ac:dyDescent="0.25">
      <c r="A11970" s="68" t="s">
        <v>103</v>
      </c>
      <c r="B11970" s="69">
        <v>491393116</v>
      </c>
      <c r="C11970" s="68">
        <v>4895038560024</v>
      </c>
      <c r="D11970" s="69" t="s">
        <v>8023</v>
      </c>
      <c r="E11970" s="65">
        <f>IFERROR(VLOOKUP(C11970,Pivot!A:B,2,0),0)</f>
        <v>0</v>
      </c>
      <c r="F11970" s="65">
        <f>IFERROR(VLOOKUP(C11970,Pivot!A:C,3,0),0)</f>
        <v>0</v>
      </c>
    </row>
    <row r="11971" spans="1:6" x14ac:dyDescent="0.25">
      <c r="A11971" s="68" t="s">
        <v>103</v>
      </c>
      <c r="B11971" s="69">
        <v>491393117</v>
      </c>
      <c r="C11971" s="68">
        <v>4895038551411</v>
      </c>
      <c r="D11971" s="69" t="s">
        <v>8024</v>
      </c>
      <c r="E11971" s="65">
        <f>IFERROR(VLOOKUP(C11971,Pivot!A:B,2,0),0)</f>
        <v>0</v>
      </c>
      <c r="F11971" s="65">
        <f>IFERROR(VLOOKUP(C11971,Pivot!A:C,3,0),0)</f>
        <v>0</v>
      </c>
    </row>
    <row r="11972" spans="1:6" x14ac:dyDescent="0.25">
      <c r="A11972" s="68" t="s">
        <v>103</v>
      </c>
      <c r="B11972" s="69">
        <v>491393118</v>
      </c>
      <c r="C11972" s="68">
        <v>4895038548565</v>
      </c>
      <c r="D11972" s="69" t="s">
        <v>8025</v>
      </c>
      <c r="E11972" s="65">
        <f>IFERROR(VLOOKUP(C11972,Pivot!A:B,2,0),0)</f>
        <v>0</v>
      </c>
      <c r="F11972" s="65">
        <f>IFERROR(VLOOKUP(C11972,Pivot!A:C,3,0),0)</f>
        <v>0</v>
      </c>
    </row>
    <row r="11973" spans="1:6" x14ac:dyDescent="0.25">
      <c r="A11973" s="68" t="s">
        <v>103</v>
      </c>
      <c r="B11973" s="69">
        <v>491393119</v>
      </c>
      <c r="C11973" s="68">
        <v>4895038507760</v>
      </c>
      <c r="D11973" s="69" t="s">
        <v>8026</v>
      </c>
      <c r="E11973" s="65">
        <f>IFERROR(VLOOKUP(C11973,Pivot!A:B,2,0),0)</f>
        <v>0</v>
      </c>
      <c r="F11973" s="65">
        <f>IFERROR(VLOOKUP(C11973,Pivot!A:C,3,0),0)</f>
        <v>0</v>
      </c>
    </row>
    <row r="11974" spans="1:6" x14ac:dyDescent="0.25">
      <c r="A11974" s="68" t="s">
        <v>103</v>
      </c>
      <c r="B11974" s="69">
        <v>491393120</v>
      </c>
      <c r="C11974" s="68">
        <v>4895038520790</v>
      </c>
      <c r="D11974" s="69" t="s">
        <v>8027</v>
      </c>
      <c r="E11974" s="65">
        <f>IFERROR(VLOOKUP(C11974,Pivot!A:B,2,0),0)</f>
        <v>0</v>
      </c>
      <c r="F11974" s="65">
        <f>IFERROR(VLOOKUP(C11974,Pivot!A:C,3,0),0)</f>
        <v>0</v>
      </c>
    </row>
    <row r="11975" spans="1:6" x14ac:dyDescent="0.25">
      <c r="A11975" s="68" t="s">
        <v>103</v>
      </c>
      <c r="B11975" s="69">
        <v>491393121</v>
      </c>
      <c r="C11975" s="68">
        <v>4895038501553</v>
      </c>
      <c r="D11975" s="69" t="s">
        <v>8028</v>
      </c>
      <c r="E11975" s="65">
        <f>IFERROR(VLOOKUP(C11975,Pivot!A:B,2,0),0)</f>
        <v>0</v>
      </c>
      <c r="F11975" s="65">
        <f>IFERROR(VLOOKUP(C11975,Pivot!A:C,3,0),0)</f>
        <v>0</v>
      </c>
    </row>
    <row r="11976" spans="1:6" x14ac:dyDescent="0.25">
      <c r="A11976" s="68" t="s">
        <v>103</v>
      </c>
      <c r="B11976" s="69">
        <v>491393122</v>
      </c>
      <c r="C11976" s="68">
        <v>4895038543263</v>
      </c>
      <c r="D11976" s="69" t="s">
        <v>8029</v>
      </c>
      <c r="E11976" s="65">
        <f>IFERROR(VLOOKUP(C11976,Pivot!A:B,2,0),0)</f>
        <v>0</v>
      </c>
      <c r="F11976" s="65">
        <f>IFERROR(VLOOKUP(C11976,Pivot!A:C,3,0),0)</f>
        <v>0</v>
      </c>
    </row>
    <row r="11977" spans="1:6" x14ac:dyDescent="0.25">
      <c r="A11977" s="68" t="s">
        <v>103</v>
      </c>
      <c r="B11977" s="69">
        <v>491393123</v>
      </c>
      <c r="C11977" s="68">
        <v>4895038542709</v>
      </c>
      <c r="D11977" s="69" t="s">
        <v>8030</v>
      </c>
      <c r="E11977" s="65">
        <f>IFERROR(VLOOKUP(C11977,Pivot!A:B,2,0),0)</f>
        <v>0</v>
      </c>
      <c r="F11977" s="65">
        <f>IFERROR(VLOOKUP(C11977,Pivot!A:C,3,0),0)</f>
        <v>0</v>
      </c>
    </row>
    <row r="11978" spans="1:6" x14ac:dyDescent="0.25">
      <c r="A11978" s="68" t="s">
        <v>103</v>
      </c>
      <c r="B11978" s="69">
        <v>491393124</v>
      </c>
      <c r="C11978" s="68">
        <v>4895038525092</v>
      </c>
      <c r="D11978" s="69" t="s">
        <v>8031</v>
      </c>
      <c r="E11978" s="65">
        <f>IFERROR(VLOOKUP(C11978,Pivot!A:B,2,0),0)</f>
        <v>0</v>
      </c>
      <c r="F11978" s="65">
        <f>IFERROR(VLOOKUP(C11978,Pivot!A:C,3,0),0)</f>
        <v>0</v>
      </c>
    </row>
    <row r="11979" spans="1:6" x14ac:dyDescent="0.25">
      <c r="A11979" s="68" t="s">
        <v>103</v>
      </c>
      <c r="B11979" s="69">
        <v>491393125</v>
      </c>
      <c r="C11979" s="68">
        <v>4895038513037</v>
      </c>
      <c r="D11979" s="69" t="s">
        <v>8032</v>
      </c>
      <c r="E11979" s="65">
        <f>IFERROR(VLOOKUP(C11979,Pivot!A:B,2,0),0)</f>
        <v>0</v>
      </c>
      <c r="F11979" s="65">
        <f>IFERROR(VLOOKUP(C11979,Pivot!A:C,3,0),0)</f>
        <v>0</v>
      </c>
    </row>
    <row r="11980" spans="1:6" x14ac:dyDescent="0.25">
      <c r="A11980" s="68" t="s">
        <v>103</v>
      </c>
      <c r="B11980" s="69">
        <v>491393126</v>
      </c>
      <c r="C11980" s="68">
        <v>4895038501188</v>
      </c>
      <c r="D11980" s="69" t="s">
        <v>8033</v>
      </c>
      <c r="E11980" s="65">
        <f>IFERROR(VLOOKUP(C11980,Pivot!A:B,2,0),0)</f>
        <v>0</v>
      </c>
      <c r="F11980" s="65">
        <f>IFERROR(VLOOKUP(C11980,Pivot!A:C,3,0),0)</f>
        <v>0</v>
      </c>
    </row>
    <row r="11981" spans="1:6" x14ac:dyDescent="0.25">
      <c r="A11981" s="68" t="s">
        <v>103</v>
      </c>
      <c r="B11981" s="69">
        <v>491393127</v>
      </c>
      <c r="C11981" s="68">
        <v>4895038501195</v>
      </c>
      <c r="D11981" s="69" t="s">
        <v>8034</v>
      </c>
      <c r="E11981" s="65">
        <f>IFERROR(VLOOKUP(C11981,Pivot!A:B,2,0),0)</f>
        <v>0</v>
      </c>
      <c r="F11981" s="65">
        <f>IFERROR(VLOOKUP(C11981,Pivot!A:C,3,0),0)</f>
        <v>0</v>
      </c>
    </row>
    <row r="11982" spans="1:6" x14ac:dyDescent="0.25">
      <c r="A11982" s="68" t="s">
        <v>103</v>
      </c>
      <c r="B11982" s="69">
        <v>491393128</v>
      </c>
      <c r="C11982" s="68">
        <v>4895038501201</v>
      </c>
      <c r="D11982" s="69" t="s">
        <v>8035</v>
      </c>
      <c r="E11982" s="65">
        <f>IFERROR(VLOOKUP(C11982,Pivot!A:B,2,0),0)</f>
        <v>0</v>
      </c>
      <c r="F11982" s="65">
        <f>IFERROR(VLOOKUP(C11982,Pivot!A:C,3,0),0)</f>
        <v>0</v>
      </c>
    </row>
    <row r="11983" spans="1:6" x14ac:dyDescent="0.25">
      <c r="A11983" s="68" t="s">
        <v>103</v>
      </c>
      <c r="B11983" s="69">
        <v>491393130</v>
      </c>
      <c r="C11983" s="68">
        <v>4895038506688</v>
      </c>
      <c r="D11983" s="69" t="s">
        <v>8036</v>
      </c>
      <c r="E11983" s="65">
        <f>IFERROR(VLOOKUP(C11983,Pivot!A:B,2,0),0)</f>
        <v>0</v>
      </c>
      <c r="F11983" s="65">
        <f>IFERROR(VLOOKUP(C11983,Pivot!A:C,3,0),0)</f>
        <v>0</v>
      </c>
    </row>
    <row r="11984" spans="1:6" x14ac:dyDescent="0.25">
      <c r="A11984" s="68" t="s">
        <v>103</v>
      </c>
      <c r="B11984" s="69">
        <v>491393131</v>
      </c>
      <c r="C11984" s="68">
        <v>4895038551206</v>
      </c>
      <c r="D11984" s="69" t="s">
        <v>8037</v>
      </c>
      <c r="E11984" s="65">
        <f>IFERROR(VLOOKUP(C11984,Pivot!A:B,2,0),0)</f>
        <v>0</v>
      </c>
      <c r="F11984" s="65">
        <f>IFERROR(VLOOKUP(C11984,Pivot!A:C,3,0),0)</f>
        <v>0</v>
      </c>
    </row>
    <row r="11985" spans="1:6" x14ac:dyDescent="0.25">
      <c r="A11985" s="68" t="s">
        <v>103</v>
      </c>
      <c r="B11985" s="69">
        <v>491393132</v>
      </c>
      <c r="C11985" s="68">
        <v>4895038506190</v>
      </c>
      <c r="D11985" s="69" t="s">
        <v>8038</v>
      </c>
      <c r="E11985" s="65">
        <f>IFERROR(VLOOKUP(C11985,Pivot!A:B,2,0),0)</f>
        <v>0</v>
      </c>
      <c r="F11985" s="65">
        <f>IFERROR(VLOOKUP(C11985,Pivot!A:C,3,0),0)</f>
        <v>0</v>
      </c>
    </row>
    <row r="11986" spans="1:6" x14ac:dyDescent="0.25">
      <c r="A11986" s="68" t="s">
        <v>103</v>
      </c>
      <c r="B11986" s="69">
        <v>491393132</v>
      </c>
      <c r="C11986" s="68">
        <v>4895038542723</v>
      </c>
      <c r="D11986" s="69" t="s">
        <v>8038</v>
      </c>
      <c r="E11986" s="65">
        <f>IFERROR(VLOOKUP(C11986,Pivot!A:B,2,0),0)</f>
        <v>0</v>
      </c>
      <c r="F11986" s="65">
        <f>IFERROR(VLOOKUP(C11986,Pivot!A:C,3,0),0)</f>
        <v>0</v>
      </c>
    </row>
    <row r="11987" spans="1:6" x14ac:dyDescent="0.25">
      <c r="A11987" s="68" t="s">
        <v>103</v>
      </c>
      <c r="B11987" s="69">
        <v>491393133</v>
      </c>
      <c r="C11987" s="68">
        <v>4895038542907</v>
      </c>
      <c r="D11987" s="69" t="s">
        <v>8039</v>
      </c>
      <c r="E11987" s="65">
        <f>IFERROR(VLOOKUP(C11987,Pivot!A:B,2,0),0)</f>
        <v>0</v>
      </c>
      <c r="F11987" s="65">
        <f>IFERROR(VLOOKUP(C11987,Pivot!A:C,3,0),0)</f>
        <v>0</v>
      </c>
    </row>
    <row r="11988" spans="1:6" x14ac:dyDescent="0.25">
      <c r="A11988" s="68" t="s">
        <v>103</v>
      </c>
      <c r="B11988" s="69">
        <v>491393134</v>
      </c>
      <c r="C11988" s="68">
        <v>4895038542426</v>
      </c>
      <c r="D11988" s="69" t="s">
        <v>8040</v>
      </c>
      <c r="E11988" s="65">
        <f>IFERROR(VLOOKUP(C11988,Pivot!A:B,2,0),0)</f>
        <v>0</v>
      </c>
      <c r="F11988" s="65">
        <f>IFERROR(VLOOKUP(C11988,Pivot!A:C,3,0),0)</f>
        <v>0</v>
      </c>
    </row>
    <row r="11989" spans="1:6" x14ac:dyDescent="0.25">
      <c r="A11989" s="68" t="s">
        <v>103</v>
      </c>
      <c r="B11989" s="69">
        <v>491393135</v>
      </c>
      <c r="C11989" s="68">
        <v>4895038543348</v>
      </c>
      <c r="D11989" s="69" t="s">
        <v>8041</v>
      </c>
      <c r="E11989" s="65">
        <f>IFERROR(VLOOKUP(C11989,Pivot!A:B,2,0),0)</f>
        <v>0</v>
      </c>
      <c r="F11989" s="65">
        <f>IFERROR(VLOOKUP(C11989,Pivot!A:C,3,0),0)</f>
        <v>0</v>
      </c>
    </row>
    <row r="11990" spans="1:6" x14ac:dyDescent="0.25">
      <c r="A11990" s="68" t="s">
        <v>103</v>
      </c>
      <c r="B11990" s="69">
        <v>491393136</v>
      </c>
      <c r="C11990" s="68">
        <v>4895038543546</v>
      </c>
      <c r="D11990" s="69" t="s">
        <v>8042</v>
      </c>
      <c r="E11990" s="65">
        <f>IFERROR(VLOOKUP(C11990,Pivot!A:B,2,0),0)</f>
        <v>0</v>
      </c>
      <c r="F11990" s="65">
        <f>IFERROR(VLOOKUP(C11990,Pivot!A:C,3,0),0)</f>
        <v>0</v>
      </c>
    </row>
    <row r="11991" spans="1:6" x14ac:dyDescent="0.25">
      <c r="A11991" s="68" t="s">
        <v>103</v>
      </c>
      <c r="B11991" s="69">
        <v>491393136</v>
      </c>
      <c r="C11991" s="68">
        <v>4895038545236</v>
      </c>
      <c r="D11991" s="69" t="s">
        <v>8042</v>
      </c>
      <c r="E11991" s="65">
        <f>IFERROR(VLOOKUP(C11991,Pivot!A:B,2,0),0)</f>
        <v>0</v>
      </c>
      <c r="F11991" s="65">
        <f>IFERROR(VLOOKUP(C11991,Pivot!A:C,3,0),0)</f>
        <v>0</v>
      </c>
    </row>
    <row r="11992" spans="1:6" x14ac:dyDescent="0.25">
      <c r="A11992" s="68" t="s">
        <v>103</v>
      </c>
      <c r="B11992" s="69">
        <v>491393137</v>
      </c>
      <c r="C11992" s="68">
        <v>4895038541542</v>
      </c>
      <c r="D11992" s="69" t="s">
        <v>8043</v>
      </c>
      <c r="E11992" s="65">
        <f>IFERROR(VLOOKUP(C11992,Pivot!A:B,2,0),0)</f>
        <v>0</v>
      </c>
      <c r="F11992" s="65">
        <f>IFERROR(VLOOKUP(C11992,Pivot!A:C,3,0),0)</f>
        <v>0</v>
      </c>
    </row>
    <row r="11993" spans="1:6" x14ac:dyDescent="0.25">
      <c r="A11993" s="68" t="s">
        <v>103</v>
      </c>
      <c r="B11993" s="69">
        <v>491393138</v>
      </c>
      <c r="C11993" s="68">
        <v>4895038508224</v>
      </c>
      <c r="D11993" s="69" t="s">
        <v>8044</v>
      </c>
      <c r="E11993" s="65">
        <f>IFERROR(VLOOKUP(C11993,Pivot!A:B,2,0),0)</f>
        <v>0</v>
      </c>
      <c r="F11993" s="65">
        <f>IFERROR(VLOOKUP(C11993,Pivot!A:C,3,0),0)</f>
        <v>0</v>
      </c>
    </row>
    <row r="11994" spans="1:6" x14ac:dyDescent="0.25">
      <c r="A11994" s="68" t="s">
        <v>103</v>
      </c>
      <c r="B11994" s="69">
        <v>491393139</v>
      </c>
      <c r="C11994" s="68">
        <v>4895038508279</v>
      </c>
      <c r="D11994" s="69" t="s">
        <v>8045</v>
      </c>
      <c r="E11994" s="65">
        <f>IFERROR(VLOOKUP(C11994,Pivot!A:B,2,0),0)</f>
        <v>0</v>
      </c>
      <c r="F11994" s="65">
        <f>IFERROR(VLOOKUP(C11994,Pivot!A:C,3,0),0)</f>
        <v>0</v>
      </c>
    </row>
    <row r="11995" spans="1:6" x14ac:dyDescent="0.25">
      <c r="A11995" s="68" t="s">
        <v>103</v>
      </c>
      <c r="B11995" s="69">
        <v>491393140</v>
      </c>
      <c r="C11995" s="68">
        <v>4895038508521</v>
      </c>
      <c r="D11995" s="69" t="s">
        <v>8046</v>
      </c>
      <c r="E11995" s="65">
        <f>IFERROR(VLOOKUP(C11995,Pivot!A:B,2,0),0)</f>
        <v>0</v>
      </c>
      <c r="F11995" s="65">
        <f>IFERROR(VLOOKUP(C11995,Pivot!A:C,3,0),0)</f>
        <v>0</v>
      </c>
    </row>
    <row r="11996" spans="1:6" x14ac:dyDescent="0.25">
      <c r="A11996" s="68" t="s">
        <v>103</v>
      </c>
      <c r="B11996" s="69">
        <v>491393141</v>
      </c>
      <c r="C11996" s="68">
        <v>4895038543522</v>
      </c>
      <c r="D11996" s="69" t="s">
        <v>8047</v>
      </c>
      <c r="E11996" s="65">
        <f>IFERROR(VLOOKUP(C11996,Pivot!A:B,2,0),0)</f>
        <v>0</v>
      </c>
      <c r="F11996" s="65">
        <f>IFERROR(VLOOKUP(C11996,Pivot!A:C,3,0),0)</f>
        <v>0</v>
      </c>
    </row>
    <row r="11997" spans="1:6" x14ac:dyDescent="0.25">
      <c r="A11997" s="68" t="s">
        <v>103</v>
      </c>
      <c r="B11997" s="69">
        <v>491393141</v>
      </c>
      <c r="C11997" s="68">
        <v>4895038545854</v>
      </c>
      <c r="D11997" s="69" t="s">
        <v>8047</v>
      </c>
      <c r="E11997" s="65">
        <f>IFERROR(VLOOKUP(C11997,Pivot!A:B,2,0),0)</f>
        <v>0</v>
      </c>
      <c r="F11997" s="65">
        <f>IFERROR(VLOOKUP(C11997,Pivot!A:C,3,0),0)</f>
        <v>0</v>
      </c>
    </row>
    <row r="11998" spans="1:6" x14ac:dyDescent="0.25">
      <c r="A11998" s="68" t="s">
        <v>103</v>
      </c>
      <c r="B11998" s="69">
        <v>491393142</v>
      </c>
      <c r="C11998" s="68">
        <v>4895038543362</v>
      </c>
      <c r="D11998" s="69" t="s">
        <v>8048</v>
      </c>
      <c r="E11998" s="65">
        <f>IFERROR(VLOOKUP(C11998,Pivot!A:B,2,0),0)</f>
        <v>0</v>
      </c>
      <c r="F11998" s="65">
        <f>IFERROR(VLOOKUP(C11998,Pivot!A:C,3,0),0)</f>
        <v>0</v>
      </c>
    </row>
    <row r="11999" spans="1:6" x14ac:dyDescent="0.25">
      <c r="A11999" s="68" t="s">
        <v>103</v>
      </c>
      <c r="B11999" s="69">
        <v>491393143</v>
      </c>
      <c r="C11999" s="68">
        <v>4895038541825</v>
      </c>
      <c r="D11999" s="69" t="s">
        <v>8049</v>
      </c>
      <c r="E11999" s="65">
        <f>IFERROR(VLOOKUP(C11999,Pivot!A:B,2,0),0)</f>
        <v>0</v>
      </c>
      <c r="F11999" s="65">
        <f>IFERROR(VLOOKUP(C11999,Pivot!A:C,3,0),0)</f>
        <v>0</v>
      </c>
    </row>
    <row r="12000" spans="1:6" x14ac:dyDescent="0.25">
      <c r="A12000" s="68" t="s">
        <v>103</v>
      </c>
      <c r="B12000" s="69">
        <v>491393144</v>
      </c>
      <c r="C12000" s="68">
        <v>4895038541849</v>
      </c>
      <c r="D12000" s="69" t="s">
        <v>8050</v>
      </c>
      <c r="E12000" s="65">
        <f>IFERROR(VLOOKUP(C12000,Pivot!A:B,2,0),0)</f>
        <v>0</v>
      </c>
      <c r="F12000" s="65">
        <f>IFERROR(VLOOKUP(C12000,Pivot!A:C,3,0),0)</f>
        <v>0</v>
      </c>
    </row>
    <row r="12001" spans="1:6" x14ac:dyDescent="0.25">
      <c r="A12001" s="68" t="s">
        <v>103</v>
      </c>
      <c r="B12001" s="69">
        <v>491393145</v>
      </c>
      <c r="C12001" s="68">
        <v>4895038512436</v>
      </c>
      <c r="D12001" s="69" t="s">
        <v>8051</v>
      </c>
      <c r="E12001" s="65">
        <f>IFERROR(VLOOKUP(C12001,Pivot!A:B,2,0),0)</f>
        <v>0</v>
      </c>
      <c r="F12001" s="65">
        <f>IFERROR(VLOOKUP(C12001,Pivot!A:C,3,0),0)</f>
        <v>0</v>
      </c>
    </row>
    <row r="12002" spans="1:6" x14ac:dyDescent="0.25">
      <c r="A12002" s="68" t="s">
        <v>103</v>
      </c>
      <c r="B12002" s="69">
        <v>491393146</v>
      </c>
      <c r="C12002" s="68">
        <v>4895038507418</v>
      </c>
      <c r="D12002" s="69" t="s">
        <v>8052</v>
      </c>
      <c r="E12002" s="65">
        <f>IFERROR(VLOOKUP(C12002,Pivot!A:B,2,0),0)</f>
        <v>0</v>
      </c>
      <c r="F12002" s="65">
        <f>IFERROR(VLOOKUP(C12002,Pivot!A:C,3,0),0)</f>
        <v>0</v>
      </c>
    </row>
    <row r="12003" spans="1:6" x14ac:dyDescent="0.25">
      <c r="A12003" s="68" t="s">
        <v>103</v>
      </c>
      <c r="B12003" s="69">
        <v>491393147</v>
      </c>
      <c r="C12003" s="68">
        <v>4895038544147</v>
      </c>
      <c r="D12003" s="69" t="s">
        <v>8053</v>
      </c>
      <c r="E12003" s="65">
        <f>IFERROR(VLOOKUP(C12003,Pivot!A:B,2,0),0)</f>
        <v>0</v>
      </c>
      <c r="F12003" s="65">
        <f>IFERROR(VLOOKUP(C12003,Pivot!A:C,3,0),0)</f>
        <v>0</v>
      </c>
    </row>
    <row r="12004" spans="1:6" x14ac:dyDescent="0.25">
      <c r="A12004" s="68" t="s">
        <v>103</v>
      </c>
      <c r="B12004" s="69">
        <v>491393148</v>
      </c>
      <c r="C12004" s="68">
        <v>4895038520165</v>
      </c>
      <c r="D12004" s="69" t="s">
        <v>8054</v>
      </c>
      <c r="E12004" s="65">
        <f>IFERROR(VLOOKUP(C12004,Pivot!A:B,2,0),0)</f>
        <v>0</v>
      </c>
      <c r="F12004" s="65">
        <f>IFERROR(VLOOKUP(C12004,Pivot!A:C,3,0),0)</f>
        <v>0</v>
      </c>
    </row>
    <row r="12005" spans="1:6" x14ac:dyDescent="0.25">
      <c r="A12005" s="68" t="s">
        <v>103</v>
      </c>
      <c r="B12005" s="69">
        <v>491393149</v>
      </c>
      <c r="C12005" s="68">
        <v>4895038544666</v>
      </c>
      <c r="D12005" s="69" t="s">
        <v>8055</v>
      </c>
      <c r="E12005" s="65">
        <f>IFERROR(VLOOKUP(C12005,Pivot!A:B,2,0),0)</f>
        <v>0</v>
      </c>
      <c r="F12005" s="65">
        <f>IFERROR(VLOOKUP(C12005,Pivot!A:C,3,0),0)</f>
        <v>0</v>
      </c>
    </row>
    <row r="12006" spans="1:6" x14ac:dyDescent="0.25">
      <c r="A12006" s="68" t="s">
        <v>103</v>
      </c>
      <c r="B12006" s="69">
        <v>491393150</v>
      </c>
      <c r="C12006" s="68">
        <v>4895038544406</v>
      </c>
      <c r="D12006" s="69" t="s">
        <v>8056</v>
      </c>
      <c r="E12006" s="65">
        <f>IFERROR(VLOOKUP(C12006,Pivot!A:B,2,0),0)</f>
        <v>0</v>
      </c>
      <c r="F12006" s="65">
        <f>IFERROR(VLOOKUP(C12006,Pivot!A:C,3,0),0)</f>
        <v>0</v>
      </c>
    </row>
    <row r="12007" spans="1:6" x14ac:dyDescent="0.25">
      <c r="A12007" s="68" t="s">
        <v>103</v>
      </c>
      <c r="B12007" s="69">
        <v>491393152</v>
      </c>
      <c r="C12007" s="68">
        <v>4895038544444</v>
      </c>
      <c r="D12007" s="69" t="s">
        <v>8057</v>
      </c>
      <c r="E12007" s="65">
        <f>IFERROR(VLOOKUP(C12007,Pivot!A:B,2,0),0)</f>
        <v>0</v>
      </c>
      <c r="F12007" s="65">
        <f>IFERROR(VLOOKUP(C12007,Pivot!A:C,3,0),0)</f>
        <v>0</v>
      </c>
    </row>
    <row r="12008" spans="1:6" x14ac:dyDescent="0.25">
      <c r="A12008" s="68" t="s">
        <v>103</v>
      </c>
      <c r="B12008" s="69">
        <v>491393153</v>
      </c>
      <c r="C12008" s="68">
        <v>4895038544888</v>
      </c>
      <c r="D12008" s="69" t="s">
        <v>8058</v>
      </c>
      <c r="E12008" s="65">
        <f>IFERROR(VLOOKUP(C12008,Pivot!A:B,2,0),0)</f>
        <v>0</v>
      </c>
      <c r="F12008" s="65">
        <f>IFERROR(VLOOKUP(C12008,Pivot!A:C,3,0),0)</f>
        <v>0</v>
      </c>
    </row>
    <row r="12009" spans="1:6" x14ac:dyDescent="0.25">
      <c r="A12009" s="68" t="s">
        <v>103</v>
      </c>
      <c r="B12009" s="69">
        <v>491393154</v>
      </c>
      <c r="C12009" s="68">
        <v>4895038525078</v>
      </c>
      <c r="D12009" s="69" t="s">
        <v>8059</v>
      </c>
      <c r="E12009" s="65">
        <f>IFERROR(VLOOKUP(C12009,Pivot!A:B,2,0),0)</f>
        <v>0</v>
      </c>
      <c r="F12009" s="65">
        <f>IFERROR(VLOOKUP(C12009,Pivot!A:C,3,0),0)</f>
        <v>0</v>
      </c>
    </row>
    <row r="12010" spans="1:6" x14ac:dyDescent="0.25">
      <c r="A12010" s="68" t="s">
        <v>103</v>
      </c>
      <c r="B12010" s="69">
        <v>491393155</v>
      </c>
      <c r="C12010" s="68">
        <v>4895038531307</v>
      </c>
      <c r="D12010" s="69" t="s">
        <v>8060</v>
      </c>
      <c r="E12010" s="65">
        <f>IFERROR(VLOOKUP(C12010,Pivot!A:B,2,0),0)</f>
        <v>0</v>
      </c>
      <c r="F12010" s="65">
        <f>IFERROR(VLOOKUP(C12010,Pivot!A:C,3,0),0)</f>
        <v>0</v>
      </c>
    </row>
    <row r="12011" spans="1:6" x14ac:dyDescent="0.25">
      <c r="A12011" s="68" t="s">
        <v>103</v>
      </c>
      <c r="B12011" s="69">
        <v>491393156</v>
      </c>
      <c r="C12011" s="68">
        <v>4895038531314</v>
      </c>
      <c r="D12011" s="69" t="s">
        <v>8061</v>
      </c>
      <c r="E12011" s="65">
        <f>IFERROR(VLOOKUP(C12011,Pivot!A:B,2,0),0)</f>
        <v>0</v>
      </c>
      <c r="F12011" s="65">
        <f>IFERROR(VLOOKUP(C12011,Pivot!A:C,3,0),0)</f>
        <v>0</v>
      </c>
    </row>
    <row r="12012" spans="1:6" x14ac:dyDescent="0.25">
      <c r="A12012" s="68" t="s">
        <v>103</v>
      </c>
      <c r="B12012" s="69">
        <v>491393157</v>
      </c>
      <c r="C12012" s="68">
        <v>4895038531321</v>
      </c>
      <c r="D12012" s="69" t="s">
        <v>8062</v>
      </c>
      <c r="E12012" s="65">
        <f>IFERROR(VLOOKUP(C12012,Pivot!A:B,2,0),0)</f>
        <v>0</v>
      </c>
      <c r="F12012" s="65">
        <f>IFERROR(VLOOKUP(C12012,Pivot!A:C,3,0),0)</f>
        <v>0</v>
      </c>
    </row>
    <row r="12013" spans="1:6" x14ac:dyDescent="0.25">
      <c r="A12013" s="68" t="s">
        <v>103</v>
      </c>
      <c r="B12013" s="69">
        <v>491393158</v>
      </c>
      <c r="C12013" s="68">
        <v>4895038531550</v>
      </c>
      <c r="D12013" s="69" t="s">
        <v>8063</v>
      </c>
      <c r="E12013" s="65">
        <f>IFERROR(VLOOKUP(C12013,Pivot!A:B,2,0),0)</f>
        <v>0</v>
      </c>
      <c r="F12013" s="65">
        <f>IFERROR(VLOOKUP(C12013,Pivot!A:C,3,0),0)</f>
        <v>0</v>
      </c>
    </row>
    <row r="12014" spans="1:6" x14ac:dyDescent="0.25">
      <c r="A12014" s="68" t="s">
        <v>103</v>
      </c>
      <c r="B12014" s="69">
        <v>491393159</v>
      </c>
      <c r="C12014" s="68">
        <v>4895038545182</v>
      </c>
      <c r="D12014" s="69" t="s">
        <v>8064</v>
      </c>
      <c r="E12014" s="65">
        <f>IFERROR(VLOOKUP(C12014,Pivot!A:B,2,0),0)</f>
        <v>0</v>
      </c>
      <c r="F12014" s="65">
        <f>IFERROR(VLOOKUP(C12014,Pivot!A:C,3,0),0)</f>
        <v>0</v>
      </c>
    </row>
    <row r="12015" spans="1:6" x14ac:dyDescent="0.25">
      <c r="A12015" s="68" t="s">
        <v>103</v>
      </c>
      <c r="B12015" s="69">
        <v>491393160</v>
      </c>
      <c r="C12015" s="68">
        <v>4895038548701</v>
      </c>
      <c r="D12015" s="69" t="s">
        <v>8065</v>
      </c>
      <c r="E12015" s="65">
        <f>IFERROR(VLOOKUP(C12015,Pivot!A:B,2,0),0)</f>
        <v>0</v>
      </c>
      <c r="F12015" s="65">
        <f>IFERROR(VLOOKUP(C12015,Pivot!A:C,3,0),0)</f>
        <v>0</v>
      </c>
    </row>
    <row r="12016" spans="1:6" x14ac:dyDescent="0.25">
      <c r="A12016" s="68" t="s">
        <v>103</v>
      </c>
      <c r="B12016" s="69">
        <v>491393161</v>
      </c>
      <c r="C12016" s="68">
        <v>4895038571181</v>
      </c>
      <c r="D12016" s="69" t="s">
        <v>8066</v>
      </c>
      <c r="E12016" s="65">
        <f>IFERROR(VLOOKUP(C12016,Pivot!A:B,2,0),0)</f>
        <v>0</v>
      </c>
      <c r="F12016" s="65">
        <f>IFERROR(VLOOKUP(C12016,Pivot!A:C,3,0),0)</f>
        <v>0</v>
      </c>
    </row>
    <row r="12017" spans="1:6" x14ac:dyDescent="0.25">
      <c r="A12017" s="68" t="s">
        <v>103</v>
      </c>
      <c r="B12017" s="69">
        <v>491393162</v>
      </c>
      <c r="C12017" s="68">
        <v>4895038571150</v>
      </c>
      <c r="D12017" s="69" t="s">
        <v>8067</v>
      </c>
      <c r="E12017" s="65">
        <f>IFERROR(VLOOKUP(C12017,Pivot!A:B,2,0),0)</f>
        <v>0</v>
      </c>
      <c r="F12017" s="65">
        <f>IFERROR(VLOOKUP(C12017,Pivot!A:C,3,0),0)</f>
        <v>0</v>
      </c>
    </row>
    <row r="12018" spans="1:6" x14ac:dyDescent="0.25">
      <c r="A12018" s="68" t="s">
        <v>103</v>
      </c>
      <c r="B12018" s="69">
        <v>491393165</v>
      </c>
      <c r="C12018" s="68">
        <v>630509551019</v>
      </c>
      <c r="D12018" s="69" t="s">
        <v>8068</v>
      </c>
      <c r="E12018" s="65">
        <f>IFERROR(VLOOKUP(C12018,Pivot!A:B,2,0),0)</f>
        <v>0</v>
      </c>
      <c r="F12018" s="65">
        <f>IFERROR(VLOOKUP(C12018,Pivot!A:C,3,0),0)</f>
        <v>0</v>
      </c>
    </row>
    <row r="12019" spans="1:6" x14ac:dyDescent="0.25">
      <c r="A12019" s="68" t="s">
        <v>103</v>
      </c>
      <c r="B12019" s="69">
        <v>491393165</v>
      </c>
      <c r="C12019" s="68">
        <v>653569831426</v>
      </c>
      <c r="D12019" s="69" t="s">
        <v>8068</v>
      </c>
      <c r="E12019" s="65">
        <f>IFERROR(VLOOKUP(C12019,Pivot!A:B,2,0),0)</f>
        <v>0</v>
      </c>
      <c r="F12019" s="65">
        <f>IFERROR(VLOOKUP(C12019,Pivot!A:C,3,0),0)</f>
        <v>0</v>
      </c>
    </row>
    <row r="12020" spans="1:6" x14ac:dyDescent="0.25">
      <c r="A12020" s="68" t="s">
        <v>103</v>
      </c>
      <c r="B12020" s="69">
        <v>491393166</v>
      </c>
      <c r="C12020" s="68">
        <v>630509546114</v>
      </c>
      <c r="D12020" s="69" t="s">
        <v>8069</v>
      </c>
      <c r="E12020" s="65">
        <f>IFERROR(VLOOKUP(C12020,Pivot!A:B,2,0),0)</f>
        <v>0</v>
      </c>
      <c r="F12020" s="65">
        <f>IFERROR(VLOOKUP(C12020,Pivot!A:C,3,0),0)</f>
        <v>0</v>
      </c>
    </row>
    <row r="12021" spans="1:6" x14ac:dyDescent="0.25">
      <c r="A12021" s="68" t="s">
        <v>103</v>
      </c>
      <c r="B12021" s="69">
        <v>491393167</v>
      </c>
      <c r="C12021" s="68">
        <v>630509618316</v>
      </c>
      <c r="D12021" s="69" t="s">
        <v>8070</v>
      </c>
      <c r="E12021" s="65">
        <f>IFERROR(VLOOKUP(C12021,Pivot!A:B,2,0),0)</f>
        <v>0</v>
      </c>
      <c r="F12021" s="65">
        <f>IFERROR(VLOOKUP(C12021,Pivot!A:C,3,0),0)</f>
        <v>0</v>
      </c>
    </row>
    <row r="12022" spans="1:6" x14ac:dyDescent="0.25">
      <c r="A12022" s="68" t="s">
        <v>103</v>
      </c>
      <c r="B12022" s="69">
        <v>491393168</v>
      </c>
      <c r="C12022" s="68">
        <v>630509614189</v>
      </c>
      <c r="D12022" s="69" t="s">
        <v>8071</v>
      </c>
      <c r="E12022" s="65">
        <f>IFERROR(VLOOKUP(C12022,Pivot!A:B,2,0),0)</f>
        <v>0</v>
      </c>
      <c r="F12022" s="65">
        <f>IFERROR(VLOOKUP(C12022,Pivot!A:C,3,0),0)</f>
        <v>0</v>
      </c>
    </row>
    <row r="12023" spans="1:6" x14ac:dyDescent="0.25">
      <c r="A12023" s="68" t="s">
        <v>103</v>
      </c>
      <c r="B12023" s="69">
        <v>491393168</v>
      </c>
      <c r="C12023" s="68">
        <v>630509654895</v>
      </c>
      <c r="D12023" s="69" t="s">
        <v>8071</v>
      </c>
      <c r="E12023" s="65">
        <f>IFERROR(VLOOKUP(C12023,Pivot!A:B,2,0),0)</f>
        <v>0</v>
      </c>
      <c r="F12023" s="65">
        <f>IFERROR(VLOOKUP(C12023,Pivot!A:C,3,0),0)</f>
        <v>0</v>
      </c>
    </row>
    <row r="12024" spans="1:6" x14ac:dyDescent="0.25">
      <c r="A12024" s="68" t="s">
        <v>103</v>
      </c>
      <c r="B12024" s="69">
        <v>491393169</v>
      </c>
      <c r="C12024" s="68">
        <v>630509645992</v>
      </c>
      <c r="D12024" s="69" t="s">
        <v>8072</v>
      </c>
      <c r="E12024" s="65">
        <f>IFERROR(VLOOKUP(C12024,Pivot!A:B,2,0),0)</f>
        <v>0</v>
      </c>
      <c r="F12024" s="65">
        <f>IFERROR(VLOOKUP(C12024,Pivot!A:C,3,0),0)</f>
        <v>0</v>
      </c>
    </row>
    <row r="12025" spans="1:6" x14ac:dyDescent="0.25">
      <c r="A12025" s="68" t="s">
        <v>103</v>
      </c>
      <c r="B12025" s="69">
        <v>491393169</v>
      </c>
      <c r="C12025" s="68">
        <v>630509654918</v>
      </c>
      <c r="D12025" s="69" t="s">
        <v>8072</v>
      </c>
      <c r="E12025" s="65">
        <f>IFERROR(VLOOKUP(C12025,Pivot!A:B,2,0),0)</f>
        <v>0</v>
      </c>
      <c r="F12025" s="65">
        <f>IFERROR(VLOOKUP(C12025,Pivot!A:C,3,0),0)</f>
        <v>0</v>
      </c>
    </row>
    <row r="12026" spans="1:6" x14ac:dyDescent="0.25">
      <c r="A12026" s="68" t="s">
        <v>103</v>
      </c>
      <c r="B12026" s="69">
        <v>491393170</v>
      </c>
      <c r="C12026" s="68">
        <v>886798425009</v>
      </c>
      <c r="D12026" s="69" t="s">
        <v>8073</v>
      </c>
      <c r="E12026" s="65">
        <f>IFERROR(VLOOKUP(C12026,Pivot!A:B,2,0),0)</f>
        <v>0</v>
      </c>
      <c r="F12026" s="65">
        <f>IFERROR(VLOOKUP(C12026,Pivot!A:C,3,0),0)</f>
        <v>0</v>
      </c>
    </row>
    <row r="12027" spans="1:6" x14ac:dyDescent="0.25">
      <c r="A12027" s="68" t="s">
        <v>103</v>
      </c>
      <c r="B12027" s="69">
        <v>491393171</v>
      </c>
      <c r="C12027" s="68">
        <v>886798425047</v>
      </c>
      <c r="D12027" s="69" t="s">
        <v>8074</v>
      </c>
      <c r="E12027" s="65">
        <f>IFERROR(VLOOKUP(C12027,Pivot!A:B,2,0),0)</f>
        <v>0</v>
      </c>
      <c r="F12027" s="65">
        <f>IFERROR(VLOOKUP(C12027,Pivot!A:C,3,0),0)</f>
        <v>0</v>
      </c>
    </row>
    <row r="12028" spans="1:6" x14ac:dyDescent="0.25">
      <c r="A12028" s="68" t="s">
        <v>103</v>
      </c>
      <c r="B12028" s="69">
        <v>491393174</v>
      </c>
      <c r="C12028" s="68">
        <v>886798008011</v>
      </c>
      <c r="D12028" s="69" t="s">
        <v>8075</v>
      </c>
      <c r="E12028" s="65">
        <f>IFERROR(VLOOKUP(C12028,Pivot!A:B,2,0),0)</f>
        <v>0</v>
      </c>
      <c r="F12028" s="65">
        <f>IFERROR(VLOOKUP(C12028,Pivot!A:C,3,0),0)</f>
        <v>0</v>
      </c>
    </row>
    <row r="12029" spans="1:6" x14ac:dyDescent="0.25">
      <c r="A12029" s="68" t="s">
        <v>103</v>
      </c>
      <c r="B12029" s="69">
        <v>491393175</v>
      </c>
      <c r="C12029" s="68">
        <v>886798008028</v>
      </c>
      <c r="D12029" s="69" t="s">
        <v>8076</v>
      </c>
      <c r="E12029" s="65">
        <f>IFERROR(VLOOKUP(C12029,Pivot!A:B,2,0),0)</f>
        <v>0</v>
      </c>
      <c r="F12029" s="65">
        <f>IFERROR(VLOOKUP(C12029,Pivot!A:C,3,0),0)</f>
        <v>0</v>
      </c>
    </row>
    <row r="12030" spans="1:6" x14ac:dyDescent="0.25">
      <c r="A12030" s="68" t="s">
        <v>103</v>
      </c>
      <c r="B12030" s="69">
        <v>491393176</v>
      </c>
      <c r="C12030" s="68">
        <v>886798008035</v>
      </c>
      <c r="D12030" s="69" t="s">
        <v>8077</v>
      </c>
      <c r="E12030" s="65">
        <f>IFERROR(VLOOKUP(C12030,Pivot!A:B,2,0),0)</f>
        <v>0</v>
      </c>
      <c r="F12030" s="65">
        <f>IFERROR(VLOOKUP(C12030,Pivot!A:C,3,0),0)</f>
        <v>0</v>
      </c>
    </row>
    <row r="12031" spans="1:6" x14ac:dyDescent="0.25">
      <c r="A12031" s="68" t="s">
        <v>103</v>
      </c>
      <c r="B12031" s="69">
        <v>491393177</v>
      </c>
      <c r="C12031" s="68">
        <v>886798420134</v>
      </c>
      <c r="D12031" s="69" t="s">
        <v>8078</v>
      </c>
      <c r="E12031" s="65">
        <f>IFERROR(VLOOKUP(C12031,Pivot!A:B,2,0),0)</f>
        <v>0</v>
      </c>
      <c r="F12031" s="65">
        <f>IFERROR(VLOOKUP(C12031,Pivot!A:C,3,0),0)</f>
        <v>0</v>
      </c>
    </row>
    <row r="12032" spans="1:6" x14ac:dyDescent="0.25">
      <c r="A12032" s="68" t="s">
        <v>103</v>
      </c>
      <c r="B12032" s="69">
        <v>491393181</v>
      </c>
      <c r="C12032" s="68">
        <v>886798004211</v>
      </c>
      <c r="D12032" s="69" t="s">
        <v>8079</v>
      </c>
      <c r="E12032" s="65">
        <f>IFERROR(VLOOKUP(C12032,Pivot!A:B,2,0),0)</f>
        <v>0</v>
      </c>
      <c r="F12032" s="65">
        <f>IFERROR(VLOOKUP(C12032,Pivot!A:C,3,0),0)</f>
        <v>0</v>
      </c>
    </row>
    <row r="12033" spans="1:6" x14ac:dyDescent="0.25">
      <c r="A12033" s="68" t="s">
        <v>103</v>
      </c>
      <c r="B12033" s="69">
        <v>491393184</v>
      </c>
      <c r="C12033" s="68">
        <v>491393184</v>
      </c>
      <c r="D12033" s="69" t="s">
        <v>8080</v>
      </c>
      <c r="E12033" s="65">
        <f>IFERROR(VLOOKUP(C12033,Pivot!A:B,2,0),0)</f>
        <v>0</v>
      </c>
      <c r="F12033" s="65">
        <f>IFERROR(VLOOKUP(C12033,Pivot!A:C,3,0),0)</f>
        <v>0</v>
      </c>
    </row>
    <row r="12034" spans="1:6" x14ac:dyDescent="0.25">
      <c r="A12034" s="68" t="s">
        <v>103</v>
      </c>
      <c r="B12034" s="69">
        <v>491393184</v>
      </c>
      <c r="C12034" s="68">
        <v>5015353385648</v>
      </c>
      <c r="D12034" s="69" t="s">
        <v>8080</v>
      </c>
      <c r="E12034" s="65">
        <f>IFERROR(VLOOKUP(C12034,Pivot!A:B,2,0),0)</f>
        <v>0</v>
      </c>
      <c r="F12034" s="65">
        <f>IFERROR(VLOOKUP(C12034,Pivot!A:C,3,0),0)</f>
        <v>0</v>
      </c>
    </row>
    <row r="12035" spans="1:6" x14ac:dyDescent="0.25">
      <c r="A12035" s="68" t="s">
        <v>103</v>
      </c>
      <c r="B12035" s="69">
        <v>491393185</v>
      </c>
      <c r="C12035" s="68">
        <v>491393185</v>
      </c>
      <c r="D12035" s="69" t="s">
        <v>8081</v>
      </c>
      <c r="E12035" s="65">
        <f>IFERROR(VLOOKUP(C12035,Pivot!A:B,2,0),0)</f>
        <v>0</v>
      </c>
      <c r="F12035" s="65">
        <f>IFERROR(VLOOKUP(C12035,Pivot!A:C,3,0),0)</f>
        <v>0</v>
      </c>
    </row>
    <row r="12036" spans="1:6" x14ac:dyDescent="0.25">
      <c r="A12036" s="68" t="s">
        <v>103</v>
      </c>
      <c r="B12036" s="69">
        <v>491393185</v>
      </c>
      <c r="C12036" s="68">
        <v>5015353385655</v>
      </c>
      <c r="D12036" s="69" t="s">
        <v>8081</v>
      </c>
      <c r="E12036" s="65">
        <f>IFERROR(VLOOKUP(C12036,Pivot!A:B,2,0),0)</f>
        <v>0</v>
      </c>
      <c r="F12036" s="65">
        <f>IFERROR(VLOOKUP(C12036,Pivot!A:C,3,0),0)</f>
        <v>0</v>
      </c>
    </row>
    <row r="12037" spans="1:6" x14ac:dyDescent="0.25">
      <c r="A12037" s="68" t="s">
        <v>103</v>
      </c>
      <c r="B12037" s="69">
        <v>491393186</v>
      </c>
      <c r="C12037" s="68">
        <v>491393186</v>
      </c>
      <c r="D12037" s="69" t="s">
        <v>8082</v>
      </c>
      <c r="E12037" s="65">
        <f>IFERROR(VLOOKUP(C12037,Pivot!A:B,2,0),0)</f>
        <v>0</v>
      </c>
      <c r="F12037" s="65">
        <f>IFERROR(VLOOKUP(C12037,Pivot!A:C,3,0),0)</f>
        <v>0</v>
      </c>
    </row>
    <row r="12038" spans="1:6" x14ac:dyDescent="0.25">
      <c r="A12038" s="68" t="s">
        <v>103</v>
      </c>
      <c r="B12038" s="69">
        <v>491393186</v>
      </c>
      <c r="C12038" s="68">
        <v>5015353385204</v>
      </c>
      <c r="D12038" s="69" t="s">
        <v>8082</v>
      </c>
      <c r="E12038" s="65">
        <f>IFERROR(VLOOKUP(C12038,Pivot!A:B,2,0),0)</f>
        <v>0</v>
      </c>
      <c r="F12038" s="65">
        <f>IFERROR(VLOOKUP(C12038,Pivot!A:C,3,0),0)</f>
        <v>0</v>
      </c>
    </row>
    <row r="12039" spans="1:6" x14ac:dyDescent="0.25">
      <c r="A12039" s="68" t="s">
        <v>103</v>
      </c>
      <c r="B12039" s="69">
        <v>491393187</v>
      </c>
      <c r="C12039" s="68">
        <v>491393187</v>
      </c>
      <c r="D12039" s="69" t="s">
        <v>8083</v>
      </c>
      <c r="E12039" s="65">
        <f>IFERROR(VLOOKUP(C12039,Pivot!A:B,2,0),0)</f>
        <v>0</v>
      </c>
      <c r="F12039" s="65">
        <f>IFERROR(VLOOKUP(C12039,Pivot!A:C,3,0),0)</f>
        <v>0</v>
      </c>
    </row>
    <row r="12040" spans="1:6" x14ac:dyDescent="0.25">
      <c r="A12040" s="68" t="s">
        <v>103</v>
      </c>
      <c r="B12040" s="69">
        <v>491393187</v>
      </c>
      <c r="C12040" s="68">
        <v>5015353385211</v>
      </c>
      <c r="D12040" s="69" t="s">
        <v>8083</v>
      </c>
      <c r="E12040" s="65">
        <f>IFERROR(VLOOKUP(C12040,Pivot!A:B,2,0),0)</f>
        <v>0</v>
      </c>
      <c r="F12040" s="65">
        <f>IFERROR(VLOOKUP(C12040,Pivot!A:C,3,0),0)</f>
        <v>0</v>
      </c>
    </row>
    <row r="12041" spans="1:6" x14ac:dyDescent="0.25">
      <c r="A12041" s="68" t="s">
        <v>103</v>
      </c>
      <c r="B12041" s="69">
        <v>491393188</v>
      </c>
      <c r="C12041" s="68">
        <v>491393188</v>
      </c>
      <c r="D12041" s="69" t="s">
        <v>8084</v>
      </c>
      <c r="E12041" s="65">
        <f>IFERROR(VLOOKUP(C12041,Pivot!A:B,2,0),0)</f>
        <v>0</v>
      </c>
      <c r="F12041" s="65">
        <f>IFERROR(VLOOKUP(C12041,Pivot!A:C,3,0),0)</f>
        <v>0</v>
      </c>
    </row>
    <row r="12042" spans="1:6" x14ac:dyDescent="0.25">
      <c r="A12042" s="68" t="s">
        <v>103</v>
      </c>
      <c r="B12042" s="69">
        <v>491393188</v>
      </c>
      <c r="C12042" s="68">
        <v>5015353385976</v>
      </c>
      <c r="D12042" s="69" t="s">
        <v>8084</v>
      </c>
      <c r="E12042" s="65">
        <f>IFERROR(VLOOKUP(C12042,Pivot!A:B,2,0),0)</f>
        <v>0</v>
      </c>
      <c r="F12042" s="65">
        <f>IFERROR(VLOOKUP(C12042,Pivot!A:C,3,0),0)</f>
        <v>0</v>
      </c>
    </row>
    <row r="12043" spans="1:6" x14ac:dyDescent="0.25">
      <c r="A12043" s="68" t="s">
        <v>103</v>
      </c>
      <c r="B12043" s="69">
        <v>491393190</v>
      </c>
      <c r="C12043" s="68">
        <v>5702016109573</v>
      </c>
      <c r="D12043" s="69" t="s">
        <v>8085</v>
      </c>
      <c r="E12043" s="65">
        <f>IFERROR(VLOOKUP(C12043,Pivot!A:B,2,0),0)</f>
        <v>0</v>
      </c>
      <c r="F12043" s="65">
        <f>IFERROR(VLOOKUP(C12043,Pivot!A:C,3,0),0)</f>
        <v>0</v>
      </c>
    </row>
    <row r="12044" spans="1:6" x14ac:dyDescent="0.25">
      <c r="A12044" s="68" t="s">
        <v>103</v>
      </c>
      <c r="B12044" s="69">
        <v>491393191</v>
      </c>
      <c r="C12044" s="68">
        <v>5702016111279</v>
      </c>
      <c r="D12044" s="69" t="s">
        <v>8086</v>
      </c>
      <c r="E12044" s="65">
        <f>IFERROR(VLOOKUP(C12044,Pivot!A:B,2,0),0)</f>
        <v>0</v>
      </c>
      <c r="F12044" s="65">
        <f>IFERROR(VLOOKUP(C12044,Pivot!A:C,3,0),0)</f>
        <v>0</v>
      </c>
    </row>
    <row r="12045" spans="1:6" x14ac:dyDescent="0.25">
      <c r="A12045" s="68" t="s">
        <v>103</v>
      </c>
      <c r="B12045" s="69">
        <v>491393193</v>
      </c>
      <c r="C12045" s="68">
        <v>5702016111293</v>
      </c>
      <c r="D12045" s="69" t="s">
        <v>8087</v>
      </c>
      <c r="E12045" s="65">
        <f>IFERROR(VLOOKUP(C12045,Pivot!A:B,2,0),0)</f>
        <v>0</v>
      </c>
      <c r="F12045" s="65">
        <f>IFERROR(VLOOKUP(C12045,Pivot!A:C,3,0),0)</f>
        <v>0</v>
      </c>
    </row>
    <row r="12046" spans="1:6" x14ac:dyDescent="0.25">
      <c r="A12046" s="68" t="s">
        <v>103</v>
      </c>
      <c r="B12046" s="69">
        <v>491393194</v>
      </c>
      <c r="C12046" s="68">
        <v>5702016110845</v>
      </c>
      <c r="D12046" s="69" t="s">
        <v>8088</v>
      </c>
      <c r="E12046" s="65">
        <f>IFERROR(VLOOKUP(C12046,Pivot!A:B,2,0),0)</f>
        <v>0</v>
      </c>
      <c r="F12046" s="65">
        <f>IFERROR(VLOOKUP(C12046,Pivot!A:C,3,0),0)</f>
        <v>0</v>
      </c>
    </row>
    <row r="12047" spans="1:6" x14ac:dyDescent="0.25">
      <c r="A12047" s="68" t="s">
        <v>103</v>
      </c>
      <c r="B12047" s="69">
        <v>491393195</v>
      </c>
      <c r="C12047" s="68">
        <v>5702016110852</v>
      </c>
      <c r="D12047" s="69" t="s">
        <v>8089</v>
      </c>
      <c r="E12047" s="65">
        <f>IFERROR(VLOOKUP(C12047,Pivot!A:B,2,0),0)</f>
        <v>0</v>
      </c>
      <c r="F12047" s="65">
        <f>IFERROR(VLOOKUP(C12047,Pivot!A:C,3,0),0)</f>
        <v>0</v>
      </c>
    </row>
    <row r="12048" spans="1:6" x14ac:dyDescent="0.25">
      <c r="A12048" s="68" t="s">
        <v>103</v>
      </c>
      <c r="B12048" s="69">
        <v>491393196</v>
      </c>
      <c r="C12048" s="68">
        <v>5702016110838</v>
      </c>
      <c r="D12048" s="69" t="s">
        <v>8090</v>
      </c>
      <c r="E12048" s="65">
        <f>IFERROR(VLOOKUP(C12048,Pivot!A:B,2,0),0)</f>
        <v>0</v>
      </c>
      <c r="F12048" s="65">
        <f>IFERROR(VLOOKUP(C12048,Pivot!A:C,3,0),0)</f>
        <v>0</v>
      </c>
    </row>
    <row r="12049" spans="1:6" x14ac:dyDescent="0.25">
      <c r="A12049" s="68" t="s">
        <v>103</v>
      </c>
      <c r="B12049" s="69">
        <v>491393197</v>
      </c>
      <c r="C12049" s="68">
        <v>5702016111378</v>
      </c>
      <c r="D12049" s="69" t="s">
        <v>8091</v>
      </c>
      <c r="E12049" s="65">
        <f>IFERROR(VLOOKUP(C12049,Pivot!A:B,2,0),0)</f>
        <v>0</v>
      </c>
      <c r="F12049" s="65">
        <f>IFERROR(VLOOKUP(C12049,Pivot!A:C,3,0),0)</f>
        <v>0</v>
      </c>
    </row>
    <row r="12050" spans="1:6" x14ac:dyDescent="0.25">
      <c r="A12050" s="68" t="s">
        <v>103</v>
      </c>
      <c r="B12050" s="69">
        <v>491393198</v>
      </c>
      <c r="C12050" s="68">
        <v>5702016075052</v>
      </c>
      <c r="D12050" s="69" t="s">
        <v>8092</v>
      </c>
      <c r="E12050" s="65">
        <f>IFERROR(VLOOKUP(C12050,Pivot!A:B,2,0),0)</f>
        <v>0</v>
      </c>
      <c r="F12050" s="65">
        <f>IFERROR(VLOOKUP(C12050,Pivot!A:C,3,0),0)</f>
        <v>0</v>
      </c>
    </row>
    <row r="12051" spans="1:6" x14ac:dyDescent="0.25">
      <c r="A12051" s="68" t="s">
        <v>103</v>
      </c>
      <c r="B12051" s="69">
        <v>491393201</v>
      </c>
      <c r="C12051" s="68">
        <v>5702016092981</v>
      </c>
      <c r="D12051" s="69" t="s">
        <v>8093</v>
      </c>
      <c r="E12051" s="65">
        <f>IFERROR(VLOOKUP(C12051,Pivot!A:B,2,0),0)</f>
        <v>0</v>
      </c>
      <c r="F12051" s="65">
        <f>IFERROR(VLOOKUP(C12051,Pivot!A:C,3,0),0)</f>
        <v>0</v>
      </c>
    </row>
    <row r="12052" spans="1:6" x14ac:dyDescent="0.25">
      <c r="A12052" s="68" t="s">
        <v>103</v>
      </c>
      <c r="B12052" s="69">
        <v>491393202</v>
      </c>
      <c r="C12052" s="68">
        <v>5702016111330</v>
      </c>
      <c r="D12052" s="69" t="s">
        <v>8094</v>
      </c>
      <c r="E12052" s="65">
        <f>IFERROR(VLOOKUP(C12052,Pivot!A:B,2,0),0)</f>
        <v>0</v>
      </c>
      <c r="F12052" s="65">
        <f>IFERROR(VLOOKUP(C12052,Pivot!A:C,3,0),0)</f>
        <v>0</v>
      </c>
    </row>
    <row r="12053" spans="1:6" x14ac:dyDescent="0.25">
      <c r="A12053" s="68" t="s">
        <v>103</v>
      </c>
      <c r="B12053" s="69">
        <v>491393203</v>
      </c>
      <c r="C12053" s="68">
        <v>5702016111910</v>
      </c>
      <c r="D12053" s="69" t="s">
        <v>8095</v>
      </c>
      <c r="E12053" s="65">
        <f>IFERROR(VLOOKUP(C12053,Pivot!A:B,2,0),0)</f>
        <v>0</v>
      </c>
      <c r="F12053" s="65">
        <f>IFERROR(VLOOKUP(C12053,Pivot!A:C,3,0),0)</f>
        <v>0</v>
      </c>
    </row>
    <row r="12054" spans="1:6" x14ac:dyDescent="0.25">
      <c r="A12054" s="68" t="s">
        <v>103</v>
      </c>
      <c r="B12054" s="69">
        <v>491393205</v>
      </c>
      <c r="C12054" s="68">
        <v>5702016077490</v>
      </c>
      <c r="D12054" s="69" t="s">
        <v>8096</v>
      </c>
      <c r="E12054" s="65">
        <f>IFERROR(VLOOKUP(C12054,Pivot!A:B,2,0),0)</f>
        <v>0</v>
      </c>
      <c r="F12054" s="65">
        <f>IFERROR(VLOOKUP(C12054,Pivot!A:C,3,0),0)</f>
        <v>0</v>
      </c>
    </row>
    <row r="12055" spans="1:6" x14ac:dyDescent="0.25">
      <c r="A12055" s="68" t="s">
        <v>103</v>
      </c>
      <c r="B12055" s="69">
        <v>491393206</v>
      </c>
      <c r="C12055" s="68">
        <v>5702016111309</v>
      </c>
      <c r="D12055" s="69" t="s">
        <v>8097</v>
      </c>
      <c r="E12055" s="65">
        <f>IFERROR(VLOOKUP(C12055,Pivot!A:B,2,0),0)</f>
        <v>0</v>
      </c>
      <c r="F12055" s="65">
        <f>IFERROR(VLOOKUP(C12055,Pivot!A:C,3,0),0)</f>
        <v>0</v>
      </c>
    </row>
    <row r="12056" spans="1:6" x14ac:dyDescent="0.25">
      <c r="A12056" s="68" t="s">
        <v>103</v>
      </c>
      <c r="B12056" s="69">
        <v>491393207</v>
      </c>
      <c r="C12056" s="68">
        <v>5702016117189</v>
      </c>
      <c r="D12056" s="69" t="s">
        <v>8098</v>
      </c>
      <c r="E12056" s="65">
        <f>IFERROR(VLOOKUP(C12056,Pivot!A:B,2,0),0)</f>
        <v>0</v>
      </c>
      <c r="F12056" s="65">
        <f>IFERROR(VLOOKUP(C12056,Pivot!A:C,3,0),0)</f>
        <v>0</v>
      </c>
    </row>
    <row r="12057" spans="1:6" x14ac:dyDescent="0.25">
      <c r="A12057" s="68" t="s">
        <v>103</v>
      </c>
      <c r="B12057" s="69">
        <v>491393208</v>
      </c>
      <c r="C12057" s="68">
        <v>5702016077537</v>
      </c>
      <c r="D12057" s="69" t="s">
        <v>8099</v>
      </c>
      <c r="E12057" s="65">
        <f>IFERROR(VLOOKUP(C12057,Pivot!A:B,2,0),0)</f>
        <v>0</v>
      </c>
      <c r="F12057" s="65">
        <f>IFERROR(VLOOKUP(C12057,Pivot!A:C,3,0),0)</f>
        <v>0</v>
      </c>
    </row>
    <row r="12058" spans="1:6" x14ac:dyDescent="0.25">
      <c r="A12058" s="68" t="s">
        <v>103</v>
      </c>
      <c r="B12058" s="69">
        <v>491393209</v>
      </c>
      <c r="C12058" s="68">
        <v>5702016111385</v>
      </c>
      <c r="D12058" s="69" t="s">
        <v>8100</v>
      </c>
      <c r="E12058" s="65">
        <f>IFERROR(VLOOKUP(C12058,Pivot!A:B,2,0),0)</f>
        <v>0</v>
      </c>
      <c r="F12058" s="65">
        <f>IFERROR(VLOOKUP(C12058,Pivot!A:C,3,0),0)</f>
        <v>0</v>
      </c>
    </row>
    <row r="12059" spans="1:6" x14ac:dyDescent="0.25">
      <c r="A12059" s="68" t="s">
        <v>103</v>
      </c>
      <c r="B12059" s="69">
        <v>491393214</v>
      </c>
      <c r="C12059" s="68">
        <v>5702016110739</v>
      </c>
      <c r="D12059" s="69" t="s">
        <v>8101</v>
      </c>
      <c r="E12059" s="65">
        <f>IFERROR(VLOOKUP(C12059,Pivot!A:B,2,0),0)</f>
        <v>0</v>
      </c>
      <c r="F12059" s="65">
        <f>IFERROR(VLOOKUP(C12059,Pivot!A:C,3,0),0)</f>
        <v>0</v>
      </c>
    </row>
    <row r="12060" spans="1:6" x14ac:dyDescent="0.25">
      <c r="A12060" s="68" t="s">
        <v>103</v>
      </c>
      <c r="B12060" s="69">
        <v>491393215</v>
      </c>
      <c r="C12060" s="68">
        <v>5702016110746</v>
      </c>
      <c r="D12060" s="69" t="s">
        <v>8102</v>
      </c>
      <c r="E12060" s="65">
        <f>IFERROR(VLOOKUP(C12060,Pivot!A:B,2,0),0)</f>
        <v>0</v>
      </c>
      <c r="F12060" s="65">
        <f>IFERROR(VLOOKUP(C12060,Pivot!A:C,3,0),0)</f>
        <v>0</v>
      </c>
    </row>
    <row r="12061" spans="1:6" x14ac:dyDescent="0.25">
      <c r="A12061" s="68" t="s">
        <v>103</v>
      </c>
      <c r="B12061" s="69">
        <v>491393218</v>
      </c>
      <c r="C12061" s="68">
        <v>5702016176346</v>
      </c>
      <c r="D12061" s="69" t="s">
        <v>8103</v>
      </c>
      <c r="E12061" s="65">
        <f>IFERROR(VLOOKUP(C12061,Pivot!A:B,2,0),0)</f>
        <v>0</v>
      </c>
      <c r="F12061" s="65">
        <f>IFERROR(VLOOKUP(C12061,Pivot!A:C,3,0),0)</f>
        <v>0</v>
      </c>
    </row>
    <row r="12062" spans="1:6" x14ac:dyDescent="0.25">
      <c r="A12062" s="68" t="s">
        <v>103</v>
      </c>
      <c r="B12062" s="69">
        <v>491393228</v>
      </c>
      <c r="C12062" s="68">
        <v>5702016093261</v>
      </c>
      <c r="D12062" s="69" t="s">
        <v>8104</v>
      </c>
      <c r="E12062" s="65">
        <f>IFERROR(VLOOKUP(C12062,Pivot!A:B,2,0),0)</f>
        <v>0</v>
      </c>
      <c r="F12062" s="65">
        <f>IFERROR(VLOOKUP(C12062,Pivot!A:C,3,0),0)</f>
        <v>0</v>
      </c>
    </row>
    <row r="12063" spans="1:6" x14ac:dyDescent="0.25">
      <c r="A12063" s="68" t="s">
        <v>103</v>
      </c>
      <c r="B12063" s="69">
        <v>491393229</v>
      </c>
      <c r="C12063" s="68">
        <v>5702016093773</v>
      </c>
      <c r="D12063" s="69" t="s">
        <v>8105</v>
      </c>
      <c r="E12063" s="65">
        <f>IFERROR(VLOOKUP(C12063,Pivot!A:B,2,0),0)</f>
        <v>0</v>
      </c>
      <c r="F12063" s="65">
        <f>IFERROR(VLOOKUP(C12063,Pivot!A:C,3,0),0)</f>
        <v>0</v>
      </c>
    </row>
    <row r="12064" spans="1:6" x14ac:dyDescent="0.25">
      <c r="A12064" s="68" t="s">
        <v>103</v>
      </c>
      <c r="B12064" s="69">
        <v>491393230</v>
      </c>
      <c r="C12064" s="68">
        <v>5702016075168</v>
      </c>
      <c r="D12064" s="69" t="s">
        <v>8106</v>
      </c>
      <c r="E12064" s="65">
        <f>IFERROR(VLOOKUP(C12064,Pivot!A:B,2,0),0)</f>
        <v>0</v>
      </c>
      <c r="F12064" s="65">
        <f>IFERROR(VLOOKUP(C12064,Pivot!A:C,3,0),0)</f>
        <v>0</v>
      </c>
    </row>
    <row r="12065" spans="1:6" x14ac:dyDescent="0.25">
      <c r="A12065" s="68" t="s">
        <v>103</v>
      </c>
      <c r="B12065" s="69">
        <v>491393231</v>
      </c>
      <c r="C12065" s="68">
        <v>5702016109504</v>
      </c>
      <c r="D12065" s="69" t="s">
        <v>8107</v>
      </c>
      <c r="E12065" s="65">
        <f>IFERROR(VLOOKUP(C12065,Pivot!A:B,2,0),0)</f>
        <v>0</v>
      </c>
      <c r="F12065" s="65">
        <f>IFERROR(VLOOKUP(C12065,Pivot!A:C,3,0),0)</f>
        <v>0</v>
      </c>
    </row>
    <row r="12066" spans="1:6" x14ac:dyDescent="0.25">
      <c r="A12066" s="68" t="s">
        <v>103</v>
      </c>
      <c r="B12066" s="69">
        <v>491393232</v>
      </c>
      <c r="C12066" s="68">
        <v>5702016109542</v>
      </c>
      <c r="D12066" s="69" t="s">
        <v>8108</v>
      </c>
      <c r="E12066" s="65">
        <f>IFERROR(VLOOKUP(C12066,Pivot!A:B,2,0),0)</f>
        <v>0</v>
      </c>
      <c r="F12066" s="65">
        <f>IFERROR(VLOOKUP(C12066,Pivot!A:C,3,0),0)</f>
        <v>0</v>
      </c>
    </row>
    <row r="12067" spans="1:6" x14ac:dyDescent="0.25">
      <c r="A12067" s="68" t="s">
        <v>103</v>
      </c>
      <c r="B12067" s="69">
        <v>491393233</v>
      </c>
      <c r="C12067" s="68">
        <v>5702016109511</v>
      </c>
      <c r="D12067" s="69" t="s">
        <v>8109</v>
      </c>
      <c r="E12067" s="65">
        <f>IFERROR(VLOOKUP(C12067,Pivot!A:B,2,0),0)</f>
        <v>0</v>
      </c>
      <c r="F12067" s="65">
        <f>IFERROR(VLOOKUP(C12067,Pivot!A:C,3,0),0)</f>
        <v>0</v>
      </c>
    </row>
    <row r="12068" spans="1:6" x14ac:dyDescent="0.25">
      <c r="A12068" s="68" t="s">
        <v>103</v>
      </c>
      <c r="B12068" s="69">
        <v>491393236</v>
      </c>
      <c r="C12068" s="68">
        <v>5702016077520</v>
      </c>
      <c r="D12068" s="69" t="s">
        <v>8110</v>
      </c>
      <c r="E12068" s="65">
        <f>IFERROR(VLOOKUP(C12068,Pivot!A:B,2,0),0)</f>
        <v>0</v>
      </c>
      <c r="F12068" s="65">
        <f>IFERROR(VLOOKUP(C12068,Pivot!A:C,3,0),0)</f>
        <v>0</v>
      </c>
    </row>
    <row r="12069" spans="1:6" x14ac:dyDescent="0.25">
      <c r="A12069" s="68" t="s">
        <v>103</v>
      </c>
      <c r="B12069" s="69">
        <v>491393237</v>
      </c>
      <c r="C12069" s="68">
        <v>5702016077421</v>
      </c>
      <c r="D12069" s="69" t="s">
        <v>8111</v>
      </c>
      <c r="E12069" s="65">
        <f>IFERROR(VLOOKUP(C12069,Pivot!A:B,2,0),0)</f>
        <v>0</v>
      </c>
      <c r="F12069" s="65">
        <f>IFERROR(VLOOKUP(C12069,Pivot!A:C,3,0),0)</f>
        <v>0</v>
      </c>
    </row>
    <row r="12070" spans="1:6" x14ac:dyDescent="0.25">
      <c r="A12070" s="68" t="s">
        <v>103</v>
      </c>
      <c r="B12070" s="69">
        <v>491393241</v>
      </c>
      <c r="C12070" s="68">
        <v>5702016110869</v>
      </c>
      <c r="D12070" s="69" t="s">
        <v>8112</v>
      </c>
      <c r="E12070" s="65">
        <f>IFERROR(VLOOKUP(C12070,Pivot!A:B,2,0),0)</f>
        <v>0</v>
      </c>
      <c r="F12070" s="65">
        <f>IFERROR(VLOOKUP(C12070,Pivot!A:C,3,0),0)</f>
        <v>0</v>
      </c>
    </row>
    <row r="12071" spans="1:6" x14ac:dyDescent="0.25">
      <c r="A12071" s="68" t="s">
        <v>103</v>
      </c>
      <c r="B12071" s="69">
        <v>491393243</v>
      </c>
      <c r="C12071" s="68">
        <v>5702016092790</v>
      </c>
      <c r="D12071" s="69" t="s">
        <v>8113</v>
      </c>
      <c r="E12071" s="65">
        <f>IFERROR(VLOOKUP(C12071,Pivot!A:B,2,0),0)</f>
        <v>0</v>
      </c>
      <c r="F12071" s="65">
        <f>IFERROR(VLOOKUP(C12071,Pivot!A:C,3,0),0)</f>
        <v>0</v>
      </c>
    </row>
    <row r="12072" spans="1:6" x14ac:dyDescent="0.25">
      <c r="A12072" s="68" t="s">
        <v>103</v>
      </c>
      <c r="B12072" s="69">
        <v>491393244</v>
      </c>
      <c r="C12072" s="68">
        <v>5702016092974</v>
      </c>
      <c r="D12072" s="69" t="s">
        <v>8114</v>
      </c>
      <c r="E12072" s="65">
        <f>IFERROR(VLOOKUP(C12072,Pivot!A:B,2,0),0)</f>
        <v>0</v>
      </c>
      <c r="F12072" s="65">
        <f>IFERROR(VLOOKUP(C12072,Pivot!A:C,3,0),0)</f>
        <v>0</v>
      </c>
    </row>
    <row r="12073" spans="1:6" x14ac:dyDescent="0.25">
      <c r="A12073" s="68" t="s">
        <v>103</v>
      </c>
      <c r="B12073" s="69">
        <v>491393246</v>
      </c>
      <c r="C12073" s="68">
        <v>5702016109306</v>
      </c>
      <c r="D12073" s="69" t="s">
        <v>8115</v>
      </c>
      <c r="E12073" s="65">
        <f>IFERROR(VLOOKUP(C12073,Pivot!A:B,2,0),0)</f>
        <v>0</v>
      </c>
      <c r="F12073" s="65">
        <f>IFERROR(VLOOKUP(C12073,Pivot!A:C,3,0),0)</f>
        <v>0</v>
      </c>
    </row>
    <row r="12074" spans="1:6" x14ac:dyDescent="0.25">
      <c r="A12074" s="68" t="s">
        <v>103</v>
      </c>
      <c r="B12074" s="69">
        <v>491393250</v>
      </c>
      <c r="C12074" s="68">
        <v>5702016077469</v>
      </c>
      <c r="D12074" s="69" t="s">
        <v>8116</v>
      </c>
      <c r="E12074" s="65">
        <f>IFERROR(VLOOKUP(C12074,Pivot!A:B,2,0),0)</f>
        <v>0</v>
      </c>
      <c r="F12074" s="65">
        <f>IFERROR(VLOOKUP(C12074,Pivot!A:C,3,0),0)</f>
        <v>0</v>
      </c>
    </row>
    <row r="12075" spans="1:6" x14ac:dyDescent="0.25">
      <c r="A12075" s="68" t="s">
        <v>103</v>
      </c>
      <c r="B12075" s="69">
        <v>491393251</v>
      </c>
      <c r="C12075" s="68">
        <v>5702016176575</v>
      </c>
      <c r="D12075" s="69" t="s">
        <v>8117</v>
      </c>
      <c r="E12075" s="65">
        <f>IFERROR(VLOOKUP(C12075,Pivot!A:B,2,0),0)</f>
        <v>0</v>
      </c>
      <c r="F12075" s="65">
        <f>IFERROR(VLOOKUP(C12075,Pivot!A:C,3,0),0)</f>
        <v>0</v>
      </c>
    </row>
    <row r="12076" spans="1:6" x14ac:dyDescent="0.25">
      <c r="A12076" s="68" t="s">
        <v>103</v>
      </c>
      <c r="B12076" s="69">
        <v>491393254</v>
      </c>
      <c r="C12076" s="68">
        <v>5702016074789</v>
      </c>
      <c r="D12076" s="69" t="s">
        <v>8118</v>
      </c>
      <c r="E12076" s="65">
        <f>IFERROR(VLOOKUP(C12076,Pivot!A:B,2,0),0)</f>
        <v>0</v>
      </c>
      <c r="F12076" s="65">
        <f>IFERROR(VLOOKUP(C12076,Pivot!A:C,3,0),0)</f>
        <v>0</v>
      </c>
    </row>
    <row r="12077" spans="1:6" x14ac:dyDescent="0.25">
      <c r="A12077" s="68" t="s">
        <v>103</v>
      </c>
      <c r="B12077" s="69">
        <v>491393255</v>
      </c>
      <c r="C12077" s="68">
        <v>5702016111798</v>
      </c>
      <c r="D12077" s="69" t="s">
        <v>8119</v>
      </c>
      <c r="E12077" s="65">
        <f>IFERROR(VLOOKUP(C12077,Pivot!A:B,2,0),0)</f>
        <v>0</v>
      </c>
      <c r="F12077" s="65">
        <f>IFERROR(VLOOKUP(C12077,Pivot!A:C,3,0),0)</f>
        <v>0</v>
      </c>
    </row>
    <row r="12078" spans="1:6" x14ac:dyDescent="0.25">
      <c r="A12078" s="68" t="s">
        <v>103</v>
      </c>
      <c r="B12078" s="69">
        <v>491393257</v>
      </c>
      <c r="C12078" s="68">
        <v>5702016092776</v>
      </c>
      <c r="D12078" s="69" t="s">
        <v>8120</v>
      </c>
      <c r="E12078" s="65">
        <f>IFERROR(VLOOKUP(C12078,Pivot!A:B,2,0),0)</f>
        <v>0</v>
      </c>
      <c r="F12078" s="65">
        <f>IFERROR(VLOOKUP(C12078,Pivot!A:C,3,0),0)</f>
        <v>0</v>
      </c>
    </row>
    <row r="12079" spans="1:6" x14ac:dyDescent="0.25">
      <c r="A12079" s="68" t="s">
        <v>103</v>
      </c>
      <c r="B12079" s="69">
        <v>491393259</v>
      </c>
      <c r="C12079" s="68">
        <v>5702016092783</v>
      </c>
      <c r="D12079" s="69" t="s">
        <v>8121</v>
      </c>
      <c r="E12079" s="65">
        <f>IFERROR(VLOOKUP(C12079,Pivot!A:B,2,0),0)</f>
        <v>0</v>
      </c>
      <c r="F12079" s="65">
        <f>IFERROR(VLOOKUP(C12079,Pivot!A:C,3,0),0)</f>
        <v>0</v>
      </c>
    </row>
    <row r="12080" spans="1:6" x14ac:dyDescent="0.25">
      <c r="A12080" s="68" t="s">
        <v>103</v>
      </c>
      <c r="B12080" s="69">
        <v>491393264</v>
      </c>
      <c r="C12080" s="68">
        <v>5702016110876</v>
      </c>
      <c r="D12080" s="69" t="s">
        <v>8122</v>
      </c>
      <c r="E12080" s="65">
        <f>IFERROR(VLOOKUP(C12080,Pivot!A:B,2,0),0)</f>
        <v>0</v>
      </c>
      <c r="F12080" s="65">
        <f>IFERROR(VLOOKUP(C12080,Pivot!A:C,3,0),0)</f>
        <v>0</v>
      </c>
    </row>
    <row r="12081" spans="1:6" x14ac:dyDescent="0.25">
      <c r="A12081" s="68" t="s">
        <v>103</v>
      </c>
      <c r="B12081" s="69">
        <v>491393265</v>
      </c>
      <c r="C12081" s="68">
        <v>5702016110524</v>
      </c>
      <c r="D12081" s="69" t="s">
        <v>8123</v>
      </c>
      <c r="E12081" s="65">
        <f>IFERROR(VLOOKUP(C12081,Pivot!A:B,2,0),0)</f>
        <v>0</v>
      </c>
      <c r="F12081" s="65">
        <f>IFERROR(VLOOKUP(C12081,Pivot!A:C,3,0),0)</f>
        <v>0</v>
      </c>
    </row>
    <row r="12082" spans="1:6" x14ac:dyDescent="0.25">
      <c r="A12082" s="68" t="s">
        <v>103</v>
      </c>
      <c r="B12082" s="69">
        <v>491393266</v>
      </c>
      <c r="C12082" s="68">
        <v>5702016110500</v>
      </c>
      <c r="D12082" s="69" t="s">
        <v>8124</v>
      </c>
      <c r="E12082" s="65">
        <f>IFERROR(VLOOKUP(C12082,Pivot!A:B,2,0),0)</f>
        <v>0</v>
      </c>
      <c r="F12082" s="65">
        <f>IFERROR(VLOOKUP(C12082,Pivot!A:C,3,0),0)</f>
        <v>0</v>
      </c>
    </row>
    <row r="12083" spans="1:6" x14ac:dyDescent="0.25">
      <c r="A12083" s="68" t="s">
        <v>103</v>
      </c>
      <c r="B12083" s="69">
        <v>491393276</v>
      </c>
      <c r="C12083" s="68">
        <v>5702016111965</v>
      </c>
      <c r="D12083" s="69" t="s">
        <v>8125</v>
      </c>
      <c r="E12083" s="65">
        <f>IFERROR(VLOOKUP(C12083,Pivot!A:B,2,0),0)</f>
        <v>0</v>
      </c>
      <c r="F12083" s="65">
        <f>IFERROR(VLOOKUP(C12083,Pivot!A:C,3,0),0)</f>
        <v>0</v>
      </c>
    </row>
    <row r="12084" spans="1:6" x14ac:dyDescent="0.25">
      <c r="A12084" s="68" t="s">
        <v>103</v>
      </c>
      <c r="B12084" s="69">
        <v>491393277</v>
      </c>
      <c r="C12084" s="68">
        <v>5702016111392</v>
      </c>
      <c r="D12084" s="69" t="s">
        <v>8126</v>
      </c>
      <c r="E12084" s="65">
        <f>IFERROR(VLOOKUP(C12084,Pivot!A:B,2,0),0)</f>
        <v>0</v>
      </c>
      <c r="F12084" s="65">
        <f>IFERROR(VLOOKUP(C12084,Pivot!A:C,3,0),0)</f>
        <v>0</v>
      </c>
    </row>
    <row r="12085" spans="1:6" x14ac:dyDescent="0.25">
      <c r="A12085" s="68" t="s">
        <v>103</v>
      </c>
      <c r="B12085" s="69">
        <v>491393283</v>
      </c>
      <c r="C12085" s="68">
        <v>5702016110777</v>
      </c>
      <c r="D12085" s="69" t="s">
        <v>8127</v>
      </c>
      <c r="E12085" s="65">
        <f>IFERROR(VLOOKUP(C12085,Pivot!A:B,2,0),0)</f>
        <v>0</v>
      </c>
      <c r="F12085" s="65">
        <f>IFERROR(VLOOKUP(C12085,Pivot!A:C,3,0),0)</f>
        <v>0</v>
      </c>
    </row>
    <row r="12086" spans="1:6" x14ac:dyDescent="0.25">
      <c r="A12086" s="68" t="s">
        <v>103</v>
      </c>
      <c r="B12086" s="69">
        <v>491393291</v>
      </c>
      <c r="C12086" s="68">
        <v>5702016111453</v>
      </c>
      <c r="D12086" s="69" t="s">
        <v>8128</v>
      </c>
      <c r="E12086" s="65">
        <f>IFERROR(VLOOKUP(C12086,Pivot!A:B,2,0),0)</f>
        <v>0</v>
      </c>
      <c r="F12086" s="65">
        <f>IFERROR(VLOOKUP(C12086,Pivot!A:C,3,0),0)</f>
        <v>0</v>
      </c>
    </row>
    <row r="12087" spans="1:6" x14ac:dyDescent="0.25">
      <c r="A12087" s="68" t="s">
        <v>103</v>
      </c>
      <c r="B12087" s="69">
        <v>491393311</v>
      </c>
      <c r="C12087" s="68">
        <v>5702016110487</v>
      </c>
      <c r="D12087" s="69" t="s">
        <v>8129</v>
      </c>
      <c r="E12087" s="65">
        <f>IFERROR(VLOOKUP(C12087,Pivot!A:B,2,0),0)</f>
        <v>0</v>
      </c>
      <c r="F12087" s="65">
        <f>IFERROR(VLOOKUP(C12087,Pivot!A:C,3,0),0)</f>
        <v>0</v>
      </c>
    </row>
    <row r="12088" spans="1:6" x14ac:dyDescent="0.25">
      <c r="A12088" s="68" t="s">
        <v>103</v>
      </c>
      <c r="B12088" s="69">
        <v>491393312</v>
      </c>
      <c r="C12088" s="68">
        <v>5702016110517</v>
      </c>
      <c r="D12088" s="69" t="s">
        <v>8130</v>
      </c>
      <c r="E12088" s="65">
        <f>IFERROR(VLOOKUP(C12088,Pivot!A:B,2,0),0)</f>
        <v>0</v>
      </c>
      <c r="F12088" s="65">
        <f>IFERROR(VLOOKUP(C12088,Pivot!A:C,3,0),0)</f>
        <v>0</v>
      </c>
    </row>
    <row r="12089" spans="1:6" x14ac:dyDescent="0.25">
      <c r="A12089" s="68" t="s">
        <v>103</v>
      </c>
      <c r="B12089" s="69">
        <v>491393317</v>
      </c>
      <c r="C12089" s="68">
        <v>5702016116939</v>
      </c>
      <c r="D12089" s="69" t="s">
        <v>8131</v>
      </c>
      <c r="E12089" s="65">
        <f>IFERROR(VLOOKUP(C12089,Pivot!A:B,2,0),0)</f>
        <v>0</v>
      </c>
      <c r="F12089" s="65">
        <f>IFERROR(VLOOKUP(C12089,Pivot!A:C,3,0),0)</f>
        <v>0</v>
      </c>
    </row>
    <row r="12090" spans="1:6" x14ac:dyDescent="0.25">
      <c r="A12090" s="68" t="s">
        <v>103</v>
      </c>
      <c r="B12090" s="69">
        <v>491393341</v>
      </c>
      <c r="C12090" s="68">
        <v>5015353383934</v>
      </c>
      <c r="D12090" s="69" t="s">
        <v>8132</v>
      </c>
      <c r="E12090" s="65">
        <f>IFERROR(VLOOKUP(C12090,Pivot!A:B,2,0),0)</f>
        <v>0</v>
      </c>
      <c r="F12090" s="65">
        <f>IFERROR(VLOOKUP(C12090,Pivot!A:C,3,0),0)</f>
        <v>0</v>
      </c>
    </row>
    <row r="12091" spans="1:6" x14ac:dyDescent="0.25">
      <c r="A12091" s="68" t="s">
        <v>103</v>
      </c>
      <c r="B12091" s="69">
        <v>491393342</v>
      </c>
      <c r="C12091" s="68">
        <v>491393342</v>
      </c>
      <c r="D12091" s="69" t="s">
        <v>8133</v>
      </c>
      <c r="E12091" s="65">
        <f>IFERROR(VLOOKUP(C12091,Pivot!A:B,2,0),0)</f>
        <v>0</v>
      </c>
      <c r="F12091" s="65">
        <f>IFERROR(VLOOKUP(C12091,Pivot!A:C,3,0),0)</f>
        <v>0</v>
      </c>
    </row>
    <row r="12092" spans="1:6" x14ac:dyDescent="0.25">
      <c r="A12092" s="68" t="s">
        <v>103</v>
      </c>
      <c r="B12092" s="69">
        <v>491393342</v>
      </c>
      <c r="C12092" s="68">
        <v>5015353383941</v>
      </c>
      <c r="D12092" s="69" t="s">
        <v>8133</v>
      </c>
      <c r="E12092" s="65">
        <f>IFERROR(VLOOKUP(C12092,Pivot!A:B,2,0),0)</f>
        <v>0</v>
      </c>
      <c r="F12092" s="65">
        <f>IFERROR(VLOOKUP(C12092,Pivot!A:C,3,0),0)</f>
        <v>0</v>
      </c>
    </row>
    <row r="12093" spans="1:6" x14ac:dyDescent="0.25">
      <c r="A12093" s="68" t="s">
        <v>103</v>
      </c>
      <c r="B12093" s="69">
        <v>491393343</v>
      </c>
      <c r="C12093" s="68">
        <v>5015353383859</v>
      </c>
      <c r="D12093" s="69" t="s">
        <v>8134</v>
      </c>
      <c r="E12093" s="65">
        <f>IFERROR(VLOOKUP(C12093,Pivot!A:B,2,0),0)</f>
        <v>0</v>
      </c>
      <c r="F12093" s="65">
        <f>IFERROR(VLOOKUP(C12093,Pivot!A:C,3,0),0)</f>
        <v>0</v>
      </c>
    </row>
    <row r="12094" spans="1:6" x14ac:dyDescent="0.25">
      <c r="A12094" s="68" t="s">
        <v>103</v>
      </c>
      <c r="B12094" s="69">
        <v>491393344</v>
      </c>
      <c r="C12094" s="68">
        <v>5015353383897</v>
      </c>
      <c r="D12094" s="69" t="s">
        <v>8135</v>
      </c>
      <c r="E12094" s="65">
        <f>IFERROR(VLOOKUP(C12094,Pivot!A:B,2,0),0)</f>
        <v>0</v>
      </c>
      <c r="F12094" s="65">
        <f>IFERROR(VLOOKUP(C12094,Pivot!A:C,3,0),0)</f>
        <v>0</v>
      </c>
    </row>
    <row r="12095" spans="1:6" x14ac:dyDescent="0.25">
      <c r="A12095" s="68" t="s">
        <v>103</v>
      </c>
      <c r="B12095" s="69">
        <v>491393345</v>
      </c>
      <c r="C12095" s="68">
        <v>491393345</v>
      </c>
      <c r="D12095" s="69" t="s">
        <v>8136</v>
      </c>
      <c r="E12095" s="65">
        <f>IFERROR(VLOOKUP(C12095,Pivot!A:B,2,0),0)</f>
        <v>0</v>
      </c>
      <c r="F12095" s="65">
        <f>IFERROR(VLOOKUP(C12095,Pivot!A:C,3,0),0)</f>
        <v>0</v>
      </c>
    </row>
    <row r="12096" spans="1:6" x14ac:dyDescent="0.25">
      <c r="A12096" s="68" t="s">
        <v>103</v>
      </c>
      <c r="B12096" s="69">
        <v>491393345</v>
      </c>
      <c r="C12096" s="68">
        <v>5015353384269</v>
      </c>
      <c r="D12096" s="69" t="s">
        <v>8136</v>
      </c>
      <c r="E12096" s="65">
        <f>IFERROR(VLOOKUP(C12096,Pivot!A:B,2,0),0)</f>
        <v>0</v>
      </c>
      <c r="F12096" s="65">
        <f>IFERROR(VLOOKUP(C12096,Pivot!A:C,3,0),0)</f>
        <v>0</v>
      </c>
    </row>
    <row r="12097" spans="1:6" x14ac:dyDescent="0.25">
      <c r="A12097" s="68" t="s">
        <v>103</v>
      </c>
      <c r="B12097" s="69">
        <v>491393346</v>
      </c>
      <c r="C12097" s="68">
        <v>4892401024039</v>
      </c>
      <c r="D12097" s="69" t="s">
        <v>8137</v>
      </c>
      <c r="E12097" s="65">
        <f>IFERROR(VLOOKUP(C12097,Pivot!A:B,2,0),0)</f>
        <v>0</v>
      </c>
      <c r="F12097" s="65">
        <f>IFERROR(VLOOKUP(C12097,Pivot!A:C,3,0),0)</f>
        <v>0</v>
      </c>
    </row>
    <row r="12098" spans="1:6" x14ac:dyDescent="0.25">
      <c r="A12098" s="68" t="s">
        <v>103</v>
      </c>
      <c r="B12098" s="69">
        <v>491393346</v>
      </c>
      <c r="C12098" s="68">
        <v>5015353389547</v>
      </c>
      <c r="D12098" s="69" t="s">
        <v>8137</v>
      </c>
      <c r="E12098" s="65">
        <f>IFERROR(VLOOKUP(C12098,Pivot!A:B,2,0),0)</f>
        <v>0</v>
      </c>
      <c r="F12098" s="65">
        <f>IFERROR(VLOOKUP(C12098,Pivot!A:C,3,0),0)</f>
        <v>0</v>
      </c>
    </row>
    <row r="12099" spans="1:6" x14ac:dyDescent="0.25">
      <c r="A12099" s="68" t="s">
        <v>103</v>
      </c>
      <c r="B12099" s="69">
        <v>491393347</v>
      </c>
      <c r="C12099" s="68">
        <v>5015353389707</v>
      </c>
      <c r="D12099" s="69" t="s">
        <v>8138</v>
      </c>
      <c r="E12099" s="65">
        <f>IFERROR(VLOOKUP(C12099,Pivot!A:B,2,0),0)</f>
        <v>0</v>
      </c>
      <c r="F12099" s="65">
        <f>IFERROR(VLOOKUP(C12099,Pivot!A:C,3,0),0)</f>
        <v>0</v>
      </c>
    </row>
    <row r="12100" spans="1:6" x14ac:dyDescent="0.25">
      <c r="A12100" s="68" t="s">
        <v>103</v>
      </c>
      <c r="B12100" s="69">
        <v>491393347</v>
      </c>
      <c r="C12100" s="68">
        <v>7255242124</v>
      </c>
      <c r="D12100" s="69" t="s">
        <v>8138</v>
      </c>
      <c r="E12100" s="65">
        <f>IFERROR(VLOOKUP(C12100,Pivot!A:B,2,0),0)</f>
        <v>0</v>
      </c>
      <c r="F12100" s="65">
        <f>IFERROR(VLOOKUP(C12100,Pivot!A:C,3,0),0)</f>
        <v>0</v>
      </c>
    </row>
    <row r="12101" spans="1:6" x14ac:dyDescent="0.25">
      <c r="A12101" s="68" t="s">
        <v>103</v>
      </c>
      <c r="B12101" s="69">
        <v>491393348</v>
      </c>
      <c r="C12101" s="68">
        <v>5015353389714</v>
      </c>
      <c r="D12101" s="69" t="s">
        <v>8139</v>
      </c>
      <c r="E12101" s="65">
        <f>IFERROR(VLOOKUP(C12101,Pivot!A:B,2,0),0)</f>
        <v>0</v>
      </c>
      <c r="F12101" s="65">
        <f>IFERROR(VLOOKUP(C12101,Pivot!A:C,3,0),0)</f>
        <v>0</v>
      </c>
    </row>
    <row r="12102" spans="1:6" x14ac:dyDescent="0.25">
      <c r="A12102" s="68" t="s">
        <v>103</v>
      </c>
      <c r="B12102" s="69">
        <v>491393349</v>
      </c>
      <c r="C12102" s="68">
        <v>5015353389639</v>
      </c>
      <c r="D12102" s="69" t="s">
        <v>8140</v>
      </c>
      <c r="E12102" s="65">
        <f>IFERROR(VLOOKUP(C12102,Pivot!A:B,2,0),0)</f>
        <v>0</v>
      </c>
      <c r="F12102" s="65">
        <f>IFERROR(VLOOKUP(C12102,Pivot!A:C,3,0),0)</f>
        <v>0</v>
      </c>
    </row>
    <row r="12103" spans="1:6" x14ac:dyDescent="0.25">
      <c r="A12103" s="68" t="s">
        <v>103</v>
      </c>
      <c r="B12103" s="69">
        <v>491393349</v>
      </c>
      <c r="C12103" s="68">
        <v>8222825609</v>
      </c>
      <c r="D12103" s="69" t="s">
        <v>8140</v>
      </c>
      <c r="E12103" s="65">
        <f>IFERROR(VLOOKUP(C12103,Pivot!A:B,2,0),0)</f>
        <v>0</v>
      </c>
      <c r="F12103" s="65">
        <f>IFERROR(VLOOKUP(C12103,Pivot!A:C,3,0),0)</f>
        <v>0</v>
      </c>
    </row>
    <row r="12104" spans="1:6" x14ac:dyDescent="0.25">
      <c r="A12104" s="68" t="s">
        <v>103</v>
      </c>
      <c r="B12104" s="69">
        <v>491393350</v>
      </c>
      <c r="C12104" s="68">
        <v>5015353389578</v>
      </c>
      <c r="D12104" s="69" t="s">
        <v>8141</v>
      </c>
      <c r="E12104" s="65">
        <f>IFERROR(VLOOKUP(C12104,Pivot!A:B,2,0),0)</f>
        <v>0</v>
      </c>
      <c r="F12104" s="65">
        <f>IFERROR(VLOOKUP(C12104,Pivot!A:C,3,0),0)</f>
        <v>0</v>
      </c>
    </row>
    <row r="12105" spans="1:6" x14ac:dyDescent="0.25">
      <c r="A12105" s="68" t="s">
        <v>103</v>
      </c>
      <c r="B12105" s="69">
        <v>491393350</v>
      </c>
      <c r="C12105" s="68">
        <v>7255242247</v>
      </c>
      <c r="D12105" s="69" t="s">
        <v>8141</v>
      </c>
      <c r="E12105" s="65">
        <f>IFERROR(VLOOKUP(C12105,Pivot!A:B,2,0),0)</f>
        <v>0</v>
      </c>
      <c r="F12105" s="65">
        <f>IFERROR(VLOOKUP(C12105,Pivot!A:C,3,0),0)</f>
        <v>0</v>
      </c>
    </row>
    <row r="12106" spans="1:6" x14ac:dyDescent="0.25">
      <c r="A12106" s="68" t="s">
        <v>103</v>
      </c>
      <c r="B12106" s="69">
        <v>491393351</v>
      </c>
      <c r="C12106" s="68">
        <v>5015353389585</v>
      </c>
      <c r="D12106" s="69" t="s">
        <v>8142</v>
      </c>
      <c r="E12106" s="65">
        <f>IFERROR(VLOOKUP(C12106,Pivot!A:B,2,0),0)</f>
        <v>0</v>
      </c>
      <c r="F12106" s="65">
        <f>IFERROR(VLOOKUP(C12106,Pivot!A:C,3,0),0)</f>
        <v>0</v>
      </c>
    </row>
    <row r="12107" spans="1:6" x14ac:dyDescent="0.25">
      <c r="A12107" s="68" t="s">
        <v>103</v>
      </c>
      <c r="B12107" s="69">
        <v>491393351</v>
      </c>
      <c r="C12107" s="68">
        <v>672552097502</v>
      </c>
      <c r="D12107" s="69" t="s">
        <v>8142</v>
      </c>
      <c r="E12107" s="65">
        <f>IFERROR(VLOOKUP(C12107,Pivot!A:B,2,0),0)</f>
        <v>0</v>
      </c>
      <c r="F12107" s="65">
        <f>IFERROR(VLOOKUP(C12107,Pivot!A:C,3,0),0)</f>
        <v>0</v>
      </c>
    </row>
    <row r="12108" spans="1:6" x14ac:dyDescent="0.25">
      <c r="A12108" s="68" t="s">
        <v>103</v>
      </c>
      <c r="B12108" s="69">
        <v>491393352</v>
      </c>
      <c r="C12108" s="68">
        <v>5015353389592</v>
      </c>
      <c r="D12108" s="69" t="s">
        <v>8143</v>
      </c>
      <c r="E12108" s="65">
        <f>IFERROR(VLOOKUP(C12108,Pivot!A:B,2,0),0)</f>
        <v>0</v>
      </c>
      <c r="F12108" s="65">
        <f>IFERROR(VLOOKUP(C12108,Pivot!A:C,3,0),0)</f>
        <v>0</v>
      </c>
    </row>
    <row r="12109" spans="1:6" x14ac:dyDescent="0.25">
      <c r="A12109" s="68" t="s">
        <v>103</v>
      </c>
      <c r="B12109" s="69">
        <v>491393352</v>
      </c>
      <c r="C12109" s="68">
        <v>7255242636</v>
      </c>
      <c r="D12109" s="69" t="s">
        <v>8143</v>
      </c>
      <c r="E12109" s="65">
        <f>IFERROR(VLOOKUP(C12109,Pivot!A:B,2,0),0)</f>
        <v>0</v>
      </c>
      <c r="F12109" s="65">
        <f>IFERROR(VLOOKUP(C12109,Pivot!A:C,3,0),0)</f>
        <v>0</v>
      </c>
    </row>
    <row r="12110" spans="1:6" x14ac:dyDescent="0.25">
      <c r="A12110" s="68" t="s">
        <v>103</v>
      </c>
      <c r="B12110" s="69">
        <v>491393353</v>
      </c>
      <c r="C12110" s="68">
        <v>5015353261942</v>
      </c>
      <c r="D12110" s="69" t="s">
        <v>8144</v>
      </c>
      <c r="E12110" s="65">
        <f>IFERROR(VLOOKUP(C12110,Pivot!A:B,2,0),0)</f>
        <v>0</v>
      </c>
      <c r="F12110" s="65">
        <f>IFERROR(VLOOKUP(C12110,Pivot!A:C,3,0),0)</f>
        <v>0</v>
      </c>
    </row>
    <row r="12111" spans="1:6" x14ac:dyDescent="0.25">
      <c r="A12111" s="68" t="s">
        <v>103</v>
      </c>
      <c r="B12111" s="69">
        <v>491393354</v>
      </c>
      <c r="C12111" s="68">
        <v>5015353262857</v>
      </c>
      <c r="D12111" s="69" t="s">
        <v>8145</v>
      </c>
      <c r="E12111" s="65">
        <f>IFERROR(VLOOKUP(C12111,Pivot!A:B,2,0),0)</f>
        <v>0</v>
      </c>
      <c r="F12111" s="65">
        <f>IFERROR(VLOOKUP(C12111,Pivot!A:C,3,0),0)</f>
        <v>0</v>
      </c>
    </row>
    <row r="12112" spans="1:6" x14ac:dyDescent="0.25">
      <c r="A12112" s="68" t="s">
        <v>103</v>
      </c>
      <c r="B12112" s="69">
        <v>491393355</v>
      </c>
      <c r="C12112" s="68">
        <v>5015353262000</v>
      </c>
      <c r="D12112" s="69" t="s">
        <v>8146</v>
      </c>
      <c r="E12112" s="65">
        <f>IFERROR(VLOOKUP(C12112,Pivot!A:B,2,0),0)</f>
        <v>0</v>
      </c>
      <c r="F12112" s="65">
        <f>IFERROR(VLOOKUP(C12112,Pivot!A:C,3,0),0)</f>
        <v>0</v>
      </c>
    </row>
    <row r="12113" spans="1:6" x14ac:dyDescent="0.25">
      <c r="A12113" s="68" t="s">
        <v>103</v>
      </c>
      <c r="B12113" s="69">
        <v>491393356</v>
      </c>
      <c r="C12113" s="68">
        <v>5015353262024</v>
      </c>
      <c r="D12113" s="69" t="s">
        <v>8147</v>
      </c>
      <c r="E12113" s="65">
        <f>IFERROR(VLOOKUP(C12113,Pivot!A:B,2,0),0)</f>
        <v>0</v>
      </c>
      <c r="F12113" s="65">
        <f>IFERROR(VLOOKUP(C12113,Pivot!A:C,3,0),0)</f>
        <v>0</v>
      </c>
    </row>
    <row r="12114" spans="1:6" x14ac:dyDescent="0.25">
      <c r="A12114" s="68" t="s">
        <v>103</v>
      </c>
      <c r="B12114" s="69">
        <v>491393357</v>
      </c>
      <c r="C12114" s="68">
        <v>5015353262048</v>
      </c>
      <c r="D12114" s="69" t="s">
        <v>8148</v>
      </c>
      <c r="E12114" s="65">
        <f>IFERROR(VLOOKUP(C12114,Pivot!A:B,2,0),0)</f>
        <v>0</v>
      </c>
      <c r="F12114" s="65">
        <f>IFERROR(VLOOKUP(C12114,Pivot!A:C,3,0),0)</f>
        <v>0</v>
      </c>
    </row>
    <row r="12115" spans="1:6" x14ac:dyDescent="0.25">
      <c r="A12115" s="68" t="s">
        <v>103</v>
      </c>
      <c r="B12115" s="69">
        <v>491393358</v>
      </c>
      <c r="C12115" s="68">
        <v>5015353260501</v>
      </c>
      <c r="D12115" s="69" t="s">
        <v>8149</v>
      </c>
      <c r="E12115" s="65">
        <f>IFERROR(VLOOKUP(C12115,Pivot!A:B,2,0),0)</f>
        <v>0</v>
      </c>
      <c r="F12115" s="65">
        <f>IFERROR(VLOOKUP(C12115,Pivot!A:C,3,0),0)</f>
        <v>0</v>
      </c>
    </row>
    <row r="12116" spans="1:6" x14ac:dyDescent="0.25">
      <c r="A12116" s="68" t="s">
        <v>103</v>
      </c>
      <c r="B12116" s="69">
        <v>491393359</v>
      </c>
      <c r="C12116" s="68">
        <v>5015353260488</v>
      </c>
      <c r="D12116" s="69" t="s">
        <v>8150</v>
      </c>
      <c r="E12116" s="65">
        <f>IFERROR(VLOOKUP(C12116,Pivot!A:B,2,0),0)</f>
        <v>0</v>
      </c>
      <c r="F12116" s="65">
        <f>IFERROR(VLOOKUP(C12116,Pivot!A:C,3,0),0)</f>
        <v>0</v>
      </c>
    </row>
    <row r="12117" spans="1:6" x14ac:dyDescent="0.25">
      <c r="A12117" s="68" t="s">
        <v>103</v>
      </c>
      <c r="B12117" s="69">
        <v>491393360</v>
      </c>
      <c r="C12117" s="68">
        <v>673419287616</v>
      </c>
      <c r="D12117" s="69" t="s">
        <v>8151</v>
      </c>
      <c r="E12117" s="65">
        <f>IFERROR(VLOOKUP(C12117,Pivot!A:B,2,0),0)</f>
        <v>0</v>
      </c>
      <c r="F12117" s="65">
        <f>IFERROR(VLOOKUP(C12117,Pivot!A:C,3,0),0)</f>
        <v>0</v>
      </c>
    </row>
    <row r="12118" spans="1:6" x14ac:dyDescent="0.25">
      <c r="A12118" s="68" t="s">
        <v>103</v>
      </c>
      <c r="B12118" s="69">
        <v>491393361</v>
      </c>
      <c r="C12118" s="68">
        <v>491393361</v>
      </c>
      <c r="D12118" s="69" t="s">
        <v>8152</v>
      </c>
      <c r="E12118" s="65">
        <f>IFERROR(VLOOKUP(C12118,Pivot!A:B,2,0),0)</f>
        <v>0</v>
      </c>
      <c r="F12118" s="65">
        <f>IFERROR(VLOOKUP(C12118,Pivot!A:C,3,0),0)</f>
        <v>0</v>
      </c>
    </row>
    <row r="12119" spans="1:6" x14ac:dyDescent="0.25">
      <c r="A12119" s="68" t="s">
        <v>103</v>
      </c>
      <c r="B12119" s="69">
        <v>491393361</v>
      </c>
      <c r="C12119" s="68">
        <v>5015353390857</v>
      </c>
      <c r="D12119" s="69" t="s">
        <v>8152</v>
      </c>
      <c r="E12119" s="65">
        <f>IFERROR(VLOOKUP(C12119,Pivot!A:B,2,0),0)</f>
        <v>0</v>
      </c>
      <c r="F12119" s="65">
        <f>IFERROR(VLOOKUP(C12119,Pivot!A:C,3,0),0)</f>
        <v>0</v>
      </c>
    </row>
    <row r="12120" spans="1:6" x14ac:dyDescent="0.25">
      <c r="A12120" s="68" t="s">
        <v>103</v>
      </c>
      <c r="B12120" s="69">
        <v>491393362</v>
      </c>
      <c r="C12120" s="68">
        <v>491393362</v>
      </c>
      <c r="D12120" s="69" t="s">
        <v>8153</v>
      </c>
      <c r="E12120" s="65">
        <f>IFERROR(VLOOKUP(C12120,Pivot!A:B,2,0),0)</f>
        <v>0</v>
      </c>
      <c r="F12120" s="65">
        <f>IFERROR(VLOOKUP(C12120,Pivot!A:C,3,0),0)</f>
        <v>0</v>
      </c>
    </row>
    <row r="12121" spans="1:6" x14ac:dyDescent="0.25">
      <c r="A12121" s="68" t="s">
        <v>103</v>
      </c>
      <c r="B12121" s="69">
        <v>491393362</v>
      </c>
      <c r="C12121" s="68">
        <v>5015353389653</v>
      </c>
      <c r="D12121" s="69" t="s">
        <v>8153</v>
      </c>
      <c r="E12121" s="65">
        <f>IFERROR(VLOOKUP(C12121,Pivot!A:B,2,0),0)</f>
        <v>0</v>
      </c>
      <c r="F12121" s="65">
        <f>IFERROR(VLOOKUP(C12121,Pivot!A:C,3,0),0)</f>
        <v>0</v>
      </c>
    </row>
    <row r="12122" spans="1:6" x14ac:dyDescent="0.25">
      <c r="A12122" s="68" t="s">
        <v>103</v>
      </c>
      <c r="B12122" s="69">
        <v>491393363</v>
      </c>
      <c r="C12122" s="68">
        <v>491393363</v>
      </c>
      <c r="D12122" s="69" t="s">
        <v>8154</v>
      </c>
      <c r="E12122" s="65">
        <f>IFERROR(VLOOKUP(C12122,Pivot!A:B,2,0),0)</f>
        <v>0</v>
      </c>
      <c r="F12122" s="65">
        <f>IFERROR(VLOOKUP(C12122,Pivot!A:C,3,0),0)</f>
        <v>0</v>
      </c>
    </row>
    <row r="12123" spans="1:6" x14ac:dyDescent="0.25">
      <c r="A12123" s="68" t="s">
        <v>103</v>
      </c>
      <c r="B12123" s="69">
        <v>491393363</v>
      </c>
      <c r="C12123" s="68">
        <v>5015353389677</v>
      </c>
      <c r="D12123" s="69" t="s">
        <v>8154</v>
      </c>
      <c r="E12123" s="65">
        <f>IFERROR(VLOOKUP(C12123,Pivot!A:B,2,0),0)</f>
        <v>0</v>
      </c>
      <c r="F12123" s="65">
        <f>IFERROR(VLOOKUP(C12123,Pivot!A:C,3,0),0)</f>
        <v>0</v>
      </c>
    </row>
    <row r="12124" spans="1:6" x14ac:dyDescent="0.25">
      <c r="A12124" s="68" t="s">
        <v>103</v>
      </c>
      <c r="B12124" s="69">
        <v>491393364</v>
      </c>
      <c r="C12124" s="68">
        <v>491393364</v>
      </c>
      <c r="D12124" s="69" t="s">
        <v>8155</v>
      </c>
      <c r="E12124" s="65">
        <f>IFERROR(VLOOKUP(C12124,Pivot!A:B,2,0),0)</f>
        <v>0</v>
      </c>
      <c r="F12124" s="65">
        <f>IFERROR(VLOOKUP(C12124,Pivot!A:C,3,0),0)</f>
        <v>0</v>
      </c>
    </row>
    <row r="12125" spans="1:6" x14ac:dyDescent="0.25">
      <c r="A12125" s="68" t="s">
        <v>103</v>
      </c>
      <c r="B12125" s="69">
        <v>491393364</v>
      </c>
      <c r="C12125" s="68">
        <v>5015353389684</v>
      </c>
      <c r="D12125" s="69" t="s">
        <v>8155</v>
      </c>
      <c r="E12125" s="65">
        <f>IFERROR(VLOOKUP(C12125,Pivot!A:B,2,0),0)</f>
        <v>0</v>
      </c>
      <c r="F12125" s="65">
        <f>IFERROR(VLOOKUP(C12125,Pivot!A:C,3,0),0)</f>
        <v>0</v>
      </c>
    </row>
    <row r="12126" spans="1:6" x14ac:dyDescent="0.25">
      <c r="A12126" s="68" t="s">
        <v>103</v>
      </c>
      <c r="B12126" s="69">
        <v>491393365</v>
      </c>
      <c r="C12126" s="68">
        <v>630509607990</v>
      </c>
      <c r="D12126" s="69" t="s">
        <v>8156</v>
      </c>
      <c r="E12126" s="65">
        <f>IFERROR(VLOOKUP(C12126,Pivot!A:B,2,0),0)</f>
        <v>0</v>
      </c>
      <c r="F12126" s="65">
        <f>IFERROR(VLOOKUP(C12126,Pivot!A:C,3,0),0)</f>
        <v>0</v>
      </c>
    </row>
    <row r="12127" spans="1:6" x14ac:dyDescent="0.25">
      <c r="A12127" s="68" t="s">
        <v>103</v>
      </c>
      <c r="B12127" s="69">
        <v>491393366</v>
      </c>
      <c r="C12127" s="68">
        <v>630509607631</v>
      </c>
      <c r="D12127" s="69" t="s">
        <v>8157</v>
      </c>
      <c r="E12127" s="65">
        <f>IFERROR(VLOOKUP(C12127,Pivot!A:B,2,0),0)</f>
        <v>0</v>
      </c>
      <c r="F12127" s="65">
        <f>IFERROR(VLOOKUP(C12127,Pivot!A:C,3,0),0)</f>
        <v>0</v>
      </c>
    </row>
    <row r="12128" spans="1:6" x14ac:dyDescent="0.25">
      <c r="A12128" s="68" t="s">
        <v>103</v>
      </c>
      <c r="B12128" s="69">
        <v>491393366</v>
      </c>
      <c r="C12128" s="68">
        <v>630509607662</v>
      </c>
      <c r="D12128" s="69" t="s">
        <v>8157</v>
      </c>
      <c r="E12128" s="65">
        <f>IFERROR(VLOOKUP(C12128,Pivot!A:B,2,0),0)</f>
        <v>0</v>
      </c>
      <c r="F12128" s="65">
        <f>IFERROR(VLOOKUP(C12128,Pivot!A:C,3,0),0)</f>
        <v>0</v>
      </c>
    </row>
    <row r="12129" spans="1:6" x14ac:dyDescent="0.25">
      <c r="A12129" s="68" t="s">
        <v>103</v>
      </c>
      <c r="B12129" s="69">
        <v>491393367</v>
      </c>
      <c r="C12129" s="68">
        <v>630509607488</v>
      </c>
      <c r="D12129" s="69" t="s">
        <v>8158</v>
      </c>
      <c r="E12129" s="65">
        <f>IFERROR(VLOOKUP(C12129,Pivot!A:B,2,0),0)</f>
        <v>0</v>
      </c>
      <c r="F12129" s="65">
        <f>IFERROR(VLOOKUP(C12129,Pivot!A:C,3,0),0)</f>
        <v>0</v>
      </c>
    </row>
    <row r="12130" spans="1:6" x14ac:dyDescent="0.25">
      <c r="A12130" s="68" t="s">
        <v>103</v>
      </c>
      <c r="B12130" s="69">
        <v>491393367</v>
      </c>
      <c r="C12130" s="68">
        <v>630509607495</v>
      </c>
      <c r="D12130" s="69" t="s">
        <v>8158</v>
      </c>
      <c r="E12130" s="65">
        <f>IFERROR(VLOOKUP(C12130,Pivot!A:B,2,0),0)</f>
        <v>0</v>
      </c>
      <c r="F12130" s="65">
        <f>IFERROR(VLOOKUP(C12130,Pivot!A:C,3,0),0)</f>
        <v>0</v>
      </c>
    </row>
    <row r="12131" spans="1:6" x14ac:dyDescent="0.25">
      <c r="A12131" s="68" t="s">
        <v>103</v>
      </c>
      <c r="B12131" s="69">
        <v>491393367</v>
      </c>
      <c r="C12131" s="68">
        <v>630509607501</v>
      </c>
      <c r="D12131" s="69" t="s">
        <v>8158</v>
      </c>
      <c r="E12131" s="65">
        <f>IFERROR(VLOOKUP(C12131,Pivot!A:B,2,0),0)</f>
        <v>0</v>
      </c>
      <c r="F12131" s="65">
        <f>IFERROR(VLOOKUP(C12131,Pivot!A:C,3,0),0)</f>
        <v>0</v>
      </c>
    </row>
    <row r="12132" spans="1:6" x14ac:dyDescent="0.25">
      <c r="A12132" s="68" t="s">
        <v>103</v>
      </c>
      <c r="B12132" s="69">
        <v>491393368</v>
      </c>
      <c r="C12132" s="68">
        <v>630509607600</v>
      </c>
      <c r="D12132" s="69" t="s">
        <v>8159</v>
      </c>
      <c r="E12132" s="65">
        <f>IFERROR(VLOOKUP(C12132,Pivot!A:B,2,0),0)</f>
        <v>0</v>
      </c>
      <c r="F12132" s="65">
        <f>IFERROR(VLOOKUP(C12132,Pivot!A:C,3,0),0)</f>
        <v>0</v>
      </c>
    </row>
    <row r="12133" spans="1:6" x14ac:dyDescent="0.25">
      <c r="A12133" s="68" t="s">
        <v>103</v>
      </c>
      <c r="B12133" s="69">
        <v>491393368</v>
      </c>
      <c r="C12133" s="68">
        <v>630509607624</v>
      </c>
      <c r="D12133" s="69" t="s">
        <v>8159</v>
      </c>
      <c r="E12133" s="65">
        <f>IFERROR(VLOOKUP(C12133,Pivot!A:B,2,0),0)</f>
        <v>0</v>
      </c>
      <c r="F12133" s="65">
        <f>IFERROR(VLOOKUP(C12133,Pivot!A:C,3,0),0)</f>
        <v>0</v>
      </c>
    </row>
    <row r="12134" spans="1:6" x14ac:dyDescent="0.25">
      <c r="A12134" s="68" t="s">
        <v>103</v>
      </c>
      <c r="B12134" s="69">
        <v>491393368</v>
      </c>
      <c r="C12134" s="68">
        <v>630509607686</v>
      </c>
      <c r="D12134" s="69" t="s">
        <v>8159</v>
      </c>
      <c r="E12134" s="65">
        <f>IFERROR(VLOOKUP(C12134,Pivot!A:B,2,0),0)</f>
        <v>0</v>
      </c>
      <c r="F12134" s="65">
        <f>IFERROR(VLOOKUP(C12134,Pivot!A:C,3,0),0)</f>
        <v>0</v>
      </c>
    </row>
    <row r="12135" spans="1:6" x14ac:dyDescent="0.25">
      <c r="A12135" s="68" t="s">
        <v>103</v>
      </c>
      <c r="B12135" s="69">
        <v>491393368</v>
      </c>
      <c r="C12135" s="68">
        <v>630509607723</v>
      </c>
      <c r="D12135" s="69" t="s">
        <v>8159</v>
      </c>
      <c r="E12135" s="65">
        <f>IFERROR(VLOOKUP(C12135,Pivot!A:B,2,0),0)</f>
        <v>0</v>
      </c>
      <c r="F12135" s="65">
        <f>IFERROR(VLOOKUP(C12135,Pivot!A:C,3,0),0)</f>
        <v>0</v>
      </c>
    </row>
    <row r="12136" spans="1:6" x14ac:dyDescent="0.25">
      <c r="A12136" s="68" t="s">
        <v>103</v>
      </c>
      <c r="B12136" s="69">
        <v>491393369</v>
      </c>
      <c r="C12136" s="68">
        <v>5010993469994</v>
      </c>
      <c r="D12136" s="69" t="s">
        <v>8160</v>
      </c>
      <c r="E12136" s="65">
        <f>IFERROR(VLOOKUP(C12136,Pivot!A:B,2,0),0)</f>
        <v>0</v>
      </c>
      <c r="F12136" s="65">
        <f>IFERROR(VLOOKUP(C12136,Pivot!A:C,3,0),0)</f>
        <v>0</v>
      </c>
    </row>
    <row r="12137" spans="1:6" x14ac:dyDescent="0.25">
      <c r="A12137" s="68" t="s">
        <v>103</v>
      </c>
      <c r="B12137" s="69">
        <v>491393369</v>
      </c>
      <c r="C12137" s="68">
        <v>5010993470020</v>
      </c>
      <c r="D12137" s="69" t="s">
        <v>8160</v>
      </c>
      <c r="E12137" s="65">
        <f>IFERROR(VLOOKUP(C12137,Pivot!A:B,2,0),0)</f>
        <v>0</v>
      </c>
      <c r="F12137" s="65">
        <f>IFERROR(VLOOKUP(C12137,Pivot!A:C,3,0),0)</f>
        <v>0</v>
      </c>
    </row>
    <row r="12138" spans="1:6" x14ac:dyDescent="0.25">
      <c r="A12138" s="68" t="s">
        <v>103</v>
      </c>
      <c r="B12138" s="69">
        <v>491393369</v>
      </c>
      <c r="C12138" s="68">
        <v>5010993470051</v>
      </c>
      <c r="D12138" s="69" t="s">
        <v>8160</v>
      </c>
      <c r="E12138" s="65">
        <f>IFERROR(VLOOKUP(C12138,Pivot!A:B,2,0),0)</f>
        <v>0</v>
      </c>
      <c r="F12138" s="65">
        <f>IFERROR(VLOOKUP(C12138,Pivot!A:C,3,0),0)</f>
        <v>0</v>
      </c>
    </row>
    <row r="12139" spans="1:6" x14ac:dyDescent="0.25">
      <c r="A12139" s="68" t="s">
        <v>103</v>
      </c>
      <c r="B12139" s="69">
        <v>491393369</v>
      </c>
      <c r="C12139" s="68">
        <v>630509607532</v>
      </c>
      <c r="D12139" s="69" t="s">
        <v>8160</v>
      </c>
      <c r="E12139" s="65">
        <f>IFERROR(VLOOKUP(C12139,Pivot!A:B,2,0),0)</f>
        <v>0</v>
      </c>
      <c r="F12139" s="65">
        <f>IFERROR(VLOOKUP(C12139,Pivot!A:C,3,0),0)</f>
        <v>0</v>
      </c>
    </row>
    <row r="12140" spans="1:6" x14ac:dyDescent="0.25">
      <c r="A12140" s="68" t="s">
        <v>103</v>
      </c>
      <c r="B12140" s="69">
        <v>491393369</v>
      </c>
      <c r="C12140" s="68">
        <v>630509607556</v>
      </c>
      <c r="D12140" s="69" t="s">
        <v>8160</v>
      </c>
      <c r="E12140" s="65">
        <f>IFERROR(VLOOKUP(C12140,Pivot!A:B,2,0),0)</f>
        <v>0</v>
      </c>
      <c r="F12140" s="65">
        <f>IFERROR(VLOOKUP(C12140,Pivot!A:C,3,0),0)</f>
        <v>0</v>
      </c>
    </row>
    <row r="12141" spans="1:6" x14ac:dyDescent="0.25">
      <c r="A12141" s="68" t="s">
        <v>103</v>
      </c>
      <c r="B12141" s="69">
        <v>491393369</v>
      </c>
      <c r="C12141" s="68">
        <v>630509607563</v>
      </c>
      <c r="D12141" s="69" t="s">
        <v>8160</v>
      </c>
      <c r="E12141" s="65">
        <f>IFERROR(VLOOKUP(C12141,Pivot!A:B,2,0),0)</f>
        <v>0</v>
      </c>
      <c r="F12141" s="65">
        <f>IFERROR(VLOOKUP(C12141,Pivot!A:C,3,0),0)</f>
        <v>0</v>
      </c>
    </row>
    <row r="12142" spans="1:6" x14ac:dyDescent="0.25">
      <c r="A12142" s="68" t="s">
        <v>103</v>
      </c>
      <c r="B12142" s="69">
        <v>491393369</v>
      </c>
      <c r="C12142" s="68">
        <v>630509789238</v>
      </c>
      <c r="D12142" s="69" t="s">
        <v>8160</v>
      </c>
      <c r="E12142" s="65">
        <f>IFERROR(VLOOKUP(C12142,Pivot!A:B,2,0),0)</f>
        <v>0</v>
      </c>
      <c r="F12142" s="65">
        <f>IFERROR(VLOOKUP(C12142,Pivot!A:C,3,0),0)</f>
        <v>0</v>
      </c>
    </row>
    <row r="12143" spans="1:6" x14ac:dyDescent="0.25">
      <c r="A12143" s="68" t="s">
        <v>103</v>
      </c>
      <c r="B12143" s="69">
        <v>491393369</v>
      </c>
      <c r="C12143" s="68">
        <v>630509789245</v>
      </c>
      <c r="D12143" s="69" t="s">
        <v>8160</v>
      </c>
      <c r="E12143" s="65">
        <f>IFERROR(VLOOKUP(C12143,Pivot!A:B,2,0),0)</f>
        <v>0</v>
      </c>
      <c r="F12143" s="65">
        <f>IFERROR(VLOOKUP(C12143,Pivot!A:C,3,0),0)</f>
        <v>0</v>
      </c>
    </row>
    <row r="12144" spans="1:6" x14ac:dyDescent="0.25">
      <c r="A12144" s="68" t="s">
        <v>103</v>
      </c>
      <c r="B12144" s="69">
        <v>491393369</v>
      </c>
      <c r="C12144" s="68">
        <v>630509850891</v>
      </c>
      <c r="D12144" s="69" t="s">
        <v>8160</v>
      </c>
      <c r="E12144" s="65">
        <f>IFERROR(VLOOKUP(C12144,Pivot!A:B,2,0),0)</f>
        <v>0</v>
      </c>
      <c r="F12144" s="65">
        <f>IFERROR(VLOOKUP(C12144,Pivot!A:C,3,0),0)</f>
        <v>0</v>
      </c>
    </row>
    <row r="12145" spans="1:6" x14ac:dyDescent="0.25">
      <c r="A12145" s="68" t="s">
        <v>103</v>
      </c>
      <c r="B12145" s="69">
        <v>491393370</v>
      </c>
      <c r="C12145" s="68">
        <v>630509607877</v>
      </c>
      <c r="D12145" s="69" t="s">
        <v>8161</v>
      </c>
      <c r="E12145" s="65">
        <f>IFERROR(VLOOKUP(C12145,Pivot!A:B,2,0),0)</f>
        <v>0</v>
      </c>
      <c r="F12145" s="65">
        <f>IFERROR(VLOOKUP(C12145,Pivot!A:C,3,0),0)</f>
        <v>0</v>
      </c>
    </row>
    <row r="12146" spans="1:6" x14ac:dyDescent="0.25">
      <c r="A12146" s="68" t="s">
        <v>103</v>
      </c>
      <c r="B12146" s="69">
        <v>491393372</v>
      </c>
      <c r="C12146" s="68">
        <v>630509607679</v>
      </c>
      <c r="D12146" s="69" t="s">
        <v>8162</v>
      </c>
      <c r="E12146" s="65">
        <f>IFERROR(VLOOKUP(C12146,Pivot!A:B,2,0),0)</f>
        <v>0</v>
      </c>
      <c r="F12146" s="65">
        <f>IFERROR(VLOOKUP(C12146,Pivot!A:C,3,0),0)</f>
        <v>0</v>
      </c>
    </row>
    <row r="12147" spans="1:6" x14ac:dyDescent="0.25">
      <c r="A12147" s="68" t="s">
        <v>103</v>
      </c>
      <c r="B12147" s="69">
        <v>491393372</v>
      </c>
      <c r="C12147" s="68">
        <v>630509607693</v>
      </c>
      <c r="D12147" s="69" t="s">
        <v>8162</v>
      </c>
      <c r="E12147" s="65">
        <f>IFERROR(VLOOKUP(C12147,Pivot!A:B,2,0),0)</f>
        <v>0</v>
      </c>
      <c r="F12147" s="65">
        <f>IFERROR(VLOOKUP(C12147,Pivot!A:C,3,0),0)</f>
        <v>0</v>
      </c>
    </row>
    <row r="12148" spans="1:6" x14ac:dyDescent="0.25">
      <c r="A12148" s="68" t="s">
        <v>103</v>
      </c>
      <c r="B12148" s="69">
        <v>491393373</v>
      </c>
      <c r="C12148" s="68">
        <v>630509639380</v>
      </c>
      <c r="D12148" s="69" t="s">
        <v>8163</v>
      </c>
      <c r="E12148" s="65">
        <f>IFERROR(VLOOKUP(C12148,Pivot!A:B,2,0),0)</f>
        <v>0</v>
      </c>
      <c r="F12148" s="65">
        <f>IFERROR(VLOOKUP(C12148,Pivot!A:C,3,0),0)</f>
        <v>0</v>
      </c>
    </row>
    <row r="12149" spans="1:6" x14ac:dyDescent="0.25">
      <c r="A12149" s="68" t="s">
        <v>103</v>
      </c>
      <c r="B12149" s="69">
        <v>491393373</v>
      </c>
      <c r="C12149" s="68">
        <v>630509763054</v>
      </c>
      <c r="D12149" s="69" t="s">
        <v>8163</v>
      </c>
      <c r="E12149" s="65">
        <f>IFERROR(VLOOKUP(C12149,Pivot!A:B,2,0),0)</f>
        <v>0</v>
      </c>
      <c r="F12149" s="65">
        <f>IFERROR(VLOOKUP(C12149,Pivot!A:C,3,0),0)</f>
        <v>0</v>
      </c>
    </row>
    <row r="12150" spans="1:6" x14ac:dyDescent="0.25">
      <c r="A12150" s="68" t="s">
        <v>103</v>
      </c>
      <c r="B12150" s="69">
        <v>491393374</v>
      </c>
      <c r="C12150" s="68">
        <v>630509607921</v>
      </c>
      <c r="D12150" s="69" t="s">
        <v>8164</v>
      </c>
      <c r="E12150" s="65">
        <f>IFERROR(VLOOKUP(C12150,Pivot!A:B,2,0),0)</f>
        <v>0</v>
      </c>
      <c r="F12150" s="65">
        <f>IFERROR(VLOOKUP(C12150,Pivot!A:C,3,0),0)</f>
        <v>0</v>
      </c>
    </row>
    <row r="12151" spans="1:6" x14ac:dyDescent="0.25">
      <c r="A12151" s="68" t="s">
        <v>103</v>
      </c>
      <c r="B12151" s="69">
        <v>491393380</v>
      </c>
      <c r="C12151" s="68">
        <v>778988066430</v>
      </c>
      <c r="D12151" s="69" t="s">
        <v>8165</v>
      </c>
      <c r="E12151" s="65">
        <f>IFERROR(VLOOKUP(C12151,Pivot!A:B,2,0),0)</f>
        <v>0</v>
      </c>
      <c r="F12151" s="65">
        <f>IFERROR(VLOOKUP(C12151,Pivot!A:C,3,0),0)</f>
        <v>0</v>
      </c>
    </row>
    <row r="12152" spans="1:6" x14ac:dyDescent="0.25">
      <c r="A12152" s="68" t="s">
        <v>103</v>
      </c>
      <c r="B12152" s="69">
        <v>491393380</v>
      </c>
      <c r="C12152" s="68">
        <v>778988154625</v>
      </c>
      <c r="D12152" s="69" t="s">
        <v>8165</v>
      </c>
      <c r="E12152" s="65">
        <f>IFERROR(VLOOKUP(C12152,Pivot!A:B,2,0),0)</f>
        <v>0</v>
      </c>
      <c r="F12152" s="65">
        <f>IFERROR(VLOOKUP(C12152,Pivot!A:C,3,0),0)</f>
        <v>0</v>
      </c>
    </row>
    <row r="12153" spans="1:6" x14ac:dyDescent="0.25">
      <c r="A12153" s="68" t="s">
        <v>103</v>
      </c>
      <c r="B12153" s="69">
        <v>491393381</v>
      </c>
      <c r="C12153" s="68">
        <v>778988083352</v>
      </c>
      <c r="D12153" s="69" t="s">
        <v>8166</v>
      </c>
      <c r="E12153" s="65">
        <f>IFERROR(VLOOKUP(C12153,Pivot!A:B,2,0),0)</f>
        <v>0</v>
      </c>
      <c r="F12153" s="65">
        <f>IFERROR(VLOOKUP(C12153,Pivot!A:C,3,0),0)</f>
        <v>0</v>
      </c>
    </row>
    <row r="12154" spans="1:6" x14ac:dyDescent="0.25">
      <c r="A12154" s="68" t="s">
        <v>103</v>
      </c>
      <c r="B12154" s="69">
        <v>491393382</v>
      </c>
      <c r="C12154" s="68">
        <v>778988130919</v>
      </c>
      <c r="D12154" s="69" t="s">
        <v>8167</v>
      </c>
      <c r="E12154" s="65">
        <f>IFERROR(VLOOKUP(C12154,Pivot!A:B,2,0),0)</f>
        <v>0</v>
      </c>
      <c r="F12154" s="65">
        <f>IFERROR(VLOOKUP(C12154,Pivot!A:C,3,0),0)</f>
        <v>0</v>
      </c>
    </row>
    <row r="12155" spans="1:6" x14ac:dyDescent="0.25">
      <c r="A12155" s="68" t="s">
        <v>103</v>
      </c>
      <c r="B12155" s="69">
        <v>491393384</v>
      </c>
      <c r="C12155" s="68">
        <v>6943478017702</v>
      </c>
      <c r="D12155" s="69" t="s">
        <v>8168</v>
      </c>
      <c r="E12155" s="65">
        <f>IFERROR(VLOOKUP(C12155,Pivot!A:B,2,0),0)</f>
        <v>0</v>
      </c>
      <c r="F12155" s="65">
        <f>IFERROR(VLOOKUP(C12155,Pivot!A:C,3,0),0)</f>
        <v>0</v>
      </c>
    </row>
    <row r="12156" spans="1:6" x14ac:dyDescent="0.25">
      <c r="A12156" s="68" t="s">
        <v>103</v>
      </c>
      <c r="B12156" s="69">
        <v>491393385</v>
      </c>
      <c r="C12156" s="68">
        <v>6943478017719</v>
      </c>
      <c r="D12156" s="69" t="s">
        <v>8169</v>
      </c>
      <c r="E12156" s="65">
        <f>IFERROR(VLOOKUP(C12156,Pivot!A:B,2,0),0)</f>
        <v>0</v>
      </c>
      <c r="F12156" s="65">
        <f>IFERROR(VLOOKUP(C12156,Pivot!A:C,3,0),0)</f>
        <v>0</v>
      </c>
    </row>
    <row r="12157" spans="1:6" x14ac:dyDescent="0.25">
      <c r="A12157" s="68" t="s">
        <v>103</v>
      </c>
      <c r="B12157" s="69">
        <v>491393388</v>
      </c>
      <c r="C12157" s="68">
        <v>6943478019003</v>
      </c>
      <c r="D12157" s="69" t="s">
        <v>8170</v>
      </c>
      <c r="E12157" s="65">
        <f>IFERROR(VLOOKUP(C12157,Pivot!A:B,2,0),0)</f>
        <v>0</v>
      </c>
      <c r="F12157" s="65">
        <f>IFERROR(VLOOKUP(C12157,Pivot!A:C,3,0),0)</f>
        <v>0</v>
      </c>
    </row>
    <row r="12158" spans="1:6" x14ac:dyDescent="0.25">
      <c r="A12158" s="68" t="s">
        <v>103</v>
      </c>
      <c r="B12158" s="69">
        <v>491393390</v>
      </c>
      <c r="C12158" s="68">
        <v>8906022396881</v>
      </c>
      <c r="D12158" s="69" t="s">
        <v>8171</v>
      </c>
      <c r="E12158" s="65">
        <f>IFERROR(VLOOKUP(C12158,Pivot!A:B,2,0),0)</f>
        <v>0</v>
      </c>
      <c r="F12158" s="65">
        <f>IFERROR(VLOOKUP(C12158,Pivot!A:C,3,0),0)</f>
        <v>0</v>
      </c>
    </row>
    <row r="12159" spans="1:6" x14ac:dyDescent="0.25">
      <c r="A12159" s="68" t="s">
        <v>103</v>
      </c>
      <c r="B12159" s="69">
        <v>491393399</v>
      </c>
      <c r="C12159" s="68">
        <v>778988535752</v>
      </c>
      <c r="D12159" s="69" t="s">
        <v>8172</v>
      </c>
      <c r="E12159" s="65">
        <f>IFERROR(VLOOKUP(C12159,Pivot!A:B,2,0),0)</f>
        <v>0</v>
      </c>
      <c r="F12159" s="65">
        <f>IFERROR(VLOOKUP(C12159,Pivot!A:C,3,0),0)</f>
        <v>0</v>
      </c>
    </row>
    <row r="12160" spans="1:6" x14ac:dyDescent="0.25">
      <c r="A12160" s="68" t="s">
        <v>103</v>
      </c>
      <c r="B12160" s="69">
        <v>491393399</v>
      </c>
      <c r="C12160" s="68">
        <v>778988537091</v>
      </c>
      <c r="D12160" s="69" t="s">
        <v>8172</v>
      </c>
      <c r="E12160" s="65">
        <f>IFERROR(VLOOKUP(C12160,Pivot!A:B,2,0),0)</f>
        <v>0</v>
      </c>
      <c r="F12160" s="65">
        <f>IFERROR(VLOOKUP(C12160,Pivot!A:C,3,0),0)</f>
        <v>0</v>
      </c>
    </row>
    <row r="12161" spans="1:6" x14ac:dyDescent="0.25">
      <c r="A12161" s="68" t="s">
        <v>103</v>
      </c>
      <c r="B12161" s="69">
        <v>491393399</v>
      </c>
      <c r="C12161" s="68">
        <v>778988537107</v>
      </c>
      <c r="D12161" s="69" t="s">
        <v>8172</v>
      </c>
      <c r="E12161" s="65">
        <f>IFERROR(VLOOKUP(C12161,Pivot!A:B,2,0),0)</f>
        <v>0</v>
      </c>
      <c r="F12161" s="65">
        <f>IFERROR(VLOOKUP(C12161,Pivot!A:C,3,0),0)</f>
        <v>0</v>
      </c>
    </row>
    <row r="12162" spans="1:6" x14ac:dyDescent="0.25">
      <c r="A12162" s="68" t="s">
        <v>103</v>
      </c>
      <c r="B12162" s="69">
        <v>491393399</v>
      </c>
      <c r="C12162" s="68">
        <v>778988602744</v>
      </c>
      <c r="D12162" s="69" t="s">
        <v>8172</v>
      </c>
      <c r="E12162" s="65">
        <f>IFERROR(VLOOKUP(C12162,Pivot!A:B,2,0),0)</f>
        <v>0</v>
      </c>
      <c r="F12162" s="65">
        <f>IFERROR(VLOOKUP(C12162,Pivot!A:C,3,0),0)</f>
        <v>0</v>
      </c>
    </row>
    <row r="12163" spans="1:6" x14ac:dyDescent="0.25">
      <c r="A12163" s="68" t="s">
        <v>103</v>
      </c>
      <c r="B12163" s="69">
        <v>491393400</v>
      </c>
      <c r="C12163" s="68">
        <v>778988537145</v>
      </c>
      <c r="D12163" s="69" t="s">
        <v>8173</v>
      </c>
      <c r="E12163" s="65">
        <f>IFERROR(VLOOKUP(C12163,Pivot!A:B,2,0),0)</f>
        <v>0</v>
      </c>
      <c r="F12163" s="65">
        <f>IFERROR(VLOOKUP(C12163,Pivot!A:C,3,0),0)</f>
        <v>0</v>
      </c>
    </row>
    <row r="12164" spans="1:6" x14ac:dyDescent="0.25">
      <c r="A12164" s="68" t="s">
        <v>103</v>
      </c>
      <c r="B12164" s="69">
        <v>491393400</v>
      </c>
      <c r="C12164" s="68">
        <v>778988603284</v>
      </c>
      <c r="D12164" s="69" t="s">
        <v>8173</v>
      </c>
      <c r="E12164" s="65">
        <f>IFERROR(VLOOKUP(C12164,Pivot!A:B,2,0),0)</f>
        <v>0</v>
      </c>
      <c r="F12164" s="65">
        <f>IFERROR(VLOOKUP(C12164,Pivot!A:C,3,0),0)</f>
        <v>0</v>
      </c>
    </row>
    <row r="12165" spans="1:6" x14ac:dyDescent="0.25">
      <c r="A12165" s="68" t="s">
        <v>103</v>
      </c>
      <c r="B12165" s="69">
        <v>491393400</v>
      </c>
      <c r="C12165" s="68">
        <v>778988603307</v>
      </c>
      <c r="D12165" s="69" t="s">
        <v>8173</v>
      </c>
      <c r="E12165" s="65">
        <f>IFERROR(VLOOKUP(C12165,Pivot!A:B,2,0),0)</f>
        <v>0</v>
      </c>
      <c r="F12165" s="65">
        <f>IFERROR(VLOOKUP(C12165,Pivot!A:C,3,0),0)</f>
        <v>0</v>
      </c>
    </row>
    <row r="12166" spans="1:6" x14ac:dyDescent="0.25">
      <c r="A12166" s="68" t="s">
        <v>103</v>
      </c>
      <c r="B12166" s="69">
        <v>491393401</v>
      </c>
      <c r="C12166" s="68">
        <v>778988537183</v>
      </c>
      <c r="D12166" s="69" t="s">
        <v>8174</v>
      </c>
      <c r="E12166" s="65">
        <f>IFERROR(VLOOKUP(C12166,Pivot!A:B,2,0),0)</f>
        <v>0</v>
      </c>
      <c r="F12166" s="65">
        <f>IFERROR(VLOOKUP(C12166,Pivot!A:C,3,0),0)</f>
        <v>0</v>
      </c>
    </row>
    <row r="12167" spans="1:6" x14ac:dyDescent="0.25">
      <c r="A12167" s="68" t="s">
        <v>103</v>
      </c>
      <c r="B12167" s="69">
        <v>491393401</v>
      </c>
      <c r="C12167" s="68">
        <v>778988603345</v>
      </c>
      <c r="D12167" s="69" t="s">
        <v>8174</v>
      </c>
      <c r="E12167" s="65">
        <f>IFERROR(VLOOKUP(C12167,Pivot!A:B,2,0),0)</f>
        <v>0</v>
      </c>
      <c r="F12167" s="65">
        <f>IFERROR(VLOOKUP(C12167,Pivot!A:C,3,0),0)</f>
        <v>0</v>
      </c>
    </row>
    <row r="12168" spans="1:6" x14ac:dyDescent="0.25">
      <c r="A12168" s="68" t="s">
        <v>103</v>
      </c>
      <c r="B12168" s="69">
        <v>491393402</v>
      </c>
      <c r="C12168" s="68">
        <v>694202313787</v>
      </c>
      <c r="D12168" s="69" t="s">
        <v>8175</v>
      </c>
      <c r="E12168" s="65">
        <f>IFERROR(VLOOKUP(C12168,Pivot!A:B,2,0),0)</f>
        <v>0</v>
      </c>
      <c r="F12168" s="65">
        <f>IFERROR(VLOOKUP(C12168,Pivot!A:C,3,0),0)</f>
        <v>0</v>
      </c>
    </row>
    <row r="12169" spans="1:6" x14ac:dyDescent="0.25">
      <c r="A12169" s="68" t="s">
        <v>103</v>
      </c>
      <c r="B12169" s="69">
        <v>491393402</v>
      </c>
      <c r="C12169" s="68">
        <v>8906045252546</v>
      </c>
      <c r="D12169" s="69" t="s">
        <v>8175</v>
      </c>
      <c r="E12169" s="65">
        <f>IFERROR(VLOOKUP(C12169,Pivot!A:B,2,0),0)</f>
        <v>0</v>
      </c>
      <c r="F12169" s="65">
        <f>IFERROR(VLOOKUP(C12169,Pivot!A:C,3,0),0)</f>
        <v>0</v>
      </c>
    </row>
    <row r="12170" spans="1:6" x14ac:dyDescent="0.25">
      <c r="A12170" s="68" t="s">
        <v>103</v>
      </c>
      <c r="B12170" s="69">
        <v>491393403</v>
      </c>
      <c r="C12170" s="68">
        <v>8421134360020</v>
      </c>
      <c r="D12170" s="69" t="s">
        <v>8176</v>
      </c>
      <c r="E12170" s="65">
        <f>IFERROR(VLOOKUP(C12170,Pivot!A:B,2,0),0)</f>
        <v>0</v>
      </c>
      <c r="F12170" s="65">
        <f>IFERROR(VLOOKUP(C12170,Pivot!A:C,3,0),0)</f>
        <v>0</v>
      </c>
    </row>
    <row r="12171" spans="1:6" x14ac:dyDescent="0.25">
      <c r="A12171" s="68" t="s">
        <v>103</v>
      </c>
      <c r="B12171" s="69">
        <v>491393405</v>
      </c>
      <c r="C12171" s="68">
        <v>8421134360204</v>
      </c>
      <c r="D12171" s="69" t="s">
        <v>8177</v>
      </c>
      <c r="E12171" s="65">
        <f>IFERROR(VLOOKUP(C12171,Pivot!A:B,2,0),0)</f>
        <v>0</v>
      </c>
      <c r="F12171" s="65">
        <f>IFERROR(VLOOKUP(C12171,Pivot!A:C,3,0),0)</f>
        <v>0</v>
      </c>
    </row>
    <row r="12172" spans="1:6" x14ac:dyDescent="0.25">
      <c r="A12172" s="68" t="s">
        <v>103</v>
      </c>
      <c r="B12172" s="69">
        <v>491393406</v>
      </c>
      <c r="C12172" s="68">
        <v>8421134360112</v>
      </c>
      <c r="D12172" s="69" t="s">
        <v>8178</v>
      </c>
      <c r="E12172" s="65">
        <f>IFERROR(VLOOKUP(C12172,Pivot!A:B,2,0),0)</f>
        <v>0</v>
      </c>
      <c r="F12172" s="65">
        <f>IFERROR(VLOOKUP(C12172,Pivot!A:C,3,0),0)</f>
        <v>0</v>
      </c>
    </row>
    <row r="12173" spans="1:6" x14ac:dyDescent="0.25">
      <c r="A12173" s="68" t="s">
        <v>103</v>
      </c>
      <c r="B12173" s="69">
        <v>491393407</v>
      </c>
      <c r="C12173" s="68">
        <v>8421134360129</v>
      </c>
      <c r="D12173" s="69" t="s">
        <v>8179</v>
      </c>
      <c r="E12173" s="65">
        <f>IFERROR(VLOOKUP(C12173,Pivot!A:B,2,0),0)</f>
        <v>0</v>
      </c>
      <c r="F12173" s="65">
        <f>IFERROR(VLOOKUP(C12173,Pivot!A:C,3,0),0)</f>
        <v>0</v>
      </c>
    </row>
    <row r="12174" spans="1:6" x14ac:dyDescent="0.25">
      <c r="A12174" s="68" t="s">
        <v>103</v>
      </c>
      <c r="B12174" s="69">
        <v>491393408</v>
      </c>
      <c r="C12174" s="68">
        <v>8421134360181</v>
      </c>
      <c r="D12174" s="69" t="s">
        <v>8180</v>
      </c>
      <c r="E12174" s="65">
        <f>IFERROR(VLOOKUP(C12174,Pivot!A:B,2,0),0)</f>
        <v>0</v>
      </c>
      <c r="F12174" s="65">
        <f>IFERROR(VLOOKUP(C12174,Pivot!A:C,3,0),0)</f>
        <v>0</v>
      </c>
    </row>
    <row r="12175" spans="1:6" x14ac:dyDescent="0.25">
      <c r="A12175" s="68" t="s">
        <v>103</v>
      </c>
      <c r="B12175" s="69">
        <v>491393409</v>
      </c>
      <c r="C12175" s="68">
        <v>6941057444741</v>
      </c>
      <c r="D12175" s="69" t="s">
        <v>8181</v>
      </c>
      <c r="E12175" s="65">
        <f>IFERROR(VLOOKUP(C12175,Pivot!A:B,2,0),0)</f>
        <v>0</v>
      </c>
      <c r="F12175" s="65">
        <f>IFERROR(VLOOKUP(C12175,Pivot!A:C,3,0),0)</f>
        <v>0</v>
      </c>
    </row>
    <row r="12176" spans="1:6" x14ac:dyDescent="0.25">
      <c r="A12176" s="68" t="s">
        <v>103</v>
      </c>
      <c r="B12176" s="69">
        <v>491393409</v>
      </c>
      <c r="C12176" s="68">
        <v>78257484744</v>
      </c>
      <c r="D12176" s="69" t="s">
        <v>8181</v>
      </c>
      <c r="E12176" s="65">
        <f>IFERROR(VLOOKUP(C12176,Pivot!A:B,2,0),0)</f>
        <v>0</v>
      </c>
      <c r="F12176" s="65">
        <f>IFERROR(VLOOKUP(C12176,Pivot!A:C,3,0),0)</f>
        <v>0</v>
      </c>
    </row>
    <row r="12177" spans="1:6" x14ac:dyDescent="0.25">
      <c r="A12177" s="68" t="s">
        <v>103</v>
      </c>
      <c r="B12177" s="69">
        <v>491393410</v>
      </c>
      <c r="C12177" s="68">
        <v>78257486694</v>
      </c>
      <c r="D12177" s="69" t="s">
        <v>8182</v>
      </c>
      <c r="E12177" s="65">
        <f>IFERROR(VLOOKUP(C12177,Pivot!A:B,2,0),0)</f>
        <v>0</v>
      </c>
      <c r="F12177" s="65">
        <f>IFERROR(VLOOKUP(C12177,Pivot!A:C,3,0),0)</f>
        <v>0</v>
      </c>
    </row>
    <row r="12178" spans="1:6" x14ac:dyDescent="0.25">
      <c r="A12178" s="68" t="s">
        <v>103</v>
      </c>
      <c r="B12178" s="69">
        <v>491393412</v>
      </c>
      <c r="C12178" s="68">
        <v>6941057402383</v>
      </c>
      <c r="D12178" s="69" t="s">
        <v>8183</v>
      </c>
      <c r="E12178" s="65">
        <f>IFERROR(VLOOKUP(C12178,Pivot!A:B,2,0),0)</f>
        <v>0</v>
      </c>
      <c r="F12178" s="65">
        <f>IFERROR(VLOOKUP(C12178,Pivot!A:C,3,0),0)</f>
        <v>0</v>
      </c>
    </row>
    <row r="12179" spans="1:6" x14ac:dyDescent="0.25">
      <c r="A12179" s="68" t="s">
        <v>103</v>
      </c>
      <c r="B12179" s="69">
        <v>491393413</v>
      </c>
      <c r="C12179" s="68">
        <v>6941057401058</v>
      </c>
      <c r="D12179" s="69" t="s">
        <v>8184</v>
      </c>
      <c r="E12179" s="65">
        <f>IFERROR(VLOOKUP(C12179,Pivot!A:B,2,0),0)</f>
        <v>0</v>
      </c>
      <c r="F12179" s="65">
        <f>IFERROR(VLOOKUP(C12179,Pivot!A:C,3,0),0)</f>
        <v>0</v>
      </c>
    </row>
    <row r="12180" spans="1:6" x14ac:dyDescent="0.25">
      <c r="A12180" s="68" t="s">
        <v>103</v>
      </c>
      <c r="B12180" s="69">
        <v>491393413</v>
      </c>
      <c r="C12180" s="68">
        <v>78257571147</v>
      </c>
      <c r="D12180" s="69" t="s">
        <v>8184</v>
      </c>
      <c r="E12180" s="65">
        <f>IFERROR(VLOOKUP(C12180,Pivot!A:B,2,0),0)</f>
        <v>0</v>
      </c>
      <c r="F12180" s="65">
        <f>IFERROR(VLOOKUP(C12180,Pivot!A:C,3,0),0)</f>
        <v>0</v>
      </c>
    </row>
    <row r="12181" spans="1:6" x14ac:dyDescent="0.25">
      <c r="A12181" s="68" t="s">
        <v>103</v>
      </c>
      <c r="B12181" s="69">
        <v>491393414</v>
      </c>
      <c r="C12181" s="68">
        <v>4715643030623</v>
      </c>
      <c r="D12181" s="69" t="s">
        <v>8185</v>
      </c>
      <c r="E12181" s="65">
        <f>IFERROR(VLOOKUP(C12181,Pivot!A:B,2,0),0)</f>
        <v>0</v>
      </c>
      <c r="F12181" s="65">
        <f>IFERROR(VLOOKUP(C12181,Pivot!A:C,3,0),0)</f>
        <v>0</v>
      </c>
    </row>
    <row r="12182" spans="1:6" x14ac:dyDescent="0.25">
      <c r="A12182" s="68" t="s">
        <v>103</v>
      </c>
      <c r="B12182" s="69">
        <v>491393416</v>
      </c>
      <c r="C12182" s="68">
        <v>4715643038209</v>
      </c>
      <c r="D12182" s="69" t="s">
        <v>8186</v>
      </c>
      <c r="E12182" s="65">
        <f>IFERROR(VLOOKUP(C12182,Pivot!A:B,2,0),0)</f>
        <v>0</v>
      </c>
      <c r="F12182" s="65">
        <f>IFERROR(VLOOKUP(C12182,Pivot!A:C,3,0),0)</f>
        <v>0</v>
      </c>
    </row>
    <row r="12183" spans="1:6" x14ac:dyDescent="0.25">
      <c r="A12183" s="68" t="s">
        <v>103</v>
      </c>
      <c r="B12183" s="69">
        <v>491393417</v>
      </c>
      <c r="C12183" s="68">
        <v>887961605761</v>
      </c>
      <c r="D12183" s="69" t="s">
        <v>8187</v>
      </c>
      <c r="E12183" s="65">
        <f>IFERROR(VLOOKUP(C12183,Pivot!A:B,2,0),0)</f>
        <v>0</v>
      </c>
      <c r="F12183" s="65">
        <f>IFERROR(VLOOKUP(C12183,Pivot!A:C,3,0),0)</f>
        <v>0</v>
      </c>
    </row>
    <row r="12184" spans="1:6" x14ac:dyDescent="0.25">
      <c r="A12184" s="68" t="s">
        <v>103</v>
      </c>
      <c r="B12184" s="69">
        <v>491393418</v>
      </c>
      <c r="C12184" s="68">
        <v>887961045444</v>
      </c>
      <c r="D12184" s="69" t="s">
        <v>8188</v>
      </c>
      <c r="E12184" s="65">
        <f>IFERROR(VLOOKUP(C12184,Pivot!A:B,2,0),0)</f>
        <v>0</v>
      </c>
      <c r="F12184" s="65">
        <f>IFERROR(VLOOKUP(C12184,Pivot!A:C,3,0),0)</f>
        <v>0</v>
      </c>
    </row>
    <row r="12185" spans="1:6" x14ac:dyDescent="0.25">
      <c r="A12185" s="68" t="s">
        <v>103</v>
      </c>
      <c r="B12185" s="69">
        <v>491393419</v>
      </c>
      <c r="C12185" s="68">
        <v>887961384994</v>
      </c>
      <c r="D12185" s="69" t="s">
        <v>8189</v>
      </c>
      <c r="E12185" s="65">
        <f>IFERROR(VLOOKUP(C12185,Pivot!A:B,2,0),0)</f>
        <v>0</v>
      </c>
      <c r="F12185" s="65">
        <f>IFERROR(VLOOKUP(C12185,Pivot!A:C,3,0),0)</f>
        <v>0</v>
      </c>
    </row>
    <row r="12186" spans="1:6" x14ac:dyDescent="0.25">
      <c r="A12186" s="68" t="s">
        <v>103</v>
      </c>
      <c r="B12186" s="69">
        <v>491393419</v>
      </c>
      <c r="C12186" s="68">
        <v>887961402667</v>
      </c>
      <c r="D12186" s="69" t="s">
        <v>8189</v>
      </c>
      <c r="E12186" s="65">
        <f>IFERROR(VLOOKUP(C12186,Pivot!A:B,2,0),0)</f>
        <v>0</v>
      </c>
      <c r="F12186" s="65">
        <f>IFERROR(VLOOKUP(C12186,Pivot!A:C,3,0),0)</f>
        <v>0</v>
      </c>
    </row>
    <row r="12187" spans="1:6" x14ac:dyDescent="0.25">
      <c r="A12187" s="68" t="s">
        <v>103</v>
      </c>
      <c r="B12187" s="69">
        <v>491393419</v>
      </c>
      <c r="C12187" s="68">
        <v>887961402674</v>
      </c>
      <c r="D12187" s="69" t="s">
        <v>8189</v>
      </c>
      <c r="E12187" s="65">
        <f>IFERROR(VLOOKUP(C12187,Pivot!A:B,2,0),0)</f>
        <v>0</v>
      </c>
      <c r="F12187" s="65">
        <f>IFERROR(VLOOKUP(C12187,Pivot!A:C,3,0),0)</f>
        <v>0</v>
      </c>
    </row>
    <row r="12188" spans="1:6" x14ac:dyDescent="0.25">
      <c r="A12188" s="68" t="s">
        <v>103</v>
      </c>
      <c r="B12188" s="69">
        <v>491393419</v>
      </c>
      <c r="C12188" s="68">
        <v>887961402742</v>
      </c>
      <c r="D12188" s="69" t="s">
        <v>8189</v>
      </c>
      <c r="E12188" s="65">
        <f>IFERROR(VLOOKUP(C12188,Pivot!A:B,2,0),0)</f>
        <v>0</v>
      </c>
      <c r="F12188" s="65">
        <f>IFERROR(VLOOKUP(C12188,Pivot!A:C,3,0),0)</f>
        <v>0</v>
      </c>
    </row>
    <row r="12189" spans="1:6" x14ac:dyDescent="0.25">
      <c r="A12189" s="68" t="s">
        <v>103</v>
      </c>
      <c r="B12189" s="69">
        <v>491393420</v>
      </c>
      <c r="C12189" s="68">
        <v>887961526851</v>
      </c>
      <c r="D12189" s="69" t="s">
        <v>8190</v>
      </c>
      <c r="E12189" s="65">
        <f>IFERROR(VLOOKUP(C12189,Pivot!A:B,2,0),0)</f>
        <v>0</v>
      </c>
      <c r="F12189" s="65">
        <f>IFERROR(VLOOKUP(C12189,Pivot!A:C,3,0),0)</f>
        <v>0</v>
      </c>
    </row>
    <row r="12190" spans="1:6" x14ac:dyDescent="0.25">
      <c r="A12190" s="68" t="s">
        <v>103</v>
      </c>
      <c r="B12190" s="69">
        <v>491393421</v>
      </c>
      <c r="C12190" s="68">
        <v>887961531442</v>
      </c>
      <c r="D12190" s="69" t="s">
        <v>8191</v>
      </c>
      <c r="E12190" s="65">
        <f>IFERROR(VLOOKUP(C12190,Pivot!A:B,2,0),0)</f>
        <v>0</v>
      </c>
      <c r="F12190" s="65">
        <f>IFERROR(VLOOKUP(C12190,Pivot!A:C,3,0),0)</f>
        <v>0</v>
      </c>
    </row>
    <row r="12191" spans="1:6" x14ac:dyDescent="0.25">
      <c r="A12191" s="68" t="s">
        <v>103</v>
      </c>
      <c r="B12191" s="69">
        <v>491393422</v>
      </c>
      <c r="C12191" s="68">
        <v>887961582772</v>
      </c>
      <c r="D12191" s="69" t="s">
        <v>8192</v>
      </c>
      <c r="E12191" s="65">
        <f>IFERROR(VLOOKUP(C12191,Pivot!A:B,2,0),0)</f>
        <v>0</v>
      </c>
      <c r="F12191" s="65">
        <f>IFERROR(VLOOKUP(C12191,Pivot!A:C,3,0),0)</f>
        <v>0</v>
      </c>
    </row>
    <row r="12192" spans="1:6" x14ac:dyDescent="0.25">
      <c r="A12192" s="68" t="s">
        <v>103</v>
      </c>
      <c r="B12192" s="69">
        <v>491393428</v>
      </c>
      <c r="C12192" s="68">
        <v>630509622665</v>
      </c>
      <c r="D12192" s="69" t="s">
        <v>8193</v>
      </c>
      <c r="E12192" s="65">
        <f>IFERROR(VLOOKUP(C12192,Pivot!A:B,2,0),0)</f>
        <v>0</v>
      </c>
      <c r="F12192" s="65">
        <f>IFERROR(VLOOKUP(C12192,Pivot!A:C,3,0),0)</f>
        <v>0</v>
      </c>
    </row>
    <row r="12193" spans="1:6" x14ac:dyDescent="0.25">
      <c r="A12193" s="68" t="s">
        <v>103</v>
      </c>
      <c r="B12193" s="69">
        <v>491393429</v>
      </c>
      <c r="C12193" s="68">
        <v>630509622689</v>
      </c>
      <c r="D12193" s="69" t="s">
        <v>8194</v>
      </c>
      <c r="E12193" s="65">
        <f>IFERROR(VLOOKUP(C12193,Pivot!A:B,2,0),0)</f>
        <v>0</v>
      </c>
      <c r="F12193" s="65">
        <f>IFERROR(VLOOKUP(C12193,Pivot!A:C,3,0),0)</f>
        <v>0</v>
      </c>
    </row>
    <row r="12194" spans="1:6" x14ac:dyDescent="0.25">
      <c r="A12194" s="68" t="s">
        <v>103</v>
      </c>
      <c r="B12194" s="69">
        <v>491393430</v>
      </c>
      <c r="C12194" s="68">
        <v>630509622054</v>
      </c>
      <c r="D12194" s="69" t="s">
        <v>8195</v>
      </c>
      <c r="E12194" s="65">
        <f>IFERROR(VLOOKUP(C12194,Pivot!A:B,2,0),0)</f>
        <v>0</v>
      </c>
      <c r="F12194" s="65">
        <f>IFERROR(VLOOKUP(C12194,Pivot!A:C,3,0),0)</f>
        <v>0</v>
      </c>
    </row>
    <row r="12195" spans="1:6" x14ac:dyDescent="0.25">
      <c r="A12195" s="68" t="s">
        <v>103</v>
      </c>
      <c r="B12195" s="69">
        <v>491393434</v>
      </c>
      <c r="C12195" s="68">
        <v>630509612512</v>
      </c>
      <c r="D12195" s="69" t="s">
        <v>8196</v>
      </c>
      <c r="E12195" s="65">
        <f>IFERROR(VLOOKUP(C12195,Pivot!A:B,2,0),0)</f>
        <v>0</v>
      </c>
      <c r="F12195" s="65">
        <f>IFERROR(VLOOKUP(C12195,Pivot!A:C,3,0),0)</f>
        <v>0</v>
      </c>
    </row>
    <row r="12196" spans="1:6" x14ac:dyDescent="0.25">
      <c r="A12196" s="68" t="s">
        <v>103</v>
      </c>
      <c r="B12196" s="69">
        <v>491393436</v>
      </c>
      <c r="C12196" s="68">
        <v>630509608928</v>
      </c>
      <c r="D12196" s="69" t="s">
        <v>8197</v>
      </c>
      <c r="E12196" s="65">
        <f>IFERROR(VLOOKUP(C12196,Pivot!A:B,2,0),0)</f>
        <v>0</v>
      </c>
      <c r="F12196" s="65">
        <f>IFERROR(VLOOKUP(C12196,Pivot!A:C,3,0),0)</f>
        <v>0</v>
      </c>
    </row>
    <row r="12197" spans="1:6" x14ac:dyDescent="0.25">
      <c r="A12197" s="68" t="s">
        <v>103</v>
      </c>
      <c r="B12197" s="69">
        <v>491393437</v>
      </c>
      <c r="C12197" s="68">
        <v>630509622443</v>
      </c>
      <c r="D12197" s="69" t="s">
        <v>8198</v>
      </c>
      <c r="E12197" s="65">
        <f>IFERROR(VLOOKUP(C12197,Pivot!A:B,2,0),0)</f>
        <v>0</v>
      </c>
      <c r="F12197" s="65">
        <f>IFERROR(VLOOKUP(C12197,Pivot!A:C,3,0),0)</f>
        <v>0</v>
      </c>
    </row>
    <row r="12198" spans="1:6" x14ac:dyDescent="0.25">
      <c r="A12198" s="68" t="s">
        <v>103</v>
      </c>
      <c r="B12198" s="69">
        <v>491393437</v>
      </c>
      <c r="C12198" s="68">
        <v>630509622467</v>
      </c>
      <c r="D12198" s="69" t="s">
        <v>8198</v>
      </c>
      <c r="E12198" s="65">
        <f>IFERROR(VLOOKUP(C12198,Pivot!A:B,2,0),0)</f>
        <v>0</v>
      </c>
      <c r="F12198" s="65">
        <f>IFERROR(VLOOKUP(C12198,Pivot!A:C,3,0),0)</f>
        <v>0</v>
      </c>
    </row>
    <row r="12199" spans="1:6" x14ac:dyDescent="0.25">
      <c r="A12199" s="68" t="s">
        <v>103</v>
      </c>
      <c r="B12199" s="69">
        <v>491393437</v>
      </c>
      <c r="C12199" s="68">
        <v>630509622474</v>
      </c>
      <c r="D12199" s="69" t="s">
        <v>8198</v>
      </c>
      <c r="E12199" s="65">
        <f>IFERROR(VLOOKUP(C12199,Pivot!A:B,2,0),0)</f>
        <v>0</v>
      </c>
      <c r="F12199" s="65">
        <f>IFERROR(VLOOKUP(C12199,Pivot!A:C,3,0),0)</f>
        <v>0</v>
      </c>
    </row>
    <row r="12200" spans="1:6" x14ac:dyDescent="0.25">
      <c r="A12200" s="68" t="s">
        <v>103</v>
      </c>
      <c r="B12200" s="69">
        <v>491393437</v>
      </c>
      <c r="C12200" s="68">
        <v>630509622504</v>
      </c>
      <c r="D12200" s="69" t="s">
        <v>8198</v>
      </c>
      <c r="E12200" s="65">
        <f>IFERROR(VLOOKUP(C12200,Pivot!A:B,2,0),0)</f>
        <v>0</v>
      </c>
      <c r="F12200" s="65">
        <f>IFERROR(VLOOKUP(C12200,Pivot!A:C,3,0),0)</f>
        <v>0</v>
      </c>
    </row>
    <row r="12201" spans="1:6" x14ac:dyDescent="0.25">
      <c r="A12201" s="68" t="s">
        <v>103</v>
      </c>
      <c r="B12201" s="69">
        <v>491393437</v>
      </c>
      <c r="C12201" s="68">
        <v>630509622511</v>
      </c>
      <c r="D12201" s="69" t="s">
        <v>8198</v>
      </c>
      <c r="E12201" s="65">
        <f>IFERROR(VLOOKUP(C12201,Pivot!A:B,2,0),0)</f>
        <v>0</v>
      </c>
      <c r="F12201" s="65">
        <f>IFERROR(VLOOKUP(C12201,Pivot!A:C,3,0),0)</f>
        <v>0</v>
      </c>
    </row>
    <row r="12202" spans="1:6" x14ac:dyDescent="0.25">
      <c r="A12202" s="68" t="s">
        <v>103</v>
      </c>
      <c r="B12202" s="69">
        <v>491393437</v>
      </c>
      <c r="C12202" s="68">
        <v>630509624799</v>
      </c>
      <c r="D12202" s="69" t="s">
        <v>8198</v>
      </c>
      <c r="E12202" s="65">
        <f>IFERROR(VLOOKUP(C12202,Pivot!A:B,2,0),0)</f>
        <v>0</v>
      </c>
      <c r="F12202" s="65">
        <f>IFERROR(VLOOKUP(C12202,Pivot!A:C,3,0),0)</f>
        <v>0</v>
      </c>
    </row>
    <row r="12203" spans="1:6" x14ac:dyDescent="0.25">
      <c r="A12203" s="68" t="s">
        <v>103</v>
      </c>
      <c r="B12203" s="69">
        <v>491393437</v>
      </c>
      <c r="C12203" s="68">
        <v>630509624805</v>
      </c>
      <c r="D12203" s="69" t="s">
        <v>8198</v>
      </c>
      <c r="E12203" s="65">
        <f>IFERROR(VLOOKUP(C12203,Pivot!A:B,2,0),0)</f>
        <v>0</v>
      </c>
      <c r="F12203" s="65">
        <f>IFERROR(VLOOKUP(C12203,Pivot!A:C,3,0),0)</f>
        <v>0</v>
      </c>
    </row>
    <row r="12204" spans="1:6" x14ac:dyDescent="0.25">
      <c r="A12204" s="68" t="s">
        <v>103</v>
      </c>
      <c r="B12204" s="69">
        <v>491393437</v>
      </c>
      <c r="C12204" s="68">
        <v>630509678891</v>
      </c>
      <c r="D12204" s="69" t="s">
        <v>8198</v>
      </c>
      <c r="E12204" s="65">
        <f>IFERROR(VLOOKUP(C12204,Pivot!A:B,2,0),0)</f>
        <v>0</v>
      </c>
      <c r="F12204" s="65">
        <f>IFERROR(VLOOKUP(C12204,Pivot!A:C,3,0),0)</f>
        <v>0</v>
      </c>
    </row>
    <row r="12205" spans="1:6" x14ac:dyDescent="0.25">
      <c r="A12205" s="68" t="s">
        <v>103</v>
      </c>
      <c r="B12205" s="69">
        <v>491393437</v>
      </c>
      <c r="C12205" s="68">
        <v>630509682201</v>
      </c>
      <c r="D12205" s="69" t="s">
        <v>8198</v>
      </c>
      <c r="E12205" s="65">
        <f>IFERROR(VLOOKUP(C12205,Pivot!A:B,2,0),0)</f>
        <v>0</v>
      </c>
      <c r="F12205" s="65">
        <f>IFERROR(VLOOKUP(C12205,Pivot!A:C,3,0),0)</f>
        <v>0</v>
      </c>
    </row>
    <row r="12206" spans="1:6" x14ac:dyDescent="0.25">
      <c r="A12206" s="68" t="s">
        <v>103</v>
      </c>
      <c r="B12206" s="69">
        <v>491393437</v>
      </c>
      <c r="C12206" s="68">
        <v>630509682218</v>
      </c>
      <c r="D12206" s="69" t="s">
        <v>8198</v>
      </c>
      <c r="E12206" s="65">
        <f>IFERROR(VLOOKUP(C12206,Pivot!A:B,2,0),0)</f>
        <v>0</v>
      </c>
      <c r="F12206" s="65">
        <f>IFERROR(VLOOKUP(C12206,Pivot!A:C,3,0),0)</f>
        <v>0</v>
      </c>
    </row>
    <row r="12207" spans="1:6" x14ac:dyDescent="0.25">
      <c r="A12207" s="68" t="s">
        <v>103</v>
      </c>
      <c r="B12207" s="69">
        <v>491393437</v>
      </c>
      <c r="C12207" s="68">
        <v>630509682225</v>
      </c>
      <c r="D12207" s="69" t="s">
        <v>8198</v>
      </c>
      <c r="E12207" s="65">
        <f>IFERROR(VLOOKUP(C12207,Pivot!A:B,2,0),0)</f>
        <v>0</v>
      </c>
      <c r="F12207" s="65">
        <f>IFERROR(VLOOKUP(C12207,Pivot!A:C,3,0),0)</f>
        <v>0</v>
      </c>
    </row>
    <row r="12208" spans="1:6" x14ac:dyDescent="0.25">
      <c r="A12208" s="68" t="s">
        <v>103</v>
      </c>
      <c r="B12208" s="69">
        <v>491393437</v>
      </c>
      <c r="C12208" s="68">
        <v>630509689132</v>
      </c>
      <c r="D12208" s="69" t="s">
        <v>8198</v>
      </c>
      <c r="E12208" s="65">
        <f>IFERROR(VLOOKUP(C12208,Pivot!A:B,2,0),0)</f>
        <v>0</v>
      </c>
      <c r="F12208" s="65">
        <f>IFERROR(VLOOKUP(C12208,Pivot!A:C,3,0),0)</f>
        <v>0</v>
      </c>
    </row>
    <row r="12209" spans="1:6" x14ac:dyDescent="0.25">
      <c r="A12209" s="68" t="s">
        <v>103</v>
      </c>
      <c r="B12209" s="69">
        <v>491393437</v>
      </c>
      <c r="C12209" s="68">
        <v>630509689149</v>
      </c>
      <c r="D12209" s="69" t="s">
        <v>8198</v>
      </c>
      <c r="E12209" s="65">
        <f>IFERROR(VLOOKUP(C12209,Pivot!A:B,2,0),0)</f>
        <v>0</v>
      </c>
      <c r="F12209" s="65">
        <f>IFERROR(VLOOKUP(C12209,Pivot!A:C,3,0),0)</f>
        <v>0</v>
      </c>
    </row>
    <row r="12210" spans="1:6" x14ac:dyDescent="0.25">
      <c r="A12210" s="68" t="s">
        <v>103</v>
      </c>
      <c r="B12210" s="69">
        <v>491393439</v>
      </c>
      <c r="C12210" s="68">
        <v>630509620159</v>
      </c>
      <c r="D12210" s="69" t="s">
        <v>8199</v>
      </c>
      <c r="E12210" s="65">
        <f>IFERROR(VLOOKUP(C12210,Pivot!A:B,2,0),0)</f>
        <v>0</v>
      </c>
      <c r="F12210" s="65">
        <f>IFERROR(VLOOKUP(C12210,Pivot!A:C,3,0),0)</f>
        <v>0</v>
      </c>
    </row>
    <row r="12211" spans="1:6" x14ac:dyDescent="0.25">
      <c r="A12211" s="68" t="s">
        <v>103</v>
      </c>
      <c r="B12211" s="69">
        <v>491393440</v>
      </c>
      <c r="C12211" s="68">
        <v>630509620180</v>
      </c>
      <c r="D12211" s="69" t="s">
        <v>8200</v>
      </c>
      <c r="E12211" s="65">
        <f>IFERROR(VLOOKUP(C12211,Pivot!A:B,2,0),0)</f>
        <v>0</v>
      </c>
      <c r="F12211" s="65">
        <f>IFERROR(VLOOKUP(C12211,Pivot!A:C,3,0),0)</f>
        <v>0</v>
      </c>
    </row>
    <row r="12212" spans="1:6" x14ac:dyDescent="0.25">
      <c r="A12212" s="68" t="s">
        <v>103</v>
      </c>
      <c r="B12212" s="69">
        <v>491393441</v>
      </c>
      <c r="C12212" s="68">
        <v>630509608942</v>
      </c>
      <c r="D12212" s="69" t="s">
        <v>8201</v>
      </c>
      <c r="E12212" s="65">
        <f>IFERROR(VLOOKUP(C12212,Pivot!A:B,2,0),0)</f>
        <v>0</v>
      </c>
      <c r="F12212" s="65">
        <f>IFERROR(VLOOKUP(C12212,Pivot!A:C,3,0),0)</f>
        <v>0</v>
      </c>
    </row>
    <row r="12213" spans="1:6" x14ac:dyDescent="0.25">
      <c r="A12213" s="68" t="s">
        <v>103</v>
      </c>
      <c r="B12213" s="69">
        <v>491393442</v>
      </c>
      <c r="C12213" s="68">
        <v>630509620098</v>
      </c>
      <c r="D12213" s="69" t="s">
        <v>8202</v>
      </c>
      <c r="E12213" s="65">
        <f>IFERROR(VLOOKUP(C12213,Pivot!A:B,2,0),0)</f>
        <v>0</v>
      </c>
      <c r="F12213" s="65">
        <f>IFERROR(VLOOKUP(C12213,Pivot!A:C,3,0),0)</f>
        <v>0</v>
      </c>
    </row>
    <row r="12214" spans="1:6" x14ac:dyDescent="0.25">
      <c r="A12214" s="68" t="s">
        <v>103</v>
      </c>
      <c r="B12214" s="69">
        <v>491393444</v>
      </c>
      <c r="C12214" s="68">
        <v>630509623068</v>
      </c>
      <c r="D12214" s="69" t="s">
        <v>8203</v>
      </c>
      <c r="E12214" s="65">
        <f>IFERROR(VLOOKUP(C12214,Pivot!A:B,2,0),0)</f>
        <v>0</v>
      </c>
      <c r="F12214" s="65">
        <f>IFERROR(VLOOKUP(C12214,Pivot!A:C,3,0),0)</f>
        <v>0</v>
      </c>
    </row>
    <row r="12215" spans="1:6" x14ac:dyDescent="0.25">
      <c r="A12215" s="68" t="s">
        <v>103</v>
      </c>
      <c r="B12215" s="69">
        <v>491393444</v>
      </c>
      <c r="C12215" s="68">
        <v>630509809691</v>
      </c>
      <c r="D12215" s="69" t="s">
        <v>8203</v>
      </c>
      <c r="E12215" s="65">
        <f>IFERROR(VLOOKUP(C12215,Pivot!A:B,2,0),0)</f>
        <v>0</v>
      </c>
      <c r="F12215" s="65">
        <f>IFERROR(VLOOKUP(C12215,Pivot!A:C,3,0),0)</f>
        <v>0</v>
      </c>
    </row>
    <row r="12216" spans="1:6" x14ac:dyDescent="0.25">
      <c r="A12216" s="68" t="s">
        <v>103</v>
      </c>
      <c r="B12216" s="69">
        <v>491393445</v>
      </c>
      <c r="C12216" s="68">
        <v>630509623112</v>
      </c>
      <c r="D12216" s="69" t="s">
        <v>8204</v>
      </c>
      <c r="E12216" s="65">
        <f>IFERROR(VLOOKUP(C12216,Pivot!A:B,2,0),0)</f>
        <v>0</v>
      </c>
      <c r="F12216" s="65">
        <f>IFERROR(VLOOKUP(C12216,Pivot!A:C,3,0),0)</f>
        <v>0</v>
      </c>
    </row>
    <row r="12217" spans="1:6" x14ac:dyDescent="0.25">
      <c r="A12217" s="68" t="s">
        <v>103</v>
      </c>
      <c r="B12217" s="69">
        <v>491393448</v>
      </c>
      <c r="C12217" s="68">
        <v>630509632732</v>
      </c>
      <c r="D12217" s="69" t="s">
        <v>8205</v>
      </c>
      <c r="E12217" s="65">
        <f>IFERROR(VLOOKUP(C12217,Pivot!A:B,2,0),0)</f>
        <v>0</v>
      </c>
      <c r="F12217" s="65">
        <f>IFERROR(VLOOKUP(C12217,Pivot!A:C,3,0),0)</f>
        <v>0</v>
      </c>
    </row>
    <row r="12218" spans="1:6" x14ac:dyDescent="0.25">
      <c r="A12218" s="68" t="s">
        <v>103</v>
      </c>
      <c r="B12218" s="69">
        <v>491393450</v>
      </c>
      <c r="C12218" s="68">
        <v>630509611331</v>
      </c>
      <c r="D12218" s="69" t="s">
        <v>8206</v>
      </c>
      <c r="E12218" s="65">
        <f>IFERROR(VLOOKUP(C12218,Pivot!A:B,2,0),0)</f>
        <v>0</v>
      </c>
      <c r="F12218" s="65">
        <f>IFERROR(VLOOKUP(C12218,Pivot!A:C,3,0),0)</f>
        <v>0</v>
      </c>
    </row>
    <row r="12219" spans="1:6" x14ac:dyDescent="0.25">
      <c r="A12219" s="68" t="s">
        <v>103</v>
      </c>
      <c r="B12219" s="69">
        <v>491393450</v>
      </c>
      <c r="C12219" s="68">
        <v>630509612277</v>
      </c>
      <c r="D12219" s="69" t="s">
        <v>8206</v>
      </c>
      <c r="E12219" s="65">
        <f>IFERROR(VLOOKUP(C12219,Pivot!A:B,2,0),0)</f>
        <v>0</v>
      </c>
      <c r="F12219" s="65">
        <f>IFERROR(VLOOKUP(C12219,Pivot!A:C,3,0),0)</f>
        <v>0</v>
      </c>
    </row>
    <row r="12220" spans="1:6" x14ac:dyDescent="0.25">
      <c r="A12220" s="68" t="s">
        <v>103</v>
      </c>
      <c r="B12220" s="69">
        <v>491393450</v>
      </c>
      <c r="C12220" s="68">
        <v>630509612284</v>
      </c>
      <c r="D12220" s="69" t="s">
        <v>8206</v>
      </c>
      <c r="E12220" s="65">
        <f>IFERROR(VLOOKUP(C12220,Pivot!A:B,2,0),0)</f>
        <v>0</v>
      </c>
      <c r="F12220" s="65">
        <f>IFERROR(VLOOKUP(C12220,Pivot!A:C,3,0),0)</f>
        <v>0</v>
      </c>
    </row>
    <row r="12221" spans="1:6" x14ac:dyDescent="0.25">
      <c r="A12221" s="68" t="s">
        <v>103</v>
      </c>
      <c r="B12221" s="69">
        <v>491393450</v>
      </c>
      <c r="C12221" s="68">
        <v>630509612307</v>
      </c>
      <c r="D12221" s="69" t="s">
        <v>8206</v>
      </c>
      <c r="E12221" s="65">
        <f>IFERROR(VLOOKUP(C12221,Pivot!A:B,2,0),0)</f>
        <v>0</v>
      </c>
      <c r="F12221" s="65">
        <f>IFERROR(VLOOKUP(C12221,Pivot!A:C,3,0),0)</f>
        <v>0</v>
      </c>
    </row>
    <row r="12222" spans="1:6" x14ac:dyDescent="0.25">
      <c r="A12222" s="68" t="s">
        <v>103</v>
      </c>
      <c r="B12222" s="69">
        <v>491393450</v>
      </c>
      <c r="C12222" s="68">
        <v>630509612314</v>
      </c>
      <c r="D12222" s="69" t="s">
        <v>8206</v>
      </c>
      <c r="E12222" s="65">
        <f>IFERROR(VLOOKUP(C12222,Pivot!A:B,2,0),0)</f>
        <v>0</v>
      </c>
      <c r="F12222" s="65">
        <f>IFERROR(VLOOKUP(C12222,Pivot!A:C,3,0),0)</f>
        <v>0</v>
      </c>
    </row>
    <row r="12223" spans="1:6" x14ac:dyDescent="0.25">
      <c r="A12223" s="68" t="s">
        <v>103</v>
      </c>
      <c r="B12223" s="69">
        <v>491393450</v>
      </c>
      <c r="C12223" s="68">
        <v>630509612321</v>
      </c>
      <c r="D12223" s="69" t="s">
        <v>8206</v>
      </c>
      <c r="E12223" s="65">
        <f>IFERROR(VLOOKUP(C12223,Pivot!A:B,2,0),0)</f>
        <v>0</v>
      </c>
      <c r="F12223" s="65">
        <f>IFERROR(VLOOKUP(C12223,Pivot!A:C,3,0),0)</f>
        <v>0</v>
      </c>
    </row>
    <row r="12224" spans="1:6" x14ac:dyDescent="0.25">
      <c r="A12224" s="68" t="s">
        <v>103</v>
      </c>
      <c r="B12224" s="69">
        <v>491393450</v>
      </c>
      <c r="C12224" s="68">
        <v>630509659180</v>
      </c>
      <c r="D12224" s="69" t="s">
        <v>8206</v>
      </c>
      <c r="E12224" s="65">
        <f>IFERROR(VLOOKUP(C12224,Pivot!A:B,2,0),0)</f>
        <v>0</v>
      </c>
      <c r="F12224" s="65">
        <f>IFERROR(VLOOKUP(C12224,Pivot!A:C,3,0),0)</f>
        <v>0</v>
      </c>
    </row>
    <row r="12225" spans="1:6" x14ac:dyDescent="0.25">
      <c r="A12225" s="68" t="s">
        <v>103</v>
      </c>
      <c r="B12225" s="69">
        <v>491393450</v>
      </c>
      <c r="C12225" s="68">
        <v>630509682119</v>
      </c>
      <c r="D12225" s="69" t="s">
        <v>8206</v>
      </c>
      <c r="E12225" s="65">
        <f>IFERROR(VLOOKUP(C12225,Pivot!A:B,2,0),0)</f>
        <v>0</v>
      </c>
      <c r="F12225" s="65">
        <f>IFERROR(VLOOKUP(C12225,Pivot!A:C,3,0),0)</f>
        <v>0</v>
      </c>
    </row>
    <row r="12226" spans="1:6" x14ac:dyDescent="0.25">
      <c r="A12226" s="68" t="s">
        <v>103</v>
      </c>
      <c r="B12226" s="69">
        <v>491393450</v>
      </c>
      <c r="C12226" s="68">
        <v>630509682126</v>
      </c>
      <c r="D12226" s="69" t="s">
        <v>8206</v>
      </c>
      <c r="E12226" s="65">
        <f>IFERROR(VLOOKUP(C12226,Pivot!A:B,2,0),0)</f>
        <v>0</v>
      </c>
      <c r="F12226" s="65">
        <f>IFERROR(VLOOKUP(C12226,Pivot!A:C,3,0),0)</f>
        <v>0</v>
      </c>
    </row>
    <row r="12227" spans="1:6" x14ac:dyDescent="0.25">
      <c r="A12227" s="68" t="s">
        <v>103</v>
      </c>
      <c r="B12227" s="69">
        <v>491393450</v>
      </c>
      <c r="C12227" s="68">
        <v>630509682133</v>
      </c>
      <c r="D12227" s="69" t="s">
        <v>8206</v>
      </c>
      <c r="E12227" s="65">
        <f>IFERROR(VLOOKUP(C12227,Pivot!A:B,2,0),0)</f>
        <v>0</v>
      </c>
      <c r="F12227" s="65">
        <f>IFERROR(VLOOKUP(C12227,Pivot!A:C,3,0),0)</f>
        <v>0</v>
      </c>
    </row>
    <row r="12228" spans="1:6" x14ac:dyDescent="0.25">
      <c r="A12228" s="68" t="s">
        <v>103</v>
      </c>
      <c r="B12228" s="69">
        <v>491393450</v>
      </c>
      <c r="C12228" s="68">
        <v>630509682140</v>
      </c>
      <c r="D12228" s="69" t="s">
        <v>8206</v>
      </c>
      <c r="E12228" s="65">
        <f>IFERROR(VLOOKUP(C12228,Pivot!A:B,2,0),0)</f>
        <v>0</v>
      </c>
      <c r="F12228" s="65">
        <f>IFERROR(VLOOKUP(C12228,Pivot!A:C,3,0),0)</f>
        <v>0</v>
      </c>
    </row>
    <row r="12229" spans="1:6" x14ac:dyDescent="0.25">
      <c r="A12229" s="68" t="s">
        <v>103</v>
      </c>
      <c r="B12229" s="69">
        <v>491393450</v>
      </c>
      <c r="C12229" s="68">
        <v>630509682157</v>
      </c>
      <c r="D12229" s="69" t="s">
        <v>8206</v>
      </c>
      <c r="E12229" s="65">
        <f>IFERROR(VLOOKUP(C12229,Pivot!A:B,2,0),0)</f>
        <v>0</v>
      </c>
      <c r="F12229" s="65">
        <f>IFERROR(VLOOKUP(C12229,Pivot!A:C,3,0),0)</f>
        <v>0</v>
      </c>
    </row>
    <row r="12230" spans="1:6" x14ac:dyDescent="0.25">
      <c r="A12230" s="68" t="s">
        <v>103</v>
      </c>
      <c r="B12230" s="69">
        <v>491393450</v>
      </c>
      <c r="C12230" s="68">
        <v>630509682164</v>
      </c>
      <c r="D12230" s="69" t="s">
        <v>8206</v>
      </c>
      <c r="E12230" s="65">
        <f>IFERROR(VLOOKUP(C12230,Pivot!A:B,2,0),0)</f>
        <v>0</v>
      </c>
      <c r="F12230" s="65">
        <f>IFERROR(VLOOKUP(C12230,Pivot!A:C,3,0),0)</f>
        <v>0</v>
      </c>
    </row>
    <row r="12231" spans="1:6" x14ac:dyDescent="0.25">
      <c r="A12231" s="68" t="s">
        <v>103</v>
      </c>
      <c r="B12231" s="69">
        <v>491393450</v>
      </c>
      <c r="C12231" s="68">
        <v>630509803422</v>
      </c>
      <c r="D12231" s="69" t="s">
        <v>8206</v>
      </c>
      <c r="E12231" s="65">
        <f>IFERROR(VLOOKUP(C12231,Pivot!A:B,2,0),0)</f>
        <v>0</v>
      </c>
      <c r="F12231" s="65">
        <f>IFERROR(VLOOKUP(C12231,Pivot!A:C,3,0),0)</f>
        <v>0</v>
      </c>
    </row>
    <row r="12232" spans="1:6" x14ac:dyDescent="0.25">
      <c r="A12232" s="68" t="s">
        <v>103</v>
      </c>
      <c r="B12232" s="69">
        <v>491393450</v>
      </c>
      <c r="C12232" s="68">
        <v>630509803446</v>
      </c>
      <c r="D12232" s="69" t="s">
        <v>8206</v>
      </c>
      <c r="E12232" s="65">
        <f>IFERROR(VLOOKUP(C12232,Pivot!A:B,2,0),0)</f>
        <v>0</v>
      </c>
      <c r="F12232" s="65">
        <f>IFERROR(VLOOKUP(C12232,Pivot!A:C,3,0),0)</f>
        <v>0</v>
      </c>
    </row>
    <row r="12233" spans="1:6" x14ac:dyDescent="0.25">
      <c r="A12233" s="68" t="s">
        <v>103</v>
      </c>
      <c r="B12233" s="69">
        <v>491393450</v>
      </c>
      <c r="C12233" s="68">
        <v>630509803453</v>
      </c>
      <c r="D12233" s="69" t="s">
        <v>8206</v>
      </c>
      <c r="E12233" s="65">
        <f>IFERROR(VLOOKUP(C12233,Pivot!A:B,2,0),0)</f>
        <v>0</v>
      </c>
      <c r="F12233" s="65">
        <f>IFERROR(VLOOKUP(C12233,Pivot!A:C,3,0),0)</f>
        <v>0</v>
      </c>
    </row>
    <row r="12234" spans="1:6" x14ac:dyDescent="0.25">
      <c r="A12234" s="68" t="s">
        <v>103</v>
      </c>
      <c r="B12234" s="69">
        <v>491393450</v>
      </c>
      <c r="C12234" s="68">
        <v>630509803460</v>
      </c>
      <c r="D12234" s="69" t="s">
        <v>8206</v>
      </c>
      <c r="E12234" s="65">
        <f>IFERROR(VLOOKUP(C12234,Pivot!A:B,2,0),0)</f>
        <v>0</v>
      </c>
      <c r="F12234" s="65">
        <f>IFERROR(VLOOKUP(C12234,Pivot!A:C,3,0),0)</f>
        <v>0</v>
      </c>
    </row>
    <row r="12235" spans="1:6" x14ac:dyDescent="0.25">
      <c r="A12235" s="68" t="s">
        <v>103</v>
      </c>
      <c r="B12235" s="69">
        <v>491393450</v>
      </c>
      <c r="C12235" s="68">
        <v>630509803477</v>
      </c>
      <c r="D12235" s="69" t="s">
        <v>8206</v>
      </c>
      <c r="E12235" s="65">
        <f>IFERROR(VLOOKUP(C12235,Pivot!A:B,2,0),0)</f>
        <v>0</v>
      </c>
      <c r="F12235" s="65">
        <f>IFERROR(VLOOKUP(C12235,Pivot!A:C,3,0),0)</f>
        <v>0</v>
      </c>
    </row>
    <row r="12236" spans="1:6" x14ac:dyDescent="0.25">
      <c r="A12236" s="68" t="s">
        <v>103</v>
      </c>
      <c r="B12236" s="69">
        <v>491393450</v>
      </c>
      <c r="C12236" s="68">
        <v>630509803484</v>
      </c>
      <c r="D12236" s="69" t="s">
        <v>8206</v>
      </c>
      <c r="E12236" s="65">
        <f>IFERROR(VLOOKUP(C12236,Pivot!A:B,2,0),0)</f>
        <v>0</v>
      </c>
      <c r="F12236" s="65">
        <f>IFERROR(VLOOKUP(C12236,Pivot!A:C,3,0),0)</f>
        <v>0</v>
      </c>
    </row>
    <row r="12237" spans="1:6" x14ac:dyDescent="0.25">
      <c r="A12237" s="68" t="s">
        <v>103</v>
      </c>
      <c r="B12237" s="69">
        <v>491393450</v>
      </c>
      <c r="C12237" s="68">
        <v>630509803491</v>
      </c>
      <c r="D12237" s="69" t="s">
        <v>8206</v>
      </c>
      <c r="E12237" s="65">
        <f>IFERROR(VLOOKUP(C12237,Pivot!A:B,2,0),0)</f>
        <v>0</v>
      </c>
      <c r="F12237" s="65">
        <f>IFERROR(VLOOKUP(C12237,Pivot!A:C,3,0),0)</f>
        <v>0</v>
      </c>
    </row>
    <row r="12238" spans="1:6" x14ac:dyDescent="0.25">
      <c r="A12238" s="68" t="s">
        <v>103</v>
      </c>
      <c r="B12238" s="69">
        <v>491393450</v>
      </c>
      <c r="C12238" s="68">
        <v>630509838691</v>
      </c>
      <c r="D12238" s="69" t="s">
        <v>8206</v>
      </c>
      <c r="E12238" s="65">
        <f>IFERROR(VLOOKUP(C12238,Pivot!A:B,2,0),0)</f>
        <v>0</v>
      </c>
      <c r="F12238" s="65">
        <f>IFERROR(VLOOKUP(C12238,Pivot!A:C,3,0),0)</f>
        <v>0</v>
      </c>
    </row>
    <row r="12239" spans="1:6" x14ac:dyDescent="0.25">
      <c r="A12239" s="68" t="s">
        <v>103</v>
      </c>
      <c r="B12239" s="69">
        <v>491393450</v>
      </c>
      <c r="C12239" s="68">
        <v>630509838707</v>
      </c>
      <c r="D12239" s="69" t="s">
        <v>8206</v>
      </c>
      <c r="E12239" s="65">
        <f>IFERROR(VLOOKUP(C12239,Pivot!A:B,2,0),0)</f>
        <v>0</v>
      </c>
      <c r="F12239" s="65">
        <f>IFERROR(VLOOKUP(C12239,Pivot!A:C,3,0),0)</f>
        <v>0</v>
      </c>
    </row>
    <row r="12240" spans="1:6" x14ac:dyDescent="0.25">
      <c r="A12240" s="68" t="s">
        <v>103</v>
      </c>
      <c r="B12240" s="69">
        <v>491393450</v>
      </c>
      <c r="C12240" s="68">
        <v>630509838714</v>
      </c>
      <c r="D12240" s="69" t="s">
        <v>8206</v>
      </c>
      <c r="E12240" s="65">
        <f>IFERROR(VLOOKUP(C12240,Pivot!A:B,2,0),0)</f>
        <v>0</v>
      </c>
      <c r="F12240" s="65">
        <f>IFERROR(VLOOKUP(C12240,Pivot!A:C,3,0),0)</f>
        <v>0</v>
      </c>
    </row>
    <row r="12241" spans="1:6" x14ac:dyDescent="0.25">
      <c r="A12241" s="68" t="s">
        <v>103</v>
      </c>
      <c r="B12241" s="69">
        <v>491393450</v>
      </c>
      <c r="C12241" s="68">
        <v>630509838721</v>
      </c>
      <c r="D12241" s="69" t="s">
        <v>8206</v>
      </c>
      <c r="E12241" s="65">
        <f>IFERROR(VLOOKUP(C12241,Pivot!A:B,2,0),0)</f>
        <v>0</v>
      </c>
      <c r="F12241" s="65">
        <f>IFERROR(VLOOKUP(C12241,Pivot!A:C,3,0),0)</f>
        <v>0</v>
      </c>
    </row>
    <row r="12242" spans="1:6" x14ac:dyDescent="0.25">
      <c r="A12242" s="68" t="s">
        <v>103</v>
      </c>
      <c r="B12242" s="69">
        <v>491393450</v>
      </c>
      <c r="C12242" s="68">
        <v>630509838738</v>
      </c>
      <c r="D12242" s="69" t="s">
        <v>8206</v>
      </c>
      <c r="E12242" s="65">
        <f>IFERROR(VLOOKUP(C12242,Pivot!A:B,2,0),0)</f>
        <v>0</v>
      </c>
      <c r="F12242" s="65">
        <f>IFERROR(VLOOKUP(C12242,Pivot!A:C,3,0),0)</f>
        <v>0</v>
      </c>
    </row>
    <row r="12243" spans="1:6" x14ac:dyDescent="0.25">
      <c r="A12243" s="68" t="s">
        <v>103</v>
      </c>
      <c r="B12243" s="69">
        <v>491393450</v>
      </c>
      <c r="C12243" s="68">
        <v>630509838745</v>
      </c>
      <c r="D12243" s="69" t="s">
        <v>8206</v>
      </c>
      <c r="E12243" s="65">
        <f>IFERROR(VLOOKUP(C12243,Pivot!A:B,2,0),0)</f>
        <v>0</v>
      </c>
      <c r="F12243" s="65">
        <f>IFERROR(VLOOKUP(C12243,Pivot!A:C,3,0),0)</f>
        <v>0</v>
      </c>
    </row>
    <row r="12244" spans="1:6" x14ac:dyDescent="0.25">
      <c r="A12244" s="68" t="s">
        <v>103</v>
      </c>
      <c r="B12244" s="69">
        <v>491393450</v>
      </c>
      <c r="C12244" s="68">
        <v>630509838769</v>
      </c>
      <c r="D12244" s="69" t="s">
        <v>8206</v>
      </c>
      <c r="E12244" s="65">
        <f>IFERROR(VLOOKUP(C12244,Pivot!A:B,2,0),0)</f>
        <v>0</v>
      </c>
      <c r="F12244" s="65">
        <f>IFERROR(VLOOKUP(C12244,Pivot!A:C,3,0),0)</f>
        <v>0</v>
      </c>
    </row>
    <row r="12245" spans="1:6" x14ac:dyDescent="0.25">
      <c r="A12245" s="68" t="s">
        <v>103</v>
      </c>
      <c r="B12245" s="69">
        <v>491393450</v>
      </c>
      <c r="C12245" s="68">
        <v>630509856114</v>
      </c>
      <c r="D12245" s="69" t="s">
        <v>8206</v>
      </c>
      <c r="E12245" s="65">
        <f>IFERROR(VLOOKUP(C12245,Pivot!A:B,2,0),0)</f>
        <v>0</v>
      </c>
      <c r="F12245" s="65">
        <f>IFERROR(VLOOKUP(C12245,Pivot!A:C,3,0),0)</f>
        <v>0</v>
      </c>
    </row>
    <row r="12246" spans="1:6" x14ac:dyDescent="0.25">
      <c r="A12246" s="68" t="s">
        <v>103</v>
      </c>
      <c r="B12246" s="69">
        <v>491393450</v>
      </c>
      <c r="C12246" s="68">
        <v>630509856121</v>
      </c>
      <c r="D12246" s="69" t="s">
        <v>8206</v>
      </c>
      <c r="E12246" s="65">
        <f>IFERROR(VLOOKUP(C12246,Pivot!A:B,2,0),0)</f>
        <v>0</v>
      </c>
      <c r="F12246" s="65">
        <f>IFERROR(VLOOKUP(C12246,Pivot!A:C,3,0),0)</f>
        <v>0</v>
      </c>
    </row>
    <row r="12247" spans="1:6" x14ac:dyDescent="0.25">
      <c r="A12247" s="68" t="s">
        <v>103</v>
      </c>
      <c r="B12247" s="69">
        <v>491393450</v>
      </c>
      <c r="C12247" s="68">
        <v>630509856138</v>
      </c>
      <c r="D12247" s="69" t="s">
        <v>8206</v>
      </c>
      <c r="E12247" s="65">
        <f>IFERROR(VLOOKUP(C12247,Pivot!A:B,2,0),0)</f>
        <v>0</v>
      </c>
      <c r="F12247" s="65">
        <f>IFERROR(VLOOKUP(C12247,Pivot!A:C,3,0),0)</f>
        <v>0</v>
      </c>
    </row>
    <row r="12248" spans="1:6" x14ac:dyDescent="0.25">
      <c r="A12248" s="68" t="s">
        <v>103</v>
      </c>
      <c r="B12248" s="69">
        <v>491393450</v>
      </c>
      <c r="C12248" s="68">
        <v>630509856145</v>
      </c>
      <c r="D12248" s="69" t="s">
        <v>8206</v>
      </c>
      <c r="E12248" s="65">
        <f>IFERROR(VLOOKUP(C12248,Pivot!A:B,2,0),0)</f>
        <v>0</v>
      </c>
      <c r="F12248" s="65">
        <f>IFERROR(VLOOKUP(C12248,Pivot!A:C,3,0),0)</f>
        <v>0</v>
      </c>
    </row>
    <row r="12249" spans="1:6" x14ac:dyDescent="0.25">
      <c r="A12249" s="68" t="s">
        <v>103</v>
      </c>
      <c r="B12249" s="69">
        <v>491393450</v>
      </c>
      <c r="C12249" s="68">
        <v>630509856152</v>
      </c>
      <c r="D12249" s="69" t="s">
        <v>8206</v>
      </c>
      <c r="E12249" s="65">
        <f>IFERROR(VLOOKUP(C12249,Pivot!A:B,2,0),0)</f>
        <v>0</v>
      </c>
      <c r="F12249" s="65">
        <f>IFERROR(VLOOKUP(C12249,Pivot!A:C,3,0),0)</f>
        <v>0</v>
      </c>
    </row>
    <row r="12250" spans="1:6" x14ac:dyDescent="0.25">
      <c r="A12250" s="68" t="s">
        <v>103</v>
      </c>
      <c r="B12250" s="69">
        <v>491393450</v>
      </c>
      <c r="C12250" s="68">
        <v>630509856169</v>
      </c>
      <c r="D12250" s="69" t="s">
        <v>8206</v>
      </c>
      <c r="E12250" s="65">
        <f>IFERROR(VLOOKUP(C12250,Pivot!A:B,2,0),0)</f>
        <v>0</v>
      </c>
      <c r="F12250" s="65">
        <f>IFERROR(VLOOKUP(C12250,Pivot!A:C,3,0),0)</f>
        <v>0</v>
      </c>
    </row>
    <row r="12251" spans="1:6" x14ac:dyDescent="0.25">
      <c r="A12251" s="68" t="s">
        <v>103</v>
      </c>
      <c r="B12251" s="69">
        <v>491393451</v>
      </c>
      <c r="C12251" s="68">
        <v>630509626380</v>
      </c>
      <c r="D12251" s="69" t="s">
        <v>8207</v>
      </c>
      <c r="E12251" s="65">
        <f>IFERROR(VLOOKUP(C12251,Pivot!A:B,2,0),0)</f>
        <v>0</v>
      </c>
      <c r="F12251" s="65">
        <f>IFERROR(VLOOKUP(C12251,Pivot!A:C,3,0),0)</f>
        <v>0</v>
      </c>
    </row>
    <row r="12252" spans="1:6" x14ac:dyDescent="0.25">
      <c r="A12252" s="68" t="s">
        <v>103</v>
      </c>
      <c r="B12252" s="69">
        <v>491393451</v>
      </c>
      <c r="C12252" s="68">
        <v>630509626472</v>
      </c>
      <c r="D12252" s="69" t="s">
        <v>8207</v>
      </c>
      <c r="E12252" s="65">
        <f>IFERROR(VLOOKUP(C12252,Pivot!A:B,2,0),0)</f>
        <v>0</v>
      </c>
      <c r="F12252" s="65">
        <f>IFERROR(VLOOKUP(C12252,Pivot!A:C,3,0),0)</f>
        <v>0</v>
      </c>
    </row>
    <row r="12253" spans="1:6" x14ac:dyDescent="0.25">
      <c r="A12253" s="68" t="s">
        <v>103</v>
      </c>
      <c r="B12253" s="69">
        <v>491393451</v>
      </c>
      <c r="C12253" s="68">
        <v>630509682102</v>
      </c>
      <c r="D12253" s="69" t="s">
        <v>8207</v>
      </c>
      <c r="E12253" s="65">
        <f>IFERROR(VLOOKUP(C12253,Pivot!A:B,2,0),0)</f>
        <v>0</v>
      </c>
      <c r="F12253" s="65">
        <f>IFERROR(VLOOKUP(C12253,Pivot!A:C,3,0),0)</f>
        <v>0</v>
      </c>
    </row>
    <row r="12254" spans="1:6" x14ac:dyDescent="0.25">
      <c r="A12254" s="68" t="s">
        <v>103</v>
      </c>
      <c r="B12254" s="69">
        <v>491393453</v>
      </c>
      <c r="C12254" s="68">
        <v>6942138934328</v>
      </c>
      <c r="D12254" s="69" t="s">
        <v>8208</v>
      </c>
      <c r="E12254" s="65">
        <f>IFERROR(VLOOKUP(C12254,Pivot!A:B,2,0),0)</f>
        <v>0</v>
      </c>
      <c r="F12254" s="65">
        <f>IFERROR(VLOOKUP(C12254,Pivot!A:C,3,0),0)</f>
        <v>0</v>
      </c>
    </row>
    <row r="12255" spans="1:6" x14ac:dyDescent="0.25">
      <c r="A12255" s="68" t="s">
        <v>103</v>
      </c>
      <c r="B12255" s="69">
        <v>491393454</v>
      </c>
      <c r="C12255" s="68">
        <v>6942138930658</v>
      </c>
      <c r="D12255" s="69" t="s">
        <v>8209</v>
      </c>
      <c r="E12255" s="65">
        <f>IFERROR(VLOOKUP(C12255,Pivot!A:B,2,0),0)</f>
        <v>0</v>
      </c>
      <c r="F12255" s="65">
        <f>IFERROR(VLOOKUP(C12255,Pivot!A:C,3,0),0)</f>
        <v>0</v>
      </c>
    </row>
    <row r="12256" spans="1:6" x14ac:dyDescent="0.25">
      <c r="A12256" s="68" t="s">
        <v>103</v>
      </c>
      <c r="B12256" s="69">
        <v>491393455</v>
      </c>
      <c r="C12256" s="68">
        <v>6942138934359</v>
      </c>
      <c r="D12256" s="69" t="s">
        <v>8210</v>
      </c>
      <c r="E12256" s="65">
        <f>IFERROR(VLOOKUP(C12256,Pivot!A:B,2,0),0)</f>
        <v>0</v>
      </c>
      <c r="F12256" s="65">
        <f>IFERROR(VLOOKUP(C12256,Pivot!A:C,3,0),0)</f>
        <v>0</v>
      </c>
    </row>
    <row r="12257" spans="1:6" x14ac:dyDescent="0.25">
      <c r="A12257" s="68" t="s">
        <v>103</v>
      </c>
      <c r="B12257" s="69">
        <v>491393456</v>
      </c>
      <c r="C12257" s="68">
        <v>6942138914788</v>
      </c>
      <c r="D12257" s="69" t="s">
        <v>8211</v>
      </c>
      <c r="E12257" s="65">
        <f>IFERROR(VLOOKUP(C12257,Pivot!A:B,2,0),0)</f>
        <v>0</v>
      </c>
      <c r="F12257" s="65">
        <f>IFERROR(VLOOKUP(C12257,Pivot!A:C,3,0),0)</f>
        <v>0</v>
      </c>
    </row>
    <row r="12258" spans="1:6" x14ac:dyDescent="0.25">
      <c r="A12258" s="68" t="s">
        <v>103</v>
      </c>
      <c r="B12258" s="69">
        <v>491393457</v>
      </c>
      <c r="C12258" s="68">
        <v>6942138934311</v>
      </c>
      <c r="D12258" s="69" t="s">
        <v>8212</v>
      </c>
      <c r="E12258" s="65">
        <f>IFERROR(VLOOKUP(C12258,Pivot!A:B,2,0),0)</f>
        <v>0</v>
      </c>
      <c r="F12258" s="65">
        <f>IFERROR(VLOOKUP(C12258,Pivot!A:C,3,0),0)</f>
        <v>0</v>
      </c>
    </row>
    <row r="12259" spans="1:6" x14ac:dyDescent="0.25">
      <c r="A12259" s="68" t="s">
        <v>103</v>
      </c>
      <c r="B12259" s="69">
        <v>491393458</v>
      </c>
      <c r="C12259" s="68">
        <v>6942138917796</v>
      </c>
      <c r="D12259" s="69" t="s">
        <v>8213</v>
      </c>
      <c r="E12259" s="65">
        <f>IFERROR(VLOOKUP(C12259,Pivot!A:B,2,0),0)</f>
        <v>0</v>
      </c>
      <c r="F12259" s="65">
        <f>IFERROR(VLOOKUP(C12259,Pivot!A:C,3,0),0)</f>
        <v>0</v>
      </c>
    </row>
    <row r="12260" spans="1:6" x14ac:dyDescent="0.25">
      <c r="A12260" s="68" t="s">
        <v>103</v>
      </c>
      <c r="B12260" s="69">
        <v>491393459</v>
      </c>
      <c r="C12260" s="68">
        <v>6942138940190</v>
      </c>
      <c r="D12260" s="69" t="s">
        <v>8214</v>
      </c>
      <c r="E12260" s="65">
        <f>IFERROR(VLOOKUP(C12260,Pivot!A:B,2,0),0)</f>
        <v>0</v>
      </c>
      <c r="F12260" s="65">
        <f>IFERROR(VLOOKUP(C12260,Pivot!A:C,3,0),0)</f>
        <v>0</v>
      </c>
    </row>
    <row r="12261" spans="1:6" x14ac:dyDescent="0.25">
      <c r="A12261" s="68" t="s">
        <v>103</v>
      </c>
      <c r="B12261" s="69">
        <v>491393460</v>
      </c>
      <c r="C12261" s="68">
        <v>6942138922738</v>
      </c>
      <c r="D12261" s="69" t="s">
        <v>8215</v>
      </c>
      <c r="E12261" s="65">
        <f>IFERROR(VLOOKUP(C12261,Pivot!A:B,2,0),0)</f>
        <v>0</v>
      </c>
      <c r="F12261" s="65">
        <f>IFERROR(VLOOKUP(C12261,Pivot!A:C,3,0),0)</f>
        <v>0</v>
      </c>
    </row>
    <row r="12262" spans="1:6" x14ac:dyDescent="0.25">
      <c r="A12262" s="68" t="s">
        <v>103</v>
      </c>
      <c r="B12262" s="69">
        <v>491393464</v>
      </c>
      <c r="C12262" s="68">
        <v>6942138925814</v>
      </c>
      <c r="D12262" s="69" t="s">
        <v>8216</v>
      </c>
      <c r="E12262" s="65">
        <f>IFERROR(VLOOKUP(C12262,Pivot!A:B,2,0),0)</f>
        <v>0</v>
      </c>
      <c r="F12262" s="65">
        <f>IFERROR(VLOOKUP(C12262,Pivot!A:C,3,0),0)</f>
        <v>0</v>
      </c>
    </row>
    <row r="12263" spans="1:6" x14ac:dyDescent="0.25">
      <c r="A12263" s="68" t="s">
        <v>103</v>
      </c>
      <c r="B12263" s="69">
        <v>491393465</v>
      </c>
      <c r="C12263" s="68">
        <v>887961082715</v>
      </c>
      <c r="D12263" s="69" t="s">
        <v>8217</v>
      </c>
      <c r="E12263" s="65">
        <f>IFERROR(VLOOKUP(C12263,Pivot!A:B,2,0),0)</f>
        <v>0</v>
      </c>
      <c r="F12263" s="65">
        <f>IFERROR(VLOOKUP(C12263,Pivot!A:C,3,0),0)</f>
        <v>0</v>
      </c>
    </row>
    <row r="12264" spans="1:6" x14ac:dyDescent="0.25">
      <c r="A12264" s="68" t="s">
        <v>103</v>
      </c>
      <c r="B12264" s="69">
        <v>491393465</v>
      </c>
      <c r="C12264" s="68">
        <v>887961380644</v>
      </c>
      <c r="D12264" s="69" t="s">
        <v>8217</v>
      </c>
      <c r="E12264" s="65">
        <f>IFERROR(VLOOKUP(C12264,Pivot!A:B,2,0),0)</f>
        <v>0</v>
      </c>
      <c r="F12264" s="65">
        <f>IFERROR(VLOOKUP(C12264,Pivot!A:C,3,0),0)</f>
        <v>0</v>
      </c>
    </row>
    <row r="12265" spans="1:6" x14ac:dyDescent="0.25">
      <c r="A12265" s="68" t="s">
        <v>103</v>
      </c>
      <c r="B12265" s="69">
        <v>491393465</v>
      </c>
      <c r="C12265" s="68">
        <v>887961380651</v>
      </c>
      <c r="D12265" s="69" t="s">
        <v>8217</v>
      </c>
      <c r="E12265" s="65">
        <f>IFERROR(VLOOKUP(C12265,Pivot!A:B,2,0),0)</f>
        <v>0</v>
      </c>
      <c r="F12265" s="65">
        <f>IFERROR(VLOOKUP(C12265,Pivot!A:C,3,0),0)</f>
        <v>0</v>
      </c>
    </row>
    <row r="12266" spans="1:6" x14ac:dyDescent="0.25">
      <c r="A12266" s="68" t="s">
        <v>103</v>
      </c>
      <c r="B12266" s="69">
        <v>491393465</v>
      </c>
      <c r="C12266" s="68">
        <v>887961380873</v>
      </c>
      <c r="D12266" s="69" t="s">
        <v>8217</v>
      </c>
      <c r="E12266" s="65">
        <f>IFERROR(VLOOKUP(C12266,Pivot!A:B,2,0),0)</f>
        <v>0</v>
      </c>
      <c r="F12266" s="65">
        <f>IFERROR(VLOOKUP(C12266,Pivot!A:C,3,0),0)</f>
        <v>0</v>
      </c>
    </row>
    <row r="12267" spans="1:6" x14ac:dyDescent="0.25">
      <c r="A12267" s="68" t="s">
        <v>103</v>
      </c>
      <c r="B12267" s="69">
        <v>491393465</v>
      </c>
      <c r="C12267" s="68">
        <v>887961380897</v>
      </c>
      <c r="D12267" s="69" t="s">
        <v>8217</v>
      </c>
      <c r="E12267" s="65">
        <f>IFERROR(VLOOKUP(C12267,Pivot!A:B,2,0),0)</f>
        <v>0</v>
      </c>
      <c r="F12267" s="65">
        <f>IFERROR(VLOOKUP(C12267,Pivot!A:C,3,0),0)</f>
        <v>0</v>
      </c>
    </row>
    <row r="12268" spans="1:6" x14ac:dyDescent="0.25">
      <c r="A12268" s="68" t="s">
        <v>103</v>
      </c>
      <c r="B12268" s="69">
        <v>491393465</v>
      </c>
      <c r="C12268" s="68">
        <v>887961587012</v>
      </c>
      <c r="D12268" s="69" t="s">
        <v>8217</v>
      </c>
      <c r="E12268" s="65">
        <f>IFERROR(VLOOKUP(C12268,Pivot!A:B,2,0),0)</f>
        <v>0</v>
      </c>
      <c r="F12268" s="65">
        <f>IFERROR(VLOOKUP(C12268,Pivot!A:C,3,0),0)</f>
        <v>0</v>
      </c>
    </row>
    <row r="12269" spans="1:6" x14ac:dyDescent="0.25">
      <c r="A12269" s="68" t="s">
        <v>103</v>
      </c>
      <c r="B12269" s="69">
        <v>491393465</v>
      </c>
      <c r="C12269" s="68">
        <v>887961587029</v>
      </c>
      <c r="D12269" s="69" t="s">
        <v>8217</v>
      </c>
      <c r="E12269" s="65">
        <f>IFERROR(VLOOKUP(C12269,Pivot!A:B,2,0),0)</f>
        <v>0</v>
      </c>
      <c r="F12269" s="65">
        <f>IFERROR(VLOOKUP(C12269,Pivot!A:C,3,0),0)</f>
        <v>0</v>
      </c>
    </row>
    <row r="12270" spans="1:6" x14ac:dyDescent="0.25">
      <c r="A12270" s="68" t="s">
        <v>103</v>
      </c>
      <c r="B12270" s="69">
        <v>491393465</v>
      </c>
      <c r="C12270" s="68">
        <v>887961587050</v>
      </c>
      <c r="D12270" s="69" t="s">
        <v>8217</v>
      </c>
      <c r="E12270" s="65">
        <f>IFERROR(VLOOKUP(C12270,Pivot!A:B,2,0),0)</f>
        <v>0</v>
      </c>
      <c r="F12270" s="65">
        <f>IFERROR(VLOOKUP(C12270,Pivot!A:C,3,0),0)</f>
        <v>0</v>
      </c>
    </row>
    <row r="12271" spans="1:6" x14ac:dyDescent="0.25">
      <c r="A12271" s="68" t="s">
        <v>103</v>
      </c>
      <c r="B12271" s="69">
        <v>491393465</v>
      </c>
      <c r="C12271" s="68">
        <v>887961587067</v>
      </c>
      <c r="D12271" s="69" t="s">
        <v>8217</v>
      </c>
      <c r="E12271" s="65">
        <f>IFERROR(VLOOKUP(C12271,Pivot!A:B,2,0),0)</f>
        <v>0</v>
      </c>
      <c r="F12271" s="65">
        <f>IFERROR(VLOOKUP(C12271,Pivot!A:C,3,0),0)</f>
        <v>0</v>
      </c>
    </row>
    <row r="12272" spans="1:6" x14ac:dyDescent="0.25">
      <c r="A12272" s="68" t="s">
        <v>103</v>
      </c>
      <c r="B12272" s="69">
        <v>491393465</v>
      </c>
      <c r="C12272" s="68">
        <v>887961587074</v>
      </c>
      <c r="D12272" s="69" t="s">
        <v>8217</v>
      </c>
      <c r="E12272" s="65">
        <f>IFERROR(VLOOKUP(C12272,Pivot!A:B,2,0),0)</f>
        <v>0</v>
      </c>
      <c r="F12272" s="65">
        <f>IFERROR(VLOOKUP(C12272,Pivot!A:C,3,0),0)</f>
        <v>0</v>
      </c>
    </row>
    <row r="12273" spans="1:6" x14ac:dyDescent="0.25">
      <c r="A12273" s="68" t="s">
        <v>103</v>
      </c>
      <c r="B12273" s="69">
        <v>491393465</v>
      </c>
      <c r="C12273" s="68">
        <v>887961587081</v>
      </c>
      <c r="D12273" s="69" t="s">
        <v>8217</v>
      </c>
      <c r="E12273" s="65">
        <f>IFERROR(VLOOKUP(C12273,Pivot!A:B,2,0),0)</f>
        <v>0</v>
      </c>
      <c r="F12273" s="65">
        <f>IFERROR(VLOOKUP(C12273,Pivot!A:C,3,0),0)</f>
        <v>0</v>
      </c>
    </row>
    <row r="12274" spans="1:6" x14ac:dyDescent="0.25">
      <c r="A12274" s="68" t="s">
        <v>103</v>
      </c>
      <c r="B12274" s="69">
        <v>491393465</v>
      </c>
      <c r="C12274" s="68">
        <v>887961587098</v>
      </c>
      <c r="D12274" s="69" t="s">
        <v>8217</v>
      </c>
      <c r="E12274" s="65">
        <f>IFERROR(VLOOKUP(C12274,Pivot!A:B,2,0),0)</f>
        <v>0</v>
      </c>
      <c r="F12274" s="65">
        <f>IFERROR(VLOOKUP(C12274,Pivot!A:C,3,0),0)</f>
        <v>0</v>
      </c>
    </row>
    <row r="12275" spans="1:6" x14ac:dyDescent="0.25">
      <c r="A12275" s="68" t="s">
        <v>103</v>
      </c>
      <c r="B12275" s="69">
        <v>491393465</v>
      </c>
      <c r="C12275" s="68">
        <v>887961587111</v>
      </c>
      <c r="D12275" s="69" t="s">
        <v>8217</v>
      </c>
      <c r="E12275" s="65">
        <f>IFERROR(VLOOKUP(C12275,Pivot!A:B,2,0),0)</f>
        <v>0</v>
      </c>
      <c r="F12275" s="65">
        <f>IFERROR(VLOOKUP(C12275,Pivot!A:C,3,0),0)</f>
        <v>0</v>
      </c>
    </row>
    <row r="12276" spans="1:6" x14ac:dyDescent="0.25">
      <c r="A12276" s="68" t="s">
        <v>103</v>
      </c>
      <c r="B12276" s="69">
        <v>491393465</v>
      </c>
      <c r="C12276" s="68">
        <v>887961587128</v>
      </c>
      <c r="D12276" s="69" t="s">
        <v>8217</v>
      </c>
      <c r="E12276" s="65">
        <f>IFERROR(VLOOKUP(C12276,Pivot!A:B,2,0),0)</f>
        <v>0</v>
      </c>
      <c r="F12276" s="65">
        <f>IFERROR(VLOOKUP(C12276,Pivot!A:C,3,0),0)</f>
        <v>0</v>
      </c>
    </row>
    <row r="12277" spans="1:6" x14ac:dyDescent="0.25">
      <c r="A12277" s="68" t="s">
        <v>103</v>
      </c>
      <c r="B12277" s="69">
        <v>491393465</v>
      </c>
      <c r="C12277" s="68">
        <v>887961587135</v>
      </c>
      <c r="D12277" s="69" t="s">
        <v>8217</v>
      </c>
      <c r="E12277" s="65">
        <f>IFERROR(VLOOKUP(C12277,Pivot!A:B,2,0),0)</f>
        <v>0</v>
      </c>
      <c r="F12277" s="65">
        <f>IFERROR(VLOOKUP(C12277,Pivot!A:C,3,0),0)</f>
        <v>0</v>
      </c>
    </row>
    <row r="12278" spans="1:6" x14ac:dyDescent="0.25">
      <c r="A12278" s="68" t="s">
        <v>103</v>
      </c>
      <c r="B12278" s="69">
        <v>491393465</v>
      </c>
      <c r="C12278" s="68">
        <v>887961587142</v>
      </c>
      <c r="D12278" s="69" t="s">
        <v>8217</v>
      </c>
      <c r="E12278" s="65">
        <f>IFERROR(VLOOKUP(C12278,Pivot!A:B,2,0),0)</f>
        <v>0</v>
      </c>
      <c r="F12278" s="65">
        <f>IFERROR(VLOOKUP(C12278,Pivot!A:C,3,0),0)</f>
        <v>0</v>
      </c>
    </row>
    <row r="12279" spans="1:6" x14ac:dyDescent="0.25">
      <c r="A12279" s="68" t="s">
        <v>103</v>
      </c>
      <c r="B12279" s="69">
        <v>491393465</v>
      </c>
      <c r="C12279" s="68">
        <v>887961587159</v>
      </c>
      <c r="D12279" s="69" t="s">
        <v>8217</v>
      </c>
      <c r="E12279" s="65">
        <f>IFERROR(VLOOKUP(C12279,Pivot!A:B,2,0),0)</f>
        <v>0</v>
      </c>
      <c r="F12279" s="65">
        <f>IFERROR(VLOOKUP(C12279,Pivot!A:C,3,0),0)</f>
        <v>0</v>
      </c>
    </row>
    <row r="12280" spans="1:6" x14ac:dyDescent="0.25">
      <c r="A12280" s="68" t="s">
        <v>103</v>
      </c>
      <c r="B12280" s="69">
        <v>491393465</v>
      </c>
      <c r="C12280" s="68">
        <v>887961587166</v>
      </c>
      <c r="D12280" s="69" t="s">
        <v>8217</v>
      </c>
      <c r="E12280" s="65">
        <f>IFERROR(VLOOKUP(C12280,Pivot!A:B,2,0),0)</f>
        <v>0</v>
      </c>
      <c r="F12280" s="65">
        <f>IFERROR(VLOOKUP(C12280,Pivot!A:C,3,0),0)</f>
        <v>0</v>
      </c>
    </row>
    <row r="12281" spans="1:6" x14ac:dyDescent="0.25">
      <c r="A12281" s="68" t="s">
        <v>103</v>
      </c>
      <c r="B12281" s="69">
        <v>491393465</v>
      </c>
      <c r="C12281" s="68">
        <v>887961587173</v>
      </c>
      <c r="D12281" s="69" t="s">
        <v>8217</v>
      </c>
      <c r="E12281" s="65">
        <f>IFERROR(VLOOKUP(C12281,Pivot!A:B,2,0),0)</f>
        <v>0</v>
      </c>
      <c r="F12281" s="65">
        <f>IFERROR(VLOOKUP(C12281,Pivot!A:C,3,0),0)</f>
        <v>0</v>
      </c>
    </row>
    <row r="12282" spans="1:6" x14ac:dyDescent="0.25">
      <c r="A12282" s="68" t="s">
        <v>103</v>
      </c>
      <c r="B12282" s="69">
        <v>491393465</v>
      </c>
      <c r="C12282" s="68">
        <v>887961711691</v>
      </c>
      <c r="D12282" s="69" t="s">
        <v>8217</v>
      </c>
      <c r="E12282" s="65">
        <f>IFERROR(VLOOKUP(C12282,Pivot!A:B,2,0),0)</f>
        <v>0</v>
      </c>
      <c r="F12282" s="65">
        <f>IFERROR(VLOOKUP(C12282,Pivot!A:C,3,0),0)</f>
        <v>0</v>
      </c>
    </row>
    <row r="12283" spans="1:6" x14ac:dyDescent="0.25">
      <c r="A12283" s="68" t="s">
        <v>103</v>
      </c>
      <c r="B12283" s="69">
        <v>491393465</v>
      </c>
      <c r="C12283" s="68">
        <v>887961711707</v>
      </c>
      <c r="D12283" s="69" t="s">
        <v>8217</v>
      </c>
      <c r="E12283" s="65">
        <f>IFERROR(VLOOKUP(C12283,Pivot!A:B,2,0),0)</f>
        <v>0</v>
      </c>
      <c r="F12283" s="65">
        <f>IFERROR(VLOOKUP(C12283,Pivot!A:C,3,0),0)</f>
        <v>0</v>
      </c>
    </row>
    <row r="12284" spans="1:6" x14ac:dyDescent="0.25">
      <c r="A12284" s="68" t="s">
        <v>103</v>
      </c>
      <c r="B12284" s="69">
        <v>491393465</v>
      </c>
      <c r="C12284" s="68">
        <v>887961711714</v>
      </c>
      <c r="D12284" s="69" t="s">
        <v>8217</v>
      </c>
      <c r="E12284" s="65">
        <f>IFERROR(VLOOKUP(C12284,Pivot!A:B,2,0),0)</f>
        <v>0</v>
      </c>
      <c r="F12284" s="65">
        <f>IFERROR(VLOOKUP(C12284,Pivot!A:C,3,0),0)</f>
        <v>0</v>
      </c>
    </row>
    <row r="12285" spans="1:6" x14ac:dyDescent="0.25">
      <c r="A12285" s="68" t="s">
        <v>103</v>
      </c>
      <c r="B12285" s="69">
        <v>491393465</v>
      </c>
      <c r="C12285" s="68">
        <v>887961711721</v>
      </c>
      <c r="D12285" s="69" t="s">
        <v>8217</v>
      </c>
      <c r="E12285" s="65">
        <f>IFERROR(VLOOKUP(C12285,Pivot!A:B,2,0),0)</f>
        <v>0</v>
      </c>
      <c r="F12285" s="65">
        <f>IFERROR(VLOOKUP(C12285,Pivot!A:C,3,0),0)</f>
        <v>0</v>
      </c>
    </row>
    <row r="12286" spans="1:6" x14ac:dyDescent="0.25">
      <c r="A12286" s="68" t="s">
        <v>103</v>
      </c>
      <c r="B12286" s="69">
        <v>491393465</v>
      </c>
      <c r="C12286" s="68">
        <v>887961711738</v>
      </c>
      <c r="D12286" s="69" t="s">
        <v>8217</v>
      </c>
      <c r="E12286" s="65">
        <f>IFERROR(VLOOKUP(C12286,Pivot!A:B,2,0),0)</f>
        <v>0</v>
      </c>
      <c r="F12286" s="65">
        <f>IFERROR(VLOOKUP(C12286,Pivot!A:C,3,0),0)</f>
        <v>0</v>
      </c>
    </row>
    <row r="12287" spans="1:6" x14ac:dyDescent="0.25">
      <c r="A12287" s="68" t="s">
        <v>103</v>
      </c>
      <c r="B12287" s="69">
        <v>491393465</v>
      </c>
      <c r="C12287" s="68">
        <v>887961711745</v>
      </c>
      <c r="D12287" s="69" t="s">
        <v>8217</v>
      </c>
      <c r="E12287" s="65">
        <f>IFERROR(VLOOKUP(C12287,Pivot!A:B,2,0),0)</f>
        <v>0</v>
      </c>
      <c r="F12287" s="65">
        <f>IFERROR(VLOOKUP(C12287,Pivot!A:C,3,0),0)</f>
        <v>0</v>
      </c>
    </row>
    <row r="12288" spans="1:6" x14ac:dyDescent="0.25">
      <c r="A12288" s="68" t="s">
        <v>103</v>
      </c>
      <c r="B12288" s="69">
        <v>491393465</v>
      </c>
      <c r="C12288" s="68">
        <v>887961711752</v>
      </c>
      <c r="D12288" s="69" t="s">
        <v>8217</v>
      </c>
      <c r="E12288" s="65">
        <f>IFERROR(VLOOKUP(C12288,Pivot!A:B,2,0),0)</f>
        <v>0</v>
      </c>
      <c r="F12288" s="65">
        <f>IFERROR(VLOOKUP(C12288,Pivot!A:C,3,0),0)</f>
        <v>0</v>
      </c>
    </row>
    <row r="12289" spans="1:6" x14ac:dyDescent="0.25">
      <c r="A12289" s="68" t="s">
        <v>103</v>
      </c>
      <c r="B12289" s="69">
        <v>491393465</v>
      </c>
      <c r="C12289" s="68">
        <v>887961711776</v>
      </c>
      <c r="D12289" s="69" t="s">
        <v>8217</v>
      </c>
      <c r="E12289" s="65">
        <f>IFERROR(VLOOKUP(C12289,Pivot!A:B,2,0),0)</f>
        <v>0</v>
      </c>
      <c r="F12289" s="65">
        <f>IFERROR(VLOOKUP(C12289,Pivot!A:C,3,0),0)</f>
        <v>0</v>
      </c>
    </row>
    <row r="12290" spans="1:6" x14ac:dyDescent="0.25">
      <c r="A12290" s="68" t="s">
        <v>103</v>
      </c>
      <c r="B12290" s="69">
        <v>491393465</v>
      </c>
      <c r="C12290" s="68">
        <v>887961711783</v>
      </c>
      <c r="D12290" s="69" t="s">
        <v>8217</v>
      </c>
      <c r="E12290" s="65">
        <f>IFERROR(VLOOKUP(C12290,Pivot!A:B,2,0),0)</f>
        <v>0</v>
      </c>
      <c r="F12290" s="65">
        <f>IFERROR(VLOOKUP(C12290,Pivot!A:C,3,0),0)</f>
        <v>0</v>
      </c>
    </row>
    <row r="12291" spans="1:6" x14ac:dyDescent="0.25">
      <c r="A12291" s="68" t="s">
        <v>103</v>
      </c>
      <c r="B12291" s="69">
        <v>491393465</v>
      </c>
      <c r="C12291" s="68">
        <v>887961711790</v>
      </c>
      <c r="D12291" s="69" t="s">
        <v>8217</v>
      </c>
      <c r="E12291" s="65">
        <f>IFERROR(VLOOKUP(C12291,Pivot!A:B,2,0),0)</f>
        <v>0</v>
      </c>
      <c r="F12291" s="65">
        <f>IFERROR(VLOOKUP(C12291,Pivot!A:C,3,0),0)</f>
        <v>0</v>
      </c>
    </row>
    <row r="12292" spans="1:6" x14ac:dyDescent="0.25">
      <c r="A12292" s="68" t="s">
        <v>103</v>
      </c>
      <c r="B12292" s="69">
        <v>491393465</v>
      </c>
      <c r="C12292" s="68">
        <v>887961711806</v>
      </c>
      <c r="D12292" s="69" t="s">
        <v>8217</v>
      </c>
      <c r="E12292" s="65">
        <f>IFERROR(VLOOKUP(C12292,Pivot!A:B,2,0),0)</f>
        <v>0</v>
      </c>
      <c r="F12292" s="65">
        <f>IFERROR(VLOOKUP(C12292,Pivot!A:C,3,0),0)</f>
        <v>0</v>
      </c>
    </row>
    <row r="12293" spans="1:6" x14ac:dyDescent="0.25">
      <c r="A12293" s="68" t="s">
        <v>103</v>
      </c>
      <c r="B12293" s="69">
        <v>491393465</v>
      </c>
      <c r="C12293" s="68">
        <v>887961711813</v>
      </c>
      <c r="D12293" s="69" t="s">
        <v>8217</v>
      </c>
      <c r="E12293" s="65">
        <f>IFERROR(VLOOKUP(C12293,Pivot!A:B,2,0),0)</f>
        <v>0</v>
      </c>
      <c r="F12293" s="65">
        <f>IFERROR(VLOOKUP(C12293,Pivot!A:C,3,0),0)</f>
        <v>0</v>
      </c>
    </row>
    <row r="12294" spans="1:6" x14ac:dyDescent="0.25">
      <c r="A12294" s="68" t="s">
        <v>103</v>
      </c>
      <c r="B12294" s="69">
        <v>491393465</v>
      </c>
      <c r="C12294" s="68">
        <v>887961711820</v>
      </c>
      <c r="D12294" s="69" t="s">
        <v>8217</v>
      </c>
      <c r="E12294" s="65">
        <f>IFERROR(VLOOKUP(C12294,Pivot!A:B,2,0),0)</f>
        <v>0</v>
      </c>
      <c r="F12294" s="65">
        <f>IFERROR(VLOOKUP(C12294,Pivot!A:C,3,0),0)</f>
        <v>0</v>
      </c>
    </row>
    <row r="12295" spans="1:6" x14ac:dyDescent="0.25">
      <c r="A12295" s="68" t="s">
        <v>103</v>
      </c>
      <c r="B12295" s="69">
        <v>491393465</v>
      </c>
      <c r="C12295" s="68">
        <v>887961711837</v>
      </c>
      <c r="D12295" s="69" t="s">
        <v>8217</v>
      </c>
      <c r="E12295" s="65">
        <f>IFERROR(VLOOKUP(C12295,Pivot!A:B,2,0),0)</f>
        <v>0</v>
      </c>
      <c r="F12295" s="65">
        <f>IFERROR(VLOOKUP(C12295,Pivot!A:C,3,0),0)</f>
        <v>0</v>
      </c>
    </row>
    <row r="12296" spans="1:6" x14ac:dyDescent="0.25">
      <c r="A12296" s="68" t="s">
        <v>103</v>
      </c>
      <c r="B12296" s="69">
        <v>491393466</v>
      </c>
      <c r="C12296" s="68">
        <v>887961068559</v>
      </c>
      <c r="D12296" s="69" t="s">
        <v>8218</v>
      </c>
      <c r="E12296" s="65">
        <f>IFERROR(VLOOKUP(C12296,Pivot!A:B,2,0),0)</f>
        <v>0</v>
      </c>
      <c r="F12296" s="65">
        <f>IFERROR(VLOOKUP(C12296,Pivot!A:C,3,0),0)</f>
        <v>0</v>
      </c>
    </row>
    <row r="12297" spans="1:6" x14ac:dyDescent="0.25">
      <c r="A12297" s="68" t="s">
        <v>103</v>
      </c>
      <c r="B12297" s="69">
        <v>491393466</v>
      </c>
      <c r="C12297" s="68">
        <v>887961068566</v>
      </c>
      <c r="D12297" s="69" t="s">
        <v>8218</v>
      </c>
      <c r="E12297" s="65">
        <f>IFERROR(VLOOKUP(C12297,Pivot!A:B,2,0),0)</f>
        <v>0</v>
      </c>
      <c r="F12297" s="65">
        <f>IFERROR(VLOOKUP(C12297,Pivot!A:C,3,0),0)</f>
        <v>0</v>
      </c>
    </row>
    <row r="12298" spans="1:6" x14ac:dyDescent="0.25">
      <c r="A12298" s="68" t="s">
        <v>103</v>
      </c>
      <c r="B12298" s="69">
        <v>491393466</v>
      </c>
      <c r="C12298" s="68">
        <v>887961068689</v>
      </c>
      <c r="D12298" s="69" t="s">
        <v>8218</v>
      </c>
      <c r="E12298" s="65">
        <f>IFERROR(VLOOKUP(C12298,Pivot!A:B,2,0),0)</f>
        <v>0</v>
      </c>
      <c r="F12298" s="65">
        <f>IFERROR(VLOOKUP(C12298,Pivot!A:C,3,0),0)</f>
        <v>0</v>
      </c>
    </row>
    <row r="12299" spans="1:6" x14ac:dyDescent="0.25">
      <c r="A12299" s="68" t="s">
        <v>103</v>
      </c>
      <c r="B12299" s="69">
        <v>491393466</v>
      </c>
      <c r="C12299" s="68">
        <v>887961068740</v>
      </c>
      <c r="D12299" s="69" t="s">
        <v>8218</v>
      </c>
      <c r="E12299" s="65">
        <f>IFERROR(VLOOKUP(C12299,Pivot!A:B,2,0),0)</f>
        <v>0</v>
      </c>
      <c r="F12299" s="65">
        <f>IFERROR(VLOOKUP(C12299,Pivot!A:C,3,0),0)</f>
        <v>0</v>
      </c>
    </row>
    <row r="12300" spans="1:6" x14ac:dyDescent="0.25">
      <c r="A12300" s="68" t="s">
        <v>103</v>
      </c>
      <c r="B12300" s="69">
        <v>491393466</v>
      </c>
      <c r="C12300" s="68">
        <v>887961083064</v>
      </c>
      <c r="D12300" s="69" t="s">
        <v>8218</v>
      </c>
      <c r="E12300" s="65">
        <f>IFERROR(VLOOKUP(C12300,Pivot!A:B,2,0),0)</f>
        <v>0</v>
      </c>
      <c r="F12300" s="65">
        <f>IFERROR(VLOOKUP(C12300,Pivot!A:C,3,0),0)</f>
        <v>0</v>
      </c>
    </row>
    <row r="12301" spans="1:6" x14ac:dyDescent="0.25">
      <c r="A12301" s="68" t="s">
        <v>103</v>
      </c>
      <c r="B12301" s="69">
        <v>491393466</v>
      </c>
      <c r="C12301" s="68">
        <v>887961113488</v>
      </c>
      <c r="D12301" s="69" t="s">
        <v>8218</v>
      </c>
      <c r="E12301" s="65">
        <f>IFERROR(VLOOKUP(C12301,Pivot!A:B,2,0),0)</f>
        <v>0</v>
      </c>
      <c r="F12301" s="65">
        <f>IFERROR(VLOOKUP(C12301,Pivot!A:C,3,0),0)</f>
        <v>0</v>
      </c>
    </row>
    <row r="12302" spans="1:6" x14ac:dyDescent="0.25">
      <c r="A12302" s="68" t="s">
        <v>103</v>
      </c>
      <c r="B12302" s="69">
        <v>491393466</v>
      </c>
      <c r="C12302" s="68">
        <v>887961113518</v>
      </c>
      <c r="D12302" s="69" t="s">
        <v>8218</v>
      </c>
      <c r="E12302" s="65">
        <f>IFERROR(VLOOKUP(C12302,Pivot!A:B,2,0),0)</f>
        <v>0</v>
      </c>
      <c r="F12302" s="65">
        <f>IFERROR(VLOOKUP(C12302,Pivot!A:C,3,0),0)</f>
        <v>0</v>
      </c>
    </row>
    <row r="12303" spans="1:6" x14ac:dyDescent="0.25">
      <c r="A12303" s="68" t="s">
        <v>103</v>
      </c>
      <c r="B12303" s="69">
        <v>491393466</v>
      </c>
      <c r="C12303" s="68">
        <v>887961113570</v>
      </c>
      <c r="D12303" s="69" t="s">
        <v>8218</v>
      </c>
      <c r="E12303" s="65">
        <f>IFERROR(VLOOKUP(C12303,Pivot!A:B,2,0),0)</f>
        <v>0</v>
      </c>
      <c r="F12303" s="65">
        <f>IFERROR(VLOOKUP(C12303,Pivot!A:C,3,0),0)</f>
        <v>0</v>
      </c>
    </row>
    <row r="12304" spans="1:6" x14ac:dyDescent="0.25">
      <c r="A12304" s="68" t="s">
        <v>103</v>
      </c>
      <c r="B12304" s="69">
        <v>491393466</v>
      </c>
      <c r="C12304" s="68">
        <v>887961113631</v>
      </c>
      <c r="D12304" s="69" t="s">
        <v>8218</v>
      </c>
      <c r="E12304" s="65">
        <f>IFERROR(VLOOKUP(C12304,Pivot!A:B,2,0),0)</f>
        <v>0</v>
      </c>
      <c r="F12304" s="65">
        <f>IFERROR(VLOOKUP(C12304,Pivot!A:C,3,0),0)</f>
        <v>0</v>
      </c>
    </row>
    <row r="12305" spans="1:6" x14ac:dyDescent="0.25">
      <c r="A12305" s="68" t="s">
        <v>103</v>
      </c>
      <c r="B12305" s="69">
        <v>491393466</v>
      </c>
      <c r="C12305" s="68">
        <v>887961113655</v>
      </c>
      <c r="D12305" s="69" t="s">
        <v>8218</v>
      </c>
      <c r="E12305" s="65">
        <f>IFERROR(VLOOKUP(C12305,Pivot!A:B,2,0),0)</f>
        <v>0</v>
      </c>
      <c r="F12305" s="65">
        <f>IFERROR(VLOOKUP(C12305,Pivot!A:C,3,0),0)</f>
        <v>0</v>
      </c>
    </row>
    <row r="12306" spans="1:6" x14ac:dyDescent="0.25">
      <c r="A12306" s="68" t="s">
        <v>103</v>
      </c>
      <c r="B12306" s="69">
        <v>491393466</v>
      </c>
      <c r="C12306" s="68">
        <v>887961113754</v>
      </c>
      <c r="D12306" s="69" t="s">
        <v>8218</v>
      </c>
      <c r="E12306" s="65">
        <f>IFERROR(VLOOKUP(C12306,Pivot!A:B,2,0),0)</f>
        <v>0</v>
      </c>
      <c r="F12306" s="65">
        <f>IFERROR(VLOOKUP(C12306,Pivot!A:C,3,0),0)</f>
        <v>0</v>
      </c>
    </row>
    <row r="12307" spans="1:6" x14ac:dyDescent="0.25">
      <c r="A12307" s="68" t="s">
        <v>103</v>
      </c>
      <c r="B12307" s="69">
        <v>491393466</v>
      </c>
      <c r="C12307" s="68">
        <v>887961113785</v>
      </c>
      <c r="D12307" s="69" t="s">
        <v>8218</v>
      </c>
      <c r="E12307" s="65">
        <f>IFERROR(VLOOKUP(C12307,Pivot!A:B,2,0),0)</f>
        <v>0</v>
      </c>
      <c r="F12307" s="65">
        <f>IFERROR(VLOOKUP(C12307,Pivot!A:C,3,0),0)</f>
        <v>0</v>
      </c>
    </row>
    <row r="12308" spans="1:6" x14ac:dyDescent="0.25">
      <c r="A12308" s="68" t="s">
        <v>103</v>
      </c>
      <c r="B12308" s="69">
        <v>491393466</v>
      </c>
      <c r="C12308" s="68">
        <v>887961113822</v>
      </c>
      <c r="D12308" s="69" t="s">
        <v>8218</v>
      </c>
      <c r="E12308" s="65">
        <f>IFERROR(VLOOKUP(C12308,Pivot!A:B,2,0),0)</f>
        <v>0</v>
      </c>
      <c r="F12308" s="65">
        <f>IFERROR(VLOOKUP(C12308,Pivot!A:C,3,0),0)</f>
        <v>0</v>
      </c>
    </row>
    <row r="12309" spans="1:6" x14ac:dyDescent="0.25">
      <c r="A12309" s="68" t="s">
        <v>103</v>
      </c>
      <c r="B12309" s="69">
        <v>491393466</v>
      </c>
      <c r="C12309" s="68">
        <v>887961113860</v>
      </c>
      <c r="D12309" s="69" t="s">
        <v>8218</v>
      </c>
      <c r="E12309" s="65">
        <f>IFERROR(VLOOKUP(C12309,Pivot!A:B,2,0),0)</f>
        <v>0</v>
      </c>
      <c r="F12309" s="65">
        <f>IFERROR(VLOOKUP(C12309,Pivot!A:C,3,0),0)</f>
        <v>0</v>
      </c>
    </row>
    <row r="12310" spans="1:6" x14ac:dyDescent="0.25">
      <c r="A12310" s="68" t="s">
        <v>103</v>
      </c>
      <c r="B12310" s="69">
        <v>491393466</v>
      </c>
      <c r="C12310" s="68">
        <v>887961173512</v>
      </c>
      <c r="D12310" s="69" t="s">
        <v>8218</v>
      </c>
      <c r="E12310" s="65">
        <f>IFERROR(VLOOKUP(C12310,Pivot!A:B,2,0),0)</f>
        <v>0</v>
      </c>
      <c r="F12310" s="65">
        <f>IFERROR(VLOOKUP(C12310,Pivot!A:C,3,0),0)</f>
        <v>0</v>
      </c>
    </row>
    <row r="12311" spans="1:6" x14ac:dyDescent="0.25">
      <c r="A12311" s="68" t="s">
        <v>103</v>
      </c>
      <c r="B12311" s="69">
        <v>491393466</v>
      </c>
      <c r="C12311" s="68">
        <v>887961201765</v>
      </c>
      <c r="D12311" s="69" t="s">
        <v>8218</v>
      </c>
      <c r="E12311" s="65">
        <f>IFERROR(VLOOKUP(C12311,Pivot!A:B,2,0),0)</f>
        <v>0</v>
      </c>
      <c r="F12311" s="65">
        <f>IFERROR(VLOOKUP(C12311,Pivot!A:C,3,0),0)</f>
        <v>0</v>
      </c>
    </row>
    <row r="12312" spans="1:6" x14ac:dyDescent="0.25">
      <c r="A12312" s="68" t="s">
        <v>103</v>
      </c>
      <c r="B12312" s="69">
        <v>491393466</v>
      </c>
      <c r="C12312" s="68">
        <v>887961201796</v>
      </c>
      <c r="D12312" s="69" t="s">
        <v>8218</v>
      </c>
      <c r="E12312" s="65">
        <f>IFERROR(VLOOKUP(C12312,Pivot!A:B,2,0),0)</f>
        <v>0</v>
      </c>
      <c r="F12312" s="65">
        <f>IFERROR(VLOOKUP(C12312,Pivot!A:C,3,0),0)</f>
        <v>0</v>
      </c>
    </row>
    <row r="12313" spans="1:6" x14ac:dyDescent="0.25">
      <c r="A12313" s="68" t="s">
        <v>103</v>
      </c>
      <c r="B12313" s="69">
        <v>491393466</v>
      </c>
      <c r="C12313" s="68">
        <v>887961322873</v>
      </c>
      <c r="D12313" s="69" t="s">
        <v>8218</v>
      </c>
      <c r="E12313" s="65">
        <f>IFERROR(VLOOKUP(C12313,Pivot!A:B,2,0),0)</f>
        <v>0</v>
      </c>
      <c r="F12313" s="65">
        <f>IFERROR(VLOOKUP(C12313,Pivot!A:C,3,0),0)</f>
        <v>0</v>
      </c>
    </row>
    <row r="12314" spans="1:6" x14ac:dyDescent="0.25">
      <c r="A12314" s="68" t="s">
        <v>103</v>
      </c>
      <c r="B12314" s="69">
        <v>491393466</v>
      </c>
      <c r="C12314" s="68">
        <v>887961376036</v>
      </c>
      <c r="D12314" s="69" t="s">
        <v>8218</v>
      </c>
      <c r="E12314" s="65">
        <f>IFERROR(VLOOKUP(C12314,Pivot!A:B,2,0),0)</f>
        <v>0</v>
      </c>
      <c r="F12314" s="65">
        <f>IFERROR(VLOOKUP(C12314,Pivot!A:C,3,0),0)</f>
        <v>0</v>
      </c>
    </row>
    <row r="12315" spans="1:6" x14ac:dyDescent="0.25">
      <c r="A12315" s="68" t="s">
        <v>103</v>
      </c>
      <c r="B12315" s="69">
        <v>491393466</v>
      </c>
      <c r="C12315" s="68">
        <v>887961574135</v>
      </c>
      <c r="D12315" s="69" t="s">
        <v>8218</v>
      </c>
      <c r="E12315" s="65">
        <f>IFERROR(VLOOKUP(C12315,Pivot!A:B,2,0),0)</f>
        <v>0</v>
      </c>
      <c r="F12315" s="65">
        <f>IFERROR(VLOOKUP(C12315,Pivot!A:C,3,0),0)</f>
        <v>0</v>
      </c>
    </row>
    <row r="12316" spans="1:6" x14ac:dyDescent="0.25">
      <c r="A12316" s="68" t="s">
        <v>103</v>
      </c>
      <c r="B12316" s="69">
        <v>491393468</v>
      </c>
      <c r="C12316" s="68">
        <v>887961364743</v>
      </c>
      <c r="D12316" s="69" t="s">
        <v>8219</v>
      </c>
      <c r="E12316" s="65">
        <f>IFERROR(VLOOKUP(C12316,Pivot!A:B,2,0),0)</f>
        <v>0</v>
      </c>
      <c r="F12316" s="65">
        <f>IFERROR(VLOOKUP(C12316,Pivot!A:C,3,0),0)</f>
        <v>0</v>
      </c>
    </row>
    <row r="12317" spans="1:6" x14ac:dyDescent="0.25">
      <c r="A12317" s="68" t="s">
        <v>103</v>
      </c>
      <c r="B12317" s="69">
        <v>491393468</v>
      </c>
      <c r="C12317" s="68">
        <v>887961587036</v>
      </c>
      <c r="D12317" s="69" t="s">
        <v>8219</v>
      </c>
      <c r="E12317" s="65">
        <f>IFERROR(VLOOKUP(C12317,Pivot!A:B,2,0),0)</f>
        <v>0</v>
      </c>
      <c r="F12317" s="65">
        <f>IFERROR(VLOOKUP(C12317,Pivot!A:C,3,0),0)</f>
        <v>0</v>
      </c>
    </row>
    <row r="12318" spans="1:6" x14ac:dyDescent="0.25">
      <c r="A12318" s="68" t="s">
        <v>103</v>
      </c>
      <c r="B12318" s="69">
        <v>491393468</v>
      </c>
      <c r="C12318" s="68">
        <v>887961587043</v>
      </c>
      <c r="D12318" s="69" t="s">
        <v>8219</v>
      </c>
      <c r="E12318" s="65">
        <f>IFERROR(VLOOKUP(C12318,Pivot!A:B,2,0),0)</f>
        <v>0</v>
      </c>
      <c r="F12318" s="65">
        <f>IFERROR(VLOOKUP(C12318,Pivot!A:C,3,0),0)</f>
        <v>0</v>
      </c>
    </row>
    <row r="12319" spans="1:6" x14ac:dyDescent="0.25">
      <c r="A12319" s="68" t="s">
        <v>103</v>
      </c>
      <c r="B12319" s="69">
        <v>491393468</v>
      </c>
      <c r="C12319" s="68">
        <v>887961587197</v>
      </c>
      <c r="D12319" s="69" t="s">
        <v>8219</v>
      </c>
      <c r="E12319" s="65">
        <f>IFERROR(VLOOKUP(C12319,Pivot!A:B,2,0),0)</f>
        <v>0</v>
      </c>
      <c r="F12319" s="65">
        <f>IFERROR(VLOOKUP(C12319,Pivot!A:C,3,0),0)</f>
        <v>0</v>
      </c>
    </row>
    <row r="12320" spans="1:6" x14ac:dyDescent="0.25">
      <c r="A12320" s="68" t="s">
        <v>103</v>
      </c>
      <c r="B12320" s="69">
        <v>491393468</v>
      </c>
      <c r="C12320" s="68">
        <v>887961587203</v>
      </c>
      <c r="D12320" s="69" t="s">
        <v>8219</v>
      </c>
      <c r="E12320" s="65">
        <f>IFERROR(VLOOKUP(C12320,Pivot!A:B,2,0),0)</f>
        <v>0</v>
      </c>
      <c r="F12320" s="65">
        <f>IFERROR(VLOOKUP(C12320,Pivot!A:C,3,0),0)</f>
        <v>0</v>
      </c>
    </row>
    <row r="12321" spans="1:6" x14ac:dyDescent="0.25">
      <c r="A12321" s="68" t="s">
        <v>103</v>
      </c>
      <c r="B12321" s="69">
        <v>491393468</v>
      </c>
      <c r="C12321" s="68">
        <v>887961711875</v>
      </c>
      <c r="D12321" s="69" t="s">
        <v>8219</v>
      </c>
      <c r="E12321" s="65">
        <f>IFERROR(VLOOKUP(C12321,Pivot!A:B,2,0),0)</f>
        <v>0</v>
      </c>
      <c r="F12321" s="65">
        <f>IFERROR(VLOOKUP(C12321,Pivot!A:C,3,0),0)</f>
        <v>0</v>
      </c>
    </row>
    <row r="12322" spans="1:6" x14ac:dyDescent="0.25">
      <c r="A12322" s="68" t="s">
        <v>103</v>
      </c>
      <c r="B12322" s="69">
        <v>491393468</v>
      </c>
      <c r="C12322" s="68">
        <v>887961711882</v>
      </c>
      <c r="D12322" s="69" t="s">
        <v>8219</v>
      </c>
      <c r="E12322" s="65">
        <f>IFERROR(VLOOKUP(C12322,Pivot!A:B,2,0),0)</f>
        <v>0</v>
      </c>
      <c r="F12322" s="65">
        <f>IFERROR(VLOOKUP(C12322,Pivot!A:C,3,0),0)</f>
        <v>0</v>
      </c>
    </row>
    <row r="12323" spans="1:6" x14ac:dyDescent="0.25">
      <c r="A12323" s="68" t="s">
        <v>103</v>
      </c>
      <c r="B12323" s="69">
        <v>491393468</v>
      </c>
      <c r="C12323" s="68">
        <v>887961711899</v>
      </c>
      <c r="D12323" s="69" t="s">
        <v>8219</v>
      </c>
      <c r="E12323" s="65">
        <f>IFERROR(VLOOKUP(C12323,Pivot!A:B,2,0),0)</f>
        <v>0</v>
      </c>
      <c r="F12323" s="65">
        <f>IFERROR(VLOOKUP(C12323,Pivot!A:C,3,0),0)</f>
        <v>0</v>
      </c>
    </row>
    <row r="12324" spans="1:6" x14ac:dyDescent="0.25">
      <c r="A12324" s="68" t="s">
        <v>103</v>
      </c>
      <c r="B12324" s="69">
        <v>491393468</v>
      </c>
      <c r="C12324" s="68">
        <v>887961711905</v>
      </c>
      <c r="D12324" s="69" t="s">
        <v>8219</v>
      </c>
      <c r="E12324" s="65">
        <f>IFERROR(VLOOKUP(C12324,Pivot!A:B,2,0),0)</f>
        <v>0</v>
      </c>
      <c r="F12324" s="65">
        <f>IFERROR(VLOOKUP(C12324,Pivot!A:C,3,0),0)</f>
        <v>0</v>
      </c>
    </row>
    <row r="12325" spans="1:6" x14ac:dyDescent="0.25">
      <c r="A12325" s="68" t="s">
        <v>103</v>
      </c>
      <c r="B12325" s="69">
        <v>491393470</v>
      </c>
      <c r="C12325" s="68">
        <v>887961389517</v>
      </c>
      <c r="D12325" s="69" t="s">
        <v>8220</v>
      </c>
      <c r="E12325" s="65">
        <f>IFERROR(VLOOKUP(C12325,Pivot!A:B,2,0),0)</f>
        <v>0</v>
      </c>
      <c r="F12325" s="65">
        <f>IFERROR(VLOOKUP(C12325,Pivot!A:C,3,0),0)</f>
        <v>0</v>
      </c>
    </row>
    <row r="12326" spans="1:6" x14ac:dyDescent="0.25">
      <c r="A12326" s="68" t="s">
        <v>103</v>
      </c>
      <c r="B12326" s="69">
        <v>491393471</v>
      </c>
      <c r="C12326" s="68">
        <v>887961417906</v>
      </c>
      <c r="D12326" s="69" t="s">
        <v>8221</v>
      </c>
      <c r="E12326" s="65">
        <f>IFERROR(VLOOKUP(C12326,Pivot!A:B,2,0),0)</f>
        <v>0</v>
      </c>
      <c r="F12326" s="65">
        <f>IFERROR(VLOOKUP(C12326,Pivot!A:C,3,0),0)</f>
        <v>0</v>
      </c>
    </row>
    <row r="12327" spans="1:6" x14ac:dyDescent="0.25">
      <c r="A12327" s="68" t="s">
        <v>103</v>
      </c>
      <c r="B12327" s="69">
        <v>491393472</v>
      </c>
      <c r="C12327" s="68">
        <v>887961417968</v>
      </c>
      <c r="D12327" s="69" t="s">
        <v>8222</v>
      </c>
      <c r="E12327" s="65">
        <f>IFERROR(VLOOKUP(C12327,Pivot!A:B,2,0),0)</f>
        <v>0</v>
      </c>
      <c r="F12327" s="65">
        <f>IFERROR(VLOOKUP(C12327,Pivot!A:C,3,0),0)</f>
        <v>0</v>
      </c>
    </row>
    <row r="12328" spans="1:6" x14ac:dyDescent="0.25">
      <c r="A12328" s="68" t="s">
        <v>103</v>
      </c>
      <c r="B12328" s="69">
        <v>491393474</v>
      </c>
      <c r="C12328" s="68">
        <v>887961516067</v>
      </c>
      <c r="D12328" s="69" t="s">
        <v>8223</v>
      </c>
      <c r="E12328" s="65">
        <f>IFERROR(VLOOKUP(C12328,Pivot!A:B,2,0),0)</f>
        <v>0</v>
      </c>
      <c r="F12328" s="65">
        <f>IFERROR(VLOOKUP(C12328,Pivot!A:C,3,0),0)</f>
        <v>0</v>
      </c>
    </row>
    <row r="12329" spans="1:6" x14ac:dyDescent="0.25">
      <c r="A12329" s="68" t="s">
        <v>103</v>
      </c>
      <c r="B12329" s="69">
        <v>491393475</v>
      </c>
      <c r="C12329" s="68">
        <v>887961522136</v>
      </c>
      <c r="D12329" s="69" t="s">
        <v>8224</v>
      </c>
      <c r="E12329" s="65">
        <f>IFERROR(VLOOKUP(C12329,Pivot!A:B,2,0),0)</f>
        <v>0</v>
      </c>
      <c r="F12329" s="65">
        <f>IFERROR(VLOOKUP(C12329,Pivot!A:C,3,0),0)</f>
        <v>0</v>
      </c>
    </row>
    <row r="12330" spans="1:6" x14ac:dyDescent="0.25">
      <c r="A12330" s="68" t="s">
        <v>103</v>
      </c>
      <c r="B12330" s="69">
        <v>491393475</v>
      </c>
      <c r="C12330" s="68">
        <v>887961522143</v>
      </c>
      <c r="D12330" s="69" t="s">
        <v>8224</v>
      </c>
      <c r="E12330" s="65">
        <f>IFERROR(VLOOKUP(C12330,Pivot!A:B,2,0),0)</f>
        <v>0</v>
      </c>
      <c r="F12330" s="65">
        <f>IFERROR(VLOOKUP(C12330,Pivot!A:C,3,0),0)</f>
        <v>0</v>
      </c>
    </row>
    <row r="12331" spans="1:6" x14ac:dyDescent="0.25">
      <c r="A12331" s="68" t="s">
        <v>103</v>
      </c>
      <c r="B12331" s="69">
        <v>491393475</v>
      </c>
      <c r="C12331" s="68">
        <v>887961522150</v>
      </c>
      <c r="D12331" s="69" t="s">
        <v>8224</v>
      </c>
      <c r="E12331" s="65">
        <f>IFERROR(VLOOKUP(C12331,Pivot!A:B,2,0),0)</f>
        <v>0</v>
      </c>
      <c r="F12331" s="65">
        <f>IFERROR(VLOOKUP(C12331,Pivot!A:C,3,0),0)</f>
        <v>0</v>
      </c>
    </row>
    <row r="12332" spans="1:6" x14ac:dyDescent="0.25">
      <c r="A12332" s="68" t="s">
        <v>103</v>
      </c>
      <c r="B12332" s="69">
        <v>491393475</v>
      </c>
      <c r="C12332" s="68">
        <v>887961522167</v>
      </c>
      <c r="D12332" s="69" t="s">
        <v>8224</v>
      </c>
      <c r="E12332" s="65">
        <f>IFERROR(VLOOKUP(C12332,Pivot!A:B,2,0),0)</f>
        <v>0</v>
      </c>
      <c r="F12332" s="65">
        <f>IFERROR(VLOOKUP(C12332,Pivot!A:C,3,0),0)</f>
        <v>0</v>
      </c>
    </row>
    <row r="12333" spans="1:6" x14ac:dyDescent="0.25">
      <c r="A12333" s="68" t="s">
        <v>103</v>
      </c>
      <c r="B12333" s="69">
        <v>491393476</v>
      </c>
      <c r="C12333" s="68">
        <v>887961531459</v>
      </c>
      <c r="D12333" s="69" t="s">
        <v>8225</v>
      </c>
      <c r="E12333" s="65">
        <f>IFERROR(VLOOKUP(C12333,Pivot!A:B,2,0),0)</f>
        <v>0</v>
      </c>
      <c r="F12333" s="65">
        <f>IFERROR(VLOOKUP(C12333,Pivot!A:C,3,0),0)</f>
        <v>0</v>
      </c>
    </row>
    <row r="12334" spans="1:6" x14ac:dyDescent="0.25">
      <c r="A12334" s="68" t="s">
        <v>103</v>
      </c>
      <c r="B12334" s="69">
        <v>491393477</v>
      </c>
      <c r="C12334" s="68">
        <v>887961540581</v>
      </c>
      <c r="D12334" s="69" t="s">
        <v>8226</v>
      </c>
      <c r="E12334" s="65">
        <f>IFERROR(VLOOKUP(C12334,Pivot!A:B,2,0),0)</f>
        <v>0</v>
      </c>
      <c r="F12334" s="65">
        <f>IFERROR(VLOOKUP(C12334,Pivot!A:C,3,0),0)</f>
        <v>0</v>
      </c>
    </row>
    <row r="12335" spans="1:6" x14ac:dyDescent="0.25">
      <c r="A12335" s="68" t="s">
        <v>103</v>
      </c>
      <c r="B12335" s="69">
        <v>491393478</v>
      </c>
      <c r="C12335" s="68">
        <v>887961596243</v>
      </c>
      <c r="D12335" s="69" t="s">
        <v>8227</v>
      </c>
      <c r="E12335" s="65">
        <f>IFERROR(VLOOKUP(C12335,Pivot!A:B,2,0),0)</f>
        <v>0</v>
      </c>
      <c r="F12335" s="65">
        <f>IFERROR(VLOOKUP(C12335,Pivot!A:C,3,0),0)</f>
        <v>0</v>
      </c>
    </row>
    <row r="12336" spans="1:6" x14ac:dyDescent="0.25">
      <c r="A12336" s="68" t="s">
        <v>103</v>
      </c>
      <c r="B12336" s="69">
        <v>491393480</v>
      </c>
      <c r="C12336" s="68">
        <v>8329058329058</v>
      </c>
      <c r="D12336" s="69" t="s">
        <v>8228</v>
      </c>
      <c r="E12336" s="65">
        <f>IFERROR(VLOOKUP(C12336,Pivot!A:B,2,0),0)</f>
        <v>0</v>
      </c>
      <c r="F12336" s="65">
        <f>IFERROR(VLOOKUP(C12336,Pivot!A:C,3,0),0)</f>
        <v>0</v>
      </c>
    </row>
    <row r="12337" spans="1:6" x14ac:dyDescent="0.25">
      <c r="A12337" s="68" t="s">
        <v>103</v>
      </c>
      <c r="B12337" s="69">
        <v>491393480</v>
      </c>
      <c r="C12337" s="68">
        <v>8904027106290</v>
      </c>
      <c r="D12337" s="69" t="s">
        <v>8228</v>
      </c>
      <c r="E12337" s="65">
        <f>IFERROR(VLOOKUP(C12337,Pivot!A:B,2,0),0)</f>
        <v>0</v>
      </c>
      <c r="F12337" s="65">
        <f>IFERROR(VLOOKUP(C12337,Pivot!A:C,3,0),0)</f>
        <v>0</v>
      </c>
    </row>
    <row r="12338" spans="1:6" x14ac:dyDescent="0.25">
      <c r="A12338" s="68" t="s">
        <v>103</v>
      </c>
      <c r="B12338" s="69">
        <v>491393496</v>
      </c>
      <c r="C12338" s="68">
        <v>8901736133364</v>
      </c>
      <c r="D12338" s="69" t="s">
        <v>8229</v>
      </c>
      <c r="E12338" s="65">
        <f>IFERROR(VLOOKUP(C12338,Pivot!A:B,2,0),0)</f>
        <v>0</v>
      </c>
      <c r="F12338" s="65">
        <f>IFERROR(VLOOKUP(C12338,Pivot!A:C,3,0),0)</f>
        <v>0</v>
      </c>
    </row>
    <row r="12339" spans="1:6" x14ac:dyDescent="0.25">
      <c r="A12339" s="68" t="s">
        <v>103</v>
      </c>
      <c r="B12339" s="69">
        <v>491393497</v>
      </c>
      <c r="C12339" s="68">
        <v>8901736133388</v>
      </c>
      <c r="D12339" s="69" t="s">
        <v>8230</v>
      </c>
      <c r="E12339" s="65">
        <f>IFERROR(VLOOKUP(C12339,Pivot!A:B,2,0),0)</f>
        <v>0</v>
      </c>
      <c r="F12339" s="65">
        <f>IFERROR(VLOOKUP(C12339,Pivot!A:C,3,0),0)</f>
        <v>0</v>
      </c>
    </row>
    <row r="12340" spans="1:6" x14ac:dyDescent="0.25">
      <c r="A12340" s="68" t="s">
        <v>103</v>
      </c>
      <c r="B12340" s="69">
        <v>491393498</v>
      </c>
      <c r="C12340" s="68">
        <v>8901736133326</v>
      </c>
      <c r="D12340" s="69" t="s">
        <v>8231</v>
      </c>
      <c r="E12340" s="65">
        <f>IFERROR(VLOOKUP(C12340,Pivot!A:B,2,0),0)</f>
        <v>0</v>
      </c>
      <c r="F12340" s="65">
        <f>IFERROR(VLOOKUP(C12340,Pivot!A:C,3,0),0)</f>
        <v>0</v>
      </c>
    </row>
    <row r="12341" spans="1:6" x14ac:dyDescent="0.25">
      <c r="A12341" s="68" t="s">
        <v>103</v>
      </c>
      <c r="B12341" s="69">
        <v>491393499</v>
      </c>
      <c r="C12341" s="68">
        <v>8901736133357</v>
      </c>
      <c r="D12341" s="69" t="s">
        <v>8232</v>
      </c>
      <c r="E12341" s="65">
        <f>IFERROR(VLOOKUP(C12341,Pivot!A:B,2,0),0)</f>
        <v>0</v>
      </c>
      <c r="F12341" s="65">
        <f>IFERROR(VLOOKUP(C12341,Pivot!A:C,3,0),0)</f>
        <v>0</v>
      </c>
    </row>
    <row r="12342" spans="1:6" x14ac:dyDescent="0.25">
      <c r="A12342" s="68" t="s">
        <v>103</v>
      </c>
      <c r="B12342" s="69">
        <v>491393500</v>
      </c>
      <c r="C12342" s="68">
        <v>8901736170710</v>
      </c>
      <c r="D12342" s="69" t="s">
        <v>8233</v>
      </c>
      <c r="E12342" s="65">
        <f>IFERROR(VLOOKUP(C12342,Pivot!A:B,2,0),0)</f>
        <v>0</v>
      </c>
      <c r="F12342" s="65">
        <f>IFERROR(VLOOKUP(C12342,Pivot!A:C,3,0),0)</f>
        <v>0</v>
      </c>
    </row>
    <row r="12343" spans="1:6" x14ac:dyDescent="0.25">
      <c r="A12343" s="68" t="s">
        <v>103</v>
      </c>
      <c r="B12343" s="69">
        <v>491393502</v>
      </c>
      <c r="C12343" s="68">
        <v>4894166169406</v>
      </c>
      <c r="D12343" s="69" t="s">
        <v>8234</v>
      </c>
      <c r="E12343" s="65">
        <f>IFERROR(VLOOKUP(C12343,Pivot!A:B,2,0),0)</f>
        <v>0</v>
      </c>
      <c r="F12343" s="65">
        <f>IFERROR(VLOOKUP(C12343,Pivot!A:C,3,0),0)</f>
        <v>0</v>
      </c>
    </row>
    <row r="12344" spans="1:6" x14ac:dyDescent="0.25">
      <c r="A12344" s="68" t="s">
        <v>103</v>
      </c>
      <c r="B12344" s="69">
        <v>491393503</v>
      </c>
      <c r="C12344" s="68">
        <v>4894166800767</v>
      </c>
      <c r="D12344" s="69" t="s">
        <v>8235</v>
      </c>
      <c r="E12344" s="65">
        <f>IFERROR(VLOOKUP(C12344,Pivot!A:B,2,0),0)</f>
        <v>0</v>
      </c>
      <c r="F12344" s="65">
        <f>IFERROR(VLOOKUP(C12344,Pivot!A:C,3,0),0)</f>
        <v>0</v>
      </c>
    </row>
    <row r="12345" spans="1:6" x14ac:dyDescent="0.25">
      <c r="A12345" s="68" t="s">
        <v>103</v>
      </c>
      <c r="B12345" s="69">
        <v>491393504</v>
      </c>
      <c r="C12345" s="68">
        <v>4894166105497</v>
      </c>
      <c r="D12345" s="69" t="s">
        <v>8236</v>
      </c>
      <c r="E12345" s="65">
        <f>IFERROR(VLOOKUP(C12345,Pivot!A:B,2,0),0)</f>
        <v>0</v>
      </c>
      <c r="F12345" s="65">
        <f>IFERROR(VLOOKUP(C12345,Pivot!A:C,3,0),0)</f>
        <v>0</v>
      </c>
    </row>
    <row r="12346" spans="1:6" x14ac:dyDescent="0.25">
      <c r="A12346" s="68" t="s">
        <v>103</v>
      </c>
      <c r="B12346" s="69">
        <v>491393504</v>
      </c>
      <c r="C12346" s="68">
        <v>491393504</v>
      </c>
      <c r="D12346" s="69" t="s">
        <v>8236</v>
      </c>
      <c r="E12346" s="65">
        <f>IFERROR(VLOOKUP(C12346,Pivot!A:B,2,0),0)</f>
        <v>0</v>
      </c>
      <c r="F12346" s="65">
        <f>IFERROR(VLOOKUP(C12346,Pivot!A:C,3,0),0)</f>
        <v>0</v>
      </c>
    </row>
    <row r="12347" spans="1:6" x14ac:dyDescent="0.25">
      <c r="A12347" s="68" t="s">
        <v>103</v>
      </c>
      <c r="B12347" s="69">
        <v>491393505</v>
      </c>
      <c r="C12347" s="68">
        <v>4894166169413</v>
      </c>
      <c r="D12347" s="69" t="s">
        <v>8237</v>
      </c>
      <c r="E12347" s="65">
        <f>IFERROR(VLOOKUP(C12347,Pivot!A:B,2,0),0)</f>
        <v>0</v>
      </c>
      <c r="F12347" s="65">
        <f>IFERROR(VLOOKUP(C12347,Pivot!A:C,3,0),0)</f>
        <v>0</v>
      </c>
    </row>
    <row r="12348" spans="1:6" x14ac:dyDescent="0.25">
      <c r="A12348" s="68" t="s">
        <v>103</v>
      </c>
      <c r="B12348" s="69">
        <v>491393505</v>
      </c>
      <c r="C12348" s="68">
        <v>491393505</v>
      </c>
      <c r="D12348" s="69" t="s">
        <v>8237</v>
      </c>
      <c r="E12348" s="65">
        <f>IFERROR(VLOOKUP(C12348,Pivot!A:B,2,0),0)</f>
        <v>0</v>
      </c>
      <c r="F12348" s="65">
        <f>IFERROR(VLOOKUP(C12348,Pivot!A:C,3,0),0)</f>
        <v>0</v>
      </c>
    </row>
    <row r="12349" spans="1:6" x14ac:dyDescent="0.25">
      <c r="A12349" s="68" t="s">
        <v>103</v>
      </c>
      <c r="B12349" s="69">
        <v>491393506</v>
      </c>
      <c r="C12349" s="68">
        <v>6930640581338</v>
      </c>
      <c r="D12349" s="69" t="s">
        <v>8238</v>
      </c>
      <c r="E12349" s="65">
        <f>IFERROR(VLOOKUP(C12349,Pivot!A:B,2,0),0)</f>
        <v>0</v>
      </c>
      <c r="F12349" s="65">
        <f>IFERROR(VLOOKUP(C12349,Pivot!A:C,3,0),0)</f>
        <v>0</v>
      </c>
    </row>
    <row r="12350" spans="1:6" x14ac:dyDescent="0.25">
      <c r="A12350" s="68" t="s">
        <v>103</v>
      </c>
      <c r="B12350" s="69">
        <v>491393507</v>
      </c>
      <c r="C12350" s="68">
        <v>6930640540021</v>
      </c>
      <c r="D12350" s="69" t="s">
        <v>8239</v>
      </c>
      <c r="E12350" s="65">
        <f>IFERROR(VLOOKUP(C12350,Pivot!A:B,2,0),0)</f>
        <v>0</v>
      </c>
      <c r="F12350" s="65">
        <f>IFERROR(VLOOKUP(C12350,Pivot!A:C,3,0),0)</f>
        <v>0</v>
      </c>
    </row>
    <row r="12351" spans="1:6" x14ac:dyDescent="0.25">
      <c r="A12351" s="68" t="s">
        <v>103</v>
      </c>
      <c r="B12351" s="69">
        <v>491393508</v>
      </c>
      <c r="C12351" s="68">
        <v>6930640582038</v>
      </c>
      <c r="D12351" s="69" t="s">
        <v>8240</v>
      </c>
      <c r="E12351" s="65">
        <f>IFERROR(VLOOKUP(C12351,Pivot!A:B,2,0),0)</f>
        <v>0</v>
      </c>
      <c r="F12351" s="65">
        <f>IFERROR(VLOOKUP(C12351,Pivot!A:C,3,0),0)</f>
        <v>0</v>
      </c>
    </row>
    <row r="12352" spans="1:6" x14ac:dyDescent="0.25">
      <c r="A12352" s="68" t="s">
        <v>103</v>
      </c>
      <c r="B12352" s="69">
        <v>491393509</v>
      </c>
      <c r="C12352" s="68">
        <v>8901736139175</v>
      </c>
      <c r="D12352" s="69" t="s">
        <v>8241</v>
      </c>
      <c r="E12352" s="65">
        <f>IFERROR(VLOOKUP(C12352,Pivot!A:B,2,0),0)</f>
        <v>0</v>
      </c>
      <c r="F12352" s="65">
        <f>IFERROR(VLOOKUP(C12352,Pivot!A:C,3,0),0)</f>
        <v>0</v>
      </c>
    </row>
    <row r="12353" spans="1:6" x14ac:dyDescent="0.25">
      <c r="A12353" s="68" t="s">
        <v>103</v>
      </c>
      <c r="B12353" s="69">
        <v>491393510</v>
      </c>
      <c r="C12353" s="68">
        <v>8901736139229</v>
      </c>
      <c r="D12353" s="69" t="s">
        <v>8242</v>
      </c>
      <c r="E12353" s="65">
        <f>IFERROR(VLOOKUP(C12353,Pivot!A:B,2,0),0)</f>
        <v>0</v>
      </c>
      <c r="F12353" s="65">
        <f>IFERROR(VLOOKUP(C12353,Pivot!A:C,3,0),0)</f>
        <v>0</v>
      </c>
    </row>
    <row r="12354" spans="1:6" x14ac:dyDescent="0.25">
      <c r="A12354" s="68" t="s">
        <v>103</v>
      </c>
      <c r="B12354" s="69">
        <v>491393511</v>
      </c>
      <c r="C12354" s="68">
        <v>8901736139182</v>
      </c>
      <c r="D12354" s="69" t="s">
        <v>8243</v>
      </c>
      <c r="E12354" s="65">
        <f>IFERROR(VLOOKUP(C12354,Pivot!A:B,2,0),0)</f>
        <v>0</v>
      </c>
      <c r="F12354" s="65">
        <f>IFERROR(VLOOKUP(C12354,Pivot!A:C,3,0),0)</f>
        <v>0</v>
      </c>
    </row>
    <row r="12355" spans="1:6" x14ac:dyDescent="0.25">
      <c r="A12355" s="68" t="s">
        <v>103</v>
      </c>
      <c r="B12355" s="69">
        <v>491393512</v>
      </c>
      <c r="C12355" s="68">
        <v>8901736139236</v>
      </c>
      <c r="D12355" s="69" t="s">
        <v>8244</v>
      </c>
      <c r="E12355" s="65">
        <f>IFERROR(VLOOKUP(C12355,Pivot!A:B,2,0),0)</f>
        <v>0</v>
      </c>
      <c r="F12355" s="65">
        <f>IFERROR(VLOOKUP(C12355,Pivot!A:C,3,0),0)</f>
        <v>0</v>
      </c>
    </row>
    <row r="12356" spans="1:6" x14ac:dyDescent="0.25">
      <c r="A12356" s="68" t="s">
        <v>103</v>
      </c>
      <c r="B12356" s="69">
        <v>491393513</v>
      </c>
      <c r="C12356" s="68">
        <v>8901736139199</v>
      </c>
      <c r="D12356" s="69" t="s">
        <v>8245</v>
      </c>
      <c r="E12356" s="65">
        <f>IFERROR(VLOOKUP(C12356,Pivot!A:B,2,0),0)</f>
        <v>0</v>
      </c>
      <c r="F12356" s="65">
        <f>IFERROR(VLOOKUP(C12356,Pivot!A:C,3,0),0)</f>
        <v>0</v>
      </c>
    </row>
    <row r="12357" spans="1:6" x14ac:dyDescent="0.25">
      <c r="A12357" s="68" t="s">
        <v>103</v>
      </c>
      <c r="B12357" s="69">
        <v>491393514</v>
      </c>
      <c r="C12357" s="68">
        <v>8901736139243</v>
      </c>
      <c r="D12357" s="69" t="s">
        <v>8246</v>
      </c>
      <c r="E12357" s="65">
        <f>IFERROR(VLOOKUP(C12357,Pivot!A:B,2,0),0)</f>
        <v>0</v>
      </c>
      <c r="F12357" s="65">
        <f>IFERROR(VLOOKUP(C12357,Pivot!A:C,3,0),0)</f>
        <v>0</v>
      </c>
    </row>
    <row r="12358" spans="1:6" x14ac:dyDescent="0.25">
      <c r="A12358" s="68" t="s">
        <v>103</v>
      </c>
      <c r="B12358" s="69">
        <v>491393515</v>
      </c>
      <c r="C12358" s="68">
        <v>8901736139212</v>
      </c>
      <c r="D12358" s="69" t="s">
        <v>8247</v>
      </c>
      <c r="E12358" s="65">
        <f>IFERROR(VLOOKUP(C12358,Pivot!A:B,2,0),0)</f>
        <v>0</v>
      </c>
      <c r="F12358" s="65">
        <f>IFERROR(VLOOKUP(C12358,Pivot!A:C,3,0),0)</f>
        <v>0</v>
      </c>
    </row>
    <row r="12359" spans="1:6" x14ac:dyDescent="0.25">
      <c r="A12359" s="68" t="s">
        <v>103</v>
      </c>
      <c r="B12359" s="69">
        <v>491393516</v>
      </c>
      <c r="C12359" s="68">
        <v>8901736139267</v>
      </c>
      <c r="D12359" s="69" t="s">
        <v>8248</v>
      </c>
      <c r="E12359" s="65">
        <f>IFERROR(VLOOKUP(C12359,Pivot!A:B,2,0),0)</f>
        <v>0</v>
      </c>
      <c r="F12359" s="65">
        <f>IFERROR(VLOOKUP(C12359,Pivot!A:C,3,0),0)</f>
        <v>0</v>
      </c>
    </row>
    <row r="12360" spans="1:6" x14ac:dyDescent="0.25">
      <c r="A12360" s="68" t="s">
        <v>103</v>
      </c>
      <c r="B12360" s="69">
        <v>491393517</v>
      </c>
      <c r="C12360" s="68">
        <v>8901736132282</v>
      </c>
      <c r="D12360" s="69" t="s">
        <v>8249</v>
      </c>
      <c r="E12360" s="65">
        <f>IFERROR(VLOOKUP(C12360,Pivot!A:B,2,0),0)</f>
        <v>0</v>
      </c>
      <c r="F12360" s="65">
        <f>IFERROR(VLOOKUP(C12360,Pivot!A:C,3,0),0)</f>
        <v>0</v>
      </c>
    </row>
    <row r="12361" spans="1:6" x14ac:dyDescent="0.25">
      <c r="A12361" s="68" t="s">
        <v>103</v>
      </c>
      <c r="B12361" s="69">
        <v>491393518</v>
      </c>
      <c r="C12361" s="68">
        <v>8901736138970</v>
      </c>
      <c r="D12361" s="69" t="s">
        <v>8250</v>
      </c>
      <c r="E12361" s="65">
        <f>IFERROR(VLOOKUP(C12361,Pivot!A:B,2,0),0)</f>
        <v>0</v>
      </c>
      <c r="F12361" s="65">
        <f>IFERROR(VLOOKUP(C12361,Pivot!A:C,3,0),0)</f>
        <v>0</v>
      </c>
    </row>
    <row r="12362" spans="1:6" x14ac:dyDescent="0.25">
      <c r="A12362" s="68" t="s">
        <v>103</v>
      </c>
      <c r="B12362" s="69">
        <v>491393519</v>
      </c>
      <c r="C12362" s="68">
        <v>8901736138987</v>
      </c>
      <c r="D12362" s="69" t="s">
        <v>8251</v>
      </c>
      <c r="E12362" s="65">
        <f>IFERROR(VLOOKUP(C12362,Pivot!A:B,2,0),0)</f>
        <v>0</v>
      </c>
      <c r="F12362" s="65">
        <f>IFERROR(VLOOKUP(C12362,Pivot!A:C,3,0),0)</f>
        <v>0</v>
      </c>
    </row>
    <row r="12363" spans="1:6" x14ac:dyDescent="0.25">
      <c r="A12363" s="68" t="s">
        <v>103</v>
      </c>
      <c r="B12363" s="69">
        <v>491393520</v>
      </c>
      <c r="C12363" s="68">
        <v>8901736139090</v>
      </c>
      <c r="D12363" s="69" t="s">
        <v>8252</v>
      </c>
      <c r="E12363" s="65">
        <f>IFERROR(VLOOKUP(C12363,Pivot!A:B,2,0),0)</f>
        <v>0</v>
      </c>
      <c r="F12363" s="65">
        <f>IFERROR(VLOOKUP(C12363,Pivot!A:C,3,0),0)</f>
        <v>0</v>
      </c>
    </row>
    <row r="12364" spans="1:6" x14ac:dyDescent="0.25">
      <c r="A12364" s="68" t="s">
        <v>103</v>
      </c>
      <c r="B12364" s="69">
        <v>491393521</v>
      </c>
      <c r="C12364" s="68">
        <v>491393521</v>
      </c>
      <c r="D12364" s="69" t="s">
        <v>8253</v>
      </c>
      <c r="E12364" s="65">
        <f>IFERROR(VLOOKUP(C12364,Pivot!A:B,2,0),0)</f>
        <v>0</v>
      </c>
      <c r="F12364" s="65">
        <f>IFERROR(VLOOKUP(C12364,Pivot!A:C,3,0),0)</f>
        <v>0</v>
      </c>
    </row>
    <row r="12365" spans="1:6" x14ac:dyDescent="0.25">
      <c r="A12365" s="68" t="s">
        <v>103</v>
      </c>
      <c r="B12365" s="69">
        <v>491393521</v>
      </c>
      <c r="C12365" s="68">
        <v>8901736139106</v>
      </c>
      <c r="D12365" s="69" t="s">
        <v>8253</v>
      </c>
      <c r="E12365" s="65">
        <f>IFERROR(VLOOKUP(C12365,Pivot!A:B,2,0),0)</f>
        <v>0</v>
      </c>
      <c r="F12365" s="65">
        <f>IFERROR(VLOOKUP(C12365,Pivot!A:C,3,0),0)</f>
        <v>0</v>
      </c>
    </row>
    <row r="12366" spans="1:6" x14ac:dyDescent="0.25">
      <c r="A12366" s="68" t="s">
        <v>103</v>
      </c>
      <c r="B12366" s="69">
        <v>491393522</v>
      </c>
      <c r="C12366" s="68">
        <v>8901736138895</v>
      </c>
      <c r="D12366" s="69" t="s">
        <v>8254</v>
      </c>
      <c r="E12366" s="65">
        <f>IFERROR(VLOOKUP(C12366,Pivot!A:B,2,0),0)</f>
        <v>0</v>
      </c>
      <c r="F12366" s="65">
        <f>IFERROR(VLOOKUP(C12366,Pivot!A:C,3,0),0)</f>
        <v>0</v>
      </c>
    </row>
    <row r="12367" spans="1:6" x14ac:dyDescent="0.25">
      <c r="A12367" s="68" t="s">
        <v>103</v>
      </c>
      <c r="B12367" s="69">
        <v>491393523</v>
      </c>
      <c r="C12367" s="68">
        <v>8901736138499</v>
      </c>
      <c r="D12367" s="69" t="s">
        <v>8255</v>
      </c>
      <c r="E12367" s="65">
        <f>IFERROR(VLOOKUP(C12367,Pivot!A:B,2,0),0)</f>
        <v>0</v>
      </c>
      <c r="F12367" s="65">
        <f>IFERROR(VLOOKUP(C12367,Pivot!A:C,3,0),0)</f>
        <v>0</v>
      </c>
    </row>
    <row r="12368" spans="1:6" x14ac:dyDescent="0.25">
      <c r="A12368" s="68" t="s">
        <v>103</v>
      </c>
      <c r="B12368" s="69">
        <v>491393524</v>
      </c>
      <c r="C12368" s="68">
        <v>8901736138925</v>
      </c>
      <c r="D12368" s="69" t="s">
        <v>8256</v>
      </c>
      <c r="E12368" s="65">
        <f>IFERROR(VLOOKUP(C12368,Pivot!A:B,2,0),0)</f>
        <v>0</v>
      </c>
      <c r="F12368" s="65">
        <f>IFERROR(VLOOKUP(C12368,Pivot!A:C,3,0),0)</f>
        <v>0</v>
      </c>
    </row>
    <row r="12369" spans="1:6" x14ac:dyDescent="0.25">
      <c r="A12369" s="68" t="s">
        <v>103</v>
      </c>
      <c r="B12369" s="69">
        <v>491393525</v>
      </c>
      <c r="C12369" s="68">
        <v>8901736138475</v>
      </c>
      <c r="D12369" s="69" t="s">
        <v>8257</v>
      </c>
      <c r="E12369" s="65">
        <f>IFERROR(VLOOKUP(C12369,Pivot!A:B,2,0),0)</f>
        <v>0</v>
      </c>
      <c r="F12369" s="65">
        <f>IFERROR(VLOOKUP(C12369,Pivot!A:C,3,0),0)</f>
        <v>0</v>
      </c>
    </row>
    <row r="12370" spans="1:6" x14ac:dyDescent="0.25">
      <c r="A12370" s="68" t="s">
        <v>103</v>
      </c>
      <c r="B12370" s="69">
        <v>491393526</v>
      </c>
      <c r="C12370" s="68">
        <v>8901736138918</v>
      </c>
      <c r="D12370" s="69" t="s">
        <v>8258</v>
      </c>
      <c r="E12370" s="65">
        <f>IFERROR(VLOOKUP(C12370,Pivot!A:B,2,0),0)</f>
        <v>0</v>
      </c>
      <c r="F12370" s="65">
        <f>IFERROR(VLOOKUP(C12370,Pivot!A:C,3,0),0)</f>
        <v>0</v>
      </c>
    </row>
    <row r="12371" spans="1:6" x14ac:dyDescent="0.25">
      <c r="A12371" s="68" t="s">
        <v>103</v>
      </c>
      <c r="B12371" s="69">
        <v>491393527</v>
      </c>
      <c r="C12371" s="68">
        <v>8901736135122</v>
      </c>
      <c r="D12371" s="69" t="s">
        <v>8259</v>
      </c>
      <c r="E12371" s="65">
        <f>IFERROR(VLOOKUP(C12371,Pivot!A:B,2,0),0)</f>
        <v>0</v>
      </c>
      <c r="F12371" s="65">
        <f>IFERROR(VLOOKUP(C12371,Pivot!A:C,3,0),0)</f>
        <v>0</v>
      </c>
    </row>
    <row r="12372" spans="1:6" x14ac:dyDescent="0.25">
      <c r="A12372" s="68" t="s">
        <v>103</v>
      </c>
      <c r="B12372" s="69">
        <v>491393528</v>
      </c>
      <c r="C12372" s="68">
        <v>8901736135146</v>
      </c>
      <c r="D12372" s="69" t="s">
        <v>8260</v>
      </c>
      <c r="E12372" s="65">
        <f>IFERROR(VLOOKUP(C12372,Pivot!A:B,2,0),0)</f>
        <v>0</v>
      </c>
      <c r="F12372" s="65">
        <f>IFERROR(VLOOKUP(C12372,Pivot!A:C,3,0),0)</f>
        <v>0</v>
      </c>
    </row>
    <row r="12373" spans="1:6" x14ac:dyDescent="0.25">
      <c r="A12373" s="68" t="s">
        <v>103</v>
      </c>
      <c r="B12373" s="69">
        <v>491393529</v>
      </c>
      <c r="C12373" s="68">
        <v>8901736137034</v>
      </c>
      <c r="D12373" s="69" t="s">
        <v>8261</v>
      </c>
      <c r="E12373" s="65">
        <f>IFERROR(VLOOKUP(C12373,Pivot!A:B,2,0),0)</f>
        <v>0</v>
      </c>
      <c r="F12373" s="65">
        <f>IFERROR(VLOOKUP(C12373,Pivot!A:C,3,0),0)</f>
        <v>0</v>
      </c>
    </row>
    <row r="12374" spans="1:6" x14ac:dyDescent="0.25">
      <c r="A12374" s="68" t="s">
        <v>103</v>
      </c>
      <c r="B12374" s="69">
        <v>491393530</v>
      </c>
      <c r="C12374" s="68">
        <v>8901736137058</v>
      </c>
      <c r="D12374" s="69" t="s">
        <v>8262</v>
      </c>
      <c r="E12374" s="65">
        <f>IFERROR(VLOOKUP(C12374,Pivot!A:B,2,0),0)</f>
        <v>0</v>
      </c>
      <c r="F12374" s="65">
        <f>IFERROR(VLOOKUP(C12374,Pivot!A:C,3,0),0)</f>
        <v>0</v>
      </c>
    </row>
    <row r="12375" spans="1:6" x14ac:dyDescent="0.25">
      <c r="A12375" s="68" t="s">
        <v>103</v>
      </c>
      <c r="B12375" s="69">
        <v>491393531</v>
      </c>
      <c r="C12375" s="68">
        <v>8901736137065</v>
      </c>
      <c r="D12375" s="69" t="s">
        <v>8263</v>
      </c>
      <c r="E12375" s="65">
        <f>IFERROR(VLOOKUP(C12375,Pivot!A:B,2,0),0)</f>
        <v>0</v>
      </c>
      <c r="F12375" s="65">
        <f>IFERROR(VLOOKUP(C12375,Pivot!A:C,3,0),0)</f>
        <v>0</v>
      </c>
    </row>
    <row r="12376" spans="1:6" x14ac:dyDescent="0.25">
      <c r="A12376" s="68" t="s">
        <v>103</v>
      </c>
      <c r="B12376" s="69">
        <v>491393532</v>
      </c>
      <c r="C12376" s="68">
        <v>8901736139380</v>
      </c>
      <c r="D12376" s="69" t="s">
        <v>8264</v>
      </c>
      <c r="E12376" s="65">
        <f>IFERROR(VLOOKUP(C12376,Pivot!A:B,2,0),0)</f>
        <v>0</v>
      </c>
      <c r="F12376" s="65">
        <f>IFERROR(VLOOKUP(C12376,Pivot!A:C,3,0),0)</f>
        <v>0</v>
      </c>
    </row>
    <row r="12377" spans="1:6" x14ac:dyDescent="0.25">
      <c r="A12377" s="68" t="s">
        <v>103</v>
      </c>
      <c r="B12377" s="69">
        <v>491393534</v>
      </c>
      <c r="C12377" s="68">
        <v>8901736139403</v>
      </c>
      <c r="D12377" s="69" t="s">
        <v>8265</v>
      </c>
      <c r="E12377" s="65">
        <f>IFERROR(VLOOKUP(C12377,Pivot!A:B,2,0),0)</f>
        <v>0</v>
      </c>
      <c r="F12377" s="65">
        <f>IFERROR(VLOOKUP(C12377,Pivot!A:C,3,0),0)</f>
        <v>0</v>
      </c>
    </row>
    <row r="12378" spans="1:6" x14ac:dyDescent="0.25">
      <c r="A12378" s="68" t="s">
        <v>103</v>
      </c>
      <c r="B12378" s="69">
        <v>491393535</v>
      </c>
      <c r="C12378" s="68">
        <v>8901736139564</v>
      </c>
      <c r="D12378" s="69" t="s">
        <v>8266</v>
      </c>
      <c r="E12378" s="65">
        <f>IFERROR(VLOOKUP(C12378,Pivot!A:B,2,0),0)</f>
        <v>0</v>
      </c>
      <c r="F12378" s="65">
        <f>IFERROR(VLOOKUP(C12378,Pivot!A:C,3,0),0)</f>
        <v>0</v>
      </c>
    </row>
    <row r="12379" spans="1:6" x14ac:dyDescent="0.25">
      <c r="A12379" s="68" t="s">
        <v>103</v>
      </c>
      <c r="B12379" s="69">
        <v>491393537</v>
      </c>
      <c r="C12379" s="68">
        <v>8901736139779</v>
      </c>
      <c r="D12379" s="69" t="s">
        <v>8267</v>
      </c>
      <c r="E12379" s="65">
        <f>IFERROR(VLOOKUP(C12379,Pivot!A:B,2,0),0)</f>
        <v>0</v>
      </c>
      <c r="F12379" s="65">
        <f>IFERROR(VLOOKUP(C12379,Pivot!A:C,3,0),0)</f>
        <v>0</v>
      </c>
    </row>
    <row r="12380" spans="1:6" x14ac:dyDescent="0.25">
      <c r="A12380" s="68" t="s">
        <v>103</v>
      </c>
      <c r="B12380" s="69">
        <v>491393540</v>
      </c>
      <c r="C12380" s="68">
        <v>8901736170666</v>
      </c>
      <c r="D12380" s="69" t="s">
        <v>8268</v>
      </c>
      <c r="E12380" s="65">
        <f>IFERROR(VLOOKUP(C12380,Pivot!A:B,2,0),0)</f>
        <v>0</v>
      </c>
      <c r="F12380" s="65">
        <f>IFERROR(VLOOKUP(C12380,Pivot!A:C,3,0),0)</f>
        <v>0</v>
      </c>
    </row>
    <row r="12381" spans="1:6" x14ac:dyDescent="0.25">
      <c r="A12381" s="68" t="s">
        <v>103</v>
      </c>
      <c r="B12381" s="69">
        <v>491393541</v>
      </c>
      <c r="C12381" s="68">
        <v>8901736170673</v>
      </c>
      <c r="D12381" s="69" t="s">
        <v>8269</v>
      </c>
      <c r="E12381" s="65">
        <f>IFERROR(VLOOKUP(C12381,Pivot!A:B,2,0),0)</f>
        <v>0</v>
      </c>
      <c r="F12381" s="65">
        <f>IFERROR(VLOOKUP(C12381,Pivot!A:C,3,0),0)</f>
        <v>0</v>
      </c>
    </row>
    <row r="12382" spans="1:6" x14ac:dyDescent="0.25">
      <c r="A12382" s="68" t="s">
        <v>103</v>
      </c>
      <c r="B12382" s="69">
        <v>491393542</v>
      </c>
      <c r="C12382" s="68">
        <v>8901736170680</v>
      </c>
      <c r="D12382" s="69" t="s">
        <v>8270</v>
      </c>
      <c r="E12382" s="65">
        <f>IFERROR(VLOOKUP(C12382,Pivot!A:B,2,0),0)</f>
        <v>0</v>
      </c>
      <c r="F12382" s="65">
        <f>IFERROR(VLOOKUP(C12382,Pivot!A:C,3,0),0)</f>
        <v>0</v>
      </c>
    </row>
    <row r="12383" spans="1:6" x14ac:dyDescent="0.25">
      <c r="A12383" s="68" t="s">
        <v>103</v>
      </c>
      <c r="B12383" s="69">
        <v>491393543</v>
      </c>
      <c r="C12383" s="68">
        <v>8901736171656</v>
      </c>
      <c r="D12383" s="69" t="s">
        <v>8271</v>
      </c>
      <c r="E12383" s="65">
        <f>IFERROR(VLOOKUP(C12383,Pivot!A:B,2,0),0)</f>
        <v>0</v>
      </c>
      <c r="F12383" s="65">
        <f>IFERROR(VLOOKUP(C12383,Pivot!A:C,3,0),0)</f>
        <v>0</v>
      </c>
    </row>
    <row r="12384" spans="1:6" x14ac:dyDescent="0.25">
      <c r="A12384" s="68" t="s">
        <v>103</v>
      </c>
      <c r="B12384" s="69">
        <v>491393544</v>
      </c>
      <c r="C12384" s="68">
        <v>8901736171663</v>
      </c>
      <c r="D12384" s="69" t="s">
        <v>8272</v>
      </c>
      <c r="E12384" s="65">
        <f>IFERROR(VLOOKUP(C12384,Pivot!A:B,2,0),0)</f>
        <v>0</v>
      </c>
      <c r="F12384" s="65">
        <f>IFERROR(VLOOKUP(C12384,Pivot!A:C,3,0),0)</f>
        <v>0</v>
      </c>
    </row>
    <row r="12385" spans="1:6" x14ac:dyDescent="0.25">
      <c r="A12385" s="68" t="s">
        <v>103</v>
      </c>
      <c r="B12385" s="69">
        <v>491393545</v>
      </c>
      <c r="C12385" s="68">
        <v>8901736171670</v>
      </c>
      <c r="D12385" s="69" t="s">
        <v>8273</v>
      </c>
      <c r="E12385" s="65">
        <f>IFERROR(VLOOKUP(C12385,Pivot!A:B,2,0),0)</f>
        <v>0</v>
      </c>
      <c r="F12385" s="65">
        <f>IFERROR(VLOOKUP(C12385,Pivot!A:C,3,0),0)</f>
        <v>0</v>
      </c>
    </row>
    <row r="12386" spans="1:6" x14ac:dyDescent="0.25">
      <c r="A12386" s="68" t="s">
        <v>103</v>
      </c>
      <c r="B12386" s="69">
        <v>491393546</v>
      </c>
      <c r="C12386" s="68">
        <v>8901736171687</v>
      </c>
      <c r="D12386" s="69" t="s">
        <v>8274</v>
      </c>
      <c r="E12386" s="65">
        <f>IFERROR(VLOOKUP(C12386,Pivot!A:B,2,0),0)</f>
        <v>0</v>
      </c>
      <c r="F12386" s="65">
        <f>IFERROR(VLOOKUP(C12386,Pivot!A:C,3,0),0)</f>
        <v>0</v>
      </c>
    </row>
    <row r="12387" spans="1:6" x14ac:dyDescent="0.25">
      <c r="A12387" s="68" t="s">
        <v>103</v>
      </c>
      <c r="B12387" s="69">
        <v>491393547</v>
      </c>
      <c r="C12387" s="68">
        <v>8901736171694</v>
      </c>
      <c r="D12387" s="69" t="s">
        <v>8275</v>
      </c>
      <c r="E12387" s="65">
        <f>IFERROR(VLOOKUP(C12387,Pivot!A:B,2,0),0)</f>
        <v>0</v>
      </c>
      <c r="F12387" s="65">
        <f>IFERROR(VLOOKUP(C12387,Pivot!A:C,3,0),0)</f>
        <v>0</v>
      </c>
    </row>
    <row r="12388" spans="1:6" x14ac:dyDescent="0.25">
      <c r="A12388" s="68" t="s">
        <v>103</v>
      </c>
      <c r="B12388" s="69">
        <v>491393548</v>
      </c>
      <c r="C12388" s="68">
        <v>8901736171700</v>
      </c>
      <c r="D12388" s="69" t="s">
        <v>8276</v>
      </c>
      <c r="E12388" s="65">
        <f>IFERROR(VLOOKUP(C12388,Pivot!A:B,2,0),0)</f>
        <v>0</v>
      </c>
      <c r="F12388" s="65">
        <f>IFERROR(VLOOKUP(C12388,Pivot!A:C,3,0),0)</f>
        <v>0</v>
      </c>
    </row>
    <row r="12389" spans="1:6" x14ac:dyDescent="0.25">
      <c r="A12389" s="68" t="s">
        <v>103</v>
      </c>
      <c r="B12389" s="69">
        <v>491393549</v>
      </c>
      <c r="C12389" s="68">
        <v>8901736171717</v>
      </c>
      <c r="D12389" s="69" t="s">
        <v>8277</v>
      </c>
      <c r="E12389" s="65">
        <f>IFERROR(VLOOKUP(C12389,Pivot!A:B,2,0),0)</f>
        <v>0</v>
      </c>
      <c r="F12389" s="65">
        <f>IFERROR(VLOOKUP(C12389,Pivot!A:C,3,0),0)</f>
        <v>0</v>
      </c>
    </row>
    <row r="12390" spans="1:6" x14ac:dyDescent="0.25">
      <c r="A12390" s="68" t="s">
        <v>103</v>
      </c>
      <c r="B12390" s="69">
        <v>491393550</v>
      </c>
      <c r="C12390" s="68">
        <v>8901736171724</v>
      </c>
      <c r="D12390" s="69" t="s">
        <v>8278</v>
      </c>
      <c r="E12390" s="65">
        <f>IFERROR(VLOOKUP(C12390,Pivot!A:B,2,0),0)</f>
        <v>0</v>
      </c>
      <c r="F12390" s="65">
        <f>IFERROR(VLOOKUP(C12390,Pivot!A:C,3,0),0)</f>
        <v>0</v>
      </c>
    </row>
    <row r="12391" spans="1:6" x14ac:dyDescent="0.25">
      <c r="A12391" s="68" t="s">
        <v>103</v>
      </c>
      <c r="B12391" s="69">
        <v>491393551</v>
      </c>
      <c r="C12391" s="68">
        <v>8901736171731</v>
      </c>
      <c r="D12391" s="69" t="s">
        <v>8279</v>
      </c>
      <c r="E12391" s="65">
        <f>IFERROR(VLOOKUP(C12391,Pivot!A:B,2,0),0)</f>
        <v>0</v>
      </c>
      <c r="F12391" s="65">
        <f>IFERROR(VLOOKUP(C12391,Pivot!A:C,3,0),0)</f>
        <v>0</v>
      </c>
    </row>
    <row r="12392" spans="1:6" x14ac:dyDescent="0.25">
      <c r="A12392" s="68" t="s">
        <v>103</v>
      </c>
      <c r="B12392" s="69">
        <v>491393552</v>
      </c>
      <c r="C12392" s="68">
        <v>8901736171748</v>
      </c>
      <c r="D12392" s="69" t="s">
        <v>8280</v>
      </c>
      <c r="E12392" s="65">
        <f>IFERROR(VLOOKUP(C12392,Pivot!A:B,2,0),0)</f>
        <v>0</v>
      </c>
      <c r="F12392" s="65">
        <f>IFERROR(VLOOKUP(C12392,Pivot!A:C,3,0),0)</f>
        <v>0</v>
      </c>
    </row>
    <row r="12393" spans="1:6" x14ac:dyDescent="0.25">
      <c r="A12393" s="68" t="s">
        <v>103</v>
      </c>
      <c r="B12393" s="69">
        <v>491393554</v>
      </c>
      <c r="C12393" s="68">
        <v>8901736171762</v>
      </c>
      <c r="D12393" s="69" t="s">
        <v>8281</v>
      </c>
      <c r="E12393" s="65">
        <f>IFERROR(VLOOKUP(C12393,Pivot!A:B,2,0),0)</f>
        <v>0</v>
      </c>
      <c r="F12393" s="65">
        <f>IFERROR(VLOOKUP(C12393,Pivot!A:C,3,0),0)</f>
        <v>0</v>
      </c>
    </row>
    <row r="12394" spans="1:6" x14ac:dyDescent="0.25">
      <c r="A12394" s="68" t="s">
        <v>103</v>
      </c>
      <c r="B12394" s="69">
        <v>491393555</v>
      </c>
      <c r="C12394" s="68">
        <v>8901736171779</v>
      </c>
      <c r="D12394" s="69" t="s">
        <v>8282</v>
      </c>
      <c r="E12394" s="65">
        <f>IFERROR(VLOOKUP(C12394,Pivot!A:B,2,0),0)</f>
        <v>0</v>
      </c>
      <c r="F12394" s="65">
        <f>IFERROR(VLOOKUP(C12394,Pivot!A:C,3,0),0)</f>
        <v>0</v>
      </c>
    </row>
    <row r="12395" spans="1:6" x14ac:dyDescent="0.25">
      <c r="A12395" s="68" t="s">
        <v>103</v>
      </c>
      <c r="B12395" s="69">
        <v>491393556</v>
      </c>
      <c r="C12395" s="68">
        <v>8901736171786</v>
      </c>
      <c r="D12395" s="69" t="s">
        <v>8283</v>
      </c>
      <c r="E12395" s="65">
        <f>IFERROR(VLOOKUP(C12395,Pivot!A:B,2,0),0)</f>
        <v>0</v>
      </c>
      <c r="F12395" s="65">
        <f>IFERROR(VLOOKUP(C12395,Pivot!A:C,3,0),0)</f>
        <v>0</v>
      </c>
    </row>
    <row r="12396" spans="1:6" x14ac:dyDescent="0.25">
      <c r="A12396" s="68" t="s">
        <v>103</v>
      </c>
      <c r="B12396" s="69">
        <v>491393557</v>
      </c>
      <c r="C12396" s="68">
        <v>8901736171809</v>
      </c>
      <c r="D12396" s="69" t="s">
        <v>8284</v>
      </c>
      <c r="E12396" s="65">
        <f>IFERROR(VLOOKUP(C12396,Pivot!A:B,2,0),0)</f>
        <v>0</v>
      </c>
      <c r="F12396" s="65">
        <f>IFERROR(VLOOKUP(C12396,Pivot!A:C,3,0),0)</f>
        <v>0</v>
      </c>
    </row>
    <row r="12397" spans="1:6" x14ac:dyDescent="0.25">
      <c r="A12397" s="68" t="s">
        <v>103</v>
      </c>
      <c r="B12397" s="69">
        <v>491393558</v>
      </c>
      <c r="C12397" s="68">
        <v>8901736171816</v>
      </c>
      <c r="D12397" s="69" t="s">
        <v>8285</v>
      </c>
      <c r="E12397" s="65">
        <f>IFERROR(VLOOKUP(C12397,Pivot!A:B,2,0),0)</f>
        <v>0</v>
      </c>
      <c r="F12397" s="65">
        <f>IFERROR(VLOOKUP(C12397,Pivot!A:C,3,0),0)</f>
        <v>0</v>
      </c>
    </row>
    <row r="12398" spans="1:6" x14ac:dyDescent="0.25">
      <c r="A12398" s="68" t="s">
        <v>103</v>
      </c>
      <c r="B12398" s="69">
        <v>491393559</v>
      </c>
      <c r="C12398" s="68">
        <v>8901736171823</v>
      </c>
      <c r="D12398" s="69" t="s">
        <v>8286</v>
      </c>
      <c r="E12398" s="65">
        <f>IFERROR(VLOOKUP(C12398,Pivot!A:B,2,0),0)</f>
        <v>0</v>
      </c>
      <c r="F12398" s="65">
        <f>IFERROR(VLOOKUP(C12398,Pivot!A:C,3,0),0)</f>
        <v>0</v>
      </c>
    </row>
    <row r="12399" spans="1:6" x14ac:dyDescent="0.25">
      <c r="A12399" s="68" t="s">
        <v>103</v>
      </c>
      <c r="B12399" s="69">
        <v>491393560</v>
      </c>
      <c r="C12399" s="68">
        <v>8901736171892</v>
      </c>
      <c r="D12399" s="69" t="s">
        <v>8287</v>
      </c>
      <c r="E12399" s="65">
        <f>IFERROR(VLOOKUP(C12399,Pivot!A:B,2,0),0)</f>
        <v>0</v>
      </c>
      <c r="F12399" s="65">
        <f>IFERROR(VLOOKUP(C12399,Pivot!A:C,3,0),0)</f>
        <v>0</v>
      </c>
    </row>
    <row r="12400" spans="1:6" x14ac:dyDescent="0.25">
      <c r="A12400" s="68" t="s">
        <v>103</v>
      </c>
      <c r="B12400" s="69">
        <v>491393561</v>
      </c>
      <c r="C12400" s="68">
        <v>8901736171908</v>
      </c>
      <c r="D12400" s="69" t="s">
        <v>8288</v>
      </c>
      <c r="E12400" s="65">
        <f>IFERROR(VLOOKUP(C12400,Pivot!A:B,2,0),0)</f>
        <v>0</v>
      </c>
      <c r="F12400" s="65">
        <f>IFERROR(VLOOKUP(C12400,Pivot!A:C,3,0),0)</f>
        <v>0</v>
      </c>
    </row>
    <row r="12401" spans="1:6" x14ac:dyDescent="0.25">
      <c r="A12401" s="68" t="s">
        <v>103</v>
      </c>
      <c r="B12401" s="69">
        <v>491393562</v>
      </c>
      <c r="C12401" s="68">
        <v>8901736171915</v>
      </c>
      <c r="D12401" s="69" t="s">
        <v>8289</v>
      </c>
      <c r="E12401" s="65">
        <f>IFERROR(VLOOKUP(C12401,Pivot!A:B,2,0),0)</f>
        <v>0</v>
      </c>
      <c r="F12401" s="65">
        <f>IFERROR(VLOOKUP(C12401,Pivot!A:C,3,0),0)</f>
        <v>0</v>
      </c>
    </row>
    <row r="12402" spans="1:6" x14ac:dyDescent="0.25">
      <c r="A12402" s="68" t="s">
        <v>103</v>
      </c>
      <c r="B12402" s="69">
        <v>491393563</v>
      </c>
      <c r="C12402" s="68">
        <v>8901736171922</v>
      </c>
      <c r="D12402" s="69" t="s">
        <v>8290</v>
      </c>
      <c r="E12402" s="65">
        <f>IFERROR(VLOOKUP(C12402,Pivot!A:B,2,0),0)</f>
        <v>0</v>
      </c>
      <c r="F12402" s="65">
        <f>IFERROR(VLOOKUP(C12402,Pivot!A:C,3,0),0)</f>
        <v>0</v>
      </c>
    </row>
    <row r="12403" spans="1:6" x14ac:dyDescent="0.25">
      <c r="A12403" s="68" t="s">
        <v>103</v>
      </c>
      <c r="B12403" s="69">
        <v>491393565</v>
      </c>
      <c r="C12403" s="68">
        <v>8901736172042</v>
      </c>
      <c r="D12403" s="69" t="s">
        <v>8291</v>
      </c>
      <c r="E12403" s="65">
        <f>IFERROR(VLOOKUP(C12403,Pivot!A:B,2,0),0)</f>
        <v>0</v>
      </c>
      <c r="F12403" s="65">
        <f>IFERROR(VLOOKUP(C12403,Pivot!A:C,3,0),0)</f>
        <v>0</v>
      </c>
    </row>
    <row r="12404" spans="1:6" x14ac:dyDescent="0.25">
      <c r="A12404" s="68" t="s">
        <v>103</v>
      </c>
      <c r="B12404" s="69">
        <v>491393566</v>
      </c>
      <c r="C12404" s="68">
        <v>8901736171939</v>
      </c>
      <c r="D12404" s="69" t="s">
        <v>8292</v>
      </c>
      <c r="E12404" s="65">
        <f>IFERROR(VLOOKUP(C12404,Pivot!A:B,2,0),0)</f>
        <v>0</v>
      </c>
      <c r="F12404" s="65">
        <f>IFERROR(VLOOKUP(C12404,Pivot!A:C,3,0),0)</f>
        <v>0</v>
      </c>
    </row>
    <row r="12405" spans="1:6" x14ac:dyDescent="0.25">
      <c r="A12405" s="68" t="s">
        <v>103</v>
      </c>
      <c r="B12405" s="69">
        <v>491393567</v>
      </c>
      <c r="C12405" s="68">
        <v>8901736172011</v>
      </c>
      <c r="D12405" s="69" t="s">
        <v>8293</v>
      </c>
      <c r="E12405" s="65">
        <f>IFERROR(VLOOKUP(C12405,Pivot!A:B,2,0),0)</f>
        <v>0</v>
      </c>
      <c r="F12405" s="65">
        <f>IFERROR(VLOOKUP(C12405,Pivot!A:C,3,0),0)</f>
        <v>0</v>
      </c>
    </row>
    <row r="12406" spans="1:6" x14ac:dyDescent="0.25">
      <c r="A12406" s="68" t="s">
        <v>103</v>
      </c>
      <c r="B12406" s="69">
        <v>491393569</v>
      </c>
      <c r="C12406" s="68">
        <v>8901736171977</v>
      </c>
      <c r="D12406" s="69" t="s">
        <v>8294</v>
      </c>
      <c r="E12406" s="65">
        <f>IFERROR(VLOOKUP(C12406,Pivot!A:B,2,0),0)</f>
        <v>0</v>
      </c>
      <c r="F12406" s="65">
        <f>IFERROR(VLOOKUP(C12406,Pivot!A:C,3,0),0)</f>
        <v>0</v>
      </c>
    </row>
    <row r="12407" spans="1:6" x14ac:dyDescent="0.25">
      <c r="A12407" s="68" t="s">
        <v>103</v>
      </c>
      <c r="B12407" s="69">
        <v>491393570</v>
      </c>
      <c r="C12407" s="68">
        <v>8901736171984</v>
      </c>
      <c r="D12407" s="69" t="s">
        <v>8295</v>
      </c>
      <c r="E12407" s="65">
        <f>IFERROR(VLOOKUP(C12407,Pivot!A:B,2,0),0)</f>
        <v>0</v>
      </c>
      <c r="F12407" s="65">
        <f>IFERROR(VLOOKUP(C12407,Pivot!A:C,3,0),0)</f>
        <v>0</v>
      </c>
    </row>
    <row r="12408" spans="1:6" x14ac:dyDescent="0.25">
      <c r="A12408" s="68" t="s">
        <v>103</v>
      </c>
      <c r="B12408" s="69">
        <v>491393571</v>
      </c>
      <c r="C12408" s="68">
        <v>8901736171991</v>
      </c>
      <c r="D12408" s="69" t="s">
        <v>8296</v>
      </c>
      <c r="E12408" s="65">
        <f>IFERROR(VLOOKUP(C12408,Pivot!A:B,2,0),0)</f>
        <v>0</v>
      </c>
      <c r="F12408" s="65">
        <f>IFERROR(VLOOKUP(C12408,Pivot!A:C,3,0),0)</f>
        <v>0</v>
      </c>
    </row>
    <row r="12409" spans="1:6" x14ac:dyDescent="0.25">
      <c r="A12409" s="68" t="s">
        <v>103</v>
      </c>
      <c r="B12409" s="69">
        <v>491393572</v>
      </c>
      <c r="C12409" s="68">
        <v>8901736172004</v>
      </c>
      <c r="D12409" s="69" t="s">
        <v>8297</v>
      </c>
      <c r="E12409" s="65">
        <f>IFERROR(VLOOKUP(C12409,Pivot!A:B,2,0),0)</f>
        <v>0</v>
      </c>
      <c r="F12409" s="65">
        <f>IFERROR(VLOOKUP(C12409,Pivot!A:C,3,0),0)</f>
        <v>0</v>
      </c>
    </row>
    <row r="12410" spans="1:6" x14ac:dyDescent="0.25">
      <c r="A12410" s="68" t="s">
        <v>103</v>
      </c>
      <c r="B12410" s="69">
        <v>491393620</v>
      </c>
      <c r="C12410" s="68">
        <v>5050841622812</v>
      </c>
      <c r="D12410" s="69" t="s">
        <v>8298</v>
      </c>
      <c r="E12410" s="65">
        <f>IFERROR(VLOOKUP(C12410,Pivot!A:B,2,0),0)</f>
        <v>0</v>
      </c>
      <c r="F12410" s="65">
        <f>IFERROR(VLOOKUP(C12410,Pivot!A:C,3,0),0)</f>
        <v>0</v>
      </c>
    </row>
    <row r="12411" spans="1:6" x14ac:dyDescent="0.25">
      <c r="A12411" s="68" t="s">
        <v>103</v>
      </c>
      <c r="B12411" s="69">
        <v>491393621</v>
      </c>
      <c r="C12411" s="68">
        <v>5050841621112</v>
      </c>
      <c r="D12411" s="69" t="s">
        <v>8299</v>
      </c>
      <c r="E12411" s="65">
        <f>IFERROR(VLOOKUP(C12411,Pivot!A:B,2,0),0)</f>
        <v>0</v>
      </c>
      <c r="F12411" s="65">
        <f>IFERROR(VLOOKUP(C12411,Pivot!A:C,3,0),0)</f>
        <v>0</v>
      </c>
    </row>
    <row r="12412" spans="1:6" x14ac:dyDescent="0.25">
      <c r="A12412" s="68" t="s">
        <v>103</v>
      </c>
      <c r="B12412" s="69">
        <v>491393624</v>
      </c>
      <c r="C12412" s="68">
        <v>5050841644517</v>
      </c>
      <c r="D12412" s="69" t="s">
        <v>8300</v>
      </c>
      <c r="E12412" s="65">
        <f>IFERROR(VLOOKUP(C12412,Pivot!A:B,2,0),0)</f>
        <v>0</v>
      </c>
      <c r="F12412" s="65">
        <f>IFERROR(VLOOKUP(C12412,Pivot!A:C,3,0),0)</f>
        <v>0</v>
      </c>
    </row>
    <row r="12413" spans="1:6" x14ac:dyDescent="0.25">
      <c r="A12413" s="68" t="s">
        <v>103</v>
      </c>
      <c r="B12413" s="69">
        <v>491393625</v>
      </c>
      <c r="C12413" s="68">
        <v>5050841644616</v>
      </c>
      <c r="D12413" s="69" t="s">
        <v>8301</v>
      </c>
      <c r="E12413" s="65">
        <f>IFERROR(VLOOKUP(C12413,Pivot!A:B,2,0),0)</f>
        <v>0</v>
      </c>
      <c r="F12413" s="65">
        <f>IFERROR(VLOOKUP(C12413,Pivot!A:C,3,0),0)</f>
        <v>0</v>
      </c>
    </row>
    <row r="12414" spans="1:6" x14ac:dyDescent="0.25">
      <c r="A12414" s="68" t="s">
        <v>103</v>
      </c>
      <c r="B12414" s="69">
        <v>491393626</v>
      </c>
      <c r="C12414" s="68">
        <v>5050841644715</v>
      </c>
      <c r="D12414" s="69" t="s">
        <v>8302</v>
      </c>
      <c r="E12414" s="65">
        <f>IFERROR(VLOOKUP(C12414,Pivot!A:B,2,0),0)</f>
        <v>0</v>
      </c>
      <c r="F12414" s="65">
        <f>IFERROR(VLOOKUP(C12414,Pivot!A:C,3,0),0)</f>
        <v>0</v>
      </c>
    </row>
    <row r="12415" spans="1:6" x14ac:dyDescent="0.25">
      <c r="A12415" s="68" t="s">
        <v>103</v>
      </c>
      <c r="B12415" s="69">
        <v>491393627</v>
      </c>
      <c r="C12415" s="68">
        <v>5050841657814</v>
      </c>
      <c r="D12415" s="69" t="s">
        <v>8303</v>
      </c>
      <c r="E12415" s="65">
        <f>IFERROR(VLOOKUP(C12415,Pivot!A:B,2,0),0)</f>
        <v>0</v>
      </c>
      <c r="F12415" s="65">
        <f>IFERROR(VLOOKUP(C12415,Pivot!A:C,3,0),0)</f>
        <v>0</v>
      </c>
    </row>
    <row r="12416" spans="1:6" x14ac:dyDescent="0.25">
      <c r="A12416" s="68" t="s">
        <v>103</v>
      </c>
      <c r="B12416" s="69">
        <v>491393628</v>
      </c>
      <c r="C12416" s="68">
        <v>5050841621211</v>
      </c>
      <c r="D12416" s="69" t="s">
        <v>8304</v>
      </c>
      <c r="E12416" s="65">
        <f>IFERROR(VLOOKUP(C12416,Pivot!A:B,2,0),0)</f>
        <v>0</v>
      </c>
      <c r="F12416" s="65">
        <f>IFERROR(VLOOKUP(C12416,Pivot!A:C,3,0),0)</f>
        <v>0</v>
      </c>
    </row>
    <row r="12417" spans="1:6" x14ac:dyDescent="0.25">
      <c r="A12417" s="68" t="s">
        <v>103</v>
      </c>
      <c r="B12417" s="69">
        <v>491393628</v>
      </c>
      <c r="C12417" s="68">
        <v>8719497434817</v>
      </c>
      <c r="D12417" s="69" t="s">
        <v>8304</v>
      </c>
      <c r="E12417" s="65">
        <f>IFERROR(VLOOKUP(C12417,Pivot!A:B,2,0),0)</f>
        <v>0</v>
      </c>
      <c r="F12417" s="65">
        <f>IFERROR(VLOOKUP(C12417,Pivot!A:C,3,0),0)</f>
        <v>0</v>
      </c>
    </row>
    <row r="12418" spans="1:6" x14ac:dyDescent="0.25">
      <c r="A12418" s="68" t="s">
        <v>103</v>
      </c>
      <c r="B12418" s="69">
        <v>491393628</v>
      </c>
      <c r="C12418" s="68">
        <v>8719497434824</v>
      </c>
      <c r="D12418" s="69" t="s">
        <v>8304</v>
      </c>
      <c r="E12418" s="65">
        <f>IFERROR(VLOOKUP(C12418,Pivot!A:B,2,0),0)</f>
        <v>0</v>
      </c>
      <c r="F12418" s="65">
        <f>IFERROR(VLOOKUP(C12418,Pivot!A:C,3,0),0)</f>
        <v>0</v>
      </c>
    </row>
    <row r="12419" spans="1:6" x14ac:dyDescent="0.25">
      <c r="A12419" s="68" t="s">
        <v>103</v>
      </c>
      <c r="B12419" s="69">
        <v>491393628</v>
      </c>
      <c r="C12419" s="68">
        <v>8719497434848</v>
      </c>
      <c r="D12419" s="69" t="s">
        <v>8304</v>
      </c>
      <c r="E12419" s="65">
        <f>IFERROR(VLOOKUP(C12419,Pivot!A:B,2,0),0)</f>
        <v>0</v>
      </c>
      <c r="F12419" s="65">
        <f>IFERROR(VLOOKUP(C12419,Pivot!A:C,3,0),0)</f>
        <v>0</v>
      </c>
    </row>
    <row r="12420" spans="1:6" x14ac:dyDescent="0.25">
      <c r="A12420" s="68" t="s">
        <v>103</v>
      </c>
      <c r="B12420" s="69">
        <v>491393629</v>
      </c>
      <c r="C12420" s="68">
        <v>5050841657319</v>
      </c>
      <c r="D12420" s="69" t="s">
        <v>8305</v>
      </c>
      <c r="E12420" s="65">
        <f>IFERROR(VLOOKUP(C12420,Pivot!A:B,2,0),0)</f>
        <v>0</v>
      </c>
      <c r="F12420" s="65">
        <f>IFERROR(VLOOKUP(C12420,Pivot!A:C,3,0),0)</f>
        <v>0</v>
      </c>
    </row>
    <row r="12421" spans="1:6" x14ac:dyDescent="0.25">
      <c r="A12421" s="68" t="s">
        <v>103</v>
      </c>
      <c r="B12421" s="69">
        <v>491393630</v>
      </c>
      <c r="C12421" s="68">
        <v>5050841657418</v>
      </c>
      <c r="D12421" s="69" t="s">
        <v>8306</v>
      </c>
      <c r="E12421" s="65">
        <f>IFERROR(VLOOKUP(C12421,Pivot!A:B,2,0),0)</f>
        <v>0</v>
      </c>
      <c r="F12421" s="65">
        <f>IFERROR(VLOOKUP(C12421,Pivot!A:C,3,0),0)</f>
        <v>0</v>
      </c>
    </row>
    <row r="12422" spans="1:6" x14ac:dyDescent="0.25">
      <c r="A12422" s="68" t="s">
        <v>103</v>
      </c>
      <c r="B12422" s="69">
        <v>491393631</v>
      </c>
      <c r="C12422" s="68">
        <v>5050841644913</v>
      </c>
      <c r="D12422" s="69" t="s">
        <v>8307</v>
      </c>
      <c r="E12422" s="65">
        <f>IFERROR(VLOOKUP(C12422,Pivot!A:B,2,0),0)</f>
        <v>0</v>
      </c>
      <c r="F12422" s="65">
        <f>IFERROR(VLOOKUP(C12422,Pivot!A:C,3,0),0)</f>
        <v>0</v>
      </c>
    </row>
    <row r="12423" spans="1:6" x14ac:dyDescent="0.25">
      <c r="A12423" s="68" t="s">
        <v>103</v>
      </c>
      <c r="B12423" s="69">
        <v>491393632</v>
      </c>
      <c r="C12423" s="68">
        <v>5050837361213</v>
      </c>
      <c r="D12423" s="69" t="s">
        <v>8308</v>
      </c>
      <c r="E12423" s="65">
        <f>IFERROR(VLOOKUP(C12423,Pivot!A:B,2,0),0)</f>
        <v>0</v>
      </c>
      <c r="F12423" s="65">
        <f>IFERROR(VLOOKUP(C12423,Pivot!A:C,3,0),0)</f>
        <v>0</v>
      </c>
    </row>
    <row r="12424" spans="1:6" x14ac:dyDescent="0.25">
      <c r="A12424" s="68" t="s">
        <v>103</v>
      </c>
      <c r="B12424" s="69">
        <v>491393633</v>
      </c>
      <c r="C12424" s="68">
        <v>5050841642919</v>
      </c>
      <c r="D12424" s="69" t="s">
        <v>8309</v>
      </c>
      <c r="E12424" s="65">
        <f>IFERROR(VLOOKUP(C12424,Pivot!A:B,2,0),0)</f>
        <v>0</v>
      </c>
      <c r="F12424" s="65">
        <f>IFERROR(VLOOKUP(C12424,Pivot!A:C,3,0),0)</f>
        <v>0</v>
      </c>
    </row>
    <row r="12425" spans="1:6" x14ac:dyDescent="0.25">
      <c r="A12425" s="68" t="s">
        <v>103</v>
      </c>
      <c r="B12425" s="69">
        <v>491393635</v>
      </c>
      <c r="C12425" s="68">
        <v>5050841638912</v>
      </c>
      <c r="D12425" s="69" t="s">
        <v>8310</v>
      </c>
      <c r="E12425" s="65">
        <f>IFERROR(VLOOKUP(C12425,Pivot!A:B,2,0),0)</f>
        <v>0</v>
      </c>
      <c r="F12425" s="65">
        <f>IFERROR(VLOOKUP(C12425,Pivot!A:C,3,0),0)</f>
        <v>0</v>
      </c>
    </row>
    <row r="12426" spans="1:6" x14ac:dyDescent="0.25">
      <c r="A12426" s="68" t="s">
        <v>103</v>
      </c>
      <c r="B12426" s="69">
        <v>491393636</v>
      </c>
      <c r="C12426" s="68">
        <v>5050837361411</v>
      </c>
      <c r="D12426" s="69" t="s">
        <v>8311</v>
      </c>
      <c r="E12426" s="65">
        <f>IFERROR(VLOOKUP(C12426,Pivot!A:B,2,0),0)</f>
        <v>0</v>
      </c>
      <c r="F12426" s="65">
        <f>IFERROR(VLOOKUP(C12426,Pivot!A:C,3,0),0)</f>
        <v>0</v>
      </c>
    </row>
    <row r="12427" spans="1:6" x14ac:dyDescent="0.25">
      <c r="A12427" s="68" t="s">
        <v>103</v>
      </c>
      <c r="B12427" s="69">
        <v>491393637</v>
      </c>
      <c r="C12427" s="68">
        <v>5050837361916</v>
      </c>
      <c r="D12427" s="69" t="s">
        <v>8312</v>
      </c>
      <c r="E12427" s="65">
        <f>IFERROR(VLOOKUP(C12427,Pivot!A:B,2,0),0)</f>
        <v>0</v>
      </c>
      <c r="F12427" s="65">
        <f>IFERROR(VLOOKUP(C12427,Pivot!A:C,3,0),0)</f>
        <v>0</v>
      </c>
    </row>
    <row r="12428" spans="1:6" x14ac:dyDescent="0.25">
      <c r="A12428" s="68" t="s">
        <v>103</v>
      </c>
      <c r="B12428" s="69">
        <v>491393638</v>
      </c>
      <c r="C12428" s="68">
        <v>5050837426516</v>
      </c>
      <c r="D12428" s="69" t="s">
        <v>8313</v>
      </c>
      <c r="E12428" s="65">
        <f>IFERROR(VLOOKUP(C12428,Pivot!A:B,2,0),0)</f>
        <v>0</v>
      </c>
      <c r="F12428" s="65">
        <f>IFERROR(VLOOKUP(C12428,Pivot!A:C,3,0),0)</f>
        <v>0</v>
      </c>
    </row>
    <row r="12429" spans="1:6" x14ac:dyDescent="0.25">
      <c r="A12429" s="68" t="s">
        <v>103</v>
      </c>
      <c r="B12429" s="69">
        <v>491393638</v>
      </c>
      <c r="C12429" s="68">
        <v>5050837440413</v>
      </c>
      <c r="D12429" s="69" t="s">
        <v>8313</v>
      </c>
      <c r="E12429" s="65">
        <f>IFERROR(VLOOKUP(C12429,Pivot!A:B,2,0),0)</f>
        <v>0</v>
      </c>
      <c r="F12429" s="65">
        <f>IFERROR(VLOOKUP(C12429,Pivot!A:C,3,0),0)</f>
        <v>0</v>
      </c>
    </row>
    <row r="12430" spans="1:6" x14ac:dyDescent="0.25">
      <c r="A12430" s="68" t="s">
        <v>103</v>
      </c>
      <c r="B12430" s="69">
        <v>491393639</v>
      </c>
      <c r="C12430" s="68">
        <v>5050837225010</v>
      </c>
      <c r="D12430" s="69" t="s">
        <v>8314</v>
      </c>
      <c r="E12430" s="65">
        <f>IFERROR(VLOOKUP(C12430,Pivot!A:B,2,0),0)</f>
        <v>0</v>
      </c>
      <c r="F12430" s="65">
        <f>IFERROR(VLOOKUP(C12430,Pivot!A:C,3,0),0)</f>
        <v>0</v>
      </c>
    </row>
    <row r="12431" spans="1:6" x14ac:dyDescent="0.25">
      <c r="A12431" s="68" t="s">
        <v>103</v>
      </c>
      <c r="B12431" s="69">
        <v>491393640</v>
      </c>
      <c r="C12431" s="68">
        <v>5050837432319</v>
      </c>
      <c r="D12431" s="69" t="s">
        <v>8315</v>
      </c>
      <c r="E12431" s="65">
        <f>IFERROR(VLOOKUP(C12431,Pivot!A:B,2,0),0)</f>
        <v>0</v>
      </c>
      <c r="F12431" s="65">
        <f>IFERROR(VLOOKUP(C12431,Pivot!A:C,3,0),0)</f>
        <v>0</v>
      </c>
    </row>
    <row r="12432" spans="1:6" x14ac:dyDescent="0.25">
      <c r="A12432" s="68" t="s">
        <v>103</v>
      </c>
      <c r="B12432" s="69">
        <v>491393641</v>
      </c>
      <c r="C12432" s="68">
        <v>5050837361619</v>
      </c>
      <c r="D12432" s="69" t="s">
        <v>8316</v>
      </c>
      <c r="E12432" s="65">
        <f>IFERROR(VLOOKUP(C12432,Pivot!A:B,2,0),0)</f>
        <v>0</v>
      </c>
      <c r="F12432" s="65">
        <f>IFERROR(VLOOKUP(C12432,Pivot!A:C,3,0),0)</f>
        <v>0</v>
      </c>
    </row>
    <row r="12433" spans="1:6" x14ac:dyDescent="0.25">
      <c r="A12433" s="68" t="s">
        <v>103</v>
      </c>
      <c r="B12433" s="69">
        <v>491393642</v>
      </c>
      <c r="C12433" s="68">
        <v>5050837024613</v>
      </c>
      <c r="D12433" s="69" t="s">
        <v>8317</v>
      </c>
      <c r="E12433" s="65">
        <f>IFERROR(VLOOKUP(C12433,Pivot!A:B,2,0),0)</f>
        <v>0</v>
      </c>
      <c r="F12433" s="65">
        <f>IFERROR(VLOOKUP(C12433,Pivot!A:C,3,0),0)</f>
        <v>0</v>
      </c>
    </row>
    <row r="12434" spans="1:6" x14ac:dyDescent="0.25">
      <c r="A12434" s="68" t="s">
        <v>103</v>
      </c>
      <c r="B12434" s="69">
        <v>491393644</v>
      </c>
      <c r="C12434" s="68">
        <v>5050837410416</v>
      </c>
      <c r="D12434" s="69" t="s">
        <v>8318</v>
      </c>
      <c r="E12434" s="65">
        <f>IFERROR(VLOOKUP(C12434,Pivot!A:B,2,0),0)</f>
        <v>0</v>
      </c>
      <c r="F12434" s="65">
        <f>IFERROR(VLOOKUP(C12434,Pivot!A:C,3,0),0)</f>
        <v>0</v>
      </c>
    </row>
    <row r="12435" spans="1:6" x14ac:dyDescent="0.25">
      <c r="A12435" s="68" t="s">
        <v>103</v>
      </c>
      <c r="B12435" s="69">
        <v>491393646</v>
      </c>
      <c r="C12435" s="68">
        <v>5050841643619</v>
      </c>
      <c r="D12435" s="69" t="s">
        <v>8319</v>
      </c>
      <c r="E12435" s="65">
        <f>IFERROR(VLOOKUP(C12435,Pivot!A:B,2,0),0)</f>
        <v>0</v>
      </c>
      <c r="F12435" s="65">
        <f>IFERROR(VLOOKUP(C12435,Pivot!A:C,3,0),0)</f>
        <v>0</v>
      </c>
    </row>
    <row r="12436" spans="1:6" x14ac:dyDescent="0.25">
      <c r="A12436" s="68" t="s">
        <v>103</v>
      </c>
      <c r="B12436" s="69">
        <v>491393647</v>
      </c>
      <c r="C12436" s="68">
        <v>5050841665512</v>
      </c>
      <c r="D12436" s="69" t="s">
        <v>8320</v>
      </c>
      <c r="E12436" s="65">
        <f>IFERROR(VLOOKUP(C12436,Pivot!A:B,2,0),0)</f>
        <v>0</v>
      </c>
      <c r="F12436" s="65">
        <f>IFERROR(VLOOKUP(C12436,Pivot!A:C,3,0),0)</f>
        <v>0</v>
      </c>
    </row>
    <row r="12437" spans="1:6" x14ac:dyDescent="0.25">
      <c r="A12437" s="68" t="s">
        <v>103</v>
      </c>
      <c r="B12437" s="69">
        <v>491393648</v>
      </c>
      <c r="C12437" s="68">
        <v>5050841657616</v>
      </c>
      <c r="D12437" s="69" t="s">
        <v>8321</v>
      </c>
      <c r="E12437" s="65">
        <f>IFERROR(VLOOKUP(C12437,Pivot!A:B,2,0),0)</f>
        <v>0</v>
      </c>
      <c r="F12437" s="65">
        <f>IFERROR(VLOOKUP(C12437,Pivot!A:C,3,0),0)</f>
        <v>0</v>
      </c>
    </row>
    <row r="12438" spans="1:6" x14ac:dyDescent="0.25">
      <c r="A12438" s="68" t="s">
        <v>103</v>
      </c>
      <c r="B12438" s="69">
        <v>491393649</v>
      </c>
      <c r="C12438" s="68">
        <v>5050841643510</v>
      </c>
      <c r="D12438" s="69" t="s">
        <v>8322</v>
      </c>
      <c r="E12438" s="65">
        <f>IFERROR(VLOOKUP(C12438,Pivot!A:B,2,0),0)</f>
        <v>0</v>
      </c>
      <c r="F12438" s="65">
        <f>IFERROR(VLOOKUP(C12438,Pivot!A:C,3,0),0)</f>
        <v>0</v>
      </c>
    </row>
    <row r="12439" spans="1:6" x14ac:dyDescent="0.25">
      <c r="A12439" s="68" t="s">
        <v>103</v>
      </c>
      <c r="B12439" s="69">
        <v>491393650</v>
      </c>
      <c r="C12439" s="68">
        <v>5050841663815</v>
      </c>
      <c r="D12439" s="69" t="s">
        <v>8323</v>
      </c>
      <c r="E12439" s="65">
        <f>IFERROR(VLOOKUP(C12439,Pivot!A:B,2,0),0)</f>
        <v>0</v>
      </c>
      <c r="F12439" s="65">
        <f>IFERROR(VLOOKUP(C12439,Pivot!A:C,3,0),0)</f>
        <v>0</v>
      </c>
    </row>
    <row r="12440" spans="1:6" x14ac:dyDescent="0.25">
      <c r="A12440" s="68" t="s">
        <v>103</v>
      </c>
      <c r="B12440" s="69">
        <v>491393651</v>
      </c>
      <c r="C12440" s="68">
        <v>5050841664614</v>
      </c>
      <c r="D12440" s="69" t="s">
        <v>8324</v>
      </c>
      <c r="E12440" s="65">
        <f>IFERROR(VLOOKUP(C12440,Pivot!A:B,2,0),0)</f>
        <v>0</v>
      </c>
      <c r="F12440" s="65">
        <f>IFERROR(VLOOKUP(C12440,Pivot!A:C,3,0),0)</f>
        <v>0</v>
      </c>
    </row>
    <row r="12441" spans="1:6" x14ac:dyDescent="0.25">
      <c r="A12441" s="68" t="s">
        <v>103</v>
      </c>
      <c r="B12441" s="69">
        <v>491393652</v>
      </c>
      <c r="C12441" s="68">
        <v>5050841644111</v>
      </c>
      <c r="D12441" s="69" t="s">
        <v>8325</v>
      </c>
      <c r="E12441" s="65">
        <f>IFERROR(VLOOKUP(C12441,Pivot!A:B,2,0),0)</f>
        <v>0</v>
      </c>
      <c r="F12441" s="65">
        <f>IFERROR(VLOOKUP(C12441,Pivot!A:C,3,0),0)</f>
        <v>0</v>
      </c>
    </row>
    <row r="12442" spans="1:6" x14ac:dyDescent="0.25">
      <c r="A12442" s="68" t="s">
        <v>103</v>
      </c>
      <c r="B12442" s="69">
        <v>491393653</v>
      </c>
      <c r="C12442" s="68">
        <v>5050841644012</v>
      </c>
      <c r="D12442" s="69" t="s">
        <v>8326</v>
      </c>
      <c r="E12442" s="65">
        <f>IFERROR(VLOOKUP(C12442,Pivot!A:B,2,0),0)</f>
        <v>0</v>
      </c>
      <c r="F12442" s="65">
        <f>IFERROR(VLOOKUP(C12442,Pivot!A:C,3,0),0)</f>
        <v>0</v>
      </c>
    </row>
    <row r="12443" spans="1:6" x14ac:dyDescent="0.25">
      <c r="A12443" s="68" t="s">
        <v>103</v>
      </c>
      <c r="B12443" s="69">
        <v>491393654</v>
      </c>
      <c r="C12443" s="68">
        <v>5050841644210</v>
      </c>
      <c r="D12443" s="69" t="s">
        <v>8327</v>
      </c>
      <c r="E12443" s="65">
        <f>IFERROR(VLOOKUP(C12443,Pivot!A:B,2,0),0)</f>
        <v>0</v>
      </c>
      <c r="F12443" s="65">
        <f>IFERROR(VLOOKUP(C12443,Pivot!A:C,3,0),0)</f>
        <v>0</v>
      </c>
    </row>
    <row r="12444" spans="1:6" x14ac:dyDescent="0.25">
      <c r="A12444" s="68" t="s">
        <v>103</v>
      </c>
      <c r="B12444" s="69">
        <v>491393655</v>
      </c>
      <c r="C12444" s="68">
        <v>5050841644319</v>
      </c>
      <c r="D12444" s="69" t="s">
        <v>8328</v>
      </c>
      <c r="E12444" s="65">
        <f>IFERROR(VLOOKUP(C12444,Pivot!A:B,2,0),0)</f>
        <v>0</v>
      </c>
      <c r="F12444" s="65">
        <f>IFERROR(VLOOKUP(C12444,Pivot!A:C,3,0),0)</f>
        <v>0</v>
      </c>
    </row>
    <row r="12445" spans="1:6" x14ac:dyDescent="0.25">
      <c r="A12445" s="68" t="s">
        <v>103</v>
      </c>
      <c r="B12445" s="69">
        <v>491393656</v>
      </c>
      <c r="C12445" s="68">
        <v>5050841658019</v>
      </c>
      <c r="D12445" s="69" t="s">
        <v>8329</v>
      </c>
      <c r="E12445" s="65">
        <f>IFERROR(VLOOKUP(C12445,Pivot!A:B,2,0),0)</f>
        <v>0</v>
      </c>
      <c r="F12445" s="65">
        <f>IFERROR(VLOOKUP(C12445,Pivot!A:C,3,0),0)</f>
        <v>0</v>
      </c>
    </row>
    <row r="12446" spans="1:6" x14ac:dyDescent="0.25">
      <c r="A12446" s="68" t="s">
        <v>103</v>
      </c>
      <c r="B12446" s="69">
        <v>491393657</v>
      </c>
      <c r="C12446" s="68">
        <v>5050841644418</v>
      </c>
      <c r="D12446" s="69" t="s">
        <v>8330</v>
      </c>
      <c r="E12446" s="65">
        <f>IFERROR(VLOOKUP(C12446,Pivot!A:B,2,0),0)</f>
        <v>0</v>
      </c>
      <c r="F12446" s="65">
        <f>IFERROR(VLOOKUP(C12446,Pivot!A:C,3,0),0)</f>
        <v>0</v>
      </c>
    </row>
    <row r="12447" spans="1:6" x14ac:dyDescent="0.25">
      <c r="A12447" s="68" t="s">
        <v>103</v>
      </c>
      <c r="B12447" s="69">
        <v>491393658</v>
      </c>
      <c r="C12447" s="68">
        <v>5050837010418</v>
      </c>
      <c r="D12447" s="69" t="s">
        <v>8331</v>
      </c>
      <c r="E12447" s="65">
        <f>IFERROR(VLOOKUP(C12447,Pivot!A:B,2,0),0)</f>
        <v>0</v>
      </c>
      <c r="F12447" s="65">
        <f>IFERROR(VLOOKUP(C12447,Pivot!A:C,3,0),0)</f>
        <v>0</v>
      </c>
    </row>
    <row r="12448" spans="1:6" x14ac:dyDescent="0.25">
      <c r="A12448" s="68" t="s">
        <v>103</v>
      </c>
      <c r="B12448" s="69">
        <v>491393658</v>
      </c>
      <c r="C12448" s="68">
        <v>5050837700814</v>
      </c>
      <c r="D12448" s="69" t="s">
        <v>8331</v>
      </c>
      <c r="E12448" s="65">
        <f>IFERROR(VLOOKUP(C12448,Pivot!A:B,2,0),0)</f>
        <v>0</v>
      </c>
      <c r="F12448" s="65">
        <f>IFERROR(VLOOKUP(C12448,Pivot!A:C,3,0),0)</f>
        <v>0</v>
      </c>
    </row>
    <row r="12449" spans="1:6" x14ac:dyDescent="0.25">
      <c r="A12449" s="68" t="s">
        <v>103</v>
      </c>
      <c r="B12449" s="69">
        <v>491393659</v>
      </c>
      <c r="C12449" s="68">
        <v>5050837327417</v>
      </c>
      <c r="D12449" s="69" t="s">
        <v>8332</v>
      </c>
      <c r="E12449" s="65">
        <f>IFERROR(VLOOKUP(C12449,Pivot!A:B,2,0),0)</f>
        <v>0</v>
      </c>
      <c r="F12449" s="65">
        <f>IFERROR(VLOOKUP(C12449,Pivot!A:C,3,0),0)</f>
        <v>0</v>
      </c>
    </row>
    <row r="12450" spans="1:6" x14ac:dyDescent="0.25">
      <c r="A12450" s="68" t="s">
        <v>103</v>
      </c>
      <c r="B12450" s="69">
        <v>491393662</v>
      </c>
      <c r="C12450" s="68">
        <v>5050841656015</v>
      </c>
      <c r="D12450" s="69" t="s">
        <v>8333</v>
      </c>
      <c r="E12450" s="65">
        <f>IFERROR(VLOOKUP(C12450,Pivot!A:B,2,0),0)</f>
        <v>0</v>
      </c>
      <c r="F12450" s="65">
        <f>IFERROR(VLOOKUP(C12450,Pivot!A:C,3,0),0)</f>
        <v>0</v>
      </c>
    </row>
    <row r="12451" spans="1:6" x14ac:dyDescent="0.25">
      <c r="A12451" s="68" t="s">
        <v>103</v>
      </c>
      <c r="B12451" s="69">
        <v>491393663</v>
      </c>
      <c r="C12451" s="68">
        <v>5050841656312</v>
      </c>
      <c r="D12451" s="69" t="s">
        <v>8334</v>
      </c>
      <c r="E12451" s="65">
        <f>IFERROR(VLOOKUP(C12451,Pivot!A:B,2,0),0)</f>
        <v>0</v>
      </c>
      <c r="F12451" s="65">
        <f>IFERROR(VLOOKUP(C12451,Pivot!A:C,3,0),0)</f>
        <v>0</v>
      </c>
    </row>
    <row r="12452" spans="1:6" x14ac:dyDescent="0.25">
      <c r="A12452" s="68" t="s">
        <v>103</v>
      </c>
      <c r="B12452" s="69">
        <v>491393664</v>
      </c>
      <c r="C12452" s="68">
        <v>5050841656213</v>
      </c>
      <c r="D12452" s="69" t="s">
        <v>8335</v>
      </c>
      <c r="E12452" s="65">
        <f>IFERROR(VLOOKUP(C12452,Pivot!A:B,2,0),0)</f>
        <v>0</v>
      </c>
      <c r="F12452" s="65">
        <f>IFERROR(VLOOKUP(C12452,Pivot!A:C,3,0),0)</f>
        <v>0</v>
      </c>
    </row>
    <row r="12453" spans="1:6" x14ac:dyDescent="0.25">
      <c r="A12453" s="68" t="s">
        <v>103</v>
      </c>
      <c r="B12453" s="69">
        <v>491393665</v>
      </c>
      <c r="C12453" s="68">
        <v>5050841656411</v>
      </c>
      <c r="D12453" s="69" t="s">
        <v>8336</v>
      </c>
      <c r="E12453" s="65">
        <f>IFERROR(VLOOKUP(C12453,Pivot!A:B,2,0),0)</f>
        <v>0</v>
      </c>
      <c r="F12453" s="65">
        <f>IFERROR(VLOOKUP(C12453,Pivot!A:C,3,0),0)</f>
        <v>0</v>
      </c>
    </row>
    <row r="12454" spans="1:6" x14ac:dyDescent="0.25">
      <c r="A12454" s="68" t="s">
        <v>103</v>
      </c>
      <c r="B12454" s="69">
        <v>491393666</v>
      </c>
      <c r="C12454" s="68">
        <v>5050841656619</v>
      </c>
      <c r="D12454" s="69" t="s">
        <v>8337</v>
      </c>
      <c r="E12454" s="65">
        <f>IFERROR(VLOOKUP(C12454,Pivot!A:B,2,0),0)</f>
        <v>0</v>
      </c>
      <c r="F12454" s="65">
        <f>IFERROR(VLOOKUP(C12454,Pivot!A:C,3,0),0)</f>
        <v>0</v>
      </c>
    </row>
    <row r="12455" spans="1:6" x14ac:dyDescent="0.25">
      <c r="A12455" s="68" t="s">
        <v>103</v>
      </c>
      <c r="B12455" s="69">
        <v>491393667</v>
      </c>
      <c r="C12455" s="68">
        <v>5050841639414</v>
      </c>
      <c r="D12455" s="69" t="s">
        <v>8338</v>
      </c>
      <c r="E12455" s="65">
        <f>IFERROR(VLOOKUP(C12455,Pivot!A:B,2,0),0)</f>
        <v>0</v>
      </c>
      <c r="F12455" s="65">
        <f>IFERROR(VLOOKUP(C12455,Pivot!A:C,3,0),0)</f>
        <v>0</v>
      </c>
    </row>
    <row r="12456" spans="1:6" x14ac:dyDescent="0.25">
      <c r="A12456" s="68" t="s">
        <v>103</v>
      </c>
      <c r="B12456" s="69">
        <v>491393668</v>
      </c>
      <c r="C12456" s="68">
        <v>5050841639513</v>
      </c>
      <c r="D12456" s="69" t="s">
        <v>8339</v>
      </c>
      <c r="E12456" s="65">
        <f>IFERROR(VLOOKUP(C12456,Pivot!A:B,2,0),0)</f>
        <v>0</v>
      </c>
      <c r="F12456" s="65">
        <f>IFERROR(VLOOKUP(C12456,Pivot!A:C,3,0),0)</f>
        <v>0</v>
      </c>
    </row>
    <row r="12457" spans="1:6" x14ac:dyDescent="0.25">
      <c r="A12457" s="68" t="s">
        <v>103</v>
      </c>
      <c r="B12457" s="69">
        <v>491393670</v>
      </c>
      <c r="C12457" s="68">
        <v>5050841646719</v>
      </c>
      <c r="D12457" s="69" t="s">
        <v>8340</v>
      </c>
      <c r="E12457" s="65">
        <f>IFERROR(VLOOKUP(C12457,Pivot!A:B,2,0),0)</f>
        <v>0</v>
      </c>
      <c r="F12457" s="65">
        <f>IFERROR(VLOOKUP(C12457,Pivot!A:C,3,0),0)</f>
        <v>0</v>
      </c>
    </row>
    <row r="12458" spans="1:6" x14ac:dyDescent="0.25">
      <c r="A12458" s="68" t="s">
        <v>103</v>
      </c>
      <c r="B12458" s="69">
        <v>491393671</v>
      </c>
      <c r="C12458" s="68">
        <v>5050841668810</v>
      </c>
      <c r="D12458" s="69" t="s">
        <v>8341</v>
      </c>
      <c r="E12458" s="65">
        <f>IFERROR(VLOOKUP(C12458,Pivot!A:B,2,0),0)</f>
        <v>0</v>
      </c>
      <c r="F12458" s="65">
        <f>IFERROR(VLOOKUP(C12458,Pivot!A:C,3,0),0)</f>
        <v>0</v>
      </c>
    </row>
    <row r="12459" spans="1:6" x14ac:dyDescent="0.25">
      <c r="A12459" s="68" t="s">
        <v>103</v>
      </c>
      <c r="B12459" s="69">
        <v>491393672</v>
      </c>
      <c r="C12459" s="68">
        <v>5050841639018</v>
      </c>
      <c r="D12459" s="69" t="s">
        <v>8342</v>
      </c>
      <c r="E12459" s="65">
        <f>IFERROR(VLOOKUP(C12459,Pivot!A:B,2,0),0)</f>
        <v>0</v>
      </c>
      <c r="F12459" s="65">
        <f>IFERROR(VLOOKUP(C12459,Pivot!A:C,3,0),0)</f>
        <v>0</v>
      </c>
    </row>
    <row r="12460" spans="1:6" x14ac:dyDescent="0.25">
      <c r="A12460" s="68" t="s">
        <v>103</v>
      </c>
      <c r="B12460" s="69">
        <v>491393673</v>
      </c>
      <c r="C12460" s="68">
        <v>5050841637915</v>
      </c>
      <c r="D12460" s="69" t="s">
        <v>8343</v>
      </c>
      <c r="E12460" s="65">
        <f>IFERROR(VLOOKUP(C12460,Pivot!A:B,2,0),0)</f>
        <v>0</v>
      </c>
      <c r="F12460" s="65">
        <f>IFERROR(VLOOKUP(C12460,Pivot!A:C,3,0),0)</f>
        <v>0</v>
      </c>
    </row>
    <row r="12461" spans="1:6" x14ac:dyDescent="0.25">
      <c r="A12461" s="68" t="s">
        <v>103</v>
      </c>
      <c r="B12461" s="69">
        <v>491393674</v>
      </c>
      <c r="C12461" s="68">
        <v>5050841639216</v>
      </c>
      <c r="D12461" s="69" t="s">
        <v>8344</v>
      </c>
      <c r="E12461" s="65">
        <f>IFERROR(VLOOKUP(C12461,Pivot!A:B,2,0),0)</f>
        <v>0</v>
      </c>
      <c r="F12461" s="65">
        <f>IFERROR(VLOOKUP(C12461,Pivot!A:C,3,0),0)</f>
        <v>0</v>
      </c>
    </row>
    <row r="12462" spans="1:6" x14ac:dyDescent="0.25">
      <c r="A12462" s="68" t="s">
        <v>103</v>
      </c>
      <c r="B12462" s="69">
        <v>491393675</v>
      </c>
      <c r="C12462" s="68">
        <v>5050837426615</v>
      </c>
      <c r="D12462" s="69" t="s">
        <v>8345</v>
      </c>
      <c r="E12462" s="65">
        <f>IFERROR(VLOOKUP(C12462,Pivot!A:B,2,0),0)</f>
        <v>0</v>
      </c>
      <c r="F12462" s="65">
        <f>IFERROR(VLOOKUP(C12462,Pivot!A:C,3,0),0)</f>
        <v>0</v>
      </c>
    </row>
    <row r="12463" spans="1:6" x14ac:dyDescent="0.25">
      <c r="A12463" s="68" t="s">
        <v>103</v>
      </c>
      <c r="B12463" s="69">
        <v>491393676</v>
      </c>
      <c r="C12463" s="68">
        <v>5050837006114</v>
      </c>
      <c r="D12463" s="69" t="s">
        <v>8346</v>
      </c>
      <c r="E12463" s="65">
        <f>IFERROR(VLOOKUP(C12463,Pivot!A:B,2,0),0)</f>
        <v>0</v>
      </c>
      <c r="F12463" s="65">
        <f>IFERROR(VLOOKUP(C12463,Pivot!A:C,3,0),0)</f>
        <v>0</v>
      </c>
    </row>
    <row r="12464" spans="1:6" x14ac:dyDescent="0.25">
      <c r="A12464" s="68" t="s">
        <v>103</v>
      </c>
      <c r="B12464" s="69">
        <v>491393677</v>
      </c>
      <c r="C12464" s="68">
        <v>5050841639711</v>
      </c>
      <c r="D12464" s="69" t="s">
        <v>8347</v>
      </c>
      <c r="E12464" s="65">
        <f>IFERROR(VLOOKUP(C12464,Pivot!A:B,2,0),0)</f>
        <v>0</v>
      </c>
      <c r="F12464" s="65">
        <f>IFERROR(VLOOKUP(C12464,Pivot!A:C,3,0),0)</f>
        <v>0</v>
      </c>
    </row>
    <row r="12465" spans="1:6" x14ac:dyDescent="0.25">
      <c r="A12465" s="68" t="s">
        <v>103</v>
      </c>
      <c r="B12465" s="69">
        <v>491393679</v>
      </c>
      <c r="C12465" s="68">
        <v>8904027106351</v>
      </c>
      <c r="D12465" s="69" t="s">
        <v>8348</v>
      </c>
      <c r="E12465" s="65">
        <f>IFERROR(VLOOKUP(C12465,Pivot!A:B,2,0),0)</f>
        <v>0</v>
      </c>
      <c r="F12465" s="65">
        <f>IFERROR(VLOOKUP(C12465,Pivot!A:C,3,0),0)</f>
        <v>0</v>
      </c>
    </row>
    <row r="12466" spans="1:6" x14ac:dyDescent="0.25">
      <c r="A12466" s="68" t="s">
        <v>103</v>
      </c>
      <c r="B12466" s="69">
        <v>491393680</v>
      </c>
      <c r="C12466" s="68">
        <v>8904027106368</v>
      </c>
      <c r="D12466" s="69" t="s">
        <v>8349</v>
      </c>
      <c r="E12466" s="65">
        <f>IFERROR(VLOOKUP(C12466,Pivot!A:B,2,0),0)</f>
        <v>0</v>
      </c>
      <c r="F12466" s="65">
        <f>IFERROR(VLOOKUP(C12466,Pivot!A:C,3,0),0)</f>
        <v>0</v>
      </c>
    </row>
    <row r="12467" spans="1:6" x14ac:dyDescent="0.25">
      <c r="A12467" s="68" t="s">
        <v>103</v>
      </c>
      <c r="B12467" s="69">
        <v>491393693</v>
      </c>
      <c r="C12467" s="68">
        <v>71195060902</v>
      </c>
      <c r="D12467" s="69" t="s">
        <v>8350</v>
      </c>
      <c r="E12467" s="65">
        <f>IFERROR(VLOOKUP(C12467,Pivot!A:B,2,0),0)</f>
        <v>0</v>
      </c>
      <c r="F12467" s="65">
        <f>IFERROR(VLOOKUP(C12467,Pivot!A:C,3,0),0)</f>
        <v>0</v>
      </c>
    </row>
    <row r="12468" spans="1:6" x14ac:dyDescent="0.25">
      <c r="A12468" s="68" t="s">
        <v>103</v>
      </c>
      <c r="B12468" s="69">
        <v>491393708</v>
      </c>
      <c r="C12468" s="68">
        <v>5702015930000</v>
      </c>
      <c r="D12468" s="69" t="s">
        <v>8351</v>
      </c>
      <c r="E12468" s="65">
        <f>IFERROR(VLOOKUP(C12468,Pivot!A:B,2,0),0)</f>
        <v>0</v>
      </c>
      <c r="F12468" s="65">
        <f>IFERROR(VLOOKUP(C12468,Pivot!A:C,3,0),0)</f>
        <v>0</v>
      </c>
    </row>
    <row r="12469" spans="1:6" x14ac:dyDescent="0.25">
      <c r="A12469" s="68" t="s">
        <v>103</v>
      </c>
      <c r="B12469" s="69">
        <v>491393713</v>
      </c>
      <c r="C12469" s="68">
        <v>5702016111934</v>
      </c>
      <c r="D12469" s="69" t="s">
        <v>8352</v>
      </c>
      <c r="E12469" s="65">
        <f>IFERROR(VLOOKUP(C12469,Pivot!A:B,2,0),0)</f>
        <v>0</v>
      </c>
      <c r="F12469" s="65">
        <f>IFERROR(VLOOKUP(C12469,Pivot!A:C,3,0),0)</f>
        <v>0</v>
      </c>
    </row>
    <row r="12470" spans="1:6" x14ac:dyDescent="0.25">
      <c r="A12470" s="68" t="s">
        <v>103</v>
      </c>
      <c r="B12470" s="69">
        <v>491393714</v>
      </c>
      <c r="C12470" s="68">
        <v>8904027106306</v>
      </c>
      <c r="D12470" s="69" t="s">
        <v>8353</v>
      </c>
      <c r="E12470" s="65">
        <f>IFERROR(VLOOKUP(C12470,Pivot!A:B,2,0),0)</f>
        <v>0</v>
      </c>
      <c r="F12470" s="65">
        <f>IFERROR(VLOOKUP(C12470,Pivot!A:C,3,0),0)</f>
        <v>0</v>
      </c>
    </row>
    <row r="12471" spans="1:6" x14ac:dyDescent="0.25">
      <c r="A12471" s="68" t="s">
        <v>103</v>
      </c>
      <c r="B12471" s="69">
        <v>491393715</v>
      </c>
      <c r="C12471" s="68">
        <v>8904027106313</v>
      </c>
      <c r="D12471" s="69" t="s">
        <v>579</v>
      </c>
      <c r="E12471" s="65">
        <f>IFERROR(VLOOKUP(C12471,Pivot!A:B,2,0),0)</f>
        <v>0</v>
      </c>
      <c r="F12471" s="65">
        <f>IFERROR(VLOOKUP(C12471,Pivot!A:C,3,0),0)</f>
        <v>0</v>
      </c>
    </row>
    <row r="12472" spans="1:6" x14ac:dyDescent="0.25">
      <c r="A12472" s="68" t="s">
        <v>103</v>
      </c>
      <c r="B12472" s="69">
        <v>491393716</v>
      </c>
      <c r="C12472" s="68">
        <v>8904027106337</v>
      </c>
      <c r="D12472" s="69" t="s">
        <v>578</v>
      </c>
      <c r="E12472" s="65">
        <f>IFERROR(VLOOKUP(C12472,Pivot!A:B,2,0),0)</f>
        <v>0</v>
      </c>
      <c r="F12472" s="65">
        <f>IFERROR(VLOOKUP(C12472,Pivot!A:C,3,0),0)</f>
        <v>0</v>
      </c>
    </row>
    <row r="12473" spans="1:6" x14ac:dyDescent="0.25">
      <c r="A12473" s="68" t="s">
        <v>103</v>
      </c>
      <c r="B12473" s="69">
        <v>491393717</v>
      </c>
      <c r="C12473" s="68">
        <v>8904027106405</v>
      </c>
      <c r="D12473" s="69" t="s">
        <v>8354</v>
      </c>
      <c r="E12473" s="65">
        <f>IFERROR(VLOOKUP(C12473,Pivot!A:B,2,0),0)</f>
        <v>0</v>
      </c>
      <c r="F12473" s="65">
        <f>IFERROR(VLOOKUP(C12473,Pivot!A:C,3,0),0)</f>
        <v>0</v>
      </c>
    </row>
    <row r="12474" spans="1:6" x14ac:dyDescent="0.25">
      <c r="A12474" s="68" t="s">
        <v>103</v>
      </c>
      <c r="B12474" s="69">
        <v>491393718</v>
      </c>
      <c r="C12474" s="68">
        <v>8904027106412</v>
      </c>
      <c r="D12474" s="69" t="s">
        <v>577</v>
      </c>
      <c r="E12474" s="65">
        <f>IFERROR(VLOOKUP(C12474,Pivot!A:B,2,0),0)</f>
        <v>0</v>
      </c>
      <c r="F12474" s="65">
        <f>IFERROR(VLOOKUP(C12474,Pivot!A:C,3,0),0)</f>
        <v>0</v>
      </c>
    </row>
    <row r="12475" spans="1:6" x14ac:dyDescent="0.25">
      <c r="A12475" s="68" t="s">
        <v>103</v>
      </c>
      <c r="B12475" s="69">
        <v>491393723</v>
      </c>
      <c r="C12475" s="68">
        <v>8907089424838</v>
      </c>
      <c r="D12475" s="69" t="s">
        <v>8355</v>
      </c>
      <c r="E12475" s="65">
        <f>IFERROR(VLOOKUP(C12475,Pivot!A:B,2,0),0)</f>
        <v>0</v>
      </c>
      <c r="F12475" s="65">
        <f>IFERROR(VLOOKUP(C12475,Pivot!A:C,3,0),0)</f>
        <v>0</v>
      </c>
    </row>
    <row r="12476" spans="1:6" x14ac:dyDescent="0.25">
      <c r="A12476" s="68" t="s">
        <v>103</v>
      </c>
      <c r="B12476" s="69">
        <v>491393724</v>
      </c>
      <c r="C12476" s="68">
        <v>8907089424845</v>
      </c>
      <c r="D12476" s="69" t="s">
        <v>8356</v>
      </c>
      <c r="E12476" s="65">
        <f>IFERROR(VLOOKUP(C12476,Pivot!A:B,2,0),0)</f>
        <v>0</v>
      </c>
      <c r="F12476" s="65">
        <f>IFERROR(VLOOKUP(C12476,Pivot!A:C,3,0),0)</f>
        <v>0</v>
      </c>
    </row>
    <row r="12477" spans="1:6" x14ac:dyDescent="0.25">
      <c r="A12477" s="68" t="s">
        <v>103</v>
      </c>
      <c r="B12477" s="69">
        <v>491393729</v>
      </c>
      <c r="C12477" s="68">
        <v>8907089424944</v>
      </c>
      <c r="D12477" s="69" t="s">
        <v>8357</v>
      </c>
      <c r="E12477" s="65">
        <f>IFERROR(VLOOKUP(C12477,Pivot!A:B,2,0),0)</f>
        <v>0</v>
      </c>
      <c r="F12477" s="65">
        <f>IFERROR(VLOOKUP(C12477,Pivot!A:C,3,0),0)</f>
        <v>0</v>
      </c>
    </row>
    <row r="12478" spans="1:6" x14ac:dyDescent="0.25">
      <c r="A12478" s="68" t="s">
        <v>103</v>
      </c>
      <c r="B12478" s="69">
        <v>491393733</v>
      </c>
      <c r="C12478" s="68">
        <v>8907089424982</v>
      </c>
      <c r="D12478" s="69" t="s">
        <v>8358</v>
      </c>
      <c r="E12478" s="65">
        <f>IFERROR(VLOOKUP(C12478,Pivot!A:B,2,0),0)</f>
        <v>0</v>
      </c>
      <c r="F12478" s="65">
        <f>IFERROR(VLOOKUP(C12478,Pivot!A:C,3,0),0)</f>
        <v>0</v>
      </c>
    </row>
    <row r="12479" spans="1:6" x14ac:dyDescent="0.25">
      <c r="A12479" s="68" t="s">
        <v>103</v>
      </c>
      <c r="B12479" s="69">
        <v>491393734</v>
      </c>
      <c r="C12479" s="68">
        <v>8907089424999</v>
      </c>
      <c r="D12479" s="69" t="s">
        <v>8359</v>
      </c>
      <c r="E12479" s="65">
        <f>IFERROR(VLOOKUP(C12479,Pivot!A:B,2,0),0)</f>
        <v>0</v>
      </c>
      <c r="F12479" s="65">
        <f>IFERROR(VLOOKUP(C12479,Pivot!A:C,3,0),0)</f>
        <v>0</v>
      </c>
    </row>
    <row r="12480" spans="1:6" x14ac:dyDescent="0.25">
      <c r="A12480" s="68" t="s">
        <v>103</v>
      </c>
      <c r="B12480" s="69">
        <v>491393738</v>
      </c>
      <c r="C12480" s="68">
        <v>8907089423824</v>
      </c>
      <c r="D12480" s="69" t="s">
        <v>8360</v>
      </c>
      <c r="E12480" s="65">
        <f>IFERROR(VLOOKUP(C12480,Pivot!A:B,2,0),0)</f>
        <v>0</v>
      </c>
      <c r="F12480" s="65">
        <f>IFERROR(VLOOKUP(C12480,Pivot!A:C,3,0),0)</f>
        <v>0</v>
      </c>
    </row>
    <row r="12481" spans="1:6" x14ac:dyDescent="0.25">
      <c r="A12481" s="68" t="s">
        <v>103</v>
      </c>
      <c r="B12481" s="69">
        <v>491393739</v>
      </c>
      <c r="C12481" s="68">
        <v>8907089423831</v>
      </c>
      <c r="D12481" s="69" t="s">
        <v>8361</v>
      </c>
      <c r="E12481" s="65">
        <f>IFERROR(VLOOKUP(C12481,Pivot!A:B,2,0),0)</f>
        <v>0</v>
      </c>
      <c r="F12481" s="65">
        <f>IFERROR(VLOOKUP(C12481,Pivot!A:C,3,0),0)</f>
        <v>0</v>
      </c>
    </row>
    <row r="12482" spans="1:6" x14ac:dyDescent="0.25">
      <c r="A12482" s="68" t="s">
        <v>103</v>
      </c>
      <c r="B12482" s="69">
        <v>491393741</v>
      </c>
      <c r="C12482" s="68">
        <v>8907089423855</v>
      </c>
      <c r="D12482" s="69" t="s">
        <v>8362</v>
      </c>
      <c r="E12482" s="65">
        <f>IFERROR(VLOOKUP(C12482,Pivot!A:B,2,0),0)</f>
        <v>0</v>
      </c>
      <c r="F12482" s="65">
        <f>IFERROR(VLOOKUP(C12482,Pivot!A:C,3,0),0)</f>
        <v>0</v>
      </c>
    </row>
    <row r="12483" spans="1:6" x14ac:dyDescent="0.25">
      <c r="A12483" s="68" t="s">
        <v>103</v>
      </c>
      <c r="B12483" s="69">
        <v>491393742</v>
      </c>
      <c r="C12483" s="68">
        <v>8907089423862</v>
      </c>
      <c r="D12483" s="69" t="s">
        <v>8363</v>
      </c>
      <c r="E12483" s="65">
        <f>IFERROR(VLOOKUP(C12483,Pivot!A:B,2,0),0)</f>
        <v>0</v>
      </c>
      <c r="F12483" s="65">
        <f>IFERROR(VLOOKUP(C12483,Pivot!A:C,3,0),0)</f>
        <v>0</v>
      </c>
    </row>
    <row r="12484" spans="1:6" x14ac:dyDescent="0.25">
      <c r="A12484" s="68" t="s">
        <v>103</v>
      </c>
      <c r="B12484" s="69">
        <v>491393747</v>
      </c>
      <c r="C12484" s="68">
        <v>8907089422407</v>
      </c>
      <c r="D12484" s="69" t="s">
        <v>8364</v>
      </c>
      <c r="E12484" s="65">
        <f>IFERROR(VLOOKUP(C12484,Pivot!A:B,2,0),0)</f>
        <v>0</v>
      </c>
      <c r="F12484" s="65">
        <f>IFERROR(VLOOKUP(C12484,Pivot!A:C,3,0),0)</f>
        <v>0</v>
      </c>
    </row>
    <row r="12485" spans="1:6" x14ac:dyDescent="0.25">
      <c r="A12485" s="68" t="s">
        <v>103</v>
      </c>
      <c r="B12485" s="69">
        <v>491393749</v>
      </c>
      <c r="C12485" s="68">
        <v>630509400188</v>
      </c>
      <c r="D12485" s="69" t="s">
        <v>8365</v>
      </c>
      <c r="E12485" s="65">
        <f>IFERROR(VLOOKUP(C12485,Pivot!A:B,2,0),0)</f>
        <v>0</v>
      </c>
      <c r="F12485" s="65">
        <f>IFERROR(VLOOKUP(C12485,Pivot!A:C,3,0),0)</f>
        <v>0</v>
      </c>
    </row>
    <row r="12486" spans="1:6" x14ac:dyDescent="0.25">
      <c r="A12486" s="68" t="s">
        <v>103</v>
      </c>
      <c r="B12486" s="69">
        <v>491393749</v>
      </c>
      <c r="C12486" s="68">
        <v>630509447695</v>
      </c>
      <c r="D12486" s="69" t="s">
        <v>8365</v>
      </c>
      <c r="E12486" s="65">
        <f>IFERROR(VLOOKUP(C12486,Pivot!A:B,2,0),0)</f>
        <v>0</v>
      </c>
      <c r="F12486" s="65">
        <f>IFERROR(VLOOKUP(C12486,Pivot!A:C,3,0),0)</f>
        <v>0</v>
      </c>
    </row>
    <row r="12487" spans="1:6" x14ac:dyDescent="0.25">
      <c r="A12487" s="68" t="s">
        <v>103</v>
      </c>
      <c r="B12487" s="69">
        <v>491393750</v>
      </c>
      <c r="C12487" s="68">
        <v>630509629510</v>
      </c>
      <c r="D12487" s="69" t="s">
        <v>8366</v>
      </c>
      <c r="E12487" s="65">
        <f>IFERROR(VLOOKUP(C12487,Pivot!A:B,2,0),0)</f>
        <v>0</v>
      </c>
      <c r="F12487" s="65">
        <f>IFERROR(VLOOKUP(C12487,Pivot!A:C,3,0),0)</f>
        <v>0</v>
      </c>
    </row>
    <row r="12488" spans="1:6" x14ac:dyDescent="0.25">
      <c r="A12488" s="68" t="s">
        <v>103</v>
      </c>
      <c r="B12488" s="69">
        <v>491393752</v>
      </c>
      <c r="C12488" s="68">
        <v>8421421381</v>
      </c>
      <c r="D12488" s="69" t="s">
        <v>8367</v>
      </c>
      <c r="E12488" s="65">
        <f>IFERROR(VLOOKUP(C12488,Pivot!A:B,2,0),0)</f>
        <v>0</v>
      </c>
      <c r="F12488" s="65">
        <f>IFERROR(VLOOKUP(C12488,Pivot!A:C,3,0),0)</f>
        <v>0</v>
      </c>
    </row>
    <row r="12489" spans="1:6" x14ac:dyDescent="0.25">
      <c r="A12489" s="68" t="s">
        <v>103</v>
      </c>
      <c r="B12489" s="69">
        <v>491393753</v>
      </c>
      <c r="C12489" s="68">
        <v>8421421640</v>
      </c>
      <c r="D12489" s="69" t="s">
        <v>8368</v>
      </c>
      <c r="E12489" s="65">
        <f>IFERROR(VLOOKUP(C12489,Pivot!A:B,2,0),0)</f>
        <v>0</v>
      </c>
      <c r="F12489" s="65">
        <f>IFERROR(VLOOKUP(C12489,Pivot!A:C,3,0),0)</f>
        <v>0</v>
      </c>
    </row>
    <row r="12490" spans="1:6" x14ac:dyDescent="0.25">
      <c r="A12490" s="68" t="s">
        <v>103</v>
      </c>
      <c r="B12490" s="69">
        <v>491393755</v>
      </c>
      <c r="C12490" s="68">
        <v>8421368778</v>
      </c>
      <c r="D12490" s="69" t="s">
        <v>8369</v>
      </c>
      <c r="E12490" s="65">
        <f>IFERROR(VLOOKUP(C12490,Pivot!A:B,2,0),0)</f>
        <v>0</v>
      </c>
      <c r="F12490" s="65">
        <f>IFERROR(VLOOKUP(C12490,Pivot!A:C,3,0),0)</f>
        <v>0</v>
      </c>
    </row>
    <row r="12491" spans="1:6" x14ac:dyDescent="0.25">
      <c r="A12491" s="68" t="s">
        <v>103</v>
      </c>
      <c r="B12491" s="69">
        <v>491393756</v>
      </c>
      <c r="C12491" s="68">
        <v>8421423026</v>
      </c>
      <c r="D12491" s="69" t="s">
        <v>8370</v>
      </c>
      <c r="E12491" s="65">
        <f>IFERROR(VLOOKUP(C12491,Pivot!A:B,2,0),0)</f>
        <v>0</v>
      </c>
      <c r="F12491" s="65">
        <f>IFERROR(VLOOKUP(C12491,Pivot!A:C,3,0),0)</f>
        <v>0</v>
      </c>
    </row>
    <row r="12492" spans="1:6" x14ac:dyDescent="0.25">
      <c r="A12492" s="68" t="s">
        <v>103</v>
      </c>
      <c r="B12492" s="69">
        <v>491393766</v>
      </c>
      <c r="C12492" s="68">
        <v>8058664085521</v>
      </c>
      <c r="D12492" s="69" t="s">
        <v>8371</v>
      </c>
      <c r="E12492" s="65">
        <f>IFERROR(VLOOKUP(C12492,Pivot!A:B,2,0),0)</f>
        <v>0</v>
      </c>
      <c r="F12492" s="65">
        <f>IFERROR(VLOOKUP(C12492,Pivot!A:C,3,0),0)</f>
        <v>0</v>
      </c>
    </row>
    <row r="12493" spans="1:6" x14ac:dyDescent="0.25">
      <c r="A12493" s="68" t="s">
        <v>103</v>
      </c>
      <c r="B12493" s="69">
        <v>491393767</v>
      </c>
      <c r="C12493" s="68">
        <v>8059147058513</v>
      </c>
      <c r="D12493" s="69" t="s">
        <v>8372</v>
      </c>
      <c r="E12493" s="65">
        <f>IFERROR(VLOOKUP(C12493,Pivot!A:B,2,0),0)</f>
        <v>0</v>
      </c>
      <c r="F12493" s="65">
        <f>IFERROR(VLOOKUP(C12493,Pivot!A:C,3,0),0)</f>
        <v>0</v>
      </c>
    </row>
    <row r="12494" spans="1:6" x14ac:dyDescent="0.25">
      <c r="A12494" s="68" t="s">
        <v>103</v>
      </c>
      <c r="B12494" s="69">
        <v>491393768</v>
      </c>
      <c r="C12494" s="68">
        <v>8058664089758</v>
      </c>
      <c r="D12494" s="69" t="s">
        <v>8373</v>
      </c>
      <c r="E12494" s="65">
        <f>IFERROR(VLOOKUP(C12494,Pivot!A:B,2,0),0)</f>
        <v>0</v>
      </c>
      <c r="F12494" s="65">
        <f>IFERROR(VLOOKUP(C12494,Pivot!A:C,3,0),0)</f>
        <v>0</v>
      </c>
    </row>
    <row r="12495" spans="1:6" x14ac:dyDescent="0.25">
      <c r="A12495" s="68" t="s">
        <v>103</v>
      </c>
      <c r="B12495" s="69">
        <v>491393771</v>
      </c>
      <c r="C12495" s="68">
        <v>630509615605</v>
      </c>
      <c r="D12495" s="69" t="s">
        <v>8374</v>
      </c>
      <c r="E12495" s="65">
        <f>IFERROR(VLOOKUP(C12495,Pivot!A:B,2,0),0)</f>
        <v>0</v>
      </c>
      <c r="F12495" s="65">
        <f>IFERROR(VLOOKUP(C12495,Pivot!A:C,3,0),0)</f>
        <v>0</v>
      </c>
    </row>
    <row r="12496" spans="1:6" x14ac:dyDescent="0.25">
      <c r="A12496" s="68" t="s">
        <v>103</v>
      </c>
      <c r="B12496" s="69">
        <v>491393771</v>
      </c>
      <c r="C12496" s="68">
        <v>630509738922</v>
      </c>
      <c r="D12496" s="69" t="s">
        <v>8374</v>
      </c>
      <c r="E12496" s="65">
        <f>IFERROR(VLOOKUP(C12496,Pivot!A:B,2,0),0)</f>
        <v>0</v>
      </c>
      <c r="F12496" s="65">
        <f>IFERROR(VLOOKUP(C12496,Pivot!A:C,3,0),0)</f>
        <v>0</v>
      </c>
    </row>
    <row r="12497" spans="1:6" x14ac:dyDescent="0.25">
      <c r="A12497" s="68" t="s">
        <v>103</v>
      </c>
      <c r="B12497" s="69">
        <v>491393772</v>
      </c>
      <c r="C12497" s="68">
        <v>630509483365</v>
      </c>
      <c r="D12497" s="69" t="s">
        <v>8375</v>
      </c>
      <c r="E12497" s="65">
        <f>IFERROR(VLOOKUP(C12497,Pivot!A:B,2,0),0)</f>
        <v>0</v>
      </c>
      <c r="F12497" s="65">
        <f>IFERROR(VLOOKUP(C12497,Pivot!A:C,3,0),0)</f>
        <v>0</v>
      </c>
    </row>
    <row r="12498" spans="1:6" x14ac:dyDescent="0.25">
      <c r="A12498" s="68" t="s">
        <v>103</v>
      </c>
      <c r="B12498" s="69">
        <v>491393772</v>
      </c>
      <c r="C12498" s="68">
        <v>630509483419</v>
      </c>
      <c r="D12498" s="69" t="s">
        <v>8375</v>
      </c>
      <c r="E12498" s="65">
        <f>IFERROR(VLOOKUP(C12498,Pivot!A:B,2,0),0)</f>
        <v>0</v>
      </c>
      <c r="F12498" s="65">
        <f>IFERROR(VLOOKUP(C12498,Pivot!A:C,3,0),0)</f>
        <v>0</v>
      </c>
    </row>
    <row r="12499" spans="1:6" x14ac:dyDescent="0.25">
      <c r="A12499" s="68" t="s">
        <v>103</v>
      </c>
      <c r="B12499" s="69">
        <v>491393772</v>
      </c>
      <c r="C12499" s="68">
        <v>630509549306</v>
      </c>
      <c r="D12499" s="69" t="s">
        <v>8375</v>
      </c>
      <c r="E12499" s="65">
        <f>IFERROR(VLOOKUP(C12499,Pivot!A:B,2,0),0)</f>
        <v>0</v>
      </c>
      <c r="F12499" s="65">
        <f>IFERROR(VLOOKUP(C12499,Pivot!A:C,3,0),0)</f>
        <v>0</v>
      </c>
    </row>
    <row r="12500" spans="1:6" x14ac:dyDescent="0.25">
      <c r="A12500" s="68" t="s">
        <v>103</v>
      </c>
      <c r="B12500" s="69">
        <v>491393772</v>
      </c>
      <c r="C12500" s="68">
        <v>630509549313</v>
      </c>
      <c r="D12500" s="69" t="s">
        <v>8375</v>
      </c>
      <c r="E12500" s="65">
        <f>IFERROR(VLOOKUP(C12500,Pivot!A:B,2,0),0)</f>
        <v>0</v>
      </c>
      <c r="F12500" s="65">
        <f>IFERROR(VLOOKUP(C12500,Pivot!A:C,3,0),0)</f>
        <v>0</v>
      </c>
    </row>
    <row r="12501" spans="1:6" x14ac:dyDescent="0.25">
      <c r="A12501" s="68" t="s">
        <v>103</v>
      </c>
      <c r="B12501" s="69">
        <v>491393773</v>
      </c>
      <c r="C12501" s="68">
        <v>630509609963</v>
      </c>
      <c r="D12501" s="69" t="s">
        <v>8376</v>
      </c>
      <c r="E12501" s="65">
        <f>IFERROR(VLOOKUP(C12501,Pivot!A:B,2,0),0)</f>
        <v>0</v>
      </c>
      <c r="F12501" s="65">
        <f>IFERROR(VLOOKUP(C12501,Pivot!A:C,3,0),0)</f>
        <v>0</v>
      </c>
    </row>
    <row r="12502" spans="1:6" x14ac:dyDescent="0.25">
      <c r="A12502" s="68" t="s">
        <v>103</v>
      </c>
      <c r="B12502" s="69">
        <v>491393773</v>
      </c>
      <c r="C12502" s="68">
        <v>630509610112</v>
      </c>
      <c r="D12502" s="69" t="s">
        <v>8376</v>
      </c>
      <c r="E12502" s="65">
        <f>IFERROR(VLOOKUP(C12502,Pivot!A:B,2,0),0)</f>
        <v>0</v>
      </c>
      <c r="F12502" s="65">
        <f>IFERROR(VLOOKUP(C12502,Pivot!A:C,3,0),0)</f>
        <v>0</v>
      </c>
    </row>
    <row r="12503" spans="1:6" x14ac:dyDescent="0.25">
      <c r="A12503" s="68" t="s">
        <v>103</v>
      </c>
      <c r="B12503" s="69">
        <v>491393773</v>
      </c>
      <c r="C12503" s="68">
        <v>630509630653</v>
      </c>
      <c r="D12503" s="69" t="s">
        <v>8376</v>
      </c>
      <c r="E12503" s="65">
        <f>IFERROR(VLOOKUP(C12503,Pivot!A:B,2,0),0)</f>
        <v>0</v>
      </c>
      <c r="F12503" s="65">
        <f>IFERROR(VLOOKUP(C12503,Pivot!A:C,3,0),0)</f>
        <v>0</v>
      </c>
    </row>
    <row r="12504" spans="1:6" x14ac:dyDescent="0.25">
      <c r="A12504" s="68" t="s">
        <v>103</v>
      </c>
      <c r="B12504" s="69">
        <v>491393773</v>
      </c>
      <c r="C12504" s="68">
        <v>630509682577</v>
      </c>
      <c r="D12504" s="69" t="s">
        <v>8376</v>
      </c>
      <c r="E12504" s="65">
        <f>IFERROR(VLOOKUP(C12504,Pivot!A:B,2,0),0)</f>
        <v>0</v>
      </c>
      <c r="F12504" s="65">
        <f>IFERROR(VLOOKUP(C12504,Pivot!A:C,3,0),0)</f>
        <v>0</v>
      </c>
    </row>
    <row r="12505" spans="1:6" x14ac:dyDescent="0.25">
      <c r="A12505" s="68" t="s">
        <v>103</v>
      </c>
      <c r="B12505" s="69">
        <v>491393773</v>
      </c>
      <c r="C12505" s="68">
        <v>630509682607</v>
      </c>
      <c r="D12505" s="69" t="s">
        <v>8376</v>
      </c>
      <c r="E12505" s="65">
        <f>IFERROR(VLOOKUP(C12505,Pivot!A:B,2,0),0)</f>
        <v>0</v>
      </c>
      <c r="F12505" s="65">
        <f>IFERROR(VLOOKUP(C12505,Pivot!A:C,3,0),0)</f>
        <v>0</v>
      </c>
    </row>
    <row r="12506" spans="1:6" x14ac:dyDescent="0.25">
      <c r="A12506" s="68" t="s">
        <v>103</v>
      </c>
      <c r="B12506" s="69">
        <v>491393774</v>
      </c>
      <c r="C12506" s="68">
        <v>630509609888</v>
      </c>
      <c r="D12506" s="69" t="s">
        <v>8377</v>
      </c>
      <c r="E12506" s="65">
        <f>IFERROR(VLOOKUP(C12506,Pivot!A:B,2,0),0)</f>
        <v>0</v>
      </c>
      <c r="F12506" s="65">
        <f>IFERROR(VLOOKUP(C12506,Pivot!A:C,3,0),0)</f>
        <v>0</v>
      </c>
    </row>
    <row r="12507" spans="1:6" x14ac:dyDescent="0.25">
      <c r="A12507" s="68" t="s">
        <v>103</v>
      </c>
      <c r="B12507" s="69">
        <v>491393774</v>
      </c>
      <c r="C12507" s="68">
        <v>630509609895</v>
      </c>
      <c r="D12507" s="69" t="s">
        <v>8377</v>
      </c>
      <c r="E12507" s="65">
        <f>IFERROR(VLOOKUP(C12507,Pivot!A:B,2,0),0)</f>
        <v>0</v>
      </c>
      <c r="F12507" s="65">
        <f>IFERROR(VLOOKUP(C12507,Pivot!A:C,3,0),0)</f>
        <v>0</v>
      </c>
    </row>
    <row r="12508" spans="1:6" x14ac:dyDescent="0.25">
      <c r="A12508" s="68" t="s">
        <v>103</v>
      </c>
      <c r="B12508" s="69">
        <v>491393774</v>
      </c>
      <c r="C12508" s="68">
        <v>630509686858</v>
      </c>
      <c r="D12508" s="69" t="s">
        <v>8377</v>
      </c>
      <c r="E12508" s="65">
        <f>IFERROR(VLOOKUP(C12508,Pivot!A:B,2,0),0)</f>
        <v>0</v>
      </c>
      <c r="F12508" s="65">
        <f>IFERROR(VLOOKUP(C12508,Pivot!A:C,3,0),0)</f>
        <v>0</v>
      </c>
    </row>
    <row r="12509" spans="1:6" x14ac:dyDescent="0.25">
      <c r="A12509" s="68" t="s">
        <v>103</v>
      </c>
      <c r="B12509" s="69">
        <v>491393774</v>
      </c>
      <c r="C12509" s="68">
        <v>630509686872</v>
      </c>
      <c r="D12509" s="69" t="s">
        <v>8377</v>
      </c>
      <c r="E12509" s="65">
        <f>IFERROR(VLOOKUP(C12509,Pivot!A:B,2,0),0)</f>
        <v>0</v>
      </c>
      <c r="F12509" s="65">
        <f>IFERROR(VLOOKUP(C12509,Pivot!A:C,3,0),0)</f>
        <v>0</v>
      </c>
    </row>
    <row r="12510" spans="1:6" x14ac:dyDescent="0.25">
      <c r="A12510" s="68" t="s">
        <v>103</v>
      </c>
      <c r="B12510" s="69">
        <v>491393775</v>
      </c>
      <c r="C12510" s="68">
        <v>630509609994</v>
      </c>
      <c r="D12510" s="69" t="s">
        <v>8378</v>
      </c>
      <c r="E12510" s="65">
        <f>IFERROR(VLOOKUP(C12510,Pivot!A:B,2,0),0)</f>
        <v>0</v>
      </c>
      <c r="F12510" s="65">
        <f>IFERROR(VLOOKUP(C12510,Pivot!A:C,3,0),0)</f>
        <v>0</v>
      </c>
    </row>
    <row r="12511" spans="1:6" x14ac:dyDescent="0.25">
      <c r="A12511" s="68" t="s">
        <v>103</v>
      </c>
      <c r="B12511" s="69">
        <v>491393775</v>
      </c>
      <c r="C12511" s="68">
        <v>630509610105</v>
      </c>
      <c r="D12511" s="69" t="s">
        <v>8378</v>
      </c>
      <c r="E12511" s="65">
        <f>IFERROR(VLOOKUP(C12511,Pivot!A:B,2,0),0)</f>
        <v>0</v>
      </c>
      <c r="F12511" s="65">
        <f>IFERROR(VLOOKUP(C12511,Pivot!A:C,3,0),0)</f>
        <v>0</v>
      </c>
    </row>
    <row r="12512" spans="1:6" x14ac:dyDescent="0.25">
      <c r="A12512" s="68" t="s">
        <v>103</v>
      </c>
      <c r="B12512" s="69">
        <v>491393775</v>
      </c>
      <c r="C12512" s="68">
        <v>630509621668</v>
      </c>
      <c r="D12512" s="69" t="s">
        <v>8378</v>
      </c>
      <c r="E12512" s="65">
        <f>IFERROR(VLOOKUP(C12512,Pivot!A:B,2,0),0)</f>
        <v>0</v>
      </c>
      <c r="F12512" s="65">
        <f>IFERROR(VLOOKUP(C12512,Pivot!A:C,3,0),0)</f>
        <v>0</v>
      </c>
    </row>
    <row r="12513" spans="1:6" x14ac:dyDescent="0.25">
      <c r="A12513" s="68" t="s">
        <v>103</v>
      </c>
      <c r="B12513" s="69">
        <v>491393775</v>
      </c>
      <c r="C12513" s="68">
        <v>630509683314</v>
      </c>
      <c r="D12513" s="69" t="s">
        <v>8378</v>
      </c>
      <c r="E12513" s="65">
        <f>IFERROR(VLOOKUP(C12513,Pivot!A:B,2,0),0)</f>
        <v>0</v>
      </c>
      <c r="F12513" s="65">
        <f>IFERROR(VLOOKUP(C12513,Pivot!A:C,3,0),0)</f>
        <v>0</v>
      </c>
    </row>
    <row r="12514" spans="1:6" x14ac:dyDescent="0.25">
      <c r="A12514" s="68" t="s">
        <v>103</v>
      </c>
      <c r="B12514" s="69">
        <v>491393775</v>
      </c>
      <c r="C12514" s="68">
        <v>630509683321</v>
      </c>
      <c r="D12514" s="69" t="s">
        <v>8378</v>
      </c>
      <c r="E12514" s="65">
        <f>IFERROR(VLOOKUP(C12514,Pivot!A:B,2,0),0)</f>
        <v>0</v>
      </c>
      <c r="F12514" s="65">
        <f>IFERROR(VLOOKUP(C12514,Pivot!A:C,3,0),0)</f>
        <v>0</v>
      </c>
    </row>
    <row r="12515" spans="1:6" x14ac:dyDescent="0.25">
      <c r="A12515" s="68" t="s">
        <v>103</v>
      </c>
      <c r="B12515" s="69">
        <v>491393776</v>
      </c>
      <c r="C12515" s="68">
        <v>630509610044</v>
      </c>
      <c r="D12515" s="69" t="s">
        <v>8379</v>
      </c>
      <c r="E12515" s="65">
        <f>IFERROR(VLOOKUP(C12515,Pivot!A:B,2,0),0)</f>
        <v>0</v>
      </c>
      <c r="F12515" s="65">
        <f>IFERROR(VLOOKUP(C12515,Pivot!A:C,3,0),0)</f>
        <v>0</v>
      </c>
    </row>
    <row r="12516" spans="1:6" x14ac:dyDescent="0.25">
      <c r="A12516" s="68" t="s">
        <v>103</v>
      </c>
      <c r="B12516" s="69">
        <v>491393776</v>
      </c>
      <c r="C12516" s="68">
        <v>630509610051</v>
      </c>
      <c r="D12516" s="69" t="s">
        <v>8379</v>
      </c>
      <c r="E12516" s="65">
        <f>IFERROR(VLOOKUP(C12516,Pivot!A:B,2,0),0)</f>
        <v>0</v>
      </c>
      <c r="F12516" s="65">
        <f>IFERROR(VLOOKUP(C12516,Pivot!A:C,3,0),0)</f>
        <v>0</v>
      </c>
    </row>
    <row r="12517" spans="1:6" x14ac:dyDescent="0.25">
      <c r="A12517" s="68" t="s">
        <v>103</v>
      </c>
      <c r="B12517" s="69">
        <v>491393777</v>
      </c>
      <c r="C12517" s="68">
        <v>630509608119</v>
      </c>
      <c r="D12517" s="69" t="s">
        <v>8380</v>
      </c>
      <c r="E12517" s="65">
        <f>IFERROR(VLOOKUP(C12517,Pivot!A:B,2,0),0)</f>
        <v>0</v>
      </c>
      <c r="F12517" s="65">
        <f>IFERROR(VLOOKUP(C12517,Pivot!A:C,3,0),0)</f>
        <v>0</v>
      </c>
    </row>
    <row r="12518" spans="1:6" x14ac:dyDescent="0.25">
      <c r="A12518" s="68" t="s">
        <v>103</v>
      </c>
      <c r="B12518" s="69">
        <v>491393777</v>
      </c>
      <c r="C12518" s="68">
        <v>630509608126</v>
      </c>
      <c r="D12518" s="69" t="s">
        <v>8380</v>
      </c>
      <c r="E12518" s="65">
        <f>IFERROR(VLOOKUP(C12518,Pivot!A:B,2,0),0)</f>
        <v>0</v>
      </c>
      <c r="F12518" s="65">
        <f>IFERROR(VLOOKUP(C12518,Pivot!A:C,3,0),0)</f>
        <v>0</v>
      </c>
    </row>
    <row r="12519" spans="1:6" x14ac:dyDescent="0.25">
      <c r="A12519" s="68" t="s">
        <v>103</v>
      </c>
      <c r="B12519" s="69">
        <v>491393777</v>
      </c>
      <c r="C12519" s="68">
        <v>630509608133</v>
      </c>
      <c r="D12519" s="69" t="s">
        <v>8380</v>
      </c>
      <c r="E12519" s="65">
        <f>IFERROR(VLOOKUP(C12519,Pivot!A:B,2,0),0)</f>
        <v>0</v>
      </c>
      <c r="F12519" s="65">
        <f>IFERROR(VLOOKUP(C12519,Pivot!A:C,3,0),0)</f>
        <v>0</v>
      </c>
    </row>
    <row r="12520" spans="1:6" x14ac:dyDescent="0.25">
      <c r="A12520" s="68" t="s">
        <v>103</v>
      </c>
      <c r="B12520" s="69">
        <v>491393778</v>
      </c>
      <c r="C12520" s="68">
        <v>630509524433</v>
      </c>
      <c r="D12520" s="69" t="s">
        <v>8381</v>
      </c>
      <c r="E12520" s="65">
        <f>IFERROR(VLOOKUP(C12520,Pivot!A:B,2,0),0)</f>
        <v>0</v>
      </c>
      <c r="F12520" s="65">
        <f>IFERROR(VLOOKUP(C12520,Pivot!A:C,3,0),0)</f>
        <v>0</v>
      </c>
    </row>
    <row r="12521" spans="1:6" x14ac:dyDescent="0.25">
      <c r="A12521" s="68" t="s">
        <v>103</v>
      </c>
      <c r="B12521" s="69">
        <v>491393779</v>
      </c>
      <c r="C12521" s="68">
        <v>630509524426</v>
      </c>
      <c r="D12521" s="69" t="s">
        <v>8382</v>
      </c>
      <c r="E12521" s="65">
        <f>IFERROR(VLOOKUP(C12521,Pivot!A:B,2,0),0)</f>
        <v>0</v>
      </c>
      <c r="F12521" s="65">
        <f>IFERROR(VLOOKUP(C12521,Pivot!A:C,3,0),0)</f>
        <v>0</v>
      </c>
    </row>
    <row r="12522" spans="1:6" x14ac:dyDescent="0.25">
      <c r="A12522" s="68" t="s">
        <v>103</v>
      </c>
      <c r="B12522" s="69">
        <v>491393780</v>
      </c>
      <c r="C12522" s="68">
        <v>630509524419</v>
      </c>
      <c r="D12522" s="69" t="s">
        <v>8383</v>
      </c>
      <c r="E12522" s="65">
        <f>IFERROR(VLOOKUP(C12522,Pivot!A:B,2,0),0)</f>
        <v>0</v>
      </c>
      <c r="F12522" s="65">
        <f>IFERROR(VLOOKUP(C12522,Pivot!A:C,3,0),0)</f>
        <v>0</v>
      </c>
    </row>
    <row r="12523" spans="1:6" x14ac:dyDescent="0.25">
      <c r="A12523" s="68" t="s">
        <v>103</v>
      </c>
      <c r="B12523" s="69">
        <v>491393782</v>
      </c>
      <c r="C12523" s="68">
        <v>630509615186</v>
      </c>
      <c r="D12523" s="69" t="s">
        <v>8384</v>
      </c>
      <c r="E12523" s="65">
        <f>IFERROR(VLOOKUP(C12523,Pivot!A:B,2,0),0)</f>
        <v>0</v>
      </c>
      <c r="F12523" s="65">
        <f>IFERROR(VLOOKUP(C12523,Pivot!A:C,3,0),0)</f>
        <v>0</v>
      </c>
    </row>
    <row r="12524" spans="1:6" x14ac:dyDescent="0.25">
      <c r="A12524" s="68" t="s">
        <v>103</v>
      </c>
      <c r="B12524" s="69">
        <v>491393782</v>
      </c>
      <c r="C12524" s="68">
        <v>630509615193</v>
      </c>
      <c r="D12524" s="69" t="s">
        <v>8384</v>
      </c>
      <c r="E12524" s="65">
        <f>IFERROR(VLOOKUP(C12524,Pivot!A:B,2,0),0)</f>
        <v>0</v>
      </c>
      <c r="F12524" s="65">
        <f>IFERROR(VLOOKUP(C12524,Pivot!A:C,3,0),0)</f>
        <v>0</v>
      </c>
    </row>
    <row r="12525" spans="1:6" x14ac:dyDescent="0.25">
      <c r="A12525" s="68" t="s">
        <v>103</v>
      </c>
      <c r="B12525" s="69">
        <v>491393782</v>
      </c>
      <c r="C12525" s="68">
        <v>630509700530</v>
      </c>
      <c r="D12525" s="69" t="s">
        <v>8384</v>
      </c>
      <c r="E12525" s="65">
        <f>IFERROR(VLOOKUP(C12525,Pivot!A:B,2,0),0)</f>
        <v>0</v>
      </c>
      <c r="F12525" s="65">
        <f>IFERROR(VLOOKUP(C12525,Pivot!A:C,3,0),0)</f>
        <v>0</v>
      </c>
    </row>
    <row r="12526" spans="1:6" x14ac:dyDescent="0.25">
      <c r="A12526" s="68" t="s">
        <v>103</v>
      </c>
      <c r="B12526" s="69">
        <v>491393782</v>
      </c>
      <c r="C12526" s="68">
        <v>630509725168</v>
      </c>
      <c r="D12526" s="69" t="s">
        <v>8384</v>
      </c>
      <c r="E12526" s="65">
        <f>IFERROR(VLOOKUP(C12526,Pivot!A:B,2,0),0)</f>
        <v>0</v>
      </c>
      <c r="F12526" s="65">
        <f>IFERROR(VLOOKUP(C12526,Pivot!A:C,3,0),0)</f>
        <v>0</v>
      </c>
    </row>
    <row r="12527" spans="1:6" x14ac:dyDescent="0.25">
      <c r="A12527" s="68" t="s">
        <v>103</v>
      </c>
      <c r="B12527" s="69">
        <v>491393783</v>
      </c>
      <c r="C12527" s="68">
        <v>630509616558</v>
      </c>
      <c r="D12527" s="69" t="s">
        <v>8385</v>
      </c>
      <c r="E12527" s="65">
        <f>IFERROR(VLOOKUP(C12527,Pivot!A:B,2,0),0)</f>
        <v>0</v>
      </c>
      <c r="F12527" s="65">
        <f>IFERROR(VLOOKUP(C12527,Pivot!A:C,3,0),0)</f>
        <v>0</v>
      </c>
    </row>
    <row r="12528" spans="1:6" x14ac:dyDescent="0.25">
      <c r="A12528" s="68" t="s">
        <v>103</v>
      </c>
      <c r="B12528" s="69">
        <v>491393784</v>
      </c>
      <c r="C12528" s="68">
        <v>630509615889</v>
      </c>
      <c r="D12528" s="69" t="s">
        <v>8386</v>
      </c>
      <c r="E12528" s="65">
        <f>IFERROR(VLOOKUP(C12528,Pivot!A:B,2,0),0)</f>
        <v>0</v>
      </c>
      <c r="F12528" s="65">
        <f>IFERROR(VLOOKUP(C12528,Pivot!A:C,3,0),0)</f>
        <v>0</v>
      </c>
    </row>
    <row r="12529" spans="1:6" x14ac:dyDescent="0.25">
      <c r="A12529" s="68" t="s">
        <v>103</v>
      </c>
      <c r="B12529" s="69">
        <v>491393784</v>
      </c>
      <c r="C12529" s="68">
        <v>630509615896</v>
      </c>
      <c r="D12529" s="69" t="s">
        <v>8386</v>
      </c>
      <c r="E12529" s="65">
        <f>IFERROR(VLOOKUP(C12529,Pivot!A:B,2,0),0)</f>
        <v>0</v>
      </c>
      <c r="F12529" s="65">
        <f>IFERROR(VLOOKUP(C12529,Pivot!A:C,3,0),0)</f>
        <v>0</v>
      </c>
    </row>
    <row r="12530" spans="1:6" x14ac:dyDescent="0.25">
      <c r="A12530" s="68" t="s">
        <v>103</v>
      </c>
      <c r="B12530" s="69">
        <v>491393785</v>
      </c>
      <c r="C12530" s="68">
        <v>3417761296004</v>
      </c>
      <c r="D12530" s="69" t="s">
        <v>8387</v>
      </c>
      <c r="E12530" s="65">
        <f>IFERROR(VLOOKUP(C12530,Pivot!A:B,2,0),0)</f>
        <v>0</v>
      </c>
      <c r="F12530" s="65">
        <f>IFERROR(VLOOKUP(C12530,Pivot!A:C,3,0),0)</f>
        <v>0</v>
      </c>
    </row>
    <row r="12531" spans="1:6" x14ac:dyDescent="0.25">
      <c r="A12531" s="68" t="s">
        <v>103</v>
      </c>
      <c r="B12531" s="69">
        <v>491393785</v>
      </c>
      <c r="C12531" s="68">
        <v>3417761296035</v>
      </c>
      <c r="D12531" s="69" t="s">
        <v>8387</v>
      </c>
      <c r="E12531" s="65">
        <f>IFERROR(VLOOKUP(C12531,Pivot!A:B,2,0),0)</f>
        <v>0</v>
      </c>
      <c r="F12531" s="65">
        <f>IFERROR(VLOOKUP(C12531,Pivot!A:C,3,0),0)</f>
        <v>0</v>
      </c>
    </row>
    <row r="12532" spans="1:6" x14ac:dyDescent="0.25">
      <c r="A12532" s="68" t="s">
        <v>103</v>
      </c>
      <c r="B12532" s="69">
        <v>491393786</v>
      </c>
      <c r="C12532" s="68">
        <v>630509504336</v>
      </c>
      <c r="D12532" s="69" t="s">
        <v>8388</v>
      </c>
      <c r="E12532" s="65">
        <f>IFERROR(VLOOKUP(C12532,Pivot!A:B,2,0),0)</f>
        <v>0</v>
      </c>
      <c r="F12532" s="65">
        <f>IFERROR(VLOOKUP(C12532,Pivot!A:C,3,0),0)</f>
        <v>0</v>
      </c>
    </row>
    <row r="12533" spans="1:6" x14ac:dyDescent="0.25">
      <c r="A12533" s="68" t="s">
        <v>103</v>
      </c>
      <c r="B12533" s="69">
        <v>491393786</v>
      </c>
      <c r="C12533" s="68">
        <v>630509504343</v>
      </c>
      <c r="D12533" s="69" t="s">
        <v>8388</v>
      </c>
      <c r="E12533" s="65">
        <f>IFERROR(VLOOKUP(C12533,Pivot!A:B,2,0),0)</f>
        <v>0</v>
      </c>
      <c r="F12533" s="65">
        <f>IFERROR(VLOOKUP(C12533,Pivot!A:C,3,0),0)</f>
        <v>0</v>
      </c>
    </row>
    <row r="12534" spans="1:6" x14ac:dyDescent="0.25">
      <c r="A12534" s="68" t="s">
        <v>103</v>
      </c>
      <c r="B12534" s="69">
        <v>491393786</v>
      </c>
      <c r="C12534" s="68">
        <v>630509504350</v>
      </c>
      <c r="D12534" s="69" t="s">
        <v>8388</v>
      </c>
      <c r="E12534" s="65">
        <f>IFERROR(VLOOKUP(C12534,Pivot!A:B,2,0),0)</f>
        <v>0</v>
      </c>
      <c r="F12534" s="65">
        <f>IFERROR(VLOOKUP(C12534,Pivot!A:C,3,0),0)</f>
        <v>0</v>
      </c>
    </row>
    <row r="12535" spans="1:6" x14ac:dyDescent="0.25">
      <c r="A12535" s="68" t="s">
        <v>103</v>
      </c>
      <c r="B12535" s="69">
        <v>491393788</v>
      </c>
      <c r="C12535" s="68">
        <v>630509611966</v>
      </c>
      <c r="D12535" s="69" t="s">
        <v>8389</v>
      </c>
      <c r="E12535" s="65">
        <f>IFERROR(VLOOKUP(C12535,Pivot!A:B,2,0),0)</f>
        <v>0</v>
      </c>
      <c r="F12535" s="65">
        <f>IFERROR(VLOOKUP(C12535,Pivot!A:C,3,0),0)</f>
        <v>0</v>
      </c>
    </row>
    <row r="12536" spans="1:6" x14ac:dyDescent="0.25">
      <c r="A12536" s="68" t="s">
        <v>103</v>
      </c>
      <c r="B12536" s="69">
        <v>491393788</v>
      </c>
      <c r="C12536" s="68">
        <v>630509611973</v>
      </c>
      <c r="D12536" s="69" t="s">
        <v>8389</v>
      </c>
      <c r="E12536" s="65">
        <f>IFERROR(VLOOKUP(C12536,Pivot!A:B,2,0),0)</f>
        <v>0</v>
      </c>
      <c r="F12536" s="65">
        <f>IFERROR(VLOOKUP(C12536,Pivot!A:C,3,0),0)</f>
        <v>0</v>
      </c>
    </row>
    <row r="12537" spans="1:6" x14ac:dyDescent="0.25">
      <c r="A12537" s="68" t="s">
        <v>103</v>
      </c>
      <c r="B12537" s="69">
        <v>491393788</v>
      </c>
      <c r="C12537" s="68">
        <v>630509611980</v>
      </c>
      <c r="D12537" s="69" t="s">
        <v>8389</v>
      </c>
      <c r="E12537" s="65">
        <f>IFERROR(VLOOKUP(C12537,Pivot!A:B,2,0),0)</f>
        <v>0</v>
      </c>
      <c r="F12537" s="65">
        <f>IFERROR(VLOOKUP(C12537,Pivot!A:C,3,0),0)</f>
        <v>0</v>
      </c>
    </row>
    <row r="12538" spans="1:6" x14ac:dyDescent="0.25">
      <c r="A12538" s="68" t="s">
        <v>103</v>
      </c>
      <c r="B12538" s="69">
        <v>491393788</v>
      </c>
      <c r="C12538" s="68">
        <v>630509611997</v>
      </c>
      <c r="D12538" s="69" t="s">
        <v>8389</v>
      </c>
      <c r="E12538" s="65">
        <f>IFERROR(VLOOKUP(C12538,Pivot!A:B,2,0),0)</f>
        <v>0</v>
      </c>
      <c r="F12538" s="65">
        <f>IFERROR(VLOOKUP(C12538,Pivot!A:C,3,0),0)</f>
        <v>0</v>
      </c>
    </row>
    <row r="12539" spans="1:6" x14ac:dyDescent="0.25">
      <c r="A12539" s="68" t="s">
        <v>103</v>
      </c>
      <c r="B12539" s="69">
        <v>491393788</v>
      </c>
      <c r="C12539" s="68">
        <v>630509612000</v>
      </c>
      <c r="D12539" s="69" t="s">
        <v>8389</v>
      </c>
      <c r="E12539" s="65">
        <f>IFERROR(VLOOKUP(C12539,Pivot!A:B,2,0),0)</f>
        <v>0</v>
      </c>
      <c r="F12539" s="65">
        <f>IFERROR(VLOOKUP(C12539,Pivot!A:C,3,0),0)</f>
        <v>0</v>
      </c>
    </row>
    <row r="12540" spans="1:6" x14ac:dyDescent="0.25">
      <c r="A12540" s="68" t="s">
        <v>103</v>
      </c>
      <c r="B12540" s="69">
        <v>491393788</v>
      </c>
      <c r="C12540" s="68">
        <v>630509612017</v>
      </c>
      <c r="D12540" s="69" t="s">
        <v>8389</v>
      </c>
      <c r="E12540" s="65">
        <f>IFERROR(VLOOKUP(C12540,Pivot!A:B,2,0),0)</f>
        <v>0</v>
      </c>
      <c r="F12540" s="65">
        <f>IFERROR(VLOOKUP(C12540,Pivot!A:C,3,0),0)</f>
        <v>0</v>
      </c>
    </row>
    <row r="12541" spans="1:6" x14ac:dyDescent="0.25">
      <c r="A12541" s="68" t="s">
        <v>103</v>
      </c>
      <c r="B12541" s="69">
        <v>491393789</v>
      </c>
      <c r="C12541" s="68">
        <v>630509667147</v>
      </c>
      <c r="D12541" s="69" t="s">
        <v>8390</v>
      </c>
      <c r="E12541" s="65">
        <f>IFERROR(VLOOKUP(C12541,Pivot!A:B,2,0),0)</f>
        <v>0</v>
      </c>
      <c r="F12541" s="65">
        <f>IFERROR(VLOOKUP(C12541,Pivot!A:C,3,0),0)</f>
        <v>0</v>
      </c>
    </row>
    <row r="12542" spans="1:6" x14ac:dyDescent="0.25">
      <c r="A12542" s="68" t="s">
        <v>103</v>
      </c>
      <c r="B12542" s="69">
        <v>491393789</v>
      </c>
      <c r="C12542" s="68">
        <v>630509808045</v>
      </c>
      <c r="D12542" s="69" t="s">
        <v>8390</v>
      </c>
      <c r="E12542" s="65">
        <f>IFERROR(VLOOKUP(C12542,Pivot!A:B,2,0),0)</f>
        <v>0</v>
      </c>
      <c r="F12542" s="65">
        <f>IFERROR(VLOOKUP(C12542,Pivot!A:C,3,0),0)</f>
        <v>0</v>
      </c>
    </row>
    <row r="12543" spans="1:6" x14ac:dyDescent="0.25">
      <c r="A12543" s="68" t="s">
        <v>103</v>
      </c>
      <c r="B12543" s="69">
        <v>491393790</v>
      </c>
      <c r="C12543" s="68">
        <v>6943478018990</v>
      </c>
      <c r="D12543" s="69" t="s">
        <v>8391</v>
      </c>
      <c r="E12543" s="65">
        <f>IFERROR(VLOOKUP(C12543,Pivot!A:B,2,0),0)</f>
        <v>0</v>
      </c>
      <c r="F12543" s="65">
        <f>IFERROR(VLOOKUP(C12543,Pivot!A:C,3,0),0)</f>
        <v>0</v>
      </c>
    </row>
    <row r="12544" spans="1:6" x14ac:dyDescent="0.25">
      <c r="A12544" s="68" t="s">
        <v>103</v>
      </c>
      <c r="B12544" s="69">
        <v>491393792</v>
      </c>
      <c r="C12544" s="68">
        <v>8901383953254</v>
      </c>
      <c r="D12544" s="69" t="s">
        <v>8392</v>
      </c>
      <c r="E12544" s="65">
        <f>IFERROR(VLOOKUP(C12544,Pivot!A:B,2,0),0)</f>
        <v>0</v>
      </c>
      <c r="F12544" s="65">
        <f>IFERROR(VLOOKUP(C12544,Pivot!A:C,3,0),0)</f>
        <v>0</v>
      </c>
    </row>
    <row r="12545" spans="1:6" x14ac:dyDescent="0.25">
      <c r="A12545" s="68" t="s">
        <v>103</v>
      </c>
      <c r="B12545" s="69">
        <v>491393793</v>
      </c>
      <c r="C12545" s="68">
        <v>8901383953247</v>
      </c>
      <c r="D12545" s="69" t="s">
        <v>8393</v>
      </c>
      <c r="E12545" s="65">
        <f>IFERROR(VLOOKUP(C12545,Pivot!A:B,2,0),0)</f>
        <v>0</v>
      </c>
      <c r="F12545" s="65">
        <f>IFERROR(VLOOKUP(C12545,Pivot!A:C,3,0),0)</f>
        <v>0</v>
      </c>
    </row>
    <row r="12546" spans="1:6" x14ac:dyDescent="0.25">
      <c r="A12546" s="68" t="s">
        <v>103</v>
      </c>
      <c r="B12546" s="69">
        <v>491393795</v>
      </c>
      <c r="C12546" s="68">
        <v>8901383971432</v>
      </c>
      <c r="D12546" s="69" t="s">
        <v>8394</v>
      </c>
      <c r="E12546" s="65">
        <f>IFERROR(VLOOKUP(C12546,Pivot!A:B,2,0),0)</f>
        <v>0</v>
      </c>
      <c r="F12546" s="65">
        <f>IFERROR(VLOOKUP(C12546,Pivot!A:C,3,0),0)</f>
        <v>0</v>
      </c>
    </row>
    <row r="12547" spans="1:6" x14ac:dyDescent="0.25">
      <c r="A12547" s="68" t="s">
        <v>103</v>
      </c>
      <c r="B12547" s="69">
        <v>491393796</v>
      </c>
      <c r="C12547" s="68">
        <v>71662053505</v>
      </c>
      <c r="D12547" s="69" t="s">
        <v>8395</v>
      </c>
      <c r="E12547" s="65">
        <f>IFERROR(VLOOKUP(C12547,Pivot!A:B,2,0),0)</f>
        <v>0</v>
      </c>
      <c r="F12547" s="65">
        <f>IFERROR(VLOOKUP(C12547,Pivot!A:C,3,0),0)</f>
        <v>0</v>
      </c>
    </row>
    <row r="12548" spans="1:6" x14ac:dyDescent="0.25">
      <c r="A12548" s="68" t="s">
        <v>103</v>
      </c>
      <c r="B12548" s="69">
        <v>491393797</v>
      </c>
      <c r="C12548" s="68">
        <v>71662113995</v>
      </c>
      <c r="D12548" s="69" t="s">
        <v>8396</v>
      </c>
      <c r="E12548" s="65">
        <f>IFERROR(VLOOKUP(C12548,Pivot!A:B,2,0),0)</f>
        <v>0</v>
      </c>
      <c r="F12548" s="65">
        <f>IFERROR(VLOOKUP(C12548,Pivot!A:C,3,0),0)</f>
        <v>0</v>
      </c>
    </row>
    <row r="12549" spans="1:6" x14ac:dyDescent="0.25">
      <c r="A12549" s="68" t="s">
        <v>103</v>
      </c>
      <c r="B12549" s="69">
        <v>491393798</v>
      </c>
      <c r="C12549" s="68">
        <v>71662023904</v>
      </c>
      <c r="D12549" s="69" t="s">
        <v>8397</v>
      </c>
      <c r="E12549" s="65">
        <f>IFERROR(VLOOKUP(C12549,Pivot!A:B,2,0),0)</f>
        <v>0</v>
      </c>
      <c r="F12549" s="65">
        <f>IFERROR(VLOOKUP(C12549,Pivot!A:C,3,0),0)</f>
        <v>0</v>
      </c>
    </row>
    <row r="12550" spans="1:6" x14ac:dyDescent="0.25">
      <c r="A12550" s="68" t="s">
        <v>103</v>
      </c>
      <c r="B12550" s="69">
        <v>491393799</v>
      </c>
      <c r="C12550" s="68">
        <v>3417766012005</v>
      </c>
      <c r="D12550" s="69" t="s">
        <v>8398</v>
      </c>
      <c r="E12550" s="65">
        <f>IFERROR(VLOOKUP(C12550,Pivot!A:B,2,0),0)</f>
        <v>0</v>
      </c>
      <c r="F12550" s="65">
        <f>IFERROR(VLOOKUP(C12550,Pivot!A:C,3,0),0)</f>
        <v>0</v>
      </c>
    </row>
    <row r="12551" spans="1:6" x14ac:dyDescent="0.25">
      <c r="A12551" s="68" t="s">
        <v>103</v>
      </c>
      <c r="B12551" s="69">
        <v>491393800</v>
      </c>
      <c r="C12551" s="68">
        <v>3417766023001</v>
      </c>
      <c r="D12551" s="69" t="s">
        <v>8399</v>
      </c>
      <c r="E12551" s="65">
        <f>IFERROR(VLOOKUP(C12551,Pivot!A:B,2,0),0)</f>
        <v>0</v>
      </c>
      <c r="F12551" s="65">
        <f>IFERROR(VLOOKUP(C12551,Pivot!A:C,3,0),0)</f>
        <v>0</v>
      </c>
    </row>
    <row r="12552" spans="1:6" x14ac:dyDescent="0.25">
      <c r="A12552" s="68" t="s">
        <v>103</v>
      </c>
      <c r="B12552" s="69">
        <v>491393801</v>
      </c>
      <c r="C12552" s="68">
        <v>8435442402334</v>
      </c>
      <c r="D12552" s="69" t="s">
        <v>8400</v>
      </c>
      <c r="E12552" s="65">
        <f>IFERROR(VLOOKUP(C12552,Pivot!A:B,2,0),0)</f>
        <v>0</v>
      </c>
      <c r="F12552" s="65">
        <f>IFERROR(VLOOKUP(C12552,Pivot!A:C,3,0),0)</f>
        <v>0</v>
      </c>
    </row>
    <row r="12553" spans="1:6" x14ac:dyDescent="0.25">
      <c r="A12553" s="68" t="s">
        <v>103</v>
      </c>
      <c r="B12553" s="69">
        <v>491393802</v>
      </c>
      <c r="C12553" s="68">
        <v>8435442406295</v>
      </c>
      <c r="D12553" s="69" t="s">
        <v>8401</v>
      </c>
      <c r="E12553" s="65">
        <f>IFERROR(VLOOKUP(C12553,Pivot!A:B,2,0),0)</f>
        <v>0</v>
      </c>
      <c r="F12553" s="65">
        <f>IFERROR(VLOOKUP(C12553,Pivot!A:C,3,0),0)</f>
        <v>0</v>
      </c>
    </row>
    <row r="12554" spans="1:6" x14ac:dyDescent="0.25">
      <c r="A12554" s="68" t="s">
        <v>103</v>
      </c>
      <c r="B12554" s="69">
        <v>491393803</v>
      </c>
      <c r="C12554" s="68">
        <v>4006592527983</v>
      </c>
      <c r="D12554" s="69" t="s">
        <v>8402</v>
      </c>
      <c r="E12554" s="65">
        <f>IFERROR(VLOOKUP(C12554,Pivot!A:B,2,0),0)</f>
        <v>0</v>
      </c>
      <c r="F12554" s="65">
        <f>IFERROR(VLOOKUP(C12554,Pivot!A:C,3,0),0)</f>
        <v>0</v>
      </c>
    </row>
    <row r="12555" spans="1:6" x14ac:dyDescent="0.25">
      <c r="A12555" s="68" t="s">
        <v>103</v>
      </c>
      <c r="B12555" s="69">
        <v>491393804</v>
      </c>
      <c r="C12555" s="68">
        <v>4052351018247</v>
      </c>
      <c r="D12555" s="69" t="s">
        <v>8403</v>
      </c>
      <c r="E12555" s="65">
        <f>IFERROR(VLOOKUP(C12555,Pivot!A:B,2,0),0)</f>
        <v>0</v>
      </c>
      <c r="F12555" s="65">
        <f>IFERROR(VLOOKUP(C12555,Pivot!A:C,3,0),0)</f>
        <v>0</v>
      </c>
    </row>
    <row r="12556" spans="1:6" x14ac:dyDescent="0.25">
      <c r="A12556" s="68" t="s">
        <v>103</v>
      </c>
      <c r="B12556" s="69">
        <v>491393805</v>
      </c>
      <c r="C12556" s="68">
        <v>4052351019466</v>
      </c>
      <c r="D12556" s="69" t="s">
        <v>8404</v>
      </c>
      <c r="E12556" s="65">
        <f>IFERROR(VLOOKUP(C12556,Pivot!A:B,2,0),0)</f>
        <v>0</v>
      </c>
      <c r="F12556" s="65">
        <f>IFERROR(VLOOKUP(C12556,Pivot!A:C,3,0),0)</f>
        <v>0</v>
      </c>
    </row>
    <row r="12557" spans="1:6" x14ac:dyDescent="0.25">
      <c r="A12557" s="68" t="s">
        <v>103</v>
      </c>
      <c r="B12557" s="69">
        <v>491393806</v>
      </c>
      <c r="C12557" s="68">
        <v>3032163107064</v>
      </c>
      <c r="D12557" s="69" t="s">
        <v>8405</v>
      </c>
      <c r="E12557" s="65">
        <f>IFERROR(VLOOKUP(C12557,Pivot!A:B,2,0),0)</f>
        <v>0</v>
      </c>
      <c r="F12557" s="65">
        <f>IFERROR(VLOOKUP(C12557,Pivot!A:C,3,0),0)</f>
        <v>0</v>
      </c>
    </row>
    <row r="12558" spans="1:6" x14ac:dyDescent="0.25">
      <c r="A12558" s="68" t="s">
        <v>103</v>
      </c>
      <c r="B12558" s="69">
        <v>491393807</v>
      </c>
      <c r="C12558" s="68">
        <v>4052351017004</v>
      </c>
      <c r="D12558" s="69" t="s">
        <v>8406</v>
      </c>
      <c r="E12558" s="65">
        <f>IFERROR(VLOOKUP(C12558,Pivot!A:B,2,0),0)</f>
        <v>0</v>
      </c>
      <c r="F12558" s="65">
        <f>IFERROR(VLOOKUP(C12558,Pivot!A:C,3,0),0)</f>
        <v>0</v>
      </c>
    </row>
    <row r="12559" spans="1:6" x14ac:dyDescent="0.25">
      <c r="A12559" s="68" t="s">
        <v>103</v>
      </c>
      <c r="B12559" s="69">
        <v>491393808</v>
      </c>
      <c r="C12559" s="68">
        <v>4052351021506</v>
      </c>
      <c r="D12559" s="69" t="s">
        <v>8407</v>
      </c>
      <c r="E12559" s="65">
        <f>IFERROR(VLOOKUP(C12559,Pivot!A:B,2,0),0)</f>
        <v>0</v>
      </c>
      <c r="F12559" s="65">
        <f>IFERROR(VLOOKUP(C12559,Pivot!A:C,3,0),0)</f>
        <v>0</v>
      </c>
    </row>
    <row r="12560" spans="1:6" x14ac:dyDescent="0.25">
      <c r="A12560" s="68" t="s">
        <v>103</v>
      </c>
      <c r="B12560" s="69">
        <v>491393809</v>
      </c>
      <c r="C12560" s="68">
        <v>887961068399</v>
      </c>
      <c r="D12560" s="69" t="s">
        <v>8408</v>
      </c>
      <c r="E12560" s="65">
        <f>IFERROR(VLOOKUP(C12560,Pivot!A:B,2,0),0)</f>
        <v>0</v>
      </c>
      <c r="F12560" s="65">
        <f>IFERROR(VLOOKUP(C12560,Pivot!A:C,3,0),0)</f>
        <v>0</v>
      </c>
    </row>
    <row r="12561" spans="1:6" x14ac:dyDescent="0.25">
      <c r="A12561" s="68" t="s">
        <v>103</v>
      </c>
      <c r="B12561" s="69">
        <v>491393809</v>
      </c>
      <c r="C12561" s="68">
        <v>887961068405</v>
      </c>
      <c r="D12561" s="69" t="s">
        <v>8408</v>
      </c>
      <c r="E12561" s="65">
        <f>IFERROR(VLOOKUP(C12561,Pivot!A:B,2,0),0)</f>
        <v>0</v>
      </c>
      <c r="F12561" s="65">
        <f>IFERROR(VLOOKUP(C12561,Pivot!A:C,3,0),0)</f>
        <v>0</v>
      </c>
    </row>
    <row r="12562" spans="1:6" x14ac:dyDescent="0.25">
      <c r="A12562" s="68" t="s">
        <v>103</v>
      </c>
      <c r="B12562" s="69">
        <v>491393809</v>
      </c>
      <c r="C12562" s="68">
        <v>887961068412</v>
      </c>
      <c r="D12562" s="69" t="s">
        <v>8408</v>
      </c>
      <c r="E12562" s="65">
        <f>IFERROR(VLOOKUP(C12562,Pivot!A:B,2,0),0)</f>
        <v>0</v>
      </c>
      <c r="F12562" s="65">
        <f>IFERROR(VLOOKUP(C12562,Pivot!A:C,3,0),0)</f>
        <v>0</v>
      </c>
    </row>
    <row r="12563" spans="1:6" x14ac:dyDescent="0.25">
      <c r="A12563" s="68" t="s">
        <v>103</v>
      </c>
      <c r="B12563" s="69">
        <v>491393810</v>
      </c>
      <c r="C12563" s="68">
        <v>887961166712</v>
      </c>
      <c r="D12563" s="69" t="s">
        <v>8409</v>
      </c>
      <c r="E12563" s="65">
        <f>IFERROR(VLOOKUP(C12563,Pivot!A:B,2,0),0)</f>
        <v>0</v>
      </c>
      <c r="F12563" s="65">
        <f>IFERROR(VLOOKUP(C12563,Pivot!A:C,3,0),0)</f>
        <v>0</v>
      </c>
    </row>
    <row r="12564" spans="1:6" x14ac:dyDescent="0.25">
      <c r="A12564" s="68" t="s">
        <v>103</v>
      </c>
      <c r="B12564" s="69">
        <v>491393810</v>
      </c>
      <c r="C12564" s="68">
        <v>887961186192</v>
      </c>
      <c r="D12564" s="69" t="s">
        <v>8409</v>
      </c>
      <c r="E12564" s="65">
        <f>IFERROR(VLOOKUP(C12564,Pivot!A:B,2,0),0)</f>
        <v>0</v>
      </c>
      <c r="F12564" s="65">
        <f>IFERROR(VLOOKUP(C12564,Pivot!A:C,3,0),0)</f>
        <v>0</v>
      </c>
    </row>
    <row r="12565" spans="1:6" x14ac:dyDescent="0.25">
      <c r="A12565" s="68" t="s">
        <v>103</v>
      </c>
      <c r="B12565" s="69">
        <v>491393810</v>
      </c>
      <c r="C12565" s="68">
        <v>887961186307</v>
      </c>
      <c r="D12565" s="69" t="s">
        <v>8409</v>
      </c>
      <c r="E12565" s="65">
        <f>IFERROR(VLOOKUP(C12565,Pivot!A:B,2,0),0)</f>
        <v>0</v>
      </c>
      <c r="F12565" s="65">
        <f>IFERROR(VLOOKUP(C12565,Pivot!A:C,3,0),0)</f>
        <v>0</v>
      </c>
    </row>
    <row r="12566" spans="1:6" x14ac:dyDescent="0.25">
      <c r="A12566" s="68" t="s">
        <v>103</v>
      </c>
      <c r="B12566" s="69">
        <v>491393811</v>
      </c>
      <c r="C12566" s="68">
        <v>887961417272</v>
      </c>
      <c r="D12566" s="69" t="s">
        <v>8410</v>
      </c>
      <c r="E12566" s="65">
        <f>IFERROR(VLOOKUP(C12566,Pivot!A:B,2,0),0)</f>
        <v>0</v>
      </c>
      <c r="F12566" s="65">
        <f>IFERROR(VLOOKUP(C12566,Pivot!A:C,3,0),0)</f>
        <v>0</v>
      </c>
    </row>
    <row r="12567" spans="1:6" x14ac:dyDescent="0.25">
      <c r="A12567" s="68" t="s">
        <v>103</v>
      </c>
      <c r="B12567" s="69">
        <v>491393812</v>
      </c>
      <c r="C12567" s="68">
        <v>887961506334</v>
      </c>
      <c r="D12567" s="69" t="s">
        <v>8411</v>
      </c>
      <c r="E12567" s="65">
        <f>IFERROR(VLOOKUP(C12567,Pivot!A:B,2,0),0)</f>
        <v>0</v>
      </c>
      <c r="F12567" s="65">
        <f>IFERROR(VLOOKUP(C12567,Pivot!A:C,3,0),0)</f>
        <v>0</v>
      </c>
    </row>
    <row r="12568" spans="1:6" x14ac:dyDescent="0.25">
      <c r="A12568" s="68" t="s">
        <v>103</v>
      </c>
      <c r="B12568" s="69">
        <v>491393813</v>
      </c>
      <c r="C12568" s="68">
        <v>887961506396</v>
      </c>
      <c r="D12568" s="69" t="s">
        <v>8412</v>
      </c>
      <c r="E12568" s="65">
        <f>IFERROR(VLOOKUP(C12568,Pivot!A:B,2,0),0)</f>
        <v>0</v>
      </c>
      <c r="F12568" s="65">
        <f>IFERROR(VLOOKUP(C12568,Pivot!A:C,3,0),0)</f>
        <v>0</v>
      </c>
    </row>
    <row r="12569" spans="1:6" x14ac:dyDescent="0.25">
      <c r="A12569" s="68" t="s">
        <v>103</v>
      </c>
      <c r="B12569" s="69">
        <v>491393813</v>
      </c>
      <c r="C12569" s="68">
        <v>887961506402</v>
      </c>
      <c r="D12569" s="69" t="s">
        <v>8412</v>
      </c>
      <c r="E12569" s="65">
        <f>IFERROR(VLOOKUP(C12569,Pivot!A:B,2,0),0)</f>
        <v>0</v>
      </c>
      <c r="F12569" s="65">
        <f>IFERROR(VLOOKUP(C12569,Pivot!A:C,3,0),0)</f>
        <v>0</v>
      </c>
    </row>
    <row r="12570" spans="1:6" x14ac:dyDescent="0.25">
      <c r="A12570" s="68" t="s">
        <v>103</v>
      </c>
      <c r="B12570" s="69">
        <v>491393813</v>
      </c>
      <c r="C12570" s="68">
        <v>887961506419</v>
      </c>
      <c r="D12570" s="69" t="s">
        <v>8412</v>
      </c>
      <c r="E12570" s="65">
        <f>IFERROR(VLOOKUP(C12570,Pivot!A:B,2,0),0)</f>
        <v>0</v>
      </c>
      <c r="F12570" s="65">
        <f>IFERROR(VLOOKUP(C12570,Pivot!A:C,3,0),0)</f>
        <v>0</v>
      </c>
    </row>
    <row r="12571" spans="1:6" x14ac:dyDescent="0.25">
      <c r="A12571" s="68" t="s">
        <v>103</v>
      </c>
      <c r="B12571" s="69">
        <v>491393813</v>
      </c>
      <c r="C12571" s="68">
        <v>887961506426</v>
      </c>
      <c r="D12571" s="69" t="s">
        <v>8412</v>
      </c>
      <c r="E12571" s="65">
        <f>IFERROR(VLOOKUP(C12571,Pivot!A:B,2,0),0)</f>
        <v>0</v>
      </c>
      <c r="F12571" s="65">
        <f>IFERROR(VLOOKUP(C12571,Pivot!A:C,3,0),0)</f>
        <v>0</v>
      </c>
    </row>
    <row r="12572" spans="1:6" x14ac:dyDescent="0.25">
      <c r="A12572" s="68" t="s">
        <v>103</v>
      </c>
      <c r="B12572" s="69">
        <v>491393813</v>
      </c>
      <c r="C12572" s="68">
        <v>887961535518</v>
      </c>
      <c r="D12572" s="69" t="s">
        <v>8412</v>
      </c>
      <c r="E12572" s="65">
        <f>IFERROR(VLOOKUP(C12572,Pivot!A:B,2,0),0)</f>
        <v>0</v>
      </c>
      <c r="F12572" s="65">
        <f>IFERROR(VLOOKUP(C12572,Pivot!A:C,3,0),0)</f>
        <v>0</v>
      </c>
    </row>
    <row r="12573" spans="1:6" x14ac:dyDescent="0.25">
      <c r="A12573" s="68" t="s">
        <v>103</v>
      </c>
      <c r="B12573" s="69">
        <v>491393814</v>
      </c>
      <c r="C12573" s="68">
        <v>887961512250</v>
      </c>
      <c r="D12573" s="69" t="s">
        <v>8413</v>
      </c>
      <c r="E12573" s="65">
        <f>IFERROR(VLOOKUP(C12573,Pivot!A:B,2,0),0)</f>
        <v>0</v>
      </c>
      <c r="F12573" s="65">
        <f>IFERROR(VLOOKUP(C12573,Pivot!A:C,3,0),0)</f>
        <v>0</v>
      </c>
    </row>
    <row r="12574" spans="1:6" x14ac:dyDescent="0.25">
      <c r="A12574" s="68" t="s">
        <v>103</v>
      </c>
      <c r="B12574" s="69">
        <v>491393814</v>
      </c>
      <c r="C12574" s="68">
        <v>887961774498</v>
      </c>
      <c r="D12574" s="69" t="s">
        <v>8413</v>
      </c>
      <c r="E12574" s="65">
        <f>IFERROR(VLOOKUP(C12574,Pivot!A:B,2,0),0)</f>
        <v>0</v>
      </c>
      <c r="F12574" s="65">
        <f>IFERROR(VLOOKUP(C12574,Pivot!A:C,3,0),0)</f>
        <v>0</v>
      </c>
    </row>
    <row r="12575" spans="1:6" x14ac:dyDescent="0.25">
      <c r="A12575" s="68" t="s">
        <v>103</v>
      </c>
      <c r="B12575" s="69">
        <v>491393817</v>
      </c>
      <c r="C12575" s="68">
        <v>887961533620</v>
      </c>
      <c r="D12575" s="69" t="s">
        <v>8414</v>
      </c>
      <c r="E12575" s="65">
        <f>IFERROR(VLOOKUP(C12575,Pivot!A:B,2,0),0)</f>
        <v>0</v>
      </c>
      <c r="F12575" s="65">
        <f>IFERROR(VLOOKUP(C12575,Pivot!A:C,3,0),0)</f>
        <v>0</v>
      </c>
    </row>
    <row r="12576" spans="1:6" x14ac:dyDescent="0.25">
      <c r="A12576" s="68" t="s">
        <v>103</v>
      </c>
      <c r="B12576" s="69">
        <v>491393822</v>
      </c>
      <c r="C12576" s="68">
        <v>887961632309</v>
      </c>
      <c r="D12576" s="69" t="s">
        <v>8415</v>
      </c>
      <c r="E12576" s="65">
        <f>IFERROR(VLOOKUP(C12576,Pivot!A:B,2,0),0)</f>
        <v>0</v>
      </c>
      <c r="F12576" s="65">
        <f>IFERROR(VLOOKUP(C12576,Pivot!A:C,3,0),0)</f>
        <v>0</v>
      </c>
    </row>
    <row r="12577" spans="1:6" x14ac:dyDescent="0.25">
      <c r="A12577" s="68" t="s">
        <v>103</v>
      </c>
      <c r="B12577" s="69">
        <v>491393823</v>
      </c>
      <c r="C12577" s="68">
        <v>887961741650</v>
      </c>
      <c r="D12577" s="69" t="s">
        <v>8416</v>
      </c>
      <c r="E12577" s="65">
        <f>IFERROR(VLOOKUP(C12577,Pivot!A:B,2,0),0)</f>
        <v>0</v>
      </c>
      <c r="F12577" s="65">
        <f>IFERROR(VLOOKUP(C12577,Pivot!A:C,3,0),0)</f>
        <v>0</v>
      </c>
    </row>
    <row r="12578" spans="1:6" x14ac:dyDescent="0.25">
      <c r="A12578" s="68" t="s">
        <v>103</v>
      </c>
      <c r="B12578" s="69">
        <v>491393824</v>
      </c>
      <c r="C12578" s="68">
        <v>887961741667</v>
      </c>
      <c r="D12578" s="69" t="s">
        <v>8417</v>
      </c>
      <c r="E12578" s="65">
        <f>IFERROR(VLOOKUP(C12578,Pivot!A:B,2,0),0)</f>
        <v>0</v>
      </c>
      <c r="F12578" s="65">
        <f>IFERROR(VLOOKUP(C12578,Pivot!A:C,3,0),0)</f>
        <v>0</v>
      </c>
    </row>
    <row r="12579" spans="1:6" x14ac:dyDescent="0.25">
      <c r="A12579" s="68" t="s">
        <v>103</v>
      </c>
      <c r="B12579" s="69">
        <v>491393826</v>
      </c>
      <c r="C12579" s="68">
        <v>887961753653</v>
      </c>
      <c r="D12579" s="69" t="s">
        <v>8418</v>
      </c>
      <c r="E12579" s="65">
        <f>IFERROR(VLOOKUP(C12579,Pivot!A:B,2,0),0)</f>
        <v>0</v>
      </c>
      <c r="F12579" s="65">
        <f>IFERROR(VLOOKUP(C12579,Pivot!A:C,3,0),0)</f>
        <v>0</v>
      </c>
    </row>
    <row r="12580" spans="1:6" x14ac:dyDescent="0.25">
      <c r="A12580" s="68" t="s">
        <v>103</v>
      </c>
      <c r="B12580" s="69">
        <v>491393830</v>
      </c>
      <c r="C12580" s="68">
        <v>4006592966041</v>
      </c>
      <c r="D12580" s="69" t="s">
        <v>8419</v>
      </c>
      <c r="E12580" s="65">
        <f>IFERROR(VLOOKUP(C12580,Pivot!A:B,2,0),0)</f>
        <v>0</v>
      </c>
      <c r="F12580" s="65">
        <f>IFERROR(VLOOKUP(C12580,Pivot!A:C,3,0),0)</f>
        <v>0</v>
      </c>
    </row>
    <row r="12581" spans="1:6" x14ac:dyDescent="0.25">
      <c r="A12581" s="68" t="s">
        <v>103</v>
      </c>
      <c r="B12581" s="69">
        <v>491393831</v>
      </c>
      <c r="C12581" s="68">
        <v>4006592966171</v>
      </c>
      <c r="D12581" s="69" t="s">
        <v>8420</v>
      </c>
      <c r="E12581" s="65">
        <f>IFERROR(VLOOKUP(C12581,Pivot!A:B,2,0),0)</f>
        <v>0</v>
      </c>
      <c r="F12581" s="65">
        <f>IFERROR(VLOOKUP(C12581,Pivot!A:C,3,0),0)</f>
        <v>0</v>
      </c>
    </row>
    <row r="12582" spans="1:6" x14ac:dyDescent="0.25">
      <c r="A12582" s="68" t="s">
        <v>103</v>
      </c>
      <c r="B12582" s="69">
        <v>491393832</v>
      </c>
      <c r="C12582" s="68">
        <v>4006592925093</v>
      </c>
      <c r="D12582" s="69" t="s">
        <v>8421</v>
      </c>
      <c r="E12582" s="65">
        <f>IFERROR(VLOOKUP(C12582,Pivot!A:B,2,0),0)</f>
        <v>0</v>
      </c>
      <c r="F12582" s="65">
        <f>IFERROR(VLOOKUP(C12582,Pivot!A:C,3,0),0)</f>
        <v>0</v>
      </c>
    </row>
    <row r="12583" spans="1:6" x14ac:dyDescent="0.25">
      <c r="A12583" s="68" t="s">
        <v>103</v>
      </c>
      <c r="B12583" s="69">
        <v>491393833</v>
      </c>
      <c r="C12583" s="68">
        <v>4006592916800</v>
      </c>
      <c r="D12583" s="69" t="s">
        <v>8422</v>
      </c>
      <c r="E12583" s="65">
        <f>IFERROR(VLOOKUP(C12583,Pivot!A:B,2,0),0)</f>
        <v>0</v>
      </c>
      <c r="F12583" s="65">
        <f>IFERROR(VLOOKUP(C12583,Pivot!A:C,3,0),0)</f>
        <v>0</v>
      </c>
    </row>
    <row r="12584" spans="1:6" x14ac:dyDescent="0.25">
      <c r="A12584" s="68" t="s">
        <v>103</v>
      </c>
      <c r="B12584" s="69">
        <v>491393834</v>
      </c>
      <c r="C12584" s="68">
        <v>4006592966249</v>
      </c>
      <c r="D12584" s="69" t="s">
        <v>8423</v>
      </c>
      <c r="E12584" s="65">
        <f>IFERROR(VLOOKUP(C12584,Pivot!A:B,2,0),0)</f>
        <v>0</v>
      </c>
      <c r="F12584" s="65">
        <f>IFERROR(VLOOKUP(C12584,Pivot!A:C,3,0),0)</f>
        <v>0</v>
      </c>
    </row>
    <row r="12585" spans="1:6" x14ac:dyDescent="0.25">
      <c r="A12585" s="68" t="s">
        <v>103</v>
      </c>
      <c r="B12585" s="69">
        <v>491393835</v>
      </c>
      <c r="C12585" s="68">
        <v>4006592925499</v>
      </c>
      <c r="D12585" s="69" t="s">
        <v>8424</v>
      </c>
      <c r="E12585" s="65">
        <f>IFERROR(VLOOKUP(C12585,Pivot!A:B,2,0),0)</f>
        <v>0</v>
      </c>
      <c r="F12585" s="65">
        <f>IFERROR(VLOOKUP(C12585,Pivot!A:C,3,0),0)</f>
        <v>0</v>
      </c>
    </row>
    <row r="12586" spans="1:6" x14ac:dyDescent="0.25">
      <c r="A12586" s="68" t="s">
        <v>103</v>
      </c>
      <c r="B12586" s="69">
        <v>491393836</v>
      </c>
      <c r="C12586" s="68">
        <v>4006592966218</v>
      </c>
      <c r="D12586" s="69" t="s">
        <v>8425</v>
      </c>
      <c r="E12586" s="65">
        <f>IFERROR(VLOOKUP(C12586,Pivot!A:B,2,0),0)</f>
        <v>0</v>
      </c>
      <c r="F12586" s="65">
        <f>IFERROR(VLOOKUP(C12586,Pivot!A:C,3,0),0)</f>
        <v>0</v>
      </c>
    </row>
    <row r="12587" spans="1:6" x14ac:dyDescent="0.25">
      <c r="A12587" s="68" t="s">
        <v>103</v>
      </c>
      <c r="B12587" s="69">
        <v>491393838</v>
      </c>
      <c r="C12587" s="68">
        <v>4006592001407</v>
      </c>
      <c r="D12587" s="69" t="s">
        <v>8426</v>
      </c>
      <c r="E12587" s="65">
        <f>IFERROR(VLOOKUP(C12587,Pivot!A:B,2,0),0)</f>
        <v>0</v>
      </c>
      <c r="F12587" s="65">
        <f>IFERROR(VLOOKUP(C12587,Pivot!A:C,3,0),0)</f>
        <v>0</v>
      </c>
    </row>
    <row r="12588" spans="1:6" x14ac:dyDescent="0.25">
      <c r="A12588" s="68" t="s">
        <v>103</v>
      </c>
      <c r="B12588" s="69">
        <v>491393839</v>
      </c>
      <c r="C12588" s="68">
        <v>4006592919870</v>
      </c>
      <c r="D12588" s="69" t="s">
        <v>8427</v>
      </c>
      <c r="E12588" s="65">
        <f>IFERROR(VLOOKUP(C12588,Pivot!A:B,2,0),0)</f>
        <v>0</v>
      </c>
      <c r="F12588" s="65">
        <f>IFERROR(VLOOKUP(C12588,Pivot!A:C,3,0),0)</f>
        <v>0</v>
      </c>
    </row>
    <row r="12589" spans="1:6" x14ac:dyDescent="0.25">
      <c r="A12589" s="68" t="s">
        <v>103</v>
      </c>
      <c r="B12589" s="69">
        <v>491393841</v>
      </c>
      <c r="C12589" s="68">
        <v>4006592321178</v>
      </c>
      <c r="D12589" s="69" t="s">
        <v>8428</v>
      </c>
      <c r="E12589" s="65">
        <f>IFERROR(VLOOKUP(C12589,Pivot!A:B,2,0),0)</f>
        <v>0</v>
      </c>
      <c r="F12589" s="65">
        <f>IFERROR(VLOOKUP(C12589,Pivot!A:C,3,0),0)</f>
        <v>0</v>
      </c>
    </row>
    <row r="12590" spans="1:6" x14ac:dyDescent="0.25">
      <c r="A12590" s="68" t="s">
        <v>103</v>
      </c>
      <c r="B12590" s="69">
        <v>491393841</v>
      </c>
      <c r="C12590" s="68">
        <v>4006592921170</v>
      </c>
      <c r="D12590" s="69" t="s">
        <v>8428</v>
      </c>
      <c r="E12590" s="65">
        <f>IFERROR(VLOOKUP(C12590,Pivot!A:B,2,0),0)</f>
        <v>0</v>
      </c>
      <c r="F12590" s="65">
        <f>IFERROR(VLOOKUP(C12590,Pivot!A:C,3,0),0)</f>
        <v>0</v>
      </c>
    </row>
    <row r="12591" spans="1:6" x14ac:dyDescent="0.25">
      <c r="A12591" s="68" t="s">
        <v>103</v>
      </c>
      <c r="B12591" s="69">
        <v>491393842</v>
      </c>
      <c r="C12591" s="68">
        <v>4006592952709</v>
      </c>
      <c r="D12591" s="69" t="s">
        <v>8429</v>
      </c>
      <c r="E12591" s="65">
        <f>IFERROR(VLOOKUP(C12591,Pivot!A:B,2,0),0)</f>
        <v>0</v>
      </c>
      <c r="F12591" s="65">
        <f>IFERROR(VLOOKUP(C12591,Pivot!A:C,3,0),0)</f>
        <v>0</v>
      </c>
    </row>
    <row r="12592" spans="1:6" x14ac:dyDescent="0.25">
      <c r="A12592" s="68" t="s">
        <v>103</v>
      </c>
      <c r="B12592" s="69">
        <v>491393843</v>
      </c>
      <c r="C12592" s="68">
        <v>4006592966164</v>
      </c>
      <c r="D12592" s="69" t="s">
        <v>8430</v>
      </c>
      <c r="E12592" s="65">
        <f>IFERROR(VLOOKUP(C12592,Pivot!A:B,2,0),0)</f>
        <v>0</v>
      </c>
      <c r="F12592" s="65">
        <f>IFERROR(VLOOKUP(C12592,Pivot!A:C,3,0),0)</f>
        <v>0</v>
      </c>
    </row>
    <row r="12593" spans="1:6" x14ac:dyDescent="0.25">
      <c r="A12593" s="68" t="s">
        <v>103</v>
      </c>
      <c r="B12593" s="69">
        <v>491393847</v>
      </c>
      <c r="C12593" s="68">
        <v>4006592920470</v>
      </c>
      <c r="D12593" s="69" t="s">
        <v>8431</v>
      </c>
      <c r="E12593" s="65">
        <f>IFERROR(VLOOKUP(C12593,Pivot!A:B,2,0),0)</f>
        <v>0</v>
      </c>
      <c r="F12593" s="65">
        <f>IFERROR(VLOOKUP(C12593,Pivot!A:C,3,0),0)</f>
        <v>0</v>
      </c>
    </row>
    <row r="12594" spans="1:6" x14ac:dyDescent="0.25">
      <c r="A12594" s="68" t="s">
        <v>103</v>
      </c>
      <c r="B12594" s="69">
        <v>491393848</v>
      </c>
      <c r="C12594" s="68">
        <v>4006592982492</v>
      </c>
      <c r="D12594" s="69" t="s">
        <v>8432</v>
      </c>
      <c r="E12594" s="65">
        <f>IFERROR(VLOOKUP(C12594,Pivot!A:B,2,0),0)</f>
        <v>0</v>
      </c>
      <c r="F12594" s="65">
        <f>IFERROR(VLOOKUP(C12594,Pivot!A:C,3,0),0)</f>
        <v>0</v>
      </c>
    </row>
    <row r="12595" spans="1:6" x14ac:dyDescent="0.25">
      <c r="A12595" s="68" t="s">
        <v>103</v>
      </c>
      <c r="B12595" s="69">
        <v>491393849</v>
      </c>
      <c r="C12595" s="68">
        <v>4006592916824</v>
      </c>
      <c r="D12595" s="69" t="s">
        <v>8433</v>
      </c>
      <c r="E12595" s="65">
        <f>IFERROR(VLOOKUP(C12595,Pivot!A:B,2,0),0)</f>
        <v>0</v>
      </c>
      <c r="F12595" s="65">
        <f>IFERROR(VLOOKUP(C12595,Pivot!A:C,3,0),0)</f>
        <v>0</v>
      </c>
    </row>
    <row r="12596" spans="1:6" x14ac:dyDescent="0.25">
      <c r="A12596" s="68" t="s">
        <v>103</v>
      </c>
      <c r="B12596" s="69">
        <v>491393850</v>
      </c>
      <c r="C12596" s="68">
        <v>4006592919719</v>
      </c>
      <c r="D12596" s="69" t="s">
        <v>8434</v>
      </c>
      <c r="E12596" s="65">
        <f>IFERROR(VLOOKUP(C12596,Pivot!A:B,2,0),0)</f>
        <v>0</v>
      </c>
      <c r="F12596" s="65">
        <f>IFERROR(VLOOKUP(C12596,Pivot!A:C,3,0),0)</f>
        <v>0</v>
      </c>
    </row>
    <row r="12597" spans="1:6" x14ac:dyDescent="0.25">
      <c r="A12597" s="68" t="s">
        <v>103</v>
      </c>
      <c r="B12597" s="69">
        <v>491393851</v>
      </c>
      <c r="C12597" s="68">
        <v>4006592918163</v>
      </c>
      <c r="D12597" s="69" t="s">
        <v>8435</v>
      </c>
      <c r="E12597" s="65">
        <f>IFERROR(VLOOKUP(C12597,Pivot!A:B,2,0),0)</f>
        <v>0</v>
      </c>
      <c r="F12597" s="65">
        <f>IFERROR(VLOOKUP(C12597,Pivot!A:C,3,0),0)</f>
        <v>0</v>
      </c>
    </row>
    <row r="12598" spans="1:6" x14ac:dyDescent="0.25">
      <c r="A12598" s="68" t="s">
        <v>103</v>
      </c>
      <c r="B12598" s="69">
        <v>491393852</v>
      </c>
      <c r="C12598" s="68">
        <v>4006592921194</v>
      </c>
      <c r="D12598" s="69" t="s">
        <v>8436</v>
      </c>
      <c r="E12598" s="65">
        <f>IFERROR(VLOOKUP(C12598,Pivot!A:B,2,0),0)</f>
        <v>0</v>
      </c>
      <c r="F12598" s="65">
        <f>IFERROR(VLOOKUP(C12598,Pivot!A:C,3,0),0)</f>
        <v>0</v>
      </c>
    </row>
    <row r="12599" spans="1:6" x14ac:dyDescent="0.25">
      <c r="A12599" s="68" t="s">
        <v>103</v>
      </c>
      <c r="B12599" s="69">
        <v>491393853</v>
      </c>
      <c r="C12599" s="68">
        <v>4052351018001</v>
      </c>
      <c r="D12599" s="69" t="s">
        <v>8437</v>
      </c>
      <c r="E12599" s="65">
        <f>IFERROR(VLOOKUP(C12599,Pivot!A:B,2,0),0)</f>
        <v>0</v>
      </c>
      <c r="F12599" s="65">
        <f>IFERROR(VLOOKUP(C12599,Pivot!A:C,3,0),0)</f>
        <v>0</v>
      </c>
    </row>
    <row r="12600" spans="1:6" x14ac:dyDescent="0.25">
      <c r="A12600" s="68" t="s">
        <v>103</v>
      </c>
      <c r="B12600" s="69">
        <v>491393856</v>
      </c>
      <c r="C12600" s="68">
        <v>4006592923945</v>
      </c>
      <c r="D12600" s="69" t="s">
        <v>8438</v>
      </c>
      <c r="E12600" s="65">
        <f>IFERROR(VLOOKUP(C12600,Pivot!A:B,2,0),0)</f>
        <v>0</v>
      </c>
      <c r="F12600" s="65">
        <f>IFERROR(VLOOKUP(C12600,Pivot!A:C,3,0),0)</f>
        <v>0</v>
      </c>
    </row>
    <row r="12601" spans="1:6" x14ac:dyDescent="0.25">
      <c r="A12601" s="68" t="s">
        <v>103</v>
      </c>
      <c r="B12601" s="69">
        <v>491393858</v>
      </c>
      <c r="C12601" s="68">
        <v>4006592952822</v>
      </c>
      <c r="D12601" s="69" t="s">
        <v>8439</v>
      </c>
      <c r="E12601" s="65">
        <f>IFERROR(VLOOKUP(C12601,Pivot!A:B,2,0),0)</f>
        <v>0</v>
      </c>
      <c r="F12601" s="65">
        <f>IFERROR(VLOOKUP(C12601,Pivot!A:C,3,0),0)</f>
        <v>0</v>
      </c>
    </row>
    <row r="12602" spans="1:6" x14ac:dyDescent="0.25">
      <c r="A12602" s="68" t="s">
        <v>103</v>
      </c>
      <c r="B12602" s="69">
        <v>491393859</v>
      </c>
      <c r="C12602" s="68">
        <v>4006592998936</v>
      </c>
      <c r="D12602" s="69" t="s">
        <v>8440</v>
      </c>
      <c r="E12602" s="65">
        <f>IFERROR(VLOOKUP(C12602,Pivot!A:B,2,0),0)</f>
        <v>0</v>
      </c>
      <c r="F12602" s="65">
        <f>IFERROR(VLOOKUP(C12602,Pivot!A:C,3,0),0)</f>
        <v>0</v>
      </c>
    </row>
    <row r="12603" spans="1:6" x14ac:dyDescent="0.25">
      <c r="A12603" s="68" t="s">
        <v>103</v>
      </c>
      <c r="B12603" s="69">
        <v>491393860</v>
      </c>
      <c r="C12603" s="68">
        <v>4006592998943</v>
      </c>
      <c r="D12603" s="69" t="s">
        <v>8441</v>
      </c>
      <c r="E12603" s="65">
        <f>IFERROR(VLOOKUP(C12603,Pivot!A:B,2,0),0)</f>
        <v>0</v>
      </c>
      <c r="F12603" s="65">
        <f>IFERROR(VLOOKUP(C12603,Pivot!A:C,3,0),0)</f>
        <v>0</v>
      </c>
    </row>
    <row r="12604" spans="1:6" x14ac:dyDescent="0.25">
      <c r="A12604" s="68" t="s">
        <v>103</v>
      </c>
      <c r="B12604" s="69">
        <v>491393861</v>
      </c>
      <c r="C12604" s="68">
        <v>4006592982362</v>
      </c>
      <c r="D12604" s="69" t="s">
        <v>8442</v>
      </c>
      <c r="E12604" s="65">
        <f>IFERROR(VLOOKUP(C12604,Pivot!A:B,2,0),0)</f>
        <v>0</v>
      </c>
      <c r="F12604" s="65">
        <f>IFERROR(VLOOKUP(C12604,Pivot!A:C,3,0),0)</f>
        <v>0</v>
      </c>
    </row>
    <row r="12605" spans="1:6" x14ac:dyDescent="0.25">
      <c r="A12605" s="68" t="s">
        <v>103</v>
      </c>
      <c r="B12605" s="69">
        <v>491393862</v>
      </c>
      <c r="C12605" s="68">
        <v>8421134095854</v>
      </c>
      <c r="D12605" s="69" t="s">
        <v>8443</v>
      </c>
      <c r="E12605" s="65">
        <f>IFERROR(VLOOKUP(C12605,Pivot!A:B,2,0),0)</f>
        <v>0</v>
      </c>
      <c r="F12605" s="65">
        <f>IFERROR(VLOOKUP(C12605,Pivot!A:C,3,0),0)</f>
        <v>0</v>
      </c>
    </row>
    <row r="12606" spans="1:6" x14ac:dyDescent="0.25">
      <c r="A12606" s="68" t="s">
        <v>103</v>
      </c>
      <c r="B12606" s="69">
        <v>491393863</v>
      </c>
      <c r="C12606" s="68">
        <v>630996564424</v>
      </c>
      <c r="D12606" s="69" t="s">
        <v>8444</v>
      </c>
      <c r="E12606" s="65">
        <f>IFERROR(VLOOKUP(C12606,Pivot!A:B,2,0),0)</f>
        <v>0</v>
      </c>
      <c r="F12606" s="65">
        <f>IFERROR(VLOOKUP(C12606,Pivot!A:C,3,0),0)</f>
        <v>0</v>
      </c>
    </row>
    <row r="12607" spans="1:6" x14ac:dyDescent="0.25">
      <c r="A12607" s="68" t="s">
        <v>103</v>
      </c>
      <c r="B12607" s="69">
        <v>491393864</v>
      </c>
      <c r="C12607" s="68">
        <v>8886457611080</v>
      </c>
      <c r="D12607" s="69" t="s">
        <v>8445</v>
      </c>
      <c r="E12607" s="65">
        <f>IFERROR(VLOOKUP(C12607,Pivot!A:B,2,0),0)</f>
        <v>0</v>
      </c>
      <c r="F12607" s="65">
        <f>IFERROR(VLOOKUP(C12607,Pivot!A:C,3,0),0)</f>
        <v>0</v>
      </c>
    </row>
    <row r="12608" spans="1:6" x14ac:dyDescent="0.25">
      <c r="A12608" s="68" t="s">
        <v>103</v>
      </c>
      <c r="B12608" s="69">
        <v>491393865</v>
      </c>
      <c r="C12608" s="68">
        <v>8886457611158</v>
      </c>
      <c r="D12608" s="69" t="s">
        <v>8446</v>
      </c>
      <c r="E12608" s="65">
        <f>IFERROR(VLOOKUP(C12608,Pivot!A:B,2,0),0)</f>
        <v>0</v>
      </c>
      <c r="F12608" s="65">
        <f>IFERROR(VLOOKUP(C12608,Pivot!A:C,3,0),0)</f>
        <v>0</v>
      </c>
    </row>
    <row r="12609" spans="1:6" x14ac:dyDescent="0.25">
      <c r="A12609" s="68" t="s">
        <v>103</v>
      </c>
      <c r="B12609" s="69">
        <v>491393866</v>
      </c>
      <c r="C12609" s="68">
        <v>8463760406161</v>
      </c>
      <c r="D12609" s="69" t="s">
        <v>8447</v>
      </c>
      <c r="E12609" s="65">
        <f>IFERROR(VLOOKUP(C12609,Pivot!A:B,2,0),0)</f>
        <v>0</v>
      </c>
      <c r="F12609" s="65">
        <f>IFERROR(VLOOKUP(C12609,Pivot!A:C,3,0),0)</f>
        <v>0</v>
      </c>
    </row>
    <row r="12610" spans="1:6" x14ac:dyDescent="0.25">
      <c r="A12610" s="68" t="s">
        <v>103</v>
      </c>
      <c r="B12610" s="69">
        <v>491393867</v>
      </c>
      <c r="C12610" s="68">
        <v>8463760407205</v>
      </c>
      <c r="D12610" s="69" t="s">
        <v>8448</v>
      </c>
      <c r="E12610" s="65">
        <f>IFERROR(VLOOKUP(C12610,Pivot!A:B,2,0),0)</f>
        <v>0</v>
      </c>
      <c r="F12610" s="65">
        <f>IFERROR(VLOOKUP(C12610,Pivot!A:C,3,0),0)</f>
        <v>0</v>
      </c>
    </row>
    <row r="12611" spans="1:6" x14ac:dyDescent="0.25">
      <c r="A12611" s="68" t="s">
        <v>103</v>
      </c>
      <c r="B12611" s="69">
        <v>491393868</v>
      </c>
      <c r="C12611" s="68">
        <v>8463760402804</v>
      </c>
      <c r="D12611" s="69" t="s">
        <v>8449</v>
      </c>
      <c r="E12611" s="65">
        <f>IFERROR(VLOOKUP(C12611,Pivot!A:B,2,0),0)</f>
        <v>0</v>
      </c>
      <c r="F12611" s="65">
        <f>IFERROR(VLOOKUP(C12611,Pivot!A:C,3,0),0)</f>
        <v>0</v>
      </c>
    </row>
    <row r="12612" spans="1:6" x14ac:dyDescent="0.25">
      <c r="A12612" s="68" t="s">
        <v>103</v>
      </c>
      <c r="B12612" s="69">
        <v>491393869</v>
      </c>
      <c r="C12612" s="68">
        <v>8463760412032</v>
      </c>
      <c r="D12612" s="69" t="s">
        <v>8450</v>
      </c>
      <c r="E12612" s="65">
        <f>IFERROR(VLOOKUP(C12612,Pivot!A:B,2,0),0)</f>
        <v>0</v>
      </c>
      <c r="F12612" s="65">
        <f>IFERROR(VLOOKUP(C12612,Pivot!A:C,3,0),0)</f>
        <v>0</v>
      </c>
    </row>
    <row r="12613" spans="1:6" x14ac:dyDescent="0.25">
      <c r="A12613" s="68" t="s">
        <v>103</v>
      </c>
      <c r="B12613" s="69">
        <v>491393870</v>
      </c>
      <c r="C12613" s="68">
        <v>8463760421362</v>
      </c>
      <c r="D12613" s="69" t="s">
        <v>8451</v>
      </c>
      <c r="E12613" s="65">
        <f>IFERROR(VLOOKUP(C12613,Pivot!A:B,2,0),0)</f>
        <v>0</v>
      </c>
      <c r="F12613" s="65">
        <f>IFERROR(VLOOKUP(C12613,Pivot!A:C,3,0),0)</f>
        <v>0</v>
      </c>
    </row>
    <row r="12614" spans="1:6" x14ac:dyDescent="0.25">
      <c r="A12614" s="68" t="s">
        <v>103</v>
      </c>
      <c r="B12614" s="69">
        <v>491393871</v>
      </c>
      <c r="C12614" s="68">
        <v>8463760454957</v>
      </c>
      <c r="D12614" s="69" t="s">
        <v>8452</v>
      </c>
      <c r="E12614" s="65">
        <f>IFERROR(VLOOKUP(C12614,Pivot!A:B,2,0),0)</f>
        <v>0</v>
      </c>
      <c r="F12614" s="65">
        <f>IFERROR(VLOOKUP(C12614,Pivot!A:C,3,0),0)</f>
        <v>0</v>
      </c>
    </row>
    <row r="12615" spans="1:6" x14ac:dyDescent="0.25">
      <c r="A12615" s="68" t="s">
        <v>103</v>
      </c>
      <c r="B12615" s="69">
        <v>491393872</v>
      </c>
      <c r="C12615" s="68">
        <v>8463760454216</v>
      </c>
      <c r="D12615" s="69" t="s">
        <v>8453</v>
      </c>
      <c r="E12615" s="65">
        <f>IFERROR(VLOOKUP(C12615,Pivot!A:B,2,0),0)</f>
        <v>0</v>
      </c>
      <c r="F12615" s="65">
        <f>IFERROR(VLOOKUP(C12615,Pivot!A:C,3,0),0)</f>
        <v>0</v>
      </c>
    </row>
    <row r="12616" spans="1:6" x14ac:dyDescent="0.25">
      <c r="A12616" s="68" t="s">
        <v>103</v>
      </c>
      <c r="B12616" s="69">
        <v>491393875</v>
      </c>
      <c r="C12616" s="68">
        <v>816448023545</v>
      </c>
      <c r="D12616" s="69" t="s">
        <v>8454</v>
      </c>
      <c r="E12616" s="65">
        <f>IFERROR(VLOOKUP(C12616,Pivot!A:B,2,0),0)</f>
        <v>0</v>
      </c>
      <c r="F12616" s="65">
        <f>IFERROR(VLOOKUP(C12616,Pivot!A:C,3,0),0)</f>
        <v>0</v>
      </c>
    </row>
    <row r="12617" spans="1:6" x14ac:dyDescent="0.25">
      <c r="A12617" s="68" t="s">
        <v>103</v>
      </c>
      <c r="B12617" s="69">
        <v>491393876</v>
      </c>
      <c r="C12617" s="68">
        <v>816448023262</v>
      </c>
      <c r="D12617" s="69" t="s">
        <v>8455</v>
      </c>
      <c r="E12617" s="65">
        <f>IFERROR(VLOOKUP(C12617,Pivot!A:B,2,0),0)</f>
        <v>0</v>
      </c>
      <c r="F12617" s="65">
        <f>IFERROR(VLOOKUP(C12617,Pivot!A:C,3,0),0)</f>
        <v>0</v>
      </c>
    </row>
    <row r="12618" spans="1:6" x14ac:dyDescent="0.25">
      <c r="A12618" s="68" t="s">
        <v>103</v>
      </c>
      <c r="B12618" s="69">
        <v>491393877</v>
      </c>
      <c r="C12618" s="68">
        <v>816448023255</v>
      </c>
      <c r="D12618" s="69" t="s">
        <v>8456</v>
      </c>
      <c r="E12618" s="65">
        <f>IFERROR(VLOOKUP(C12618,Pivot!A:B,2,0),0)</f>
        <v>0</v>
      </c>
      <c r="F12618" s="65">
        <f>IFERROR(VLOOKUP(C12618,Pivot!A:C,3,0),0)</f>
        <v>0</v>
      </c>
    </row>
    <row r="12619" spans="1:6" x14ac:dyDescent="0.25">
      <c r="A12619" s="68" t="s">
        <v>103</v>
      </c>
      <c r="B12619" s="69">
        <v>491393878</v>
      </c>
      <c r="C12619" s="68">
        <v>816448023248</v>
      </c>
      <c r="D12619" s="69" t="s">
        <v>8457</v>
      </c>
      <c r="E12619" s="65">
        <f>IFERROR(VLOOKUP(C12619,Pivot!A:B,2,0),0)</f>
        <v>0</v>
      </c>
      <c r="F12619" s="65">
        <f>IFERROR(VLOOKUP(C12619,Pivot!A:C,3,0),0)</f>
        <v>0</v>
      </c>
    </row>
    <row r="12620" spans="1:6" x14ac:dyDescent="0.25">
      <c r="A12620" s="68" t="s">
        <v>103</v>
      </c>
      <c r="B12620" s="69">
        <v>491393879</v>
      </c>
      <c r="C12620" s="68">
        <v>816448022494</v>
      </c>
      <c r="D12620" s="69" t="s">
        <v>8458</v>
      </c>
      <c r="E12620" s="65">
        <f>IFERROR(VLOOKUP(C12620,Pivot!A:B,2,0),0)</f>
        <v>0</v>
      </c>
      <c r="F12620" s="65">
        <f>IFERROR(VLOOKUP(C12620,Pivot!A:C,3,0),0)</f>
        <v>0</v>
      </c>
    </row>
    <row r="12621" spans="1:6" x14ac:dyDescent="0.25">
      <c r="A12621" s="68" t="s">
        <v>103</v>
      </c>
      <c r="B12621" s="69">
        <v>491393880</v>
      </c>
      <c r="C12621" s="68">
        <v>491393880</v>
      </c>
      <c r="D12621" s="69" t="s">
        <v>8459</v>
      </c>
      <c r="E12621" s="65">
        <f>IFERROR(VLOOKUP(C12621,Pivot!A:B,2,0),0)</f>
        <v>0</v>
      </c>
      <c r="F12621" s="65">
        <f>IFERROR(VLOOKUP(C12621,Pivot!A:C,3,0),0)</f>
        <v>0</v>
      </c>
    </row>
    <row r="12622" spans="1:6" x14ac:dyDescent="0.25">
      <c r="A12622" s="68" t="s">
        <v>103</v>
      </c>
      <c r="B12622" s="69">
        <v>491393881</v>
      </c>
      <c r="C12622" s="68">
        <v>5050841641318</v>
      </c>
      <c r="D12622" s="69" t="s">
        <v>8460</v>
      </c>
      <c r="E12622" s="65">
        <f>IFERROR(VLOOKUP(C12622,Pivot!A:B,2,0),0)</f>
        <v>0</v>
      </c>
      <c r="F12622" s="65">
        <f>IFERROR(VLOOKUP(C12622,Pivot!A:C,3,0),0)</f>
        <v>0</v>
      </c>
    </row>
    <row r="12623" spans="1:6" x14ac:dyDescent="0.25">
      <c r="A12623" s="68" t="s">
        <v>103</v>
      </c>
      <c r="B12623" s="69">
        <v>491393881</v>
      </c>
      <c r="C12623" s="68">
        <v>5050868459514</v>
      </c>
      <c r="D12623" s="69" t="s">
        <v>8460</v>
      </c>
      <c r="E12623" s="65">
        <f>IFERROR(VLOOKUP(C12623,Pivot!A:B,2,0),0)</f>
        <v>0</v>
      </c>
      <c r="F12623" s="65">
        <f>IFERROR(VLOOKUP(C12623,Pivot!A:C,3,0),0)</f>
        <v>0</v>
      </c>
    </row>
    <row r="12624" spans="1:6" x14ac:dyDescent="0.25">
      <c r="A12624" s="68" t="s">
        <v>103</v>
      </c>
      <c r="B12624" s="69">
        <v>491393882</v>
      </c>
      <c r="C12624" s="68">
        <v>5050841641417</v>
      </c>
      <c r="D12624" s="69" t="s">
        <v>8461</v>
      </c>
      <c r="E12624" s="65">
        <f>IFERROR(VLOOKUP(C12624,Pivot!A:B,2,0),0)</f>
        <v>0</v>
      </c>
      <c r="F12624" s="65">
        <f>IFERROR(VLOOKUP(C12624,Pivot!A:C,3,0),0)</f>
        <v>0</v>
      </c>
    </row>
    <row r="12625" spans="1:6" x14ac:dyDescent="0.25">
      <c r="A12625" s="68" t="s">
        <v>103</v>
      </c>
      <c r="B12625" s="69">
        <v>491393882</v>
      </c>
      <c r="C12625" s="68">
        <v>5050868459613</v>
      </c>
      <c r="D12625" s="69" t="s">
        <v>8461</v>
      </c>
      <c r="E12625" s="65">
        <f>IFERROR(VLOOKUP(C12625,Pivot!A:B,2,0),0)</f>
        <v>0</v>
      </c>
      <c r="F12625" s="65">
        <f>IFERROR(VLOOKUP(C12625,Pivot!A:C,3,0),0)</f>
        <v>0</v>
      </c>
    </row>
    <row r="12626" spans="1:6" x14ac:dyDescent="0.25">
      <c r="A12626" s="68" t="s">
        <v>103</v>
      </c>
      <c r="B12626" s="69">
        <v>491393883</v>
      </c>
      <c r="C12626" s="68">
        <v>5050841641516</v>
      </c>
      <c r="D12626" s="69" t="s">
        <v>8462</v>
      </c>
      <c r="E12626" s="65">
        <f>IFERROR(VLOOKUP(C12626,Pivot!A:B,2,0),0)</f>
        <v>0</v>
      </c>
      <c r="F12626" s="65">
        <f>IFERROR(VLOOKUP(C12626,Pivot!A:C,3,0),0)</f>
        <v>0</v>
      </c>
    </row>
    <row r="12627" spans="1:6" x14ac:dyDescent="0.25">
      <c r="A12627" s="68" t="s">
        <v>103</v>
      </c>
      <c r="B12627" s="69">
        <v>491393883</v>
      </c>
      <c r="C12627" s="68">
        <v>5050868459712</v>
      </c>
      <c r="D12627" s="69" t="s">
        <v>8462</v>
      </c>
      <c r="E12627" s="65">
        <f>IFERROR(VLOOKUP(C12627,Pivot!A:B,2,0),0)</f>
        <v>0</v>
      </c>
      <c r="F12627" s="65">
        <f>IFERROR(VLOOKUP(C12627,Pivot!A:C,3,0),0)</f>
        <v>0</v>
      </c>
    </row>
    <row r="12628" spans="1:6" x14ac:dyDescent="0.25">
      <c r="A12628" s="68" t="s">
        <v>103</v>
      </c>
      <c r="B12628" s="69">
        <v>491393884</v>
      </c>
      <c r="C12628" s="68">
        <v>5050868430216</v>
      </c>
      <c r="D12628" s="69" t="s">
        <v>8463</v>
      </c>
      <c r="E12628" s="65">
        <f>IFERROR(VLOOKUP(C12628,Pivot!A:B,2,0),0)</f>
        <v>0</v>
      </c>
      <c r="F12628" s="65">
        <f>IFERROR(VLOOKUP(C12628,Pivot!A:C,3,0),0)</f>
        <v>0</v>
      </c>
    </row>
    <row r="12629" spans="1:6" x14ac:dyDescent="0.25">
      <c r="A12629" s="68" t="s">
        <v>103</v>
      </c>
      <c r="B12629" s="69">
        <v>491393884</v>
      </c>
      <c r="C12629" s="68">
        <v>5050868459811</v>
      </c>
      <c r="D12629" s="69" t="s">
        <v>8463</v>
      </c>
      <c r="E12629" s="65">
        <f>IFERROR(VLOOKUP(C12629,Pivot!A:B,2,0),0)</f>
        <v>0</v>
      </c>
      <c r="F12629" s="65">
        <f>IFERROR(VLOOKUP(C12629,Pivot!A:C,3,0),0)</f>
        <v>0</v>
      </c>
    </row>
    <row r="12630" spans="1:6" x14ac:dyDescent="0.25">
      <c r="A12630" s="68" t="s">
        <v>103</v>
      </c>
      <c r="B12630" s="69">
        <v>491393885</v>
      </c>
      <c r="C12630" s="68">
        <v>5050868445319</v>
      </c>
      <c r="D12630" s="69" t="s">
        <v>8464</v>
      </c>
      <c r="E12630" s="65">
        <f>IFERROR(VLOOKUP(C12630,Pivot!A:B,2,0),0)</f>
        <v>0</v>
      </c>
      <c r="F12630" s="65">
        <f>IFERROR(VLOOKUP(C12630,Pivot!A:C,3,0),0)</f>
        <v>0</v>
      </c>
    </row>
    <row r="12631" spans="1:6" x14ac:dyDescent="0.25">
      <c r="A12631" s="68" t="s">
        <v>103</v>
      </c>
      <c r="B12631" s="69">
        <v>491393885</v>
      </c>
      <c r="C12631" s="68">
        <v>5050868458418</v>
      </c>
      <c r="D12631" s="69" t="s">
        <v>8464</v>
      </c>
      <c r="E12631" s="65">
        <f>IFERROR(VLOOKUP(C12631,Pivot!A:B,2,0),0)</f>
        <v>0</v>
      </c>
      <c r="F12631" s="65">
        <f>IFERROR(VLOOKUP(C12631,Pivot!A:C,3,0),0)</f>
        <v>0</v>
      </c>
    </row>
    <row r="12632" spans="1:6" x14ac:dyDescent="0.25">
      <c r="A12632" s="68" t="s">
        <v>103</v>
      </c>
      <c r="B12632" s="69">
        <v>491393886</v>
      </c>
      <c r="C12632" s="68">
        <v>5050868445616</v>
      </c>
      <c r="D12632" s="69" t="s">
        <v>8465</v>
      </c>
      <c r="E12632" s="65">
        <f>IFERROR(VLOOKUP(C12632,Pivot!A:B,2,0),0)</f>
        <v>0</v>
      </c>
      <c r="F12632" s="65">
        <f>IFERROR(VLOOKUP(C12632,Pivot!A:C,3,0),0)</f>
        <v>0</v>
      </c>
    </row>
    <row r="12633" spans="1:6" x14ac:dyDescent="0.25">
      <c r="A12633" s="68" t="s">
        <v>103</v>
      </c>
      <c r="B12633" s="69">
        <v>491393886</v>
      </c>
      <c r="C12633" s="68">
        <v>5050868458814</v>
      </c>
      <c r="D12633" s="69" t="s">
        <v>8465</v>
      </c>
      <c r="E12633" s="65">
        <f>IFERROR(VLOOKUP(C12633,Pivot!A:B,2,0),0)</f>
        <v>0</v>
      </c>
      <c r="F12633" s="65">
        <f>IFERROR(VLOOKUP(C12633,Pivot!A:C,3,0),0)</f>
        <v>0</v>
      </c>
    </row>
    <row r="12634" spans="1:6" x14ac:dyDescent="0.25">
      <c r="A12634" s="68" t="s">
        <v>103</v>
      </c>
      <c r="B12634" s="69">
        <v>491393887</v>
      </c>
      <c r="C12634" s="68">
        <v>5050868445715</v>
      </c>
      <c r="D12634" s="69" t="s">
        <v>8466</v>
      </c>
      <c r="E12634" s="65">
        <f>IFERROR(VLOOKUP(C12634,Pivot!A:B,2,0),0)</f>
        <v>0</v>
      </c>
      <c r="F12634" s="65">
        <f>IFERROR(VLOOKUP(C12634,Pivot!A:C,3,0),0)</f>
        <v>0</v>
      </c>
    </row>
    <row r="12635" spans="1:6" x14ac:dyDescent="0.25">
      <c r="A12635" s="68" t="s">
        <v>103</v>
      </c>
      <c r="B12635" s="69">
        <v>491393887</v>
      </c>
      <c r="C12635" s="68">
        <v>5050868458616</v>
      </c>
      <c r="D12635" s="69" t="s">
        <v>8466</v>
      </c>
      <c r="E12635" s="65">
        <f>IFERROR(VLOOKUP(C12635,Pivot!A:B,2,0),0)</f>
        <v>0</v>
      </c>
      <c r="F12635" s="65">
        <f>IFERROR(VLOOKUP(C12635,Pivot!A:C,3,0),0)</f>
        <v>0</v>
      </c>
    </row>
    <row r="12636" spans="1:6" x14ac:dyDescent="0.25">
      <c r="A12636" s="68" t="s">
        <v>103</v>
      </c>
      <c r="B12636" s="69">
        <v>491393888</v>
      </c>
      <c r="C12636" s="68">
        <v>5050868446019</v>
      </c>
      <c r="D12636" s="69" t="s">
        <v>8467</v>
      </c>
      <c r="E12636" s="65">
        <f>IFERROR(VLOOKUP(C12636,Pivot!A:B,2,0),0)</f>
        <v>0</v>
      </c>
      <c r="F12636" s="65">
        <f>IFERROR(VLOOKUP(C12636,Pivot!A:C,3,0),0)</f>
        <v>0</v>
      </c>
    </row>
    <row r="12637" spans="1:6" x14ac:dyDescent="0.25">
      <c r="A12637" s="68" t="s">
        <v>103</v>
      </c>
      <c r="B12637" s="69">
        <v>491393889</v>
      </c>
      <c r="C12637" s="68">
        <v>5050868446118</v>
      </c>
      <c r="D12637" s="69" t="s">
        <v>8468</v>
      </c>
      <c r="E12637" s="65">
        <f>IFERROR(VLOOKUP(C12637,Pivot!A:B,2,0),0)</f>
        <v>0</v>
      </c>
      <c r="F12637" s="65">
        <f>IFERROR(VLOOKUP(C12637,Pivot!A:C,3,0),0)</f>
        <v>0</v>
      </c>
    </row>
    <row r="12638" spans="1:6" x14ac:dyDescent="0.25">
      <c r="A12638" s="68" t="s">
        <v>103</v>
      </c>
      <c r="B12638" s="69">
        <v>491393890</v>
      </c>
      <c r="C12638" s="68">
        <v>5050868446217</v>
      </c>
      <c r="D12638" s="69" t="s">
        <v>8469</v>
      </c>
      <c r="E12638" s="65">
        <f>IFERROR(VLOOKUP(C12638,Pivot!A:B,2,0),0)</f>
        <v>0</v>
      </c>
      <c r="F12638" s="65">
        <f>IFERROR(VLOOKUP(C12638,Pivot!A:C,3,0),0)</f>
        <v>0</v>
      </c>
    </row>
    <row r="12639" spans="1:6" x14ac:dyDescent="0.25">
      <c r="A12639" s="68" t="s">
        <v>103</v>
      </c>
      <c r="B12639" s="69">
        <v>491393891</v>
      </c>
      <c r="C12639" s="68">
        <v>5050868446316</v>
      </c>
      <c r="D12639" s="69" t="s">
        <v>8470</v>
      </c>
      <c r="E12639" s="65">
        <f>IFERROR(VLOOKUP(C12639,Pivot!A:B,2,0),0)</f>
        <v>0</v>
      </c>
      <c r="F12639" s="65">
        <f>IFERROR(VLOOKUP(C12639,Pivot!A:C,3,0),0)</f>
        <v>0</v>
      </c>
    </row>
    <row r="12640" spans="1:6" x14ac:dyDescent="0.25">
      <c r="A12640" s="68" t="s">
        <v>103</v>
      </c>
      <c r="B12640" s="69">
        <v>491393893</v>
      </c>
      <c r="C12640" s="68">
        <v>5050868446514</v>
      </c>
      <c r="D12640" s="69" t="s">
        <v>8471</v>
      </c>
      <c r="E12640" s="65">
        <f>IFERROR(VLOOKUP(C12640,Pivot!A:B,2,0),0)</f>
        <v>0</v>
      </c>
      <c r="F12640" s="65">
        <f>IFERROR(VLOOKUP(C12640,Pivot!A:C,3,0),0)</f>
        <v>0</v>
      </c>
    </row>
    <row r="12641" spans="1:6" x14ac:dyDescent="0.25">
      <c r="A12641" s="68" t="s">
        <v>103</v>
      </c>
      <c r="B12641" s="69">
        <v>491393894</v>
      </c>
      <c r="C12641" s="68">
        <v>5050868446613</v>
      </c>
      <c r="D12641" s="69" t="s">
        <v>8472</v>
      </c>
      <c r="E12641" s="65">
        <f>IFERROR(VLOOKUP(C12641,Pivot!A:B,2,0),0)</f>
        <v>0</v>
      </c>
      <c r="F12641" s="65">
        <f>IFERROR(VLOOKUP(C12641,Pivot!A:C,3,0),0)</f>
        <v>0</v>
      </c>
    </row>
    <row r="12642" spans="1:6" x14ac:dyDescent="0.25">
      <c r="A12642" s="68" t="s">
        <v>103</v>
      </c>
      <c r="B12642" s="69">
        <v>491393895</v>
      </c>
      <c r="C12642" s="68">
        <v>5050868445913</v>
      </c>
      <c r="D12642" s="69" t="s">
        <v>8473</v>
      </c>
      <c r="E12642" s="65">
        <f>IFERROR(VLOOKUP(C12642,Pivot!A:B,2,0),0)</f>
        <v>0</v>
      </c>
      <c r="F12642" s="65">
        <f>IFERROR(VLOOKUP(C12642,Pivot!A:C,3,0),0)</f>
        <v>0</v>
      </c>
    </row>
    <row r="12643" spans="1:6" x14ac:dyDescent="0.25">
      <c r="A12643" s="68" t="s">
        <v>103</v>
      </c>
      <c r="B12643" s="69">
        <v>491393896</v>
      </c>
      <c r="C12643" s="68">
        <v>5050868446712</v>
      </c>
      <c r="D12643" s="69" t="s">
        <v>8474</v>
      </c>
      <c r="E12643" s="65">
        <f>IFERROR(VLOOKUP(C12643,Pivot!A:B,2,0),0)</f>
        <v>0</v>
      </c>
      <c r="F12643" s="65">
        <f>IFERROR(VLOOKUP(C12643,Pivot!A:C,3,0),0)</f>
        <v>0</v>
      </c>
    </row>
    <row r="12644" spans="1:6" x14ac:dyDescent="0.25">
      <c r="A12644" s="68" t="s">
        <v>103</v>
      </c>
      <c r="B12644" s="69">
        <v>491393897</v>
      </c>
      <c r="C12644" s="68">
        <v>5050868445814</v>
      </c>
      <c r="D12644" s="69" t="s">
        <v>8475</v>
      </c>
      <c r="E12644" s="65">
        <f>IFERROR(VLOOKUP(C12644,Pivot!A:B,2,0),0)</f>
        <v>0</v>
      </c>
      <c r="F12644" s="65">
        <f>IFERROR(VLOOKUP(C12644,Pivot!A:C,3,0),0)</f>
        <v>0</v>
      </c>
    </row>
    <row r="12645" spans="1:6" x14ac:dyDescent="0.25">
      <c r="A12645" s="68" t="s">
        <v>103</v>
      </c>
      <c r="B12645" s="69">
        <v>491393898</v>
      </c>
      <c r="C12645" s="68">
        <v>5050868447214</v>
      </c>
      <c r="D12645" s="69" t="s">
        <v>8476</v>
      </c>
      <c r="E12645" s="65">
        <f>IFERROR(VLOOKUP(C12645,Pivot!A:B,2,0),0)</f>
        <v>0</v>
      </c>
      <c r="F12645" s="65">
        <f>IFERROR(VLOOKUP(C12645,Pivot!A:C,3,0),0)</f>
        <v>0</v>
      </c>
    </row>
    <row r="12646" spans="1:6" x14ac:dyDescent="0.25">
      <c r="A12646" s="68" t="s">
        <v>103</v>
      </c>
      <c r="B12646" s="69">
        <v>491393900</v>
      </c>
      <c r="C12646" s="68">
        <v>8463760412520</v>
      </c>
      <c r="D12646" s="69" t="s">
        <v>8477</v>
      </c>
      <c r="E12646" s="65">
        <f>IFERROR(VLOOKUP(C12646,Pivot!A:B,2,0),0)</f>
        <v>0</v>
      </c>
      <c r="F12646" s="65">
        <f>IFERROR(VLOOKUP(C12646,Pivot!A:C,3,0),0)</f>
        <v>0</v>
      </c>
    </row>
    <row r="12647" spans="1:6" x14ac:dyDescent="0.25">
      <c r="A12647" s="68" t="s">
        <v>103</v>
      </c>
      <c r="B12647" s="69">
        <v>491393900</v>
      </c>
      <c r="C12647" s="68">
        <v>8463760998017</v>
      </c>
      <c r="D12647" s="69" t="s">
        <v>8477</v>
      </c>
      <c r="E12647" s="65">
        <f>IFERROR(VLOOKUP(C12647,Pivot!A:B,2,0),0)</f>
        <v>0</v>
      </c>
      <c r="F12647" s="65">
        <f>IFERROR(VLOOKUP(C12647,Pivot!A:C,3,0),0)</f>
        <v>0</v>
      </c>
    </row>
    <row r="12648" spans="1:6" x14ac:dyDescent="0.25">
      <c r="A12648" s="68" t="s">
        <v>103</v>
      </c>
      <c r="B12648" s="69">
        <v>491393910</v>
      </c>
      <c r="C12648" s="68">
        <v>887961397185</v>
      </c>
      <c r="D12648" s="69" t="s">
        <v>8478</v>
      </c>
      <c r="E12648" s="65">
        <f>IFERROR(VLOOKUP(C12648,Pivot!A:B,2,0),0)</f>
        <v>0</v>
      </c>
      <c r="F12648" s="65">
        <f>IFERROR(VLOOKUP(C12648,Pivot!A:C,3,0),0)</f>
        <v>0</v>
      </c>
    </row>
    <row r="12649" spans="1:6" x14ac:dyDescent="0.25">
      <c r="A12649" s="68" t="s">
        <v>103</v>
      </c>
      <c r="B12649" s="69">
        <v>491393910</v>
      </c>
      <c r="C12649" s="68">
        <v>887961397246</v>
      </c>
      <c r="D12649" s="69" t="s">
        <v>8478</v>
      </c>
      <c r="E12649" s="65">
        <f>IFERROR(VLOOKUP(C12649,Pivot!A:B,2,0),0)</f>
        <v>0</v>
      </c>
      <c r="F12649" s="65">
        <f>IFERROR(VLOOKUP(C12649,Pivot!A:C,3,0),0)</f>
        <v>0</v>
      </c>
    </row>
    <row r="12650" spans="1:6" x14ac:dyDescent="0.25">
      <c r="A12650" s="68" t="s">
        <v>103</v>
      </c>
      <c r="B12650" s="69">
        <v>491393910</v>
      </c>
      <c r="C12650" s="68">
        <v>887961397253</v>
      </c>
      <c r="D12650" s="69" t="s">
        <v>8478</v>
      </c>
      <c r="E12650" s="65">
        <f>IFERROR(VLOOKUP(C12650,Pivot!A:B,2,0),0)</f>
        <v>0</v>
      </c>
      <c r="F12650" s="65">
        <f>IFERROR(VLOOKUP(C12650,Pivot!A:C,3,0),0)</f>
        <v>0</v>
      </c>
    </row>
    <row r="12651" spans="1:6" x14ac:dyDescent="0.25">
      <c r="A12651" s="68" t="s">
        <v>103</v>
      </c>
      <c r="B12651" s="69">
        <v>491393910</v>
      </c>
      <c r="C12651" s="68">
        <v>887961483437</v>
      </c>
      <c r="D12651" s="69" t="s">
        <v>8478</v>
      </c>
      <c r="E12651" s="65">
        <f>IFERROR(VLOOKUP(C12651,Pivot!A:B,2,0),0)</f>
        <v>0</v>
      </c>
      <c r="F12651" s="65">
        <f>IFERROR(VLOOKUP(C12651,Pivot!A:C,3,0),0)</f>
        <v>0</v>
      </c>
    </row>
    <row r="12652" spans="1:6" x14ac:dyDescent="0.25">
      <c r="A12652" s="68" t="s">
        <v>103</v>
      </c>
      <c r="B12652" s="69">
        <v>491393910</v>
      </c>
      <c r="C12652" s="68">
        <v>887961483444</v>
      </c>
      <c r="D12652" s="69" t="s">
        <v>8478</v>
      </c>
      <c r="E12652" s="65">
        <f>IFERROR(VLOOKUP(C12652,Pivot!A:B,2,0),0)</f>
        <v>0</v>
      </c>
      <c r="F12652" s="65">
        <f>IFERROR(VLOOKUP(C12652,Pivot!A:C,3,0),0)</f>
        <v>0</v>
      </c>
    </row>
    <row r="12653" spans="1:6" x14ac:dyDescent="0.25">
      <c r="A12653" s="68" t="s">
        <v>103</v>
      </c>
      <c r="B12653" s="69">
        <v>491393910</v>
      </c>
      <c r="C12653" s="68">
        <v>887961483451</v>
      </c>
      <c r="D12653" s="69" t="s">
        <v>8478</v>
      </c>
      <c r="E12653" s="65">
        <f>IFERROR(VLOOKUP(C12653,Pivot!A:B,2,0),0)</f>
        <v>0</v>
      </c>
      <c r="F12653" s="65">
        <f>IFERROR(VLOOKUP(C12653,Pivot!A:C,3,0),0)</f>
        <v>0</v>
      </c>
    </row>
    <row r="12654" spans="1:6" x14ac:dyDescent="0.25">
      <c r="A12654" s="68" t="s">
        <v>103</v>
      </c>
      <c r="B12654" s="69">
        <v>491393910</v>
      </c>
      <c r="C12654" s="68">
        <v>887961568257</v>
      </c>
      <c r="D12654" s="69" t="s">
        <v>8478</v>
      </c>
      <c r="E12654" s="65">
        <f>IFERROR(VLOOKUP(C12654,Pivot!A:B,2,0),0)</f>
        <v>0</v>
      </c>
      <c r="F12654" s="65">
        <f>IFERROR(VLOOKUP(C12654,Pivot!A:C,3,0),0)</f>
        <v>0</v>
      </c>
    </row>
    <row r="12655" spans="1:6" x14ac:dyDescent="0.25">
      <c r="A12655" s="68" t="s">
        <v>103</v>
      </c>
      <c r="B12655" s="69">
        <v>491393910</v>
      </c>
      <c r="C12655" s="68">
        <v>887961672381</v>
      </c>
      <c r="D12655" s="69" t="s">
        <v>8478</v>
      </c>
      <c r="E12655" s="65">
        <f>IFERROR(VLOOKUP(C12655,Pivot!A:B,2,0),0)</f>
        <v>0</v>
      </c>
      <c r="F12655" s="65">
        <f>IFERROR(VLOOKUP(C12655,Pivot!A:C,3,0),0)</f>
        <v>0</v>
      </c>
    </row>
    <row r="12656" spans="1:6" x14ac:dyDescent="0.25">
      <c r="A12656" s="68" t="s">
        <v>103</v>
      </c>
      <c r="B12656" s="69">
        <v>491393910</v>
      </c>
      <c r="C12656" s="68">
        <v>887961672398</v>
      </c>
      <c r="D12656" s="69" t="s">
        <v>8478</v>
      </c>
      <c r="E12656" s="65">
        <f>IFERROR(VLOOKUP(C12656,Pivot!A:B,2,0),0)</f>
        <v>0</v>
      </c>
      <c r="F12656" s="65">
        <f>IFERROR(VLOOKUP(C12656,Pivot!A:C,3,0),0)</f>
        <v>0</v>
      </c>
    </row>
    <row r="12657" spans="1:6" x14ac:dyDescent="0.25">
      <c r="A12657" s="68" t="s">
        <v>103</v>
      </c>
      <c r="B12657" s="69">
        <v>491393910</v>
      </c>
      <c r="C12657" s="68">
        <v>887961733419</v>
      </c>
      <c r="D12657" s="69" t="s">
        <v>8478</v>
      </c>
      <c r="E12657" s="65">
        <f>IFERROR(VLOOKUP(C12657,Pivot!A:B,2,0),0)</f>
        <v>0</v>
      </c>
      <c r="F12657" s="65">
        <f>IFERROR(VLOOKUP(C12657,Pivot!A:C,3,0),0)</f>
        <v>0</v>
      </c>
    </row>
    <row r="12658" spans="1:6" x14ac:dyDescent="0.25">
      <c r="A12658" s="68" t="s">
        <v>103</v>
      </c>
      <c r="B12658" s="69">
        <v>491393910</v>
      </c>
      <c r="C12658" s="68">
        <v>887961733426</v>
      </c>
      <c r="D12658" s="69" t="s">
        <v>8478</v>
      </c>
      <c r="E12658" s="65">
        <f>IFERROR(VLOOKUP(C12658,Pivot!A:B,2,0),0)</f>
        <v>0</v>
      </c>
      <c r="F12658" s="65">
        <f>IFERROR(VLOOKUP(C12658,Pivot!A:C,3,0),0)</f>
        <v>0</v>
      </c>
    </row>
    <row r="12659" spans="1:6" x14ac:dyDescent="0.25">
      <c r="A12659" s="68" t="s">
        <v>103</v>
      </c>
      <c r="B12659" s="69">
        <v>491393912</v>
      </c>
      <c r="C12659" s="68">
        <v>887961411867</v>
      </c>
      <c r="D12659" s="69" t="s">
        <v>8479</v>
      </c>
      <c r="E12659" s="65">
        <f>IFERROR(VLOOKUP(C12659,Pivot!A:B,2,0),0)</f>
        <v>0</v>
      </c>
      <c r="F12659" s="65">
        <f>IFERROR(VLOOKUP(C12659,Pivot!A:C,3,0),0)</f>
        <v>0</v>
      </c>
    </row>
    <row r="12660" spans="1:6" x14ac:dyDescent="0.25">
      <c r="A12660" s="68" t="s">
        <v>103</v>
      </c>
      <c r="B12660" s="69">
        <v>491393912</v>
      </c>
      <c r="C12660" s="68">
        <v>887961411881</v>
      </c>
      <c r="D12660" s="69" t="s">
        <v>8479</v>
      </c>
      <c r="E12660" s="65">
        <f>IFERROR(VLOOKUP(C12660,Pivot!A:B,2,0),0)</f>
        <v>0</v>
      </c>
      <c r="F12660" s="65">
        <f>IFERROR(VLOOKUP(C12660,Pivot!A:C,3,0),0)</f>
        <v>0</v>
      </c>
    </row>
    <row r="12661" spans="1:6" x14ac:dyDescent="0.25">
      <c r="A12661" s="68" t="s">
        <v>103</v>
      </c>
      <c r="B12661" s="69">
        <v>491393912</v>
      </c>
      <c r="C12661" s="68">
        <v>887961411898</v>
      </c>
      <c r="D12661" s="69" t="s">
        <v>8479</v>
      </c>
      <c r="E12661" s="65">
        <f>IFERROR(VLOOKUP(C12661,Pivot!A:B,2,0),0)</f>
        <v>0</v>
      </c>
      <c r="F12661" s="65">
        <f>IFERROR(VLOOKUP(C12661,Pivot!A:C,3,0),0)</f>
        <v>0</v>
      </c>
    </row>
    <row r="12662" spans="1:6" x14ac:dyDescent="0.25">
      <c r="A12662" s="68" t="s">
        <v>103</v>
      </c>
      <c r="B12662" s="69">
        <v>491393912</v>
      </c>
      <c r="C12662" s="68">
        <v>887961411911</v>
      </c>
      <c r="D12662" s="69" t="s">
        <v>8479</v>
      </c>
      <c r="E12662" s="65">
        <f>IFERROR(VLOOKUP(C12662,Pivot!A:B,2,0),0)</f>
        <v>0</v>
      </c>
      <c r="F12662" s="65">
        <f>IFERROR(VLOOKUP(C12662,Pivot!A:C,3,0),0)</f>
        <v>0</v>
      </c>
    </row>
    <row r="12663" spans="1:6" x14ac:dyDescent="0.25">
      <c r="A12663" s="68" t="s">
        <v>103</v>
      </c>
      <c r="B12663" s="69">
        <v>491393914</v>
      </c>
      <c r="C12663" s="68">
        <v>887961480771</v>
      </c>
      <c r="D12663" s="69" t="s">
        <v>8480</v>
      </c>
      <c r="E12663" s="65">
        <f>IFERROR(VLOOKUP(C12663,Pivot!A:B,2,0),0)</f>
        <v>0</v>
      </c>
      <c r="F12663" s="65">
        <f>IFERROR(VLOOKUP(C12663,Pivot!A:C,3,0),0)</f>
        <v>0</v>
      </c>
    </row>
    <row r="12664" spans="1:6" x14ac:dyDescent="0.25">
      <c r="A12664" s="68" t="s">
        <v>103</v>
      </c>
      <c r="B12664" s="69">
        <v>491393916</v>
      </c>
      <c r="C12664" s="68">
        <v>887961567076</v>
      </c>
      <c r="D12664" s="69" t="s">
        <v>8481</v>
      </c>
      <c r="E12664" s="65">
        <f>IFERROR(VLOOKUP(C12664,Pivot!A:B,2,0),0)</f>
        <v>0</v>
      </c>
      <c r="F12664" s="65">
        <f>IFERROR(VLOOKUP(C12664,Pivot!A:C,3,0),0)</f>
        <v>0</v>
      </c>
    </row>
    <row r="12665" spans="1:6" x14ac:dyDescent="0.25">
      <c r="A12665" s="68" t="s">
        <v>103</v>
      </c>
      <c r="B12665" s="69">
        <v>491393917</v>
      </c>
      <c r="C12665" s="68">
        <v>887961567601</v>
      </c>
      <c r="D12665" s="69" t="s">
        <v>8482</v>
      </c>
      <c r="E12665" s="65">
        <f>IFERROR(VLOOKUP(C12665,Pivot!A:B,2,0),0)</f>
        <v>0</v>
      </c>
      <c r="F12665" s="65">
        <f>IFERROR(VLOOKUP(C12665,Pivot!A:C,3,0),0)</f>
        <v>0</v>
      </c>
    </row>
    <row r="12666" spans="1:6" x14ac:dyDescent="0.25">
      <c r="A12666" s="68" t="s">
        <v>103</v>
      </c>
      <c r="B12666" s="69">
        <v>491393917</v>
      </c>
      <c r="C12666" s="68">
        <v>887961567625</v>
      </c>
      <c r="D12666" s="69" t="s">
        <v>8482</v>
      </c>
      <c r="E12666" s="65">
        <f>IFERROR(VLOOKUP(C12666,Pivot!A:B,2,0),0)</f>
        <v>0</v>
      </c>
      <c r="F12666" s="65">
        <f>IFERROR(VLOOKUP(C12666,Pivot!A:C,3,0),0)</f>
        <v>0</v>
      </c>
    </row>
    <row r="12667" spans="1:6" x14ac:dyDescent="0.25">
      <c r="A12667" s="68" t="s">
        <v>103</v>
      </c>
      <c r="B12667" s="69">
        <v>491393917</v>
      </c>
      <c r="C12667" s="68">
        <v>887961567632</v>
      </c>
      <c r="D12667" s="69" t="s">
        <v>8482</v>
      </c>
      <c r="E12667" s="65">
        <f>IFERROR(VLOOKUP(C12667,Pivot!A:B,2,0),0)</f>
        <v>0</v>
      </c>
      <c r="F12667" s="65">
        <f>IFERROR(VLOOKUP(C12667,Pivot!A:C,3,0),0)</f>
        <v>0</v>
      </c>
    </row>
    <row r="12668" spans="1:6" x14ac:dyDescent="0.25">
      <c r="A12668" s="68" t="s">
        <v>103</v>
      </c>
      <c r="B12668" s="69">
        <v>491393918</v>
      </c>
      <c r="C12668" s="68">
        <v>887961567618</v>
      </c>
      <c r="D12668" s="69" t="s">
        <v>8483</v>
      </c>
      <c r="E12668" s="65">
        <f>IFERROR(VLOOKUP(C12668,Pivot!A:B,2,0),0)</f>
        <v>0</v>
      </c>
      <c r="F12668" s="65">
        <f>IFERROR(VLOOKUP(C12668,Pivot!A:C,3,0),0)</f>
        <v>0</v>
      </c>
    </row>
    <row r="12669" spans="1:6" x14ac:dyDescent="0.25">
      <c r="A12669" s="68" t="s">
        <v>103</v>
      </c>
      <c r="B12669" s="69">
        <v>491393919</v>
      </c>
      <c r="C12669" s="68">
        <v>887961572193</v>
      </c>
      <c r="D12669" s="69" t="s">
        <v>8484</v>
      </c>
      <c r="E12669" s="65">
        <f>IFERROR(VLOOKUP(C12669,Pivot!A:B,2,0),0)</f>
        <v>0</v>
      </c>
      <c r="F12669" s="65">
        <f>IFERROR(VLOOKUP(C12669,Pivot!A:C,3,0),0)</f>
        <v>0</v>
      </c>
    </row>
    <row r="12670" spans="1:6" x14ac:dyDescent="0.25">
      <c r="A12670" s="68" t="s">
        <v>103</v>
      </c>
      <c r="B12670" s="69">
        <v>491393919</v>
      </c>
      <c r="C12670" s="68">
        <v>887961572209</v>
      </c>
      <c r="D12670" s="69" t="s">
        <v>8484</v>
      </c>
      <c r="E12670" s="65">
        <f>IFERROR(VLOOKUP(C12670,Pivot!A:B,2,0),0)</f>
        <v>0</v>
      </c>
      <c r="F12670" s="65">
        <f>IFERROR(VLOOKUP(C12670,Pivot!A:C,3,0),0)</f>
        <v>0</v>
      </c>
    </row>
    <row r="12671" spans="1:6" x14ac:dyDescent="0.25">
      <c r="A12671" s="68" t="s">
        <v>103</v>
      </c>
      <c r="B12671" s="69">
        <v>491393919</v>
      </c>
      <c r="C12671" s="68">
        <v>887961572339</v>
      </c>
      <c r="D12671" s="69" t="s">
        <v>8484</v>
      </c>
      <c r="E12671" s="65">
        <f>IFERROR(VLOOKUP(C12671,Pivot!A:B,2,0),0)</f>
        <v>0</v>
      </c>
      <c r="F12671" s="65">
        <f>IFERROR(VLOOKUP(C12671,Pivot!A:C,3,0),0)</f>
        <v>0</v>
      </c>
    </row>
    <row r="12672" spans="1:6" x14ac:dyDescent="0.25">
      <c r="A12672" s="68" t="s">
        <v>103</v>
      </c>
      <c r="B12672" s="69">
        <v>491393921</v>
      </c>
      <c r="C12672" s="68">
        <v>887961560954</v>
      </c>
      <c r="D12672" s="69" t="s">
        <v>8485</v>
      </c>
      <c r="E12672" s="65">
        <f>IFERROR(VLOOKUP(C12672,Pivot!A:B,2,0),0)</f>
        <v>0</v>
      </c>
      <c r="F12672" s="65">
        <f>IFERROR(VLOOKUP(C12672,Pivot!A:C,3,0),0)</f>
        <v>0</v>
      </c>
    </row>
    <row r="12673" spans="1:6" x14ac:dyDescent="0.25">
      <c r="A12673" s="68" t="s">
        <v>103</v>
      </c>
      <c r="B12673" s="69">
        <v>491393923</v>
      </c>
      <c r="C12673" s="68">
        <v>887961625561</v>
      </c>
      <c r="D12673" s="69" t="s">
        <v>8486</v>
      </c>
      <c r="E12673" s="65">
        <f>IFERROR(VLOOKUP(C12673,Pivot!A:B,2,0),0)</f>
        <v>0</v>
      </c>
      <c r="F12673" s="65">
        <f>IFERROR(VLOOKUP(C12673,Pivot!A:C,3,0),0)</f>
        <v>0</v>
      </c>
    </row>
    <row r="12674" spans="1:6" x14ac:dyDescent="0.25">
      <c r="A12674" s="68" t="s">
        <v>103</v>
      </c>
      <c r="B12674" s="69">
        <v>491393924</v>
      </c>
      <c r="C12674" s="68">
        <v>887961631739</v>
      </c>
      <c r="D12674" s="69" t="s">
        <v>8487</v>
      </c>
      <c r="E12674" s="65">
        <f>IFERROR(VLOOKUP(C12674,Pivot!A:B,2,0),0)</f>
        <v>0</v>
      </c>
      <c r="F12674" s="65">
        <f>IFERROR(VLOOKUP(C12674,Pivot!A:C,3,0),0)</f>
        <v>0</v>
      </c>
    </row>
    <row r="12675" spans="1:6" x14ac:dyDescent="0.25">
      <c r="A12675" s="68" t="s">
        <v>103</v>
      </c>
      <c r="B12675" s="69">
        <v>491393928</v>
      </c>
      <c r="C12675" s="68">
        <v>887961502305</v>
      </c>
      <c r="D12675" s="69" t="s">
        <v>8488</v>
      </c>
      <c r="E12675" s="65">
        <f>IFERROR(VLOOKUP(C12675,Pivot!A:B,2,0),0)</f>
        <v>0</v>
      </c>
      <c r="F12675" s="65">
        <f>IFERROR(VLOOKUP(C12675,Pivot!A:C,3,0),0)</f>
        <v>0</v>
      </c>
    </row>
    <row r="12676" spans="1:6" x14ac:dyDescent="0.25">
      <c r="A12676" s="68" t="s">
        <v>103</v>
      </c>
      <c r="B12676" s="69">
        <v>491393929</v>
      </c>
      <c r="C12676" s="68">
        <v>630509475391</v>
      </c>
      <c r="D12676" s="69" t="s">
        <v>8489</v>
      </c>
      <c r="E12676" s="65">
        <f>IFERROR(VLOOKUP(C12676,Pivot!A:B,2,0),0)</f>
        <v>0</v>
      </c>
      <c r="F12676" s="65">
        <f>IFERROR(VLOOKUP(C12676,Pivot!A:C,3,0),0)</f>
        <v>0</v>
      </c>
    </row>
    <row r="12677" spans="1:6" x14ac:dyDescent="0.25">
      <c r="A12677" s="68" t="s">
        <v>103</v>
      </c>
      <c r="B12677" s="69">
        <v>491393929</v>
      </c>
      <c r="C12677" s="68">
        <v>630509612598</v>
      </c>
      <c r="D12677" s="69" t="s">
        <v>8489</v>
      </c>
      <c r="E12677" s="65">
        <f>IFERROR(VLOOKUP(C12677,Pivot!A:B,2,0),0)</f>
        <v>0</v>
      </c>
      <c r="F12677" s="65">
        <f>IFERROR(VLOOKUP(C12677,Pivot!A:C,3,0),0)</f>
        <v>0</v>
      </c>
    </row>
    <row r="12678" spans="1:6" x14ac:dyDescent="0.25">
      <c r="A12678" s="68" t="s">
        <v>103</v>
      </c>
      <c r="B12678" s="69">
        <v>491393930</v>
      </c>
      <c r="C12678" s="68">
        <v>653569934059</v>
      </c>
      <c r="D12678" s="69" t="s">
        <v>8490</v>
      </c>
      <c r="E12678" s="65">
        <f>IFERROR(VLOOKUP(C12678,Pivot!A:B,2,0),0)</f>
        <v>0</v>
      </c>
      <c r="F12678" s="65">
        <f>IFERROR(VLOOKUP(C12678,Pivot!A:C,3,0),0)</f>
        <v>0</v>
      </c>
    </row>
    <row r="12679" spans="1:6" x14ac:dyDescent="0.25">
      <c r="A12679" s="68" t="s">
        <v>103</v>
      </c>
      <c r="B12679" s="69">
        <v>491393931</v>
      </c>
      <c r="C12679" s="68">
        <v>5010994810849</v>
      </c>
      <c r="D12679" s="69" t="s">
        <v>8491</v>
      </c>
      <c r="E12679" s="65">
        <f>IFERROR(VLOOKUP(C12679,Pivot!A:B,2,0),0)</f>
        <v>0</v>
      </c>
      <c r="F12679" s="65">
        <f>IFERROR(VLOOKUP(C12679,Pivot!A:C,3,0),0)</f>
        <v>0</v>
      </c>
    </row>
    <row r="12680" spans="1:6" x14ac:dyDescent="0.25">
      <c r="A12680" s="68" t="s">
        <v>103</v>
      </c>
      <c r="B12680" s="69">
        <v>491393931</v>
      </c>
      <c r="C12680" s="68">
        <v>653569986027</v>
      </c>
      <c r="D12680" s="69" t="s">
        <v>8491</v>
      </c>
      <c r="E12680" s="65">
        <f>IFERROR(VLOOKUP(C12680,Pivot!A:B,2,0),0)</f>
        <v>0</v>
      </c>
      <c r="F12680" s="65">
        <f>IFERROR(VLOOKUP(C12680,Pivot!A:C,3,0),0)</f>
        <v>0</v>
      </c>
    </row>
    <row r="12681" spans="1:6" x14ac:dyDescent="0.25">
      <c r="A12681" s="68" t="s">
        <v>103</v>
      </c>
      <c r="B12681" s="69">
        <v>491393933</v>
      </c>
      <c r="C12681" s="68">
        <v>630509471850</v>
      </c>
      <c r="D12681" s="69" t="s">
        <v>8492</v>
      </c>
      <c r="E12681" s="65">
        <f>IFERROR(VLOOKUP(C12681,Pivot!A:B,2,0),0)</f>
        <v>0</v>
      </c>
      <c r="F12681" s="65">
        <f>IFERROR(VLOOKUP(C12681,Pivot!A:C,3,0),0)</f>
        <v>0</v>
      </c>
    </row>
    <row r="12682" spans="1:6" x14ac:dyDescent="0.25">
      <c r="A12682" s="68" t="s">
        <v>103</v>
      </c>
      <c r="B12682" s="69">
        <v>491393933</v>
      </c>
      <c r="C12682" s="68">
        <v>630509569458</v>
      </c>
      <c r="D12682" s="69" t="s">
        <v>8492</v>
      </c>
      <c r="E12682" s="65">
        <f>IFERROR(VLOOKUP(C12682,Pivot!A:B,2,0),0)</f>
        <v>0</v>
      </c>
      <c r="F12682" s="65">
        <f>IFERROR(VLOOKUP(C12682,Pivot!A:C,3,0),0)</f>
        <v>0</v>
      </c>
    </row>
    <row r="12683" spans="1:6" x14ac:dyDescent="0.25">
      <c r="A12683" s="68" t="s">
        <v>103</v>
      </c>
      <c r="B12683" s="69">
        <v>491393934</v>
      </c>
      <c r="C12683" s="68">
        <v>630509618354</v>
      </c>
      <c r="D12683" s="69" t="s">
        <v>8493</v>
      </c>
      <c r="E12683" s="65">
        <f>IFERROR(VLOOKUP(C12683,Pivot!A:B,2,0),0)</f>
        <v>0</v>
      </c>
      <c r="F12683" s="65">
        <f>IFERROR(VLOOKUP(C12683,Pivot!A:C,3,0),0)</f>
        <v>0</v>
      </c>
    </row>
    <row r="12684" spans="1:6" x14ac:dyDescent="0.25">
      <c r="A12684" s="68" t="s">
        <v>103</v>
      </c>
      <c r="B12684" s="69">
        <v>491393935</v>
      </c>
      <c r="C12684" s="68">
        <v>630509618743</v>
      </c>
      <c r="D12684" s="69" t="s">
        <v>8494</v>
      </c>
      <c r="E12684" s="65">
        <f>IFERROR(VLOOKUP(C12684,Pivot!A:B,2,0),0)</f>
        <v>0</v>
      </c>
      <c r="F12684" s="65">
        <f>IFERROR(VLOOKUP(C12684,Pivot!A:C,3,0),0)</f>
        <v>0</v>
      </c>
    </row>
    <row r="12685" spans="1:6" x14ac:dyDescent="0.25">
      <c r="A12685" s="68" t="s">
        <v>103</v>
      </c>
      <c r="B12685" s="69">
        <v>491393936</v>
      </c>
      <c r="C12685" s="68">
        <v>630509620791</v>
      </c>
      <c r="D12685" s="69" t="s">
        <v>8495</v>
      </c>
      <c r="E12685" s="65">
        <f>IFERROR(VLOOKUP(C12685,Pivot!A:B,2,0),0)</f>
        <v>0</v>
      </c>
      <c r="F12685" s="65">
        <f>IFERROR(VLOOKUP(C12685,Pivot!A:C,3,0),0)</f>
        <v>0</v>
      </c>
    </row>
    <row r="12686" spans="1:6" x14ac:dyDescent="0.25">
      <c r="A12686" s="68" t="s">
        <v>103</v>
      </c>
      <c r="B12686" s="69">
        <v>491393936</v>
      </c>
      <c r="C12686" s="68">
        <v>630509622825</v>
      </c>
      <c r="D12686" s="69" t="s">
        <v>8495</v>
      </c>
      <c r="E12686" s="65">
        <f>IFERROR(VLOOKUP(C12686,Pivot!A:B,2,0),0)</f>
        <v>0</v>
      </c>
      <c r="F12686" s="65">
        <f>IFERROR(VLOOKUP(C12686,Pivot!A:C,3,0),0)</f>
        <v>0</v>
      </c>
    </row>
    <row r="12687" spans="1:6" x14ac:dyDescent="0.25">
      <c r="A12687" s="68" t="s">
        <v>103</v>
      </c>
      <c r="B12687" s="69">
        <v>491393936</v>
      </c>
      <c r="C12687" s="68">
        <v>630509622832</v>
      </c>
      <c r="D12687" s="69" t="s">
        <v>8495</v>
      </c>
      <c r="E12687" s="65">
        <f>IFERROR(VLOOKUP(C12687,Pivot!A:B,2,0),0)</f>
        <v>0</v>
      </c>
      <c r="F12687" s="65">
        <f>IFERROR(VLOOKUP(C12687,Pivot!A:C,3,0),0)</f>
        <v>0</v>
      </c>
    </row>
    <row r="12688" spans="1:6" x14ac:dyDescent="0.25">
      <c r="A12688" s="68" t="s">
        <v>103</v>
      </c>
      <c r="B12688" s="69">
        <v>491393936</v>
      </c>
      <c r="C12688" s="68">
        <v>630509622849</v>
      </c>
      <c r="D12688" s="69" t="s">
        <v>8495</v>
      </c>
      <c r="E12688" s="65">
        <f>IFERROR(VLOOKUP(C12688,Pivot!A:B,2,0),0)</f>
        <v>0</v>
      </c>
      <c r="F12688" s="65">
        <f>IFERROR(VLOOKUP(C12688,Pivot!A:C,3,0),0)</f>
        <v>0</v>
      </c>
    </row>
    <row r="12689" spans="1:6" x14ac:dyDescent="0.25">
      <c r="A12689" s="68" t="s">
        <v>103</v>
      </c>
      <c r="B12689" s="69">
        <v>491393936</v>
      </c>
      <c r="C12689" s="68">
        <v>630509695256</v>
      </c>
      <c r="D12689" s="69" t="s">
        <v>8495</v>
      </c>
      <c r="E12689" s="65">
        <f>IFERROR(VLOOKUP(C12689,Pivot!A:B,2,0),0)</f>
        <v>0</v>
      </c>
      <c r="F12689" s="65">
        <f>IFERROR(VLOOKUP(C12689,Pivot!A:C,3,0),0)</f>
        <v>0</v>
      </c>
    </row>
    <row r="12690" spans="1:6" x14ac:dyDescent="0.25">
      <c r="A12690" s="68" t="s">
        <v>103</v>
      </c>
      <c r="B12690" s="69">
        <v>491393936</v>
      </c>
      <c r="C12690" s="68">
        <v>630509695263</v>
      </c>
      <c r="D12690" s="69" t="s">
        <v>8495</v>
      </c>
      <c r="E12690" s="65">
        <f>IFERROR(VLOOKUP(C12690,Pivot!A:B,2,0),0)</f>
        <v>0</v>
      </c>
      <c r="F12690" s="65">
        <f>IFERROR(VLOOKUP(C12690,Pivot!A:C,3,0),0)</f>
        <v>0</v>
      </c>
    </row>
    <row r="12691" spans="1:6" x14ac:dyDescent="0.25">
      <c r="A12691" s="68" t="s">
        <v>103</v>
      </c>
      <c r="B12691" s="69">
        <v>491393936</v>
      </c>
      <c r="C12691" s="68">
        <v>630509695270</v>
      </c>
      <c r="D12691" s="69" t="s">
        <v>8495</v>
      </c>
      <c r="E12691" s="65">
        <f>IFERROR(VLOOKUP(C12691,Pivot!A:B,2,0),0)</f>
        <v>0</v>
      </c>
      <c r="F12691" s="65">
        <f>IFERROR(VLOOKUP(C12691,Pivot!A:C,3,0),0)</f>
        <v>0</v>
      </c>
    </row>
    <row r="12692" spans="1:6" x14ac:dyDescent="0.25">
      <c r="A12692" s="68" t="s">
        <v>103</v>
      </c>
      <c r="B12692" s="69">
        <v>491393936</v>
      </c>
      <c r="C12692" s="68">
        <v>630509700172</v>
      </c>
      <c r="D12692" s="69" t="s">
        <v>8495</v>
      </c>
      <c r="E12692" s="65">
        <f>IFERROR(VLOOKUP(C12692,Pivot!A:B,2,0),0)</f>
        <v>0</v>
      </c>
      <c r="F12692" s="65">
        <f>IFERROR(VLOOKUP(C12692,Pivot!A:C,3,0),0)</f>
        <v>0</v>
      </c>
    </row>
    <row r="12693" spans="1:6" x14ac:dyDescent="0.25">
      <c r="A12693" s="68" t="s">
        <v>103</v>
      </c>
      <c r="B12693" s="69">
        <v>491393936</v>
      </c>
      <c r="C12693" s="68">
        <v>630509700189</v>
      </c>
      <c r="D12693" s="69" t="s">
        <v>8495</v>
      </c>
      <c r="E12693" s="65">
        <f>IFERROR(VLOOKUP(C12693,Pivot!A:B,2,0),0)</f>
        <v>0</v>
      </c>
      <c r="F12693" s="65">
        <f>IFERROR(VLOOKUP(C12693,Pivot!A:C,3,0),0)</f>
        <v>0</v>
      </c>
    </row>
    <row r="12694" spans="1:6" x14ac:dyDescent="0.25">
      <c r="A12694" s="68" t="s">
        <v>103</v>
      </c>
      <c r="B12694" s="69">
        <v>491393937</v>
      </c>
      <c r="C12694" s="68">
        <v>5010993583003</v>
      </c>
      <c r="D12694" s="69" t="s">
        <v>8496</v>
      </c>
      <c r="E12694" s="65">
        <f>IFERROR(VLOOKUP(C12694,Pivot!A:B,2,0),0)</f>
        <v>0</v>
      </c>
      <c r="F12694" s="65">
        <f>IFERROR(VLOOKUP(C12694,Pivot!A:C,3,0),0)</f>
        <v>0</v>
      </c>
    </row>
    <row r="12695" spans="1:6" x14ac:dyDescent="0.25">
      <c r="A12695" s="68" t="s">
        <v>103</v>
      </c>
      <c r="B12695" s="69">
        <v>491393937</v>
      </c>
      <c r="C12695" s="68">
        <v>630509621446</v>
      </c>
      <c r="D12695" s="69" t="s">
        <v>8496</v>
      </c>
      <c r="E12695" s="65">
        <f>IFERROR(VLOOKUP(C12695,Pivot!A:B,2,0),0)</f>
        <v>0</v>
      </c>
      <c r="F12695" s="65">
        <f>IFERROR(VLOOKUP(C12695,Pivot!A:C,3,0),0)</f>
        <v>0</v>
      </c>
    </row>
    <row r="12696" spans="1:6" x14ac:dyDescent="0.25">
      <c r="A12696" s="68" t="s">
        <v>103</v>
      </c>
      <c r="B12696" s="69">
        <v>491393937</v>
      </c>
      <c r="C12696" s="68">
        <v>630509808892</v>
      </c>
      <c r="D12696" s="69" t="s">
        <v>8496</v>
      </c>
      <c r="E12696" s="65">
        <f>IFERROR(VLOOKUP(C12696,Pivot!A:B,2,0),0)</f>
        <v>0</v>
      </c>
      <c r="F12696" s="65">
        <f>IFERROR(VLOOKUP(C12696,Pivot!A:C,3,0),0)</f>
        <v>0</v>
      </c>
    </row>
    <row r="12697" spans="1:6" x14ac:dyDescent="0.25">
      <c r="A12697" s="68" t="s">
        <v>103</v>
      </c>
      <c r="B12697" s="69">
        <v>491393938</v>
      </c>
      <c r="C12697" s="68">
        <v>630509628445</v>
      </c>
      <c r="D12697" s="69" t="s">
        <v>8497</v>
      </c>
      <c r="E12697" s="65">
        <f>IFERROR(VLOOKUP(C12697,Pivot!A:B,2,0),0)</f>
        <v>0</v>
      </c>
      <c r="F12697" s="65">
        <f>IFERROR(VLOOKUP(C12697,Pivot!A:C,3,0),0)</f>
        <v>0</v>
      </c>
    </row>
    <row r="12698" spans="1:6" x14ac:dyDescent="0.25">
      <c r="A12698" s="68" t="s">
        <v>103</v>
      </c>
      <c r="B12698" s="69">
        <v>491393939</v>
      </c>
      <c r="C12698" s="68">
        <v>630509612451</v>
      </c>
      <c r="D12698" s="69" t="s">
        <v>8498</v>
      </c>
      <c r="E12698" s="65">
        <f>IFERROR(VLOOKUP(C12698,Pivot!A:B,2,0),0)</f>
        <v>0</v>
      </c>
      <c r="F12698" s="65">
        <f>IFERROR(VLOOKUP(C12698,Pivot!A:C,3,0),0)</f>
        <v>0</v>
      </c>
    </row>
    <row r="12699" spans="1:6" x14ac:dyDescent="0.25">
      <c r="A12699" s="68" t="s">
        <v>103</v>
      </c>
      <c r="B12699" s="69">
        <v>491393940</v>
      </c>
      <c r="C12699" s="68">
        <v>630509612376</v>
      </c>
      <c r="D12699" s="69" t="s">
        <v>8499</v>
      </c>
      <c r="E12699" s="65">
        <f>IFERROR(VLOOKUP(C12699,Pivot!A:B,2,0),0)</f>
        <v>0</v>
      </c>
      <c r="F12699" s="65">
        <f>IFERROR(VLOOKUP(C12699,Pivot!A:C,3,0),0)</f>
        <v>0</v>
      </c>
    </row>
    <row r="12700" spans="1:6" x14ac:dyDescent="0.25">
      <c r="A12700" s="68" t="s">
        <v>103</v>
      </c>
      <c r="B12700" s="69">
        <v>491393941</v>
      </c>
      <c r="C12700" s="68">
        <v>630509620074</v>
      </c>
      <c r="D12700" s="69" t="s">
        <v>8500</v>
      </c>
      <c r="E12700" s="65">
        <f>IFERROR(VLOOKUP(C12700,Pivot!A:B,2,0),0)</f>
        <v>0</v>
      </c>
      <c r="F12700" s="65">
        <f>IFERROR(VLOOKUP(C12700,Pivot!A:C,3,0),0)</f>
        <v>0</v>
      </c>
    </row>
    <row r="12701" spans="1:6" x14ac:dyDescent="0.25">
      <c r="A12701" s="68" t="s">
        <v>103</v>
      </c>
      <c r="B12701" s="69">
        <v>491393942</v>
      </c>
      <c r="C12701" s="68">
        <v>630509616862</v>
      </c>
      <c r="D12701" s="69" t="s">
        <v>8501</v>
      </c>
      <c r="E12701" s="65">
        <f>IFERROR(VLOOKUP(C12701,Pivot!A:B,2,0),0)</f>
        <v>0</v>
      </c>
      <c r="F12701" s="65">
        <f>IFERROR(VLOOKUP(C12701,Pivot!A:C,3,0),0)</f>
        <v>0</v>
      </c>
    </row>
    <row r="12702" spans="1:6" x14ac:dyDescent="0.25">
      <c r="A12702" s="68" t="s">
        <v>103</v>
      </c>
      <c r="B12702" s="69">
        <v>491393945</v>
      </c>
      <c r="C12702" s="68">
        <v>887961483253</v>
      </c>
      <c r="D12702" s="69" t="s">
        <v>8502</v>
      </c>
      <c r="E12702" s="65">
        <f>IFERROR(VLOOKUP(C12702,Pivot!A:B,2,0),0)</f>
        <v>0</v>
      </c>
      <c r="F12702" s="65">
        <f>IFERROR(VLOOKUP(C12702,Pivot!A:C,3,0),0)</f>
        <v>0</v>
      </c>
    </row>
    <row r="12703" spans="1:6" x14ac:dyDescent="0.25">
      <c r="A12703" s="68" t="s">
        <v>103</v>
      </c>
      <c r="B12703" s="69">
        <v>491393945</v>
      </c>
      <c r="C12703" s="68">
        <v>887961483260</v>
      </c>
      <c r="D12703" s="69" t="s">
        <v>8502</v>
      </c>
      <c r="E12703" s="65">
        <f>IFERROR(VLOOKUP(C12703,Pivot!A:B,2,0),0)</f>
        <v>0</v>
      </c>
      <c r="F12703" s="65">
        <f>IFERROR(VLOOKUP(C12703,Pivot!A:C,3,0),0)</f>
        <v>0</v>
      </c>
    </row>
    <row r="12704" spans="1:6" x14ac:dyDescent="0.25">
      <c r="A12704" s="68" t="s">
        <v>103</v>
      </c>
      <c r="B12704" s="69">
        <v>491393945</v>
      </c>
      <c r="C12704" s="68">
        <v>887961483284</v>
      </c>
      <c r="D12704" s="69" t="s">
        <v>8502</v>
      </c>
      <c r="E12704" s="65">
        <f>IFERROR(VLOOKUP(C12704,Pivot!A:B,2,0),0)</f>
        <v>0</v>
      </c>
      <c r="F12704" s="65">
        <f>IFERROR(VLOOKUP(C12704,Pivot!A:C,3,0),0)</f>
        <v>0</v>
      </c>
    </row>
    <row r="12705" spans="1:6" x14ac:dyDescent="0.25">
      <c r="A12705" s="68" t="s">
        <v>103</v>
      </c>
      <c r="B12705" s="69">
        <v>491393945</v>
      </c>
      <c r="C12705" s="68">
        <v>887961483291</v>
      </c>
      <c r="D12705" s="69" t="s">
        <v>8502</v>
      </c>
      <c r="E12705" s="65">
        <f>IFERROR(VLOOKUP(C12705,Pivot!A:B,2,0),0)</f>
        <v>0</v>
      </c>
      <c r="F12705" s="65">
        <f>IFERROR(VLOOKUP(C12705,Pivot!A:C,3,0),0)</f>
        <v>0</v>
      </c>
    </row>
    <row r="12706" spans="1:6" x14ac:dyDescent="0.25">
      <c r="A12706" s="68" t="s">
        <v>103</v>
      </c>
      <c r="B12706" s="69">
        <v>491393945</v>
      </c>
      <c r="C12706" s="68">
        <v>887961483307</v>
      </c>
      <c r="D12706" s="69" t="s">
        <v>8502</v>
      </c>
      <c r="E12706" s="65">
        <f>IFERROR(VLOOKUP(C12706,Pivot!A:B,2,0),0)</f>
        <v>0</v>
      </c>
      <c r="F12706" s="65">
        <f>IFERROR(VLOOKUP(C12706,Pivot!A:C,3,0),0)</f>
        <v>0</v>
      </c>
    </row>
    <row r="12707" spans="1:6" x14ac:dyDescent="0.25">
      <c r="A12707" s="68" t="s">
        <v>103</v>
      </c>
      <c r="B12707" s="69">
        <v>491393945</v>
      </c>
      <c r="C12707" s="68">
        <v>887961483338</v>
      </c>
      <c r="D12707" s="69" t="s">
        <v>8502</v>
      </c>
      <c r="E12707" s="65">
        <f>IFERROR(VLOOKUP(C12707,Pivot!A:B,2,0),0)</f>
        <v>0</v>
      </c>
      <c r="F12707" s="65">
        <f>IFERROR(VLOOKUP(C12707,Pivot!A:C,3,0),0)</f>
        <v>0</v>
      </c>
    </row>
    <row r="12708" spans="1:6" x14ac:dyDescent="0.25">
      <c r="A12708" s="68" t="s">
        <v>103</v>
      </c>
      <c r="B12708" s="69">
        <v>491393946</v>
      </c>
      <c r="C12708" s="68">
        <v>887961574623</v>
      </c>
      <c r="D12708" s="69" t="s">
        <v>8503</v>
      </c>
      <c r="E12708" s="65">
        <f>IFERROR(VLOOKUP(C12708,Pivot!A:B,2,0),0)</f>
        <v>0</v>
      </c>
      <c r="F12708" s="65">
        <f>IFERROR(VLOOKUP(C12708,Pivot!A:C,3,0),0)</f>
        <v>0</v>
      </c>
    </row>
    <row r="12709" spans="1:6" x14ac:dyDescent="0.25">
      <c r="A12709" s="68" t="s">
        <v>103</v>
      </c>
      <c r="B12709" s="69">
        <v>491393947</v>
      </c>
      <c r="C12709" s="68">
        <v>887961403428</v>
      </c>
      <c r="D12709" s="69" t="s">
        <v>8504</v>
      </c>
      <c r="E12709" s="65">
        <f>IFERROR(VLOOKUP(C12709,Pivot!A:B,2,0),0)</f>
        <v>0</v>
      </c>
      <c r="F12709" s="65">
        <f>IFERROR(VLOOKUP(C12709,Pivot!A:C,3,0),0)</f>
        <v>0</v>
      </c>
    </row>
    <row r="12710" spans="1:6" x14ac:dyDescent="0.25">
      <c r="A12710" s="68" t="s">
        <v>103</v>
      </c>
      <c r="B12710" s="69">
        <v>491393948</v>
      </c>
      <c r="C12710" s="68">
        <v>887961403466</v>
      </c>
      <c r="D12710" s="69" t="s">
        <v>8505</v>
      </c>
      <c r="E12710" s="65">
        <f>IFERROR(VLOOKUP(C12710,Pivot!A:B,2,0),0)</f>
        <v>0</v>
      </c>
      <c r="F12710" s="65">
        <f>IFERROR(VLOOKUP(C12710,Pivot!A:C,3,0),0)</f>
        <v>0</v>
      </c>
    </row>
    <row r="12711" spans="1:6" x14ac:dyDescent="0.25">
      <c r="A12711" s="68" t="s">
        <v>103</v>
      </c>
      <c r="B12711" s="69">
        <v>491393949</v>
      </c>
      <c r="C12711" s="68">
        <v>8421134016057</v>
      </c>
      <c r="D12711" s="69" t="s">
        <v>8506</v>
      </c>
      <c r="E12711" s="65">
        <f>IFERROR(VLOOKUP(C12711,Pivot!A:B,2,0),0)</f>
        <v>0</v>
      </c>
      <c r="F12711" s="65">
        <f>IFERROR(VLOOKUP(C12711,Pivot!A:C,3,0),0)</f>
        <v>0</v>
      </c>
    </row>
    <row r="12712" spans="1:6" x14ac:dyDescent="0.25">
      <c r="A12712" s="68" t="s">
        <v>103</v>
      </c>
      <c r="B12712" s="69">
        <v>491393950</v>
      </c>
      <c r="C12712" s="68">
        <v>8421134016071</v>
      </c>
      <c r="D12712" s="69" t="s">
        <v>8507</v>
      </c>
      <c r="E12712" s="65">
        <f>IFERROR(VLOOKUP(C12712,Pivot!A:B,2,0),0)</f>
        <v>0</v>
      </c>
      <c r="F12712" s="65">
        <f>IFERROR(VLOOKUP(C12712,Pivot!A:C,3,0),0)</f>
        <v>0</v>
      </c>
    </row>
    <row r="12713" spans="1:6" x14ac:dyDescent="0.25">
      <c r="A12713" s="68" t="s">
        <v>103</v>
      </c>
      <c r="B12713" s="69">
        <v>491393951</v>
      </c>
      <c r="C12713" s="68">
        <v>8421134390164</v>
      </c>
      <c r="D12713" s="69" t="s">
        <v>8508</v>
      </c>
      <c r="E12713" s="65">
        <f>IFERROR(VLOOKUP(C12713,Pivot!A:B,2,0),0)</f>
        <v>0</v>
      </c>
      <c r="F12713" s="65">
        <f>IFERROR(VLOOKUP(C12713,Pivot!A:C,3,0),0)</f>
        <v>0</v>
      </c>
    </row>
    <row r="12714" spans="1:6" x14ac:dyDescent="0.25">
      <c r="A12714" s="68" t="s">
        <v>103</v>
      </c>
      <c r="B12714" s="69">
        <v>491393952</v>
      </c>
      <c r="C12714" s="68">
        <v>8421134390119</v>
      </c>
      <c r="D12714" s="69" t="s">
        <v>8509</v>
      </c>
      <c r="E12714" s="65">
        <f>IFERROR(VLOOKUP(C12714,Pivot!A:B,2,0),0)</f>
        <v>0</v>
      </c>
      <c r="F12714" s="65">
        <f>IFERROR(VLOOKUP(C12714,Pivot!A:C,3,0),0)</f>
        <v>0</v>
      </c>
    </row>
    <row r="12715" spans="1:6" x14ac:dyDescent="0.25">
      <c r="A12715" s="68" t="s">
        <v>103</v>
      </c>
      <c r="B12715" s="69">
        <v>491393954</v>
      </c>
      <c r="C12715" s="68">
        <v>8421134551398</v>
      </c>
      <c r="D12715" s="69" t="s">
        <v>8510</v>
      </c>
      <c r="E12715" s="65">
        <f>IFERROR(VLOOKUP(C12715,Pivot!A:B,2,0),0)</f>
        <v>0</v>
      </c>
      <c r="F12715" s="65">
        <f>IFERROR(VLOOKUP(C12715,Pivot!A:C,3,0),0)</f>
        <v>0</v>
      </c>
    </row>
    <row r="12716" spans="1:6" x14ac:dyDescent="0.25">
      <c r="A12716" s="68" t="s">
        <v>103</v>
      </c>
      <c r="B12716" s="69">
        <v>491393955</v>
      </c>
      <c r="C12716" s="68">
        <v>491393955</v>
      </c>
      <c r="D12716" s="69" t="s">
        <v>8511</v>
      </c>
      <c r="E12716" s="65">
        <f>IFERROR(VLOOKUP(C12716,Pivot!A:B,2,0),0)</f>
        <v>0</v>
      </c>
      <c r="F12716" s="65">
        <f>IFERROR(VLOOKUP(C12716,Pivot!A:C,3,0),0)</f>
        <v>0</v>
      </c>
    </row>
    <row r="12717" spans="1:6" x14ac:dyDescent="0.25">
      <c r="A12717" s="68" t="s">
        <v>103</v>
      </c>
      <c r="B12717" s="69">
        <v>491393955</v>
      </c>
      <c r="C12717" s="68">
        <v>8421134390515</v>
      </c>
      <c r="D12717" s="69" t="s">
        <v>8511</v>
      </c>
      <c r="E12717" s="65">
        <f>IFERROR(VLOOKUP(C12717,Pivot!A:B,2,0),0)</f>
        <v>0</v>
      </c>
      <c r="F12717" s="65">
        <f>IFERROR(VLOOKUP(C12717,Pivot!A:C,3,0),0)</f>
        <v>0</v>
      </c>
    </row>
    <row r="12718" spans="1:6" x14ac:dyDescent="0.25">
      <c r="A12718" s="68" t="s">
        <v>103</v>
      </c>
      <c r="B12718" s="69">
        <v>491393956</v>
      </c>
      <c r="C12718" s="68">
        <v>816448023866</v>
      </c>
      <c r="D12718" s="69" t="s">
        <v>8512</v>
      </c>
      <c r="E12718" s="65">
        <f>IFERROR(VLOOKUP(C12718,Pivot!A:B,2,0),0)</f>
        <v>0</v>
      </c>
      <c r="F12718" s="65">
        <f>IFERROR(VLOOKUP(C12718,Pivot!A:C,3,0),0)</f>
        <v>0</v>
      </c>
    </row>
    <row r="12719" spans="1:6" x14ac:dyDescent="0.25">
      <c r="A12719" s="68" t="s">
        <v>103</v>
      </c>
      <c r="B12719" s="69">
        <v>491393957</v>
      </c>
      <c r="C12719" s="68">
        <v>816448023873</v>
      </c>
      <c r="D12719" s="69" t="s">
        <v>8513</v>
      </c>
      <c r="E12719" s="65">
        <f>IFERROR(VLOOKUP(C12719,Pivot!A:B,2,0),0)</f>
        <v>0</v>
      </c>
      <c r="F12719" s="65">
        <f>IFERROR(VLOOKUP(C12719,Pivot!A:C,3,0),0)</f>
        <v>0</v>
      </c>
    </row>
    <row r="12720" spans="1:6" x14ac:dyDescent="0.25">
      <c r="A12720" s="68" t="s">
        <v>103</v>
      </c>
      <c r="B12720" s="69">
        <v>491393958</v>
      </c>
      <c r="C12720" s="68">
        <v>8901383716637</v>
      </c>
      <c r="D12720" s="69" t="s">
        <v>8514</v>
      </c>
      <c r="E12720" s="65">
        <f>IFERROR(VLOOKUP(C12720,Pivot!A:B,2,0),0)</f>
        <v>0</v>
      </c>
      <c r="F12720" s="65">
        <f>IFERROR(VLOOKUP(C12720,Pivot!A:C,3,0),0)</f>
        <v>0</v>
      </c>
    </row>
    <row r="12721" spans="1:6" x14ac:dyDescent="0.25">
      <c r="A12721" s="68" t="s">
        <v>103</v>
      </c>
      <c r="B12721" s="69">
        <v>491393985</v>
      </c>
      <c r="C12721" s="68">
        <v>491393985</v>
      </c>
      <c r="D12721" s="69" t="s">
        <v>8515</v>
      </c>
      <c r="E12721" s="65">
        <f>IFERROR(VLOOKUP(C12721,Pivot!A:B,2,0),0)</f>
        <v>0</v>
      </c>
      <c r="F12721" s="65">
        <f>IFERROR(VLOOKUP(C12721,Pivot!A:C,3,0),0)</f>
        <v>0</v>
      </c>
    </row>
    <row r="12722" spans="1:6" x14ac:dyDescent="0.25">
      <c r="A12722" s="68" t="s">
        <v>103</v>
      </c>
      <c r="B12722" s="69">
        <v>491393985</v>
      </c>
      <c r="C12722" s="68">
        <v>710535095333</v>
      </c>
      <c r="D12722" s="69" t="s">
        <v>8515</v>
      </c>
      <c r="E12722" s="65">
        <f>IFERROR(VLOOKUP(C12722,Pivot!A:B,2,0),0)</f>
        <v>0</v>
      </c>
      <c r="F12722" s="65">
        <f>IFERROR(VLOOKUP(C12722,Pivot!A:C,3,0),0)</f>
        <v>0</v>
      </c>
    </row>
    <row r="12723" spans="1:6" x14ac:dyDescent="0.25">
      <c r="A12723" s="68" t="s">
        <v>103</v>
      </c>
      <c r="B12723" s="69">
        <v>491393992</v>
      </c>
      <c r="C12723" s="68">
        <v>491393992</v>
      </c>
      <c r="D12723" s="69" t="s">
        <v>8516</v>
      </c>
      <c r="E12723" s="65">
        <f>IFERROR(VLOOKUP(C12723,Pivot!A:B,2,0),0)</f>
        <v>0</v>
      </c>
      <c r="F12723" s="65">
        <f>IFERROR(VLOOKUP(C12723,Pivot!A:C,3,0),0)</f>
        <v>0</v>
      </c>
    </row>
    <row r="12724" spans="1:6" x14ac:dyDescent="0.25">
      <c r="A12724" s="68" t="s">
        <v>103</v>
      </c>
      <c r="B12724" s="69">
        <v>491393992</v>
      </c>
      <c r="C12724" s="68">
        <v>710535095302</v>
      </c>
      <c r="D12724" s="69" t="s">
        <v>8516</v>
      </c>
      <c r="E12724" s="65">
        <f>IFERROR(VLOOKUP(C12724,Pivot!A:B,2,0),0)</f>
        <v>0</v>
      </c>
      <c r="F12724" s="65">
        <f>IFERROR(VLOOKUP(C12724,Pivot!A:C,3,0),0)</f>
        <v>0</v>
      </c>
    </row>
    <row r="12725" spans="1:6" x14ac:dyDescent="0.25">
      <c r="A12725" s="68" t="s">
        <v>103</v>
      </c>
      <c r="B12725" s="69">
        <v>491393993</v>
      </c>
      <c r="C12725" s="68">
        <v>491393993</v>
      </c>
      <c r="D12725" s="69" t="s">
        <v>8517</v>
      </c>
      <c r="E12725" s="65">
        <f>IFERROR(VLOOKUP(C12725,Pivot!A:B,2,0),0)</f>
        <v>0</v>
      </c>
      <c r="F12725" s="65">
        <f>IFERROR(VLOOKUP(C12725,Pivot!A:C,3,0),0)</f>
        <v>0</v>
      </c>
    </row>
    <row r="12726" spans="1:6" x14ac:dyDescent="0.25">
      <c r="A12726" s="68" t="s">
        <v>103</v>
      </c>
      <c r="B12726" s="69">
        <v>491393993</v>
      </c>
      <c r="C12726" s="68">
        <v>710535095319</v>
      </c>
      <c r="D12726" s="69" t="s">
        <v>8517</v>
      </c>
      <c r="E12726" s="65">
        <f>IFERROR(VLOOKUP(C12726,Pivot!A:B,2,0),0)</f>
        <v>0</v>
      </c>
      <c r="F12726" s="65">
        <f>IFERROR(VLOOKUP(C12726,Pivot!A:C,3,0),0)</f>
        <v>0</v>
      </c>
    </row>
    <row r="12727" spans="1:6" x14ac:dyDescent="0.25">
      <c r="A12727" s="68" t="s">
        <v>103</v>
      </c>
      <c r="B12727" s="69">
        <v>491393994</v>
      </c>
      <c r="C12727" s="68">
        <v>491393994</v>
      </c>
      <c r="D12727" s="69" t="s">
        <v>8518</v>
      </c>
      <c r="E12727" s="65">
        <f>IFERROR(VLOOKUP(C12727,Pivot!A:B,2,0),0)</f>
        <v>0</v>
      </c>
      <c r="F12727" s="65">
        <f>IFERROR(VLOOKUP(C12727,Pivot!A:C,3,0),0)</f>
        <v>0</v>
      </c>
    </row>
    <row r="12728" spans="1:6" x14ac:dyDescent="0.25">
      <c r="A12728" s="68" t="s">
        <v>103</v>
      </c>
      <c r="B12728" s="69">
        <v>491393994</v>
      </c>
      <c r="C12728" s="68">
        <v>710535095326</v>
      </c>
      <c r="D12728" s="69" t="s">
        <v>8518</v>
      </c>
      <c r="E12728" s="65">
        <f>IFERROR(VLOOKUP(C12728,Pivot!A:B,2,0),0)</f>
        <v>0</v>
      </c>
      <c r="F12728" s="65">
        <f>IFERROR(VLOOKUP(C12728,Pivot!A:C,3,0),0)</f>
        <v>0</v>
      </c>
    </row>
    <row r="12729" spans="1:6" x14ac:dyDescent="0.25">
      <c r="A12729" s="68" t="s">
        <v>103</v>
      </c>
      <c r="B12729" s="69">
        <v>491394028</v>
      </c>
      <c r="C12729" s="68">
        <v>5702016108651</v>
      </c>
      <c r="D12729" s="69" t="s">
        <v>8519</v>
      </c>
      <c r="E12729" s="65">
        <f>IFERROR(VLOOKUP(C12729,Pivot!A:B,2,0),0)</f>
        <v>0</v>
      </c>
      <c r="F12729" s="65">
        <f>IFERROR(VLOOKUP(C12729,Pivot!A:C,3,0),0)</f>
        <v>0</v>
      </c>
    </row>
    <row r="12730" spans="1:6" x14ac:dyDescent="0.25">
      <c r="A12730" s="68" t="s">
        <v>103</v>
      </c>
      <c r="B12730" s="69">
        <v>491394033</v>
      </c>
      <c r="C12730" s="68">
        <v>4743345693457</v>
      </c>
      <c r="D12730" s="69" t="s">
        <v>8520</v>
      </c>
      <c r="E12730" s="65">
        <f>IFERROR(VLOOKUP(C12730,Pivot!A:B,2,0),0)</f>
        <v>0</v>
      </c>
      <c r="F12730" s="65">
        <f>IFERROR(VLOOKUP(C12730,Pivot!A:C,3,0),0)</f>
        <v>0</v>
      </c>
    </row>
    <row r="12731" spans="1:6" x14ac:dyDescent="0.25">
      <c r="A12731" s="68" t="s">
        <v>103</v>
      </c>
      <c r="B12731" s="69">
        <v>491394033</v>
      </c>
      <c r="C12731" s="68">
        <v>6939928032081</v>
      </c>
      <c r="D12731" s="69" t="s">
        <v>8520</v>
      </c>
      <c r="E12731" s="65">
        <f>IFERROR(VLOOKUP(C12731,Pivot!A:B,2,0),0)</f>
        <v>0</v>
      </c>
      <c r="F12731" s="65">
        <f>IFERROR(VLOOKUP(C12731,Pivot!A:C,3,0),0)</f>
        <v>0</v>
      </c>
    </row>
    <row r="12732" spans="1:6" x14ac:dyDescent="0.25">
      <c r="A12732" s="68" t="s">
        <v>103</v>
      </c>
      <c r="B12732" s="69">
        <v>491394034</v>
      </c>
      <c r="C12732" s="68">
        <v>6932223082010</v>
      </c>
      <c r="D12732" s="69" t="s">
        <v>8521</v>
      </c>
      <c r="E12732" s="65">
        <f>IFERROR(VLOOKUP(C12732,Pivot!A:B,2,0),0)</f>
        <v>0</v>
      </c>
      <c r="F12732" s="65">
        <f>IFERROR(VLOOKUP(C12732,Pivot!A:C,3,0),0)</f>
        <v>0</v>
      </c>
    </row>
    <row r="12733" spans="1:6" x14ac:dyDescent="0.25">
      <c r="A12733" s="68" t="s">
        <v>103</v>
      </c>
      <c r="B12733" s="69">
        <v>491394035</v>
      </c>
      <c r="C12733" s="68">
        <v>4743345693365</v>
      </c>
      <c r="D12733" s="69" t="s">
        <v>8522</v>
      </c>
      <c r="E12733" s="65">
        <f>IFERROR(VLOOKUP(C12733,Pivot!A:B,2,0),0)</f>
        <v>0</v>
      </c>
      <c r="F12733" s="65">
        <f>IFERROR(VLOOKUP(C12733,Pivot!A:C,3,0),0)</f>
        <v>0</v>
      </c>
    </row>
    <row r="12734" spans="1:6" x14ac:dyDescent="0.25">
      <c r="A12734" s="68" t="s">
        <v>103</v>
      </c>
      <c r="B12734" s="69">
        <v>491394035</v>
      </c>
      <c r="C12734" s="68">
        <v>6933128032070</v>
      </c>
      <c r="D12734" s="69" t="s">
        <v>8522</v>
      </c>
      <c r="E12734" s="65">
        <f>IFERROR(VLOOKUP(C12734,Pivot!A:B,2,0),0)</f>
        <v>0</v>
      </c>
      <c r="F12734" s="65">
        <f>IFERROR(VLOOKUP(C12734,Pivot!A:C,3,0),0)</f>
        <v>0</v>
      </c>
    </row>
    <row r="12735" spans="1:6" x14ac:dyDescent="0.25">
      <c r="A12735" s="68" t="s">
        <v>103</v>
      </c>
      <c r="B12735" s="69">
        <v>491394036</v>
      </c>
      <c r="C12735" s="68">
        <v>4743345693372</v>
      </c>
      <c r="D12735" s="69" t="s">
        <v>8523</v>
      </c>
      <c r="E12735" s="65">
        <f>IFERROR(VLOOKUP(C12735,Pivot!A:B,2,0),0)</f>
        <v>0</v>
      </c>
      <c r="F12735" s="65">
        <f>IFERROR(VLOOKUP(C12735,Pivot!A:C,3,0),0)</f>
        <v>0</v>
      </c>
    </row>
    <row r="12736" spans="1:6" x14ac:dyDescent="0.25">
      <c r="A12736" s="68" t="s">
        <v>103</v>
      </c>
      <c r="B12736" s="69">
        <v>491394036</v>
      </c>
      <c r="C12736" s="68">
        <v>6933028032071</v>
      </c>
      <c r="D12736" s="69" t="s">
        <v>8523</v>
      </c>
      <c r="E12736" s="65">
        <f>IFERROR(VLOOKUP(C12736,Pivot!A:B,2,0),0)</f>
        <v>0</v>
      </c>
      <c r="F12736" s="65">
        <f>IFERROR(VLOOKUP(C12736,Pivot!A:C,3,0),0)</f>
        <v>0</v>
      </c>
    </row>
    <row r="12737" spans="1:6" x14ac:dyDescent="0.25">
      <c r="A12737" s="68" t="s">
        <v>103</v>
      </c>
      <c r="B12737" s="69">
        <v>491394037</v>
      </c>
      <c r="C12737" s="68">
        <v>4743345693464</v>
      </c>
      <c r="D12737" s="69" t="s">
        <v>8524</v>
      </c>
      <c r="E12737" s="65">
        <f>IFERROR(VLOOKUP(C12737,Pivot!A:B,2,0),0)</f>
        <v>0</v>
      </c>
      <c r="F12737" s="65">
        <f>IFERROR(VLOOKUP(C12737,Pivot!A:C,3,0),0)</f>
        <v>0</v>
      </c>
    </row>
    <row r="12738" spans="1:6" x14ac:dyDescent="0.25">
      <c r="A12738" s="68" t="s">
        <v>103</v>
      </c>
      <c r="B12738" s="69">
        <v>491394037</v>
      </c>
      <c r="C12738" s="68">
        <v>6939828032082</v>
      </c>
      <c r="D12738" s="69" t="s">
        <v>8524</v>
      </c>
      <c r="E12738" s="65">
        <f>IFERROR(VLOOKUP(C12738,Pivot!A:B,2,0),0)</f>
        <v>0</v>
      </c>
      <c r="F12738" s="65">
        <f>IFERROR(VLOOKUP(C12738,Pivot!A:C,3,0),0)</f>
        <v>0</v>
      </c>
    </row>
    <row r="12739" spans="1:6" x14ac:dyDescent="0.25">
      <c r="A12739" s="68" t="s">
        <v>103</v>
      </c>
      <c r="B12739" s="69">
        <v>491394040</v>
      </c>
      <c r="C12739" s="68">
        <v>8904027106481</v>
      </c>
      <c r="D12739" s="69" t="s">
        <v>8525</v>
      </c>
      <c r="E12739" s="65">
        <f>IFERROR(VLOOKUP(C12739,Pivot!A:B,2,0),0)</f>
        <v>0</v>
      </c>
      <c r="F12739" s="65">
        <f>IFERROR(VLOOKUP(C12739,Pivot!A:C,3,0),0)</f>
        <v>0</v>
      </c>
    </row>
    <row r="12740" spans="1:6" x14ac:dyDescent="0.25">
      <c r="A12740" s="68" t="s">
        <v>103</v>
      </c>
      <c r="B12740" s="69">
        <v>491394042</v>
      </c>
      <c r="C12740" s="68">
        <v>630996283615</v>
      </c>
      <c r="D12740" s="69" t="s">
        <v>8526</v>
      </c>
      <c r="E12740" s="65">
        <f>IFERROR(VLOOKUP(C12740,Pivot!A:B,2,0),0)</f>
        <v>0</v>
      </c>
      <c r="F12740" s="65">
        <f>IFERROR(VLOOKUP(C12740,Pivot!A:C,3,0),0)</f>
        <v>0</v>
      </c>
    </row>
    <row r="12741" spans="1:6" x14ac:dyDescent="0.25">
      <c r="A12741" s="68" t="s">
        <v>103</v>
      </c>
      <c r="B12741" s="69">
        <v>491394042</v>
      </c>
      <c r="C12741" s="68">
        <v>630996283622</v>
      </c>
      <c r="D12741" s="69" t="s">
        <v>8526</v>
      </c>
      <c r="E12741" s="65">
        <f>IFERROR(VLOOKUP(C12741,Pivot!A:B,2,0),0)</f>
        <v>0</v>
      </c>
      <c r="F12741" s="65">
        <f>IFERROR(VLOOKUP(C12741,Pivot!A:C,3,0),0)</f>
        <v>0</v>
      </c>
    </row>
    <row r="12742" spans="1:6" x14ac:dyDescent="0.25">
      <c r="A12742" s="68" t="s">
        <v>103</v>
      </c>
      <c r="B12742" s="69">
        <v>491394042</v>
      </c>
      <c r="C12742" s="68">
        <v>630996283639</v>
      </c>
      <c r="D12742" s="69" t="s">
        <v>8526</v>
      </c>
      <c r="E12742" s="65">
        <f>IFERROR(VLOOKUP(C12742,Pivot!A:B,2,0),0)</f>
        <v>0</v>
      </c>
      <c r="F12742" s="65">
        <f>IFERROR(VLOOKUP(C12742,Pivot!A:C,3,0),0)</f>
        <v>0</v>
      </c>
    </row>
    <row r="12743" spans="1:6" x14ac:dyDescent="0.25">
      <c r="A12743" s="68" t="s">
        <v>103</v>
      </c>
      <c r="B12743" s="69">
        <v>491394042</v>
      </c>
      <c r="C12743" s="68">
        <v>630996283646</v>
      </c>
      <c r="D12743" s="69" t="s">
        <v>8526</v>
      </c>
      <c r="E12743" s="65">
        <f>IFERROR(VLOOKUP(C12743,Pivot!A:B,2,0),0)</f>
        <v>0</v>
      </c>
      <c r="F12743" s="65">
        <f>IFERROR(VLOOKUP(C12743,Pivot!A:C,3,0),0)</f>
        <v>0</v>
      </c>
    </row>
    <row r="12744" spans="1:6" x14ac:dyDescent="0.25">
      <c r="A12744" s="68" t="s">
        <v>103</v>
      </c>
      <c r="B12744" s="69">
        <v>491394043</v>
      </c>
      <c r="C12744" s="68">
        <v>630996285251</v>
      </c>
      <c r="D12744" s="69" t="s">
        <v>8527</v>
      </c>
      <c r="E12744" s="65">
        <f>IFERROR(VLOOKUP(C12744,Pivot!A:B,2,0),0)</f>
        <v>0</v>
      </c>
      <c r="F12744" s="65">
        <f>IFERROR(VLOOKUP(C12744,Pivot!A:C,3,0),0)</f>
        <v>0</v>
      </c>
    </row>
    <row r="12745" spans="1:6" x14ac:dyDescent="0.25">
      <c r="A12745" s="68" t="s">
        <v>103</v>
      </c>
      <c r="B12745" s="69">
        <v>491394044</v>
      </c>
      <c r="C12745" s="68">
        <v>630996284490</v>
      </c>
      <c r="D12745" s="69" t="s">
        <v>8528</v>
      </c>
      <c r="E12745" s="65">
        <f>IFERROR(VLOOKUP(C12745,Pivot!A:B,2,0),0)</f>
        <v>0</v>
      </c>
      <c r="F12745" s="65">
        <f>IFERROR(VLOOKUP(C12745,Pivot!A:C,3,0),0)</f>
        <v>0</v>
      </c>
    </row>
    <row r="12746" spans="1:6" x14ac:dyDescent="0.25">
      <c r="A12746" s="68" t="s">
        <v>103</v>
      </c>
      <c r="B12746" s="69">
        <v>491394046</v>
      </c>
      <c r="C12746" s="68">
        <v>879426006312</v>
      </c>
      <c r="D12746" s="69" t="s">
        <v>8529</v>
      </c>
      <c r="E12746" s="65">
        <f>IFERROR(VLOOKUP(C12746,Pivot!A:B,2,0),0)</f>
        <v>0</v>
      </c>
      <c r="F12746" s="65">
        <f>IFERROR(VLOOKUP(C12746,Pivot!A:C,3,0),0)</f>
        <v>0</v>
      </c>
    </row>
    <row r="12747" spans="1:6" x14ac:dyDescent="0.25">
      <c r="A12747" s="68" t="s">
        <v>103</v>
      </c>
      <c r="B12747" s="69">
        <v>491394047</v>
      </c>
      <c r="C12747" s="68">
        <v>879426007418</v>
      </c>
      <c r="D12747" s="69" t="s">
        <v>8530</v>
      </c>
      <c r="E12747" s="65">
        <f>IFERROR(VLOOKUP(C12747,Pivot!A:B,2,0),0)</f>
        <v>0</v>
      </c>
      <c r="F12747" s="65">
        <f>IFERROR(VLOOKUP(C12747,Pivot!A:C,3,0),0)</f>
        <v>0</v>
      </c>
    </row>
    <row r="12748" spans="1:6" x14ac:dyDescent="0.25">
      <c r="A12748" s="68" t="s">
        <v>103</v>
      </c>
      <c r="B12748" s="69">
        <v>491394048</v>
      </c>
      <c r="C12748" s="68">
        <v>879426008880</v>
      </c>
      <c r="D12748" s="69" t="s">
        <v>8531</v>
      </c>
      <c r="E12748" s="65">
        <f>IFERROR(VLOOKUP(C12748,Pivot!A:B,2,0),0)</f>
        <v>0</v>
      </c>
      <c r="F12748" s="65">
        <f>IFERROR(VLOOKUP(C12748,Pivot!A:C,3,0),0)</f>
        <v>0</v>
      </c>
    </row>
    <row r="12749" spans="1:6" x14ac:dyDescent="0.25">
      <c r="A12749" s="68" t="s">
        <v>103</v>
      </c>
      <c r="B12749" s="69">
        <v>491394049</v>
      </c>
      <c r="C12749" s="68">
        <v>879426007975</v>
      </c>
      <c r="D12749" s="69" t="s">
        <v>8532</v>
      </c>
      <c r="E12749" s="65">
        <f>IFERROR(VLOOKUP(C12749,Pivot!A:B,2,0),0)</f>
        <v>0</v>
      </c>
      <c r="F12749" s="65">
        <f>IFERROR(VLOOKUP(C12749,Pivot!A:C,3,0),0)</f>
        <v>0</v>
      </c>
    </row>
    <row r="12750" spans="1:6" x14ac:dyDescent="0.25">
      <c r="A12750" s="68" t="s">
        <v>103</v>
      </c>
      <c r="B12750" s="69">
        <v>491394050</v>
      </c>
      <c r="C12750" s="68">
        <v>879426008026</v>
      </c>
      <c r="D12750" s="69" t="s">
        <v>8533</v>
      </c>
      <c r="E12750" s="65">
        <f>IFERROR(VLOOKUP(C12750,Pivot!A:B,2,0),0)</f>
        <v>0</v>
      </c>
      <c r="F12750" s="65">
        <f>IFERROR(VLOOKUP(C12750,Pivot!A:C,3,0),0)</f>
        <v>0</v>
      </c>
    </row>
    <row r="12751" spans="1:6" x14ac:dyDescent="0.25">
      <c r="A12751" s="68" t="s">
        <v>103</v>
      </c>
      <c r="B12751" s="69">
        <v>491394051</v>
      </c>
      <c r="C12751" s="68">
        <v>879426007838</v>
      </c>
      <c r="D12751" s="69" t="s">
        <v>8534</v>
      </c>
      <c r="E12751" s="65">
        <f>IFERROR(VLOOKUP(C12751,Pivot!A:B,2,0),0)</f>
        <v>0</v>
      </c>
      <c r="F12751" s="65">
        <f>IFERROR(VLOOKUP(C12751,Pivot!A:C,3,0),0)</f>
        <v>0</v>
      </c>
    </row>
    <row r="12752" spans="1:6" x14ac:dyDescent="0.25">
      <c r="A12752" s="68" t="s">
        <v>103</v>
      </c>
      <c r="B12752" s="69">
        <v>491394052</v>
      </c>
      <c r="C12752" s="68">
        <v>879426007135</v>
      </c>
      <c r="D12752" s="69" t="s">
        <v>8535</v>
      </c>
      <c r="E12752" s="65">
        <f>IFERROR(VLOOKUP(C12752,Pivot!A:B,2,0),0)</f>
        <v>0</v>
      </c>
      <c r="F12752" s="65">
        <f>IFERROR(VLOOKUP(C12752,Pivot!A:C,3,0),0)</f>
        <v>0</v>
      </c>
    </row>
    <row r="12753" spans="1:6" x14ac:dyDescent="0.25">
      <c r="A12753" s="68" t="s">
        <v>103</v>
      </c>
      <c r="B12753" s="69">
        <v>491394053</v>
      </c>
      <c r="C12753" s="68">
        <v>879426007388</v>
      </c>
      <c r="D12753" s="69" t="s">
        <v>8536</v>
      </c>
      <c r="E12753" s="65">
        <f>IFERROR(VLOOKUP(C12753,Pivot!A:B,2,0),0)</f>
        <v>0</v>
      </c>
      <c r="F12753" s="65">
        <f>IFERROR(VLOOKUP(C12753,Pivot!A:C,3,0),0)</f>
        <v>0</v>
      </c>
    </row>
    <row r="12754" spans="1:6" x14ac:dyDescent="0.25">
      <c r="A12754" s="68" t="s">
        <v>103</v>
      </c>
      <c r="B12754" s="69">
        <v>491394054</v>
      </c>
      <c r="C12754" s="68">
        <v>879426005100</v>
      </c>
      <c r="D12754" s="69" t="s">
        <v>8537</v>
      </c>
      <c r="E12754" s="65">
        <f>IFERROR(VLOOKUP(C12754,Pivot!A:B,2,0),0)</f>
        <v>0</v>
      </c>
      <c r="F12754" s="65">
        <f>IFERROR(VLOOKUP(C12754,Pivot!A:C,3,0),0)</f>
        <v>0</v>
      </c>
    </row>
    <row r="12755" spans="1:6" x14ac:dyDescent="0.25">
      <c r="A12755" s="68" t="s">
        <v>103</v>
      </c>
      <c r="B12755" s="69">
        <v>491394055</v>
      </c>
      <c r="C12755" s="68">
        <v>879426005117</v>
      </c>
      <c r="D12755" s="69" t="s">
        <v>8538</v>
      </c>
      <c r="E12755" s="65">
        <f>IFERROR(VLOOKUP(C12755,Pivot!A:B,2,0),0)</f>
        <v>0</v>
      </c>
      <c r="F12755" s="65">
        <f>IFERROR(VLOOKUP(C12755,Pivot!A:C,3,0),0)</f>
        <v>0</v>
      </c>
    </row>
    <row r="12756" spans="1:6" x14ac:dyDescent="0.25">
      <c r="A12756" s="68" t="s">
        <v>103</v>
      </c>
      <c r="B12756" s="69">
        <v>491394056</v>
      </c>
      <c r="C12756" s="68">
        <v>879426006541</v>
      </c>
      <c r="D12756" s="69" t="s">
        <v>8539</v>
      </c>
      <c r="E12756" s="65">
        <f>IFERROR(VLOOKUP(C12756,Pivot!A:B,2,0),0)</f>
        <v>0</v>
      </c>
      <c r="F12756" s="65">
        <f>IFERROR(VLOOKUP(C12756,Pivot!A:C,3,0),0)</f>
        <v>0</v>
      </c>
    </row>
    <row r="12757" spans="1:6" x14ac:dyDescent="0.25">
      <c r="A12757" s="68" t="s">
        <v>103</v>
      </c>
      <c r="B12757" s="69">
        <v>491394057</v>
      </c>
      <c r="C12757" s="68">
        <v>879426007159</v>
      </c>
      <c r="D12757" s="69" t="s">
        <v>8540</v>
      </c>
      <c r="E12757" s="65">
        <f>IFERROR(VLOOKUP(C12757,Pivot!A:B,2,0),0)</f>
        <v>0</v>
      </c>
      <c r="F12757" s="65">
        <f>IFERROR(VLOOKUP(C12757,Pivot!A:C,3,0),0)</f>
        <v>0</v>
      </c>
    </row>
    <row r="12758" spans="1:6" x14ac:dyDescent="0.25">
      <c r="A12758" s="68" t="s">
        <v>103</v>
      </c>
      <c r="B12758" s="69">
        <v>491394058</v>
      </c>
      <c r="C12758" s="68">
        <v>879426007203</v>
      </c>
      <c r="D12758" s="69" t="s">
        <v>8541</v>
      </c>
      <c r="E12758" s="65">
        <f>IFERROR(VLOOKUP(C12758,Pivot!A:B,2,0),0)</f>
        <v>0</v>
      </c>
      <c r="F12758" s="65">
        <f>IFERROR(VLOOKUP(C12758,Pivot!A:C,3,0),0)</f>
        <v>0</v>
      </c>
    </row>
    <row r="12759" spans="1:6" x14ac:dyDescent="0.25">
      <c r="A12759" s="68" t="s">
        <v>103</v>
      </c>
      <c r="B12759" s="69">
        <v>491394059</v>
      </c>
      <c r="C12759" s="68">
        <v>879426007326</v>
      </c>
      <c r="D12759" s="69" t="s">
        <v>8542</v>
      </c>
      <c r="E12759" s="65">
        <f>IFERROR(VLOOKUP(C12759,Pivot!A:B,2,0),0)</f>
        <v>0</v>
      </c>
      <c r="F12759" s="65">
        <f>IFERROR(VLOOKUP(C12759,Pivot!A:C,3,0),0)</f>
        <v>0</v>
      </c>
    </row>
    <row r="12760" spans="1:6" x14ac:dyDescent="0.25">
      <c r="A12760" s="68" t="s">
        <v>103</v>
      </c>
      <c r="B12760" s="69">
        <v>491394060</v>
      </c>
      <c r="C12760" s="68">
        <v>879426007333</v>
      </c>
      <c r="D12760" s="69" t="s">
        <v>8543</v>
      </c>
      <c r="E12760" s="65">
        <f>IFERROR(VLOOKUP(C12760,Pivot!A:B,2,0),0)</f>
        <v>0</v>
      </c>
      <c r="F12760" s="65">
        <f>IFERROR(VLOOKUP(C12760,Pivot!A:C,3,0),0)</f>
        <v>0</v>
      </c>
    </row>
    <row r="12761" spans="1:6" x14ac:dyDescent="0.25">
      <c r="A12761" s="68" t="s">
        <v>103</v>
      </c>
      <c r="B12761" s="69">
        <v>491394061</v>
      </c>
      <c r="C12761" s="68">
        <v>879426007760</v>
      </c>
      <c r="D12761" s="69" t="s">
        <v>8544</v>
      </c>
      <c r="E12761" s="65">
        <f>IFERROR(VLOOKUP(C12761,Pivot!A:B,2,0),0)</f>
        <v>0</v>
      </c>
      <c r="F12761" s="65">
        <f>IFERROR(VLOOKUP(C12761,Pivot!A:C,3,0),0)</f>
        <v>0</v>
      </c>
    </row>
    <row r="12762" spans="1:6" x14ac:dyDescent="0.25">
      <c r="A12762" s="68" t="s">
        <v>103</v>
      </c>
      <c r="B12762" s="69">
        <v>491394062</v>
      </c>
      <c r="C12762" s="68">
        <v>879426007777</v>
      </c>
      <c r="D12762" s="69" t="s">
        <v>8545</v>
      </c>
      <c r="E12762" s="65">
        <f>IFERROR(VLOOKUP(C12762,Pivot!A:B,2,0),0)</f>
        <v>0</v>
      </c>
      <c r="F12762" s="65">
        <f>IFERROR(VLOOKUP(C12762,Pivot!A:C,3,0),0)</f>
        <v>0</v>
      </c>
    </row>
    <row r="12763" spans="1:6" x14ac:dyDescent="0.25">
      <c r="A12763" s="68" t="s">
        <v>103</v>
      </c>
      <c r="B12763" s="69">
        <v>491394063</v>
      </c>
      <c r="C12763" s="68">
        <v>879426008866</v>
      </c>
      <c r="D12763" s="69" t="s">
        <v>8546</v>
      </c>
      <c r="E12763" s="65">
        <f>IFERROR(VLOOKUP(C12763,Pivot!A:B,2,0),0)</f>
        <v>0</v>
      </c>
      <c r="F12763" s="65">
        <f>IFERROR(VLOOKUP(C12763,Pivot!A:C,3,0),0)</f>
        <v>0</v>
      </c>
    </row>
    <row r="12764" spans="1:6" x14ac:dyDescent="0.25">
      <c r="A12764" s="68" t="s">
        <v>103</v>
      </c>
      <c r="B12764" s="69">
        <v>491394064</v>
      </c>
      <c r="C12764" s="68">
        <v>879426007807</v>
      </c>
      <c r="D12764" s="69" t="s">
        <v>8547</v>
      </c>
      <c r="E12764" s="65">
        <f>IFERROR(VLOOKUP(C12764,Pivot!A:B,2,0),0)</f>
        <v>0</v>
      </c>
      <c r="F12764" s="65">
        <f>IFERROR(VLOOKUP(C12764,Pivot!A:C,3,0),0)</f>
        <v>0</v>
      </c>
    </row>
    <row r="12765" spans="1:6" x14ac:dyDescent="0.25">
      <c r="A12765" s="68" t="s">
        <v>103</v>
      </c>
      <c r="B12765" s="69">
        <v>491394065</v>
      </c>
      <c r="C12765" s="68">
        <v>879426002451</v>
      </c>
      <c r="D12765" s="69" t="s">
        <v>8548</v>
      </c>
      <c r="E12765" s="65">
        <f>IFERROR(VLOOKUP(C12765,Pivot!A:B,2,0),0)</f>
        <v>0</v>
      </c>
      <c r="F12765" s="65">
        <f>IFERROR(VLOOKUP(C12765,Pivot!A:C,3,0),0)</f>
        <v>0</v>
      </c>
    </row>
    <row r="12766" spans="1:6" x14ac:dyDescent="0.25">
      <c r="A12766" s="68" t="s">
        <v>103</v>
      </c>
      <c r="B12766" s="69">
        <v>491394066</v>
      </c>
      <c r="C12766" s="68">
        <v>879426004400</v>
      </c>
      <c r="D12766" s="69" t="s">
        <v>8549</v>
      </c>
      <c r="E12766" s="65">
        <f>IFERROR(VLOOKUP(C12766,Pivot!A:B,2,0),0)</f>
        <v>0</v>
      </c>
      <c r="F12766" s="65">
        <f>IFERROR(VLOOKUP(C12766,Pivot!A:C,3,0),0)</f>
        <v>0</v>
      </c>
    </row>
    <row r="12767" spans="1:6" x14ac:dyDescent="0.25">
      <c r="A12767" s="68" t="s">
        <v>103</v>
      </c>
      <c r="B12767" s="69">
        <v>491394067</v>
      </c>
      <c r="C12767" s="68">
        <v>879426009832</v>
      </c>
      <c r="D12767" s="69" t="s">
        <v>8550</v>
      </c>
      <c r="E12767" s="65">
        <f>IFERROR(VLOOKUP(C12767,Pivot!A:B,2,0),0)</f>
        <v>0</v>
      </c>
      <c r="F12767" s="65">
        <f>IFERROR(VLOOKUP(C12767,Pivot!A:C,3,0),0)</f>
        <v>0</v>
      </c>
    </row>
    <row r="12768" spans="1:6" x14ac:dyDescent="0.25">
      <c r="A12768" s="68" t="s">
        <v>103</v>
      </c>
      <c r="B12768" s="69">
        <v>491394068</v>
      </c>
      <c r="C12768" s="68">
        <v>810078030041</v>
      </c>
      <c r="D12768" s="69" t="s">
        <v>8551</v>
      </c>
      <c r="E12768" s="65">
        <f>IFERROR(VLOOKUP(C12768,Pivot!A:B,2,0),0)</f>
        <v>0</v>
      </c>
      <c r="F12768" s="65">
        <f>IFERROR(VLOOKUP(C12768,Pivot!A:C,3,0),0)</f>
        <v>0</v>
      </c>
    </row>
    <row r="12769" spans="1:6" x14ac:dyDescent="0.25">
      <c r="A12769" s="68" t="s">
        <v>103</v>
      </c>
      <c r="B12769" s="69">
        <v>491394069</v>
      </c>
      <c r="C12769" s="68">
        <v>879426009979</v>
      </c>
      <c r="D12769" s="69" t="s">
        <v>8552</v>
      </c>
      <c r="E12769" s="65">
        <f>IFERROR(VLOOKUP(C12769,Pivot!A:B,2,0),0)</f>
        <v>0</v>
      </c>
      <c r="F12769" s="65">
        <f>IFERROR(VLOOKUP(C12769,Pivot!A:C,3,0),0)</f>
        <v>0</v>
      </c>
    </row>
    <row r="12770" spans="1:6" x14ac:dyDescent="0.25">
      <c r="A12770" s="68" t="s">
        <v>103</v>
      </c>
      <c r="B12770" s="69">
        <v>491394070</v>
      </c>
      <c r="C12770" s="68">
        <v>879426009986</v>
      </c>
      <c r="D12770" s="69" t="s">
        <v>8553</v>
      </c>
      <c r="E12770" s="65">
        <f>IFERROR(VLOOKUP(C12770,Pivot!A:B,2,0),0)</f>
        <v>0</v>
      </c>
      <c r="F12770" s="65">
        <f>IFERROR(VLOOKUP(C12770,Pivot!A:C,3,0),0)</f>
        <v>0</v>
      </c>
    </row>
    <row r="12771" spans="1:6" x14ac:dyDescent="0.25">
      <c r="A12771" s="68" t="s">
        <v>103</v>
      </c>
      <c r="B12771" s="69">
        <v>491394071</v>
      </c>
      <c r="C12771" s="68">
        <v>879426009214</v>
      </c>
      <c r="D12771" s="69" t="s">
        <v>8554</v>
      </c>
      <c r="E12771" s="65">
        <f>IFERROR(VLOOKUP(C12771,Pivot!A:B,2,0),0)</f>
        <v>0</v>
      </c>
      <c r="F12771" s="65">
        <f>IFERROR(VLOOKUP(C12771,Pivot!A:C,3,0),0)</f>
        <v>0</v>
      </c>
    </row>
    <row r="12772" spans="1:6" x14ac:dyDescent="0.25">
      <c r="A12772" s="68" t="s">
        <v>103</v>
      </c>
      <c r="B12772" s="69">
        <v>491394072</v>
      </c>
      <c r="C12772" s="68">
        <v>879426009924</v>
      </c>
      <c r="D12772" s="69" t="s">
        <v>8555</v>
      </c>
      <c r="E12772" s="65">
        <f>IFERROR(VLOOKUP(C12772,Pivot!A:B,2,0),0)</f>
        <v>0</v>
      </c>
      <c r="F12772" s="65">
        <f>IFERROR(VLOOKUP(C12772,Pivot!A:C,3,0),0)</f>
        <v>0</v>
      </c>
    </row>
    <row r="12773" spans="1:6" x14ac:dyDescent="0.25">
      <c r="A12773" s="68" t="s">
        <v>103</v>
      </c>
      <c r="B12773" s="69">
        <v>491394073</v>
      </c>
      <c r="C12773" s="68">
        <v>879426006701</v>
      </c>
      <c r="D12773" s="69" t="s">
        <v>8556</v>
      </c>
      <c r="E12773" s="65">
        <f>IFERROR(VLOOKUP(C12773,Pivot!A:B,2,0),0)</f>
        <v>0</v>
      </c>
      <c r="F12773" s="65">
        <f>IFERROR(VLOOKUP(C12773,Pivot!A:C,3,0),0)</f>
        <v>0</v>
      </c>
    </row>
    <row r="12774" spans="1:6" x14ac:dyDescent="0.25">
      <c r="A12774" s="68" t="s">
        <v>103</v>
      </c>
      <c r="B12774" s="69">
        <v>491394075</v>
      </c>
      <c r="C12774" s="68">
        <v>879426006206</v>
      </c>
      <c r="D12774" s="69" t="s">
        <v>8557</v>
      </c>
      <c r="E12774" s="65">
        <f>IFERROR(VLOOKUP(C12774,Pivot!A:B,2,0),0)</f>
        <v>0</v>
      </c>
      <c r="F12774" s="65">
        <f>IFERROR(VLOOKUP(C12774,Pivot!A:C,3,0),0)</f>
        <v>0</v>
      </c>
    </row>
    <row r="12775" spans="1:6" x14ac:dyDescent="0.25">
      <c r="A12775" s="68" t="s">
        <v>103</v>
      </c>
      <c r="B12775" s="69">
        <v>491394076</v>
      </c>
      <c r="C12775" s="68">
        <v>879426006688</v>
      </c>
      <c r="D12775" s="69" t="s">
        <v>8558</v>
      </c>
      <c r="E12775" s="65">
        <f>IFERROR(VLOOKUP(C12775,Pivot!A:B,2,0),0)</f>
        <v>0</v>
      </c>
      <c r="F12775" s="65">
        <f>IFERROR(VLOOKUP(C12775,Pivot!A:C,3,0),0)</f>
        <v>0</v>
      </c>
    </row>
    <row r="12776" spans="1:6" x14ac:dyDescent="0.25">
      <c r="A12776" s="68" t="s">
        <v>103</v>
      </c>
      <c r="B12776" s="69">
        <v>491394077</v>
      </c>
      <c r="C12776" s="68">
        <v>879426007210</v>
      </c>
      <c r="D12776" s="69" t="s">
        <v>8559</v>
      </c>
      <c r="E12776" s="65">
        <f>IFERROR(VLOOKUP(C12776,Pivot!A:B,2,0),0)</f>
        <v>0</v>
      </c>
      <c r="F12776" s="65">
        <f>IFERROR(VLOOKUP(C12776,Pivot!A:C,3,0),0)</f>
        <v>0</v>
      </c>
    </row>
    <row r="12777" spans="1:6" x14ac:dyDescent="0.25">
      <c r="A12777" s="68" t="s">
        <v>103</v>
      </c>
      <c r="B12777" s="69">
        <v>491394078</v>
      </c>
      <c r="C12777" s="68">
        <v>879426007241</v>
      </c>
      <c r="D12777" s="69" t="s">
        <v>8560</v>
      </c>
      <c r="E12777" s="65">
        <f>IFERROR(VLOOKUP(C12777,Pivot!A:B,2,0),0)</f>
        <v>0</v>
      </c>
      <c r="F12777" s="65">
        <f>IFERROR(VLOOKUP(C12777,Pivot!A:C,3,0),0)</f>
        <v>0</v>
      </c>
    </row>
    <row r="12778" spans="1:6" x14ac:dyDescent="0.25">
      <c r="A12778" s="68" t="s">
        <v>103</v>
      </c>
      <c r="B12778" s="69">
        <v>491394084</v>
      </c>
      <c r="C12778" s="68">
        <v>5060512150520</v>
      </c>
      <c r="D12778" s="69" t="s">
        <v>8561</v>
      </c>
      <c r="E12778" s="65">
        <f>IFERROR(VLOOKUP(C12778,Pivot!A:B,2,0),0)</f>
        <v>0</v>
      </c>
      <c r="F12778" s="65">
        <f>IFERROR(VLOOKUP(C12778,Pivot!A:C,3,0),0)</f>
        <v>0</v>
      </c>
    </row>
    <row r="12779" spans="1:6" x14ac:dyDescent="0.25">
      <c r="A12779" s="68" t="s">
        <v>103</v>
      </c>
      <c r="B12779" s="69">
        <v>491394085</v>
      </c>
      <c r="C12779" s="68">
        <v>5013560001924</v>
      </c>
      <c r="D12779" s="69" t="s">
        <v>8562</v>
      </c>
      <c r="E12779" s="65">
        <f>IFERROR(VLOOKUP(C12779,Pivot!A:B,2,0),0)</f>
        <v>0</v>
      </c>
      <c r="F12779" s="65">
        <f>IFERROR(VLOOKUP(C12779,Pivot!A:C,3,0),0)</f>
        <v>0</v>
      </c>
    </row>
    <row r="12780" spans="1:6" x14ac:dyDescent="0.25">
      <c r="A12780" s="68" t="s">
        <v>103</v>
      </c>
      <c r="B12780" s="69">
        <v>491394086</v>
      </c>
      <c r="C12780" s="68">
        <v>5013560000859</v>
      </c>
      <c r="D12780" s="69" t="s">
        <v>8563</v>
      </c>
      <c r="E12780" s="65">
        <f>IFERROR(VLOOKUP(C12780,Pivot!A:B,2,0),0)</f>
        <v>0</v>
      </c>
      <c r="F12780" s="65">
        <f>IFERROR(VLOOKUP(C12780,Pivot!A:C,3,0),0)</f>
        <v>0</v>
      </c>
    </row>
    <row r="12781" spans="1:6" x14ac:dyDescent="0.25">
      <c r="A12781" s="68" t="s">
        <v>103</v>
      </c>
      <c r="B12781" s="69">
        <v>491394087</v>
      </c>
      <c r="C12781" s="68">
        <v>5055371512763</v>
      </c>
      <c r="D12781" s="69" t="s">
        <v>8564</v>
      </c>
      <c r="E12781" s="65">
        <f>IFERROR(VLOOKUP(C12781,Pivot!A:B,2,0),0)</f>
        <v>0</v>
      </c>
      <c r="F12781" s="65">
        <f>IFERROR(VLOOKUP(C12781,Pivot!A:C,3,0),0)</f>
        <v>0</v>
      </c>
    </row>
    <row r="12782" spans="1:6" x14ac:dyDescent="0.25">
      <c r="A12782" s="68" t="s">
        <v>103</v>
      </c>
      <c r="B12782" s="69">
        <v>491394088</v>
      </c>
      <c r="C12782" s="68">
        <v>491394088</v>
      </c>
      <c r="D12782" s="69" t="s">
        <v>8565</v>
      </c>
      <c r="E12782" s="65">
        <f>IFERROR(VLOOKUP(C12782,Pivot!A:B,2,0),0)</f>
        <v>0</v>
      </c>
      <c r="F12782" s="65">
        <f>IFERROR(VLOOKUP(C12782,Pivot!A:C,3,0),0)</f>
        <v>0</v>
      </c>
    </row>
    <row r="12783" spans="1:6" x14ac:dyDescent="0.25">
      <c r="A12783" s="68" t="s">
        <v>103</v>
      </c>
      <c r="B12783" s="69">
        <v>491394089</v>
      </c>
      <c r="C12783" s="68">
        <v>5055371512794</v>
      </c>
      <c r="D12783" s="69" t="s">
        <v>8566</v>
      </c>
      <c r="E12783" s="65">
        <f>IFERROR(VLOOKUP(C12783,Pivot!A:B,2,0),0)</f>
        <v>0</v>
      </c>
      <c r="F12783" s="65">
        <f>IFERROR(VLOOKUP(C12783,Pivot!A:C,3,0),0)</f>
        <v>0</v>
      </c>
    </row>
    <row r="12784" spans="1:6" x14ac:dyDescent="0.25">
      <c r="A12784" s="68" t="s">
        <v>103</v>
      </c>
      <c r="B12784" s="69">
        <v>491394090</v>
      </c>
      <c r="C12784" s="68">
        <v>5013560001917</v>
      </c>
      <c r="D12784" s="69" t="s">
        <v>8567</v>
      </c>
      <c r="E12784" s="65">
        <f>IFERROR(VLOOKUP(C12784,Pivot!A:B,2,0),0)</f>
        <v>0</v>
      </c>
      <c r="F12784" s="65">
        <f>IFERROR(VLOOKUP(C12784,Pivot!A:C,3,0),0)</f>
        <v>0</v>
      </c>
    </row>
    <row r="12785" spans="1:6" x14ac:dyDescent="0.25">
      <c r="A12785" s="68" t="s">
        <v>103</v>
      </c>
      <c r="B12785" s="69">
        <v>491394091</v>
      </c>
      <c r="C12785" s="68">
        <v>5060512150513</v>
      </c>
      <c r="D12785" s="69" t="s">
        <v>8568</v>
      </c>
      <c r="E12785" s="65">
        <f>IFERROR(VLOOKUP(C12785,Pivot!A:B,2,0),0)</f>
        <v>0</v>
      </c>
      <c r="F12785" s="65">
        <f>IFERROR(VLOOKUP(C12785,Pivot!A:C,3,0),0)</f>
        <v>0</v>
      </c>
    </row>
    <row r="12786" spans="1:6" x14ac:dyDescent="0.25">
      <c r="A12786" s="68" t="s">
        <v>103</v>
      </c>
      <c r="B12786" s="69">
        <v>491394092</v>
      </c>
      <c r="C12786" s="68">
        <v>5055371520355</v>
      </c>
      <c r="D12786" s="69" t="s">
        <v>8569</v>
      </c>
      <c r="E12786" s="65">
        <f>IFERROR(VLOOKUP(C12786,Pivot!A:B,2,0),0)</f>
        <v>0</v>
      </c>
      <c r="F12786" s="65">
        <f>IFERROR(VLOOKUP(C12786,Pivot!A:C,3,0),0)</f>
        <v>0</v>
      </c>
    </row>
    <row r="12787" spans="1:6" x14ac:dyDescent="0.25">
      <c r="A12787" s="68" t="s">
        <v>103</v>
      </c>
      <c r="B12787" s="69">
        <v>491394093</v>
      </c>
      <c r="C12787" s="68">
        <v>5060512151114</v>
      </c>
      <c r="D12787" s="69" t="s">
        <v>8570</v>
      </c>
      <c r="E12787" s="65">
        <f>IFERROR(VLOOKUP(C12787,Pivot!A:B,2,0),0)</f>
        <v>0</v>
      </c>
      <c r="F12787" s="65">
        <f>IFERROR(VLOOKUP(C12787,Pivot!A:C,3,0),0)</f>
        <v>0</v>
      </c>
    </row>
    <row r="12788" spans="1:6" x14ac:dyDescent="0.25">
      <c r="A12788" s="68" t="s">
        <v>103</v>
      </c>
      <c r="B12788" s="69">
        <v>491394109</v>
      </c>
      <c r="C12788" s="68">
        <v>8905694512124</v>
      </c>
      <c r="D12788" s="69" t="s">
        <v>8571</v>
      </c>
      <c r="E12788" s="65">
        <f>IFERROR(VLOOKUP(C12788,Pivot!A:B,2,0),0)</f>
        <v>0</v>
      </c>
      <c r="F12788" s="65">
        <f>IFERROR(VLOOKUP(C12788,Pivot!A:C,3,0),0)</f>
        <v>0</v>
      </c>
    </row>
    <row r="12789" spans="1:6" x14ac:dyDescent="0.25">
      <c r="A12789" s="68" t="s">
        <v>103</v>
      </c>
      <c r="B12789" s="69">
        <v>491394111</v>
      </c>
      <c r="C12789" s="68">
        <v>4893338051266</v>
      </c>
      <c r="D12789" s="69" t="s">
        <v>8572</v>
      </c>
      <c r="E12789" s="65">
        <f>IFERROR(VLOOKUP(C12789,Pivot!A:B,2,0),0)</f>
        <v>0</v>
      </c>
      <c r="F12789" s="65">
        <f>IFERROR(VLOOKUP(C12789,Pivot!A:C,3,0),0)</f>
        <v>0</v>
      </c>
    </row>
    <row r="12790" spans="1:6" x14ac:dyDescent="0.25">
      <c r="A12790" s="68" t="s">
        <v>103</v>
      </c>
      <c r="B12790" s="69">
        <v>491394112</v>
      </c>
      <c r="C12790" s="68">
        <v>4893338183233</v>
      </c>
      <c r="D12790" s="69" t="s">
        <v>8573</v>
      </c>
      <c r="E12790" s="65">
        <f>IFERROR(VLOOKUP(C12790,Pivot!A:B,2,0),0)</f>
        <v>0</v>
      </c>
      <c r="F12790" s="65">
        <f>IFERROR(VLOOKUP(C12790,Pivot!A:C,3,0),0)</f>
        <v>0</v>
      </c>
    </row>
    <row r="12791" spans="1:6" x14ac:dyDescent="0.25">
      <c r="A12791" s="68" t="s">
        <v>103</v>
      </c>
      <c r="B12791" s="69">
        <v>491394113</v>
      </c>
      <c r="C12791" s="68">
        <v>4893338020200</v>
      </c>
      <c r="D12791" s="69" t="s">
        <v>8574</v>
      </c>
      <c r="E12791" s="65">
        <f>IFERROR(VLOOKUP(C12791,Pivot!A:B,2,0),0)</f>
        <v>0</v>
      </c>
      <c r="F12791" s="65">
        <f>IFERROR(VLOOKUP(C12791,Pivot!A:C,3,0),0)</f>
        <v>0</v>
      </c>
    </row>
    <row r="12792" spans="1:6" x14ac:dyDescent="0.25">
      <c r="A12792" s="68" t="s">
        <v>103</v>
      </c>
      <c r="B12792" s="69">
        <v>491394114</v>
      </c>
      <c r="C12792" s="68">
        <v>4893338020507</v>
      </c>
      <c r="D12792" s="69" t="s">
        <v>8575</v>
      </c>
      <c r="E12792" s="65">
        <f>IFERROR(VLOOKUP(C12792,Pivot!A:B,2,0),0)</f>
        <v>0</v>
      </c>
      <c r="F12792" s="65">
        <f>IFERROR(VLOOKUP(C12792,Pivot!A:C,3,0),0)</f>
        <v>0</v>
      </c>
    </row>
    <row r="12793" spans="1:6" x14ac:dyDescent="0.25">
      <c r="A12793" s="68" t="s">
        <v>103</v>
      </c>
      <c r="B12793" s="69">
        <v>491394115</v>
      </c>
      <c r="C12793" s="68">
        <v>4893338030803</v>
      </c>
      <c r="D12793" s="69" t="s">
        <v>8576</v>
      </c>
      <c r="E12793" s="65">
        <f>IFERROR(VLOOKUP(C12793,Pivot!A:B,2,0),0)</f>
        <v>0</v>
      </c>
      <c r="F12793" s="65">
        <f>IFERROR(VLOOKUP(C12793,Pivot!A:C,3,0),0)</f>
        <v>0</v>
      </c>
    </row>
    <row r="12794" spans="1:6" x14ac:dyDescent="0.25">
      <c r="A12794" s="68" t="s">
        <v>103</v>
      </c>
      <c r="B12794" s="69">
        <v>491394116</v>
      </c>
      <c r="C12794" s="68">
        <v>4893338070861</v>
      </c>
      <c r="D12794" s="69" t="s">
        <v>8577</v>
      </c>
      <c r="E12794" s="65">
        <f>IFERROR(VLOOKUP(C12794,Pivot!A:B,2,0),0)</f>
        <v>0</v>
      </c>
      <c r="F12794" s="65">
        <f>IFERROR(VLOOKUP(C12794,Pivot!A:C,3,0),0)</f>
        <v>0</v>
      </c>
    </row>
    <row r="12795" spans="1:6" x14ac:dyDescent="0.25">
      <c r="A12795" s="68" t="s">
        <v>103</v>
      </c>
      <c r="B12795" s="69">
        <v>491394117</v>
      </c>
      <c r="C12795" s="68">
        <v>4893338071004</v>
      </c>
      <c r="D12795" s="69" t="s">
        <v>8578</v>
      </c>
      <c r="E12795" s="65">
        <f>IFERROR(VLOOKUP(C12795,Pivot!A:B,2,0),0)</f>
        <v>0</v>
      </c>
      <c r="F12795" s="65">
        <f>IFERROR(VLOOKUP(C12795,Pivot!A:C,3,0),0)</f>
        <v>0</v>
      </c>
    </row>
    <row r="12796" spans="1:6" x14ac:dyDescent="0.25">
      <c r="A12796" s="68" t="s">
        <v>103</v>
      </c>
      <c r="B12796" s="69">
        <v>491394118</v>
      </c>
      <c r="C12796" s="68">
        <v>4893338100476</v>
      </c>
      <c r="D12796" s="69" t="s">
        <v>8579</v>
      </c>
      <c r="E12796" s="65">
        <f>IFERROR(VLOOKUP(C12796,Pivot!A:B,2,0),0)</f>
        <v>0</v>
      </c>
      <c r="F12796" s="65">
        <f>IFERROR(VLOOKUP(C12796,Pivot!A:C,3,0),0)</f>
        <v>0</v>
      </c>
    </row>
    <row r="12797" spans="1:6" x14ac:dyDescent="0.25">
      <c r="A12797" s="68" t="s">
        <v>103</v>
      </c>
      <c r="B12797" s="69">
        <v>491394119</v>
      </c>
      <c r="C12797" s="68">
        <v>4893338160388</v>
      </c>
      <c r="D12797" s="69" t="s">
        <v>8580</v>
      </c>
      <c r="E12797" s="65">
        <f>IFERROR(VLOOKUP(C12797,Pivot!A:B,2,0),0)</f>
        <v>0</v>
      </c>
      <c r="F12797" s="65">
        <f>IFERROR(VLOOKUP(C12797,Pivot!A:C,3,0),0)</f>
        <v>0</v>
      </c>
    </row>
    <row r="12798" spans="1:6" x14ac:dyDescent="0.25">
      <c r="A12798" s="68" t="s">
        <v>103</v>
      </c>
      <c r="B12798" s="69">
        <v>491394120</v>
      </c>
      <c r="C12798" s="68">
        <v>4893338160456</v>
      </c>
      <c r="D12798" s="69" t="s">
        <v>8581</v>
      </c>
      <c r="E12798" s="65">
        <f>IFERROR(VLOOKUP(C12798,Pivot!A:B,2,0),0)</f>
        <v>0</v>
      </c>
      <c r="F12798" s="65">
        <f>IFERROR(VLOOKUP(C12798,Pivot!A:C,3,0),0)</f>
        <v>0</v>
      </c>
    </row>
    <row r="12799" spans="1:6" x14ac:dyDescent="0.25">
      <c r="A12799" s="68" t="s">
        <v>103</v>
      </c>
      <c r="B12799" s="69">
        <v>491394121</v>
      </c>
      <c r="C12799" s="68">
        <v>4893338160463</v>
      </c>
      <c r="D12799" s="69" t="s">
        <v>8582</v>
      </c>
      <c r="E12799" s="65">
        <f>IFERROR(VLOOKUP(C12799,Pivot!A:B,2,0),0)</f>
        <v>0</v>
      </c>
      <c r="F12799" s="65">
        <f>IFERROR(VLOOKUP(C12799,Pivot!A:C,3,0),0)</f>
        <v>0</v>
      </c>
    </row>
    <row r="12800" spans="1:6" x14ac:dyDescent="0.25">
      <c r="A12800" s="68" t="s">
        <v>103</v>
      </c>
      <c r="B12800" s="69">
        <v>491394122</v>
      </c>
      <c r="C12800" s="68">
        <v>4893338410018</v>
      </c>
      <c r="D12800" s="69" t="s">
        <v>8583</v>
      </c>
      <c r="E12800" s="65">
        <f>IFERROR(VLOOKUP(C12800,Pivot!A:B,2,0),0)</f>
        <v>0</v>
      </c>
      <c r="F12800" s="65">
        <f>IFERROR(VLOOKUP(C12800,Pivot!A:C,3,0),0)</f>
        <v>0</v>
      </c>
    </row>
    <row r="12801" spans="1:6" x14ac:dyDescent="0.25">
      <c r="A12801" s="68" t="s">
        <v>103</v>
      </c>
      <c r="B12801" s="69">
        <v>491394127</v>
      </c>
      <c r="C12801" s="68">
        <v>4895038507791</v>
      </c>
      <c r="D12801" s="69" t="s">
        <v>8584</v>
      </c>
      <c r="E12801" s="65">
        <f>IFERROR(VLOOKUP(C12801,Pivot!A:B,2,0),0)</f>
        <v>0</v>
      </c>
      <c r="F12801" s="65">
        <f>IFERROR(VLOOKUP(C12801,Pivot!A:C,3,0),0)</f>
        <v>0</v>
      </c>
    </row>
    <row r="12802" spans="1:6" x14ac:dyDescent="0.25">
      <c r="A12802" s="68" t="s">
        <v>103</v>
      </c>
      <c r="B12802" s="69">
        <v>491394128</v>
      </c>
      <c r="C12802" s="68">
        <v>4895038501072</v>
      </c>
      <c r="D12802" s="69" t="s">
        <v>8585</v>
      </c>
      <c r="E12802" s="65">
        <f>IFERROR(VLOOKUP(C12802,Pivot!A:B,2,0),0)</f>
        <v>0</v>
      </c>
      <c r="F12802" s="65">
        <f>IFERROR(VLOOKUP(C12802,Pivot!A:C,3,0),0)</f>
        <v>0</v>
      </c>
    </row>
    <row r="12803" spans="1:6" x14ac:dyDescent="0.25">
      <c r="A12803" s="68" t="s">
        <v>103</v>
      </c>
      <c r="B12803" s="69">
        <v>491394129</v>
      </c>
      <c r="C12803" s="68">
        <v>4895038501089</v>
      </c>
      <c r="D12803" s="69" t="s">
        <v>8586</v>
      </c>
      <c r="E12803" s="65">
        <f>IFERROR(VLOOKUP(C12803,Pivot!A:B,2,0),0)</f>
        <v>0</v>
      </c>
      <c r="F12803" s="65">
        <f>IFERROR(VLOOKUP(C12803,Pivot!A:C,3,0),0)</f>
        <v>0</v>
      </c>
    </row>
    <row r="12804" spans="1:6" x14ac:dyDescent="0.25">
      <c r="A12804" s="68" t="s">
        <v>103</v>
      </c>
      <c r="B12804" s="69">
        <v>491394130</v>
      </c>
      <c r="C12804" s="68">
        <v>4895038501829</v>
      </c>
      <c r="D12804" s="69" t="s">
        <v>8587</v>
      </c>
      <c r="E12804" s="65">
        <f>IFERROR(VLOOKUP(C12804,Pivot!A:B,2,0),0)</f>
        <v>0</v>
      </c>
      <c r="F12804" s="65">
        <f>IFERROR(VLOOKUP(C12804,Pivot!A:C,3,0),0)</f>
        <v>0</v>
      </c>
    </row>
    <row r="12805" spans="1:6" x14ac:dyDescent="0.25">
      <c r="A12805" s="68" t="s">
        <v>103</v>
      </c>
      <c r="B12805" s="69">
        <v>491394131</v>
      </c>
      <c r="C12805" s="68">
        <v>4895038501836</v>
      </c>
      <c r="D12805" s="69" t="s">
        <v>8588</v>
      </c>
      <c r="E12805" s="65">
        <f>IFERROR(VLOOKUP(C12805,Pivot!A:B,2,0),0)</f>
        <v>0</v>
      </c>
      <c r="F12805" s="65">
        <f>IFERROR(VLOOKUP(C12805,Pivot!A:C,3,0),0)</f>
        <v>0</v>
      </c>
    </row>
    <row r="12806" spans="1:6" x14ac:dyDescent="0.25">
      <c r="A12806" s="68" t="s">
        <v>103</v>
      </c>
      <c r="B12806" s="69">
        <v>491394132</v>
      </c>
      <c r="C12806" s="68">
        <v>4895038502338</v>
      </c>
      <c r="D12806" s="69" t="s">
        <v>8589</v>
      </c>
      <c r="E12806" s="65">
        <f>IFERROR(VLOOKUP(C12806,Pivot!A:B,2,0),0)</f>
        <v>0</v>
      </c>
      <c r="F12806" s="65">
        <f>IFERROR(VLOOKUP(C12806,Pivot!A:C,3,0),0)</f>
        <v>0</v>
      </c>
    </row>
    <row r="12807" spans="1:6" x14ac:dyDescent="0.25">
      <c r="A12807" s="68" t="s">
        <v>103</v>
      </c>
      <c r="B12807" s="69">
        <v>491394133</v>
      </c>
      <c r="C12807" s="68">
        <v>4895038501171</v>
      </c>
      <c r="D12807" s="69" t="s">
        <v>8590</v>
      </c>
      <c r="E12807" s="65">
        <f>IFERROR(VLOOKUP(C12807,Pivot!A:B,2,0),0)</f>
        <v>0</v>
      </c>
      <c r="F12807" s="65">
        <f>IFERROR(VLOOKUP(C12807,Pivot!A:C,3,0),0)</f>
        <v>0</v>
      </c>
    </row>
    <row r="12808" spans="1:6" x14ac:dyDescent="0.25">
      <c r="A12808" s="68" t="s">
        <v>103</v>
      </c>
      <c r="B12808" s="69">
        <v>491394134</v>
      </c>
      <c r="C12808" s="68">
        <v>4895038541580</v>
      </c>
      <c r="D12808" s="69" t="s">
        <v>8591</v>
      </c>
      <c r="E12808" s="65">
        <f>IFERROR(VLOOKUP(C12808,Pivot!A:B,2,0),0)</f>
        <v>0</v>
      </c>
      <c r="F12808" s="65">
        <f>IFERROR(VLOOKUP(C12808,Pivot!A:C,3,0),0)</f>
        <v>0</v>
      </c>
    </row>
    <row r="12809" spans="1:6" x14ac:dyDescent="0.25">
      <c r="A12809" s="68" t="s">
        <v>103</v>
      </c>
      <c r="B12809" s="69">
        <v>491394135</v>
      </c>
      <c r="C12809" s="68">
        <v>4895038544901</v>
      </c>
      <c r="D12809" s="69" t="s">
        <v>8592</v>
      </c>
      <c r="E12809" s="65">
        <f>IFERROR(VLOOKUP(C12809,Pivot!A:B,2,0),0)</f>
        <v>0</v>
      </c>
      <c r="F12809" s="65">
        <f>IFERROR(VLOOKUP(C12809,Pivot!A:C,3,0),0)</f>
        <v>0</v>
      </c>
    </row>
    <row r="12810" spans="1:6" x14ac:dyDescent="0.25">
      <c r="A12810" s="68" t="s">
        <v>103</v>
      </c>
      <c r="B12810" s="69">
        <v>491394136</v>
      </c>
      <c r="C12810" s="68">
        <v>4895038548626</v>
      </c>
      <c r="D12810" s="69" t="s">
        <v>8593</v>
      </c>
      <c r="E12810" s="65">
        <f>IFERROR(VLOOKUP(C12810,Pivot!A:B,2,0),0)</f>
        <v>0</v>
      </c>
      <c r="F12810" s="65">
        <f>IFERROR(VLOOKUP(C12810,Pivot!A:C,3,0),0)</f>
        <v>0</v>
      </c>
    </row>
    <row r="12811" spans="1:6" x14ac:dyDescent="0.25">
      <c r="A12811" s="68" t="s">
        <v>103</v>
      </c>
      <c r="B12811" s="69">
        <v>491394137</v>
      </c>
      <c r="C12811" s="68">
        <v>4895038511606</v>
      </c>
      <c r="D12811" s="69" t="s">
        <v>8594</v>
      </c>
      <c r="E12811" s="65">
        <f>IFERROR(VLOOKUP(C12811,Pivot!A:B,2,0),0)</f>
        <v>0</v>
      </c>
      <c r="F12811" s="65">
        <f>IFERROR(VLOOKUP(C12811,Pivot!A:C,3,0),0)</f>
        <v>0</v>
      </c>
    </row>
    <row r="12812" spans="1:6" x14ac:dyDescent="0.25">
      <c r="A12812" s="68" t="s">
        <v>103</v>
      </c>
      <c r="B12812" s="69">
        <v>491394138</v>
      </c>
      <c r="C12812" s="68">
        <v>4895038501850</v>
      </c>
      <c r="D12812" s="69" t="s">
        <v>8595</v>
      </c>
      <c r="E12812" s="65">
        <f>IFERROR(VLOOKUP(C12812,Pivot!A:B,2,0),0)</f>
        <v>0</v>
      </c>
      <c r="F12812" s="65">
        <f>IFERROR(VLOOKUP(C12812,Pivot!A:C,3,0),0)</f>
        <v>0</v>
      </c>
    </row>
    <row r="12813" spans="1:6" x14ac:dyDescent="0.25">
      <c r="A12813" s="68" t="s">
        <v>103</v>
      </c>
      <c r="B12813" s="69">
        <v>491394140</v>
      </c>
      <c r="C12813" s="68">
        <v>4895038502260</v>
      </c>
      <c r="D12813" s="69" t="s">
        <v>8596</v>
      </c>
      <c r="E12813" s="65">
        <f>IFERROR(VLOOKUP(C12813,Pivot!A:B,2,0),0)</f>
        <v>0</v>
      </c>
      <c r="F12813" s="65">
        <f>IFERROR(VLOOKUP(C12813,Pivot!A:C,3,0),0)</f>
        <v>0</v>
      </c>
    </row>
    <row r="12814" spans="1:6" x14ac:dyDescent="0.25">
      <c r="A12814" s="68" t="s">
        <v>103</v>
      </c>
      <c r="B12814" s="69">
        <v>491394141</v>
      </c>
      <c r="C12814" s="68">
        <v>4895038542747</v>
      </c>
      <c r="D12814" s="69" t="s">
        <v>8597</v>
      </c>
      <c r="E12814" s="65">
        <f>IFERROR(VLOOKUP(C12814,Pivot!A:B,2,0),0)</f>
        <v>0</v>
      </c>
      <c r="F12814" s="65">
        <f>IFERROR(VLOOKUP(C12814,Pivot!A:C,3,0),0)</f>
        <v>0</v>
      </c>
    </row>
    <row r="12815" spans="1:6" x14ac:dyDescent="0.25">
      <c r="A12815" s="68" t="s">
        <v>103</v>
      </c>
      <c r="B12815" s="69">
        <v>491394142</v>
      </c>
      <c r="C12815" s="68">
        <v>4895038546264</v>
      </c>
      <c r="D12815" s="69" t="s">
        <v>8598</v>
      </c>
      <c r="E12815" s="65">
        <f>IFERROR(VLOOKUP(C12815,Pivot!A:B,2,0),0)</f>
        <v>0</v>
      </c>
      <c r="F12815" s="65">
        <f>IFERROR(VLOOKUP(C12815,Pivot!A:C,3,0),0)</f>
        <v>0</v>
      </c>
    </row>
    <row r="12816" spans="1:6" x14ac:dyDescent="0.25">
      <c r="A12816" s="68" t="s">
        <v>103</v>
      </c>
      <c r="B12816" s="69">
        <v>491394143</v>
      </c>
      <c r="C12816" s="68">
        <v>4895038507234</v>
      </c>
      <c r="D12816" s="69" t="s">
        <v>8599</v>
      </c>
      <c r="E12816" s="65">
        <f>IFERROR(VLOOKUP(C12816,Pivot!A:B,2,0),0)</f>
        <v>0</v>
      </c>
      <c r="F12816" s="65">
        <f>IFERROR(VLOOKUP(C12816,Pivot!A:C,3,0),0)</f>
        <v>0</v>
      </c>
    </row>
    <row r="12817" spans="1:6" x14ac:dyDescent="0.25">
      <c r="A12817" s="68" t="s">
        <v>103</v>
      </c>
      <c r="B12817" s="69">
        <v>491394144</v>
      </c>
      <c r="C12817" s="68">
        <v>4895038501423</v>
      </c>
      <c r="D12817" s="69" t="s">
        <v>5730</v>
      </c>
      <c r="E12817" s="65">
        <f>IFERROR(VLOOKUP(C12817,Pivot!A:B,2,0),0)</f>
        <v>0</v>
      </c>
      <c r="F12817" s="65">
        <f>IFERROR(VLOOKUP(C12817,Pivot!A:C,3,0),0)</f>
        <v>0</v>
      </c>
    </row>
    <row r="12818" spans="1:6" x14ac:dyDescent="0.25">
      <c r="A12818" s="68" t="s">
        <v>103</v>
      </c>
      <c r="B12818" s="69">
        <v>491394145</v>
      </c>
      <c r="C12818" s="68">
        <v>4895038506701</v>
      </c>
      <c r="D12818" s="69" t="s">
        <v>8600</v>
      </c>
      <c r="E12818" s="65">
        <f>IFERROR(VLOOKUP(C12818,Pivot!A:B,2,0),0)</f>
        <v>0</v>
      </c>
      <c r="F12818" s="65">
        <f>IFERROR(VLOOKUP(C12818,Pivot!A:C,3,0),0)</f>
        <v>0</v>
      </c>
    </row>
    <row r="12819" spans="1:6" x14ac:dyDescent="0.25">
      <c r="A12819" s="68" t="s">
        <v>103</v>
      </c>
      <c r="B12819" s="69">
        <v>491394146</v>
      </c>
      <c r="C12819" s="68">
        <v>4895038543287</v>
      </c>
      <c r="D12819" s="69" t="s">
        <v>8601</v>
      </c>
      <c r="E12819" s="65">
        <f>IFERROR(VLOOKUP(C12819,Pivot!A:B,2,0),0)</f>
        <v>0</v>
      </c>
      <c r="F12819" s="65">
        <f>IFERROR(VLOOKUP(C12819,Pivot!A:C,3,0),0)</f>
        <v>0</v>
      </c>
    </row>
    <row r="12820" spans="1:6" x14ac:dyDescent="0.25">
      <c r="A12820" s="68" t="s">
        <v>103</v>
      </c>
      <c r="B12820" s="69">
        <v>491394147</v>
      </c>
      <c r="C12820" s="68">
        <v>4895038543423</v>
      </c>
      <c r="D12820" s="69" t="s">
        <v>8602</v>
      </c>
      <c r="E12820" s="65">
        <f>IFERROR(VLOOKUP(C12820,Pivot!A:B,2,0),0)</f>
        <v>0</v>
      </c>
      <c r="F12820" s="65">
        <f>IFERROR(VLOOKUP(C12820,Pivot!A:C,3,0),0)</f>
        <v>0</v>
      </c>
    </row>
    <row r="12821" spans="1:6" x14ac:dyDescent="0.25">
      <c r="A12821" s="68" t="s">
        <v>103</v>
      </c>
      <c r="B12821" s="69">
        <v>491394148</v>
      </c>
      <c r="C12821" s="68">
        <v>4895038507715</v>
      </c>
      <c r="D12821" s="69" t="s">
        <v>8603</v>
      </c>
      <c r="E12821" s="65">
        <f>IFERROR(VLOOKUP(C12821,Pivot!A:B,2,0),0)</f>
        <v>0</v>
      </c>
      <c r="F12821" s="65">
        <f>IFERROR(VLOOKUP(C12821,Pivot!A:C,3,0),0)</f>
        <v>0</v>
      </c>
    </row>
    <row r="12822" spans="1:6" x14ac:dyDescent="0.25">
      <c r="A12822" s="68" t="s">
        <v>103</v>
      </c>
      <c r="B12822" s="69">
        <v>491394149</v>
      </c>
      <c r="C12822" s="68">
        <v>4895038542068</v>
      </c>
      <c r="D12822" s="69" t="s">
        <v>2863</v>
      </c>
      <c r="E12822" s="65">
        <f>IFERROR(VLOOKUP(C12822,Pivot!A:B,2,0),0)</f>
        <v>0</v>
      </c>
      <c r="F12822" s="65">
        <f>IFERROR(VLOOKUP(C12822,Pivot!A:C,3,0),0)</f>
        <v>0</v>
      </c>
    </row>
    <row r="12823" spans="1:6" x14ac:dyDescent="0.25">
      <c r="A12823" s="68" t="s">
        <v>103</v>
      </c>
      <c r="B12823" s="69">
        <v>491394150</v>
      </c>
      <c r="C12823" s="68">
        <v>4895038501751</v>
      </c>
      <c r="D12823" s="69" t="s">
        <v>8604</v>
      </c>
      <c r="E12823" s="65">
        <f>IFERROR(VLOOKUP(C12823,Pivot!A:B,2,0),0)</f>
        <v>0</v>
      </c>
      <c r="F12823" s="65">
        <f>IFERROR(VLOOKUP(C12823,Pivot!A:C,3,0),0)</f>
        <v>0</v>
      </c>
    </row>
    <row r="12824" spans="1:6" x14ac:dyDescent="0.25">
      <c r="A12824" s="68" t="s">
        <v>103</v>
      </c>
      <c r="B12824" s="69">
        <v>491394151</v>
      </c>
      <c r="C12824" s="68">
        <v>4895038543126</v>
      </c>
      <c r="D12824" s="69" t="s">
        <v>8605</v>
      </c>
      <c r="E12824" s="65">
        <f>IFERROR(VLOOKUP(C12824,Pivot!A:B,2,0),0)</f>
        <v>0</v>
      </c>
      <c r="F12824" s="65">
        <f>IFERROR(VLOOKUP(C12824,Pivot!A:C,3,0),0)</f>
        <v>0</v>
      </c>
    </row>
    <row r="12825" spans="1:6" x14ac:dyDescent="0.25">
      <c r="A12825" s="68" t="s">
        <v>103</v>
      </c>
      <c r="B12825" s="69">
        <v>491394152</v>
      </c>
      <c r="C12825" s="68">
        <v>4895038506985</v>
      </c>
      <c r="D12825" s="69" t="s">
        <v>8606</v>
      </c>
      <c r="E12825" s="65">
        <f>IFERROR(VLOOKUP(C12825,Pivot!A:B,2,0),0)</f>
        <v>0</v>
      </c>
      <c r="F12825" s="65">
        <f>IFERROR(VLOOKUP(C12825,Pivot!A:C,3,0),0)</f>
        <v>0</v>
      </c>
    </row>
    <row r="12826" spans="1:6" x14ac:dyDescent="0.25">
      <c r="A12826" s="68" t="s">
        <v>103</v>
      </c>
      <c r="B12826" s="69">
        <v>491394153</v>
      </c>
      <c r="C12826" s="68">
        <v>4895038543607</v>
      </c>
      <c r="D12826" s="69" t="s">
        <v>8607</v>
      </c>
      <c r="E12826" s="65">
        <f>IFERROR(VLOOKUP(C12826,Pivot!A:B,2,0),0)</f>
        <v>0</v>
      </c>
      <c r="F12826" s="65">
        <f>IFERROR(VLOOKUP(C12826,Pivot!A:C,3,0),0)</f>
        <v>0</v>
      </c>
    </row>
    <row r="12827" spans="1:6" x14ac:dyDescent="0.25">
      <c r="A12827" s="68" t="s">
        <v>103</v>
      </c>
      <c r="B12827" s="69">
        <v>491394155</v>
      </c>
      <c r="C12827" s="68">
        <v>4895038506695</v>
      </c>
      <c r="D12827" s="69" t="s">
        <v>8608</v>
      </c>
      <c r="E12827" s="65">
        <f>IFERROR(VLOOKUP(C12827,Pivot!A:B,2,0),0)</f>
        <v>0</v>
      </c>
      <c r="F12827" s="65">
        <f>IFERROR(VLOOKUP(C12827,Pivot!A:C,3,0),0)</f>
        <v>0</v>
      </c>
    </row>
    <row r="12828" spans="1:6" x14ac:dyDescent="0.25">
      <c r="A12828" s="68" t="s">
        <v>103</v>
      </c>
      <c r="B12828" s="69">
        <v>491394156</v>
      </c>
      <c r="C12828" s="68">
        <v>4895038506961</v>
      </c>
      <c r="D12828" s="69" t="s">
        <v>8609</v>
      </c>
      <c r="E12828" s="65">
        <f>IFERROR(VLOOKUP(C12828,Pivot!A:B,2,0),0)</f>
        <v>0</v>
      </c>
      <c r="F12828" s="65">
        <f>IFERROR(VLOOKUP(C12828,Pivot!A:C,3,0),0)</f>
        <v>0</v>
      </c>
    </row>
    <row r="12829" spans="1:6" x14ac:dyDescent="0.25">
      <c r="A12829" s="68" t="s">
        <v>103</v>
      </c>
      <c r="B12829" s="69">
        <v>491394157</v>
      </c>
      <c r="C12829" s="68">
        <v>4895038507807</v>
      </c>
      <c r="D12829" s="69" t="s">
        <v>8610</v>
      </c>
      <c r="E12829" s="65">
        <f>IFERROR(VLOOKUP(C12829,Pivot!A:B,2,0),0)</f>
        <v>0</v>
      </c>
      <c r="F12829" s="65">
        <f>IFERROR(VLOOKUP(C12829,Pivot!A:C,3,0),0)</f>
        <v>0</v>
      </c>
    </row>
    <row r="12830" spans="1:6" x14ac:dyDescent="0.25">
      <c r="A12830" s="68" t="s">
        <v>103</v>
      </c>
      <c r="B12830" s="69">
        <v>491394158</v>
      </c>
      <c r="C12830" s="68">
        <v>4895038508569</v>
      </c>
      <c r="D12830" s="69" t="s">
        <v>8611</v>
      </c>
      <c r="E12830" s="65">
        <f>IFERROR(VLOOKUP(C12830,Pivot!A:B,2,0),0)</f>
        <v>0</v>
      </c>
      <c r="F12830" s="65">
        <f>IFERROR(VLOOKUP(C12830,Pivot!A:C,3,0),0)</f>
        <v>0</v>
      </c>
    </row>
    <row r="12831" spans="1:6" x14ac:dyDescent="0.25">
      <c r="A12831" s="68" t="s">
        <v>103</v>
      </c>
      <c r="B12831" s="69">
        <v>491394159</v>
      </c>
      <c r="C12831" s="68">
        <v>4895038510807</v>
      </c>
      <c r="D12831" s="69" t="s">
        <v>8612</v>
      </c>
      <c r="E12831" s="65">
        <f>IFERROR(VLOOKUP(C12831,Pivot!A:B,2,0),0)</f>
        <v>0</v>
      </c>
      <c r="F12831" s="65">
        <f>IFERROR(VLOOKUP(C12831,Pivot!A:C,3,0),0)</f>
        <v>0</v>
      </c>
    </row>
    <row r="12832" spans="1:6" x14ac:dyDescent="0.25">
      <c r="A12832" s="68" t="s">
        <v>103</v>
      </c>
      <c r="B12832" s="69">
        <v>491394160</v>
      </c>
      <c r="C12832" s="68">
        <v>4895038511460</v>
      </c>
      <c r="D12832" s="69" t="s">
        <v>8613</v>
      </c>
      <c r="E12832" s="65">
        <f>IFERROR(VLOOKUP(C12832,Pivot!A:B,2,0),0)</f>
        <v>0</v>
      </c>
      <c r="F12832" s="65">
        <f>IFERROR(VLOOKUP(C12832,Pivot!A:C,3,0),0)</f>
        <v>0</v>
      </c>
    </row>
    <row r="12833" spans="1:6" x14ac:dyDescent="0.25">
      <c r="A12833" s="68" t="s">
        <v>103</v>
      </c>
      <c r="B12833" s="69">
        <v>491394161</v>
      </c>
      <c r="C12833" s="68">
        <v>4895038513068</v>
      </c>
      <c r="D12833" s="69" t="s">
        <v>8614</v>
      </c>
      <c r="E12833" s="65">
        <f>IFERROR(VLOOKUP(C12833,Pivot!A:B,2,0),0)</f>
        <v>0</v>
      </c>
      <c r="F12833" s="65">
        <f>IFERROR(VLOOKUP(C12833,Pivot!A:C,3,0),0)</f>
        <v>0</v>
      </c>
    </row>
    <row r="12834" spans="1:6" x14ac:dyDescent="0.25">
      <c r="A12834" s="68" t="s">
        <v>103</v>
      </c>
      <c r="B12834" s="69">
        <v>491394162</v>
      </c>
      <c r="C12834" s="68">
        <v>4895038513075</v>
      </c>
      <c r="D12834" s="69" t="s">
        <v>8615</v>
      </c>
      <c r="E12834" s="65">
        <f>IFERROR(VLOOKUP(C12834,Pivot!A:B,2,0),0)</f>
        <v>0</v>
      </c>
      <c r="F12834" s="65">
        <f>IFERROR(VLOOKUP(C12834,Pivot!A:C,3,0),0)</f>
        <v>0</v>
      </c>
    </row>
    <row r="12835" spans="1:6" x14ac:dyDescent="0.25">
      <c r="A12835" s="68" t="s">
        <v>103</v>
      </c>
      <c r="B12835" s="69">
        <v>491394163</v>
      </c>
      <c r="C12835" s="68">
        <v>4895038516038</v>
      </c>
      <c r="D12835" s="69" t="s">
        <v>8616</v>
      </c>
      <c r="E12835" s="65">
        <f>IFERROR(VLOOKUP(C12835,Pivot!A:B,2,0),0)</f>
        <v>0</v>
      </c>
      <c r="F12835" s="65">
        <f>IFERROR(VLOOKUP(C12835,Pivot!A:C,3,0),0)</f>
        <v>0</v>
      </c>
    </row>
    <row r="12836" spans="1:6" x14ac:dyDescent="0.25">
      <c r="A12836" s="68" t="s">
        <v>103</v>
      </c>
      <c r="B12836" s="69">
        <v>491394164</v>
      </c>
      <c r="C12836" s="68">
        <v>4895038520844</v>
      </c>
      <c r="D12836" s="69" t="s">
        <v>8617</v>
      </c>
      <c r="E12836" s="65">
        <f>IFERROR(VLOOKUP(C12836,Pivot!A:B,2,0),0)</f>
        <v>0</v>
      </c>
      <c r="F12836" s="65">
        <f>IFERROR(VLOOKUP(C12836,Pivot!A:C,3,0),0)</f>
        <v>0</v>
      </c>
    </row>
    <row r="12837" spans="1:6" x14ac:dyDescent="0.25">
      <c r="A12837" s="68" t="s">
        <v>103</v>
      </c>
      <c r="B12837" s="69">
        <v>491394165</v>
      </c>
      <c r="C12837" s="68">
        <v>4895038520868</v>
      </c>
      <c r="D12837" s="69" t="s">
        <v>8618</v>
      </c>
      <c r="E12837" s="65">
        <f>IFERROR(VLOOKUP(C12837,Pivot!A:B,2,0),0)</f>
        <v>0</v>
      </c>
      <c r="F12837" s="65">
        <f>IFERROR(VLOOKUP(C12837,Pivot!A:C,3,0),0)</f>
        <v>0</v>
      </c>
    </row>
    <row r="12838" spans="1:6" x14ac:dyDescent="0.25">
      <c r="A12838" s="68" t="s">
        <v>103</v>
      </c>
      <c r="B12838" s="69">
        <v>491394166</v>
      </c>
      <c r="C12838" s="68">
        <v>4895038520882</v>
      </c>
      <c r="D12838" s="69" t="s">
        <v>8619</v>
      </c>
      <c r="E12838" s="65">
        <f>IFERROR(VLOOKUP(C12838,Pivot!A:B,2,0),0)</f>
        <v>0</v>
      </c>
      <c r="F12838" s="65">
        <f>IFERROR(VLOOKUP(C12838,Pivot!A:C,3,0),0)</f>
        <v>0</v>
      </c>
    </row>
    <row r="12839" spans="1:6" x14ac:dyDescent="0.25">
      <c r="A12839" s="68" t="s">
        <v>103</v>
      </c>
      <c r="B12839" s="69">
        <v>491394167</v>
      </c>
      <c r="C12839" s="68">
        <v>4895038545304</v>
      </c>
      <c r="D12839" s="69" t="s">
        <v>8620</v>
      </c>
      <c r="E12839" s="65">
        <f>IFERROR(VLOOKUP(C12839,Pivot!A:B,2,0),0)</f>
        <v>0</v>
      </c>
      <c r="F12839" s="65">
        <f>IFERROR(VLOOKUP(C12839,Pivot!A:C,3,0),0)</f>
        <v>0</v>
      </c>
    </row>
    <row r="12840" spans="1:6" x14ac:dyDescent="0.25">
      <c r="A12840" s="68" t="s">
        <v>103</v>
      </c>
      <c r="B12840" s="69">
        <v>491394168</v>
      </c>
      <c r="C12840" s="68">
        <v>4895038547049</v>
      </c>
      <c r="D12840" s="69" t="s">
        <v>8621</v>
      </c>
      <c r="E12840" s="65">
        <f>IFERROR(VLOOKUP(C12840,Pivot!A:B,2,0),0)</f>
        <v>0</v>
      </c>
      <c r="F12840" s="65">
        <f>IFERROR(VLOOKUP(C12840,Pivot!A:C,3,0),0)</f>
        <v>0</v>
      </c>
    </row>
    <row r="12841" spans="1:6" x14ac:dyDescent="0.25">
      <c r="A12841" s="68" t="s">
        <v>103</v>
      </c>
      <c r="B12841" s="69">
        <v>491394169</v>
      </c>
      <c r="C12841" s="68">
        <v>4895038512887</v>
      </c>
      <c r="D12841" s="69" t="s">
        <v>8622</v>
      </c>
      <c r="E12841" s="65">
        <f>IFERROR(VLOOKUP(C12841,Pivot!A:B,2,0),0)</f>
        <v>0</v>
      </c>
      <c r="F12841" s="65">
        <f>IFERROR(VLOOKUP(C12841,Pivot!A:C,3,0),0)</f>
        <v>0</v>
      </c>
    </row>
    <row r="12842" spans="1:6" x14ac:dyDescent="0.25">
      <c r="A12842" s="68" t="s">
        <v>103</v>
      </c>
      <c r="B12842" s="69">
        <v>491394171</v>
      </c>
      <c r="C12842" s="68">
        <v>4895038511415</v>
      </c>
      <c r="D12842" s="69" t="s">
        <v>8623</v>
      </c>
      <c r="E12842" s="65">
        <f>IFERROR(VLOOKUP(C12842,Pivot!A:B,2,0),0)</f>
        <v>0</v>
      </c>
      <c r="F12842" s="65">
        <f>IFERROR(VLOOKUP(C12842,Pivot!A:C,3,0),0)</f>
        <v>0</v>
      </c>
    </row>
    <row r="12843" spans="1:6" x14ac:dyDescent="0.25">
      <c r="A12843" s="68" t="s">
        <v>103</v>
      </c>
      <c r="B12843" s="69">
        <v>491394172</v>
      </c>
      <c r="C12843" s="68">
        <v>4895038511422</v>
      </c>
      <c r="D12843" s="69" t="s">
        <v>8624</v>
      </c>
      <c r="E12843" s="65">
        <f>IFERROR(VLOOKUP(C12843,Pivot!A:B,2,0),0)</f>
        <v>0</v>
      </c>
      <c r="F12843" s="65">
        <f>IFERROR(VLOOKUP(C12843,Pivot!A:C,3,0),0)</f>
        <v>0</v>
      </c>
    </row>
    <row r="12844" spans="1:6" x14ac:dyDescent="0.25">
      <c r="A12844" s="68" t="s">
        <v>103</v>
      </c>
      <c r="B12844" s="69">
        <v>491394173</v>
      </c>
      <c r="C12844" s="68">
        <v>4895038520875</v>
      </c>
      <c r="D12844" s="69" t="s">
        <v>8625</v>
      </c>
      <c r="E12844" s="65">
        <f>IFERROR(VLOOKUP(C12844,Pivot!A:B,2,0),0)</f>
        <v>0</v>
      </c>
      <c r="F12844" s="65">
        <f>IFERROR(VLOOKUP(C12844,Pivot!A:C,3,0),0)</f>
        <v>0</v>
      </c>
    </row>
    <row r="12845" spans="1:6" x14ac:dyDescent="0.25">
      <c r="A12845" s="68" t="s">
        <v>103</v>
      </c>
      <c r="B12845" s="69">
        <v>491394174</v>
      </c>
      <c r="C12845" s="68">
        <v>4895038560031</v>
      </c>
      <c r="D12845" s="69" t="s">
        <v>8626</v>
      </c>
      <c r="E12845" s="65">
        <f>IFERROR(VLOOKUP(C12845,Pivot!A:B,2,0),0)</f>
        <v>0</v>
      </c>
      <c r="F12845" s="65">
        <f>IFERROR(VLOOKUP(C12845,Pivot!A:C,3,0),0)</f>
        <v>0</v>
      </c>
    </row>
    <row r="12846" spans="1:6" x14ac:dyDescent="0.25">
      <c r="A12846" s="68" t="s">
        <v>103</v>
      </c>
      <c r="B12846" s="69">
        <v>491394175</v>
      </c>
      <c r="C12846" s="68">
        <v>4895038508606</v>
      </c>
      <c r="D12846" s="69" t="s">
        <v>8627</v>
      </c>
      <c r="E12846" s="65">
        <f>IFERROR(VLOOKUP(C12846,Pivot!A:B,2,0),0)</f>
        <v>0</v>
      </c>
      <c r="F12846" s="65">
        <f>IFERROR(VLOOKUP(C12846,Pivot!A:C,3,0),0)</f>
        <v>0</v>
      </c>
    </row>
    <row r="12847" spans="1:6" x14ac:dyDescent="0.25">
      <c r="A12847" s="68" t="s">
        <v>103</v>
      </c>
      <c r="B12847" s="69">
        <v>491394177</v>
      </c>
      <c r="C12847" s="68">
        <v>887961576504</v>
      </c>
      <c r="D12847" s="69" t="s">
        <v>8628</v>
      </c>
      <c r="E12847" s="65">
        <f>IFERROR(VLOOKUP(C12847,Pivot!A:B,2,0),0)</f>
        <v>0</v>
      </c>
      <c r="F12847" s="65">
        <f>IFERROR(VLOOKUP(C12847,Pivot!A:C,3,0),0)</f>
        <v>0</v>
      </c>
    </row>
    <row r="12848" spans="1:6" x14ac:dyDescent="0.25">
      <c r="A12848" s="68" t="s">
        <v>103</v>
      </c>
      <c r="B12848" s="69">
        <v>491394177</v>
      </c>
      <c r="C12848" s="68">
        <v>887961576528</v>
      </c>
      <c r="D12848" s="69" t="s">
        <v>8628</v>
      </c>
      <c r="E12848" s="65">
        <f>IFERROR(VLOOKUP(C12848,Pivot!A:B,2,0),0)</f>
        <v>0</v>
      </c>
      <c r="F12848" s="65">
        <f>IFERROR(VLOOKUP(C12848,Pivot!A:C,3,0),0)</f>
        <v>0</v>
      </c>
    </row>
    <row r="12849" spans="1:6" x14ac:dyDescent="0.25">
      <c r="A12849" s="68" t="s">
        <v>103</v>
      </c>
      <c r="B12849" s="69">
        <v>491394177</v>
      </c>
      <c r="C12849" s="68">
        <v>887961576535</v>
      </c>
      <c r="D12849" s="69" t="s">
        <v>8628</v>
      </c>
      <c r="E12849" s="65">
        <f>IFERROR(VLOOKUP(C12849,Pivot!A:B,2,0),0)</f>
        <v>0</v>
      </c>
      <c r="F12849" s="65">
        <f>IFERROR(VLOOKUP(C12849,Pivot!A:C,3,0),0)</f>
        <v>0</v>
      </c>
    </row>
    <row r="12850" spans="1:6" x14ac:dyDescent="0.25">
      <c r="A12850" s="68" t="s">
        <v>103</v>
      </c>
      <c r="B12850" s="69">
        <v>491394177</v>
      </c>
      <c r="C12850" s="68">
        <v>887961576542</v>
      </c>
      <c r="D12850" s="69" t="s">
        <v>8628</v>
      </c>
      <c r="E12850" s="65">
        <f>IFERROR(VLOOKUP(C12850,Pivot!A:B,2,0),0)</f>
        <v>0</v>
      </c>
      <c r="F12850" s="65">
        <f>IFERROR(VLOOKUP(C12850,Pivot!A:C,3,0),0)</f>
        <v>0</v>
      </c>
    </row>
    <row r="12851" spans="1:6" x14ac:dyDescent="0.25">
      <c r="A12851" s="68" t="s">
        <v>103</v>
      </c>
      <c r="B12851" s="69">
        <v>491394177</v>
      </c>
      <c r="C12851" s="68">
        <v>887961576559</v>
      </c>
      <c r="D12851" s="69" t="s">
        <v>8628</v>
      </c>
      <c r="E12851" s="65">
        <f>IFERROR(VLOOKUP(C12851,Pivot!A:B,2,0),0)</f>
        <v>0</v>
      </c>
      <c r="F12851" s="65">
        <f>IFERROR(VLOOKUP(C12851,Pivot!A:C,3,0),0)</f>
        <v>0</v>
      </c>
    </row>
    <row r="12852" spans="1:6" x14ac:dyDescent="0.25">
      <c r="A12852" s="68" t="s">
        <v>103</v>
      </c>
      <c r="B12852" s="69">
        <v>491394177</v>
      </c>
      <c r="C12852" s="68">
        <v>887961576573</v>
      </c>
      <c r="D12852" s="69" t="s">
        <v>8628</v>
      </c>
      <c r="E12852" s="65">
        <f>IFERROR(VLOOKUP(C12852,Pivot!A:B,2,0),0)</f>
        <v>0</v>
      </c>
      <c r="F12852" s="65">
        <f>IFERROR(VLOOKUP(C12852,Pivot!A:C,3,0),0)</f>
        <v>0</v>
      </c>
    </row>
    <row r="12853" spans="1:6" x14ac:dyDescent="0.25">
      <c r="A12853" s="68" t="s">
        <v>103</v>
      </c>
      <c r="B12853" s="69">
        <v>491394177</v>
      </c>
      <c r="C12853" s="68">
        <v>887961663808</v>
      </c>
      <c r="D12853" s="69" t="s">
        <v>8628</v>
      </c>
      <c r="E12853" s="65">
        <f>IFERROR(VLOOKUP(C12853,Pivot!A:B,2,0),0)</f>
        <v>0</v>
      </c>
      <c r="F12853" s="65">
        <f>IFERROR(VLOOKUP(C12853,Pivot!A:C,3,0),0)</f>
        <v>0</v>
      </c>
    </row>
    <row r="12854" spans="1:6" x14ac:dyDescent="0.25">
      <c r="A12854" s="68" t="s">
        <v>103</v>
      </c>
      <c r="B12854" s="69">
        <v>491394178</v>
      </c>
      <c r="C12854" s="68">
        <v>887961576788</v>
      </c>
      <c r="D12854" s="69" t="s">
        <v>8629</v>
      </c>
      <c r="E12854" s="65">
        <f>IFERROR(VLOOKUP(C12854,Pivot!A:B,2,0),0)</f>
        <v>0</v>
      </c>
      <c r="F12854" s="65">
        <f>IFERROR(VLOOKUP(C12854,Pivot!A:C,3,0),0)</f>
        <v>0</v>
      </c>
    </row>
    <row r="12855" spans="1:6" x14ac:dyDescent="0.25">
      <c r="A12855" s="68" t="s">
        <v>103</v>
      </c>
      <c r="B12855" s="69">
        <v>491394178</v>
      </c>
      <c r="C12855" s="68">
        <v>887961576795</v>
      </c>
      <c r="D12855" s="69" t="s">
        <v>8629</v>
      </c>
      <c r="E12855" s="65">
        <f>IFERROR(VLOOKUP(C12855,Pivot!A:B,2,0),0)</f>
        <v>0</v>
      </c>
      <c r="F12855" s="65">
        <f>IFERROR(VLOOKUP(C12855,Pivot!A:C,3,0),0)</f>
        <v>0</v>
      </c>
    </row>
    <row r="12856" spans="1:6" x14ac:dyDescent="0.25">
      <c r="A12856" s="68" t="s">
        <v>103</v>
      </c>
      <c r="B12856" s="69">
        <v>491394178</v>
      </c>
      <c r="C12856" s="68">
        <v>887961576801</v>
      </c>
      <c r="D12856" s="69" t="s">
        <v>8629</v>
      </c>
      <c r="E12856" s="65">
        <f>IFERROR(VLOOKUP(C12856,Pivot!A:B,2,0),0)</f>
        <v>0</v>
      </c>
      <c r="F12856" s="65">
        <f>IFERROR(VLOOKUP(C12856,Pivot!A:C,3,0),0)</f>
        <v>0</v>
      </c>
    </row>
    <row r="12857" spans="1:6" x14ac:dyDescent="0.25">
      <c r="A12857" s="68" t="s">
        <v>103</v>
      </c>
      <c r="B12857" s="69">
        <v>491394178</v>
      </c>
      <c r="C12857" s="68">
        <v>887961576818</v>
      </c>
      <c r="D12857" s="69" t="s">
        <v>8629</v>
      </c>
      <c r="E12857" s="65">
        <f>IFERROR(VLOOKUP(C12857,Pivot!A:B,2,0),0)</f>
        <v>0</v>
      </c>
      <c r="F12857" s="65">
        <f>IFERROR(VLOOKUP(C12857,Pivot!A:C,3,0),0)</f>
        <v>0</v>
      </c>
    </row>
    <row r="12858" spans="1:6" x14ac:dyDescent="0.25">
      <c r="A12858" s="68" t="s">
        <v>103</v>
      </c>
      <c r="B12858" s="69">
        <v>491394178</v>
      </c>
      <c r="C12858" s="68">
        <v>887961576825</v>
      </c>
      <c r="D12858" s="69" t="s">
        <v>8629</v>
      </c>
      <c r="E12858" s="65">
        <f>IFERROR(VLOOKUP(C12858,Pivot!A:B,2,0),0)</f>
        <v>0</v>
      </c>
      <c r="F12858" s="65">
        <f>IFERROR(VLOOKUP(C12858,Pivot!A:C,3,0),0)</f>
        <v>0</v>
      </c>
    </row>
    <row r="12859" spans="1:6" x14ac:dyDescent="0.25">
      <c r="A12859" s="68" t="s">
        <v>103</v>
      </c>
      <c r="B12859" s="69">
        <v>491394178</v>
      </c>
      <c r="C12859" s="68">
        <v>887961576832</v>
      </c>
      <c r="D12859" s="69" t="s">
        <v>8629</v>
      </c>
      <c r="E12859" s="65">
        <f>IFERROR(VLOOKUP(C12859,Pivot!A:B,2,0),0)</f>
        <v>0</v>
      </c>
      <c r="F12859" s="65">
        <f>IFERROR(VLOOKUP(C12859,Pivot!A:C,3,0),0)</f>
        <v>0</v>
      </c>
    </row>
    <row r="12860" spans="1:6" x14ac:dyDescent="0.25">
      <c r="A12860" s="68" t="s">
        <v>103</v>
      </c>
      <c r="B12860" s="69">
        <v>491394178</v>
      </c>
      <c r="C12860" s="68">
        <v>887961576849</v>
      </c>
      <c r="D12860" s="69" t="s">
        <v>8629</v>
      </c>
      <c r="E12860" s="65">
        <f>IFERROR(VLOOKUP(C12860,Pivot!A:B,2,0),0)</f>
        <v>0</v>
      </c>
      <c r="F12860" s="65">
        <f>IFERROR(VLOOKUP(C12860,Pivot!A:C,3,0),0)</f>
        <v>0</v>
      </c>
    </row>
    <row r="12861" spans="1:6" x14ac:dyDescent="0.25">
      <c r="A12861" s="68" t="s">
        <v>103</v>
      </c>
      <c r="B12861" s="69">
        <v>491394178</v>
      </c>
      <c r="C12861" s="68">
        <v>887961576856</v>
      </c>
      <c r="D12861" s="69" t="s">
        <v>8629</v>
      </c>
      <c r="E12861" s="65">
        <f>IFERROR(VLOOKUP(C12861,Pivot!A:B,2,0),0)</f>
        <v>0</v>
      </c>
      <c r="F12861" s="65">
        <f>IFERROR(VLOOKUP(C12861,Pivot!A:C,3,0),0)</f>
        <v>0</v>
      </c>
    </row>
    <row r="12862" spans="1:6" x14ac:dyDescent="0.25">
      <c r="A12862" s="68" t="s">
        <v>103</v>
      </c>
      <c r="B12862" s="69">
        <v>491394178</v>
      </c>
      <c r="C12862" s="68">
        <v>887961576863</v>
      </c>
      <c r="D12862" s="69" t="s">
        <v>8629</v>
      </c>
      <c r="E12862" s="65">
        <f>IFERROR(VLOOKUP(C12862,Pivot!A:B,2,0),0)</f>
        <v>0</v>
      </c>
      <c r="F12862" s="65">
        <f>IFERROR(VLOOKUP(C12862,Pivot!A:C,3,0),0)</f>
        <v>0</v>
      </c>
    </row>
    <row r="12863" spans="1:6" x14ac:dyDescent="0.25">
      <c r="A12863" s="68" t="s">
        <v>103</v>
      </c>
      <c r="B12863" s="69">
        <v>491394179</v>
      </c>
      <c r="C12863" s="68">
        <v>887961576870</v>
      </c>
      <c r="D12863" s="69" t="s">
        <v>8630</v>
      </c>
      <c r="E12863" s="65">
        <f>IFERROR(VLOOKUP(C12863,Pivot!A:B,2,0),0)</f>
        <v>0</v>
      </c>
      <c r="F12863" s="65">
        <f>IFERROR(VLOOKUP(C12863,Pivot!A:C,3,0),0)</f>
        <v>0</v>
      </c>
    </row>
    <row r="12864" spans="1:6" x14ac:dyDescent="0.25">
      <c r="A12864" s="68" t="s">
        <v>103</v>
      </c>
      <c r="B12864" s="69">
        <v>491394179</v>
      </c>
      <c r="C12864" s="68">
        <v>887961576894</v>
      </c>
      <c r="D12864" s="69" t="s">
        <v>8630</v>
      </c>
      <c r="E12864" s="65">
        <f>IFERROR(VLOOKUP(C12864,Pivot!A:B,2,0),0)</f>
        <v>0</v>
      </c>
      <c r="F12864" s="65">
        <f>IFERROR(VLOOKUP(C12864,Pivot!A:C,3,0),0)</f>
        <v>0</v>
      </c>
    </row>
    <row r="12865" spans="1:6" x14ac:dyDescent="0.25">
      <c r="A12865" s="68" t="s">
        <v>103</v>
      </c>
      <c r="B12865" s="69">
        <v>491394179</v>
      </c>
      <c r="C12865" s="68">
        <v>887961576900</v>
      </c>
      <c r="D12865" s="69" t="s">
        <v>8630</v>
      </c>
      <c r="E12865" s="65">
        <f>IFERROR(VLOOKUP(C12865,Pivot!A:B,2,0),0)</f>
        <v>0</v>
      </c>
      <c r="F12865" s="65">
        <f>IFERROR(VLOOKUP(C12865,Pivot!A:C,3,0),0)</f>
        <v>0</v>
      </c>
    </row>
    <row r="12866" spans="1:6" x14ac:dyDescent="0.25">
      <c r="A12866" s="68" t="s">
        <v>103</v>
      </c>
      <c r="B12866" s="69">
        <v>491394179</v>
      </c>
      <c r="C12866" s="68">
        <v>887961576917</v>
      </c>
      <c r="D12866" s="69" t="s">
        <v>8630</v>
      </c>
      <c r="E12866" s="65">
        <f>IFERROR(VLOOKUP(C12866,Pivot!A:B,2,0),0)</f>
        <v>0</v>
      </c>
      <c r="F12866" s="65">
        <f>IFERROR(VLOOKUP(C12866,Pivot!A:C,3,0),0)</f>
        <v>0</v>
      </c>
    </row>
    <row r="12867" spans="1:6" x14ac:dyDescent="0.25">
      <c r="A12867" s="68" t="s">
        <v>103</v>
      </c>
      <c r="B12867" s="69">
        <v>491394180</v>
      </c>
      <c r="C12867" s="68">
        <v>887961576955</v>
      </c>
      <c r="D12867" s="69" t="s">
        <v>8631</v>
      </c>
      <c r="E12867" s="65">
        <f>IFERROR(VLOOKUP(C12867,Pivot!A:B,2,0),0)</f>
        <v>0</v>
      </c>
      <c r="F12867" s="65">
        <f>IFERROR(VLOOKUP(C12867,Pivot!A:C,3,0),0)</f>
        <v>0</v>
      </c>
    </row>
    <row r="12868" spans="1:6" x14ac:dyDescent="0.25">
      <c r="A12868" s="68" t="s">
        <v>103</v>
      </c>
      <c r="B12868" s="69">
        <v>491394180</v>
      </c>
      <c r="C12868" s="68">
        <v>887961576979</v>
      </c>
      <c r="D12868" s="69" t="s">
        <v>8631</v>
      </c>
      <c r="E12868" s="65">
        <f>IFERROR(VLOOKUP(C12868,Pivot!A:B,2,0),0)</f>
        <v>0</v>
      </c>
      <c r="F12868" s="65">
        <f>IFERROR(VLOOKUP(C12868,Pivot!A:C,3,0),0)</f>
        <v>0</v>
      </c>
    </row>
    <row r="12869" spans="1:6" x14ac:dyDescent="0.25">
      <c r="A12869" s="68" t="s">
        <v>103</v>
      </c>
      <c r="B12869" s="69">
        <v>491394180</v>
      </c>
      <c r="C12869" s="68">
        <v>887961576993</v>
      </c>
      <c r="D12869" s="69" t="s">
        <v>8631</v>
      </c>
      <c r="E12869" s="65">
        <f>IFERROR(VLOOKUP(C12869,Pivot!A:B,2,0),0)</f>
        <v>0</v>
      </c>
      <c r="F12869" s="65">
        <f>IFERROR(VLOOKUP(C12869,Pivot!A:C,3,0),0)</f>
        <v>0</v>
      </c>
    </row>
    <row r="12870" spans="1:6" x14ac:dyDescent="0.25">
      <c r="A12870" s="68" t="s">
        <v>103</v>
      </c>
      <c r="B12870" s="69">
        <v>491394180</v>
      </c>
      <c r="C12870" s="68">
        <v>887961585575</v>
      </c>
      <c r="D12870" s="69" t="s">
        <v>8631</v>
      </c>
      <c r="E12870" s="65">
        <f>IFERROR(VLOOKUP(C12870,Pivot!A:B,2,0),0)</f>
        <v>0</v>
      </c>
      <c r="F12870" s="65">
        <f>IFERROR(VLOOKUP(C12870,Pivot!A:C,3,0),0)</f>
        <v>0</v>
      </c>
    </row>
    <row r="12871" spans="1:6" x14ac:dyDescent="0.25">
      <c r="A12871" s="68" t="s">
        <v>103</v>
      </c>
      <c r="B12871" s="69">
        <v>491394181</v>
      </c>
      <c r="C12871" s="68">
        <v>887961585599</v>
      </c>
      <c r="D12871" s="69" t="s">
        <v>8632</v>
      </c>
      <c r="E12871" s="65">
        <f>IFERROR(VLOOKUP(C12871,Pivot!A:B,2,0),0)</f>
        <v>0</v>
      </c>
      <c r="F12871" s="65">
        <f>IFERROR(VLOOKUP(C12871,Pivot!A:C,3,0),0)</f>
        <v>0</v>
      </c>
    </row>
    <row r="12872" spans="1:6" x14ac:dyDescent="0.25">
      <c r="A12872" s="68" t="s">
        <v>103</v>
      </c>
      <c r="B12872" s="69">
        <v>491394181</v>
      </c>
      <c r="C12872" s="68">
        <v>887961604603</v>
      </c>
      <c r="D12872" s="69" t="s">
        <v>8632</v>
      </c>
      <c r="E12872" s="65">
        <f>IFERROR(VLOOKUP(C12872,Pivot!A:B,2,0),0)</f>
        <v>0</v>
      </c>
      <c r="F12872" s="65">
        <f>IFERROR(VLOOKUP(C12872,Pivot!A:C,3,0),0)</f>
        <v>0</v>
      </c>
    </row>
    <row r="12873" spans="1:6" x14ac:dyDescent="0.25">
      <c r="A12873" s="68" t="s">
        <v>103</v>
      </c>
      <c r="B12873" s="69">
        <v>491394181</v>
      </c>
      <c r="C12873" s="68">
        <v>887961604627</v>
      </c>
      <c r="D12873" s="69" t="s">
        <v>8632</v>
      </c>
      <c r="E12873" s="65">
        <f>IFERROR(VLOOKUP(C12873,Pivot!A:B,2,0),0)</f>
        <v>0</v>
      </c>
      <c r="F12873" s="65">
        <f>IFERROR(VLOOKUP(C12873,Pivot!A:C,3,0),0)</f>
        <v>0</v>
      </c>
    </row>
    <row r="12874" spans="1:6" x14ac:dyDescent="0.25">
      <c r="A12874" s="68" t="s">
        <v>103</v>
      </c>
      <c r="B12874" s="69">
        <v>491394181</v>
      </c>
      <c r="C12874" s="68">
        <v>887961604634</v>
      </c>
      <c r="D12874" s="69" t="s">
        <v>8632</v>
      </c>
      <c r="E12874" s="65">
        <f>IFERROR(VLOOKUP(C12874,Pivot!A:B,2,0),0)</f>
        <v>0</v>
      </c>
      <c r="F12874" s="65">
        <f>IFERROR(VLOOKUP(C12874,Pivot!A:C,3,0),0)</f>
        <v>0</v>
      </c>
    </row>
    <row r="12875" spans="1:6" x14ac:dyDescent="0.25">
      <c r="A12875" s="68" t="s">
        <v>103</v>
      </c>
      <c r="B12875" s="69">
        <v>491394181</v>
      </c>
      <c r="C12875" s="68">
        <v>887961604641</v>
      </c>
      <c r="D12875" s="69" t="s">
        <v>8632</v>
      </c>
      <c r="E12875" s="65">
        <f>IFERROR(VLOOKUP(C12875,Pivot!A:B,2,0),0)</f>
        <v>0</v>
      </c>
      <c r="F12875" s="65">
        <f>IFERROR(VLOOKUP(C12875,Pivot!A:C,3,0),0)</f>
        <v>0</v>
      </c>
    </row>
    <row r="12876" spans="1:6" x14ac:dyDescent="0.25">
      <c r="A12876" s="68" t="s">
        <v>103</v>
      </c>
      <c r="B12876" s="69">
        <v>491394181</v>
      </c>
      <c r="C12876" s="68">
        <v>887961704754</v>
      </c>
      <c r="D12876" s="69" t="s">
        <v>8632</v>
      </c>
      <c r="E12876" s="65">
        <f>IFERROR(VLOOKUP(C12876,Pivot!A:B,2,0),0)</f>
        <v>0</v>
      </c>
      <c r="F12876" s="65">
        <f>IFERROR(VLOOKUP(C12876,Pivot!A:C,3,0),0)</f>
        <v>0</v>
      </c>
    </row>
    <row r="12877" spans="1:6" x14ac:dyDescent="0.25">
      <c r="A12877" s="68" t="s">
        <v>103</v>
      </c>
      <c r="B12877" s="69">
        <v>491394181</v>
      </c>
      <c r="C12877" s="68">
        <v>887961814576</v>
      </c>
      <c r="D12877" s="69" t="s">
        <v>8632</v>
      </c>
      <c r="E12877" s="65">
        <f>IFERROR(VLOOKUP(C12877,Pivot!A:B,2,0),0)</f>
        <v>0</v>
      </c>
      <c r="F12877" s="65">
        <f>IFERROR(VLOOKUP(C12877,Pivot!A:C,3,0),0)</f>
        <v>0</v>
      </c>
    </row>
    <row r="12878" spans="1:6" x14ac:dyDescent="0.25">
      <c r="A12878" s="68" t="s">
        <v>103</v>
      </c>
      <c r="B12878" s="69">
        <v>491394181</v>
      </c>
      <c r="C12878" s="68">
        <v>887961814583</v>
      </c>
      <c r="D12878" s="69" t="s">
        <v>8632</v>
      </c>
      <c r="E12878" s="65">
        <f>IFERROR(VLOOKUP(C12878,Pivot!A:B,2,0),0)</f>
        <v>0</v>
      </c>
      <c r="F12878" s="65">
        <f>IFERROR(VLOOKUP(C12878,Pivot!A:C,3,0),0)</f>
        <v>0</v>
      </c>
    </row>
    <row r="12879" spans="1:6" x14ac:dyDescent="0.25">
      <c r="A12879" s="68" t="s">
        <v>103</v>
      </c>
      <c r="B12879" s="69">
        <v>491394182</v>
      </c>
      <c r="C12879" s="68">
        <v>887961607499</v>
      </c>
      <c r="D12879" s="69" t="s">
        <v>8633</v>
      </c>
      <c r="E12879" s="65">
        <f>IFERROR(VLOOKUP(C12879,Pivot!A:B,2,0),0)</f>
        <v>0</v>
      </c>
      <c r="F12879" s="65">
        <f>IFERROR(VLOOKUP(C12879,Pivot!A:C,3,0),0)</f>
        <v>0</v>
      </c>
    </row>
    <row r="12880" spans="1:6" x14ac:dyDescent="0.25">
      <c r="A12880" s="68" t="s">
        <v>103</v>
      </c>
      <c r="B12880" s="69">
        <v>491394182</v>
      </c>
      <c r="C12880" s="68">
        <v>887961607505</v>
      </c>
      <c r="D12880" s="69" t="s">
        <v>8633</v>
      </c>
      <c r="E12880" s="65">
        <f>IFERROR(VLOOKUP(C12880,Pivot!A:B,2,0),0)</f>
        <v>0</v>
      </c>
      <c r="F12880" s="65">
        <f>IFERROR(VLOOKUP(C12880,Pivot!A:C,3,0),0)</f>
        <v>0</v>
      </c>
    </row>
    <row r="12881" spans="1:6" x14ac:dyDescent="0.25">
      <c r="A12881" s="68" t="s">
        <v>103</v>
      </c>
      <c r="B12881" s="69">
        <v>491394182</v>
      </c>
      <c r="C12881" s="68">
        <v>887961607512</v>
      </c>
      <c r="D12881" s="69" t="s">
        <v>8633</v>
      </c>
      <c r="E12881" s="65">
        <f>IFERROR(VLOOKUP(C12881,Pivot!A:B,2,0),0)</f>
        <v>0</v>
      </c>
      <c r="F12881" s="65">
        <f>IFERROR(VLOOKUP(C12881,Pivot!A:C,3,0),0)</f>
        <v>0</v>
      </c>
    </row>
    <row r="12882" spans="1:6" x14ac:dyDescent="0.25">
      <c r="A12882" s="68" t="s">
        <v>103</v>
      </c>
      <c r="B12882" s="69">
        <v>491394182</v>
      </c>
      <c r="C12882" s="68">
        <v>887961607529</v>
      </c>
      <c r="D12882" s="69" t="s">
        <v>8633</v>
      </c>
      <c r="E12882" s="65">
        <f>IFERROR(VLOOKUP(C12882,Pivot!A:B,2,0),0)</f>
        <v>0</v>
      </c>
      <c r="F12882" s="65">
        <f>IFERROR(VLOOKUP(C12882,Pivot!A:C,3,0),0)</f>
        <v>0</v>
      </c>
    </row>
    <row r="12883" spans="1:6" x14ac:dyDescent="0.25">
      <c r="A12883" s="68" t="s">
        <v>103</v>
      </c>
      <c r="B12883" s="69">
        <v>491394182</v>
      </c>
      <c r="C12883" s="68">
        <v>887961607536</v>
      </c>
      <c r="D12883" s="69" t="s">
        <v>8633</v>
      </c>
      <c r="E12883" s="65">
        <f>IFERROR(VLOOKUP(C12883,Pivot!A:B,2,0),0)</f>
        <v>0</v>
      </c>
      <c r="F12883" s="65">
        <f>IFERROR(VLOOKUP(C12883,Pivot!A:C,3,0),0)</f>
        <v>0</v>
      </c>
    </row>
    <row r="12884" spans="1:6" x14ac:dyDescent="0.25">
      <c r="A12884" s="68" t="s">
        <v>103</v>
      </c>
      <c r="B12884" s="69">
        <v>491394182</v>
      </c>
      <c r="C12884" s="68">
        <v>887961607543</v>
      </c>
      <c r="D12884" s="69" t="s">
        <v>8633</v>
      </c>
      <c r="E12884" s="65">
        <f>IFERROR(VLOOKUP(C12884,Pivot!A:B,2,0),0)</f>
        <v>0</v>
      </c>
      <c r="F12884" s="65">
        <f>IFERROR(VLOOKUP(C12884,Pivot!A:C,3,0),0)</f>
        <v>0</v>
      </c>
    </row>
    <row r="12885" spans="1:6" x14ac:dyDescent="0.25">
      <c r="A12885" s="68" t="s">
        <v>103</v>
      </c>
      <c r="B12885" s="69">
        <v>491394182</v>
      </c>
      <c r="C12885" s="68">
        <v>887961660470</v>
      </c>
      <c r="D12885" s="69" t="s">
        <v>8633</v>
      </c>
      <c r="E12885" s="65">
        <f>IFERROR(VLOOKUP(C12885,Pivot!A:B,2,0),0)</f>
        <v>0</v>
      </c>
      <c r="F12885" s="65">
        <f>IFERROR(VLOOKUP(C12885,Pivot!A:C,3,0),0)</f>
        <v>0</v>
      </c>
    </row>
    <row r="12886" spans="1:6" x14ac:dyDescent="0.25">
      <c r="A12886" s="68" t="s">
        <v>103</v>
      </c>
      <c r="B12886" s="69">
        <v>491394182</v>
      </c>
      <c r="C12886" s="68">
        <v>887961660487</v>
      </c>
      <c r="D12886" s="69" t="s">
        <v>8633</v>
      </c>
      <c r="E12886" s="65">
        <f>IFERROR(VLOOKUP(C12886,Pivot!A:B,2,0),0)</f>
        <v>0</v>
      </c>
      <c r="F12886" s="65">
        <f>IFERROR(VLOOKUP(C12886,Pivot!A:C,3,0),0)</f>
        <v>0</v>
      </c>
    </row>
    <row r="12887" spans="1:6" x14ac:dyDescent="0.25">
      <c r="A12887" s="68" t="s">
        <v>103</v>
      </c>
      <c r="B12887" s="69">
        <v>491394182</v>
      </c>
      <c r="C12887" s="68">
        <v>887961660494</v>
      </c>
      <c r="D12887" s="69" t="s">
        <v>8633</v>
      </c>
      <c r="E12887" s="65">
        <f>IFERROR(VLOOKUP(C12887,Pivot!A:B,2,0),0)</f>
        <v>0</v>
      </c>
      <c r="F12887" s="65">
        <f>IFERROR(VLOOKUP(C12887,Pivot!A:C,3,0),0)</f>
        <v>0</v>
      </c>
    </row>
    <row r="12888" spans="1:6" x14ac:dyDescent="0.25">
      <c r="A12888" s="68" t="s">
        <v>103</v>
      </c>
      <c r="B12888" s="69">
        <v>491394182</v>
      </c>
      <c r="C12888" s="68">
        <v>887961660500</v>
      </c>
      <c r="D12888" s="69" t="s">
        <v>8633</v>
      </c>
      <c r="E12888" s="65">
        <f>IFERROR(VLOOKUP(C12888,Pivot!A:B,2,0),0)</f>
        <v>0</v>
      </c>
      <c r="F12888" s="65">
        <f>IFERROR(VLOOKUP(C12888,Pivot!A:C,3,0),0)</f>
        <v>0</v>
      </c>
    </row>
    <row r="12889" spans="1:6" x14ac:dyDescent="0.25">
      <c r="A12889" s="68" t="s">
        <v>103</v>
      </c>
      <c r="B12889" s="69">
        <v>491394182</v>
      </c>
      <c r="C12889" s="68">
        <v>887961660517</v>
      </c>
      <c r="D12889" s="69" t="s">
        <v>8633</v>
      </c>
      <c r="E12889" s="65">
        <f>IFERROR(VLOOKUP(C12889,Pivot!A:B,2,0),0)</f>
        <v>0</v>
      </c>
      <c r="F12889" s="65">
        <f>IFERROR(VLOOKUP(C12889,Pivot!A:C,3,0),0)</f>
        <v>0</v>
      </c>
    </row>
    <row r="12890" spans="1:6" x14ac:dyDescent="0.25">
      <c r="A12890" s="68" t="s">
        <v>103</v>
      </c>
      <c r="B12890" s="69">
        <v>491394182</v>
      </c>
      <c r="C12890" s="68">
        <v>887961660524</v>
      </c>
      <c r="D12890" s="69" t="s">
        <v>8633</v>
      </c>
      <c r="E12890" s="65">
        <f>IFERROR(VLOOKUP(C12890,Pivot!A:B,2,0),0)</f>
        <v>0</v>
      </c>
      <c r="F12890" s="65">
        <f>IFERROR(VLOOKUP(C12890,Pivot!A:C,3,0),0)</f>
        <v>0</v>
      </c>
    </row>
    <row r="12891" spans="1:6" x14ac:dyDescent="0.25">
      <c r="A12891" s="68" t="s">
        <v>103</v>
      </c>
      <c r="B12891" s="69">
        <v>491394182</v>
      </c>
      <c r="C12891" s="68">
        <v>887961660531</v>
      </c>
      <c r="D12891" s="69" t="s">
        <v>8633</v>
      </c>
      <c r="E12891" s="65">
        <f>IFERROR(VLOOKUP(C12891,Pivot!A:B,2,0),0)</f>
        <v>0</v>
      </c>
      <c r="F12891" s="65">
        <f>IFERROR(VLOOKUP(C12891,Pivot!A:C,3,0),0)</f>
        <v>0</v>
      </c>
    </row>
    <row r="12892" spans="1:6" x14ac:dyDescent="0.25">
      <c r="A12892" s="68" t="s">
        <v>103</v>
      </c>
      <c r="B12892" s="69">
        <v>491394183</v>
      </c>
      <c r="C12892" s="68">
        <v>887961619331</v>
      </c>
      <c r="D12892" s="69" t="s">
        <v>8634</v>
      </c>
      <c r="E12892" s="65">
        <f>IFERROR(VLOOKUP(C12892,Pivot!A:B,2,0),0)</f>
        <v>0</v>
      </c>
      <c r="F12892" s="65">
        <f>IFERROR(VLOOKUP(C12892,Pivot!A:C,3,0),0)</f>
        <v>0</v>
      </c>
    </row>
    <row r="12893" spans="1:6" x14ac:dyDescent="0.25">
      <c r="A12893" s="68" t="s">
        <v>103</v>
      </c>
      <c r="B12893" s="69">
        <v>491394191</v>
      </c>
      <c r="C12893" s="68">
        <v>8906095570515</v>
      </c>
      <c r="D12893" s="69" t="s">
        <v>8635</v>
      </c>
      <c r="E12893" s="65">
        <f>IFERROR(VLOOKUP(C12893,Pivot!A:B,2,0),0)</f>
        <v>0</v>
      </c>
      <c r="F12893" s="65">
        <f>IFERROR(VLOOKUP(C12893,Pivot!A:C,3,0),0)</f>
        <v>0</v>
      </c>
    </row>
    <row r="12894" spans="1:6" x14ac:dyDescent="0.25">
      <c r="A12894" s="68" t="s">
        <v>103</v>
      </c>
      <c r="B12894" s="69">
        <v>491394192</v>
      </c>
      <c r="C12894" s="68">
        <v>8906095570522</v>
      </c>
      <c r="D12894" s="69" t="s">
        <v>8636</v>
      </c>
      <c r="E12894" s="65">
        <f>IFERROR(VLOOKUP(C12894,Pivot!A:B,2,0),0)</f>
        <v>0</v>
      </c>
      <c r="F12894" s="65">
        <f>IFERROR(VLOOKUP(C12894,Pivot!A:C,3,0),0)</f>
        <v>0</v>
      </c>
    </row>
    <row r="12895" spans="1:6" x14ac:dyDescent="0.25">
      <c r="A12895" s="68" t="s">
        <v>103</v>
      </c>
      <c r="B12895" s="69">
        <v>491394193</v>
      </c>
      <c r="C12895" s="68">
        <v>8906095570539</v>
      </c>
      <c r="D12895" s="69" t="s">
        <v>8637</v>
      </c>
      <c r="E12895" s="65">
        <f>IFERROR(VLOOKUP(C12895,Pivot!A:B,2,0),0)</f>
        <v>0</v>
      </c>
      <c r="F12895" s="65">
        <f>IFERROR(VLOOKUP(C12895,Pivot!A:C,3,0),0)</f>
        <v>0</v>
      </c>
    </row>
    <row r="12896" spans="1:6" x14ac:dyDescent="0.25">
      <c r="A12896" s="68" t="s">
        <v>103</v>
      </c>
      <c r="B12896" s="69">
        <v>491394194</v>
      </c>
      <c r="C12896" s="68">
        <v>8906095570546</v>
      </c>
      <c r="D12896" s="69" t="s">
        <v>8638</v>
      </c>
      <c r="E12896" s="65">
        <f>IFERROR(VLOOKUP(C12896,Pivot!A:B,2,0),0)</f>
        <v>0</v>
      </c>
      <c r="F12896" s="65">
        <f>IFERROR(VLOOKUP(C12896,Pivot!A:C,3,0),0)</f>
        <v>0</v>
      </c>
    </row>
    <row r="12897" spans="1:6" x14ac:dyDescent="0.25">
      <c r="A12897" s="68" t="s">
        <v>103</v>
      </c>
      <c r="B12897" s="69">
        <v>491394195</v>
      </c>
      <c r="C12897" s="68">
        <v>628165710079</v>
      </c>
      <c r="D12897" s="69" t="s">
        <v>8639</v>
      </c>
      <c r="E12897" s="65">
        <f>IFERROR(VLOOKUP(C12897,Pivot!A:B,2,0),0)</f>
        <v>0</v>
      </c>
      <c r="F12897" s="65">
        <f>IFERROR(VLOOKUP(C12897,Pivot!A:C,3,0),0)</f>
        <v>0</v>
      </c>
    </row>
    <row r="12898" spans="1:6" x14ac:dyDescent="0.25">
      <c r="A12898" s="68" t="s">
        <v>103</v>
      </c>
      <c r="B12898" s="69">
        <v>491394196</v>
      </c>
      <c r="C12898" s="68">
        <v>628165710062</v>
      </c>
      <c r="D12898" s="69" t="s">
        <v>8640</v>
      </c>
      <c r="E12898" s="65">
        <f>IFERROR(VLOOKUP(C12898,Pivot!A:B,2,0),0)</f>
        <v>0</v>
      </c>
      <c r="F12898" s="65">
        <f>IFERROR(VLOOKUP(C12898,Pivot!A:C,3,0),0)</f>
        <v>0</v>
      </c>
    </row>
    <row r="12899" spans="1:6" x14ac:dyDescent="0.25">
      <c r="A12899" s="68" t="s">
        <v>103</v>
      </c>
      <c r="B12899" s="69">
        <v>491394197</v>
      </c>
      <c r="C12899" s="68">
        <v>628165710093</v>
      </c>
      <c r="D12899" s="69" t="s">
        <v>8641</v>
      </c>
      <c r="E12899" s="65">
        <f>IFERROR(VLOOKUP(C12899,Pivot!A:B,2,0),0)</f>
        <v>0</v>
      </c>
      <c r="F12899" s="65">
        <f>IFERROR(VLOOKUP(C12899,Pivot!A:C,3,0),0)</f>
        <v>0</v>
      </c>
    </row>
    <row r="12900" spans="1:6" x14ac:dyDescent="0.25">
      <c r="A12900" s="68" t="s">
        <v>103</v>
      </c>
      <c r="B12900" s="69">
        <v>491394198</v>
      </c>
      <c r="C12900" s="68">
        <v>628165710116</v>
      </c>
      <c r="D12900" s="69" t="s">
        <v>8642</v>
      </c>
      <c r="E12900" s="65">
        <f>IFERROR(VLOOKUP(C12900,Pivot!A:B,2,0),0)</f>
        <v>0</v>
      </c>
      <c r="F12900" s="65">
        <f>IFERROR(VLOOKUP(C12900,Pivot!A:C,3,0),0)</f>
        <v>0</v>
      </c>
    </row>
    <row r="12901" spans="1:6" x14ac:dyDescent="0.25">
      <c r="A12901" s="68" t="s">
        <v>103</v>
      </c>
      <c r="B12901" s="69">
        <v>491394199</v>
      </c>
      <c r="C12901" s="68">
        <v>628165710123</v>
      </c>
      <c r="D12901" s="69" t="s">
        <v>8643</v>
      </c>
      <c r="E12901" s="65">
        <f>IFERROR(VLOOKUP(C12901,Pivot!A:B,2,0),0)</f>
        <v>0</v>
      </c>
      <c r="F12901" s="65">
        <f>IFERROR(VLOOKUP(C12901,Pivot!A:C,3,0),0)</f>
        <v>0</v>
      </c>
    </row>
    <row r="12902" spans="1:6" x14ac:dyDescent="0.25">
      <c r="A12902" s="68" t="s">
        <v>103</v>
      </c>
      <c r="B12902" s="69">
        <v>491394200</v>
      </c>
      <c r="C12902" s="68">
        <v>628165710130</v>
      </c>
      <c r="D12902" s="69" t="s">
        <v>8644</v>
      </c>
      <c r="E12902" s="65">
        <f>IFERROR(VLOOKUP(C12902,Pivot!A:B,2,0),0)</f>
        <v>0</v>
      </c>
      <c r="F12902" s="65">
        <f>IFERROR(VLOOKUP(C12902,Pivot!A:C,3,0),0)</f>
        <v>0</v>
      </c>
    </row>
    <row r="12903" spans="1:6" x14ac:dyDescent="0.25">
      <c r="A12903" s="68" t="s">
        <v>103</v>
      </c>
      <c r="B12903" s="69">
        <v>491394201</v>
      </c>
      <c r="C12903" s="68">
        <v>628165710147</v>
      </c>
      <c r="D12903" s="69" t="s">
        <v>8645</v>
      </c>
      <c r="E12903" s="65">
        <f>IFERROR(VLOOKUP(C12903,Pivot!A:B,2,0),0)</f>
        <v>0</v>
      </c>
      <c r="F12903" s="65">
        <f>IFERROR(VLOOKUP(C12903,Pivot!A:C,3,0),0)</f>
        <v>0</v>
      </c>
    </row>
    <row r="12904" spans="1:6" x14ac:dyDescent="0.25">
      <c r="A12904" s="68" t="s">
        <v>103</v>
      </c>
      <c r="B12904" s="69">
        <v>491394202</v>
      </c>
      <c r="C12904" s="68">
        <v>628165710154</v>
      </c>
      <c r="D12904" s="69" t="s">
        <v>8646</v>
      </c>
      <c r="E12904" s="65">
        <f>IFERROR(VLOOKUP(C12904,Pivot!A:B,2,0),0)</f>
        <v>0</v>
      </c>
      <c r="F12904" s="65">
        <f>IFERROR(VLOOKUP(C12904,Pivot!A:C,3,0),0)</f>
        <v>0</v>
      </c>
    </row>
    <row r="12905" spans="1:6" x14ac:dyDescent="0.25">
      <c r="A12905" s="68" t="s">
        <v>103</v>
      </c>
      <c r="B12905" s="69">
        <v>491394203</v>
      </c>
      <c r="C12905" s="68">
        <v>628165710185</v>
      </c>
      <c r="D12905" s="69" t="s">
        <v>8647</v>
      </c>
      <c r="E12905" s="65">
        <f>IFERROR(VLOOKUP(C12905,Pivot!A:B,2,0),0)</f>
        <v>0</v>
      </c>
      <c r="F12905" s="65">
        <f>IFERROR(VLOOKUP(C12905,Pivot!A:C,3,0),0)</f>
        <v>0</v>
      </c>
    </row>
    <row r="12906" spans="1:6" x14ac:dyDescent="0.25">
      <c r="A12906" s="68" t="s">
        <v>103</v>
      </c>
      <c r="B12906" s="69">
        <v>491394204</v>
      </c>
      <c r="C12906" s="68">
        <v>628165710192</v>
      </c>
      <c r="D12906" s="69" t="s">
        <v>8648</v>
      </c>
      <c r="E12906" s="65">
        <f>IFERROR(VLOOKUP(C12906,Pivot!A:B,2,0),0)</f>
        <v>0</v>
      </c>
      <c r="F12906" s="65">
        <f>IFERROR(VLOOKUP(C12906,Pivot!A:C,3,0),0)</f>
        <v>0</v>
      </c>
    </row>
    <row r="12907" spans="1:6" x14ac:dyDescent="0.25">
      <c r="A12907" s="68" t="s">
        <v>103</v>
      </c>
      <c r="B12907" s="69">
        <v>491394205</v>
      </c>
      <c r="C12907" s="68">
        <v>628165710208</v>
      </c>
      <c r="D12907" s="69" t="s">
        <v>8649</v>
      </c>
      <c r="E12907" s="65">
        <f>IFERROR(VLOOKUP(C12907,Pivot!A:B,2,0),0)</f>
        <v>0</v>
      </c>
      <c r="F12907" s="65">
        <f>IFERROR(VLOOKUP(C12907,Pivot!A:C,3,0),0)</f>
        <v>0</v>
      </c>
    </row>
    <row r="12908" spans="1:6" x14ac:dyDescent="0.25">
      <c r="A12908" s="68" t="s">
        <v>103</v>
      </c>
      <c r="B12908" s="69">
        <v>491394206</v>
      </c>
      <c r="C12908" s="68">
        <v>628165710390</v>
      </c>
      <c r="D12908" s="69" t="s">
        <v>8650</v>
      </c>
      <c r="E12908" s="65">
        <f>IFERROR(VLOOKUP(C12908,Pivot!A:B,2,0),0)</f>
        <v>0</v>
      </c>
      <c r="F12908" s="65">
        <f>IFERROR(VLOOKUP(C12908,Pivot!A:C,3,0),0)</f>
        <v>0</v>
      </c>
    </row>
    <row r="12909" spans="1:6" x14ac:dyDescent="0.25">
      <c r="A12909" s="68" t="s">
        <v>103</v>
      </c>
      <c r="B12909" s="69">
        <v>491394207</v>
      </c>
      <c r="C12909" s="68">
        <v>628165710222</v>
      </c>
      <c r="D12909" s="69" t="s">
        <v>8651</v>
      </c>
      <c r="E12909" s="65">
        <f>IFERROR(VLOOKUP(C12909,Pivot!A:B,2,0),0)</f>
        <v>0</v>
      </c>
      <c r="F12909" s="65">
        <f>IFERROR(VLOOKUP(C12909,Pivot!A:C,3,0),0)</f>
        <v>0</v>
      </c>
    </row>
    <row r="12910" spans="1:6" x14ac:dyDescent="0.25">
      <c r="A12910" s="68" t="s">
        <v>103</v>
      </c>
      <c r="B12910" s="69">
        <v>491394208</v>
      </c>
      <c r="C12910" s="68">
        <v>628165719287</v>
      </c>
      <c r="D12910" s="69" t="s">
        <v>8652</v>
      </c>
      <c r="E12910" s="65">
        <f>IFERROR(VLOOKUP(C12910,Pivot!A:B,2,0),0)</f>
        <v>0</v>
      </c>
      <c r="F12910" s="65">
        <f>IFERROR(VLOOKUP(C12910,Pivot!A:C,3,0),0)</f>
        <v>0</v>
      </c>
    </row>
    <row r="12911" spans="1:6" x14ac:dyDescent="0.25">
      <c r="A12911" s="68" t="s">
        <v>103</v>
      </c>
      <c r="B12911" s="69">
        <v>491394209</v>
      </c>
      <c r="C12911" s="68">
        <v>628165719294</v>
      </c>
      <c r="D12911" s="69" t="s">
        <v>8653</v>
      </c>
      <c r="E12911" s="65">
        <f>IFERROR(VLOOKUP(C12911,Pivot!A:B,2,0),0)</f>
        <v>0</v>
      </c>
      <c r="F12911" s="65">
        <f>IFERROR(VLOOKUP(C12911,Pivot!A:C,3,0),0)</f>
        <v>0</v>
      </c>
    </row>
    <row r="12912" spans="1:6" x14ac:dyDescent="0.25">
      <c r="A12912" s="68" t="s">
        <v>103</v>
      </c>
      <c r="B12912" s="69">
        <v>491394210</v>
      </c>
      <c r="C12912" s="68">
        <v>628165719416</v>
      </c>
      <c r="D12912" s="69" t="s">
        <v>8654</v>
      </c>
      <c r="E12912" s="65">
        <f>IFERROR(VLOOKUP(C12912,Pivot!A:B,2,0),0)</f>
        <v>0</v>
      </c>
      <c r="F12912" s="65">
        <f>IFERROR(VLOOKUP(C12912,Pivot!A:C,3,0),0)</f>
        <v>0</v>
      </c>
    </row>
    <row r="12913" spans="1:6" x14ac:dyDescent="0.25">
      <c r="A12913" s="68" t="s">
        <v>103</v>
      </c>
      <c r="B12913" s="69">
        <v>491394211</v>
      </c>
      <c r="C12913" s="68">
        <v>628165719300</v>
      </c>
      <c r="D12913" s="69" t="s">
        <v>8655</v>
      </c>
      <c r="E12913" s="65">
        <f>IFERROR(VLOOKUP(C12913,Pivot!A:B,2,0),0)</f>
        <v>0</v>
      </c>
      <c r="F12913" s="65">
        <f>IFERROR(VLOOKUP(C12913,Pivot!A:C,3,0),0)</f>
        <v>0</v>
      </c>
    </row>
    <row r="12914" spans="1:6" x14ac:dyDescent="0.25">
      <c r="A12914" s="68" t="s">
        <v>103</v>
      </c>
      <c r="B12914" s="69">
        <v>491394212</v>
      </c>
      <c r="C12914" s="68">
        <v>628165710321</v>
      </c>
      <c r="D12914" s="69" t="s">
        <v>8656</v>
      </c>
      <c r="E12914" s="65">
        <f>IFERROR(VLOOKUP(C12914,Pivot!A:B,2,0),0)</f>
        <v>0</v>
      </c>
      <c r="F12914" s="65">
        <f>IFERROR(VLOOKUP(C12914,Pivot!A:C,3,0),0)</f>
        <v>0</v>
      </c>
    </row>
    <row r="12915" spans="1:6" x14ac:dyDescent="0.25">
      <c r="A12915" s="68" t="s">
        <v>103</v>
      </c>
      <c r="B12915" s="69">
        <v>491394214</v>
      </c>
      <c r="C12915" s="68">
        <v>8906046946215</v>
      </c>
      <c r="D12915" s="69" t="s">
        <v>8657</v>
      </c>
      <c r="E12915" s="65">
        <f>IFERROR(VLOOKUP(C12915,Pivot!A:B,2,0),0)</f>
        <v>0</v>
      </c>
      <c r="F12915" s="65">
        <f>IFERROR(VLOOKUP(C12915,Pivot!A:C,3,0),0)</f>
        <v>0</v>
      </c>
    </row>
    <row r="12916" spans="1:6" x14ac:dyDescent="0.25">
      <c r="A12916" s="68" t="s">
        <v>103</v>
      </c>
      <c r="B12916" s="69">
        <v>491394215</v>
      </c>
      <c r="C12916" s="68">
        <v>8906046946222</v>
      </c>
      <c r="D12916" s="69" t="s">
        <v>8658</v>
      </c>
      <c r="E12916" s="65">
        <f>IFERROR(VLOOKUP(C12916,Pivot!A:B,2,0),0)</f>
        <v>0</v>
      </c>
      <c r="F12916" s="65">
        <f>IFERROR(VLOOKUP(C12916,Pivot!A:C,3,0),0)</f>
        <v>0</v>
      </c>
    </row>
    <row r="12917" spans="1:6" x14ac:dyDescent="0.25">
      <c r="A12917" s="68" t="s">
        <v>103</v>
      </c>
      <c r="B12917" s="69">
        <v>491394217</v>
      </c>
      <c r="C12917" s="68">
        <v>4006592982393</v>
      </c>
      <c r="D12917" s="69" t="s">
        <v>8659</v>
      </c>
      <c r="E12917" s="65">
        <f>IFERROR(VLOOKUP(C12917,Pivot!A:B,2,0),0)</f>
        <v>0</v>
      </c>
      <c r="F12917" s="65">
        <f>IFERROR(VLOOKUP(C12917,Pivot!A:C,3,0),0)</f>
        <v>0</v>
      </c>
    </row>
    <row r="12918" spans="1:6" x14ac:dyDescent="0.25">
      <c r="A12918" s="68" t="s">
        <v>103</v>
      </c>
      <c r="B12918" s="69">
        <v>491394218</v>
      </c>
      <c r="C12918" s="68">
        <v>3032164108015</v>
      </c>
      <c r="D12918" s="69" t="s">
        <v>8660</v>
      </c>
      <c r="E12918" s="65">
        <f>IFERROR(VLOOKUP(C12918,Pivot!A:B,2,0),0)</f>
        <v>0</v>
      </c>
      <c r="F12918" s="65">
        <f>IFERROR(VLOOKUP(C12918,Pivot!A:C,3,0),0)</f>
        <v>0</v>
      </c>
    </row>
    <row r="12919" spans="1:6" x14ac:dyDescent="0.25">
      <c r="A12919" s="68" t="s">
        <v>103</v>
      </c>
      <c r="B12919" s="69">
        <v>491394219</v>
      </c>
      <c r="C12919" s="68">
        <v>4006592981938</v>
      </c>
      <c r="D12919" s="69" t="s">
        <v>8661</v>
      </c>
      <c r="E12919" s="65">
        <f>IFERROR(VLOOKUP(C12919,Pivot!A:B,2,0),0)</f>
        <v>0</v>
      </c>
      <c r="F12919" s="65">
        <f>IFERROR(VLOOKUP(C12919,Pivot!A:C,3,0),0)</f>
        <v>0</v>
      </c>
    </row>
    <row r="12920" spans="1:6" x14ac:dyDescent="0.25">
      <c r="A12920" s="68" t="s">
        <v>103</v>
      </c>
      <c r="B12920" s="69">
        <v>491394220</v>
      </c>
      <c r="C12920" s="68">
        <v>8908007719166</v>
      </c>
      <c r="D12920" s="69" t="s">
        <v>8662</v>
      </c>
      <c r="E12920" s="65">
        <f>IFERROR(VLOOKUP(C12920,Pivot!A:B,2,0),0)</f>
        <v>0</v>
      </c>
      <c r="F12920" s="65">
        <f>IFERROR(VLOOKUP(C12920,Pivot!A:C,3,0),0)</f>
        <v>0</v>
      </c>
    </row>
    <row r="12921" spans="1:6" x14ac:dyDescent="0.25">
      <c r="A12921" s="68" t="s">
        <v>103</v>
      </c>
      <c r="B12921" s="69">
        <v>491394221</v>
      </c>
      <c r="C12921" s="68">
        <v>8908007719067</v>
      </c>
      <c r="D12921" s="69" t="s">
        <v>8663</v>
      </c>
      <c r="E12921" s="65">
        <f>IFERROR(VLOOKUP(C12921,Pivot!A:B,2,0),0)</f>
        <v>0</v>
      </c>
      <c r="F12921" s="65">
        <f>IFERROR(VLOOKUP(C12921,Pivot!A:C,3,0),0)</f>
        <v>0</v>
      </c>
    </row>
    <row r="12922" spans="1:6" x14ac:dyDescent="0.25">
      <c r="A12922" s="68" t="s">
        <v>103</v>
      </c>
      <c r="B12922" s="69">
        <v>491394222</v>
      </c>
      <c r="C12922" s="68">
        <v>8908007719135</v>
      </c>
      <c r="D12922" s="69" t="s">
        <v>8664</v>
      </c>
      <c r="E12922" s="65">
        <f>IFERROR(VLOOKUP(C12922,Pivot!A:B,2,0),0)</f>
        <v>0</v>
      </c>
      <c r="F12922" s="65">
        <f>IFERROR(VLOOKUP(C12922,Pivot!A:C,3,0),0)</f>
        <v>0</v>
      </c>
    </row>
    <row r="12923" spans="1:6" x14ac:dyDescent="0.25">
      <c r="A12923" s="68" t="s">
        <v>103</v>
      </c>
      <c r="B12923" s="69">
        <v>491394223</v>
      </c>
      <c r="C12923" s="68">
        <v>8908007719043</v>
      </c>
      <c r="D12923" s="69" t="s">
        <v>8665</v>
      </c>
      <c r="E12923" s="65">
        <f>IFERROR(VLOOKUP(C12923,Pivot!A:B,2,0),0)</f>
        <v>0</v>
      </c>
      <c r="F12923" s="65">
        <f>IFERROR(VLOOKUP(C12923,Pivot!A:C,3,0),0)</f>
        <v>0</v>
      </c>
    </row>
    <row r="12924" spans="1:6" x14ac:dyDescent="0.25">
      <c r="A12924" s="68" t="s">
        <v>103</v>
      </c>
      <c r="B12924" s="69">
        <v>491394224</v>
      </c>
      <c r="C12924" s="68">
        <v>8908007719128</v>
      </c>
      <c r="D12924" s="69" t="s">
        <v>8666</v>
      </c>
      <c r="E12924" s="65">
        <f>IFERROR(VLOOKUP(C12924,Pivot!A:B,2,0),0)</f>
        <v>0</v>
      </c>
      <c r="F12924" s="65">
        <f>IFERROR(VLOOKUP(C12924,Pivot!A:C,3,0),0)</f>
        <v>0</v>
      </c>
    </row>
    <row r="12925" spans="1:6" x14ac:dyDescent="0.25">
      <c r="A12925" s="68" t="s">
        <v>103</v>
      </c>
      <c r="B12925" s="69">
        <v>491394225</v>
      </c>
      <c r="C12925" s="68">
        <v>8908007719005</v>
      </c>
      <c r="D12925" s="69" t="s">
        <v>8667</v>
      </c>
      <c r="E12925" s="65">
        <f>IFERROR(VLOOKUP(C12925,Pivot!A:B,2,0),0)</f>
        <v>0</v>
      </c>
      <c r="F12925" s="65">
        <f>IFERROR(VLOOKUP(C12925,Pivot!A:C,3,0),0)</f>
        <v>0</v>
      </c>
    </row>
    <row r="12926" spans="1:6" x14ac:dyDescent="0.25">
      <c r="A12926" s="68" t="s">
        <v>103</v>
      </c>
      <c r="B12926" s="69">
        <v>491394225</v>
      </c>
      <c r="C12926" s="68">
        <v>8908007719159</v>
      </c>
      <c r="D12926" s="69" t="s">
        <v>8667</v>
      </c>
      <c r="E12926" s="65">
        <f>IFERROR(VLOOKUP(C12926,Pivot!A:B,2,0),0)</f>
        <v>0</v>
      </c>
      <c r="F12926" s="65">
        <f>IFERROR(VLOOKUP(C12926,Pivot!A:C,3,0),0)</f>
        <v>0</v>
      </c>
    </row>
    <row r="12927" spans="1:6" x14ac:dyDescent="0.25">
      <c r="A12927" s="68" t="s">
        <v>103</v>
      </c>
      <c r="B12927" s="69">
        <v>491394237</v>
      </c>
      <c r="C12927" s="68">
        <v>491394237</v>
      </c>
      <c r="D12927" s="69" t="s">
        <v>8668</v>
      </c>
      <c r="E12927" s="65">
        <f>IFERROR(VLOOKUP(C12927,Pivot!A:B,2,0),0)</f>
        <v>0</v>
      </c>
      <c r="F12927" s="65">
        <f>IFERROR(VLOOKUP(C12927,Pivot!A:C,3,0),0)</f>
        <v>0</v>
      </c>
    </row>
    <row r="12928" spans="1:6" x14ac:dyDescent="0.25">
      <c r="A12928" s="68" t="s">
        <v>103</v>
      </c>
      <c r="B12928" s="69">
        <v>491394241</v>
      </c>
      <c r="C12928" s="68">
        <v>39897467580</v>
      </c>
      <c r="D12928" s="69" t="s">
        <v>8669</v>
      </c>
      <c r="E12928" s="65">
        <f>IFERROR(VLOOKUP(C12928,Pivot!A:B,2,0),0)</f>
        <v>0</v>
      </c>
      <c r="F12928" s="65">
        <f>IFERROR(VLOOKUP(C12928,Pivot!A:C,3,0),0)</f>
        <v>0</v>
      </c>
    </row>
    <row r="12929" spans="1:6" x14ac:dyDescent="0.25">
      <c r="A12929" s="68" t="s">
        <v>103</v>
      </c>
      <c r="B12929" s="69">
        <v>491394245</v>
      </c>
      <c r="C12929" s="68">
        <v>39897044521</v>
      </c>
      <c r="D12929" s="69" t="s">
        <v>8670</v>
      </c>
      <c r="E12929" s="65">
        <f>IFERROR(VLOOKUP(C12929,Pivot!A:B,2,0),0)</f>
        <v>0</v>
      </c>
      <c r="F12929" s="65">
        <f>IFERROR(VLOOKUP(C12929,Pivot!A:C,3,0),0)</f>
        <v>0</v>
      </c>
    </row>
    <row r="12930" spans="1:6" x14ac:dyDescent="0.25">
      <c r="A12930" s="68" t="s">
        <v>103</v>
      </c>
      <c r="B12930" s="69">
        <v>491394246</v>
      </c>
      <c r="C12930" s="68">
        <v>39897044569</v>
      </c>
      <c r="D12930" s="69" t="s">
        <v>8671</v>
      </c>
      <c r="E12930" s="65">
        <f>IFERROR(VLOOKUP(C12930,Pivot!A:B,2,0),0)</f>
        <v>0</v>
      </c>
      <c r="F12930" s="65">
        <f>IFERROR(VLOOKUP(C12930,Pivot!A:C,3,0),0)</f>
        <v>0</v>
      </c>
    </row>
    <row r="12931" spans="1:6" x14ac:dyDescent="0.25">
      <c r="A12931" s="68" t="s">
        <v>103</v>
      </c>
      <c r="B12931" s="69">
        <v>491394247</v>
      </c>
      <c r="C12931" s="68">
        <v>39897044545</v>
      </c>
      <c r="D12931" s="69" t="s">
        <v>8672</v>
      </c>
      <c r="E12931" s="65">
        <f>IFERROR(VLOOKUP(C12931,Pivot!A:B,2,0),0)</f>
        <v>0</v>
      </c>
      <c r="F12931" s="65">
        <f>IFERROR(VLOOKUP(C12931,Pivot!A:C,3,0),0)</f>
        <v>0</v>
      </c>
    </row>
    <row r="12932" spans="1:6" x14ac:dyDescent="0.25">
      <c r="A12932" s="68" t="s">
        <v>103</v>
      </c>
      <c r="B12932" s="69">
        <v>491394248</v>
      </c>
      <c r="C12932" s="68">
        <v>39897044576</v>
      </c>
      <c r="D12932" s="69" t="s">
        <v>8673</v>
      </c>
      <c r="E12932" s="65">
        <f>IFERROR(VLOOKUP(C12932,Pivot!A:B,2,0),0)</f>
        <v>0</v>
      </c>
      <c r="F12932" s="65">
        <f>IFERROR(VLOOKUP(C12932,Pivot!A:C,3,0),0)</f>
        <v>0</v>
      </c>
    </row>
    <row r="12933" spans="1:6" x14ac:dyDescent="0.25">
      <c r="A12933" s="68" t="s">
        <v>103</v>
      </c>
      <c r="B12933" s="69">
        <v>491394248</v>
      </c>
      <c r="C12933" s="68">
        <v>491394248</v>
      </c>
      <c r="D12933" s="69" t="s">
        <v>8673</v>
      </c>
      <c r="E12933" s="65">
        <f>IFERROR(VLOOKUP(C12933,Pivot!A:B,2,0),0)</f>
        <v>0</v>
      </c>
      <c r="F12933" s="65">
        <f>IFERROR(VLOOKUP(C12933,Pivot!A:C,3,0),0)</f>
        <v>0</v>
      </c>
    </row>
    <row r="12934" spans="1:6" x14ac:dyDescent="0.25">
      <c r="A12934" s="68" t="s">
        <v>103</v>
      </c>
      <c r="B12934" s="69">
        <v>491394249</v>
      </c>
      <c r="C12934" s="68">
        <v>39897044583</v>
      </c>
      <c r="D12934" s="69" t="s">
        <v>8674</v>
      </c>
      <c r="E12934" s="65">
        <f>IFERROR(VLOOKUP(C12934,Pivot!A:B,2,0),0)</f>
        <v>0</v>
      </c>
      <c r="F12934" s="65">
        <f>IFERROR(VLOOKUP(C12934,Pivot!A:C,3,0),0)</f>
        <v>0</v>
      </c>
    </row>
    <row r="12935" spans="1:6" x14ac:dyDescent="0.25">
      <c r="A12935" s="68" t="s">
        <v>103</v>
      </c>
      <c r="B12935" s="69">
        <v>491394250</v>
      </c>
      <c r="C12935" s="68">
        <v>39897945156</v>
      </c>
      <c r="D12935" s="69" t="s">
        <v>8675</v>
      </c>
      <c r="E12935" s="65">
        <f>IFERROR(VLOOKUP(C12935,Pivot!A:B,2,0),0)</f>
        <v>0</v>
      </c>
      <c r="F12935" s="65">
        <f>IFERROR(VLOOKUP(C12935,Pivot!A:C,3,0),0)</f>
        <v>0</v>
      </c>
    </row>
    <row r="12936" spans="1:6" x14ac:dyDescent="0.25">
      <c r="A12936" s="68" t="s">
        <v>103</v>
      </c>
      <c r="B12936" s="69">
        <v>491394251</v>
      </c>
      <c r="C12936" s="68">
        <v>39897945163</v>
      </c>
      <c r="D12936" s="69" t="s">
        <v>8676</v>
      </c>
      <c r="E12936" s="65">
        <f>IFERROR(VLOOKUP(C12936,Pivot!A:B,2,0),0)</f>
        <v>0</v>
      </c>
      <c r="F12936" s="65">
        <f>IFERROR(VLOOKUP(C12936,Pivot!A:C,3,0),0)</f>
        <v>0</v>
      </c>
    </row>
    <row r="12937" spans="1:6" x14ac:dyDescent="0.25">
      <c r="A12937" s="68" t="s">
        <v>103</v>
      </c>
      <c r="B12937" s="69">
        <v>491394253</v>
      </c>
      <c r="C12937" s="68">
        <v>39897989594</v>
      </c>
      <c r="D12937" s="69" t="s">
        <v>8677</v>
      </c>
      <c r="E12937" s="65">
        <f>IFERROR(VLOOKUP(C12937,Pivot!A:B,2,0),0)</f>
        <v>0</v>
      </c>
      <c r="F12937" s="65">
        <f>IFERROR(VLOOKUP(C12937,Pivot!A:C,3,0),0)</f>
        <v>0</v>
      </c>
    </row>
    <row r="12938" spans="1:6" x14ac:dyDescent="0.25">
      <c r="A12938" s="68" t="s">
        <v>103</v>
      </c>
      <c r="B12938" s="69">
        <v>491394254</v>
      </c>
      <c r="C12938" s="68">
        <v>39897990637</v>
      </c>
      <c r="D12938" s="69" t="s">
        <v>8678</v>
      </c>
      <c r="E12938" s="65">
        <f>IFERROR(VLOOKUP(C12938,Pivot!A:B,2,0),0)</f>
        <v>0</v>
      </c>
      <c r="F12938" s="65">
        <f>IFERROR(VLOOKUP(C12938,Pivot!A:C,3,0),0)</f>
        <v>0</v>
      </c>
    </row>
    <row r="12939" spans="1:6" x14ac:dyDescent="0.25">
      <c r="A12939" s="68" t="s">
        <v>103</v>
      </c>
      <c r="B12939" s="69">
        <v>491394255</v>
      </c>
      <c r="C12939" s="68">
        <v>39897989624</v>
      </c>
      <c r="D12939" s="69" t="s">
        <v>8679</v>
      </c>
      <c r="E12939" s="65">
        <f>IFERROR(VLOOKUP(C12939,Pivot!A:B,2,0),0)</f>
        <v>0</v>
      </c>
      <c r="F12939" s="65">
        <f>IFERROR(VLOOKUP(C12939,Pivot!A:C,3,0),0)</f>
        <v>0</v>
      </c>
    </row>
    <row r="12940" spans="1:6" x14ac:dyDescent="0.25">
      <c r="A12940" s="68" t="s">
        <v>103</v>
      </c>
      <c r="B12940" s="69">
        <v>491394256</v>
      </c>
      <c r="C12940" s="68">
        <v>39897090344</v>
      </c>
      <c r="D12940" s="69" t="s">
        <v>8680</v>
      </c>
      <c r="E12940" s="65">
        <f>IFERROR(VLOOKUP(C12940,Pivot!A:B,2,0),0)</f>
        <v>0</v>
      </c>
      <c r="F12940" s="65">
        <f>IFERROR(VLOOKUP(C12940,Pivot!A:C,3,0),0)</f>
        <v>0</v>
      </c>
    </row>
    <row r="12941" spans="1:6" x14ac:dyDescent="0.25">
      <c r="A12941" s="68" t="s">
        <v>103</v>
      </c>
      <c r="B12941" s="69">
        <v>491394257</v>
      </c>
      <c r="C12941" s="68">
        <v>39897090337</v>
      </c>
      <c r="D12941" s="69" t="s">
        <v>8681</v>
      </c>
      <c r="E12941" s="65">
        <f>IFERROR(VLOOKUP(C12941,Pivot!A:B,2,0),0)</f>
        <v>0</v>
      </c>
      <c r="F12941" s="65">
        <f>IFERROR(VLOOKUP(C12941,Pivot!A:C,3,0),0)</f>
        <v>0</v>
      </c>
    </row>
    <row r="12942" spans="1:6" x14ac:dyDescent="0.25">
      <c r="A12942" s="68" t="s">
        <v>103</v>
      </c>
      <c r="B12942" s="69">
        <v>491394258</v>
      </c>
      <c r="C12942" s="68">
        <v>39897788609</v>
      </c>
      <c r="D12942" s="69" t="s">
        <v>8682</v>
      </c>
      <c r="E12942" s="65">
        <f>IFERROR(VLOOKUP(C12942,Pivot!A:B,2,0),0)</f>
        <v>0</v>
      </c>
      <c r="F12942" s="65">
        <f>IFERROR(VLOOKUP(C12942,Pivot!A:C,3,0),0)</f>
        <v>0</v>
      </c>
    </row>
    <row r="12943" spans="1:6" x14ac:dyDescent="0.25">
      <c r="A12943" s="68" t="s">
        <v>103</v>
      </c>
      <c r="B12943" s="69">
        <v>491394260</v>
      </c>
      <c r="C12943" s="68">
        <v>39897788487</v>
      </c>
      <c r="D12943" s="69" t="s">
        <v>8683</v>
      </c>
      <c r="E12943" s="65">
        <f>IFERROR(VLOOKUP(C12943,Pivot!A:B,2,0),0)</f>
        <v>0</v>
      </c>
      <c r="F12943" s="65">
        <f>IFERROR(VLOOKUP(C12943,Pivot!A:C,3,0),0)</f>
        <v>0</v>
      </c>
    </row>
    <row r="12944" spans="1:6" x14ac:dyDescent="0.25">
      <c r="A12944" s="68" t="s">
        <v>103</v>
      </c>
      <c r="B12944" s="69">
        <v>491394262</v>
      </c>
      <c r="C12944" s="68">
        <v>39897989587</v>
      </c>
      <c r="D12944" s="69" t="s">
        <v>8684</v>
      </c>
      <c r="E12944" s="65">
        <f>IFERROR(VLOOKUP(C12944,Pivot!A:B,2,0),0)</f>
        <v>0</v>
      </c>
      <c r="F12944" s="65">
        <f>IFERROR(VLOOKUP(C12944,Pivot!A:C,3,0),0)</f>
        <v>0</v>
      </c>
    </row>
    <row r="12945" spans="1:6" x14ac:dyDescent="0.25">
      <c r="A12945" s="68" t="s">
        <v>103</v>
      </c>
      <c r="B12945" s="69">
        <v>491394263</v>
      </c>
      <c r="C12945" s="68">
        <v>39897989600</v>
      </c>
      <c r="D12945" s="69" t="s">
        <v>8685</v>
      </c>
      <c r="E12945" s="65">
        <f>IFERROR(VLOOKUP(C12945,Pivot!A:B,2,0),0)</f>
        <v>0</v>
      </c>
      <c r="F12945" s="65">
        <f>IFERROR(VLOOKUP(C12945,Pivot!A:C,3,0),0)</f>
        <v>0</v>
      </c>
    </row>
    <row r="12946" spans="1:6" x14ac:dyDescent="0.25">
      <c r="A12946" s="68" t="s">
        <v>103</v>
      </c>
      <c r="B12946" s="69">
        <v>491394266</v>
      </c>
      <c r="C12946" s="68">
        <v>491394266</v>
      </c>
      <c r="D12946" s="69" t="s">
        <v>8686</v>
      </c>
      <c r="E12946" s="65">
        <f>IFERROR(VLOOKUP(C12946,Pivot!A:B,2,0),0)</f>
        <v>0</v>
      </c>
      <c r="F12946" s="65">
        <f>IFERROR(VLOOKUP(C12946,Pivot!A:C,3,0),0)</f>
        <v>0</v>
      </c>
    </row>
    <row r="12947" spans="1:6" x14ac:dyDescent="0.25">
      <c r="A12947" s="68" t="s">
        <v>103</v>
      </c>
      <c r="B12947" s="69">
        <v>491394266</v>
      </c>
      <c r="C12947" s="68">
        <v>678352868205</v>
      </c>
      <c r="D12947" s="69" t="s">
        <v>8686</v>
      </c>
      <c r="E12947" s="65">
        <f>IFERROR(VLOOKUP(C12947,Pivot!A:B,2,0),0)</f>
        <v>0</v>
      </c>
      <c r="F12947" s="65">
        <f>IFERROR(VLOOKUP(C12947,Pivot!A:C,3,0),0)</f>
        <v>0</v>
      </c>
    </row>
    <row r="12948" spans="1:6" x14ac:dyDescent="0.25">
      <c r="A12948" s="68" t="s">
        <v>103</v>
      </c>
      <c r="B12948" s="69">
        <v>491394266</v>
      </c>
      <c r="C12948" s="68">
        <v>678352868212</v>
      </c>
      <c r="D12948" s="69" t="s">
        <v>8686</v>
      </c>
      <c r="E12948" s="65">
        <f>IFERROR(VLOOKUP(C12948,Pivot!A:B,2,0),0)</f>
        <v>0</v>
      </c>
      <c r="F12948" s="65">
        <f>IFERROR(VLOOKUP(C12948,Pivot!A:C,3,0),0)</f>
        <v>0</v>
      </c>
    </row>
    <row r="12949" spans="1:6" x14ac:dyDescent="0.25">
      <c r="A12949" s="68" t="s">
        <v>103</v>
      </c>
      <c r="B12949" s="69">
        <v>491394269</v>
      </c>
      <c r="C12949" s="68">
        <v>39897416038</v>
      </c>
      <c r="D12949" s="69" t="s">
        <v>8687</v>
      </c>
      <c r="E12949" s="65">
        <f>IFERROR(VLOOKUP(C12949,Pivot!A:B,2,0),0)</f>
        <v>0</v>
      </c>
      <c r="F12949" s="65">
        <f>IFERROR(VLOOKUP(C12949,Pivot!A:C,3,0),0)</f>
        <v>0</v>
      </c>
    </row>
    <row r="12950" spans="1:6" x14ac:dyDescent="0.25">
      <c r="A12950" s="68" t="s">
        <v>103</v>
      </c>
      <c r="B12950" s="69">
        <v>491394271</v>
      </c>
      <c r="C12950" s="68">
        <v>39897989433</v>
      </c>
      <c r="D12950" s="69" t="s">
        <v>8688</v>
      </c>
      <c r="E12950" s="65">
        <f>IFERROR(VLOOKUP(C12950,Pivot!A:B,2,0),0)</f>
        <v>0</v>
      </c>
      <c r="F12950" s="65">
        <f>IFERROR(VLOOKUP(C12950,Pivot!A:C,3,0),0)</f>
        <v>0</v>
      </c>
    </row>
    <row r="12951" spans="1:6" x14ac:dyDescent="0.25">
      <c r="A12951" s="68" t="s">
        <v>103</v>
      </c>
      <c r="B12951" s="69">
        <v>491394288</v>
      </c>
      <c r="C12951" s="68">
        <v>6923744096556</v>
      </c>
      <c r="D12951" s="69" t="s">
        <v>8689</v>
      </c>
      <c r="E12951" s="65">
        <f>IFERROR(VLOOKUP(C12951,Pivot!A:B,2,0),0)</f>
        <v>0</v>
      </c>
      <c r="F12951" s="65">
        <f>IFERROR(VLOOKUP(C12951,Pivot!A:C,3,0),0)</f>
        <v>0</v>
      </c>
    </row>
    <row r="12952" spans="1:6" x14ac:dyDescent="0.25">
      <c r="A12952" s="68" t="s">
        <v>103</v>
      </c>
      <c r="B12952" s="69">
        <v>491394289</v>
      </c>
      <c r="C12952" s="68">
        <v>6923744070273</v>
      </c>
      <c r="D12952" s="69" t="s">
        <v>8690</v>
      </c>
      <c r="E12952" s="65">
        <f>IFERROR(VLOOKUP(C12952,Pivot!A:B,2,0),0)</f>
        <v>0</v>
      </c>
      <c r="F12952" s="65">
        <f>IFERROR(VLOOKUP(C12952,Pivot!A:C,3,0),0)</f>
        <v>0</v>
      </c>
    </row>
    <row r="12953" spans="1:6" x14ac:dyDescent="0.25">
      <c r="A12953" s="68" t="s">
        <v>103</v>
      </c>
      <c r="B12953" s="69">
        <v>491394290</v>
      </c>
      <c r="C12953" s="68">
        <v>6923744096563</v>
      </c>
      <c r="D12953" s="69" t="s">
        <v>8691</v>
      </c>
      <c r="E12953" s="65">
        <f>IFERROR(VLOOKUP(C12953,Pivot!A:B,2,0),0)</f>
        <v>0</v>
      </c>
      <c r="F12953" s="65">
        <f>IFERROR(VLOOKUP(C12953,Pivot!A:C,3,0),0)</f>
        <v>0</v>
      </c>
    </row>
    <row r="12954" spans="1:6" x14ac:dyDescent="0.25">
      <c r="A12954" s="68" t="s">
        <v>103</v>
      </c>
      <c r="B12954" s="69">
        <v>491394291</v>
      </c>
      <c r="C12954" s="68">
        <v>6923744073670</v>
      </c>
      <c r="D12954" s="69" t="s">
        <v>8692</v>
      </c>
      <c r="E12954" s="65">
        <f>IFERROR(VLOOKUP(C12954,Pivot!A:B,2,0),0)</f>
        <v>0</v>
      </c>
      <c r="F12954" s="65">
        <f>IFERROR(VLOOKUP(C12954,Pivot!A:C,3,0),0)</f>
        <v>0</v>
      </c>
    </row>
    <row r="12955" spans="1:6" x14ac:dyDescent="0.25">
      <c r="A12955" s="68" t="s">
        <v>103</v>
      </c>
      <c r="B12955" s="69">
        <v>491394292</v>
      </c>
      <c r="C12955" s="68">
        <v>6923744073618</v>
      </c>
      <c r="D12955" s="69" t="s">
        <v>8693</v>
      </c>
      <c r="E12955" s="65">
        <f>IFERROR(VLOOKUP(C12955,Pivot!A:B,2,0),0)</f>
        <v>0</v>
      </c>
      <c r="F12955" s="65">
        <f>IFERROR(VLOOKUP(C12955,Pivot!A:C,3,0),0)</f>
        <v>0</v>
      </c>
    </row>
    <row r="12956" spans="1:6" x14ac:dyDescent="0.25">
      <c r="A12956" s="68" t="s">
        <v>103</v>
      </c>
      <c r="B12956" s="69">
        <v>491394293</v>
      </c>
      <c r="C12956" s="68">
        <v>6923744073656</v>
      </c>
      <c r="D12956" s="69" t="s">
        <v>8694</v>
      </c>
      <c r="E12956" s="65">
        <f>IFERROR(VLOOKUP(C12956,Pivot!A:B,2,0),0)</f>
        <v>0</v>
      </c>
      <c r="F12956" s="65">
        <f>IFERROR(VLOOKUP(C12956,Pivot!A:C,3,0),0)</f>
        <v>0</v>
      </c>
    </row>
    <row r="12957" spans="1:6" x14ac:dyDescent="0.25">
      <c r="A12957" s="68" t="s">
        <v>103</v>
      </c>
      <c r="B12957" s="69">
        <v>491394294</v>
      </c>
      <c r="C12957" s="68">
        <v>6923744073601</v>
      </c>
      <c r="D12957" s="69" t="s">
        <v>8695</v>
      </c>
      <c r="E12957" s="65">
        <f>IFERROR(VLOOKUP(C12957,Pivot!A:B,2,0),0)</f>
        <v>0</v>
      </c>
      <c r="F12957" s="65">
        <f>IFERROR(VLOOKUP(C12957,Pivot!A:C,3,0),0)</f>
        <v>0</v>
      </c>
    </row>
    <row r="12958" spans="1:6" x14ac:dyDescent="0.25">
      <c r="A12958" s="68" t="s">
        <v>103</v>
      </c>
      <c r="B12958" s="69">
        <v>491394295</v>
      </c>
      <c r="C12958" s="68">
        <v>6947045655274</v>
      </c>
      <c r="D12958" s="69" t="s">
        <v>8696</v>
      </c>
      <c r="E12958" s="65">
        <f>IFERROR(VLOOKUP(C12958,Pivot!A:B,2,0),0)</f>
        <v>0</v>
      </c>
      <c r="F12958" s="65">
        <f>IFERROR(VLOOKUP(C12958,Pivot!A:C,3,0),0)</f>
        <v>0</v>
      </c>
    </row>
    <row r="12959" spans="1:6" x14ac:dyDescent="0.25">
      <c r="A12959" s="68" t="s">
        <v>103</v>
      </c>
      <c r="B12959" s="69">
        <v>491394296</v>
      </c>
      <c r="C12959" s="68">
        <v>6944994936263</v>
      </c>
      <c r="D12959" s="69" t="s">
        <v>8697</v>
      </c>
      <c r="E12959" s="65">
        <f>IFERROR(VLOOKUP(C12959,Pivot!A:B,2,0),0)</f>
        <v>0</v>
      </c>
      <c r="F12959" s="65">
        <f>IFERROR(VLOOKUP(C12959,Pivot!A:C,3,0),0)</f>
        <v>0</v>
      </c>
    </row>
    <row r="12960" spans="1:6" x14ac:dyDescent="0.25">
      <c r="A12960" s="68" t="s">
        <v>103</v>
      </c>
      <c r="B12960" s="69">
        <v>491394297</v>
      </c>
      <c r="C12960" s="68">
        <v>6947045655250</v>
      </c>
      <c r="D12960" s="69" t="s">
        <v>8696</v>
      </c>
      <c r="E12960" s="65">
        <f>IFERROR(VLOOKUP(C12960,Pivot!A:B,2,0),0)</f>
        <v>0</v>
      </c>
      <c r="F12960" s="65">
        <f>IFERROR(VLOOKUP(C12960,Pivot!A:C,3,0),0)</f>
        <v>0</v>
      </c>
    </row>
    <row r="12961" spans="1:6" x14ac:dyDescent="0.25">
      <c r="A12961" s="68" t="s">
        <v>103</v>
      </c>
      <c r="B12961" s="69">
        <v>491394301</v>
      </c>
      <c r="C12961" s="68">
        <v>6923744046537</v>
      </c>
      <c r="D12961" s="69" t="s">
        <v>8698</v>
      </c>
      <c r="E12961" s="65">
        <f>IFERROR(VLOOKUP(C12961,Pivot!A:B,2,0),0)</f>
        <v>0</v>
      </c>
      <c r="F12961" s="65">
        <f>IFERROR(VLOOKUP(C12961,Pivot!A:C,3,0),0)</f>
        <v>0</v>
      </c>
    </row>
    <row r="12962" spans="1:6" x14ac:dyDescent="0.25">
      <c r="A12962" s="68" t="s">
        <v>103</v>
      </c>
      <c r="B12962" s="69">
        <v>491394302</v>
      </c>
      <c r="C12962" s="68">
        <v>6944994935891</v>
      </c>
      <c r="D12962" s="69" t="s">
        <v>8699</v>
      </c>
      <c r="E12962" s="65">
        <f>IFERROR(VLOOKUP(C12962,Pivot!A:B,2,0),0)</f>
        <v>0</v>
      </c>
      <c r="F12962" s="65">
        <f>IFERROR(VLOOKUP(C12962,Pivot!A:C,3,0),0)</f>
        <v>0</v>
      </c>
    </row>
    <row r="12963" spans="1:6" x14ac:dyDescent="0.25">
      <c r="A12963" s="68" t="s">
        <v>103</v>
      </c>
      <c r="B12963" s="69">
        <v>491394302</v>
      </c>
      <c r="C12963" s="68">
        <v>8904301751864</v>
      </c>
      <c r="D12963" s="69" t="s">
        <v>8699</v>
      </c>
      <c r="E12963" s="65">
        <f>IFERROR(VLOOKUP(C12963,Pivot!A:B,2,0),0)</f>
        <v>0</v>
      </c>
      <c r="F12963" s="65">
        <f>IFERROR(VLOOKUP(C12963,Pivot!A:C,3,0),0)</f>
        <v>0</v>
      </c>
    </row>
    <row r="12964" spans="1:6" x14ac:dyDescent="0.25">
      <c r="A12964" s="68" t="s">
        <v>103</v>
      </c>
      <c r="B12964" s="69">
        <v>491394303</v>
      </c>
      <c r="C12964" s="68">
        <v>6950568577992</v>
      </c>
      <c r="D12964" s="69" t="s">
        <v>8700</v>
      </c>
      <c r="E12964" s="65">
        <f>IFERROR(VLOOKUP(C12964,Pivot!A:B,2,0),0)</f>
        <v>0</v>
      </c>
      <c r="F12964" s="65">
        <f>IFERROR(VLOOKUP(C12964,Pivot!A:C,3,0),0)</f>
        <v>0</v>
      </c>
    </row>
    <row r="12965" spans="1:6" x14ac:dyDescent="0.25">
      <c r="A12965" s="68" t="s">
        <v>103</v>
      </c>
      <c r="B12965" s="69">
        <v>491394304</v>
      </c>
      <c r="C12965" s="68">
        <v>491394304</v>
      </c>
      <c r="D12965" s="69" t="s">
        <v>8701</v>
      </c>
      <c r="E12965" s="65">
        <f>IFERROR(VLOOKUP(C12965,Pivot!A:B,2,0),0)</f>
        <v>0</v>
      </c>
      <c r="F12965" s="65">
        <f>IFERROR(VLOOKUP(C12965,Pivot!A:C,3,0),0)</f>
        <v>0</v>
      </c>
    </row>
    <row r="12966" spans="1:6" x14ac:dyDescent="0.25">
      <c r="A12966" s="68" t="s">
        <v>103</v>
      </c>
      <c r="B12966" s="69">
        <v>491394305</v>
      </c>
      <c r="C12966" s="68">
        <v>491394305</v>
      </c>
      <c r="D12966" s="69" t="s">
        <v>8702</v>
      </c>
      <c r="E12966" s="65">
        <f>IFERROR(VLOOKUP(C12966,Pivot!A:B,2,0),0)</f>
        <v>0</v>
      </c>
      <c r="F12966" s="65">
        <f>IFERROR(VLOOKUP(C12966,Pivot!A:C,3,0),0)</f>
        <v>0</v>
      </c>
    </row>
    <row r="12967" spans="1:6" x14ac:dyDescent="0.25">
      <c r="A12967" s="68" t="s">
        <v>103</v>
      </c>
      <c r="B12967" s="69">
        <v>491394306</v>
      </c>
      <c r="C12967" s="68">
        <v>6946441300887</v>
      </c>
      <c r="D12967" s="69" t="s">
        <v>8703</v>
      </c>
      <c r="E12967" s="65">
        <f>IFERROR(VLOOKUP(C12967,Pivot!A:B,2,0),0)</f>
        <v>0</v>
      </c>
      <c r="F12967" s="65">
        <f>IFERROR(VLOOKUP(C12967,Pivot!A:C,3,0),0)</f>
        <v>0</v>
      </c>
    </row>
    <row r="12968" spans="1:6" x14ac:dyDescent="0.25">
      <c r="A12968" s="68" t="s">
        <v>103</v>
      </c>
      <c r="B12968" s="69">
        <v>491394306</v>
      </c>
      <c r="C12968" s="68">
        <v>845218007768</v>
      </c>
      <c r="D12968" s="69" t="s">
        <v>8703</v>
      </c>
      <c r="E12968" s="65">
        <f>IFERROR(VLOOKUP(C12968,Pivot!A:B,2,0),0)</f>
        <v>0</v>
      </c>
      <c r="F12968" s="65">
        <f>IFERROR(VLOOKUP(C12968,Pivot!A:C,3,0),0)</f>
        <v>0</v>
      </c>
    </row>
    <row r="12969" spans="1:6" x14ac:dyDescent="0.25">
      <c r="A12969" s="68" t="s">
        <v>103</v>
      </c>
      <c r="B12969" s="69">
        <v>491394307</v>
      </c>
      <c r="C12969" s="68">
        <v>6946441303550</v>
      </c>
      <c r="D12969" s="69" t="s">
        <v>8704</v>
      </c>
      <c r="E12969" s="65">
        <f>IFERROR(VLOOKUP(C12969,Pivot!A:B,2,0),0)</f>
        <v>0</v>
      </c>
      <c r="F12969" s="65">
        <f>IFERROR(VLOOKUP(C12969,Pivot!A:C,3,0),0)</f>
        <v>0</v>
      </c>
    </row>
    <row r="12970" spans="1:6" x14ac:dyDescent="0.25">
      <c r="A12970" s="68" t="s">
        <v>103</v>
      </c>
      <c r="B12970" s="69">
        <v>491394307</v>
      </c>
      <c r="C12970" s="68">
        <v>845218014933</v>
      </c>
      <c r="D12970" s="69" t="s">
        <v>8704</v>
      </c>
      <c r="E12970" s="65">
        <f>IFERROR(VLOOKUP(C12970,Pivot!A:B,2,0),0)</f>
        <v>0</v>
      </c>
      <c r="F12970" s="65">
        <f>IFERROR(VLOOKUP(C12970,Pivot!A:C,3,0),0)</f>
        <v>0</v>
      </c>
    </row>
    <row r="12971" spans="1:6" x14ac:dyDescent="0.25">
      <c r="A12971" s="68" t="s">
        <v>103</v>
      </c>
      <c r="B12971" s="69">
        <v>491394308</v>
      </c>
      <c r="C12971" s="68">
        <v>6946441304809</v>
      </c>
      <c r="D12971" s="69" t="s">
        <v>8705</v>
      </c>
      <c r="E12971" s="65">
        <f>IFERROR(VLOOKUP(C12971,Pivot!A:B,2,0),0)</f>
        <v>0</v>
      </c>
      <c r="F12971" s="65">
        <f>IFERROR(VLOOKUP(C12971,Pivot!A:C,3,0),0)</f>
        <v>0</v>
      </c>
    </row>
    <row r="12972" spans="1:6" x14ac:dyDescent="0.25">
      <c r="A12972" s="68" t="s">
        <v>103</v>
      </c>
      <c r="B12972" s="69">
        <v>491394308</v>
      </c>
      <c r="C12972" s="68">
        <v>845218017477</v>
      </c>
      <c r="D12972" s="69" t="s">
        <v>8705</v>
      </c>
      <c r="E12972" s="65">
        <f>IFERROR(VLOOKUP(C12972,Pivot!A:B,2,0),0)</f>
        <v>0</v>
      </c>
      <c r="F12972" s="65">
        <f>IFERROR(VLOOKUP(C12972,Pivot!A:C,3,0),0)</f>
        <v>0</v>
      </c>
    </row>
    <row r="12973" spans="1:6" x14ac:dyDescent="0.25">
      <c r="A12973" s="68" t="s">
        <v>103</v>
      </c>
      <c r="B12973" s="69">
        <v>491394308</v>
      </c>
      <c r="C12973" s="68">
        <v>845218018108</v>
      </c>
      <c r="D12973" s="69" t="s">
        <v>8705</v>
      </c>
      <c r="E12973" s="65">
        <f>IFERROR(VLOOKUP(C12973,Pivot!A:B,2,0),0)</f>
        <v>0</v>
      </c>
      <c r="F12973" s="65">
        <f>IFERROR(VLOOKUP(C12973,Pivot!A:C,3,0),0)</f>
        <v>0</v>
      </c>
    </row>
    <row r="12974" spans="1:6" x14ac:dyDescent="0.25">
      <c r="A12974" s="68" t="s">
        <v>103</v>
      </c>
      <c r="B12974" s="69">
        <v>491394309</v>
      </c>
      <c r="C12974" s="68">
        <v>6946441304823</v>
      </c>
      <c r="D12974" s="69" t="s">
        <v>8706</v>
      </c>
      <c r="E12974" s="65">
        <f>IFERROR(VLOOKUP(C12974,Pivot!A:B,2,0),0)</f>
        <v>0</v>
      </c>
      <c r="F12974" s="65">
        <f>IFERROR(VLOOKUP(C12974,Pivot!A:C,3,0),0)</f>
        <v>0</v>
      </c>
    </row>
    <row r="12975" spans="1:6" x14ac:dyDescent="0.25">
      <c r="A12975" s="68" t="s">
        <v>103</v>
      </c>
      <c r="B12975" s="69">
        <v>491394309</v>
      </c>
      <c r="C12975" s="68">
        <v>845218017491</v>
      </c>
      <c r="D12975" s="69" t="s">
        <v>8706</v>
      </c>
      <c r="E12975" s="65">
        <f>IFERROR(VLOOKUP(C12975,Pivot!A:B,2,0),0)</f>
        <v>0</v>
      </c>
      <c r="F12975" s="65">
        <f>IFERROR(VLOOKUP(C12975,Pivot!A:C,3,0),0)</f>
        <v>0</v>
      </c>
    </row>
    <row r="12976" spans="1:6" x14ac:dyDescent="0.25">
      <c r="A12976" s="68" t="s">
        <v>103</v>
      </c>
      <c r="B12976" s="69">
        <v>491394310</v>
      </c>
      <c r="C12976" s="68">
        <v>6946441305103</v>
      </c>
      <c r="D12976" s="69" t="s">
        <v>8707</v>
      </c>
      <c r="E12976" s="65">
        <f>IFERROR(VLOOKUP(C12976,Pivot!A:B,2,0),0)</f>
        <v>0</v>
      </c>
      <c r="F12976" s="65">
        <f>IFERROR(VLOOKUP(C12976,Pivot!A:C,3,0),0)</f>
        <v>0</v>
      </c>
    </row>
    <row r="12977" spans="1:6" x14ac:dyDescent="0.25">
      <c r="A12977" s="68" t="s">
        <v>103</v>
      </c>
      <c r="B12977" s="69">
        <v>491394310</v>
      </c>
      <c r="C12977" s="68">
        <v>845218017934</v>
      </c>
      <c r="D12977" s="69" t="s">
        <v>8707</v>
      </c>
      <c r="E12977" s="65">
        <f>IFERROR(VLOOKUP(C12977,Pivot!A:B,2,0),0)</f>
        <v>0</v>
      </c>
      <c r="F12977" s="65">
        <f>IFERROR(VLOOKUP(C12977,Pivot!A:C,3,0),0)</f>
        <v>0</v>
      </c>
    </row>
    <row r="12978" spans="1:6" x14ac:dyDescent="0.25">
      <c r="A12978" s="68" t="s">
        <v>103</v>
      </c>
      <c r="B12978" s="69">
        <v>491394311</v>
      </c>
      <c r="C12978" s="68">
        <v>6946441307442</v>
      </c>
      <c r="D12978" s="69" t="s">
        <v>8708</v>
      </c>
      <c r="E12978" s="65">
        <f>IFERROR(VLOOKUP(C12978,Pivot!A:B,2,0),0)</f>
        <v>0</v>
      </c>
      <c r="F12978" s="65">
        <f>IFERROR(VLOOKUP(C12978,Pivot!A:C,3,0),0)</f>
        <v>0</v>
      </c>
    </row>
    <row r="12979" spans="1:6" x14ac:dyDescent="0.25">
      <c r="A12979" s="68" t="s">
        <v>103</v>
      </c>
      <c r="B12979" s="69">
        <v>491394311</v>
      </c>
      <c r="C12979" s="68">
        <v>845218024208</v>
      </c>
      <c r="D12979" s="69" t="s">
        <v>8708</v>
      </c>
      <c r="E12979" s="65">
        <f>IFERROR(VLOOKUP(C12979,Pivot!A:B,2,0),0)</f>
        <v>0</v>
      </c>
      <c r="F12979" s="65">
        <f>IFERROR(VLOOKUP(C12979,Pivot!A:C,3,0),0)</f>
        <v>0</v>
      </c>
    </row>
    <row r="12980" spans="1:6" x14ac:dyDescent="0.25">
      <c r="A12980" s="68" t="s">
        <v>103</v>
      </c>
      <c r="B12980" s="69">
        <v>491394312</v>
      </c>
      <c r="C12980" s="68">
        <v>6946441308272</v>
      </c>
      <c r="D12980" s="69" t="s">
        <v>8709</v>
      </c>
      <c r="E12980" s="65">
        <f>IFERROR(VLOOKUP(C12980,Pivot!A:B,2,0),0)</f>
        <v>0</v>
      </c>
      <c r="F12980" s="65">
        <f>IFERROR(VLOOKUP(C12980,Pivot!A:C,3,0),0)</f>
        <v>0</v>
      </c>
    </row>
    <row r="12981" spans="1:6" x14ac:dyDescent="0.25">
      <c r="A12981" s="68" t="s">
        <v>103</v>
      </c>
      <c r="B12981" s="69">
        <v>491394312</v>
      </c>
      <c r="C12981" s="68">
        <v>845218025823</v>
      </c>
      <c r="D12981" s="69" t="s">
        <v>8709</v>
      </c>
      <c r="E12981" s="65">
        <f>IFERROR(VLOOKUP(C12981,Pivot!A:B,2,0),0)</f>
        <v>0</v>
      </c>
      <c r="F12981" s="65">
        <f>IFERROR(VLOOKUP(C12981,Pivot!A:C,3,0),0)</f>
        <v>0</v>
      </c>
    </row>
    <row r="12982" spans="1:6" x14ac:dyDescent="0.25">
      <c r="A12982" s="68" t="s">
        <v>103</v>
      </c>
      <c r="B12982" s="69">
        <v>491394313</v>
      </c>
      <c r="C12982" s="68">
        <v>6946441303628</v>
      </c>
      <c r="D12982" s="69" t="s">
        <v>8710</v>
      </c>
      <c r="E12982" s="65">
        <f>IFERROR(VLOOKUP(C12982,Pivot!A:B,2,0),0)</f>
        <v>0</v>
      </c>
      <c r="F12982" s="65">
        <f>IFERROR(VLOOKUP(C12982,Pivot!A:C,3,0),0)</f>
        <v>0</v>
      </c>
    </row>
    <row r="12983" spans="1:6" x14ac:dyDescent="0.25">
      <c r="A12983" s="68" t="s">
        <v>103</v>
      </c>
      <c r="B12983" s="69">
        <v>491394313</v>
      </c>
      <c r="C12983" s="68">
        <v>845218014353</v>
      </c>
      <c r="D12983" s="69" t="s">
        <v>8710</v>
      </c>
      <c r="E12983" s="65">
        <f>IFERROR(VLOOKUP(C12983,Pivot!A:B,2,0),0)</f>
        <v>0</v>
      </c>
      <c r="F12983" s="65">
        <f>IFERROR(VLOOKUP(C12983,Pivot!A:C,3,0),0)</f>
        <v>0</v>
      </c>
    </row>
    <row r="12984" spans="1:6" x14ac:dyDescent="0.25">
      <c r="A12984" s="68" t="s">
        <v>103</v>
      </c>
      <c r="B12984" s="69">
        <v>491394314</v>
      </c>
      <c r="C12984" s="68">
        <v>6946441305219</v>
      </c>
      <c r="D12984" s="69" t="s">
        <v>8711</v>
      </c>
      <c r="E12984" s="65">
        <f>IFERROR(VLOOKUP(C12984,Pivot!A:B,2,0),0)</f>
        <v>0</v>
      </c>
      <c r="F12984" s="65">
        <f>IFERROR(VLOOKUP(C12984,Pivot!A:C,3,0),0)</f>
        <v>0</v>
      </c>
    </row>
    <row r="12985" spans="1:6" x14ac:dyDescent="0.25">
      <c r="A12985" s="68" t="s">
        <v>103</v>
      </c>
      <c r="B12985" s="69">
        <v>491394314</v>
      </c>
      <c r="C12985" s="68">
        <v>845218018177</v>
      </c>
      <c r="D12985" s="69" t="s">
        <v>8711</v>
      </c>
      <c r="E12985" s="65">
        <f>IFERROR(VLOOKUP(C12985,Pivot!A:B,2,0),0)</f>
        <v>0</v>
      </c>
      <c r="F12985" s="65">
        <f>IFERROR(VLOOKUP(C12985,Pivot!A:C,3,0),0)</f>
        <v>0</v>
      </c>
    </row>
    <row r="12986" spans="1:6" x14ac:dyDescent="0.25">
      <c r="A12986" s="68" t="s">
        <v>103</v>
      </c>
      <c r="B12986" s="69">
        <v>491394315</v>
      </c>
      <c r="C12986" s="68">
        <v>6946441306100</v>
      </c>
      <c r="D12986" s="69" t="s">
        <v>8712</v>
      </c>
      <c r="E12986" s="65">
        <f>IFERROR(VLOOKUP(C12986,Pivot!A:B,2,0),0)</f>
        <v>0</v>
      </c>
      <c r="F12986" s="65">
        <f>IFERROR(VLOOKUP(C12986,Pivot!A:C,3,0),0)</f>
        <v>0</v>
      </c>
    </row>
    <row r="12987" spans="1:6" x14ac:dyDescent="0.25">
      <c r="A12987" s="68" t="s">
        <v>103</v>
      </c>
      <c r="B12987" s="69">
        <v>491394315</v>
      </c>
      <c r="C12987" s="68">
        <v>845218020118</v>
      </c>
      <c r="D12987" s="69" t="s">
        <v>8712</v>
      </c>
      <c r="E12987" s="65">
        <f>IFERROR(VLOOKUP(C12987,Pivot!A:B,2,0),0)</f>
        <v>0</v>
      </c>
      <c r="F12987" s="65">
        <f>IFERROR(VLOOKUP(C12987,Pivot!A:C,3,0),0)</f>
        <v>0</v>
      </c>
    </row>
    <row r="12988" spans="1:6" x14ac:dyDescent="0.25">
      <c r="A12988" s="68" t="s">
        <v>103</v>
      </c>
      <c r="B12988" s="69">
        <v>491394316</v>
      </c>
      <c r="C12988" s="68">
        <v>193052015082</v>
      </c>
      <c r="D12988" s="69" t="s">
        <v>8713</v>
      </c>
      <c r="E12988" s="65">
        <f>IFERROR(VLOOKUP(C12988,Pivot!A:B,2,0),0)</f>
        <v>0</v>
      </c>
      <c r="F12988" s="65">
        <f>IFERROR(VLOOKUP(C12988,Pivot!A:C,3,0),0)</f>
        <v>0</v>
      </c>
    </row>
    <row r="12989" spans="1:6" x14ac:dyDescent="0.25">
      <c r="A12989" s="68" t="s">
        <v>103</v>
      </c>
      <c r="B12989" s="69">
        <v>491394316</v>
      </c>
      <c r="C12989" s="68">
        <v>6946441305837</v>
      </c>
      <c r="D12989" s="69" t="s">
        <v>8713</v>
      </c>
      <c r="E12989" s="65">
        <f>IFERROR(VLOOKUP(C12989,Pivot!A:B,2,0),0)</f>
        <v>0</v>
      </c>
      <c r="F12989" s="65">
        <f>IFERROR(VLOOKUP(C12989,Pivot!A:C,3,0),0)</f>
        <v>0</v>
      </c>
    </row>
    <row r="12990" spans="1:6" x14ac:dyDescent="0.25">
      <c r="A12990" s="68" t="s">
        <v>103</v>
      </c>
      <c r="B12990" s="69">
        <v>491394316</v>
      </c>
      <c r="C12990" s="68">
        <v>845218020521</v>
      </c>
      <c r="D12990" s="69" t="s">
        <v>8713</v>
      </c>
      <c r="E12990" s="65">
        <f>IFERROR(VLOOKUP(C12990,Pivot!A:B,2,0),0)</f>
        <v>0</v>
      </c>
      <c r="F12990" s="65">
        <f>IFERROR(VLOOKUP(C12990,Pivot!A:C,3,0),0)</f>
        <v>0</v>
      </c>
    </row>
    <row r="12991" spans="1:6" x14ac:dyDescent="0.25">
      <c r="A12991" s="68" t="s">
        <v>103</v>
      </c>
      <c r="B12991" s="69">
        <v>491394317</v>
      </c>
      <c r="C12991" s="68">
        <v>193052021403</v>
      </c>
      <c r="D12991" s="69" t="s">
        <v>8714</v>
      </c>
      <c r="E12991" s="65">
        <f>IFERROR(VLOOKUP(C12991,Pivot!A:B,2,0),0)</f>
        <v>0</v>
      </c>
      <c r="F12991" s="65">
        <f>IFERROR(VLOOKUP(C12991,Pivot!A:C,3,0),0)</f>
        <v>0</v>
      </c>
    </row>
    <row r="12992" spans="1:6" x14ac:dyDescent="0.25">
      <c r="A12992" s="68" t="s">
        <v>103</v>
      </c>
      <c r="B12992" s="69">
        <v>491394317</v>
      </c>
      <c r="C12992" s="68">
        <v>6946441307428</v>
      </c>
      <c r="D12992" s="69" t="s">
        <v>8714</v>
      </c>
      <c r="E12992" s="65">
        <f>IFERROR(VLOOKUP(C12992,Pivot!A:B,2,0),0)</f>
        <v>0</v>
      </c>
      <c r="F12992" s="65">
        <f>IFERROR(VLOOKUP(C12992,Pivot!A:C,3,0),0)</f>
        <v>0</v>
      </c>
    </row>
    <row r="12993" spans="1:6" x14ac:dyDescent="0.25">
      <c r="A12993" s="68" t="s">
        <v>103</v>
      </c>
      <c r="B12993" s="69">
        <v>491394317</v>
      </c>
      <c r="C12993" s="68">
        <v>845218024185</v>
      </c>
      <c r="D12993" s="69" t="s">
        <v>8714</v>
      </c>
      <c r="E12993" s="65">
        <f>IFERROR(VLOOKUP(C12993,Pivot!A:B,2,0),0)</f>
        <v>0</v>
      </c>
      <c r="F12993" s="65">
        <f>IFERROR(VLOOKUP(C12993,Pivot!A:C,3,0),0)</f>
        <v>0</v>
      </c>
    </row>
    <row r="12994" spans="1:6" x14ac:dyDescent="0.25">
      <c r="A12994" s="68" t="s">
        <v>103</v>
      </c>
      <c r="B12994" s="69">
        <v>491394318</v>
      </c>
      <c r="C12994" s="68">
        <v>193052021397</v>
      </c>
      <c r="D12994" s="69" t="s">
        <v>8715</v>
      </c>
      <c r="E12994" s="65">
        <f>IFERROR(VLOOKUP(C12994,Pivot!A:B,2,0),0)</f>
        <v>0</v>
      </c>
      <c r="F12994" s="65">
        <f>IFERROR(VLOOKUP(C12994,Pivot!A:C,3,0),0)</f>
        <v>0</v>
      </c>
    </row>
    <row r="12995" spans="1:6" x14ac:dyDescent="0.25">
      <c r="A12995" s="68" t="s">
        <v>103</v>
      </c>
      <c r="B12995" s="69">
        <v>491394318</v>
      </c>
      <c r="C12995" s="68">
        <v>6946441308340</v>
      </c>
      <c r="D12995" s="69" t="s">
        <v>8715</v>
      </c>
      <c r="E12995" s="65">
        <f>IFERROR(VLOOKUP(C12995,Pivot!A:B,2,0),0)</f>
        <v>0</v>
      </c>
      <c r="F12995" s="65">
        <f>IFERROR(VLOOKUP(C12995,Pivot!A:C,3,0),0)</f>
        <v>0</v>
      </c>
    </row>
    <row r="12996" spans="1:6" x14ac:dyDescent="0.25">
      <c r="A12996" s="68" t="s">
        <v>103</v>
      </c>
      <c r="B12996" s="69">
        <v>491394318</v>
      </c>
      <c r="C12996" s="68">
        <v>845218025922</v>
      </c>
      <c r="D12996" s="69" t="s">
        <v>8715</v>
      </c>
      <c r="E12996" s="65">
        <f>IFERROR(VLOOKUP(C12996,Pivot!A:B,2,0),0)</f>
        <v>0</v>
      </c>
      <c r="F12996" s="65">
        <f>IFERROR(VLOOKUP(C12996,Pivot!A:C,3,0),0)</f>
        <v>0</v>
      </c>
    </row>
    <row r="12997" spans="1:6" x14ac:dyDescent="0.25">
      <c r="A12997" s="68" t="s">
        <v>103</v>
      </c>
      <c r="B12997" s="69">
        <v>491394319</v>
      </c>
      <c r="C12997" s="68">
        <v>193052021410</v>
      </c>
      <c r="D12997" s="69" t="s">
        <v>8716</v>
      </c>
      <c r="E12997" s="65">
        <f>IFERROR(VLOOKUP(C12997,Pivot!A:B,2,0),0)</f>
        <v>0</v>
      </c>
      <c r="F12997" s="65">
        <f>IFERROR(VLOOKUP(C12997,Pivot!A:C,3,0),0)</f>
        <v>0</v>
      </c>
    </row>
    <row r="12998" spans="1:6" x14ac:dyDescent="0.25">
      <c r="A12998" s="68" t="s">
        <v>103</v>
      </c>
      <c r="B12998" s="69">
        <v>491394319</v>
      </c>
      <c r="C12998" s="68">
        <v>6946441307435</v>
      </c>
      <c r="D12998" s="69" t="s">
        <v>8716</v>
      </c>
      <c r="E12998" s="65">
        <f>IFERROR(VLOOKUP(C12998,Pivot!A:B,2,0),0)</f>
        <v>0</v>
      </c>
      <c r="F12998" s="65">
        <f>IFERROR(VLOOKUP(C12998,Pivot!A:C,3,0),0)</f>
        <v>0</v>
      </c>
    </row>
    <row r="12999" spans="1:6" x14ac:dyDescent="0.25">
      <c r="A12999" s="68" t="s">
        <v>103</v>
      </c>
      <c r="B12999" s="69">
        <v>491394319</v>
      </c>
      <c r="C12999" s="68">
        <v>845218024192</v>
      </c>
      <c r="D12999" s="69" t="s">
        <v>8716</v>
      </c>
      <c r="E12999" s="65">
        <f>IFERROR(VLOOKUP(C12999,Pivot!A:B,2,0),0)</f>
        <v>0</v>
      </c>
      <c r="F12999" s="65">
        <f>IFERROR(VLOOKUP(C12999,Pivot!A:C,3,0),0)</f>
        <v>0</v>
      </c>
    </row>
    <row r="13000" spans="1:6" x14ac:dyDescent="0.25">
      <c r="A13000" s="68" t="s">
        <v>103</v>
      </c>
      <c r="B13000" s="69">
        <v>491394320</v>
      </c>
      <c r="C13000" s="68">
        <v>491394320</v>
      </c>
      <c r="D13000" s="69" t="s">
        <v>8717</v>
      </c>
      <c r="E13000" s="65">
        <f>IFERROR(VLOOKUP(C13000,Pivot!A:B,2,0),0)</f>
        <v>0</v>
      </c>
      <c r="F13000" s="65">
        <f>IFERROR(VLOOKUP(C13000,Pivot!A:C,3,0),0)</f>
        <v>0</v>
      </c>
    </row>
    <row r="13001" spans="1:6" x14ac:dyDescent="0.25">
      <c r="A13001" s="68" t="s">
        <v>103</v>
      </c>
      <c r="B13001" s="69">
        <v>491394320</v>
      </c>
      <c r="C13001" s="68">
        <v>6946441306995</v>
      </c>
      <c r="D13001" s="69" t="s">
        <v>8717</v>
      </c>
      <c r="E13001" s="65">
        <f>IFERROR(VLOOKUP(C13001,Pivot!A:B,2,0),0)</f>
        <v>0</v>
      </c>
      <c r="F13001" s="65">
        <f>IFERROR(VLOOKUP(C13001,Pivot!A:C,3,0),0)</f>
        <v>0</v>
      </c>
    </row>
    <row r="13002" spans="1:6" x14ac:dyDescent="0.25">
      <c r="A13002" s="68" t="s">
        <v>103</v>
      </c>
      <c r="B13002" s="69">
        <v>491394320</v>
      </c>
      <c r="C13002" s="68">
        <v>845218022471</v>
      </c>
      <c r="D13002" s="69" t="s">
        <v>8717</v>
      </c>
      <c r="E13002" s="65">
        <f>IFERROR(VLOOKUP(C13002,Pivot!A:B,2,0),0)</f>
        <v>0</v>
      </c>
      <c r="F13002" s="65">
        <f>IFERROR(VLOOKUP(C13002,Pivot!A:C,3,0),0)</f>
        <v>0</v>
      </c>
    </row>
    <row r="13003" spans="1:6" x14ac:dyDescent="0.25">
      <c r="A13003" s="68" t="s">
        <v>103</v>
      </c>
      <c r="B13003" s="69">
        <v>491394321</v>
      </c>
      <c r="C13003" s="68">
        <v>193052021380</v>
      </c>
      <c r="D13003" s="69" t="s">
        <v>8718</v>
      </c>
      <c r="E13003" s="65">
        <f>IFERROR(VLOOKUP(C13003,Pivot!A:B,2,0),0)</f>
        <v>0</v>
      </c>
      <c r="F13003" s="65">
        <f>IFERROR(VLOOKUP(C13003,Pivot!A:C,3,0),0)</f>
        <v>0</v>
      </c>
    </row>
    <row r="13004" spans="1:6" x14ac:dyDescent="0.25">
      <c r="A13004" s="68" t="s">
        <v>103</v>
      </c>
      <c r="B13004" s="69">
        <v>491394321</v>
      </c>
      <c r="C13004" s="68">
        <v>6946441307404</v>
      </c>
      <c r="D13004" s="69" t="s">
        <v>8718</v>
      </c>
      <c r="E13004" s="65">
        <f>IFERROR(VLOOKUP(C13004,Pivot!A:B,2,0),0)</f>
        <v>0</v>
      </c>
      <c r="F13004" s="65">
        <f>IFERROR(VLOOKUP(C13004,Pivot!A:C,3,0),0)</f>
        <v>0</v>
      </c>
    </row>
    <row r="13005" spans="1:6" x14ac:dyDescent="0.25">
      <c r="A13005" s="68" t="s">
        <v>103</v>
      </c>
      <c r="B13005" s="69">
        <v>491394321</v>
      </c>
      <c r="C13005" s="68">
        <v>845218024031</v>
      </c>
      <c r="D13005" s="69" t="s">
        <v>8718</v>
      </c>
      <c r="E13005" s="65">
        <f>IFERROR(VLOOKUP(C13005,Pivot!A:B,2,0),0)</f>
        <v>0</v>
      </c>
      <c r="F13005" s="65">
        <f>IFERROR(VLOOKUP(C13005,Pivot!A:C,3,0),0)</f>
        <v>0</v>
      </c>
    </row>
    <row r="13006" spans="1:6" x14ac:dyDescent="0.25">
      <c r="A13006" s="68" t="s">
        <v>103</v>
      </c>
      <c r="B13006" s="69">
        <v>491394322</v>
      </c>
      <c r="C13006" s="68">
        <v>6946441307831</v>
      </c>
      <c r="D13006" s="69" t="s">
        <v>8719</v>
      </c>
      <c r="E13006" s="65">
        <f>IFERROR(VLOOKUP(C13006,Pivot!A:B,2,0),0)</f>
        <v>0</v>
      </c>
      <c r="F13006" s="65">
        <f>IFERROR(VLOOKUP(C13006,Pivot!A:C,3,0),0)</f>
        <v>0</v>
      </c>
    </row>
    <row r="13007" spans="1:6" x14ac:dyDescent="0.25">
      <c r="A13007" s="68" t="s">
        <v>103</v>
      </c>
      <c r="B13007" s="69">
        <v>491394322</v>
      </c>
      <c r="C13007" s="68">
        <v>845218024574</v>
      </c>
      <c r="D13007" s="69" t="s">
        <v>8719</v>
      </c>
      <c r="E13007" s="65">
        <f>IFERROR(VLOOKUP(C13007,Pivot!A:B,2,0),0)</f>
        <v>0</v>
      </c>
      <c r="F13007" s="65">
        <f>IFERROR(VLOOKUP(C13007,Pivot!A:C,3,0),0)</f>
        <v>0</v>
      </c>
    </row>
    <row r="13008" spans="1:6" x14ac:dyDescent="0.25">
      <c r="A13008" s="68" t="s">
        <v>103</v>
      </c>
      <c r="B13008" s="69">
        <v>491394374</v>
      </c>
      <c r="C13008" s="68">
        <v>6923744075209</v>
      </c>
      <c r="D13008" s="69" t="s">
        <v>8720</v>
      </c>
      <c r="E13008" s="65">
        <f>IFERROR(VLOOKUP(C13008,Pivot!A:B,2,0),0)</f>
        <v>0</v>
      </c>
      <c r="F13008" s="65">
        <f>IFERROR(VLOOKUP(C13008,Pivot!A:C,3,0),0)</f>
        <v>0</v>
      </c>
    </row>
    <row r="13009" spans="1:6" x14ac:dyDescent="0.25">
      <c r="A13009" s="68" t="s">
        <v>103</v>
      </c>
      <c r="B13009" s="69">
        <v>491394375</v>
      </c>
      <c r="C13009" s="68">
        <v>6923744079429</v>
      </c>
      <c r="D13009" s="69" t="s">
        <v>8721</v>
      </c>
      <c r="E13009" s="65">
        <f>IFERROR(VLOOKUP(C13009,Pivot!A:B,2,0),0)</f>
        <v>0</v>
      </c>
      <c r="F13009" s="65">
        <f>IFERROR(VLOOKUP(C13009,Pivot!A:C,3,0),0)</f>
        <v>0</v>
      </c>
    </row>
    <row r="13010" spans="1:6" x14ac:dyDescent="0.25">
      <c r="A13010" s="68" t="s">
        <v>103</v>
      </c>
      <c r="B13010" s="69">
        <v>491394376</v>
      </c>
      <c r="C13010" s="68">
        <v>6923744075841</v>
      </c>
      <c r="D13010" s="69" t="s">
        <v>8722</v>
      </c>
      <c r="E13010" s="65">
        <f>IFERROR(VLOOKUP(C13010,Pivot!A:B,2,0),0)</f>
        <v>0</v>
      </c>
      <c r="F13010" s="65">
        <f>IFERROR(VLOOKUP(C13010,Pivot!A:C,3,0),0)</f>
        <v>0</v>
      </c>
    </row>
    <row r="13011" spans="1:6" x14ac:dyDescent="0.25">
      <c r="A13011" s="68" t="s">
        <v>103</v>
      </c>
      <c r="B13011" s="69">
        <v>491394377</v>
      </c>
      <c r="C13011" s="68">
        <v>6923744075896</v>
      </c>
      <c r="D13011" s="69" t="s">
        <v>8723</v>
      </c>
      <c r="E13011" s="65">
        <f>IFERROR(VLOOKUP(C13011,Pivot!A:B,2,0),0)</f>
        <v>0</v>
      </c>
      <c r="F13011" s="65">
        <f>IFERROR(VLOOKUP(C13011,Pivot!A:C,3,0),0)</f>
        <v>0</v>
      </c>
    </row>
    <row r="13012" spans="1:6" x14ac:dyDescent="0.25">
      <c r="A13012" s="68" t="s">
        <v>103</v>
      </c>
      <c r="B13012" s="69">
        <v>491394377</v>
      </c>
      <c r="C13012" s="68">
        <v>6950568596696</v>
      </c>
      <c r="D13012" s="69" t="s">
        <v>8723</v>
      </c>
      <c r="E13012" s="65">
        <f>IFERROR(VLOOKUP(C13012,Pivot!A:B,2,0),0)</f>
        <v>0</v>
      </c>
      <c r="F13012" s="65">
        <f>IFERROR(VLOOKUP(C13012,Pivot!A:C,3,0),0)</f>
        <v>0</v>
      </c>
    </row>
    <row r="13013" spans="1:6" x14ac:dyDescent="0.25">
      <c r="A13013" s="68" t="s">
        <v>103</v>
      </c>
      <c r="B13013" s="69">
        <v>491394379</v>
      </c>
      <c r="C13013" s="68">
        <v>6950568507876</v>
      </c>
      <c r="D13013" s="69" t="s">
        <v>8724</v>
      </c>
      <c r="E13013" s="65">
        <f>IFERROR(VLOOKUP(C13013,Pivot!A:B,2,0),0)</f>
        <v>0</v>
      </c>
      <c r="F13013" s="65">
        <f>IFERROR(VLOOKUP(C13013,Pivot!A:C,3,0),0)</f>
        <v>0</v>
      </c>
    </row>
    <row r="13014" spans="1:6" x14ac:dyDescent="0.25">
      <c r="A13014" s="68" t="s">
        <v>103</v>
      </c>
      <c r="B13014" s="69">
        <v>491394380</v>
      </c>
      <c r="C13014" s="68">
        <v>491394380</v>
      </c>
      <c r="D13014" s="69" t="s">
        <v>8725</v>
      </c>
      <c r="E13014" s="65">
        <f>IFERROR(VLOOKUP(C13014,Pivot!A:B,2,0),0)</f>
        <v>0</v>
      </c>
      <c r="F13014" s="65">
        <f>IFERROR(VLOOKUP(C13014,Pivot!A:C,3,0),0)</f>
        <v>0</v>
      </c>
    </row>
    <row r="13015" spans="1:6" x14ac:dyDescent="0.25">
      <c r="A13015" s="68" t="s">
        <v>103</v>
      </c>
      <c r="B13015" s="69">
        <v>491394380</v>
      </c>
      <c r="C13015" s="68">
        <v>6947045605385</v>
      </c>
      <c r="D13015" s="69" t="s">
        <v>8725</v>
      </c>
      <c r="E13015" s="65">
        <f>IFERROR(VLOOKUP(C13015,Pivot!A:B,2,0),0)</f>
        <v>0</v>
      </c>
      <c r="F13015" s="65">
        <f>IFERROR(VLOOKUP(C13015,Pivot!A:C,3,0),0)</f>
        <v>0</v>
      </c>
    </row>
    <row r="13016" spans="1:6" x14ac:dyDescent="0.25">
      <c r="A13016" s="68" t="s">
        <v>103</v>
      </c>
      <c r="B13016" s="69">
        <v>491394380</v>
      </c>
      <c r="C13016" s="68">
        <v>6950568576926</v>
      </c>
      <c r="D13016" s="69" t="s">
        <v>8725</v>
      </c>
      <c r="E13016" s="65">
        <f>IFERROR(VLOOKUP(C13016,Pivot!A:B,2,0),0)</f>
        <v>0</v>
      </c>
      <c r="F13016" s="65">
        <f>IFERROR(VLOOKUP(C13016,Pivot!A:C,3,0),0)</f>
        <v>0</v>
      </c>
    </row>
    <row r="13017" spans="1:6" x14ac:dyDescent="0.25">
      <c r="A13017" s="68" t="s">
        <v>103</v>
      </c>
      <c r="B13017" s="69">
        <v>491394387</v>
      </c>
      <c r="C13017" s="68">
        <v>491394387</v>
      </c>
      <c r="D13017" s="69" t="s">
        <v>8726</v>
      </c>
      <c r="E13017" s="65">
        <f>IFERROR(VLOOKUP(C13017,Pivot!A:B,2,0),0)</f>
        <v>0</v>
      </c>
      <c r="F13017" s="65">
        <f>IFERROR(VLOOKUP(C13017,Pivot!A:C,3,0),0)</f>
        <v>0</v>
      </c>
    </row>
    <row r="13018" spans="1:6" x14ac:dyDescent="0.25">
      <c r="A13018" s="68" t="s">
        <v>103</v>
      </c>
      <c r="B13018" s="69">
        <v>491394388</v>
      </c>
      <c r="C13018" s="68">
        <v>491394388</v>
      </c>
      <c r="D13018" s="69" t="s">
        <v>8727</v>
      </c>
      <c r="E13018" s="65">
        <f>IFERROR(VLOOKUP(C13018,Pivot!A:B,2,0),0)</f>
        <v>0</v>
      </c>
      <c r="F13018" s="65">
        <f>IFERROR(VLOOKUP(C13018,Pivot!A:C,3,0),0)</f>
        <v>0</v>
      </c>
    </row>
    <row r="13019" spans="1:6" x14ac:dyDescent="0.25">
      <c r="A13019" s="68" t="s">
        <v>103</v>
      </c>
      <c r="B13019" s="69">
        <v>491394388</v>
      </c>
      <c r="C13019" s="68">
        <v>6944994951570</v>
      </c>
      <c r="D13019" s="69" t="s">
        <v>8727</v>
      </c>
      <c r="E13019" s="65">
        <f>IFERROR(VLOOKUP(C13019,Pivot!A:B,2,0),0)</f>
        <v>0</v>
      </c>
      <c r="F13019" s="65">
        <f>IFERROR(VLOOKUP(C13019,Pivot!A:C,3,0),0)</f>
        <v>0</v>
      </c>
    </row>
    <row r="13020" spans="1:6" x14ac:dyDescent="0.25">
      <c r="A13020" s="68" t="s">
        <v>103</v>
      </c>
      <c r="B13020" s="69">
        <v>491394392</v>
      </c>
      <c r="C13020" s="68">
        <v>834509004531</v>
      </c>
      <c r="D13020" s="69" t="s">
        <v>8728</v>
      </c>
      <c r="E13020" s="65">
        <f>IFERROR(VLOOKUP(C13020,Pivot!A:B,2,0),0)</f>
        <v>0</v>
      </c>
      <c r="F13020" s="65">
        <f>IFERROR(VLOOKUP(C13020,Pivot!A:C,3,0),0)</f>
        <v>0</v>
      </c>
    </row>
    <row r="13021" spans="1:6" x14ac:dyDescent="0.25">
      <c r="A13021" s="68" t="s">
        <v>103</v>
      </c>
      <c r="B13021" s="69">
        <v>491394394</v>
      </c>
      <c r="C13021" s="68">
        <v>834509001943</v>
      </c>
      <c r="D13021" s="69" t="s">
        <v>8729</v>
      </c>
      <c r="E13021" s="65">
        <f>IFERROR(VLOOKUP(C13021,Pivot!A:B,2,0),0)</f>
        <v>0</v>
      </c>
      <c r="F13021" s="65">
        <f>IFERROR(VLOOKUP(C13021,Pivot!A:C,3,0),0)</f>
        <v>0</v>
      </c>
    </row>
    <row r="13022" spans="1:6" x14ac:dyDescent="0.25">
      <c r="A13022" s="68" t="s">
        <v>103</v>
      </c>
      <c r="B13022" s="69">
        <v>491394395</v>
      </c>
      <c r="C13022" s="68">
        <v>834509003510</v>
      </c>
      <c r="D13022" s="69" t="s">
        <v>8730</v>
      </c>
      <c r="E13022" s="65">
        <f>IFERROR(VLOOKUP(C13022,Pivot!A:B,2,0),0)</f>
        <v>0</v>
      </c>
      <c r="F13022" s="65">
        <f>IFERROR(VLOOKUP(C13022,Pivot!A:C,3,0),0)</f>
        <v>0</v>
      </c>
    </row>
    <row r="13023" spans="1:6" x14ac:dyDescent="0.25">
      <c r="A13023" s="68" t="s">
        <v>103</v>
      </c>
      <c r="B13023" s="69">
        <v>491394396</v>
      </c>
      <c r="C13023" s="68">
        <v>90159124023</v>
      </c>
      <c r="D13023" s="69" t="s">
        <v>8731</v>
      </c>
      <c r="E13023" s="65">
        <f>IFERROR(VLOOKUP(C13023,Pivot!A:B,2,0),0)</f>
        <v>0</v>
      </c>
      <c r="F13023" s="65">
        <f>IFERROR(VLOOKUP(C13023,Pivot!A:C,3,0),0)</f>
        <v>0</v>
      </c>
    </row>
    <row r="13024" spans="1:6" x14ac:dyDescent="0.25">
      <c r="A13024" s="68" t="s">
        <v>103</v>
      </c>
      <c r="B13024" s="69">
        <v>491394399</v>
      </c>
      <c r="C13024" s="68">
        <v>4893993260225</v>
      </c>
      <c r="D13024" s="69" t="s">
        <v>8732</v>
      </c>
      <c r="E13024" s="65">
        <f>IFERROR(VLOOKUP(C13024,Pivot!A:B,2,0),0)</f>
        <v>0</v>
      </c>
      <c r="F13024" s="65">
        <f>IFERROR(VLOOKUP(C13024,Pivot!A:C,3,0),0)</f>
        <v>0</v>
      </c>
    </row>
    <row r="13025" spans="1:6" x14ac:dyDescent="0.25">
      <c r="A13025" s="68" t="s">
        <v>103</v>
      </c>
      <c r="B13025" s="69">
        <v>491394400</v>
      </c>
      <c r="C13025" s="68">
        <v>807648053982</v>
      </c>
      <c r="D13025" s="69" t="s">
        <v>8733</v>
      </c>
      <c r="E13025" s="65">
        <f>IFERROR(VLOOKUP(C13025,Pivot!A:B,2,0),0)</f>
        <v>0</v>
      </c>
      <c r="F13025" s="65">
        <f>IFERROR(VLOOKUP(C13025,Pivot!A:C,3,0),0)</f>
        <v>0</v>
      </c>
    </row>
    <row r="13026" spans="1:6" x14ac:dyDescent="0.25">
      <c r="A13026" s="68" t="s">
        <v>103</v>
      </c>
      <c r="B13026" s="69">
        <v>491394401</v>
      </c>
      <c r="C13026" s="68">
        <v>807648053999</v>
      </c>
      <c r="D13026" s="69" t="s">
        <v>8734</v>
      </c>
      <c r="E13026" s="65">
        <f>IFERROR(VLOOKUP(C13026,Pivot!A:B,2,0),0)</f>
        <v>0</v>
      </c>
      <c r="F13026" s="65">
        <f>IFERROR(VLOOKUP(C13026,Pivot!A:C,3,0),0)</f>
        <v>0</v>
      </c>
    </row>
    <row r="13027" spans="1:6" x14ac:dyDescent="0.25">
      <c r="A13027" s="68" t="s">
        <v>103</v>
      </c>
      <c r="B13027" s="69">
        <v>491394402</v>
      </c>
      <c r="C13027" s="68">
        <v>807648054002</v>
      </c>
      <c r="D13027" s="69" t="s">
        <v>8735</v>
      </c>
      <c r="E13027" s="65">
        <f>IFERROR(VLOOKUP(C13027,Pivot!A:B,2,0),0)</f>
        <v>0</v>
      </c>
      <c r="F13027" s="65">
        <f>IFERROR(VLOOKUP(C13027,Pivot!A:C,3,0),0)</f>
        <v>0</v>
      </c>
    </row>
    <row r="13028" spans="1:6" x14ac:dyDescent="0.25">
      <c r="A13028" s="68" t="s">
        <v>103</v>
      </c>
      <c r="B13028" s="69">
        <v>491394403</v>
      </c>
      <c r="C13028" s="68">
        <v>4004943570978</v>
      </c>
      <c r="D13028" s="69" t="s">
        <v>8736</v>
      </c>
      <c r="E13028" s="65">
        <f>IFERROR(VLOOKUP(C13028,Pivot!A:B,2,0),0)</f>
        <v>0</v>
      </c>
      <c r="F13028" s="65">
        <f>IFERROR(VLOOKUP(C13028,Pivot!A:C,3,0),0)</f>
        <v>0</v>
      </c>
    </row>
    <row r="13029" spans="1:6" x14ac:dyDescent="0.25">
      <c r="A13029" s="68" t="s">
        <v>103</v>
      </c>
      <c r="B13029" s="69">
        <v>491394404</v>
      </c>
      <c r="C13029" s="68">
        <v>4004943570923</v>
      </c>
      <c r="D13029" s="69" t="s">
        <v>8737</v>
      </c>
      <c r="E13029" s="65">
        <f>IFERROR(VLOOKUP(C13029,Pivot!A:B,2,0),0)</f>
        <v>0</v>
      </c>
      <c r="F13029" s="65">
        <f>IFERROR(VLOOKUP(C13029,Pivot!A:C,3,0),0)</f>
        <v>0</v>
      </c>
    </row>
    <row r="13030" spans="1:6" x14ac:dyDescent="0.25">
      <c r="A13030" s="68" t="s">
        <v>103</v>
      </c>
      <c r="B13030" s="69">
        <v>491394405</v>
      </c>
      <c r="C13030" s="68">
        <v>4004943570930</v>
      </c>
      <c r="D13030" s="69" t="s">
        <v>8738</v>
      </c>
      <c r="E13030" s="65">
        <f>IFERROR(VLOOKUP(C13030,Pivot!A:B,2,0),0)</f>
        <v>0</v>
      </c>
      <c r="F13030" s="65">
        <f>IFERROR(VLOOKUP(C13030,Pivot!A:C,3,0),0)</f>
        <v>0</v>
      </c>
    </row>
    <row r="13031" spans="1:6" x14ac:dyDescent="0.25">
      <c r="A13031" s="68" t="s">
        <v>103</v>
      </c>
      <c r="B13031" s="69">
        <v>491394406</v>
      </c>
      <c r="C13031" s="68">
        <v>4004943570947</v>
      </c>
      <c r="D13031" s="69" t="s">
        <v>8739</v>
      </c>
      <c r="E13031" s="65">
        <f>IFERROR(VLOOKUP(C13031,Pivot!A:B,2,0),0)</f>
        <v>0</v>
      </c>
      <c r="F13031" s="65">
        <f>IFERROR(VLOOKUP(C13031,Pivot!A:C,3,0),0)</f>
        <v>0</v>
      </c>
    </row>
    <row r="13032" spans="1:6" x14ac:dyDescent="0.25">
      <c r="A13032" s="68" t="s">
        <v>103</v>
      </c>
      <c r="B13032" s="69">
        <v>491394407</v>
      </c>
      <c r="C13032" s="68">
        <v>4004943570893</v>
      </c>
      <c r="D13032" s="69" t="s">
        <v>8740</v>
      </c>
      <c r="E13032" s="65">
        <f>IFERROR(VLOOKUP(C13032,Pivot!A:B,2,0),0)</f>
        <v>0</v>
      </c>
      <c r="F13032" s="65">
        <f>IFERROR(VLOOKUP(C13032,Pivot!A:C,3,0),0)</f>
        <v>0</v>
      </c>
    </row>
    <row r="13033" spans="1:6" x14ac:dyDescent="0.25">
      <c r="A13033" s="68" t="s">
        <v>103</v>
      </c>
      <c r="B13033" s="69">
        <v>491394408</v>
      </c>
      <c r="C13033" s="68">
        <v>4004943570916</v>
      </c>
      <c r="D13033" s="69" t="s">
        <v>8741</v>
      </c>
      <c r="E13033" s="65">
        <f>IFERROR(VLOOKUP(C13033,Pivot!A:B,2,0),0)</f>
        <v>0</v>
      </c>
      <c r="F13033" s="65">
        <f>IFERROR(VLOOKUP(C13033,Pivot!A:C,3,0),0)</f>
        <v>0</v>
      </c>
    </row>
    <row r="13034" spans="1:6" x14ac:dyDescent="0.25">
      <c r="A13034" s="68" t="s">
        <v>103</v>
      </c>
      <c r="B13034" s="69">
        <v>491394409</v>
      </c>
      <c r="C13034" s="68">
        <v>4004943570954</v>
      </c>
      <c r="D13034" s="69" t="s">
        <v>8742</v>
      </c>
      <c r="E13034" s="65">
        <f>IFERROR(VLOOKUP(C13034,Pivot!A:B,2,0),0)</f>
        <v>0</v>
      </c>
      <c r="F13034" s="65">
        <f>IFERROR(VLOOKUP(C13034,Pivot!A:C,3,0),0)</f>
        <v>0</v>
      </c>
    </row>
    <row r="13035" spans="1:6" x14ac:dyDescent="0.25">
      <c r="A13035" s="68" t="s">
        <v>103</v>
      </c>
      <c r="B13035" s="69">
        <v>491394415</v>
      </c>
      <c r="C13035" s="68">
        <v>3032167501004</v>
      </c>
      <c r="D13035" s="69" t="s">
        <v>8743</v>
      </c>
      <c r="E13035" s="65">
        <f>IFERROR(VLOOKUP(C13035,Pivot!A:B,2,0),0)</f>
        <v>0</v>
      </c>
      <c r="F13035" s="65">
        <f>IFERROR(VLOOKUP(C13035,Pivot!A:C,3,0),0)</f>
        <v>0</v>
      </c>
    </row>
    <row r="13036" spans="1:6" x14ac:dyDescent="0.25">
      <c r="A13036" s="68" t="s">
        <v>103</v>
      </c>
      <c r="B13036" s="69">
        <v>491394416</v>
      </c>
      <c r="C13036" s="68">
        <v>8983345200</v>
      </c>
      <c r="D13036" s="69" t="s">
        <v>8744</v>
      </c>
      <c r="E13036" s="65">
        <f>IFERROR(VLOOKUP(C13036,Pivot!A:B,2,0),0)</f>
        <v>0</v>
      </c>
      <c r="F13036" s="65">
        <f>IFERROR(VLOOKUP(C13036,Pivot!A:C,3,0),0)</f>
        <v>0</v>
      </c>
    </row>
    <row r="13037" spans="1:6" x14ac:dyDescent="0.25">
      <c r="A13037" s="68" t="s">
        <v>103</v>
      </c>
      <c r="B13037" s="69">
        <v>491394436</v>
      </c>
      <c r="C13037" s="68">
        <v>8906098500397</v>
      </c>
      <c r="D13037" s="69" t="s">
        <v>8745</v>
      </c>
      <c r="E13037" s="65">
        <f>IFERROR(VLOOKUP(C13037,Pivot!A:B,2,0),0)</f>
        <v>0</v>
      </c>
      <c r="F13037" s="65">
        <f>IFERROR(VLOOKUP(C13037,Pivot!A:C,3,0),0)</f>
        <v>0</v>
      </c>
    </row>
    <row r="13038" spans="1:6" x14ac:dyDescent="0.25">
      <c r="A13038" s="68" t="s">
        <v>103</v>
      </c>
      <c r="B13038" s="69">
        <v>491394437</v>
      </c>
      <c r="C13038" s="68">
        <v>8906098500427</v>
      </c>
      <c r="D13038" s="69" t="s">
        <v>8746</v>
      </c>
      <c r="E13038" s="65">
        <f>IFERROR(VLOOKUP(C13038,Pivot!A:B,2,0),0)</f>
        <v>0</v>
      </c>
      <c r="F13038" s="65">
        <f>IFERROR(VLOOKUP(C13038,Pivot!A:C,3,0),0)</f>
        <v>0</v>
      </c>
    </row>
    <row r="13039" spans="1:6" x14ac:dyDescent="0.25">
      <c r="A13039" s="68" t="s">
        <v>103</v>
      </c>
      <c r="B13039" s="69">
        <v>491394438</v>
      </c>
      <c r="C13039" s="68">
        <v>8906098500434</v>
      </c>
      <c r="D13039" s="69" t="s">
        <v>8747</v>
      </c>
      <c r="E13039" s="65">
        <f>IFERROR(VLOOKUP(C13039,Pivot!A:B,2,0),0)</f>
        <v>0</v>
      </c>
      <c r="F13039" s="65">
        <f>IFERROR(VLOOKUP(C13039,Pivot!A:C,3,0),0)</f>
        <v>0</v>
      </c>
    </row>
    <row r="13040" spans="1:6" x14ac:dyDescent="0.25">
      <c r="A13040" s="68" t="s">
        <v>103</v>
      </c>
      <c r="B13040" s="69">
        <v>491394439</v>
      </c>
      <c r="C13040" s="68">
        <v>8906098500205</v>
      </c>
      <c r="D13040" s="69" t="s">
        <v>8748</v>
      </c>
      <c r="E13040" s="65">
        <f>IFERROR(VLOOKUP(C13040,Pivot!A:B,2,0),0)</f>
        <v>0</v>
      </c>
      <c r="F13040" s="65">
        <f>IFERROR(VLOOKUP(C13040,Pivot!A:C,3,0),0)</f>
        <v>0</v>
      </c>
    </row>
    <row r="13041" spans="1:6" x14ac:dyDescent="0.25">
      <c r="A13041" s="68" t="s">
        <v>103</v>
      </c>
      <c r="B13041" s="69">
        <v>491394440</v>
      </c>
      <c r="C13041" s="68">
        <v>8906098500212</v>
      </c>
      <c r="D13041" s="69" t="s">
        <v>8749</v>
      </c>
      <c r="E13041" s="65">
        <f>IFERROR(VLOOKUP(C13041,Pivot!A:B,2,0),0)</f>
        <v>0</v>
      </c>
      <c r="F13041" s="65">
        <f>IFERROR(VLOOKUP(C13041,Pivot!A:C,3,0),0)</f>
        <v>0</v>
      </c>
    </row>
    <row r="13042" spans="1:6" x14ac:dyDescent="0.25">
      <c r="A13042" s="68" t="s">
        <v>103</v>
      </c>
      <c r="B13042" s="69">
        <v>491394441</v>
      </c>
      <c r="C13042" s="68">
        <v>8906098500373</v>
      </c>
      <c r="D13042" s="69" t="s">
        <v>8750</v>
      </c>
      <c r="E13042" s="65">
        <f>IFERROR(VLOOKUP(C13042,Pivot!A:B,2,0),0)</f>
        <v>0</v>
      </c>
      <c r="F13042" s="65">
        <f>IFERROR(VLOOKUP(C13042,Pivot!A:C,3,0),0)</f>
        <v>0</v>
      </c>
    </row>
    <row r="13043" spans="1:6" x14ac:dyDescent="0.25">
      <c r="A13043" s="68" t="s">
        <v>103</v>
      </c>
      <c r="B13043" s="69">
        <v>491394443</v>
      </c>
      <c r="C13043" s="68">
        <v>8906098500380</v>
      </c>
      <c r="D13043" s="69" t="s">
        <v>8751</v>
      </c>
      <c r="E13043" s="65">
        <f>IFERROR(VLOOKUP(C13043,Pivot!A:B,2,0),0)</f>
        <v>0</v>
      </c>
      <c r="F13043" s="65">
        <f>IFERROR(VLOOKUP(C13043,Pivot!A:C,3,0),0)</f>
        <v>0</v>
      </c>
    </row>
    <row r="13044" spans="1:6" x14ac:dyDescent="0.25">
      <c r="A13044" s="68" t="s">
        <v>103</v>
      </c>
      <c r="B13044" s="69">
        <v>491394444</v>
      </c>
      <c r="C13044" s="68">
        <v>8906098500342</v>
      </c>
      <c r="D13044" s="69" t="s">
        <v>8752</v>
      </c>
      <c r="E13044" s="65">
        <f>IFERROR(VLOOKUP(C13044,Pivot!A:B,2,0),0)</f>
        <v>0</v>
      </c>
      <c r="F13044" s="65">
        <f>IFERROR(VLOOKUP(C13044,Pivot!A:C,3,0),0)</f>
        <v>0</v>
      </c>
    </row>
    <row r="13045" spans="1:6" x14ac:dyDescent="0.25">
      <c r="A13045" s="68" t="s">
        <v>103</v>
      </c>
      <c r="B13045" s="69">
        <v>491394445</v>
      </c>
      <c r="C13045" s="68">
        <v>8906098500359</v>
      </c>
      <c r="D13045" s="69" t="s">
        <v>8753</v>
      </c>
      <c r="E13045" s="65">
        <f>IFERROR(VLOOKUP(C13045,Pivot!A:B,2,0),0)</f>
        <v>0</v>
      </c>
      <c r="F13045" s="65">
        <f>IFERROR(VLOOKUP(C13045,Pivot!A:C,3,0),0)</f>
        <v>0</v>
      </c>
    </row>
    <row r="13046" spans="1:6" x14ac:dyDescent="0.25">
      <c r="A13046" s="68" t="s">
        <v>103</v>
      </c>
      <c r="B13046" s="69">
        <v>491394447</v>
      </c>
      <c r="C13046" s="68">
        <v>6947045613687</v>
      </c>
      <c r="D13046" s="69" t="s">
        <v>8754</v>
      </c>
      <c r="E13046" s="65">
        <f>IFERROR(VLOOKUP(C13046,Pivot!A:B,2,0),0)</f>
        <v>0</v>
      </c>
      <c r="F13046" s="65">
        <f>IFERROR(VLOOKUP(C13046,Pivot!A:C,3,0),0)</f>
        <v>0</v>
      </c>
    </row>
    <row r="13047" spans="1:6" x14ac:dyDescent="0.25">
      <c r="A13047" s="68" t="s">
        <v>103</v>
      </c>
      <c r="B13047" s="69">
        <v>491394448</v>
      </c>
      <c r="C13047" s="68">
        <v>491394448</v>
      </c>
      <c r="D13047" s="69" t="s">
        <v>8755</v>
      </c>
      <c r="E13047" s="65">
        <f>IFERROR(VLOOKUP(C13047,Pivot!A:B,2,0),0)</f>
        <v>0</v>
      </c>
      <c r="F13047" s="65">
        <f>IFERROR(VLOOKUP(C13047,Pivot!A:C,3,0),0)</f>
        <v>0</v>
      </c>
    </row>
    <row r="13048" spans="1:6" x14ac:dyDescent="0.25">
      <c r="A13048" s="68" t="s">
        <v>103</v>
      </c>
      <c r="B13048" s="69">
        <v>491394449</v>
      </c>
      <c r="C13048" s="68">
        <v>491394449</v>
      </c>
      <c r="D13048" s="69" t="s">
        <v>8756</v>
      </c>
      <c r="E13048" s="65">
        <f>IFERROR(VLOOKUP(C13048,Pivot!A:B,2,0),0)</f>
        <v>0</v>
      </c>
      <c r="F13048" s="65">
        <f>IFERROR(VLOOKUP(C13048,Pivot!A:C,3,0),0)</f>
        <v>0</v>
      </c>
    </row>
    <row r="13049" spans="1:6" x14ac:dyDescent="0.25">
      <c r="A13049" s="68" t="s">
        <v>103</v>
      </c>
      <c r="B13049" s="69">
        <v>491394451</v>
      </c>
      <c r="C13049" s="68">
        <v>491394451</v>
      </c>
      <c r="D13049" s="69" t="s">
        <v>8757</v>
      </c>
      <c r="E13049" s="65">
        <f>IFERROR(VLOOKUP(C13049,Pivot!A:B,2,0),0)</f>
        <v>0</v>
      </c>
      <c r="F13049" s="65">
        <f>IFERROR(VLOOKUP(C13049,Pivot!A:C,3,0),0)</f>
        <v>0</v>
      </c>
    </row>
    <row r="13050" spans="1:6" x14ac:dyDescent="0.25">
      <c r="A13050" s="68" t="s">
        <v>103</v>
      </c>
      <c r="B13050" s="69">
        <v>491394452</v>
      </c>
      <c r="C13050" s="68">
        <v>491394452</v>
      </c>
      <c r="D13050" s="69" t="s">
        <v>8758</v>
      </c>
      <c r="E13050" s="65">
        <f>IFERROR(VLOOKUP(C13050,Pivot!A:B,2,0),0)</f>
        <v>0</v>
      </c>
      <c r="F13050" s="65">
        <f>IFERROR(VLOOKUP(C13050,Pivot!A:C,3,0),0)</f>
        <v>0</v>
      </c>
    </row>
    <row r="13051" spans="1:6" x14ac:dyDescent="0.25">
      <c r="A13051" s="68" t="s">
        <v>103</v>
      </c>
      <c r="B13051" s="69">
        <v>491394454</v>
      </c>
      <c r="C13051" s="68">
        <v>491394454</v>
      </c>
      <c r="D13051" s="69" t="s">
        <v>8759</v>
      </c>
      <c r="E13051" s="65">
        <f>IFERROR(VLOOKUP(C13051,Pivot!A:B,2,0),0)</f>
        <v>0</v>
      </c>
      <c r="F13051" s="65">
        <f>IFERROR(VLOOKUP(C13051,Pivot!A:C,3,0),0)</f>
        <v>0</v>
      </c>
    </row>
    <row r="13052" spans="1:6" x14ac:dyDescent="0.25">
      <c r="A13052" s="68" t="s">
        <v>103</v>
      </c>
      <c r="B13052" s="69">
        <v>491394455</v>
      </c>
      <c r="C13052" s="68">
        <v>491394455</v>
      </c>
      <c r="D13052" s="69" t="s">
        <v>8760</v>
      </c>
      <c r="E13052" s="65">
        <f>IFERROR(VLOOKUP(C13052,Pivot!A:B,2,0),0)</f>
        <v>0</v>
      </c>
      <c r="F13052" s="65">
        <f>IFERROR(VLOOKUP(C13052,Pivot!A:C,3,0),0)</f>
        <v>0</v>
      </c>
    </row>
    <row r="13053" spans="1:6" x14ac:dyDescent="0.25">
      <c r="A13053" s="68" t="s">
        <v>103</v>
      </c>
      <c r="B13053" s="69">
        <v>491394456</v>
      </c>
      <c r="C13053" s="68">
        <v>491394456</v>
      </c>
      <c r="D13053" s="69" t="s">
        <v>8761</v>
      </c>
      <c r="E13053" s="65">
        <f>IFERROR(VLOOKUP(C13053,Pivot!A:B,2,0),0)</f>
        <v>0</v>
      </c>
      <c r="F13053" s="65">
        <f>IFERROR(VLOOKUP(C13053,Pivot!A:C,3,0),0)</f>
        <v>0</v>
      </c>
    </row>
    <row r="13054" spans="1:6" x14ac:dyDescent="0.25">
      <c r="A13054" s="68" t="s">
        <v>103</v>
      </c>
      <c r="B13054" s="69">
        <v>491394458</v>
      </c>
      <c r="C13054" s="68">
        <v>491394458</v>
      </c>
      <c r="D13054" s="69" t="s">
        <v>8762</v>
      </c>
      <c r="E13054" s="65">
        <f>IFERROR(VLOOKUP(C13054,Pivot!A:B,2,0),0)</f>
        <v>0</v>
      </c>
      <c r="F13054" s="65">
        <f>IFERROR(VLOOKUP(C13054,Pivot!A:C,3,0),0)</f>
        <v>0</v>
      </c>
    </row>
    <row r="13055" spans="1:6" x14ac:dyDescent="0.25">
      <c r="A13055" s="68" t="s">
        <v>103</v>
      </c>
      <c r="B13055" s="69">
        <v>491394460</v>
      </c>
      <c r="C13055" s="68">
        <v>491394460</v>
      </c>
      <c r="D13055" s="69" t="s">
        <v>8763</v>
      </c>
      <c r="E13055" s="65">
        <f>IFERROR(VLOOKUP(C13055,Pivot!A:B,2,0),0)</f>
        <v>0</v>
      </c>
      <c r="F13055" s="65">
        <f>IFERROR(VLOOKUP(C13055,Pivot!A:C,3,0),0)</f>
        <v>0</v>
      </c>
    </row>
    <row r="13056" spans="1:6" x14ac:dyDescent="0.25">
      <c r="A13056" s="68" t="s">
        <v>103</v>
      </c>
      <c r="B13056" s="69">
        <v>491394461</v>
      </c>
      <c r="C13056" s="68">
        <v>491394461</v>
      </c>
      <c r="D13056" s="69" t="s">
        <v>8764</v>
      </c>
      <c r="E13056" s="65">
        <f>IFERROR(VLOOKUP(C13056,Pivot!A:B,2,0),0)</f>
        <v>0</v>
      </c>
      <c r="F13056" s="65">
        <f>IFERROR(VLOOKUP(C13056,Pivot!A:C,3,0),0)</f>
        <v>0</v>
      </c>
    </row>
    <row r="13057" spans="1:6" x14ac:dyDescent="0.25">
      <c r="A13057" s="68" t="s">
        <v>103</v>
      </c>
      <c r="B13057" s="69">
        <v>491394462</v>
      </c>
      <c r="C13057" s="68">
        <v>491394462</v>
      </c>
      <c r="D13057" s="69" t="s">
        <v>8765</v>
      </c>
      <c r="E13057" s="65">
        <f>IFERROR(VLOOKUP(C13057,Pivot!A:B,2,0),0)</f>
        <v>0</v>
      </c>
      <c r="F13057" s="65">
        <f>IFERROR(VLOOKUP(C13057,Pivot!A:C,3,0),0)</f>
        <v>0</v>
      </c>
    </row>
    <row r="13058" spans="1:6" x14ac:dyDescent="0.25">
      <c r="A13058" s="68" t="s">
        <v>103</v>
      </c>
      <c r="B13058" s="69">
        <v>491394463</v>
      </c>
      <c r="C13058" s="68">
        <v>491394463</v>
      </c>
      <c r="D13058" s="69" t="s">
        <v>8766</v>
      </c>
      <c r="E13058" s="65">
        <f>IFERROR(VLOOKUP(C13058,Pivot!A:B,2,0),0)</f>
        <v>0</v>
      </c>
      <c r="F13058" s="65">
        <f>IFERROR(VLOOKUP(C13058,Pivot!A:C,3,0),0)</f>
        <v>0</v>
      </c>
    </row>
    <row r="13059" spans="1:6" x14ac:dyDescent="0.25">
      <c r="A13059" s="68" t="s">
        <v>103</v>
      </c>
      <c r="B13059" s="69">
        <v>491394464</v>
      </c>
      <c r="C13059" s="68">
        <v>491394464</v>
      </c>
      <c r="D13059" s="69" t="s">
        <v>8767</v>
      </c>
      <c r="E13059" s="65">
        <f>IFERROR(VLOOKUP(C13059,Pivot!A:B,2,0),0)</f>
        <v>0</v>
      </c>
      <c r="F13059" s="65">
        <f>IFERROR(VLOOKUP(C13059,Pivot!A:C,3,0),0)</f>
        <v>0</v>
      </c>
    </row>
    <row r="13060" spans="1:6" x14ac:dyDescent="0.25">
      <c r="A13060" s="68" t="s">
        <v>103</v>
      </c>
      <c r="B13060" s="69">
        <v>491394465</v>
      </c>
      <c r="C13060" s="68">
        <v>4897025798748</v>
      </c>
      <c r="D13060" s="69" t="s">
        <v>8768</v>
      </c>
      <c r="E13060" s="65">
        <f>IFERROR(VLOOKUP(C13060,Pivot!A:B,2,0),0)</f>
        <v>0</v>
      </c>
      <c r="F13060" s="65">
        <f>IFERROR(VLOOKUP(C13060,Pivot!A:C,3,0),0)</f>
        <v>0</v>
      </c>
    </row>
    <row r="13061" spans="1:6" x14ac:dyDescent="0.25">
      <c r="A13061" s="68" t="s">
        <v>103</v>
      </c>
      <c r="B13061" s="69">
        <v>491394465</v>
      </c>
      <c r="C13061" s="68">
        <v>491394465</v>
      </c>
      <c r="D13061" s="69" t="s">
        <v>8768</v>
      </c>
      <c r="E13061" s="65">
        <f>IFERROR(VLOOKUP(C13061,Pivot!A:B,2,0),0)</f>
        <v>0</v>
      </c>
      <c r="F13061" s="65">
        <f>IFERROR(VLOOKUP(C13061,Pivot!A:C,3,0),0)</f>
        <v>0</v>
      </c>
    </row>
    <row r="13062" spans="1:6" x14ac:dyDescent="0.25">
      <c r="A13062" s="68" t="s">
        <v>103</v>
      </c>
      <c r="B13062" s="69">
        <v>491394467</v>
      </c>
      <c r="C13062" s="68">
        <v>8904027106979</v>
      </c>
      <c r="D13062" s="69" t="s">
        <v>8769</v>
      </c>
      <c r="E13062" s="65">
        <f>IFERROR(VLOOKUP(C13062,Pivot!A:B,2,0),0)</f>
        <v>0</v>
      </c>
      <c r="F13062" s="65">
        <f>IFERROR(VLOOKUP(C13062,Pivot!A:C,3,0),0)</f>
        <v>0</v>
      </c>
    </row>
    <row r="13063" spans="1:6" x14ac:dyDescent="0.25">
      <c r="A13063" s="68" t="s">
        <v>103</v>
      </c>
      <c r="B13063" s="69">
        <v>491394472</v>
      </c>
      <c r="C13063" s="68">
        <v>4892493108341</v>
      </c>
      <c r="D13063" s="69" t="s">
        <v>8770</v>
      </c>
      <c r="E13063" s="65">
        <f>IFERROR(VLOOKUP(C13063,Pivot!A:B,2,0),0)</f>
        <v>0</v>
      </c>
      <c r="F13063" s="65">
        <f>IFERROR(VLOOKUP(C13063,Pivot!A:C,3,0),0)</f>
        <v>0</v>
      </c>
    </row>
    <row r="13064" spans="1:6" x14ac:dyDescent="0.25">
      <c r="A13064" s="68" t="s">
        <v>103</v>
      </c>
      <c r="B13064" s="69">
        <v>491394474</v>
      </c>
      <c r="C13064" s="68">
        <v>730002010584</v>
      </c>
      <c r="D13064" s="69" t="s">
        <v>8771</v>
      </c>
      <c r="E13064" s="65">
        <f>IFERROR(VLOOKUP(C13064,Pivot!A:B,2,0),0)</f>
        <v>0</v>
      </c>
      <c r="F13064" s="65">
        <f>IFERROR(VLOOKUP(C13064,Pivot!A:C,3,0),0)</f>
        <v>0</v>
      </c>
    </row>
    <row r="13065" spans="1:6" x14ac:dyDescent="0.25">
      <c r="A13065" s="68" t="s">
        <v>103</v>
      </c>
      <c r="B13065" s="69">
        <v>491394474</v>
      </c>
      <c r="C13065" s="68">
        <v>730002030773</v>
      </c>
      <c r="D13065" s="69" t="s">
        <v>8771</v>
      </c>
      <c r="E13065" s="65">
        <f>IFERROR(VLOOKUP(C13065,Pivot!A:B,2,0),0)</f>
        <v>0</v>
      </c>
      <c r="F13065" s="65">
        <f>IFERROR(VLOOKUP(C13065,Pivot!A:C,3,0),0)</f>
        <v>0</v>
      </c>
    </row>
    <row r="13066" spans="1:6" x14ac:dyDescent="0.25">
      <c r="A13066" s="68" t="s">
        <v>103</v>
      </c>
      <c r="B13066" s="69">
        <v>491394476</v>
      </c>
      <c r="C13066" s="68">
        <v>4892900888101</v>
      </c>
      <c r="D13066" s="69" t="s">
        <v>8772</v>
      </c>
      <c r="E13066" s="65">
        <f>IFERROR(VLOOKUP(C13066,Pivot!A:B,2,0),0)</f>
        <v>0</v>
      </c>
      <c r="F13066" s="65">
        <f>IFERROR(VLOOKUP(C13066,Pivot!A:C,3,0),0)</f>
        <v>0</v>
      </c>
    </row>
    <row r="13067" spans="1:6" x14ac:dyDescent="0.25">
      <c r="A13067" s="68" t="s">
        <v>103</v>
      </c>
      <c r="B13067" s="69">
        <v>491394477</v>
      </c>
      <c r="C13067" s="68">
        <v>4892900888118</v>
      </c>
      <c r="D13067" s="69" t="s">
        <v>8773</v>
      </c>
      <c r="E13067" s="65">
        <f>IFERROR(VLOOKUP(C13067,Pivot!A:B,2,0),0)</f>
        <v>0</v>
      </c>
      <c r="F13067" s="65">
        <f>IFERROR(VLOOKUP(C13067,Pivot!A:C,3,0),0)</f>
        <v>0</v>
      </c>
    </row>
    <row r="13068" spans="1:6" x14ac:dyDescent="0.25">
      <c r="A13068" s="68" t="s">
        <v>103</v>
      </c>
      <c r="B13068" s="69">
        <v>491394478</v>
      </c>
      <c r="C13068" s="68">
        <v>4892900888149</v>
      </c>
      <c r="D13068" s="69" t="s">
        <v>8774</v>
      </c>
      <c r="E13068" s="65">
        <f>IFERROR(VLOOKUP(C13068,Pivot!A:B,2,0),0)</f>
        <v>0</v>
      </c>
      <c r="F13068" s="65">
        <f>IFERROR(VLOOKUP(C13068,Pivot!A:C,3,0),0)</f>
        <v>0</v>
      </c>
    </row>
    <row r="13069" spans="1:6" x14ac:dyDescent="0.25">
      <c r="A13069" s="68" t="s">
        <v>103</v>
      </c>
      <c r="B13069" s="69">
        <v>491394479</v>
      </c>
      <c r="C13069" s="68">
        <v>4892900888248</v>
      </c>
      <c r="D13069" s="69" t="s">
        <v>8775</v>
      </c>
      <c r="E13069" s="65">
        <f>IFERROR(VLOOKUP(C13069,Pivot!A:B,2,0),0)</f>
        <v>0</v>
      </c>
      <c r="F13069" s="65">
        <f>IFERROR(VLOOKUP(C13069,Pivot!A:C,3,0),0)</f>
        <v>0</v>
      </c>
    </row>
    <row r="13070" spans="1:6" x14ac:dyDescent="0.25">
      <c r="A13070" s="68" t="s">
        <v>103</v>
      </c>
      <c r="B13070" s="69">
        <v>491394480</v>
      </c>
      <c r="C13070" s="68">
        <v>4892900888309</v>
      </c>
      <c r="D13070" s="69" t="s">
        <v>8776</v>
      </c>
      <c r="E13070" s="65">
        <f>IFERROR(VLOOKUP(C13070,Pivot!A:B,2,0),0)</f>
        <v>0</v>
      </c>
      <c r="F13070" s="65">
        <f>IFERROR(VLOOKUP(C13070,Pivot!A:C,3,0),0)</f>
        <v>0</v>
      </c>
    </row>
    <row r="13071" spans="1:6" x14ac:dyDescent="0.25">
      <c r="A13071" s="68" t="s">
        <v>103</v>
      </c>
      <c r="B13071" s="69">
        <v>491394481</v>
      </c>
      <c r="C13071" s="68">
        <v>4892900888316</v>
      </c>
      <c r="D13071" s="69" t="s">
        <v>8777</v>
      </c>
      <c r="E13071" s="65">
        <f>IFERROR(VLOOKUP(C13071,Pivot!A:B,2,0),0)</f>
        <v>0</v>
      </c>
      <c r="F13071" s="65">
        <f>IFERROR(VLOOKUP(C13071,Pivot!A:C,3,0),0)</f>
        <v>0</v>
      </c>
    </row>
    <row r="13072" spans="1:6" x14ac:dyDescent="0.25">
      <c r="A13072" s="68" t="s">
        <v>103</v>
      </c>
      <c r="B13072" s="69">
        <v>491394482</v>
      </c>
      <c r="C13072" s="68">
        <v>4892900888330</v>
      </c>
      <c r="D13072" s="69" t="s">
        <v>8778</v>
      </c>
      <c r="E13072" s="65">
        <f>IFERROR(VLOOKUP(C13072,Pivot!A:B,2,0),0)</f>
        <v>0</v>
      </c>
      <c r="F13072" s="65">
        <f>IFERROR(VLOOKUP(C13072,Pivot!A:C,3,0),0)</f>
        <v>0</v>
      </c>
    </row>
    <row r="13073" spans="1:6" x14ac:dyDescent="0.25">
      <c r="A13073" s="68" t="s">
        <v>103</v>
      </c>
      <c r="B13073" s="69">
        <v>491394483</v>
      </c>
      <c r="C13073" s="68">
        <v>4892900888347</v>
      </c>
      <c r="D13073" s="69" t="s">
        <v>8779</v>
      </c>
      <c r="E13073" s="65">
        <f>IFERROR(VLOOKUP(C13073,Pivot!A:B,2,0),0)</f>
        <v>0</v>
      </c>
      <c r="F13073" s="65">
        <f>IFERROR(VLOOKUP(C13073,Pivot!A:C,3,0),0)</f>
        <v>0</v>
      </c>
    </row>
    <row r="13074" spans="1:6" x14ac:dyDescent="0.25">
      <c r="A13074" s="68" t="s">
        <v>103</v>
      </c>
      <c r="B13074" s="69">
        <v>491394484</v>
      </c>
      <c r="C13074" s="68">
        <v>3380743053127</v>
      </c>
      <c r="D13074" s="69" t="s">
        <v>8780</v>
      </c>
      <c r="E13074" s="65">
        <f>IFERROR(VLOOKUP(C13074,Pivot!A:B,2,0),0)</f>
        <v>0</v>
      </c>
      <c r="F13074" s="65">
        <f>IFERROR(VLOOKUP(C13074,Pivot!A:C,3,0),0)</f>
        <v>0</v>
      </c>
    </row>
    <row r="13075" spans="1:6" x14ac:dyDescent="0.25">
      <c r="A13075" s="68" t="s">
        <v>103</v>
      </c>
      <c r="B13075" s="69">
        <v>491394485</v>
      </c>
      <c r="C13075" s="68">
        <v>3380743050195</v>
      </c>
      <c r="D13075" s="69" t="s">
        <v>8781</v>
      </c>
      <c r="E13075" s="65">
        <f>IFERROR(VLOOKUP(C13075,Pivot!A:B,2,0),0)</f>
        <v>0</v>
      </c>
      <c r="F13075" s="65">
        <f>IFERROR(VLOOKUP(C13075,Pivot!A:C,3,0),0)</f>
        <v>0</v>
      </c>
    </row>
    <row r="13076" spans="1:6" x14ac:dyDescent="0.25">
      <c r="A13076" s="68" t="s">
        <v>103</v>
      </c>
      <c r="B13076" s="69">
        <v>491394487</v>
      </c>
      <c r="C13076" s="68">
        <v>3380743042343</v>
      </c>
      <c r="D13076" s="69" t="s">
        <v>8782</v>
      </c>
      <c r="E13076" s="65">
        <f>IFERROR(VLOOKUP(C13076,Pivot!A:B,2,0),0)</f>
        <v>0</v>
      </c>
      <c r="F13076" s="65">
        <f>IFERROR(VLOOKUP(C13076,Pivot!A:C,3,0),0)</f>
        <v>0</v>
      </c>
    </row>
    <row r="13077" spans="1:6" x14ac:dyDescent="0.25">
      <c r="A13077" s="68" t="s">
        <v>103</v>
      </c>
      <c r="B13077" s="69">
        <v>491394488</v>
      </c>
      <c r="C13077" s="68">
        <v>3380743049243</v>
      </c>
      <c r="D13077" s="69" t="s">
        <v>8783</v>
      </c>
      <c r="E13077" s="65">
        <f>IFERROR(VLOOKUP(C13077,Pivot!A:B,2,0),0)</f>
        <v>0</v>
      </c>
      <c r="F13077" s="65">
        <f>IFERROR(VLOOKUP(C13077,Pivot!A:C,3,0),0)</f>
        <v>0</v>
      </c>
    </row>
    <row r="13078" spans="1:6" x14ac:dyDescent="0.25">
      <c r="A13078" s="68" t="s">
        <v>103</v>
      </c>
      <c r="B13078" s="69">
        <v>491394489</v>
      </c>
      <c r="C13078" s="68">
        <v>3380743042312</v>
      </c>
      <c r="D13078" s="69" t="s">
        <v>8784</v>
      </c>
      <c r="E13078" s="65">
        <f>IFERROR(VLOOKUP(C13078,Pivot!A:B,2,0),0)</f>
        <v>0</v>
      </c>
      <c r="F13078" s="65">
        <f>IFERROR(VLOOKUP(C13078,Pivot!A:C,3,0),0)</f>
        <v>0</v>
      </c>
    </row>
    <row r="13079" spans="1:6" x14ac:dyDescent="0.25">
      <c r="A13079" s="68" t="s">
        <v>103</v>
      </c>
      <c r="B13079" s="69">
        <v>491394490</v>
      </c>
      <c r="C13079" s="68">
        <v>3380743046143</v>
      </c>
      <c r="D13079" s="69" t="s">
        <v>8785</v>
      </c>
      <c r="E13079" s="65">
        <f>IFERROR(VLOOKUP(C13079,Pivot!A:B,2,0),0)</f>
        <v>0</v>
      </c>
      <c r="F13079" s="65">
        <f>IFERROR(VLOOKUP(C13079,Pivot!A:C,3,0),0)</f>
        <v>0</v>
      </c>
    </row>
    <row r="13080" spans="1:6" x14ac:dyDescent="0.25">
      <c r="A13080" s="68" t="s">
        <v>103</v>
      </c>
      <c r="B13080" s="69">
        <v>491394491</v>
      </c>
      <c r="C13080" s="68">
        <v>3380743063713</v>
      </c>
      <c r="D13080" s="69" t="s">
        <v>8786</v>
      </c>
      <c r="E13080" s="65">
        <f>IFERROR(VLOOKUP(C13080,Pivot!A:B,2,0),0)</f>
        <v>0</v>
      </c>
      <c r="F13080" s="65">
        <f>IFERROR(VLOOKUP(C13080,Pivot!A:C,3,0),0)</f>
        <v>0</v>
      </c>
    </row>
    <row r="13081" spans="1:6" x14ac:dyDescent="0.25">
      <c r="A13081" s="68" t="s">
        <v>103</v>
      </c>
      <c r="B13081" s="69">
        <v>491394492</v>
      </c>
      <c r="C13081" s="68">
        <v>3380743064970</v>
      </c>
      <c r="D13081" s="69" t="s">
        <v>8787</v>
      </c>
      <c r="E13081" s="65">
        <f>IFERROR(VLOOKUP(C13081,Pivot!A:B,2,0),0)</f>
        <v>0</v>
      </c>
      <c r="F13081" s="65">
        <f>IFERROR(VLOOKUP(C13081,Pivot!A:C,3,0),0)</f>
        <v>0</v>
      </c>
    </row>
    <row r="13082" spans="1:6" x14ac:dyDescent="0.25">
      <c r="A13082" s="68" t="s">
        <v>103</v>
      </c>
      <c r="B13082" s="69">
        <v>491394493</v>
      </c>
      <c r="C13082" s="68">
        <v>3380743063706</v>
      </c>
      <c r="D13082" s="69" t="s">
        <v>8788</v>
      </c>
      <c r="E13082" s="65">
        <f>IFERROR(VLOOKUP(C13082,Pivot!A:B,2,0),0)</f>
        <v>0</v>
      </c>
      <c r="F13082" s="65">
        <f>IFERROR(VLOOKUP(C13082,Pivot!A:C,3,0),0)</f>
        <v>0</v>
      </c>
    </row>
    <row r="13083" spans="1:6" x14ac:dyDescent="0.25">
      <c r="A13083" s="68" t="s">
        <v>103</v>
      </c>
      <c r="B13083" s="69">
        <v>491394494</v>
      </c>
      <c r="C13083" s="68">
        <v>3380743063720</v>
      </c>
      <c r="D13083" s="69" t="s">
        <v>8789</v>
      </c>
      <c r="E13083" s="65">
        <f>IFERROR(VLOOKUP(C13083,Pivot!A:B,2,0),0)</f>
        <v>0</v>
      </c>
      <c r="F13083" s="65">
        <f>IFERROR(VLOOKUP(C13083,Pivot!A:C,3,0),0)</f>
        <v>0</v>
      </c>
    </row>
    <row r="13084" spans="1:6" x14ac:dyDescent="0.25">
      <c r="A13084" s="68" t="s">
        <v>103</v>
      </c>
      <c r="B13084" s="69">
        <v>491394500</v>
      </c>
      <c r="C13084" s="68">
        <v>630509737673</v>
      </c>
      <c r="D13084" s="69" t="s">
        <v>8790</v>
      </c>
      <c r="E13084" s="65">
        <f>IFERROR(VLOOKUP(C13084,Pivot!A:B,2,0),0)</f>
        <v>0</v>
      </c>
      <c r="F13084" s="65">
        <f>IFERROR(VLOOKUP(C13084,Pivot!A:C,3,0),0)</f>
        <v>0</v>
      </c>
    </row>
    <row r="13085" spans="1:6" x14ac:dyDescent="0.25">
      <c r="A13085" s="68" t="s">
        <v>103</v>
      </c>
      <c r="B13085" s="69">
        <v>491394501</v>
      </c>
      <c r="C13085" s="68">
        <v>630509731374</v>
      </c>
      <c r="D13085" s="69" t="s">
        <v>8791</v>
      </c>
      <c r="E13085" s="65">
        <f>IFERROR(VLOOKUP(C13085,Pivot!A:B,2,0),0)</f>
        <v>0</v>
      </c>
      <c r="F13085" s="65">
        <f>IFERROR(VLOOKUP(C13085,Pivot!A:C,3,0),0)</f>
        <v>0</v>
      </c>
    </row>
    <row r="13086" spans="1:6" x14ac:dyDescent="0.25">
      <c r="A13086" s="68" t="s">
        <v>103</v>
      </c>
      <c r="B13086" s="69">
        <v>491394503</v>
      </c>
      <c r="C13086" s="68">
        <v>8904279500228</v>
      </c>
      <c r="D13086" s="69" t="s">
        <v>8792</v>
      </c>
      <c r="E13086" s="65">
        <f>IFERROR(VLOOKUP(C13086,Pivot!A:B,2,0),0)</f>
        <v>0</v>
      </c>
      <c r="F13086" s="65">
        <f>IFERROR(VLOOKUP(C13086,Pivot!A:C,3,0),0)</f>
        <v>0</v>
      </c>
    </row>
    <row r="13087" spans="1:6" x14ac:dyDescent="0.25">
      <c r="A13087" s="68" t="s">
        <v>103</v>
      </c>
      <c r="B13087" s="69">
        <v>491394505</v>
      </c>
      <c r="C13087" s="68">
        <v>8901736172417</v>
      </c>
      <c r="D13087" s="69" t="s">
        <v>8793</v>
      </c>
      <c r="E13087" s="65">
        <f>IFERROR(VLOOKUP(C13087,Pivot!A:B,2,0),0)</f>
        <v>0</v>
      </c>
      <c r="F13087" s="65">
        <f>IFERROR(VLOOKUP(C13087,Pivot!A:C,3,0),0)</f>
        <v>0</v>
      </c>
    </row>
    <row r="13088" spans="1:6" x14ac:dyDescent="0.25">
      <c r="A13088" s="68" t="s">
        <v>103</v>
      </c>
      <c r="B13088" s="69">
        <v>491394506</v>
      </c>
      <c r="C13088" s="68">
        <v>8901736172424</v>
      </c>
      <c r="D13088" s="69" t="s">
        <v>8794</v>
      </c>
      <c r="E13088" s="65">
        <f>IFERROR(VLOOKUP(C13088,Pivot!A:B,2,0),0)</f>
        <v>0</v>
      </c>
      <c r="F13088" s="65">
        <f>IFERROR(VLOOKUP(C13088,Pivot!A:C,3,0),0)</f>
        <v>0</v>
      </c>
    </row>
    <row r="13089" spans="1:6" x14ac:dyDescent="0.25">
      <c r="A13089" s="68" t="s">
        <v>103</v>
      </c>
      <c r="B13089" s="69">
        <v>491394507</v>
      </c>
      <c r="C13089" s="68">
        <v>8901736172431</v>
      </c>
      <c r="D13089" s="69" t="s">
        <v>8795</v>
      </c>
      <c r="E13089" s="65">
        <f>IFERROR(VLOOKUP(C13089,Pivot!A:B,2,0),0)</f>
        <v>0</v>
      </c>
      <c r="F13089" s="65">
        <f>IFERROR(VLOOKUP(C13089,Pivot!A:C,3,0),0)</f>
        <v>0</v>
      </c>
    </row>
    <row r="13090" spans="1:6" x14ac:dyDescent="0.25">
      <c r="A13090" s="68" t="s">
        <v>103</v>
      </c>
      <c r="B13090" s="69">
        <v>491394508</v>
      </c>
      <c r="C13090" s="68">
        <v>8901736172448</v>
      </c>
      <c r="D13090" s="69" t="s">
        <v>8796</v>
      </c>
      <c r="E13090" s="65">
        <f>IFERROR(VLOOKUP(C13090,Pivot!A:B,2,0),0)</f>
        <v>0</v>
      </c>
      <c r="F13090" s="65">
        <f>IFERROR(VLOOKUP(C13090,Pivot!A:C,3,0),0)</f>
        <v>0</v>
      </c>
    </row>
    <row r="13091" spans="1:6" x14ac:dyDescent="0.25">
      <c r="A13091" s="68" t="s">
        <v>103</v>
      </c>
      <c r="B13091" s="69">
        <v>491394509</v>
      </c>
      <c r="C13091" s="68">
        <v>8901736172455</v>
      </c>
      <c r="D13091" s="69" t="s">
        <v>8797</v>
      </c>
      <c r="E13091" s="65">
        <f>IFERROR(VLOOKUP(C13091,Pivot!A:B,2,0),0)</f>
        <v>0</v>
      </c>
      <c r="F13091" s="65">
        <f>IFERROR(VLOOKUP(C13091,Pivot!A:C,3,0),0)</f>
        <v>0</v>
      </c>
    </row>
    <row r="13092" spans="1:6" x14ac:dyDescent="0.25">
      <c r="A13092" s="68" t="s">
        <v>103</v>
      </c>
      <c r="B13092" s="69">
        <v>491394510</v>
      </c>
      <c r="C13092" s="68">
        <v>491394510</v>
      </c>
      <c r="D13092" s="69" t="s">
        <v>8798</v>
      </c>
      <c r="E13092" s="65">
        <f>IFERROR(VLOOKUP(C13092,Pivot!A:B,2,0),0)</f>
        <v>0</v>
      </c>
      <c r="F13092" s="65">
        <f>IFERROR(VLOOKUP(C13092,Pivot!A:C,3,0),0)</f>
        <v>0</v>
      </c>
    </row>
    <row r="13093" spans="1:6" x14ac:dyDescent="0.25">
      <c r="A13093" s="68" t="s">
        <v>103</v>
      </c>
      <c r="B13093" s="69">
        <v>491394510</v>
      </c>
      <c r="C13093" s="68">
        <v>8904913945101</v>
      </c>
      <c r="D13093" s="69" t="s">
        <v>8798</v>
      </c>
      <c r="E13093" s="65">
        <f>IFERROR(VLOOKUP(C13093,Pivot!A:B,2,0),0)</f>
        <v>0</v>
      </c>
      <c r="F13093" s="65">
        <f>IFERROR(VLOOKUP(C13093,Pivot!A:C,3,0),0)</f>
        <v>0</v>
      </c>
    </row>
    <row r="13094" spans="1:6" x14ac:dyDescent="0.25">
      <c r="A13094" s="68" t="s">
        <v>103</v>
      </c>
      <c r="B13094" s="69">
        <v>491394511</v>
      </c>
      <c r="C13094" s="68">
        <v>491394511</v>
      </c>
      <c r="D13094" s="69" t="s">
        <v>8799</v>
      </c>
      <c r="E13094" s="65">
        <f>IFERROR(VLOOKUP(C13094,Pivot!A:B,2,0),0)</f>
        <v>0</v>
      </c>
      <c r="F13094" s="65">
        <f>IFERROR(VLOOKUP(C13094,Pivot!A:C,3,0),0)</f>
        <v>0</v>
      </c>
    </row>
    <row r="13095" spans="1:6" x14ac:dyDescent="0.25">
      <c r="A13095" s="68" t="s">
        <v>103</v>
      </c>
      <c r="B13095" s="69">
        <v>491394511</v>
      </c>
      <c r="C13095" s="68">
        <v>8904913945118</v>
      </c>
      <c r="D13095" s="69" t="s">
        <v>8799</v>
      </c>
      <c r="E13095" s="65">
        <f>IFERROR(VLOOKUP(C13095,Pivot!A:B,2,0),0)</f>
        <v>0</v>
      </c>
      <c r="F13095" s="65">
        <f>IFERROR(VLOOKUP(C13095,Pivot!A:C,3,0),0)</f>
        <v>0</v>
      </c>
    </row>
    <row r="13096" spans="1:6" x14ac:dyDescent="0.25">
      <c r="A13096" s="68" t="s">
        <v>103</v>
      </c>
      <c r="B13096" s="69">
        <v>491394512</v>
      </c>
      <c r="C13096" s="68">
        <v>491394512</v>
      </c>
      <c r="D13096" s="69" t="s">
        <v>8800</v>
      </c>
      <c r="E13096" s="65">
        <f>IFERROR(VLOOKUP(C13096,Pivot!A:B,2,0),0)</f>
        <v>0</v>
      </c>
      <c r="F13096" s="65">
        <f>IFERROR(VLOOKUP(C13096,Pivot!A:C,3,0),0)</f>
        <v>0</v>
      </c>
    </row>
    <row r="13097" spans="1:6" x14ac:dyDescent="0.25">
      <c r="A13097" s="68" t="s">
        <v>103</v>
      </c>
      <c r="B13097" s="69">
        <v>491394512</v>
      </c>
      <c r="C13097" s="68">
        <v>8904913945125</v>
      </c>
      <c r="D13097" s="69" t="s">
        <v>8800</v>
      </c>
      <c r="E13097" s="65">
        <f>IFERROR(VLOOKUP(C13097,Pivot!A:B,2,0),0)</f>
        <v>0</v>
      </c>
      <c r="F13097" s="65">
        <f>IFERROR(VLOOKUP(C13097,Pivot!A:C,3,0),0)</f>
        <v>0</v>
      </c>
    </row>
    <row r="13098" spans="1:6" x14ac:dyDescent="0.25">
      <c r="A13098" s="68" t="s">
        <v>103</v>
      </c>
      <c r="B13098" s="69">
        <v>491394513</v>
      </c>
      <c r="C13098" s="68">
        <v>491394513</v>
      </c>
      <c r="D13098" s="69" t="s">
        <v>8801</v>
      </c>
      <c r="E13098" s="65">
        <f>IFERROR(VLOOKUP(C13098,Pivot!A:B,2,0),0)</f>
        <v>0</v>
      </c>
      <c r="F13098" s="65">
        <f>IFERROR(VLOOKUP(C13098,Pivot!A:C,3,0),0)</f>
        <v>0</v>
      </c>
    </row>
    <row r="13099" spans="1:6" x14ac:dyDescent="0.25">
      <c r="A13099" s="68" t="s">
        <v>103</v>
      </c>
      <c r="B13099" s="69">
        <v>491394513</v>
      </c>
      <c r="C13099" s="68">
        <v>8904913945132</v>
      </c>
      <c r="D13099" s="69" t="s">
        <v>8801</v>
      </c>
      <c r="E13099" s="65">
        <f>IFERROR(VLOOKUP(C13099,Pivot!A:B,2,0),0)</f>
        <v>0</v>
      </c>
      <c r="F13099" s="65">
        <f>IFERROR(VLOOKUP(C13099,Pivot!A:C,3,0),0)</f>
        <v>0</v>
      </c>
    </row>
    <row r="13100" spans="1:6" x14ac:dyDescent="0.25">
      <c r="A13100" s="68" t="s">
        <v>103</v>
      </c>
      <c r="B13100" s="69">
        <v>491394514</v>
      </c>
      <c r="C13100" s="68">
        <v>491394514</v>
      </c>
      <c r="D13100" s="69" t="s">
        <v>8802</v>
      </c>
      <c r="E13100" s="65">
        <f>IFERROR(VLOOKUP(C13100,Pivot!A:B,2,0),0)</f>
        <v>0</v>
      </c>
      <c r="F13100" s="65">
        <f>IFERROR(VLOOKUP(C13100,Pivot!A:C,3,0),0)</f>
        <v>0</v>
      </c>
    </row>
    <row r="13101" spans="1:6" x14ac:dyDescent="0.25">
      <c r="A13101" s="68" t="s">
        <v>103</v>
      </c>
      <c r="B13101" s="69">
        <v>491394514</v>
      </c>
      <c r="C13101" s="68">
        <v>8904913945149</v>
      </c>
      <c r="D13101" s="69" t="s">
        <v>8802</v>
      </c>
      <c r="E13101" s="65">
        <f>IFERROR(VLOOKUP(C13101,Pivot!A:B,2,0),0)</f>
        <v>0</v>
      </c>
      <c r="F13101" s="65">
        <f>IFERROR(VLOOKUP(C13101,Pivot!A:C,3,0),0)</f>
        <v>0</v>
      </c>
    </row>
    <row r="13102" spans="1:6" x14ac:dyDescent="0.25">
      <c r="A13102" s="68" t="s">
        <v>103</v>
      </c>
      <c r="B13102" s="69">
        <v>491394515</v>
      </c>
      <c r="C13102" s="68">
        <v>491394515</v>
      </c>
      <c r="D13102" s="69" t="s">
        <v>8803</v>
      </c>
      <c r="E13102" s="65">
        <f>IFERROR(VLOOKUP(C13102,Pivot!A:B,2,0),0)</f>
        <v>0</v>
      </c>
      <c r="F13102" s="65">
        <f>IFERROR(VLOOKUP(C13102,Pivot!A:C,3,0),0)</f>
        <v>0</v>
      </c>
    </row>
    <row r="13103" spans="1:6" x14ac:dyDescent="0.25">
      <c r="A13103" s="68" t="s">
        <v>103</v>
      </c>
      <c r="B13103" s="69">
        <v>491394515</v>
      </c>
      <c r="C13103" s="68">
        <v>8904913945156</v>
      </c>
      <c r="D13103" s="69" t="s">
        <v>8803</v>
      </c>
      <c r="E13103" s="65">
        <f>IFERROR(VLOOKUP(C13103,Pivot!A:B,2,0),0)</f>
        <v>0</v>
      </c>
      <c r="F13103" s="65">
        <f>IFERROR(VLOOKUP(C13103,Pivot!A:C,3,0),0)</f>
        <v>0</v>
      </c>
    </row>
    <row r="13104" spans="1:6" x14ac:dyDescent="0.25">
      <c r="A13104" s="68" t="s">
        <v>103</v>
      </c>
      <c r="B13104" s="69">
        <v>491394516</v>
      </c>
      <c r="C13104" s="68">
        <v>491394516</v>
      </c>
      <c r="D13104" s="69" t="s">
        <v>8804</v>
      </c>
      <c r="E13104" s="65">
        <f>IFERROR(VLOOKUP(C13104,Pivot!A:B,2,0),0)</f>
        <v>0</v>
      </c>
      <c r="F13104" s="65">
        <f>IFERROR(VLOOKUP(C13104,Pivot!A:C,3,0),0)</f>
        <v>0</v>
      </c>
    </row>
    <row r="13105" spans="1:6" x14ac:dyDescent="0.25">
      <c r="A13105" s="68" t="s">
        <v>103</v>
      </c>
      <c r="B13105" s="69">
        <v>491394516</v>
      </c>
      <c r="C13105" s="68">
        <v>8904913945163</v>
      </c>
      <c r="D13105" s="69" t="s">
        <v>8804</v>
      </c>
      <c r="E13105" s="65">
        <f>IFERROR(VLOOKUP(C13105,Pivot!A:B,2,0),0)</f>
        <v>0</v>
      </c>
      <c r="F13105" s="65">
        <f>IFERROR(VLOOKUP(C13105,Pivot!A:C,3,0),0)</f>
        <v>0</v>
      </c>
    </row>
    <row r="13106" spans="1:6" x14ac:dyDescent="0.25">
      <c r="A13106" s="68" t="s">
        <v>103</v>
      </c>
      <c r="B13106" s="69">
        <v>491394517</v>
      </c>
      <c r="C13106" s="68">
        <v>491394517</v>
      </c>
      <c r="D13106" s="69" t="s">
        <v>8805</v>
      </c>
      <c r="E13106" s="65">
        <f>IFERROR(VLOOKUP(C13106,Pivot!A:B,2,0),0)</f>
        <v>0</v>
      </c>
      <c r="F13106" s="65">
        <f>IFERROR(VLOOKUP(C13106,Pivot!A:C,3,0),0)</f>
        <v>0</v>
      </c>
    </row>
    <row r="13107" spans="1:6" x14ac:dyDescent="0.25">
      <c r="A13107" s="68" t="s">
        <v>103</v>
      </c>
      <c r="B13107" s="69">
        <v>491394517</v>
      </c>
      <c r="C13107" s="68">
        <v>8904913945170</v>
      </c>
      <c r="D13107" s="69" t="s">
        <v>8805</v>
      </c>
      <c r="E13107" s="65">
        <f>IFERROR(VLOOKUP(C13107,Pivot!A:B,2,0),0)</f>
        <v>0</v>
      </c>
      <c r="F13107" s="65">
        <f>IFERROR(VLOOKUP(C13107,Pivot!A:C,3,0),0)</f>
        <v>0</v>
      </c>
    </row>
    <row r="13108" spans="1:6" x14ac:dyDescent="0.25">
      <c r="A13108" s="68" t="s">
        <v>103</v>
      </c>
      <c r="B13108" s="69">
        <v>491394518</v>
      </c>
      <c r="C13108" s="68">
        <v>491394518</v>
      </c>
      <c r="D13108" s="69" t="s">
        <v>8806</v>
      </c>
      <c r="E13108" s="65">
        <f>IFERROR(VLOOKUP(C13108,Pivot!A:B,2,0),0)</f>
        <v>0</v>
      </c>
      <c r="F13108" s="65">
        <f>IFERROR(VLOOKUP(C13108,Pivot!A:C,3,0),0)</f>
        <v>0</v>
      </c>
    </row>
    <row r="13109" spans="1:6" x14ac:dyDescent="0.25">
      <c r="A13109" s="68" t="s">
        <v>103</v>
      </c>
      <c r="B13109" s="69">
        <v>491394518</v>
      </c>
      <c r="C13109" s="68">
        <v>8904913945187</v>
      </c>
      <c r="D13109" s="69" t="s">
        <v>8806</v>
      </c>
      <c r="E13109" s="65">
        <f>IFERROR(VLOOKUP(C13109,Pivot!A:B,2,0),0)</f>
        <v>0</v>
      </c>
      <c r="F13109" s="65">
        <f>IFERROR(VLOOKUP(C13109,Pivot!A:C,3,0),0)</f>
        <v>0</v>
      </c>
    </row>
    <row r="13110" spans="1:6" x14ac:dyDescent="0.25">
      <c r="A13110" s="68" t="s">
        <v>103</v>
      </c>
      <c r="B13110" s="69">
        <v>491394519</v>
      </c>
      <c r="C13110" s="68">
        <v>491394519</v>
      </c>
      <c r="D13110" s="69" t="s">
        <v>8807</v>
      </c>
      <c r="E13110" s="65">
        <f>IFERROR(VLOOKUP(C13110,Pivot!A:B,2,0),0)</f>
        <v>0</v>
      </c>
      <c r="F13110" s="65">
        <f>IFERROR(VLOOKUP(C13110,Pivot!A:C,3,0),0)</f>
        <v>0</v>
      </c>
    </row>
    <row r="13111" spans="1:6" x14ac:dyDescent="0.25">
      <c r="A13111" s="68" t="s">
        <v>103</v>
      </c>
      <c r="B13111" s="69">
        <v>491394519</v>
      </c>
      <c r="C13111" s="68">
        <v>8904913945194</v>
      </c>
      <c r="D13111" s="69" t="s">
        <v>8807</v>
      </c>
      <c r="E13111" s="65">
        <f>IFERROR(VLOOKUP(C13111,Pivot!A:B,2,0),0)</f>
        <v>0</v>
      </c>
      <c r="F13111" s="65">
        <f>IFERROR(VLOOKUP(C13111,Pivot!A:C,3,0),0)</f>
        <v>0</v>
      </c>
    </row>
    <row r="13112" spans="1:6" x14ac:dyDescent="0.25">
      <c r="A13112" s="68" t="s">
        <v>103</v>
      </c>
      <c r="B13112" s="69">
        <v>491394520</v>
      </c>
      <c r="C13112" s="68">
        <v>491394520</v>
      </c>
      <c r="D13112" s="69" t="s">
        <v>8808</v>
      </c>
      <c r="E13112" s="65">
        <f>IFERROR(VLOOKUP(C13112,Pivot!A:B,2,0),0)</f>
        <v>0</v>
      </c>
      <c r="F13112" s="65">
        <f>IFERROR(VLOOKUP(C13112,Pivot!A:C,3,0),0)</f>
        <v>0</v>
      </c>
    </row>
    <row r="13113" spans="1:6" x14ac:dyDescent="0.25">
      <c r="A13113" s="68" t="s">
        <v>103</v>
      </c>
      <c r="B13113" s="69">
        <v>491394520</v>
      </c>
      <c r="C13113" s="68">
        <v>8904913945200</v>
      </c>
      <c r="D13113" s="69" t="s">
        <v>8808</v>
      </c>
      <c r="E13113" s="65">
        <f>IFERROR(VLOOKUP(C13113,Pivot!A:B,2,0),0)</f>
        <v>0</v>
      </c>
      <c r="F13113" s="65">
        <f>IFERROR(VLOOKUP(C13113,Pivot!A:C,3,0),0)</f>
        <v>0</v>
      </c>
    </row>
    <row r="13114" spans="1:6" x14ac:dyDescent="0.25">
      <c r="A13114" s="68" t="s">
        <v>103</v>
      </c>
      <c r="B13114" s="69">
        <v>491394521</v>
      </c>
      <c r="C13114" s="68">
        <v>491394521</v>
      </c>
      <c r="D13114" s="69" t="s">
        <v>8809</v>
      </c>
      <c r="E13114" s="65">
        <f>IFERROR(VLOOKUP(C13114,Pivot!A:B,2,0),0)</f>
        <v>0</v>
      </c>
      <c r="F13114" s="65">
        <f>IFERROR(VLOOKUP(C13114,Pivot!A:C,3,0),0)</f>
        <v>0</v>
      </c>
    </row>
    <row r="13115" spans="1:6" x14ac:dyDescent="0.25">
      <c r="A13115" s="68" t="s">
        <v>103</v>
      </c>
      <c r="B13115" s="69">
        <v>491394521</v>
      </c>
      <c r="C13115" s="68">
        <v>8904913945217</v>
      </c>
      <c r="D13115" s="69" t="s">
        <v>8809</v>
      </c>
      <c r="E13115" s="65">
        <f>IFERROR(VLOOKUP(C13115,Pivot!A:B,2,0),0)</f>
        <v>0</v>
      </c>
      <c r="F13115" s="65">
        <f>IFERROR(VLOOKUP(C13115,Pivot!A:C,3,0),0)</f>
        <v>0</v>
      </c>
    </row>
    <row r="13116" spans="1:6" x14ac:dyDescent="0.25">
      <c r="A13116" s="68" t="s">
        <v>103</v>
      </c>
      <c r="B13116" s="69">
        <v>491394522</v>
      </c>
      <c r="C13116" s="68">
        <v>491394522</v>
      </c>
      <c r="D13116" s="69" t="s">
        <v>8810</v>
      </c>
      <c r="E13116" s="65">
        <f>IFERROR(VLOOKUP(C13116,Pivot!A:B,2,0),0)</f>
        <v>0</v>
      </c>
      <c r="F13116" s="65">
        <f>IFERROR(VLOOKUP(C13116,Pivot!A:C,3,0),0)</f>
        <v>0</v>
      </c>
    </row>
    <row r="13117" spans="1:6" x14ac:dyDescent="0.25">
      <c r="A13117" s="68" t="s">
        <v>103</v>
      </c>
      <c r="B13117" s="69">
        <v>491394522</v>
      </c>
      <c r="C13117" s="68">
        <v>8904913945224</v>
      </c>
      <c r="D13117" s="69" t="s">
        <v>8810</v>
      </c>
      <c r="E13117" s="65">
        <f>IFERROR(VLOOKUP(C13117,Pivot!A:B,2,0),0)</f>
        <v>0</v>
      </c>
      <c r="F13117" s="65">
        <f>IFERROR(VLOOKUP(C13117,Pivot!A:C,3,0),0)</f>
        <v>0</v>
      </c>
    </row>
    <row r="13118" spans="1:6" x14ac:dyDescent="0.25">
      <c r="A13118" s="68" t="s">
        <v>103</v>
      </c>
      <c r="B13118" s="69">
        <v>491394523</v>
      </c>
      <c r="C13118" s="68">
        <v>491394523</v>
      </c>
      <c r="D13118" s="69" t="s">
        <v>8811</v>
      </c>
      <c r="E13118" s="65">
        <f>IFERROR(VLOOKUP(C13118,Pivot!A:B,2,0),0)</f>
        <v>0</v>
      </c>
      <c r="F13118" s="65">
        <f>IFERROR(VLOOKUP(C13118,Pivot!A:C,3,0),0)</f>
        <v>0</v>
      </c>
    </row>
    <row r="13119" spans="1:6" x14ac:dyDescent="0.25">
      <c r="A13119" s="68" t="s">
        <v>103</v>
      </c>
      <c r="B13119" s="69">
        <v>491394523</v>
      </c>
      <c r="C13119" s="68">
        <v>8904913945231</v>
      </c>
      <c r="D13119" s="69" t="s">
        <v>8811</v>
      </c>
      <c r="E13119" s="65">
        <f>IFERROR(VLOOKUP(C13119,Pivot!A:B,2,0),0)</f>
        <v>0</v>
      </c>
      <c r="F13119" s="65">
        <f>IFERROR(VLOOKUP(C13119,Pivot!A:C,3,0),0)</f>
        <v>0</v>
      </c>
    </row>
    <row r="13120" spans="1:6" x14ac:dyDescent="0.25">
      <c r="A13120" s="68" t="s">
        <v>103</v>
      </c>
      <c r="B13120" s="69">
        <v>491394524</v>
      </c>
      <c r="C13120" s="68">
        <v>491394524</v>
      </c>
      <c r="D13120" s="69" t="s">
        <v>8812</v>
      </c>
      <c r="E13120" s="65">
        <f>IFERROR(VLOOKUP(C13120,Pivot!A:B,2,0),0)</f>
        <v>0</v>
      </c>
      <c r="F13120" s="65">
        <f>IFERROR(VLOOKUP(C13120,Pivot!A:C,3,0),0)</f>
        <v>0</v>
      </c>
    </row>
    <row r="13121" spans="1:6" x14ac:dyDescent="0.25">
      <c r="A13121" s="68" t="s">
        <v>103</v>
      </c>
      <c r="B13121" s="69">
        <v>491394524</v>
      </c>
      <c r="C13121" s="68">
        <v>8904913945248</v>
      </c>
      <c r="D13121" s="69" t="s">
        <v>8812</v>
      </c>
      <c r="E13121" s="65">
        <f>IFERROR(VLOOKUP(C13121,Pivot!A:B,2,0),0)</f>
        <v>0</v>
      </c>
      <c r="F13121" s="65">
        <f>IFERROR(VLOOKUP(C13121,Pivot!A:C,3,0),0)</f>
        <v>0</v>
      </c>
    </row>
    <row r="13122" spans="1:6" x14ac:dyDescent="0.25">
      <c r="A13122" s="68" t="s">
        <v>103</v>
      </c>
      <c r="B13122" s="69">
        <v>491394525</v>
      </c>
      <c r="C13122" s="68">
        <v>491394525</v>
      </c>
      <c r="D13122" s="69" t="s">
        <v>8813</v>
      </c>
      <c r="E13122" s="65">
        <f>IFERROR(VLOOKUP(C13122,Pivot!A:B,2,0),0)</f>
        <v>0</v>
      </c>
      <c r="F13122" s="65">
        <f>IFERROR(VLOOKUP(C13122,Pivot!A:C,3,0),0)</f>
        <v>0</v>
      </c>
    </row>
    <row r="13123" spans="1:6" x14ac:dyDescent="0.25">
      <c r="A13123" s="68" t="s">
        <v>103</v>
      </c>
      <c r="B13123" s="69">
        <v>491394525</v>
      </c>
      <c r="C13123" s="68">
        <v>8904913945255</v>
      </c>
      <c r="D13123" s="69" t="s">
        <v>8813</v>
      </c>
      <c r="E13123" s="65">
        <f>IFERROR(VLOOKUP(C13123,Pivot!A:B,2,0),0)</f>
        <v>0</v>
      </c>
      <c r="F13123" s="65">
        <f>IFERROR(VLOOKUP(C13123,Pivot!A:C,3,0),0)</f>
        <v>0</v>
      </c>
    </row>
    <row r="13124" spans="1:6" x14ac:dyDescent="0.25">
      <c r="A13124" s="68" t="s">
        <v>103</v>
      </c>
      <c r="B13124" s="69">
        <v>491394526</v>
      </c>
      <c r="C13124" s="68">
        <v>491394526</v>
      </c>
      <c r="D13124" s="69" t="s">
        <v>8814</v>
      </c>
      <c r="E13124" s="65">
        <f>IFERROR(VLOOKUP(C13124,Pivot!A:B,2,0),0)</f>
        <v>0</v>
      </c>
      <c r="F13124" s="65">
        <f>IFERROR(VLOOKUP(C13124,Pivot!A:C,3,0),0)</f>
        <v>0</v>
      </c>
    </row>
    <row r="13125" spans="1:6" x14ac:dyDescent="0.25">
      <c r="A13125" s="68" t="s">
        <v>103</v>
      </c>
      <c r="B13125" s="69">
        <v>491394526</v>
      </c>
      <c r="C13125" s="68">
        <v>8904913945262</v>
      </c>
      <c r="D13125" s="69" t="s">
        <v>8814</v>
      </c>
      <c r="E13125" s="65">
        <f>IFERROR(VLOOKUP(C13125,Pivot!A:B,2,0),0)</f>
        <v>0</v>
      </c>
      <c r="F13125" s="65">
        <f>IFERROR(VLOOKUP(C13125,Pivot!A:C,3,0),0)</f>
        <v>0</v>
      </c>
    </row>
    <row r="13126" spans="1:6" x14ac:dyDescent="0.25">
      <c r="A13126" s="68" t="s">
        <v>103</v>
      </c>
      <c r="B13126" s="69">
        <v>491394527</v>
      </c>
      <c r="C13126" s="68">
        <v>491394527</v>
      </c>
      <c r="D13126" s="69" t="s">
        <v>8815</v>
      </c>
      <c r="E13126" s="65">
        <f>IFERROR(VLOOKUP(C13126,Pivot!A:B,2,0),0)</f>
        <v>0</v>
      </c>
      <c r="F13126" s="65">
        <f>IFERROR(VLOOKUP(C13126,Pivot!A:C,3,0),0)</f>
        <v>0</v>
      </c>
    </row>
    <row r="13127" spans="1:6" x14ac:dyDescent="0.25">
      <c r="A13127" s="68" t="s">
        <v>103</v>
      </c>
      <c r="B13127" s="69">
        <v>491394527</v>
      </c>
      <c r="C13127" s="68">
        <v>8904913945279</v>
      </c>
      <c r="D13127" s="69" t="s">
        <v>8815</v>
      </c>
      <c r="E13127" s="65">
        <f>IFERROR(VLOOKUP(C13127,Pivot!A:B,2,0),0)</f>
        <v>0</v>
      </c>
      <c r="F13127" s="65">
        <f>IFERROR(VLOOKUP(C13127,Pivot!A:C,3,0),0)</f>
        <v>0</v>
      </c>
    </row>
    <row r="13128" spans="1:6" x14ac:dyDescent="0.25">
      <c r="A13128" s="68" t="s">
        <v>103</v>
      </c>
      <c r="B13128" s="69">
        <v>491394528</v>
      </c>
      <c r="C13128" s="68">
        <v>491394528</v>
      </c>
      <c r="D13128" s="69" t="s">
        <v>8816</v>
      </c>
      <c r="E13128" s="65">
        <f>IFERROR(VLOOKUP(C13128,Pivot!A:B,2,0),0)</f>
        <v>0</v>
      </c>
      <c r="F13128" s="65">
        <f>IFERROR(VLOOKUP(C13128,Pivot!A:C,3,0),0)</f>
        <v>0</v>
      </c>
    </row>
    <row r="13129" spans="1:6" x14ac:dyDescent="0.25">
      <c r="A13129" s="68" t="s">
        <v>103</v>
      </c>
      <c r="B13129" s="69">
        <v>491394528</v>
      </c>
      <c r="C13129" s="68">
        <v>8904913945286</v>
      </c>
      <c r="D13129" s="69" t="s">
        <v>8816</v>
      </c>
      <c r="E13129" s="65">
        <f>IFERROR(VLOOKUP(C13129,Pivot!A:B,2,0),0)</f>
        <v>0</v>
      </c>
      <c r="F13129" s="65">
        <f>IFERROR(VLOOKUP(C13129,Pivot!A:C,3,0),0)</f>
        <v>0</v>
      </c>
    </row>
    <row r="13130" spans="1:6" x14ac:dyDescent="0.25">
      <c r="A13130" s="68" t="s">
        <v>103</v>
      </c>
      <c r="B13130" s="69">
        <v>491394529</v>
      </c>
      <c r="C13130" s="68">
        <v>491394529</v>
      </c>
      <c r="D13130" s="69" t="s">
        <v>8817</v>
      </c>
      <c r="E13130" s="65">
        <f>IFERROR(VLOOKUP(C13130,Pivot!A:B,2,0),0)</f>
        <v>0</v>
      </c>
      <c r="F13130" s="65">
        <f>IFERROR(VLOOKUP(C13130,Pivot!A:C,3,0),0)</f>
        <v>0</v>
      </c>
    </row>
    <row r="13131" spans="1:6" x14ac:dyDescent="0.25">
      <c r="A13131" s="68" t="s">
        <v>103</v>
      </c>
      <c r="B13131" s="69">
        <v>491394529</v>
      </c>
      <c r="C13131" s="68">
        <v>8904913945293</v>
      </c>
      <c r="D13131" s="69" t="s">
        <v>8817</v>
      </c>
      <c r="E13131" s="65">
        <f>IFERROR(VLOOKUP(C13131,Pivot!A:B,2,0),0)</f>
        <v>0</v>
      </c>
      <c r="F13131" s="65">
        <f>IFERROR(VLOOKUP(C13131,Pivot!A:C,3,0),0)</f>
        <v>0</v>
      </c>
    </row>
    <row r="13132" spans="1:6" x14ac:dyDescent="0.25">
      <c r="A13132" s="68" t="s">
        <v>103</v>
      </c>
      <c r="B13132" s="69">
        <v>491394530</v>
      </c>
      <c r="C13132" s="68">
        <v>491394530</v>
      </c>
      <c r="D13132" s="69" t="s">
        <v>8818</v>
      </c>
      <c r="E13132" s="65">
        <f>IFERROR(VLOOKUP(C13132,Pivot!A:B,2,0),0)</f>
        <v>0</v>
      </c>
      <c r="F13132" s="65">
        <f>IFERROR(VLOOKUP(C13132,Pivot!A:C,3,0),0)</f>
        <v>0</v>
      </c>
    </row>
    <row r="13133" spans="1:6" x14ac:dyDescent="0.25">
      <c r="A13133" s="68" t="s">
        <v>103</v>
      </c>
      <c r="B13133" s="69">
        <v>491394530</v>
      </c>
      <c r="C13133" s="68">
        <v>8904913945309</v>
      </c>
      <c r="D13133" s="69" t="s">
        <v>8818</v>
      </c>
      <c r="E13133" s="65">
        <f>IFERROR(VLOOKUP(C13133,Pivot!A:B,2,0),0)</f>
        <v>0</v>
      </c>
      <c r="F13133" s="65">
        <f>IFERROR(VLOOKUP(C13133,Pivot!A:C,3,0),0)</f>
        <v>0</v>
      </c>
    </row>
    <row r="13134" spans="1:6" x14ac:dyDescent="0.25">
      <c r="A13134" s="68" t="s">
        <v>103</v>
      </c>
      <c r="B13134" s="69">
        <v>491394531</v>
      </c>
      <c r="C13134" s="68">
        <v>491394531</v>
      </c>
      <c r="D13134" s="69" t="s">
        <v>8819</v>
      </c>
      <c r="E13134" s="65">
        <f>IFERROR(VLOOKUP(C13134,Pivot!A:B,2,0),0)</f>
        <v>0</v>
      </c>
      <c r="F13134" s="65">
        <f>IFERROR(VLOOKUP(C13134,Pivot!A:C,3,0),0)</f>
        <v>0</v>
      </c>
    </row>
    <row r="13135" spans="1:6" x14ac:dyDescent="0.25">
      <c r="A13135" s="68" t="s">
        <v>103</v>
      </c>
      <c r="B13135" s="69">
        <v>491394531</v>
      </c>
      <c r="C13135" s="68">
        <v>8904913945316</v>
      </c>
      <c r="D13135" s="69" t="s">
        <v>8819</v>
      </c>
      <c r="E13135" s="65">
        <f>IFERROR(VLOOKUP(C13135,Pivot!A:B,2,0),0)</f>
        <v>0</v>
      </c>
      <c r="F13135" s="65">
        <f>IFERROR(VLOOKUP(C13135,Pivot!A:C,3,0),0)</f>
        <v>0</v>
      </c>
    </row>
    <row r="13136" spans="1:6" x14ac:dyDescent="0.25">
      <c r="A13136" s="68" t="s">
        <v>103</v>
      </c>
      <c r="B13136" s="69">
        <v>491394532</v>
      </c>
      <c r="C13136" s="68">
        <v>491394532</v>
      </c>
      <c r="D13136" s="69" t="s">
        <v>8820</v>
      </c>
      <c r="E13136" s="65">
        <f>IFERROR(VLOOKUP(C13136,Pivot!A:B,2,0),0)</f>
        <v>0</v>
      </c>
      <c r="F13136" s="65">
        <f>IFERROR(VLOOKUP(C13136,Pivot!A:C,3,0),0)</f>
        <v>0</v>
      </c>
    </row>
    <row r="13137" spans="1:6" x14ac:dyDescent="0.25">
      <c r="A13137" s="68" t="s">
        <v>103</v>
      </c>
      <c r="B13137" s="69">
        <v>491394532</v>
      </c>
      <c r="C13137" s="68">
        <v>8904913945323</v>
      </c>
      <c r="D13137" s="69" t="s">
        <v>8820</v>
      </c>
      <c r="E13137" s="65">
        <f>IFERROR(VLOOKUP(C13137,Pivot!A:B,2,0),0)</f>
        <v>0</v>
      </c>
      <c r="F13137" s="65">
        <f>IFERROR(VLOOKUP(C13137,Pivot!A:C,3,0),0)</f>
        <v>0</v>
      </c>
    </row>
    <row r="13138" spans="1:6" x14ac:dyDescent="0.25">
      <c r="A13138" s="68" t="s">
        <v>103</v>
      </c>
      <c r="B13138" s="69">
        <v>491394533</v>
      </c>
      <c r="C13138" s="68">
        <v>491394533</v>
      </c>
      <c r="D13138" s="69" t="s">
        <v>8821</v>
      </c>
      <c r="E13138" s="65">
        <f>IFERROR(VLOOKUP(C13138,Pivot!A:B,2,0),0)</f>
        <v>0</v>
      </c>
      <c r="F13138" s="65">
        <f>IFERROR(VLOOKUP(C13138,Pivot!A:C,3,0),0)</f>
        <v>0</v>
      </c>
    </row>
    <row r="13139" spans="1:6" x14ac:dyDescent="0.25">
      <c r="A13139" s="68" t="s">
        <v>103</v>
      </c>
      <c r="B13139" s="69">
        <v>491394533</v>
      </c>
      <c r="C13139" s="68">
        <v>8904913945330</v>
      </c>
      <c r="D13139" s="69" t="s">
        <v>8821</v>
      </c>
      <c r="E13139" s="65">
        <f>IFERROR(VLOOKUP(C13139,Pivot!A:B,2,0),0)</f>
        <v>0</v>
      </c>
      <c r="F13139" s="65">
        <f>IFERROR(VLOOKUP(C13139,Pivot!A:C,3,0),0)</f>
        <v>0</v>
      </c>
    </row>
    <row r="13140" spans="1:6" x14ac:dyDescent="0.25">
      <c r="A13140" s="68" t="s">
        <v>103</v>
      </c>
      <c r="B13140" s="69">
        <v>491394534</v>
      </c>
      <c r="C13140" s="68">
        <v>6944994961913</v>
      </c>
      <c r="D13140" s="69" t="s">
        <v>8822</v>
      </c>
      <c r="E13140" s="65">
        <f>IFERROR(VLOOKUP(C13140,Pivot!A:B,2,0),0)</f>
        <v>0</v>
      </c>
      <c r="F13140" s="65">
        <f>IFERROR(VLOOKUP(C13140,Pivot!A:C,3,0),0)</f>
        <v>0</v>
      </c>
    </row>
    <row r="13141" spans="1:6" x14ac:dyDescent="0.25">
      <c r="A13141" s="68" t="s">
        <v>103</v>
      </c>
      <c r="B13141" s="69">
        <v>491394535</v>
      </c>
      <c r="C13141" s="68">
        <v>6944994961920</v>
      </c>
      <c r="D13141" s="69" t="s">
        <v>8823</v>
      </c>
      <c r="E13141" s="65">
        <f>IFERROR(VLOOKUP(C13141,Pivot!A:B,2,0),0)</f>
        <v>0</v>
      </c>
      <c r="F13141" s="65">
        <f>IFERROR(VLOOKUP(C13141,Pivot!A:C,3,0),0)</f>
        <v>0</v>
      </c>
    </row>
    <row r="13142" spans="1:6" x14ac:dyDescent="0.25">
      <c r="A13142" s="68" t="s">
        <v>103</v>
      </c>
      <c r="B13142" s="69">
        <v>491394536</v>
      </c>
      <c r="C13142" s="68">
        <v>491394536</v>
      </c>
      <c r="D13142" s="69" t="s">
        <v>8824</v>
      </c>
      <c r="E13142" s="65">
        <f>IFERROR(VLOOKUP(C13142,Pivot!A:B,2,0),0)</f>
        <v>0</v>
      </c>
      <c r="F13142" s="65">
        <f>IFERROR(VLOOKUP(C13142,Pivot!A:C,3,0),0)</f>
        <v>0</v>
      </c>
    </row>
    <row r="13143" spans="1:6" x14ac:dyDescent="0.25">
      <c r="A13143" s="68" t="s">
        <v>103</v>
      </c>
      <c r="B13143" s="69">
        <v>491394537</v>
      </c>
      <c r="C13143" s="68">
        <v>491394537</v>
      </c>
      <c r="D13143" s="69" t="s">
        <v>8825</v>
      </c>
      <c r="E13143" s="65">
        <f>IFERROR(VLOOKUP(C13143,Pivot!A:B,2,0),0)</f>
        <v>0</v>
      </c>
      <c r="F13143" s="65">
        <f>IFERROR(VLOOKUP(C13143,Pivot!A:C,3,0),0)</f>
        <v>0</v>
      </c>
    </row>
    <row r="13144" spans="1:6" x14ac:dyDescent="0.25">
      <c r="A13144" s="68" t="s">
        <v>103</v>
      </c>
      <c r="B13144" s="69">
        <v>491394538</v>
      </c>
      <c r="C13144" s="68">
        <v>491394538</v>
      </c>
      <c r="D13144" s="69" t="s">
        <v>8826</v>
      </c>
      <c r="E13144" s="65">
        <f>IFERROR(VLOOKUP(C13144,Pivot!A:B,2,0),0)</f>
        <v>0</v>
      </c>
      <c r="F13144" s="65">
        <f>IFERROR(VLOOKUP(C13144,Pivot!A:C,3,0),0)</f>
        <v>0</v>
      </c>
    </row>
    <row r="13145" spans="1:6" x14ac:dyDescent="0.25">
      <c r="A13145" s="68" t="s">
        <v>103</v>
      </c>
      <c r="B13145" s="69">
        <v>491394539</v>
      </c>
      <c r="C13145" s="68">
        <v>491394539</v>
      </c>
      <c r="D13145" s="69" t="s">
        <v>8827</v>
      </c>
      <c r="E13145" s="65">
        <f>IFERROR(VLOOKUP(C13145,Pivot!A:B,2,0),0)</f>
        <v>0</v>
      </c>
      <c r="F13145" s="65">
        <f>IFERROR(VLOOKUP(C13145,Pivot!A:C,3,0),0)</f>
        <v>0</v>
      </c>
    </row>
    <row r="13146" spans="1:6" x14ac:dyDescent="0.25">
      <c r="A13146" s="68" t="s">
        <v>103</v>
      </c>
      <c r="B13146" s="69">
        <v>491394540</v>
      </c>
      <c r="C13146" s="68">
        <v>491394540</v>
      </c>
      <c r="D13146" s="69" t="s">
        <v>8828</v>
      </c>
      <c r="E13146" s="65">
        <f>IFERROR(VLOOKUP(C13146,Pivot!A:B,2,0),0)</f>
        <v>0</v>
      </c>
      <c r="F13146" s="65">
        <f>IFERROR(VLOOKUP(C13146,Pivot!A:C,3,0),0)</f>
        <v>0</v>
      </c>
    </row>
    <row r="13147" spans="1:6" x14ac:dyDescent="0.25">
      <c r="A13147" s="68" t="s">
        <v>103</v>
      </c>
      <c r="B13147" s="69">
        <v>491394555</v>
      </c>
      <c r="C13147" s="68">
        <v>794866702993</v>
      </c>
      <c r="D13147" s="69" t="s">
        <v>8829</v>
      </c>
      <c r="E13147" s="65">
        <f>IFERROR(VLOOKUP(C13147,Pivot!A:B,2,0),0)</f>
        <v>0</v>
      </c>
      <c r="F13147" s="65">
        <f>IFERROR(VLOOKUP(C13147,Pivot!A:C,3,0),0)</f>
        <v>0</v>
      </c>
    </row>
    <row r="13148" spans="1:6" x14ac:dyDescent="0.25">
      <c r="A13148" s="68" t="s">
        <v>103</v>
      </c>
      <c r="B13148" s="69">
        <v>491394562</v>
      </c>
      <c r="C13148" s="68">
        <v>630509618569</v>
      </c>
      <c r="D13148" s="69" t="s">
        <v>8830</v>
      </c>
      <c r="E13148" s="65">
        <f>IFERROR(VLOOKUP(C13148,Pivot!A:B,2,0),0)</f>
        <v>0</v>
      </c>
      <c r="F13148" s="65">
        <f>IFERROR(VLOOKUP(C13148,Pivot!A:C,3,0),0)</f>
        <v>0</v>
      </c>
    </row>
    <row r="13149" spans="1:6" x14ac:dyDescent="0.25">
      <c r="A13149" s="68" t="s">
        <v>103</v>
      </c>
      <c r="B13149" s="69">
        <v>491394563</v>
      </c>
      <c r="C13149" s="68">
        <v>5029736066932</v>
      </c>
      <c r="D13149" s="69" t="s">
        <v>8831</v>
      </c>
      <c r="E13149" s="65">
        <f>IFERROR(VLOOKUP(C13149,Pivot!A:B,2,0),0)</f>
        <v>0</v>
      </c>
      <c r="F13149" s="65">
        <f>IFERROR(VLOOKUP(C13149,Pivot!A:C,3,0),0)</f>
        <v>0</v>
      </c>
    </row>
    <row r="13150" spans="1:6" x14ac:dyDescent="0.25">
      <c r="A13150" s="68" t="s">
        <v>103</v>
      </c>
      <c r="B13150" s="69">
        <v>491394564</v>
      </c>
      <c r="C13150" s="68">
        <v>5029736066949</v>
      </c>
      <c r="D13150" s="69" t="s">
        <v>8832</v>
      </c>
      <c r="E13150" s="65">
        <f>IFERROR(VLOOKUP(C13150,Pivot!A:B,2,0),0)</f>
        <v>0</v>
      </c>
      <c r="F13150" s="65">
        <f>IFERROR(VLOOKUP(C13150,Pivot!A:C,3,0),0)</f>
        <v>0</v>
      </c>
    </row>
    <row r="13151" spans="1:6" x14ac:dyDescent="0.25">
      <c r="A13151" s="68" t="s">
        <v>103</v>
      </c>
      <c r="B13151" s="69">
        <v>491394564</v>
      </c>
      <c r="C13151" s="68">
        <v>5029736066994</v>
      </c>
      <c r="D13151" s="69" t="s">
        <v>8832</v>
      </c>
      <c r="E13151" s="65">
        <f>IFERROR(VLOOKUP(C13151,Pivot!A:B,2,0),0)</f>
        <v>0</v>
      </c>
      <c r="F13151" s="65">
        <f>IFERROR(VLOOKUP(C13151,Pivot!A:C,3,0),0)</f>
        <v>0</v>
      </c>
    </row>
    <row r="13152" spans="1:6" x14ac:dyDescent="0.25">
      <c r="A13152" s="68" t="s">
        <v>103</v>
      </c>
      <c r="B13152" s="69">
        <v>491394565</v>
      </c>
      <c r="C13152" s="68">
        <v>5029736066956</v>
      </c>
      <c r="D13152" s="69" t="s">
        <v>8833</v>
      </c>
      <c r="E13152" s="65">
        <f>IFERROR(VLOOKUP(C13152,Pivot!A:B,2,0),0)</f>
        <v>0</v>
      </c>
      <c r="F13152" s="65">
        <f>IFERROR(VLOOKUP(C13152,Pivot!A:C,3,0),0)</f>
        <v>0</v>
      </c>
    </row>
    <row r="13153" spans="1:6" x14ac:dyDescent="0.25">
      <c r="A13153" s="68" t="s">
        <v>103</v>
      </c>
      <c r="B13153" s="69">
        <v>491394567</v>
      </c>
      <c r="C13153" s="68">
        <v>5029736067014</v>
      </c>
      <c r="D13153" s="69" t="s">
        <v>8834</v>
      </c>
      <c r="E13153" s="65">
        <f>IFERROR(VLOOKUP(C13153,Pivot!A:B,2,0),0)</f>
        <v>0</v>
      </c>
      <c r="F13153" s="65">
        <f>IFERROR(VLOOKUP(C13153,Pivot!A:C,3,0),0)</f>
        <v>0</v>
      </c>
    </row>
    <row r="13154" spans="1:6" x14ac:dyDescent="0.25">
      <c r="A13154" s="68" t="s">
        <v>103</v>
      </c>
      <c r="B13154" s="69">
        <v>491394570</v>
      </c>
      <c r="C13154" s="68">
        <v>5029736067045</v>
      </c>
      <c r="D13154" s="69" t="s">
        <v>8835</v>
      </c>
      <c r="E13154" s="65">
        <f>IFERROR(VLOOKUP(C13154,Pivot!A:B,2,0),0)</f>
        <v>0</v>
      </c>
      <c r="F13154" s="65">
        <f>IFERROR(VLOOKUP(C13154,Pivot!A:C,3,0),0)</f>
        <v>0</v>
      </c>
    </row>
    <row r="13155" spans="1:6" x14ac:dyDescent="0.25">
      <c r="A13155" s="68" t="s">
        <v>103</v>
      </c>
      <c r="B13155" s="69">
        <v>491394571</v>
      </c>
      <c r="C13155" s="68">
        <v>5029736067038</v>
      </c>
      <c r="D13155" s="69" t="s">
        <v>8836</v>
      </c>
      <c r="E13155" s="65">
        <f>IFERROR(VLOOKUP(C13155,Pivot!A:B,2,0),0)</f>
        <v>0</v>
      </c>
      <c r="F13155" s="65">
        <f>IFERROR(VLOOKUP(C13155,Pivot!A:C,3,0),0)</f>
        <v>0</v>
      </c>
    </row>
    <row r="13156" spans="1:6" x14ac:dyDescent="0.25">
      <c r="A13156" s="68" t="s">
        <v>103</v>
      </c>
      <c r="B13156" s="69">
        <v>491394576</v>
      </c>
      <c r="C13156" s="68">
        <v>5029736067090</v>
      </c>
      <c r="D13156" s="69" t="s">
        <v>8837</v>
      </c>
      <c r="E13156" s="65">
        <f>IFERROR(VLOOKUP(C13156,Pivot!A:B,2,0),0)</f>
        <v>0</v>
      </c>
      <c r="F13156" s="65">
        <f>IFERROR(VLOOKUP(C13156,Pivot!A:C,3,0),0)</f>
        <v>0</v>
      </c>
    </row>
    <row r="13157" spans="1:6" x14ac:dyDescent="0.25">
      <c r="A13157" s="68" t="s">
        <v>103</v>
      </c>
      <c r="B13157" s="69">
        <v>491394577</v>
      </c>
      <c r="C13157" s="68">
        <v>5029736067113</v>
      </c>
      <c r="D13157" s="69" t="s">
        <v>8838</v>
      </c>
      <c r="E13157" s="65">
        <f>IFERROR(VLOOKUP(C13157,Pivot!A:B,2,0),0)</f>
        <v>0</v>
      </c>
      <c r="F13157" s="65">
        <f>IFERROR(VLOOKUP(C13157,Pivot!A:C,3,0),0)</f>
        <v>0</v>
      </c>
    </row>
    <row r="13158" spans="1:6" x14ac:dyDescent="0.25">
      <c r="A13158" s="68" t="s">
        <v>103</v>
      </c>
      <c r="B13158" s="69">
        <v>491394579</v>
      </c>
      <c r="C13158" s="68">
        <v>5029736067625</v>
      </c>
      <c r="D13158" s="69" t="s">
        <v>8839</v>
      </c>
      <c r="E13158" s="65">
        <f>IFERROR(VLOOKUP(C13158,Pivot!A:B,2,0),0)</f>
        <v>0</v>
      </c>
      <c r="F13158" s="65">
        <f>IFERROR(VLOOKUP(C13158,Pivot!A:C,3,0),0)</f>
        <v>0</v>
      </c>
    </row>
    <row r="13159" spans="1:6" x14ac:dyDescent="0.25">
      <c r="A13159" s="68" t="s">
        <v>103</v>
      </c>
      <c r="B13159" s="69">
        <v>491394580</v>
      </c>
      <c r="C13159" s="68">
        <v>884920174467</v>
      </c>
      <c r="D13159" s="69" t="s">
        <v>8840</v>
      </c>
      <c r="E13159" s="65">
        <f>IFERROR(VLOOKUP(C13159,Pivot!A:B,2,0),0)</f>
        <v>0</v>
      </c>
      <c r="F13159" s="65">
        <f>IFERROR(VLOOKUP(C13159,Pivot!A:C,3,0),0)</f>
        <v>0</v>
      </c>
    </row>
    <row r="13160" spans="1:6" x14ac:dyDescent="0.25">
      <c r="A13160" s="68" t="s">
        <v>103</v>
      </c>
      <c r="B13160" s="69">
        <v>491394581</v>
      </c>
      <c r="C13160" s="68">
        <v>884920178014</v>
      </c>
      <c r="D13160" s="69" t="s">
        <v>8841</v>
      </c>
      <c r="E13160" s="65">
        <f>IFERROR(VLOOKUP(C13160,Pivot!A:B,2,0),0)</f>
        <v>0</v>
      </c>
      <c r="F13160" s="65">
        <f>IFERROR(VLOOKUP(C13160,Pivot!A:C,3,0),0)</f>
        <v>0</v>
      </c>
    </row>
    <row r="13161" spans="1:6" x14ac:dyDescent="0.25">
      <c r="A13161" s="68" t="s">
        <v>103</v>
      </c>
      <c r="B13161" s="69">
        <v>491394582</v>
      </c>
      <c r="C13161" s="68">
        <v>884920176737</v>
      </c>
      <c r="D13161" s="69" t="s">
        <v>8842</v>
      </c>
      <c r="E13161" s="65">
        <f>IFERROR(VLOOKUP(C13161,Pivot!A:B,2,0),0)</f>
        <v>0</v>
      </c>
      <c r="F13161" s="65">
        <f>IFERROR(VLOOKUP(C13161,Pivot!A:C,3,0),0)</f>
        <v>0</v>
      </c>
    </row>
    <row r="13162" spans="1:6" x14ac:dyDescent="0.25">
      <c r="A13162" s="68" t="s">
        <v>103</v>
      </c>
      <c r="B13162" s="69">
        <v>491394583</v>
      </c>
      <c r="C13162" s="68">
        <v>884920175310</v>
      </c>
      <c r="D13162" s="69" t="s">
        <v>8843</v>
      </c>
      <c r="E13162" s="65">
        <f>IFERROR(VLOOKUP(C13162,Pivot!A:B,2,0),0)</f>
        <v>0</v>
      </c>
      <c r="F13162" s="65">
        <f>IFERROR(VLOOKUP(C13162,Pivot!A:C,3,0),0)</f>
        <v>0</v>
      </c>
    </row>
    <row r="13163" spans="1:6" x14ac:dyDescent="0.25">
      <c r="A13163" s="68" t="s">
        <v>103</v>
      </c>
      <c r="B13163" s="69">
        <v>491394584</v>
      </c>
      <c r="C13163" s="68">
        <v>884920178021</v>
      </c>
      <c r="D13163" s="69" t="s">
        <v>8844</v>
      </c>
      <c r="E13163" s="65">
        <f>IFERROR(VLOOKUP(C13163,Pivot!A:B,2,0),0)</f>
        <v>0</v>
      </c>
      <c r="F13163" s="65">
        <f>IFERROR(VLOOKUP(C13163,Pivot!A:C,3,0),0)</f>
        <v>0</v>
      </c>
    </row>
    <row r="13164" spans="1:6" x14ac:dyDescent="0.25">
      <c r="A13164" s="68" t="s">
        <v>103</v>
      </c>
      <c r="B13164" s="69">
        <v>491394585</v>
      </c>
      <c r="C13164" s="68">
        <v>884920171220</v>
      </c>
      <c r="D13164" s="69" t="s">
        <v>8845</v>
      </c>
      <c r="E13164" s="65">
        <f>IFERROR(VLOOKUP(C13164,Pivot!A:B,2,0),0)</f>
        <v>0</v>
      </c>
      <c r="F13164" s="65">
        <f>IFERROR(VLOOKUP(C13164,Pivot!A:C,3,0),0)</f>
        <v>0</v>
      </c>
    </row>
    <row r="13165" spans="1:6" x14ac:dyDescent="0.25">
      <c r="A13165" s="68" t="s">
        <v>103</v>
      </c>
      <c r="B13165" s="69">
        <v>491394586</v>
      </c>
      <c r="C13165" s="68">
        <v>731346250070</v>
      </c>
      <c r="D13165" s="69" t="s">
        <v>8846</v>
      </c>
      <c r="E13165" s="65">
        <f>IFERROR(VLOOKUP(C13165,Pivot!A:B,2,0),0)</f>
        <v>0</v>
      </c>
      <c r="F13165" s="65">
        <f>IFERROR(VLOOKUP(C13165,Pivot!A:C,3,0),0)</f>
        <v>0</v>
      </c>
    </row>
    <row r="13166" spans="1:6" x14ac:dyDescent="0.25">
      <c r="A13166" s="68" t="s">
        <v>103</v>
      </c>
      <c r="B13166" s="69">
        <v>491394595</v>
      </c>
      <c r="C13166" s="68">
        <v>8904027107815</v>
      </c>
      <c r="D13166" s="69" t="s">
        <v>8847</v>
      </c>
      <c r="E13166" s="65">
        <f>IFERROR(VLOOKUP(C13166,Pivot!A:B,2,0),0)</f>
        <v>0</v>
      </c>
      <c r="F13166" s="65">
        <f>IFERROR(VLOOKUP(C13166,Pivot!A:C,3,0),0)</f>
        <v>0</v>
      </c>
    </row>
    <row r="13167" spans="1:6" x14ac:dyDescent="0.25">
      <c r="A13167" s="68" t="s">
        <v>103</v>
      </c>
      <c r="B13167" s="69">
        <v>491394595</v>
      </c>
      <c r="C13167" s="68">
        <v>8904027119382</v>
      </c>
      <c r="D13167" s="69" t="s">
        <v>8847</v>
      </c>
      <c r="E13167" s="65">
        <f>IFERROR(VLOOKUP(C13167,Pivot!A:B,2,0),0)</f>
        <v>0</v>
      </c>
      <c r="F13167" s="65">
        <f>IFERROR(VLOOKUP(C13167,Pivot!A:C,3,0),0)</f>
        <v>0</v>
      </c>
    </row>
    <row r="13168" spans="1:6" x14ac:dyDescent="0.25">
      <c r="A13168" s="68" t="s">
        <v>103</v>
      </c>
      <c r="B13168" s="69">
        <v>491394596</v>
      </c>
      <c r="C13168" s="68">
        <v>8904027107822</v>
      </c>
      <c r="D13168" s="69" t="s">
        <v>8848</v>
      </c>
      <c r="E13168" s="65">
        <f>IFERROR(VLOOKUP(C13168,Pivot!A:B,2,0),0)</f>
        <v>0</v>
      </c>
      <c r="F13168" s="65">
        <f>IFERROR(VLOOKUP(C13168,Pivot!A:C,3,0),0)</f>
        <v>0</v>
      </c>
    </row>
    <row r="13169" spans="1:6" x14ac:dyDescent="0.25">
      <c r="A13169" s="68" t="s">
        <v>103</v>
      </c>
      <c r="B13169" s="69">
        <v>491394596</v>
      </c>
      <c r="C13169" s="68">
        <v>8904027119375</v>
      </c>
      <c r="D13169" s="69" t="s">
        <v>8848</v>
      </c>
      <c r="E13169" s="65">
        <f>IFERROR(VLOOKUP(C13169,Pivot!A:B,2,0),0)</f>
        <v>0</v>
      </c>
      <c r="F13169" s="65">
        <f>IFERROR(VLOOKUP(C13169,Pivot!A:C,3,0),0)</f>
        <v>0</v>
      </c>
    </row>
    <row r="13170" spans="1:6" x14ac:dyDescent="0.25">
      <c r="A13170" s="68" t="s">
        <v>103</v>
      </c>
      <c r="B13170" s="69">
        <v>491394597</v>
      </c>
      <c r="C13170" s="68">
        <v>8904027107846</v>
      </c>
      <c r="D13170" s="69" t="s">
        <v>8849</v>
      </c>
      <c r="E13170" s="65">
        <f>IFERROR(VLOOKUP(C13170,Pivot!A:B,2,0),0)</f>
        <v>0</v>
      </c>
      <c r="F13170" s="65">
        <f>IFERROR(VLOOKUP(C13170,Pivot!A:C,3,0),0)</f>
        <v>0</v>
      </c>
    </row>
    <row r="13171" spans="1:6" x14ac:dyDescent="0.25">
      <c r="A13171" s="68" t="s">
        <v>103</v>
      </c>
      <c r="B13171" s="69">
        <v>491394597</v>
      </c>
      <c r="C13171" s="68">
        <v>8904027119405</v>
      </c>
      <c r="D13171" s="69" t="s">
        <v>8849</v>
      </c>
      <c r="E13171" s="65">
        <f>IFERROR(VLOOKUP(C13171,Pivot!A:B,2,0),0)</f>
        <v>0</v>
      </c>
      <c r="F13171" s="65">
        <f>IFERROR(VLOOKUP(C13171,Pivot!A:C,3,0),0)</f>
        <v>0</v>
      </c>
    </row>
    <row r="13172" spans="1:6" x14ac:dyDescent="0.25">
      <c r="A13172" s="68" t="s">
        <v>103</v>
      </c>
      <c r="B13172" s="69">
        <v>491394598</v>
      </c>
      <c r="C13172" s="68">
        <v>8904027107853</v>
      </c>
      <c r="D13172" s="69" t="s">
        <v>8850</v>
      </c>
      <c r="E13172" s="65">
        <f>IFERROR(VLOOKUP(C13172,Pivot!A:B,2,0),0)</f>
        <v>0</v>
      </c>
      <c r="F13172" s="65">
        <f>IFERROR(VLOOKUP(C13172,Pivot!A:C,3,0),0)</f>
        <v>0</v>
      </c>
    </row>
    <row r="13173" spans="1:6" x14ac:dyDescent="0.25">
      <c r="A13173" s="68" t="s">
        <v>103</v>
      </c>
      <c r="B13173" s="69">
        <v>491394598</v>
      </c>
      <c r="C13173" s="68">
        <v>8904027119399</v>
      </c>
      <c r="D13173" s="69" t="s">
        <v>8850</v>
      </c>
      <c r="E13173" s="65">
        <f>IFERROR(VLOOKUP(C13173,Pivot!A:B,2,0),0)</f>
        <v>0</v>
      </c>
      <c r="F13173" s="65">
        <f>IFERROR(VLOOKUP(C13173,Pivot!A:C,3,0),0)</f>
        <v>0</v>
      </c>
    </row>
    <row r="13174" spans="1:6" x14ac:dyDescent="0.25">
      <c r="A13174" s="68" t="s">
        <v>103</v>
      </c>
      <c r="B13174" s="69">
        <v>491394600</v>
      </c>
      <c r="C13174" s="68">
        <v>8904027107259</v>
      </c>
      <c r="D13174" s="69" t="s">
        <v>8851</v>
      </c>
      <c r="E13174" s="65">
        <f>IFERROR(VLOOKUP(C13174,Pivot!A:B,2,0),0)</f>
        <v>0</v>
      </c>
      <c r="F13174" s="65">
        <f>IFERROR(VLOOKUP(C13174,Pivot!A:C,3,0),0)</f>
        <v>0</v>
      </c>
    </row>
    <row r="13175" spans="1:6" x14ac:dyDescent="0.25">
      <c r="A13175" s="68" t="s">
        <v>103</v>
      </c>
      <c r="B13175" s="69">
        <v>491394603</v>
      </c>
      <c r="C13175" s="68">
        <v>8904027107280</v>
      </c>
      <c r="D13175" s="69" t="s">
        <v>8852</v>
      </c>
      <c r="E13175" s="65">
        <f>IFERROR(VLOOKUP(C13175,Pivot!A:B,2,0),0)</f>
        <v>0</v>
      </c>
      <c r="F13175" s="65">
        <f>IFERROR(VLOOKUP(C13175,Pivot!A:C,3,0),0)</f>
        <v>0</v>
      </c>
    </row>
    <row r="13176" spans="1:6" x14ac:dyDescent="0.25">
      <c r="A13176" s="68" t="s">
        <v>103</v>
      </c>
      <c r="B13176" s="69">
        <v>491394604</v>
      </c>
      <c r="C13176" s="68">
        <v>4006592739508</v>
      </c>
      <c r="D13176" s="69" t="s">
        <v>8853</v>
      </c>
      <c r="E13176" s="65">
        <f>IFERROR(VLOOKUP(C13176,Pivot!A:B,2,0),0)</f>
        <v>0</v>
      </c>
      <c r="F13176" s="65">
        <f>IFERROR(VLOOKUP(C13176,Pivot!A:C,3,0),0)</f>
        <v>0</v>
      </c>
    </row>
    <row r="13177" spans="1:6" x14ac:dyDescent="0.25">
      <c r="A13177" s="68" t="s">
        <v>103</v>
      </c>
      <c r="B13177" s="69">
        <v>491394605</v>
      </c>
      <c r="C13177" s="68">
        <v>8904027107341</v>
      </c>
      <c r="D13177" s="69" t="s">
        <v>8854</v>
      </c>
      <c r="E13177" s="65">
        <f>IFERROR(VLOOKUP(C13177,Pivot!A:B,2,0),0)</f>
        <v>0</v>
      </c>
      <c r="F13177" s="65">
        <f>IFERROR(VLOOKUP(C13177,Pivot!A:C,3,0),0)</f>
        <v>0</v>
      </c>
    </row>
    <row r="13178" spans="1:6" x14ac:dyDescent="0.25">
      <c r="A13178" s="68" t="s">
        <v>103</v>
      </c>
      <c r="B13178" s="69">
        <v>491394606</v>
      </c>
      <c r="C13178" s="68">
        <v>8904027107358</v>
      </c>
      <c r="D13178" s="69" t="s">
        <v>8855</v>
      </c>
      <c r="E13178" s="65">
        <f>IFERROR(VLOOKUP(C13178,Pivot!A:B,2,0),0)</f>
        <v>0</v>
      </c>
      <c r="F13178" s="65">
        <f>IFERROR(VLOOKUP(C13178,Pivot!A:C,3,0),0)</f>
        <v>0</v>
      </c>
    </row>
    <row r="13179" spans="1:6" x14ac:dyDescent="0.25">
      <c r="A13179" s="68" t="s">
        <v>103</v>
      </c>
      <c r="B13179" s="69">
        <v>491394607</v>
      </c>
      <c r="C13179" s="68">
        <v>8904027107365</v>
      </c>
      <c r="D13179" s="69" t="s">
        <v>8856</v>
      </c>
      <c r="E13179" s="65">
        <f>IFERROR(VLOOKUP(C13179,Pivot!A:B,2,0),0)</f>
        <v>0</v>
      </c>
      <c r="F13179" s="65">
        <f>IFERROR(VLOOKUP(C13179,Pivot!A:C,3,0),0)</f>
        <v>0</v>
      </c>
    </row>
    <row r="13180" spans="1:6" x14ac:dyDescent="0.25">
      <c r="A13180" s="68" t="s">
        <v>103</v>
      </c>
      <c r="B13180" s="69">
        <v>491394608</v>
      </c>
      <c r="C13180" s="68">
        <v>8904027107372</v>
      </c>
      <c r="D13180" s="69" t="s">
        <v>8857</v>
      </c>
      <c r="E13180" s="65">
        <f>IFERROR(VLOOKUP(C13180,Pivot!A:B,2,0),0)</f>
        <v>0</v>
      </c>
      <c r="F13180" s="65">
        <f>IFERROR(VLOOKUP(C13180,Pivot!A:C,3,0),0)</f>
        <v>0</v>
      </c>
    </row>
    <row r="13181" spans="1:6" x14ac:dyDescent="0.25">
      <c r="A13181" s="68" t="s">
        <v>103</v>
      </c>
      <c r="B13181" s="69">
        <v>491394609</v>
      </c>
      <c r="C13181" s="68">
        <v>8904027107389</v>
      </c>
      <c r="D13181" s="69" t="s">
        <v>8858</v>
      </c>
      <c r="E13181" s="65">
        <f>IFERROR(VLOOKUP(C13181,Pivot!A:B,2,0),0)</f>
        <v>0</v>
      </c>
      <c r="F13181" s="65">
        <f>IFERROR(VLOOKUP(C13181,Pivot!A:C,3,0),0)</f>
        <v>0</v>
      </c>
    </row>
    <row r="13182" spans="1:6" x14ac:dyDescent="0.25">
      <c r="A13182" s="68" t="s">
        <v>103</v>
      </c>
      <c r="B13182" s="69">
        <v>491394610</v>
      </c>
      <c r="C13182" s="68">
        <v>8904027107396</v>
      </c>
      <c r="D13182" s="69" t="s">
        <v>8859</v>
      </c>
      <c r="E13182" s="65">
        <f>IFERROR(VLOOKUP(C13182,Pivot!A:B,2,0),0)</f>
        <v>0</v>
      </c>
      <c r="F13182" s="65">
        <f>IFERROR(VLOOKUP(C13182,Pivot!A:C,3,0),0)</f>
        <v>0</v>
      </c>
    </row>
    <row r="13183" spans="1:6" x14ac:dyDescent="0.25">
      <c r="A13183" s="68" t="s">
        <v>103</v>
      </c>
      <c r="B13183" s="69">
        <v>491394611</v>
      </c>
      <c r="C13183" s="68">
        <v>8904027107617</v>
      </c>
      <c r="D13183" s="69" t="s">
        <v>8860</v>
      </c>
      <c r="E13183" s="65">
        <f>IFERROR(VLOOKUP(C13183,Pivot!A:B,2,0),0)</f>
        <v>0</v>
      </c>
      <c r="F13183" s="65">
        <f>IFERROR(VLOOKUP(C13183,Pivot!A:C,3,0),0)</f>
        <v>0</v>
      </c>
    </row>
    <row r="13184" spans="1:6" x14ac:dyDescent="0.25">
      <c r="A13184" s="68" t="s">
        <v>103</v>
      </c>
      <c r="B13184" s="69">
        <v>491394612</v>
      </c>
      <c r="C13184" s="68">
        <v>8904027107624</v>
      </c>
      <c r="D13184" s="69" t="s">
        <v>8861</v>
      </c>
      <c r="E13184" s="65">
        <f>IFERROR(VLOOKUP(C13184,Pivot!A:B,2,0),0)</f>
        <v>0</v>
      </c>
      <c r="F13184" s="65">
        <f>IFERROR(VLOOKUP(C13184,Pivot!A:C,3,0),0)</f>
        <v>0</v>
      </c>
    </row>
    <row r="13185" spans="1:6" x14ac:dyDescent="0.25">
      <c r="A13185" s="68" t="s">
        <v>103</v>
      </c>
      <c r="B13185" s="69">
        <v>491394613</v>
      </c>
      <c r="C13185" s="68">
        <v>8904027107631</v>
      </c>
      <c r="D13185" s="69" t="s">
        <v>8862</v>
      </c>
      <c r="E13185" s="65">
        <f>IFERROR(VLOOKUP(C13185,Pivot!A:B,2,0),0)</f>
        <v>0</v>
      </c>
      <c r="F13185" s="65">
        <f>IFERROR(VLOOKUP(C13185,Pivot!A:C,3,0),0)</f>
        <v>0</v>
      </c>
    </row>
    <row r="13186" spans="1:6" x14ac:dyDescent="0.25">
      <c r="A13186" s="68" t="s">
        <v>103</v>
      </c>
      <c r="B13186" s="69">
        <v>491394614</v>
      </c>
      <c r="C13186" s="68">
        <v>491394614</v>
      </c>
      <c r="D13186" s="69" t="s">
        <v>8863</v>
      </c>
      <c r="E13186" s="65">
        <f>IFERROR(VLOOKUP(C13186,Pivot!A:B,2,0),0)</f>
        <v>0</v>
      </c>
      <c r="F13186" s="65">
        <f>IFERROR(VLOOKUP(C13186,Pivot!A:C,3,0),0)</f>
        <v>0</v>
      </c>
    </row>
    <row r="13187" spans="1:6" x14ac:dyDescent="0.25">
      <c r="A13187" s="68" t="s">
        <v>103</v>
      </c>
      <c r="B13187" s="69">
        <v>491394614</v>
      </c>
      <c r="C13187" s="68">
        <v>8904027107648</v>
      </c>
      <c r="D13187" s="69" t="s">
        <v>8863</v>
      </c>
      <c r="E13187" s="65">
        <f>IFERROR(VLOOKUP(C13187,Pivot!A:B,2,0),0)</f>
        <v>0</v>
      </c>
      <c r="F13187" s="65">
        <f>IFERROR(VLOOKUP(C13187,Pivot!A:C,3,0),0)</f>
        <v>0</v>
      </c>
    </row>
    <row r="13188" spans="1:6" x14ac:dyDescent="0.25">
      <c r="A13188" s="68" t="s">
        <v>103</v>
      </c>
      <c r="B13188" s="69">
        <v>491394615</v>
      </c>
      <c r="C13188" s="68">
        <v>8904027107655</v>
      </c>
      <c r="D13188" s="69" t="s">
        <v>8864</v>
      </c>
      <c r="E13188" s="65">
        <f>IFERROR(VLOOKUP(C13188,Pivot!A:B,2,0),0)</f>
        <v>0</v>
      </c>
      <c r="F13188" s="65">
        <f>IFERROR(VLOOKUP(C13188,Pivot!A:C,3,0),0)</f>
        <v>0</v>
      </c>
    </row>
    <row r="13189" spans="1:6" x14ac:dyDescent="0.25">
      <c r="A13189" s="68" t="s">
        <v>103</v>
      </c>
      <c r="B13189" s="69">
        <v>491394616</v>
      </c>
      <c r="C13189" s="68">
        <v>8904027107662</v>
      </c>
      <c r="D13189" s="69" t="s">
        <v>8865</v>
      </c>
      <c r="E13189" s="65">
        <f>IFERROR(VLOOKUP(C13189,Pivot!A:B,2,0),0)</f>
        <v>0</v>
      </c>
      <c r="F13189" s="65">
        <f>IFERROR(VLOOKUP(C13189,Pivot!A:C,3,0),0)</f>
        <v>0</v>
      </c>
    </row>
    <row r="13190" spans="1:6" x14ac:dyDescent="0.25">
      <c r="A13190" s="68" t="s">
        <v>103</v>
      </c>
      <c r="B13190" s="69">
        <v>491394617</v>
      </c>
      <c r="C13190" s="68">
        <v>8904027107679</v>
      </c>
      <c r="D13190" s="69" t="s">
        <v>8866</v>
      </c>
      <c r="E13190" s="65">
        <f>IFERROR(VLOOKUP(C13190,Pivot!A:B,2,0),0)</f>
        <v>0</v>
      </c>
      <c r="F13190" s="65">
        <f>IFERROR(VLOOKUP(C13190,Pivot!A:C,3,0),0)</f>
        <v>0</v>
      </c>
    </row>
    <row r="13191" spans="1:6" x14ac:dyDescent="0.25">
      <c r="A13191" s="68" t="s">
        <v>103</v>
      </c>
      <c r="B13191" s="69">
        <v>491394618</v>
      </c>
      <c r="C13191" s="68">
        <v>8904027107686</v>
      </c>
      <c r="D13191" s="69" t="s">
        <v>8867</v>
      </c>
      <c r="E13191" s="65">
        <f>IFERROR(VLOOKUP(C13191,Pivot!A:B,2,0),0)</f>
        <v>0</v>
      </c>
      <c r="F13191" s="65">
        <f>IFERROR(VLOOKUP(C13191,Pivot!A:C,3,0),0)</f>
        <v>0</v>
      </c>
    </row>
    <row r="13192" spans="1:6" x14ac:dyDescent="0.25">
      <c r="A13192" s="68" t="s">
        <v>103</v>
      </c>
      <c r="B13192" s="69">
        <v>491394619</v>
      </c>
      <c r="C13192" s="68">
        <v>8904027107693</v>
      </c>
      <c r="D13192" s="69" t="s">
        <v>8868</v>
      </c>
      <c r="E13192" s="65">
        <f>IFERROR(VLOOKUP(C13192,Pivot!A:B,2,0),0)</f>
        <v>0</v>
      </c>
      <c r="F13192" s="65">
        <f>IFERROR(VLOOKUP(C13192,Pivot!A:C,3,0),0)</f>
        <v>0</v>
      </c>
    </row>
    <row r="13193" spans="1:6" x14ac:dyDescent="0.25">
      <c r="A13193" s="68" t="s">
        <v>103</v>
      </c>
      <c r="B13193" s="69">
        <v>491394620</v>
      </c>
      <c r="C13193" s="68">
        <v>8904027107709</v>
      </c>
      <c r="D13193" s="69" t="s">
        <v>8869</v>
      </c>
      <c r="E13193" s="65">
        <f>IFERROR(VLOOKUP(C13193,Pivot!A:B,2,0),0)</f>
        <v>0</v>
      </c>
      <c r="F13193" s="65">
        <f>IFERROR(VLOOKUP(C13193,Pivot!A:C,3,0),0)</f>
        <v>0</v>
      </c>
    </row>
    <row r="13194" spans="1:6" x14ac:dyDescent="0.25">
      <c r="A13194" s="68" t="s">
        <v>103</v>
      </c>
      <c r="B13194" s="69">
        <v>491394621</v>
      </c>
      <c r="C13194" s="68">
        <v>8904027107716</v>
      </c>
      <c r="D13194" s="69" t="s">
        <v>8870</v>
      </c>
      <c r="E13194" s="65">
        <f>IFERROR(VLOOKUP(C13194,Pivot!A:B,2,0),0)</f>
        <v>0</v>
      </c>
      <c r="F13194" s="65">
        <f>IFERROR(VLOOKUP(C13194,Pivot!A:C,3,0),0)</f>
        <v>0</v>
      </c>
    </row>
    <row r="13195" spans="1:6" x14ac:dyDescent="0.25">
      <c r="A13195" s="68" t="s">
        <v>103</v>
      </c>
      <c r="B13195" s="69">
        <v>491394622</v>
      </c>
      <c r="C13195" s="68">
        <v>8904027107730</v>
      </c>
      <c r="D13195" s="69" t="s">
        <v>8871</v>
      </c>
      <c r="E13195" s="65">
        <f>IFERROR(VLOOKUP(C13195,Pivot!A:B,2,0),0)</f>
        <v>0</v>
      </c>
      <c r="F13195" s="65">
        <f>IFERROR(VLOOKUP(C13195,Pivot!A:C,3,0),0)</f>
        <v>0</v>
      </c>
    </row>
    <row r="13196" spans="1:6" x14ac:dyDescent="0.25">
      <c r="A13196" s="68" t="s">
        <v>103</v>
      </c>
      <c r="B13196" s="69">
        <v>491394623</v>
      </c>
      <c r="C13196" s="68">
        <v>8904027107747</v>
      </c>
      <c r="D13196" s="69" t="s">
        <v>8872</v>
      </c>
      <c r="E13196" s="65">
        <f>IFERROR(VLOOKUP(C13196,Pivot!A:B,2,0),0)</f>
        <v>0</v>
      </c>
      <c r="F13196" s="65">
        <f>IFERROR(VLOOKUP(C13196,Pivot!A:C,3,0),0)</f>
        <v>0</v>
      </c>
    </row>
    <row r="13197" spans="1:6" x14ac:dyDescent="0.25">
      <c r="A13197" s="68" t="s">
        <v>103</v>
      </c>
      <c r="B13197" s="69">
        <v>491394624</v>
      </c>
      <c r="C13197" s="68">
        <v>8904027107754</v>
      </c>
      <c r="D13197" s="69" t="s">
        <v>8873</v>
      </c>
      <c r="E13197" s="65">
        <f>IFERROR(VLOOKUP(C13197,Pivot!A:B,2,0),0)</f>
        <v>0</v>
      </c>
      <c r="F13197" s="65">
        <f>IFERROR(VLOOKUP(C13197,Pivot!A:C,3,0),0)</f>
        <v>0</v>
      </c>
    </row>
    <row r="13198" spans="1:6" x14ac:dyDescent="0.25">
      <c r="A13198" s="68" t="s">
        <v>103</v>
      </c>
      <c r="B13198" s="69">
        <v>491394625</v>
      </c>
      <c r="C13198" s="68">
        <v>8904027107761</v>
      </c>
      <c r="D13198" s="69" t="s">
        <v>8874</v>
      </c>
      <c r="E13198" s="65">
        <f>IFERROR(VLOOKUP(C13198,Pivot!A:B,2,0),0)</f>
        <v>0</v>
      </c>
      <c r="F13198" s="65">
        <f>IFERROR(VLOOKUP(C13198,Pivot!A:C,3,0),0)</f>
        <v>0</v>
      </c>
    </row>
    <row r="13199" spans="1:6" x14ac:dyDescent="0.25">
      <c r="A13199" s="68" t="s">
        <v>103</v>
      </c>
      <c r="B13199" s="69">
        <v>491394626</v>
      </c>
      <c r="C13199" s="68">
        <v>8904027107778</v>
      </c>
      <c r="D13199" s="69" t="s">
        <v>8875</v>
      </c>
      <c r="E13199" s="65">
        <f>IFERROR(VLOOKUP(C13199,Pivot!A:B,2,0),0)</f>
        <v>0</v>
      </c>
      <c r="F13199" s="65">
        <f>IFERROR(VLOOKUP(C13199,Pivot!A:C,3,0),0)</f>
        <v>0</v>
      </c>
    </row>
    <row r="13200" spans="1:6" x14ac:dyDescent="0.25">
      <c r="A13200" s="68" t="s">
        <v>103</v>
      </c>
      <c r="B13200" s="69">
        <v>491394627</v>
      </c>
      <c r="C13200" s="68">
        <v>8904027107785</v>
      </c>
      <c r="D13200" s="69" t="s">
        <v>8876</v>
      </c>
      <c r="E13200" s="65">
        <f>IFERROR(VLOOKUP(C13200,Pivot!A:B,2,0),0)</f>
        <v>0</v>
      </c>
      <c r="F13200" s="65">
        <f>IFERROR(VLOOKUP(C13200,Pivot!A:C,3,0),0)</f>
        <v>0</v>
      </c>
    </row>
    <row r="13201" spans="1:6" x14ac:dyDescent="0.25">
      <c r="A13201" s="68" t="s">
        <v>103</v>
      </c>
      <c r="B13201" s="69">
        <v>491394629</v>
      </c>
      <c r="C13201" s="68">
        <v>8904027107808</v>
      </c>
      <c r="D13201" s="69" t="s">
        <v>8877</v>
      </c>
      <c r="E13201" s="65">
        <f>IFERROR(VLOOKUP(C13201,Pivot!A:B,2,0),0)</f>
        <v>0</v>
      </c>
      <c r="F13201" s="65">
        <f>IFERROR(VLOOKUP(C13201,Pivot!A:C,3,0),0)</f>
        <v>0</v>
      </c>
    </row>
    <row r="13202" spans="1:6" x14ac:dyDescent="0.25">
      <c r="A13202" s="68" t="s">
        <v>103</v>
      </c>
      <c r="B13202" s="69">
        <v>491394630</v>
      </c>
      <c r="C13202" s="68">
        <v>8904027107402</v>
      </c>
      <c r="D13202" s="69" t="s">
        <v>8878</v>
      </c>
      <c r="E13202" s="65">
        <f>IFERROR(VLOOKUP(C13202,Pivot!A:B,2,0),0)</f>
        <v>0</v>
      </c>
      <c r="F13202" s="65">
        <f>IFERROR(VLOOKUP(C13202,Pivot!A:C,3,0),0)</f>
        <v>0</v>
      </c>
    </row>
    <row r="13203" spans="1:6" x14ac:dyDescent="0.25">
      <c r="A13203" s="68" t="s">
        <v>103</v>
      </c>
      <c r="B13203" s="69">
        <v>491394631</v>
      </c>
      <c r="C13203" s="68">
        <v>8904027107419</v>
      </c>
      <c r="D13203" s="69" t="s">
        <v>8879</v>
      </c>
      <c r="E13203" s="65">
        <f>IFERROR(VLOOKUP(C13203,Pivot!A:B,2,0),0)</f>
        <v>0</v>
      </c>
      <c r="F13203" s="65">
        <f>IFERROR(VLOOKUP(C13203,Pivot!A:C,3,0),0)</f>
        <v>0</v>
      </c>
    </row>
    <row r="13204" spans="1:6" x14ac:dyDescent="0.25">
      <c r="A13204" s="68" t="s">
        <v>103</v>
      </c>
      <c r="B13204" s="69">
        <v>491394632</v>
      </c>
      <c r="C13204" s="68">
        <v>8904027107426</v>
      </c>
      <c r="D13204" s="69" t="s">
        <v>8880</v>
      </c>
      <c r="E13204" s="65">
        <f>IFERROR(VLOOKUP(C13204,Pivot!A:B,2,0),0)</f>
        <v>0</v>
      </c>
      <c r="F13204" s="65">
        <f>IFERROR(VLOOKUP(C13204,Pivot!A:C,3,0),0)</f>
        <v>0</v>
      </c>
    </row>
    <row r="13205" spans="1:6" x14ac:dyDescent="0.25">
      <c r="A13205" s="68" t="s">
        <v>103</v>
      </c>
      <c r="B13205" s="69">
        <v>491394633</v>
      </c>
      <c r="C13205" s="68">
        <v>8904027107433</v>
      </c>
      <c r="D13205" s="69" t="s">
        <v>8881</v>
      </c>
      <c r="E13205" s="65">
        <f>IFERROR(VLOOKUP(C13205,Pivot!A:B,2,0),0)</f>
        <v>0</v>
      </c>
      <c r="F13205" s="65">
        <f>IFERROR(VLOOKUP(C13205,Pivot!A:C,3,0),0)</f>
        <v>0</v>
      </c>
    </row>
    <row r="13206" spans="1:6" x14ac:dyDescent="0.25">
      <c r="A13206" s="68" t="s">
        <v>103</v>
      </c>
      <c r="B13206" s="69">
        <v>491394634</v>
      </c>
      <c r="C13206" s="68">
        <v>8904027107440</v>
      </c>
      <c r="D13206" s="69" t="s">
        <v>8882</v>
      </c>
      <c r="E13206" s="65">
        <f>IFERROR(VLOOKUP(C13206,Pivot!A:B,2,0),0)</f>
        <v>0</v>
      </c>
      <c r="F13206" s="65">
        <f>IFERROR(VLOOKUP(C13206,Pivot!A:C,3,0),0)</f>
        <v>0</v>
      </c>
    </row>
    <row r="13207" spans="1:6" x14ac:dyDescent="0.25">
      <c r="A13207" s="68" t="s">
        <v>103</v>
      </c>
      <c r="B13207" s="69">
        <v>491394635</v>
      </c>
      <c r="C13207" s="68">
        <v>8904027107471</v>
      </c>
      <c r="D13207" s="69" t="s">
        <v>8883</v>
      </c>
      <c r="E13207" s="65">
        <f>IFERROR(VLOOKUP(C13207,Pivot!A:B,2,0),0)</f>
        <v>0</v>
      </c>
      <c r="F13207" s="65">
        <f>IFERROR(VLOOKUP(C13207,Pivot!A:C,3,0),0)</f>
        <v>0</v>
      </c>
    </row>
    <row r="13208" spans="1:6" x14ac:dyDescent="0.25">
      <c r="A13208" s="68" t="s">
        <v>103</v>
      </c>
      <c r="B13208" s="69">
        <v>491394636</v>
      </c>
      <c r="C13208" s="68">
        <v>8904027107488</v>
      </c>
      <c r="D13208" s="69" t="s">
        <v>8884</v>
      </c>
      <c r="E13208" s="65">
        <f>IFERROR(VLOOKUP(C13208,Pivot!A:B,2,0),0)</f>
        <v>0</v>
      </c>
      <c r="F13208" s="65">
        <f>IFERROR(VLOOKUP(C13208,Pivot!A:C,3,0),0)</f>
        <v>0</v>
      </c>
    </row>
    <row r="13209" spans="1:6" x14ac:dyDescent="0.25">
      <c r="A13209" s="68" t="s">
        <v>103</v>
      </c>
      <c r="B13209" s="69">
        <v>491394637</v>
      </c>
      <c r="C13209" s="68">
        <v>8904027107495</v>
      </c>
      <c r="D13209" s="69" t="s">
        <v>8885</v>
      </c>
      <c r="E13209" s="65">
        <f>IFERROR(VLOOKUP(C13209,Pivot!A:B,2,0),0)</f>
        <v>0</v>
      </c>
      <c r="F13209" s="65">
        <f>IFERROR(VLOOKUP(C13209,Pivot!A:C,3,0),0)</f>
        <v>0</v>
      </c>
    </row>
    <row r="13210" spans="1:6" x14ac:dyDescent="0.25">
      <c r="A13210" s="68" t="s">
        <v>103</v>
      </c>
      <c r="B13210" s="69">
        <v>491394638</v>
      </c>
      <c r="C13210" s="68">
        <v>8904027107501</v>
      </c>
      <c r="D13210" s="69" t="s">
        <v>8886</v>
      </c>
      <c r="E13210" s="65">
        <f>IFERROR(VLOOKUP(C13210,Pivot!A:B,2,0),0)</f>
        <v>0</v>
      </c>
      <c r="F13210" s="65">
        <f>IFERROR(VLOOKUP(C13210,Pivot!A:C,3,0),0)</f>
        <v>0</v>
      </c>
    </row>
    <row r="13211" spans="1:6" x14ac:dyDescent="0.25">
      <c r="A13211" s="68" t="s">
        <v>103</v>
      </c>
      <c r="B13211" s="69">
        <v>491394639</v>
      </c>
      <c r="C13211" s="68">
        <v>8904027107518</v>
      </c>
      <c r="D13211" s="69" t="s">
        <v>8887</v>
      </c>
      <c r="E13211" s="65">
        <f>IFERROR(VLOOKUP(C13211,Pivot!A:B,2,0),0)</f>
        <v>0</v>
      </c>
      <c r="F13211" s="65">
        <f>IFERROR(VLOOKUP(C13211,Pivot!A:C,3,0),0)</f>
        <v>0</v>
      </c>
    </row>
    <row r="13212" spans="1:6" x14ac:dyDescent="0.25">
      <c r="A13212" s="68" t="s">
        <v>103</v>
      </c>
      <c r="B13212" s="69">
        <v>491394640</v>
      </c>
      <c r="C13212" s="68">
        <v>8904027107525</v>
      </c>
      <c r="D13212" s="69" t="s">
        <v>8888</v>
      </c>
      <c r="E13212" s="65">
        <f>IFERROR(VLOOKUP(C13212,Pivot!A:B,2,0),0)</f>
        <v>0</v>
      </c>
      <c r="F13212" s="65">
        <f>IFERROR(VLOOKUP(C13212,Pivot!A:C,3,0),0)</f>
        <v>0</v>
      </c>
    </row>
    <row r="13213" spans="1:6" x14ac:dyDescent="0.25">
      <c r="A13213" s="68" t="s">
        <v>103</v>
      </c>
      <c r="B13213" s="69">
        <v>491394641</v>
      </c>
      <c r="C13213" s="68">
        <v>8904027107532</v>
      </c>
      <c r="D13213" s="69" t="s">
        <v>8889</v>
      </c>
      <c r="E13213" s="65">
        <f>IFERROR(VLOOKUP(C13213,Pivot!A:B,2,0),0)</f>
        <v>0</v>
      </c>
      <c r="F13213" s="65">
        <f>IFERROR(VLOOKUP(C13213,Pivot!A:C,3,0),0)</f>
        <v>0</v>
      </c>
    </row>
    <row r="13214" spans="1:6" x14ac:dyDescent="0.25">
      <c r="A13214" s="68" t="s">
        <v>103</v>
      </c>
      <c r="B13214" s="69">
        <v>491394642</v>
      </c>
      <c r="C13214" s="68">
        <v>8904027107549</v>
      </c>
      <c r="D13214" s="69" t="s">
        <v>8890</v>
      </c>
      <c r="E13214" s="65">
        <f>IFERROR(VLOOKUP(C13214,Pivot!A:B,2,0),0)</f>
        <v>0</v>
      </c>
      <c r="F13214" s="65">
        <f>IFERROR(VLOOKUP(C13214,Pivot!A:C,3,0),0)</f>
        <v>0</v>
      </c>
    </row>
    <row r="13215" spans="1:6" x14ac:dyDescent="0.25">
      <c r="A13215" s="68" t="s">
        <v>103</v>
      </c>
      <c r="B13215" s="69">
        <v>491394643</v>
      </c>
      <c r="C13215" s="68">
        <v>8904027107556</v>
      </c>
      <c r="D13215" s="69" t="s">
        <v>8891</v>
      </c>
      <c r="E13215" s="65">
        <f>IFERROR(VLOOKUP(C13215,Pivot!A:B,2,0),0)</f>
        <v>0</v>
      </c>
      <c r="F13215" s="65">
        <f>IFERROR(VLOOKUP(C13215,Pivot!A:C,3,0),0)</f>
        <v>0</v>
      </c>
    </row>
    <row r="13216" spans="1:6" x14ac:dyDescent="0.25">
      <c r="A13216" s="68" t="s">
        <v>103</v>
      </c>
      <c r="B13216" s="69">
        <v>491394644</v>
      </c>
      <c r="C13216" s="68">
        <v>8904027107563</v>
      </c>
      <c r="D13216" s="69" t="s">
        <v>8892</v>
      </c>
      <c r="E13216" s="65">
        <f>IFERROR(VLOOKUP(C13216,Pivot!A:B,2,0),0)</f>
        <v>0</v>
      </c>
      <c r="F13216" s="65">
        <f>IFERROR(VLOOKUP(C13216,Pivot!A:C,3,0),0)</f>
        <v>0</v>
      </c>
    </row>
    <row r="13217" spans="1:6" x14ac:dyDescent="0.25">
      <c r="A13217" s="68" t="s">
        <v>103</v>
      </c>
      <c r="B13217" s="69">
        <v>491394645</v>
      </c>
      <c r="C13217" s="68">
        <v>8904027107570</v>
      </c>
      <c r="D13217" s="69" t="s">
        <v>8893</v>
      </c>
      <c r="E13217" s="65">
        <f>IFERROR(VLOOKUP(C13217,Pivot!A:B,2,0),0)</f>
        <v>0</v>
      </c>
      <c r="F13217" s="65">
        <f>IFERROR(VLOOKUP(C13217,Pivot!A:C,3,0),0)</f>
        <v>0</v>
      </c>
    </row>
    <row r="13218" spans="1:6" x14ac:dyDescent="0.25">
      <c r="A13218" s="68" t="s">
        <v>103</v>
      </c>
      <c r="B13218" s="69">
        <v>491394646</v>
      </c>
      <c r="C13218" s="68">
        <v>8904027107594</v>
      </c>
      <c r="D13218" s="69" t="s">
        <v>8894</v>
      </c>
      <c r="E13218" s="65">
        <f>IFERROR(VLOOKUP(C13218,Pivot!A:B,2,0),0)</f>
        <v>0</v>
      </c>
      <c r="F13218" s="65">
        <f>IFERROR(VLOOKUP(C13218,Pivot!A:C,3,0),0)</f>
        <v>0</v>
      </c>
    </row>
    <row r="13219" spans="1:6" x14ac:dyDescent="0.25">
      <c r="A13219" s="68" t="s">
        <v>103</v>
      </c>
      <c r="B13219" s="69">
        <v>491394647</v>
      </c>
      <c r="C13219" s="68">
        <v>8904027107600</v>
      </c>
      <c r="D13219" s="69" t="s">
        <v>8895</v>
      </c>
      <c r="E13219" s="65">
        <f>IFERROR(VLOOKUP(C13219,Pivot!A:B,2,0),0)</f>
        <v>0</v>
      </c>
      <c r="F13219" s="65">
        <f>IFERROR(VLOOKUP(C13219,Pivot!A:C,3,0),0)</f>
        <v>0</v>
      </c>
    </row>
    <row r="13220" spans="1:6" x14ac:dyDescent="0.25">
      <c r="A13220" s="68" t="s">
        <v>103</v>
      </c>
      <c r="B13220" s="69">
        <v>491394648</v>
      </c>
      <c r="C13220" s="68">
        <v>884920188631</v>
      </c>
      <c r="D13220" s="69" t="s">
        <v>8896</v>
      </c>
      <c r="E13220" s="65">
        <f>IFERROR(VLOOKUP(C13220,Pivot!A:B,2,0),0)</f>
        <v>0</v>
      </c>
      <c r="F13220" s="65">
        <f>IFERROR(VLOOKUP(C13220,Pivot!A:C,3,0),0)</f>
        <v>0</v>
      </c>
    </row>
    <row r="13221" spans="1:6" x14ac:dyDescent="0.25">
      <c r="A13221" s="68" t="s">
        <v>103</v>
      </c>
      <c r="B13221" s="69">
        <v>491394649</v>
      </c>
      <c r="C13221" s="68">
        <v>884920188143</v>
      </c>
      <c r="D13221" s="69" t="s">
        <v>8897</v>
      </c>
      <c r="E13221" s="65">
        <f>IFERROR(VLOOKUP(C13221,Pivot!A:B,2,0),0)</f>
        <v>0</v>
      </c>
      <c r="F13221" s="65">
        <f>IFERROR(VLOOKUP(C13221,Pivot!A:C,3,0),0)</f>
        <v>0</v>
      </c>
    </row>
    <row r="13222" spans="1:6" x14ac:dyDescent="0.25">
      <c r="A13222" s="68" t="s">
        <v>103</v>
      </c>
      <c r="B13222" s="69">
        <v>491394650</v>
      </c>
      <c r="C13222" s="68">
        <v>778988229453</v>
      </c>
      <c r="D13222" s="69" t="s">
        <v>8898</v>
      </c>
      <c r="E13222" s="65">
        <f>IFERROR(VLOOKUP(C13222,Pivot!A:B,2,0),0)</f>
        <v>0</v>
      </c>
      <c r="F13222" s="65">
        <f>IFERROR(VLOOKUP(C13222,Pivot!A:C,3,0),0)</f>
        <v>0</v>
      </c>
    </row>
    <row r="13223" spans="1:6" x14ac:dyDescent="0.25">
      <c r="A13223" s="68" t="s">
        <v>103</v>
      </c>
      <c r="B13223" s="69">
        <v>491394651</v>
      </c>
      <c r="C13223" s="68">
        <v>778988138427</v>
      </c>
      <c r="D13223" s="69" t="s">
        <v>8899</v>
      </c>
      <c r="E13223" s="65">
        <f>IFERROR(VLOOKUP(C13223,Pivot!A:B,2,0),0)</f>
        <v>0</v>
      </c>
      <c r="F13223" s="65">
        <f>IFERROR(VLOOKUP(C13223,Pivot!A:C,3,0),0)</f>
        <v>0</v>
      </c>
    </row>
    <row r="13224" spans="1:6" x14ac:dyDescent="0.25">
      <c r="A13224" s="68" t="s">
        <v>103</v>
      </c>
      <c r="B13224" s="69">
        <v>491394652</v>
      </c>
      <c r="C13224" s="68">
        <v>778988593257</v>
      </c>
      <c r="D13224" s="69" t="s">
        <v>8900</v>
      </c>
      <c r="E13224" s="65">
        <f>IFERROR(VLOOKUP(C13224,Pivot!A:B,2,0),0)</f>
        <v>0</v>
      </c>
      <c r="F13224" s="65">
        <f>IFERROR(VLOOKUP(C13224,Pivot!A:C,3,0),0)</f>
        <v>0</v>
      </c>
    </row>
    <row r="13225" spans="1:6" x14ac:dyDescent="0.25">
      <c r="A13225" s="68" t="s">
        <v>103</v>
      </c>
      <c r="B13225" s="69">
        <v>491394653</v>
      </c>
      <c r="C13225" s="68">
        <v>778988138496</v>
      </c>
      <c r="D13225" s="69" t="s">
        <v>8901</v>
      </c>
      <c r="E13225" s="65">
        <f>IFERROR(VLOOKUP(C13225,Pivot!A:B,2,0),0)</f>
        <v>0</v>
      </c>
      <c r="F13225" s="65">
        <f>IFERROR(VLOOKUP(C13225,Pivot!A:C,3,0),0)</f>
        <v>0</v>
      </c>
    </row>
    <row r="13226" spans="1:6" x14ac:dyDescent="0.25">
      <c r="A13226" s="68" t="s">
        <v>103</v>
      </c>
      <c r="B13226" s="69">
        <v>491394654</v>
      </c>
      <c r="C13226" s="68">
        <v>778988593332</v>
      </c>
      <c r="D13226" s="69" t="s">
        <v>8902</v>
      </c>
      <c r="E13226" s="65">
        <f>IFERROR(VLOOKUP(C13226,Pivot!A:B,2,0),0)</f>
        <v>0</v>
      </c>
      <c r="F13226" s="65">
        <f>IFERROR(VLOOKUP(C13226,Pivot!A:C,3,0),0)</f>
        <v>0</v>
      </c>
    </row>
    <row r="13227" spans="1:6" x14ac:dyDescent="0.25">
      <c r="A13227" s="68" t="s">
        <v>103</v>
      </c>
      <c r="B13227" s="69">
        <v>491394655</v>
      </c>
      <c r="C13227" s="68">
        <v>778988529065</v>
      </c>
      <c r="D13227" s="69" t="s">
        <v>8903</v>
      </c>
      <c r="E13227" s="65">
        <f>IFERROR(VLOOKUP(C13227,Pivot!A:B,2,0),0)</f>
        <v>0</v>
      </c>
      <c r="F13227" s="65">
        <f>IFERROR(VLOOKUP(C13227,Pivot!A:C,3,0),0)</f>
        <v>0</v>
      </c>
    </row>
    <row r="13228" spans="1:6" x14ac:dyDescent="0.25">
      <c r="A13228" s="68" t="s">
        <v>103</v>
      </c>
      <c r="B13228" s="69">
        <v>491394656</v>
      </c>
      <c r="C13228" s="68">
        <v>778988593233</v>
      </c>
      <c r="D13228" s="69" t="s">
        <v>8904</v>
      </c>
      <c r="E13228" s="65">
        <f>IFERROR(VLOOKUP(C13228,Pivot!A:B,2,0),0)</f>
        <v>0</v>
      </c>
      <c r="F13228" s="65">
        <f>IFERROR(VLOOKUP(C13228,Pivot!A:C,3,0),0)</f>
        <v>0</v>
      </c>
    </row>
    <row r="13229" spans="1:6" x14ac:dyDescent="0.25">
      <c r="A13229" s="68" t="s">
        <v>103</v>
      </c>
      <c r="B13229" s="69">
        <v>491394657</v>
      </c>
      <c r="C13229" s="68">
        <v>778988529089</v>
      </c>
      <c r="D13229" s="69" t="s">
        <v>8905</v>
      </c>
      <c r="E13229" s="65">
        <f>IFERROR(VLOOKUP(C13229,Pivot!A:B,2,0),0)</f>
        <v>0</v>
      </c>
      <c r="F13229" s="65">
        <f>IFERROR(VLOOKUP(C13229,Pivot!A:C,3,0),0)</f>
        <v>0</v>
      </c>
    </row>
    <row r="13230" spans="1:6" x14ac:dyDescent="0.25">
      <c r="A13230" s="68" t="s">
        <v>103</v>
      </c>
      <c r="B13230" s="69">
        <v>491394666</v>
      </c>
      <c r="C13230" s="68">
        <v>778988112618</v>
      </c>
      <c r="D13230" s="69" t="s">
        <v>8906</v>
      </c>
      <c r="E13230" s="65">
        <f>IFERROR(VLOOKUP(C13230,Pivot!A:B,2,0),0)</f>
        <v>0</v>
      </c>
      <c r="F13230" s="65">
        <f>IFERROR(VLOOKUP(C13230,Pivot!A:C,3,0),0)</f>
        <v>0</v>
      </c>
    </row>
    <row r="13231" spans="1:6" x14ac:dyDescent="0.25">
      <c r="A13231" s="68" t="s">
        <v>103</v>
      </c>
      <c r="B13231" s="69">
        <v>491394670</v>
      </c>
      <c r="C13231" s="68">
        <v>788958113187</v>
      </c>
      <c r="D13231" s="69" t="s">
        <v>8907</v>
      </c>
      <c r="E13231" s="65">
        <f>IFERROR(VLOOKUP(C13231,Pivot!A:B,2,0),0)</f>
        <v>0</v>
      </c>
      <c r="F13231" s="65">
        <f>IFERROR(VLOOKUP(C13231,Pivot!A:C,3,0),0)</f>
        <v>0</v>
      </c>
    </row>
    <row r="13232" spans="1:6" x14ac:dyDescent="0.25">
      <c r="A13232" s="68" t="s">
        <v>103</v>
      </c>
      <c r="B13232" s="69">
        <v>491394671</v>
      </c>
      <c r="C13232" s="68">
        <v>788958092758</v>
      </c>
      <c r="D13232" s="69" t="s">
        <v>8908</v>
      </c>
      <c r="E13232" s="65">
        <f>IFERROR(VLOOKUP(C13232,Pivot!A:B,2,0),0)</f>
        <v>0</v>
      </c>
      <c r="F13232" s="65">
        <f>IFERROR(VLOOKUP(C13232,Pivot!A:C,3,0),0)</f>
        <v>0</v>
      </c>
    </row>
    <row r="13233" spans="1:6" x14ac:dyDescent="0.25">
      <c r="A13233" s="68" t="s">
        <v>103</v>
      </c>
      <c r="B13233" s="69">
        <v>491394672</v>
      </c>
      <c r="C13233" s="68">
        <v>788958091058</v>
      </c>
      <c r="D13233" s="69" t="s">
        <v>8909</v>
      </c>
      <c r="E13233" s="65">
        <f>IFERROR(VLOOKUP(C13233,Pivot!A:B,2,0),0)</f>
        <v>0</v>
      </c>
      <c r="F13233" s="65">
        <f>IFERROR(VLOOKUP(C13233,Pivot!A:C,3,0),0)</f>
        <v>0</v>
      </c>
    </row>
    <row r="13234" spans="1:6" x14ac:dyDescent="0.25">
      <c r="A13234" s="68" t="s">
        <v>103</v>
      </c>
      <c r="B13234" s="69">
        <v>491394674</v>
      </c>
      <c r="C13234" s="68">
        <v>788958091553</v>
      </c>
      <c r="D13234" s="69" t="s">
        <v>8910</v>
      </c>
      <c r="E13234" s="65">
        <f>IFERROR(VLOOKUP(C13234,Pivot!A:B,2,0),0)</f>
        <v>0</v>
      </c>
      <c r="F13234" s="65">
        <f>IFERROR(VLOOKUP(C13234,Pivot!A:C,3,0),0)</f>
        <v>0</v>
      </c>
    </row>
    <row r="13235" spans="1:6" x14ac:dyDescent="0.25">
      <c r="A13235" s="68" t="s">
        <v>103</v>
      </c>
      <c r="B13235" s="69">
        <v>491394675</v>
      </c>
      <c r="C13235" s="68">
        <v>788958092253</v>
      </c>
      <c r="D13235" s="69" t="s">
        <v>8911</v>
      </c>
      <c r="E13235" s="65">
        <f>IFERROR(VLOOKUP(C13235,Pivot!A:B,2,0),0)</f>
        <v>0</v>
      </c>
      <c r="F13235" s="65">
        <f>IFERROR(VLOOKUP(C13235,Pivot!A:C,3,0),0)</f>
        <v>0</v>
      </c>
    </row>
    <row r="13236" spans="1:6" x14ac:dyDescent="0.25">
      <c r="A13236" s="68" t="s">
        <v>103</v>
      </c>
      <c r="B13236" s="69">
        <v>491394676</v>
      </c>
      <c r="C13236" s="68">
        <v>788958090501</v>
      </c>
      <c r="D13236" s="69" t="s">
        <v>8912</v>
      </c>
      <c r="E13236" s="65">
        <f>IFERROR(VLOOKUP(C13236,Pivot!A:B,2,0),0)</f>
        <v>0</v>
      </c>
      <c r="F13236" s="65">
        <f>IFERROR(VLOOKUP(C13236,Pivot!A:C,3,0),0)</f>
        <v>0</v>
      </c>
    </row>
    <row r="13237" spans="1:6" x14ac:dyDescent="0.25">
      <c r="A13237" s="68" t="s">
        <v>103</v>
      </c>
      <c r="B13237" s="69">
        <v>491394677</v>
      </c>
      <c r="C13237" s="68">
        <v>788958094004</v>
      </c>
      <c r="D13237" s="69" t="s">
        <v>8913</v>
      </c>
      <c r="E13237" s="65">
        <f>IFERROR(VLOOKUP(C13237,Pivot!A:B,2,0),0)</f>
        <v>0</v>
      </c>
      <c r="F13237" s="65">
        <f>IFERROR(VLOOKUP(C13237,Pivot!A:C,3,0),0)</f>
        <v>0</v>
      </c>
    </row>
    <row r="13238" spans="1:6" x14ac:dyDescent="0.25">
      <c r="A13238" s="68" t="s">
        <v>103</v>
      </c>
      <c r="B13238" s="69">
        <v>491394678</v>
      </c>
      <c r="C13238" s="68">
        <v>788958094103</v>
      </c>
      <c r="D13238" s="69" t="s">
        <v>8914</v>
      </c>
      <c r="E13238" s="65">
        <f>IFERROR(VLOOKUP(C13238,Pivot!A:B,2,0),0)</f>
        <v>0</v>
      </c>
      <c r="F13238" s="65">
        <f>IFERROR(VLOOKUP(C13238,Pivot!A:C,3,0),0)</f>
        <v>0</v>
      </c>
    </row>
    <row r="13239" spans="1:6" x14ac:dyDescent="0.25">
      <c r="A13239" s="68" t="s">
        <v>103</v>
      </c>
      <c r="B13239" s="69">
        <v>491394679</v>
      </c>
      <c r="C13239" s="68">
        <v>788958094158</v>
      </c>
      <c r="D13239" s="69" t="s">
        <v>8915</v>
      </c>
      <c r="E13239" s="65">
        <f>IFERROR(VLOOKUP(C13239,Pivot!A:B,2,0),0)</f>
        <v>0</v>
      </c>
      <c r="F13239" s="65">
        <f>IFERROR(VLOOKUP(C13239,Pivot!A:C,3,0),0)</f>
        <v>0</v>
      </c>
    </row>
    <row r="13240" spans="1:6" x14ac:dyDescent="0.25">
      <c r="A13240" s="68" t="s">
        <v>103</v>
      </c>
      <c r="B13240" s="69">
        <v>491394682</v>
      </c>
      <c r="C13240" s="68">
        <v>788958094950</v>
      </c>
      <c r="D13240" s="69" t="s">
        <v>8916</v>
      </c>
      <c r="E13240" s="65">
        <f>IFERROR(VLOOKUP(C13240,Pivot!A:B,2,0),0)</f>
        <v>0</v>
      </c>
      <c r="F13240" s="65">
        <f>IFERROR(VLOOKUP(C13240,Pivot!A:C,3,0),0)</f>
        <v>0</v>
      </c>
    </row>
    <row r="13241" spans="1:6" x14ac:dyDescent="0.25">
      <c r="A13241" s="68" t="s">
        <v>103</v>
      </c>
      <c r="B13241" s="69">
        <v>491394683</v>
      </c>
      <c r="C13241" s="68">
        <v>788958095001</v>
      </c>
      <c r="D13241" s="69" t="s">
        <v>8917</v>
      </c>
      <c r="E13241" s="65">
        <f>IFERROR(VLOOKUP(C13241,Pivot!A:B,2,0),0)</f>
        <v>0</v>
      </c>
      <c r="F13241" s="65">
        <f>IFERROR(VLOOKUP(C13241,Pivot!A:C,3,0),0)</f>
        <v>0</v>
      </c>
    </row>
    <row r="13242" spans="1:6" x14ac:dyDescent="0.25">
      <c r="A13242" s="68" t="s">
        <v>103</v>
      </c>
      <c r="B13242" s="69">
        <v>491394684</v>
      </c>
      <c r="C13242" s="68">
        <v>788958110612</v>
      </c>
      <c r="D13242" s="69" t="s">
        <v>8918</v>
      </c>
      <c r="E13242" s="65">
        <f>IFERROR(VLOOKUP(C13242,Pivot!A:B,2,0),0)</f>
        <v>0</v>
      </c>
      <c r="F13242" s="65">
        <f>IFERROR(VLOOKUP(C13242,Pivot!A:C,3,0),0)</f>
        <v>0</v>
      </c>
    </row>
    <row r="13243" spans="1:6" x14ac:dyDescent="0.25">
      <c r="A13243" s="68" t="s">
        <v>103</v>
      </c>
      <c r="B13243" s="69">
        <v>491394685</v>
      </c>
      <c r="C13243" s="68">
        <v>6971127640810</v>
      </c>
      <c r="D13243" s="69" t="s">
        <v>8919</v>
      </c>
      <c r="E13243" s="65">
        <f>IFERROR(VLOOKUP(C13243,Pivot!A:B,2,0),0)</f>
        <v>0</v>
      </c>
      <c r="F13243" s="65">
        <f>IFERROR(VLOOKUP(C13243,Pivot!A:C,3,0),0)</f>
        <v>0</v>
      </c>
    </row>
    <row r="13244" spans="1:6" x14ac:dyDescent="0.25">
      <c r="A13244" s="68" t="s">
        <v>103</v>
      </c>
      <c r="B13244" s="69">
        <v>491394685</v>
      </c>
      <c r="C13244" s="68">
        <v>788958113323</v>
      </c>
      <c r="D13244" s="69" t="s">
        <v>8919</v>
      </c>
      <c r="E13244" s="65">
        <f>IFERROR(VLOOKUP(C13244,Pivot!A:B,2,0),0)</f>
        <v>0</v>
      </c>
      <c r="F13244" s="65">
        <f>IFERROR(VLOOKUP(C13244,Pivot!A:C,3,0),0)</f>
        <v>0</v>
      </c>
    </row>
    <row r="13245" spans="1:6" x14ac:dyDescent="0.25">
      <c r="A13245" s="68" t="s">
        <v>103</v>
      </c>
      <c r="B13245" s="69">
        <v>491394686</v>
      </c>
      <c r="C13245" s="68">
        <v>788958117086</v>
      </c>
      <c r="D13245" s="69" t="s">
        <v>8920</v>
      </c>
      <c r="E13245" s="65">
        <f>IFERROR(VLOOKUP(C13245,Pivot!A:B,2,0),0)</f>
        <v>0</v>
      </c>
      <c r="F13245" s="65">
        <f>IFERROR(VLOOKUP(C13245,Pivot!A:C,3,0),0)</f>
        <v>0</v>
      </c>
    </row>
    <row r="13246" spans="1:6" x14ac:dyDescent="0.25">
      <c r="A13246" s="68" t="s">
        <v>103</v>
      </c>
      <c r="B13246" s="69">
        <v>491394687</v>
      </c>
      <c r="C13246" s="68">
        <v>788958091355</v>
      </c>
      <c r="D13246" s="69" t="s">
        <v>8921</v>
      </c>
      <c r="E13246" s="65">
        <f>IFERROR(VLOOKUP(C13246,Pivot!A:B,2,0),0)</f>
        <v>0</v>
      </c>
      <c r="F13246" s="65">
        <f>IFERROR(VLOOKUP(C13246,Pivot!A:C,3,0),0)</f>
        <v>0</v>
      </c>
    </row>
    <row r="13247" spans="1:6" x14ac:dyDescent="0.25">
      <c r="A13247" s="68" t="s">
        <v>103</v>
      </c>
      <c r="B13247" s="69">
        <v>491394688</v>
      </c>
      <c r="C13247" s="68">
        <v>788958110308</v>
      </c>
      <c r="D13247" s="69" t="s">
        <v>8922</v>
      </c>
      <c r="E13247" s="65">
        <f>IFERROR(VLOOKUP(C13247,Pivot!A:B,2,0),0)</f>
        <v>0</v>
      </c>
      <c r="F13247" s="65">
        <f>IFERROR(VLOOKUP(C13247,Pivot!A:C,3,0),0)</f>
        <v>0</v>
      </c>
    </row>
    <row r="13248" spans="1:6" x14ac:dyDescent="0.25">
      <c r="A13248" s="68" t="s">
        <v>103</v>
      </c>
      <c r="B13248" s="69">
        <v>491394689</v>
      </c>
      <c r="C13248" s="68">
        <v>788958110643</v>
      </c>
      <c r="D13248" s="69" t="s">
        <v>8923</v>
      </c>
      <c r="E13248" s="65">
        <f>IFERROR(VLOOKUP(C13248,Pivot!A:B,2,0),0)</f>
        <v>0</v>
      </c>
      <c r="F13248" s="65">
        <f>IFERROR(VLOOKUP(C13248,Pivot!A:C,3,0),0)</f>
        <v>0</v>
      </c>
    </row>
    <row r="13249" spans="1:6" x14ac:dyDescent="0.25">
      <c r="A13249" s="68" t="s">
        <v>103</v>
      </c>
      <c r="B13249" s="69">
        <v>491394690</v>
      </c>
      <c r="C13249" s="68">
        <v>6971127640865</v>
      </c>
      <c r="D13249" s="69" t="s">
        <v>8924</v>
      </c>
      <c r="E13249" s="65">
        <f>IFERROR(VLOOKUP(C13249,Pivot!A:B,2,0),0)</f>
        <v>0</v>
      </c>
      <c r="F13249" s="65">
        <f>IFERROR(VLOOKUP(C13249,Pivot!A:C,3,0),0)</f>
        <v>0</v>
      </c>
    </row>
    <row r="13250" spans="1:6" x14ac:dyDescent="0.25">
      <c r="A13250" s="68" t="s">
        <v>103</v>
      </c>
      <c r="B13250" s="69">
        <v>491394690</v>
      </c>
      <c r="C13250" s="68">
        <v>788958114245</v>
      </c>
      <c r="D13250" s="69" t="s">
        <v>8924</v>
      </c>
      <c r="E13250" s="65">
        <f>IFERROR(VLOOKUP(C13250,Pivot!A:B,2,0),0)</f>
        <v>0</v>
      </c>
      <c r="F13250" s="65">
        <f>IFERROR(VLOOKUP(C13250,Pivot!A:C,3,0),0)</f>
        <v>0</v>
      </c>
    </row>
    <row r="13251" spans="1:6" x14ac:dyDescent="0.25">
      <c r="A13251" s="68" t="s">
        <v>103</v>
      </c>
      <c r="B13251" s="69">
        <v>491394691</v>
      </c>
      <c r="C13251" s="68">
        <v>788958113033</v>
      </c>
      <c r="D13251" s="69" t="s">
        <v>8925</v>
      </c>
      <c r="E13251" s="65">
        <f>IFERROR(VLOOKUP(C13251,Pivot!A:B,2,0),0)</f>
        <v>0</v>
      </c>
      <c r="F13251" s="65">
        <f>IFERROR(VLOOKUP(C13251,Pivot!A:C,3,0),0)</f>
        <v>0</v>
      </c>
    </row>
    <row r="13252" spans="1:6" x14ac:dyDescent="0.25">
      <c r="A13252" s="68" t="s">
        <v>103</v>
      </c>
      <c r="B13252" s="69">
        <v>491394693</v>
      </c>
      <c r="C13252" s="68">
        <v>788958116164</v>
      </c>
      <c r="D13252" s="69" t="s">
        <v>8926</v>
      </c>
      <c r="E13252" s="65">
        <f>IFERROR(VLOOKUP(C13252,Pivot!A:B,2,0),0)</f>
        <v>0</v>
      </c>
      <c r="F13252" s="65">
        <f>IFERROR(VLOOKUP(C13252,Pivot!A:C,3,0),0)</f>
        <v>0</v>
      </c>
    </row>
    <row r="13253" spans="1:6" x14ac:dyDescent="0.25">
      <c r="A13253" s="68" t="s">
        <v>103</v>
      </c>
      <c r="B13253" s="69">
        <v>491394694</v>
      </c>
      <c r="C13253" s="68">
        <v>788958118700</v>
      </c>
      <c r="D13253" s="69" t="s">
        <v>8927</v>
      </c>
      <c r="E13253" s="65">
        <f>IFERROR(VLOOKUP(C13253,Pivot!A:B,2,0),0)</f>
        <v>0</v>
      </c>
      <c r="F13253" s="65">
        <f>IFERROR(VLOOKUP(C13253,Pivot!A:C,3,0),0)</f>
        <v>0</v>
      </c>
    </row>
    <row r="13254" spans="1:6" x14ac:dyDescent="0.25">
      <c r="A13254" s="68" t="s">
        <v>103</v>
      </c>
      <c r="B13254" s="69">
        <v>491394696</v>
      </c>
      <c r="C13254" s="68">
        <v>788958118724</v>
      </c>
      <c r="D13254" s="69" t="s">
        <v>8928</v>
      </c>
      <c r="E13254" s="65">
        <f>IFERROR(VLOOKUP(C13254,Pivot!A:B,2,0),0)</f>
        <v>0</v>
      </c>
      <c r="F13254" s="65">
        <f>IFERROR(VLOOKUP(C13254,Pivot!A:C,3,0),0)</f>
        <v>0</v>
      </c>
    </row>
    <row r="13255" spans="1:6" x14ac:dyDescent="0.25">
      <c r="A13255" s="68" t="s">
        <v>103</v>
      </c>
      <c r="B13255" s="69">
        <v>491394697</v>
      </c>
      <c r="C13255" s="68">
        <v>788958110759</v>
      </c>
      <c r="D13255" s="69" t="s">
        <v>8929</v>
      </c>
      <c r="E13255" s="65">
        <f>IFERROR(VLOOKUP(C13255,Pivot!A:B,2,0),0)</f>
        <v>0</v>
      </c>
      <c r="F13255" s="65">
        <f>IFERROR(VLOOKUP(C13255,Pivot!A:C,3,0),0)</f>
        <v>0</v>
      </c>
    </row>
    <row r="13256" spans="1:6" x14ac:dyDescent="0.25">
      <c r="A13256" s="68" t="s">
        <v>103</v>
      </c>
      <c r="B13256" s="69">
        <v>491394705</v>
      </c>
      <c r="C13256" s="68">
        <v>89445132754686</v>
      </c>
      <c r="D13256" s="69" t="s">
        <v>8930</v>
      </c>
      <c r="E13256" s="65">
        <f>IFERROR(VLOOKUP(C13256,Pivot!A:B,2,0),0)</f>
        <v>0</v>
      </c>
      <c r="F13256" s="65">
        <f>IFERROR(VLOOKUP(C13256,Pivot!A:C,3,0),0)</f>
        <v>0</v>
      </c>
    </row>
    <row r="13257" spans="1:6" x14ac:dyDescent="0.25">
      <c r="A13257" s="68" t="s">
        <v>103</v>
      </c>
      <c r="B13257" s="69">
        <v>491394706</v>
      </c>
      <c r="C13257" s="68">
        <v>89445132754518</v>
      </c>
      <c r="D13257" s="69" t="s">
        <v>8931</v>
      </c>
      <c r="E13257" s="65">
        <f>IFERROR(VLOOKUP(C13257,Pivot!A:B,2,0),0)</f>
        <v>0</v>
      </c>
      <c r="F13257" s="65">
        <f>IFERROR(VLOOKUP(C13257,Pivot!A:C,3,0),0)</f>
        <v>0</v>
      </c>
    </row>
    <row r="13258" spans="1:6" x14ac:dyDescent="0.25">
      <c r="A13258" s="68" t="s">
        <v>103</v>
      </c>
      <c r="B13258" s="69">
        <v>491394707</v>
      </c>
      <c r="C13258" s="68">
        <v>491394707</v>
      </c>
      <c r="D13258" s="69" t="s">
        <v>8932</v>
      </c>
      <c r="E13258" s="65">
        <f>IFERROR(VLOOKUP(C13258,Pivot!A:B,2,0),0)</f>
        <v>0</v>
      </c>
      <c r="F13258" s="65">
        <f>IFERROR(VLOOKUP(C13258,Pivot!A:C,3,0),0)</f>
        <v>0</v>
      </c>
    </row>
    <row r="13259" spans="1:6" x14ac:dyDescent="0.25">
      <c r="A13259" s="68" t="s">
        <v>103</v>
      </c>
      <c r="B13259" s="69">
        <v>491394708</v>
      </c>
      <c r="C13259" s="68">
        <v>491394708</v>
      </c>
      <c r="D13259" s="69" t="s">
        <v>8933</v>
      </c>
      <c r="E13259" s="65">
        <f>IFERROR(VLOOKUP(C13259,Pivot!A:B,2,0),0)</f>
        <v>0</v>
      </c>
      <c r="F13259" s="65">
        <f>IFERROR(VLOOKUP(C13259,Pivot!A:C,3,0),0)</f>
        <v>0</v>
      </c>
    </row>
    <row r="13260" spans="1:6" x14ac:dyDescent="0.25">
      <c r="A13260" s="68" t="s">
        <v>103</v>
      </c>
      <c r="B13260" s="69">
        <v>491394759</v>
      </c>
      <c r="C13260" s="68">
        <v>8903539094064</v>
      </c>
      <c r="D13260" s="69" t="s">
        <v>8934</v>
      </c>
      <c r="E13260" s="65">
        <f>IFERROR(VLOOKUP(C13260,Pivot!A:B,2,0),0)</f>
        <v>0</v>
      </c>
      <c r="F13260" s="65">
        <f>IFERROR(VLOOKUP(C13260,Pivot!A:C,3,0),0)</f>
        <v>0</v>
      </c>
    </row>
    <row r="13261" spans="1:6" x14ac:dyDescent="0.25">
      <c r="A13261" s="68" t="s">
        <v>103</v>
      </c>
      <c r="B13261" s="69">
        <v>491394763</v>
      </c>
      <c r="C13261" s="68">
        <v>6944994952874</v>
      </c>
      <c r="D13261" s="69" t="s">
        <v>8935</v>
      </c>
      <c r="E13261" s="65">
        <f>IFERROR(VLOOKUP(C13261,Pivot!A:B,2,0),0)</f>
        <v>0</v>
      </c>
      <c r="F13261" s="65">
        <f>IFERROR(VLOOKUP(C13261,Pivot!A:C,3,0),0)</f>
        <v>0</v>
      </c>
    </row>
    <row r="13262" spans="1:6" x14ac:dyDescent="0.25">
      <c r="A13262" s="68" t="s">
        <v>103</v>
      </c>
      <c r="B13262" s="69">
        <v>491394763</v>
      </c>
      <c r="C13262" s="68">
        <v>6944994959194</v>
      </c>
      <c r="D13262" s="69" t="s">
        <v>8935</v>
      </c>
      <c r="E13262" s="65">
        <f>IFERROR(VLOOKUP(C13262,Pivot!A:B,2,0),0)</f>
        <v>0</v>
      </c>
      <c r="F13262" s="65">
        <f>IFERROR(VLOOKUP(C13262,Pivot!A:C,3,0),0)</f>
        <v>0</v>
      </c>
    </row>
    <row r="13263" spans="1:6" x14ac:dyDescent="0.25">
      <c r="A13263" s="68" t="s">
        <v>103</v>
      </c>
      <c r="B13263" s="69">
        <v>491394764</v>
      </c>
      <c r="C13263" s="68">
        <v>6944994951532</v>
      </c>
      <c r="D13263" s="69" t="s">
        <v>8936</v>
      </c>
      <c r="E13263" s="65">
        <f>IFERROR(VLOOKUP(C13263,Pivot!A:B,2,0),0)</f>
        <v>0</v>
      </c>
      <c r="F13263" s="65">
        <f>IFERROR(VLOOKUP(C13263,Pivot!A:C,3,0),0)</f>
        <v>0</v>
      </c>
    </row>
    <row r="13264" spans="1:6" x14ac:dyDescent="0.25">
      <c r="A13264" s="68" t="s">
        <v>103</v>
      </c>
      <c r="B13264" s="69">
        <v>491394764</v>
      </c>
      <c r="C13264" s="68">
        <v>6944994951549</v>
      </c>
      <c r="D13264" s="69" t="s">
        <v>8936</v>
      </c>
      <c r="E13264" s="65">
        <f>IFERROR(VLOOKUP(C13264,Pivot!A:B,2,0),0)</f>
        <v>0</v>
      </c>
      <c r="F13264" s="65">
        <f>IFERROR(VLOOKUP(C13264,Pivot!A:C,3,0),0)</f>
        <v>0</v>
      </c>
    </row>
    <row r="13265" spans="1:6" x14ac:dyDescent="0.25">
      <c r="A13265" s="68" t="s">
        <v>103</v>
      </c>
      <c r="B13265" s="69">
        <v>491394768</v>
      </c>
      <c r="C13265" s="68">
        <v>6944994951181</v>
      </c>
      <c r="D13265" s="69" t="s">
        <v>8937</v>
      </c>
      <c r="E13265" s="65">
        <f>IFERROR(VLOOKUP(C13265,Pivot!A:B,2,0),0)</f>
        <v>0</v>
      </c>
      <c r="F13265" s="65">
        <f>IFERROR(VLOOKUP(C13265,Pivot!A:C,3,0),0)</f>
        <v>0</v>
      </c>
    </row>
    <row r="13266" spans="1:6" x14ac:dyDescent="0.25">
      <c r="A13266" s="68" t="s">
        <v>103</v>
      </c>
      <c r="B13266" s="69">
        <v>491394769</v>
      </c>
      <c r="C13266" s="68">
        <v>771171137313</v>
      </c>
      <c r="D13266" s="69" t="s">
        <v>8938</v>
      </c>
      <c r="E13266" s="65">
        <f>IFERROR(VLOOKUP(C13266,Pivot!A:B,2,0),0)</f>
        <v>0</v>
      </c>
      <c r="F13266" s="65">
        <f>IFERROR(VLOOKUP(C13266,Pivot!A:C,3,0),0)</f>
        <v>0</v>
      </c>
    </row>
    <row r="13267" spans="1:6" x14ac:dyDescent="0.25">
      <c r="A13267" s="68" t="s">
        <v>103</v>
      </c>
      <c r="B13267" s="69">
        <v>491394770</v>
      </c>
      <c r="C13267" s="68">
        <v>771171137320</v>
      </c>
      <c r="D13267" s="69" t="s">
        <v>8939</v>
      </c>
      <c r="E13267" s="65">
        <f>IFERROR(VLOOKUP(C13267,Pivot!A:B,2,0),0)</f>
        <v>0</v>
      </c>
      <c r="F13267" s="65">
        <f>IFERROR(VLOOKUP(C13267,Pivot!A:C,3,0),0)</f>
        <v>0</v>
      </c>
    </row>
    <row r="13268" spans="1:6" x14ac:dyDescent="0.25">
      <c r="A13268" s="68" t="s">
        <v>103</v>
      </c>
      <c r="B13268" s="69">
        <v>491394771</v>
      </c>
      <c r="C13268" s="68">
        <v>771171137085</v>
      </c>
      <c r="D13268" s="69" t="s">
        <v>8940</v>
      </c>
      <c r="E13268" s="65">
        <f>IFERROR(VLOOKUP(C13268,Pivot!A:B,2,0),0)</f>
        <v>0</v>
      </c>
      <c r="F13268" s="65">
        <f>IFERROR(VLOOKUP(C13268,Pivot!A:C,3,0),0)</f>
        <v>0</v>
      </c>
    </row>
    <row r="13269" spans="1:6" x14ac:dyDescent="0.25">
      <c r="A13269" s="68" t="s">
        <v>103</v>
      </c>
      <c r="B13269" s="69">
        <v>491394772</v>
      </c>
      <c r="C13269" s="68">
        <v>771171137078</v>
      </c>
      <c r="D13269" s="69" t="s">
        <v>8941</v>
      </c>
      <c r="E13269" s="65">
        <f>IFERROR(VLOOKUP(C13269,Pivot!A:B,2,0),0)</f>
        <v>0</v>
      </c>
      <c r="F13269" s="65">
        <f>IFERROR(VLOOKUP(C13269,Pivot!A:C,3,0),0)</f>
        <v>0</v>
      </c>
    </row>
    <row r="13270" spans="1:6" x14ac:dyDescent="0.25">
      <c r="A13270" s="68" t="s">
        <v>103</v>
      </c>
      <c r="B13270" s="69">
        <v>491394773</v>
      </c>
      <c r="C13270" s="68">
        <v>771171137610</v>
      </c>
      <c r="D13270" s="69" t="s">
        <v>8942</v>
      </c>
      <c r="E13270" s="65">
        <f>IFERROR(VLOOKUP(C13270,Pivot!A:B,2,0),0)</f>
        <v>0</v>
      </c>
      <c r="F13270" s="65">
        <f>IFERROR(VLOOKUP(C13270,Pivot!A:C,3,0),0)</f>
        <v>0</v>
      </c>
    </row>
    <row r="13271" spans="1:6" x14ac:dyDescent="0.25">
      <c r="A13271" s="68" t="s">
        <v>103</v>
      </c>
      <c r="B13271" s="69">
        <v>491394774</v>
      </c>
      <c r="C13271" s="68">
        <v>771171137627</v>
      </c>
      <c r="D13271" s="69" t="s">
        <v>8943</v>
      </c>
      <c r="E13271" s="65">
        <f>IFERROR(VLOOKUP(C13271,Pivot!A:B,2,0),0)</f>
        <v>0</v>
      </c>
      <c r="F13271" s="65">
        <f>IFERROR(VLOOKUP(C13271,Pivot!A:C,3,0),0)</f>
        <v>0</v>
      </c>
    </row>
    <row r="13272" spans="1:6" x14ac:dyDescent="0.25">
      <c r="A13272" s="68" t="s">
        <v>103</v>
      </c>
      <c r="B13272" s="69">
        <v>491394775</v>
      </c>
      <c r="C13272" s="68">
        <v>771171137641</v>
      </c>
      <c r="D13272" s="69" t="s">
        <v>8944</v>
      </c>
      <c r="E13272" s="65">
        <f>IFERROR(VLOOKUP(C13272,Pivot!A:B,2,0),0)</f>
        <v>0</v>
      </c>
      <c r="F13272" s="65">
        <f>IFERROR(VLOOKUP(C13272,Pivot!A:C,3,0),0)</f>
        <v>0</v>
      </c>
    </row>
    <row r="13273" spans="1:6" x14ac:dyDescent="0.25">
      <c r="A13273" s="68" t="s">
        <v>103</v>
      </c>
      <c r="B13273" s="69">
        <v>491394776</v>
      </c>
      <c r="C13273" s="68">
        <v>771171137856</v>
      </c>
      <c r="D13273" s="69" t="s">
        <v>8945</v>
      </c>
      <c r="E13273" s="65">
        <f>IFERROR(VLOOKUP(C13273,Pivot!A:B,2,0),0)</f>
        <v>0</v>
      </c>
      <c r="F13273" s="65">
        <f>IFERROR(VLOOKUP(C13273,Pivot!A:C,3,0),0)</f>
        <v>0</v>
      </c>
    </row>
    <row r="13274" spans="1:6" x14ac:dyDescent="0.25">
      <c r="A13274" s="68" t="s">
        <v>103</v>
      </c>
      <c r="B13274" s="69">
        <v>491394777</v>
      </c>
      <c r="C13274" s="68">
        <v>771171137863</v>
      </c>
      <c r="D13274" s="69" t="s">
        <v>8946</v>
      </c>
      <c r="E13274" s="65">
        <f>IFERROR(VLOOKUP(C13274,Pivot!A:B,2,0),0)</f>
        <v>0</v>
      </c>
      <c r="F13274" s="65">
        <f>IFERROR(VLOOKUP(C13274,Pivot!A:C,3,0),0)</f>
        <v>0</v>
      </c>
    </row>
    <row r="13275" spans="1:6" x14ac:dyDescent="0.25">
      <c r="A13275" s="68" t="s">
        <v>103</v>
      </c>
      <c r="B13275" s="69">
        <v>491394778</v>
      </c>
      <c r="C13275" s="68">
        <v>771171137887</v>
      </c>
      <c r="D13275" s="69" t="s">
        <v>8947</v>
      </c>
      <c r="E13275" s="65">
        <f>IFERROR(VLOOKUP(C13275,Pivot!A:B,2,0),0)</f>
        <v>0</v>
      </c>
      <c r="F13275" s="65">
        <f>IFERROR(VLOOKUP(C13275,Pivot!A:C,3,0),0)</f>
        <v>0</v>
      </c>
    </row>
    <row r="13276" spans="1:6" x14ac:dyDescent="0.25">
      <c r="A13276" s="68" t="s">
        <v>103</v>
      </c>
      <c r="B13276" s="69">
        <v>491394779</v>
      </c>
      <c r="C13276" s="68">
        <v>771171135425</v>
      </c>
      <c r="D13276" s="69" t="s">
        <v>8948</v>
      </c>
      <c r="E13276" s="65">
        <f>IFERROR(VLOOKUP(C13276,Pivot!A:B,2,0),0)</f>
        <v>0</v>
      </c>
      <c r="F13276" s="65">
        <f>IFERROR(VLOOKUP(C13276,Pivot!A:C,3,0),0)</f>
        <v>0</v>
      </c>
    </row>
    <row r="13277" spans="1:6" x14ac:dyDescent="0.25">
      <c r="A13277" s="68" t="s">
        <v>103</v>
      </c>
      <c r="B13277" s="69">
        <v>491394780</v>
      </c>
      <c r="C13277" s="68">
        <v>771171135449</v>
      </c>
      <c r="D13277" s="69" t="s">
        <v>8949</v>
      </c>
      <c r="E13277" s="65">
        <f>IFERROR(VLOOKUP(C13277,Pivot!A:B,2,0),0)</f>
        <v>0</v>
      </c>
      <c r="F13277" s="65">
        <f>IFERROR(VLOOKUP(C13277,Pivot!A:C,3,0),0)</f>
        <v>0</v>
      </c>
    </row>
    <row r="13278" spans="1:6" x14ac:dyDescent="0.25">
      <c r="A13278" s="68" t="s">
        <v>103</v>
      </c>
      <c r="B13278" s="69">
        <v>491394781</v>
      </c>
      <c r="C13278" s="68">
        <v>771171135616</v>
      </c>
      <c r="D13278" s="69" t="s">
        <v>8950</v>
      </c>
      <c r="E13278" s="65">
        <f>IFERROR(VLOOKUP(C13278,Pivot!A:B,2,0),0)</f>
        <v>0</v>
      </c>
      <c r="F13278" s="65">
        <f>IFERROR(VLOOKUP(C13278,Pivot!A:C,3,0),0)</f>
        <v>0</v>
      </c>
    </row>
    <row r="13279" spans="1:6" x14ac:dyDescent="0.25">
      <c r="A13279" s="68" t="s">
        <v>103</v>
      </c>
      <c r="B13279" s="69">
        <v>491394782</v>
      </c>
      <c r="C13279" s="68">
        <v>771171135647</v>
      </c>
      <c r="D13279" s="69" t="s">
        <v>8951</v>
      </c>
      <c r="E13279" s="65">
        <f>IFERROR(VLOOKUP(C13279,Pivot!A:B,2,0),0)</f>
        <v>0</v>
      </c>
      <c r="F13279" s="65">
        <f>IFERROR(VLOOKUP(C13279,Pivot!A:C,3,0),0)</f>
        <v>0</v>
      </c>
    </row>
    <row r="13280" spans="1:6" x14ac:dyDescent="0.25">
      <c r="A13280" s="68" t="s">
        <v>103</v>
      </c>
      <c r="B13280" s="69">
        <v>491394783</v>
      </c>
      <c r="C13280" s="68">
        <v>771171137368</v>
      </c>
      <c r="D13280" s="69" t="s">
        <v>8952</v>
      </c>
      <c r="E13280" s="65">
        <f>IFERROR(VLOOKUP(C13280,Pivot!A:B,2,0),0)</f>
        <v>0</v>
      </c>
      <c r="F13280" s="65">
        <f>IFERROR(VLOOKUP(C13280,Pivot!A:C,3,0),0)</f>
        <v>0</v>
      </c>
    </row>
    <row r="13281" spans="1:6" x14ac:dyDescent="0.25">
      <c r="A13281" s="68" t="s">
        <v>103</v>
      </c>
      <c r="B13281" s="69">
        <v>491394821</v>
      </c>
      <c r="C13281" s="68">
        <v>630509666669</v>
      </c>
      <c r="D13281" s="69" t="s">
        <v>8953</v>
      </c>
      <c r="E13281" s="65">
        <f>IFERROR(VLOOKUP(C13281,Pivot!A:B,2,0),0)</f>
        <v>0</v>
      </c>
      <c r="F13281" s="65">
        <f>IFERROR(VLOOKUP(C13281,Pivot!A:C,3,0),0)</f>
        <v>0</v>
      </c>
    </row>
    <row r="13282" spans="1:6" x14ac:dyDescent="0.25">
      <c r="A13282" s="68" t="s">
        <v>103</v>
      </c>
      <c r="B13282" s="69">
        <v>491394822</v>
      </c>
      <c r="C13282" s="68">
        <v>630509680733</v>
      </c>
      <c r="D13282" s="69" t="s">
        <v>8954</v>
      </c>
      <c r="E13282" s="65">
        <f>IFERROR(VLOOKUP(C13282,Pivot!A:B,2,0),0)</f>
        <v>0</v>
      </c>
      <c r="F13282" s="65">
        <f>IFERROR(VLOOKUP(C13282,Pivot!A:C,3,0),0)</f>
        <v>0</v>
      </c>
    </row>
    <row r="13283" spans="1:6" x14ac:dyDescent="0.25">
      <c r="A13283" s="68" t="s">
        <v>103</v>
      </c>
      <c r="B13283" s="69">
        <v>491394823</v>
      </c>
      <c r="C13283" s="68">
        <v>630509666829</v>
      </c>
      <c r="D13283" s="69" t="s">
        <v>8955</v>
      </c>
      <c r="E13283" s="65">
        <f>IFERROR(VLOOKUP(C13283,Pivot!A:B,2,0),0)</f>
        <v>0</v>
      </c>
      <c r="F13283" s="65">
        <f>IFERROR(VLOOKUP(C13283,Pivot!A:C,3,0),0)</f>
        <v>0</v>
      </c>
    </row>
    <row r="13284" spans="1:6" x14ac:dyDescent="0.25">
      <c r="A13284" s="68" t="s">
        <v>103</v>
      </c>
      <c r="B13284" s="69">
        <v>491394824</v>
      </c>
      <c r="C13284" s="68">
        <v>630509671335</v>
      </c>
      <c r="D13284" s="69" t="s">
        <v>8956</v>
      </c>
      <c r="E13284" s="65">
        <f>IFERROR(VLOOKUP(C13284,Pivot!A:B,2,0),0)</f>
        <v>0</v>
      </c>
      <c r="F13284" s="65">
        <f>IFERROR(VLOOKUP(C13284,Pivot!A:C,3,0),0)</f>
        <v>0</v>
      </c>
    </row>
    <row r="13285" spans="1:6" x14ac:dyDescent="0.25">
      <c r="A13285" s="68" t="s">
        <v>103</v>
      </c>
      <c r="B13285" s="69">
        <v>491394825</v>
      </c>
      <c r="C13285" s="68">
        <v>630509687305</v>
      </c>
      <c r="D13285" s="69" t="s">
        <v>8957</v>
      </c>
      <c r="E13285" s="65">
        <f>IFERROR(VLOOKUP(C13285,Pivot!A:B,2,0),0)</f>
        <v>0</v>
      </c>
      <c r="F13285" s="65">
        <f>IFERROR(VLOOKUP(C13285,Pivot!A:C,3,0),0)</f>
        <v>0</v>
      </c>
    </row>
    <row r="13286" spans="1:6" x14ac:dyDescent="0.25">
      <c r="A13286" s="68" t="s">
        <v>103</v>
      </c>
      <c r="B13286" s="69">
        <v>491394826</v>
      </c>
      <c r="C13286" s="68">
        <v>755828383513</v>
      </c>
      <c r="D13286" s="69" t="s">
        <v>8958</v>
      </c>
      <c r="E13286" s="65">
        <f>IFERROR(VLOOKUP(C13286,Pivot!A:B,2,0),0)</f>
        <v>0</v>
      </c>
      <c r="F13286" s="65">
        <f>IFERROR(VLOOKUP(C13286,Pivot!A:C,3,0),0)</f>
        <v>0</v>
      </c>
    </row>
    <row r="13287" spans="1:6" x14ac:dyDescent="0.25">
      <c r="A13287" s="68" t="s">
        <v>103</v>
      </c>
      <c r="B13287" s="69">
        <v>491394827</v>
      </c>
      <c r="C13287" s="68">
        <v>3421271401551</v>
      </c>
      <c r="D13287" s="69" t="s">
        <v>8959</v>
      </c>
      <c r="E13287" s="65">
        <f>IFERROR(VLOOKUP(C13287,Pivot!A:B,2,0),0)</f>
        <v>0</v>
      </c>
      <c r="F13287" s="65">
        <f>IFERROR(VLOOKUP(C13287,Pivot!A:C,3,0),0)</f>
        <v>0</v>
      </c>
    </row>
    <row r="13288" spans="1:6" x14ac:dyDescent="0.25">
      <c r="A13288" s="68" t="s">
        <v>103</v>
      </c>
      <c r="B13288" s="69">
        <v>491394828</v>
      </c>
      <c r="C13288" s="68">
        <v>3421271401544</v>
      </c>
      <c r="D13288" s="69" t="s">
        <v>8960</v>
      </c>
      <c r="E13288" s="65">
        <f>IFERROR(VLOOKUP(C13288,Pivot!A:B,2,0),0)</f>
        <v>0</v>
      </c>
      <c r="F13288" s="65">
        <f>IFERROR(VLOOKUP(C13288,Pivot!A:C,3,0),0)</f>
        <v>0</v>
      </c>
    </row>
    <row r="13289" spans="1:6" x14ac:dyDescent="0.25">
      <c r="A13289" s="68" t="s">
        <v>103</v>
      </c>
      <c r="B13289" s="69">
        <v>491394829</v>
      </c>
      <c r="C13289" s="68">
        <v>3770000904383</v>
      </c>
      <c r="D13289" s="69" t="s">
        <v>8961</v>
      </c>
      <c r="E13289" s="65">
        <f>IFERROR(VLOOKUP(C13289,Pivot!A:B,2,0),0)</f>
        <v>0</v>
      </c>
      <c r="F13289" s="65">
        <f>IFERROR(VLOOKUP(C13289,Pivot!A:C,3,0),0)</f>
        <v>0</v>
      </c>
    </row>
    <row r="13290" spans="1:6" x14ac:dyDescent="0.25">
      <c r="A13290" s="68" t="s">
        <v>103</v>
      </c>
      <c r="B13290" s="69">
        <v>491394830</v>
      </c>
      <c r="C13290" s="68">
        <v>3770000904581</v>
      </c>
      <c r="D13290" s="69" t="s">
        <v>8962</v>
      </c>
      <c r="E13290" s="65">
        <f>IFERROR(VLOOKUP(C13290,Pivot!A:B,2,0),0)</f>
        <v>0</v>
      </c>
      <c r="F13290" s="65">
        <f>IFERROR(VLOOKUP(C13290,Pivot!A:C,3,0),0)</f>
        <v>0</v>
      </c>
    </row>
    <row r="13291" spans="1:6" x14ac:dyDescent="0.25">
      <c r="A13291" s="68" t="s">
        <v>103</v>
      </c>
      <c r="B13291" s="69">
        <v>491394831</v>
      </c>
      <c r="C13291" s="68">
        <v>3770000904659</v>
      </c>
      <c r="D13291" s="69" t="s">
        <v>8963</v>
      </c>
      <c r="E13291" s="65">
        <f>IFERROR(VLOOKUP(C13291,Pivot!A:B,2,0),0)</f>
        <v>0</v>
      </c>
      <c r="F13291" s="65">
        <f>IFERROR(VLOOKUP(C13291,Pivot!A:C,3,0),0)</f>
        <v>0</v>
      </c>
    </row>
    <row r="13292" spans="1:6" x14ac:dyDescent="0.25">
      <c r="A13292" s="68" t="s">
        <v>103</v>
      </c>
      <c r="B13292" s="69">
        <v>491394833</v>
      </c>
      <c r="C13292" s="68">
        <v>753610839194</v>
      </c>
      <c r="D13292" s="69" t="s">
        <v>8964</v>
      </c>
      <c r="E13292" s="65">
        <f>IFERROR(VLOOKUP(C13292,Pivot!A:B,2,0),0)</f>
        <v>0</v>
      </c>
      <c r="F13292" s="65">
        <f>IFERROR(VLOOKUP(C13292,Pivot!A:C,3,0),0)</f>
        <v>0</v>
      </c>
    </row>
    <row r="13293" spans="1:6" x14ac:dyDescent="0.25">
      <c r="A13293" s="68" t="s">
        <v>103</v>
      </c>
      <c r="B13293" s="69">
        <v>491394833</v>
      </c>
      <c r="C13293" s="68">
        <v>753610839231</v>
      </c>
      <c r="D13293" s="69" t="s">
        <v>8964</v>
      </c>
      <c r="E13293" s="65">
        <f>IFERROR(VLOOKUP(C13293,Pivot!A:B,2,0),0)</f>
        <v>0</v>
      </c>
      <c r="F13293" s="65">
        <f>IFERROR(VLOOKUP(C13293,Pivot!A:C,3,0),0)</f>
        <v>0</v>
      </c>
    </row>
    <row r="13294" spans="1:6" x14ac:dyDescent="0.25">
      <c r="A13294" s="68" t="s">
        <v>103</v>
      </c>
      <c r="B13294" s="69">
        <v>491394834</v>
      </c>
      <c r="C13294" s="68">
        <v>753610839187</v>
      </c>
      <c r="D13294" s="69" t="s">
        <v>8965</v>
      </c>
      <c r="E13294" s="65">
        <f>IFERROR(VLOOKUP(C13294,Pivot!A:B,2,0),0)</f>
        <v>0</v>
      </c>
      <c r="F13294" s="65">
        <f>IFERROR(VLOOKUP(C13294,Pivot!A:C,3,0),0)</f>
        <v>0</v>
      </c>
    </row>
    <row r="13295" spans="1:6" x14ac:dyDescent="0.25">
      <c r="A13295" s="68" t="s">
        <v>103</v>
      </c>
      <c r="B13295" s="69">
        <v>491394834</v>
      </c>
      <c r="C13295" s="68">
        <v>753610839200</v>
      </c>
      <c r="D13295" s="69" t="s">
        <v>8965</v>
      </c>
      <c r="E13295" s="65">
        <f>IFERROR(VLOOKUP(C13295,Pivot!A:B,2,0),0)</f>
        <v>0</v>
      </c>
      <c r="F13295" s="65">
        <f>IFERROR(VLOOKUP(C13295,Pivot!A:C,3,0),0)</f>
        <v>0</v>
      </c>
    </row>
    <row r="13296" spans="1:6" x14ac:dyDescent="0.25">
      <c r="A13296" s="68" t="s">
        <v>103</v>
      </c>
      <c r="B13296" s="69">
        <v>491394837</v>
      </c>
      <c r="C13296" s="68">
        <v>8906046946970</v>
      </c>
      <c r="D13296" s="69" t="s">
        <v>8966</v>
      </c>
      <c r="E13296" s="65">
        <f>IFERROR(VLOOKUP(C13296,Pivot!A:B,2,0),0)</f>
        <v>0</v>
      </c>
      <c r="F13296" s="65">
        <f>IFERROR(VLOOKUP(C13296,Pivot!A:C,3,0),0)</f>
        <v>0</v>
      </c>
    </row>
    <row r="13297" spans="1:6" x14ac:dyDescent="0.25">
      <c r="A13297" s="68" t="s">
        <v>103</v>
      </c>
      <c r="B13297" s="69">
        <v>491394838</v>
      </c>
      <c r="C13297" s="68">
        <v>630509534081</v>
      </c>
      <c r="D13297" s="69" t="s">
        <v>8967</v>
      </c>
      <c r="E13297" s="65">
        <f>IFERROR(VLOOKUP(C13297,Pivot!A:B,2,0),0)</f>
        <v>0</v>
      </c>
      <c r="F13297" s="65">
        <f>IFERROR(VLOOKUP(C13297,Pivot!A:C,3,0),0)</f>
        <v>0</v>
      </c>
    </row>
    <row r="13298" spans="1:6" x14ac:dyDescent="0.25">
      <c r="A13298" s="68" t="s">
        <v>103</v>
      </c>
      <c r="B13298" s="69">
        <v>491394839</v>
      </c>
      <c r="C13298" s="68">
        <v>630509675197</v>
      </c>
      <c r="D13298" s="69" t="s">
        <v>8968</v>
      </c>
      <c r="E13298" s="65">
        <f>IFERROR(VLOOKUP(C13298,Pivot!A:B,2,0),0)</f>
        <v>0</v>
      </c>
      <c r="F13298" s="65">
        <f>IFERROR(VLOOKUP(C13298,Pivot!A:C,3,0),0)</f>
        <v>0</v>
      </c>
    </row>
    <row r="13299" spans="1:6" x14ac:dyDescent="0.25">
      <c r="A13299" s="68" t="s">
        <v>103</v>
      </c>
      <c r="B13299" s="69">
        <v>491394840</v>
      </c>
      <c r="C13299" s="68">
        <v>630509673247</v>
      </c>
      <c r="D13299" s="69" t="s">
        <v>8969</v>
      </c>
      <c r="E13299" s="65">
        <f>IFERROR(VLOOKUP(C13299,Pivot!A:B,2,0),0)</f>
        <v>0</v>
      </c>
      <c r="F13299" s="65">
        <f>IFERROR(VLOOKUP(C13299,Pivot!A:C,3,0),0)</f>
        <v>0</v>
      </c>
    </row>
    <row r="13300" spans="1:6" x14ac:dyDescent="0.25">
      <c r="A13300" s="68" t="s">
        <v>103</v>
      </c>
      <c r="B13300" s="69">
        <v>491394840</v>
      </c>
      <c r="C13300" s="68">
        <v>630509703074</v>
      </c>
      <c r="D13300" s="69" t="s">
        <v>8969</v>
      </c>
      <c r="E13300" s="65">
        <f>IFERROR(VLOOKUP(C13300,Pivot!A:B,2,0),0)</f>
        <v>0</v>
      </c>
      <c r="F13300" s="65">
        <f>IFERROR(VLOOKUP(C13300,Pivot!A:C,3,0),0)</f>
        <v>0</v>
      </c>
    </row>
    <row r="13301" spans="1:6" x14ac:dyDescent="0.25">
      <c r="A13301" s="68" t="s">
        <v>103</v>
      </c>
      <c r="B13301" s="69">
        <v>491394841</v>
      </c>
      <c r="C13301" s="68">
        <v>630509651320</v>
      </c>
      <c r="D13301" s="69" t="s">
        <v>8970</v>
      </c>
      <c r="E13301" s="65">
        <f>IFERROR(VLOOKUP(C13301,Pivot!A:B,2,0),0)</f>
        <v>0</v>
      </c>
      <c r="F13301" s="65">
        <f>IFERROR(VLOOKUP(C13301,Pivot!A:C,3,0),0)</f>
        <v>0</v>
      </c>
    </row>
    <row r="13302" spans="1:6" x14ac:dyDescent="0.25">
      <c r="A13302" s="68" t="s">
        <v>103</v>
      </c>
      <c r="B13302" s="69">
        <v>491394843</v>
      </c>
      <c r="C13302" s="68">
        <v>630509556243</v>
      </c>
      <c r="D13302" s="69" t="s">
        <v>8971</v>
      </c>
      <c r="E13302" s="65">
        <f>IFERROR(VLOOKUP(C13302,Pivot!A:B,2,0),0)</f>
        <v>0</v>
      </c>
      <c r="F13302" s="65">
        <f>IFERROR(VLOOKUP(C13302,Pivot!A:C,3,0),0)</f>
        <v>0</v>
      </c>
    </row>
    <row r="13303" spans="1:6" x14ac:dyDescent="0.25">
      <c r="A13303" s="68" t="s">
        <v>103</v>
      </c>
      <c r="B13303" s="69">
        <v>491394853</v>
      </c>
      <c r="C13303" s="68">
        <v>5702016267006</v>
      </c>
      <c r="D13303" s="69" t="s">
        <v>8972</v>
      </c>
      <c r="E13303" s="65">
        <f>IFERROR(VLOOKUP(C13303,Pivot!A:B,2,0),0)</f>
        <v>0</v>
      </c>
      <c r="F13303" s="65">
        <f>IFERROR(VLOOKUP(C13303,Pivot!A:C,3,0),0)</f>
        <v>0</v>
      </c>
    </row>
    <row r="13304" spans="1:6" x14ac:dyDescent="0.25">
      <c r="A13304" s="68" t="s">
        <v>103</v>
      </c>
      <c r="B13304" s="69">
        <v>491394872</v>
      </c>
      <c r="C13304" s="68">
        <v>5702016110784</v>
      </c>
      <c r="D13304" s="69" t="s">
        <v>8973</v>
      </c>
      <c r="E13304" s="65">
        <f>IFERROR(VLOOKUP(C13304,Pivot!A:B,2,0),0)</f>
        <v>0</v>
      </c>
      <c r="F13304" s="65">
        <f>IFERROR(VLOOKUP(C13304,Pivot!A:C,3,0),0)</f>
        <v>0</v>
      </c>
    </row>
    <row r="13305" spans="1:6" x14ac:dyDescent="0.25">
      <c r="A13305" s="68" t="s">
        <v>103</v>
      </c>
      <c r="B13305" s="69">
        <v>491394873</v>
      </c>
      <c r="C13305" s="68">
        <v>5702016110791</v>
      </c>
      <c r="D13305" s="69" t="s">
        <v>8974</v>
      </c>
      <c r="E13305" s="65">
        <f>IFERROR(VLOOKUP(C13305,Pivot!A:B,2,0),0)</f>
        <v>0</v>
      </c>
      <c r="F13305" s="65">
        <f>IFERROR(VLOOKUP(C13305,Pivot!A:C,3,0),0)</f>
        <v>0</v>
      </c>
    </row>
    <row r="13306" spans="1:6" x14ac:dyDescent="0.25">
      <c r="A13306" s="68" t="s">
        <v>103</v>
      </c>
      <c r="B13306" s="69">
        <v>491394874</v>
      </c>
      <c r="C13306" s="68">
        <v>5702016110807</v>
      </c>
      <c r="D13306" s="69" t="s">
        <v>8975</v>
      </c>
      <c r="E13306" s="65">
        <f>IFERROR(VLOOKUP(C13306,Pivot!A:B,2,0),0)</f>
        <v>0</v>
      </c>
      <c r="F13306" s="65">
        <f>IFERROR(VLOOKUP(C13306,Pivot!A:C,3,0),0)</f>
        <v>0</v>
      </c>
    </row>
    <row r="13307" spans="1:6" x14ac:dyDescent="0.25">
      <c r="A13307" s="68" t="s">
        <v>103</v>
      </c>
      <c r="B13307" s="69">
        <v>491394875</v>
      </c>
      <c r="C13307" s="68">
        <v>5702016110814</v>
      </c>
      <c r="D13307" s="69" t="s">
        <v>8976</v>
      </c>
      <c r="E13307" s="65">
        <f>IFERROR(VLOOKUP(C13307,Pivot!A:B,2,0),0)</f>
        <v>0</v>
      </c>
      <c r="F13307" s="65">
        <f>IFERROR(VLOOKUP(C13307,Pivot!A:C,3,0),0)</f>
        <v>0</v>
      </c>
    </row>
    <row r="13308" spans="1:6" x14ac:dyDescent="0.25">
      <c r="A13308" s="68" t="s">
        <v>103</v>
      </c>
      <c r="B13308" s="69">
        <v>491394879</v>
      </c>
      <c r="C13308" s="68">
        <v>5702016110678</v>
      </c>
      <c r="D13308" s="69" t="s">
        <v>8977</v>
      </c>
      <c r="E13308" s="65">
        <f>IFERROR(VLOOKUP(C13308,Pivot!A:B,2,0),0)</f>
        <v>0</v>
      </c>
      <c r="F13308" s="65">
        <f>IFERROR(VLOOKUP(C13308,Pivot!A:C,3,0),0)</f>
        <v>0</v>
      </c>
    </row>
    <row r="13309" spans="1:6" x14ac:dyDescent="0.25">
      <c r="A13309" s="68" t="s">
        <v>103</v>
      </c>
      <c r="B13309" s="69">
        <v>491394886</v>
      </c>
      <c r="C13309" s="68">
        <v>491394886</v>
      </c>
      <c r="D13309" s="69" t="s">
        <v>8978</v>
      </c>
      <c r="E13309" s="65">
        <f>IFERROR(VLOOKUP(C13309,Pivot!A:B,2,0),0)</f>
        <v>0</v>
      </c>
      <c r="F13309" s="65">
        <f>IFERROR(VLOOKUP(C13309,Pivot!A:C,3,0),0)</f>
        <v>0</v>
      </c>
    </row>
    <row r="13310" spans="1:6" x14ac:dyDescent="0.25">
      <c r="A13310" s="68" t="s">
        <v>103</v>
      </c>
      <c r="B13310" s="69">
        <v>491394886</v>
      </c>
      <c r="C13310" s="68">
        <v>6944994961159</v>
      </c>
      <c r="D13310" s="69" t="s">
        <v>8978</v>
      </c>
      <c r="E13310" s="65">
        <f>IFERROR(VLOOKUP(C13310,Pivot!A:B,2,0),0)</f>
        <v>0</v>
      </c>
      <c r="F13310" s="65">
        <f>IFERROR(VLOOKUP(C13310,Pivot!A:C,3,0),0)</f>
        <v>0</v>
      </c>
    </row>
    <row r="13311" spans="1:6" x14ac:dyDescent="0.25">
      <c r="A13311" s="68" t="s">
        <v>103</v>
      </c>
      <c r="B13311" s="69">
        <v>491394888</v>
      </c>
      <c r="C13311" s="68">
        <v>491394888</v>
      </c>
      <c r="D13311" s="69" t="s">
        <v>8979</v>
      </c>
      <c r="E13311" s="65">
        <f>IFERROR(VLOOKUP(C13311,Pivot!A:B,2,0),0)</f>
        <v>0</v>
      </c>
      <c r="F13311" s="65">
        <f>IFERROR(VLOOKUP(C13311,Pivot!A:C,3,0),0)</f>
        <v>0</v>
      </c>
    </row>
    <row r="13312" spans="1:6" x14ac:dyDescent="0.25">
      <c r="A13312" s="68" t="s">
        <v>103</v>
      </c>
      <c r="B13312" s="69">
        <v>491394888</v>
      </c>
      <c r="C13312" s="68">
        <v>6944994947672</v>
      </c>
      <c r="D13312" s="69" t="s">
        <v>8979</v>
      </c>
      <c r="E13312" s="65">
        <f>IFERROR(VLOOKUP(C13312,Pivot!A:B,2,0),0)</f>
        <v>0</v>
      </c>
      <c r="F13312" s="65">
        <f>IFERROR(VLOOKUP(C13312,Pivot!A:C,3,0),0)</f>
        <v>0</v>
      </c>
    </row>
    <row r="13313" spans="1:6" x14ac:dyDescent="0.25">
      <c r="A13313" s="68" t="s">
        <v>103</v>
      </c>
      <c r="B13313" s="69">
        <v>491394889</v>
      </c>
      <c r="C13313" s="68">
        <v>491394889</v>
      </c>
      <c r="D13313" s="69" t="s">
        <v>8980</v>
      </c>
      <c r="E13313" s="65">
        <f>IFERROR(VLOOKUP(C13313,Pivot!A:B,2,0),0)</f>
        <v>0</v>
      </c>
      <c r="F13313" s="65">
        <f>IFERROR(VLOOKUP(C13313,Pivot!A:C,3,0),0)</f>
        <v>0</v>
      </c>
    </row>
    <row r="13314" spans="1:6" x14ac:dyDescent="0.25">
      <c r="A13314" s="68" t="s">
        <v>103</v>
      </c>
      <c r="B13314" s="69">
        <v>491394889</v>
      </c>
      <c r="C13314" s="68">
        <v>6944994968851</v>
      </c>
      <c r="D13314" s="69" t="s">
        <v>8980</v>
      </c>
      <c r="E13314" s="65">
        <f>IFERROR(VLOOKUP(C13314,Pivot!A:B,2,0),0)</f>
        <v>0</v>
      </c>
      <c r="F13314" s="65">
        <f>IFERROR(VLOOKUP(C13314,Pivot!A:C,3,0),0)</f>
        <v>0</v>
      </c>
    </row>
    <row r="13315" spans="1:6" x14ac:dyDescent="0.25">
      <c r="A13315" s="68" t="s">
        <v>103</v>
      </c>
      <c r="B13315" s="69">
        <v>491395738</v>
      </c>
      <c r="C13315" s="68">
        <v>887961533552</v>
      </c>
      <c r="D13315" s="69" t="s">
        <v>8981</v>
      </c>
      <c r="E13315" s="65">
        <f>IFERROR(VLOOKUP(C13315,Pivot!A:B,2,0),0)</f>
        <v>0</v>
      </c>
      <c r="F13315" s="65">
        <f>IFERROR(VLOOKUP(C13315,Pivot!A:C,3,0),0)</f>
        <v>0</v>
      </c>
    </row>
    <row r="13316" spans="1:6" x14ac:dyDescent="0.25">
      <c r="A13316" s="68" t="s">
        <v>103</v>
      </c>
      <c r="B13316" s="69">
        <v>491395739</v>
      </c>
      <c r="C13316" s="68">
        <v>887961166705</v>
      </c>
      <c r="D13316" s="69" t="s">
        <v>8982</v>
      </c>
      <c r="E13316" s="65">
        <f>IFERROR(VLOOKUP(C13316,Pivot!A:B,2,0),0)</f>
        <v>0</v>
      </c>
      <c r="F13316" s="65">
        <f>IFERROR(VLOOKUP(C13316,Pivot!A:C,3,0),0)</f>
        <v>0</v>
      </c>
    </row>
    <row r="13317" spans="1:6" x14ac:dyDescent="0.25">
      <c r="A13317" s="68" t="s">
        <v>103</v>
      </c>
      <c r="B13317" s="69">
        <v>491395740</v>
      </c>
      <c r="C13317" s="68">
        <v>887961491555</v>
      </c>
      <c r="D13317" s="69" t="s">
        <v>8983</v>
      </c>
      <c r="E13317" s="65">
        <f>IFERROR(VLOOKUP(C13317,Pivot!A:B,2,0),0)</f>
        <v>0</v>
      </c>
      <c r="F13317" s="65">
        <f>IFERROR(VLOOKUP(C13317,Pivot!A:C,3,0),0)</f>
        <v>0</v>
      </c>
    </row>
    <row r="13318" spans="1:6" x14ac:dyDescent="0.25">
      <c r="A13318" s="68" t="s">
        <v>103</v>
      </c>
      <c r="B13318" s="69">
        <v>491395740</v>
      </c>
      <c r="C13318" s="68">
        <v>887961491562</v>
      </c>
      <c r="D13318" s="69" t="s">
        <v>8983</v>
      </c>
      <c r="E13318" s="65">
        <f>IFERROR(VLOOKUP(C13318,Pivot!A:B,2,0),0)</f>
        <v>0</v>
      </c>
      <c r="F13318" s="65">
        <f>IFERROR(VLOOKUP(C13318,Pivot!A:C,3,0),0)</f>
        <v>0</v>
      </c>
    </row>
    <row r="13319" spans="1:6" x14ac:dyDescent="0.25">
      <c r="A13319" s="68" t="s">
        <v>103</v>
      </c>
      <c r="B13319" s="69">
        <v>491395740</v>
      </c>
      <c r="C13319" s="68">
        <v>887961491579</v>
      </c>
      <c r="D13319" s="69" t="s">
        <v>8983</v>
      </c>
      <c r="E13319" s="65">
        <f>IFERROR(VLOOKUP(C13319,Pivot!A:B,2,0),0)</f>
        <v>0</v>
      </c>
      <c r="F13319" s="65">
        <f>IFERROR(VLOOKUP(C13319,Pivot!A:C,3,0),0)</f>
        <v>0</v>
      </c>
    </row>
    <row r="13320" spans="1:6" x14ac:dyDescent="0.25">
      <c r="A13320" s="68" t="s">
        <v>103</v>
      </c>
      <c r="B13320" s="69">
        <v>491395740</v>
      </c>
      <c r="C13320" s="68">
        <v>887961491586</v>
      </c>
      <c r="D13320" s="69" t="s">
        <v>8983</v>
      </c>
      <c r="E13320" s="65">
        <f>IFERROR(VLOOKUP(C13320,Pivot!A:B,2,0),0)</f>
        <v>0</v>
      </c>
      <c r="F13320" s="65">
        <f>IFERROR(VLOOKUP(C13320,Pivot!A:C,3,0),0)</f>
        <v>0</v>
      </c>
    </row>
    <row r="13321" spans="1:6" x14ac:dyDescent="0.25">
      <c r="A13321" s="68" t="s">
        <v>103</v>
      </c>
      <c r="B13321" s="69">
        <v>491395743</v>
      </c>
      <c r="C13321" s="68">
        <v>887961626087</v>
      </c>
      <c r="D13321" s="69" t="s">
        <v>8984</v>
      </c>
      <c r="E13321" s="65">
        <f>IFERROR(VLOOKUP(C13321,Pivot!A:B,2,0),0)</f>
        <v>0</v>
      </c>
      <c r="F13321" s="65">
        <f>IFERROR(VLOOKUP(C13321,Pivot!A:C,3,0),0)</f>
        <v>0</v>
      </c>
    </row>
    <row r="13322" spans="1:6" x14ac:dyDescent="0.25">
      <c r="A13322" s="68" t="s">
        <v>103</v>
      </c>
      <c r="B13322" s="69">
        <v>491395744</v>
      </c>
      <c r="C13322" s="68">
        <v>887961699074</v>
      </c>
      <c r="D13322" s="69" t="s">
        <v>8985</v>
      </c>
      <c r="E13322" s="65">
        <f>IFERROR(VLOOKUP(C13322,Pivot!A:B,2,0),0)</f>
        <v>0</v>
      </c>
      <c r="F13322" s="65">
        <f>IFERROR(VLOOKUP(C13322,Pivot!A:C,3,0),0)</f>
        <v>0</v>
      </c>
    </row>
    <row r="13323" spans="1:6" x14ac:dyDescent="0.25">
      <c r="A13323" s="68" t="s">
        <v>103</v>
      </c>
      <c r="B13323" s="69">
        <v>491395747</v>
      </c>
      <c r="C13323" s="68">
        <v>630509610129</v>
      </c>
      <c r="D13323" s="69" t="s">
        <v>8986</v>
      </c>
      <c r="E13323" s="65">
        <f>IFERROR(VLOOKUP(C13323,Pivot!A:B,2,0),0)</f>
        <v>0</v>
      </c>
      <c r="F13323" s="65">
        <f>IFERROR(VLOOKUP(C13323,Pivot!A:C,3,0),0)</f>
        <v>0</v>
      </c>
    </row>
    <row r="13324" spans="1:6" x14ac:dyDescent="0.25">
      <c r="A13324" s="68" t="s">
        <v>103</v>
      </c>
      <c r="B13324" s="69">
        <v>491395747</v>
      </c>
      <c r="C13324" s="68">
        <v>630509610136</v>
      </c>
      <c r="D13324" s="69" t="s">
        <v>8986</v>
      </c>
      <c r="E13324" s="65">
        <f>IFERROR(VLOOKUP(C13324,Pivot!A:B,2,0),0)</f>
        <v>0</v>
      </c>
      <c r="F13324" s="65">
        <f>IFERROR(VLOOKUP(C13324,Pivot!A:C,3,0),0)</f>
        <v>0</v>
      </c>
    </row>
    <row r="13325" spans="1:6" x14ac:dyDescent="0.25">
      <c r="A13325" s="68" t="s">
        <v>103</v>
      </c>
      <c r="B13325" s="69">
        <v>491395747</v>
      </c>
      <c r="C13325" s="68">
        <v>630509678426</v>
      </c>
      <c r="D13325" s="69" t="s">
        <v>8986</v>
      </c>
      <c r="E13325" s="65">
        <f>IFERROR(VLOOKUP(C13325,Pivot!A:B,2,0),0)</f>
        <v>0</v>
      </c>
      <c r="F13325" s="65">
        <f>IFERROR(VLOOKUP(C13325,Pivot!A:C,3,0),0)</f>
        <v>0</v>
      </c>
    </row>
    <row r="13326" spans="1:6" x14ac:dyDescent="0.25">
      <c r="A13326" s="68" t="s">
        <v>103</v>
      </c>
      <c r="B13326" s="69">
        <v>491395748</v>
      </c>
      <c r="C13326" s="68">
        <v>630509627585</v>
      </c>
      <c r="D13326" s="69" t="s">
        <v>8987</v>
      </c>
      <c r="E13326" s="65">
        <f>IFERROR(VLOOKUP(C13326,Pivot!A:B,2,0),0)</f>
        <v>0</v>
      </c>
      <c r="F13326" s="65">
        <f>IFERROR(VLOOKUP(C13326,Pivot!A:C,3,0),0)</f>
        <v>0</v>
      </c>
    </row>
    <row r="13327" spans="1:6" x14ac:dyDescent="0.25">
      <c r="A13327" s="68" t="s">
        <v>103</v>
      </c>
      <c r="B13327" s="69">
        <v>491395748</v>
      </c>
      <c r="C13327" s="68">
        <v>630509627592</v>
      </c>
      <c r="D13327" s="69" t="s">
        <v>8987</v>
      </c>
      <c r="E13327" s="65">
        <f>IFERROR(VLOOKUP(C13327,Pivot!A:B,2,0),0)</f>
        <v>0</v>
      </c>
      <c r="F13327" s="65">
        <f>IFERROR(VLOOKUP(C13327,Pivot!A:C,3,0),0)</f>
        <v>0</v>
      </c>
    </row>
    <row r="13328" spans="1:6" x14ac:dyDescent="0.25">
      <c r="A13328" s="68" t="s">
        <v>103</v>
      </c>
      <c r="B13328" s="69">
        <v>491395749</v>
      </c>
      <c r="C13328" s="68">
        <v>630509615773</v>
      </c>
      <c r="D13328" s="69" t="s">
        <v>8988</v>
      </c>
      <c r="E13328" s="65">
        <f>IFERROR(VLOOKUP(C13328,Pivot!A:B,2,0),0)</f>
        <v>0</v>
      </c>
      <c r="F13328" s="65">
        <f>IFERROR(VLOOKUP(C13328,Pivot!A:C,3,0),0)</f>
        <v>0</v>
      </c>
    </row>
    <row r="13329" spans="1:6" x14ac:dyDescent="0.25">
      <c r="A13329" s="68" t="s">
        <v>103</v>
      </c>
      <c r="B13329" s="69">
        <v>491395750</v>
      </c>
      <c r="C13329" s="68">
        <v>630509610310</v>
      </c>
      <c r="D13329" s="69" t="s">
        <v>8989</v>
      </c>
      <c r="E13329" s="65">
        <f>IFERROR(VLOOKUP(C13329,Pivot!A:B,2,0),0)</f>
        <v>0</v>
      </c>
      <c r="F13329" s="65">
        <f>IFERROR(VLOOKUP(C13329,Pivot!A:C,3,0),0)</f>
        <v>0</v>
      </c>
    </row>
    <row r="13330" spans="1:6" x14ac:dyDescent="0.25">
      <c r="A13330" s="68" t="s">
        <v>103</v>
      </c>
      <c r="B13330" s="69">
        <v>491395751</v>
      </c>
      <c r="C13330" s="68">
        <v>630509674558</v>
      </c>
      <c r="D13330" s="69" t="s">
        <v>8990</v>
      </c>
      <c r="E13330" s="65">
        <f>IFERROR(VLOOKUP(C13330,Pivot!A:B,2,0),0)</f>
        <v>0</v>
      </c>
      <c r="F13330" s="65">
        <f>IFERROR(VLOOKUP(C13330,Pivot!A:C,3,0),0)</f>
        <v>0</v>
      </c>
    </row>
    <row r="13331" spans="1:6" x14ac:dyDescent="0.25">
      <c r="A13331" s="68" t="s">
        <v>103</v>
      </c>
      <c r="B13331" s="69">
        <v>491395753</v>
      </c>
      <c r="C13331" s="68">
        <v>630509669523</v>
      </c>
      <c r="D13331" s="69" t="s">
        <v>8991</v>
      </c>
      <c r="E13331" s="65">
        <f>IFERROR(VLOOKUP(C13331,Pivot!A:B,2,0),0)</f>
        <v>0</v>
      </c>
      <c r="F13331" s="65">
        <f>IFERROR(VLOOKUP(C13331,Pivot!A:C,3,0),0)</f>
        <v>0</v>
      </c>
    </row>
    <row r="13332" spans="1:6" x14ac:dyDescent="0.25">
      <c r="A13332" s="68" t="s">
        <v>103</v>
      </c>
      <c r="B13332" s="69">
        <v>491395753</v>
      </c>
      <c r="C13332" s="68">
        <v>630509669530</v>
      </c>
      <c r="D13332" s="69" t="s">
        <v>8991</v>
      </c>
      <c r="E13332" s="65">
        <f>IFERROR(VLOOKUP(C13332,Pivot!A:B,2,0),0)</f>
        <v>0</v>
      </c>
      <c r="F13332" s="65">
        <f>IFERROR(VLOOKUP(C13332,Pivot!A:C,3,0),0)</f>
        <v>0</v>
      </c>
    </row>
    <row r="13333" spans="1:6" x14ac:dyDescent="0.25">
      <c r="A13333" s="68" t="s">
        <v>103</v>
      </c>
      <c r="B13333" s="69">
        <v>491395753</v>
      </c>
      <c r="C13333" s="68">
        <v>630509669547</v>
      </c>
      <c r="D13333" s="69" t="s">
        <v>8991</v>
      </c>
      <c r="E13333" s="65">
        <f>IFERROR(VLOOKUP(C13333,Pivot!A:B,2,0),0)</f>
        <v>0</v>
      </c>
      <c r="F13333" s="65">
        <f>IFERROR(VLOOKUP(C13333,Pivot!A:C,3,0),0)</f>
        <v>0</v>
      </c>
    </row>
    <row r="13334" spans="1:6" x14ac:dyDescent="0.25">
      <c r="A13334" s="68" t="s">
        <v>103</v>
      </c>
      <c r="B13334" s="69">
        <v>491395754</v>
      </c>
      <c r="C13334" s="68">
        <v>630509663743</v>
      </c>
      <c r="D13334" s="69" t="s">
        <v>8992</v>
      </c>
      <c r="E13334" s="65">
        <f>IFERROR(VLOOKUP(C13334,Pivot!A:B,2,0),0)</f>
        <v>0</v>
      </c>
      <c r="F13334" s="65">
        <f>IFERROR(VLOOKUP(C13334,Pivot!A:C,3,0),0)</f>
        <v>0</v>
      </c>
    </row>
    <row r="13335" spans="1:6" x14ac:dyDescent="0.25">
      <c r="A13335" s="68" t="s">
        <v>103</v>
      </c>
      <c r="B13335" s="69">
        <v>491395756</v>
      </c>
      <c r="C13335" s="68">
        <v>630509676354</v>
      </c>
      <c r="D13335" s="69" t="s">
        <v>8993</v>
      </c>
      <c r="E13335" s="65">
        <f>IFERROR(VLOOKUP(C13335,Pivot!A:B,2,0),0)</f>
        <v>0</v>
      </c>
      <c r="F13335" s="65">
        <f>IFERROR(VLOOKUP(C13335,Pivot!A:C,3,0),0)</f>
        <v>0</v>
      </c>
    </row>
    <row r="13336" spans="1:6" x14ac:dyDescent="0.25">
      <c r="A13336" s="68" t="s">
        <v>103</v>
      </c>
      <c r="B13336" s="69">
        <v>491395756</v>
      </c>
      <c r="C13336" s="68">
        <v>630509676361</v>
      </c>
      <c r="D13336" s="69" t="s">
        <v>8993</v>
      </c>
      <c r="E13336" s="65">
        <f>IFERROR(VLOOKUP(C13336,Pivot!A:B,2,0),0)</f>
        <v>0</v>
      </c>
      <c r="F13336" s="65">
        <f>IFERROR(VLOOKUP(C13336,Pivot!A:C,3,0),0)</f>
        <v>0</v>
      </c>
    </row>
    <row r="13337" spans="1:6" x14ac:dyDescent="0.25">
      <c r="A13337" s="68" t="s">
        <v>103</v>
      </c>
      <c r="B13337" s="69">
        <v>491395758</v>
      </c>
      <c r="C13337" s="68">
        <v>5010993728862</v>
      </c>
      <c r="D13337" s="69" t="s">
        <v>8994</v>
      </c>
      <c r="E13337" s="65">
        <f>IFERROR(VLOOKUP(C13337,Pivot!A:B,2,0),0)</f>
        <v>0</v>
      </c>
      <c r="F13337" s="65">
        <f>IFERROR(VLOOKUP(C13337,Pivot!A:C,3,0),0)</f>
        <v>0</v>
      </c>
    </row>
    <row r="13338" spans="1:6" x14ac:dyDescent="0.25">
      <c r="A13338" s="68" t="s">
        <v>103</v>
      </c>
      <c r="B13338" s="69">
        <v>491395758</v>
      </c>
      <c r="C13338" s="68">
        <v>630509667208</v>
      </c>
      <c r="D13338" s="69" t="s">
        <v>8994</v>
      </c>
      <c r="E13338" s="65">
        <f>IFERROR(VLOOKUP(C13338,Pivot!A:B,2,0),0)</f>
        <v>0</v>
      </c>
      <c r="F13338" s="65">
        <f>IFERROR(VLOOKUP(C13338,Pivot!A:C,3,0),0)</f>
        <v>0</v>
      </c>
    </row>
    <row r="13339" spans="1:6" x14ac:dyDescent="0.25">
      <c r="A13339" s="68" t="s">
        <v>103</v>
      </c>
      <c r="B13339" s="69">
        <v>491395758</v>
      </c>
      <c r="C13339" s="68">
        <v>630509804511</v>
      </c>
      <c r="D13339" s="69" t="s">
        <v>8994</v>
      </c>
      <c r="E13339" s="65">
        <f>IFERROR(VLOOKUP(C13339,Pivot!A:B,2,0),0)</f>
        <v>0</v>
      </c>
      <c r="F13339" s="65">
        <f>IFERROR(VLOOKUP(C13339,Pivot!A:C,3,0),0)</f>
        <v>0</v>
      </c>
    </row>
    <row r="13340" spans="1:6" x14ac:dyDescent="0.25">
      <c r="A13340" s="68" t="s">
        <v>103</v>
      </c>
      <c r="B13340" s="69">
        <v>491395758</v>
      </c>
      <c r="C13340" s="68">
        <v>630509938599</v>
      </c>
      <c r="D13340" s="69" t="s">
        <v>8994</v>
      </c>
      <c r="E13340" s="65">
        <f>IFERROR(VLOOKUP(C13340,Pivot!A:B,2,0),0)</f>
        <v>0</v>
      </c>
      <c r="F13340" s="65">
        <f>IFERROR(VLOOKUP(C13340,Pivot!A:C,3,0),0)</f>
        <v>0</v>
      </c>
    </row>
    <row r="13341" spans="1:6" x14ac:dyDescent="0.25">
      <c r="A13341" s="68" t="s">
        <v>103</v>
      </c>
      <c r="B13341" s="69">
        <v>491395759</v>
      </c>
      <c r="C13341" s="68">
        <v>630509740710</v>
      </c>
      <c r="D13341" s="69" t="s">
        <v>8995</v>
      </c>
      <c r="E13341" s="65">
        <f>IFERROR(VLOOKUP(C13341,Pivot!A:B,2,0),0)</f>
        <v>0</v>
      </c>
      <c r="F13341" s="65">
        <f>IFERROR(VLOOKUP(C13341,Pivot!A:C,3,0),0)</f>
        <v>0</v>
      </c>
    </row>
    <row r="13342" spans="1:6" x14ac:dyDescent="0.25">
      <c r="A13342" s="68" t="s">
        <v>103</v>
      </c>
      <c r="B13342" s="69">
        <v>491395759</v>
      </c>
      <c r="C13342" s="68">
        <v>630509740727</v>
      </c>
      <c r="D13342" s="69" t="s">
        <v>8995</v>
      </c>
      <c r="E13342" s="65">
        <f>IFERROR(VLOOKUP(C13342,Pivot!A:B,2,0),0)</f>
        <v>0</v>
      </c>
      <c r="F13342" s="65">
        <f>IFERROR(VLOOKUP(C13342,Pivot!A:C,3,0),0)</f>
        <v>0</v>
      </c>
    </row>
    <row r="13343" spans="1:6" x14ac:dyDescent="0.25">
      <c r="A13343" s="68" t="s">
        <v>103</v>
      </c>
      <c r="B13343" s="69">
        <v>491395759</v>
      </c>
      <c r="C13343" s="68">
        <v>630509740734</v>
      </c>
      <c r="D13343" s="69" t="s">
        <v>8995</v>
      </c>
      <c r="E13343" s="65">
        <f>IFERROR(VLOOKUP(C13343,Pivot!A:B,2,0),0)</f>
        <v>0</v>
      </c>
      <c r="F13343" s="65">
        <f>IFERROR(VLOOKUP(C13343,Pivot!A:C,3,0),0)</f>
        <v>0</v>
      </c>
    </row>
    <row r="13344" spans="1:6" x14ac:dyDescent="0.25">
      <c r="A13344" s="68" t="s">
        <v>103</v>
      </c>
      <c r="B13344" s="69">
        <v>491395759</v>
      </c>
      <c r="C13344" s="68">
        <v>630509740741</v>
      </c>
      <c r="D13344" s="69" t="s">
        <v>8995</v>
      </c>
      <c r="E13344" s="65">
        <f>IFERROR(VLOOKUP(C13344,Pivot!A:B,2,0),0)</f>
        <v>0</v>
      </c>
      <c r="F13344" s="65">
        <f>IFERROR(VLOOKUP(C13344,Pivot!A:C,3,0),0)</f>
        <v>0</v>
      </c>
    </row>
    <row r="13345" spans="1:6" x14ac:dyDescent="0.25">
      <c r="A13345" s="68" t="s">
        <v>103</v>
      </c>
      <c r="B13345" s="69">
        <v>491395760</v>
      </c>
      <c r="C13345" s="68">
        <v>6944994951761</v>
      </c>
      <c r="D13345" s="69" t="s">
        <v>8996</v>
      </c>
      <c r="E13345" s="65">
        <f>IFERROR(VLOOKUP(C13345,Pivot!A:B,2,0),0)</f>
        <v>0</v>
      </c>
      <c r="F13345" s="65">
        <f>IFERROR(VLOOKUP(C13345,Pivot!A:C,3,0),0)</f>
        <v>0</v>
      </c>
    </row>
    <row r="13346" spans="1:6" x14ac:dyDescent="0.25">
      <c r="A13346" s="68" t="s">
        <v>103</v>
      </c>
      <c r="B13346" s="69">
        <v>491395761</v>
      </c>
      <c r="C13346" s="68">
        <v>6944994951778</v>
      </c>
      <c r="D13346" s="69" t="s">
        <v>8997</v>
      </c>
      <c r="E13346" s="65">
        <f>IFERROR(VLOOKUP(C13346,Pivot!A:B,2,0),0)</f>
        <v>0</v>
      </c>
      <c r="F13346" s="65">
        <f>IFERROR(VLOOKUP(C13346,Pivot!A:C,3,0),0)</f>
        <v>0</v>
      </c>
    </row>
    <row r="13347" spans="1:6" x14ac:dyDescent="0.25">
      <c r="A13347" s="68" t="s">
        <v>103</v>
      </c>
      <c r="B13347" s="69">
        <v>491395762</v>
      </c>
      <c r="C13347" s="68">
        <v>6944994951754</v>
      </c>
      <c r="D13347" s="69" t="s">
        <v>8998</v>
      </c>
      <c r="E13347" s="65">
        <f>IFERROR(VLOOKUP(C13347,Pivot!A:B,2,0),0)</f>
        <v>0</v>
      </c>
      <c r="F13347" s="65">
        <f>IFERROR(VLOOKUP(C13347,Pivot!A:C,3,0),0)</f>
        <v>0</v>
      </c>
    </row>
    <row r="13348" spans="1:6" x14ac:dyDescent="0.25">
      <c r="A13348" s="68" t="s">
        <v>103</v>
      </c>
      <c r="B13348" s="69">
        <v>491395763</v>
      </c>
      <c r="C13348" s="68">
        <v>6923744095122</v>
      </c>
      <c r="D13348" s="69" t="s">
        <v>8999</v>
      </c>
      <c r="E13348" s="65">
        <f>IFERROR(VLOOKUP(C13348,Pivot!A:B,2,0),0)</f>
        <v>0</v>
      </c>
      <c r="F13348" s="65">
        <f>IFERROR(VLOOKUP(C13348,Pivot!A:C,3,0),0)</f>
        <v>0</v>
      </c>
    </row>
    <row r="13349" spans="1:6" x14ac:dyDescent="0.25">
      <c r="A13349" s="68" t="s">
        <v>103</v>
      </c>
      <c r="B13349" s="69">
        <v>491395764</v>
      </c>
      <c r="C13349" s="68">
        <v>6923744095115</v>
      </c>
      <c r="D13349" s="69" t="s">
        <v>9000</v>
      </c>
      <c r="E13349" s="65">
        <f>IFERROR(VLOOKUP(C13349,Pivot!A:B,2,0),0)</f>
        <v>0</v>
      </c>
      <c r="F13349" s="65">
        <f>IFERROR(VLOOKUP(C13349,Pivot!A:C,3,0),0)</f>
        <v>0</v>
      </c>
    </row>
    <row r="13350" spans="1:6" x14ac:dyDescent="0.25">
      <c r="A13350" s="68" t="s">
        <v>103</v>
      </c>
      <c r="B13350" s="69">
        <v>491395766</v>
      </c>
      <c r="C13350" s="68">
        <v>8904027107044</v>
      </c>
      <c r="D13350" s="69" t="s">
        <v>9001</v>
      </c>
      <c r="E13350" s="65">
        <f>IFERROR(VLOOKUP(C13350,Pivot!A:B,2,0),0)</f>
        <v>0</v>
      </c>
      <c r="F13350" s="65">
        <f>IFERROR(VLOOKUP(C13350,Pivot!A:C,3,0),0)</f>
        <v>0</v>
      </c>
    </row>
    <row r="13351" spans="1:6" x14ac:dyDescent="0.25">
      <c r="A13351" s="68" t="s">
        <v>103</v>
      </c>
      <c r="B13351" s="69">
        <v>491395767</v>
      </c>
      <c r="C13351" s="68">
        <v>8904027107075</v>
      </c>
      <c r="D13351" s="69" t="s">
        <v>9002</v>
      </c>
      <c r="E13351" s="65">
        <f>IFERROR(VLOOKUP(C13351,Pivot!A:B,2,0),0)</f>
        <v>0</v>
      </c>
      <c r="F13351" s="65">
        <f>IFERROR(VLOOKUP(C13351,Pivot!A:C,3,0),0)</f>
        <v>0</v>
      </c>
    </row>
    <row r="13352" spans="1:6" x14ac:dyDescent="0.25">
      <c r="A13352" s="68" t="s">
        <v>103</v>
      </c>
      <c r="B13352" s="69">
        <v>491395768</v>
      </c>
      <c r="C13352" s="68">
        <v>8904027107099</v>
      </c>
      <c r="D13352" s="69" t="s">
        <v>9003</v>
      </c>
      <c r="E13352" s="65">
        <f>IFERROR(VLOOKUP(C13352,Pivot!A:B,2,0),0)</f>
        <v>0</v>
      </c>
      <c r="F13352" s="65">
        <f>IFERROR(VLOOKUP(C13352,Pivot!A:C,3,0),0)</f>
        <v>0</v>
      </c>
    </row>
    <row r="13353" spans="1:6" x14ac:dyDescent="0.25">
      <c r="A13353" s="68" t="s">
        <v>103</v>
      </c>
      <c r="B13353" s="69">
        <v>491395769</v>
      </c>
      <c r="C13353" s="68">
        <v>8904027107105</v>
      </c>
      <c r="D13353" s="69" t="s">
        <v>9004</v>
      </c>
      <c r="E13353" s="65">
        <f>IFERROR(VLOOKUP(C13353,Pivot!A:B,2,0),0)</f>
        <v>0</v>
      </c>
      <c r="F13353" s="65">
        <f>IFERROR(VLOOKUP(C13353,Pivot!A:C,3,0),0)</f>
        <v>0</v>
      </c>
    </row>
    <row r="13354" spans="1:6" x14ac:dyDescent="0.25">
      <c r="A13354" s="68" t="s">
        <v>103</v>
      </c>
      <c r="B13354" s="69">
        <v>491395770</v>
      </c>
      <c r="C13354" s="68">
        <v>8904027107112</v>
      </c>
      <c r="D13354" s="69" t="s">
        <v>9005</v>
      </c>
      <c r="E13354" s="65">
        <f>IFERROR(VLOOKUP(C13354,Pivot!A:B,2,0),0)</f>
        <v>0</v>
      </c>
      <c r="F13354" s="65">
        <f>IFERROR(VLOOKUP(C13354,Pivot!A:C,3,0),0)</f>
        <v>0</v>
      </c>
    </row>
    <row r="13355" spans="1:6" x14ac:dyDescent="0.25">
      <c r="A13355" s="68" t="s">
        <v>103</v>
      </c>
      <c r="B13355" s="69">
        <v>491395794</v>
      </c>
      <c r="C13355" s="68">
        <v>755828603017</v>
      </c>
      <c r="D13355" s="69" t="s">
        <v>9006</v>
      </c>
      <c r="E13355" s="65">
        <f>IFERROR(VLOOKUP(C13355,Pivot!A:B,2,0),0)</f>
        <v>0</v>
      </c>
      <c r="F13355" s="65">
        <f>IFERROR(VLOOKUP(C13355,Pivot!A:C,3,0),0)</f>
        <v>0</v>
      </c>
    </row>
    <row r="13356" spans="1:6" x14ac:dyDescent="0.25">
      <c r="A13356" s="68" t="s">
        <v>103</v>
      </c>
      <c r="B13356" s="69">
        <v>491395795</v>
      </c>
      <c r="C13356" s="68">
        <v>755828603024</v>
      </c>
      <c r="D13356" s="69" t="s">
        <v>9007</v>
      </c>
      <c r="E13356" s="65">
        <f>IFERROR(VLOOKUP(C13356,Pivot!A:B,2,0),0)</f>
        <v>0</v>
      </c>
      <c r="F13356" s="65">
        <f>IFERROR(VLOOKUP(C13356,Pivot!A:C,3,0),0)</f>
        <v>0</v>
      </c>
    </row>
    <row r="13357" spans="1:6" x14ac:dyDescent="0.25">
      <c r="A13357" s="68" t="s">
        <v>103</v>
      </c>
      <c r="B13357" s="69">
        <v>491395796</v>
      </c>
      <c r="C13357" s="68">
        <v>755828603154</v>
      </c>
      <c r="D13357" s="69" t="s">
        <v>9008</v>
      </c>
      <c r="E13357" s="65">
        <f>IFERROR(VLOOKUP(C13357,Pivot!A:B,2,0),0)</f>
        <v>0</v>
      </c>
      <c r="F13357" s="65">
        <f>IFERROR(VLOOKUP(C13357,Pivot!A:C,3,0),0)</f>
        <v>0</v>
      </c>
    </row>
    <row r="13358" spans="1:6" x14ac:dyDescent="0.25">
      <c r="A13358" s="68" t="s">
        <v>103</v>
      </c>
      <c r="B13358" s="69">
        <v>491395798</v>
      </c>
      <c r="C13358" s="68">
        <v>755828603161</v>
      </c>
      <c r="D13358" s="69" t="s">
        <v>9009</v>
      </c>
      <c r="E13358" s="65">
        <f>IFERROR(VLOOKUP(C13358,Pivot!A:B,2,0),0)</f>
        <v>0</v>
      </c>
      <c r="F13358" s="65">
        <f>IFERROR(VLOOKUP(C13358,Pivot!A:C,3,0),0)</f>
        <v>0</v>
      </c>
    </row>
    <row r="13359" spans="1:6" x14ac:dyDescent="0.25">
      <c r="A13359" s="68" t="s">
        <v>103</v>
      </c>
      <c r="B13359" s="69">
        <v>491395800</v>
      </c>
      <c r="C13359" s="68">
        <v>755828900024</v>
      </c>
      <c r="D13359" s="69" t="s">
        <v>9010</v>
      </c>
      <c r="E13359" s="65">
        <f>IFERROR(VLOOKUP(C13359,Pivot!A:B,2,0),0)</f>
        <v>0</v>
      </c>
      <c r="F13359" s="65">
        <f>IFERROR(VLOOKUP(C13359,Pivot!A:C,3,0),0)</f>
        <v>0</v>
      </c>
    </row>
    <row r="13360" spans="1:6" x14ac:dyDescent="0.25">
      <c r="A13360" s="68" t="s">
        <v>103</v>
      </c>
      <c r="B13360" s="69">
        <v>491395801</v>
      </c>
      <c r="C13360" s="68">
        <v>755828900017</v>
      </c>
      <c r="D13360" s="69" t="s">
        <v>9011</v>
      </c>
      <c r="E13360" s="65">
        <f>IFERROR(VLOOKUP(C13360,Pivot!A:B,2,0),0)</f>
        <v>0</v>
      </c>
      <c r="F13360" s="65">
        <f>IFERROR(VLOOKUP(C13360,Pivot!A:C,3,0),0)</f>
        <v>0</v>
      </c>
    </row>
    <row r="13361" spans="1:6" x14ac:dyDescent="0.25">
      <c r="A13361" s="68" t="s">
        <v>103</v>
      </c>
      <c r="B13361" s="69">
        <v>491395808</v>
      </c>
      <c r="C13361" s="68">
        <v>4893431229258</v>
      </c>
      <c r="D13361" s="69" t="s">
        <v>9012</v>
      </c>
      <c r="E13361" s="65">
        <f>IFERROR(VLOOKUP(C13361,Pivot!A:B,2,0),0)</f>
        <v>0</v>
      </c>
      <c r="F13361" s="65">
        <f>IFERROR(VLOOKUP(C13361,Pivot!A:C,3,0),0)</f>
        <v>0</v>
      </c>
    </row>
    <row r="13362" spans="1:6" x14ac:dyDescent="0.25">
      <c r="A13362" s="68" t="s">
        <v>103</v>
      </c>
      <c r="B13362" s="69">
        <v>491395808</v>
      </c>
      <c r="C13362" s="68">
        <v>491395808</v>
      </c>
      <c r="D13362" s="69" t="s">
        <v>9012</v>
      </c>
      <c r="E13362" s="65">
        <f>IFERROR(VLOOKUP(C13362,Pivot!A:B,2,0),0)</f>
        <v>0</v>
      </c>
      <c r="F13362" s="65">
        <f>IFERROR(VLOOKUP(C13362,Pivot!A:C,3,0),0)</f>
        <v>0</v>
      </c>
    </row>
    <row r="13363" spans="1:6" x14ac:dyDescent="0.25">
      <c r="A13363" s="68" t="s">
        <v>103</v>
      </c>
      <c r="B13363" s="69">
        <v>491395809</v>
      </c>
      <c r="C13363" s="68">
        <v>4893431641951</v>
      </c>
      <c r="D13363" s="69" t="s">
        <v>9013</v>
      </c>
      <c r="E13363" s="65">
        <f>IFERROR(VLOOKUP(C13363,Pivot!A:B,2,0),0)</f>
        <v>0</v>
      </c>
      <c r="F13363" s="65">
        <f>IFERROR(VLOOKUP(C13363,Pivot!A:C,3,0),0)</f>
        <v>0</v>
      </c>
    </row>
    <row r="13364" spans="1:6" x14ac:dyDescent="0.25">
      <c r="A13364" s="68" t="s">
        <v>103</v>
      </c>
      <c r="B13364" s="69">
        <v>491395809</v>
      </c>
      <c r="C13364" s="68">
        <v>491395809</v>
      </c>
      <c r="D13364" s="69" t="s">
        <v>9013</v>
      </c>
      <c r="E13364" s="65">
        <f>IFERROR(VLOOKUP(C13364,Pivot!A:B,2,0),0)</f>
        <v>0</v>
      </c>
      <c r="F13364" s="65">
        <f>IFERROR(VLOOKUP(C13364,Pivot!A:C,3,0),0)</f>
        <v>0</v>
      </c>
    </row>
    <row r="13365" spans="1:6" x14ac:dyDescent="0.25">
      <c r="A13365" s="68" t="s">
        <v>103</v>
      </c>
      <c r="B13365" s="69">
        <v>491395810</v>
      </c>
      <c r="C13365" s="68">
        <v>4893431658812</v>
      </c>
      <c r="D13365" s="69" t="s">
        <v>9014</v>
      </c>
      <c r="E13365" s="65">
        <f>IFERROR(VLOOKUP(C13365,Pivot!A:B,2,0),0)</f>
        <v>0</v>
      </c>
      <c r="F13365" s="65">
        <f>IFERROR(VLOOKUP(C13365,Pivot!A:C,3,0),0)</f>
        <v>0</v>
      </c>
    </row>
    <row r="13366" spans="1:6" x14ac:dyDescent="0.25">
      <c r="A13366" s="68" t="s">
        <v>103</v>
      </c>
      <c r="B13366" s="69">
        <v>491395810</v>
      </c>
      <c r="C13366" s="68">
        <v>491395810</v>
      </c>
      <c r="D13366" s="69" t="s">
        <v>9014</v>
      </c>
      <c r="E13366" s="65">
        <f>IFERROR(VLOOKUP(C13366,Pivot!A:B,2,0),0)</f>
        <v>0</v>
      </c>
      <c r="F13366" s="65">
        <f>IFERROR(VLOOKUP(C13366,Pivot!A:C,3,0),0)</f>
        <v>0</v>
      </c>
    </row>
    <row r="13367" spans="1:6" x14ac:dyDescent="0.25">
      <c r="A13367" s="68" t="s">
        <v>103</v>
      </c>
      <c r="B13367" s="69">
        <v>491395811</v>
      </c>
      <c r="C13367" s="68">
        <v>4893431654135</v>
      </c>
      <c r="D13367" s="69" t="s">
        <v>9015</v>
      </c>
      <c r="E13367" s="65">
        <f>IFERROR(VLOOKUP(C13367,Pivot!A:B,2,0),0)</f>
        <v>0</v>
      </c>
      <c r="F13367" s="65">
        <f>IFERROR(VLOOKUP(C13367,Pivot!A:C,3,0),0)</f>
        <v>0</v>
      </c>
    </row>
    <row r="13368" spans="1:6" x14ac:dyDescent="0.25">
      <c r="A13368" s="68" t="s">
        <v>103</v>
      </c>
      <c r="B13368" s="69">
        <v>491395811</v>
      </c>
      <c r="C13368" s="68">
        <v>491395811</v>
      </c>
      <c r="D13368" s="69" t="s">
        <v>9015</v>
      </c>
      <c r="E13368" s="65">
        <f>IFERROR(VLOOKUP(C13368,Pivot!A:B,2,0),0)</f>
        <v>0</v>
      </c>
      <c r="F13368" s="65">
        <f>IFERROR(VLOOKUP(C13368,Pivot!A:C,3,0),0)</f>
        <v>0</v>
      </c>
    </row>
    <row r="13369" spans="1:6" x14ac:dyDescent="0.25">
      <c r="A13369" s="68" t="s">
        <v>103</v>
      </c>
      <c r="B13369" s="69">
        <v>491395812</v>
      </c>
      <c r="C13369" s="68">
        <v>8901736139441</v>
      </c>
      <c r="D13369" s="69" t="s">
        <v>9016</v>
      </c>
      <c r="E13369" s="65">
        <f>IFERROR(VLOOKUP(C13369,Pivot!A:B,2,0),0)</f>
        <v>0</v>
      </c>
      <c r="F13369" s="65">
        <f>IFERROR(VLOOKUP(C13369,Pivot!A:C,3,0),0)</f>
        <v>0</v>
      </c>
    </row>
    <row r="13370" spans="1:6" x14ac:dyDescent="0.25">
      <c r="A13370" s="68" t="s">
        <v>103</v>
      </c>
      <c r="B13370" s="69">
        <v>491395813</v>
      </c>
      <c r="C13370" s="68">
        <v>8901736139526</v>
      </c>
      <c r="D13370" s="69" t="s">
        <v>9017</v>
      </c>
      <c r="E13370" s="65">
        <f>IFERROR(VLOOKUP(C13370,Pivot!A:B,2,0),0)</f>
        <v>0</v>
      </c>
      <c r="F13370" s="65">
        <f>IFERROR(VLOOKUP(C13370,Pivot!A:C,3,0),0)</f>
        <v>0</v>
      </c>
    </row>
    <row r="13371" spans="1:6" x14ac:dyDescent="0.25">
      <c r="A13371" s="68" t="s">
        <v>103</v>
      </c>
      <c r="B13371" s="69">
        <v>491395814</v>
      </c>
      <c r="C13371" s="68">
        <v>8901736139458</v>
      </c>
      <c r="D13371" s="69" t="s">
        <v>9018</v>
      </c>
      <c r="E13371" s="65">
        <f>IFERROR(VLOOKUP(C13371,Pivot!A:B,2,0),0)</f>
        <v>0</v>
      </c>
      <c r="F13371" s="65">
        <f>IFERROR(VLOOKUP(C13371,Pivot!A:C,3,0),0)</f>
        <v>0</v>
      </c>
    </row>
    <row r="13372" spans="1:6" x14ac:dyDescent="0.25">
      <c r="A13372" s="68" t="s">
        <v>103</v>
      </c>
      <c r="B13372" s="69">
        <v>491395815</v>
      </c>
      <c r="C13372" s="68">
        <v>8901736139533</v>
      </c>
      <c r="D13372" s="69" t="s">
        <v>9019</v>
      </c>
      <c r="E13372" s="65">
        <f>IFERROR(VLOOKUP(C13372,Pivot!A:B,2,0),0)</f>
        <v>0</v>
      </c>
      <c r="F13372" s="65">
        <f>IFERROR(VLOOKUP(C13372,Pivot!A:C,3,0),0)</f>
        <v>0</v>
      </c>
    </row>
    <row r="13373" spans="1:6" x14ac:dyDescent="0.25">
      <c r="A13373" s="68" t="s">
        <v>103</v>
      </c>
      <c r="B13373" s="69">
        <v>491395816</v>
      </c>
      <c r="C13373" s="68">
        <v>8901736170383</v>
      </c>
      <c r="D13373" s="69" t="s">
        <v>9020</v>
      </c>
      <c r="E13373" s="65">
        <f>IFERROR(VLOOKUP(C13373,Pivot!A:B,2,0),0)</f>
        <v>0</v>
      </c>
      <c r="F13373" s="65">
        <f>IFERROR(VLOOKUP(C13373,Pivot!A:C,3,0),0)</f>
        <v>0</v>
      </c>
    </row>
    <row r="13374" spans="1:6" x14ac:dyDescent="0.25">
      <c r="A13374" s="68" t="s">
        <v>103</v>
      </c>
      <c r="B13374" s="69">
        <v>491395817</v>
      </c>
      <c r="C13374" s="68">
        <v>8901736170406</v>
      </c>
      <c r="D13374" s="69" t="s">
        <v>9021</v>
      </c>
      <c r="E13374" s="65">
        <f>IFERROR(VLOOKUP(C13374,Pivot!A:B,2,0),0)</f>
        <v>0</v>
      </c>
      <c r="F13374" s="65">
        <f>IFERROR(VLOOKUP(C13374,Pivot!A:C,3,0),0)</f>
        <v>0</v>
      </c>
    </row>
    <row r="13375" spans="1:6" x14ac:dyDescent="0.25">
      <c r="A13375" s="68" t="s">
        <v>103</v>
      </c>
      <c r="B13375" s="69">
        <v>491395818</v>
      </c>
      <c r="C13375" s="68">
        <v>8901736170413</v>
      </c>
      <c r="D13375" s="69" t="s">
        <v>9022</v>
      </c>
      <c r="E13375" s="65">
        <f>IFERROR(VLOOKUP(C13375,Pivot!A:B,2,0),0)</f>
        <v>0</v>
      </c>
      <c r="F13375" s="65">
        <f>IFERROR(VLOOKUP(C13375,Pivot!A:C,3,0),0)</f>
        <v>0</v>
      </c>
    </row>
    <row r="13376" spans="1:6" x14ac:dyDescent="0.25">
      <c r="A13376" s="68" t="s">
        <v>103</v>
      </c>
      <c r="B13376" s="69">
        <v>491395819</v>
      </c>
      <c r="C13376" s="68">
        <v>8901736170420</v>
      </c>
      <c r="D13376" s="69" t="s">
        <v>9023</v>
      </c>
      <c r="E13376" s="65">
        <f>IFERROR(VLOOKUP(C13376,Pivot!A:B,2,0),0)</f>
        <v>0</v>
      </c>
      <c r="F13376" s="65">
        <f>IFERROR(VLOOKUP(C13376,Pivot!A:C,3,0),0)</f>
        <v>0</v>
      </c>
    </row>
    <row r="13377" spans="1:6" x14ac:dyDescent="0.25">
      <c r="A13377" s="68" t="s">
        <v>103</v>
      </c>
      <c r="B13377" s="69">
        <v>491395820</v>
      </c>
      <c r="C13377" s="68">
        <v>8901736170437</v>
      </c>
      <c r="D13377" s="69" t="s">
        <v>9024</v>
      </c>
      <c r="E13377" s="65">
        <f>IFERROR(VLOOKUP(C13377,Pivot!A:B,2,0),0)</f>
        <v>0</v>
      </c>
      <c r="F13377" s="65">
        <f>IFERROR(VLOOKUP(C13377,Pivot!A:C,3,0),0)</f>
        <v>0</v>
      </c>
    </row>
    <row r="13378" spans="1:6" x14ac:dyDescent="0.25">
      <c r="A13378" s="68" t="s">
        <v>103</v>
      </c>
      <c r="B13378" s="69">
        <v>491395821</v>
      </c>
      <c r="C13378" s="68">
        <v>8901736170444</v>
      </c>
      <c r="D13378" s="69" t="s">
        <v>9025</v>
      </c>
      <c r="E13378" s="65">
        <f>IFERROR(VLOOKUP(C13378,Pivot!A:B,2,0),0)</f>
        <v>0</v>
      </c>
      <c r="F13378" s="65">
        <f>IFERROR(VLOOKUP(C13378,Pivot!A:C,3,0),0)</f>
        <v>0</v>
      </c>
    </row>
    <row r="13379" spans="1:6" x14ac:dyDescent="0.25">
      <c r="A13379" s="68" t="s">
        <v>103</v>
      </c>
      <c r="B13379" s="69">
        <v>491395822</v>
      </c>
      <c r="C13379" s="68">
        <v>8901736170451</v>
      </c>
      <c r="D13379" s="69" t="s">
        <v>9026</v>
      </c>
      <c r="E13379" s="65">
        <f>IFERROR(VLOOKUP(C13379,Pivot!A:B,2,0),0)</f>
        <v>0</v>
      </c>
      <c r="F13379" s="65">
        <f>IFERROR(VLOOKUP(C13379,Pivot!A:C,3,0),0)</f>
        <v>0</v>
      </c>
    </row>
    <row r="13380" spans="1:6" x14ac:dyDescent="0.25">
      <c r="A13380" s="68" t="s">
        <v>103</v>
      </c>
      <c r="B13380" s="69">
        <v>491395823</v>
      </c>
      <c r="C13380" s="68">
        <v>8901736171830</v>
      </c>
      <c r="D13380" s="69" t="s">
        <v>9027</v>
      </c>
      <c r="E13380" s="65">
        <f>IFERROR(VLOOKUP(C13380,Pivot!A:B,2,0),0)</f>
        <v>0</v>
      </c>
      <c r="F13380" s="65">
        <f>IFERROR(VLOOKUP(C13380,Pivot!A:C,3,0),0)</f>
        <v>0</v>
      </c>
    </row>
    <row r="13381" spans="1:6" x14ac:dyDescent="0.25">
      <c r="A13381" s="68" t="s">
        <v>103</v>
      </c>
      <c r="B13381" s="69">
        <v>491395824</v>
      </c>
      <c r="C13381" s="68">
        <v>8901736171847</v>
      </c>
      <c r="D13381" s="69" t="s">
        <v>9028</v>
      </c>
      <c r="E13381" s="65">
        <f>IFERROR(VLOOKUP(C13381,Pivot!A:B,2,0),0)</f>
        <v>0</v>
      </c>
      <c r="F13381" s="65">
        <f>IFERROR(VLOOKUP(C13381,Pivot!A:C,3,0),0)</f>
        <v>0</v>
      </c>
    </row>
    <row r="13382" spans="1:6" x14ac:dyDescent="0.25">
      <c r="A13382" s="68" t="s">
        <v>103</v>
      </c>
      <c r="B13382" s="69">
        <v>491395825</v>
      </c>
      <c r="C13382" s="68">
        <v>8901736172158</v>
      </c>
      <c r="D13382" s="69" t="s">
        <v>9029</v>
      </c>
      <c r="E13382" s="65">
        <f>IFERROR(VLOOKUP(C13382,Pivot!A:B,2,0),0)</f>
        <v>0</v>
      </c>
      <c r="F13382" s="65">
        <f>IFERROR(VLOOKUP(C13382,Pivot!A:C,3,0),0)</f>
        <v>0</v>
      </c>
    </row>
    <row r="13383" spans="1:6" x14ac:dyDescent="0.25">
      <c r="A13383" s="68" t="s">
        <v>103</v>
      </c>
      <c r="B13383" s="69">
        <v>491395826</v>
      </c>
      <c r="C13383" s="68">
        <v>8901736172165</v>
      </c>
      <c r="D13383" s="69" t="s">
        <v>9030</v>
      </c>
      <c r="E13383" s="65">
        <f>IFERROR(VLOOKUP(C13383,Pivot!A:B,2,0),0)</f>
        <v>0</v>
      </c>
      <c r="F13383" s="65">
        <f>IFERROR(VLOOKUP(C13383,Pivot!A:C,3,0),0)</f>
        <v>0</v>
      </c>
    </row>
    <row r="13384" spans="1:6" x14ac:dyDescent="0.25">
      <c r="A13384" s="68" t="s">
        <v>103</v>
      </c>
      <c r="B13384" s="69">
        <v>491395827</v>
      </c>
      <c r="C13384" s="68">
        <v>8901736172271</v>
      </c>
      <c r="D13384" s="69" t="s">
        <v>9031</v>
      </c>
      <c r="E13384" s="65">
        <f>IFERROR(VLOOKUP(C13384,Pivot!A:B,2,0),0)</f>
        <v>0</v>
      </c>
      <c r="F13384" s="65">
        <f>IFERROR(VLOOKUP(C13384,Pivot!A:C,3,0),0)</f>
        <v>0</v>
      </c>
    </row>
    <row r="13385" spans="1:6" x14ac:dyDescent="0.25">
      <c r="A13385" s="68" t="s">
        <v>103</v>
      </c>
      <c r="B13385" s="69">
        <v>491395828</v>
      </c>
      <c r="C13385" s="68">
        <v>8901736172257</v>
      </c>
      <c r="D13385" s="69" t="s">
        <v>9032</v>
      </c>
      <c r="E13385" s="65">
        <f>IFERROR(VLOOKUP(C13385,Pivot!A:B,2,0),0)</f>
        <v>0</v>
      </c>
      <c r="F13385" s="65">
        <f>IFERROR(VLOOKUP(C13385,Pivot!A:C,3,0),0)</f>
        <v>0</v>
      </c>
    </row>
    <row r="13386" spans="1:6" x14ac:dyDescent="0.25">
      <c r="A13386" s="68" t="s">
        <v>103</v>
      </c>
      <c r="B13386" s="69">
        <v>491395830</v>
      </c>
      <c r="C13386" s="68">
        <v>8901736172264</v>
      </c>
      <c r="D13386" s="69" t="s">
        <v>9033</v>
      </c>
      <c r="E13386" s="65">
        <f>IFERROR(VLOOKUP(C13386,Pivot!A:B,2,0),0)</f>
        <v>0</v>
      </c>
      <c r="F13386" s="65">
        <f>IFERROR(VLOOKUP(C13386,Pivot!A:C,3,0),0)</f>
        <v>0</v>
      </c>
    </row>
    <row r="13387" spans="1:6" x14ac:dyDescent="0.25">
      <c r="A13387" s="68" t="s">
        <v>103</v>
      </c>
      <c r="B13387" s="69">
        <v>491395831</v>
      </c>
      <c r="C13387" s="68">
        <v>8901736173629</v>
      </c>
      <c r="D13387" s="69" t="s">
        <v>9034</v>
      </c>
      <c r="E13387" s="65">
        <f>IFERROR(VLOOKUP(C13387,Pivot!A:B,2,0),0)</f>
        <v>0</v>
      </c>
      <c r="F13387" s="65">
        <f>IFERROR(VLOOKUP(C13387,Pivot!A:C,3,0),0)</f>
        <v>0</v>
      </c>
    </row>
    <row r="13388" spans="1:6" x14ac:dyDescent="0.25">
      <c r="A13388" s="68" t="s">
        <v>103</v>
      </c>
      <c r="B13388" s="69">
        <v>491395832</v>
      </c>
      <c r="C13388" s="68">
        <v>8901736173636</v>
      </c>
      <c r="D13388" s="69" t="s">
        <v>9035</v>
      </c>
      <c r="E13388" s="65">
        <f>IFERROR(VLOOKUP(C13388,Pivot!A:B,2,0),0)</f>
        <v>0</v>
      </c>
      <c r="F13388" s="65">
        <f>IFERROR(VLOOKUP(C13388,Pivot!A:C,3,0),0)</f>
        <v>0</v>
      </c>
    </row>
    <row r="13389" spans="1:6" x14ac:dyDescent="0.25">
      <c r="A13389" s="68" t="s">
        <v>103</v>
      </c>
      <c r="B13389" s="69">
        <v>491395833</v>
      </c>
      <c r="C13389" s="68">
        <v>8901736173520</v>
      </c>
      <c r="D13389" s="69" t="s">
        <v>9036</v>
      </c>
      <c r="E13389" s="65">
        <f>IFERROR(VLOOKUP(C13389,Pivot!A:B,2,0),0)</f>
        <v>0</v>
      </c>
      <c r="F13389" s="65">
        <f>IFERROR(VLOOKUP(C13389,Pivot!A:C,3,0),0)</f>
        <v>0</v>
      </c>
    </row>
    <row r="13390" spans="1:6" x14ac:dyDescent="0.25">
      <c r="A13390" s="68" t="s">
        <v>103</v>
      </c>
      <c r="B13390" s="69">
        <v>491395835</v>
      </c>
      <c r="C13390" s="68">
        <v>8901736173681</v>
      </c>
      <c r="D13390" s="69" t="s">
        <v>9037</v>
      </c>
      <c r="E13390" s="65">
        <f>IFERROR(VLOOKUP(C13390,Pivot!A:B,2,0),0)</f>
        <v>0</v>
      </c>
      <c r="F13390" s="65">
        <f>IFERROR(VLOOKUP(C13390,Pivot!A:C,3,0),0)</f>
        <v>0</v>
      </c>
    </row>
    <row r="13391" spans="1:6" x14ac:dyDescent="0.25">
      <c r="A13391" s="68" t="s">
        <v>103</v>
      </c>
      <c r="B13391" s="69">
        <v>491395836</v>
      </c>
      <c r="C13391" s="68">
        <v>8901736173698</v>
      </c>
      <c r="D13391" s="69" t="s">
        <v>9038</v>
      </c>
      <c r="E13391" s="65">
        <f>IFERROR(VLOOKUP(C13391,Pivot!A:B,2,0),0)</f>
        <v>0</v>
      </c>
      <c r="F13391" s="65">
        <f>IFERROR(VLOOKUP(C13391,Pivot!A:C,3,0),0)</f>
        <v>0</v>
      </c>
    </row>
    <row r="13392" spans="1:6" x14ac:dyDescent="0.25">
      <c r="A13392" s="68" t="s">
        <v>103</v>
      </c>
      <c r="B13392" s="69">
        <v>491395838</v>
      </c>
      <c r="C13392" s="68">
        <v>8901736173445</v>
      </c>
      <c r="D13392" s="69" t="s">
        <v>9039</v>
      </c>
      <c r="E13392" s="65">
        <f>IFERROR(VLOOKUP(C13392,Pivot!A:B,2,0),0)</f>
        <v>0</v>
      </c>
      <c r="F13392" s="65">
        <f>IFERROR(VLOOKUP(C13392,Pivot!A:C,3,0),0)</f>
        <v>0</v>
      </c>
    </row>
    <row r="13393" spans="1:6" x14ac:dyDescent="0.25">
      <c r="A13393" s="68" t="s">
        <v>103</v>
      </c>
      <c r="B13393" s="69">
        <v>491395839</v>
      </c>
      <c r="C13393" s="68">
        <v>8901736173476</v>
      </c>
      <c r="D13393" s="69" t="s">
        <v>9040</v>
      </c>
      <c r="E13393" s="65">
        <f>IFERROR(VLOOKUP(C13393,Pivot!A:B,2,0),0)</f>
        <v>0</v>
      </c>
      <c r="F13393" s="65">
        <f>IFERROR(VLOOKUP(C13393,Pivot!A:C,3,0),0)</f>
        <v>0</v>
      </c>
    </row>
    <row r="13394" spans="1:6" x14ac:dyDescent="0.25">
      <c r="A13394" s="68" t="s">
        <v>103</v>
      </c>
      <c r="B13394" s="69">
        <v>491395840</v>
      </c>
      <c r="C13394" s="68">
        <v>8901736173483</v>
      </c>
      <c r="D13394" s="69" t="s">
        <v>9041</v>
      </c>
      <c r="E13394" s="65">
        <f>IFERROR(VLOOKUP(C13394,Pivot!A:B,2,0),0)</f>
        <v>0</v>
      </c>
      <c r="F13394" s="65">
        <f>IFERROR(VLOOKUP(C13394,Pivot!A:C,3,0),0)</f>
        <v>0</v>
      </c>
    </row>
    <row r="13395" spans="1:6" x14ac:dyDescent="0.25">
      <c r="A13395" s="68" t="s">
        <v>103</v>
      </c>
      <c r="B13395" s="69">
        <v>491395841</v>
      </c>
      <c r="C13395" s="68">
        <v>8901736172066</v>
      </c>
      <c r="D13395" s="69" t="s">
        <v>9042</v>
      </c>
      <c r="E13395" s="65">
        <f>IFERROR(VLOOKUP(C13395,Pivot!A:B,2,0),0)</f>
        <v>0</v>
      </c>
      <c r="F13395" s="65">
        <f>IFERROR(VLOOKUP(C13395,Pivot!A:C,3,0),0)</f>
        <v>0</v>
      </c>
    </row>
    <row r="13396" spans="1:6" x14ac:dyDescent="0.25">
      <c r="A13396" s="68" t="s">
        <v>103</v>
      </c>
      <c r="B13396" s="69">
        <v>491395842</v>
      </c>
      <c r="C13396" s="68">
        <v>8901736172073</v>
      </c>
      <c r="D13396" s="69" t="s">
        <v>9043</v>
      </c>
      <c r="E13396" s="65">
        <f>IFERROR(VLOOKUP(C13396,Pivot!A:B,2,0),0)</f>
        <v>0</v>
      </c>
      <c r="F13396" s="65">
        <f>IFERROR(VLOOKUP(C13396,Pivot!A:C,3,0),0)</f>
        <v>0</v>
      </c>
    </row>
    <row r="13397" spans="1:6" x14ac:dyDescent="0.25">
      <c r="A13397" s="68" t="s">
        <v>103</v>
      </c>
      <c r="B13397" s="69">
        <v>491395843</v>
      </c>
      <c r="C13397" s="68">
        <v>8901736172080</v>
      </c>
      <c r="D13397" s="69" t="s">
        <v>9044</v>
      </c>
      <c r="E13397" s="65">
        <f>IFERROR(VLOOKUP(C13397,Pivot!A:B,2,0),0)</f>
        <v>0</v>
      </c>
      <c r="F13397" s="65">
        <f>IFERROR(VLOOKUP(C13397,Pivot!A:C,3,0),0)</f>
        <v>0</v>
      </c>
    </row>
    <row r="13398" spans="1:6" x14ac:dyDescent="0.25">
      <c r="A13398" s="68" t="s">
        <v>103</v>
      </c>
      <c r="B13398" s="69">
        <v>491395844</v>
      </c>
      <c r="C13398" s="68">
        <v>8901736172097</v>
      </c>
      <c r="D13398" s="69" t="s">
        <v>9045</v>
      </c>
      <c r="E13398" s="65">
        <f>IFERROR(VLOOKUP(C13398,Pivot!A:B,2,0),0)</f>
        <v>0</v>
      </c>
      <c r="F13398" s="65">
        <f>IFERROR(VLOOKUP(C13398,Pivot!A:C,3,0),0)</f>
        <v>0</v>
      </c>
    </row>
    <row r="13399" spans="1:6" x14ac:dyDescent="0.25">
      <c r="A13399" s="68" t="s">
        <v>103</v>
      </c>
      <c r="B13399" s="69">
        <v>491395845</v>
      </c>
      <c r="C13399" s="68">
        <v>8901736172110</v>
      </c>
      <c r="D13399" s="69" t="s">
        <v>9046</v>
      </c>
      <c r="E13399" s="65">
        <f>IFERROR(VLOOKUP(C13399,Pivot!A:B,2,0),0)</f>
        <v>0</v>
      </c>
      <c r="F13399" s="65">
        <f>IFERROR(VLOOKUP(C13399,Pivot!A:C,3,0),0)</f>
        <v>0</v>
      </c>
    </row>
    <row r="13400" spans="1:6" x14ac:dyDescent="0.25">
      <c r="A13400" s="68" t="s">
        <v>103</v>
      </c>
      <c r="B13400" s="69">
        <v>491395846</v>
      </c>
      <c r="C13400" s="68">
        <v>8901736172127</v>
      </c>
      <c r="D13400" s="69" t="s">
        <v>9047</v>
      </c>
      <c r="E13400" s="65">
        <f>IFERROR(VLOOKUP(C13400,Pivot!A:B,2,0),0)</f>
        <v>0</v>
      </c>
      <c r="F13400" s="65">
        <f>IFERROR(VLOOKUP(C13400,Pivot!A:C,3,0),0)</f>
        <v>0</v>
      </c>
    </row>
    <row r="13401" spans="1:6" x14ac:dyDescent="0.25">
      <c r="A13401" s="68" t="s">
        <v>103</v>
      </c>
      <c r="B13401" s="69">
        <v>491395847</v>
      </c>
      <c r="C13401" s="68">
        <v>8901736172134</v>
      </c>
      <c r="D13401" s="69" t="s">
        <v>9048</v>
      </c>
      <c r="E13401" s="65">
        <f>IFERROR(VLOOKUP(C13401,Pivot!A:B,2,0),0)</f>
        <v>0</v>
      </c>
      <c r="F13401" s="65">
        <f>IFERROR(VLOOKUP(C13401,Pivot!A:C,3,0),0)</f>
        <v>0</v>
      </c>
    </row>
    <row r="13402" spans="1:6" x14ac:dyDescent="0.25">
      <c r="A13402" s="68" t="s">
        <v>103</v>
      </c>
      <c r="B13402" s="69">
        <v>491395848</v>
      </c>
      <c r="C13402" s="68">
        <v>8901736172141</v>
      </c>
      <c r="D13402" s="69" t="s">
        <v>9049</v>
      </c>
      <c r="E13402" s="65">
        <f>IFERROR(VLOOKUP(C13402,Pivot!A:B,2,0),0)</f>
        <v>0</v>
      </c>
      <c r="F13402" s="65">
        <f>IFERROR(VLOOKUP(C13402,Pivot!A:C,3,0),0)</f>
        <v>0</v>
      </c>
    </row>
    <row r="13403" spans="1:6" x14ac:dyDescent="0.25">
      <c r="A13403" s="68" t="s">
        <v>103</v>
      </c>
      <c r="B13403" s="69">
        <v>491395849</v>
      </c>
      <c r="C13403" s="68">
        <v>8907136177380</v>
      </c>
      <c r="D13403" s="69" t="s">
        <v>9050</v>
      </c>
      <c r="E13403" s="65">
        <f>IFERROR(VLOOKUP(C13403,Pivot!A:B,2,0),0)</f>
        <v>0</v>
      </c>
      <c r="F13403" s="65">
        <f>IFERROR(VLOOKUP(C13403,Pivot!A:C,3,0),0)</f>
        <v>0</v>
      </c>
    </row>
    <row r="13404" spans="1:6" x14ac:dyDescent="0.25">
      <c r="A13404" s="68" t="s">
        <v>103</v>
      </c>
      <c r="B13404" s="69">
        <v>491395850</v>
      </c>
      <c r="C13404" s="68">
        <v>8907136177403</v>
      </c>
      <c r="D13404" s="69" t="s">
        <v>9051</v>
      </c>
      <c r="E13404" s="65">
        <f>IFERROR(VLOOKUP(C13404,Pivot!A:B,2,0),0)</f>
        <v>0</v>
      </c>
      <c r="F13404" s="65">
        <f>IFERROR(VLOOKUP(C13404,Pivot!A:C,3,0),0)</f>
        <v>0</v>
      </c>
    </row>
    <row r="13405" spans="1:6" x14ac:dyDescent="0.25">
      <c r="A13405" s="68" t="s">
        <v>103</v>
      </c>
      <c r="B13405" s="69">
        <v>491395851</v>
      </c>
      <c r="C13405" s="68">
        <v>8907136177427</v>
      </c>
      <c r="D13405" s="69" t="s">
        <v>9052</v>
      </c>
      <c r="E13405" s="65">
        <f>IFERROR(VLOOKUP(C13405,Pivot!A:B,2,0),0)</f>
        <v>0</v>
      </c>
      <c r="F13405" s="65">
        <f>IFERROR(VLOOKUP(C13405,Pivot!A:C,3,0),0)</f>
        <v>0</v>
      </c>
    </row>
    <row r="13406" spans="1:6" x14ac:dyDescent="0.25">
      <c r="A13406" s="68" t="s">
        <v>103</v>
      </c>
      <c r="B13406" s="69">
        <v>491395852</v>
      </c>
      <c r="C13406" s="68">
        <v>8907136177441</v>
      </c>
      <c r="D13406" s="69" t="s">
        <v>9053</v>
      </c>
      <c r="E13406" s="65">
        <f>IFERROR(VLOOKUP(C13406,Pivot!A:B,2,0),0)</f>
        <v>0</v>
      </c>
      <c r="F13406" s="65">
        <f>IFERROR(VLOOKUP(C13406,Pivot!A:C,3,0),0)</f>
        <v>0</v>
      </c>
    </row>
    <row r="13407" spans="1:6" x14ac:dyDescent="0.25">
      <c r="A13407" s="68" t="s">
        <v>103</v>
      </c>
      <c r="B13407" s="69">
        <v>491395853</v>
      </c>
      <c r="C13407" s="68">
        <v>8907136177458</v>
      </c>
      <c r="D13407" s="69" t="s">
        <v>9054</v>
      </c>
      <c r="E13407" s="65">
        <f>IFERROR(VLOOKUP(C13407,Pivot!A:B,2,0),0)</f>
        <v>0</v>
      </c>
      <c r="F13407" s="65">
        <f>IFERROR(VLOOKUP(C13407,Pivot!A:C,3,0),0)</f>
        <v>0</v>
      </c>
    </row>
    <row r="13408" spans="1:6" x14ac:dyDescent="0.25">
      <c r="A13408" s="68" t="s">
        <v>103</v>
      </c>
      <c r="B13408" s="69">
        <v>491395854</v>
      </c>
      <c r="C13408" s="68">
        <v>8907136177489</v>
      </c>
      <c r="D13408" s="69" t="s">
        <v>9055</v>
      </c>
      <c r="E13408" s="65">
        <f>IFERROR(VLOOKUP(C13408,Pivot!A:B,2,0),0)</f>
        <v>0</v>
      </c>
      <c r="F13408" s="65">
        <f>IFERROR(VLOOKUP(C13408,Pivot!A:C,3,0),0)</f>
        <v>0</v>
      </c>
    </row>
    <row r="13409" spans="1:6" x14ac:dyDescent="0.25">
      <c r="A13409" s="68" t="s">
        <v>103</v>
      </c>
      <c r="B13409" s="69">
        <v>491395855</v>
      </c>
      <c r="C13409" s="68">
        <v>8907136177601</v>
      </c>
      <c r="D13409" s="69" t="s">
        <v>9056</v>
      </c>
      <c r="E13409" s="65">
        <f>IFERROR(VLOOKUP(C13409,Pivot!A:B,2,0),0)</f>
        <v>0</v>
      </c>
      <c r="F13409" s="65">
        <f>IFERROR(VLOOKUP(C13409,Pivot!A:C,3,0),0)</f>
        <v>0</v>
      </c>
    </row>
    <row r="13410" spans="1:6" x14ac:dyDescent="0.25">
      <c r="A13410" s="68" t="s">
        <v>103</v>
      </c>
      <c r="B13410" s="69">
        <v>491395856</v>
      </c>
      <c r="C13410" s="68">
        <v>8907136177618</v>
      </c>
      <c r="D13410" s="69" t="s">
        <v>9057</v>
      </c>
      <c r="E13410" s="65">
        <f>IFERROR(VLOOKUP(C13410,Pivot!A:B,2,0),0)</f>
        <v>0</v>
      </c>
      <c r="F13410" s="65">
        <f>IFERROR(VLOOKUP(C13410,Pivot!A:C,3,0),0)</f>
        <v>0</v>
      </c>
    </row>
    <row r="13411" spans="1:6" x14ac:dyDescent="0.25">
      <c r="A13411" s="68" t="s">
        <v>103</v>
      </c>
      <c r="B13411" s="69">
        <v>491395857</v>
      </c>
      <c r="C13411" s="68">
        <v>8907136177632</v>
      </c>
      <c r="D13411" s="69" t="s">
        <v>9058</v>
      </c>
      <c r="E13411" s="65">
        <f>IFERROR(VLOOKUP(C13411,Pivot!A:B,2,0),0)</f>
        <v>0</v>
      </c>
      <c r="F13411" s="65">
        <f>IFERROR(VLOOKUP(C13411,Pivot!A:C,3,0),0)</f>
        <v>0</v>
      </c>
    </row>
    <row r="13412" spans="1:6" x14ac:dyDescent="0.25">
      <c r="A13412" s="68" t="s">
        <v>103</v>
      </c>
      <c r="B13412" s="69">
        <v>491395858</v>
      </c>
      <c r="C13412" s="68">
        <v>8907136177649</v>
      </c>
      <c r="D13412" s="69" t="s">
        <v>9059</v>
      </c>
      <c r="E13412" s="65">
        <f>IFERROR(VLOOKUP(C13412,Pivot!A:B,2,0),0)</f>
        <v>0</v>
      </c>
      <c r="F13412" s="65">
        <f>IFERROR(VLOOKUP(C13412,Pivot!A:C,3,0),0)</f>
        <v>0</v>
      </c>
    </row>
    <row r="13413" spans="1:6" x14ac:dyDescent="0.25">
      <c r="A13413" s="68" t="s">
        <v>103</v>
      </c>
      <c r="B13413" s="69">
        <v>491395859</v>
      </c>
      <c r="C13413" s="68">
        <v>8907136177656</v>
      </c>
      <c r="D13413" s="69" t="s">
        <v>9060</v>
      </c>
      <c r="E13413" s="65">
        <f>IFERROR(VLOOKUP(C13413,Pivot!A:B,2,0),0)</f>
        <v>0</v>
      </c>
      <c r="F13413" s="65">
        <f>IFERROR(VLOOKUP(C13413,Pivot!A:C,3,0),0)</f>
        <v>0</v>
      </c>
    </row>
    <row r="13414" spans="1:6" x14ac:dyDescent="0.25">
      <c r="A13414" s="68" t="s">
        <v>103</v>
      </c>
      <c r="B13414" s="69">
        <v>491395860</v>
      </c>
      <c r="C13414" s="68">
        <v>8907136177663</v>
      </c>
      <c r="D13414" s="69" t="s">
        <v>9061</v>
      </c>
      <c r="E13414" s="65">
        <f>IFERROR(VLOOKUP(C13414,Pivot!A:B,2,0),0)</f>
        <v>0</v>
      </c>
      <c r="F13414" s="65">
        <f>IFERROR(VLOOKUP(C13414,Pivot!A:C,3,0),0)</f>
        <v>0</v>
      </c>
    </row>
    <row r="13415" spans="1:6" x14ac:dyDescent="0.25">
      <c r="A13415" s="68" t="s">
        <v>103</v>
      </c>
      <c r="B13415" s="69">
        <v>491395861</v>
      </c>
      <c r="C13415" s="68">
        <v>8907136177694</v>
      </c>
      <c r="D13415" s="69" t="s">
        <v>9062</v>
      </c>
      <c r="E13415" s="65">
        <f>IFERROR(VLOOKUP(C13415,Pivot!A:B,2,0),0)</f>
        <v>0</v>
      </c>
      <c r="F13415" s="65">
        <f>IFERROR(VLOOKUP(C13415,Pivot!A:C,3,0),0)</f>
        <v>0</v>
      </c>
    </row>
    <row r="13416" spans="1:6" x14ac:dyDescent="0.25">
      <c r="A13416" s="68" t="s">
        <v>103</v>
      </c>
      <c r="B13416" s="69">
        <v>491395862</v>
      </c>
      <c r="C13416" s="68">
        <v>8907136177922</v>
      </c>
      <c r="D13416" s="69" t="s">
        <v>9063</v>
      </c>
      <c r="E13416" s="65">
        <f>IFERROR(VLOOKUP(C13416,Pivot!A:B,2,0),0)</f>
        <v>0</v>
      </c>
      <c r="F13416" s="65">
        <f>IFERROR(VLOOKUP(C13416,Pivot!A:C,3,0),0)</f>
        <v>0</v>
      </c>
    </row>
    <row r="13417" spans="1:6" x14ac:dyDescent="0.25">
      <c r="A13417" s="68" t="s">
        <v>103</v>
      </c>
      <c r="B13417" s="69">
        <v>491395863</v>
      </c>
      <c r="C13417" s="68">
        <v>8907136177939</v>
      </c>
      <c r="D13417" s="69" t="s">
        <v>9064</v>
      </c>
      <c r="E13417" s="65">
        <f>IFERROR(VLOOKUP(C13417,Pivot!A:B,2,0),0)</f>
        <v>0</v>
      </c>
      <c r="F13417" s="65">
        <f>IFERROR(VLOOKUP(C13417,Pivot!A:C,3,0),0)</f>
        <v>0</v>
      </c>
    </row>
    <row r="13418" spans="1:6" x14ac:dyDescent="0.25">
      <c r="A13418" s="68" t="s">
        <v>103</v>
      </c>
      <c r="B13418" s="69">
        <v>491395865</v>
      </c>
      <c r="C13418" s="68">
        <v>8901736172356</v>
      </c>
      <c r="D13418" s="69" t="s">
        <v>9065</v>
      </c>
      <c r="E13418" s="65">
        <f>IFERROR(VLOOKUP(C13418,Pivot!A:B,2,0),0)</f>
        <v>0</v>
      </c>
      <c r="F13418" s="65">
        <f>IFERROR(VLOOKUP(C13418,Pivot!A:C,3,0),0)</f>
        <v>0</v>
      </c>
    </row>
    <row r="13419" spans="1:6" x14ac:dyDescent="0.25">
      <c r="A13419" s="68" t="s">
        <v>103</v>
      </c>
      <c r="B13419" s="69">
        <v>491395866</v>
      </c>
      <c r="C13419" s="68">
        <v>8901736172387</v>
      </c>
      <c r="D13419" s="69" t="s">
        <v>9066</v>
      </c>
      <c r="E13419" s="65">
        <f>IFERROR(VLOOKUP(C13419,Pivot!A:B,2,0),0)</f>
        <v>0</v>
      </c>
      <c r="F13419" s="65">
        <f>IFERROR(VLOOKUP(C13419,Pivot!A:C,3,0),0)</f>
        <v>0</v>
      </c>
    </row>
    <row r="13420" spans="1:6" x14ac:dyDescent="0.25">
      <c r="A13420" s="68" t="s">
        <v>103</v>
      </c>
      <c r="B13420" s="69">
        <v>491395867</v>
      </c>
      <c r="C13420" s="68">
        <v>8901736172301</v>
      </c>
      <c r="D13420" s="69" t="s">
        <v>9067</v>
      </c>
      <c r="E13420" s="65">
        <f>IFERROR(VLOOKUP(C13420,Pivot!A:B,2,0),0)</f>
        <v>0</v>
      </c>
      <c r="F13420" s="65">
        <f>IFERROR(VLOOKUP(C13420,Pivot!A:C,3,0),0)</f>
        <v>0</v>
      </c>
    </row>
    <row r="13421" spans="1:6" x14ac:dyDescent="0.25">
      <c r="A13421" s="68" t="s">
        <v>103</v>
      </c>
      <c r="B13421" s="69">
        <v>491395869</v>
      </c>
      <c r="C13421" s="68">
        <v>8901736172318</v>
      </c>
      <c r="D13421" s="69" t="s">
        <v>9068</v>
      </c>
      <c r="E13421" s="65">
        <f>IFERROR(VLOOKUP(C13421,Pivot!A:B,2,0),0)</f>
        <v>0</v>
      </c>
      <c r="F13421" s="65">
        <f>IFERROR(VLOOKUP(C13421,Pivot!A:C,3,0),0)</f>
        <v>0</v>
      </c>
    </row>
    <row r="13422" spans="1:6" x14ac:dyDescent="0.25">
      <c r="A13422" s="68" t="s">
        <v>103</v>
      </c>
      <c r="B13422" s="69">
        <v>491395871</v>
      </c>
      <c r="C13422" s="68">
        <v>8901736172400</v>
      </c>
      <c r="D13422" s="69" t="s">
        <v>9069</v>
      </c>
      <c r="E13422" s="65">
        <f>IFERROR(VLOOKUP(C13422,Pivot!A:B,2,0),0)</f>
        <v>0</v>
      </c>
      <c r="F13422" s="65">
        <f>IFERROR(VLOOKUP(C13422,Pivot!A:C,3,0),0)</f>
        <v>0</v>
      </c>
    </row>
    <row r="13423" spans="1:6" x14ac:dyDescent="0.25">
      <c r="A13423" s="68" t="s">
        <v>103</v>
      </c>
      <c r="B13423" s="69">
        <v>491395872</v>
      </c>
      <c r="C13423" s="68">
        <v>8901736130127</v>
      </c>
      <c r="D13423" s="69" t="s">
        <v>9070</v>
      </c>
      <c r="E13423" s="65">
        <f>IFERROR(VLOOKUP(C13423,Pivot!A:B,2,0),0)</f>
        <v>0</v>
      </c>
      <c r="F13423" s="65">
        <f>IFERROR(VLOOKUP(C13423,Pivot!A:C,3,0),0)</f>
        <v>0</v>
      </c>
    </row>
    <row r="13424" spans="1:6" x14ac:dyDescent="0.25">
      <c r="A13424" s="68" t="s">
        <v>103</v>
      </c>
      <c r="B13424" s="69">
        <v>491395873</v>
      </c>
      <c r="C13424" s="68">
        <v>8901736130080</v>
      </c>
      <c r="D13424" s="69" t="s">
        <v>9071</v>
      </c>
      <c r="E13424" s="65">
        <f>IFERROR(VLOOKUP(C13424,Pivot!A:B,2,0),0)</f>
        <v>0</v>
      </c>
      <c r="F13424" s="65">
        <f>IFERROR(VLOOKUP(C13424,Pivot!A:C,3,0),0)</f>
        <v>0</v>
      </c>
    </row>
    <row r="13425" spans="1:6" x14ac:dyDescent="0.25">
      <c r="A13425" s="68" t="s">
        <v>103</v>
      </c>
      <c r="B13425" s="69">
        <v>491395874</v>
      </c>
      <c r="C13425" s="68">
        <v>8901736132213</v>
      </c>
      <c r="D13425" s="69" t="s">
        <v>9072</v>
      </c>
      <c r="E13425" s="65">
        <f>IFERROR(VLOOKUP(C13425,Pivot!A:B,2,0),0)</f>
        <v>0</v>
      </c>
      <c r="F13425" s="65">
        <f>IFERROR(VLOOKUP(C13425,Pivot!A:C,3,0),0)</f>
        <v>0</v>
      </c>
    </row>
    <row r="13426" spans="1:6" x14ac:dyDescent="0.25">
      <c r="A13426" s="68" t="s">
        <v>103</v>
      </c>
      <c r="B13426" s="69">
        <v>491395875</v>
      </c>
      <c r="C13426" s="68">
        <v>8901736138802</v>
      </c>
      <c r="D13426" s="69" t="s">
        <v>9073</v>
      </c>
      <c r="E13426" s="65">
        <f>IFERROR(VLOOKUP(C13426,Pivot!A:B,2,0),0)</f>
        <v>0</v>
      </c>
      <c r="F13426" s="65">
        <f>IFERROR(VLOOKUP(C13426,Pivot!A:C,3,0),0)</f>
        <v>0</v>
      </c>
    </row>
    <row r="13427" spans="1:6" x14ac:dyDescent="0.25">
      <c r="A13427" s="68" t="s">
        <v>103</v>
      </c>
      <c r="B13427" s="69">
        <v>491395876</v>
      </c>
      <c r="C13427" s="68">
        <v>8901736138819</v>
      </c>
      <c r="D13427" s="69" t="s">
        <v>9074</v>
      </c>
      <c r="E13427" s="65">
        <f>IFERROR(VLOOKUP(C13427,Pivot!A:B,2,0),0)</f>
        <v>0</v>
      </c>
      <c r="F13427" s="65">
        <f>IFERROR(VLOOKUP(C13427,Pivot!A:C,3,0),0)</f>
        <v>0</v>
      </c>
    </row>
    <row r="13428" spans="1:6" x14ac:dyDescent="0.25">
      <c r="A13428" s="68" t="s">
        <v>103</v>
      </c>
      <c r="B13428" s="69">
        <v>491395877</v>
      </c>
      <c r="C13428" s="68">
        <v>8901736139021</v>
      </c>
      <c r="D13428" s="69" t="s">
        <v>9075</v>
      </c>
      <c r="E13428" s="65">
        <f>IFERROR(VLOOKUP(C13428,Pivot!A:B,2,0),0)</f>
        <v>0</v>
      </c>
      <c r="F13428" s="65">
        <f>IFERROR(VLOOKUP(C13428,Pivot!A:C,3,0),0)</f>
        <v>0</v>
      </c>
    </row>
    <row r="13429" spans="1:6" x14ac:dyDescent="0.25">
      <c r="A13429" s="68" t="s">
        <v>103</v>
      </c>
      <c r="B13429" s="69">
        <v>491395878</v>
      </c>
      <c r="C13429" s="68">
        <v>8901736138994</v>
      </c>
      <c r="D13429" s="69" t="s">
        <v>9076</v>
      </c>
      <c r="E13429" s="65">
        <f>IFERROR(VLOOKUP(C13429,Pivot!A:B,2,0),0)</f>
        <v>0</v>
      </c>
      <c r="F13429" s="65">
        <f>IFERROR(VLOOKUP(C13429,Pivot!A:C,3,0),0)</f>
        <v>0</v>
      </c>
    </row>
    <row r="13430" spans="1:6" x14ac:dyDescent="0.25">
      <c r="A13430" s="68" t="s">
        <v>103</v>
      </c>
      <c r="B13430" s="69">
        <v>491395879</v>
      </c>
      <c r="C13430" s="68">
        <v>8901736139007</v>
      </c>
      <c r="D13430" s="69" t="s">
        <v>9077</v>
      </c>
      <c r="E13430" s="65">
        <f>IFERROR(VLOOKUP(C13430,Pivot!A:B,2,0),0)</f>
        <v>0</v>
      </c>
      <c r="F13430" s="65">
        <f>IFERROR(VLOOKUP(C13430,Pivot!A:C,3,0),0)</f>
        <v>0</v>
      </c>
    </row>
    <row r="13431" spans="1:6" x14ac:dyDescent="0.25">
      <c r="A13431" s="68" t="s">
        <v>103</v>
      </c>
      <c r="B13431" s="69">
        <v>491395880</v>
      </c>
      <c r="C13431" s="68">
        <v>8901736139113</v>
      </c>
      <c r="D13431" s="69" t="s">
        <v>9078</v>
      </c>
      <c r="E13431" s="65">
        <f>IFERROR(VLOOKUP(C13431,Pivot!A:B,2,0),0)</f>
        <v>0</v>
      </c>
      <c r="F13431" s="65">
        <f>IFERROR(VLOOKUP(C13431,Pivot!A:C,3,0),0)</f>
        <v>0</v>
      </c>
    </row>
    <row r="13432" spans="1:6" x14ac:dyDescent="0.25">
      <c r="A13432" s="68" t="s">
        <v>103</v>
      </c>
      <c r="B13432" s="69">
        <v>491395881</v>
      </c>
      <c r="C13432" s="68">
        <v>8901736172530</v>
      </c>
      <c r="D13432" s="69" t="s">
        <v>9079</v>
      </c>
      <c r="E13432" s="65">
        <f>IFERROR(VLOOKUP(C13432,Pivot!A:B,2,0),0)</f>
        <v>0</v>
      </c>
      <c r="F13432" s="65">
        <f>IFERROR(VLOOKUP(C13432,Pivot!A:C,3,0),0)</f>
        <v>0</v>
      </c>
    </row>
    <row r="13433" spans="1:6" x14ac:dyDescent="0.25">
      <c r="A13433" s="68" t="s">
        <v>103</v>
      </c>
      <c r="B13433" s="69">
        <v>491395882</v>
      </c>
      <c r="C13433" s="68">
        <v>8901736137126</v>
      </c>
      <c r="D13433" s="69" t="s">
        <v>9080</v>
      </c>
      <c r="E13433" s="65">
        <f>IFERROR(VLOOKUP(C13433,Pivot!A:B,2,0),0)</f>
        <v>0</v>
      </c>
      <c r="F13433" s="65">
        <f>IFERROR(VLOOKUP(C13433,Pivot!A:C,3,0),0)</f>
        <v>0</v>
      </c>
    </row>
    <row r="13434" spans="1:6" x14ac:dyDescent="0.25">
      <c r="A13434" s="68" t="s">
        <v>103</v>
      </c>
      <c r="B13434" s="69">
        <v>491395883</v>
      </c>
      <c r="C13434" s="68">
        <v>8901736137225</v>
      </c>
      <c r="D13434" s="69" t="s">
        <v>9081</v>
      </c>
      <c r="E13434" s="65">
        <f>IFERROR(VLOOKUP(C13434,Pivot!A:B,2,0),0)</f>
        <v>0</v>
      </c>
      <c r="F13434" s="65">
        <f>IFERROR(VLOOKUP(C13434,Pivot!A:C,3,0),0)</f>
        <v>0</v>
      </c>
    </row>
    <row r="13435" spans="1:6" x14ac:dyDescent="0.25">
      <c r="A13435" s="68" t="s">
        <v>103</v>
      </c>
      <c r="B13435" s="69">
        <v>491395884</v>
      </c>
      <c r="C13435" s="68">
        <v>8901736173186</v>
      </c>
      <c r="D13435" s="69" t="s">
        <v>9082</v>
      </c>
      <c r="E13435" s="65">
        <f>IFERROR(VLOOKUP(C13435,Pivot!A:B,2,0),0)</f>
        <v>0</v>
      </c>
      <c r="F13435" s="65">
        <f>IFERROR(VLOOKUP(C13435,Pivot!A:C,3,0),0)</f>
        <v>0</v>
      </c>
    </row>
    <row r="13436" spans="1:6" x14ac:dyDescent="0.25">
      <c r="A13436" s="68" t="s">
        <v>103</v>
      </c>
      <c r="B13436" s="69">
        <v>491395885</v>
      </c>
      <c r="C13436" s="68">
        <v>8901736173193</v>
      </c>
      <c r="D13436" s="69" t="s">
        <v>9083</v>
      </c>
      <c r="E13436" s="65">
        <f>IFERROR(VLOOKUP(C13436,Pivot!A:B,2,0),0)</f>
        <v>0</v>
      </c>
      <c r="F13436" s="65">
        <f>IFERROR(VLOOKUP(C13436,Pivot!A:C,3,0),0)</f>
        <v>0</v>
      </c>
    </row>
    <row r="13437" spans="1:6" x14ac:dyDescent="0.25">
      <c r="A13437" s="68" t="s">
        <v>103</v>
      </c>
      <c r="B13437" s="69">
        <v>491395886</v>
      </c>
      <c r="C13437" s="68">
        <v>8901736173209</v>
      </c>
      <c r="D13437" s="69" t="s">
        <v>9084</v>
      </c>
      <c r="E13437" s="65">
        <f>IFERROR(VLOOKUP(C13437,Pivot!A:B,2,0),0)</f>
        <v>0</v>
      </c>
      <c r="F13437" s="65">
        <f>IFERROR(VLOOKUP(C13437,Pivot!A:C,3,0),0)</f>
        <v>0</v>
      </c>
    </row>
    <row r="13438" spans="1:6" x14ac:dyDescent="0.25">
      <c r="A13438" s="68" t="s">
        <v>103</v>
      </c>
      <c r="B13438" s="69">
        <v>491395887</v>
      </c>
      <c r="C13438" s="68">
        <v>8901736173216</v>
      </c>
      <c r="D13438" s="69" t="s">
        <v>9085</v>
      </c>
      <c r="E13438" s="65">
        <f>IFERROR(VLOOKUP(C13438,Pivot!A:B,2,0),0)</f>
        <v>0</v>
      </c>
      <c r="F13438" s="65">
        <f>IFERROR(VLOOKUP(C13438,Pivot!A:C,3,0),0)</f>
        <v>0</v>
      </c>
    </row>
    <row r="13439" spans="1:6" x14ac:dyDescent="0.25">
      <c r="A13439" s="68" t="s">
        <v>103</v>
      </c>
      <c r="B13439" s="69">
        <v>491395888</v>
      </c>
      <c r="C13439" s="68">
        <v>8901736173223</v>
      </c>
      <c r="D13439" s="69" t="s">
        <v>9086</v>
      </c>
      <c r="E13439" s="65">
        <f>IFERROR(VLOOKUP(C13439,Pivot!A:B,2,0),0)</f>
        <v>0</v>
      </c>
      <c r="F13439" s="65">
        <f>IFERROR(VLOOKUP(C13439,Pivot!A:C,3,0),0)</f>
        <v>0</v>
      </c>
    </row>
    <row r="13440" spans="1:6" x14ac:dyDescent="0.25">
      <c r="A13440" s="68" t="s">
        <v>103</v>
      </c>
      <c r="B13440" s="69">
        <v>491395889</v>
      </c>
      <c r="C13440" s="68">
        <v>8901736173230</v>
      </c>
      <c r="D13440" s="69" t="s">
        <v>9087</v>
      </c>
      <c r="E13440" s="65">
        <f>IFERROR(VLOOKUP(C13440,Pivot!A:B,2,0),0)</f>
        <v>0</v>
      </c>
      <c r="F13440" s="65">
        <f>IFERROR(VLOOKUP(C13440,Pivot!A:C,3,0),0)</f>
        <v>0</v>
      </c>
    </row>
    <row r="13441" spans="1:6" x14ac:dyDescent="0.25">
      <c r="A13441" s="68" t="s">
        <v>103</v>
      </c>
      <c r="B13441" s="69">
        <v>491395890</v>
      </c>
      <c r="C13441" s="68">
        <v>8901736173254</v>
      </c>
      <c r="D13441" s="69" t="s">
        <v>9088</v>
      </c>
      <c r="E13441" s="65">
        <f>IFERROR(VLOOKUP(C13441,Pivot!A:B,2,0),0)</f>
        <v>0</v>
      </c>
      <c r="F13441" s="65">
        <f>IFERROR(VLOOKUP(C13441,Pivot!A:C,3,0),0)</f>
        <v>0</v>
      </c>
    </row>
    <row r="13442" spans="1:6" x14ac:dyDescent="0.25">
      <c r="A13442" s="68" t="s">
        <v>103</v>
      </c>
      <c r="B13442" s="69">
        <v>491395891</v>
      </c>
      <c r="C13442" s="68">
        <v>8901736173261</v>
      </c>
      <c r="D13442" s="69" t="s">
        <v>9089</v>
      </c>
      <c r="E13442" s="65">
        <f>IFERROR(VLOOKUP(C13442,Pivot!A:B,2,0),0)</f>
        <v>0</v>
      </c>
      <c r="F13442" s="65">
        <f>IFERROR(VLOOKUP(C13442,Pivot!A:C,3,0),0)</f>
        <v>0</v>
      </c>
    </row>
    <row r="13443" spans="1:6" x14ac:dyDescent="0.25">
      <c r="A13443" s="68" t="s">
        <v>103</v>
      </c>
      <c r="B13443" s="69">
        <v>491395894</v>
      </c>
      <c r="C13443" s="68">
        <v>8901736172486</v>
      </c>
      <c r="D13443" s="69" t="s">
        <v>9090</v>
      </c>
      <c r="E13443" s="65">
        <f>IFERROR(VLOOKUP(C13443,Pivot!A:B,2,0),0)</f>
        <v>0</v>
      </c>
      <c r="F13443" s="65">
        <f>IFERROR(VLOOKUP(C13443,Pivot!A:C,3,0),0)</f>
        <v>0</v>
      </c>
    </row>
    <row r="13444" spans="1:6" x14ac:dyDescent="0.25">
      <c r="A13444" s="68" t="s">
        <v>103</v>
      </c>
      <c r="B13444" s="69">
        <v>491395895</v>
      </c>
      <c r="C13444" s="68">
        <v>8901736172509</v>
      </c>
      <c r="D13444" s="69" t="s">
        <v>9091</v>
      </c>
      <c r="E13444" s="65">
        <f>IFERROR(VLOOKUP(C13444,Pivot!A:B,2,0),0)</f>
        <v>0</v>
      </c>
      <c r="F13444" s="65">
        <f>IFERROR(VLOOKUP(C13444,Pivot!A:C,3,0),0)</f>
        <v>0</v>
      </c>
    </row>
    <row r="13445" spans="1:6" x14ac:dyDescent="0.25">
      <c r="A13445" s="68" t="s">
        <v>103</v>
      </c>
      <c r="B13445" s="69">
        <v>491395896</v>
      </c>
      <c r="C13445" s="68">
        <v>8901736172608</v>
      </c>
      <c r="D13445" s="69" t="s">
        <v>9092</v>
      </c>
      <c r="E13445" s="65">
        <f>IFERROR(VLOOKUP(C13445,Pivot!A:B,2,0),0)</f>
        <v>0</v>
      </c>
      <c r="F13445" s="65">
        <f>IFERROR(VLOOKUP(C13445,Pivot!A:C,3,0),0)</f>
        <v>0</v>
      </c>
    </row>
    <row r="13446" spans="1:6" x14ac:dyDescent="0.25">
      <c r="A13446" s="68" t="s">
        <v>103</v>
      </c>
      <c r="B13446" s="69">
        <v>491395897</v>
      </c>
      <c r="C13446" s="68">
        <v>8901736172615</v>
      </c>
      <c r="D13446" s="69" t="s">
        <v>9093</v>
      </c>
      <c r="E13446" s="65">
        <f>IFERROR(VLOOKUP(C13446,Pivot!A:B,2,0),0)</f>
        <v>0</v>
      </c>
      <c r="F13446" s="65">
        <f>IFERROR(VLOOKUP(C13446,Pivot!A:C,3,0),0)</f>
        <v>0</v>
      </c>
    </row>
    <row r="13447" spans="1:6" x14ac:dyDescent="0.25">
      <c r="A13447" s="68" t="s">
        <v>103</v>
      </c>
      <c r="B13447" s="69">
        <v>491395898</v>
      </c>
      <c r="C13447" s="68">
        <v>491395898</v>
      </c>
      <c r="D13447" s="69" t="s">
        <v>9094</v>
      </c>
      <c r="E13447" s="65">
        <f>IFERROR(VLOOKUP(C13447,Pivot!A:B,2,0),0)</f>
        <v>0</v>
      </c>
      <c r="F13447" s="65">
        <f>IFERROR(VLOOKUP(C13447,Pivot!A:C,3,0),0)</f>
        <v>0</v>
      </c>
    </row>
    <row r="13448" spans="1:6" x14ac:dyDescent="0.25">
      <c r="A13448" s="68" t="s">
        <v>103</v>
      </c>
      <c r="B13448" s="69">
        <v>491395899</v>
      </c>
      <c r="C13448" s="68">
        <v>491395899</v>
      </c>
      <c r="D13448" s="69" t="s">
        <v>9095</v>
      </c>
      <c r="E13448" s="65">
        <f>IFERROR(VLOOKUP(C13448,Pivot!A:B,2,0),0)</f>
        <v>0</v>
      </c>
      <c r="F13448" s="65">
        <f>IFERROR(VLOOKUP(C13448,Pivot!A:C,3,0),0)</f>
        <v>0</v>
      </c>
    </row>
    <row r="13449" spans="1:6" x14ac:dyDescent="0.25">
      <c r="A13449" s="68" t="s">
        <v>103</v>
      </c>
      <c r="B13449" s="69">
        <v>491395900</v>
      </c>
      <c r="C13449" s="68">
        <v>653569890621</v>
      </c>
      <c r="D13449" s="69" t="s">
        <v>9096</v>
      </c>
      <c r="E13449" s="65">
        <f>IFERROR(VLOOKUP(C13449,Pivot!A:B,2,0),0)</f>
        <v>0</v>
      </c>
      <c r="F13449" s="65">
        <f>IFERROR(VLOOKUP(C13449,Pivot!A:C,3,0),0)</f>
        <v>0</v>
      </c>
    </row>
    <row r="13450" spans="1:6" x14ac:dyDescent="0.25">
      <c r="A13450" s="68" t="s">
        <v>103</v>
      </c>
      <c r="B13450" s="69">
        <v>491395901</v>
      </c>
      <c r="C13450" s="68">
        <v>630509286782</v>
      </c>
      <c r="D13450" s="69" t="s">
        <v>9097</v>
      </c>
      <c r="E13450" s="65">
        <f>IFERROR(VLOOKUP(C13450,Pivot!A:B,2,0),0)</f>
        <v>0</v>
      </c>
      <c r="F13450" s="65">
        <f>IFERROR(VLOOKUP(C13450,Pivot!A:C,3,0),0)</f>
        <v>0</v>
      </c>
    </row>
    <row r="13451" spans="1:6" x14ac:dyDescent="0.25">
      <c r="A13451" s="68" t="s">
        <v>103</v>
      </c>
      <c r="B13451" s="69">
        <v>491395903</v>
      </c>
      <c r="C13451" s="68">
        <v>8904268300372</v>
      </c>
      <c r="D13451" s="69" t="s">
        <v>9098</v>
      </c>
      <c r="E13451" s="65">
        <f>IFERROR(VLOOKUP(C13451,Pivot!A:B,2,0),0)</f>
        <v>0</v>
      </c>
      <c r="F13451" s="65">
        <f>IFERROR(VLOOKUP(C13451,Pivot!A:C,3,0),0)</f>
        <v>0</v>
      </c>
    </row>
    <row r="13452" spans="1:6" x14ac:dyDescent="0.25">
      <c r="A13452" s="68" t="s">
        <v>103</v>
      </c>
      <c r="B13452" s="69">
        <v>491395905</v>
      </c>
      <c r="C13452" s="68">
        <v>8421134095977</v>
      </c>
      <c r="D13452" s="69" t="s">
        <v>9099</v>
      </c>
      <c r="E13452" s="65">
        <f>IFERROR(VLOOKUP(C13452,Pivot!A:B,2,0),0)</f>
        <v>0</v>
      </c>
      <c r="F13452" s="65">
        <f>IFERROR(VLOOKUP(C13452,Pivot!A:C,3,0),0)</f>
        <v>0</v>
      </c>
    </row>
    <row r="13453" spans="1:6" x14ac:dyDescent="0.25">
      <c r="A13453" s="68" t="s">
        <v>103</v>
      </c>
      <c r="B13453" s="69">
        <v>491395906</v>
      </c>
      <c r="C13453" s="68">
        <v>8904027107860</v>
      </c>
      <c r="D13453" s="69" t="s">
        <v>9100</v>
      </c>
      <c r="E13453" s="65">
        <f>IFERROR(VLOOKUP(C13453,Pivot!A:B,2,0),0)</f>
        <v>0</v>
      </c>
      <c r="F13453" s="65">
        <f>IFERROR(VLOOKUP(C13453,Pivot!A:C,3,0),0)</f>
        <v>0</v>
      </c>
    </row>
    <row r="13454" spans="1:6" x14ac:dyDescent="0.25">
      <c r="A13454" s="68" t="s">
        <v>103</v>
      </c>
      <c r="B13454" s="69">
        <v>491395907</v>
      </c>
      <c r="C13454" s="68">
        <v>8904027107884</v>
      </c>
      <c r="D13454" s="69" t="s">
        <v>9101</v>
      </c>
      <c r="E13454" s="65">
        <f>IFERROR(VLOOKUP(C13454,Pivot!A:B,2,0),0)</f>
        <v>0</v>
      </c>
      <c r="F13454" s="65">
        <f>IFERROR(VLOOKUP(C13454,Pivot!A:C,3,0),0)</f>
        <v>0</v>
      </c>
    </row>
    <row r="13455" spans="1:6" x14ac:dyDescent="0.25">
      <c r="A13455" s="68" t="s">
        <v>103</v>
      </c>
      <c r="B13455" s="69">
        <v>491395908</v>
      </c>
      <c r="C13455" s="68">
        <v>491395908</v>
      </c>
      <c r="D13455" s="69" t="s">
        <v>9102</v>
      </c>
      <c r="E13455" s="65">
        <f>IFERROR(VLOOKUP(C13455,Pivot!A:B,2,0),0)</f>
        <v>0</v>
      </c>
      <c r="F13455" s="65">
        <f>IFERROR(VLOOKUP(C13455,Pivot!A:C,3,0),0)</f>
        <v>0</v>
      </c>
    </row>
    <row r="13456" spans="1:6" x14ac:dyDescent="0.25">
      <c r="A13456" s="68" t="s">
        <v>103</v>
      </c>
      <c r="B13456" s="69">
        <v>491395908</v>
      </c>
      <c r="C13456" s="68">
        <v>5414301521228</v>
      </c>
      <c r="D13456" s="69" t="s">
        <v>9102</v>
      </c>
      <c r="E13456" s="65">
        <f>IFERROR(VLOOKUP(C13456,Pivot!A:B,2,0),0)</f>
        <v>0</v>
      </c>
      <c r="F13456" s="65">
        <f>IFERROR(VLOOKUP(C13456,Pivot!A:C,3,0),0)</f>
        <v>0</v>
      </c>
    </row>
    <row r="13457" spans="1:6" x14ac:dyDescent="0.25">
      <c r="A13457" s="68" t="s">
        <v>103</v>
      </c>
      <c r="B13457" s="69">
        <v>491395909</v>
      </c>
      <c r="C13457" s="68">
        <v>491395909</v>
      </c>
      <c r="D13457" s="69" t="s">
        <v>9103</v>
      </c>
      <c r="E13457" s="65">
        <f>IFERROR(VLOOKUP(C13457,Pivot!A:B,2,0),0)</f>
        <v>0</v>
      </c>
      <c r="F13457" s="65">
        <f>IFERROR(VLOOKUP(C13457,Pivot!A:C,3,0),0)</f>
        <v>0</v>
      </c>
    </row>
    <row r="13458" spans="1:6" x14ac:dyDescent="0.25">
      <c r="A13458" s="68" t="s">
        <v>103</v>
      </c>
      <c r="B13458" s="69">
        <v>491395909</v>
      </c>
      <c r="C13458" s="68">
        <v>5414301521105</v>
      </c>
      <c r="D13458" s="69" t="s">
        <v>9103</v>
      </c>
      <c r="E13458" s="65">
        <f>IFERROR(VLOOKUP(C13458,Pivot!A:B,2,0),0)</f>
        <v>0</v>
      </c>
      <c r="F13458" s="65">
        <f>IFERROR(VLOOKUP(C13458,Pivot!A:C,3,0),0)</f>
        <v>0</v>
      </c>
    </row>
    <row r="13459" spans="1:6" x14ac:dyDescent="0.25">
      <c r="A13459" s="68" t="s">
        <v>103</v>
      </c>
      <c r="B13459" s="69">
        <v>491395910</v>
      </c>
      <c r="C13459" s="68">
        <v>491395910</v>
      </c>
      <c r="D13459" s="69" t="s">
        <v>9104</v>
      </c>
      <c r="E13459" s="65">
        <f>IFERROR(VLOOKUP(C13459,Pivot!A:B,2,0),0)</f>
        <v>0</v>
      </c>
      <c r="F13459" s="65">
        <f>IFERROR(VLOOKUP(C13459,Pivot!A:C,3,0),0)</f>
        <v>0</v>
      </c>
    </row>
    <row r="13460" spans="1:6" x14ac:dyDescent="0.25">
      <c r="A13460" s="68" t="s">
        <v>103</v>
      </c>
      <c r="B13460" s="69">
        <v>491395910</v>
      </c>
      <c r="C13460" s="68">
        <v>5414301521136</v>
      </c>
      <c r="D13460" s="69" t="s">
        <v>9104</v>
      </c>
      <c r="E13460" s="65">
        <f>IFERROR(VLOOKUP(C13460,Pivot!A:B,2,0),0)</f>
        <v>0</v>
      </c>
      <c r="F13460" s="65">
        <f>IFERROR(VLOOKUP(C13460,Pivot!A:C,3,0),0)</f>
        <v>0</v>
      </c>
    </row>
    <row r="13461" spans="1:6" x14ac:dyDescent="0.25">
      <c r="A13461" s="68" t="s">
        <v>103</v>
      </c>
      <c r="B13461" s="69">
        <v>491395911</v>
      </c>
      <c r="C13461" s="68">
        <v>491395911</v>
      </c>
      <c r="D13461" s="69" t="s">
        <v>9105</v>
      </c>
      <c r="E13461" s="65">
        <f>IFERROR(VLOOKUP(C13461,Pivot!A:B,2,0),0)</f>
        <v>0</v>
      </c>
      <c r="F13461" s="65">
        <f>IFERROR(VLOOKUP(C13461,Pivot!A:C,3,0),0)</f>
        <v>0</v>
      </c>
    </row>
    <row r="13462" spans="1:6" x14ac:dyDescent="0.25">
      <c r="A13462" s="68" t="s">
        <v>103</v>
      </c>
      <c r="B13462" s="69">
        <v>491395911</v>
      </c>
      <c r="C13462" s="68">
        <v>5414301521167</v>
      </c>
      <c r="D13462" s="69" t="s">
        <v>9105</v>
      </c>
      <c r="E13462" s="65">
        <f>IFERROR(VLOOKUP(C13462,Pivot!A:B,2,0),0)</f>
        <v>0</v>
      </c>
      <c r="F13462" s="65">
        <f>IFERROR(VLOOKUP(C13462,Pivot!A:C,3,0),0)</f>
        <v>0</v>
      </c>
    </row>
    <row r="13463" spans="1:6" x14ac:dyDescent="0.25">
      <c r="A13463" s="68" t="s">
        <v>103</v>
      </c>
      <c r="B13463" s="69">
        <v>491395912</v>
      </c>
      <c r="C13463" s="68">
        <v>630509678518</v>
      </c>
      <c r="D13463" s="69" t="s">
        <v>9106</v>
      </c>
      <c r="E13463" s="65">
        <f>IFERROR(VLOOKUP(C13463,Pivot!A:B,2,0),0)</f>
        <v>0</v>
      </c>
      <c r="F13463" s="65">
        <f>IFERROR(VLOOKUP(C13463,Pivot!A:C,3,0),0)</f>
        <v>0</v>
      </c>
    </row>
    <row r="13464" spans="1:6" x14ac:dyDescent="0.25">
      <c r="A13464" s="68" t="s">
        <v>103</v>
      </c>
      <c r="B13464" s="69">
        <v>491395913</v>
      </c>
      <c r="C13464" s="68">
        <v>630509683048</v>
      </c>
      <c r="D13464" s="69" t="s">
        <v>9107</v>
      </c>
      <c r="E13464" s="65">
        <f>IFERROR(VLOOKUP(C13464,Pivot!A:B,2,0),0)</f>
        <v>0</v>
      </c>
      <c r="F13464" s="65">
        <f>IFERROR(VLOOKUP(C13464,Pivot!A:C,3,0),0)</f>
        <v>0</v>
      </c>
    </row>
    <row r="13465" spans="1:6" x14ac:dyDescent="0.25">
      <c r="A13465" s="68" t="s">
        <v>103</v>
      </c>
      <c r="B13465" s="69">
        <v>491395914</v>
      </c>
      <c r="C13465" s="68">
        <v>630509680665</v>
      </c>
      <c r="D13465" s="69" t="s">
        <v>9108</v>
      </c>
      <c r="E13465" s="65">
        <f>IFERROR(VLOOKUP(C13465,Pivot!A:B,2,0),0)</f>
        <v>0</v>
      </c>
      <c r="F13465" s="65">
        <f>IFERROR(VLOOKUP(C13465,Pivot!A:C,3,0),0)</f>
        <v>0</v>
      </c>
    </row>
    <row r="13466" spans="1:6" x14ac:dyDescent="0.25">
      <c r="A13466" s="68" t="s">
        <v>103</v>
      </c>
      <c r="B13466" s="69">
        <v>491395915</v>
      </c>
      <c r="C13466" s="68">
        <v>630509669622</v>
      </c>
      <c r="D13466" s="69" t="s">
        <v>9109</v>
      </c>
      <c r="E13466" s="65">
        <f>IFERROR(VLOOKUP(C13466,Pivot!A:B,2,0),0)</f>
        <v>0</v>
      </c>
      <c r="F13466" s="65">
        <f>IFERROR(VLOOKUP(C13466,Pivot!A:C,3,0),0)</f>
        <v>0</v>
      </c>
    </row>
    <row r="13467" spans="1:6" x14ac:dyDescent="0.25">
      <c r="A13467" s="68" t="s">
        <v>103</v>
      </c>
      <c r="B13467" s="69">
        <v>491395916</v>
      </c>
      <c r="C13467" s="68">
        <v>630509629527</v>
      </c>
      <c r="D13467" s="69" t="s">
        <v>9110</v>
      </c>
      <c r="E13467" s="65">
        <f>IFERROR(VLOOKUP(C13467,Pivot!A:B,2,0),0)</f>
        <v>0</v>
      </c>
      <c r="F13467" s="65">
        <f>IFERROR(VLOOKUP(C13467,Pivot!A:C,3,0),0)</f>
        <v>0</v>
      </c>
    </row>
    <row r="13468" spans="1:6" x14ac:dyDescent="0.25">
      <c r="A13468" s="68" t="s">
        <v>103</v>
      </c>
      <c r="B13468" s="69">
        <v>491395916</v>
      </c>
      <c r="C13468" s="68">
        <v>630509700080</v>
      </c>
      <c r="D13468" s="69" t="s">
        <v>9110</v>
      </c>
      <c r="E13468" s="65">
        <f>IFERROR(VLOOKUP(C13468,Pivot!A:B,2,0),0)</f>
        <v>0</v>
      </c>
      <c r="F13468" s="65">
        <f>IFERROR(VLOOKUP(C13468,Pivot!A:C,3,0),0)</f>
        <v>0</v>
      </c>
    </row>
    <row r="13469" spans="1:6" x14ac:dyDescent="0.25">
      <c r="A13469" s="68" t="s">
        <v>103</v>
      </c>
      <c r="B13469" s="69">
        <v>491395920</v>
      </c>
      <c r="C13469" s="68">
        <v>630509629008</v>
      </c>
      <c r="D13469" s="69" t="s">
        <v>9111</v>
      </c>
      <c r="E13469" s="65">
        <f>IFERROR(VLOOKUP(C13469,Pivot!A:B,2,0),0)</f>
        <v>0</v>
      </c>
      <c r="F13469" s="65">
        <f>IFERROR(VLOOKUP(C13469,Pivot!A:C,3,0),0)</f>
        <v>0</v>
      </c>
    </row>
    <row r="13470" spans="1:6" x14ac:dyDescent="0.25">
      <c r="A13470" s="68" t="s">
        <v>103</v>
      </c>
      <c r="B13470" s="69">
        <v>491395920</v>
      </c>
      <c r="C13470" s="68">
        <v>630509629015</v>
      </c>
      <c r="D13470" s="69" t="s">
        <v>9111</v>
      </c>
      <c r="E13470" s="65">
        <f>IFERROR(VLOOKUP(C13470,Pivot!A:B,2,0),0)</f>
        <v>0</v>
      </c>
      <c r="F13470" s="65">
        <f>IFERROR(VLOOKUP(C13470,Pivot!A:C,3,0),0)</f>
        <v>0</v>
      </c>
    </row>
    <row r="13471" spans="1:6" x14ac:dyDescent="0.25">
      <c r="A13471" s="68" t="s">
        <v>103</v>
      </c>
      <c r="B13471" s="69">
        <v>491395920</v>
      </c>
      <c r="C13471" s="68">
        <v>630509629022</v>
      </c>
      <c r="D13471" s="69" t="s">
        <v>9111</v>
      </c>
      <c r="E13471" s="65">
        <f>IFERROR(VLOOKUP(C13471,Pivot!A:B,2,0),0)</f>
        <v>0</v>
      </c>
      <c r="F13471" s="65">
        <f>IFERROR(VLOOKUP(C13471,Pivot!A:C,3,0),0)</f>
        <v>0</v>
      </c>
    </row>
    <row r="13472" spans="1:6" x14ac:dyDescent="0.25">
      <c r="A13472" s="68" t="s">
        <v>103</v>
      </c>
      <c r="B13472" s="69">
        <v>491395920</v>
      </c>
      <c r="C13472" s="68">
        <v>630509629039</v>
      </c>
      <c r="D13472" s="69" t="s">
        <v>9111</v>
      </c>
      <c r="E13472" s="65">
        <f>IFERROR(VLOOKUP(C13472,Pivot!A:B,2,0),0)</f>
        <v>0</v>
      </c>
      <c r="F13472" s="65">
        <f>IFERROR(VLOOKUP(C13472,Pivot!A:C,3,0),0)</f>
        <v>0</v>
      </c>
    </row>
    <row r="13473" spans="1:6" x14ac:dyDescent="0.25">
      <c r="A13473" s="68" t="s">
        <v>103</v>
      </c>
      <c r="B13473" s="69">
        <v>491395920</v>
      </c>
      <c r="C13473" s="68">
        <v>630509697694</v>
      </c>
      <c r="D13473" s="69" t="s">
        <v>9111</v>
      </c>
      <c r="E13473" s="65">
        <f>IFERROR(VLOOKUP(C13473,Pivot!A:B,2,0),0)</f>
        <v>0</v>
      </c>
      <c r="F13473" s="65">
        <f>IFERROR(VLOOKUP(C13473,Pivot!A:C,3,0),0)</f>
        <v>0</v>
      </c>
    </row>
    <row r="13474" spans="1:6" x14ac:dyDescent="0.25">
      <c r="A13474" s="68" t="s">
        <v>103</v>
      </c>
      <c r="B13474" s="69">
        <v>491395920</v>
      </c>
      <c r="C13474" s="68">
        <v>630509697700</v>
      </c>
      <c r="D13474" s="69" t="s">
        <v>9111</v>
      </c>
      <c r="E13474" s="65">
        <f>IFERROR(VLOOKUP(C13474,Pivot!A:B,2,0),0)</f>
        <v>0</v>
      </c>
      <c r="F13474" s="65">
        <f>IFERROR(VLOOKUP(C13474,Pivot!A:C,3,0),0)</f>
        <v>0</v>
      </c>
    </row>
    <row r="13475" spans="1:6" x14ac:dyDescent="0.25">
      <c r="A13475" s="68" t="s">
        <v>103</v>
      </c>
      <c r="B13475" s="69">
        <v>491395920</v>
      </c>
      <c r="C13475" s="68">
        <v>630509707577</v>
      </c>
      <c r="D13475" s="69" t="s">
        <v>9111</v>
      </c>
      <c r="E13475" s="65">
        <f>IFERROR(VLOOKUP(C13475,Pivot!A:B,2,0),0)</f>
        <v>0</v>
      </c>
      <c r="F13475" s="65">
        <f>IFERROR(VLOOKUP(C13475,Pivot!A:C,3,0),0)</f>
        <v>0</v>
      </c>
    </row>
    <row r="13476" spans="1:6" x14ac:dyDescent="0.25">
      <c r="A13476" s="68" t="s">
        <v>103</v>
      </c>
      <c r="B13476" s="69">
        <v>491395920</v>
      </c>
      <c r="C13476" s="68">
        <v>630509707584</v>
      </c>
      <c r="D13476" s="69" t="s">
        <v>9111</v>
      </c>
      <c r="E13476" s="65">
        <f>IFERROR(VLOOKUP(C13476,Pivot!A:B,2,0),0)</f>
        <v>0</v>
      </c>
      <c r="F13476" s="65">
        <f>IFERROR(VLOOKUP(C13476,Pivot!A:C,3,0),0)</f>
        <v>0</v>
      </c>
    </row>
    <row r="13477" spans="1:6" x14ac:dyDescent="0.25">
      <c r="A13477" s="68" t="s">
        <v>103</v>
      </c>
      <c r="B13477" s="69">
        <v>491395920</v>
      </c>
      <c r="C13477" s="68">
        <v>630509707591</v>
      </c>
      <c r="D13477" s="69" t="s">
        <v>9111</v>
      </c>
      <c r="E13477" s="65">
        <f>IFERROR(VLOOKUP(C13477,Pivot!A:B,2,0),0)</f>
        <v>0</v>
      </c>
      <c r="F13477" s="65">
        <f>IFERROR(VLOOKUP(C13477,Pivot!A:C,3,0),0)</f>
        <v>0</v>
      </c>
    </row>
    <row r="13478" spans="1:6" x14ac:dyDescent="0.25">
      <c r="A13478" s="68" t="s">
        <v>103</v>
      </c>
      <c r="B13478" s="69">
        <v>491395920</v>
      </c>
      <c r="C13478" s="68">
        <v>630509707607</v>
      </c>
      <c r="D13478" s="69" t="s">
        <v>9111</v>
      </c>
      <c r="E13478" s="65">
        <f>IFERROR(VLOOKUP(C13478,Pivot!A:B,2,0),0)</f>
        <v>0</v>
      </c>
      <c r="F13478" s="65">
        <f>IFERROR(VLOOKUP(C13478,Pivot!A:C,3,0),0)</f>
        <v>0</v>
      </c>
    </row>
    <row r="13479" spans="1:6" x14ac:dyDescent="0.25">
      <c r="A13479" s="68" t="s">
        <v>103</v>
      </c>
      <c r="B13479" s="69">
        <v>491395920</v>
      </c>
      <c r="C13479" s="68">
        <v>630509715381</v>
      </c>
      <c r="D13479" s="69" t="s">
        <v>9111</v>
      </c>
      <c r="E13479" s="65">
        <f>IFERROR(VLOOKUP(C13479,Pivot!A:B,2,0),0)</f>
        <v>0</v>
      </c>
      <c r="F13479" s="65">
        <f>IFERROR(VLOOKUP(C13479,Pivot!A:C,3,0),0)</f>
        <v>0</v>
      </c>
    </row>
    <row r="13480" spans="1:6" x14ac:dyDescent="0.25">
      <c r="A13480" s="68" t="s">
        <v>103</v>
      </c>
      <c r="B13480" s="69">
        <v>491395920</v>
      </c>
      <c r="C13480" s="68">
        <v>630509774050</v>
      </c>
      <c r="D13480" s="69" t="s">
        <v>9111</v>
      </c>
      <c r="E13480" s="65">
        <f>IFERROR(VLOOKUP(C13480,Pivot!A:B,2,0),0)</f>
        <v>0</v>
      </c>
      <c r="F13480" s="65">
        <f>IFERROR(VLOOKUP(C13480,Pivot!A:C,3,0),0)</f>
        <v>0</v>
      </c>
    </row>
    <row r="13481" spans="1:6" x14ac:dyDescent="0.25">
      <c r="A13481" s="68" t="s">
        <v>103</v>
      </c>
      <c r="B13481" s="69">
        <v>491395920</v>
      </c>
      <c r="C13481" s="68">
        <v>630509774166</v>
      </c>
      <c r="D13481" s="69" t="s">
        <v>9111</v>
      </c>
      <c r="E13481" s="65">
        <f>IFERROR(VLOOKUP(C13481,Pivot!A:B,2,0),0)</f>
        <v>0</v>
      </c>
      <c r="F13481" s="65">
        <f>IFERROR(VLOOKUP(C13481,Pivot!A:C,3,0),0)</f>
        <v>0</v>
      </c>
    </row>
    <row r="13482" spans="1:6" x14ac:dyDescent="0.25">
      <c r="A13482" s="68" t="s">
        <v>103</v>
      </c>
      <c r="B13482" s="69">
        <v>491395920</v>
      </c>
      <c r="C13482" s="68">
        <v>630509774180</v>
      </c>
      <c r="D13482" s="69" t="s">
        <v>9111</v>
      </c>
      <c r="E13482" s="65">
        <f>IFERROR(VLOOKUP(C13482,Pivot!A:B,2,0),0)</f>
        <v>0</v>
      </c>
      <c r="F13482" s="65">
        <f>IFERROR(VLOOKUP(C13482,Pivot!A:C,3,0),0)</f>
        <v>0</v>
      </c>
    </row>
    <row r="13483" spans="1:6" x14ac:dyDescent="0.25">
      <c r="A13483" s="68" t="s">
        <v>103</v>
      </c>
      <c r="B13483" s="69">
        <v>491395920</v>
      </c>
      <c r="C13483" s="68">
        <v>630509774227</v>
      </c>
      <c r="D13483" s="69" t="s">
        <v>9111</v>
      </c>
      <c r="E13483" s="65">
        <f>IFERROR(VLOOKUP(C13483,Pivot!A:B,2,0),0)</f>
        <v>0</v>
      </c>
      <c r="F13483" s="65">
        <f>IFERROR(VLOOKUP(C13483,Pivot!A:C,3,0),0)</f>
        <v>0</v>
      </c>
    </row>
    <row r="13484" spans="1:6" x14ac:dyDescent="0.25">
      <c r="A13484" s="68" t="s">
        <v>103</v>
      </c>
      <c r="B13484" s="69">
        <v>491395920</v>
      </c>
      <c r="C13484" s="68">
        <v>630509774258</v>
      </c>
      <c r="D13484" s="69" t="s">
        <v>9111</v>
      </c>
      <c r="E13484" s="65">
        <f>IFERROR(VLOOKUP(C13484,Pivot!A:B,2,0),0)</f>
        <v>0</v>
      </c>
      <c r="F13484" s="65">
        <f>IFERROR(VLOOKUP(C13484,Pivot!A:C,3,0),0)</f>
        <v>0</v>
      </c>
    </row>
    <row r="13485" spans="1:6" x14ac:dyDescent="0.25">
      <c r="A13485" s="68" t="s">
        <v>103</v>
      </c>
      <c r="B13485" s="69">
        <v>491395920</v>
      </c>
      <c r="C13485" s="68">
        <v>630509778829</v>
      </c>
      <c r="D13485" s="69" t="s">
        <v>9111</v>
      </c>
      <c r="E13485" s="65">
        <f>IFERROR(VLOOKUP(C13485,Pivot!A:B,2,0),0)</f>
        <v>0</v>
      </c>
      <c r="F13485" s="65">
        <f>IFERROR(VLOOKUP(C13485,Pivot!A:C,3,0),0)</f>
        <v>0</v>
      </c>
    </row>
    <row r="13486" spans="1:6" x14ac:dyDescent="0.25">
      <c r="A13486" s="68" t="s">
        <v>103</v>
      </c>
      <c r="B13486" s="69">
        <v>491395920</v>
      </c>
      <c r="C13486" s="68">
        <v>630509781409</v>
      </c>
      <c r="D13486" s="69" t="s">
        <v>9111</v>
      </c>
      <c r="E13486" s="65">
        <f>IFERROR(VLOOKUP(C13486,Pivot!A:B,2,0),0)</f>
        <v>0</v>
      </c>
      <c r="F13486" s="65">
        <f>IFERROR(VLOOKUP(C13486,Pivot!A:C,3,0),0)</f>
        <v>0</v>
      </c>
    </row>
    <row r="13487" spans="1:6" x14ac:dyDescent="0.25">
      <c r="A13487" s="68" t="s">
        <v>103</v>
      </c>
      <c r="B13487" s="69">
        <v>491395920</v>
      </c>
      <c r="C13487" s="68">
        <v>630509785742</v>
      </c>
      <c r="D13487" s="69" t="s">
        <v>9111</v>
      </c>
      <c r="E13487" s="65">
        <f>IFERROR(VLOOKUP(C13487,Pivot!A:B,2,0),0)</f>
        <v>0</v>
      </c>
      <c r="F13487" s="65">
        <f>IFERROR(VLOOKUP(C13487,Pivot!A:C,3,0),0)</f>
        <v>0</v>
      </c>
    </row>
    <row r="13488" spans="1:6" x14ac:dyDescent="0.25">
      <c r="A13488" s="68" t="s">
        <v>103</v>
      </c>
      <c r="B13488" s="69">
        <v>491395920</v>
      </c>
      <c r="C13488" s="68">
        <v>630509788781</v>
      </c>
      <c r="D13488" s="69" t="s">
        <v>9111</v>
      </c>
      <c r="E13488" s="65">
        <f>IFERROR(VLOOKUP(C13488,Pivot!A:B,2,0),0)</f>
        <v>0</v>
      </c>
      <c r="F13488" s="65">
        <f>IFERROR(VLOOKUP(C13488,Pivot!A:C,3,0),0)</f>
        <v>0</v>
      </c>
    </row>
    <row r="13489" spans="1:6" x14ac:dyDescent="0.25">
      <c r="A13489" s="68" t="s">
        <v>103</v>
      </c>
      <c r="B13489" s="69">
        <v>491395920</v>
      </c>
      <c r="C13489" s="68">
        <v>630509788798</v>
      </c>
      <c r="D13489" s="69" t="s">
        <v>9111</v>
      </c>
      <c r="E13489" s="65">
        <f>IFERROR(VLOOKUP(C13489,Pivot!A:B,2,0),0)</f>
        <v>0</v>
      </c>
      <c r="F13489" s="65">
        <f>IFERROR(VLOOKUP(C13489,Pivot!A:C,3,0),0)</f>
        <v>0</v>
      </c>
    </row>
    <row r="13490" spans="1:6" x14ac:dyDescent="0.25">
      <c r="A13490" s="68" t="s">
        <v>103</v>
      </c>
      <c r="B13490" s="69">
        <v>491395920</v>
      </c>
      <c r="C13490" s="68">
        <v>630509788835</v>
      </c>
      <c r="D13490" s="69" t="s">
        <v>9111</v>
      </c>
      <c r="E13490" s="65">
        <f>IFERROR(VLOOKUP(C13490,Pivot!A:B,2,0),0)</f>
        <v>0</v>
      </c>
      <c r="F13490" s="65">
        <f>IFERROR(VLOOKUP(C13490,Pivot!A:C,3,0),0)</f>
        <v>0</v>
      </c>
    </row>
    <row r="13491" spans="1:6" x14ac:dyDescent="0.25">
      <c r="A13491" s="68" t="s">
        <v>103</v>
      </c>
      <c r="B13491" s="69">
        <v>491395920</v>
      </c>
      <c r="C13491" s="68">
        <v>630509900541</v>
      </c>
      <c r="D13491" s="69" t="s">
        <v>9111</v>
      </c>
      <c r="E13491" s="65">
        <f>IFERROR(VLOOKUP(C13491,Pivot!A:B,2,0),0)</f>
        <v>0</v>
      </c>
      <c r="F13491" s="65">
        <f>IFERROR(VLOOKUP(C13491,Pivot!A:C,3,0),0)</f>
        <v>0</v>
      </c>
    </row>
    <row r="13492" spans="1:6" x14ac:dyDescent="0.25">
      <c r="A13492" s="68" t="s">
        <v>103</v>
      </c>
      <c r="B13492" s="69">
        <v>491395920</v>
      </c>
      <c r="C13492" s="68">
        <v>630509900602</v>
      </c>
      <c r="D13492" s="69" t="s">
        <v>9111</v>
      </c>
      <c r="E13492" s="65">
        <f>IFERROR(VLOOKUP(C13492,Pivot!A:B,2,0),0)</f>
        <v>0</v>
      </c>
      <c r="F13492" s="65">
        <f>IFERROR(VLOOKUP(C13492,Pivot!A:C,3,0),0)</f>
        <v>0</v>
      </c>
    </row>
    <row r="13493" spans="1:6" x14ac:dyDescent="0.25">
      <c r="A13493" s="68" t="s">
        <v>103</v>
      </c>
      <c r="B13493" s="69">
        <v>491395920</v>
      </c>
      <c r="C13493" s="68">
        <v>630509900619</v>
      </c>
      <c r="D13493" s="69" t="s">
        <v>9111</v>
      </c>
      <c r="E13493" s="65">
        <f>IFERROR(VLOOKUP(C13493,Pivot!A:B,2,0),0)</f>
        <v>0</v>
      </c>
      <c r="F13493" s="65">
        <f>IFERROR(VLOOKUP(C13493,Pivot!A:C,3,0),0)</f>
        <v>0</v>
      </c>
    </row>
    <row r="13494" spans="1:6" x14ac:dyDescent="0.25">
      <c r="A13494" s="68" t="s">
        <v>103</v>
      </c>
      <c r="B13494" s="69">
        <v>491395920</v>
      </c>
      <c r="C13494" s="68">
        <v>630509900626</v>
      </c>
      <c r="D13494" s="69" t="s">
        <v>9111</v>
      </c>
      <c r="E13494" s="65">
        <f>IFERROR(VLOOKUP(C13494,Pivot!A:B,2,0),0)</f>
        <v>0</v>
      </c>
      <c r="F13494" s="65">
        <f>IFERROR(VLOOKUP(C13494,Pivot!A:C,3,0),0)</f>
        <v>0</v>
      </c>
    </row>
    <row r="13495" spans="1:6" x14ac:dyDescent="0.25">
      <c r="A13495" s="68" t="s">
        <v>103</v>
      </c>
      <c r="B13495" s="69">
        <v>491395920</v>
      </c>
      <c r="C13495" s="68">
        <v>630509900633</v>
      </c>
      <c r="D13495" s="69" t="s">
        <v>9111</v>
      </c>
      <c r="E13495" s="65">
        <f>IFERROR(VLOOKUP(C13495,Pivot!A:B,2,0),0)</f>
        <v>0</v>
      </c>
      <c r="F13495" s="65">
        <f>IFERROR(VLOOKUP(C13495,Pivot!A:C,3,0),0)</f>
        <v>0</v>
      </c>
    </row>
    <row r="13496" spans="1:6" x14ac:dyDescent="0.25">
      <c r="A13496" s="68" t="s">
        <v>103</v>
      </c>
      <c r="B13496" s="69">
        <v>491395920</v>
      </c>
      <c r="C13496" s="68">
        <v>630509900657</v>
      </c>
      <c r="D13496" s="69" t="s">
        <v>9111</v>
      </c>
      <c r="E13496" s="65">
        <f>IFERROR(VLOOKUP(C13496,Pivot!A:B,2,0),0)</f>
        <v>0</v>
      </c>
      <c r="F13496" s="65">
        <f>IFERROR(VLOOKUP(C13496,Pivot!A:C,3,0),0)</f>
        <v>0</v>
      </c>
    </row>
    <row r="13497" spans="1:6" x14ac:dyDescent="0.25">
      <c r="A13497" s="68" t="s">
        <v>103</v>
      </c>
      <c r="B13497" s="69">
        <v>491395920</v>
      </c>
      <c r="C13497" s="68">
        <v>630509900701</v>
      </c>
      <c r="D13497" s="69" t="s">
        <v>9111</v>
      </c>
      <c r="E13497" s="65">
        <f>IFERROR(VLOOKUP(C13497,Pivot!A:B,2,0),0)</f>
        <v>0</v>
      </c>
      <c r="F13497" s="65">
        <f>IFERROR(VLOOKUP(C13497,Pivot!A:C,3,0),0)</f>
        <v>0</v>
      </c>
    </row>
    <row r="13498" spans="1:6" x14ac:dyDescent="0.25">
      <c r="A13498" s="68" t="s">
        <v>103</v>
      </c>
      <c r="B13498" s="69">
        <v>491395920</v>
      </c>
      <c r="C13498" s="68">
        <v>630509905355</v>
      </c>
      <c r="D13498" s="69" t="s">
        <v>9111</v>
      </c>
      <c r="E13498" s="65">
        <f>IFERROR(VLOOKUP(C13498,Pivot!A:B,2,0),0)</f>
        <v>0</v>
      </c>
      <c r="F13498" s="65">
        <f>IFERROR(VLOOKUP(C13498,Pivot!A:C,3,0),0)</f>
        <v>0</v>
      </c>
    </row>
    <row r="13499" spans="1:6" x14ac:dyDescent="0.25">
      <c r="A13499" s="68" t="s">
        <v>103</v>
      </c>
      <c r="B13499" s="69">
        <v>491395920</v>
      </c>
      <c r="C13499" s="68">
        <v>630509932535</v>
      </c>
      <c r="D13499" s="69" t="s">
        <v>9111</v>
      </c>
      <c r="E13499" s="65">
        <f>IFERROR(VLOOKUP(C13499,Pivot!A:B,2,0),0)</f>
        <v>0</v>
      </c>
      <c r="F13499" s="65">
        <f>IFERROR(VLOOKUP(C13499,Pivot!A:C,3,0),0)</f>
        <v>0</v>
      </c>
    </row>
    <row r="13500" spans="1:6" x14ac:dyDescent="0.25">
      <c r="A13500" s="68" t="s">
        <v>103</v>
      </c>
      <c r="B13500" s="69">
        <v>491395920</v>
      </c>
      <c r="C13500" s="68">
        <v>630509932542</v>
      </c>
      <c r="D13500" s="69" t="s">
        <v>9111</v>
      </c>
      <c r="E13500" s="65">
        <f>IFERROR(VLOOKUP(C13500,Pivot!A:B,2,0),0)</f>
        <v>0</v>
      </c>
      <c r="F13500" s="65">
        <f>IFERROR(VLOOKUP(C13500,Pivot!A:C,3,0),0)</f>
        <v>0</v>
      </c>
    </row>
    <row r="13501" spans="1:6" x14ac:dyDescent="0.25">
      <c r="A13501" s="68" t="s">
        <v>103</v>
      </c>
      <c r="B13501" s="69">
        <v>491395921</v>
      </c>
      <c r="C13501" s="68">
        <v>630509628162</v>
      </c>
      <c r="D13501" s="69" t="s">
        <v>9112</v>
      </c>
      <c r="E13501" s="65">
        <f>IFERROR(VLOOKUP(C13501,Pivot!A:B,2,0),0)</f>
        <v>0</v>
      </c>
      <c r="F13501" s="65">
        <f>IFERROR(VLOOKUP(C13501,Pivot!A:C,3,0),0)</f>
        <v>0</v>
      </c>
    </row>
    <row r="13502" spans="1:6" x14ac:dyDescent="0.25">
      <c r="A13502" s="68" t="s">
        <v>103</v>
      </c>
      <c r="B13502" s="69">
        <v>491395921</v>
      </c>
      <c r="C13502" s="68">
        <v>630509628179</v>
      </c>
      <c r="D13502" s="69" t="s">
        <v>9112</v>
      </c>
      <c r="E13502" s="65">
        <f>IFERROR(VLOOKUP(C13502,Pivot!A:B,2,0),0)</f>
        <v>0</v>
      </c>
      <c r="F13502" s="65">
        <f>IFERROR(VLOOKUP(C13502,Pivot!A:C,3,0),0)</f>
        <v>0</v>
      </c>
    </row>
    <row r="13503" spans="1:6" x14ac:dyDescent="0.25">
      <c r="A13503" s="68" t="s">
        <v>103</v>
      </c>
      <c r="B13503" s="69">
        <v>491395921</v>
      </c>
      <c r="C13503" s="68">
        <v>630509652204</v>
      </c>
      <c r="D13503" s="69" t="s">
        <v>9112</v>
      </c>
      <c r="E13503" s="65">
        <f>IFERROR(VLOOKUP(C13503,Pivot!A:B,2,0),0)</f>
        <v>0</v>
      </c>
      <c r="F13503" s="65">
        <f>IFERROR(VLOOKUP(C13503,Pivot!A:C,3,0),0)</f>
        <v>0</v>
      </c>
    </row>
    <row r="13504" spans="1:6" x14ac:dyDescent="0.25">
      <c r="A13504" s="68" t="s">
        <v>103</v>
      </c>
      <c r="B13504" s="69">
        <v>491395921</v>
      </c>
      <c r="C13504" s="68">
        <v>630509652235</v>
      </c>
      <c r="D13504" s="69" t="s">
        <v>9112</v>
      </c>
      <c r="E13504" s="65">
        <f>IFERROR(VLOOKUP(C13504,Pivot!A:B,2,0),0)</f>
        <v>0</v>
      </c>
      <c r="F13504" s="65">
        <f>IFERROR(VLOOKUP(C13504,Pivot!A:C,3,0),0)</f>
        <v>0</v>
      </c>
    </row>
    <row r="13505" spans="1:6" x14ac:dyDescent="0.25">
      <c r="A13505" s="68" t="s">
        <v>103</v>
      </c>
      <c r="B13505" s="69">
        <v>491395921</v>
      </c>
      <c r="C13505" s="68">
        <v>630509707560</v>
      </c>
      <c r="D13505" s="69" t="s">
        <v>9112</v>
      </c>
      <c r="E13505" s="65">
        <f>IFERROR(VLOOKUP(C13505,Pivot!A:B,2,0),0)</f>
        <v>0</v>
      </c>
      <c r="F13505" s="65">
        <f>IFERROR(VLOOKUP(C13505,Pivot!A:C,3,0),0)</f>
        <v>0</v>
      </c>
    </row>
    <row r="13506" spans="1:6" x14ac:dyDescent="0.25">
      <c r="A13506" s="68" t="s">
        <v>103</v>
      </c>
      <c r="B13506" s="69">
        <v>491395921</v>
      </c>
      <c r="C13506" s="68">
        <v>630509769957</v>
      </c>
      <c r="D13506" s="69" t="s">
        <v>9112</v>
      </c>
      <c r="E13506" s="65">
        <f>IFERROR(VLOOKUP(C13506,Pivot!A:B,2,0),0)</f>
        <v>0</v>
      </c>
      <c r="F13506" s="65">
        <f>IFERROR(VLOOKUP(C13506,Pivot!A:C,3,0),0)</f>
        <v>0</v>
      </c>
    </row>
    <row r="13507" spans="1:6" x14ac:dyDescent="0.25">
      <c r="A13507" s="68" t="s">
        <v>103</v>
      </c>
      <c r="B13507" s="69">
        <v>491395921</v>
      </c>
      <c r="C13507" s="68">
        <v>630509769964</v>
      </c>
      <c r="D13507" s="69" t="s">
        <v>9112</v>
      </c>
      <c r="E13507" s="65">
        <f>IFERROR(VLOOKUP(C13507,Pivot!A:B,2,0),0)</f>
        <v>0</v>
      </c>
      <c r="F13507" s="65">
        <f>IFERROR(VLOOKUP(C13507,Pivot!A:C,3,0),0)</f>
        <v>0</v>
      </c>
    </row>
    <row r="13508" spans="1:6" x14ac:dyDescent="0.25">
      <c r="A13508" s="68" t="s">
        <v>103</v>
      </c>
      <c r="B13508" s="69">
        <v>491395921</v>
      </c>
      <c r="C13508" s="68">
        <v>630509795246</v>
      </c>
      <c r="D13508" s="69" t="s">
        <v>9112</v>
      </c>
      <c r="E13508" s="65">
        <f>IFERROR(VLOOKUP(C13508,Pivot!A:B,2,0),0)</f>
        <v>0</v>
      </c>
      <c r="F13508" s="65">
        <f>IFERROR(VLOOKUP(C13508,Pivot!A:C,3,0),0)</f>
        <v>0</v>
      </c>
    </row>
    <row r="13509" spans="1:6" x14ac:dyDescent="0.25">
      <c r="A13509" s="68" t="s">
        <v>103</v>
      </c>
      <c r="B13509" s="69">
        <v>491395921</v>
      </c>
      <c r="C13509" s="68">
        <v>630509795253</v>
      </c>
      <c r="D13509" s="69" t="s">
        <v>9112</v>
      </c>
      <c r="E13509" s="65">
        <f>IFERROR(VLOOKUP(C13509,Pivot!A:B,2,0),0)</f>
        <v>0</v>
      </c>
      <c r="F13509" s="65">
        <f>IFERROR(VLOOKUP(C13509,Pivot!A:C,3,0),0)</f>
        <v>0</v>
      </c>
    </row>
    <row r="13510" spans="1:6" x14ac:dyDescent="0.25">
      <c r="A13510" s="68" t="s">
        <v>103</v>
      </c>
      <c r="B13510" s="69">
        <v>491395921</v>
      </c>
      <c r="C13510" s="68">
        <v>630509824526</v>
      </c>
      <c r="D13510" s="69" t="s">
        <v>9112</v>
      </c>
      <c r="E13510" s="65">
        <f>IFERROR(VLOOKUP(C13510,Pivot!A:B,2,0),0)</f>
        <v>0</v>
      </c>
      <c r="F13510" s="65">
        <f>IFERROR(VLOOKUP(C13510,Pivot!A:C,3,0),0)</f>
        <v>0</v>
      </c>
    </row>
    <row r="13511" spans="1:6" x14ac:dyDescent="0.25">
      <c r="A13511" s="68" t="s">
        <v>103</v>
      </c>
      <c r="B13511" s="69">
        <v>491395921</v>
      </c>
      <c r="C13511" s="68">
        <v>630509824540</v>
      </c>
      <c r="D13511" s="69" t="s">
        <v>9112</v>
      </c>
      <c r="E13511" s="65">
        <f>IFERROR(VLOOKUP(C13511,Pivot!A:B,2,0),0)</f>
        <v>0</v>
      </c>
      <c r="F13511" s="65">
        <f>IFERROR(VLOOKUP(C13511,Pivot!A:C,3,0),0)</f>
        <v>0</v>
      </c>
    </row>
    <row r="13512" spans="1:6" x14ac:dyDescent="0.25">
      <c r="A13512" s="68" t="s">
        <v>103</v>
      </c>
      <c r="B13512" s="69">
        <v>491395921</v>
      </c>
      <c r="C13512" s="68">
        <v>630509900558</v>
      </c>
      <c r="D13512" s="69" t="s">
        <v>9112</v>
      </c>
      <c r="E13512" s="65">
        <f>IFERROR(VLOOKUP(C13512,Pivot!A:B,2,0),0)</f>
        <v>0</v>
      </c>
      <c r="F13512" s="65">
        <f>IFERROR(VLOOKUP(C13512,Pivot!A:C,3,0),0)</f>
        <v>0</v>
      </c>
    </row>
    <row r="13513" spans="1:6" x14ac:dyDescent="0.25">
      <c r="A13513" s="68" t="s">
        <v>103</v>
      </c>
      <c r="B13513" s="69">
        <v>491395921</v>
      </c>
      <c r="C13513" s="68">
        <v>630509900589</v>
      </c>
      <c r="D13513" s="69" t="s">
        <v>9112</v>
      </c>
      <c r="E13513" s="65">
        <f>IFERROR(VLOOKUP(C13513,Pivot!A:B,2,0),0)</f>
        <v>0</v>
      </c>
      <c r="F13513" s="65">
        <f>IFERROR(VLOOKUP(C13513,Pivot!A:C,3,0),0)</f>
        <v>0</v>
      </c>
    </row>
    <row r="13514" spans="1:6" x14ac:dyDescent="0.25">
      <c r="A13514" s="68" t="s">
        <v>103</v>
      </c>
      <c r="B13514" s="69">
        <v>491395921</v>
      </c>
      <c r="C13514" s="68">
        <v>630509900596</v>
      </c>
      <c r="D13514" s="69" t="s">
        <v>9112</v>
      </c>
      <c r="E13514" s="65">
        <f>IFERROR(VLOOKUP(C13514,Pivot!A:B,2,0),0)</f>
        <v>0</v>
      </c>
      <c r="F13514" s="65">
        <f>IFERROR(VLOOKUP(C13514,Pivot!A:C,3,0),0)</f>
        <v>0</v>
      </c>
    </row>
    <row r="13515" spans="1:6" x14ac:dyDescent="0.25">
      <c r="A13515" s="68" t="s">
        <v>103</v>
      </c>
      <c r="B13515" s="69">
        <v>491395921</v>
      </c>
      <c r="C13515" s="68">
        <v>630509900640</v>
      </c>
      <c r="D13515" s="69" t="s">
        <v>9112</v>
      </c>
      <c r="E13515" s="65">
        <f>IFERROR(VLOOKUP(C13515,Pivot!A:B,2,0),0)</f>
        <v>0</v>
      </c>
      <c r="F13515" s="65">
        <f>IFERROR(VLOOKUP(C13515,Pivot!A:C,3,0),0)</f>
        <v>0</v>
      </c>
    </row>
    <row r="13516" spans="1:6" x14ac:dyDescent="0.25">
      <c r="A13516" s="68" t="s">
        <v>103</v>
      </c>
      <c r="B13516" s="69">
        <v>491395921</v>
      </c>
      <c r="C13516" s="68">
        <v>630509918225</v>
      </c>
      <c r="D13516" s="69" t="s">
        <v>9112</v>
      </c>
      <c r="E13516" s="65">
        <f>IFERROR(VLOOKUP(C13516,Pivot!A:B,2,0),0)</f>
        <v>0</v>
      </c>
      <c r="F13516" s="65">
        <f>IFERROR(VLOOKUP(C13516,Pivot!A:C,3,0),0)</f>
        <v>0</v>
      </c>
    </row>
    <row r="13517" spans="1:6" x14ac:dyDescent="0.25">
      <c r="A13517" s="68" t="s">
        <v>103</v>
      </c>
      <c r="B13517" s="69">
        <v>491395921</v>
      </c>
      <c r="C13517" s="68">
        <v>630509918232</v>
      </c>
      <c r="D13517" s="69" t="s">
        <v>9112</v>
      </c>
      <c r="E13517" s="65">
        <f>IFERROR(VLOOKUP(C13517,Pivot!A:B,2,0),0)</f>
        <v>0</v>
      </c>
      <c r="F13517" s="65">
        <f>IFERROR(VLOOKUP(C13517,Pivot!A:C,3,0),0)</f>
        <v>0</v>
      </c>
    </row>
    <row r="13518" spans="1:6" x14ac:dyDescent="0.25">
      <c r="A13518" s="68" t="s">
        <v>103</v>
      </c>
      <c r="B13518" s="69">
        <v>491395923</v>
      </c>
      <c r="C13518" s="68">
        <v>630509691388</v>
      </c>
      <c r="D13518" s="69" t="s">
        <v>9113</v>
      </c>
      <c r="E13518" s="65">
        <f>IFERROR(VLOOKUP(C13518,Pivot!A:B,2,0),0)</f>
        <v>0</v>
      </c>
      <c r="F13518" s="65">
        <f>IFERROR(VLOOKUP(C13518,Pivot!A:C,3,0),0)</f>
        <v>0</v>
      </c>
    </row>
    <row r="13519" spans="1:6" x14ac:dyDescent="0.25">
      <c r="A13519" s="68" t="s">
        <v>103</v>
      </c>
      <c r="B13519" s="69">
        <v>491395923</v>
      </c>
      <c r="C13519" s="68">
        <v>630509691395</v>
      </c>
      <c r="D13519" s="69" t="s">
        <v>9113</v>
      </c>
      <c r="E13519" s="65">
        <f>IFERROR(VLOOKUP(C13519,Pivot!A:B,2,0),0)</f>
        <v>0</v>
      </c>
      <c r="F13519" s="65">
        <f>IFERROR(VLOOKUP(C13519,Pivot!A:C,3,0),0)</f>
        <v>0</v>
      </c>
    </row>
    <row r="13520" spans="1:6" x14ac:dyDescent="0.25">
      <c r="A13520" s="68" t="s">
        <v>103</v>
      </c>
      <c r="B13520" s="69">
        <v>491395924</v>
      </c>
      <c r="C13520" s="68">
        <v>630509673803</v>
      </c>
      <c r="D13520" s="69" t="s">
        <v>9114</v>
      </c>
      <c r="E13520" s="65">
        <f>IFERROR(VLOOKUP(C13520,Pivot!A:B,2,0),0)</f>
        <v>0</v>
      </c>
      <c r="F13520" s="65">
        <f>IFERROR(VLOOKUP(C13520,Pivot!A:C,3,0),0)</f>
        <v>0</v>
      </c>
    </row>
    <row r="13521" spans="1:6" x14ac:dyDescent="0.25">
      <c r="A13521" s="68" t="s">
        <v>103</v>
      </c>
      <c r="B13521" s="69">
        <v>491395924</v>
      </c>
      <c r="C13521" s="68">
        <v>630509673810</v>
      </c>
      <c r="D13521" s="69" t="s">
        <v>9114</v>
      </c>
      <c r="E13521" s="65">
        <f>IFERROR(VLOOKUP(C13521,Pivot!A:B,2,0),0)</f>
        <v>0</v>
      </c>
      <c r="F13521" s="65">
        <f>IFERROR(VLOOKUP(C13521,Pivot!A:C,3,0),0)</f>
        <v>0</v>
      </c>
    </row>
    <row r="13522" spans="1:6" x14ac:dyDescent="0.25">
      <c r="A13522" s="68" t="s">
        <v>103</v>
      </c>
      <c r="B13522" s="69">
        <v>491395924</v>
      </c>
      <c r="C13522" s="68">
        <v>630509679362</v>
      </c>
      <c r="D13522" s="69" t="s">
        <v>9114</v>
      </c>
      <c r="E13522" s="65">
        <f>IFERROR(VLOOKUP(C13522,Pivot!A:B,2,0),0)</f>
        <v>0</v>
      </c>
      <c r="F13522" s="65">
        <f>IFERROR(VLOOKUP(C13522,Pivot!A:C,3,0),0)</f>
        <v>0</v>
      </c>
    </row>
    <row r="13523" spans="1:6" x14ac:dyDescent="0.25">
      <c r="A13523" s="68" t="s">
        <v>103</v>
      </c>
      <c r="B13523" s="69">
        <v>491395924</v>
      </c>
      <c r="C13523" s="68">
        <v>630509679379</v>
      </c>
      <c r="D13523" s="69" t="s">
        <v>9114</v>
      </c>
      <c r="E13523" s="65">
        <f>IFERROR(VLOOKUP(C13523,Pivot!A:B,2,0),0)</f>
        <v>0</v>
      </c>
      <c r="F13523" s="65">
        <f>IFERROR(VLOOKUP(C13523,Pivot!A:C,3,0),0)</f>
        <v>0</v>
      </c>
    </row>
    <row r="13524" spans="1:6" x14ac:dyDescent="0.25">
      <c r="A13524" s="68" t="s">
        <v>103</v>
      </c>
      <c r="B13524" s="69">
        <v>491395924</v>
      </c>
      <c r="C13524" s="68">
        <v>630509730872</v>
      </c>
      <c r="D13524" s="69" t="s">
        <v>9114</v>
      </c>
      <c r="E13524" s="65">
        <f>IFERROR(VLOOKUP(C13524,Pivot!A:B,2,0),0)</f>
        <v>0</v>
      </c>
      <c r="F13524" s="65">
        <f>IFERROR(VLOOKUP(C13524,Pivot!A:C,3,0),0)</f>
        <v>0</v>
      </c>
    </row>
    <row r="13525" spans="1:6" x14ac:dyDescent="0.25">
      <c r="A13525" s="68" t="s">
        <v>103</v>
      </c>
      <c r="B13525" s="69">
        <v>491395924</v>
      </c>
      <c r="C13525" s="68">
        <v>630509730889</v>
      </c>
      <c r="D13525" s="69" t="s">
        <v>9114</v>
      </c>
      <c r="E13525" s="65">
        <f>IFERROR(VLOOKUP(C13525,Pivot!A:B,2,0),0)</f>
        <v>0</v>
      </c>
      <c r="F13525" s="65">
        <f>IFERROR(VLOOKUP(C13525,Pivot!A:C,3,0),0)</f>
        <v>0</v>
      </c>
    </row>
    <row r="13526" spans="1:6" x14ac:dyDescent="0.25">
      <c r="A13526" s="68" t="s">
        <v>103</v>
      </c>
      <c r="B13526" s="69">
        <v>491395924</v>
      </c>
      <c r="C13526" s="68">
        <v>630509730896</v>
      </c>
      <c r="D13526" s="69" t="s">
        <v>9114</v>
      </c>
      <c r="E13526" s="65">
        <f>IFERROR(VLOOKUP(C13526,Pivot!A:B,2,0),0)</f>
        <v>0</v>
      </c>
      <c r="F13526" s="65">
        <f>IFERROR(VLOOKUP(C13526,Pivot!A:C,3,0),0)</f>
        <v>0</v>
      </c>
    </row>
    <row r="13527" spans="1:6" x14ac:dyDescent="0.25">
      <c r="A13527" s="68" t="s">
        <v>103</v>
      </c>
      <c r="B13527" s="69">
        <v>491395924</v>
      </c>
      <c r="C13527" s="68">
        <v>630509774104</v>
      </c>
      <c r="D13527" s="69" t="s">
        <v>9114</v>
      </c>
      <c r="E13527" s="65">
        <f>IFERROR(VLOOKUP(C13527,Pivot!A:B,2,0),0)</f>
        <v>0</v>
      </c>
      <c r="F13527" s="65">
        <f>IFERROR(VLOOKUP(C13527,Pivot!A:C,3,0),0)</f>
        <v>0</v>
      </c>
    </row>
    <row r="13528" spans="1:6" x14ac:dyDescent="0.25">
      <c r="A13528" s="68" t="s">
        <v>103</v>
      </c>
      <c r="B13528" s="69">
        <v>491395924</v>
      </c>
      <c r="C13528" s="68">
        <v>630509774319</v>
      </c>
      <c r="D13528" s="69" t="s">
        <v>9114</v>
      </c>
      <c r="E13528" s="65">
        <f>IFERROR(VLOOKUP(C13528,Pivot!A:B,2,0),0)</f>
        <v>0</v>
      </c>
      <c r="F13528" s="65">
        <f>IFERROR(VLOOKUP(C13528,Pivot!A:C,3,0),0)</f>
        <v>0</v>
      </c>
    </row>
    <row r="13529" spans="1:6" x14ac:dyDescent="0.25">
      <c r="A13529" s="68" t="s">
        <v>103</v>
      </c>
      <c r="B13529" s="69">
        <v>491395924</v>
      </c>
      <c r="C13529" s="68">
        <v>630509849871</v>
      </c>
      <c r="D13529" s="69" t="s">
        <v>9114</v>
      </c>
      <c r="E13529" s="65">
        <f>IFERROR(VLOOKUP(C13529,Pivot!A:B,2,0),0)</f>
        <v>0</v>
      </c>
      <c r="F13529" s="65">
        <f>IFERROR(VLOOKUP(C13529,Pivot!A:C,3,0),0)</f>
        <v>0</v>
      </c>
    </row>
    <row r="13530" spans="1:6" x14ac:dyDescent="0.25">
      <c r="A13530" s="68" t="s">
        <v>103</v>
      </c>
      <c r="B13530" s="69">
        <v>491395924</v>
      </c>
      <c r="C13530" s="68">
        <v>630509849895</v>
      </c>
      <c r="D13530" s="69" t="s">
        <v>9114</v>
      </c>
      <c r="E13530" s="65">
        <f>IFERROR(VLOOKUP(C13530,Pivot!A:B,2,0),0)</f>
        <v>0</v>
      </c>
      <c r="F13530" s="65">
        <f>IFERROR(VLOOKUP(C13530,Pivot!A:C,3,0),0)</f>
        <v>0</v>
      </c>
    </row>
    <row r="13531" spans="1:6" x14ac:dyDescent="0.25">
      <c r="A13531" s="68" t="s">
        <v>103</v>
      </c>
      <c r="B13531" s="69">
        <v>491395924</v>
      </c>
      <c r="C13531" s="68">
        <v>630509850525</v>
      </c>
      <c r="D13531" s="69" t="s">
        <v>9114</v>
      </c>
      <c r="E13531" s="65">
        <f>IFERROR(VLOOKUP(C13531,Pivot!A:B,2,0),0)</f>
        <v>0</v>
      </c>
      <c r="F13531" s="65">
        <f>IFERROR(VLOOKUP(C13531,Pivot!A:C,3,0),0)</f>
        <v>0</v>
      </c>
    </row>
    <row r="13532" spans="1:6" x14ac:dyDescent="0.25">
      <c r="A13532" s="68" t="s">
        <v>103</v>
      </c>
      <c r="B13532" s="69">
        <v>491395924</v>
      </c>
      <c r="C13532" s="68">
        <v>630509850532</v>
      </c>
      <c r="D13532" s="69" t="s">
        <v>9114</v>
      </c>
      <c r="E13532" s="65">
        <f>IFERROR(VLOOKUP(C13532,Pivot!A:B,2,0),0)</f>
        <v>0</v>
      </c>
      <c r="F13532" s="65">
        <f>IFERROR(VLOOKUP(C13532,Pivot!A:C,3,0),0)</f>
        <v>0</v>
      </c>
    </row>
    <row r="13533" spans="1:6" x14ac:dyDescent="0.25">
      <c r="A13533" s="68" t="s">
        <v>103</v>
      </c>
      <c r="B13533" s="69">
        <v>491395924</v>
      </c>
      <c r="C13533" s="68">
        <v>630509852925</v>
      </c>
      <c r="D13533" s="69" t="s">
        <v>9114</v>
      </c>
      <c r="E13533" s="65">
        <f>IFERROR(VLOOKUP(C13533,Pivot!A:B,2,0),0)</f>
        <v>0</v>
      </c>
      <c r="F13533" s="65">
        <f>IFERROR(VLOOKUP(C13533,Pivot!A:C,3,0),0)</f>
        <v>0</v>
      </c>
    </row>
    <row r="13534" spans="1:6" x14ac:dyDescent="0.25">
      <c r="A13534" s="68" t="s">
        <v>103</v>
      </c>
      <c r="B13534" s="69">
        <v>491395924</v>
      </c>
      <c r="C13534" s="68">
        <v>630509852932</v>
      </c>
      <c r="D13534" s="69" t="s">
        <v>9114</v>
      </c>
      <c r="E13534" s="65">
        <f>IFERROR(VLOOKUP(C13534,Pivot!A:B,2,0),0)</f>
        <v>0</v>
      </c>
      <c r="F13534" s="65">
        <f>IFERROR(VLOOKUP(C13534,Pivot!A:C,3,0),0)</f>
        <v>0</v>
      </c>
    </row>
    <row r="13535" spans="1:6" x14ac:dyDescent="0.25">
      <c r="A13535" s="68" t="s">
        <v>103</v>
      </c>
      <c r="B13535" s="69">
        <v>491395924</v>
      </c>
      <c r="C13535" s="68">
        <v>630509853373</v>
      </c>
      <c r="D13535" s="69" t="s">
        <v>9114</v>
      </c>
      <c r="E13535" s="65">
        <f>IFERROR(VLOOKUP(C13535,Pivot!A:B,2,0),0)</f>
        <v>0</v>
      </c>
      <c r="F13535" s="65">
        <f>IFERROR(VLOOKUP(C13535,Pivot!A:C,3,0),0)</f>
        <v>0</v>
      </c>
    </row>
    <row r="13536" spans="1:6" x14ac:dyDescent="0.25">
      <c r="A13536" s="68" t="s">
        <v>103</v>
      </c>
      <c r="B13536" s="69">
        <v>491395924</v>
      </c>
      <c r="C13536" s="68">
        <v>630509881918</v>
      </c>
      <c r="D13536" s="69" t="s">
        <v>9114</v>
      </c>
      <c r="E13536" s="65">
        <f>IFERROR(VLOOKUP(C13536,Pivot!A:B,2,0),0)</f>
        <v>0</v>
      </c>
      <c r="F13536" s="65">
        <f>IFERROR(VLOOKUP(C13536,Pivot!A:C,3,0),0)</f>
        <v>0</v>
      </c>
    </row>
    <row r="13537" spans="1:6" x14ac:dyDescent="0.25">
      <c r="A13537" s="68" t="s">
        <v>103</v>
      </c>
      <c r="B13537" s="69">
        <v>491395924</v>
      </c>
      <c r="C13537" s="68">
        <v>630509881925</v>
      </c>
      <c r="D13537" s="69" t="s">
        <v>9114</v>
      </c>
      <c r="E13537" s="65">
        <f>IFERROR(VLOOKUP(C13537,Pivot!A:B,2,0),0)</f>
        <v>0</v>
      </c>
      <c r="F13537" s="65">
        <f>IFERROR(VLOOKUP(C13537,Pivot!A:C,3,0),0)</f>
        <v>0</v>
      </c>
    </row>
    <row r="13538" spans="1:6" x14ac:dyDescent="0.25">
      <c r="A13538" s="68" t="s">
        <v>103</v>
      </c>
      <c r="B13538" s="69">
        <v>491395924</v>
      </c>
      <c r="C13538" s="68">
        <v>630509886722</v>
      </c>
      <c r="D13538" s="69" t="s">
        <v>9114</v>
      </c>
      <c r="E13538" s="65">
        <f>IFERROR(VLOOKUP(C13538,Pivot!A:B,2,0),0)</f>
        <v>0</v>
      </c>
      <c r="F13538" s="65">
        <f>IFERROR(VLOOKUP(C13538,Pivot!A:C,3,0),0)</f>
        <v>0</v>
      </c>
    </row>
    <row r="13539" spans="1:6" x14ac:dyDescent="0.25">
      <c r="A13539" s="68" t="s">
        <v>103</v>
      </c>
      <c r="B13539" s="69">
        <v>491395924</v>
      </c>
      <c r="C13539" s="68">
        <v>630509886739</v>
      </c>
      <c r="D13539" s="69" t="s">
        <v>9114</v>
      </c>
      <c r="E13539" s="65">
        <f>IFERROR(VLOOKUP(C13539,Pivot!A:B,2,0),0)</f>
        <v>0</v>
      </c>
      <c r="F13539" s="65">
        <f>IFERROR(VLOOKUP(C13539,Pivot!A:C,3,0),0)</f>
        <v>0</v>
      </c>
    </row>
    <row r="13540" spans="1:6" x14ac:dyDescent="0.25">
      <c r="A13540" s="68" t="s">
        <v>103</v>
      </c>
      <c r="B13540" s="69">
        <v>491395924</v>
      </c>
      <c r="C13540" s="68">
        <v>630509910359</v>
      </c>
      <c r="D13540" s="69" t="s">
        <v>9114</v>
      </c>
      <c r="E13540" s="65">
        <f>IFERROR(VLOOKUP(C13540,Pivot!A:B,2,0),0)</f>
        <v>0</v>
      </c>
      <c r="F13540" s="65">
        <f>IFERROR(VLOOKUP(C13540,Pivot!A:C,3,0),0)</f>
        <v>0</v>
      </c>
    </row>
    <row r="13541" spans="1:6" x14ac:dyDescent="0.25">
      <c r="A13541" s="68" t="s">
        <v>103</v>
      </c>
      <c r="B13541" s="69">
        <v>491395924</v>
      </c>
      <c r="C13541" s="68">
        <v>630509910380</v>
      </c>
      <c r="D13541" s="69" t="s">
        <v>9114</v>
      </c>
      <c r="E13541" s="65">
        <f>IFERROR(VLOOKUP(C13541,Pivot!A:B,2,0),0)</f>
        <v>0</v>
      </c>
      <c r="F13541" s="65">
        <f>IFERROR(VLOOKUP(C13541,Pivot!A:C,3,0),0)</f>
        <v>0</v>
      </c>
    </row>
    <row r="13542" spans="1:6" x14ac:dyDescent="0.25">
      <c r="A13542" s="68" t="s">
        <v>103</v>
      </c>
      <c r="B13542" s="69">
        <v>491395924</v>
      </c>
      <c r="C13542" s="68">
        <v>630509912414</v>
      </c>
      <c r="D13542" s="69" t="s">
        <v>9114</v>
      </c>
      <c r="E13542" s="65">
        <f>IFERROR(VLOOKUP(C13542,Pivot!A:B,2,0),0)</f>
        <v>0</v>
      </c>
      <c r="F13542" s="65">
        <f>IFERROR(VLOOKUP(C13542,Pivot!A:C,3,0),0)</f>
        <v>0</v>
      </c>
    </row>
    <row r="13543" spans="1:6" x14ac:dyDescent="0.25">
      <c r="A13543" s="68" t="s">
        <v>103</v>
      </c>
      <c r="B13543" s="69">
        <v>491395924</v>
      </c>
      <c r="C13543" s="68">
        <v>630509938940</v>
      </c>
      <c r="D13543" s="69" t="s">
        <v>9114</v>
      </c>
      <c r="E13543" s="65">
        <f>IFERROR(VLOOKUP(C13543,Pivot!A:B,2,0),0)</f>
        <v>0</v>
      </c>
      <c r="F13543" s="65">
        <f>IFERROR(VLOOKUP(C13543,Pivot!A:C,3,0),0)</f>
        <v>0</v>
      </c>
    </row>
    <row r="13544" spans="1:6" x14ac:dyDescent="0.25">
      <c r="A13544" s="68" t="s">
        <v>103</v>
      </c>
      <c r="B13544" s="69">
        <v>491395924</v>
      </c>
      <c r="C13544" s="68">
        <v>630509958405</v>
      </c>
      <c r="D13544" s="69" t="s">
        <v>9114</v>
      </c>
      <c r="E13544" s="65">
        <f>IFERROR(VLOOKUP(C13544,Pivot!A:B,2,0),0)</f>
        <v>0</v>
      </c>
      <c r="F13544" s="65">
        <f>IFERROR(VLOOKUP(C13544,Pivot!A:C,3,0),0)</f>
        <v>0</v>
      </c>
    </row>
    <row r="13545" spans="1:6" x14ac:dyDescent="0.25">
      <c r="A13545" s="68" t="s">
        <v>103</v>
      </c>
      <c r="B13545" s="69">
        <v>491395924</v>
      </c>
      <c r="C13545" s="68">
        <v>630509958443</v>
      </c>
      <c r="D13545" s="69" t="s">
        <v>9114</v>
      </c>
      <c r="E13545" s="65">
        <f>IFERROR(VLOOKUP(C13545,Pivot!A:B,2,0),0)</f>
        <v>0</v>
      </c>
      <c r="F13545" s="65">
        <f>IFERROR(VLOOKUP(C13545,Pivot!A:C,3,0),0)</f>
        <v>0</v>
      </c>
    </row>
    <row r="13546" spans="1:6" x14ac:dyDescent="0.25">
      <c r="A13546" s="68" t="s">
        <v>103</v>
      </c>
      <c r="B13546" s="69">
        <v>491395924</v>
      </c>
      <c r="C13546" s="68">
        <v>630509961856</v>
      </c>
      <c r="D13546" s="69" t="s">
        <v>9114</v>
      </c>
      <c r="E13546" s="65">
        <f>IFERROR(VLOOKUP(C13546,Pivot!A:B,2,0),0)</f>
        <v>0</v>
      </c>
      <c r="F13546" s="65">
        <f>IFERROR(VLOOKUP(C13546,Pivot!A:C,3,0),0)</f>
        <v>0</v>
      </c>
    </row>
    <row r="13547" spans="1:6" x14ac:dyDescent="0.25">
      <c r="A13547" s="68" t="s">
        <v>103</v>
      </c>
      <c r="B13547" s="69">
        <v>491395925</v>
      </c>
      <c r="C13547" s="68">
        <v>630509679300</v>
      </c>
      <c r="D13547" s="69" t="s">
        <v>9115</v>
      </c>
      <c r="E13547" s="65">
        <f>IFERROR(VLOOKUP(C13547,Pivot!A:B,2,0),0)</f>
        <v>0</v>
      </c>
      <c r="F13547" s="65">
        <f>IFERROR(VLOOKUP(C13547,Pivot!A:C,3,0),0)</f>
        <v>0</v>
      </c>
    </row>
    <row r="13548" spans="1:6" x14ac:dyDescent="0.25">
      <c r="A13548" s="68" t="s">
        <v>103</v>
      </c>
      <c r="B13548" s="69">
        <v>491395925</v>
      </c>
      <c r="C13548" s="68">
        <v>630509679317</v>
      </c>
      <c r="D13548" s="69" t="s">
        <v>9115</v>
      </c>
      <c r="E13548" s="65">
        <f>IFERROR(VLOOKUP(C13548,Pivot!A:B,2,0),0)</f>
        <v>0</v>
      </c>
      <c r="F13548" s="65">
        <f>IFERROR(VLOOKUP(C13548,Pivot!A:C,3,0),0)</f>
        <v>0</v>
      </c>
    </row>
    <row r="13549" spans="1:6" x14ac:dyDescent="0.25">
      <c r="A13549" s="68" t="s">
        <v>103</v>
      </c>
      <c r="B13549" s="69">
        <v>491395925</v>
      </c>
      <c r="C13549" s="68">
        <v>630509679324</v>
      </c>
      <c r="D13549" s="69" t="s">
        <v>9115</v>
      </c>
      <c r="E13549" s="65">
        <f>IFERROR(VLOOKUP(C13549,Pivot!A:B,2,0),0)</f>
        <v>0</v>
      </c>
      <c r="F13549" s="65">
        <f>IFERROR(VLOOKUP(C13549,Pivot!A:C,3,0),0)</f>
        <v>0</v>
      </c>
    </row>
    <row r="13550" spans="1:6" x14ac:dyDescent="0.25">
      <c r="A13550" s="68" t="s">
        <v>103</v>
      </c>
      <c r="B13550" s="69">
        <v>491395925</v>
      </c>
      <c r="C13550" s="68">
        <v>630509680153</v>
      </c>
      <c r="D13550" s="69" t="s">
        <v>9115</v>
      </c>
      <c r="E13550" s="65">
        <f>IFERROR(VLOOKUP(C13550,Pivot!A:B,2,0),0)</f>
        <v>0</v>
      </c>
      <c r="F13550" s="65">
        <f>IFERROR(VLOOKUP(C13550,Pivot!A:C,3,0),0)</f>
        <v>0</v>
      </c>
    </row>
    <row r="13551" spans="1:6" x14ac:dyDescent="0.25">
      <c r="A13551" s="68" t="s">
        <v>103</v>
      </c>
      <c r="B13551" s="69">
        <v>491395925</v>
      </c>
      <c r="C13551" s="68">
        <v>630509733125</v>
      </c>
      <c r="D13551" s="69" t="s">
        <v>9115</v>
      </c>
      <c r="E13551" s="65">
        <f>IFERROR(VLOOKUP(C13551,Pivot!A:B,2,0),0)</f>
        <v>0</v>
      </c>
      <c r="F13551" s="65">
        <f>IFERROR(VLOOKUP(C13551,Pivot!A:C,3,0),0)</f>
        <v>0</v>
      </c>
    </row>
    <row r="13552" spans="1:6" x14ac:dyDescent="0.25">
      <c r="A13552" s="68" t="s">
        <v>103</v>
      </c>
      <c r="B13552" s="69">
        <v>491395925</v>
      </c>
      <c r="C13552" s="68">
        <v>630509733132</v>
      </c>
      <c r="D13552" s="69" t="s">
        <v>9115</v>
      </c>
      <c r="E13552" s="65">
        <f>IFERROR(VLOOKUP(C13552,Pivot!A:B,2,0),0)</f>
        <v>0</v>
      </c>
      <c r="F13552" s="65">
        <f>IFERROR(VLOOKUP(C13552,Pivot!A:C,3,0),0)</f>
        <v>0</v>
      </c>
    </row>
    <row r="13553" spans="1:6" x14ac:dyDescent="0.25">
      <c r="A13553" s="68" t="s">
        <v>103</v>
      </c>
      <c r="B13553" s="69">
        <v>491395925</v>
      </c>
      <c r="C13553" s="68">
        <v>630509733149</v>
      </c>
      <c r="D13553" s="69" t="s">
        <v>9115</v>
      </c>
      <c r="E13553" s="65">
        <f>IFERROR(VLOOKUP(C13553,Pivot!A:B,2,0),0)</f>
        <v>0</v>
      </c>
      <c r="F13553" s="65">
        <f>IFERROR(VLOOKUP(C13553,Pivot!A:C,3,0),0)</f>
        <v>0</v>
      </c>
    </row>
    <row r="13554" spans="1:6" x14ac:dyDescent="0.25">
      <c r="A13554" s="68" t="s">
        <v>103</v>
      </c>
      <c r="B13554" s="69">
        <v>491395925</v>
      </c>
      <c r="C13554" s="68">
        <v>630509788804</v>
      </c>
      <c r="D13554" s="69" t="s">
        <v>9115</v>
      </c>
      <c r="E13554" s="65">
        <f>IFERROR(VLOOKUP(C13554,Pivot!A:B,2,0),0)</f>
        <v>0</v>
      </c>
      <c r="F13554" s="65">
        <f>IFERROR(VLOOKUP(C13554,Pivot!A:C,3,0),0)</f>
        <v>0</v>
      </c>
    </row>
    <row r="13555" spans="1:6" x14ac:dyDescent="0.25">
      <c r="A13555" s="68" t="s">
        <v>103</v>
      </c>
      <c r="B13555" s="69">
        <v>491395925</v>
      </c>
      <c r="C13555" s="68">
        <v>630509788811</v>
      </c>
      <c r="D13555" s="69" t="s">
        <v>9115</v>
      </c>
      <c r="E13555" s="65">
        <f>IFERROR(VLOOKUP(C13555,Pivot!A:B,2,0),0)</f>
        <v>0</v>
      </c>
      <c r="F13555" s="65">
        <f>IFERROR(VLOOKUP(C13555,Pivot!A:C,3,0),0)</f>
        <v>0</v>
      </c>
    </row>
    <row r="13556" spans="1:6" x14ac:dyDescent="0.25">
      <c r="A13556" s="68" t="s">
        <v>103</v>
      </c>
      <c r="B13556" s="69">
        <v>491395925</v>
      </c>
      <c r="C13556" s="68">
        <v>630509788828</v>
      </c>
      <c r="D13556" s="69" t="s">
        <v>9115</v>
      </c>
      <c r="E13556" s="65">
        <f>IFERROR(VLOOKUP(C13556,Pivot!A:B,2,0),0)</f>
        <v>0</v>
      </c>
      <c r="F13556" s="65">
        <f>IFERROR(VLOOKUP(C13556,Pivot!A:C,3,0),0)</f>
        <v>0</v>
      </c>
    </row>
    <row r="13557" spans="1:6" x14ac:dyDescent="0.25">
      <c r="A13557" s="68" t="s">
        <v>103</v>
      </c>
      <c r="B13557" s="69">
        <v>491395925</v>
      </c>
      <c r="C13557" s="68">
        <v>630509888115</v>
      </c>
      <c r="D13557" s="69" t="s">
        <v>9115</v>
      </c>
      <c r="E13557" s="65">
        <f>IFERROR(VLOOKUP(C13557,Pivot!A:B,2,0),0)</f>
        <v>0</v>
      </c>
      <c r="F13557" s="65">
        <f>IFERROR(VLOOKUP(C13557,Pivot!A:C,3,0),0)</f>
        <v>0</v>
      </c>
    </row>
    <row r="13558" spans="1:6" x14ac:dyDescent="0.25">
      <c r="A13558" s="68" t="s">
        <v>103</v>
      </c>
      <c r="B13558" s="69">
        <v>491395925</v>
      </c>
      <c r="C13558" s="68">
        <v>630509888443</v>
      </c>
      <c r="D13558" s="69" t="s">
        <v>9115</v>
      </c>
      <c r="E13558" s="65">
        <f>IFERROR(VLOOKUP(C13558,Pivot!A:B,2,0),0)</f>
        <v>0</v>
      </c>
      <c r="F13558" s="65">
        <f>IFERROR(VLOOKUP(C13558,Pivot!A:C,3,0),0)</f>
        <v>0</v>
      </c>
    </row>
    <row r="13559" spans="1:6" x14ac:dyDescent="0.25">
      <c r="A13559" s="68" t="s">
        <v>103</v>
      </c>
      <c r="B13559" s="69">
        <v>491395925</v>
      </c>
      <c r="C13559" s="68">
        <v>630509889907</v>
      </c>
      <c r="D13559" s="69" t="s">
        <v>9115</v>
      </c>
      <c r="E13559" s="65">
        <f>IFERROR(VLOOKUP(C13559,Pivot!A:B,2,0),0)</f>
        <v>0</v>
      </c>
      <c r="F13559" s="65">
        <f>IFERROR(VLOOKUP(C13559,Pivot!A:C,3,0),0)</f>
        <v>0</v>
      </c>
    </row>
    <row r="13560" spans="1:6" x14ac:dyDescent="0.25">
      <c r="A13560" s="68" t="s">
        <v>103</v>
      </c>
      <c r="B13560" s="69">
        <v>491395925</v>
      </c>
      <c r="C13560" s="68">
        <v>630509889914</v>
      </c>
      <c r="D13560" s="69" t="s">
        <v>9115</v>
      </c>
      <c r="E13560" s="65">
        <f>IFERROR(VLOOKUP(C13560,Pivot!A:B,2,0),0)</f>
        <v>0</v>
      </c>
      <c r="F13560" s="65">
        <f>IFERROR(VLOOKUP(C13560,Pivot!A:C,3,0),0)</f>
        <v>0</v>
      </c>
    </row>
    <row r="13561" spans="1:6" x14ac:dyDescent="0.25">
      <c r="A13561" s="68" t="s">
        <v>103</v>
      </c>
      <c r="B13561" s="69">
        <v>491395925</v>
      </c>
      <c r="C13561" s="68">
        <v>630509902484</v>
      </c>
      <c r="D13561" s="69" t="s">
        <v>9115</v>
      </c>
      <c r="E13561" s="65">
        <f>IFERROR(VLOOKUP(C13561,Pivot!A:B,2,0),0)</f>
        <v>0</v>
      </c>
      <c r="F13561" s="65">
        <f>IFERROR(VLOOKUP(C13561,Pivot!A:C,3,0),0)</f>
        <v>0</v>
      </c>
    </row>
    <row r="13562" spans="1:6" x14ac:dyDescent="0.25">
      <c r="A13562" s="68" t="s">
        <v>103</v>
      </c>
      <c r="B13562" s="69">
        <v>491395925</v>
      </c>
      <c r="C13562" s="68">
        <v>630509902576</v>
      </c>
      <c r="D13562" s="69" t="s">
        <v>9115</v>
      </c>
      <c r="E13562" s="65">
        <f>IFERROR(VLOOKUP(C13562,Pivot!A:B,2,0),0)</f>
        <v>0</v>
      </c>
      <c r="F13562" s="65">
        <f>IFERROR(VLOOKUP(C13562,Pivot!A:C,3,0),0)</f>
        <v>0</v>
      </c>
    </row>
    <row r="13563" spans="1:6" x14ac:dyDescent="0.25">
      <c r="A13563" s="68" t="s">
        <v>103</v>
      </c>
      <c r="B13563" s="69">
        <v>491395925</v>
      </c>
      <c r="C13563" s="68">
        <v>630509902590</v>
      </c>
      <c r="D13563" s="69" t="s">
        <v>9115</v>
      </c>
      <c r="E13563" s="65">
        <f>IFERROR(VLOOKUP(C13563,Pivot!A:B,2,0),0)</f>
        <v>0</v>
      </c>
      <c r="F13563" s="65">
        <f>IFERROR(VLOOKUP(C13563,Pivot!A:C,3,0),0)</f>
        <v>0</v>
      </c>
    </row>
    <row r="13564" spans="1:6" x14ac:dyDescent="0.25">
      <c r="A13564" s="68" t="s">
        <v>103</v>
      </c>
      <c r="B13564" s="69">
        <v>491395925</v>
      </c>
      <c r="C13564" s="68">
        <v>630509902613</v>
      </c>
      <c r="D13564" s="69" t="s">
        <v>9115</v>
      </c>
      <c r="E13564" s="65">
        <f>IFERROR(VLOOKUP(C13564,Pivot!A:B,2,0),0)</f>
        <v>0</v>
      </c>
      <c r="F13564" s="65">
        <f>IFERROR(VLOOKUP(C13564,Pivot!A:C,3,0),0)</f>
        <v>0</v>
      </c>
    </row>
    <row r="13565" spans="1:6" x14ac:dyDescent="0.25">
      <c r="A13565" s="68" t="s">
        <v>103</v>
      </c>
      <c r="B13565" s="69">
        <v>491395925</v>
      </c>
      <c r="C13565" s="68">
        <v>630509956043</v>
      </c>
      <c r="D13565" s="69" t="s">
        <v>9115</v>
      </c>
      <c r="E13565" s="65">
        <f>IFERROR(VLOOKUP(C13565,Pivot!A:B,2,0),0)</f>
        <v>0</v>
      </c>
      <c r="F13565" s="65">
        <f>IFERROR(VLOOKUP(C13565,Pivot!A:C,3,0),0)</f>
        <v>0</v>
      </c>
    </row>
    <row r="13566" spans="1:6" x14ac:dyDescent="0.25">
      <c r="A13566" s="68" t="s">
        <v>103</v>
      </c>
      <c r="B13566" s="69">
        <v>491395926</v>
      </c>
      <c r="C13566" s="68">
        <v>630509679287</v>
      </c>
      <c r="D13566" s="69" t="s">
        <v>9116</v>
      </c>
      <c r="E13566" s="65">
        <f>IFERROR(VLOOKUP(C13566,Pivot!A:B,2,0),0)</f>
        <v>0</v>
      </c>
      <c r="F13566" s="65">
        <f>IFERROR(VLOOKUP(C13566,Pivot!A:C,3,0),0)</f>
        <v>0</v>
      </c>
    </row>
    <row r="13567" spans="1:6" x14ac:dyDescent="0.25">
      <c r="A13567" s="68" t="s">
        <v>103</v>
      </c>
      <c r="B13567" s="69">
        <v>491395926</v>
      </c>
      <c r="C13567" s="68">
        <v>630509679294</v>
      </c>
      <c r="D13567" s="69" t="s">
        <v>9116</v>
      </c>
      <c r="E13567" s="65">
        <f>IFERROR(VLOOKUP(C13567,Pivot!A:B,2,0),0)</f>
        <v>0</v>
      </c>
      <c r="F13567" s="65">
        <f>IFERROR(VLOOKUP(C13567,Pivot!A:C,3,0),0)</f>
        <v>0</v>
      </c>
    </row>
    <row r="13568" spans="1:6" x14ac:dyDescent="0.25">
      <c r="A13568" s="68" t="s">
        <v>103</v>
      </c>
      <c r="B13568" s="69">
        <v>491395926</v>
      </c>
      <c r="C13568" s="68">
        <v>630509778034</v>
      </c>
      <c r="D13568" s="69" t="s">
        <v>9116</v>
      </c>
      <c r="E13568" s="65">
        <f>IFERROR(VLOOKUP(C13568,Pivot!A:B,2,0),0)</f>
        <v>0</v>
      </c>
      <c r="F13568" s="65">
        <f>IFERROR(VLOOKUP(C13568,Pivot!A:C,3,0),0)</f>
        <v>0</v>
      </c>
    </row>
    <row r="13569" spans="1:6" x14ac:dyDescent="0.25">
      <c r="A13569" s="68" t="s">
        <v>103</v>
      </c>
      <c r="B13569" s="69">
        <v>491395926</v>
      </c>
      <c r="C13569" s="68">
        <v>630509881338</v>
      </c>
      <c r="D13569" s="69" t="s">
        <v>9116</v>
      </c>
      <c r="E13569" s="65">
        <f>IFERROR(VLOOKUP(C13569,Pivot!A:B,2,0),0)</f>
        <v>0</v>
      </c>
      <c r="F13569" s="65">
        <f>IFERROR(VLOOKUP(C13569,Pivot!A:C,3,0),0)</f>
        <v>0</v>
      </c>
    </row>
    <row r="13570" spans="1:6" x14ac:dyDescent="0.25">
      <c r="A13570" s="68" t="s">
        <v>103</v>
      </c>
      <c r="B13570" s="69">
        <v>491395926</v>
      </c>
      <c r="C13570" s="68">
        <v>630509881345</v>
      </c>
      <c r="D13570" s="69" t="s">
        <v>9116</v>
      </c>
      <c r="E13570" s="65">
        <f>IFERROR(VLOOKUP(C13570,Pivot!A:B,2,0),0)</f>
        <v>0</v>
      </c>
      <c r="F13570" s="65">
        <f>IFERROR(VLOOKUP(C13570,Pivot!A:C,3,0),0)</f>
        <v>0</v>
      </c>
    </row>
    <row r="13571" spans="1:6" x14ac:dyDescent="0.25">
      <c r="A13571" s="68" t="s">
        <v>103</v>
      </c>
      <c r="B13571" s="69">
        <v>491395926</v>
      </c>
      <c r="C13571" s="68">
        <v>630509905423</v>
      </c>
      <c r="D13571" s="69" t="s">
        <v>9116</v>
      </c>
      <c r="E13571" s="65">
        <f>IFERROR(VLOOKUP(C13571,Pivot!A:B,2,0),0)</f>
        <v>0</v>
      </c>
      <c r="F13571" s="65">
        <f>IFERROR(VLOOKUP(C13571,Pivot!A:C,3,0),0)</f>
        <v>0</v>
      </c>
    </row>
    <row r="13572" spans="1:6" x14ac:dyDescent="0.25">
      <c r="A13572" s="68" t="s">
        <v>103</v>
      </c>
      <c r="B13572" s="69">
        <v>491395927</v>
      </c>
      <c r="C13572" s="68">
        <v>630509669998</v>
      </c>
      <c r="D13572" s="69" t="s">
        <v>9117</v>
      </c>
      <c r="E13572" s="65">
        <f>IFERROR(VLOOKUP(C13572,Pivot!A:B,2,0),0)</f>
        <v>0</v>
      </c>
      <c r="F13572" s="65">
        <f>IFERROR(VLOOKUP(C13572,Pivot!A:C,3,0),0)</f>
        <v>0</v>
      </c>
    </row>
    <row r="13573" spans="1:6" x14ac:dyDescent="0.25">
      <c r="A13573" s="68" t="s">
        <v>103</v>
      </c>
      <c r="B13573" s="69">
        <v>491395929</v>
      </c>
      <c r="C13573" s="68">
        <v>630509687947</v>
      </c>
      <c r="D13573" s="69" t="s">
        <v>9118</v>
      </c>
      <c r="E13573" s="65">
        <f>IFERROR(VLOOKUP(C13573,Pivot!A:B,2,0),0)</f>
        <v>0</v>
      </c>
      <c r="F13573" s="65">
        <f>IFERROR(VLOOKUP(C13573,Pivot!A:C,3,0),0)</f>
        <v>0</v>
      </c>
    </row>
    <row r="13574" spans="1:6" x14ac:dyDescent="0.25">
      <c r="A13574" s="68" t="s">
        <v>103</v>
      </c>
      <c r="B13574" s="69">
        <v>491395937</v>
      </c>
      <c r="C13574" s="68">
        <v>630509682447</v>
      </c>
      <c r="D13574" s="69" t="s">
        <v>9119</v>
      </c>
      <c r="E13574" s="65">
        <f>IFERROR(VLOOKUP(C13574,Pivot!A:B,2,0),0)</f>
        <v>0</v>
      </c>
      <c r="F13574" s="65">
        <f>IFERROR(VLOOKUP(C13574,Pivot!A:C,3,0),0)</f>
        <v>0</v>
      </c>
    </row>
    <row r="13575" spans="1:6" x14ac:dyDescent="0.25">
      <c r="A13575" s="68" t="s">
        <v>103</v>
      </c>
      <c r="B13575" s="69">
        <v>491395937</v>
      </c>
      <c r="C13575" s="68">
        <v>630509707720</v>
      </c>
      <c r="D13575" s="69" t="s">
        <v>9119</v>
      </c>
      <c r="E13575" s="65">
        <f>IFERROR(VLOOKUP(C13575,Pivot!A:B,2,0),0)</f>
        <v>0</v>
      </c>
      <c r="F13575" s="65">
        <f>IFERROR(VLOOKUP(C13575,Pivot!A:C,3,0),0)</f>
        <v>0</v>
      </c>
    </row>
    <row r="13576" spans="1:6" x14ac:dyDescent="0.25">
      <c r="A13576" s="68" t="s">
        <v>103</v>
      </c>
      <c r="B13576" s="69">
        <v>491395940</v>
      </c>
      <c r="C13576" s="68">
        <v>630509712939</v>
      </c>
      <c r="D13576" s="69" t="s">
        <v>9120</v>
      </c>
      <c r="E13576" s="65">
        <f>IFERROR(VLOOKUP(C13576,Pivot!A:B,2,0),0)</f>
        <v>0</v>
      </c>
      <c r="F13576" s="65">
        <f>IFERROR(VLOOKUP(C13576,Pivot!A:C,3,0),0)</f>
        <v>0</v>
      </c>
    </row>
    <row r="13577" spans="1:6" x14ac:dyDescent="0.25">
      <c r="A13577" s="68" t="s">
        <v>103</v>
      </c>
      <c r="B13577" s="69">
        <v>491395940</v>
      </c>
      <c r="C13577" s="68">
        <v>630509712946</v>
      </c>
      <c r="D13577" s="69" t="s">
        <v>9120</v>
      </c>
      <c r="E13577" s="65">
        <f>IFERROR(VLOOKUP(C13577,Pivot!A:B,2,0),0)</f>
        <v>0</v>
      </c>
      <c r="F13577" s="65">
        <f>IFERROR(VLOOKUP(C13577,Pivot!A:C,3,0),0)</f>
        <v>0</v>
      </c>
    </row>
    <row r="13578" spans="1:6" x14ac:dyDescent="0.25">
      <c r="A13578" s="68" t="s">
        <v>103</v>
      </c>
      <c r="B13578" s="69">
        <v>491395940</v>
      </c>
      <c r="C13578" s="68">
        <v>630509712960</v>
      </c>
      <c r="D13578" s="69" t="s">
        <v>9120</v>
      </c>
      <c r="E13578" s="65">
        <f>IFERROR(VLOOKUP(C13578,Pivot!A:B,2,0),0)</f>
        <v>0</v>
      </c>
      <c r="F13578" s="65">
        <f>IFERROR(VLOOKUP(C13578,Pivot!A:C,3,0),0)</f>
        <v>0</v>
      </c>
    </row>
    <row r="13579" spans="1:6" x14ac:dyDescent="0.25">
      <c r="A13579" s="68" t="s">
        <v>103</v>
      </c>
      <c r="B13579" s="69">
        <v>491395940</v>
      </c>
      <c r="C13579" s="68">
        <v>630509712977</v>
      </c>
      <c r="D13579" s="69" t="s">
        <v>9120</v>
      </c>
      <c r="E13579" s="65">
        <f>IFERROR(VLOOKUP(C13579,Pivot!A:B,2,0),0)</f>
        <v>0</v>
      </c>
      <c r="F13579" s="65">
        <f>IFERROR(VLOOKUP(C13579,Pivot!A:C,3,0),0)</f>
        <v>0</v>
      </c>
    </row>
    <row r="13580" spans="1:6" x14ac:dyDescent="0.25">
      <c r="A13580" s="68" t="s">
        <v>103</v>
      </c>
      <c r="B13580" s="69">
        <v>491395941</v>
      </c>
      <c r="C13580" s="68">
        <v>4891813885481</v>
      </c>
      <c r="D13580" s="69" t="s">
        <v>9121</v>
      </c>
      <c r="E13580" s="65">
        <f>IFERROR(VLOOKUP(C13580,Pivot!A:B,2,0),0)</f>
        <v>0</v>
      </c>
      <c r="F13580" s="65">
        <f>IFERROR(VLOOKUP(C13580,Pivot!A:C,3,0),0)</f>
        <v>0</v>
      </c>
    </row>
    <row r="13581" spans="1:6" x14ac:dyDescent="0.25">
      <c r="A13581" s="68" t="s">
        <v>103</v>
      </c>
      <c r="B13581" s="69">
        <v>491395943</v>
      </c>
      <c r="C13581" s="68">
        <v>4891813880530</v>
      </c>
      <c r="D13581" s="69" t="s">
        <v>9122</v>
      </c>
      <c r="E13581" s="65">
        <f>IFERROR(VLOOKUP(C13581,Pivot!A:B,2,0),0)</f>
        <v>0</v>
      </c>
      <c r="F13581" s="65">
        <f>IFERROR(VLOOKUP(C13581,Pivot!A:C,3,0),0)</f>
        <v>0</v>
      </c>
    </row>
    <row r="13582" spans="1:6" x14ac:dyDescent="0.25">
      <c r="A13582" s="68" t="s">
        <v>103</v>
      </c>
      <c r="B13582" s="69">
        <v>491395945</v>
      </c>
      <c r="C13582" s="68">
        <v>4891813885382</v>
      </c>
      <c r="D13582" s="69" t="s">
        <v>9123</v>
      </c>
      <c r="E13582" s="65">
        <f>IFERROR(VLOOKUP(C13582,Pivot!A:B,2,0),0)</f>
        <v>0</v>
      </c>
      <c r="F13582" s="65">
        <f>IFERROR(VLOOKUP(C13582,Pivot!A:C,3,0),0)</f>
        <v>0</v>
      </c>
    </row>
    <row r="13583" spans="1:6" x14ac:dyDescent="0.25">
      <c r="A13583" s="68" t="s">
        <v>103</v>
      </c>
      <c r="B13583" s="69">
        <v>491395946</v>
      </c>
      <c r="C13583" s="68">
        <v>4891813885207</v>
      </c>
      <c r="D13583" s="69" t="s">
        <v>9124</v>
      </c>
      <c r="E13583" s="65">
        <f>IFERROR(VLOOKUP(C13583,Pivot!A:B,2,0),0)</f>
        <v>0</v>
      </c>
      <c r="F13583" s="65">
        <f>IFERROR(VLOOKUP(C13583,Pivot!A:C,3,0),0)</f>
        <v>0</v>
      </c>
    </row>
    <row r="13584" spans="1:6" x14ac:dyDescent="0.25">
      <c r="A13584" s="68" t="s">
        <v>103</v>
      </c>
      <c r="B13584" s="69">
        <v>491395948</v>
      </c>
      <c r="C13584" s="68">
        <v>8903539094644</v>
      </c>
      <c r="D13584" s="69" t="s">
        <v>9125</v>
      </c>
      <c r="E13584" s="65">
        <f>IFERROR(VLOOKUP(C13584,Pivot!A:B,2,0),0)</f>
        <v>0</v>
      </c>
      <c r="F13584" s="65">
        <f>IFERROR(VLOOKUP(C13584,Pivot!A:C,3,0),0)</f>
        <v>0</v>
      </c>
    </row>
    <row r="13585" spans="1:6" x14ac:dyDescent="0.25">
      <c r="A13585" s="68" t="s">
        <v>103</v>
      </c>
      <c r="B13585" s="69">
        <v>491395949</v>
      </c>
      <c r="C13585" s="68">
        <v>8903539094224</v>
      </c>
      <c r="D13585" s="69" t="s">
        <v>9126</v>
      </c>
      <c r="E13585" s="65">
        <f>IFERROR(VLOOKUP(C13585,Pivot!A:B,2,0),0)</f>
        <v>0</v>
      </c>
      <c r="F13585" s="65">
        <f>IFERROR(VLOOKUP(C13585,Pivot!A:C,3,0),0)</f>
        <v>0</v>
      </c>
    </row>
    <row r="13586" spans="1:6" x14ac:dyDescent="0.25">
      <c r="A13586" s="68" t="s">
        <v>103</v>
      </c>
      <c r="B13586" s="69">
        <v>491395949</v>
      </c>
      <c r="C13586" s="68">
        <v>8903539094231</v>
      </c>
      <c r="D13586" s="69" t="s">
        <v>9126</v>
      </c>
      <c r="E13586" s="65">
        <f>IFERROR(VLOOKUP(C13586,Pivot!A:B,2,0),0)</f>
        <v>0</v>
      </c>
      <c r="F13586" s="65">
        <f>IFERROR(VLOOKUP(C13586,Pivot!A:C,3,0),0)</f>
        <v>0</v>
      </c>
    </row>
    <row r="13587" spans="1:6" x14ac:dyDescent="0.25">
      <c r="A13587" s="68" t="s">
        <v>103</v>
      </c>
      <c r="B13587" s="69">
        <v>491395949</v>
      </c>
      <c r="C13587" s="68">
        <v>8903539094248</v>
      </c>
      <c r="D13587" s="69" t="s">
        <v>9126</v>
      </c>
      <c r="E13587" s="65">
        <f>IFERROR(VLOOKUP(C13587,Pivot!A:B,2,0),0)</f>
        <v>0</v>
      </c>
      <c r="F13587" s="65">
        <f>IFERROR(VLOOKUP(C13587,Pivot!A:C,3,0),0)</f>
        <v>0</v>
      </c>
    </row>
    <row r="13588" spans="1:6" x14ac:dyDescent="0.25">
      <c r="A13588" s="68" t="s">
        <v>103</v>
      </c>
      <c r="B13588" s="69">
        <v>491395949</v>
      </c>
      <c r="C13588" s="68">
        <v>8903539094255</v>
      </c>
      <c r="D13588" s="69" t="s">
        <v>9126</v>
      </c>
      <c r="E13588" s="65">
        <f>IFERROR(VLOOKUP(C13588,Pivot!A:B,2,0),0)</f>
        <v>0</v>
      </c>
      <c r="F13588" s="65">
        <f>IFERROR(VLOOKUP(C13588,Pivot!A:C,3,0),0)</f>
        <v>0</v>
      </c>
    </row>
    <row r="13589" spans="1:6" x14ac:dyDescent="0.25">
      <c r="A13589" s="68" t="s">
        <v>103</v>
      </c>
      <c r="B13589" s="69">
        <v>491395950</v>
      </c>
      <c r="C13589" s="68">
        <v>8903539095153</v>
      </c>
      <c r="D13589" s="69" t="s">
        <v>9127</v>
      </c>
      <c r="E13589" s="65">
        <f>IFERROR(VLOOKUP(C13589,Pivot!A:B,2,0),0)</f>
        <v>0</v>
      </c>
      <c r="F13589" s="65">
        <f>IFERROR(VLOOKUP(C13589,Pivot!A:C,3,0),0)</f>
        <v>0</v>
      </c>
    </row>
    <row r="13590" spans="1:6" x14ac:dyDescent="0.25">
      <c r="A13590" s="68" t="s">
        <v>103</v>
      </c>
      <c r="B13590" s="69">
        <v>491395951</v>
      </c>
      <c r="C13590" s="68">
        <v>4895065081844</v>
      </c>
      <c r="D13590" s="69" t="s">
        <v>9128</v>
      </c>
      <c r="E13590" s="65">
        <f>IFERROR(VLOOKUP(C13590,Pivot!A:B,2,0),0)</f>
        <v>0</v>
      </c>
      <c r="F13590" s="65">
        <f>IFERROR(VLOOKUP(C13590,Pivot!A:C,3,0),0)</f>
        <v>0</v>
      </c>
    </row>
    <row r="13591" spans="1:6" x14ac:dyDescent="0.25">
      <c r="A13591" s="68" t="s">
        <v>103</v>
      </c>
      <c r="B13591" s="69">
        <v>491395951</v>
      </c>
      <c r="C13591" s="68">
        <v>4895065081851</v>
      </c>
      <c r="D13591" s="69" t="s">
        <v>9128</v>
      </c>
      <c r="E13591" s="65">
        <f>IFERROR(VLOOKUP(C13591,Pivot!A:B,2,0),0)</f>
        <v>0</v>
      </c>
      <c r="F13591" s="65">
        <f>IFERROR(VLOOKUP(C13591,Pivot!A:C,3,0),0)</f>
        <v>0</v>
      </c>
    </row>
    <row r="13592" spans="1:6" x14ac:dyDescent="0.25">
      <c r="A13592" s="68" t="s">
        <v>103</v>
      </c>
      <c r="B13592" s="69">
        <v>491395951</v>
      </c>
      <c r="C13592" s="68">
        <v>4895065081868</v>
      </c>
      <c r="D13592" s="69" t="s">
        <v>9128</v>
      </c>
      <c r="E13592" s="65">
        <f>IFERROR(VLOOKUP(C13592,Pivot!A:B,2,0),0)</f>
        <v>0</v>
      </c>
      <c r="F13592" s="65">
        <f>IFERROR(VLOOKUP(C13592,Pivot!A:C,3,0),0)</f>
        <v>0</v>
      </c>
    </row>
    <row r="13593" spans="1:6" x14ac:dyDescent="0.25">
      <c r="A13593" s="68" t="s">
        <v>103</v>
      </c>
      <c r="B13593" s="69">
        <v>491395951</v>
      </c>
      <c r="C13593" s="68">
        <v>4895065081882</v>
      </c>
      <c r="D13593" s="69" t="s">
        <v>9128</v>
      </c>
      <c r="E13593" s="65">
        <f>IFERROR(VLOOKUP(C13593,Pivot!A:B,2,0),0)</f>
        <v>0</v>
      </c>
      <c r="F13593" s="65">
        <f>IFERROR(VLOOKUP(C13593,Pivot!A:C,3,0),0)</f>
        <v>0</v>
      </c>
    </row>
    <row r="13594" spans="1:6" x14ac:dyDescent="0.25">
      <c r="A13594" s="68" t="s">
        <v>103</v>
      </c>
      <c r="B13594" s="69">
        <v>491395951</v>
      </c>
      <c r="C13594" s="68">
        <v>4895065081899</v>
      </c>
      <c r="D13594" s="69" t="s">
        <v>9128</v>
      </c>
      <c r="E13594" s="65">
        <f>IFERROR(VLOOKUP(C13594,Pivot!A:B,2,0),0)</f>
        <v>0</v>
      </c>
      <c r="F13594" s="65">
        <f>IFERROR(VLOOKUP(C13594,Pivot!A:C,3,0),0)</f>
        <v>0</v>
      </c>
    </row>
    <row r="13595" spans="1:6" x14ac:dyDescent="0.25">
      <c r="A13595" s="68" t="s">
        <v>103</v>
      </c>
      <c r="B13595" s="69">
        <v>491395951</v>
      </c>
      <c r="C13595" s="68">
        <v>4895065081905</v>
      </c>
      <c r="D13595" s="69" t="s">
        <v>9128</v>
      </c>
      <c r="E13595" s="65">
        <f>IFERROR(VLOOKUP(C13595,Pivot!A:B,2,0),0)</f>
        <v>0</v>
      </c>
      <c r="F13595" s="65">
        <f>IFERROR(VLOOKUP(C13595,Pivot!A:C,3,0),0)</f>
        <v>0</v>
      </c>
    </row>
    <row r="13596" spans="1:6" x14ac:dyDescent="0.25">
      <c r="A13596" s="68" t="s">
        <v>103</v>
      </c>
      <c r="B13596" s="69">
        <v>491395951</v>
      </c>
      <c r="C13596" s="68">
        <v>4895065081912</v>
      </c>
      <c r="D13596" s="69" t="s">
        <v>9128</v>
      </c>
      <c r="E13596" s="65">
        <f>IFERROR(VLOOKUP(C13596,Pivot!A:B,2,0),0)</f>
        <v>0</v>
      </c>
      <c r="F13596" s="65">
        <f>IFERROR(VLOOKUP(C13596,Pivot!A:C,3,0),0)</f>
        <v>0</v>
      </c>
    </row>
    <row r="13597" spans="1:6" x14ac:dyDescent="0.25">
      <c r="A13597" s="68" t="s">
        <v>103</v>
      </c>
      <c r="B13597" s="69">
        <v>491395951</v>
      </c>
      <c r="C13597" s="68">
        <v>4895065081929</v>
      </c>
      <c r="D13597" s="69" t="s">
        <v>9128</v>
      </c>
      <c r="E13597" s="65">
        <f>IFERROR(VLOOKUP(C13597,Pivot!A:B,2,0),0)</f>
        <v>0</v>
      </c>
      <c r="F13597" s="65">
        <f>IFERROR(VLOOKUP(C13597,Pivot!A:C,3,0),0)</f>
        <v>0</v>
      </c>
    </row>
    <row r="13598" spans="1:6" x14ac:dyDescent="0.25">
      <c r="A13598" s="68" t="s">
        <v>103</v>
      </c>
      <c r="B13598" s="69">
        <v>491395951</v>
      </c>
      <c r="C13598" s="68">
        <v>4895065081936</v>
      </c>
      <c r="D13598" s="69" t="s">
        <v>9128</v>
      </c>
      <c r="E13598" s="65">
        <f>IFERROR(VLOOKUP(C13598,Pivot!A:B,2,0),0)</f>
        <v>0</v>
      </c>
      <c r="F13598" s="65">
        <f>IFERROR(VLOOKUP(C13598,Pivot!A:C,3,0),0)</f>
        <v>0</v>
      </c>
    </row>
    <row r="13599" spans="1:6" x14ac:dyDescent="0.25">
      <c r="A13599" s="68" t="s">
        <v>103</v>
      </c>
      <c r="B13599" s="69">
        <v>491395951</v>
      </c>
      <c r="C13599" s="68">
        <v>4895065081943</v>
      </c>
      <c r="D13599" s="69" t="s">
        <v>9128</v>
      </c>
      <c r="E13599" s="65">
        <f>IFERROR(VLOOKUP(C13599,Pivot!A:B,2,0),0)</f>
        <v>0</v>
      </c>
      <c r="F13599" s="65">
        <f>IFERROR(VLOOKUP(C13599,Pivot!A:C,3,0),0)</f>
        <v>0</v>
      </c>
    </row>
    <row r="13600" spans="1:6" x14ac:dyDescent="0.25">
      <c r="A13600" s="68" t="s">
        <v>103</v>
      </c>
      <c r="B13600" s="69">
        <v>491395951</v>
      </c>
      <c r="C13600" s="68">
        <v>4895065081950</v>
      </c>
      <c r="D13600" s="69" t="s">
        <v>9128</v>
      </c>
      <c r="E13600" s="65">
        <f>IFERROR(VLOOKUP(C13600,Pivot!A:B,2,0),0)</f>
        <v>0</v>
      </c>
      <c r="F13600" s="65">
        <f>IFERROR(VLOOKUP(C13600,Pivot!A:C,3,0),0)</f>
        <v>0</v>
      </c>
    </row>
    <row r="13601" spans="1:6" x14ac:dyDescent="0.25">
      <c r="A13601" s="68" t="s">
        <v>103</v>
      </c>
      <c r="B13601" s="69">
        <v>491395951</v>
      </c>
      <c r="C13601" s="68">
        <v>4895065081967</v>
      </c>
      <c r="D13601" s="69" t="s">
        <v>9128</v>
      </c>
      <c r="E13601" s="65">
        <f>IFERROR(VLOOKUP(C13601,Pivot!A:B,2,0),0)</f>
        <v>0</v>
      </c>
      <c r="F13601" s="65">
        <f>IFERROR(VLOOKUP(C13601,Pivot!A:C,3,0),0)</f>
        <v>0</v>
      </c>
    </row>
    <row r="13602" spans="1:6" x14ac:dyDescent="0.25">
      <c r="A13602" s="68" t="s">
        <v>103</v>
      </c>
      <c r="B13602" s="69">
        <v>491395953</v>
      </c>
      <c r="C13602" s="68">
        <v>8888945115056</v>
      </c>
      <c r="D13602" s="69" t="s">
        <v>9129</v>
      </c>
      <c r="E13602" s="65">
        <f>IFERROR(VLOOKUP(C13602,Pivot!A:B,2,0),0)</f>
        <v>0</v>
      </c>
      <c r="F13602" s="65">
        <f>IFERROR(VLOOKUP(C13602,Pivot!A:C,3,0),0)</f>
        <v>0</v>
      </c>
    </row>
    <row r="13603" spans="1:6" x14ac:dyDescent="0.25">
      <c r="A13603" s="68" t="s">
        <v>103</v>
      </c>
      <c r="B13603" s="69">
        <v>491395954</v>
      </c>
      <c r="C13603" s="68">
        <v>4005556108800</v>
      </c>
      <c r="D13603" s="69" t="s">
        <v>9130</v>
      </c>
      <c r="E13603" s="65">
        <f>IFERROR(VLOOKUP(C13603,Pivot!A:B,2,0),0)</f>
        <v>0</v>
      </c>
      <c r="F13603" s="65">
        <f>IFERROR(VLOOKUP(C13603,Pivot!A:C,3,0),0)</f>
        <v>0</v>
      </c>
    </row>
    <row r="13604" spans="1:6" x14ac:dyDescent="0.25">
      <c r="A13604" s="68" t="s">
        <v>103</v>
      </c>
      <c r="B13604" s="69">
        <v>491395955</v>
      </c>
      <c r="C13604" s="68">
        <v>4005556213962</v>
      </c>
      <c r="D13604" s="69" t="s">
        <v>9131</v>
      </c>
      <c r="E13604" s="65">
        <f>IFERROR(VLOOKUP(C13604,Pivot!A:B,2,0),0)</f>
        <v>0</v>
      </c>
      <c r="F13604" s="65">
        <f>IFERROR(VLOOKUP(C13604,Pivot!A:C,3,0),0)</f>
        <v>0</v>
      </c>
    </row>
    <row r="13605" spans="1:6" x14ac:dyDescent="0.25">
      <c r="A13605" s="68" t="s">
        <v>103</v>
      </c>
      <c r="B13605" s="69">
        <v>491395960</v>
      </c>
      <c r="C13605" s="68">
        <v>754311527557</v>
      </c>
      <c r="D13605" s="69" t="s">
        <v>9132</v>
      </c>
      <c r="E13605" s="65">
        <f>IFERROR(VLOOKUP(C13605,Pivot!A:B,2,0),0)</f>
        <v>0</v>
      </c>
      <c r="F13605" s="65">
        <f>IFERROR(VLOOKUP(C13605,Pivot!A:C,3,0),0)</f>
        <v>0</v>
      </c>
    </row>
    <row r="13606" spans="1:6" x14ac:dyDescent="0.25">
      <c r="A13606" s="68" t="s">
        <v>103</v>
      </c>
      <c r="B13606" s="69">
        <v>491395961</v>
      </c>
      <c r="C13606" s="68">
        <v>5015353260617</v>
      </c>
      <c r="D13606" s="69" t="s">
        <v>9133</v>
      </c>
      <c r="E13606" s="65">
        <f>IFERROR(VLOOKUP(C13606,Pivot!A:B,2,0),0)</f>
        <v>0</v>
      </c>
      <c r="F13606" s="65">
        <f>IFERROR(VLOOKUP(C13606,Pivot!A:C,3,0),0)</f>
        <v>0</v>
      </c>
    </row>
    <row r="13607" spans="1:6" x14ac:dyDescent="0.25">
      <c r="A13607" s="68" t="s">
        <v>103</v>
      </c>
      <c r="B13607" s="69">
        <v>491395962</v>
      </c>
      <c r="C13607" s="68">
        <v>491395962</v>
      </c>
      <c r="D13607" s="69" t="s">
        <v>9134</v>
      </c>
      <c r="E13607" s="65">
        <f>IFERROR(VLOOKUP(C13607,Pivot!A:B,2,0),0)</f>
        <v>0</v>
      </c>
      <c r="F13607" s="65">
        <f>IFERROR(VLOOKUP(C13607,Pivot!A:C,3,0),0)</f>
        <v>0</v>
      </c>
    </row>
    <row r="13608" spans="1:6" x14ac:dyDescent="0.25">
      <c r="A13608" s="68" t="s">
        <v>103</v>
      </c>
      <c r="B13608" s="69">
        <v>491395962</v>
      </c>
      <c r="C13608" s="68">
        <v>754311527564</v>
      </c>
      <c r="D13608" s="69" t="s">
        <v>9134</v>
      </c>
      <c r="E13608" s="65">
        <f>IFERROR(VLOOKUP(C13608,Pivot!A:B,2,0),0)</f>
        <v>0</v>
      </c>
      <c r="F13608" s="65">
        <f>IFERROR(VLOOKUP(C13608,Pivot!A:C,3,0),0)</f>
        <v>0</v>
      </c>
    </row>
    <row r="13609" spans="1:6" x14ac:dyDescent="0.25">
      <c r="A13609" s="68" t="s">
        <v>103</v>
      </c>
      <c r="B13609" s="69">
        <v>491395963</v>
      </c>
      <c r="C13609" s="68">
        <v>491395963</v>
      </c>
      <c r="D13609" s="69" t="s">
        <v>9135</v>
      </c>
      <c r="E13609" s="65">
        <f>IFERROR(VLOOKUP(C13609,Pivot!A:B,2,0),0)</f>
        <v>0</v>
      </c>
      <c r="F13609" s="65">
        <f>IFERROR(VLOOKUP(C13609,Pivot!A:C,3,0),0)</f>
        <v>0</v>
      </c>
    </row>
    <row r="13610" spans="1:6" x14ac:dyDescent="0.25">
      <c r="A13610" s="68" t="s">
        <v>103</v>
      </c>
      <c r="B13610" s="69">
        <v>491395963</v>
      </c>
      <c r="C13610" s="68">
        <v>5015353437163</v>
      </c>
      <c r="D13610" s="69" t="s">
        <v>9135</v>
      </c>
      <c r="E13610" s="65">
        <f>IFERROR(VLOOKUP(C13610,Pivot!A:B,2,0),0)</f>
        <v>0</v>
      </c>
      <c r="F13610" s="65">
        <f>IFERROR(VLOOKUP(C13610,Pivot!A:C,3,0),0)</f>
        <v>0</v>
      </c>
    </row>
    <row r="13611" spans="1:6" x14ac:dyDescent="0.25">
      <c r="A13611" s="68" t="s">
        <v>103</v>
      </c>
      <c r="B13611" s="69">
        <v>491395965</v>
      </c>
      <c r="C13611" s="68">
        <v>491395965</v>
      </c>
      <c r="D13611" s="69" t="s">
        <v>9136</v>
      </c>
      <c r="E13611" s="65">
        <f>IFERROR(VLOOKUP(C13611,Pivot!A:B,2,0),0)</f>
        <v>0</v>
      </c>
      <c r="F13611" s="65">
        <f>IFERROR(VLOOKUP(C13611,Pivot!A:C,3,0),0)</f>
        <v>0</v>
      </c>
    </row>
    <row r="13612" spans="1:6" x14ac:dyDescent="0.25">
      <c r="A13612" s="68" t="s">
        <v>103</v>
      </c>
      <c r="B13612" s="69">
        <v>491395965</v>
      </c>
      <c r="C13612" s="68">
        <v>5015353389660</v>
      </c>
      <c r="D13612" s="69" t="s">
        <v>9136</v>
      </c>
      <c r="E13612" s="65">
        <f>IFERROR(VLOOKUP(C13612,Pivot!A:B,2,0),0)</f>
        <v>0</v>
      </c>
      <c r="F13612" s="65">
        <f>IFERROR(VLOOKUP(C13612,Pivot!A:C,3,0),0)</f>
        <v>0</v>
      </c>
    </row>
    <row r="13613" spans="1:6" x14ac:dyDescent="0.25">
      <c r="A13613" s="68" t="s">
        <v>103</v>
      </c>
      <c r="B13613" s="69">
        <v>491395966</v>
      </c>
      <c r="C13613" s="68">
        <v>491395966</v>
      </c>
      <c r="D13613" s="69" t="s">
        <v>9137</v>
      </c>
      <c r="E13613" s="65">
        <f>IFERROR(VLOOKUP(C13613,Pivot!A:B,2,0),0)</f>
        <v>0</v>
      </c>
      <c r="F13613" s="65">
        <f>IFERROR(VLOOKUP(C13613,Pivot!A:C,3,0),0)</f>
        <v>0</v>
      </c>
    </row>
    <row r="13614" spans="1:6" x14ac:dyDescent="0.25">
      <c r="A13614" s="68" t="s">
        <v>103</v>
      </c>
      <c r="B13614" s="69">
        <v>491395966</v>
      </c>
      <c r="C13614" s="68">
        <v>5015353437200</v>
      </c>
      <c r="D13614" s="69" t="s">
        <v>9137</v>
      </c>
      <c r="E13614" s="65">
        <f>IFERROR(VLOOKUP(C13614,Pivot!A:B,2,0),0)</f>
        <v>0</v>
      </c>
      <c r="F13614" s="65">
        <f>IFERROR(VLOOKUP(C13614,Pivot!A:C,3,0),0)</f>
        <v>0</v>
      </c>
    </row>
    <row r="13615" spans="1:6" x14ac:dyDescent="0.25">
      <c r="A13615" s="68" t="s">
        <v>103</v>
      </c>
      <c r="B13615" s="69">
        <v>491395967</v>
      </c>
      <c r="C13615" s="68">
        <v>8901383724465</v>
      </c>
      <c r="D13615" s="69" t="s">
        <v>9138</v>
      </c>
      <c r="E13615" s="65">
        <f>IFERROR(VLOOKUP(C13615,Pivot!A:B,2,0),0)</f>
        <v>0</v>
      </c>
      <c r="F13615" s="65">
        <f>IFERROR(VLOOKUP(C13615,Pivot!A:C,3,0),0)</f>
        <v>0</v>
      </c>
    </row>
    <row r="13616" spans="1:6" x14ac:dyDescent="0.25">
      <c r="A13616" s="68" t="s">
        <v>103</v>
      </c>
      <c r="B13616" s="69">
        <v>491395968</v>
      </c>
      <c r="C13616" s="68">
        <v>8901383724472</v>
      </c>
      <c r="D13616" s="69" t="s">
        <v>9139</v>
      </c>
      <c r="E13616" s="65">
        <f>IFERROR(VLOOKUP(C13616,Pivot!A:B,2,0),0)</f>
        <v>0</v>
      </c>
      <c r="F13616" s="65">
        <f>IFERROR(VLOOKUP(C13616,Pivot!A:C,3,0),0)</f>
        <v>0</v>
      </c>
    </row>
    <row r="13617" spans="1:6" x14ac:dyDescent="0.25">
      <c r="A13617" s="68" t="s">
        <v>103</v>
      </c>
      <c r="B13617" s="69">
        <v>491395969</v>
      </c>
      <c r="C13617" s="68">
        <v>744476856180</v>
      </c>
      <c r="D13617" s="69" t="s">
        <v>9140</v>
      </c>
      <c r="E13617" s="65">
        <f>IFERROR(VLOOKUP(C13617,Pivot!A:B,2,0),0)</f>
        <v>0</v>
      </c>
      <c r="F13617" s="65">
        <f>IFERROR(VLOOKUP(C13617,Pivot!A:C,3,0),0)</f>
        <v>0</v>
      </c>
    </row>
    <row r="13618" spans="1:6" x14ac:dyDescent="0.25">
      <c r="A13618" s="68" t="s">
        <v>103</v>
      </c>
      <c r="B13618" s="69">
        <v>491395970</v>
      </c>
      <c r="C13618" s="68">
        <v>8901383724496</v>
      </c>
      <c r="D13618" s="69" t="s">
        <v>9141</v>
      </c>
      <c r="E13618" s="65">
        <f>IFERROR(VLOOKUP(C13618,Pivot!A:B,2,0),0)</f>
        <v>0</v>
      </c>
      <c r="F13618" s="65">
        <f>IFERROR(VLOOKUP(C13618,Pivot!A:C,3,0),0)</f>
        <v>0</v>
      </c>
    </row>
    <row r="13619" spans="1:6" x14ac:dyDescent="0.25">
      <c r="A13619" s="68" t="s">
        <v>103</v>
      </c>
      <c r="B13619" s="69">
        <v>491395971</v>
      </c>
      <c r="C13619" s="68">
        <v>8901383724502</v>
      </c>
      <c r="D13619" s="69" t="s">
        <v>9142</v>
      </c>
      <c r="E13619" s="65">
        <f>IFERROR(VLOOKUP(C13619,Pivot!A:B,2,0),0)</f>
        <v>0</v>
      </c>
      <c r="F13619" s="65">
        <f>IFERROR(VLOOKUP(C13619,Pivot!A:C,3,0),0)</f>
        <v>0</v>
      </c>
    </row>
    <row r="13620" spans="1:6" x14ac:dyDescent="0.25">
      <c r="A13620" s="68" t="s">
        <v>103</v>
      </c>
      <c r="B13620" s="69">
        <v>491395972</v>
      </c>
      <c r="C13620" s="68">
        <v>8901383724519</v>
      </c>
      <c r="D13620" s="69" t="s">
        <v>9143</v>
      </c>
      <c r="E13620" s="65">
        <f>IFERROR(VLOOKUP(C13620,Pivot!A:B,2,0),0)</f>
        <v>0</v>
      </c>
      <c r="F13620" s="65">
        <f>IFERROR(VLOOKUP(C13620,Pivot!A:C,3,0),0)</f>
        <v>0</v>
      </c>
    </row>
    <row r="13621" spans="1:6" x14ac:dyDescent="0.25">
      <c r="A13621" s="68" t="s">
        <v>103</v>
      </c>
      <c r="B13621" s="69">
        <v>491395974</v>
      </c>
      <c r="C13621" s="68">
        <v>744476255259</v>
      </c>
      <c r="D13621" s="69" t="s">
        <v>9144</v>
      </c>
      <c r="E13621" s="65">
        <f>IFERROR(VLOOKUP(C13621,Pivot!A:B,2,0),0)</f>
        <v>0</v>
      </c>
      <c r="F13621" s="65">
        <f>IFERROR(VLOOKUP(C13621,Pivot!A:C,3,0),0)</f>
        <v>0</v>
      </c>
    </row>
    <row r="13622" spans="1:6" x14ac:dyDescent="0.25">
      <c r="A13622" s="68" t="s">
        <v>103</v>
      </c>
      <c r="B13622" s="69">
        <v>491395975</v>
      </c>
      <c r="C13622" s="68">
        <v>744476155887</v>
      </c>
      <c r="D13622" s="69" t="s">
        <v>9145</v>
      </c>
      <c r="E13622" s="65">
        <f>IFERROR(VLOOKUP(C13622,Pivot!A:B,2,0),0)</f>
        <v>0</v>
      </c>
      <c r="F13622" s="65">
        <f>IFERROR(VLOOKUP(C13622,Pivot!A:C,3,0),0)</f>
        <v>0</v>
      </c>
    </row>
    <row r="13623" spans="1:6" x14ac:dyDescent="0.25">
      <c r="A13623" s="68" t="s">
        <v>103</v>
      </c>
      <c r="B13623" s="69">
        <v>491395976</v>
      </c>
      <c r="C13623" s="68">
        <v>744476188182</v>
      </c>
      <c r="D13623" s="69" t="s">
        <v>9146</v>
      </c>
      <c r="E13623" s="65">
        <f>IFERROR(VLOOKUP(C13623,Pivot!A:B,2,0),0)</f>
        <v>0</v>
      </c>
      <c r="F13623" s="65">
        <f>IFERROR(VLOOKUP(C13623,Pivot!A:C,3,0),0)</f>
        <v>0</v>
      </c>
    </row>
    <row r="13624" spans="1:6" x14ac:dyDescent="0.25">
      <c r="A13624" s="68" t="s">
        <v>103</v>
      </c>
      <c r="B13624" s="69">
        <v>491395977</v>
      </c>
      <c r="C13624" s="68">
        <v>744476170101</v>
      </c>
      <c r="D13624" s="69" t="s">
        <v>9147</v>
      </c>
      <c r="E13624" s="65">
        <f>IFERROR(VLOOKUP(C13624,Pivot!A:B,2,0),0)</f>
        <v>0</v>
      </c>
      <c r="F13624" s="65">
        <f>IFERROR(VLOOKUP(C13624,Pivot!A:C,3,0),0)</f>
        <v>0</v>
      </c>
    </row>
    <row r="13625" spans="1:6" x14ac:dyDescent="0.25">
      <c r="A13625" s="68" t="s">
        <v>103</v>
      </c>
      <c r="B13625" s="69">
        <v>491395978</v>
      </c>
      <c r="C13625" s="68">
        <v>744476165114</v>
      </c>
      <c r="D13625" s="69" t="s">
        <v>9148</v>
      </c>
      <c r="E13625" s="65">
        <f>IFERROR(VLOOKUP(C13625,Pivot!A:B,2,0),0)</f>
        <v>0</v>
      </c>
      <c r="F13625" s="65">
        <f>IFERROR(VLOOKUP(C13625,Pivot!A:C,3,0),0)</f>
        <v>0</v>
      </c>
    </row>
    <row r="13626" spans="1:6" x14ac:dyDescent="0.25">
      <c r="A13626" s="68" t="s">
        <v>103</v>
      </c>
      <c r="B13626" s="69">
        <v>491395979</v>
      </c>
      <c r="C13626" s="68">
        <v>744476230126</v>
      </c>
      <c r="D13626" s="69" t="s">
        <v>9149</v>
      </c>
      <c r="E13626" s="65">
        <f>IFERROR(VLOOKUP(C13626,Pivot!A:B,2,0),0)</f>
        <v>0</v>
      </c>
      <c r="F13626" s="65">
        <f>IFERROR(VLOOKUP(C13626,Pivot!A:C,3,0),0)</f>
        <v>0</v>
      </c>
    </row>
    <row r="13627" spans="1:6" x14ac:dyDescent="0.25">
      <c r="A13627" s="68" t="s">
        <v>103</v>
      </c>
      <c r="B13627" s="69">
        <v>491395980</v>
      </c>
      <c r="C13627" s="68">
        <v>744476174352</v>
      </c>
      <c r="D13627" s="69" t="s">
        <v>9150</v>
      </c>
      <c r="E13627" s="65">
        <f>IFERROR(VLOOKUP(C13627,Pivot!A:B,2,0),0)</f>
        <v>0</v>
      </c>
      <c r="F13627" s="65">
        <f>IFERROR(VLOOKUP(C13627,Pivot!A:C,3,0),0)</f>
        <v>0</v>
      </c>
    </row>
    <row r="13628" spans="1:6" x14ac:dyDescent="0.25">
      <c r="A13628" s="68" t="s">
        <v>103</v>
      </c>
      <c r="B13628" s="69">
        <v>491395981</v>
      </c>
      <c r="C13628" s="68">
        <v>744476126054</v>
      </c>
      <c r="D13628" s="69" t="s">
        <v>9151</v>
      </c>
      <c r="E13628" s="65">
        <f>IFERROR(VLOOKUP(C13628,Pivot!A:B,2,0),0)</f>
        <v>0</v>
      </c>
      <c r="F13628" s="65">
        <f>IFERROR(VLOOKUP(C13628,Pivot!A:C,3,0),0)</f>
        <v>0</v>
      </c>
    </row>
    <row r="13629" spans="1:6" x14ac:dyDescent="0.25">
      <c r="A13629" s="68" t="s">
        <v>103</v>
      </c>
      <c r="B13629" s="69">
        <v>491395982</v>
      </c>
      <c r="C13629" s="68">
        <v>744476170354</v>
      </c>
      <c r="D13629" s="69" t="s">
        <v>9152</v>
      </c>
      <c r="E13629" s="65">
        <f>IFERROR(VLOOKUP(C13629,Pivot!A:B,2,0),0)</f>
        <v>0</v>
      </c>
      <c r="F13629" s="65">
        <f>IFERROR(VLOOKUP(C13629,Pivot!A:C,3,0),0)</f>
        <v>0</v>
      </c>
    </row>
    <row r="13630" spans="1:6" x14ac:dyDescent="0.25">
      <c r="A13630" s="68" t="s">
        <v>103</v>
      </c>
      <c r="B13630" s="69">
        <v>491395983</v>
      </c>
      <c r="C13630" s="68">
        <v>8906045254175</v>
      </c>
      <c r="D13630" s="69" t="s">
        <v>9153</v>
      </c>
      <c r="E13630" s="65">
        <f>IFERROR(VLOOKUP(C13630,Pivot!A:B,2,0),0)</f>
        <v>0</v>
      </c>
      <c r="F13630" s="65">
        <f>IFERROR(VLOOKUP(C13630,Pivot!A:C,3,0),0)</f>
        <v>0</v>
      </c>
    </row>
    <row r="13631" spans="1:6" x14ac:dyDescent="0.25">
      <c r="A13631" s="68" t="s">
        <v>103</v>
      </c>
      <c r="B13631" s="69">
        <v>491395984</v>
      </c>
      <c r="C13631" s="68">
        <v>8906045254137</v>
      </c>
      <c r="D13631" s="69" t="s">
        <v>9154</v>
      </c>
      <c r="E13631" s="65">
        <f>IFERROR(VLOOKUP(C13631,Pivot!A:B,2,0),0)</f>
        <v>0</v>
      </c>
      <c r="F13631" s="65">
        <f>IFERROR(VLOOKUP(C13631,Pivot!A:C,3,0),0)</f>
        <v>0</v>
      </c>
    </row>
    <row r="13632" spans="1:6" x14ac:dyDescent="0.25">
      <c r="A13632" s="68" t="s">
        <v>103</v>
      </c>
      <c r="B13632" s="69">
        <v>491395985</v>
      </c>
      <c r="C13632" s="68">
        <v>8906045254113</v>
      </c>
      <c r="D13632" s="69" t="s">
        <v>9155</v>
      </c>
      <c r="E13632" s="65">
        <f>IFERROR(VLOOKUP(C13632,Pivot!A:B,2,0),0)</f>
        <v>0</v>
      </c>
      <c r="F13632" s="65">
        <f>IFERROR(VLOOKUP(C13632,Pivot!A:C,3,0),0)</f>
        <v>0</v>
      </c>
    </row>
    <row r="13633" spans="1:6" x14ac:dyDescent="0.25">
      <c r="A13633" s="68" t="s">
        <v>103</v>
      </c>
      <c r="B13633" s="69">
        <v>491395986</v>
      </c>
      <c r="C13633" s="68">
        <v>8906045254120</v>
      </c>
      <c r="D13633" s="69" t="s">
        <v>9156</v>
      </c>
      <c r="E13633" s="65">
        <f>IFERROR(VLOOKUP(C13633,Pivot!A:B,2,0),0)</f>
        <v>0</v>
      </c>
      <c r="F13633" s="65">
        <f>IFERROR(VLOOKUP(C13633,Pivot!A:C,3,0),0)</f>
        <v>0</v>
      </c>
    </row>
    <row r="13634" spans="1:6" x14ac:dyDescent="0.25">
      <c r="A13634" s="68" t="s">
        <v>103</v>
      </c>
      <c r="B13634" s="69">
        <v>491395987</v>
      </c>
      <c r="C13634" s="68">
        <v>8906045254144</v>
      </c>
      <c r="D13634" s="69" t="s">
        <v>9157</v>
      </c>
      <c r="E13634" s="65">
        <f>IFERROR(VLOOKUP(C13634,Pivot!A:B,2,0),0)</f>
        <v>0</v>
      </c>
      <c r="F13634" s="65">
        <f>IFERROR(VLOOKUP(C13634,Pivot!A:C,3,0),0)</f>
        <v>0</v>
      </c>
    </row>
    <row r="13635" spans="1:6" x14ac:dyDescent="0.25">
      <c r="A13635" s="68" t="s">
        <v>103</v>
      </c>
      <c r="B13635" s="69">
        <v>491395988</v>
      </c>
      <c r="C13635" s="68">
        <v>8906045254168</v>
      </c>
      <c r="D13635" s="69" t="s">
        <v>9158</v>
      </c>
      <c r="E13635" s="65">
        <f>IFERROR(VLOOKUP(C13635,Pivot!A:B,2,0),0)</f>
        <v>0</v>
      </c>
      <c r="F13635" s="65">
        <f>IFERROR(VLOOKUP(C13635,Pivot!A:C,3,0),0)</f>
        <v>0</v>
      </c>
    </row>
    <row r="13636" spans="1:6" x14ac:dyDescent="0.25">
      <c r="A13636" s="68" t="s">
        <v>103</v>
      </c>
      <c r="B13636" s="69">
        <v>491395989</v>
      </c>
      <c r="C13636" s="68">
        <v>8906045254151</v>
      </c>
      <c r="D13636" s="69" t="s">
        <v>9159</v>
      </c>
      <c r="E13636" s="65">
        <f>IFERROR(VLOOKUP(C13636,Pivot!A:B,2,0),0)</f>
        <v>0</v>
      </c>
      <c r="F13636" s="65">
        <f>IFERROR(VLOOKUP(C13636,Pivot!A:C,3,0),0)</f>
        <v>0</v>
      </c>
    </row>
    <row r="13637" spans="1:6" x14ac:dyDescent="0.25">
      <c r="A13637" s="68" t="s">
        <v>103</v>
      </c>
      <c r="B13637" s="69">
        <v>491395990</v>
      </c>
      <c r="C13637" s="68">
        <v>6942138905625</v>
      </c>
      <c r="D13637" s="69" t="s">
        <v>9160</v>
      </c>
      <c r="E13637" s="65">
        <f>IFERROR(VLOOKUP(C13637,Pivot!A:B,2,0),0)</f>
        <v>0</v>
      </c>
      <c r="F13637" s="65">
        <f>IFERROR(VLOOKUP(C13637,Pivot!A:C,3,0),0)</f>
        <v>0</v>
      </c>
    </row>
    <row r="13638" spans="1:6" x14ac:dyDescent="0.25">
      <c r="A13638" s="68" t="s">
        <v>103</v>
      </c>
      <c r="B13638" s="69">
        <v>491395991</v>
      </c>
      <c r="C13638" s="68">
        <v>8908009689405</v>
      </c>
      <c r="D13638" s="69" t="s">
        <v>9161</v>
      </c>
      <c r="E13638" s="65">
        <f>IFERROR(VLOOKUP(C13638,Pivot!A:B,2,0),0)</f>
        <v>0</v>
      </c>
      <c r="F13638" s="65">
        <f>IFERROR(VLOOKUP(C13638,Pivot!A:C,3,0),0)</f>
        <v>0</v>
      </c>
    </row>
    <row r="13639" spans="1:6" x14ac:dyDescent="0.25">
      <c r="A13639" s="68" t="s">
        <v>103</v>
      </c>
      <c r="B13639" s="69">
        <v>491395992</v>
      </c>
      <c r="C13639" s="68">
        <v>8908009689399</v>
      </c>
      <c r="D13639" s="69" t="s">
        <v>9162</v>
      </c>
      <c r="E13639" s="65">
        <f>IFERROR(VLOOKUP(C13639,Pivot!A:B,2,0),0)</f>
        <v>0</v>
      </c>
      <c r="F13639" s="65">
        <f>IFERROR(VLOOKUP(C13639,Pivot!A:C,3,0),0)</f>
        <v>0</v>
      </c>
    </row>
    <row r="13640" spans="1:6" x14ac:dyDescent="0.25">
      <c r="A13640" s="68" t="s">
        <v>103</v>
      </c>
      <c r="B13640" s="69">
        <v>491395993</v>
      </c>
      <c r="C13640" s="68">
        <v>8908009689382</v>
      </c>
      <c r="D13640" s="69" t="s">
        <v>9163</v>
      </c>
      <c r="E13640" s="65">
        <f>IFERROR(VLOOKUP(C13640,Pivot!A:B,2,0),0)</f>
        <v>0</v>
      </c>
      <c r="F13640" s="65">
        <f>IFERROR(VLOOKUP(C13640,Pivot!A:C,3,0),0)</f>
        <v>0</v>
      </c>
    </row>
    <row r="13641" spans="1:6" x14ac:dyDescent="0.25">
      <c r="A13641" s="68" t="s">
        <v>103</v>
      </c>
      <c r="B13641" s="69">
        <v>491395994</v>
      </c>
      <c r="C13641" s="68">
        <v>8908009689368</v>
      </c>
      <c r="D13641" s="69" t="s">
        <v>9164</v>
      </c>
      <c r="E13641" s="65">
        <f>IFERROR(VLOOKUP(C13641,Pivot!A:B,2,0),0)</f>
        <v>0</v>
      </c>
      <c r="F13641" s="65">
        <f>IFERROR(VLOOKUP(C13641,Pivot!A:C,3,0),0)</f>
        <v>0</v>
      </c>
    </row>
    <row r="13642" spans="1:6" x14ac:dyDescent="0.25">
      <c r="A13642" s="68" t="s">
        <v>103</v>
      </c>
      <c r="B13642" s="69">
        <v>491395995</v>
      </c>
      <c r="C13642" s="68">
        <v>8908009689344</v>
      </c>
      <c r="D13642" s="69" t="s">
        <v>9165</v>
      </c>
      <c r="E13642" s="65">
        <f>IFERROR(VLOOKUP(C13642,Pivot!A:B,2,0),0)</f>
        <v>0</v>
      </c>
      <c r="F13642" s="65">
        <f>IFERROR(VLOOKUP(C13642,Pivot!A:C,3,0),0)</f>
        <v>0</v>
      </c>
    </row>
    <row r="13643" spans="1:6" x14ac:dyDescent="0.25">
      <c r="A13643" s="68" t="s">
        <v>103</v>
      </c>
      <c r="B13643" s="69">
        <v>491395996</v>
      </c>
      <c r="C13643" s="68">
        <v>8908009689429</v>
      </c>
      <c r="D13643" s="69" t="s">
        <v>9166</v>
      </c>
      <c r="E13643" s="65">
        <f>IFERROR(VLOOKUP(C13643,Pivot!A:B,2,0),0)</f>
        <v>0</v>
      </c>
      <c r="F13643" s="65">
        <f>IFERROR(VLOOKUP(C13643,Pivot!A:C,3,0),0)</f>
        <v>0</v>
      </c>
    </row>
    <row r="13644" spans="1:6" x14ac:dyDescent="0.25">
      <c r="A13644" s="68" t="s">
        <v>103</v>
      </c>
      <c r="B13644" s="69">
        <v>491395997</v>
      </c>
      <c r="C13644" s="68">
        <v>8908009689375</v>
      </c>
      <c r="D13644" s="69" t="s">
        <v>9167</v>
      </c>
      <c r="E13644" s="65">
        <f>IFERROR(VLOOKUP(C13644,Pivot!A:B,2,0),0)</f>
        <v>0</v>
      </c>
      <c r="F13644" s="65">
        <f>IFERROR(VLOOKUP(C13644,Pivot!A:C,3,0),0)</f>
        <v>0</v>
      </c>
    </row>
    <row r="13645" spans="1:6" x14ac:dyDescent="0.25">
      <c r="A13645" s="68" t="s">
        <v>103</v>
      </c>
      <c r="B13645" s="69">
        <v>491395998</v>
      </c>
      <c r="C13645" s="68">
        <v>8908009689023</v>
      </c>
      <c r="D13645" s="69" t="s">
        <v>9168</v>
      </c>
      <c r="E13645" s="65">
        <f>IFERROR(VLOOKUP(C13645,Pivot!A:B,2,0),0)</f>
        <v>0</v>
      </c>
      <c r="F13645" s="65">
        <f>IFERROR(VLOOKUP(C13645,Pivot!A:C,3,0),0)</f>
        <v>0</v>
      </c>
    </row>
    <row r="13646" spans="1:6" x14ac:dyDescent="0.25">
      <c r="A13646" s="68" t="s">
        <v>103</v>
      </c>
      <c r="B13646" s="69">
        <v>491395999</v>
      </c>
      <c r="C13646" s="68">
        <v>732396405427</v>
      </c>
      <c r="D13646" s="69" t="s">
        <v>9169</v>
      </c>
      <c r="E13646" s="65">
        <f>IFERROR(VLOOKUP(C13646,Pivot!A:B,2,0),0)</f>
        <v>0</v>
      </c>
      <c r="F13646" s="65">
        <f>IFERROR(VLOOKUP(C13646,Pivot!A:C,3,0),0)</f>
        <v>0</v>
      </c>
    </row>
    <row r="13647" spans="1:6" x14ac:dyDescent="0.25">
      <c r="A13647" s="68" t="s">
        <v>103</v>
      </c>
      <c r="B13647" s="69">
        <v>491396001</v>
      </c>
      <c r="C13647" s="68">
        <v>732396292072</v>
      </c>
      <c r="D13647" s="69" t="s">
        <v>9170</v>
      </c>
      <c r="E13647" s="65">
        <f>IFERROR(VLOOKUP(C13647,Pivot!A:B,2,0),0)</f>
        <v>0</v>
      </c>
      <c r="F13647" s="65">
        <f>IFERROR(VLOOKUP(C13647,Pivot!A:C,3,0),0)</f>
        <v>0</v>
      </c>
    </row>
    <row r="13648" spans="1:6" x14ac:dyDescent="0.25">
      <c r="A13648" s="68" t="s">
        <v>103</v>
      </c>
      <c r="B13648" s="69">
        <v>491396003</v>
      </c>
      <c r="C13648" s="68">
        <v>732396418519</v>
      </c>
      <c r="D13648" s="69" t="s">
        <v>9171</v>
      </c>
      <c r="E13648" s="65">
        <f>IFERROR(VLOOKUP(C13648,Pivot!A:B,2,0),0)</f>
        <v>0</v>
      </c>
      <c r="F13648" s="65">
        <f>IFERROR(VLOOKUP(C13648,Pivot!A:C,3,0),0)</f>
        <v>0</v>
      </c>
    </row>
    <row r="13649" spans="1:6" x14ac:dyDescent="0.25">
      <c r="A13649" s="68" t="s">
        <v>103</v>
      </c>
      <c r="B13649" s="69">
        <v>491396004</v>
      </c>
      <c r="C13649" s="68">
        <v>732396418526</v>
      </c>
      <c r="D13649" s="69" t="s">
        <v>9172</v>
      </c>
      <c r="E13649" s="65">
        <f>IFERROR(VLOOKUP(C13649,Pivot!A:B,2,0),0)</f>
        <v>0</v>
      </c>
      <c r="F13649" s="65">
        <f>IFERROR(VLOOKUP(C13649,Pivot!A:C,3,0),0)</f>
        <v>0</v>
      </c>
    </row>
    <row r="13650" spans="1:6" x14ac:dyDescent="0.25">
      <c r="A13650" s="68" t="s">
        <v>103</v>
      </c>
      <c r="B13650" s="69">
        <v>491396005</v>
      </c>
      <c r="C13650" s="68">
        <v>732396418533</v>
      </c>
      <c r="D13650" s="69" t="s">
        <v>9173</v>
      </c>
      <c r="E13650" s="65">
        <f>IFERROR(VLOOKUP(C13650,Pivot!A:B,2,0),0)</f>
        <v>0</v>
      </c>
      <c r="F13650" s="65">
        <f>IFERROR(VLOOKUP(C13650,Pivot!A:C,3,0),0)</f>
        <v>0</v>
      </c>
    </row>
    <row r="13651" spans="1:6" x14ac:dyDescent="0.25">
      <c r="A13651" s="68" t="s">
        <v>103</v>
      </c>
      <c r="B13651" s="69">
        <v>491396022</v>
      </c>
      <c r="C13651" s="68">
        <v>8901736173353</v>
      </c>
      <c r="D13651" s="69" t="s">
        <v>9174</v>
      </c>
      <c r="E13651" s="65">
        <f>IFERROR(VLOOKUP(C13651,Pivot!A:B,2,0),0)</f>
        <v>0</v>
      </c>
      <c r="F13651" s="65">
        <f>IFERROR(VLOOKUP(C13651,Pivot!A:C,3,0),0)</f>
        <v>0</v>
      </c>
    </row>
    <row r="13652" spans="1:6" x14ac:dyDescent="0.25">
      <c r="A13652" s="68" t="s">
        <v>103</v>
      </c>
      <c r="B13652" s="69">
        <v>491396023</v>
      </c>
      <c r="C13652" s="68">
        <v>8901736173292</v>
      </c>
      <c r="D13652" s="69" t="s">
        <v>9175</v>
      </c>
      <c r="E13652" s="65">
        <f>IFERROR(VLOOKUP(C13652,Pivot!A:B,2,0),0)</f>
        <v>0</v>
      </c>
      <c r="F13652" s="65">
        <f>IFERROR(VLOOKUP(C13652,Pivot!A:C,3,0),0)</f>
        <v>0</v>
      </c>
    </row>
    <row r="13653" spans="1:6" x14ac:dyDescent="0.25">
      <c r="A13653" s="68" t="s">
        <v>103</v>
      </c>
      <c r="B13653" s="69">
        <v>491396024</v>
      </c>
      <c r="C13653" s="68">
        <v>8901736173308</v>
      </c>
      <c r="D13653" s="69" t="s">
        <v>9176</v>
      </c>
      <c r="E13653" s="65">
        <f>IFERROR(VLOOKUP(C13653,Pivot!A:B,2,0),0)</f>
        <v>0</v>
      </c>
      <c r="F13653" s="65">
        <f>IFERROR(VLOOKUP(C13653,Pivot!A:C,3,0),0)</f>
        <v>0</v>
      </c>
    </row>
    <row r="13654" spans="1:6" x14ac:dyDescent="0.25">
      <c r="A13654" s="68" t="s">
        <v>103</v>
      </c>
      <c r="B13654" s="69">
        <v>491396026</v>
      </c>
      <c r="C13654" s="68">
        <v>8901736173322</v>
      </c>
      <c r="D13654" s="69" t="s">
        <v>9177</v>
      </c>
      <c r="E13654" s="65">
        <f>IFERROR(VLOOKUP(C13654,Pivot!A:B,2,0),0)</f>
        <v>0</v>
      </c>
      <c r="F13654" s="65">
        <f>IFERROR(VLOOKUP(C13654,Pivot!A:C,3,0),0)</f>
        <v>0</v>
      </c>
    </row>
    <row r="13655" spans="1:6" x14ac:dyDescent="0.25">
      <c r="A13655" s="68" t="s">
        <v>103</v>
      </c>
      <c r="B13655" s="69">
        <v>491396028</v>
      </c>
      <c r="C13655" s="68">
        <v>887961560435</v>
      </c>
      <c r="D13655" s="69" t="s">
        <v>9178</v>
      </c>
      <c r="E13655" s="65">
        <f>IFERROR(VLOOKUP(C13655,Pivot!A:B,2,0),0)</f>
        <v>0</v>
      </c>
      <c r="F13655" s="65">
        <f>IFERROR(VLOOKUP(C13655,Pivot!A:C,3,0),0)</f>
        <v>0</v>
      </c>
    </row>
    <row r="13656" spans="1:6" x14ac:dyDescent="0.25">
      <c r="A13656" s="68" t="s">
        <v>103</v>
      </c>
      <c r="B13656" s="69">
        <v>491396029</v>
      </c>
      <c r="C13656" s="68">
        <v>887961560497</v>
      </c>
      <c r="D13656" s="69" t="s">
        <v>9179</v>
      </c>
      <c r="E13656" s="65">
        <f>IFERROR(VLOOKUP(C13656,Pivot!A:B,2,0),0)</f>
        <v>0</v>
      </c>
      <c r="F13656" s="65">
        <f>IFERROR(VLOOKUP(C13656,Pivot!A:C,3,0),0)</f>
        <v>0</v>
      </c>
    </row>
    <row r="13657" spans="1:6" x14ac:dyDescent="0.25">
      <c r="A13657" s="68" t="s">
        <v>103</v>
      </c>
      <c r="B13657" s="69">
        <v>491396030</v>
      </c>
      <c r="C13657" s="68">
        <v>887961583311</v>
      </c>
      <c r="D13657" s="69" t="s">
        <v>9180</v>
      </c>
      <c r="E13657" s="65">
        <f>IFERROR(VLOOKUP(C13657,Pivot!A:B,2,0),0)</f>
        <v>0</v>
      </c>
      <c r="F13657" s="65">
        <f>IFERROR(VLOOKUP(C13657,Pivot!A:C,3,0),0)</f>
        <v>0</v>
      </c>
    </row>
    <row r="13658" spans="1:6" x14ac:dyDescent="0.25">
      <c r="A13658" s="68" t="s">
        <v>103</v>
      </c>
      <c r="B13658" s="69">
        <v>491396031</v>
      </c>
      <c r="C13658" s="68">
        <v>887961615005</v>
      </c>
      <c r="D13658" s="69" t="s">
        <v>9181</v>
      </c>
      <c r="E13658" s="65">
        <f>IFERROR(VLOOKUP(C13658,Pivot!A:B,2,0),0)</f>
        <v>0</v>
      </c>
      <c r="F13658" s="65">
        <f>IFERROR(VLOOKUP(C13658,Pivot!A:C,3,0),0)</f>
        <v>0</v>
      </c>
    </row>
    <row r="13659" spans="1:6" x14ac:dyDescent="0.25">
      <c r="A13659" s="68" t="s">
        <v>103</v>
      </c>
      <c r="B13659" s="69">
        <v>491396032</v>
      </c>
      <c r="C13659" s="68">
        <v>5010993484485</v>
      </c>
      <c r="D13659" s="69" t="s">
        <v>9182</v>
      </c>
      <c r="E13659" s="65">
        <f>IFERROR(VLOOKUP(C13659,Pivot!A:B,2,0),0)</f>
        <v>0</v>
      </c>
      <c r="F13659" s="65">
        <f>IFERROR(VLOOKUP(C13659,Pivot!A:C,3,0),0)</f>
        <v>0</v>
      </c>
    </row>
    <row r="13660" spans="1:6" x14ac:dyDescent="0.25">
      <c r="A13660" s="68" t="s">
        <v>103</v>
      </c>
      <c r="B13660" s="69">
        <v>491396033</v>
      </c>
      <c r="C13660" s="68">
        <v>6930640581307</v>
      </c>
      <c r="D13660" s="69" t="s">
        <v>9183</v>
      </c>
      <c r="E13660" s="65">
        <f>IFERROR(VLOOKUP(C13660,Pivot!A:B,2,0),0)</f>
        <v>0</v>
      </c>
      <c r="F13660" s="65">
        <f>IFERROR(VLOOKUP(C13660,Pivot!A:C,3,0),0)</f>
        <v>0</v>
      </c>
    </row>
    <row r="13661" spans="1:6" x14ac:dyDescent="0.25">
      <c r="A13661" s="68" t="s">
        <v>103</v>
      </c>
      <c r="B13661" s="69">
        <v>491396034</v>
      </c>
      <c r="C13661" s="68">
        <v>6930640500506</v>
      </c>
      <c r="D13661" s="69" t="s">
        <v>9184</v>
      </c>
      <c r="E13661" s="65">
        <f>IFERROR(VLOOKUP(C13661,Pivot!A:B,2,0),0)</f>
        <v>0</v>
      </c>
      <c r="F13661" s="65">
        <f>IFERROR(VLOOKUP(C13661,Pivot!A:C,3,0),0)</f>
        <v>0</v>
      </c>
    </row>
    <row r="13662" spans="1:6" x14ac:dyDescent="0.25">
      <c r="A13662" s="68" t="s">
        <v>103</v>
      </c>
      <c r="B13662" s="69">
        <v>491396035</v>
      </c>
      <c r="C13662" s="68">
        <v>54382039363</v>
      </c>
      <c r="D13662" s="69" t="s">
        <v>9185</v>
      </c>
      <c r="E13662" s="65">
        <f>IFERROR(VLOOKUP(C13662,Pivot!A:B,2,0),0)</f>
        <v>0</v>
      </c>
      <c r="F13662" s="65">
        <f>IFERROR(VLOOKUP(C13662,Pivot!A:C,3,0),0)</f>
        <v>0</v>
      </c>
    </row>
    <row r="13663" spans="1:6" x14ac:dyDescent="0.25">
      <c r="A13663" s="68" t="s">
        <v>103</v>
      </c>
      <c r="B13663" s="69">
        <v>491396036</v>
      </c>
      <c r="C13663" s="68">
        <v>54382039349</v>
      </c>
      <c r="D13663" s="69" t="s">
        <v>9186</v>
      </c>
      <c r="E13663" s="65">
        <f>IFERROR(VLOOKUP(C13663,Pivot!A:B,2,0),0)</f>
        <v>0</v>
      </c>
      <c r="F13663" s="65">
        <f>IFERROR(VLOOKUP(C13663,Pivot!A:C,3,0),0)</f>
        <v>0</v>
      </c>
    </row>
    <row r="13664" spans="1:6" x14ac:dyDescent="0.25">
      <c r="A13664" s="68" t="s">
        <v>103</v>
      </c>
      <c r="B13664" s="69">
        <v>491396037</v>
      </c>
      <c r="C13664" s="68">
        <v>54382039707</v>
      </c>
      <c r="D13664" s="69" t="s">
        <v>9187</v>
      </c>
      <c r="E13664" s="65">
        <f>IFERROR(VLOOKUP(C13664,Pivot!A:B,2,0),0)</f>
        <v>0</v>
      </c>
      <c r="F13664" s="65">
        <f>IFERROR(VLOOKUP(C13664,Pivot!A:C,3,0),0)</f>
        <v>0</v>
      </c>
    </row>
    <row r="13665" spans="1:6" x14ac:dyDescent="0.25">
      <c r="A13665" s="68" t="s">
        <v>103</v>
      </c>
      <c r="B13665" s="69">
        <v>491396039</v>
      </c>
      <c r="C13665" s="68">
        <v>54382039721</v>
      </c>
      <c r="D13665" s="69" t="s">
        <v>9188</v>
      </c>
      <c r="E13665" s="65">
        <f>IFERROR(VLOOKUP(C13665,Pivot!A:B,2,0),0)</f>
        <v>0</v>
      </c>
      <c r="F13665" s="65">
        <f>IFERROR(VLOOKUP(C13665,Pivot!A:C,3,0),0)</f>
        <v>0</v>
      </c>
    </row>
    <row r="13666" spans="1:6" x14ac:dyDescent="0.25">
      <c r="A13666" s="68" t="s">
        <v>103</v>
      </c>
      <c r="B13666" s="69">
        <v>491396040</v>
      </c>
      <c r="C13666" s="68">
        <v>54382039738</v>
      </c>
      <c r="D13666" s="69" t="s">
        <v>9189</v>
      </c>
      <c r="E13666" s="65">
        <f>IFERROR(VLOOKUP(C13666,Pivot!A:B,2,0),0)</f>
        <v>0</v>
      </c>
      <c r="F13666" s="65">
        <f>IFERROR(VLOOKUP(C13666,Pivot!A:C,3,0),0)</f>
        <v>0</v>
      </c>
    </row>
    <row r="13667" spans="1:6" x14ac:dyDescent="0.25">
      <c r="A13667" s="68" t="s">
        <v>103</v>
      </c>
      <c r="B13667" s="69">
        <v>491396042</v>
      </c>
      <c r="C13667" s="68">
        <v>54382050016</v>
      </c>
      <c r="D13667" s="69" t="s">
        <v>9190</v>
      </c>
      <c r="E13667" s="65">
        <f>IFERROR(VLOOKUP(C13667,Pivot!A:B,2,0),0)</f>
        <v>0</v>
      </c>
      <c r="F13667" s="65">
        <f>IFERROR(VLOOKUP(C13667,Pivot!A:C,3,0),0)</f>
        <v>0</v>
      </c>
    </row>
    <row r="13668" spans="1:6" x14ac:dyDescent="0.25">
      <c r="A13668" s="68" t="s">
        <v>103</v>
      </c>
      <c r="B13668" s="69">
        <v>491396043</v>
      </c>
      <c r="C13668" s="68">
        <v>54382050023</v>
      </c>
      <c r="D13668" s="69" t="s">
        <v>9191</v>
      </c>
      <c r="E13668" s="65">
        <f>IFERROR(VLOOKUP(C13668,Pivot!A:B,2,0),0)</f>
        <v>0</v>
      </c>
      <c r="F13668" s="65">
        <f>IFERROR(VLOOKUP(C13668,Pivot!A:C,3,0),0)</f>
        <v>0</v>
      </c>
    </row>
    <row r="13669" spans="1:6" x14ac:dyDescent="0.25">
      <c r="A13669" s="68" t="s">
        <v>103</v>
      </c>
      <c r="B13669" s="69">
        <v>491396044</v>
      </c>
      <c r="C13669" s="68">
        <v>54382050030</v>
      </c>
      <c r="D13669" s="69" t="s">
        <v>9192</v>
      </c>
      <c r="E13669" s="65">
        <f>IFERROR(VLOOKUP(C13669,Pivot!A:B,2,0),0)</f>
        <v>0</v>
      </c>
      <c r="F13669" s="65">
        <f>IFERROR(VLOOKUP(C13669,Pivot!A:C,3,0),0)</f>
        <v>0</v>
      </c>
    </row>
    <row r="13670" spans="1:6" x14ac:dyDescent="0.25">
      <c r="A13670" s="68" t="s">
        <v>103</v>
      </c>
      <c r="B13670" s="69">
        <v>491396045</v>
      </c>
      <c r="C13670" s="68">
        <v>54382050047</v>
      </c>
      <c r="D13670" s="69" t="s">
        <v>9193</v>
      </c>
      <c r="E13670" s="65">
        <f>IFERROR(VLOOKUP(C13670,Pivot!A:B,2,0),0)</f>
        <v>0</v>
      </c>
      <c r="F13670" s="65">
        <f>IFERROR(VLOOKUP(C13670,Pivot!A:C,3,0),0)</f>
        <v>0</v>
      </c>
    </row>
    <row r="13671" spans="1:6" x14ac:dyDescent="0.25">
      <c r="A13671" s="68" t="s">
        <v>103</v>
      </c>
      <c r="B13671" s="69">
        <v>491396046</v>
      </c>
      <c r="C13671" s="68">
        <v>54382050009</v>
      </c>
      <c r="D13671" s="69" t="s">
        <v>9194</v>
      </c>
      <c r="E13671" s="65">
        <f>IFERROR(VLOOKUP(C13671,Pivot!A:B,2,0),0)</f>
        <v>0</v>
      </c>
      <c r="F13671" s="65">
        <f>IFERROR(VLOOKUP(C13671,Pivot!A:C,3,0),0)</f>
        <v>0</v>
      </c>
    </row>
    <row r="13672" spans="1:6" x14ac:dyDescent="0.25">
      <c r="A13672" s="68" t="s">
        <v>103</v>
      </c>
      <c r="B13672" s="69">
        <v>491396048</v>
      </c>
      <c r="C13672" s="68">
        <v>8906067985514</v>
      </c>
      <c r="D13672" s="69" t="s">
        <v>9195</v>
      </c>
      <c r="E13672" s="65">
        <f>IFERROR(VLOOKUP(C13672,Pivot!A:B,2,0),0)</f>
        <v>0</v>
      </c>
      <c r="F13672" s="65">
        <f>IFERROR(VLOOKUP(C13672,Pivot!A:C,3,0),0)</f>
        <v>0</v>
      </c>
    </row>
    <row r="13673" spans="1:6" x14ac:dyDescent="0.25">
      <c r="A13673" s="68" t="s">
        <v>103</v>
      </c>
      <c r="B13673" s="69">
        <v>491396055</v>
      </c>
      <c r="C13673" s="68">
        <v>8906067985187</v>
      </c>
      <c r="D13673" s="69" t="s">
        <v>9196</v>
      </c>
      <c r="E13673" s="65">
        <f>IFERROR(VLOOKUP(C13673,Pivot!A:B,2,0),0)</f>
        <v>0</v>
      </c>
      <c r="F13673" s="65">
        <f>IFERROR(VLOOKUP(C13673,Pivot!A:C,3,0),0)</f>
        <v>0</v>
      </c>
    </row>
    <row r="13674" spans="1:6" x14ac:dyDescent="0.25">
      <c r="A13674" s="68" t="s">
        <v>103</v>
      </c>
      <c r="B13674" s="69">
        <v>491396061</v>
      </c>
      <c r="C13674" s="68">
        <v>90159820932</v>
      </c>
      <c r="D13674" s="69" t="s">
        <v>9197</v>
      </c>
      <c r="E13674" s="65">
        <f>IFERROR(VLOOKUP(C13674,Pivot!A:B,2,0),0)</f>
        <v>0</v>
      </c>
      <c r="F13674" s="65">
        <f>IFERROR(VLOOKUP(C13674,Pivot!A:C,3,0),0)</f>
        <v>0</v>
      </c>
    </row>
    <row r="13675" spans="1:6" x14ac:dyDescent="0.25">
      <c r="A13675" s="68" t="s">
        <v>103</v>
      </c>
      <c r="B13675" s="69">
        <v>491396062</v>
      </c>
      <c r="C13675" s="68">
        <v>8421251001</v>
      </c>
      <c r="D13675" s="69" t="s">
        <v>9198</v>
      </c>
      <c r="E13675" s="65">
        <f>IFERROR(VLOOKUP(C13675,Pivot!A:B,2,0),0)</f>
        <v>0</v>
      </c>
      <c r="F13675" s="65">
        <f>IFERROR(VLOOKUP(C13675,Pivot!A:C,3,0),0)</f>
        <v>0</v>
      </c>
    </row>
    <row r="13676" spans="1:6" x14ac:dyDescent="0.25">
      <c r="A13676" s="68" t="s">
        <v>103</v>
      </c>
      <c r="B13676" s="69">
        <v>491396063</v>
      </c>
      <c r="C13676" s="68">
        <v>8421372591</v>
      </c>
      <c r="D13676" s="69" t="s">
        <v>9199</v>
      </c>
      <c r="E13676" s="65">
        <f>IFERROR(VLOOKUP(C13676,Pivot!A:B,2,0),0)</f>
        <v>0</v>
      </c>
      <c r="F13676" s="65">
        <f>IFERROR(VLOOKUP(C13676,Pivot!A:C,3,0),0)</f>
        <v>0</v>
      </c>
    </row>
    <row r="13677" spans="1:6" x14ac:dyDescent="0.25">
      <c r="A13677" s="68" t="s">
        <v>103</v>
      </c>
      <c r="B13677" s="69">
        <v>491396064</v>
      </c>
      <c r="C13677" s="68">
        <v>8421370528</v>
      </c>
      <c r="D13677" s="69" t="s">
        <v>9200</v>
      </c>
      <c r="E13677" s="65">
        <f>IFERROR(VLOOKUP(C13677,Pivot!A:B,2,0),0)</f>
        <v>0</v>
      </c>
      <c r="F13677" s="65">
        <f>IFERROR(VLOOKUP(C13677,Pivot!A:C,3,0),0)</f>
        <v>0</v>
      </c>
    </row>
    <row r="13678" spans="1:6" x14ac:dyDescent="0.25">
      <c r="A13678" s="68" t="s">
        <v>103</v>
      </c>
      <c r="B13678" s="69">
        <v>491396065</v>
      </c>
      <c r="C13678" s="68">
        <v>491396065</v>
      </c>
      <c r="D13678" s="69" t="s">
        <v>9201</v>
      </c>
      <c r="E13678" s="65">
        <f>IFERROR(VLOOKUP(C13678,Pivot!A:B,2,0),0)</f>
        <v>0</v>
      </c>
      <c r="F13678" s="65">
        <f>IFERROR(VLOOKUP(C13678,Pivot!A:C,3,0),0)</f>
        <v>0</v>
      </c>
    </row>
    <row r="13679" spans="1:6" x14ac:dyDescent="0.25">
      <c r="A13679" s="68" t="s">
        <v>103</v>
      </c>
      <c r="B13679" s="69">
        <v>491396065</v>
      </c>
      <c r="C13679" s="68">
        <v>8421371501</v>
      </c>
      <c r="D13679" s="69" t="s">
        <v>9201</v>
      </c>
      <c r="E13679" s="65">
        <f>IFERROR(VLOOKUP(C13679,Pivot!A:B,2,0),0)</f>
        <v>0</v>
      </c>
      <c r="F13679" s="65">
        <f>IFERROR(VLOOKUP(C13679,Pivot!A:C,3,0),0)</f>
        <v>0</v>
      </c>
    </row>
    <row r="13680" spans="1:6" x14ac:dyDescent="0.25">
      <c r="A13680" s="68" t="s">
        <v>103</v>
      </c>
      <c r="B13680" s="69">
        <v>491396066</v>
      </c>
      <c r="C13680" s="68">
        <v>8421341023</v>
      </c>
      <c r="D13680" s="69" t="s">
        <v>9202</v>
      </c>
      <c r="E13680" s="65">
        <f>IFERROR(VLOOKUP(C13680,Pivot!A:B,2,0),0)</f>
        <v>0</v>
      </c>
      <c r="F13680" s="65">
        <f>IFERROR(VLOOKUP(C13680,Pivot!A:C,3,0),0)</f>
        <v>0</v>
      </c>
    </row>
    <row r="13681" spans="1:6" x14ac:dyDescent="0.25">
      <c r="A13681" s="68" t="s">
        <v>103</v>
      </c>
      <c r="B13681" s="69">
        <v>491396067</v>
      </c>
      <c r="C13681" s="68">
        <v>491396067</v>
      </c>
      <c r="D13681" s="69" t="s">
        <v>9203</v>
      </c>
      <c r="E13681" s="65">
        <f>IFERROR(VLOOKUP(C13681,Pivot!A:B,2,0),0)</f>
        <v>0</v>
      </c>
      <c r="F13681" s="65">
        <f>IFERROR(VLOOKUP(C13681,Pivot!A:C,3,0),0)</f>
        <v>0</v>
      </c>
    </row>
    <row r="13682" spans="1:6" x14ac:dyDescent="0.25">
      <c r="A13682" s="68" t="s">
        <v>103</v>
      </c>
      <c r="B13682" s="69">
        <v>491396067</v>
      </c>
      <c r="C13682" s="68">
        <v>8421370542</v>
      </c>
      <c r="D13682" s="69" t="s">
        <v>9203</v>
      </c>
      <c r="E13682" s="65">
        <f>IFERROR(VLOOKUP(C13682,Pivot!A:B,2,0),0)</f>
        <v>0</v>
      </c>
      <c r="F13682" s="65">
        <f>IFERROR(VLOOKUP(C13682,Pivot!A:C,3,0),0)</f>
        <v>0</v>
      </c>
    </row>
    <row r="13683" spans="1:6" x14ac:dyDescent="0.25">
      <c r="A13683" s="68" t="s">
        <v>103</v>
      </c>
      <c r="B13683" s="69">
        <v>491396068</v>
      </c>
      <c r="C13683" s="68">
        <v>8421952007</v>
      </c>
      <c r="D13683" s="69" t="s">
        <v>9204</v>
      </c>
      <c r="E13683" s="65">
        <f>IFERROR(VLOOKUP(C13683,Pivot!A:B,2,0),0)</f>
        <v>0</v>
      </c>
      <c r="F13683" s="65">
        <f>IFERROR(VLOOKUP(C13683,Pivot!A:C,3,0),0)</f>
        <v>0</v>
      </c>
    </row>
    <row r="13684" spans="1:6" x14ac:dyDescent="0.25">
      <c r="A13684" s="68" t="s">
        <v>103</v>
      </c>
      <c r="B13684" s="69">
        <v>491396069</v>
      </c>
      <c r="C13684" s="68">
        <v>8421952014</v>
      </c>
      <c r="D13684" s="69" t="s">
        <v>9205</v>
      </c>
      <c r="E13684" s="65">
        <f>IFERROR(VLOOKUP(C13684,Pivot!A:B,2,0),0)</f>
        <v>0</v>
      </c>
      <c r="F13684" s="65">
        <f>IFERROR(VLOOKUP(C13684,Pivot!A:C,3,0),0)</f>
        <v>0</v>
      </c>
    </row>
    <row r="13685" spans="1:6" x14ac:dyDescent="0.25">
      <c r="A13685" s="68" t="s">
        <v>103</v>
      </c>
      <c r="B13685" s="69">
        <v>491396070</v>
      </c>
      <c r="C13685" s="68">
        <v>8421952021</v>
      </c>
      <c r="D13685" s="69" t="s">
        <v>9206</v>
      </c>
      <c r="E13685" s="65">
        <f>IFERROR(VLOOKUP(C13685,Pivot!A:B,2,0),0)</f>
        <v>0</v>
      </c>
      <c r="F13685" s="65">
        <f>IFERROR(VLOOKUP(C13685,Pivot!A:C,3,0),0)</f>
        <v>0</v>
      </c>
    </row>
    <row r="13686" spans="1:6" x14ac:dyDescent="0.25">
      <c r="A13686" s="68" t="s">
        <v>103</v>
      </c>
      <c r="B13686" s="69">
        <v>491396071</v>
      </c>
      <c r="C13686" s="68">
        <v>8421952045</v>
      </c>
      <c r="D13686" s="69" t="s">
        <v>9207</v>
      </c>
      <c r="E13686" s="65">
        <f>IFERROR(VLOOKUP(C13686,Pivot!A:B,2,0),0)</f>
        <v>0</v>
      </c>
      <c r="F13686" s="65">
        <f>IFERROR(VLOOKUP(C13686,Pivot!A:C,3,0),0)</f>
        <v>0</v>
      </c>
    </row>
    <row r="13687" spans="1:6" x14ac:dyDescent="0.25">
      <c r="A13687" s="68" t="s">
        <v>103</v>
      </c>
      <c r="B13687" s="69">
        <v>491396072</v>
      </c>
      <c r="C13687" s="68">
        <v>8421952076</v>
      </c>
      <c r="D13687" s="69" t="s">
        <v>9208</v>
      </c>
      <c r="E13687" s="65">
        <f>IFERROR(VLOOKUP(C13687,Pivot!A:B,2,0),0)</f>
        <v>0</v>
      </c>
      <c r="F13687" s="65">
        <f>IFERROR(VLOOKUP(C13687,Pivot!A:C,3,0),0)</f>
        <v>0</v>
      </c>
    </row>
    <row r="13688" spans="1:6" x14ac:dyDescent="0.25">
      <c r="A13688" s="68" t="s">
        <v>103</v>
      </c>
      <c r="B13688" s="69">
        <v>491396073</v>
      </c>
      <c r="C13688" s="68">
        <v>8421952083</v>
      </c>
      <c r="D13688" s="69" t="s">
        <v>9209</v>
      </c>
      <c r="E13688" s="65">
        <f>IFERROR(VLOOKUP(C13688,Pivot!A:B,2,0),0)</f>
        <v>0</v>
      </c>
      <c r="F13688" s="65">
        <f>IFERROR(VLOOKUP(C13688,Pivot!A:C,3,0),0)</f>
        <v>0</v>
      </c>
    </row>
    <row r="13689" spans="1:6" x14ac:dyDescent="0.25">
      <c r="A13689" s="68" t="s">
        <v>103</v>
      </c>
      <c r="B13689" s="69">
        <v>491396076</v>
      </c>
      <c r="C13689" s="68">
        <v>8421368938</v>
      </c>
      <c r="D13689" s="69" t="s">
        <v>9210</v>
      </c>
      <c r="E13689" s="65">
        <f>IFERROR(VLOOKUP(C13689,Pivot!A:B,2,0),0)</f>
        <v>0</v>
      </c>
      <c r="F13689" s="65">
        <f>IFERROR(VLOOKUP(C13689,Pivot!A:C,3,0),0)</f>
        <v>0</v>
      </c>
    </row>
    <row r="13690" spans="1:6" x14ac:dyDescent="0.25">
      <c r="A13690" s="68" t="s">
        <v>103</v>
      </c>
      <c r="B13690" s="69">
        <v>491396077</v>
      </c>
      <c r="C13690" s="68">
        <v>8421368419</v>
      </c>
      <c r="D13690" s="69" t="s">
        <v>9211</v>
      </c>
      <c r="E13690" s="65">
        <f>IFERROR(VLOOKUP(C13690,Pivot!A:B,2,0),0)</f>
        <v>0</v>
      </c>
      <c r="F13690" s="65">
        <f>IFERROR(VLOOKUP(C13690,Pivot!A:C,3,0),0)</f>
        <v>0</v>
      </c>
    </row>
    <row r="13691" spans="1:6" x14ac:dyDescent="0.25">
      <c r="A13691" s="68" t="s">
        <v>103</v>
      </c>
      <c r="B13691" s="69">
        <v>491396078</v>
      </c>
      <c r="C13691" s="68">
        <v>8421368495</v>
      </c>
      <c r="D13691" s="69" t="s">
        <v>9212</v>
      </c>
      <c r="E13691" s="65">
        <f>IFERROR(VLOOKUP(C13691,Pivot!A:B,2,0),0)</f>
        <v>0</v>
      </c>
      <c r="F13691" s="65">
        <f>IFERROR(VLOOKUP(C13691,Pivot!A:C,3,0),0)</f>
        <v>0</v>
      </c>
    </row>
    <row r="13692" spans="1:6" x14ac:dyDescent="0.25">
      <c r="A13692" s="68" t="s">
        <v>103</v>
      </c>
      <c r="B13692" s="69">
        <v>491396079</v>
      </c>
      <c r="C13692" s="68">
        <v>8421422685</v>
      </c>
      <c r="D13692" s="69" t="s">
        <v>9213</v>
      </c>
      <c r="E13692" s="65">
        <f>IFERROR(VLOOKUP(C13692,Pivot!A:B,2,0),0)</f>
        <v>0</v>
      </c>
      <c r="F13692" s="65">
        <f>IFERROR(VLOOKUP(C13692,Pivot!A:C,3,0),0)</f>
        <v>0</v>
      </c>
    </row>
    <row r="13693" spans="1:6" x14ac:dyDescent="0.25">
      <c r="A13693" s="68" t="s">
        <v>103</v>
      </c>
      <c r="B13693" s="69">
        <v>491396080</v>
      </c>
      <c r="C13693" s="68">
        <v>8421422692</v>
      </c>
      <c r="D13693" s="69" t="s">
        <v>9214</v>
      </c>
      <c r="E13693" s="65">
        <f>IFERROR(VLOOKUP(C13693,Pivot!A:B,2,0),0)</f>
        <v>0</v>
      </c>
      <c r="F13693" s="65">
        <f>IFERROR(VLOOKUP(C13693,Pivot!A:C,3,0),0)</f>
        <v>0</v>
      </c>
    </row>
    <row r="13694" spans="1:6" x14ac:dyDescent="0.25">
      <c r="A13694" s="68" t="s">
        <v>103</v>
      </c>
      <c r="B13694" s="69">
        <v>491396081</v>
      </c>
      <c r="C13694" s="68">
        <v>8421423040</v>
      </c>
      <c r="D13694" s="69" t="s">
        <v>9215</v>
      </c>
      <c r="E13694" s="65">
        <f>IFERROR(VLOOKUP(C13694,Pivot!A:B,2,0),0)</f>
        <v>0</v>
      </c>
      <c r="F13694" s="65">
        <f>IFERROR(VLOOKUP(C13694,Pivot!A:C,3,0),0)</f>
        <v>0</v>
      </c>
    </row>
    <row r="13695" spans="1:6" x14ac:dyDescent="0.25">
      <c r="A13695" s="68" t="s">
        <v>103</v>
      </c>
      <c r="B13695" s="69">
        <v>491396083</v>
      </c>
      <c r="C13695" s="68">
        <v>8421422197</v>
      </c>
      <c r="D13695" s="69" t="s">
        <v>9216</v>
      </c>
      <c r="E13695" s="65">
        <f>IFERROR(VLOOKUP(C13695,Pivot!A:B,2,0),0)</f>
        <v>0</v>
      </c>
      <c r="F13695" s="65">
        <f>IFERROR(VLOOKUP(C13695,Pivot!A:C,3,0),0)</f>
        <v>0</v>
      </c>
    </row>
    <row r="13696" spans="1:6" x14ac:dyDescent="0.25">
      <c r="A13696" s="68" t="s">
        <v>103</v>
      </c>
      <c r="B13696" s="69">
        <v>491396084</v>
      </c>
      <c r="C13696" s="68">
        <v>8421422159</v>
      </c>
      <c r="D13696" s="69" t="s">
        <v>9217</v>
      </c>
      <c r="E13696" s="65">
        <f>IFERROR(VLOOKUP(C13696,Pivot!A:B,2,0),0)</f>
        <v>0</v>
      </c>
      <c r="F13696" s="65">
        <f>IFERROR(VLOOKUP(C13696,Pivot!A:C,3,0),0)</f>
        <v>0</v>
      </c>
    </row>
    <row r="13697" spans="1:6" x14ac:dyDescent="0.25">
      <c r="A13697" s="68" t="s">
        <v>103</v>
      </c>
      <c r="B13697" s="69">
        <v>491396085</v>
      </c>
      <c r="C13697" s="68">
        <v>8421421589</v>
      </c>
      <c r="D13697" s="69" t="s">
        <v>9218</v>
      </c>
      <c r="E13697" s="65">
        <f>IFERROR(VLOOKUP(C13697,Pivot!A:B,2,0),0)</f>
        <v>0</v>
      </c>
      <c r="F13697" s="65">
        <f>IFERROR(VLOOKUP(C13697,Pivot!A:C,3,0),0)</f>
        <v>0</v>
      </c>
    </row>
    <row r="13698" spans="1:6" x14ac:dyDescent="0.25">
      <c r="A13698" s="68" t="s">
        <v>103</v>
      </c>
      <c r="B13698" s="69">
        <v>491396086</v>
      </c>
      <c r="C13698" s="68">
        <v>8421421404</v>
      </c>
      <c r="D13698" s="69" t="s">
        <v>9219</v>
      </c>
      <c r="E13698" s="65">
        <f>IFERROR(VLOOKUP(C13698,Pivot!A:B,2,0),0)</f>
        <v>0</v>
      </c>
      <c r="F13698" s="65">
        <f>IFERROR(VLOOKUP(C13698,Pivot!A:C,3,0),0)</f>
        <v>0</v>
      </c>
    </row>
    <row r="13699" spans="1:6" x14ac:dyDescent="0.25">
      <c r="A13699" s="68" t="s">
        <v>103</v>
      </c>
      <c r="B13699" s="69">
        <v>491396198</v>
      </c>
      <c r="C13699" s="68">
        <v>816448024962</v>
      </c>
      <c r="D13699" s="69" t="s">
        <v>9220</v>
      </c>
      <c r="E13699" s="65">
        <f>IFERROR(VLOOKUP(C13699,Pivot!A:B,2,0),0)</f>
        <v>0</v>
      </c>
      <c r="F13699" s="65">
        <f>IFERROR(VLOOKUP(C13699,Pivot!A:C,3,0),0)</f>
        <v>0</v>
      </c>
    </row>
    <row r="13700" spans="1:6" x14ac:dyDescent="0.25">
      <c r="A13700" s="68" t="s">
        <v>103</v>
      </c>
      <c r="B13700" s="69">
        <v>491396199</v>
      </c>
      <c r="C13700" s="68">
        <v>816448024092</v>
      </c>
      <c r="D13700" s="69" t="s">
        <v>9221</v>
      </c>
      <c r="E13700" s="65">
        <f>IFERROR(VLOOKUP(C13700,Pivot!A:B,2,0),0)</f>
        <v>0</v>
      </c>
      <c r="F13700" s="65">
        <f>IFERROR(VLOOKUP(C13700,Pivot!A:C,3,0),0)</f>
        <v>0</v>
      </c>
    </row>
    <row r="13701" spans="1:6" x14ac:dyDescent="0.25">
      <c r="A13701" s="68" t="s">
        <v>103</v>
      </c>
      <c r="B13701" s="69">
        <v>491396200</v>
      </c>
      <c r="C13701" s="68">
        <v>816448024153</v>
      </c>
      <c r="D13701" s="69" t="s">
        <v>9222</v>
      </c>
      <c r="E13701" s="65">
        <f>IFERROR(VLOOKUP(C13701,Pivot!A:B,2,0),0)</f>
        <v>0</v>
      </c>
      <c r="F13701" s="65">
        <f>IFERROR(VLOOKUP(C13701,Pivot!A:C,3,0),0)</f>
        <v>0</v>
      </c>
    </row>
    <row r="13702" spans="1:6" x14ac:dyDescent="0.25">
      <c r="A13702" s="68" t="s">
        <v>103</v>
      </c>
      <c r="B13702" s="69">
        <v>491396201</v>
      </c>
      <c r="C13702" s="68">
        <v>816448023538</v>
      </c>
      <c r="D13702" s="69" t="s">
        <v>9223</v>
      </c>
      <c r="E13702" s="65">
        <f>IFERROR(VLOOKUP(C13702,Pivot!A:B,2,0),0)</f>
        <v>0</v>
      </c>
      <c r="F13702" s="65">
        <f>IFERROR(VLOOKUP(C13702,Pivot!A:C,3,0),0)</f>
        <v>0</v>
      </c>
    </row>
    <row r="13703" spans="1:6" x14ac:dyDescent="0.25">
      <c r="A13703" s="68" t="s">
        <v>103</v>
      </c>
      <c r="B13703" s="69">
        <v>491396202</v>
      </c>
      <c r="C13703" s="68">
        <v>816448025235</v>
      </c>
      <c r="D13703" s="69" t="s">
        <v>9224</v>
      </c>
      <c r="E13703" s="65">
        <f>IFERROR(VLOOKUP(C13703,Pivot!A:B,2,0),0)</f>
        <v>0</v>
      </c>
      <c r="F13703" s="65">
        <f>IFERROR(VLOOKUP(C13703,Pivot!A:C,3,0),0)</f>
        <v>0</v>
      </c>
    </row>
    <row r="13704" spans="1:6" x14ac:dyDescent="0.25">
      <c r="A13704" s="68" t="s">
        <v>103</v>
      </c>
      <c r="B13704" s="69">
        <v>491396203</v>
      </c>
      <c r="C13704" s="68">
        <v>816448022593</v>
      </c>
      <c r="D13704" s="69" t="s">
        <v>9225</v>
      </c>
      <c r="E13704" s="65">
        <f>IFERROR(VLOOKUP(C13704,Pivot!A:B,2,0),0)</f>
        <v>0</v>
      </c>
      <c r="F13704" s="65">
        <f>IFERROR(VLOOKUP(C13704,Pivot!A:C,3,0),0)</f>
        <v>0</v>
      </c>
    </row>
    <row r="13705" spans="1:6" x14ac:dyDescent="0.25">
      <c r="A13705" s="68" t="s">
        <v>103</v>
      </c>
      <c r="B13705" s="69">
        <v>491396369</v>
      </c>
      <c r="C13705" s="68">
        <v>491396369</v>
      </c>
      <c r="D13705" s="69" t="s">
        <v>9226</v>
      </c>
      <c r="E13705" s="65">
        <f>IFERROR(VLOOKUP(C13705,Pivot!A:B,2,0),0)</f>
        <v>0</v>
      </c>
      <c r="F13705" s="65">
        <f>IFERROR(VLOOKUP(C13705,Pivot!A:C,3,0),0)</f>
        <v>0</v>
      </c>
    </row>
    <row r="13706" spans="1:6" x14ac:dyDescent="0.25">
      <c r="A13706" s="68" t="s">
        <v>103</v>
      </c>
      <c r="B13706" s="69">
        <v>491396370</v>
      </c>
      <c r="C13706" s="68">
        <v>491396370</v>
      </c>
      <c r="D13706" s="69" t="s">
        <v>9227</v>
      </c>
      <c r="E13706" s="65">
        <f>IFERROR(VLOOKUP(C13706,Pivot!A:B,2,0),0)</f>
        <v>0</v>
      </c>
      <c r="F13706" s="65">
        <f>IFERROR(VLOOKUP(C13706,Pivot!A:C,3,0),0)</f>
        <v>0</v>
      </c>
    </row>
    <row r="13707" spans="1:6" x14ac:dyDescent="0.25">
      <c r="A13707" s="68" t="s">
        <v>103</v>
      </c>
      <c r="B13707" s="69">
        <v>491396371</v>
      </c>
      <c r="C13707" s="68">
        <v>491396371</v>
      </c>
      <c r="D13707" s="69" t="s">
        <v>9228</v>
      </c>
      <c r="E13707" s="65">
        <f>IFERROR(VLOOKUP(C13707,Pivot!A:B,2,0),0)</f>
        <v>0</v>
      </c>
      <c r="F13707" s="65">
        <f>IFERROR(VLOOKUP(C13707,Pivot!A:C,3,0),0)</f>
        <v>0</v>
      </c>
    </row>
    <row r="13708" spans="1:6" x14ac:dyDescent="0.25">
      <c r="A13708" s="68" t="s">
        <v>103</v>
      </c>
      <c r="B13708" s="69">
        <v>491396372</v>
      </c>
      <c r="C13708" s="68">
        <v>491396372</v>
      </c>
      <c r="D13708" s="69" t="s">
        <v>9229</v>
      </c>
      <c r="E13708" s="65">
        <f>IFERROR(VLOOKUP(C13708,Pivot!A:B,2,0),0)</f>
        <v>0</v>
      </c>
      <c r="F13708" s="65">
        <f>IFERROR(VLOOKUP(C13708,Pivot!A:C,3,0),0)</f>
        <v>0</v>
      </c>
    </row>
    <row r="13709" spans="1:6" x14ac:dyDescent="0.25">
      <c r="A13709" s="68" t="s">
        <v>103</v>
      </c>
      <c r="B13709" s="69">
        <v>491396373</v>
      </c>
      <c r="C13709" s="68">
        <v>491396373</v>
      </c>
      <c r="D13709" s="69" t="s">
        <v>9230</v>
      </c>
      <c r="E13709" s="65">
        <f>IFERROR(VLOOKUP(C13709,Pivot!A:B,2,0),0)</f>
        <v>0</v>
      </c>
      <c r="F13709" s="65">
        <f>IFERROR(VLOOKUP(C13709,Pivot!A:C,3,0),0)</f>
        <v>0</v>
      </c>
    </row>
    <row r="13710" spans="1:6" x14ac:dyDescent="0.25">
      <c r="A13710" s="68" t="s">
        <v>103</v>
      </c>
      <c r="B13710" s="69">
        <v>491396377</v>
      </c>
      <c r="C13710" s="68">
        <v>887961647952</v>
      </c>
      <c r="D13710" s="69" t="s">
        <v>9231</v>
      </c>
      <c r="E13710" s="65">
        <f>IFERROR(VLOOKUP(C13710,Pivot!A:B,2,0),0)</f>
        <v>0</v>
      </c>
      <c r="F13710" s="65">
        <f>IFERROR(VLOOKUP(C13710,Pivot!A:C,3,0),0)</f>
        <v>0</v>
      </c>
    </row>
    <row r="13711" spans="1:6" x14ac:dyDescent="0.25">
      <c r="A13711" s="68" t="s">
        <v>103</v>
      </c>
      <c r="B13711" s="69">
        <v>491396377</v>
      </c>
      <c r="C13711" s="68">
        <v>887961658378</v>
      </c>
      <c r="D13711" s="69" t="s">
        <v>9231</v>
      </c>
      <c r="E13711" s="65">
        <f>IFERROR(VLOOKUP(C13711,Pivot!A:B,2,0),0)</f>
        <v>0</v>
      </c>
      <c r="F13711" s="65">
        <f>IFERROR(VLOOKUP(C13711,Pivot!A:C,3,0),0)</f>
        <v>0</v>
      </c>
    </row>
    <row r="13712" spans="1:6" x14ac:dyDescent="0.25">
      <c r="A13712" s="68" t="s">
        <v>103</v>
      </c>
      <c r="B13712" s="69">
        <v>491396377</v>
      </c>
      <c r="C13712" s="68">
        <v>887961658385</v>
      </c>
      <c r="D13712" s="69" t="s">
        <v>9231</v>
      </c>
      <c r="E13712" s="65">
        <f>IFERROR(VLOOKUP(C13712,Pivot!A:B,2,0),0)</f>
        <v>0</v>
      </c>
      <c r="F13712" s="65">
        <f>IFERROR(VLOOKUP(C13712,Pivot!A:C,3,0),0)</f>
        <v>0</v>
      </c>
    </row>
    <row r="13713" spans="1:6" x14ac:dyDescent="0.25">
      <c r="A13713" s="68" t="s">
        <v>103</v>
      </c>
      <c r="B13713" s="69">
        <v>491396378</v>
      </c>
      <c r="C13713" s="68">
        <v>887961644852</v>
      </c>
      <c r="D13713" s="69" t="s">
        <v>9232</v>
      </c>
      <c r="E13713" s="65">
        <f>IFERROR(VLOOKUP(C13713,Pivot!A:B,2,0),0)</f>
        <v>0</v>
      </c>
      <c r="F13713" s="65">
        <f>IFERROR(VLOOKUP(C13713,Pivot!A:C,3,0),0)</f>
        <v>0</v>
      </c>
    </row>
    <row r="13714" spans="1:6" x14ac:dyDescent="0.25">
      <c r="A13714" s="68" t="s">
        <v>103</v>
      </c>
      <c r="B13714" s="69">
        <v>491396378</v>
      </c>
      <c r="C13714" s="68">
        <v>887961644869</v>
      </c>
      <c r="D13714" s="69" t="s">
        <v>9232</v>
      </c>
      <c r="E13714" s="65">
        <f>IFERROR(VLOOKUP(C13714,Pivot!A:B,2,0),0)</f>
        <v>0</v>
      </c>
      <c r="F13714" s="65">
        <f>IFERROR(VLOOKUP(C13714,Pivot!A:C,3,0),0)</f>
        <v>0</v>
      </c>
    </row>
    <row r="13715" spans="1:6" x14ac:dyDescent="0.25">
      <c r="A13715" s="68" t="s">
        <v>103</v>
      </c>
      <c r="B13715" s="69">
        <v>491396378</v>
      </c>
      <c r="C13715" s="68">
        <v>887961644876</v>
      </c>
      <c r="D13715" s="69" t="s">
        <v>9232</v>
      </c>
      <c r="E13715" s="65">
        <f>IFERROR(VLOOKUP(C13715,Pivot!A:B,2,0),0)</f>
        <v>0</v>
      </c>
      <c r="F13715" s="65">
        <f>IFERROR(VLOOKUP(C13715,Pivot!A:C,3,0),0)</f>
        <v>0</v>
      </c>
    </row>
    <row r="13716" spans="1:6" x14ac:dyDescent="0.25">
      <c r="A13716" s="68" t="s">
        <v>103</v>
      </c>
      <c r="B13716" s="69">
        <v>491396378</v>
      </c>
      <c r="C13716" s="68">
        <v>887961644883</v>
      </c>
      <c r="D13716" s="69" t="s">
        <v>9232</v>
      </c>
      <c r="E13716" s="65">
        <f>IFERROR(VLOOKUP(C13716,Pivot!A:B,2,0),0)</f>
        <v>0</v>
      </c>
      <c r="F13716" s="65">
        <f>IFERROR(VLOOKUP(C13716,Pivot!A:C,3,0),0)</f>
        <v>0</v>
      </c>
    </row>
    <row r="13717" spans="1:6" x14ac:dyDescent="0.25">
      <c r="A13717" s="68" t="s">
        <v>103</v>
      </c>
      <c r="B13717" s="69">
        <v>491396378</v>
      </c>
      <c r="C13717" s="68">
        <v>887961644890</v>
      </c>
      <c r="D13717" s="69" t="s">
        <v>9232</v>
      </c>
      <c r="E13717" s="65">
        <f>IFERROR(VLOOKUP(C13717,Pivot!A:B,2,0),0)</f>
        <v>0</v>
      </c>
      <c r="F13717" s="65">
        <f>IFERROR(VLOOKUP(C13717,Pivot!A:C,3,0),0)</f>
        <v>0</v>
      </c>
    </row>
    <row r="13718" spans="1:6" x14ac:dyDescent="0.25">
      <c r="A13718" s="68" t="s">
        <v>103</v>
      </c>
      <c r="B13718" s="69">
        <v>491396379</v>
      </c>
      <c r="C13718" s="68">
        <v>887961042245</v>
      </c>
      <c r="D13718" s="69" t="s">
        <v>9233</v>
      </c>
      <c r="E13718" s="65">
        <f>IFERROR(VLOOKUP(C13718,Pivot!A:B,2,0),0)</f>
        <v>0</v>
      </c>
      <c r="F13718" s="65">
        <f>IFERROR(VLOOKUP(C13718,Pivot!A:C,3,0),0)</f>
        <v>0</v>
      </c>
    </row>
    <row r="13719" spans="1:6" x14ac:dyDescent="0.25">
      <c r="A13719" s="68" t="s">
        <v>103</v>
      </c>
      <c r="B13719" s="69">
        <v>491396379</v>
      </c>
      <c r="C13719" s="68">
        <v>887961289886</v>
      </c>
      <c r="D13719" s="69" t="s">
        <v>9233</v>
      </c>
      <c r="E13719" s="65">
        <f>IFERROR(VLOOKUP(C13719,Pivot!A:B,2,0),0)</f>
        <v>0</v>
      </c>
      <c r="F13719" s="65">
        <f>IFERROR(VLOOKUP(C13719,Pivot!A:C,3,0),0)</f>
        <v>0</v>
      </c>
    </row>
    <row r="13720" spans="1:6" x14ac:dyDescent="0.25">
      <c r="A13720" s="68" t="s">
        <v>103</v>
      </c>
      <c r="B13720" s="69">
        <v>491396382</v>
      </c>
      <c r="C13720" s="68">
        <v>887961639896</v>
      </c>
      <c r="D13720" s="69" t="s">
        <v>9234</v>
      </c>
      <c r="E13720" s="65">
        <f>IFERROR(VLOOKUP(C13720,Pivot!A:B,2,0),0)</f>
        <v>0</v>
      </c>
      <c r="F13720" s="65">
        <f>IFERROR(VLOOKUP(C13720,Pivot!A:C,3,0),0)</f>
        <v>0</v>
      </c>
    </row>
    <row r="13721" spans="1:6" x14ac:dyDescent="0.25">
      <c r="A13721" s="68" t="s">
        <v>103</v>
      </c>
      <c r="B13721" s="69">
        <v>491396385</v>
      </c>
      <c r="C13721" s="68">
        <v>887961669787</v>
      </c>
      <c r="D13721" s="69" t="s">
        <v>9235</v>
      </c>
      <c r="E13721" s="65">
        <f>IFERROR(VLOOKUP(C13721,Pivot!A:B,2,0),0)</f>
        <v>0</v>
      </c>
      <c r="F13721" s="65">
        <f>IFERROR(VLOOKUP(C13721,Pivot!A:C,3,0),0)</f>
        <v>0</v>
      </c>
    </row>
    <row r="13722" spans="1:6" x14ac:dyDescent="0.25">
      <c r="A13722" s="68" t="s">
        <v>103</v>
      </c>
      <c r="B13722" s="69">
        <v>491396386</v>
      </c>
      <c r="C13722" s="68">
        <v>887961663334</v>
      </c>
      <c r="D13722" s="69" t="s">
        <v>9236</v>
      </c>
      <c r="E13722" s="65">
        <f>IFERROR(VLOOKUP(C13722,Pivot!A:B,2,0),0)</f>
        <v>0</v>
      </c>
      <c r="F13722" s="65">
        <f>IFERROR(VLOOKUP(C13722,Pivot!A:C,3,0),0)</f>
        <v>0</v>
      </c>
    </row>
    <row r="13723" spans="1:6" x14ac:dyDescent="0.25">
      <c r="A13723" s="68" t="s">
        <v>103</v>
      </c>
      <c r="B13723" s="69">
        <v>491396386</v>
      </c>
      <c r="C13723" s="68">
        <v>887961663341</v>
      </c>
      <c r="D13723" s="69" t="s">
        <v>9236</v>
      </c>
      <c r="E13723" s="65">
        <f>IFERROR(VLOOKUP(C13723,Pivot!A:B,2,0),0)</f>
        <v>0</v>
      </c>
      <c r="F13723" s="65">
        <f>IFERROR(VLOOKUP(C13723,Pivot!A:C,3,0),0)</f>
        <v>0</v>
      </c>
    </row>
    <row r="13724" spans="1:6" x14ac:dyDescent="0.25">
      <c r="A13724" s="68" t="s">
        <v>103</v>
      </c>
      <c r="B13724" s="69">
        <v>491396386</v>
      </c>
      <c r="C13724" s="68">
        <v>887961663365</v>
      </c>
      <c r="D13724" s="69" t="s">
        <v>9236</v>
      </c>
      <c r="E13724" s="65">
        <f>IFERROR(VLOOKUP(C13724,Pivot!A:B,2,0),0)</f>
        <v>0</v>
      </c>
      <c r="F13724" s="65">
        <f>IFERROR(VLOOKUP(C13724,Pivot!A:C,3,0),0)</f>
        <v>0</v>
      </c>
    </row>
    <row r="13725" spans="1:6" x14ac:dyDescent="0.25">
      <c r="A13725" s="68" t="s">
        <v>103</v>
      </c>
      <c r="B13725" s="69">
        <v>491396386</v>
      </c>
      <c r="C13725" s="68">
        <v>887961663372</v>
      </c>
      <c r="D13725" s="69" t="s">
        <v>9236</v>
      </c>
      <c r="E13725" s="65">
        <f>IFERROR(VLOOKUP(C13725,Pivot!A:B,2,0),0)</f>
        <v>0</v>
      </c>
      <c r="F13725" s="65">
        <f>IFERROR(VLOOKUP(C13725,Pivot!A:C,3,0),0)</f>
        <v>0</v>
      </c>
    </row>
    <row r="13726" spans="1:6" x14ac:dyDescent="0.25">
      <c r="A13726" s="68" t="s">
        <v>103</v>
      </c>
      <c r="B13726" s="69">
        <v>491396386</v>
      </c>
      <c r="C13726" s="68">
        <v>887961663389</v>
      </c>
      <c r="D13726" s="69" t="s">
        <v>9236</v>
      </c>
      <c r="E13726" s="65">
        <f>IFERROR(VLOOKUP(C13726,Pivot!A:B,2,0),0)</f>
        <v>0</v>
      </c>
      <c r="F13726" s="65">
        <f>IFERROR(VLOOKUP(C13726,Pivot!A:C,3,0),0)</f>
        <v>0</v>
      </c>
    </row>
    <row r="13727" spans="1:6" x14ac:dyDescent="0.25">
      <c r="A13727" s="68" t="s">
        <v>103</v>
      </c>
      <c r="B13727" s="69">
        <v>491396386</v>
      </c>
      <c r="C13727" s="68">
        <v>887961663396</v>
      </c>
      <c r="D13727" s="69" t="s">
        <v>9236</v>
      </c>
      <c r="E13727" s="65">
        <f>IFERROR(VLOOKUP(C13727,Pivot!A:B,2,0),0)</f>
        <v>0</v>
      </c>
      <c r="F13727" s="65">
        <f>IFERROR(VLOOKUP(C13727,Pivot!A:C,3,0),0)</f>
        <v>0</v>
      </c>
    </row>
    <row r="13728" spans="1:6" x14ac:dyDescent="0.25">
      <c r="A13728" s="68" t="s">
        <v>103</v>
      </c>
      <c r="B13728" s="69">
        <v>491396386</v>
      </c>
      <c r="C13728" s="68">
        <v>887961663402</v>
      </c>
      <c r="D13728" s="69" t="s">
        <v>9236</v>
      </c>
      <c r="E13728" s="65">
        <f>IFERROR(VLOOKUP(C13728,Pivot!A:B,2,0),0)</f>
        <v>0</v>
      </c>
      <c r="F13728" s="65">
        <f>IFERROR(VLOOKUP(C13728,Pivot!A:C,3,0),0)</f>
        <v>0</v>
      </c>
    </row>
    <row r="13729" spans="1:6" x14ac:dyDescent="0.25">
      <c r="A13729" s="68" t="s">
        <v>103</v>
      </c>
      <c r="B13729" s="69">
        <v>491396386</v>
      </c>
      <c r="C13729" s="68">
        <v>887961663419</v>
      </c>
      <c r="D13729" s="69" t="s">
        <v>9236</v>
      </c>
      <c r="E13729" s="65">
        <f>IFERROR(VLOOKUP(C13729,Pivot!A:B,2,0),0)</f>
        <v>0</v>
      </c>
      <c r="F13729" s="65">
        <f>IFERROR(VLOOKUP(C13729,Pivot!A:C,3,0),0)</f>
        <v>0</v>
      </c>
    </row>
    <row r="13730" spans="1:6" x14ac:dyDescent="0.25">
      <c r="A13730" s="68" t="s">
        <v>103</v>
      </c>
      <c r="B13730" s="69">
        <v>491396386</v>
      </c>
      <c r="C13730" s="68">
        <v>887961729672</v>
      </c>
      <c r="D13730" s="69" t="s">
        <v>9236</v>
      </c>
      <c r="E13730" s="65">
        <f>IFERROR(VLOOKUP(C13730,Pivot!A:B,2,0),0)</f>
        <v>0</v>
      </c>
      <c r="F13730" s="65">
        <f>IFERROR(VLOOKUP(C13730,Pivot!A:C,3,0),0)</f>
        <v>0</v>
      </c>
    </row>
    <row r="13731" spans="1:6" x14ac:dyDescent="0.25">
      <c r="A13731" s="68" t="s">
        <v>103</v>
      </c>
      <c r="B13731" s="69">
        <v>491396386</v>
      </c>
      <c r="C13731" s="68">
        <v>887961729689</v>
      </c>
      <c r="D13731" s="69" t="s">
        <v>9236</v>
      </c>
      <c r="E13731" s="65">
        <f>IFERROR(VLOOKUP(C13731,Pivot!A:B,2,0),0)</f>
        <v>0</v>
      </c>
      <c r="F13731" s="65">
        <f>IFERROR(VLOOKUP(C13731,Pivot!A:C,3,0),0)</f>
        <v>0</v>
      </c>
    </row>
    <row r="13732" spans="1:6" x14ac:dyDescent="0.25">
      <c r="A13732" s="68" t="s">
        <v>103</v>
      </c>
      <c r="B13732" s="69">
        <v>491396386</v>
      </c>
      <c r="C13732" s="68">
        <v>887961729702</v>
      </c>
      <c r="D13732" s="69" t="s">
        <v>9236</v>
      </c>
      <c r="E13732" s="65">
        <f>IFERROR(VLOOKUP(C13732,Pivot!A:B,2,0),0)</f>
        <v>0</v>
      </c>
      <c r="F13732" s="65">
        <f>IFERROR(VLOOKUP(C13732,Pivot!A:C,3,0),0)</f>
        <v>0</v>
      </c>
    </row>
    <row r="13733" spans="1:6" x14ac:dyDescent="0.25">
      <c r="A13733" s="68" t="s">
        <v>103</v>
      </c>
      <c r="B13733" s="69">
        <v>491396386</v>
      </c>
      <c r="C13733" s="68">
        <v>887961729719</v>
      </c>
      <c r="D13733" s="69" t="s">
        <v>9236</v>
      </c>
      <c r="E13733" s="65">
        <f>IFERROR(VLOOKUP(C13733,Pivot!A:B,2,0),0)</f>
        <v>0</v>
      </c>
      <c r="F13733" s="65">
        <f>IFERROR(VLOOKUP(C13733,Pivot!A:C,3,0),0)</f>
        <v>0</v>
      </c>
    </row>
    <row r="13734" spans="1:6" x14ac:dyDescent="0.25">
      <c r="A13734" s="68" t="s">
        <v>103</v>
      </c>
      <c r="B13734" s="69">
        <v>491396389</v>
      </c>
      <c r="C13734" s="68">
        <v>887961662832</v>
      </c>
      <c r="D13734" s="69" t="s">
        <v>9237</v>
      </c>
      <c r="E13734" s="65">
        <f>IFERROR(VLOOKUP(C13734,Pivot!A:B,2,0),0)</f>
        <v>0</v>
      </c>
      <c r="F13734" s="65">
        <f>IFERROR(VLOOKUP(C13734,Pivot!A:C,3,0),0)</f>
        <v>0</v>
      </c>
    </row>
    <row r="13735" spans="1:6" x14ac:dyDescent="0.25">
      <c r="A13735" s="68" t="s">
        <v>103</v>
      </c>
      <c r="B13735" s="69">
        <v>491396390</v>
      </c>
      <c r="C13735" s="68">
        <v>887961225921</v>
      </c>
      <c r="D13735" s="69" t="s">
        <v>9238</v>
      </c>
      <c r="E13735" s="65">
        <f>IFERROR(VLOOKUP(C13735,Pivot!A:B,2,0),0)</f>
        <v>0</v>
      </c>
      <c r="F13735" s="65">
        <f>IFERROR(VLOOKUP(C13735,Pivot!A:C,3,0),0)</f>
        <v>0</v>
      </c>
    </row>
    <row r="13736" spans="1:6" x14ac:dyDescent="0.25">
      <c r="A13736" s="68" t="s">
        <v>103</v>
      </c>
      <c r="B13736" s="69">
        <v>491396390</v>
      </c>
      <c r="C13736" s="68">
        <v>887961401059</v>
      </c>
      <c r="D13736" s="69" t="s">
        <v>9238</v>
      </c>
      <c r="E13736" s="65">
        <f>IFERROR(VLOOKUP(C13736,Pivot!A:B,2,0),0)</f>
        <v>0</v>
      </c>
      <c r="F13736" s="65">
        <f>IFERROR(VLOOKUP(C13736,Pivot!A:C,3,0),0)</f>
        <v>0</v>
      </c>
    </row>
    <row r="13737" spans="1:6" x14ac:dyDescent="0.25">
      <c r="A13737" s="68" t="s">
        <v>103</v>
      </c>
      <c r="B13737" s="69">
        <v>491396390</v>
      </c>
      <c r="C13737" s="68">
        <v>887961401073</v>
      </c>
      <c r="D13737" s="69" t="s">
        <v>9238</v>
      </c>
      <c r="E13737" s="65">
        <f>IFERROR(VLOOKUP(C13737,Pivot!A:B,2,0),0)</f>
        <v>0</v>
      </c>
      <c r="F13737" s="65">
        <f>IFERROR(VLOOKUP(C13737,Pivot!A:C,3,0),0)</f>
        <v>0</v>
      </c>
    </row>
    <row r="13738" spans="1:6" x14ac:dyDescent="0.25">
      <c r="A13738" s="68" t="s">
        <v>103</v>
      </c>
      <c r="B13738" s="69">
        <v>491396390</v>
      </c>
      <c r="C13738" s="68">
        <v>887961401080</v>
      </c>
      <c r="D13738" s="69" t="s">
        <v>9238</v>
      </c>
      <c r="E13738" s="65">
        <f>IFERROR(VLOOKUP(C13738,Pivot!A:B,2,0),0)</f>
        <v>0</v>
      </c>
      <c r="F13738" s="65">
        <f>IFERROR(VLOOKUP(C13738,Pivot!A:C,3,0),0)</f>
        <v>0</v>
      </c>
    </row>
    <row r="13739" spans="1:6" x14ac:dyDescent="0.25">
      <c r="A13739" s="68" t="s">
        <v>103</v>
      </c>
      <c r="B13739" s="69">
        <v>491396390</v>
      </c>
      <c r="C13739" s="68">
        <v>887961431230</v>
      </c>
      <c r="D13739" s="69" t="s">
        <v>9238</v>
      </c>
      <c r="E13739" s="65">
        <f>IFERROR(VLOOKUP(C13739,Pivot!A:B,2,0),0)</f>
        <v>0</v>
      </c>
      <c r="F13739" s="65">
        <f>IFERROR(VLOOKUP(C13739,Pivot!A:C,3,0),0)</f>
        <v>0</v>
      </c>
    </row>
    <row r="13740" spans="1:6" x14ac:dyDescent="0.25">
      <c r="A13740" s="68" t="s">
        <v>103</v>
      </c>
      <c r="B13740" s="69">
        <v>491396390</v>
      </c>
      <c r="C13740" s="68">
        <v>887961431254</v>
      </c>
      <c r="D13740" s="69" t="s">
        <v>9238</v>
      </c>
      <c r="E13740" s="65">
        <f>IFERROR(VLOOKUP(C13740,Pivot!A:B,2,0),0)</f>
        <v>0</v>
      </c>
      <c r="F13740" s="65">
        <f>IFERROR(VLOOKUP(C13740,Pivot!A:C,3,0),0)</f>
        <v>0</v>
      </c>
    </row>
    <row r="13741" spans="1:6" x14ac:dyDescent="0.25">
      <c r="A13741" s="68" t="s">
        <v>103</v>
      </c>
      <c r="B13741" s="69">
        <v>491396390</v>
      </c>
      <c r="C13741" s="68">
        <v>887961431308</v>
      </c>
      <c r="D13741" s="69" t="s">
        <v>9238</v>
      </c>
      <c r="E13741" s="65">
        <f>IFERROR(VLOOKUP(C13741,Pivot!A:B,2,0),0)</f>
        <v>0</v>
      </c>
      <c r="F13741" s="65">
        <f>IFERROR(VLOOKUP(C13741,Pivot!A:C,3,0),0)</f>
        <v>0</v>
      </c>
    </row>
    <row r="13742" spans="1:6" x14ac:dyDescent="0.25">
      <c r="A13742" s="68" t="s">
        <v>103</v>
      </c>
      <c r="B13742" s="69">
        <v>491396390</v>
      </c>
      <c r="C13742" s="68">
        <v>887961496079</v>
      </c>
      <c r="D13742" s="69" t="s">
        <v>9238</v>
      </c>
      <c r="E13742" s="65">
        <f>IFERROR(VLOOKUP(C13742,Pivot!A:B,2,0),0)</f>
        <v>0</v>
      </c>
      <c r="F13742" s="65">
        <f>IFERROR(VLOOKUP(C13742,Pivot!A:C,3,0),0)</f>
        <v>0</v>
      </c>
    </row>
    <row r="13743" spans="1:6" x14ac:dyDescent="0.25">
      <c r="A13743" s="68" t="s">
        <v>103</v>
      </c>
      <c r="B13743" s="69">
        <v>491396390</v>
      </c>
      <c r="C13743" s="68">
        <v>887961503531</v>
      </c>
      <c r="D13743" s="69" t="s">
        <v>9238</v>
      </c>
      <c r="E13743" s="65">
        <f>IFERROR(VLOOKUP(C13743,Pivot!A:B,2,0),0)</f>
        <v>0</v>
      </c>
      <c r="F13743" s="65">
        <f>IFERROR(VLOOKUP(C13743,Pivot!A:C,3,0),0)</f>
        <v>0</v>
      </c>
    </row>
    <row r="13744" spans="1:6" x14ac:dyDescent="0.25">
      <c r="A13744" s="68" t="s">
        <v>103</v>
      </c>
      <c r="B13744" s="69">
        <v>491396390</v>
      </c>
      <c r="C13744" s="68">
        <v>887961574371</v>
      </c>
      <c r="D13744" s="69" t="s">
        <v>9238</v>
      </c>
      <c r="E13744" s="65">
        <f>IFERROR(VLOOKUP(C13744,Pivot!A:B,2,0),0)</f>
        <v>0</v>
      </c>
      <c r="F13744" s="65">
        <f>IFERROR(VLOOKUP(C13744,Pivot!A:C,3,0),0)</f>
        <v>0</v>
      </c>
    </row>
    <row r="13745" spans="1:6" x14ac:dyDescent="0.25">
      <c r="A13745" s="68" t="s">
        <v>103</v>
      </c>
      <c r="B13745" s="69">
        <v>491396390</v>
      </c>
      <c r="C13745" s="68">
        <v>887961574388</v>
      </c>
      <c r="D13745" s="69" t="s">
        <v>9238</v>
      </c>
      <c r="E13745" s="65">
        <f>IFERROR(VLOOKUP(C13745,Pivot!A:B,2,0),0)</f>
        <v>0</v>
      </c>
      <c r="F13745" s="65">
        <f>IFERROR(VLOOKUP(C13745,Pivot!A:C,3,0),0)</f>
        <v>0</v>
      </c>
    </row>
    <row r="13746" spans="1:6" x14ac:dyDescent="0.25">
      <c r="A13746" s="68" t="s">
        <v>103</v>
      </c>
      <c r="B13746" s="69">
        <v>491396390</v>
      </c>
      <c r="C13746" s="68">
        <v>887961574395</v>
      </c>
      <c r="D13746" s="69" t="s">
        <v>9238</v>
      </c>
      <c r="E13746" s="65">
        <f>IFERROR(VLOOKUP(C13746,Pivot!A:B,2,0),0)</f>
        <v>0</v>
      </c>
      <c r="F13746" s="65">
        <f>IFERROR(VLOOKUP(C13746,Pivot!A:C,3,0),0)</f>
        <v>0</v>
      </c>
    </row>
    <row r="13747" spans="1:6" x14ac:dyDescent="0.25">
      <c r="A13747" s="68" t="s">
        <v>103</v>
      </c>
      <c r="B13747" s="69">
        <v>491396390</v>
      </c>
      <c r="C13747" s="68">
        <v>887961574401</v>
      </c>
      <c r="D13747" s="69" t="s">
        <v>9238</v>
      </c>
      <c r="E13747" s="65">
        <f>IFERROR(VLOOKUP(C13747,Pivot!A:B,2,0),0)</f>
        <v>0</v>
      </c>
      <c r="F13747" s="65">
        <f>IFERROR(VLOOKUP(C13747,Pivot!A:C,3,0),0)</f>
        <v>0</v>
      </c>
    </row>
    <row r="13748" spans="1:6" x14ac:dyDescent="0.25">
      <c r="A13748" s="68" t="s">
        <v>103</v>
      </c>
      <c r="B13748" s="69">
        <v>491396390</v>
      </c>
      <c r="C13748" s="68">
        <v>887961574418</v>
      </c>
      <c r="D13748" s="69" t="s">
        <v>9238</v>
      </c>
      <c r="E13748" s="65">
        <f>IFERROR(VLOOKUP(C13748,Pivot!A:B,2,0),0)</f>
        <v>0</v>
      </c>
      <c r="F13748" s="65">
        <f>IFERROR(VLOOKUP(C13748,Pivot!A:C,3,0),0)</f>
        <v>0</v>
      </c>
    </row>
    <row r="13749" spans="1:6" x14ac:dyDescent="0.25">
      <c r="A13749" s="68" t="s">
        <v>103</v>
      </c>
      <c r="B13749" s="69">
        <v>491396390</v>
      </c>
      <c r="C13749" s="68">
        <v>887961574425</v>
      </c>
      <c r="D13749" s="69" t="s">
        <v>9238</v>
      </c>
      <c r="E13749" s="65">
        <f>IFERROR(VLOOKUP(C13749,Pivot!A:B,2,0),0)</f>
        <v>0</v>
      </c>
      <c r="F13749" s="65">
        <f>IFERROR(VLOOKUP(C13749,Pivot!A:C,3,0),0)</f>
        <v>0</v>
      </c>
    </row>
    <row r="13750" spans="1:6" x14ac:dyDescent="0.25">
      <c r="A13750" s="68" t="s">
        <v>103</v>
      </c>
      <c r="B13750" s="69">
        <v>491396390</v>
      </c>
      <c r="C13750" s="68">
        <v>887961574432</v>
      </c>
      <c r="D13750" s="69" t="s">
        <v>9238</v>
      </c>
      <c r="E13750" s="65">
        <f>IFERROR(VLOOKUP(C13750,Pivot!A:B,2,0),0)</f>
        <v>0</v>
      </c>
      <c r="F13750" s="65">
        <f>IFERROR(VLOOKUP(C13750,Pivot!A:C,3,0),0)</f>
        <v>0</v>
      </c>
    </row>
    <row r="13751" spans="1:6" x14ac:dyDescent="0.25">
      <c r="A13751" s="68" t="s">
        <v>103</v>
      </c>
      <c r="B13751" s="69">
        <v>491396390</v>
      </c>
      <c r="C13751" s="68">
        <v>887961574449</v>
      </c>
      <c r="D13751" s="69" t="s">
        <v>9238</v>
      </c>
      <c r="E13751" s="65">
        <f>IFERROR(VLOOKUP(C13751,Pivot!A:B,2,0),0)</f>
        <v>0</v>
      </c>
      <c r="F13751" s="65">
        <f>IFERROR(VLOOKUP(C13751,Pivot!A:C,3,0),0)</f>
        <v>0</v>
      </c>
    </row>
    <row r="13752" spans="1:6" x14ac:dyDescent="0.25">
      <c r="A13752" s="68" t="s">
        <v>103</v>
      </c>
      <c r="B13752" s="69">
        <v>491396390</v>
      </c>
      <c r="C13752" s="68">
        <v>887961574456</v>
      </c>
      <c r="D13752" s="69" t="s">
        <v>9238</v>
      </c>
      <c r="E13752" s="65">
        <f>IFERROR(VLOOKUP(C13752,Pivot!A:B,2,0),0)</f>
        <v>0</v>
      </c>
      <c r="F13752" s="65">
        <f>IFERROR(VLOOKUP(C13752,Pivot!A:C,3,0),0)</f>
        <v>0</v>
      </c>
    </row>
    <row r="13753" spans="1:6" x14ac:dyDescent="0.25">
      <c r="A13753" s="68" t="s">
        <v>103</v>
      </c>
      <c r="B13753" s="69">
        <v>491396390</v>
      </c>
      <c r="C13753" s="68">
        <v>887961574463</v>
      </c>
      <c r="D13753" s="69" t="s">
        <v>9238</v>
      </c>
      <c r="E13753" s="65">
        <f>IFERROR(VLOOKUP(C13753,Pivot!A:B,2,0),0)</f>
        <v>0</v>
      </c>
      <c r="F13753" s="65">
        <f>IFERROR(VLOOKUP(C13753,Pivot!A:C,3,0),0)</f>
        <v>0</v>
      </c>
    </row>
    <row r="13754" spans="1:6" x14ac:dyDescent="0.25">
      <c r="A13754" s="68" t="s">
        <v>103</v>
      </c>
      <c r="B13754" s="69">
        <v>491396390</v>
      </c>
      <c r="C13754" s="68">
        <v>887961726459</v>
      </c>
      <c r="D13754" s="69" t="s">
        <v>9238</v>
      </c>
      <c r="E13754" s="65">
        <f>IFERROR(VLOOKUP(C13754,Pivot!A:B,2,0),0)</f>
        <v>0</v>
      </c>
      <c r="F13754" s="65">
        <f>IFERROR(VLOOKUP(C13754,Pivot!A:C,3,0),0)</f>
        <v>0</v>
      </c>
    </row>
    <row r="13755" spans="1:6" x14ac:dyDescent="0.25">
      <c r="A13755" s="68" t="s">
        <v>103</v>
      </c>
      <c r="B13755" s="69">
        <v>491396392</v>
      </c>
      <c r="C13755" s="68">
        <v>887961640281</v>
      </c>
      <c r="D13755" s="69" t="s">
        <v>9239</v>
      </c>
      <c r="E13755" s="65">
        <f>IFERROR(VLOOKUP(C13755,Pivot!A:B,2,0),0)</f>
        <v>0</v>
      </c>
      <c r="F13755" s="65">
        <f>IFERROR(VLOOKUP(C13755,Pivot!A:C,3,0),0)</f>
        <v>0</v>
      </c>
    </row>
    <row r="13756" spans="1:6" x14ac:dyDescent="0.25">
      <c r="A13756" s="68" t="s">
        <v>103</v>
      </c>
      <c r="B13756" s="69">
        <v>491396392</v>
      </c>
      <c r="C13756" s="68">
        <v>887961640328</v>
      </c>
      <c r="D13756" s="69" t="s">
        <v>9239</v>
      </c>
      <c r="E13756" s="65">
        <f>IFERROR(VLOOKUP(C13756,Pivot!A:B,2,0),0)</f>
        <v>0</v>
      </c>
      <c r="F13756" s="65">
        <f>IFERROR(VLOOKUP(C13756,Pivot!A:C,3,0),0)</f>
        <v>0</v>
      </c>
    </row>
    <row r="13757" spans="1:6" x14ac:dyDescent="0.25">
      <c r="A13757" s="68" t="s">
        <v>103</v>
      </c>
      <c r="B13757" s="69">
        <v>491396392</v>
      </c>
      <c r="C13757" s="68">
        <v>887961640335</v>
      </c>
      <c r="D13757" s="69" t="s">
        <v>9239</v>
      </c>
      <c r="E13757" s="65">
        <f>IFERROR(VLOOKUP(C13757,Pivot!A:B,2,0),0)</f>
        <v>0</v>
      </c>
      <c r="F13757" s="65">
        <f>IFERROR(VLOOKUP(C13757,Pivot!A:C,3,0),0)</f>
        <v>0</v>
      </c>
    </row>
    <row r="13758" spans="1:6" x14ac:dyDescent="0.25">
      <c r="A13758" s="68" t="s">
        <v>103</v>
      </c>
      <c r="B13758" s="69">
        <v>491396392</v>
      </c>
      <c r="C13758" s="68">
        <v>887961640359</v>
      </c>
      <c r="D13758" s="69" t="s">
        <v>9239</v>
      </c>
      <c r="E13758" s="65">
        <f>IFERROR(VLOOKUP(C13758,Pivot!A:B,2,0),0)</f>
        <v>0</v>
      </c>
      <c r="F13758" s="65">
        <f>IFERROR(VLOOKUP(C13758,Pivot!A:C,3,0),0)</f>
        <v>0</v>
      </c>
    </row>
    <row r="13759" spans="1:6" x14ac:dyDescent="0.25">
      <c r="A13759" s="68" t="s">
        <v>103</v>
      </c>
      <c r="B13759" s="69">
        <v>491396392</v>
      </c>
      <c r="C13759" s="68">
        <v>887961640366</v>
      </c>
      <c r="D13759" s="69" t="s">
        <v>9239</v>
      </c>
      <c r="E13759" s="65">
        <f>IFERROR(VLOOKUP(C13759,Pivot!A:B,2,0),0)</f>
        <v>0</v>
      </c>
      <c r="F13759" s="65">
        <f>IFERROR(VLOOKUP(C13759,Pivot!A:C,3,0),0)</f>
        <v>0</v>
      </c>
    </row>
    <row r="13760" spans="1:6" x14ac:dyDescent="0.25">
      <c r="A13760" s="68" t="s">
        <v>103</v>
      </c>
      <c r="B13760" s="69">
        <v>491396393</v>
      </c>
      <c r="C13760" s="68">
        <v>887961571356</v>
      </c>
      <c r="D13760" s="69" t="s">
        <v>9240</v>
      </c>
      <c r="E13760" s="65">
        <f>IFERROR(VLOOKUP(C13760,Pivot!A:B,2,0),0)</f>
        <v>0</v>
      </c>
      <c r="F13760" s="65">
        <f>IFERROR(VLOOKUP(C13760,Pivot!A:C,3,0),0)</f>
        <v>0</v>
      </c>
    </row>
    <row r="13761" spans="1:6" x14ac:dyDescent="0.25">
      <c r="A13761" s="68" t="s">
        <v>103</v>
      </c>
      <c r="B13761" s="69">
        <v>491396393</v>
      </c>
      <c r="C13761" s="68">
        <v>887961571400</v>
      </c>
      <c r="D13761" s="69" t="s">
        <v>9240</v>
      </c>
      <c r="E13761" s="65">
        <f>IFERROR(VLOOKUP(C13761,Pivot!A:B,2,0),0)</f>
        <v>0</v>
      </c>
      <c r="F13761" s="65">
        <f>IFERROR(VLOOKUP(C13761,Pivot!A:C,3,0),0)</f>
        <v>0</v>
      </c>
    </row>
    <row r="13762" spans="1:6" x14ac:dyDescent="0.25">
      <c r="A13762" s="68" t="s">
        <v>103</v>
      </c>
      <c r="B13762" s="69">
        <v>491396393</v>
      </c>
      <c r="C13762" s="68">
        <v>887961571424</v>
      </c>
      <c r="D13762" s="69" t="s">
        <v>9240</v>
      </c>
      <c r="E13762" s="65">
        <f>IFERROR(VLOOKUP(C13762,Pivot!A:B,2,0),0)</f>
        <v>0</v>
      </c>
      <c r="F13762" s="65">
        <f>IFERROR(VLOOKUP(C13762,Pivot!A:C,3,0),0)</f>
        <v>0</v>
      </c>
    </row>
    <row r="13763" spans="1:6" x14ac:dyDescent="0.25">
      <c r="A13763" s="68" t="s">
        <v>103</v>
      </c>
      <c r="B13763" s="69">
        <v>491396393</v>
      </c>
      <c r="C13763" s="68">
        <v>887961571448</v>
      </c>
      <c r="D13763" s="69" t="s">
        <v>9240</v>
      </c>
      <c r="E13763" s="65">
        <f>IFERROR(VLOOKUP(C13763,Pivot!A:B,2,0),0)</f>
        <v>0</v>
      </c>
      <c r="F13763" s="65">
        <f>IFERROR(VLOOKUP(C13763,Pivot!A:C,3,0),0)</f>
        <v>0</v>
      </c>
    </row>
    <row r="13764" spans="1:6" x14ac:dyDescent="0.25">
      <c r="A13764" s="68" t="s">
        <v>103</v>
      </c>
      <c r="B13764" s="69">
        <v>491396393</v>
      </c>
      <c r="C13764" s="68">
        <v>887961571455</v>
      </c>
      <c r="D13764" s="69" t="s">
        <v>9240</v>
      </c>
      <c r="E13764" s="65">
        <f>IFERROR(VLOOKUP(C13764,Pivot!A:B,2,0),0)</f>
        <v>0</v>
      </c>
      <c r="F13764" s="65">
        <f>IFERROR(VLOOKUP(C13764,Pivot!A:C,3,0),0)</f>
        <v>0</v>
      </c>
    </row>
    <row r="13765" spans="1:6" x14ac:dyDescent="0.25">
      <c r="A13765" s="68" t="s">
        <v>103</v>
      </c>
      <c r="B13765" s="69">
        <v>491396393</v>
      </c>
      <c r="C13765" s="68">
        <v>887961571462</v>
      </c>
      <c r="D13765" s="69" t="s">
        <v>9240</v>
      </c>
      <c r="E13765" s="65">
        <f>IFERROR(VLOOKUP(C13765,Pivot!A:B,2,0),0)</f>
        <v>0</v>
      </c>
      <c r="F13765" s="65">
        <f>IFERROR(VLOOKUP(C13765,Pivot!A:C,3,0),0)</f>
        <v>0</v>
      </c>
    </row>
    <row r="13766" spans="1:6" x14ac:dyDescent="0.25">
      <c r="A13766" s="68" t="s">
        <v>103</v>
      </c>
      <c r="B13766" s="69">
        <v>491396393</v>
      </c>
      <c r="C13766" s="68">
        <v>887961571493</v>
      </c>
      <c r="D13766" s="69" t="s">
        <v>9240</v>
      </c>
      <c r="E13766" s="65">
        <f>IFERROR(VLOOKUP(C13766,Pivot!A:B,2,0),0)</f>
        <v>0</v>
      </c>
      <c r="F13766" s="65">
        <f>IFERROR(VLOOKUP(C13766,Pivot!A:C,3,0),0)</f>
        <v>0</v>
      </c>
    </row>
    <row r="13767" spans="1:6" x14ac:dyDescent="0.25">
      <c r="A13767" s="68" t="s">
        <v>103</v>
      </c>
      <c r="B13767" s="69">
        <v>491396393</v>
      </c>
      <c r="C13767" s="68">
        <v>887961571509</v>
      </c>
      <c r="D13767" s="69" t="s">
        <v>9240</v>
      </c>
      <c r="E13767" s="65">
        <f>IFERROR(VLOOKUP(C13767,Pivot!A:B,2,0),0)</f>
        <v>0</v>
      </c>
      <c r="F13767" s="65">
        <f>IFERROR(VLOOKUP(C13767,Pivot!A:C,3,0),0)</f>
        <v>0</v>
      </c>
    </row>
    <row r="13768" spans="1:6" x14ac:dyDescent="0.25">
      <c r="A13768" s="68" t="s">
        <v>103</v>
      </c>
      <c r="B13768" s="69">
        <v>491396393</v>
      </c>
      <c r="C13768" s="68">
        <v>887961571547</v>
      </c>
      <c r="D13768" s="69" t="s">
        <v>9240</v>
      </c>
      <c r="E13768" s="65">
        <f>IFERROR(VLOOKUP(C13768,Pivot!A:B,2,0),0)</f>
        <v>0</v>
      </c>
      <c r="F13768" s="65">
        <f>IFERROR(VLOOKUP(C13768,Pivot!A:C,3,0),0)</f>
        <v>0</v>
      </c>
    </row>
    <row r="13769" spans="1:6" x14ac:dyDescent="0.25">
      <c r="A13769" s="68" t="s">
        <v>103</v>
      </c>
      <c r="B13769" s="69">
        <v>491396393</v>
      </c>
      <c r="C13769" s="68">
        <v>887961571554</v>
      </c>
      <c r="D13769" s="69" t="s">
        <v>9240</v>
      </c>
      <c r="E13769" s="65">
        <f>IFERROR(VLOOKUP(C13769,Pivot!A:B,2,0),0)</f>
        <v>0</v>
      </c>
      <c r="F13769" s="65">
        <f>IFERROR(VLOOKUP(C13769,Pivot!A:C,3,0),0)</f>
        <v>0</v>
      </c>
    </row>
    <row r="13770" spans="1:6" x14ac:dyDescent="0.25">
      <c r="A13770" s="68" t="s">
        <v>103</v>
      </c>
      <c r="B13770" s="69">
        <v>491396393</v>
      </c>
      <c r="C13770" s="68">
        <v>887961571615</v>
      </c>
      <c r="D13770" s="69" t="s">
        <v>9240</v>
      </c>
      <c r="E13770" s="65">
        <f>IFERROR(VLOOKUP(C13770,Pivot!A:B,2,0),0)</f>
        <v>0</v>
      </c>
      <c r="F13770" s="65">
        <f>IFERROR(VLOOKUP(C13770,Pivot!A:C,3,0),0)</f>
        <v>0</v>
      </c>
    </row>
    <row r="13771" spans="1:6" x14ac:dyDescent="0.25">
      <c r="A13771" s="68" t="s">
        <v>103</v>
      </c>
      <c r="B13771" s="69">
        <v>491396393</v>
      </c>
      <c r="C13771" s="68">
        <v>887961571639</v>
      </c>
      <c r="D13771" s="69" t="s">
        <v>9240</v>
      </c>
      <c r="E13771" s="65">
        <f>IFERROR(VLOOKUP(C13771,Pivot!A:B,2,0),0)</f>
        <v>0</v>
      </c>
      <c r="F13771" s="65">
        <f>IFERROR(VLOOKUP(C13771,Pivot!A:C,3,0),0)</f>
        <v>0</v>
      </c>
    </row>
    <row r="13772" spans="1:6" x14ac:dyDescent="0.25">
      <c r="A13772" s="68" t="s">
        <v>103</v>
      </c>
      <c r="B13772" s="69">
        <v>491396393</v>
      </c>
      <c r="C13772" s="68">
        <v>887961571684</v>
      </c>
      <c r="D13772" s="69" t="s">
        <v>9240</v>
      </c>
      <c r="E13772" s="65">
        <f>IFERROR(VLOOKUP(C13772,Pivot!A:B,2,0),0)</f>
        <v>0</v>
      </c>
      <c r="F13772" s="65">
        <f>IFERROR(VLOOKUP(C13772,Pivot!A:C,3,0),0)</f>
        <v>0</v>
      </c>
    </row>
    <row r="13773" spans="1:6" x14ac:dyDescent="0.25">
      <c r="A13773" s="68" t="s">
        <v>103</v>
      </c>
      <c r="B13773" s="69">
        <v>491396393</v>
      </c>
      <c r="C13773" s="68">
        <v>887961571738</v>
      </c>
      <c r="D13773" s="69" t="s">
        <v>9240</v>
      </c>
      <c r="E13773" s="65">
        <f>IFERROR(VLOOKUP(C13773,Pivot!A:B,2,0),0)</f>
        <v>0</v>
      </c>
      <c r="F13773" s="65">
        <f>IFERROR(VLOOKUP(C13773,Pivot!A:C,3,0),0)</f>
        <v>0</v>
      </c>
    </row>
    <row r="13774" spans="1:6" x14ac:dyDescent="0.25">
      <c r="A13774" s="68" t="s">
        <v>103</v>
      </c>
      <c r="B13774" s="69">
        <v>491396393</v>
      </c>
      <c r="C13774" s="68">
        <v>887961571752</v>
      </c>
      <c r="D13774" s="69" t="s">
        <v>9240</v>
      </c>
      <c r="E13774" s="65">
        <f>IFERROR(VLOOKUP(C13774,Pivot!A:B,2,0),0)</f>
        <v>0</v>
      </c>
      <c r="F13774" s="65">
        <f>IFERROR(VLOOKUP(C13774,Pivot!A:C,3,0),0)</f>
        <v>0</v>
      </c>
    </row>
    <row r="13775" spans="1:6" x14ac:dyDescent="0.25">
      <c r="A13775" s="68" t="s">
        <v>103</v>
      </c>
      <c r="B13775" s="69">
        <v>491396393</v>
      </c>
      <c r="C13775" s="68">
        <v>887961571769</v>
      </c>
      <c r="D13775" s="69" t="s">
        <v>9240</v>
      </c>
      <c r="E13775" s="65">
        <f>IFERROR(VLOOKUP(C13775,Pivot!A:B,2,0),0)</f>
        <v>0</v>
      </c>
      <c r="F13775" s="65">
        <f>IFERROR(VLOOKUP(C13775,Pivot!A:C,3,0),0)</f>
        <v>0</v>
      </c>
    </row>
    <row r="13776" spans="1:6" x14ac:dyDescent="0.25">
      <c r="A13776" s="68" t="s">
        <v>103</v>
      </c>
      <c r="B13776" s="69">
        <v>491396393</v>
      </c>
      <c r="C13776" s="68">
        <v>887961571783</v>
      </c>
      <c r="D13776" s="69" t="s">
        <v>9240</v>
      </c>
      <c r="E13776" s="65">
        <f>IFERROR(VLOOKUP(C13776,Pivot!A:B,2,0),0)</f>
        <v>0</v>
      </c>
      <c r="F13776" s="65">
        <f>IFERROR(VLOOKUP(C13776,Pivot!A:C,3,0),0)</f>
        <v>0</v>
      </c>
    </row>
    <row r="13777" spans="1:6" x14ac:dyDescent="0.25">
      <c r="A13777" s="68" t="s">
        <v>103</v>
      </c>
      <c r="B13777" s="69">
        <v>491396393</v>
      </c>
      <c r="C13777" s="68">
        <v>887961571813</v>
      </c>
      <c r="D13777" s="69" t="s">
        <v>9240</v>
      </c>
      <c r="E13777" s="65">
        <f>IFERROR(VLOOKUP(C13777,Pivot!A:B,2,0),0)</f>
        <v>0</v>
      </c>
      <c r="F13777" s="65">
        <f>IFERROR(VLOOKUP(C13777,Pivot!A:C,3,0),0)</f>
        <v>0</v>
      </c>
    </row>
    <row r="13778" spans="1:6" x14ac:dyDescent="0.25">
      <c r="A13778" s="68" t="s">
        <v>103</v>
      </c>
      <c r="B13778" s="69">
        <v>491396393</v>
      </c>
      <c r="C13778" s="68">
        <v>887961571851</v>
      </c>
      <c r="D13778" s="69" t="s">
        <v>9240</v>
      </c>
      <c r="E13778" s="65">
        <f>IFERROR(VLOOKUP(C13778,Pivot!A:B,2,0),0)</f>
        <v>0</v>
      </c>
      <c r="F13778" s="65">
        <f>IFERROR(VLOOKUP(C13778,Pivot!A:C,3,0),0)</f>
        <v>0</v>
      </c>
    </row>
    <row r="13779" spans="1:6" x14ac:dyDescent="0.25">
      <c r="A13779" s="68" t="s">
        <v>103</v>
      </c>
      <c r="B13779" s="69">
        <v>491396393</v>
      </c>
      <c r="C13779" s="68">
        <v>887961571875</v>
      </c>
      <c r="D13779" s="69" t="s">
        <v>9240</v>
      </c>
      <c r="E13779" s="65">
        <f>IFERROR(VLOOKUP(C13779,Pivot!A:B,2,0),0)</f>
        <v>0</v>
      </c>
      <c r="F13779" s="65">
        <f>IFERROR(VLOOKUP(C13779,Pivot!A:C,3,0),0)</f>
        <v>0</v>
      </c>
    </row>
    <row r="13780" spans="1:6" x14ac:dyDescent="0.25">
      <c r="A13780" s="68" t="s">
        <v>103</v>
      </c>
      <c r="B13780" s="69">
        <v>491396393</v>
      </c>
      <c r="C13780" s="68">
        <v>887961571899</v>
      </c>
      <c r="D13780" s="69" t="s">
        <v>9240</v>
      </c>
      <c r="E13780" s="65">
        <f>IFERROR(VLOOKUP(C13780,Pivot!A:B,2,0),0)</f>
        <v>0</v>
      </c>
      <c r="F13780" s="65">
        <f>IFERROR(VLOOKUP(C13780,Pivot!A:C,3,0),0)</f>
        <v>0</v>
      </c>
    </row>
    <row r="13781" spans="1:6" x14ac:dyDescent="0.25">
      <c r="A13781" s="68" t="s">
        <v>103</v>
      </c>
      <c r="B13781" s="69">
        <v>491396393</v>
      </c>
      <c r="C13781" s="68">
        <v>887961571929</v>
      </c>
      <c r="D13781" s="69" t="s">
        <v>9240</v>
      </c>
      <c r="E13781" s="65">
        <f>IFERROR(VLOOKUP(C13781,Pivot!A:B,2,0),0)</f>
        <v>0</v>
      </c>
      <c r="F13781" s="65">
        <f>IFERROR(VLOOKUP(C13781,Pivot!A:C,3,0),0)</f>
        <v>0</v>
      </c>
    </row>
    <row r="13782" spans="1:6" x14ac:dyDescent="0.25">
      <c r="A13782" s="68" t="s">
        <v>103</v>
      </c>
      <c r="B13782" s="69">
        <v>491396393</v>
      </c>
      <c r="C13782" s="68">
        <v>887961571943</v>
      </c>
      <c r="D13782" s="69" t="s">
        <v>9240</v>
      </c>
      <c r="E13782" s="65">
        <f>IFERROR(VLOOKUP(C13782,Pivot!A:B,2,0),0)</f>
        <v>0</v>
      </c>
      <c r="F13782" s="65">
        <f>IFERROR(VLOOKUP(C13782,Pivot!A:C,3,0),0)</f>
        <v>0</v>
      </c>
    </row>
    <row r="13783" spans="1:6" x14ac:dyDescent="0.25">
      <c r="A13783" s="68" t="s">
        <v>103</v>
      </c>
      <c r="B13783" s="69">
        <v>491396393</v>
      </c>
      <c r="C13783" s="68">
        <v>887961571974</v>
      </c>
      <c r="D13783" s="69" t="s">
        <v>9240</v>
      </c>
      <c r="E13783" s="65">
        <f>IFERROR(VLOOKUP(C13783,Pivot!A:B,2,0),0)</f>
        <v>0</v>
      </c>
      <c r="F13783" s="65">
        <f>IFERROR(VLOOKUP(C13783,Pivot!A:C,3,0),0)</f>
        <v>0</v>
      </c>
    </row>
    <row r="13784" spans="1:6" x14ac:dyDescent="0.25">
      <c r="A13784" s="68" t="s">
        <v>103</v>
      </c>
      <c r="B13784" s="69">
        <v>491396393</v>
      </c>
      <c r="C13784" s="68">
        <v>887961571998</v>
      </c>
      <c r="D13784" s="69" t="s">
        <v>9240</v>
      </c>
      <c r="E13784" s="65">
        <f>IFERROR(VLOOKUP(C13784,Pivot!A:B,2,0),0)</f>
        <v>0</v>
      </c>
      <c r="F13784" s="65">
        <f>IFERROR(VLOOKUP(C13784,Pivot!A:C,3,0),0)</f>
        <v>0</v>
      </c>
    </row>
    <row r="13785" spans="1:6" x14ac:dyDescent="0.25">
      <c r="A13785" s="68" t="s">
        <v>103</v>
      </c>
      <c r="B13785" s="69">
        <v>491396393</v>
      </c>
      <c r="C13785" s="68">
        <v>887961572063</v>
      </c>
      <c r="D13785" s="69" t="s">
        <v>9240</v>
      </c>
      <c r="E13785" s="65">
        <f>IFERROR(VLOOKUP(C13785,Pivot!A:B,2,0),0)</f>
        <v>0</v>
      </c>
      <c r="F13785" s="65">
        <f>IFERROR(VLOOKUP(C13785,Pivot!A:C,3,0),0)</f>
        <v>0</v>
      </c>
    </row>
    <row r="13786" spans="1:6" x14ac:dyDescent="0.25">
      <c r="A13786" s="68" t="s">
        <v>103</v>
      </c>
      <c r="B13786" s="69">
        <v>491396393</v>
      </c>
      <c r="C13786" s="68">
        <v>887961572070</v>
      </c>
      <c r="D13786" s="69" t="s">
        <v>9240</v>
      </c>
      <c r="E13786" s="65">
        <f>IFERROR(VLOOKUP(C13786,Pivot!A:B,2,0),0)</f>
        <v>0</v>
      </c>
      <c r="F13786" s="65">
        <f>IFERROR(VLOOKUP(C13786,Pivot!A:C,3,0),0)</f>
        <v>0</v>
      </c>
    </row>
    <row r="13787" spans="1:6" x14ac:dyDescent="0.25">
      <c r="A13787" s="68" t="s">
        <v>103</v>
      </c>
      <c r="B13787" s="69">
        <v>491396393</v>
      </c>
      <c r="C13787" s="68">
        <v>887961572094</v>
      </c>
      <c r="D13787" s="69" t="s">
        <v>9240</v>
      </c>
      <c r="E13787" s="65">
        <f>IFERROR(VLOOKUP(C13787,Pivot!A:B,2,0),0)</f>
        <v>0</v>
      </c>
      <c r="F13787" s="65">
        <f>IFERROR(VLOOKUP(C13787,Pivot!A:C,3,0),0)</f>
        <v>0</v>
      </c>
    </row>
    <row r="13788" spans="1:6" x14ac:dyDescent="0.25">
      <c r="A13788" s="68" t="s">
        <v>103</v>
      </c>
      <c r="B13788" s="69">
        <v>491396393</v>
      </c>
      <c r="C13788" s="68">
        <v>887961572124</v>
      </c>
      <c r="D13788" s="69" t="s">
        <v>9240</v>
      </c>
      <c r="E13788" s="65">
        <f>IFERROR(VLOOKUP(C13788,Pivot!A:B,2,0),0)</f>
        <v>0</v>
      </c>
      <c r="F13788" s="65">
        <f>IFERROR(VLOOKUP(C13788,Pivot!A:C,3,0),0)</f>
        <v>0</v>
      </c>
    </row>
    <row r="13789" spans="1:6" x14ac:dyDescent="0.25">
      <c r="A13789" s="68" t="s">
        <v>103</v>
      </c>
      <c r="B13789" s="69">
        <v>491396393</v>
      </c>
      <c r="C13789" s="68">
        <v>887961572148</v>
      </c>
      <c r="D13789" s="69" t="s">
        <v>9240</v>
      </c>
      <c r="E13789" s="65">
        <f>IFERROR(VLOOKUP(C13789,Pivot!A:B,2,0),0)</f>
        <v>0</v>
      </c>
      <c r="F13789" s="65">
        <f>IFERROR(VLOOKUP(C13789,Pivot!A:C,3,0),0)</f>
        <v>0</v>
      </c>
    </row>
    <row r="13790" spans="1:6" x14ac:dyDescent="0.25">
      <c r="A13790" s="68" t="s">
        <v>103</v>
      </c>
      <c r="B13790" s="69">
        <v>491396393</v>
      </c>
      <c r="C13790" s="68">
        <v>887961572162</v>
      </c>
      <c r="D13790" s="69" t="s">
        <v>9240</v>
      </c>
      <c r="E13790" s="65">
        <f>IFERROR(VLOOKUP(C13790,Pivot!A:B,2,0),0)</f>
        <v>0</v>
      </c>
      <c r="F13790" s="65">
        <f>IFERROR(VLOOKUP(C13790,Pivot!A:C,3,0),0)</f>
        <v>0</v>
      </c>
    </row>
    <row r="13791" spans="1:6" x14ac:dyDescent="0.25">
      <c r="A13791" s="68" t="s">
        <v>103</v>
      </c>
      <c r="B13791" s="69">
        <v>491396393</v>
      </c>
      <c r="C13791" s="68">
        <v>887961641028</v>
      </c>
      <c r="D13791" s="69" t="s">
        <v>9240</v>
      </c>
      <c r="E13791" s="65">
        <f>IFERROR(VLOOKUP(C13791,Pivot!A:B,2,0),0)</f>
        <v>0</v>
      </c>
      <c r="F13791" s="65">
        <f>IFERROR(VLOOKUP(C13791,Pivot!A:C,3,0),0)</f>
        <v>0</v>
      </c>
    </row>
    <row r="13792" spans="1:6" x14ac:dyDescent="0.25">
      <c r="A13792" s="68" t="s">
        <v>103</v>
      </c>
      <c r="B13792" s="69">
        <v>491396394</v>
      </c>
      <c r="C13792" s="68">
        <v>813974020307</v>
      </c>
      <c r="D13792" s="69" t="s">
        <v>9241</v>
      </c>
      <c r="E13792" s="65">
        <f>IFERROR(VLOOKUP(C13792,Pivot!A:B,2,0),0)</f>
        <v>0</v>
      </c>
      <c r="F13792" s="65">
        <f>IFERROR(VLOOKUP(C13792,Pivot!A:C,3,0),0)</f>
        <v>0</v>
      </c>
    </row>
    <row r="13793" spans="1:6" x14ac:dyDescent="0.25">
      <c r="A13793" s="68" t="s">
        <v>103</v>
      </c>
      <c r="B13793" s="69">
        <v>491396395</v>
      </c>
      <c r="C13793" s="68">
        <v>813974021038</v>
      </c>
      <c r="D13793" s="69" t="s">
        <v>9242</v>
      </c>
      <c r="E13793" s="65">
        <f>IFERROR(VLOOKUP(C13793,Pivot!A:B,2,0),0)</f>
        <v>0</v>
      </c>
      <c r="F13793" s="65">
        <f>IFERROR(VLOOKUP(C13793,Pivot!A:C,3,0),0)</f>
        <v>0</v>
      </c>
    </row>
    <row r="13794" spans="1:6" x14ac:dyDescent="0.25">
      <c r="A13794" s="68" t="s">
        <v>103</v>
      </c>
      <c r="B13794" s="69">
        <v>491396396</v>
      </c>
      <c r="C13794" s="68">
        <v>491396396</v>
      </c>
      <c r="D13794" s="69" t="s">
        <v>9243</v>
      </c>
      <c r="E13794" s="65">
        <f>IFERROR(VLOOKUP(C13794,Pivot!A:B,2,0),0)</f>
        <v>0</v>
      </c>
      <c r="F13794" s="65">
        <f>IFERROR(VLOOKUP(C13794,Pivot!A:C,3,0),0)</f>
        <v>0</v>
      </c>
    </row>
    <row r="13795" spans="1:6" x14ac:dyDescent="0.25">
      <c r="A13795" s="68" t="s">
        <v>103</v>
      </c>
      <c r="B13795" s="69">
        <v>491396396</v>
      </c>
      <c r="C13795" s="68">
        <v>813974020079</v>
      </c>
      <c r="D13795" s="69" t="s">
        <v>9243</v>
      </c>
      <c r="E13795" s="65">
        <f>IFERROR(VLOOKUP(C13795,Pivot!A:B,2,0),0)</f>
        <v>0</v>
      </c>
      <c r="F13795" s="65">
        <f>IFERROR(VLOOKUP(C13795,Pivot!A:C,3,0),0)</f>
        <v>0</v>
      </c>
    </row>
    <row r="13796" spans="1:6" x14ac:dyDescent="0.25">
      <c r="A13796" s="68" t="s">
        <v>103</v>
      </c>
      <c r="B13796" s="69">
        <v>491396397</v>
      </c>
      <c r="C13796" s="68">
        <v>813974020048</v>
      </c>
      <c r="D13796" s="69" t="s">
        <v>9244</v>
      </c>
      <c r="E13796" s="65">
        <f>IFERROR(VLOOKUP(C13796,Pivot!A:B,2,0),0)</f>
        <v>0</v>
      </c>
      <c r="F13796" s="65">
        <f>IFERROR(VLOOKUP(C13796,Pivot!A:C,3,0),0)</f>
        <v>0</v>
      </c>
    </row>
    <row r="13797" spans="1:6" x14ac:dyDescent="0.25">
      <c r="A13797" s="68" t="s">
        <v>103</v>
      </c>
      <c r="B13797" s="69">
        <v>491396397</v>
      </c>
      <c r="C13797" s="68">
        <v>813974020055</v>
      </c>
      <c r="D13797" s="69" t="s">
        <v>9244</v>
      </c>
      <c r="E13797" s="65">
        <f>IFERROR(VLOOKUP(C13797,Pivot!A:B,2,0),0)</f>
        <v>0</v>
      </c>
      <c r="F13797" s="65">
        <f>IFERROR(VLOOKUP(C13797,Pivot!A:C,3,0),0)</f>
        <v>0</v>
      </c>
    </row>
    <row r="13798" spans="1:6" x14ac:dyDescent="0.25">
      <c r="A13798" s="68" t="s">
        <v>103</v>
      </c>
      <c r="B13798" s="69">
        <v>491396397</v>
      </c>
      <c r="C13798" s="68">
        <v>813974020451</v>
      </c>
      <c r="D13798" s="69" t="s">
        <v>9244</v>
      </c>
      <c r="E13798" s="65">
        <f>IFERROR(VLOOKUP(C13798,Pivot!A:B,2,0),0)</f>
        <v>0</v>
      </c>
      <c r="F13798" s="65">
        <f>IFERROR(VLOOKUP(C13798,Pivot!A:C,3,0),0)</f>
        <v>0</v>
      </c>
    </row>
    <row r="13799" spans="1:6" x14ac:dyDescent="0.25">
      <c r="A13799" s="68" t="s">
        <v>103</v>
      </c>
      <c r="B13799" s="69">
        <v>491396398</v>
      </c>
      <c r="C13799" s="68">
        <v>813974021724</v>
      </c>
      <c r="D13799" s="69" t="s">
        <v>9245</v>
      </c>
      <c r="E13799" s="65">
        <f>IFERROR(VLOOKUP(C13799,Pivot!A:B,2,0),0)</f>
        <v>0</v>
      </c>
      <c r="F13799" s="65">
        <f>IFERROR(VLOOKUP(C13799,Pivot!A:C,3,0),0)</f>
        <v>0</v>
      </c>
    </row>
    <row r="13800" spans="1:6" x14ac:dyDescent="0.25">
      <c r="A13800" s="68" t="s">
        <v>103</v>
      </c>
      <c r="B13800" s="69">
        <v>491396401</v>
      </c>
      <c r="C13800" s="68">
        <v>3467452006061</v>
      </c>
      <c r="D13800" s="69" t="s">
        <v>9246</v>
      </c>
      <c r="E13800" s="65">
        <f>IFERROR(VLOOKUP(C13800,Pivot!A:B,2,0),0)</f>
        <v>0</v>
      </c>
      <c r="F13800" s="65">
        <f>IFERROR(VLOOKUP(C13800,Pivot!A:C,3,0),0)</f>
        <v>0</v>
      </c>
    </row>
    <row r="13801" spans="1:6" x14ac:dyDescent="0.25">
      <c r="A13801" s="68" t="s">
        <v>103</v>
      </c>
      <c r="B13801" s="69">
        <v>491396402</v>
      </c>
      <c r="C13801" s="68">
        <v>3467452013038</v>
      </c>
      <c r="D13801" s="69" t="s">
        <v>9247</v>
      </c>
      <c r="E13801" s="65">
        <f>IFERROR(VLOOKUP(C13801,Pivot!A:B,2,0),0)</f>
        <v>0</v>
      </c>
      <c r="F13801" s="65">
        <f>IFERROR(VLOOKUP(C13801,Pivot!A:C,3,0),0)</f>
        <v>0</v>
      </c>
    </row>
    <row r="13802" spans="1:6" x14ac:dyDescent="0.25">
      <c r="A13802" s="68" t="s">
        <v>103</v>
      </c>
      <c r="B13802" s="69">
        <v>491396404</v>
      </c>
      <c r="C13802" s="68">
        <v>4891813885559</v>
      </c>
      <c r="D13802" s="69" t="s">
        <v>9248</v>
      </c>
      <c r="E13802" s="65">
        <f>IFERROR(VLOOKUP(C13802,Pivot!A:B,2,0),0)</f>
        <v>0</v>
      </c>
      <c r="F13802" s="65">
        <f>IFERROR(VLOOKUP(C13802,Pivot!A:C,3,0),0)</f>
        <v>0</v>
      </c>
    </row>
    <row r="13803" spans="1:6" x14ac:dyDescent="0.25">
      <c r="A13803" s="68" t="s">
        <v>103</v>
      </c>
      <c r="B13803" s="69">
        <v>491396405</v>
      </c>
      <c r="C13803" s="68">
        <v>491396405</v>
      </c>
      <c r="D13803" s="69" t="s">
        <v>9249</v>
      </c>
      <c r="E13803" s="65">
        <f>IFERROR(VLOOKUP(C13803,Pivot!A:B,2,0),0)</f>
        <v>0</v>
      </c>
      <c r="F13803" s="65">
        <f>IFERROR(VLOOKUP(C13803,Pivot!A:C,3,0),0)</f>
        <v>0</v>
      </c>
    </row>
    <row r="13804" spans="1:6" x14ac:dyDescent="0.25">
      <c r="A13804" s="68" t="s">
        <v>103</v>
      </c>
      <c r="B13804" s="69">
        <v>491396405</v>
      </c>
      <c r="C13804" s="68">
        <v>845218010744</v>
      </c>
      <c r="D13804" s="69" t="s">
        <v>9249</v>
      </c>
      <c r="E13804" s="65">
        <f>IFERROR(VLOOKUP(C13804,Pivot!A:B,2,0),0)</f>
        <v>0</v>
      </c>
      <c r="F13804" s="65">
        <f>IFERROR(VLOOKUP(C13804,Pivot!A:C,3,0),0)</f>
        <v>0</v>
      </c>
    </row>
    <row r="13805" spans="1:6" x14ac:dyDescent="0.25">
      <c r="A13805" s="68" t="s">
        <v>103</v>
      </c>
      <c r="B13805" s="69">
        <v>491396406</v>
      </c>
      <c r="C13805" s="68">
        <v>6950568577831</v>
      </c>
      <c r="D13805" s="69" t="s">
        <v>9250</v>
      </c>
      <c r="E13805" s="65">
        <f>IFERROR(VLOOKUP(C13805,Pivot!A:B,2,0),0)</f>
        <v>0</v>
      </c>
      <c r="F13805" s="65">
        <f>IFERROR(VLOOKUP(C13805,Pivot!A:C,3,0),0)</f>
        <v>0</v>
      </c>
    </row>
    <row r="13806" spans="1:6" x14ac:dyDescent="0.25">
      <c r="A13806" s="68" t="s">
        <v>103</v>
      </c>
      <c r="B13806" s="69">
        <v>491396407</v>
      </c>
      <c r="C13806" s="68">
        <v>6950568577848</v>
      </c>
      <c r="D13806" s="69" t="s">
        <v>9251</v>
      </c>
      <c r="E13806" s="65">
        <f>IFERROR(VLOOKUP(C13806,Pivot!A:B,2,0),0)</f>
        <v>0</v>
      </c>
      <c r="F13806" s="65">
        <f>IFERROR(VLOOKUP(C13806,Pivot!A:C,3,0),0)</f>
        <v>0</v>
      </c>
    </row>
    <row r="13807" spans="1:6" x14ac:dyDescent="0.25">
      <c r="A13807" s="68" t="s">
        <v>103</v>
      </c>
      <c r="B13807" s="69">
        <v>491396408</v>
      </c>
      <c r="C13807" s="68">
        <v>491396408</v>
      </c>
      <c r="D13807" s="69" t="s">
        <v>9252</v>
      </c>
      <c r="E13807" s="65">
        <f>IFERROR(VLOOKUP(C13807,Pivot!A:B,2,0),0)</f>
        <v>0</v>
      </c>
      <c r="F13807" s="65">
        <f>IFERROR(VLOOKUP(C13807,Pivot!A:C,3,0),0)</f>
        <v>0</v>
      </c>
    </row>
    <row r="13808" spans="1:6" x14ac:dyDescent="0.25">
      <c r="A13808" s="68" t="s">
        <v>103</v>
      </c>
      <c r="B13808" s="69">
        <v>491396409</v>
      </c>
      <c r="C13808" s="68">
        <v>491396409</v>
      </c>
      <c r="D13808" s="69" t="s">
        <v>9253</v>
      </c>
      <c r="E13808" s="65">
        <f>IFERROR(VLOOKUP(C13808,Pivot!A:B,2,0),0)</f>
        <v>0</v>
      </c>
      <c r="F13808" s="65">
        <f>IFERROR(VLOOKUP(C13808,Pivot!A:C,3,0),0)</f>
        <v>0</v>
      </c>
    </row>
    <row r="13809" spans="1:6" x14ac:dyDescent="0.25">
      <c r="A13809" s="68" t="s">
        <v>103</v>
      </c>
      <c r="B13809" s="69">
        <v>491396410</v>
      </c>
      <c r="C13809" s="68">
        <v>491396410</v>
      </c>
      <c r="D13809" s="69" t="s">
        <v>9254</v>
      </c>
      <c r="E13809" s="65">
        <f>IFERROR(VLOOKUP(C13809,Pivot!A:B,2,0),0)</f>
        <v>0</v>
      </c>
      <c r="F13809" s="65">
        <f>IFERROR(VLOOKUP(C13809,Pivot!A:C,3,0),0)</f>
        <v>0</v>
      </c>
    </row>
    <row r="13810" spans="1:6" x14ac:dyDescent="0.25">
      <c r="A13810" s="68" t="s">
        <v>103</v>
      </c>
      <c r="B13810" s="69">
        <v>491396411</v>
      </c>
      <c r="C13810" s="68">
        <v>491396411</v>
      </c>
      <c r="D13810" s="69" t="s">
        <v>9255</v>
      </c>
      <c r="E13810" s="65">
        <f>IFERROR(VLOOKUP(C13810,Pivot!A:B,2,0),0)</f>
        <v>0</v>
      </c>
      <c r="F13810" s="65">
        <f>IFERROR(VLOOKUP(C13810,Pivot!A:C,3,0),0)</f>
        <v>0</v>
      </c>
    </row>
    <row r="13811" spans="1:6" x14ac:dyDescent="0.25">
      <c r="A13811" s="68" t="s">
        <v>103</v>
      </c>
      <c r="B13811" s="69">
        <v>491396412</v>
      </c>
      <c r="C13811" s="68">
        <v>491396412</v>
      </c>
      <c r="D13811" s="69" t="s">
        <v>9256</v>
      </c>
      <c r="E13811" s="65">
        <f>IFERROR(VLOOKUP(C13811,Pivot!A:B,2,0),0)</f>
        <v>0</v>
      </c>
      <c r="F13811" s="65">
        <f>IFERROR(VLOOKUP(C13811,Pivot!A:C,3,0),0)</f>
        <v>0</v>
      </c>
    </row>
    <row r="13812" spans="1:6" x14ac:dyDescent="0.25">
      <c r="A13812" s="68" t="s">
        <v>103</v>
      </c>
      <c r="B13812" s="69">
        <v>491396416</v>
      </c>
      <c r="C13812" s="68">
        <v>491396416</v>
      </c>
      <c r="D13812" s="69" t="s">
        <v>9257</v>
      </c>
      <c r="E13812" s="65">
        <f>IFERROR(VLOOKUP(C13812,Pivot!A:B,2,0),0)</f>
        <v>0</v>
      </c>
      <c r="F13812" s="65">
        <f>IFERROR(VLOOKUP(C13812,Pivot!A:C,3,0),0)</f>
        <v>0</v>
      </c>
    </row>
    <row r="13813" spans="1:6" x14ac:dyDescent="0.25">
      <c r="A13813" s="68" t="s">
        <v>103</v>
      </c>
      <c r="B13813" s="69">
        <v>491396417</v>
      </c>
      <c r="C13813" s="68">
        <v>491396417</v>
      </c>
      <c r="D13813" s="69" t="s">
        <v>9258</v>
      </c>
      <c r="E13813" s="65">
        <f>IFERROR(VLOOKUP(C13813,Pivot!A:B,2,0),0)</f>
        <v>0</v>
      </c>
      <c r="F13813" s="65">
        <f>IFERROR(VLOOKUP(C13813,Pivot!A:C,3,0),0)</f>
        <v>0</v>
      </c>
    </row>
    <row r="13814" spans="1:6" x14ac:dyDescent="0.25">
      <c r="A13814" s="68" t="s">
        <v>103</v>
      </c>
      <c r="B13814" s="69">
        <v>491396418</v>
      </c>
      <c r="C13814" s="68">
        <v>491396418</v>
      </c>
      <c r="D13814" s="69" t="s">
        <v>9259</v>
      </c>
      <c r="E13814" s="65">
        <f>IFERROR(VLOOKUP(C13814,Pivot!A:B,2,0),0)</f>
        <v>0</v>
      </c>
      <c r="F13814" s="65">
        <f>IFERROR(VLOOKUP(C13814,Pivot!A:C,3,0),0)</f>
        <v>0</v>
      </c>
    </row>
    <row r="13815" spans="1:6" x14ac:dyDescent="0.25">
      <c r="A13815" s="68" t="s">
        <v>103</v>
      </c>
      <c r="B13815" s="69">
        <v>491396419</v>
      </c>
      <c r="C13815" s="68">
        <v>491396419</v>
      </c>
      <c r="D13815" s="69" t="s">
        <v>9260</v>
      </c>
      <c r="E13815" s="65">
        <f>IFERROR(VLOOKUP(C13815,Pivot!A:B,2,0),0)</f>
        <v>0</v>
      </c>
      <c r="F13815" s="65">
        <f>IFERROR(VLOOKUP(C13815,Pivot!A:C,3,0),0)</f>
        <v>0</v>
      </c>
    </row>
    <row r="13816" spans="1:6" x14ac:dyDescent="0.25">
      <c r="A13816" s="68" t="s">
        <v>103</v>
      </c>
      <c r="B13816" s="69">
        <v>491396420</v>
      </c>
      <c r="C13816" s="68">
        <v>491396420</v>
      </c>
      <c r="D13816" s="69" t="s">
        <v>9261</v>
      </c>
      <c r="E13816" s="65">
        <f>IFERROR(VLOOKUP(C13816,Pivot!A:B,2,0),0)</f>
        <v>0</v>
      </c>
      <c r="F13816" s="65">
        <f>IFERROR(VLOOKUP(C13816,Pivot!A:C,3,0),0)</f>
        <v>0</v>
      </c>
    </row>
    <row r="13817" spans="1:6" x14ac:dyDescent="0.25">
      <c r="A13817" s="68" t="s">
        <v>103</v>
      </c>
      <c r="B13817" s="69">
        <v>491396421</v>
      </c>
      <c r="C13817" s="68">
        <v>491396421</v>
      </c>
      <c r="D13817" s="69" t="s">
        <v>9262</v>
      </c>
      <c r="E13817" s="65">
        <f>IFERROR(VLOOKUP(C13817,Pivot!A:B,2,0),0)</f>
        <v>0</v>
      </c>
      <c r="F13817" s="65">
        <f>IFERROR(VLOOKUP(C13817,Pivot!A:C,3,0),0)</f>
        <v>0</v>
      </c>
    </row>
    <row r="13818" spans="1:6" x14ac:dyDescent="0.25">
      <c r="A13818" s="68" t="s">
        <v>103</v>
      </c>
      <c r="B13818" s="69">
        <v>491396422</v>
      </c>
      <c r="C13818" s="68">
        <v>491396422</v>
      </c>
      <c r="D13818" s="69" t="s">
        <v>9263</v>
      </c>
      <c r="E13818" s="65">
        <f>IFERROR(VLOOKUP(C13818,Pivot!A:B,2,0),0)</f>
        <v>0</v>
      </c>
      <c r="F13818" s="65">
        <f>IFERROR(VLOOKUP(C13818,Pivot!A:C,3,0),0)</f>
        <v>0</v>
      </c>
    </row>
    <row r="13819" spans="1:6" x14ac:dyDescent="0.25">
      <c r="A13819" s="68" t="s">
        <v>103</v>
      </c>
      <c r="B13819" s="69">
        <v>491396423</v>
      </c>
      <c r="C13819" s="68">
        <v>491396423</v>
      </c>
      <c r="D13819" s="69" t="s">
        <v>9264</v>
      </c>
      <c r="E13819" s="65">
        <f>IFERROR(VLOOKUP(C13819,Pivot!A:B,2,0),0)</f>
        <v>0</v>
      </c>
      <c r="F13819" s="65">
        <f>IFERROR(VLOOKUP(C13819,Pivot!A:C,3,0),0)</f>
        <v>0</v>
      </c>
    </row>
    <row r="13820" spans="1:6" x14ac:dyDescent="0.25">
      <c r="A13820" s="68" t="s">
        <v>103</v>
      </c>
      <c r="B13820" s="69">
        <v>491396424</v>
      </c>
      <c r="C13820" s="68">
        <v>491396424</v>
      </c>
      <c r="D13820" s="69" t="s">
        <v>9265</v>
      </c>
      <c r="E13820" s="65">
        <f>IFERROR(VLOOKUP(C13820,Pivot!A:B,2,0),0)</f>
        <v>0</v>
      </c>
      <c r="F13820" s="65">
        <f>IFERROR(VLOOKUP(C13820,Pivot!A:C,3,0),0)</f>
        <v>0</v>
      </c>
    </row>
    <row r="13821" spans="1:6" x14ac:dyDescent="0.25">
      <c r="A13821" s="68" t="s">
        <v>103</v>
      </c>
      <c r="B13821" s="69">
        <v>491396425</v>
      </c>
      <c r="C13821" s="68">
        <v>491396425</v>
      </c>
      <c r="D13821" s="69" t="s">
        <v>9266</v>
      </c>
      <c r="E13821" s="65">
        <f>IFERROR(VLOOKUP(C13821,Pivot!A:B,2,0),0)</f>
        <v>0</v>
      </c>
      <c r="F13821" s="65">
        <f>IFERROR(VLOOKUP(C13821,Pivot!A:C,3,0),0)</f>
        <v>0</v>
      </c>
    </row>
    <row r="13822" spans="1:6" x14ac:dyDescent="0.25">
      <c r="A13822" s="68" t="s">
        <v>103</v>
      </c>
      <c r="B13822" s="69">
        <v>491396426</v>
      </c>
      <c r="C13822" s="68">
        <v>491396426</v>
      </c>
      <c r="D13822" s="69" t="s">
        <v>9267</v>
      </c>
      <c r="E13822" s="65">
        <f>IFERROR(VLOOKUP(C13822,Pivot!A:B,2,0),0)</f>
        <v>0</v>
      </c>
      <c r="F13822" s="65">
        <f>IFERROR(VLOOKUP(C13822,Pivot!A:C,3,0),0)</f>
        <v>0</v>
      </c>
    </row>
    <row r="13823" spans="1:6" x14ac:dyDescent="0.25">
      <c r="A13823" s="68" t="s">
        <v>103</v>
      </c>
      <c r="B13823" s="69">
        <v>491396427</v>
      </c>
      <c r="C13823" s="68">
        <v>491396427</v>
      </c>
      <c r="D13823" s="69" t="s">
        <v>9268</v>
      </c>
      <c r="E13823" s="65">
        <f>IFERROR(VLOOKUP(C13823,Pivot!A:B,2,0),0)</f>
        <v>0</v>
      </c>
      <c r="F13823" s="65">
        <f>IFERROR(VLOOKUP(C13823,Pivot!A:C,3,0),0)</f>
        <v>0</v>
      </c>
    </row>
    <row r="13824" spans="1:6" x14ac:dyDescent="0.25">
      <c r="A13824" s="68" t="s">
        <v>103</v>
      </c>
      <c r="B13824" s="69">
        <v>491396428</v>
      </c>
      <c r="C13824" s="68">
        <v>491396428</v>
      </c>
      <c r="D13824" s="69" t="s">
        <v>9269</v>
      </c>
      <c r="E13824" s="65">
        <f>IFERROR(VLOOKUP(C13824,Pivot!A:B,2,0),0)</f>
        <v>0</v>
      </c>
      <c r="F13824" s="65">
        <f>IFERROR(VLOOKUP(C13824,Pivot!A:C,3,0),0)</f>
        <v>0</v>
      </c>
    </row>
    <row r="13825" spans="1:6" x14ac:dyDescent="0.25">
      <c r="A13825" s="68" t="s">
        <v>103</v>
      </c>
      <c r="B13825" s="69">
        <v>491396429</v>
      </c>
      <c r="C13825" s="68">
        <v>491396429</v>
      </c>
      <c r="D13825" s="69" t="s">
        <v>9270</v>
      </c>
      <c r="E13825" s="65">
        <f>IFERROR(VLOOKUP(C13825,Pivot!A:B,2,0),0)</f>
        <v>0</v>
      </c>
      <c r="F13825" s="65">
        <f>IFERROR(VLOOKUP(C13825,Pivot!A:C,3,0),0)</f>
        <v>0</v>
      </c>
    </row>
    <row r="13826" spans="1:6" x14ac:dyDescent="0.25">
      <c r="A13826" s="68" t="s">
        <v>103</v>
      </c>
      <c r="B13826" s="69">
        <v>491396431</v>
      </c>
      <c r="C13826" s="68">
        <v>491396431</v>
      </c>
      <c r="D13826" s="69" t="s">
        <v>9271</v>
      </c>
      <c r="E13826" s="65">
        <f>IFERROR(VLOOKUP(C13826,Pivot!A:B,2,0),0)</f>
        <v>0</v>
      </c>
      <c r="F13826" s="65">
        <f>IFERROR(VLOOKUP(C13826,Pivot!A:C,3,0),0)</f>
        <v>0</v>
      </c>
    </row>
    <row r="13827" spans="1:6" x14ac:dyDescent="0.25">
      <c r="A13827" s="68" t="s">
        <v>103</v>
      </c>
      <c r="B13827" s="69">
        <v>491396432</v>
      </c>
      <c r="C13827" s="68">
        <v>491396432</v>
      </c>
      <c r="D13827" s="69" t="s">
        <v>9272</v>
      </c>
      <c r="E13827" s="65">
        <f>IFERROR(VLOOKUP(C13827,Pivot!A:B,2,0),0)</f>
        <v>0</v>
      </c>
      <c r="F13827" s="65">
        <f>IFERROR(VLOOKUP(C13827,Pivot!A:C,3,0),0)</f>
        <v>0</v>
      </c>
    </row>
    <row r="13828" spans="1:6" x14ac:dyDescent="0.25">
      <c r="A13828" s="68" t="s">
        <v>103</v>
      </c>
      <c r="B13828" s="69">
        <v>491396433</v>
      </c>
      <c r="C13828" s="68">
        <v>491396433</v>
      </c>
      <c r="D13828" s="69" t="s">
        <v>9273</v>
      </c>
      <c r="E13828" s="65">
        <f>IFERROR(VLOOKUP(C13828,Pivot!A:B,2,0),0)</f>
        <v>0</v>
      </c>
      <c r="F13828" s="65">
        <f>IFERROR(VLOOKUP(C13828,Pivot!A:C,3,0),0)</f>
        <v>0</v>
      </c>
    </row>
    <row r="13829" spans="1:6" x14ac:dyDescent="0.25">
      <c r="A13829" s="68" t="s">
        <v>103</v>
      </c>
      <c r="B13829" s="69">
        <v>491396434</v>
      </c>
      <c r="C13829" s="68">
        <v>491396434</v>
      </c>
      <c r="D13829" s="69" t="s">
        <v>9274</v>
      </c>
      <c r="E13829" s="65">
        <f>IFERROR(VLOOKUP(C13829,Pivot!A:B,2,0),0)</f>
        <v>0</v>
      </c>
      <c r="F13829" s="65">
        <f>IFERROR(VLOOKUP(C13829,Pivot!A:C,3,0),0)</f>
        <v>0</v>
      </c>
    </row>
    <row r="13830" spans="1:6" x14ac:dyDescent="0.25">
      <c r="A13830" s="68" t="s">
        <v>103</v>
      </c>
      <c r="B13830" s="69">
        <v>491396480</v>
      </c>
      <c r="C13830" s="68">
        <v>491396480</v>
      </c>
      <c r="D13830" s="69" t="s">
        <v>9275</v>
      </c>
      <c r="E13830" s="65">
        <f>IFERROR(VLOOKUP(C13830,Pivot!A:B,2,0),0)</f>
        <v>0</v>
      </c>
      <c r="F13830" s="65">
        <f>IFERROR(VLOOKUP(C13830,Pivot!A:C,3,0),0)</f>
        <v>0</v>
      </c>
    </row>
    <row r="13831" spans="1:6" x14ac:dyDescent="0.25">
      <c r="A13831" s="68" t="s">
        <v>103</v>
      </c>
      <c r="B13831" s="69">
        <v>491396481</v>
      </c>
      <c r="C13831" s="68">
        <v>491396481</v>
      </c>
      <c r="D13831" s="69" t="s">
        <v>9276</v>
      </c>
      <c r="E13831" s="65">
        <f>IFERROR(VLOOKUP(C13831,Pivot!A:B,2,0),0)</f>
        <v>0</v>
      </c>
      <c r="F13831" s="65">
        <f>IFERROR(VLOOKUP(C13831,Pivot!A:C,3,0),0)</f>
        <v>0</v>
      </c>
    </row>
    <row r="13832" spans="1:6" x14ac:dyDescent="0.25">
      <c r="A13832" s="68" t="s">
        <v>103</v>
      </c>
      <c r="B13832" s="69">
        <v>491396482</v>
      </c>
      <c r="C13832" s="68">
        <v>491396482</v>
      </c>
      <c r="D13832" s="69" t="s">
        <v>9277</v>
      </c>
      <c r="E13832" s="65">
        <f>IFERROR(VLOOKUP(C13832,Pivot!A:B,2,0),0)</f>
        <v>0</v>
      </c>
      <c r="F13832" s="65">
        <f>IFERROR(VLOOKUP(C13832,Pivot!A:C,3,0),0)</f>
        <v>0</v>
      </c>
    </row>
    <row r="13833" spans="1:6" x14ac:dyDescent="0.25">
      <c r="A13833" s="68" t="s">
        <v>103</v>
      </c>
      <c r="B13833" s="69">
        <v>491396483</v>
      </c>
      <c r="C13833" s="68">
        <v>491396483</v>
      </c>
      <c r="D13833" s="69" t="s">
        <v>9278</v>
      </c>
      <c r="E13833" s="65">
        <f>IFERROR(VLOOKUP(C13833,Pivot!A:B,2,0),0)</f>
        <v>0</v>
      </c>
      <c r="F13833" s="65">
        <f>IFERROR(VLOOKUP(C13833,Pivot!A:C,3,0),0)</f>
        <v>0</v>
      </c>
    </row>
    <row r="13834" spans="1:6" x14ac:dyDescent="0.25">
      <c r="A13834" s="68" t="s">
        <v>103</v>
      </c>
      <c r="B13834" s="69">
        <v>491396484</v>
      </c>
      <c r="C13834" s="68">
        <v>491396484</v>
      </c>
      <c r="D13834" s="69" t="s">
        <v>9279</v>
      </c>
      <c r="E13834" s="65">
        <f>IFERROR(VLOOKUP(C13834,Pivot!A:B,2,0),0)</f>
        <v>0</v>
      </c>
      <c r="F13834" s="65">
        <f>IFERROR(VLOOKUP(C13834,Pivot!A:C,3,0),0)</f>
        <v>0</v>
      </c>
    </row>
    <row r="13835" spans="1:6" x14ac:dyDescent="0.25">
      <c r="A13835" s="68" t="s">
        <v>103</v>
      </c>
      <c r="B13835" s="69">
        <v>491396485</v>
      </c>
      <c r="C13835" s="68">
        <v>491396485</v>
      </c>
      <c r="D13835" s="69" t="s">
        <v>9280</v>
      </c>
      <c r="E13835" s="65">
        <f>IFERROR(VLOOKUP(C13835,Pivot!A:B,2,0),0)</f>
        <v>0</v>
      </c>
      <c r="F13835" s="65">
        <f>IFERROR(VLOOKUP(C13835,Pivot!A:C,3,0),0)</f>
        <v>0</v>
      </c>
    </row>
    <row r="13836" spans="1:6" x14ac:dyDescent="0.25">
      <c r="A13836" s="68" t="s">
        <v>103</v>
      </c>
      <c r="B13836" s="69">
        <v>491396486</v>
      </c>
      <c r="C13836" s="68">
        <v>491396486</v>
      </c>
      <c r="D13836" s="69" t="s">
        <v>9281</v>
      </c>
      <c r="E13836" s="65">
        <f>IFERROR(VLOOKUP(C13836,Pivot!A:B,2,0),0)</f>
        <v>0</v>
      </c>
      <c r="F13836" s="65">
        <f>IFERROR(VLOOKUP(C13836,Pivot!A:C,3,0),0)</f>
        <v>0</v>
      </c>
    </row>
    <row r="13837" spans="1:6" x14ac:dyDescent="0.25">
      <c r="A13837" s="68" t="s">
        <v>103</v>
      </c>
      <c r="B13837" s="69">
        <v>491396487</v>
      </c>
      <c r="C13837" s="68">
        <v>491396487</v>
      </c>
      <c r="D13837" s="69" t="s">
        <v>9282</v>
      </c>
      <c r="E13837" s="65">
        <f>IFERROR(VLOOKUP(C13837,Pivot!A:B,2,0),0)</f>
        <v>0</v>
      </c>
      <c r="F13837" s="65">
        <f>IFERROR(VLOOKUP(C13837,Pivot!A:C,3,0),0)</f>
        <v>0</v>
      </c>
    </row>
    <row r="13838" spans="1:6" x14ac:dyDescent="0.25">
      <c r="A13838" s="68" t="s">
        <v>103</v>
      </c>
      <c r="B13838" s="69">
        <v>491396488</v>
      </c>
      <c r="C13838" s="68">
        <v>491396488</v>
      </c>
      <c r="D13838" s="69" t="s">
        <v>9280</v>
      </c>
      <c r="E13838" s="65">
        <f>IFERROR(VLOOKUP(C13838,Pivot!A:B,2,0),0)</f>
        <v>0</v>
      </c>
      <c r="F13838" s="65">
        <f>IFERROR(VLOOKUP(C13838,Pivot!A:C,3,0),0)</f>
        <v>0</v>
      </c>
    </row>
    <row r="13839" spans="1:6" x14ac:dyDescent="0.25">
      <c r="A13839" s="68" t="s">
        <v>103</v>
      </c>
      <c r="B13839" s="69">
        <v>491396489</v>
      </c>
      <c r="C13839" s="68">
        <v>491396489</v>
      </c>
      <c r="D13839" s="69" t="s">
        <v>9283</v>
      </c>
      <c r="E13839" s="65">
        <f>IFERROR(VLOOKUP(C13839,Pivot!A:B,2,0),0)</f>
        <v>0</v>
      </c>
      <c r="F13839" s="65">
        <f>IFERROR(VLOOKUP(C13839,Pivot!A:C,3,0),0)</f>
        <v>0</v>
      </c>
    </row>
    <row r="13840" spans="1:6" x14ac:dyDescent="0.25">
      <c r="A13840" s="68" t="s">
        <v>103</v>
      </c>
      <c r="B13840" s="69">
        <v>491396490</v>
      </c>
      <c r="C13840" s="68">
        <v>491396490</v>
      </c>
      <c r="D13840" s="69" t="s">
        <v>9283</v>
      </c>
      <c r="E13840" s="65">
        <f>IFERROR(VLOOKUP(C13840,Pivot!A:B,2,0),0)</f>
        <v>0</v>
      </c>
      <c r="F13840" s="65">
        <f>IFERROR(VLOOKUP(C13840,Pivot!A:C,3,0),0)</f>
        <v>0</v>
      </c>
    </row>
    <row r="13841" spans="1:6" x14ac:dyDescent="0.25">
      <c r="A13841" s="68" t="s">
        <v>103</v>
      </c>
      <c r="B13841" s="69">
        <v>491396491</v>
      </c>
      <c r="C13841" s="68">
        <v>491396491</v>
      </c>
      <c r="D13841" s="69" t="s">
        <v>9284</v>
      </c>
      <c r="E13841" s="65">
        <f>IFERROR(VLOOKUP(C13841,Pivot!A:B,2,0),0)</f>
        <v>0</v>
      </c>
      <c r="F13841" s="65">
        <f>IFERROR(VLOOKUP(C13841,Pivot!A:C,3,0),0)</f>
        <v>0</v>
      </c>
    </row>
    <row r="13842" spans="1:6" x14ac:dyDescent="0.25">
      <c r="A13842" s="68" t="s">
        <v>103</v>
      </c>
      <c r="B13842" s="69">
        <v>491396492</v>
      </c>
      <c r="C13842" s="68">
        <v>491396492</v>
      </c>
      <c r="D13842" s="69" t="s">
        <v>9285</v>
      </c>
      <c r="E13842" s="65">
        <f>IFERROR(VLOOKUP(C13842,Pivot!A:B,2,0),0)</f>
        <v>0</v>
      </c>
      <c r="F13842" s="65">
        <f>IFERROR(VLOOKUP(C13842,Pivot!A:C,3,0),0)</f>
        <v>0</v>
      </c>
    </row>
    <row r="13843" spans="1:6" x14ac:dyDescent="0.25">
      <c r="A13843" s="68" t="s">
        <v>103</v>
      </c>
      <c r="B13843" s="69">
        <v>491396493</v>
      </c>
      <c r="C13843" s="68">
        <v>491396493</v>
      </c>
      <c r="D13843" s="69" t="s">
        <v>9286</v>
      </c>
      <c r="E13843" s="65">
        <f>IFERROR(VLOOKUP(C13843,Pivot!A:B,2,0),0)</f>
        <v>0</v>
      </c>
      <c r="F13843" s="65">
        <f>IFERROR(VLOOKUP(C13843,Pivot!A:C,3,0),0)</f>
        <v>0</v>
      </c>
    </row>
    <row r="13844" spans="1:6" x14ac:dyDescent="0.25">
      <c r="A13844" s="68" t="s">
        <v>103</v>
      </c>
      <c r="B13844" s="69">
        <v>491396494</v>
      </c>
      <c r="C13844" s="68">
        <v>491396494</v>
      </c>
      <c r="D13844" s="69" t="s">
        <v>9287</v>
      </c>
      <c r="E13844" s="65">
        <f>IFERROR(VLOOKUP(C13844,Pivot!A:B,2,0),0)</f>
        <v>0</v>
      </c>
      <c r="F13844" s="65">
        <f>IFERROR(VLOOKUP(C13844,Pivot!A:C,3,0),0)</f>
        <v>0</v>
      </c>
    </row>
    <row r="13845" spans="1:6" x14ac:dyDescent="0.25">
      <c r="A13845" s="68" t="s">
        <v>103</v>
      </c>
      <c r="B13845" s="69">
        <v>491396495</v>
      </c>
      <c r="C13845" s="68">
        <v>491396495</v>
      </c>
      <c r="D13845" s="69" t="s">
        <v>9288</v>
      </c>
      <c r="E13845" s="65">
        <f>IFERROR(VLOOKUP(C13845,Pivot!A:B,2,0),0)</f>
        <v>0</v>
      </c>
      <c r="F13845" s="65">
        <f>IFERROR(VLOOKUP(C13845,Pivot!A:C,3,0),0)</f>
        <v>0</v>
      </c>
    </row>
    <row r="13846" spans="1:6" x14ac:dyDescent="0.25">
      <c r="A13846" s="68" t="s">
        <v>103</v>
      </c>
      <c r="B13846" s="69">
        <v>491396496</v>
      </c>
      <c r="C13846" s="68">
        <v>491396496</v>
      </c>
      <c r="D13846" s="69" t="s">
        <v>9289</v>
      </c>
      <c r="E13846" s="65">
        <f>IFERROR(VLOOKUP(C13846,Pivot!A:B,2,0),0)</f>
        <v>0</v>
      </c>
      <c r="F13846" s="65">
        <f>IFERROR(VLOOKUP(C13846,Pivot!A:C,3,0),0)</f>
        <v>0</v>
      </c>
    </row>
    <row r="13847" spans="1:6" x14ac:dyDescent="0.25">
      <c r="A13847" s="68" t="s">
        <v>103</v>
      </c>
      <c r="B13847" s="69">
        <v>491396497</v>
      </c>
      <c r="C13847" s="68">
        <v>491396497</v>
      </c>
      <c r="D13847" s="69" t="s">
        <v>9290</v>
      </c>
      <c r="E13847" s="65">
        <f>IFERROR(VLOOKUP(C13847,Pivot!A:B,2,0),0)</f>
        <v>0</v>
      </c>
      <c r="F13847" s="65">
        <f>IFERROR(VLOOKUP(C13847,Pivot!A:C,3,0),0)</f>
        <v>0</v>
      </c>
    </row>
    <row r="13848" spans="1:6" x14ac:dyDescent="0.25">
      <c r="A13848" s="68" t="s">
        <v>103</v>
      </c>
      <c r="B13848" s="69">
        <v>491396498</v>
      </c>
      <c r="C13848" s="68">
        <v>491396498</v>
      </c>
      <c r="D13848" s="69" t="s">
        <v>9291</v>
      </c>
      <c r="E13848" s="65">
        <f>IFERROR(VLOOKUP(C13848,Pivot!A:B,2,0),0)</f>
        <v>0</v>
      </c>
      <c r="F13848" s="65">
        <f>IFERROR(VLOOKUP(C13848,Pivot!A:C,3,0),0)</f>
        <v>0</v>
      </c>
    </row>
    <row r="13849" spans="1:6" x14ac:dyDescent="0.25">
      <c r="A13849" s="68" t="s">
        <v>103</v>
      </c>
      <c r="B13849" s="69">
        <v>491396499</v>
      </c>
      <c r="C13849" s="68">
        <v>491396499</v>
      </c>
      <c r="D13849" s="69" t="s">
        <v>9292</v>
      </c>
      <c r="E13849" s="65">
        <f>IFERROR(VLOOKUP(C13849,Pivot!A:B,2,0),0)</f>
        <v>0</v>
      </c>
      <c r="F13849" s="65">
        <f>IFERROR(VLOOKUP(C13849,Pivot!A:C,3,0),0)</f>
        <v>0</v>
      </c>
    </row>
    <row r="13850" spans="1:6" x14ac:dyDescent="0.25">
      <c r="A13850" s="68" t="s">
        <v>103</v>
      </c>
      <c r="B13850" s="69">
        <v>491396548</v>
      </c>
      <c r="C13850" s="68">
        <v>491396548</v>
      </c>
      <c r="D13850" s="69" t="s">
        <v>9293</v>
      </c>
      <c r="E13850" s="65">
        <f>IFERROR(VLOOKUP(C13850,Pivot!A:B,2,0),0)</f>
        <v>0</v>
      </c>
      <c r="F13850" s="65">
        <f>IFERROR(VLOOKUP(C13850,Pivot!A:C,3,0),0)</f>
        <v>0</v>
      </c>
    </row>
    <row r="13851" spans="1:6" x14ac:dyDescent="0.25">
      <c r="A13851" s="68" t="s">
        <v>103</v>
      </c>
      <c r="B13851" s="69">
        <v>491396549</v>
      </c>
      <c r="C13851" s="68">
        <v>491396549</v>
      </c>
      <c r="D13851" s="69" t="s">
        <v>9294</v>
      </c>
      <c r="E13851" s="65">
        <f>IFERROR(VLOOKUP(C13851,Pivot!A:B,2,0),0)</f>
        <v>0</v>
      </c>
      <c r="F13851" s="65">
        <f>IFERROR(VLOOKUP(C13851,Pivot!A:C,3,0),0)</f>
        <v>0</v>
      </c>
    </row>
    <row r="13852" spans="1:6" x14ac:dyDescent="0.25">
      <c r="A13852" s="68" t="s">
        <v>103</v>
      </c>
      <c r="B13852" s="69">
        <v>491396550</v>
      </c>
      <c r="C13852" s="68">
        <v>491396550</v>
      </c>
      <c r="D13852" s="69" t="s">
        <v>9295</v>
      </c>
      <c r="E13852" s="65">
        <f>IFERROR(VLOOKUP(C13852,Pivot!A:B,2,0),0)</f>
        <v>0</v>
      </c>
      <c r="F13852" s="65">
        <f>IFERROR(VLOOKUP(C13852,Pivot!A:C,3,0),0)</f>
        <v>0</v>
      </c>
    </row>
    <row r="13853" spans="1:6" x14ac:dyDescent="0.25">
      <c r="A13853" s="68" t="s">
        <v>103</v>
      </c>
      <c r="B13853" s="69">
        <v>491396551</v>
      </c>
      <c r="C13853" s="68">
        <v>491396551</v>
      </c>
      <c r="D13853" s="69" t="s">
        <v>9296</v>
      </c>
      <c r="E13853" s="65">
        <f>IFERROR(VLOOKUP(C13853,Pivot!A:B,2,0),0)</f>
        <v>0</v>
      </c>
      <c r="F13853" s="65">
        <f>IFERROR(VLOOKUP(C13853,Pivot!A:C,3,0),0)</f>
        <v>0</v>
      </c>
    </row>
    <row r="13854" spans="1:6" x14ac:dyDescent="0.25">
      <c r="A13854" s="68" t="s">
        <v>103</v>
      </c>
      <c r="B13854" s="69">
        <v>491396552</v>
      </c>
      <c r="C13854" s="68">
        <v>491396552</v>
      </c>
      <c r="D13854" s="69" t="s">
        <v>9297</v>
      </c>
      <c r="E13854" s="65">
        <f>IFERROR(VLOOKUP(C13854,Pivot!A:B,2,0),0)</f>
        <v>0</v>
      </c>
      <c r="F13854" s="65">
        <f>IFERROR(VLOOKUP(C13854,Pivot!A:C,3,0),0)</f>
        <v>0</v>
      </c>
    </row>
    <row r="13855" spans="1:6" x14ac:dyDescent="0.25">
      <c r="A13855" s="68" t="s">
        <v>103</v>
      </c>
      <c r="B13855" s="69">
        <v>491396553</v>
      </c>
      <c r="C13855" s="68">
        <v>491396553</v>
      </c>
      <c r="D13855" s="69" t="s">
        <v>9298</v>
      </c>
      <c r="E13855" s="65">
        <f>IFERROR(VLOOKUP(C13855,Pivot!A:B,2,0),0)</f>
        <v>0</v>
      </c>
      <c r="F13855" s="65">
        <f>IFERROR(VLOOKUP(C13855,Pivot!A:C,3,0),0)</f>
        <v>0</v>
      </c>
    </row>
    <row r="13856" spans="1:6" x14ac:dyDescent="0.25">
      <c r="A13856" s="68" t="s">
        <v>103</v>
      </c>
      <c r="B13856" s="69">
        <v>491396554</v>
      </c>
      <c r="C13856" s="68">
        <v>491396554</v>
      </c>
      <c r="D13856" s="69" t="s">
        <v>9299</v>
      </c>
      <c r="E13856" s="65">
        <f>IFERROR(VLOOKUP(C13856,Pivot!A:B,2,0),0)</f>
        <v>0</v>
      </c>
      <c r="F13856" s="65">
        <f>IFERROR(VLOOKUP(C13856,Pivot!A:C,3,0),0)</f>
        <v>0</v>
      </c>
    </row>
    <row r="13857" spans="1:6" x14ac:dyDescent="0.25">
      <c r="A13857" s="68" t="s">
        <v>103</v>
      </c>
      <c r="B13857" s="69">
        <v>491396555</v>
      </c>
      <c r="C13857" s="68">
        <v>491396555</v>
      </c>
      <c r="D13857" s="69" t="s">
        <v>9300</v>
      </c>
      <c r="E13857" s="65">
        <f>IFERROR(VLOOKUP(C13857,Pivot!A:B,2,0),0)</f>
        <v>0</v>
      </c>
      <c r="F13857" s="65">
        <f>IFERROR(VLOOKUP(C13857,Pivot!A:C,3,0),0)</f>
        <v>0</v>
      </c>
    </row>
    <row r="13858" spans="1:6" x14ac:dyDescent="0.25">
      <c r="A13858" s="68" t="s">
        <v>103</v>
      </c>
      <c r="B13858" s="69">
        <v>491396556</v>
      </c>
      <c r="C13858" s="68">
        <v>491396556</v>
      </c>
      <c r="D13858" s="69" t="s">
        <v>9301</v>
      </c>
      <c r="E13858" s="65">
        <f>IFERROR(VLOOKUP(C13858,Pivot!A:B,2,0),0)</f>
        <v>0</v>
      </c>
      <c r="F13858" s="65">
        <f>IFERROR(VLOOKUP(C13858,Pivot!A:C,3,0),0)</f>
        <v>0</v>
      </c>
    </row>
    <row r="13859" spans="1:6" x14ac:dyDescent="0.25">
      <c r="A13859" s="68" t="s">
        <v>103</v>
      </c>
      <c r="B13859" s="69">
        <v>491396557</v>
      </c>
      <c r="C13859" s="68">
        <v>491396557</v>
      </c>
      <c r="D13859" s="69" t="s">
        <v>9302</v>
      </c>
      <c r="E13859" s="65">
        <f>IFERROR(VLOOKUP(C13859,Pivot!A:B,2,0),0)</f>
        <v>0</v>
      </c>
      <c r="F13859" s="65">
        <f>IFERROR(VLOOKUP(C13859,Pivot!A:C,3,0),0)</f>
        <v>0</v>
      </c>
    </row>
    <row r="13860" spans="1:6" x14ac:dyDescent="0.25">
      <c r="A13860" s="68" t="s">
        <v>103</v>
      </c>
      <c r="B13860" s="69">
        <v>491396559</v>
      </c>
      <c r="C13860" s="68">
        <v>491396559</v>
      </c>
      <c r="D13860" s="69" t="s">
        <v>9303</v>
      </c>
      <c r="E13860" s="65">
        <f>IFERROR(VLOOKUP(C13860,Pivot!A:B,2,0),0)</f>
        <v>0</v>
      </c>
      <c r="F13860" s="65">
        <f>IFERROR(VLOOKUP(C13860,Pivot!A:C,3,0),0)</f>
        <v>0</v>
      </c>
    </row>
    <row r="13861" spans="1:6" x14ac:dyDescent="0.25">
      <c r="A13861" s="68" t="s">
        <v>103</v>
      </c>
      <c r="B13861" s="69">
        <v>491396560</v>
      </c>
      <c r="C13861" s="68">
        <v>491396560</v>
      </c>
      <c r="D13861" s="69" t="s">
        <v>9304</v>
      </c>
      <c r="E13861" s="65">
        <f>IFERROR(VLOOKUP(C13861,Pivot!A:B,2,0),0)</f>
        <v>0</v>
      </c>
      <c r="F13861" s="65">
        <f>IFERROR(VLOOKUP(C13861,Pivot!A:C,3,0),0)</f>
        <v>0</v>
      </c>
    </row>
    <row r="13862" spans="1:6" x14ac:dyDescent="0.25">
      <c r="A13862" s="68" t="s">
        <v>103</v>
      </c>
      <c r="B13862" s="69">
        <v>491396561</v>
      </c>
      <c r="C13862" s="68">
        <v>8983106108</v>
      </c>
      <c r="D13862" s="69" t="s">
        <v>9305</v>
      </c>
      <c r="E13862" s="65">
        <f>IFERROR(VLOOKUP(C13862,Pivot!A:B,2,0),0)</f>
        <v>0</v>
      </c>
      <c r="F13862" s="65">
        <f>IFERROR(VLOOKUP(C13862,Pivot!A:C,3,0),0)</f>
        <v>0</v>
      </c>
    </row>
    <row r="13863" spans="1:6" x14ac:dyDescent="0.25">
      <c r="A13863" s="68" t="s">
        <v>103</v>
      </c>
      <c r="B13863" s="69">
        <v>491396580</v>
      </c>
      <c r="C13863" s="68">
        <v>491396580</v>
      </c>
      <c r="D13863" s="69" t="s">
        <v>9306</v>
      </c>
      <c r="E13863" s="65">
        <f>IFERROR(VLOOKUP(C13863,Pivot!A:B,2,0),0)</f>
        <v>0</v>
      </c>
      <c r="F13863" s="65">
        <f>IFERROR(VLOOKUP(C13863,Pivot!A:C,3,0),0)</f>
        <v>0</v>
      </c>
    </row>
    <row r="13864" spans="1:6" x14ac:dyDescent="0.25">
      <c r="A13864" s="68" t="s">
        <v>103</v>
      </c>
      <c r="B13864" s="69">
        <v>491396580</v>
      </c>
      <c r="C13864" s="68">
        <v>825131027319</v>
      </c>
      <c r="D13864" s="69" t="s">
        <v>9306</v>
      </c>
      <c r="E13864" s="65">
        <f>IFERROR(VLOOKUP(C13864,Pivot!A:B,2,0),0)</f>
        <v>0</v>
      </c>
      <c r="F13864" s="65">
        <f>IFERROR(VLOOKUP(C13864,Pivot!A:C,3,0),0)</f>
        <v>0</v>
      </c>
    </row>
    <row r="13865" spans="1:6" x14ac:dyDescent="0.25">
      <c r="A13865" s="68" t="s">
        <v>103</v>
      </c>
      <c r="B13865" s="69">
        <v>491396581</v>
      </c>
      <c r="C13865" s="68">
        <v>491396581</v>
      </c>
      <c r="D13865" s="69" t="s">
        <v>9307</v>
      </c>
      <c r="E13865" s="65">
        <f>IFERROR(VLOOKUP(C13865,Pivot!A:B,2,0),0)</f>
        <v>0</v>
      </c>
      <c r="F13865" s="65">
        <f>IFERROR(VLOOKUP(C13865,Pivot!A:C,3,0),0)</f>
        <v>0</v>
      </c>
    </row>
    <row r="13866" spans="1:6" x14ac:dyDescent="0.25">
      <c r="A13866" s="68" t="s">
        <v>103</v>
      </c>
      <c r="B13866" s="69">
        <v>491396581</v>
      </c>
      <c r="C13866" s="68">
        <v>825131026787</v>
      </c>
      <c r="D13866" s="69" t="s">
        <v>9307</v>
      </c>
      <c r="E13866" s="65">
        <f>IFERROR(VLOOKUP(C13866,Pivot!A:B,2,0),0)</f>
        <v>0</v>
      </c>
      <c r="F13866" s="65">
        <f>IFERROR(VLOOKUP(C13866,Pivot!A:C,3,0),0)</f>
        <v>0</v>
      </c>
    </row>
    <row r="13867" spans="1:6" x14ac:dyDescent="0.25">
      <c r="A13867" s="68" t="s">
        <v>103</v>
      </c>
      <c r="B13867" s="69">
        <v>491396582</v>
      </c>
      <c r="C13867" s="68">
        <v>491396582</v>
      </c>
      <c r="D13867" s="69" t="s">
        <v>9308</v>
      </c>
      <c r="E13867" s="65">
        <f>IFERROR(VLOOKUP(C13867,Pivot!A:B,2,0),0)</f>
        <v>0</v>
      </c>
      <c r="F13867" s="65">
        <f>IFERROR(VLOOKUP(C13867,Pivot!A:C,3,0),0)</f>
        <v>0</v>
      </c>
    </row>
    <row r="13868" spans="1:6" x14ac:dyDescent="0.25">
      <c r="A13868" s="68" t="s">
        <v>103</v>
      </c>
      <c r="B13868" s="69">
        <v>491396582</v>
      </c>
      <c r="C13868" s="68">
        <v>825131026794</v>
      </c>
      <c r="D13868" s="69" t="s">
        <v>9308</v>
      </c>
      <c r="E13868" s="65">
        <f>IFERROR(VLOOKUP(C13868,Pivot!A:B,2,0),0)</f>
        <v>0</v>
      </c>
      <c r="F13868" s="65">
        <f>IFERROR(VLOOKUP(C13868,Pivot!A:C,3,0),0)</f>
        <v>0</v>
      </c>
    </row>
    <row r="13869" spans="1:6" x14ac:dyDescent="0.25">
      <c r="A13869" s="68" t="s">
        <v>103</v>
      </c>
      <c r="B13869" s="69">
        <v>491396583</v>
      </c>
      <c r="C13869" s="68">
        <v>491396583</v>
      </c>
      <c r="D13869" s="69" t="s">
        <v>9309</v>
      </c>
      <c r="E13869" s="65">
        <f>IFERROR(VLOOKUP(C13869,Pivot!A:B,2,0),0)</f>
        <v>0</v>
      </c>
      <c r="F13869" s="65">
        <f>IFERROR(VLOOKUP(C13869,Pivot!A:C,3,0),0)</f>
        <v>0</v>
      </c>
    </row>
    <row r="13870" spans="1:6" x14ac:dyDescent="0.25">
      <c r="A13870" s="68" t="s">
        <v>103</v>
      </c>
      <c r="B13870" s="69">
        <v>491396583</v>
      </c>
      <c r="C13870" s="68">
        <v>825131027852</v>
      </c>
      <c r="D13870" s="69" t="s">
        <v>9309</v>
      </c>
      <c r="E13870" s="65">
        <f>IFERROR(VLOOKUP(C13870,Pivot!A:B,2,0),0)</f>
        <v>0</v>
      </c>
      <c r="F13870" s="65">
        <f>IFERROR(VLOOKUP(C13870,Pivot!A:C,3,0),0)</f>
        <v>0</v>
      </c>
    </row>
    <row r="13871" spans="1:6" x14ac:dyDescent="0.25">
      <c r="A13871" s="68" t="s">
        <v>103</v>
      </c>
      <c r="B13871" s="69">
        <v>491396584</v>
      </c>
      <c r="C13871" s="68">
        <v>491396584</v>
      </c>
      <c r="D13871" s="69" t="s">
        <v>9310</v>
      </c>
      <c r="E13871" s="65">
        <f>IFERROR(VLOOKUP(C13871,Pivot!A:B,2,0),0)</f>
        <v>0</v>
      </c>
      <c r="F13871" s="65">
        <f>IFERROR(VLOOKUP(C13871,Pivot!A:C,3,0),0)</f>
        <v>0</v>
      </c>
    </row>
    <row r="13872" spans="1:6" x14ac:dyDescent="0.25">
      <c r="A13872" s="68" t="s">
        <v>103</v>
      </c>
      <c r="B13872" s="69">
        <v>491396584</v>
      </c>
      <c r="C13872" s="68">
        <v>825131027302</v>
      </c>
      <c r="D13872" s="69" t="s">
        <v>9310</v>
      </c>
      <c r="E13872" s="65">
        <f>IFERROR(VLOOKUP(C13872,Pivot!A:B,2,0),0)</f>
        <v>0</v>
      </c>
      <c r="F13872" s="65">
        <f>IFERROR(VLOOKUP(C13872,Pivot!A:C,3,0),0)</f>
        <v>0</v>
      </c>
    </row>
    <row r="13873" spans="1:6" x14ac:dyDescent="0.25">
      <c r="A13873" s="68" t="s">
        <v>103</v>
      </c>
      <c r="B13873" s="69">
        <v>491396585</v>
      </c>
      <c r="C13873" s="68">
        <v>5060170941942</v>
      </c>
      <c r="D13873" s="69" t="s">
        <v>9311</v>
      </c>
      <c r="E13873" s="65">
        <f>IFERROR(VLOOKUP(C13873,Pivot!A:B,2,0),0)</f>
        <v>0</v>
      </c>
      <c r="F13873" s="65">
        <f>IFERROR(VLOOKUP(C13873,Pivot!A:C,3,0),0)</f>
        <v>0</v>
      </c>
    </row>
    <row r="13874" spans="1:6" x14ac:dyDescent="0.25">
      <c r="A13874" s="68" t="s">
        <v>103</v>
      </c>
      <c r="B13874" s="69">
        <v>491396586</v>
      </c>
      <c r="C13874" s="68">
        <v>5060170941751</v>
      </c>
      <c r="D13874" s="69" t="s">
        <v>9312</v>
      </c>
      <c r="E13874" s="65">
        <f>IFERROR(VLOOKUP(C13874,Pivot!A:B,2,0),0)</f>
        <v>0</v>
      </c>
      <c r="F13874" s="65">
        <f>IFERROR(VLOOKUP(C13874,Pivot!A:C,3,0),0)</f>
        <v>0</v>
      </c>
    </row>
    <row r="13875" spans="1:6" x14ac:dyDescent="0.25">
      <c r="A13875" s="68" t="s">
        <v>103</v>
      </c>
      <c r="B13875" s="69">
        <v>491396591</v>
      </c>
      <c r="C13875" s="68">
        <v>878599408787</v>
      </c>
      <c r="D13875" s="69" t="s">
        <v>9313</v>
      </c>
      <c r="E13875" s="65">
        <f>IFERROR(VLOOKUP(C13875,Pivot!A:B,2,0),0)</f>
        <v>0</v>
      </c>
      <c r="F13875" s="65">
        <f>IFERROR(VLOOKUP(C13875,Pivot!A:C,3,0),0)</f>
        <v>0</v>
      </c>
    </row>
    <row r="13876" spans="1:6" x14ac:dyDescent="0.25">
      <c r="A13876" s="68" t="s">
        <v>103</v>
      </c>
      <c r="B13876" s="69">
        <v>491396592</v>
      </c>
      <c r="C13876" s="68">
        <v>878599408763</v>
      </c>
      <c r="D13876" s="69" t="s">
        <v>9314</v>
      </c>
      <c r="E13876" s="65">
        <f>IFERROR(VLOOKUP(C13876,Pivot!A:B,2,0),0)</f>
        <v>0</v>
      </c>
      <c r="F13876" s="65">
        <f>IFERROR(VLOOKUP(C13876,Pivot!A:C,3,0),0)</f>
        <v>0</v>
      </c>
    </row>
    <row r="13877" spans="1:6" x14ac:dyDescent="0.25">
      <c r="A13877" s="68" t="s">
        <v>103</v>
      </c>
      <c r="B13877" s="69">
        <v>491396593</v>
      </c>
      <c r="C13877" s="68">
        <v>878599408756</v>
      </c>
      <c r="D13877" s="69" t="s">
        <v>9315</v>
      </c>
      <c r="E13877" s="65">
        <f>IFERROR(VLOOKUP(C13877,Pivot!A:B,2,0),0)</f>
        <v>0</v>
      </c>
      <c r="F13877" s="65">
        <f>IFERROR(VLOOKUP(C13877,Pivot!A:C,3,0),0)</f>
        <v>0</v>
      </c>
    </row>
    <row r="13878" spans="1:6" x14ac:dyDescent="0.25">
      <c r="A13878" s="68" t="s">
        <v>103</v>
      </c>
      <c r="B13878" s="69">
        <v>491396594</v>
      </c>
      <c r="C13878" s="68">
        <v>878599410490</v>
      </c>
      <c r="D13878" s="69" t="s">
        <v>9316</v>
      </c>
      <c r="E13878" s="65">
        <f>IFERROR(VLOOKUP(C13878,Pivot!A:B,2,0),0)</f>
        <v>0</v>
      </c>
      <c r="F13878" s="65">
        <f>IFERROR(VLOOKUP(C13878,Pivot!A:C,3,0),0)</f>
        <v>0</v>
      </c>
    </row>
    <row r="13879" spans="1:6" x14ac:dyDescent="0.25">
      <c r="A13879" s="68" t="s">
        <v>103</v>
      </c>
      <c r="B13879" s="69">
        <v>491396595</v>
      </c>
      <c r="C13879" s="68">
        <v>878599410513</v>
      </c>
      <c r="D13879" s="69" t="s">
        <v>9317</v>
      </c>
      <c r="E13879" s="65">
        <f>IFERROR(VLOOKUP(C13879,Pivot!A:B,2,0),0)</f>
        <v>0</v>
      </c>
      <c r="F13879" s="65">
        <f>IFERROR(VLOOKUP(C13879,Pivot!A:C,3,0),0)</f>
        <v>0</v>
      </c>
    </row>
    <row r="13880" spans="1:6" x14ac:dyDescent="0.25">
      <c r="A13880" s="68" t="s">
        <v>103</v>
      </c>
      <c r="B13880" s="69">
        <v>491396596</v>
      </c>
      <c r="C13880" s="68">
        <v>878599407698</v>
      </c>
      <c r="D13880" s="69" t="s">
        <v>9318</v>
      </c>
      <c r="E13880" s="65">
        <f>IFERROR(VLOOKUP(C13880,Pivot!A:B,2,0),0)</f>
        <v>0</v>
      </c>
      <c r="F13880" s="65">
        <f>IFERROR(VLOOKUP(C13880,Pivot!A:C,3,0),0)</f>
        <v>0</v>
      </c>
    </row>
    <row r="13881" spans="1:6" x14ac:dyDescent="0.25">
      <c r="A13881" s="68" t="s">
        <v>103</v>
      </c>
      <c r="B13881" s="69">
        <v>491396597</v>
      </c>
      <c r="C13881" s="68">
        <v>878599407971</v>
      </c>
      <c r="D13881" s="69" t="s">
        <v>9319</v>
      </c>
      <c r="E13881" s="65">
        <f>IFERROR(VLOOKUP(C13881,Pivot!A:B,2,0),0)</f>
        <v>0</v>
      </c>
      <c r="F13881" s="65">
        <f>IFERROR(VLOOKUP(C13881,Pivot!A:C,3,0),0)</f>
        <v>0</v>
      </c>
    </row>
    <row r="13882" spans="1:6" x14ac:dyDescent="0.25">
      <c r="A13882" s="68" t="s">
        <v>103</v>
      </c>
      <c r="B13882" s="69">
        <v>491396598</v>
      </c>
      <c r="C13882" s="68">
        <v>878599407735</v>
      </c>
      <c r="D13882" s="69" t="s">
        <v>9320</v>
      </c>
      <c r="E13882" s="65">
        <f>IFERROR(VLOOKUP(C13882,Pivot!A:B,2,0),0)</f>
        <v>0</v>
      </c>
      <c r="F13882" s="65">
        <f>IFERROR(VLOOKUP(C13882,Pivot!A:C,3,0),0)</f>
        <v>0</v>
      </c>
    </row>
    <row r="13883" spans="1:6" x14ac:dyDescent="0.25">
      <c r="A13883" s="68" t="s">
        <v>103</v>
      </c>
      <c r="B13883" s="69">
        <v>491396599</v>
      </c>
      <c r="C13883" s="68">
        <v>878599407940</v>
      </c>
      <c r="D13883" s="69" t="s">
        <v>9321</v>
      </c>
      <c r="E13883" s="65">
        <f>IFERROR(VLOOKUP(C13883,Pivot!A:B,2,0),0)</f>
        <v>0</v>
      </c>
      <c r="F13883" s="65">
        <f>IFERROR(VLOOKUP(C13883,Pivot!A:C,3,0),0)</f>
        <v>0</v>
      </c>
    </row>
    <row r="13884" spans="1:6" x14ac:dyDescent="0.25">
      <c r="A13884" s="68" t="s">
        <v>103</v>
      </c>
      <c r="B13884" s="69">
        <v>491396600</v>
      </c>
      <c r="C13884" s="68">
        <v>878599416287</v>
      </c>
      <c r="D13884" s="69" t="s">
        <v>9322</v>
      </c>
      <c r="E13884" s="65">
        <f>IFERROR(VLOOKUP(C13884,Pivot!A:B,2,0),0)</f>
        <v>0</v>
      </c>
      <c r="F13884" s="65">
        <f>IFERROR(VLOOKUP(C13884,Pivot!A:C,3,0),0)</f>
        <v>0</v>
      </c>
    </row>
    <row r="13885" spans="1:6" x14ac:dyDescent="0.25">
      <c r="A13885" s="68" t="s">
        <v>103</v>
      </c>
      <c r="B13885" s="69">
        <v>491396601</v>
      </c>
      <c r="C13885" s="68">
        <v>878599407308</v>
      </c>
      <c r="D13885" s="69" t="s">
        <v>9323</v>
      </c>
      <c r="E13885" s="65">
        <f>IFERROR(VLOOKUP(C13885,Pivot!A:B,2,0),0)</f>
        <v>0</v>
      </c>
      <c r="F13885" s="65">
        <f>IFERROR(VLOOKUP(C13885,Pivot!A:C,3,0),0)</f>
        <v>0</v>
      </c>
    </row>
    <row r="13886" spans="1:6" x14ac:dyDescent="0.25">
      <c r="A13886" s="68" t="s">
        <v>103</v>
      </c>
      <c r="B13886" s="69">
        <v>491396602</v>
      </c>
      <c r="C13886" s="68">
        <v>878599411862</v>
      </c>
      <c r="D13886" s="69" t="s">
        <v>9324</v>
      </c>
      <c r="E13886" s="65">
        <f>IFERROR(VLOOKUP(C13886,Pivot!A:B,2,0),0)</f>
        <v>0</v>
      </c>
      <c r="F13886" s="65">
        <f>IFERROR(VLOOKUP(C13886,Pivot!A:C,3,0),0)</f>
        <v>0</v>
      </c>
    </row>
    <row r="13887" spans="1:6" x14ac:dyDescent="0.25">
      <c r="A13887" s="68" t="s">
        <v>103</v>
      </c>
      <c r="B13887" s="69">
        <v>491396603</v>
      </c>
      <c r="C13887" s="68">
        <v>878599411886</v>
      </c>
      <c r="D13887" s="69" t="s">
        <v>9325</v>
      </c>
      <c r="E13887" s="65">
        <f>IFERROR(VLOOKUP(C13887,Pivot!A:B,2,0),0)</f>
        <v>0</v>
      </c>
      <c r="F13887" s="65">
        <f>IFERROR(VLOOKUP(C13887,Pivot!A:C,3,0),0)</f>
        <v>0</v>
      </c>
    </row>
    <row r="13888" spans="1:6" x14ac:dyDescent="0.25">
      <c r="A13888" s="68" t="s">
        <v>103</v>
      </c>
      <c r="B13888" s="69">
        <v>491396604</v>
      </c>
      <c r="C13888" s="68">
        <v>878599417345</v>
      </c>
      <c r="D13888" s="69" t="s">
        <v>9326</v>
      </c>
      <c r="E13888" s="65">
        <f>IFERROR(VLOOKUP(C13888,Pivot!A:B,2,0),0)</f>
        <v>0</v>
      </c>
      <c r="F13888" s="65">
        <f>IFERROR(VLOOKUP(C13888,Pivot!A:C,3,0),0)</f>
        <v>0</v>
      </c>
    </row>
    <row r="13889" spans="1:6" x14ac:dyDescent="0.25">
      <c r="A13889" s="68" t="s">
        <v>103</v>
      </c>
      <c r="B13889" s="69">
        <v>491396605</v>
      </c>
      <c r="C13889" s="68">
        <v>878599417352</v>
      </c>
      <c r="D13889" s="69" t="s">
        <v>9327</v>
      </c>
      <c r="E13889" s="65">
        <f>IFERROR(VLOOKUP(C13889,Pivot!A:B,2,0),0)</f>
        <v>0</v>
      </c>
      <c r="F13889" s="65">
        <f>IFERROR(VLOOKUP(C13889,Pivot!A:C,3,0),0)</f>
        <v>0</v>
      </c>
    </row>
    <row r="13890" spans="1:6" x14ac:dyDescent="0.25">
      <c r="A13890" s="68" t="s">
        <v>103</v>
      </c>
      <c r="B13890" s="69">
        <v>491396606</v>
      </c>
      <c r="C13890" s="68">
        <v>878599416171</v>
      </c>
      <c r="D13890" s="69" t="s">
        <v>9328</v>
      </c>
      <c r="E13890" s="65">
        <f>IFERROR(VLOOKUP(C13890,Pivot!A:B,2,0),0)</f>
        <v>0</v>
      </c>
      <c r="F13890" s="65">
        <f>IFERROR(VLOOKUP(C13890,Pivot!A:C,3,0),0)</f>
        <v>0</v>
      </c>
    </row>
    <row r="13891" spans="1:6" x14ac:dyDescent="0.25">
      <c r="A13891" s="68" t="s">
        <v>103</v>
      </c>
      <c r="B13891" s="69">
        <v>491396607</v>
      </c>
      <c r="C13891" s="68">
        <v>878599415266</v>
      </c>
      <c r="D13891" s="69" t="s">
        <v>9329</v>
      </c>
      <c r="E13891" s="65">
        <f>IFERROR(VLOOKUP(C13891,Pivot!A:B,2,0),0)</f>
        <v>0</v>
      </c>
      <c r="F13891" s="65">
        <f>IFERROR(VLOOKUP(C13891,Pivot!A:C,3,0),0)</f>
        <v>0</v>
      </c>
    </row>
    <row r="13892" spans="1:6" x14ac:dyDescent="0.25">
      <c r="A13892" s="68" t="s">
        <v>103</v>
      </c>
      <c r="B13892" s="69">
        <v>491396608</v>
      </c>
      <c r="C13892" s="68">
        <v>878599414900</v>
      </c>
      <c r="D13892" s="69" t="s">
        <v>9330</v>
      </c>
      <c r="E13892" s="65">
        <f>IFERROR(VLOOKUP(C13892,Pivot!A:B,2,0),0)</f>
        <v>0</v>
      </c>
      <c r="F13892" s="65">
        <f>IFERROR(VLOOKUP(C13892,Pivot!A:C,3,0),0)</f>
        <v>0</v>
      </c>
    </row>
    <row r="13893" spans="1:6" x14ac:dyDescent="0.25">
      <c r="A13893" s="68" t="s">
        <v>103</v>
      </c>
      <c r="B13893" s="69">
        <v>491396609</v>
      </c>
      <c r="C13893" s="68">
        <v>878599413859</v>
      </c>
      <c r="D13893" s="69" t="s">
        <v>9331</v>
      </c>
      <c r="E13893" s="65">
        <f>IFERROR(VLOOKUP(C13893,Pivot!A:B,2,0),0)</f>
        <v>0</v>
      </c>
      <c r="F13893" s="65">
        <f>IFERROR(VLOOKUP(C13893,Pivot!A:C,3,0),0)</f>
        <v>0</v>
      </c>
    </row>
    <row r="13894" spans="1:6" x14ac:dyDescent="0.25">
      <c r="A13894" s="68" t="s">
        <v>103</v>
      </c>
      <c r="B13894" s="69">
        <v>491396610</v>
      </c>
      <c r="C13894" s="68">
        <v>878599413866</v>
      </c>
      <c r="D13894" s="69" t="s">
        <v>9332</v>
      </c>
      <c r="E13894" s="65">
        <f>IFERROR(VLOOKUP(C13894,Pivot!A:B,2,0),0)</f>
        <v>0</v>
      </c>
      <c r="F13894" s="65">
        <f>IFERROR(VLOOKUP(C13894,Pivot!A:C,3,0),0)</f>
        <v>0</v>
      </c>
    </row>
    <row r="13895" spans="1:6" x14ac:dyDescent="0.25">
      <c r="A13895" s="68" t="s">
        <v>103</v>
      </c>
      <c r="B13895" s="69">
        <v>491396611</v>
      </c>
      <c r="C13895" s="68">
        <v>878599412678</v>
      </c>
      <c r="D13895" s="69" t="s">
        <v>9333</v>
      </c>
      <c r="E13895" s="65">
        <f>IFERROR(VLOOKUP(C13895,Pivot!A:B,2,0),0)</f>
        <v>0</v>
      </c>
      <c r="F13895" s="65">
        <f>IFERROR(VLOOKUP(C13895,Pivot!A:C,3,0),0)</f>
        <v>0</v>
      </c>
    </row>
    <row r="13896" spans="1:6" x14ac:dyDescent="0.25">
      <c r="A13896" s="68" t="s">
        <v>103</v>
      </c>
      <c r="B13896" s="69">
        <v>491396612</v>
      </c>
      <c r="C13896" s="68">
        <v>878599412753</v>
      </c>
      <c r="D13896" s="69" t="s">
        <v>9334</v>
      </c>
      <c r="E13896" s="65">
        <f>IFERROR(VLOOKUP(C13896,Pivot!A:B,2,0),0)</f>
        <v>0</v>
      </c>
      <c r="F13896" s="65">
        <f>IFERROR(VLOOKUP(C13896,Pivot!A:C,3,0),0)</f>
        <v>0</v>
      </c>
    </row>
    <row r="13897" spans="1:6" x14ac:dyDescent="0.25">
      <c r="A13897" s="68" t="s">
        <v>103</v>
      </c>
      <c r="B13897" s="69">
        <v>491396613</v>
      </c>
      <c r="C13897" s="68">
        <v>878599407964</v>
      </c>
      <c r="D13897" s="69" t="s">
        <v>9335</v>
      </c>
      <c r="E13897" s="65">
        <f>IFERROR(VLOOKUP(C13897,Pivot!A:B,2,0),0)</f>
        <v>0</v>
      </c>
      <c r="F13897" s="65">
        <f>IFERROR(VLOOKUP(C13897,Pivot!A:C,3,0),0)</f>
        <v>0</v>
      </c>
    </row>
    <row r="13898" spans="1:6" x14ac:dyDescent="0.25">
      <c r="A13898" s="68" t="s">
        <v>103</v>
      </c>
      <c r="B13898" s="69">
        <v>491396614</v>
      </c>
      <c r="C13898" s="68">
        <v>878599415280</v>
      </c>
      <c r="D13898" s="69" t="s">
        <v>9336</v>
      </c>
      <c r="E13898" s="65">
        <f>IFERROR(VLOOKUP(C13898,Pivot!A:B,2,0),0)</f>
        <v>0</v>
      </c>
      <c r="F13898" s="65">
        <f>IFERROR(VLOOKUP(C13898,Pivot!A:C,3,0),0)</f>
        <v>0</v>
      </c>
    </row>
    <row r="13899" spans="1:6" x14ac:dyDescent="0.25">
      <c r="A13899" s="68" t="s">
        <v>103</v>
      </c>
      <c r="B13899" s="69">
        <v>491396615</v>
      </c>
      <c r="C13899" s="68">
        <v>878599415372</v>
      </c>
      <c r="D13899" s="69" t="s">
        <v>9337</v>
      </c>
      <c r="E13899" s="65">
        <f>IFERROR(VLOOKUP(C13899,Pivot!A:B,2,0),0)</f>
        <v>0</v>
      </c>
      <c r="F13899" s="65">
        <f>IFERROR(VLOOKUP(C13899,Pivot!A:C,3,0),0)</f>
        <v>0</v>
      </c>
    </row>
    <row r="13900" spans="1:6" x14ac:dyDescent="0.25">
      <c r="A13900" s="68" t="s">
        <v>103</v>
      </c>
      <c r="B13900" s="69">
        <v>491396616</v>
      </c>
      <c r="C13900" s="68">
        <v>878599413279</v>
      </c>
      <c r="D13900" s="69" t="s">
        <v>9338</v>
      </c>
      <c r="E13900" s="65">
        <f>IFERROR(VLOOKUP(C13900,Pivot!A:B,2,0),0)</f>
        <v>0</v>
      </c>
      <c r="F13900" s="65">
        <f>IFERROR(VLOOKUP(C13900,Pivot!A:C,3,0),0)</f>
        <v>0</v>
      </c>
    </row>
    <row r="13901" spans="1:6" x14ac:dyDescent="0.25">
      <c r="A13901" s="68" t="s">
        <v>103</v>
      </c>
      <c r="B13901" s="69">
        <v>491396617</v>
      </c>
      <c r="C13901" s="68">
        <v>878599413163</v>
      </c>
      <c r="D13901" s="69" t="s">
        <v>9339</v>
      </c>
      <c r="E13901" s="65">
        <f>IFERROR(VLOOKUP(C13901,Pivot!A:B,2,0),0)</f>
        <v>0</v>
      </c>
      <c r="F13901" s="65">
        <f>IFERROR(VLOOKUP(C13901,Pivot!A:C,3,0),0)</f>
        <v>0</v>
      </c>
    </row>
    <row r="13902" spans="1:6" x14ac:dyDescent="0.25">
      <c r="A13902" s="68" t="s">
        <v>103</v>
      </c>
      <c r="B13902" s="69">
        <v>491396618</v>
      </c>
      <c r="C13902" s="68">
        <v>878599416805</v>
      </c>
      <c r="D13902" s="69" t="s">
        <v>9340</v>
      </c>
      <c r="E13902" s="65">
        <f>IFERROR(VLOOKUP(C13902,Pivot!A:B,2,0),0)</f>
        <v>0</v>
      </c>
      <c r="F13902" s="65">
        <f>IFERROR(VLOOKUP(C13902,Pivot!A:C,3,0),0)</f>
        <v>0</v>
      </c>
    </row>
    <row r="13903" spans="1:6" x14ac:dyDescent="0.25">
      <c r="A13903" s="68" t="s">
        <v>103</v>
      </c>
      <c r="B13903" s="69">
        <v>491396619</v>
      </c>
      <c r="C13903" s="68">
        <v>878599412142</v>
      </c>
      <c r="D13903" s="69" t="s">
        <v>9341</v>
      </c>
      <c r="E13903" s="65">
        <f>IFERROR(VLOOKUP(C13903,Pivot!A:B,2,0),0)</f>
        <v>0</v>
      </c>
      <c r="F13903" s="65">
        <f>IFERROR(VLOOKUP(C13903,Pivot!A:C,3,0),0)</f>
        <v>0</v>
      </c>
    </row>
    <row r="13904" spans="1:6" x14ac:dyDescent="0.25">
      <c r="A13904" s="68" t="s">
        <v>103</v>
      </c>
      <c r="B13904" s="69">
        <v>491396620</v>
      </c>
      <c r="C13904" s="68">
        <v>878599405496</v>
      </c>
      <c r="D13904" s="69" t="s">
        <v>9342</v>
      </c>
      <c r="E13904" s="65">
        <f>IFERROR(VLOOKUP(C13904,Pivot!A:B,2,0),0)</f>
        <v>0</v>
      </c>
      <c r="F13904" s="65">
        <f>IFERROR(VLOOKUP(C13904,Pivot!A:C,3,0),0)</f>
        <v>0</v>
      </c>
    </row>
    <row r="13905" spans="1:6" x14ac:dyDescent="0.25">
      <c r="A13905" s="68" t="s">
        <v>103</v>
      </c>
      <c r="B13905" s="69">
        <v>491396621</v>
      </c>
      <c r="C13905" s="68">
        <v>878599404130</v>
      </c>
      <c r="D13905" s="69" t="s">
        <v>9343</v>
      </c>
      <c r="E13905" s="65">
        <f>IFERROR(VLOOKUP(C13905,Pivot!A:B,2,0),0)</f>
        <v>0</v>
      </c>
      <c r="F13905" s="65">
        <f>IFERROR(VLOOKUP(C13905,Pivot!A:C,3,0),0)</f>
        <v>0</v>
      </c>
    </row>
    <row r="13906" spans="1:6" x14ac:dyDescent="0.25">
      <c r="A13906" s="68" t="s">
        <v>103</v>
      </c>
      <c r="B13906" s="69">
        <v>491396622</v>
      </c>
      <c r="C13906" s="68">
        <v>887961565225</v>
      </c>
      <c r="D13906" s="69" t="s">
        <v>9344</v>
      </c>
      <c r="E13906" s="65">
        <f>IFERROR(VLOOKUP(C13906,Pivot!A:B,2,0),0)</f>
        <v>0</v>
      </c>
      <c r="F13906" s="65">
        <f>IFERROR(VLOOKUP(C13906,Pivot!A:C,3,0),0)</f>
        <v>0</v>
      </c>
    </row>
    <row r="13907" spans="1:6" x14ac:dyDescent="0.25">
      <c r="A13907" s="68" t="s">
        <v>103</v>
      </c>
      <c r="B13907" s="69">
        <v>491396622</v>
      </c>
      <c r="C13907" s="68">
        <v>887961565232</v>
      </c>
      <c r="D13907" s="69" t="s">
        <v>9344</v>
      </c>
      <c r="E13907" s="65">
        <f>IFERROR(VLOOKUP(C13907,Pivot!A:B,2,0),0)</f>
        <v>0</v>
      </c>
      <c r="F13907" s="65">
        <f>IFERROR(VLOOKUP(C13907,Pivot!A:C,3,0),0)</f>
        <v>0</v>
      </c>
    </row>
    <row r="13908" spans="1:6" x14ac:dyDescent="0.25">
      <c r="A13908" s="68" t="s">
        <v>103</v>
      </c>
      <c r="B13908" s="69">
        <v>491396622</v>
      </c>
      <c r="C13908" s="68">
        <v>887961565256</v>
      </c>
      <c r="D13908" s="69" t="s">
        <v>9344</v>
      </c>
      <c r="E13908" s="65">
        <f>IFERROR(VLOOKUP(C13908,Pivot!A:B,2,0),0)</f>
        <v>0</v>
      </c>
      <c r="F13908" s="65">
        <f>IFERROR(VLOOKUP(C13908,Pivot!A:C,3,0),0)</f>
        <v>0</v>
      </c>
    </row>
    <row r="13909" spans="1:6" x14ac:dyDescent="0.25">
      <c r="A13909" s="68" t="s">
        <v>103</v>
      </c>
      <c r="B13909" s="69">
        <v>491396622</v>
      </c>
      <c r="C13909" s="68">
        <v>887961565270</v>
      </c>
      <c r="D13909" s="69" t="s">
        <v>9344</v>
      </c>
      <c r="E13909" s="65">
        <f>IFERROR(VLOOKUP(C13909,Pivot!A:B,2,0),0)</f>
        <v>0</v>
      </c>
      <c r="F13909" s="65">
        <f>IFERROR(VLOOKUP(C13909,Pivot!A:C,3,0),0)</f>
        <v>0</v>
      </c>
    </row>
    <row r="13910" spans="1:6" x14ac:dyDescent="0.25">
      <c r="A13910" s="68" t="s">
        <v>103</v>
      </c>
      <c r="B13910" s="69">
        <v>491396622</v>
      </c>
      <c r="C13910" s="68">
        <v>887961666427</v>
      </c>
      <c r="D13910" s="69" t="s">
        <v>9344</v>
      </c>
      <c r="E13910" s="65">
        <f>IFERROR(VLOOKUP(C13910,Pivot!A:B,2,0),0)</f>
        <v>0</v>
      </c>
      <c r="F13910" s="65">
        <f>IFERROR(VLOOKUP(C13910,Pivot!A:C,3,0),0)</f>
        <v>0</v>
      </c>
    </row>
    <row r="13911" spans="1:6" x14ac:dyDescent="0.25">
      <c r="A13911" s="68" t="s">
        <v>103</v>
      </c>
      <c r="B13911" s="69">
        <v>491396622</v>
      </c>
      <c r="C13911" s="68">
        <v>887961672046</v>
      </c>
      <c r="D13911" s="69" t="s">
        <v>9344</v>
      </c>
      <c r="E13911" s="65">
        <f>IFERROR(VLOOKUP(C13911,Pivot!A:B,2,0),0)</f>
        <v>0</v>
      </c>
      <c r="F13911" s="65">
        <f>IFERROR(VLOOKUP(C13911,Pivot!A:C,3,0),0)</f>
        <v>0</v>
      </c>
    </row>
    <row r="13912" spans="1:6" x14ac:dyDescent="0.25">
      <c r="A13912" s="68" t="s">
        <v>103</v>
      </c>
      <c r="B13912" s="69">
        <v>491396622</v>
      </c>
      <c r="C13912" s="68">
        <v>887961736748</v>
      </c>
      <c r="D13912" s="69" t="s">
        <v>9344</v>
      </c>
      <c r="E13912" s="65">
        <f>IFERROR(VLOOKUP(C13912,Pivot!A:B,2,0),0)</f>
        <v>0</v>
      </c>
      <c r="F13912" s="65">
        <f>IFERROR(VLOOKUP(C13912,Pivot!A:C,3,0),0)</f>
        <v>0</v>
      </c>
    </row>
    <row r="13913" spans="1:6" x14ac:dyDescent="0.25">
      <c r="A13913" s="68" t="s">
        <v>103</v>
      </c>
      <c r="B13913" s="69">
        <v>491396622</v>
      </c>
      <c r="C13913" s="68">
        <v>887961736755</v>
      </c>
      <c r="D13913" s="69" t="s">
        <v>9344</v>
      </c>
      <c r="E13913" s="65">
        <f>IFERROR(VLOOKUP(C13913,Pivot!A:B,2,0),0)</f>
        <v>0</v>
      </c>
      <c r="F13913" s="65">
        <f>IFERROR(VLOOKUP(C13913,Pivot!A:C,3,0),0)</f>
        <v>0</v>
      </c>
    </row>
    <row r="13914" spans="1:6" x14ac:dyDescent="0.25">
      <c r="A13914" s="68" t="s">
        <v>103</v>
      </c>
      <c r="B13914" s="69">
        <v>491396622</v>
      </c>
      <c r="C13914" s="68">
        <v>887961736762</v>
      </c>
      <c r="D13914" s="69" t="s">
        <v>9344</v>
      </c>
      <c r="E13914" s="65">
        <f>IFERROR(VLOOKUP(C13914,Pivot!A:B,2,0),0)</f>
        <v>0</v>
      </c>
      <c r="F13914" s="65">
        <f>IFERROR(VLOOKUP(C13914,Pivot!A:C,3,0),0)</f>
        <v>0</v>
      </c>
    </row>
    <row r="13915" spans="1:6" x14ac:dyDescent="0.25">
      <c r="A13915" s="68" t="s">
        <v>103</v>
      </c>
      <c r="B13915" s="69">
        <v>491396622</v>
      </c>
      <c r="C13915" s="68">
        <v>887961736779</v>
      </c>
      <c r="D13915" s="69" t="s">
        <v>9344</v>
      </c>
      <c r="E13915" s="65">
        <f>IFERROR(VLOOKUP(C13915,Pivot!A:B,2,0),0)</f>
        <v>0</v>
      </c>
      <c r="F13915" s="65">
        <f>IFERROR(VLOOKUP(C13915,Pivot!A:C,3,0),0)</f>
        <v>0</v>
      </c>
    </row>
    <row r="13916" spans="1:6" x14ac:dyDescent="0.25">
      <c r="A13916" s="68" t="s">
        <v>103</v>
      </c>
      <c r="B13916" s="69">
        <v>491396622</v>
      </c>
      <c r="C13916" s="68">
        <v>887961736786</v>
      </c>
      <c r="D13916" s="69" t="s">
        <v>9344</v>
      </c>
      <c r="E13916" s="65">
        <f>IFERROR(VLOOKUP(C13916,Pivot!A:B,2,0),0)</f>
        <v>0</v>
      </c>
      <c r="F13916" s="65">
        <f>IFERROR(VLOOKUP(C13916,Pivot!A:C,3,0),0)</f>
        <v>0</v>
      </c>
    </row>
    <row r="13917" spans="1:6" x14ac:dyDescent="0.25">
      <c r="A13917" s="68" t="s">
        <v>103</v>
      </c>
      <c r="B13917" s="69">
        <v>491396622</v>
      </c>
      <c r="C13917" s="68">
        <v>887961860634</v>
      </c>
      <c r="D13917" s="69" t="s">
        <v>9344</v>
      </c>
      <c r="E13917" s="65">
        <f>IFERROR(VLOOKUP(C13917,Pivot!A:B,2,0),0)</f>
        <v>0</v>
      </c>
      <c r="F13917" s="65">
        <f>IFERROR(VLOOKUP(C13917,Pivot!A:C,3,0),0)</f>
        <v>0</v>
      </c>
    </row>
    <row r="13918" spans="1:6" x14ac:dyDescent="0.25">
      <c r="A13918" s="68" t="s">
        <v>103</v>
      </c>
      <c r="B13918" s="69">
        <v>491396622</v>
      </c>
      <c r="C13918" s="68">
        <v>887961860641</v>
      </c>
      <c r="D13918" s="69" t="s">
        <v>9344</v>
      </c>
      <c r="E13918" s="65">
        <f>IFERROR(VLOOKUP(C13918,Pivot!A:B,2,0),0)</f>
        <v>0</v>
      </c>
      <c r="F13918" s="65">
        <f>IFERROR(VLOOKUP(C13918,Pivot!A:C,3,0),0)</f>
        <v>0</v>
      </c>
    </row>
    <row r="13919" spans="1:6" x14ac:dyDescent="0.25">
      <c r="A13919" s="68" t="s">
        <v>103</v>
      </c>
      <c r="B13919" s="69">
        <v>491396624</v>
      </c>
      <c r="C13919" s="68">
        <v>65541383890</v>
      </c>
      <c r="D13919" s="69" t="s">
        <v>9345</v>
      </c>
      <c r="E13919" s="65">
        <f>IFERROR(VLOOKUP(C13919,Pivot!A:B,2,0),0)</f>
        <v>0</v>
      </c>
      <c r="F13919" s="65">
        <f>IFERROR(VLOOKUP(C13919,Pivot!A:C,3,0),0)</f>
        <v>0</v>
      </c>
    </row>
    <row r="13920" spans="1:6" x14ac:dyDescent="0.25">
      <c r="A13920" s="68" t="s">
        <v>103</v>
      </c>
      <c r="B13920" s="69">
        <v>491396641</v>
      </c>
      <c r="C13920" s="68">
        <v>6943478021440</v>
      </c>
      <c r="D13920" s="69" t="s">
        <v>9346</v>
      </c>
      <c r="E13920" s="65">
        <f>IFERROR(VLOOKUP(C13920,Pivot!A:B,2,0),0)</f>
        <v>0</v>
      </c>
      <c r="F13920" s="65">
        <f>IFERROR(VLOOKUP(C13920,Pivot!A:C,3,0),0)</f>
        <v>0</v>
      </c>
    </row>
    <row r="13921" spans="1:6" x14ac:dyDescent="0.25">
      <c r="A13921" s="68" t="s">
        <v>103</v>
      </c>
      <c r="B13921" s="69">
        <v>491396642</v>
      </c>
      <c r="C13921" s="68">
        <v>6943478021457</v>
      </c>
      <c r="D13921" s="69" t="s">
        <v>9347</v>
      </c>
      <c r="E13921" s="65">
        <f>IFERROR(VLOOKUP(C13921,Pivot!A:B,2,0),0)</f>
        <v>0</v>
      </c>
      <c r="F13921" s="65">
        <f>IFERROR(VLOOKUP(C13921,Pivot!A:C,3,0),0)</f>
        <v>0</v>
      </c>
    </row>
    <row r="13922" spans="1:6" x14ac:dyDescent="0.25">
      <c r="A13922" s="68" t="s">
        <v>103</v>
      </c>
      <c r="B13922" s="69">
        <v>491396671</v>
      </c>
      <c r="C13922" s="68">
        <v>889698321662</v>
      </c>
      <c r="D13922" s="69" t="s">
        <v>9348</v>
      </c>
      <c r="E13922" s="65">
        <f>IFERROR(VLOOKUP(C13922,Pivot!A:B,2,0),0)</f>
        <v>0</v>
      </c>
      <c r="F13922" s="65">
        <f>IFERROR(VLOOKUP(C13922,Pivot!A:C,3,0),0)</f>
        <v>0</v>
      </c>
    </row>
    <row r="13923" spans="1:6" x14ac:dyDescent="0.25">
      <c r="A13923" s="68" t="s">
        <v>103</v>
      </c>
      <c r="B13923" s="69">
        <v>491396672</v>
      </c>
      <c r="C13923" s="68">
        <v>889698321655</v>
      </c>
      <c r="D13923" s="69" t="s">
        <v>9349</v>
      </c>
      <c r="E13923" s="65">
        <f>IFERROR(VLOOKUP(C13923,Pivot!A:B,2,0),0)</f>
        <v>0</v>
      </c>
      <c r="F13923" s="65">
        <f>IFERROR(VLOOKUP(C13923,Pivot!A:C,3,0),0)</f>
        <v>0</v>
      </c>
    </row>
    <row r="13924" spans="1:6" x14ac:dyDescent="0.25">
      <c r="A13924" s="68" t="s">
        <v>103</v>
      </c>
      <c r="B13924" s="69">
        <v>491396683</v>
      </c>
      <c r="C13924" s="68">
        <v>889698295024</v>
      </c>
      <c r="D13924" s="69" t="s">
        <v>9350</v>
      </c>
      <c r="E13924" s="65">
        <f>IFERROR(VLOOKUP(C13924,Pivot!A:B,2,0),0)</f>
        <v>0</v>
      </c>
      <c r="F13924" s="65">
        <f>IFERROR(VLOOKUP(C13924,Pivot!A:C,3,0),0)</f>
        <v>0</v>
      </c>
    </row>
    <row r="13925" spans="1:6" x14ac:dyDescent="0.25">
      <c r="A13925" s="68" t="s">
        <v>103</v>
      </c>
      <c r="B13925" s="69">
        <v>491396686</v>
      </c>
      <c r="C13925" s="68">
        <v>889698300315</v>
      </c>
      <c r="D13925" s="69" t="s">
        <v>9351</v>
      </c>
      <c r="E13925" s="65">
        <f>IFERROR(VLOOKUP(C13925,Pivot!A:B,2,0),0)</f>
        <v>0</v>
      </c>
      <c r="F13925" s="65">
        <f>IFERROR(VLOOKUP(C13925,Pivot!A:C,3,0),0)</f>
        <v>0</v>
      </c>
    </row>
    <row r="13926" spans="1:6" x14ac:dyDescent="0.25">
      <c r="A13926" s="68" t="s">
        <v>103</v>
      </c>
      <c r="B13926" s="69">
        <v>491396689</v>
      </c>
      <c r="C13926" s="68">
        <v>889698149440</v>
      </c>
      <c r="D13926" s="69" t="s">
        <v>9352</v>
      </c>
      <c r="E13926" s="65">
        <f>IFERROR(VLOOKUP(C13926,Pivot!A:B,2,0),0)</f>
        <v>0</v>
      </c>
      <c r="F13926" s="65">
        <f>IFERROR(VLOOKUP(C13926,Pivot!A:C,3,0),0)</f>
        <v>0</v>
      </c>
    </row>
    <row r="13927" spans="1:6" x14ac:dyDescent="0.25">
      <c r="A13927" s="68" t="s">
        <v>103</v>
      </c>
      <c r="B13927" s="69">
        <v>491396699</v>
      </c>
      <c r="C13927" s="68">
        <v>889698307307</v>
      </c>
      <c r="D13927" s="69" t="s">
        <v>9353</v>
      </c>
      <c r="E13927" s="65">
        <f>IFERROR(VLOOKUP(C13927,Pivot!A:B,2,0),0)</f>
        <v>0</v>
      </c>
      <c r="F13927" s="65">
        <f>IFERROR(VLOOKUP(C13927,Pivot!A:C,3,0),0)</f>
        <v>0</v>
      </c>
    </row>
    <row r="13928" spans="1:6" x14ac:dyDescent="0.25">
      <c r="A13928" s="68" t="s">
        <v>103</v>
      </c>
      <c r="B13928" s="69">
        <v>491396737</v>
      </c>
      <c r="C13928" s="68">
        <v>6944994960145</v>
      </c>
      <c r="D13928" s="69" t="s">
        <v>9354</v>
      </c>
      <c r="E13928" s="65">
        <f>IFERROR(VLOOKUP(C13928,Pivot!A:B,2,0),0)</f>
        <v>0</v>
      </c>
      <c r="F13928" s="65">
        <f>IFERROR(VLOOKUP(C13928,Pivot!A:C,3,0),0)</f>
        <v>0</v>
      </c>
    </row>
    <row r="13929" spans="1:6" x14ac:dyDescent="0.25">
      <c r="A13929" s="68" t="s">
        <v>103</v>
      </c>
      <c r="B13929" s="69">
        <v>491396738</v>
      </c>
      <c r="C13929" s="68">
        <v>6944994960152</v>
      </c>
      <c r="D13929" s="69" t="s">
        <v>9355</v>
      </c>
      <c r="E13929" s="65">
        <f>IFERROR(VLOOKUP(C13929,Pivot!A:B,2,0),0)</f>
        <v>0</v>
      </c>
      <c r="F13929" s="65">
        <f>IFERROR(VLOOKUP(C13929,Pivot!A:C,3,0),0)</f>
        <v>0</v>
      </c>
    </row>
    <row r="13930" spans="1:6" x14ac:dyDescent="0.25">
      <c r="A13930" s="68" t="s">
        <v>103</v>
      </c>
      <c r="B13930" s="69">
        <v>491396739</v>
      </c>
      <c r="C13930" s="68">
        <v>6944994960169</v>
      </c>
      <c r="D13930" s="69" t="s">
        <v>9356</v>
      </c>
      <c r="E13930" s="65">
        <f>IFERROR(VLOOKUP(C13930,Pivot!A:B,2,0),0)</f>
        <v>0</v>
      </c>
      <c r="F13930" s="65">
        <f>IFERROR(VLOOKUP(C13930,Pivot!A:C,3,0),0)</f>
        <v>0</v>
      </c>
    </row>
    <row r="13931" spans="1:6" x14ac:dyDescent="0.25">
      <c r="A13931" s="68" t="s">
        <v>103</v>
      </c>
      <c r="B13931" s="69">
        <v>491396741</v>
      </c>
      <c r="C13931" s="68">
        <v>8886457610984</v>
      </c>
      <c r="D13931" s="69" t="s">
        <v>9357</v>
      </c>
      <c r="E13931" s="65">
        <f>IFERROR(VLOOKUP(C13931,Pivot!A:B,2,0),0)</f>
        <v>0</v>
      </c>
      <c r="F13931" s="65">
        <f>IFERROR(VLOOKUP(C13931,Pivot!A:C,3,0),0)</f>
        <v>0</v>
      </c>
    </row>
    <row r="13932" spans="1:6" x14ac:dyDescent="0.25">
      <c r="A13932" s="68" t="s">
        <v>103</v>
      </c>
      <c r="B13932" s="69">
        <v>491396742</v>
      </c>
      <c r="C13932" s="68">
        <v>491396742</v>
      </c>
      <c r="D13932" s="69" t="s">
        <v>9358</v>
      </c>
      <c r="E13932" s="65">
        <f>IFERROR(VLOOKUP(C13932,Pivot!A:B,2,0),0)</f>
        <v>0</v>
      </c>
      <c r="F13932" s="65">
        <f>IFERROR(VLOOKUP(C13932,Pivot!A:C,3,0),0)</f>
        <v>0</v>
      </c>
    </row>
    <row r="13933" spans="1:6" x14ac:dyDescent="0.25">
      <c r="A13933" s="68" t="s">
        <v>103</v>
      </c>
      <c r="B13933" s="69">
        <v>491396742</v>
      </c>
      <c r="C13933" s="68">
        <v>778988687260</v>
      </c>
      <c r="D13933" s="69" t="s">
        <v>9358</v>
      </c>
      <c r="E13933" s="65">
        <f>IFERROR(VLOOKUP(C13933,Pivot!A:B,2,0),0)</f>
        <v>0</v>
      </c>
      <c r="F13933" s="65">
        <f>IFERROR(VLOOKUP(C13933,Pivot!A:C,3,0),0)</f>
        <v>0</v>
      </c>
    </row>
    <row r="13934" spans="1:6" x14ac:dyDescent="0.25">
      <c r="A13934" s="68" t="s">
        <v>103</v>
      </c>
      <c r="B13934" s="69">
        <v>491396743</v>
      </c>
      <c r="C13934" s="68">
        <v>778988714300</v>
      </c>
      <c r="D13934" s="69" t="s">
        <v>9359</v>
      </c>
      <c r="E13934" s="65">
        <f>IFERROR(VLOOKUP(C13934,Pivot!A:B,2,0),0)</f>
        <v>0</v>
      </c>
      <c r="F13934" s="65">
        <f>IFERROR(VLOOKUP(C13934,Pivot!A:C,3,0),0)</f>
        <v>0</v>
      </c>
    </row>
    <row r="13935" spans="1:6" x14ac:dyDescent="0.25">
      <c r="A13935" s="68" t="s">
        <v>103</v>
      </c>
      <c r="B13935" s="69">
        <v>491396744</v>
      </c>
      <c r="C13935" s="68">
        <v>778988129494</v>
      </c>
      <c r="D13935" s="69" t="s">
        <v>9360</v>
      </c>
      <c r="E13935" s="65">
        <f>IFERROR(VLOOKUP(C13935,Pivot!A:B,2,0),0)</f>
        <v>0</v>
      </c>
      <c r="F13935" s="65">
        <f>IFERROR(VLOOKUP(C13935,Pivot!A:C,3,0),0)</f>
        <v>0</v>
      </c>
    </row>
    <row r="13936" spans="1:6" x14ac:dyDescent="0.25">
      <c r="A13936" s="68" t="s">
        <v>103</v>
      </c>
      <c r="B13936" s="69">
        <v>491396745</v>
      </c>
      <c r="C13936" s="68">
        <v>778988657928</v>
      </c>
      <c r="D13936" s="69" t="s">
        <v>9361</v>
      </c>
      <c r="E13936" s="65">
        <f>IFERROR(VLOOKUP(C13936,Pivot!A:B,2,0),0)</f>
        <v>0</v>
      </c>
      <c r="F13936" s="65">
        <f>IFERROR(VLOOKUP(C13936,Pivot!A:C,3,0),0)</f>
        <v>0</v>
      </c>
    </row>
    <row r="13937" spans="1:6" x14ac:dyDescent="0.25">
      <c r="A13937" s="68" t="s">
        <v>103</v>
      </c>
      <c r="B13937" s="69">
        <v>491396745</v>
      </c>
      <c r="C13937" s="68">
        <v>778988713945</v>
      </c>
      <c r="D13937" s="69" t="s">
        <v>9361</v>
      </c>
      <c r="E13937" s="65">
        <f>IFERROR(VLOOKUP(C13937,Pivot!A:B,2,0),0)</f>
        <v>0</v>
      </c>
      <c r="F13937" s="65">
        <f>IFERROR(VLOOKUP(C13937,Pivot!A:C,3,0),0)</f>
        <v>0</v>
      </c>
    </row>
    <row r="13938" spans="1:6" x14ac:dyDescent="0.25">
      <c r="A13938" s="68" t="s">
        <v>103</v>
      </c>
      <c r="B13938" s="69">
        <v>491396746</v>
      </c>
      <c r="C13938" s="68">
        <v>630996568682</v>
      </c>
      <c r="D13938" s="69" t="s">
        <v>9362</v>
      </c>
      <c r="E13938" s="65">
        <f>IFERROR(VLOOKUP(C13938,Pivot!A:B,2,0),0)</f>
        <v>0</v>
      </c>
      <c r="F13938" s="65">
        <f>IFERROR(VLOOKUP(C13938,Pivot!A:C,3,0),0)</f>
        <v>0</v>
      </c>
    </row>
    <row r="13939" spans="1:6" x14ac:dyDescent="0.25">
      <c r="A13939" s="68" t="s">
        <v>103</v>
      </c>
      <c r="B13939" s="69">
        <v>491396747</v>
      </c>
      <c r="C13939" s="68">
        <v>630996567517</v>
      </c>
      <c r="D13939" s="69" t="s">
        <v>9363</v>
      </c>
      <c r="E13939" s="65">
        <f>IFERROR(VLOOKUP(C13939,Pivot!A:B,2,0),0)</f>
        <v>0</v>
      </c>
      <c r="F13939" s="65">
        <f>IFERROR(VLOOKUP(C13939,Pivot!A:C,3,0),0)</f>
        <v>0</v>
      </c>
    </row>
    <row r="13940" spans="1:6" x14ac:dyDescent="0.25">
      <c r="A13940" s="68" t="s">
        <v>103</v>
      </c>
      <c r="B13940" s="69">
        <v>491396748</v>
      </c>
      <c r="C13940" s="68">
        <v>630996571866</v>
      </c>
      <c r="D13940" s="69" t="s">
        <v>9364</v>
      </c>
      <c r="E13940" s="65">
        <f>IFERROR(VLOOKUP(C13940,Pivot!A:B,2,0),0)</f>
        <v>0</v>
      </c>
      <c r="F13940" s="65">
        <f>IFERROR(VLOOKUP(C13940,Pivot!A:C,3,0),0)</f>
        <v>0</v>
      </c>
    </row>
    <row r="13941" spans="1:6" x14ac:dyDescent="0.25">
      <c r="A13941" s="68" t="s">
        <v>103</v>
      </c>
      <c r="B13941" s="69">
        <v>491396749</v>
      </c>
      <c r="C13941" s="68">
        <v>630996567531</v>
      </c>
      <c r="D13941" s="69" t="s">
        <v>9365</v>
      </c>
      <c r="E13941" s="65">
        <f>IFERROR(VLOOKUP(C13941,Pivot!A:B,2,0),0)</f>
        <v>0</v>
      </c>
      <c r="F13941" s="65">
        <f>IFERROR(VLOOKUP(C13941,Pivot!A:C,3,0),0)</f>
        <v>0</v>
      </c>
    </row>
    <row r="13942" spans="1:6" x14ac:dyDescent="0.25">
      <c r="A13942" s="68" t="s">
        <v>103</v>
      </c>
      <c r="B13942" s="69">
        <v>491396750</v>
      </c>
      <c r="C13942" s="68">
        <v>630996569320</v>
      </c>
      <c r="D13942" s="69" t="s">
        <v>9366</v>
      </c>
      <c r="E13942" s="65">
        <f>IFERROR(VLOOKUP(C13942,Pivot!A:B,2,0),0)</f>
        <v>0</v>
      </c>
      <c r="F13942" s="65">
        <f>IFERROR(VLOOKUP(C13942,Pivot!A:C,3,0),0)</f>
        <v>0</v>
      </c>
    </row>
    <row r="13943" spans="1:6" x14ac:dyDescent="0.25">
      <c r="A13943" s="68" t="s">
        <v>103</v>
      </c>
      <c r="B13943" s="69">
        <v>491396750</v>
      </c>
      <c r="C13943" s="68">
        <v>630996569337</v>
      </c>
      <c r="D13943" s="69" t="s">
        <v>9366</v>
      </c>
      <c r="E13943" s="65">
        <f>IFERROR(VLOOKUP(C13943,Pivot!A:B,2,0),0)</f>
        <v>0</v>
      </c>
      <c r="F13943" s="65">
        <f>IFERROR(VLOOKUP(C13943,Pivot!A:C,3,0),0)</f>
        <v>0</v>
      </c>
    </row>
    <row r="13944" spans="1:6" x14ac:dyDescent="0.25">
      <c r="A13944" s="68" t="s">
        <v>103</v>
      </c>
      <c r="B13944" s="69">
        <v>491396750</v>
      </c>
      <c r="C13944" s="68">
        <v>630996569344</v>
      </c>
      <c r="D13944" s="69" t="s">
        <v>9366</v>
      </c>
      <c r="E13944" s="65">
        <f>IFERROR(VLOOKUP(C13944,Pivot!A:B,2,0),0)</f>
        <v>0</v>
      </c>
      <c r="F13944" s="65">
        <f>IFERROR(VLOOKUP(C13944,Pivot!A:C,3,0),0)</f>
        <v>0</v>
      </c>
    </row>
    <row r="13945" spans="1:6" x14ac:dyDescent="0.25">
      <c r="A13945" s="68" t="s">
        <v>103</v>
      </c>
      <c r="B13945" s="69">
        <v>491396750</v>
      </c>
      <c r="C13945" s="68">
        <v>630996569351</v>
      </c>
      <c r="D13945" s="69" t="s">
        <v>9366</v>
      </c>
      <c r="E13945" s="65">
        <f>IFERROR(VLOOKUP(C13945,Pivot!A:B,2,0),0)</f>
        <v>0</v>
      </c>
      <c r="F13945" s="65">
        <f>IFERROR(VLOOKUP(C13945,Pivot!A:C,3,0),0)</f>
        <v>0</v>
      </c>
    </row>
    <row r="13946" spans="1:6" x14ac:dyDescent="0.25">
      <c r="A13946" s="68" t="s">
        <v>103</v>
      </c>
      <c r="B13946" s="69">
        <v>491396750</v>
      </c>
      <c r="C13946" s="68">
        <v>630996569368</v>
      </c>
      <c r="D13946" s="69" t="s">
        <v>9366</v>
      </c>
      <c r="E13946" s="65">
        <f>IFERROR(VLOOKUP(C13946,Pivot!A:B,2,0),0)</f>
        <v>0</v>
      </c>
      <c r="F13946" s="65">
        <f>IFERROR(VLOOKUP(C13946,Pivot!A:C,3,0),0)</f>
        <v>0</v>
      </c>
    </row>
    <row r="13947" spans="1:6" x14ac:dyDescent="0.25">
      <c r="A13947" s="68" t="s">
        <v>103</v>
      </c>
      <c r="B13947" s="69">
        <v>491396751</v>
      </c>
      <c r="C13947" s="68">
        <v>630509664221</v>
      </c>
      <c r="D13947" s="69" t="s">
        <v>9367</v>
      </c>
      <c r="E13947" s="65">
        <f>IFERROR(VLOOKUP(C13947,Pivot!A:B,2,0),0)</f>
        <v>0</v>
      </c>
      <c r="F13947" s="65">
        <f>IFERROR(VLOOKUP(C13947,Pivot!A:C,3,0),0)</f>
        <v>0</v>
      </c>
    </row>
    <row r="13948" spans="1:6" x14ac:dyDescent="0.25">
      <c r="A13948" s="68" t="s">
        <v>103</v>
      </c>
      <c r="B13948" s="69">
        <v>491396752</v>
      </c>
      <c r="C13948" s="68">
        <v>4006592921446</v>
      </c>
      <c r="D13948" s="69" t="s">
        <v>9368</v>
      </c>
      <c r="E13948" s="65">
        <f>IFERROR(VLOOKUP(C13948,Pivot!A:B,2,0),0)</f>
        <v>0</v>
      </c>
      <c r="F13948" s="65">
        <f>IFERROR(VLOOKUP(C13948,Pivot!A:C,3,0),0)</f>
        <v>0</v>
      </c>
    </row>
    <row r="13949" spans="1:6" x14ac:dyDescent="0.25">
      <c r="A13949" s="68" t="s">
        <v>103</v>
      </c>
      <c r="B13949" s="69">
        <v>491396753</v>
      </c>
      <c r="C13949" s="68">
        <v>8058664051946</v>
      </c>
      <c r="D13949" s="69" t="s">
        <v>9369</v>
      </c>
      <c r="E13949" s="65">
        <f>IFERROR(VLOOKUP(C13949,Pivot!A:B,2,0),0)</f>
        <v>0</v>
      </c>
      <c r="F13949" s="65">
        <f>IFERROR(VLOOKUP(C13949,Pivot!A:C,3,0),0)</f>
        <v>0</v>
      </c>
    </row>
    <row r="13950" spans="1:6" x14ac:dyDescent="0.25">
      <c r="A13950" s="68" t="s">
        <v>103</v>
      </c>
      <c r="B13950" s="69">
        <v>491396755</v>
      </c>
      <c r="C13950" s="68">
        <v>8058664067350</v>
      </c>
      <c r="D13950" s="69" t="s">
        <v>9370</v>
      </c>
      <c r="E13950" s="65">
        <f>IFERROR(VLOOKUP(C13950,Pivot!A:B,2,0),0)</f>
        <v>0</v>
      </c>
      <c r="F13950" s="65">
        <f>IFERROR(VLOOKUP(C13950,Pivot!A:C,3,0),0)</f>
        <v>0</v>
      </c>
    </row>
    <row r="13951" spans="1:6" x14ac:dyDescent="0.25">
      <c r="A13951" s="68" t="s">
        <v>103</v>
      </c>
      <c r="B13951" s="69">
        <v>491396756</v>
      </c>
      <c r="C13951" s="68">
        <v>731346561053</v>
      </c>
      <c r="D13951" s="69" t="s">
        <v>9371</v>
      </c>
      <c r="E13951" s="65">
        <f>IFERROR(VLOOKUP(C13951,Pivot!A:B,2,0),0)</f>
        <v>0</v>
      </c>
      <c r="F13951" s="65">
        <f>IFERROR(VLOOKUP(C13951,Pivot!A:C,3,0),0)</f>
        <v>0</v>
      </c>
    </row>
    <row r="13952" spans="1:6" x14ac:dyDescent="0.25">
      <c r="A13952" s="68" t="s">
        <v>103</v>
      </c>
      <c r="B13952" s="69">
        <v>491396758</v>
      </c>
      <c r="C13952" s="68">
        <v>731346004062</v>
      </c>
      <c r="D13952" s="69" t="s">
        <v>9372</v>
      </c>
      <c r="E13952" s="65">
        <f>IFERROR(VLOOKUP(C13952,Pivot!A:B,2,0),0)</f>
        <v>0</v>
      </c>
      <c r="F13952" s="65">
        <f>IFERROR(VLOOKUP(C13952,Pivot!A:C,3,0),0)</f>
        <v>0</v>
      </c>
    </row>
    <row r="13953" spans="1:6" x14ac:dyDescent="0.25">
      <c r="A13953" s="68" t="s">
        <v>103</v>
      </c>
      <c r="B13953" s="69">
        <v>491396759</v>
      </c>
      <c r="C13953" s="68">
        <v>731346004000</v>
      </c>
      <c r="D13953" s="69" t="s">
        <v>9373</v>
      </c>
      <c r="E13953" s="65">
        <f>IFERROR(VLOOKUP(C13953,Pivot!A:B,2,0),0)</f>
        <v>0</v>
      </c>
      <c r="F13953" s="65">
        <f>IFERROR(VLOOKUP(C13953,Pivot!A:C,3,0),0)</f>
        <v>0</v>
      </c>
    </row>
    <row r="13954" spans="1:6" x14ac:dyDescent="0.25">
      <c r="A13954" s="68" t="s">
        <v>103</v>
      </c>
      <c r="B13954" s="69">
        <v>491396760</v>
      </c>
      <c r="C13954" s="68">
        <v>731346003690</v>
      </c>
      <c r="D13954" s="69" t="s">
        <v>9374</v>
      </c>
      <c r="E13954" s="65">
        <f>IFERROR(VLOOKUP(C13954,Pivot!A:B,2,0),0)</f>
        <v>0</v>
      </c>
      <c r="F13954" s="65">
        <f>IFERROR(VLOOKUP(C13954,Pivot!A:C,3,0),0)</f>
        <v>0</v>
      </c>
    </row>
    <row r="13955" spans="1:6" x14ac:dyDescent="0.25">
      <c r="A13955" s="68" t="s">
        <v>103</v>
      </c>
      <c r="B13955" s="69">
        <v>491396761</v>
      </c>
      <c r="C13955" s="68">
        <v>731346003706</v>
      </c>
      <c r="D13955" s="69" t="s">
        <v>9375</v>
      </c>
      <c r="E13955" s="65">
        <f>IFERROR(VLOOKUP(C13955,Pivot!A:B,2,0),0)</f>
        <v>0</v>
      </c>
      <c r="F13955" s="65">
        <f>IFERROR(VLOOKUP(C13955,Pivot!A:C,3,0),0)</f>
        <v>0</v>
      </c>
    </row>
    <row r="13956" spans="1:6" x14ac:dyDescent="0.25">
      <c r="A13956" s="68" t="s">
        <v>103</v>
      </c>
      <c r="B13956" s="69">
        <v>491396762</v>
      </c>
      <c r="C13956" s="68">
        <v>731346561503</v>
      </c>
      <c r="D13956" s="69" t="s">
        <v>9376</v>
      </c>
      <c r="E13956" s="65">
        <f>IFERROR(VLOOKUP(C13956,Pivot!A:B,2,0),0)</f>
        <v>0</v>
      </c>
      <c r="F13956" s="65">
        <f>IFERROR(VLOOKUP(C13956,Pivot!A:C,3,0),0)</f>
        <v>0</v>
      </c>
    </row>
    <row r="13957" spans="1:6" x14ac:dyDescent="0.25">
      <c r="A13957" s="68" t="s">
        <v>103</v>
      </c>
      <c r="B13957" s="69">
        <v>491396763</v>
      </c>
      <c r="C13957" s="68">
        <v>731346003058</v>
      </c>
      <c r="D13957" s="69" t="s">
        <v>9377</v>
      </c>
      <c r="E13957" s="65">
        <f>IFERROR(VLOOKUP(C13957,Pivot!A:B,2,0),0)</f>
        <v>0</v>
      </c>
      <c r="F13957" s="65">
        <f>IFERROR(VLOOKUP(C13957,Pivot!A:C,3,0),0)</f>
        <v>0</v>
      </c>
    </row>
    <row r="13958" spans="1:6" x14ac:dyDescent="0.25">
      <c r="A13958" s="68" t="s">
        <v>103</v>
      </c>
      <c r="B13958" s="69">
        <v>491396764</v>
      </c>
      <c r="C13958" s="68">
        <v>731346551009</v>
      </c>
      <c r="D13958" s="69" t="s">
        <v>9378</v>
      </c>
      <c r="E13958" s="65">
        <f>IFERROR(VLOOKUP(C13958,Pivot!A:B,2,0),0)</f>
        <v>0</v>
      </c>
      <c r="F13958" s="65">
        <f>IFERROR(VLOOKUP(C13958,Pivot!A:C,3,0),0)</f>
        <v>0</v>
      </c>
    </row>
    <row r="13959" spans="1:6" x14ac:dyDescent="0.25">
      <c r="A13959" s="68" t="s">
        <v>103</v>
      </c>
      <c r="B13959" s="69">
        <v>491396765</v>
      </c>
      <c r="C13959" s="68">
        <v>491396765</v>
      </c>
      <c r="D13959" s="69" t="s">
        <v>9379</v>
      </c>
      <c r="E13959" s="65">
        <f>IFERROR(VLOOKUP(C13959,Pivot!A:B,2,0),0)</f>
        <v>0</v>
      </c>
      <c r="F13959" s="65">
        <f>IFERROR(VLOOKUP(C13959,Pivot!A:C,3,0),0)</f>
        <v>0</v>
      </c>
    </row>
    <row r="13960" spans="1:6" x14ac:dyDescent="0.25">
      <c r="A13960" s="68" t="s">
        <v>103</v>
      </c>
      <c r="B13960" s="69">
        <v>491396765</v>
      </c>
      <c r="C13960" s="68">
        <v>50743646171</v>
      </c>
      <c r="D13960" s="69" t="s">
        <v>9379</v>
      </c>
      <c r="E13960" s="65">
        <f>IFERROR(VLOOKUP(C13960,Pivot!A:B,2,0),0)</f>
        <v>0</v>
      </c>
      <c r="F13960" s="65">
        <f>IFERROR(VLOOKUP(C13960,Pivot!A:C,3,0),0)</f>
        <v>0</v>
      </c>
    </row>
    <row r="13961" spans="1:6" x14ac:dyDescent="0.25">
      <c r="A13961" s="68" t="s">
        <v>103</v>
      </c>
      <c r="B13961" s="69">
        <v>491396765</v>
      </c>
      <c r="C13961" s="68">
        <v>50743646188</v>
      </c>
      <c r="D13961" s="69" t="s">
        <v>9379</v>
      </c>
      <c r="E13961" s="65">
        <f>IFERROR(VLOOKUP(C13961,Pivot!A:B,2,0),0)</f>
        <v>0</v>
      </c>
      <c r="F13961" s="65">
        <f>IFERROR(VLOOKUP(C13961,Pivot!A:C,3,0),0)</f>
        <v>0</v>
      </c>
    </row>
    <row r="13962" spans="1:6" x14ac:dyDescent="0.25">
      <c r="A13962" s="68" t="s">
        <v>103</v>
      </c>
      <c r="B13962" s="69">
        <v>491396766</v>
      </c>
      <c r="C13962" s="68">
        <v>491396766</v>
      </c>
      <c r="D13962" s="69" t="s">
        <v>9380</v>
      </c>
      <c r="E13962" s="65">
        <f>IFERROR(VLOOKUP(C13962,Pivot!A:B,2,0),0)</f>
        <v>0</v>
      </c>
      <c r="F13962" s="65">
        <f>IFERROR(VLOOKUP(C13962,Pivot!A:C,3,0),0)</f>
        <v>0</v>
      </c>
    </row>
    <row r="13963" spans="1:6" x14ac:dyDescent="0.25">
      <c r="A13963" s="68" t="s">
        <v>103</v>
      </c>
      <c r="B13963" s="69">
        <v>491396766</v>
      </c>
      <c r="C13963" s="68">
        <v>50743641565</v>
      </c>
      <c r="D13963" s="69" t="s">
        <v>9380</v>
      </c>
      <c r="E13963" s="65">
        <f>IFERROR(VLOOKUP(C13963,Pivot!A:B,2,0),0)</f>
        <v>0</v>
      </c>
      <c r="F13963" s="65">
        <f>IFERROR(VLOOKUP(C13963,Pivot!A:C,3,0),0)</f>
        <v>0</v>
      </c>
    </row>
    <row r="13964" spans="1:6" x14ac:dyDescent="0.25">
      <c r="A13964" s="68" t="s">
        <v>103</v>
      </c>
      <c r="B13964" s="69">
        <v>491396766</v>
      </c>
      <c r="C13964" s="68">
        <v>50743641589</v>
      </c>
      <c r="D13964" s="69" t="s">
        <v>9380</v>
      </c>
      <c r="E13964" s="65">
        <f>IFERROR(VLOOKUP(C13964,Pivot!A:B,2,0),0)</f>
        <v>0</v>
      </c>
      <c r="F13964" s="65">
        <f>IFERROR(VLOOKUP(C13964,Pivot!A:C,3,0),0)</f>
        <v>0</v>
      </c>
    </row>
    <row r="13965" spans="1:6" x14ac:dyDescent="0.25">
      <c r="A13965" s="68" t="s">
        <v>103</v>
      </c>
      <c r="B13965" s="69">
        <v>491396767</v>
      </c>
      <c r="C13965" s="68">
        <v>491396767</v>
      </c>
      <c r="D13965" s="69" t="s">
        <v>9381</v>
      </c>
      <c r="E13965" s="65">
        <f>IFERROR(VLOOKUP(C13965,Pivot!A:B,2,0),0)</f>
        <v>0</v>
      </c>
      <c r="F13965" s="65">
        <f>IFERROR(VLOOKUP(C13965,Pivot!A:C,3,0),0)</f>
        <v>0</v>
      </c>
    </row>
    <row r="13966" spans="1:6" x14ac:dyDescent="0.25">
      <c r="A13966" s="68" t="s">
        <v>103</v>
      </c>
      <c r="B13966" s="69">
        <v>491396767</v>
      </c>
      <c r="C13966" s="68">
        <v>50743636851</v>
      </c>
      <c r="D13966" s="69" t="s">
        <v>9381</v>
      </c>
      <c r="E13966" s="65">
        <f>IFERROR(VLOOKUP(C13966,Pivot!A:B,2,0),0)</f>
        <v>0</v>
      </c>
      <c r="F13966" s="65">
        <f>IFERROR(VLOOKUP(C13966,Pivot!A:C,3,0),0)</f>
        <v>0</v>
      </c>
    </row>
    <row r="13967" spans="1:6" x14ac:dyDescent="0.25">
      <c r="A13967" s="68" t="s">
        <v>103</v>
      </c>
      <c r="B13967" s="69">
        <v>491396767</v>
      </c>
      <c r="C13967" s="68">
        <v>50743636868</v>
      </c>
      <c r="D13967" s="69" t="s">
        <v>9381</v>
      </c>
      <c r="E13967" s="65">
        <f>IFERROR(VLOOKUP(C13967,Pivot!A:B,2,0),0)</f>
        <v>0</v>
      </c>
      <c r="F13967" s="65">
        <f>IFERROR(VLOOKUP(C13967,Pivot!A:C,3,0),0)</f>
        <v>0</v>
      </c>
    </row>
    <row r="13968" spans="1:6" x14ac:dyDescent="0.25">
      <c r="A13968" s="68" t="s">
        <v>103</v>
      </c>
      <c r="B13968" s="69">
        <v>491396768</v>
      </c>
      <c r="C13968" s="68">
        <v>491396768</v>
      </c>
      <c r="D13968" s="69" t="s">
        <v>9382</v>
      </c>
      <c r="E13968" s="65">
        <f>IFERROR(VLOOKUP(C13968,Pivot!A:B,2,0),0)</f>
        <v>0</v>
      </c>
      <c r="F13968" s="65">
        <f>IFERROR(VLOOKUP(C13968,Pivot!A:C,3,0),0)</f>
        <v>0</v>
      </c>
    </row>
    <row r="13969" spans="1:6" x14ac:dyDescent="0.25">
      <c r="A13969" s="68" t="s">
        <v>103</v>
      </c>
      <c r="B13969" s="69">
        <v>491396768</v>
      </c>
      <c r="C13969" s="68">
        <v>50743638510</v>
      </c>
      <c r="D13969" s="69" t="s">
        <v>9382</v>
      </c>
      <c r="E13969" s="65">
        <f>IFERROR(VLOOKUP(C13969,Pivot!A:B,2,0),0)</f>
        <v>0</v>
      </c>
      <c r="F13969" s="65">
        <f>IFERROR(VLOOKUP(C13969,Pivot!A:C,3,0),0)</f>
        <v>0</v>
      </c>
    </row>
    <row r="13970" spans="1:6" x14ac:dyDescent="0.25">
      <c r="A13970" s="68" t="s">
        <v>103</v>
      </c>
      <c r="B13970" s="69">
        <v>491396769</v>
      </c>
      <c r="C13970" s="68">
        <v>491396769</v>
      </c>
      <c r="D13970" s="69" t="s">
        <v>9383</v>
      </c>
      <c r="E13970" s="65">
        <f>IFERROR(VLOOKUP(C13970,Pivot!A:B,2,0),0)</f>
        <v>0</v>
      </c>
      <c r="F13970" s="65">
        <f>IFERROR(VLOOKUP(C13970,Pivot!A:C,3,0),0)</f>
        <v>0</v>
      </c>
    </row>
    <row r="13971" spans="1:6" x14ac:dyDescent="0.25">
      <c r="A13971" s="68" t="s">
        <v>103</v>
      </c>
      <c r="B13971" s="69">
        <v>491396769</v>
      </c>
      <c r="C13971" s="68">
        <v>50743638503</v>
      </c>
      <c r="D13971" s="69" t="s">
        <v>9383</v>
      </c>
      <c r="E13971" s="65">
        <f>IFERROR(VLOOKUP(C13971,Pivot!A:B,2,0),0)</f>
        <v>0</v>
      </c>
      <c r="F13971" s="65">
        <f>IFERROR(VLOOKUP(C13971,Pivot!A:C,3,0),0)</f>
        <v>0</v>
      </c>
    </row>
    <row r="13972" spans="1:6" x14ac:dyDescent="0.25">
      <c r="A13972" s="68" t="s">
        <v>103</v>
      </c>
      <c r="B13972" s="69">
        <v>491396774</v>
      </c>
      <c r="C13972" s="68">
        <v>4006592965167</v>
      </c>
      <c r="D13972" s="69" t="s">
        <v>9384</v>
      </c>
      <c r="E13972" s="65">
        <f>IFERROR(VLOOKUP(C13972,Pivot!A:B,2,0),0)</f>
        <v>0</v>
      </c>
      <c r="F13972" s="65">
        <f>IFERROR(VLOOKUP(C13972,Pivot!A:C,3,0),0)</f>
        <v>0</v>
      </c>
    </row>
    <row r="13973" spans="1:6" x14ac:dyDescent="0.25">
      <c r="A13973" s="68" t="s">
        <v>103</v>
      </c>
      <c r="B13973" s="69">
        <v>491396775</v>
      </c>
      <c r="C13973" s="68">
        <v>4006592965426</v>
      </c>
      <c r="D13973" s="69" t="s">
        <v>9385</v>
      </c>
      <c r="E13973" s="65">
        <f>IFERROR(VLOOKUP(C13973,Pivot!A:B,2,0),0)</f>
        <v>0</v>
      </c>
      <c r="F13973" s="65">
        <f>IFERROR(VLOOKUP(C13973,Pivot!A:C,3,0),0)</f>
        <v>0</v>
      </c>
    </row>
    <row r="13974" spans="1:6" x14ac:dyDescent="0.25">
      <c r="A13974" s="68" t="s">
        <v>103</v>
      </c>
      <c r="B13974" s="69">
        <v>491396776</v>
      </c>
      <c r="C13974" s="68">
        <v>4006592976453</v>
      </c>
      <c r="D13974" s="69" t="s">
        <v>9386</v>
      </c>
      <c r="E13974" s="65">
        <f>IFERROR(VLOOKUP(C13974,Pivot!A:B,2,0),0)</f>
        <v>0</v>
      </c>
      <c r="F13974" s="65">
        <f>IFERROR(VLOOKUP(C13974,Pivot!A:C,3,0),0)</f>
        <v>0</v>
      </c>
    </row>
    <row r="13975" spans="1:6" x14ac:dyDescent="0.25">
      <c r="A13975" s="68" t="s">
        <v>103</v>
      </c>
      <c r="B13975" s="69">
        <v>491396777</v>
      </c>
      <c r="C13975" s="68">
        <v>3032163107002</v>
      </c>
      <c r="D13975" s="69" t="s">
        <v>9387</v>
      </c>
      <c r="E13975" s="65">
        <f>IFERROR(VLOOKUP(C13975,Pivot!A:B,2,0),0)</f>
        <v>0</v>
      </c>
      <c r="F13975" s="65">
        <f>IFERROR(VLOOKUP(C13975,Pivot!A:C,3,0),0)</f>
        <v>0</v>
      </c>
    </row>
    <row r="13976" spans="1:6" x14ac:dyDescent="0.25">
      <c r="A13976" s="68" t="s">
        <v>103</v>
      </c>
      <c r="B13976" s="69">
        <v>491396778</v>
      </c>
      <c r="C13976" s="68">
        <v>6943478021785</v>
      </c>
      <c r="D13976" s="69" t="s">
        <v>9388</v>
      </c>
      <c r="E13976" s="65">
        <f>IFERROR(VLOOKUP(C13976,Pivot!A:B,2,0),0)</f>
        <v>0</v>
      </c>
      <c r="F13976" s="65">
        <f>IFERROR(VLOOKUP(C13976,Pivot!A:C,3,0),0)</f>
        <v>0</v>
      </c>
    </row>
    <row r="13977" spans="1:6" x14ac:dyDescent="0.25">
      <c r="A13977" s="68" t="s">
        <v>103</v>
      </c>
      <c r="B13977" s="69">
        <v>491396779</v>
      </c>
      <c r="C13977" s="68">
        <v>6943478021778</v>
      </c>
      <c r="D13977" s="69" t="s">
        <v>9389</v>
      </c>
      <c r="E13977" s="65">
        <f>IFERROR(VLOOKUP(C13977,Pivot!A:B,2,0),0)</f>
        <v>0</v>
      </c>
      <c r="F13977" s="65">
        <f>IFERROR(VLOOKUP(C13977,Pivot!A:C,3,0),0)</f>
        <v>0</v>
      </c>
    </row>
    <row r="13978" spans="1:6" x14ac:dyDescent="0.25">
      <c r="A13978" s="68" t="s">
        <v>103</v>
      </c>
      <c r="B13978" s="69">
        <v>491396780</v>
      </c>
      <c r="C13978" s="68">
        <v>6943478021792</v>
      </c>
      <c r="D13978" s="69" t="s">
        <v>9390</v>
      </c>
      <c r="E13978" s="65">
        <f>IFERROR(VLOOKUP(C13978,Pivot!A:B,2,0),0)</f>
        <v>0</v>
      </c>
      <c r="F13978" s="65">
        <f>IFERROR(VLOOKUP(C13978,Pivot!A:C,3,0),0)</f>
        <v>0</v>
      </c>
    </row>
    <row r="13979" spans="1:6" x14ac:dyDescent="0.25">
      <c r="A13979" s="68" t="s">
        <v>103</v>
      </c>
      <c r="B13979" s="69">
        <v>491396783</v>
      </c>
      <c r="C13979" s="68">
        <v>6943478021709</v>
      </c>
      <c r="D13979" s="69" t="s">
        <v>9391</v>
      </c>
      <c r="E13979" s="65">
        <f>IFERROR(VLOOKUP(C13979,Pivot!A:B,2,0),0)</f>
        <v>0</v>
      </c>
      <c r="F13979" s="65">
        <f>IFERROR(VLOOKUP(C13979,Pivot!A:C,3,0),0)</f>
        <v>0</v>
      </c>
    </row>
    <row r="13980" spans="1:6" x14ac:dyDescent="0.25">
      <c r="A13980" s="68" t="s">
        <v>103</v>
      </c>
      <c r="B13980" s="69">
        <v>491396784</v>
      </c>
      <c r="C13980" s="68">
        <v>6943478021716</v>
      </c>
      <c r="D13980" s="69" t="s">
        <v>9392</v>
      </c>
      <c r="E13980" s="65">
        <f>IFERROR(VLOOKUP(C13980,Pivot!A:B,2,0),0)</f>
        <v>0</v>
      </c>
      <c r="F13980" s="65">
        <f>IFERROR(VLOOKUP(C13980,Pivot!A:C,3,0),0)</f>
        <v>0</v>
      </c>
    </row>
    <row r="13981" spans="1:6" x14ac:dyDescent="0.25">
      <c r="A13981" s="68" t="s">
        <v>103</v>
      </c>
      <c r="B13981" s="69">
        <v>491396785</v>
      </c>
      <c r="C13981" s="68">
        <v>6943478014916</v>
      </c>
      <c r="D13981" s="69" t="s">
        <v>9393</v>
      </c>
      <c r="E13981" s="65">
        <f>IFERROR(VLOOKUP(C13981,Pivot!A:B,2,0),0)</f>
        <v>0</v>
      </c>
      <c r="F13981" s="65">
        <f>IFERROR(VLOOKUP(C13981,Pivot!A:C,3,0),0)</f>
        <v>0</v>
      </c>
    </row>
    <row r="13982" spans="1:6" x14ac:dyDescent="0.25">
      <c r="A13982" s="68" t="s">
        <v>103</v>
      </c>
      <c r="B13982" s="69">
        <v>491396786</v>
      </c>
      <c r="C13982" s="68">
        <v>6943478018228</v>
      </c>
      <c r="D13982" s="69" t="s">
        <v>9394</v>
      </c>
      <c r="E13982" s="65">
        <f>IFERROR(VLOOKUP(C13982,Pivot!A:B,2,0),0)</f>
        <v>0</v>
      </c>
      <c r="F13982" s="65">
        <f>IFERROR(VLOOKUP(C13982,Pivot!A:C,3,0),0)</f>
        <v>0</v>
      </c>
    </row>
    <row r="13983" spans="1:6" x14ac:dyDescent="0.25">
      <c r="A13983" s="68" t="s">
        <v>103</v>
      </c>
      <c r="B13983" s="69">
        <v>491396792</v>
      </c>
      <c r="C13983" s="68">
        <v>4006592009113</v>
      </c>
      <c r="D13983" s="69" t="s">
        <v>9395</v>
      </c>
      <c r="E13983" s="65">
        <f>IFERROR(VLOOKUP(C13983,Pivot!A:B,2,0),0)</f>
        <v>0</v>
      </c>
      <c r="F13983" s="65">
        <f>IFERROR(VLOOKUP(C13983,Pivot!A:C,3,0),0)</f>
        <v>0</v>
      </c>
    </row>
    <row r="13984" spans="1:6" x14ac:dyDescent="0.25">
      <c r="A13984" s="68" t="s">
        <v>103</v>
      </c>
      <c r="B13984" s="69">
        <v>491396793</v>
      </c>
      <c r="C13984" s="68">
        <v>4006592009151</v>
      </c>
      <c r="D13984" s="69" t="s">
        <v>9396</v>
      </c>
      <c r="E13984" s="65">
        <f>IFERROR(VLOOKUP(C13984,Pivot!A:B,2,0),0)</f>
        <v>0</v>
      </c>
      <c r="F13984" s="65">
        <f>IFERROR(VLOOKUP(C13984,Pivot!A:C,3,0),0)</f>
        <v>0</v>
      </c>
    </row>
    <row r="13985" spans="1:6" x14ac:dyDescent="0.25">
      <c r="A13985" s="68" t="s">
        <v>103</v>
      </c>
      <c r="B13985" s="69">
        <v>491396794</v>
      </c>
      <c r="C13985" s="68">
        <v>32884188369</v>
      </c>
      <c r="D13985" s="69" t="s">
        <v>9397</v>
      </c>
      <c r="E13985" s="65">
        <f>IFERROR(VLOOKUP(C13985,Pivot!A:B,2,0),0)</f>
        <v>0</v>
      </c>
      <c r="F13985" s="65">
        <f>IFERROR(VLOOKUP(C13985,Pivot!A:C,3,0),0)</f>
        <v>0</v>
      </c>
    </row>
    <row r="13986" spans="1:6" x14ac:dyDescent="0.25">
      <c r="A13986" s="68" t="s">
        <v>103</v>
      </c>
      <c r="B13986" s="69">
        <v>491396795</v>
      </c>
      <c r="C13986" s="68">
        <v>32884188819</v>
      </c>
      <c r="D13986" s="69" t="s">
        <v>9398</v>
      </c>
      <c r="E13986" s="65">
        <f>IFERROR(VLOOKUP(C13986,Pivot!A:B,2,0),0)</f>
        <v>0</v>
      </c>
      <c r="F13986" s="65">
        <f>IFERROR(VLOOKUP(C13986,Pivot!A:C,3,0),0)</f>
        <v>0</v>
      </c>
    </row>
    <row r="13987" spans="1:6" x14ac:dyDescent="0.25">
      <c r="A13987" s="68" t="s">
        <v>103</v>
      </c>
      <c r="B13987" s="69">
        <v>491396799</v>
      </c>
      <c r="C13987" s="68">
        <v>845423016043</v>
      </c>
      <c r="D13987" s="69" t="s">
        <v>9399</v>
      </c>
      <c r="E13987" s="65">
        <f>IFERROR(VLOOKUP(C13987,Pivot!A:B,2,0),0)</f>
        <v>0</v>
      </c>
      <c r="F13987" s="65">
        <f>IFERROR(VLOOKUP(C13987,Pivot!A:C,3,0),0)</f>
        <v>0</v>
      </c>
    </row>
    <row r="13988" spans="1:6" x14ac:dyDescent="0.25">
      <c r="A13988" s="68" t="s">
        <v>103</v>
      </c>
      <c r="B13988" s="69">
        <v>491396800</v>
      </c>
      <c r="C13988" s="68">
        <v>845423016036</v>
      </c>
      <c r="D13988" s="69" t="s">
        <v>9400</v>
      </c>
      <c r="E13988" s="65">
        <f>IFERROR(VLOOKUP(C13988,Pivot!A:B,2,0),0)</f>
        <v>0</v>
      </c>
      <c r="F13988" s="65">
        <f>IFERROR(VLOOKUP(C13988,Pivot!A:C,3,0),0)</f>
        <v>0</v>
      </c>
    </row>
    <row r="13989" spans="1:6" x14ac:dyDescent="0.25">
      <c r="A13989" s="68" t="s">
        <v>103</v>
      </c>
      <c r="B13989" s="69">
        <v>491396801</v>
      </c>
      <c r="C13989" s="68">
        <v>8906076571005</v>
      </c>
      <c r="D13989" s="69" t="s">
        <v>9401</v>
      </c>
      <c r="E13989" s="65">
        <f>IFERROR(VLOOKUP(C13989,Pivot!A:B,2,0),0)</f>
        <v>0</v>
      </c>
      <c r="F13989" s="65">
        <f>IFERROR(VLOOKUP(C13989,Pivot!A:C,3,0),0)</f>
        <v>0</v>
      </c>
    </row>
    <row r="13990" spans="1:6" x14ac:dyDescent="0.25">
      <c r="A13990" s="68" t="s">
        <v>103</v>
      </c>
      <c r="B13990" s="69">
        <v>491396802</v>
      </c>
      <c r="C13990" s="68">
        <v>8906076571029</v>
      </c>
      <c r="D13990" s="69" t="s">
        <v>9402</v>
      </c>
      <c r="E13990" s="65">
        <f>IFERROR(VLOOKUP(C13990,Pivot!A:B,2,0),0)</f>
        <v>0</v>
      </c>
      <c r="F13990" s="65">
        <f>IFERROR(VLOOKUP(C13990,Pivot!A:C,3,0),0)</f>
        <v>0</v>
      </c>
    </row>
    <row r="13991" spans="1:6" x14ac:dyDescent="0.25">
      <c r="A13991" s="68" t="s">
        <v>103</v>
      </c>
      <c r="B13991" s="69">
        <v>491396803</v>
      </c>
      <c r="C13991" s="68">
        <v>8906076571067</v>
      </c>
      <c r="D13991" s="69" t="s">
        <v>9403</v>
      </c>
      <c r="E13991" s="65">
        <f>IFERROR(VLOOKUP(C13991,Pivot!A:B,2,0),0)</f>
        <v>0</v>
      </c>
      <c r="F13991" s="65">
        <f>IFERROR(VLOOKUP(C13991,Pivot!A:C,3,0),0)</f>
        <v>0</v>
      </c>
    </row>
    <row r="13992" spans="1:6" x14ac:dyDescent="0.25">
      <c r="A13992" s="68" t="s">
        <v>103</v>
      </c>
      <c r="B13992" s="69">
        <v>491396804</v>
      </c>
      <c r="C13992" s="68">
        <v>8906076571081</v>
      </c>
      <c r="D13992" s="69" t="s">
        <v>9404</v>
      </c>
      <c r="E13992" s="65">
        <f>IFERROR(VLOOKUP(C13992,Pivot!A:B,2,0),0)</f>
        <v>0</v>
      </c>
      <c r="F13992" s="65">
        <f>IFERROR(VLOOKUP(C13992,Pivot!A:C,3,0),0)</f>
        <v>0</v>
      </c>
    </row>
    <row r="13993" spans="1:6" x14ac:dyDescent="0.25">
      <c r="A13993" s="68" t="s">
        <v>103</v>
      </c>
      <c r="B13993" s="69">
        <v>491396805</v>
      </c>
      <c r="C13993" s="68">
        <v>8906076572071</v>
      </c>
      <c r="D13993" s="69" t="s">
        <v>9405</v>
      </c>
      <c r="E13993" s="65">
        <f>IFERROR(VLOOKUP(C13993,Pivot!A:B,2,0),0)</f>
        <v>0</v>
      </c>
      <c r="F13993" s="65">
        <f>IFERROR(VLOOKUP(C13993,Pivot!A:C,3,0),0)</f>
        <v>0</v>
      </c>
    </row>
    <row r="13994" spans="1:6" x14ac:dyDescent="0.25">
      <c r="A13994" s="68" t="s">
        <v>103</v>
      </c>
      <c r="B13994" s="69">
        <v>491396806</v>
      </c>
      <c r="C13994" s="68">
        <v>8906076579032</v>
      </c>
      <c r="D13994" s="69" t="s">
        <v>9406</v>
      </c>
      <c r="E13994" s="65">
        <f>IFERROR(VLOOKUP(C13994,Pivot!A:B,2,0),0)</f>
        <v>0</v>
      </c>
      <c r="F13994" s="65">
        <f>IFERROR(VLOOKUP(C13994,Pivot!A:C,3,0),0)</f>
        <v>0</v>
      </c>
    </row>
    <row r="13995" spans="1:6" x14ac:dyDescent="0.25">
      <c r="A13995" s="68" t="s">
        <v>103</v>
      </c>
      <c r="B13995" s="69">
        <v>491396807</v>
      </c>
      <c r="C13995" s="68">
        <v>8906076579001</v>
      </c>
      <c r="D13995" s="69" t="s">
        <v>9407</v>
      </c>
      <c r="E13995" s="65">
        <f>IFERROR(VLOOKUP(C13995,Pivot!A:B,2,0),0)</f>
        <v>0</v>
      </c>
      <c r="F13995" s="65">
        <f>IFERROR(VLOOKUP(C13995,Pivot!A:C,3,0),0)</f>
        <v>0</v>
      </c>
    </row>
    <row r="13996" spans="1:6" x14ac:dyDescent="0.25">
      <c r="A13996" s="68" t="s">
        <v>103</v>
      </c>
      <c r="B13996" s="69">
        <v>491396809</v>
      </c>
      <c r="C13996" s="68">
        <v>8907136179971</v>
      </c>
      <c r="D13996" s="69" t="s">
        <v>9408</v>
      </c>
      <c r="E13996" s="65">
        <f>IFERROR(VLOOKUP(C13996,Pivot!A:B,2,0),0)</f>
        <v>0</v>
      </c>
      <c r="F13996" s="65">
        <f>IFERROR(VLOOKUP(C13996,Pivot!A:C,3,0),0)</f>
        <v>0</v>
      </c>
    </row>
    <row r="13997" spans="1:6" x14ac:dyDescent="0.25">
      <c r="A13997" s="68" t="s">
        <v>103</v>
      </c>
      <c r="B13997" s="69">
        <v>491396810</v>
      </c>
      <c r="C13997" s="68">
        <v>8907136179988</v>
      </c>
      <c r="D13997" s="69" t="s">
        <v>9409</v>
      </c>
      <c r="E13997" s="65">
        <f>IFERROR(VLOOKUP(C13997,Pivot!A:B,2,0),0)</f>
        <v>0</v>
      </c>
      <c r="F13997" s="65">
        <f>IFERROR(VLOOKUP(C13997,Pivot!A:C,3,0),0)</f>
        <v>0</v>
      </c>
    </row>
    <row r="13998" spans="1:6" x14ac:dyDescent="0.25">
      <c r="A13998" s="68" t="s">
        <v>103</v>
      </c>
      <c r="B13998" s="69">
        <v>491396811</v>
      </c>
      <c r="C13998" s="68">
        <v>8907136179995</v>
      </c>
      <c r="D13998" s="69" t="s">
        <v>9410</v>
      </c>
      <c r="E13998" s="65">
        <f>IFERROR(VLOOKUP(C13998,Pivot!A:B,2,0),0)</f>
        <v>0</v>
      </c>
      <c r="F13998" s="65">
        <f>IFERROR(VLOOKUP(C13998,Pivot!A:C,3,0),0)</f>
        <v>0</v>
      </c>
    </row>
    <row r="13999" spans="1:6" x14ac:dyDescent="0.25">
      <c r="A13999" s="68" t="s">
        <v>103</v>
      </c>
      <c r="B13999" s="69">
        <v>491396812</v>
      </c>
      <c r="C13999" s="68">
        <v>8907136180021</v>
      </c>
      <c r="D13999" s="69" t="s">
        <v>9411</v>
      </c>
      <c r="E13999" s="65">
        <f>IFERROR(VLOOKUP(C13999,Pivot!A:B,2,0),0)</f>
        <v>0</v>
      </c>
      <c r="F13999" s="65">
        <f>IFERROR(VLOOKUP(C13999,Pivot!A:C,3,0),0)</f>
        <v>0</v>
      </c>
    </row>
    <row r="14000" spans="1:6" x14ac:dyDescent="0.25">
      <c r="A14000" s="68" t="s">
        <v>103</v>
      </c>
      <c r="B14000" s="69">
        <v>491396813</v>
      </c>
      <c r="C14000" s="68">
        <v>8907136180052</v>
      </c>
      <c r="D14000" s="69" t="s">
        <v>9412</v>
      </c>
      <c r="E14000" s="65">
        <f>IFERROR(VLOOKUP(C14000,Pivot!A:B,2,0),0)</f>
        <v>0</v>
      </c>
      <c r="F14000" s="65">
        <f>IFERROR(VLOOKUP(C14000,Pivot!A:C,3,0),0)</f>
        <v>0</v>
      </c>
    </row>
    <row r="14001" spans="1:6" x14ac:dyDescent="0.25">
      <c r="A14001" s="68" t="s">
        <v>103</v>
      </c>
      <c r="B14001" s="69">
        <v>491396814</v>
      </c>
      <c r="C14001" s="68">
        <v>8907136180038</v>
      </c>
      <c r="D14001" s="69" t="s">
        <v>9413</v>
      </c>
      <c r="E14001" s="65">
        <f>IFERROR(VLOOKUP(C14001,Pivot!A:B,2,0),0)</f>
        <v>0</v>
      </c>
      <c r="F14001" s="65">
        <f>IFERROR(VLOOKUP(C14001,Pivot!A:C,3,0),0)</f>
        <v>0</v>
      </c>
    </row>
    <row r="14002" spans="1:6" x14ac:dyDescent="0.25">
      <c r="A14002" s="68" t="s">
        <v>103</v>
      </c>
      <c r="B14002" s="69">
        <v>491396815</v>
      </c>
      <c r="C14002" s="68">
        <v>8907136180045</v>
      </c>
      <c r="D14002" s="69" t="s">
        <v>9414</v>
      </c>
      <c r="E14002" s="65">
        <f>IFERROR(VLOOKUP(C14002,Pivot!A:B,2,0),0)</f>
        <v>0</v>
      </c>
      <c r="F14002" s="65">
        <f>IFERROR(VLOOKUP(C14002,Pivot!A:C,3,0),0)</f>
        <v>0</v>
      </c>
    </row>
    <row r="14003" spans="1:6" x14ac:dyDescent="0.25">
      <c r="A14003" s="68" t="s">
        <v>103</v>
      </c>
      <c r="B14003" s="69">
        <v>491396816</v>
      </c>
      <c r="C14003" s="68">
        <v>8904279500242</v>
      </c>
      <c r="D14003" s="69" t="s">
        <v>9415</v>
      </c>
      <c r="E14003" s="65">
        <f>IFERROR(VLOOKUP(C14003,Pivot!A:B,2,0),0)</f>
        <v>0</v>
      </c>
      <c r="F14003" s="65">
        <f>IFERROR(VLOOKUP(C14003,Pivot!A:C,3,0),0)</f>
        <v>0</v>
      </c>
    </row>
    <row r="14004" spans="1:6" x14ac:dyDescent="0.25">
      <c r="A14004" s="68" t="s">
        <v>103</v>
      </c>
      <c r="B14004" s="69">
        <v>491396818</v>
      </c>
      <c r="C14004" s="68">
        <v>50743642265</v>
      </c>
      <c r="D14004" s="69" t="s">
        <v>9416</v>
      </c>
      <c r="E14004" s="65">
        <f>IFERROR(VLOOKUP(C14004,Pivot!A:B,2,0),0)</f>
        <v>0</v>
      </c>
      <c r="F14004" s="65">
        <f>IFERROR(VLOOKUP(C14004,Pivot!A:C,3,0),0)</f>
        <v>0</v>
      </c>
    </row>
    <row r="14005" spans="1:6" x14ac:dyDescent="0.25">
      <c r="A14005" s="68" t="s">
        <v>103</v>
      </c>
      <c r="B14005" s="69">
        <v>491396819</v>
      </c>
      <c r="C14005" s="68">
        <v>50743642302</v>
      </c>
      <c r="D14005" s="69" t="s">
        <v>9417</v>
      </c>
      <c r="E14005" s="65">
        <f>IFERROR(VLOOKUP(C14005,Pivot!A:B,2,0),0)</f>
        <v>0</v>
      </c>
      <c r="F14005" s="65">
        <f>IFERROR(VLOOKUP(C14005,Pivot!A:C,3,0),0)</f>
        <v>0</v>
      </c>
    </row>
    <row r="14006" spans="1:6" x14ac:dyDescent="0.25">
      <c r="A14006" s="68" t="s">
        <v>103</v>
      </c>
      <c r="B14006" s="69">
        <v>491396820</v>
      </c>
      <c r="C14006" s="68">
        <v>50743631566</v>
      </c>
      <c r="D14006" s="69" t="s">
        <v>9418</v>
      </c>
      <c r="E14006" s="65">
        <f>IFERROR(VLOOKUP(C14006,Pivot!A:B,2,0),0)</f>
        <v>0</v>
      </c>
      <c r="F14006" s="65">
        <f>IFERROR(VLOOKUP(C14006,Pivot!A:C,3,0),0)</f>
        <v>0</v>
      </c>
    </row>
    <row r="14007" spans="1:6" x14ac:dyDescent="0.25">
      <c r="A14007" s="68" t="s">
        <v>103</v>
      </c>
      <c r="B14007" s="69">
        <v>491396821</v>
      </c>
      <c r="C14007" s="68">
        <v>5010993523627</v>
      </c>
      <c r="D14007" s="69" t="s">
        <v>9419</v>
      </c>
      <c r="E14007" s="65">
        <f>IFERROR(VLOOKUP(C14007,Pivot!A:B,2,0),0)</f>
        <v>0</v>
      </c>
      <c r="F14007" s="65">
        <f>IFERROR(VLOOKUP(C14007,Pivot!A:C,3,0),0)</f>
        <v>0</v>
      </c>
    </row>
    <row r="14008" spans="1:6" x14ac:dyDescent="0.25">
      <c r="A14008" s="68" t="s">
        <v>103</v>
      </c>
      <c r="B14008" s="69">
        <v>491396821</v>
      </c>
      <c r="C14008" s="68">
        <v>5010993526949</v>
      </c>
      <c r="D14008" s="69" t="s">
        <v>9419</v>
      </c>
      <c r="E14008" s="65">
        <f>IFERROR(VLOOKUP(C14008,Pivot!A:B,2,0),0)</f>
        <v>0</v>
      </c>
      <c r="F14008" s="65">
        <f>IFERROR(VLOOKUP(C14008,Pivot!A:C,3,0),0)</f>
        <v>0</v>
      </c>
    </row>
    <row r="14009" spans="1:6" x14ac:dyDescent="0.25">
      <c r="A14009" s="68" t="s">
        <v>103</v>
      </c>
      <c r="B14009" s="69">
        <v>491396821</v>
      </c>
      <c r="C14009" s="68">
        <v>5010993526956</v>
      </c>
      <c r="D14009" s="69" t="s">
        <v>9419</v>
      </c>
      <c r="E14009" s="65">
        <f>IFERROR(VLOOKUP(C14009,Pivot!A:B,2,0),0)</f>
        <v>0</v>
      </c>
      <c r="F14009" s="65">
        <f>IFERROR(VLOOKUP(C14009,Pivot!A:C,3,0),0)</f>
        <v>0</v>
      </c>
    </row>
    <row r="14010" spans="1:6" x14ac:dyDescent="0.25">
      <c r="A14010" s="68" t="s">
        <v>103</v>
      </c>
      <c r="B14010" s="69">
        <v>491396821</v>
      </c>
      <c r="C14010" s="68">
        <v>5010993526987</v>
      </c>
      <c r="D14010" s="69" t="s">
        <v>9419</v>
      </c>
      <c r="E14010" s="65">
        <f>IFERROR(VLOOKUP(C14010,Pivot!A:B,2,0),0)</f>
        <v>0</v>
      </c>
      <c r="F14010" s="65">
        <f>IFERROR(VLOOKUP(C14010,Pivot!A:C,3,0),0)</f>
        <v>0</v>
      </c>
    </row>
    <row r="14011" spans="1:6" x14ac:dyDescent="0.25">
      <c r="A14011" s="68" t="s">
        <v>103</v>
      </c>
      <c r="B14011" s="69">
        <v>491396821</v>
      </c>
      <c r="C14011" s="68">
        <v>5010993526994</v>
      </c>
      <c r="D14011" s="69" t="s">
        <v>9419</v>
      </c>
      <c r="E14011" s="65">
        <f>IFERROR(VLOOKUP(C14011,Pivot!A:B,2,0),0)</f>
        <v>0</v>
      </c>
      <c r="F14011" s="65">
        <f>IFERROR(VLOOKUP(C14011,Pivot!A:C,3,0),0)</f>
        <v>0</v>
      </c>
    </row>
    <row r="14012" spans="1:6" x14ac:dyDescent="0.25">
      <c r="A14012" s="68" t="s">
        <v>103</v>
      </c>
      <c r="B14012" s="69">
        <v>491396821</v>
      </c>
      <c r="C14012" s="68">
        <v>5010993527007</v>
      </c>
      <c r="D14012" s="69" t="s">
        <v>9419</v>
      </c>
      <c r="E14012" s="65">
        <f>IFERROR(VLOOKUP(C14012,Pivot!A:B,2,0),0)</f>
        <v>0</v>
      </c>
      <c r="F14012" s="65">
        <f>IFERROR(VLOOKUP(C14012,Pivot!A:C,3,0),0)</f>
        <v>0</v>
      </c>
    </row>
    <row r="14013" spans="1:6" x14ac:dyDescent="0.25">
      <c r="A14013" s="68" t="s">
        <v>103</v>
      </c>
      <c r="B14013" s="69">
        <v>491396821</v>
      </c>
      <c r="C14013" s="68">
        <v>5010993527014</v>
      </c>
      <c r="D14013" s="69" t="s">
        <v>9419</v>
      </c>
      <c r="E14013" s="65">
        <f>IFERROR(VLOOKUP(C14013,Pivot!A:B,2,0),0)</f>
        <v>0</v>
      </c>
      <c r="F14013" s="65">
        <f>IFERROR(VLOOKUP(C14013,Pivot!A:C,3,0),0)</f>
        <v>0</v>
      </c>
    </row>
    <row r="14014" spans="1:6" x14ac:dyDescent="0.25">
      <c r="A14014" s="68" t="s">
        <v>103</v>
      </c>
      <c r="B14014" s="69">
        <v>491396821</v>
      </c>
      <c r="C14014" s="68">
        <v>5010993527021</v>
      </c>
      <c r="D14014" s="69" t="s">
        <v>9419</v>
      </c>
      <c r="E14014" s="65">
        <f>IFERROR(VLOOKUP(C14014,Pivot!A:B,2,0),0)</f>
        <v>0</v>
      </c>
      <c r="F14014" s="65">
        <f>IFERROR(VLOOKUP(C14014,Pivot!A:C,3,0),0)</f>
        <v>0</v>
      </c>
    </row>
    <row r="14015" spans="1:6" x14ac:dyDescent="0.25">
      <c r="A14015" s="68" t="s">
        <v>103</v>
      </c>
      <c r="B14015" s="69">
        <v>491396821</v>
      </c>
      <c r="C14015" s="68">
        <v>5010993527038</v>
      </c>
      <c r="D14015" s="69" t="s">
        <v>9419</v>
      </c>
      <c r="E14015" s="65">
        <f>IFERROR(VLOOKUP(C14015,Pivot!A:B,2,0),0)</f>
        <v>0</v>
      </c>
      <c r="F14015" s="65">
        <f>IFERROR(VLOOKUP(C14015,Pivot!A:C,3,0),0)</f>
        <v>0</v>
      </c>
    </row>
    <row r="14016" spans="1:6" x14ac:dyDescent="0.25">
      <c r="A14016" s="68" t="s">
        <v>103</v>
      </c>
      <c r="B14016" s="69">
        <v>491396821</v>
      </c>
      <c r="C14016" s="68">
        <v>630509698394</v>
      </c>
      <c r="D14016" s="69" t="s">
        <v>9419</v>
      </c>
      <c r="E14016" s="65">
        <f>IFERROR(VLOOKUP(C14016,Pivot!A:B,2,0),0)</f>
        <v>0</v>
      </c>
      <c r="F14016" s="65">
        <f>IFERROR(VLOOKUP(C14016,Pivot!A:C,3,0),0)</f>
        <v>0</v>
      </c>
    </row>
    <row r="14017" spans="1:6" x14ac:dyDescent="0.25">
      <c r="A14017" s="68" t="s">
        <v>103</v>
      </c>
      <c r="B14017" s="69">
        <v>491396821</v>
      </c>
      <c r="C14017" s="68">
        <v>630509698400</v>
      </c>
      <c r="D14017" s="69" t="s">
        <v>9419</v>
      </c>
      <c r="E14017" s="65">
        <f>IFERROR(VLOOKUP(C14017,Pivot!A:B,2,0),0)</f>
        <v>0</v>
      </c>
      <c r="F14017" s="65">
        <f>IFERROR(VLOOKUP(C14017,Pivot!A:C,3,0),0)</f>
        <v>0</v>
      </c>
    </row>
    <row r="14018" spans="1:6" x14ac:dyDescent="0.25">
      <c r="A14018" s="68" t="s">
        <v>103</v>
      </c>
      <c r="B14018" s="69">
        <v>491396821</v>
      </c>
      <c r="C14018" s="68">
        <v>630509698417</v>
      </c>
      <c r="D14018" s="69" t="s">
        <v>9419</v>
      </c>
      <c r="E14018" s="65">
        <f>IFERROR(VLOOKUP(C14018,Pivot!A:B,2,0),0)</f>
        <v>0</v>
      </c>
      <c r="F14018" s="65">
        <f>IFERROR(VLOOKUP(C14018,Pivot!A:C,3,0),0)</f>
        <v>0</v>
      </c>
    </row>
    <row r="14019" spans="1:6" x14ac:dyDescent="0.25">
      <c r="A14019" s="68" t="s">
        <v>103</v>
      </c>
      <c r="B14019" s="69">
        <v>491396821</v>
      </c>
      <c r="C14019" s="68">
        <v>630509698424</v>
      </c>
      <c r="D14019" s="69" t="s">
        <v>9419</v>
      </c>
      <c r="E14019" s="65">
        <f>IFERROR(VLOOKUP(C14019,Pivot!A:B,2,0),0)</f>
        <v>0</v>
      </c>
      <c r="F14019" s="65">
        <f>IFERROR(VLOOKUP(C14019,Pivot!A:C,3,0),0)</f>
        <v>0</v>
      </c>
    </row>
    <row r="14020" spans="1:6" x14ac:dyDescent="0.25">
      <c r="A14020" s="68" t="s">
        <v>103</v>
      </c>
      <c r="B14020" s="69">
        <v>491396821</v>
      </c>
      <c r="C14020" s="68">
        <v>630509698578</v>
      </c>
      <c r="D14020" s="69" t="s">
        <v>9419</v>
      </c>
      <c r="E14020" s="65">
        <f>IFERROR(VLOOKUP(C14020,Pivot!A:B,2,0),0)</f>
        <v>0</v>
      </c>
      <c r="F14020" s="65">
        <f>IFERROR(VLOOKUP(C14020,Pivot!A:C,3,0),0)</f>
        <v>0</v>
      </c>
    </row>
    <row r="14021" spans="1:6" x14ac:dyDescent="0.25">
      <c r="A14021" s="68" t="s">
        <v>103</v>
      </c>
      <c r="B14021" s="69">
        <v>491396821</v>
      </c>
      <c r="C14021" s="68">
        <v>630509698585</v>
      </c>
      <c r="D14021" s="69" t="s">
        <v>9419</v>
      </c>
      <c r="E14021" s="65">
        <f>IFERROR(VLOOKUP(C14021,Pivot!A:B,2,0),0)</f>
        <v>0</v>
      </c>
      <c r="F14021" s="65">
        <f>IFERROR(VLOOKUP(C14021,Pivot!A:C,3,0),0)</f>
        <v>0</v>
      </c>
    </row>
    <row r="14022" spans="1:6" x14ac:dyDescent="0.25">
      <c r="A14022" s="68" t="s">
        <v>103</v>
      </c>
      <c r="B14022" s="69">
        <v>491396821</v>
      </c>
      <c r="C14022" s="68">
        <v>630509698592</v>
      </c>
      <c r="D14022" s="69" t="s">
        <v>9419</v>
      </c>
      <c r="E14022" s="65">
        <f>IFERROR(VLOOKUP(C14022,Pivot!A:B,2,0),0)</f>
        <v>0</v>
      </c>
      <c r="F14022" s="65">
        <f>IFERROR(VLOOKUP(C14022,Pivot!A:C,3,0),0)</f>
        <v>0</v>
      </c>
    </row>
    <row r="14023" spans="1:6" x14ac:dyDescent="0.25">
      <c r="A14023" s="68" t="s">
        <v>103</v>
      </c>
      <c r="B14023" s="69">
        <v>491396821</v>
      </c>
      <c r="C14023" s="68">
        <v>630509698608</v>
      </c>
      <c r="D14023" s="69" t="s">
        <v>9419</v>
      </c>
      <c r="E14023" s="65">
        <f>IFERROR(VLOOKUP(C14023,Pivot!A:B,2,0),0)</f>
        <v>0</v>
      </c>
      <c r="F14023" s="65">
        <f>IFERROR(VLOOKUP(C14023,Pivot!A:C,3,0),0)</f>
        <v>0</v>
      </c>
    </row>
    <row r="14024" spans="1:6" x14ac:dyDescent="0.25">
      <c r="A14024" s="68" t="s">
        <v>103</v>
      </c>
      <c r="B14024" s="69">
        <v>491396821</v>
      </c>
      <c r="C14024" s="68">
        <v>630509716777</v>
      </c>
      <c r="D14024" s="69" t="s">
        <v>9419</v>
      </c>
      <c r="E14024" s="65">
        <f>IFERROR(VLOOKUP(C14024,Pivot!A:B,2,0),0)</f>
        <v>0</v>
      </c>
      <c r="F14024" s="65">
        <f>IFERROR(VLOOKUP(C14024,Pivot!A:C,3,0),0)</f>
        <v>0</v>
      </c>
    </row>
    <row r="14025" spans="1:6" x14ac:dyDescent="0.25">
      <c r="A14025" s="68" t="s">
        <v>103</v>
      </c>
      <c r="B14025" s="69">
        <v>491396821</v>
      </c>
      <c r="C14025" s="68">
        <v>630509716784</v>
      </c>
      <c r="D14025" s="69" t="s">
        <v>9419</v>
      </c>
      <c r="E14025" s="65">
        <f>IFERROR(VLOOKUP(C14025,Pivot!A:B,2,0),0)</f>
        <v>0</v>
      </c>
      <c r="F14025" s="65">
        <f>IFERROR(VLOOKUP(C14025,Pivot!A:C,3,0),0)</f>
        <v>0</v>
      </c>
    </row>
    <row r="14026" spans="1:6" x14ac:dyDescent="0.25">
      <c r="A14026" s="68" t="s">
        <v>103</v>
      </c>
      <c r="B14026" s="69">
        <v>491396821</v>
      </c>
      <c r="C14026" s="68">
        <v>630509716791</v>
      </c>
      <c r="D14026" s="69" t="s">
        <v>9419</v>
      </c>
      <c r="E14026" s="65">
        <f>IFERROR(VLOOKUP(C14026,Pivot!A:B,2,0),0)</f>
        <v>0</v>
      </c>
      <c r="F14026" s="65">
        <f>IFERROR(VLOOKUP(C14026,Pivot!A:C,3,0),0)</f>
        <v>0</v>
      </c>
    </row>
    <row r="14027" spans="1:6" x14ac:dyDescent="0.25">
      <c r="A14027" s="68" t="s">
        <v>103</v>
      </c>
      <c r="B14027" s="69">
        <v>491396821</v>
      </c>
      <c r="C14027" s="68">
        <v>630509716807</v>
      </c>
      <c r="D14027" s="69" t="s">
        <v>9419</v>
      </c>
      <c r="E14027" s="65">
        <f>IFERROR(VLOOKUP(C14027,Pivot!A:B,2,0),0)</f>
        <v>0</v>
      </c>
      <c r="F14027" s="65">
        <f>IFERROR(VLOOKUP(C14027,Pivot!A:C,3,0),0)</f>
        <v>0</v>
      </c>
    </row>
    <row r="14028" spans="1:6" x14ac:dyDescent="0.25">
      <c r="A14028" s="68" t="s">
        <v>103</v>
      </c>
      <c r="B14028" s="69">
        <v>491396821</v>
      </c>
      <c r="C14028" s="68">
        <v>630509716814</v>
      </c>
      <c r="D14028" s="69" t="s">
        <v>9419</v>
      </c>
      <c r="E14028" s="65">
        <f>IFERROR(VLOOKUP(C14028,Pivot!A:B,2,0),0)</f>
        <v>0</v>
      </c>
      <c r="F14028" s="65">
        <f>IFERROR(VLOOKUP(C14028,Pivot!A:C,3,0),0)</f>
        <v>0</v>
      </c>
    </row>
    <row r="14029" spans="1:6" x14ac:dyDescent="0.25">
      <c r="A14029" s="68" t="s">
        <v>103</v>
      </c>
      <c r="B14029" s="69">
        <v>491396821</v>
      </c>
      <c r="C14029" s="68">
        <v>630509716821</v>
      </c>
      <c r="D14029" s="69" t="s">
        <v>9419</v>
      </c>
      <c r="E14029" s="65">
        <f>IFERROR(VLOOKUP(C14029,Pivot!A:B,2,0),0)</f>
        <v>0</v>
      </c>
      <c r="F14029" s="65">
        <f>IFERROR(VLOOKUP(C14029,Pivot!A:C,3,0),0)</f>
        <v>0</v>
      </c>
    </row>
    <row r="14030" spans="1:6" x14ac:dyDescent="0.25">
      <c r="A14030" s="68" t="s">
        <v>103</v>
      </c>
      <c r="B14030" s="69">
        <v>491396821</v>
      </c>
      <c r="C14030" s="68">
        <v>630509716838</v>
      </c>
      <c r="D14030" s="69" t="s">
        <v>9419</v>
      </c>
      <c r="E14030" s="65">
        <f>IFERROR(VLOOKUP(C14030,Pivot!A:B,2,0),0)</f>
        <v>0</v>
      </c>
      <c r="F14030" s="65">
        <f>IFERROR(VLOOKUP(C14030,Pivot!A:C,3,0),0)</f>
        <v>0</v>
      </c>
    </row>
    <row r="14031" spans="1:6" x14ac:dyDescent="0.25">
      <c r="A14031" s="68" t="s">
        <v>103</v>
      </c>
      <c r="B14031" s="69">
        <v>491396821</v>
      </c>
      <c r="C14031" s="68">
        <v>630509716845</v>
      </c>
      <c r="D14031" s="69" t="s">
        <v>9419</v>
      </c>
      <c r="E14031" s="65">
        <f>IFERROR(VLOOKUP(C14031,Pivot!A:B,2,0),0)</f>
        <v>0</v>
      </c>
      <c r="F14031" s="65">
        <f>IFERROR(VLOOKUP(C14031,Pivot!A:C,3,0),0)</f>
        <v>0</v>
      </c>
    </row>
    <row r="14032" spans="1:6" x14ac:dyDescent="0.25">
      <c r="A14032" s="68" t="s">
        <v>103</v>
      </c>
      <c r="B14032" s="69">
        <v>491396821</v>
      </c>
      <c r="C14032" s="68">
        <v>630509717583</v>
      </c>
      <c r="D14032" s="69" t="s">
        <v>9419</v>
      </c>
      <c r="E14032" s="65">
        <f>IFERROR(VLOOKUP(C14032,Pivot!A:B,2,0),0)</f>
        <v>0</v>
      </c>
      <c r="F14032" s="65">
        <f>IFERROR(VLOOKUP(C14032,Pivot!A:C,3,0),0)</f>
        <v>0</v>
      </c>
    </row>
    <row r="14033" spans="1:6" x14ac:dyDescent="0.25">
      <c r="A14033" s="68" t="s">
        <v>103</v>
      </c>
      <c r="B14033" s="69">
        <v>491396821</v>
      </c>
      <c r="C14033" s="68">
        <v>630509717606</v>
      </c>
      <c r="D14033" s="69" t="s">
        <v>9419</v>
      </c>
      <c r="E14033" s="65">
        <f>IFERROR(VLOOKUP(C14033,Pivot!A:B,2,0),0)</f>
        <v>0</v>
      </c>
      <c r="F14033" s="65">
        <f>IFERROR(VLOOKUP(C14033,Pivot!A:C,3,0),0)</f>
        <v>0</v>
      </c>
    </row>
    <row r="14034" spans="1:6" x14ac:dyDescent="0.25">
      <c r="A14034" s="68" t="s">
        <v>103</v>
      </c>
      <c r="B14034" s="69">
        <v>491396821</v>
      </c>
      <c r="C14034" s="68">
        <v>630509717613</v>
      </c>
      <c r="D14034" s="69" t="s">
        <v>9419</v>
      </c>
      <c r="E14034" s="65">
        <f>IFERROR(VLOOKUP(C14034,Pivot!A:B,2,0),0)</f>
        <v>0</v>
      </c>
      <c r="F14034" s="65">
        <f>IFERROR(VLOOKUP(C14034,Pivot!A:C,3,0),0)</f>
        <v>0</v>
      </c>
    </row>
    <row r="14035" spans="1:6" x14ac:dyDescent="0.25">
      <c r="A14035" s="68" t="s">
        <v>103</v>
      </c>
      <c r="B14035" s="69">
        <v>491396821</v>
      </c>
      <c r="C14035" s="68">
        <v>630509717620</v>
      </c>
      <c r="D14035" s="69" t="s">
        <v>9419</v>
      </c>
      <c r="E14035" s="65">
        <f>IFERROR(VLOOKUP(C14035,Pivot!A:B,2,0),0)</f>
        <v>0</v>
      </c>
      <c r="F14035" s="65">
        <f>IFERROR(VLOOKUP(C14035,Pivot!A:C,3,0),0)</f>
        <v>0</v>
      </c>
    </row>
    <row r="14036" spans="1:6" x14ac:dyDescent="0.25">
      <c r="A14036" s="68" t="s">
        <v>103</v>
      </c>
      <c r="B14036" s="69">
        <v>491396821</v>
      </c>
      <c r="C14036" s="68">
        <v>630509717637</v>
      </c>
      <c r="D14036" s="69" t="s">
        <v>9419</v>
      </c>
      <c r="E14036" s="65">
        <f>IFERROR(VLOOKUP(C14036,Pivot!A:B,2,0),0)</f>
        <v>0</v>
      </c>
      <c r="F14036" s="65">
        <f>IFERROR(VLOOKUP(C14036,Pivot!A:C,3,0),0)</f>
        <v>0</v>
      </c>
    </row>
    <row r="14037" spans="1:6" x14ac:dyDescent="0.25">
      <c r="A14037" s="68" t="s">
        <v>103</v>
      </c>
      <c r="B14037" s="69">
        <v>491396821</v>
      </c>
      <c r="C14037" s="68">
        <v>630509717644</v>
      </c>
      <c r="D14037" s="69" t="s">
        <v>9419</v>
      </c>
      <c r="E14037" s="65">
        <f>IFERROR(VLOOKUP(C14037,Pivot!A:B,2,0),0)</f>
        <v>0</v>
      </c>
      <c r="F14037" s="65">
        <f>IFERROR(VLOOKUP(C14037,Pivot!A:C,3,0),0)</f>
        <v>0</v>
      </c>
    </row>
    <row r="14038" spans="1:6" x14ac:dyDescent="0.25">
      <c r="A14038" s="68" t="s">
        <v>103</v>
      </c>
      <c r="B14038" s="69">
        <v>491396821</v>
      </c>
      <c r="C14038" s="68">
        <v>630509717651</v>
      </c>
      <c r="D14038" s="69" t="s">
        <v>9419</v>
      </c>
      <c r="E14038" s="65">
        <f>IFERROR(VLOOKUP(C14038,Pivot!A:B,2,0),0)</f>
        <v>0</v>
      </c>
      <c r="F14038" s="65">
        <f>IFERROR(VLOOKUP(C14038,Pivot!A:C,3,0),0)</f>
        <v>0</v>
      </c>
    </row>
    <row r="14039" spans="1:6" x14ac:dyDescent="0.25">
      <c r="A14039" s="68" t="s">
        <v>103</v>
      </c>
      <c r="B14039" s="69">
        <v>491396821</v>
      </c>
      <c r="C14039" s="68">
        <v>630509717668</v>
      </c>
      <c r="D14039" s="69" t="s">
        <v>9419</v>
      </c>
      <c r="E14039" s="65">
        <f>IFERROR(VLOOKUP(C14039,Pivot!A:B,2,0),0)</f>
        <v>0</v>
      </c>
      <c r="F14039" s="65">
        <f>IFERROR(VLOOKUP(C14039,Pivot!A:C,3,0),0)</f>
        <v>0</v>
      </c>
    </row>
    <row r="14040" spans="1:6" x14ac:dyDescent="0.25">
      <c r="A14040" s="68" t="s">
        <v>103</v>
      </c>
      <c r="B14040" s="69">
        <v>491396821</v>
      </c>
      <c r="C14040" s="68">
        <v>630509719082</v>
      </c>
      <c r="D14040" s="69" t="s">
        <v>9419</v>
      </c>
      <c r="E14040" s="65">
        <f>IFERROR(VLOOKUP(C14040,Pivot!A:B,2,0),0)</f>
        <v>0</v>
      </c>
      <c r="F14040" s="65">
        <f>IFERROR(VLOOKUP(C14040,Pivot!A:C,3,0),0)</f>
        <v>0</v>
      </c>
    </row>
    <row r="14041" spans="1:6" x14ac:dyDescent="0.25">
      <c r="A14041" s="68" t="s">
        <v>103</v>
      </c>
      <c r="B14041" s="69">
        <v>491396821</v>
      </c>
      <c r="C14041" s="68">
        <v>630509719099</v>
      </c>
      <c r="D14041" s="69" t="s">
        <v>9419</v>
      </c>
      <c r="E14041" s="65">
        <f>IFERROR(VLOOKUP(C14041,Pivot!A:B,2,0),0)</f>
        <v>0</v>
      </c>
      <c r="F14041" s="65">
        <f>IFERROR(VLOOKUP(C14041,Pivot!A:C,3,0),0)</f>
        <v>0</v>
      </c>
    </row>
    <row r="14042" spans="1:6" x14ac:dyDescent="0.25">
      <c r="A14042" s="68" t="s">
        <v>103</v>
      </c>
      <c r="B14042" s="69">
        <v>491396821</v>
      </c>
      <c r="C14042" s="68">
        <v>630509719105</v>
      </c>
      <c r="D14042" s="69" t="s">
        <v>9419</v>
      </c>
      <c r="E14042" s="65">
        <f>IFERROR(VLOOKUP(C14042,Pivot!A:B,2,0),0)</f>
        <v>0</v>
      </c>
      <c r="F14042" s="65">
        <f>IFERROR(VLOOKUP(C14042,Pivot!A:C,3,0),0)</f>
        <v>0</v>
      </c>
    </row>
    <row r="14043" spans="1:6" x14ac:dyDescent="0.25">
      <c r="A14043" s="68" t="s">
        <v>103</v>
      </c>
      <c r="B14043" s="69">
        <v>491396821</v>
      </c>
      <c r="C14043" s="68">
        <v>630509719112</v>
      </c>
      <c r="D14043" s="69" t="s">
        <v>9419</v>
      </c>
      <c r="E14043" s="65">
        <f>IFERROR(VLOOKUP(C14043,Pivot!A:B,2,0),0)</f>
        <v>0</v>
      </c>
      <c r="F14043" s="65">
        <f>IFERROR(VLOOKUP(C14043,Pivot!A:C,3,0),0)</f>
        <v>0</v>
      </c>
    </row>
    <row r="14044" spans="1:6" x14ac:dyDescent="0.25">
      <c r="A14044" s="68" t="s">
        <v>103</v>
      </c>
      <c r="B14044" s="69">
        <v>491396821</v>
      </c>
      <c r="C14044" s="68">
        <v>630509719129</v>
      </c>
      <c r="D14044" s="69" t="s">
        <v>9419</v>
      </c>
      <c r="E14044" s="65">
        <f>IFERROR(VLOOKUP(C14044,Pivot!A:B,2,0),0)</f>
        <v>0</v>
      </c>
      <c r="F14044" s="65">
        <f>IFERROR(VLOOKUP(C14044,Pivot!A:C,3,0),0)</f>
        <v>0</v>
      </c>
    </row>
    <row r="14045" spans="1:6" x14ac:dyDescent="0.25">
      <c r="A14045" s="68" t="s">
        <v>103</v>
      </c>
      <c r="B14045" s="69">
        <v>491396821</v>
      </c>
      <c r="C14045" s="68">
        <v>630509719136</v>
      </c>
      <c r="D14045" s="69" t="s">
        <v>9419</v>
      </c>
      <c r="E14045" s="65">
        <f>IFERROR(VLOOKUP(C14045,Pivot!A:B,2,0),0)</f>
        <v>0</v>
      </c>
      <c r="F14045" s="65">
        <f>IFERROR(VLOOKUP(C14045,Pivot!A:C,3,0),0)</f>
        <v>0</v>
      </c>
    </row>
    <row r="14046" spans="1:6" x14ac:dyDescent="0.25">
      <c r="A14046" s="68" t="s">
        <v>103</v>
      </c>
      <c r="B14046" s="69">
        <v>491396821</v>
      </c>
      <c r="C14046" s="68">
        <v>630509719143</v>
      </c>
      <c r="D14046" s="69" t="s">
        <v>9419</v>
      </c>
      <c r="E14046" s="65">
        <f>IFERROR(VLOOKUP(C14046,Pivot!A:B,2,0),0)</f>
        <v>0</v>
      </c>
      <c r="F14046" s="65">
        <f>IFERROR(VLOOKUP(C14046,Pivot!A:C,3,0),0)</f>
        <v>0</v>
      </c>
    </row>
    <row r="14047" spans="1:6" x14ac:dyDescent="0.25">
      <c r="A14047" s="68" t="s">
        <v>103</v>
      </c>
      <c r="B14047" s="69">
        <v>491396821</v>
      </c>
      <c r="C14047" s="68">
        <v>630509719150</v>
      </c>
      <c r="D14047" s="69" t="s">
        <v>9419</v>
      </c>
      <c r="E14047" s="65">
        <f>IFERROR(VLOOKUP(C14047,Pivot!A:B,2,0),0)</f>
        <v>0</v>
      </c>
      <c r="F14047" s="65">
        <f>IFERROR(VLOOKUP(C14047,Pivot!A:C,3,0),0)</f>
        <v>0</v>
      </c>
    </row>
    <row r="14048" spans="1:6" x14ac:dyDescent="0.25">
      <c r="A14048" s="68" t="s">
        <v>103</v>
      </c>
      <c r="B14048" s="69">
        <v>491396821</v>
      </c>
      <c r="C14048" s="68">
        <v>630509721610</v>
      </c>
      <c r="D14048" s="69" t="s">
        <v>9419</v>
      </c>
      <c r="E14048" s="65">
        <f>IFERROR(VLOOKUP(C14048,Pivot!A:B,2,0),0)</f>
        <v>0</v>
      </c>
      <c r="F14048" s="65">
        <f>IFERROR(VLOOKUP(C14048,Pivot!A:C,3,0),0)</f>
        <v>0</v>
      </c>
    </row>
    <row r="14049" spans="1:6" x14ac:dyDescent="0.25">
      <c r="A14049" s="68" t="s">
        <v>103</v>
      </c>
      <c r="B14049" s="69">
        <v>491396821</v>
      </c>
      <c r="C14049" s="68">
        <v>630509721627</v>
      </c>
      <c r="D14049" s="69" t="s">
        <v>9419</v>
      </c>
      <c r="E14049" s="65">
        <f>IFERROR(VLOOKUP(C14049,Pivot!A:B,2,0),0)</f>
        <v>0</v>
      </c>
      <c r="F14049" s="65">
        <f>IFERROR(VLOOKUP(C14049,Pivot!A:C,3,0),0)</f>
        <v>0</v>
      </c>
    </row>
    <row r="14050" spans="1:6" x14ac:dyDescent="0.25">
      <c r="A14050" s="68" t="s">
        <v>103</v>
      </c>
      <c r="B14050" s="69">
        <v>491396821</v>
      </c>
      <c r="C14050" s="68">
        <v>630509721634</v>
      </c>
      <c r="D14050" s="69" t="s">
        <v>9419</v>
      </c>
      <c r="E14050" s="65">
        <f>IFERROR(VLOOKUP(C14050,Pivot!A:B,2,0),0)</f>
        <v>0</v>
      </c>
      <c r="F14050" s="65">
        <f>IFERROR(VLOOKUP(C14050,Pivot!A:C,3,0),0)</f>
        <v>0</v>
      </c>
    </row>
    <row r="14051" spans="1:6" x14ac:dyDescent="0.25">
      <c r="A14051" s="68" t="s">
        <v>103</v>
      </c>
      <c r="B14051" s="69">
        <v>491396821</v>
      </c>
      <c r="C14051" s="68">
        <v>630509721641</v>
      </c>
      <c r="D14051" s="69" t="s">
        <v>9419</v>
      </c>
      <c r="E14051" s="65">
        <f>IFERROR(VLOOKUP(C14051,Pivot!A:B,2,0),0)</f>
        <v>0</v>
      </c>
      <c r="F14051" s="65">
        <f>IFERROR(VLOOKUP(C14051,Pivot!A:C,3,0),0)</f>
        <v>0</v>
      </c>
    </row>
    <row r="14052" spans="1:6" x14ac:dyDescent="0.25">
      <c r="A14052" s="68" t="s">
        <v>103</v>
      </c>
      <c r="B14052" s="69">
        <v>491396821</v>
      </c>
      <c r="C14052" s="68">
        <v>630509721658</v>
      </c>
      <c r="D14052" s="69" t="s">
        <v>9419</v>
      </c>
      <c r="E14052" s="65">
        <f>IFERROR(VLOOKUP(C14052,Pivot!A:B,2,0),0)</f>
        <v>0</v>
      </c>
      <c r="F14052" s="65">
        <f>IFERROR(VLOOKUP(C14052,Pivot!A:C,3,0),0)</f>
        <v>0</v>
      </c>
    </row>
    <row r="14053" spans="1:6" x14ac:dyDescent="0.25">
      <c r="A14053" s="68" t="s">
        <v>103</v>
      </c>
      <c r="B14053" s="69">
        <v>491396821</v>
      </c>
      <c r="C14053" s="68">
        <v>630509721665</v>
      </c>
      <c r="D14053" s="69" t="s">
        <v>9419</v>
      </c>
      <c r="E14053" s="65">
        <f>IFERROR(VLOOKUP(C14053,Pivot!A:B,2,0),0)</f>
        <v>0</v>
      </c>
      <c r="F14053" s="65">
        <f>IFERROR(VLOOKUP(C14053,Pivot!A:C,3,0),0)</f>
        <v>0</v>
      </c>
    </row>
    <row r="14054" spans="1:6" x14ac:dyDescent="0.25">
      <c r="A14054" s="68" t="s">
        <v>103</v>
      </c>
      <c r="B14054" s="69">
        <v>491396821</v>
      </c>
      <c r="C14054" s="68">
        <v>630509721672</v>
      </c>
      <c r="D14054" s="69" t="s">
        <v>9419</v>
      </c>
      <c r="E14054" s="65">
        <f>IFERROR(VLOOKUP(C14054,Pivot!A:B,2,0),0)</f>
        <v>0</v>
      </c>
      <c r="F14054" s="65">
        <f>IFERROR(VLOOKUP(C14054,Pivot!A:C,3,0),0)</f>
        <v>0</v>
      </c>
    </row>
    <row r="14055" spans="1:6" x14ac:dyDescent="0.25">
      <c r="A14055" s="68" t="s">
        <v>103</v>
      </c>
      <c r="B14055" s="69">
        <v>491396821</v>
      </c>
      <c r="C14055" s="68">
        <v>630509721689</v>
      </c>
      <c r="D14055" s="69" t="s">
        <v>9419</v>
      </c>
      <c r="E14055" s="65">
        <f>IFERROR(VLOOKUP(C14055,Pivot!A:B,2,0),0)</f>
        <v>0</v>
      </c>
      <c r="F14055" s="65">
        <f>IFERROR(VLOOKUP(C14055,Pivot!A:C,3,0),0)</f>
        <v>0</v>
      </c>
    </row>
    <row r="14056" spans="1:6" x14ac:dyDescent="0.25">
      <c r="A14056" s="68" t="s">
        <v>103</v>
      </c>
      <c r="B14056" s="69">
        <v>491396821</v>
      </c>
      <c r="C14056" s="68">
        <v>630509722471</v>
      </c>
      <c r="D14056" s="69" t="s">
        <v>9419</v>
      </c>
      <c r="E14056" s="65">
        <f>IFERROR(VLOOKUP(C14056,Pivot!A:B,2,0),0)</f>
        <v>0</v>
      </c>
      <c r="F14056" s="65">
        <f>IFERROR(VLOOKUP(C14056,Pivot!A:C,3,0),0)</f>
        <v>0</v>
      </c>
    </row>
    <row r="14057" spans="1:6" x14ac:dyDescent="0.25">
      <c r="A14057" s="68" t="s">
        <v>103</v>
      </c>
      <c r="B14057" s="69">
        <v>491396821</v>
      </c>
      <c r="C14057" s="68">
        <v>630509722495</v>
      </c>
      <c r="D14057" s="69" t="s">
        <v>9419</v>
      </c>
      <c r="E14057" s="65">
        <f>IFERROR(VLOOKUP(C14057,Pivot!A:B,2,0),0)</f>
        <v>0</v>
      </c>
      <c r="F14057" s="65">
        <f>IFERROR(VLOOKUP(C14057,Pivot!A:C,3,0),0)</f>
        <v>0</v>
      </c>
    </row>
    <row r="14058" spans="1:6" x14ac:dyDescent="0.25">
      <c r="A14058" s="68" t="s">
        <v>103</v>
      </c>
      <c r="B14058" s="69">
        <v>491396821</v>
      </c>
      <c r="C14058" s="68">
        <v>630509722501</v>
      </c>
      <c r="D14058" s="69" t="s">
        <v>9419</v>
      </c>
      <c r="E14058" s="65">
        <f>IFERROR(VLOOKUP(C14058,Pivot!A:B,2,0),0)</f>
        <v>0</v>
      </c>
      <c r="F14058" s="65">
        <f>IFERROR(VLOOKUP(C14058,Pivot!A:C,3,0),0)</f>
        <v>0</v>
      </c>
    </row>
    <row r="14059" spans="1:6" x14ac:dyDescent="0.25">
      <c r="A14059" s="68" t="s">
        <v>103</v>
      </c>
      <c r="B14059" s="69">
        <v>491396821</v>
      </c>
      <c r="C14059" s="68">
        <v>630509722518</v>
      </c>
      <c r="D14059" s="69" t="s">
        <v>9419</v>
      </c>
      <c r="E14059" s="65">
        <f>IFERROR(VLOOKUP(C14059,Pivot!A:B,2,0),0)</f>
        <v>0</v>
      </c>
      <c r="F14059" s="65">
        <f>IFERROR(VLOOKUP(C14059,Pivot!A:C,3,0),0)</f>
        <v>0</v>
      </c>
    </row>
    <row r="14060" spans="1:6" x14ac:dyDescent="0.25">
      <c r="A14060" s="68" t="s">
        <v>103</v>
      </c>
      <c r="B14060" s="69">
        <v>491396821</v>
      </c>
      <c r="C14060" s="68">
        <v>630509722525</v>
      </c>
      <c r="D14060" s="69" t="s">
        <v>9419</v>
      </c>
      <c r="E14060" s="65">
        <f>IFERROR(VLOOKUP(C14060,Pivot!A:B,2,0),0)</f>
        <v>0</v>
      </c>
      <c r="F14060" s="65">
        <f>IFERROR(VLOOKUP(C14060,Pivot!A:C,3,0),0)</f>
        <v>0</v>
      </c>
    </row>
    <row r="14061" spans="1:6" x14ac:dyDescent="0.25">
      <c r="A14061" s="68" t="s">
        <v>103</v>
      </c>
      <c r="B14061" s="69">
        <v>491396821</v>
      </c>
      <c r="C14061" s="68">
        <v>630509722532</v>
      </c>
      <c r="D14061" s="69" t="s">
        <v>9419</v>
      </c>
      <c r="E14061" s="65">
        <f>IFERROR(VLOOKUP(C14061,Pivot!A:B,2,0),0)</f>
        <v>0</v>
      </c>
      <c r="F14061" s="65">
        <f>IFERROR(VLOOKUP(C14061,Pivot!A:C,3,0),0)</f>
        <v>0</v>
      </c>
    </row>
    <row r="14062" spans="1:6" x14ac:dyDescent="0.25">
      <c r="A14062" s="68" t="s">
        <v>103</v>
      </c>
      <c r="B14062" s="69">
        <v>491396821</v>
      </c>
      <c r="C14062" s="68">
        <v>630509722549</v>
      </c>
      <c r="D14062" s="69" t="s">
        <v>9419</v>
      </c>
      <c r="E14062" s="65">
        <f>IFERROR(VLOOKUP(C14062,Pivot!A:B,2,0),0)</f>
        <v>0</v>
      </c>
      <c r="F14062" s="65">
        <f>IFERROR(VLOOKUP(C14062,Pivot!A:C,3,0),0)</f>
        <v>0</v>
      </c>
    </row>
    <row r="14063" spans="1:6" x14ac:dyDescent="0.25">
      <c r="A14063" s="68" t="s">
        <v>103</v>
      </c>
      <c r="B14063" s="69">
        <v>491396821</v>
      </c>
      <c r="C14063" s="68">
        <v>630509722556</v>
      </c>
      <c r="D14063" s="69" t="s">
        <v>9419</v>
      </c>
      <c r="E14063" s="65">
        <f>IFERROR(VLOOKUP(C14063,Pivot!A:B,2,0),0)</f>
        <v>0</v>
      </c>
      <c r="F14063" s="65">
        <f>IFERROR(VLOOKUP(C14063,Pivot!A:C,3,0),0)</f>
        <v>0</v>
      </c>
    </row>
    <row r="14064" spans="1:6" x14ac:dyDescent="0.25">
      <c r="A14064" s="68" t="s">
        <v>103</v>
      </c>
      <c r="B14064" s="69">
        <v>491396821</v>
      </c>
      <c r="C14064" s="68">
        <v>630509795123</v>
      </c>
      <c r="D14064" s="69" t="s">
        <v>9419</v>
      </c>
      <c r="E14064" s="65">
        <f>IFERROR(VLOOKUP(C14064,Pivot!A:B,2,0),0)</f>
        <v>0</v>
      </c>
      <c r="F14064" s="65">
        <f>IFERROR(VLOOKUP(C14064,Pivot!A:C,3,0),0)</f>
        <v>0</v>
      </c>
    </row>
    <row r="14065" spans="1:6" x14ac:dyDescent="0.25">
      <c r="A14065" s="68" t="s">
        <v>103</v>
      </c>
      <c r="B14065" s="69">
        <v>491396821</v>
      </c>
      <c r="C14065" s="68">
        <v>630509795130</v>
      </c>
      <c r="D14065" s="69" t="s">
        <v>9419</v>
      </c>
      <c r="E14065" s="65">
        <f>IFERROR(VLOOKUP(C14065,Pivot!A:B,2,0),0)</f>
        <v>0</v>
      </c>
      <c r="F14065" s="65">
        <f>IFERROR(VLOOKUP(C14065,Pivot!A:C,3,0),0)</f>
        <v>0</v>
      </c>
    </row>
    <row r="14066" spans="1:6" x14ac:dyDescent="0.25">
      <c r="A14066" s="68" t="s">
        <v>103</v>
      </c>
      <c r="B14066" s="69">
        <v>491396821</v>
      </c>
      <c r="C14066" s="68">
        <v>630509795147</v>
      </c>
      <c r="D14066" s="69" t="s">
        <v>9419</v>
      </c>
      <c r="E14066" s="65">
        <f>IFERROR(VLOOKUP(C14066,Pivot!A:B,2,0),0)</f>
        <v>0</v>
      </c>
      <c r="F14066" s="65">
        <f>IFERROR(VLOOKUP(C14066,Pivot!A:C,3,0),0)</f>
        <v>0</v>
      </c>
    </row>
    <row r="14067" spans="1:6" x14ac:dyDescent="0.25">
      <c r="A14067" s="68" t="s">
        <v>103</v>
      </c>
      <c r="B14067" s="69">
        <v>491396821</v>
      </c>
      <c r="C14067" s="68">
        <v>630509795154</v>
      </c>
      <c r="D14067" s="69" t="s">
        <v>9419</v>
      </c>
      <c r="E14067" s="65">
        <f>IFERROR(VLOOKUP(C14067,Pivot!A:B,2,0),0)</f>
        <v>0</v>
      </c>
      <c r="F14067" s="65">
        <f>IFERROR(VLOOKUP(C14067,Pivot!A:C,3,0),0)</f>
        <v>0</v>
      </c>
    </row>
    <row r="14068" spans="1:6" x14ac:dyDescent="0.25">
      <c r="A14068" s="68" t="s">
        <v>103</v>
      </c>
      <c r="B14068" s="69">
        <v>491396821</v>
      </c>
      <c r="C14068" s="68">
        <v>630509795161</v>
      </c>
      <c r="D14068" s="69" t="s">
        <v>9419</v>
      </c>
      <c r="E14068" s="65">
        <f>IFERROR(VLOOKUP(C14068,Pivot!A:B,2,0),0)</f>
        <v>0</v>
      </c>
      <c r="F14068" s="65">
        <f>IFERROR(VLOOKUP(C14068,Pivot!A:C,3,0),0)</f>
        <v>0</v>
      </c>
    </row>
    <row r="14069" spans="1:6" x14ac:dyDescent="0.25">
      <c r="A14069" s="68" t="s">
        <v>103</v>
      </c>
      <c r="B14069" s="69">
        <v>491396821</v>
      </c>
      <c r="C14069" s="68">
        <v>630509795178</v>
      </c>
      <c r="D14069" s="69" t="s">
        <v>9419</v>
      </c>
      <c r="E14069" s="65">
        <f>IFERROR(VLOOKUP(C14069,Pivot!A:B,2,0),0)</f>
        <v>0</v>
      </c>
      <c r="F14069" s="65">
        <f>IFERROR(VLOOKUP(C14069,Pivot!A:C,3,0),0)</f>
        <v>0</v>
      </c>
    </row>
    <row r="14070" spans="1:6" x14ac:dyDescent="0.25">
      <c r="A14070" s="68" t="s">
        <v>103</v>
      </c>
      <c r="B14070" s="69">
        <v>491396821</v>
      </c>
      <c r="C14070" s="68">
        <v>630509795185</v>
      </c>
      <c r="D14070" s="69" t="s">
        <v>9419</v>
      </c>
      <c r="E14070" s="65">
        <f>IFERROR(VLOOKUP(C14070,Pivot!A:B,2,0),0)</f>
        <v>0</v>
      </c>
      <c r="F14070" s="65">
        <f>IFERROR(VLOOKUP(C14070,Pivot!A:C,3,0),0)</f>
        <v>0</v>
      </c>
    </row>
    <row r="14071" spans="1:6" x14ac:dyDescent="0.25">
      <c r="A14071" s="68" t="s">
        <v>103</v>
      </c>
      <c r="B14071" s="69">
        <v>491396821</v>
      </c>
      <c r="C14071" s="68">
        <v>630509795192</v>
      </c>
      <c r="D14071" s="69" t="s">
        <v>9419</v>
      </c>
      <c r="E14071" s="65">
        <f>IFERROR(VLOOKUP(C14071,Pivot!A:B,2,0),0)</f>
        <v>0</v>
      </c>
      <c r="F14071" s="65">
        <f>IFERROR(VLOOKUP(C14071,Pivot!A:C,3,0),0)</f>
        <v>0</v>
      </c>
    </row>
    <row r="14072" spans="1:6" x14ac:dyDescent="0.25">
      <c r="A14072" s="68" t="s">
        <v>103</v>
      </c>
      <c r="B14072" s="69">
        <v>491396822</v>
      </c>
      <c r="C14072" s="68">
        <v>5013138667552</v>
      </c>
      <c r="D14072" s="69" t="s">
        <v>9420</v>
      </c>
      <c r="E14072" s="65">
        <f>IFERROR(VLOOKUP(C14072,Pivot!A:B,2,0),0)</f>
        <v>0</v>
      </c>
      <c r="F14072" s="65">
        <f>IFERROR(VLOOKUP(C14072,Pivot!A:C,3,0),0)</f>
        <v>0</v>
      </c>
    </row>
    <row r="14073" spans="1:6" x14ac:dyDescent="0.25">
      <c r="A14073" s="68" t="s">
        <v>103</v>
      </c>
      <c r="B14073" s="69">
        <v>491396823</v>
      </c>
      <c r="C14073" s="68">
        <v>5013138655788</v>
      </c>
      <c r="D14073" s="69" t="s">
        <v>9421</v>
      </c>
      <c r="E14073" s="65">
        <f>IFERROR(VLOOKUP(C14073,Pivot!A:B,2,0),0)</f>
        <v>0</v>
      </c>
      <c r="F14073" s="65">
        <f>IFERROR(VLOOKUP(C14073,Pivot!A:C,3,0),0)</f>
        <v>0</v>
      </c>
    </row>
    <row r="14074" spans="1:6" x14ac:dyDescent="0.25">
      <c r="A14074" s="68" t="s">
        <v>103</v>
      </c>
      <c r="B14074" s="69">
        <v>491396824</v>
      </c>
      <c r="C14074" s="68">
        <v>5013138652824</v>
      </c>
      <c r="D14074" s="69" t="s">
        <v>9422</v>
      </c>
      <c r="E14074" s="65">
        <f>IFERROR(VLOOKUP(C14074,Pivot!A:B,2,0),0)</f>
        <v>0</v>
      </c>
      <c r="F14074" s="65">
        <f>IFERROR(VLOOKUP(C14074,Pivot!A:C,3,0),0)</f>
        <v>0</v>
      </c>
    </row>
    <row r="14075" spans="1:6" x14ac:dyDescent="0.25">
      <c r="A14075" s="68" t="s">
        <v>103</v>
      </c>
      <c r="B14075" s="69">
        <v>491396825</v>
      </c>
      <c r="C14075" s="68">
        <v>5013138667576</v>
      </c>
      <c r="D14075" s="69" t="s">
        <v>9423</v>
      </c>
      <c r="E14075" s="65">
        <f>IFERROR(VLOOKUP(C14075,Pivot!A:B,2,0),0)</f>
        <v>0</v>
      </c>
      <c r="F14075" s="65">
        <f>IFERROR(VLOOKUP(C14075,Pivot!A:C,3,0),0)</f>
        <v>0</v>
      </c>
    </row>
    <row r="14076" spans="1:6" x14ac:dyDescent="0.25">
      <c r="A14076" s="68" t="s">
        <v>103</v>
      </c>
      <c r="B14076" s="69">
        <v>491396828</v>
      </c>
      <c r="C14076" s="68">
        <v>5013138652657</v>
      </c>
      <c r="D14076" s="69" t="s">
        <v>9424</v>
      </c>
      <c r="E14076" s="65">
        <f>IFERROR(VLOOKUP(C14076,Pivot!A:B,2,0),0)</f>
        <v>0</v>
      </c>
      <c r="F14076" s="65">
        <f>IFERROR(VLOOKUP(C14076,Pivot!A:C,3,0),0)</f>
        <v>0</v>
      </c>
    </row>
    <row r="14077" spans="1:6" x14ac:dyDescent="0.25">
      <c r="A14077" s="68" t="s">
        <v>103</v>
      </c>
      <c r="B14077" s="69">
        <v>491396830</v>
      </c>
      <c r="C14077" s="68">
        <v>80213037888</v>
      </c>
      <c r="D14077" s="69" t="s">
        <v>9425</v>
      </c>
      <c r="E14077" s="65">
        <f>IFERROR(VLOOKUP(C14077,Pivot!A:B,2,0),0)</f>
        <v>0</v>
      </c>
      <c r="F14077" s="65">
        <f>IFERROR(VLOOKUP(C14077,Pivot!A:C,3,0),0)</f>
        <v>0</v>
      </c>
    </row>
    <row r="14078" spans="1:6" x14ac:dyDescent="0.25">
      <c r="A14078" s="68" t="s">
        <v>103</v>
      </c>
      <c r="B14078" s="69">
        <v>491396831</v>
      </c>
      <c r="C14078" s="68">
        <v>80213044039</v>
      </c>
      <c r="D14078" s="69" t="s">
        <v>9426</v>
      </c>
      <c r="E14078" s="65">
        <f>IFERROR(VLOOKUP(C14078,Pivot!A:B,2,0),0)</f>
        <v>0</v>
      </c>
      <c r="F14078" s="65">
        <f>IFERROR(VLOOKUP(C14078,Pivot!A:C,3,0),0)</f>
        <v>0</v>
      </c>
    </row>
    <row r="14079" spans="1:6" x14ac:dyDescent="0.25">
      <c r="A14079" s="68" t="s">
        <v>103</v>
      </c>
      <c r="B14079" s="69">
        <v>491396832</v>
      </c>
      <c r="C14079" s="68">
        <v>80213055448</v>
      </c>
      <c r="D14079" s="69" t="s">
        <v>9427</v>
      </c>
      <c r="E14079" s="65">
        <f>IFERROR(VLOOKUP(C14079,Pivot!A:B,2,0),0)</f>
        <v>0</v>
      </c>
      <c r="F14079" s="65">
        <f>IFERROR(VLOOKUP(C14079,Pivot!A:C,3,0),0)</f>
        <v>0</v>
      </c>
    </row>
    <row r="14080" spans="1:6" x14ac:dyDescent="0.25">
      <c r="A14080" s="68" t="s">
        <v>103</v>
      </c>
      <c r="B14080" s="69">
        <v>491396833</v>
      </c>
      <c r="C14080" s="68">
        <v>80213024888</v>
      </c>
      <c r="D14080" s="69" t="s">
        <v>9428</v>
      </c>
      <c r="E14080" s="65">
        <f>IFERROR(VLOOKUP(C14080,Pivot!A:B,2,0),0)</f>
        <v>0</v>
      </c>
      <c r="F14080" s="65">
        <f>IFERROR(VLOOKUP(C14080,Pivot!A:C,3,0),0)</f>
        <v>0</v>
      </c>
    </row>
    <row r="14081" spans="1:6" x14ac:dyDescent="0.25">
      <c r="A14081" s="68" t="s">
        <v>103</v>
      </c>
      <c r="B14081" s="69">
        <v>491396834</v>
      </c>
      <c r="C14081" s="68">
        <v>5013138663615</v>
      </c>
      <c r="D14081" s="69" t="s">
        <v>9429</v>
      </c>
      <c r="E14081" s="65">
        <f>IFERROR(VLOOKUP(C14081,Pivot!A:B,2,0),0)</f>
        <v>0</v>
      </c>
      <c r="F14081" s="65">
        <f>IFERROR(VLOOKUP(C14081,Pivot!A:C,3,0),0)</f>
        <v>0</v>
      </c>
    </row>
    <row r="14082" spans="1:6" x14ac:dyDescent="0.25">
      <c r="A14082" s="68" t="s">
        <v>103</v>
      </c>
      <c r="B14082" s="69">
        <v>491396836</v>
      </c>
      <c r="C14082" s="68">
        <v>80213071196</v>
      </c>
      <c r="D14082" s="69" t="s">
        <v>9430</v>
      </c>
      <c r="E14082" s="65">
        <f>IFERROR(VLOOKUP(C14082,Pivot!A:B,2,0),0)</f>
        <v>0</v>
      </c>
      <c r="F14082" s="65">
        <f>IFERROR(VLOOKUP(C14082,Pivot!A:C,3,0),0)</f>
        <v>0</v>
      </c>
    </row>
    <row r="14083" spans="1:6" x14ac:dyDescent="0.25">
      <c r="A14083" s="68" t="s">
        <v>103</v>
      </c>
      <c r="B14083" s="69">
        <v>491396843</v>
      </c>
      <c r="C14083" s="68">
        <v>5013138661703</v>
      </c>
      <c r="D14083" s="69" t="s">
        <v>9431</v>
      </c>
      <c r="E14083" s="65">
        <f>IFERROR(VLOOKUP(C14083,Pivot!A:B,2,0),0)</f>
        <v>0</v>
      </c>
      <c r="F14083" s="65">
        <f>IFERROR(VLOOKUP(C14083,Pivot!A:C,3,0),0)</f>
        <v>0</v>
      </c>
    </row>
    <row r="14084" spans="1:6" x14ac:dyDescent="0.25">
      <c r="A14084" s="68" t="s">
        <v>103</v>
      </c>
      <c r="B14084" s="69">
        <v>491396847</v>
      </c>
      <c r="C14084" s="68">
        <v>80213071745</v>
      </c>
      <c r="D14084" s="69" t="s">
        <v>9432</v>
      </c>
      <c r="E14084" s="65">
        <f>IFERROR(VLOOKUP(C14084,Pivot!A:B,2,0),0)</f>
        <v>0</v>
      </c>
      <c r="F14084" s="65">
        <f>IFERROR(VLOOKUP(C14084,Pivot!A:C,3,0),0)</f>
        <v>0</v>
      </c>
    </row>
    <row r="14085" spans="1:6" x14ac:dyDescent="0.25">
      <c r="A14085" s="68" t="s">
        <v>103</v>
      </c>
      <c r="B14085" s="69">
        <v>491396850</v>
      </c>
      <c r="C14085" s="68">
        <v>4892401026668</v>
      </c>
      <c r="D14085" s="69" t="s">
        <v>9433</v>
      </c>
      <c r="E14085" s="65">
        <f>IFERROR(VLOOKUP(C14085,Pivot!A:B,2,0),0)</f>
        <v>0</v>
      </c>
      <c r="F14085" s="65">
        <f>IFERROR(VLOOKUP(C14085,Pivot!A:C,3,0),0)</f>
        <v>0</v>
      </c>
    </row>
    <row r="14086" spans="1:6" x14ac:dyDescent="0.25">
      <c r="A14086" s="68" t="s">
        <v>103</v>
      </c>
      <c r="B14086" s="69">
        <v>491396854</v>
      </c>
      <c r="C14086" s="68">
        <v>6943478021884</v>
      </c>
      <c r="D14086" s="69" t="s">
        <v>9434</v>
      </c>
      <c r="E14086" s="65">
        <f>IFERROR(VLOOKUP(C14086,Pivot!A:B,2,0),0)</f>
        <v>0</v>
      </c>
      <c r="F14086" s="65">
        <f>IFERROR(VLOOKUP(C14086,Pivot!A:C,3,0),0)</f>
        <v>0</v>
      </c>
    </row>
    <row r="14087" spans="1:6" x14ac:dyDescent="0.25">
      <c r="A14087" s="68" t="s">
        <v>103</v>
      </c>
      <c r="B14087" s="69">
        <v>491396855</v>
      </c>
      <c r="C14087" s="68">
        <v>778988544235</v>
      </c>
      <c r="D14087" s="69" t="s">
        <v>9435</v>
      </c>
      <c r="E14087" s="65">
        <f>IFERROR(VLOOKUP(C14087,Pivot!A:B,2,0),0)</f>
        <v>0</v>
      </c>
      <c r="F14087" s="65">
        <f>IFERROR(VLOOKUP(C14087,Pivot!A:C,3,0),0)</f>
        <v>0</v>
      </c>
    </row>
    <row r="14088" spans="1:6" x14ac:dyDescent="0.25">
      <c r="A14088" s="68" t="s">
        <v>103</v>
      </c>
      <c r="B14088" s="69">
        <v>491396856</v>
      </c>
      <c r="C14088" s="68">
        <v>778988546437</v>
      </c>
      <c r="D14088" s="69" t="s">
        <v>9436</v>
      </c>
      <c r="E14088" s="65">
        <f>IFERROR(VLOOKUP(C14088,Pivot!A:B,2,0),0)</f>
        <v>0</v>
      </c>
      <c r="F14088" s="65">
        <f>IFERROR(VLOOKUP(C14088,Pivot!A:C,3,0),0)</f>
        <v>0</v>
      </c>
    </row>
    <row r="14089" spans="1:6" x14ac:dyDescent="0.25">
      <c r="A14089" s="68" t="s">
        <v>103</v>
      </c>
      <c r="B14089" s="69">
        <v>491396856</v>
      </c>
      <c r="C14089" s="68">
        <v>778988552384</v>
      </c>
      <c r="D14089" s="69" t="s">
        <v>9436</v>
      </c>
      <c r="E14089" s="65">
        <f>IFERROR(VLOOKUP(C14089,Pivot!A:B,2,0),0)</f>
        <v>0</v>
      </c>
      <c r="F14089" s="65">
        <f>IFERROR(VLOOKUP(C14089,Pivot!A:C,3,0),0)</f>
        <v>0</v>
      </c>
    </row>
    <row r="14090" spans="1:6" x14ac:dyDescent="0.25">
      <c r="A14090" s="68" t="s">
        <v>103</v>
      </c>
      <c r="B14090" s="69">
        <v>491396857</v>
      </c>
      <c r="C14090" s="68">
        <v>630996284131</v>
      </c>
      <c r="D14090" s="69" t="s">
        <v>9437</v>
      </c>
      <c r="E14090" s="65">
        <f>IFERROR(VLOOKUP(C14090,Pivot!A:B,2,0),0)</f>
        <v>0</v>
      </c>
      <c r="F14090" s="65">
        <f>IFERROR(VLOOKUP(C14090,Pivot!A:C,3,0),0)</f>
        <v>0</v>
      </c>
    </row>
    <row r="14091" spans="1:6" x14ac:dyDescent="0.25">
      <c r="A14091" s="68" t="s">
        <v>103</v>
      </c>
      <c r="B14091" s="69">
        <v>491396857</v>
      </c>
      <c r="C14091" s="68">
        <v>630996284155</v>
      </c>
      <c r="D14091" s="69" t="s">
        <v>9437</v>
      </c>
      <c r="E14091" s="65">
        <f>IFERROR(VLOOKUP(C14091,Pivot!A:B,2,0),0)</f>
        <v>0</v>
      </c>
      <c r="F14091" s="65">
        <f>IFERROR(VLOOKUP(C14091,Pivot!A:C,3,0),0)</f>
        <v>0</v>
      </c>
    </row>
    <row r="14092" spans="1:6" x14ac:dyDescent="0.25">
      <c r="A14092" s="68" t="s">
        <v>103</v>
      </c>
      <c r="B14092" s="69">
        <v>491396857</v>
      </c>
      <c r="C14092" s="68">
        <v>630996284162</v>
      </c>
      <c r="D14092" s="69" t="s">
        <v>9437</v>
      </c>
      <c r="E14092" s="65">
        <f>IFERROR(VLOOKUP(C14092,Pivot!A:B,2,0),0)</f>
        <v>0</v>
      </c>
      <c r="F14092" s="65">
        <f>IFERROR(VLOOKUP(C14092,Pivot!A:C,3,0),0)</f>
        <v>0</v>
      </c>
    </row>
    <row r="14093" spans="1:6" x14ac:dyDescent="0.25">
      <c r="A14093" s="68" t="s">
        <v>103</v>
      </c>
      <c r="B14093" s="69">
        <v>491396857</v>
      </c>
      <c r="C14093" s="68">
        <v>630996284179</v>
      </c>
      <c r="D14093" s="69" t="s">
        <v>9437</v>
      </c>
      <c r="E14093" s="65">
        <f>IFERROR(VLOOKUP(C14093,Pivot!A:B,2,0),0)</f>
        <v>0</v>
      </c>
      <c r="F14093" s="65">
        <f>IFERROR(VLOOKUP(C14093,Pivot!A:C,3,0),0)</f>
        <v>0</v>
      </c>
    </row>
    <row r="14094" spans="1:6" x14ac:dyDescent="0.25">
      <c r="A14094" s="68" t="s">
        <v>103</v>
      </c>
      <c r="B14094" s="69">
        <v>491396858</v>
      </c>
      <c r="C14094" s="68">
        <v>630996284148</v>
      </c>
      <c r="D14094" s="69" t="s">
        <v>9438</v>
      </c>
      <c r="E14094" s="65">
        <f>IFERROR(VLOOKUP(C14094,Pivot!A:B,2,0),0)</f>
        <v>0</v>
      </c>
      <c r="F14094" s="65">
        <f>IFERROR(VLOOKUP(C14094,Pivot!A:C,3,0),0)</f>
        <v>0</v>
      </c>
    </row>
    <row r="14095" spans="1:6" x14ac:dyDescent="0.25">
      <c r="A14095" s="68" t="s">
        <v>103</v>
      </c>
      <c r="B14095" s="69">
        <v>491396859</v>
      </c>
      <c r="C14095" s="68">
        <v>630996285398</v>
      </c>
      <c r="D14095" s="69" t="s">
        <v>9439</v>
      </c>
      <c r="E14095" s="65">
        <f>IFERROR(VLOOKUP(C14095,Pivot!A:B,2,0),0)</f>
        <v>0</v>
      </c>
      <c r="F14095" s="65">
        <f>IFERROR(VLOOKUP(C14095,Pivot!A:C,3,0),0)</f>
        <v>0</v>
      </c>
    </row>
    <row r="14096" spans="1:6" x14ac:dyDescent="0.25">
      <c r="A14096" s="68" t="s">
        <v>103</v>
      </c>
      <c r="B14096" s="69">
        <v>491396859</v>
      </c>
      <c r="C14096" s="68">
        <v>630996285404</v>
      </c>
      <c r="D14096" s="69" t="s">
        <v>9439</v>
      </c>
      <c r="E14096" s="65">
        <f>IFERROR(VLOOKUP(C14096,Pivot!A:B,2,0),0)</f>
        <v>0</v>
      </c>
      <c r="F14096" s="65">
        <f>IFERROR(VLOOKUP(C14096,Pivot!A:C,3,0),0)</f>
        <v>0</v>
      </c>
    </row>
    <row r="14097" spans="1:6" x14ac:dyDescent="0.25">
      <c r="A14097" s="68" t="s">
        <v>103</v>
      </c>
      <c r="B14097" s="69">
        <v>491396859</v>
      </c>
      <c r="C14097" s="68">
        <v>630996285411</v>
      </c>
      <c r="D14097" s="69" t="s">
        <v>9439</v>
      </c>
      <c r="E14097" s="65">
        <f>IFERROR(VLOOKUP(C14097,Pivot!A:B,2,0),0)</f>
        <v>0</v>
      </c>
      <c r="F14097" s="65">
        <f>IFERROR(VLOOKUP(C14097,Pivot!A:C,3,0),0)</f>
        <v>0</v>
      </c>
    </row>
    <row r="14098" spans="1:6" x14ac:dyDescent="0.25">
      <c r="A14098" s="68" t="s">
        <v>103</v>
      </c>
      <c r="B14098" s="69">
        <v>491396859</v>
      </c>
      <c r="C14098" s="68">
        <v>630996285428</v>
      </c>
      <c r="D14098" s="69" t="s">
        <v>9439</v>
      </c>
      <c r="E14098" s="65">
        <f>IFERROR(VLOOKUP(C14098,Pivot!A:B,2,0),0)</f>
        <v>0</v>
      </c>
      <c r="F14098" s="65">
        <f>IFERROR(VLOOKUP(C14098,Pivot!A:C,3,0),0)</f>
        <v>0</v>
      </c>
    </row>
    <row r="14099" spans="1:6" x14ac:dyDescent="0.25">
      <c r="A14099" s="68" t="s">
        <v>103</v>
      </c>
      <c r="B14099" s="69">
        <v>491396859</v>
      </c>
      <c r="C14099" s="68">
        <v>630996285435</v>
      </c>
      <c r="D14099" s="69" t="s">
        <v>9439</v>
      </c>
      <c r="E14099" s="65">
        <f>IFERROR(VLOOKUP(C14099,Pivot!A:B,2,0),0)</f>
        <v>0</v>
      </c>
      <c r="F14099" s="65">
        <f>IFERROR(VLOOKUP(C14099,Pivot!A:C,3,0),0)</f>
        <v>0</v>
      </c>
    </row>
    <row r="14100" spans="1:6" x14ac:dyDescent="0.25">
      <c r="A14100" s="68" t="s">
        <v>103</v>
      </c>
      <c r="B14100" s="69">
        <v>491396860</v>
      </c>
      <c r="C14100" s="68">
        <v>630996285466</v>
      </c>
      <c r="D14100" s="69" t="s">
        <v>9440</v>
      </c>
      <c r="E14100" s="65">
        <f>IFERROR(VLOOKUP(C14100,Pivot!A:B,2,0),0)</f>
        <v>0</v>
      </c>
      <c r="F14100" s="65">
        <f>IFERROR(VLOOKUP(C14100,Pivot!A:C,3,0),0)</f>
        <v>0</v>
      </c>
    </row>
    <row r="14101" spans="1:6" x14ac:dyDescent="0.25">
      <c r="A14101" s="68" t="s">
        <v>103</v>
      </c>
      <c r="B14101" s="69">
        <v>491396860</v>
      </c>
      <c r="C14101" s="68">
        <v>630996285473</v>
      </c>
      <c r="D14101" s="69" t="s">
        <v>9440</v>
      </c>
      <c r="E14101" s="65">
        <f>IFERROR(VLOOKUP(C14101,Pivot!A:B,2,0),0)</f>
        <v>0</v>
      </c>
      <c r="F14101" s="65">
        <f>IFERROR(VLOOKUP(C14101,Pivot!A:C,3,0),0)</f>
        <v>0</v>
      </c>
    </row>
    <row r="14102" spans="1:6" x14ac:dyDescent="0.25">
      <c r="A14102" s="68" t="s">
        <v>103</v>
      </c>
      <c r="B14102" s="69">
        <v>491396860</v>
      </c>
      <c r="C14102" s="68">
        <v>630996285480</v>
      </c>
      <c r="D14102" s="69" t="s">
        <v>9440</v>
      </c>
      <c r="E14102" s="65">
        <f>IFERROR(VLOOKUP(C14102,Pivot!A:B,2,0),0)</f>
        <v>0</v>
      </c>
      <c r="F14102" s="65">
        <f>IFERROR(VLOOKUP(C14102,Pivot!A:C,3,0),0)</f>
        <v>0</v>
      </c>
    </row>
    <row r="14103" spans="1:6" x14ac:dyDescent="0.25">
      <c r="A14103" s="68" t="s">
        <v>103</v>
      </c>
      <c r="B14103" s="69">
        <v>491396861</v>
      </c>
      <c r="C14103" s="68">
        <v>630996286487</v>
      </c>
      <c r="D14103" s="69" t="s">
        <v>9441</v>
      </c>
      <c r="E14103" s="65">
        <f>IFERROR(VLOOKUP(C14103,Pivot!A:B,2,0),0)</f>
        <v>0</v>
      </c>
      <c r="F14103" s="65">
        <f>IFERROR(VLOOKUP(C14103,Pivot!A:C,3,0),0)</f>
        <v>0</v>
      </c>
    </row>
    <row r="14104" spans="1:6" x14ac:dyDescent="0.25">
      <c r="A14104" s="68" t="s">
        <v>103</v>
      </c>
      <c r="B14104" s="69">
        <v>491396862</v>
      </c>
      <c r="C14104" s="68">
        <v>630996286432</v>
      </c>
      <c r="D14104" s="69" t="s">
        <v>9442</v>
      </c>
      <c r="E14104" s="65">
        <f>IFERROR(VLOOKUP(C14104,Pivot!A:B,2,0),0)</f>
        <v>0</v>
      </c>
      <c r="F14104" s="65">
        <f>IFERROR(VLOOKUP(C14104,Pivot!A:C,3,0),0)</f>
        <v>0</v>
      </c>
    </row>
    <row r="14105" spans="1:6" x14ac:dyDescent="0.25">
      <c r="A14105" s="68" t="s">
        <v>103</v>
      </c>
      <c r="B14105" s="69">
        <v>491396862</v>
      </c>
      <c r="C14105" s="68">
        <v>630996286449</v>
      </c>
      <c r="D14105" s="69" t="s">
        <v>9442</v>
      </c>
      <c r="E14105" s="65">
        <f>IFERROR(VLOOKUP(C14105,Pivot!A:B,2,0),0)</f>
        <v>0</v>
      </c>
      <c r="F14105" s="65">
        <f>IFERROR(VLOOKUP(C14105,Pivot!A:C,3,0),0)</f>
        <v>0</v>
      </c>
    </row>
    <row r="14106" spans="1:6" x14ac:dyDescent="0.25">
      <c r="A14106" s="68" t="s">
        <v>103</v>
      </c>
      <c r="B14106" s="69">
        <v>491396862</v>
      </c>
      <c r="C14106" s="68">
        <v>630996286456</v>
      </c>
      <c r="D14106" s="69" t="s">
        <v>9442</v>
      </c>
      <c r="E14106" s="65">
        <f>IFERROR(VLOOKUP(C14106,Pivot!A:B,2,0),0)</f>
        <v>0</v>
      </c>
      <c r="F14106" s="65">
        <f>IFERROR(VLOOKUP(C14106,Pivot!A:C,3,0),0)</f>
        <v>0</v>
      </c>
    </row>
    <row r="14107" spans="1:6" x14ac:dyDescent="0.25">
      <c r="A14107" s="68" t="s">
        <v>103</v>
      </c>
      <c r="B14107" s="69">
        <v>491396863</v>
      </c>
      <c r="C14107" s="68">
        <v>630996283257</v>
      </c>
      <c r="D14107" s="69" t="s">
        <v>9443</v>
      </c>
      <c r="E14107" s="65">
        <f>IFERROR(VLOOKUP(C14107,Pivot!A:B,2,0),0)</f>
        <v>0</v>
      </c>
      <c r="F14107" s="65">
        <f>IFERROR(VLOOKUP(C14107,Pivot!A:C,3,0),0)</f>
        <v>0</v>
      </c>
    </row>
    <row r="14108" spans="1:6" x14ac:dyDescent="0.25">
      <c r="A14108" s="68" t="s">
        <v>103</v>
      </c>
      <c r="B14108" s="69">
        <v>491396865</v>
      </c>
      <c r="C14108" s="68">
        <v>778988540596</v>
      </c>
      <c r="D14108" s="69" t="s">
        <v>9444</v>
      </c>
      <c r="E14108" s="65">
        <f>IFERROR(VLOOKUP(C14108,Pivot!A:B,2,0),0)</f>
        <v>0</v>
      </c>
      <c r="F14108" s="65">
        <f>IFERROR(VLOOKUP(C14108,Pivot!A:C,3,0),0)</f>
        <v>0</v>
      </c>
    </row>
    <row r="14109" spans="1:6" x14ac:dyDescent="0.25">
      <c r="A14109" s="68" t="s">
        <v>103</v>
      </c>
      <c r="B14109" s="69">
        <v>491396866</v>
      </c>
      <c r="C14109" s="68">
        <v>778988540572</v>
      </c>
      <c r="D14109" s="69" t="s">
        <v>9445</v>
      </c>
      <c r="E14109" s="65">
        <f>IFERROR(VLOOKUP(C14109,Pivot!A:B,2,0),0)</f>
        <v>0</v>
      </c>
      <c r="F14109" s="65">
        <f>IFERROR(VLOOKUP(C14109,Pivot!A:C,3,0),0)</f>
        <v>0</v>
      </c>
    </row>
    <row r="14110" spans="1:6" x14ac:dyDescent="0.25">
      <c r="A14110" s="68" t="s">
        <v>103</v>
      </c>
      <c r="B14110" s="69">
        <v>491397031</v>
      </c>
      <c r="C14110" s="68">
        <v>5702016117288</v>
      </c>
      <c r="D14110" s="69" t="s">
        <v>9446</v>
      </c>
      <c r="E14110" s="65">
        <f>IFERROR(VLOOKUP(C14110,Pivot!A:B,2,0),0)</f>
        <v>0</v>
      </c>
      <c r="F14110" s="65">
        <f>IFERROR(VLOOKUP(C14110,Pivot!A:C,3,0),0)</f>
        <v>0</v>
      </c>
    </row>
    <row r="14111" spans="1:6" x14ac:dyDescent="0.25">
      <c r="A14111" s="68" t="s">
        <v>103</v>
      </c>
      <c r="B14111" s="69">
        <v>491397036</v>
      </c>
      <c r="C14111" s="68">
        <v>5702016110531</v>
      </c>
      <c r="D14111" s="69" t="s">
        <v>9447</v>
      </c>
      <c r="E14111" s="65">
        <f>IFERROR(VLOOKUP(C14111,Pivot!A:B,2,0),0)</f>
        <v>0</v>
      </c>
      <c r="F14111" s="65">
        <f>IFERROR(VLOOKUP(C14111,Pivot!A:C,3,0),0)</f>
        <v>0</v>
      </c>
    </row>
    <row r="14112" spans="1:6" x14ac:dyDescent="0.25">
      <c r="A14112" s="68" t="s">
        <v>103</v>
      </c>
      <c r="B14112" s="69">
        <v>491397040</v>
      </c>
      <c r="C14112" s="68">
        <v>5702016109016</v>
      </c>
      <c r="D14112" s="69" t="s">
        <v>9448</v>
      </c>
      <c r="E14112" s="65">
        <f>IFERROR(VLOOKUP(C14112,Pivot!A:B,2,0),0)</f>
        <v>0</v>
      </c>
      <c r="F14112" s="65">
        <f>IFERROR(VLOOKUP(C14112,Pivot!A:C,3,0),0)</f>
        <v>0</v>
      </c>
    </row>
    <row r="14113" spans="1:6" x14ac:dyDescent="0.25">
      <c r="A14113" s="68" t="s">
        <v>103</v>
      </c>
      <c r="B14113" s="69">
        <v>491397041</v>
      </c>
      <c r="C14113" s="68">
        <v>5702016117264</v>
      </c>
      <c r="D14113" s="69" t="s">
        <v>9449</v>
      </c>
      <c r="E14113" s="65">
        <f>IFERROR(VLOOKUP(C14113,Pivot!A:B,2,0),0)</f>
        <v>0</v>
      </c>
      <c r="F14113" s="65">
        <f>IFERROR(VLOOKUP(C14113,Pivot!A:C,3,0),0)</f>
        <v>0</v>
      </c>
    </row>
    <row r="14114" spans="1:6" x14ac:dyDescent="0.25">
      <c r="A14114" s="68" t="s">
        <v>103</v>
      </c>
      <c r="B14114" s="69">
        <v>491397042</v>
      </c>
      <c r="C14114" s="68">
        <v>5702016176254</v>
      </c>
      <c r="D14114" s="69" t="s">
        <v>9450</v>
      </c>
      <c r="E14114" s="65">
        <f>IFERROR(VLOOKUP(C14114,Pivot!A:B,2,0),0)</f>
        <v>0</v>
      </c>
      <c r="F14114" s="65">
        <f>IFERROR(VLOOKUP(C14114,Pivot!A:C,3,0),0)</f>
        <v>0</v>
      </c>
    </row>
    <row r="14115" spans="1:6" x14ac:dyDescent="0.25">
      <c r="A14115" s="68" t="s">
        <v>103</v>
      </c>
      <c r="B14115" s="69">
        <v>491397043</v>
      </c>
      <c r="C14115" s="68">
        <v>5702016176261</v>
      </c>
      <c r="D14115" s="69" t="s">
        <v>9451</v>
      </c>
      <c r="E14115" s="65">
        <f>IFERROR(VLOOKUP(C14115,Pivot!A:B,2,0),0)</f>
        <v>0</v>
      </c>
      <c r="F14115" s="65">
        <f>IFERROR(VLOOKUP(C14115,Pivot!A:C,3,0),0)</f>
        <v>0</v>
      </c>
    </row>
    <row r="14116" spans="1:6" x14ac:dyDescent="0.25">
      <c r="A14116" s="68" t="s">
        <v>103</v>
      </c>
      <c r="B14116" s="69">
        <v>491397047</v>
      </c>
      <c r="C14116" s="68">
        <v>5702016117271</v>
      </c>
      <c r="D14116" s="69" t="s">
        <v>9452</v>
      </c>
      <c r="E14116" s="65">
        <f>IFERROR(VLOOKUP(C14116,Pivot!A:B,2,0),0)</f>
        <v>0</v>
      </c>
      <c r="F14116" s="65">
        <f>IFERROR(VLOOKUP(C14116,Pivot!A:C,3,0),0)</f>
        <v>0</v>
      </c>
    </row>
    <row r="14117" spans="1:6" x14ac:dyDescent="0.25">
      <c r="A14117" s="68" t="s">
        <v>103</v>
      </c>
      <c r="B14117" s="69">
        <v>491397050</v>
      </c>
      <c r="C14117" s="68">
        <v>5702016111651</v>
      </c>
      <c r="D14117" s="69" t="s">
        <v>9453</v>
      </c>
      <c r="E14117" s="65">
        <f>IFERROR(VLOOKUP(C14117,Pivot!A:B,2,0),0)</f>
        <v>0</v>
      </c>
      <c r="F14117" s="65">
        <f>IFERROR(VLOOKUP(C14117,Pivot!A:C,3,0),0)</f>
        <v>0</v>
      </c>
    </row>
    <row r="14118" spans="1:6" x14ac:dyDescent="0.25">
      <c r="A14118" s="68" t="s">
        <v>103</v>
      </c>
      <c r="B14118" s="69">
        <v>491397057</v>
      </c>
      <c r="C14118" s="68">
        <v>5702016110340</v>
      </c>
      <c r="D14118" s="69" t="s">
        <v>9454</v>
      </c>
      <c r="E14118" s="65">
        <f>IFERROR(VLOOKUP(C14118,Pivot!A:B,2,0),0)</f>
        <v>0</v>
      </c>
      <c r="F14118" s="65">
        <f>IFERROR(VLOOKUP(C14118,Pivot!A:C,3,0),0)</f>
        <v>0</v>
      </c>
    </row>
    <row r="14119" spans="1:6" x14ac:dyDescent="0.25">
      <c r="A14119" s="68" t="s">
        <v>103</v>
      </c>
      <c r="B14119" s="69">
        <v>491397106</v>
      </c>
      <c r="C14119" s="68">
        <v>491397106</v>
      </c>
      <c r="D14119" s="69" t="s">
        <v>9455</v>
      </c>
      <c r="E14119" s="65">
        <f>IFERROR(VLOOKUP(C14119,Pivot!A:B,2,0),0)</f>
        <v>0</v>
      </c>
      <c r="F14119" s="65">
        <f>IFERROR(VLOOKUP(C14119,Pivot!A:C,3,0),0)</f>
        <v>0</v>
      </c>
    </row>
    <row r="14120" spans="1:6" x14ac:dyDescent="0.25">
      <c r="A14120" s="68" t="s">
        <v>103</v>
      </c>
      <c r="B14120" s="69">
        <v>491397360</v>
      </c>
      <c r="C14120" s="68">
        <v>778988205167</v>
      </c>
      <c r="D14120" s="69" t="s">
        <v>9456</v>
      </c>
      <c r="E14120" s="65">
        <f>IFERROR(VLOOKUP(C14120,Pivot!A:B,2,0),0)</f>
        <v>0</v>
      </c>
      <c r="F14120" s="65">
        <f>IFERROR(VLOOKUP(C14120,Pivot!A:C,3,0),0)</f>
        <v>0</v>
      </c>
    </row>
    <row r="14121" spans="1:6" x14ac:dyDescent="0.25">
      <c r="A14121" s="68" t="s">
        <v>103</v>
      </c>
      <c r="B14121" s="69">
        <v>491397361</v>
      </c>
      <c r="C14121" s="68">
        <v>778988206270</v>
      </c>
      <c r="D14121" s="69" t="s">
        <v>9457</v>
      </c>
      <c r="E14121" s="65">
        <f>IFERROR(VLOOKUP(C14121,Pivot!A:B,2,0),0)</f>
        <v>0</v>
      </c>
      <c r="F14121" s="65">
        <f>IFERROR(VLOOKUP(C14121,Pivot!A:C,3,0),0)</f>
        <v>0</v>
      </c>
    </row>
    <row r="14122" spans="1:6" x14ac:dyDescent="0.25">
      <c r="A14122" s="68" t="s">
        <v>103</v>
      </c>
      <c r="B14122" s="69">
        <v>491397362</v>
      </c>
      <c r="C14122" s="68">
        <v>778988206317</v>
      </c>
      <c r="D14122" s="69" t="s">
        <v>9458</v>
      </c>
      <c r="E14122" s="65">
        <f>IFERROR(VLOOKUP(C14122,Pivot!A:B,2,0),0)</f>
        <v>0</v>
      </c>
      <c r="F14122" s="65">
        <f>IFERROR(VLOOKUP(C14122,Pivot!A:C,3,0),0)</f>
        <v>0</v>
      </c>
    </row>
    <row r="14123" spans="1:6" x14ac:dyDescent="0.25">
      <c r="A14123" s="68" t="s">
        <v>103</v>
      </c>
      <c r="B14123" s="69">
        <v>491397363</v>
      </c>
      <c r="C14123" s="68">
        <v>778988229569</v>
      </c>
      <c r="D14123" s="69" t="s">
        <v>9459</v>
      </c>
      <c r="E14123" s="65">
        <f>IFERROR(VLOOKUP(C14123,Pivot!A:B,2,0),0)</f>
        <v>0</v>
      </c>
      <c r="F14123" s="65">
        <f>IFERROR(VLOOKUP(C14123,Pivot!A:C,3,0),0)</f>
        <v>0</v>
      </c>
    </row>
    <row r="14124" spans="1:6" x14ac:dyDescent="0.25">
      <c r="A14124" s="68" t="s">
        <v>103</v>
      </c>
      <c r="B14124" s="69">
        <v>491432663</v>
      </c>
      <c r="C14124" s="68">
        <v>8903539092800</v>
      </c>
      <c r="D14124" s="69" t="s">
        <v>9460</v>
      </c>
      <c r="E14124" s="65">
        <f>IFERROR(VLOOKUP(C14124,Pivot!A:B,2,0),0)</f>
        <v>0</v>
      </c>
      <c r="F14124" s="65">
        <f>IFERROR(VLOOKUP(C14124,Pivot!A:C,3,0),0)</f>
        <v>0</v>
      </c>
    </row>
    <row r="14125" spans="1:6" x14ac:dyDescent="0.25">
      <c r="A14125" s="68" t="s">
        <v>103</v>
      </c>
      <c r="B14125" s="69">
        <v>491432663</v>
      </c>
      <c r="C14125" s="68">
        <v>8903539092817</v>
      </c>
      <c r="D14125" s="69" t="s">
        <v>9460</v>
      </c>
      <c r="E14125" s="65">
        <f>IFERROR(VLOOKUP(C14125,Pivot!A:B,2,0),0)</f>
        <v>0</v>
      </c>
      <c r="F14125" s="65">
        <f>IFERROR(VLOOKUP(C14125,Pivot!A:C,3,0),0)</f>
        <v>0</v>
      </c>
    </row>
    <row r="14126" spans="1:6" x14ac:dyDescent="0.25">
      <c r="A14126" s="68" t="s">
        <v>103</v>
      </c>
      <c r="B14126" s="69">
        <v>491432663</v>
      </c>
      <c r="C14126" s="68">
        <v>8903539092824</v>
      </c>
      <c r="D14126" s="69" t="s">
        <v>9460</v>
      </c>
      <c r="E14126" s="65">
        <f>IFERROR(VLOOKUP(C14126,Pivot!A:B,2,0),0)</f>
        <v>0</v>
      </c>
      <c r="F14126" s="65">
        <f>IFERROR(VLOOKUP(C14126,Pivot!A:C,3,0),0)</f>
        <v>0</v>
      </c>
    </row>
    <row r="14127" spans="1:6" x14ac:dyDescent="0.25">
      <c r="A14127" s="68" t="s">
        <v>103</v>
      </c>
      <c r="B14127" s="69">
        <v>491432663</v>
      </c>
      <c r="C14127" s="68">
        <v>8903539092831</v>
      </c>
      <c r="D14127" s="69" t="s">
        <v>9460</v>
      </c>
      <c r="E14127" s="65">
        <f>IFERROR(VLOOKUP(C14127,Pivot!A:B,2,0),0)</f>
        <v>0</v>
      </c>
      <c r="F14127" s="65">
        <f>IFERROR(VLOOKUP(C14127,Pivot!A:C,3,0),0)</f>
        <v>0</v>
      </c>
    </row>
    <row r="14128" spans="1:6" x14ac:dyDescent="0.25">
      <c r="A14128" s="68" t="s">
        <v>103</v>
      </c>
      <c r="B14128" s="69">
        <v>491432663</v>
      </c>
      <c r="C14128" s="68">
        <v>8903539097348</v>
      </c>
      <c r="D14128" s="69" t="s">
        <v>9460</v>
      </c>
      <c r="E14128" s="65">
        <f>IFERROR(VLOOKUP(C14128,Pivot!A:B,2,0),0)</f>
        <v>0</v>
      </c>
      <c r="F14128" s="65">
        <f>IFERROR(VLOOKUP(C14128,Pivot!A:C,3,0),0)</f>
        <v>0</v>
      </c>
    </row>
    <row r="14129" spans="1:6" x14ac:dyDescent="0.25">
      <c r="A14129" s="68" t="s">
        <v>103</v>
      </c>
      <c r="B14129" s="69">
        <v>491432663</v>
      </c>
      <c r="C14129" s="68">
        <v>8903539097355</v>
      </c>
      <c r="D14129" s="69" t="s">
        <v>9460</v>
      </c>
      <c r="E14129" s="65">
        <f>IFERROR(VLOOKUP(C14129,Pivot!A:B,2,0),0)</f>
        <v>0</v>
      </c>
      <c r="F14129" s="65">
        <f>IFERROR(VLOOKUP(C14129,Pivot!A:C,3,0),0)</f>
        <v>0</v>
      </c>
    </row>
    <row r="14130" spans="1:6" x14ac:dyDescent="0.25">
      <c r="A14130" s="68" t="s">
        <v>103</v>
      </c>
      <c r="B14130" s="69">
        <v>491432663</v>
      </c>
      <c r="C14130" s="68">
        <v>8903539097362</v>
      </c>
      <c r="D14130" s="69" t="s">
        <v>9460</v>
      </c>
      <c r="E14130" s="65">
        <f>IFERROR(VLOOKUP(C14130,Pivot!A:B,2,0),0)</f>
        <v>0</v>
      </c>
      <c r="F14130" s="65">
        <f>IFERROR(VLOOKUP(C14130,Pivot!A:C,3,0),0)</f>
        <v>0</v>
      </c>
    </row>
    <row r="14131" spans="1:6" x14ac:dyDescent="0.25">
      <c r="A14131" s="68" t="s">
        <v>103</v>
      </c>
      <c r="B14131" s="69">
        <v>491432663</v>
      </c>
      <c r="C14131" s="68">
        <v>8903539097379</v>
      </c>
      <c r="D14131" s="69" t="s">
        <v>9460</v>
      </c>
      <c r="E14131" s="65">
        <f>IFERROR(VLOOKUP(C14131,Pivot!A:B,2,0),0)</f>
        <v>0</v>
      </c>
      <c r="F14131" s="65">
        <f>IFERROR(VLOOKUP(C14131,Pivot!A:C,3,0),0)</f>
        <v>0</v>
      </c>
    </row>
    <row r="14132" spans="1:6" x14ac:dyDescent="0.25">
      <c r="A14132" s="68" t="s">
        <v>103</v>
      </c>
      <c r="B14132" s="69">
        <v>491432663</v>
      </c>
      <c r="C14132" s="68">
        <v>8903539097386</v>
      </c>
      <c r="D14132" s="69" t="s">
        <v>9460</v>
      </c>
      <c r="E14132" s="65">
        <f>IFERROR(VLOOKUP(C14132,Pivot!A:B,2,0),0)</f>
        <v>0</v>
      </c>
      <c r="F14132" s="65">
        <f>IFERROR(VLOOKUP(C14132,Pivot!A:C,3,0),0)</f>
        <v>0</v>
      </c>
    </row>
    <row r="14133" spans="1:6" x14ac:dyDescent="0.25">
      <c r="A14133" s="68" t="s">
        <v>103</v>
      </c>
      <c r="B14133" s="69">
        <v>491432663</v>
      </c>
      <c r="C14133" s="68">
        <v>8903539097393</v>
      </c>
      <c r="D14133" s="69" t="s">
        <v>9460</v>
      </c>
      <c r="E14133" s="65">
        <f>IFERROR(VLOOKUP(C14133,Pivot!A:B,2,0),0)</f>
        <v>0</v>
      </c>
      <c r="F14133" s="65">
        <f>IFERROR(VLOOKUP(C14133,Pivot!A:C,3,0),0)</f>
        <v>0</v>
      </c>
    </row>
    <row r="14134" spans="1:6" x14ac:dyDescent="0.25">
      <c r="A14134" s="68" t="s">
        <v>103</v>
      </c>
      <c r="B14134" s="69">
        <v>491432663</v>
      </c>
      <c r="C14134" s="68">
        <v>8903539097409</v>
      </c>
      <c r="D14134" s="69" t="s">
        <v>9460</v>
      </c>
      <c r="E14134" s="65">
        <f>IFERROR(VLOOKUP(C14134,Pivot!A:B,2,0),0)</f>
        <v>0</v>
      </c>
      <c r="F14134" s="65">
        <f>IFERROR(VLOOKUP(C14134,Pivot!A:C,3,0),0)</f>
        <v>0</v>
      </c>
    </row>
    <row r="14135" spans="1:6" x14ac:dyDescent="0.25">
      <c r="A14135" s="68" t="s">
        <v>103</v>
      </c>
      <c r="B14135" s="69">
        <v>491432663</v>
      </c>
      <c r="C14135" s="68">
        <v>8903539097416</v>
      </c>
      <c r="D14135" s="69" t="s">
        <v>9460</v>
      </c>
      <c r="E14135" s="65">
        <f>IFERROR(VLOOKUP(C14135,Pivot!A:B,2,0),0)</f>
        <v>0</v>
      </c>
      <c r="F14135" s="65">
        <f>IFERROR(VLOOKUP(C14135,Pivot!A:C,3,0),0)</f>
        <v>0</v>
      </c>
    </row>
    <row r="14136" spans="1:6" x14ac:dyDescent="0.25">
      <c r="A14136" s="68" t="s">
        <v>103</v>
      </c>
      <c r="B14136" s="69">
        <v>491432663</v>
      </c>
      <c r="C14136" s="68">
        <v>8906091321531</v>
      </c>
      <c r="D14136" s="69" t="s">
        <v>9460</v>
      </c>
      <c r="E14136" s="65">
        <f>IFERROR(VLOOKUP(C14136,Pivot!A:B,2,0),0)</f>
        <v>0</v>
      </c>
      <c r="F14136" s="65">
        <f>IFERROR(VLOOKUP(C14136,Pivot!A:C,3,0),0)</f>
        <v>0</v>
      </c>
    </row>
    <row r="14137" spans="1:6" x14ac:dyDescent="0.25">
      <c r="A14137" s="68" t="s">
        <v>103</v>
      </c>
      <c r="B14137" s="69">
        <v>491434764</v>
      </c>
      <c r="C14137" s="68">
        <v>8906042880889</v>
      </c>
      <c r="D14137" s="69" t="s">
        <v>9461</v>
      </c>
      <c r="E14137" s="65">
        <f>IFERROR(VLOOKUP(C14137,Pivot!A:B,2,0),0)</f>
        <v>0</v>
      </c>
      <c r="F14137" s="65">
        <f>IFERROR(VLOOKUP(C14137,Pivot!A:C,3,0),0)</f>
        <v>0</v>
      </c>
    </row>
    <row r="14138" spans="1:6" x14ac:dyDescent="0.25">
      <c r="A14138" s="68" t="s">
        <v>103</v>
      </c>
      <c r="B14138" s="69">
        <v>491451677</v>
      </c>
      <c r="C14138" s="68">
        <v>9321104845566</v>
      </c>
      <c r="D14138" s="69" t="s">
        <v>9462</v>
      </c>
      <c r="E14138" s="65">
        <f>IFERROR(VLOOKUP(C14138,Pivot!A:B,2,0),0)</f>
        <v>0</v>
      </c>
      <c r="F14138" s="65">
        <f>IFERROR(VLOOKUP(C14138,Pivot!A:C,3,0),0)</f>
        <v>0</v>
      </c>
    </row>
    <row r="14139" spans="1:6" x14ac:dyDescent="0.25">
      <c r="A14139" s="68" t="s">
        <v>103</v>
      </c>
      <c r="B14139" s="69">
        <v>491451899</v>
      </c>
      <c r="C14139" s="68">
        <v>491451899</v>
      </c>
      <c r="D14139" s="69" t="s">
        <v>9463</v>
      </c>
      <c r="E14139" s="65">
        <f>IFERROR(VLOOKUP(C14139,Pivot!A:B,2,0),0)</f>
        <v>0</v>
      </c>
      <c r="F14139" s="65">
        <f>IFERROR(VLOOKUP(C14139,Pivot!A:C,3,0),0)</f>
        <v>0</v>
      </c>
    </row>
    <row r="14140" spans="1:6" x14ac:dyDescent="0.25">
      <c r="A14140" s="68" t="s">
        <v>103</v>
      </c>
      <c r="B14140" s="69">
        <v>491452130</v>
      </c>
      <c r="C14140" s="68">
        <v>735282434808</v>
      </c>
      <c r="D14140" s="69" t="s">
        <v>9464</v>
      </c>
      <c r="E14140" s="65">
        <f>IFERROR(VLOOKUP(C14140,Pivot!A:B,2,0),0)</f>
        <v>0</v>
      </c>
      <c r="F14140" s="65">
        <f>IFERROR(VLOOKUP(C14140,Pivot!A:C,3,0),0)</f>
        <v>0</v>
      </c>
    </row>
    <row r="14141" spans="1:6" x14ac:dyDescent="0.25">
      <c r="A14141" s="68" t="s">
        <v>103</v>
      </c>
      <c r="B14141" s="69">
        <v>491452471</v>
      </c>
      <c r="C14141" s="68">
        <v>5060295844357</v>
      </c>
      <c r="D14141" s="69" t="s">
        <v>9465</v>
      </c>
      <c r="E14141" s="65">
        <f>IFERROR(VLOOKUP(C14141,Pivot!A:B,2,0),0)</f>
        <v>0</v>
      </c>
      <c r="F14141" s="65">
        <f>IFERROR(VLOOKUP(C14141,Pivot!A:C,3,0),0)</f>
        <v>0</v>
      </c>
    </row>
    <row r="14142" spans="1:6" x14ac:dyDescent="0.25">
      <c r="A14142" s="68" t="s">
        <v>103</v>
      </c>
      <c r="B14142" s="69">
        <v>491452479</v>
      </c>
      <c r="C14142" s="68">
        <v>6925783815891</v>
      </c>
      <c r="D14142" s="69" t="s">
        <v>9466</v>
      </c>
      <c r="E14142" s="65">
        <f>IFERROR(VLOOKUP(C14142,Pivot!A:B,2,0),0)</f>
        <v>0</v>
      </c>
      <c r="F14142" s="65">
        <f>IFERROR(VLOOKUP(C14142,Pivot!A:C,3,0),0)</f>
        <v>0</v>
      </c>
    </row>
    <row r="14143" spans="1:6" x14ac:dyDescent="0.25">
      <c r="A14143" s="68" t="s">
        <v>103</v>
      </c>
      <c r="B14143" s="69">
        <v>491452484</v>
      </c>
      <c r="C14143" s="68">
        <v>6925783867487</v>
      </c>
      <c r="D14143" s="69" t="s">
        <v>9467</v>
      </c>
      <c r="E14143" s="65">
        <f>IFERROR(VLOOKUP(C14143,Pivot!A:B,2,0),0)</f>
        <v>0</v>
      </c>
      <c r="F14143" s="65">
        <f>IFERROR(VLOOKUP(C14143,Pivot!A:C,3,0),0)</f>
        <v>0</v>
      </c>
    </row>
    <row r="14144" spans="1:6" x14ac:dyDescent="0.25">
      <c r="A14144" s="68" t="s">
        <v>103</v>
      </c>
      <c r="B14144" s="69">
        <v>491452485</v>
      </c>
      <c r="C14144" s="68">
        <v>6925783812722</v>
      </c>
      <c r="D14144" s="69" t="s">
        <v>9468</v>
      </c>
      <c r="E14144" s="65">
        <f>IFERROR(VLOOKUP(C14144,Pivot!A:B,2,0),0)</f>
        <v>0</v>
      </c>
      <c r="F14144" s="65">
        <f>IFERROR(VLOOKUP(C14144,Pivot!A:C,3,0),0)</f>
        <v>0</v>
      </c>
    </row>
    <row r="14145" spans="1:6" x14ac:dyDescent="0.25">
      <c r="A14145" s="68" t="s">
        <v>103</v>
      </c>
      <c r="B14145" s="69">
        <v>491452486</v>
      </c>
      <c r="C14145" s="68">
        <v>6925783805809</v>
      </c>
      <c r="D14145" s="69" t="s">
        <v>9469</v>
      </c>
      <c r="E14145" s="65">
        <f>IFERROR(VLOOKUP(C14145,Pivot!A:B,2,0),0)</f>
        <v>0</v>
      </c>
      <c r="F14145" s="65">
        <f>IFERROR(VLOOKUP(C14145,Pivot!A:C,3,0),0)</f>
        <v>0</v>
      </c>
    </row>
    <row r="14146" spans="1:6" x14ac:dyDescent="0.25">
      <c r="A14146" s="68" t="s">
        <v>103</v>
      </c>
      <c r="B14146" s="69">
        <v>491452516</v>
      </c>
      <c r="C14146" s="68">
        <v>4897011362069</v>
      </c>
      <c r="D14146" s="69" t="s">
        <v>9470</v>
      </c>
      <c r="E14146" s="65">
        <f>IFERROR(VLOOKUP(C14146,Pivot!A:B,2,0),0)</f>
        <v>0</v>
      </c>
      <c r="F14146" s="65">
        <f>IFERROR(VLOOKUP(C14146,Pivot!A:C,3,0),0)</f>
        <v>0</v>
      </c>
    </row>
    <row r="14147" spans="1:6" x14ac:dyDescent="0.25">
      <c r="A14147" s="68" t="s">
        <v>103</v>
      </c>
      <c r="B14147" s="69">
        <v>491452518</v>
      </c>
      <c r="C14147" s="68">
        <v>4897011360492</v>
      </c>
      <c r="D14147" s="69" t="s">
        <v>9471</v>
      </c>
      <c r="E14147" s="65">
        <f>IFERROR(VLOOKUP(C14147,Pivot!A:B,2,0),0)</f>
        <v>0</v>
      </c>
      <c r="F14147" s="65">
        <f>IFERROR(VLOOKUP(C14147,Pivot!A:C,3,0),0)</f>
        <v>0</v>
      </c>
    </row>
    <row r="14148" spans="1:6" x14ac:dyDescent="0.25">
      <c r="A14148" s="68" t="s">
        <v>103</v>
      </c>
      <c r="B14148" s="69">
        <v>491452520</v>
      </c>
      <c r="C14148" s="68">
        <v>4897011362038</v>
      </c>
      <c r="D14148" s="69" t="s">
        <v>9472</v>
      </c>
      <c r="E14148" s="65">
        <f>IFERROR(VLOOKUP(C14148,Pivot!A:B,2,0),0)</f>
        <v>0</v>
      </c>
      <c r="F14148" s="65">
        <f>IFERROR(VLOOKUP(C14148,Pivot!A:C,3,0),0)</f>
        <v>0</v>
      </c>
    </row>
    <row r="14149" spans="1:6" x14ac:dyDescent="0.25">
      <c r="A14149" s="68" t="s">
        <v>103</v>
      </c>
      <c r="B14149" s="69">
        <v>491452527</v>
      </c>
      <c r="C14149" s="68">
        <v>4897011361284</v>
      </c>
      <c r="D14149" s="69" t="s">
        <v>9473</v>
      </c>
      <c r="E14149" s="65">
        <f>IFERROR(VLOOKUP(C14149,Pivot!A:B,2,0),0)</f>
        <v>0</v>
      </c>
      <c r="F14149" s="65">
        <f>IFERROR(VLOOKUP(C14149,Pivot!A:C,3,0),0)</f>
        <v>0</v>
      </c>
    </row>
    <row r="14150" spans="1:6" x14ac:dyDescent="0.25">
      <c r="A14150" s="68" t="s">
        <v>103</v>
      </c>
      <c r="B14150" s="69">
        <v>491452529</v>
      </c>
      <c r="C14150" s="68">
        <v>4897011365022</v>
      </c>
      <c r="D14150" s="69" t="s">
        <v>9474</v>
      </c>
      <c r="E14150" s="65">
        <f>IFERROR(VLOOKUP(C14150,Pivot!A:B,2,0),0)</f>
        <v>0</v>
      </c>
      <c r="F14150" s="65">
        <f>IFERROR(VLOOKUP(C14150,Pivot!A:C,3,0),0)</f>
        <v>0</v>
      </c>
    </row>
    <row r="14151" spans="1:6" x14ac:dyDescent="0.25">
      <c r="A14151" s="68" t="s">
        <v>103</v>
      </c>
      <c r="B14151" s="69">
        <v>491452530</v>
      </c>
      <c r="C14151" s="68">
        <v>4897011368078</v>
      </c>
      <c r="D14151" s="69" t="s">
        <v>9475</v>
      </c>
      <c r="E14151" s="65">
        <f>IFERROR(VLOOKUP(C14151,Pivot!A:B,2,0),0)</f>
        <v>0</v>
      </c>
      <c r="F14151" s="65">
        <f>IFERROR(VLOOKUP(C14151,Pivot!A:C,3,0),0)</f>
        <v>0</v>
      </c>
    </row>
    <row r="14152" spans="1:6" x14ac:dyDescent="0.25">
      <c r="A14152" s="68" t="s">
        <v>103</v>
      </c>
      <c r="B14152" s="69">
        <v>491452531</v>
      </c>
      <c r="C14152" s="68">
        <v>4897011368085</v>
      </c>
      <c r="D14152" s="69" t="s">
        <v>9476</v>
      </c>
      <c r="E14152" s="65">
        <f>IFERROR(VLOOKUP(C14152,Pivot!A:B,2,0),0)</f>
        <v>0</v>
      </c>
      <c r="F14152" s="65">
        <f>IFERROR(VLOOKUP(C14152,Pivot!A:C,3,0),0)</f>
        <v>0</v>
      </c>
    </row>
    <row r="14153" spans="1:6" x14ac:dyDescent="0.25">
      <c r="A14153" s="68" t="s">
        <v>103</v>
      </c>
      <c r="B14153" s="69">
        <v>491452821</v>
      </c>
      <c r="C14153" s="68">
        <v>8058664089734</v>
      </c>
      <c r="D14153" s="69" t="s">
        <v>9477</v>
      </c>
      <c r="E14153" s="65">
        <f>IFERROR(VLOOKUP(C14153,Pivot!A:B,2,0),0)</f>
        <v>0</v>
      </c>
      <c r="F14153" s="65">
        <f>IFERROR(VLOOKUP(C14153,Pivot!A:C,3,0),0)</f>
        <v>0</v>
      </c>
    </row>
    <row r="14154" spans="1:6" x14ac:dyDescent="0.25">
      <c r="A14154" s="68" t="s">
        <v>103</v>
      </c>
      <c r="B14154" s="69">
        <v>491452822</v>
      </c>
      <c r="C14154" s="68">
        <v>8058664089741</v>
      </c>
      <c r="D14154" s="69" t="s">
        <v>9478</v>
      </c>
      <c r="E14154" s="65">
        <f>IFERROR(VLOOKUP(C14154,Pivot!A:B,2,0),0)</f>
        <v>0</v>
      </c>
      <c r="F14154" s="65">
        <f>IFERROR(VLOOKUP(C14154,Pivot!A:C,3,0),0)</f>
        <v>0</v>
      </c>
    </row>
    <row r="14155" spans="1:6" x14ac:dyDescent="0.25">
      <c r="A14155" s="68" t="s">
        <v>103</v>
      </c>
      <c r="B14155" s="69">
        <v>491452829</v>
      </c>
      <c r="C14155" s="68">
        <v>8058664097661</v>
      </c>
      <c r="D14155" s="69" t="s">
        <v>9479</v>
      </c>
      <c r="E14155" s="65">
        <f>IFERROR(VLOOKUP(C14155,Pivot!A:B,2,0),0)</f>
        <v>0</v>
      </c>
      <c r="F14155" s="65">
        <f>IFERROR(VLOOKUP(C14155,Pivot!A:C,3,0),0)</f>
        <v>0</v>
      </c>
    </row>
    <row r="14156" spans="1:6" x14ac:dyDescent="0.25">
      <c r="A14156" s="68" t="s">
        <v>103</v>
      </c>
      <c r="B14156" s="69">
        <v>491452830</v>
      </c>
      <c r="C14156" s="68">
        <v>8058664097821</v>
      </c>
      <c r="D14156" s="69" t="s">
        <v>9480</v>
      </c>
      <c r="E14156" s="65">
        <f>IFERROR(VLOOKUP(C14156,Pivot!A:B,2,0),0)</f>
        <v>0</v>
      </c>
      <c r="F14156" s="65">
        <f>IFERROR(VLOOKUP(C14156,Pivot!A:C,3,0),0)</f>
        <v>0</v>
      </c>
    </row>
    <row r="14157" spans="1:6" x14ac:dyDescent="0.25">
      <c r="A14157" s="68" t="s">
        <v>103</v>
      </c>
      <c r="B14157" s="69">
        <v>491452831</v>
      </c>
      <c r="C14157" s="68">
        <v>8058664097838</v>
      </c>
      <c r="D14157" s="69" t="s">
        <v>9481</v>
      </c>
      <c r="E14157" s="65">
        <f>IFERROR(VLOOKUP(C14157,Pivot!A:B,2,0),0)</f>
        <v>0</v>
      </c>
      <c r="F14157" s="65">
        <f>IFERROR(VLOOKUP(C14157,Pivot!A:C,3,0),0)</f>
        <v>0</v>
      </c>
    </row>
    <row r="14158" spans="1:6" x14ac:dyDescent="0.25">
      <c r="A14158" s="68" t="s">
        <v>103</v>
      </c>
      <c r="B14158" s="69">
        <v>491452832</v>
      </c>
      <c r="C14158" s="68">
        <v>8058664046409</v>
      </c>
      <c r="D14158" s="69" t="s">
        <v>9482</v>
      </c>
      <c r="E14158" s="65">
        <f>IFERROR(VLOOKUP(C14158,Pivot!A:B,2,0),0)</f>
        <v>0</v>
      </c>
      <c r="F14158" s="65">
        <f>IFERROR(VLOOKUP(C14158,Pivot!A:C,3,0),0)</f>
        <v>0</v>
      </c>
    </row>
    <row r="14159" spans="1:6" x14ac:dyDescent="0.25">
      <c r="A14159" s="68" t="s">
        <v>103</v>
      </c>
      <c r="B14159" s="69">
        <v>491452841</v>
      </c>
      <c r="C14159" s="68">
        <v>8058664099177</v>
      </c>
      <c r="D14159" s="69" t="s">
        <v>9483</v>
      </c>
      <c r="E14159" s="65">
        <f>IFERROR(VLOOKUP(C14159,Pivot!A:B,2,0),0)</f>
        <v>0</v>
      </c>
      <c r="F14159" s="65">
        <f>IFERROR(VLOOKUP(C14159,Pivot!A:C,3,0),0)</f>
        <v>0</v>
      </c>
    </row>
    <row r="14160" spans="1:6" x14ac:dyDescent="0.25">
      <c r="A14160" s="68" t="s">
        <v>103</v>
      </c>
      <c r="B14160" s="69">
        <v>491452934</v>
      </c>
      <c r="C14160" s="68">
        <v>8904301729306</v>
      </c>
      <c r="D14160" s="69" t="s">
        <v>9484</v>
      </c>
      <c r="E14160" s="65">
        <f>IFERROR(VLOOKUP(C14160,Pivot!A:B,2,0),0)</f>
        <v>0</v>
      </c>
      <c r="F14160" s="65">
        <f>IFERROR(VLOOKUP(C14160,Pivot!A:C,3,0),0)</f>
        <v>0</v>
      </c>
    </row>
    <row r="14161" spans="1:6" x14ac:dyDescent="0.25">
      <c r="A14161" s="68" t="s">
        <v>103</v>
      </c>
      <c r="B14161" s="69">
        <v>491452935</v>
      </c>
      <c r="C14161" s="68">
        <v>8904301729290</v>
      </c>
      <c r="D14161" s="69" t="s">
        <v>9485</v>
      </c>
      <c r="E14161" s="65">
        <f>IFERROR(VLOOKUP(C14161,Pivot!A:B,2,0),0)</f>
        <v>0</v>
      </c>
      <c r="F14161" s="65">
        <f>IFERROR(VLOOKUP(C14161,Pivot!A:C,3,0),0)</f>
        <v>0</v>
      </c>
    </row>
    <row r="14162" spans="1:6" x14ac:dyDescent="0.25">
      <c r="A14162" s="68" t="s">
        <v>103</v>
      </c>
      <c r="B14162" s="69">
        <v>491453026</v>
      </c>
      <c r="C14162" s="68">
        <v>8903539093425</v>
      </c>
      <c r="D14162" s="69" t="s">
        <v>9486</v>
      </c>
      <c r="E14162" s="65">
        <f>IFERROR(VLOOKUP(C14162,Pivot!A:B,2,0),0)</f>
        <v>0</v>
      </c>
      <c r="F14162" s="65">
        <f>IFERROR(VLOOKUP(C14162,Pivot!A:C,3,0),0)</f>
        <v>0</v>
      </c>
    </row>
    <row r="14163" spans="1:6" x14ac:dyDescent="0.25">
      <c r="A14163" s="68" t="s">
        <v>103</v>
      </c>
      <c r="B14163" s="69">
        <v>491453100</v>
      </c>
      <c r="C14163" s="68">
        <v>9321104840394</v>
      </c>
      <c r="D14163" s="69" t="s">
        <v>9487</v>
      </c>
      <c r="E14163" s="65">
        <f>IFERROR(VLOOKUP(C14163,Pivot!A:B,2,0),0)</f>
        <v>0</v>
      </c>
      <c r="F14163" s="65">
        <f>IFERROR(VLOOKUP(C14163,Pivot!A:C,3,0),0)</f>
        <v>0</v>
      </c>
    </row>
    <row r="14164" spans="1:6" x14ac:dyDescent="0.25">
      <c r="A14164" s="68" t="s">
        <v>103</v>
      </c>
      <c r="B14164" s="69">
        <v>491453126</v>
      </c>
      <c r="C14164" s="68">
        <v>735282449239</v>
      </c>
      <c r="D14164" s="69" t="s">
        <v>9488</v>
      </c>
      <c r="E14164" s="65">
        <f>IFERROR(VLOOKUP(C14164,Pivot!A:B,2,0),0)</f>
        <v>0</v>
      </c>
      <c r="F14164" s="65">
        <f>IFERROR(VLOOKUP(C14164,Pivot!A:C,3,0),0)</f>
        <v>0</v>
      </c>
    </row>
    <row r="14165" spans="1:6" x14ac:dyDescent="0.25">
      <c r="A14165" s="68" t="s">
        <v>103</v>
      </c>
      <c r="B14165" s="69">
        <v>491453128</v>
      </c>
      <c r="C14165" s="68">
        <v>8903539032639</v>
      </c>
      <c r="D14165" s="69" t="s">
        <v>9489</v>
      </c>
      <c r="E14165" s="65">
        <f>IFERROR(VLOOKUP(C14165,Pivot!A:B,2,0),0)</f>
        <v>0</v>
      </c>
      <c r="F14165" s="65">
        <f>IFERROR(VLOOKUP(C14165,Pivot!A:C,3,0),0)</f>
        <v>0</v>
      </c>
    </row>
    <row r="14166" spans="1:6" x14ac:dyDescent="0.25">
      <c r="A14166" s="68" t="s">
        <v>103</v>
      </c>
      <c r="B14166" s="69">
        <v>491453131</v>
      </c>
      <c r="C14166" s="68">
        <v>735282271489</v>
      </c>
      <c r="D14166" s="69" t="s">
        <v>9490</v>
      </c>
      <c r="E14166" s="65">
        <f>IFERROR(VLOOKUP(C14166,Pivot!A:B,2,0),0)</f>
        <v>0</v>
      </c>
      <c r="F14166" s="65">
        <f>IFERROR(VLOOKUP(C14166,Pivot!A:C,3,0),0)</f>
        <v>0</v>
      </c>
    </row>
    <row r="14167" spans="1:6" x14ac:dyDescent="0.25">
      <c r="A14167" s="68" t="s">
        <v>103</v>
      </c>
      <c r="B14167" s="69">
        <v>491453132</v>
      </c>
      <c r="C14167" s="68">
        <v>8903539032936</v>
      </c>
      <c r="D14167" s="69" t="s">
        <v>9491</v>
      </c>
      <c r="E14167" s="65">
        <f>IFERROR(VLOOKUP(C14167,Pivot!A:B,2,0),0)</f>
        <v>0</v>
      </c>
      <c r="F14167" s="65">
        <f>IFERROR(VLOOKUP(C14167,Pivot!A:C,3,0),0)</f>
        <v>0</v>
      </c>
    </row>
    <row r="14168" spans="1:6" x14ac:dyDescent="0.25">
      <c r="A14168" s="68" t="s">
        <v>103</v>
      </c>
      <c r="B14168" s="69">
        <v>491453134</v>
      </c>
      <c r="C14168" s="68">
        <v>8903539032943</v>
      </c>
      <c r="D14168" s="69" t="s">
        <v>9492</v>
      </c>
      <c r="E14168" s="65">
        <f>IFERROR(VLOOKUP(C14168,Pivot!A:B,2,0),0)</f>
        <v>0</v>
      </c>
      <c r="F14168" s="65">
        <f>IFERROR(VLOOKUP(C14168,Pivot!A:C,3,0),0)</f>
        <v>0</v>
      </c>
    </row>
    <row r="14169" spans="1:6" x14ac:dyDescent="0.25">
      <c r="A14169" s="68" t="s">
        <v>103</v>
      </c>
      <c r="B14169" s="69">
        <v>491453168</v>
      </c>
      <c r="C14169" s="68">
        <v>8903539096884</v>
      </c>
      <c r="D14169" s="69" t="s">
        <v>9493</v>
      </c>
      <c r="E14169" s="65">
        <f>IFERROR(VLOOKUP(C14169,Pivot!A:B,2,0),0)</f>
        <v>0</v>
      </c>
      <c r="F14169" s="65">
        <f>IFERROR(VLOOKUP(C14169,Pivot!A:C,3,0),0)</f>
        <v>0</v>
      </c>
    </row>
    <row r="14170" spans="1:6" x14ac:dyDescent="0.25">
      <c r="A14170" s="68" t="s">
        <v>103</v>
      </c>
      <c r="B14170" s="69">
        <v>491453169</v>
      </c>
      <c r="C14170" s="68">
        <v>8903539096914</v>
      </c>
      <c r="D14170" s="69" t="s">
        <v>9493</v>
      </c>
      <c r="E14170" s="65">
        <f>IFERROR(VLOOKUP(C14170,Pivot!A:B,2,0),0)</f>
        <v>0</v>
      </c>
      <c r="F14170" s="65">
        <f>IFERROR(VLOOKUP(C14170,Pivot!A:C,3,0),0)</f>
        <v>0</v>
      </c>
    </row>
    <row r="14171" spans="1:6" x14ac:dyDescent="0.25">
      <c r="A14171" s="68" t="s">
        <v>103</v>
      </c>
      <c r="B14171" s="69">
        <v>491453171</v>
      </c>
      <c r="C14171" s="68">
        <v>8903539096891</v>
      </c>
      <c r="D14171" s="69" t="s">
        <v>9493</v>
      </c>
      <c r="E14171" s="65">
        <f>IFERROR(VLOOKUP(C14171,Pivot!A:B,2,0),0)</f>
        <v>0</v>
      </c>
      <c r="F14171" s="65">
        <f>IFERROR(VLOOKUP(C14171,Pivot!A:C,3,0),0)</f>
        <v>0</v>
      </c>
    </row>
    <row r="14172" spans="1:6" x14ac:dyDescent="0.25">
      <c r="A14172" s="68" t="s">
        <v>103</v>
      </c>
      <c r="B14172" s="69">
        <v>491453239</v>
      </c>
      <c r="C14172" s="68">
        <v>816523025433</v>
      </c>
      <c r="D14172" s="69" t="s">
        <v>9494</v>
      </c>
      <c r="E14172" s="65">
        <f>IFERROR(VLOOKUP(C14172,Pivot!A:B,2,0),0)</f>
        <v>0</v>
      </c>
      <c r="F14172" s="65">
        <f>IFERROR(VLOOKUP(C14172,Pivot!A:C,3,0),0)</f>
        <v>0</v>
      </c>
    </row>
    <row r="14173" spans="1:6" x14ac:dyDescent="0.25">
      <c r="A14173" s="68" t="s">
        <v>103</v>
      </c>
      <c r="B14173" s="69">
        <v>491489337</v>
      </c>
      <c r="C14173" s="68">
        <v>491489337</v>
      </c>
      <c r="D14173" s="69" t="s">
        <v>9495</v>
      </c>
      <c r="E14173" s="65">
        <f>IFERROR(VLOOKUP(C14173,Pivot!A:B,2,0),0)</f>
        <v>0</v>
      </c>
      <c r="F14173" s="65">
        <f>IFERROR(VLOOKUP(C14173,Pivot!A:C,3,0),0)</f>
        <v>0</v>
      </c>
    </row>
    <row r="14174" spans="1:6" x14ac:dyDescent="0.25">
      <c r="A14174" s="68" t="s">
        <v>103</v>
      </c>
      <c r="B14174" s="69">
        <v>491489337</v>
      </c>
      <c r="C14174" s="68">
        <v>673534507132</v>
      </c>
      <c r="D14174" s="69" t="s">
        <v>9495</v>
      </c>
      <c r="E14174" s="65">
        <f>IFERROR(VLOOKUP(C14174,Pivot!A:B,2,0),0)</f>
        <v>0</v>
      </c>
      <c r="F14174" s="65">
        <f>IFERROR(VLOOKUP(C14174,Pivot!A:C,3,0),0)</f>
        <v>0</v>
      </c>
    </row>
    <row r="14175" spans="1:6" x14ac:dyDescent="0.25">
      <c r="A14175" s="68" t="s">
        <v>103</v>
      </c>
      <c r="B14175" s="69">
        <v>491489338</v>
      </c>
      <c r="C14175" s="68">
        <v>491489338</v>
      </c>
      <c r="D14175" s="69" t="s">
        <v>9496</v>
      </c>
      <c r="E14175" s="65">
        <f>IFERROR(VLOOKUP(C14175,Pivot!A:B,2,0),0)</f>
        <v>0</v>
      </c>
      <c r="F14175" s="65">
        <f>IFERROR(VLOOKUP(C14175,Pivot!A:C,3,0),0)</f>
        <v>0</v>
      </c>
    </row>
    <row r="14176" spans="1:6" x14ac:dyDescent="0.25">
      <c r="A14176" s="68" t="s">
        <v>103</v>
      </c>
      <c r="B14176" s="69">
        <v>491489338</v>
      </c>
      <c r="C14176" s="68">
        <v>673534507149</v>
      </c>
      <c r="D14176" s="69" t="s">
        <v>9496</v>
      </c>
      <c r="E14176" s="65">
        <f>IFERROR(VLOOKUP(C14176,Pivot!A:B,2,0),0)</f>
        <v>0</v>
      </c>
      <c r="F14176" s="65">
        <f>IFERROR(VLOOKUP(C14176,Pivot!A:C,3,0),0)</f>
        <v>0</v>
      </c>
    </row>
    <row r="14177" spans="1:6" x14ac:dyDescent="0.25">
      <c r="A14177" s="68" t="s">
        <v>103</v>
      </c>
      <c r="B14177" s="69">
        <v>491489339</v>
      </c>
      <c r="C14177" s="68">
        <v>491489339</v>
      </c>
      <c r="D14177" s="69" t="s">
        <v>9497</v>
      </c>
      <c r="E14177" s="65">
        <f>IFERROR(VLOOKUP(C14177,Pivot!A:B,2,0),0)</f>
        <v>0</v>
      </c>
      <c r="F14177" s="65">
        <f>IFERROR(VLOOKUP(C14177,Pivot!A:C,3,0),0)</f>
        <v>0</v>
      </c>
    </row>
    <row r="14178" spans="1:6" x14ac:dyDescent="0.25">
      <c r="A14178" s="68" t="s">
        <v>103</v>
      </c>
      <c r="B14178" s="69">
        <v>491489339</v>
      </c>
      <c r="C14178" s="68">
        <v>673534506777</v>
      </c>
      <c r="D14178" s="69" t="s">
        <v>9497</v>
      </c>
      <c r="E14178" s="65">
        <f>IFERROR(VLOOKUP(C14178,Pivot!A:B,2,0),0)</f>
        <v>0</v>
      </c>
      <c r="F14178" s="65">
        <f>IFERROR(VLOOKUP(C14178,Pivot!A:C,3,0),0)</f>
        <v>0</v>
      </c>
    </row>
    <row r="14179" spans="1:6" x14ac:dyDescent="0.25">
      <c r="A14179" s="68" t="s">
        <v>103</v>
      </c>
      <c r="B14179" s="69">
        <v>491489340</v>
      </c>
      <c r="C14179" s="68">
        <v>491489340</v>
      </c>
      <c r="D14179" s="69" t="s">
        <v>9498</v>
      </c>
      <c r="E14179" s="65">
        <f>IFERROR(VLOOKUP(C14179,Pivot!A:B,2,0),0)</f>
        <v>0</v>
      </c>
      <c r="F14179" s="65">
        <f>IFERROR(VLOOKUP(C14179,Pivot!A:C,3,0),0)</f>
        <v>0</v>
      </c>
    </row>
    <row r="14180" spans="1:6" x14ac:dyDescent="0.25">
      <c r="A14180" s="68" t="s">
        <v>103</v>
      </c>
      <c r="B14180" s="69">
        <v>491489340</v>
      </c>
      <c r="C14180" s="68">
        <v>673534506784</v>
      </c>
      <c r="D14180" s="69" t="s">
        <v>9498</v>
      </c>
      <c r="E14180" s="65">
        <f>IFERROR(VLOOKUP(C14180,Pivot!A:B,2,0),0)</f>
        <v>0</v>
      </c>
      <c r="F14180" s="65">
        <f>IFERROR(VLOOKUP(C14180,Pivot!A:C,3,0),0)</f>
        <v>0</v>
      </c>
    </row>
    <row r="14181" spans="1:6" x14ac:dyDescent="0.25">
      <c r="A14181" s="68" t="s">
        <v>103</v>
      </c>
      <c r="B14181" s="69">
        <v>491489341</v>
      </c>
      <c r="C14181" s="68">
        <v>491489341</v>
      </c>
      <c r="D14181" s="69" t="s">
        <v>9499</v>
      </c>
      <c r="E14181" s="65">
        <f>IFERROR(VLOOKUP(C14181,Pivot!A:B,2,0),0)</f>
        <v>0</v>
      </c>
      <c r="F14181" s="65">
        <f>IFERROR(VLOOKUP(C14181,Pivot!A:C,3,0),0)</f>
        <v>0</v>
      </c>
    </row>
    <row r="14182" spans="1:6" x14ac:dyDescent="0.25">
      <c r="A14182" s="68" t="s">
        <v>103</v>
      </c>
      <c r="B14182" s="69">
        <v>491489341</v>
      </c>
      <c r="C14182" s="68">
        <v>673534508801</v>
      </c>
      <c r="D14182" s="69" t="s">
        <v>9499</v>
      </c>
      <c r="E14182" s="65">
        <f>IFERROR(VLOOKUP(C14182,Pivot!A:B,2,0),0)</f>
        <v>0</v>
      </c>
      <c r="F14182" s="65">
        <f>IFERROR(VLOOKUP(C14182,Pivot!A:C,3,0),0)</f>
        <v>0</v>
      </c>
    </row>
    <row r="14183" spans="1:6" x14ac:dyDescent="0.25">
      <c r="A14183" s="68" t="s">
        <v>103</v>
      </c>
      <c r="B14183" s="69">
        <v>491489342</v>
      </c>
      <c r="C14183" s="68">
        <v>491489342</v>
      </c>
      <c r="D14183" s="69" t="s">
        <v>9500</v>
      </c>
      <c r="E14183" s="65">
        <f>IFERROR(VLOOKUP(C14183,Pivot!A:B,2,0),0)</f>
        <v>0</v>
      </c>
      <c r="F14183" s="65">
        <f>IFERROR(VLOOKUP(C14183,Pivot!A:C,3,0),0)</f>
        <v>0</v>
      </c>
    </row>
    <row r="14184" spans="1:6" x14ac:dyDescent="0.25">
      <c r="A14184" s="68" t="s">
        <v>103</v>
      </c>
      <c r="B14184" s="69">
        <v>491489342</v>
      </c>
      <c r="C14184" s="68">
        <v>673534508818</v>
      </c>
      <c r="D14184" s="69" t="s">
        <v>9500</v>
      </c>
      <c r="E14184" s="65">
        <f>IFERROR(VLOOKUP(C14184,Pivot!A:B,2,0),0)</f>
        <v>0</v>
      </c>
      <c r="F14184" s="65">
        <f>IFERROR(VLOOKUP(C14184,Pivot!A:C,3,0),0)</f>
        <v>0</v>
      </c>
    </row>
    <row r="14185" spans="1:6" x14ac:dyDescent="0.25">
      <c r="A14185" s="68" t="s">
        <v>103</v>
      </c>
      <c r="B14185" s="69">
        <v>491489343</v>
      </c>
      <c r="C14185" s="68">
        <v>491489343</v>
      </c>
      <c r="D14185" s="69" t="s">
        <v>9501</v>
      </c>
      <c r="E14185" s="65">
        <f>IFERROR(VLOOKUP(C14185,Pivot!A:B,2,0),0)</f>
        <v>0</v>
      </c>
      <c r="F14185" s="65">
        <f>IFERROR(VLOOKUP(C14185,Pivot!A:C,3,0),0)</f>
        <v>0</v>
      </c>
    </row>
    <row r="14186" spans="1:6" x14ac:dyDescent="0.25">
      <c r="A14186" s="68" t="s">
        <v>103</v>
      </c>
      <c r="B14186" s="69">
        <v>491489343</v>
      </c>
      <c r="C14186" s="68">
        <v>673534506456</v>
      </c>
      <c r="D14186" s="69" t="s">
        <v>9501</v>
      </c>
      <c r="E14186" s="65">
        <f>IFERROR(VLOOKUP(C14186,Pivot!A:B,2,0),0)</f>
        <v>0</v>
      </c>
      <c r="F14186" s="65">
        <f>IFERROR(VLOOKUP(C14186,Pivot!A:C,3,0),0)</f>
        <v>0</v>
      </c>
    </row>
    <row r="14187" spans="1:6" x14ac:dyDescent="0.25">
      <c r="A14187" s="68" t="s">
        <v>103</v>
      </c>
      <c r="B14187" s="69">
        <v>491489344</v>
      </c>
      <c r="C14187" s="68">
        <v>491489344</v>
      </c>
      <c r="D14187" s="69" t="s">
        <v>9502</v>
      </c>
      <c r="E14187" s="65">
        <f>IFERROR(VLOOKUP(C14187,Pivot!A:B,2,0),0)</f>
        <v>0</v>
      </c>
      <c r="F14187" s="65">
        <f>IFERROR(VLOOKUP(C14187,Pivot!A:C,3,0),0)</f>
        <v>0</v>
      </c>
    </row>
    <row r="14188" spans="1:6" x14ac:dyDescent="0.25">
      <c r="A14188" s="68" t="s">
        <v>103</v>
      </c>
      <c r="B14188" s="69">
        <v>491489344</v>
      </c>
      <c r="C14188" s="68">
        <v>673534506463</v>
      </c>
      <c r="D14188" s="69" t="s">
        <v>9502</v>
      </c>
      <c r="E14188" s="65">
        <f>IFERROR(VLOOKUP(C14188,Pivot!A:B,2,0),0)</f>
        <v>0</v>
      </c>
      <c r="F14188" s="65">
        <f>IFERROR(VLOOKUP(C14188,Pivot!A:C,3,0),0)</f>
        <v>0</v>
      </c>
    </row>
    <row r="14189" spans="1:6" x14ac:dyDescent="0.25">
      <c r="A14189" s="68" t="s">
        <v>103</v>
      </c>
      <c r="B14189" s="69">
        <v>491489345</v>
      </c>
      <c r="C14189" s="68">
        <v>491489345</v>
      </c>
      <c r="D14189" s="69" t="s">
        <v>9503</v>
      </c>
      <c r="E14189" s="65">
        <f>IFERROR(VLOOKUP(C14189,Pivot!A:B,2,0),0)</f>
        <v>0</v>
      </c>
      <c r="F14189" s="65">
        <f>IFERROR(VLOOKUP(C14189,Pivot!A:C,3,0),0)</f>
        <v>0</v>
      </c>
    </row>
    <row r="14190" spans="1:6" x14ac:dyDescent="0.25">
      <c r="A14190" s="68" t="s">
        <v>103</v>
      </c>
      <c r="B14190" s="69">
        <v>491489345</v>
      </c>
      <c r="C14190" s="68">
        <v>673534506814</v>
      </c>
      <c r="D14190" s="69" t="s">
        <v>9503</v>
      </c>
      <c r="E14190" s="65">
        <f>IFERROR(VLOOKUP(C14190,Pivot!A:B,2,0),0)</f>
        <v>0</v>
      </c>
      <c r="F14190" s="65">
        <f>IFERROR(VLOOKUP(C14190,Pivot!A:C,3,0),0)</f>
        <v>0</v>
      </c>
    </row>
    <row r="14191" spans="1:6" x14ac:dyDescent="0.25">
      <c r="A14191" s="68" t="s">
        <v>103</v>
      </c>
      <c r="B14191" s="69">
        <v>491489347</v>
      </c>
      <c r="C14191" s="68">
        <v>491489347</v>
      </c>
      <c r="D14191" s="69" t="s">
        <v>9504</v>
      </c>
      <c r="E14191" s="65">
        <f>IFERROR(VLOOKUP(C14191,Pivot!A:B,2,0),0)</f>
        <v>0</v>
      </c>
      <c r="F14191" s="65">
        <f>IFERROR(VLOOKUP(C14191,Pivot!A:C,3,0),0)</f>
        <v>0</v>
      </c>
    </row>
    <row r="14192" spans="1:6" x14ac:dyDescent="0.25">
      <c r="A14192" s="68" t="s">
        <v>103</v>
      </c>
      <c r="B14192" s="69">
        <v>491489347</v>
      </c>
      <c r="C14192" s="68">
        <v>673534506197</v>
      </c>
      <c r="D14192" s="69" t="s">
        <v>9504</v>
      </c>
      <c r="E14192" s="65">
        <f>IFERROR(VLOOKUP(C14192,Pivot!A:B,2,0),0)</f>
        <v>0</v>
      </c>
      <c r="F14192" s="65">
        <f>IFERROR(VLOOKUP(C14192,Pivot!A:C,3,0),0)</f>
        <v>0</v>
      </c>
    </row>
    <row r="14193" spans="1:6" x14ac:dyDescent="0.25">
      <c r="A14193" s="68" t="s">
        <v>103</v>
      </c>
      <c r="B14193" s="69">
        <v>491489348</v>
      </c>
      <c r="C14193" s="68">
        <v>491489348</v>
      </c>
      <c r="D14193" s="69" t="s">
        <v>9505</v>
      </c>
      <c r="E14193" s="65">
        <f>IFERROR(VLOOKUP(C14193,Pivot!A:B,2,0),0)</f>
        <v>0</v>
      </c>
      <c r="F14193" s="65">
        <f>IFERROR(VLOOKUP(C14193,Pivot!A:C,3,0),0)</f>
        <v>0</v>
      </c>
    </row>
    <row r="14194" spans="1:6" x14ac:dyDescent="0.25">
      <c r="A14194" s="68" t="s">
        <v>103</v>
      </c>
      <c r="B14194" s="69">
        <v>491489348</v>
      </c>
      <c r="C14194" s="68">
        <v>673534506180</v>
      </c>
      <c r="D14194" s="69" t="s">
        <v>9505</v>
      </c>
      <c r="E14194" s="65">
        <f>IFERROR(VLOOKUP(C14194,Pivot!A:B,2,0),0)</f>
        <v>0</v>
      </c>
      <c r="F14194" s="65">
        <f>IFERROR(VLOOKUP(C14194,Pivot!A:C,3,0),0)</f>
        <v>0</v>
      </c>
    </row>
    <row r="14195" spans="1:6" x14ac:dyDescent="0.25">
      <c r="A14195" s="68" t="s">
        <v>103</v>
      </c>
      <c r="B14195" s="69">
        <v>491489349</v>
      </c>
      <c r="C14195" s="68">
        <v>491489349</v>
      </c>
      <c r="D14195" s="69" t="s">
        <v>9506</v>
      </c>
      <c r="E14195" s="65">
        <f>IFERROR(VLOOKUP(C14195,Pivot!A:B,2,0),0)</f>
        <v>0</v>
      </c>
      <c r="F14195" s="65">
        <f>IFERROR(VLOOKUP(C14195,Pivot!A:C,3,0),0)</f>
        <v>0</v>
      </c>
    </row>
    <row r="14196" spans="1:6" x14ac:dyDescent="0.25">
      <c r="A14196" s="68" t="s">
        <v>103</v>
      </c>
      <c r="B14196" s="69">
        <v>491489349</v>
      </c>
      <c r="C14196" s="68">
        <v>673534506166</v>
      </c>
      <c r="D14196" s="69" t="s">
        <v>9506</v>
      </c>
      <c r="E14196" s="65">
        <f>IFERROR(VLOOKUP(C14196,Pivot!A:B,2,0),0)</f>
        <v>0</v>
      </c>
      <c r="F14196" s="65">
        <f>IFERROR(VLOOKUP(C14196,Pivot!A:C,3,0),0)</f>
        <v>0</v>
      </c>
    </row>
    <row r="14197" spans="1:6" x14ac:dyDescent="0.25">
      <c r="A14197" s="68" t="s">
        <v>103</v>
      </c>
      <c r="B14197" s="69">
        <v>491489350</v>
      </c>
      <c r="C14197" s="68">
        <v>491489350</v>
      </c>
      <c r="D14197" s="69" t="s">
        <v>9507</v>
      </c>
      <c r="E14197" s="65">
        <f>IFERROR(VLOOKUP(C14197,Pivot!A:B,2,0),0)</f>
        <v>0</v>
      </c>
      <c r="F14197" s="65">
        <f>IFERROR(VLOOKUP(C14197,Pivot!A:C,3,0),0)</f>
        <v>0</v>
      </c>
    </row>
    <row r="14198" spans="1:6" x14ac:dyDescent="0.25">
      <c r="A14198" s="68" t="s">
        <v>103</v>
      </c>
      <c r="B14198" s="69">
        <v>491489350</v>
      </c>
      <c r="C14198" s="68">
        <v>673534506357</v>
      </c>
      <c r="D14198" s="69" t="s">
        <v>9507</v>
      </c>
      <c r="E14198" s="65">
        <f>IFERROR(VLOOKUP(C14198,Pivot!A:B,2,0),0)</f>
        <v>0</v>
      </c>
      <c r="F14198" s="65">
        <f>IFERROR(VLOOKUP(C14198,Pivot!A:C,3,0),0)</f>
        <v>0</v>
      </c>
    </row>
    <row r="14199" spans="1:6" x14ac:dyDescent="0.25">
      <c r="A14199" s="68" t="s">
        <v>103</v>
      </c>
      <c r="B14199" s="69">
        <v>491489351</v>
      </c>
      <c r="C14199" s="68">
        <v>491489351</v>
      </c>
      <c r="D14199" s="69" t="s">
        <v>9508</v>
      </c>
      <c r="E14199" s="65">
        <f>IFERROR(VLOOKUP(C14199,Pivot!A:B,2,0),0)</f>
        <v>0</v>
      </c>
      <c r="F14199" s="65">
        <f>IFERROR(VLOOKUP(C14199,Pivot!A:C,3,0),0)</f>
        <v>0</v>
      </c>
    </row>
    <row r="14200" spans="1:6" x14ac:dyDescent="0.25">
      <c r="A14200" s="68" t="s">
        <v>103</v>
      </c>
      <c r="B14200" s="69">
        <v>491489351</v>
      </c>
      <c r="C14200" s="68">
        <v>673534506364</v>
      </c>
      <c r="D14200" s="69" t="s">
        <v>9508</v>
      </c>
      <c r="E14200" s="65">
        <f>IFERROR(VLOOKUP(C14200,Pivot!A:B,2,0),0)</f>
        <v>0</v>
      </c>
      <c r="F14200" s="65">
        <f>IFERROR(VLOOKUP(C14200,Pivot!A:C,3,0),0)</f>
        <v>0</v>
      </c>
    </row>
    <row r="14201" spans="1:6" x14ac:dyDescent="0.25">
      <c r="A14201" s="68" t="s">
        <v>103</v>
      </c>
      <c r="B14201" s="69">
        <v>491489352</v>
      </c>
      <c r="C14201" s="68">
        <v>491489352</v>
      </c>
      <c r="D14201" s="69" t="s">
        <v>9509</v>
      </c>
      <c r="E14201" s="65">
        <f>IFERROR(VLOOKUP(C14201,Pivot!A:B,2,0),0)</f>
        <v>0</v>
      </c>
      <c r="F14201" s="65">
        <f>IFERROR(VLOOKUP(C14201,Pivot!A:C,3,0),0)</f>
        <v>0</v>
      </c>
    </row>
    <row r="14202" spans="1:6" x14ac:dyDescent="0.25">
      <c r="A14202" s="68" t="s">
        <v>103</v>
      </c>
      <c r="B14202" s="69">
        <v>491489352</v>
      </c>
      <c r="C14202" s="68">
        <v>673534507507</v>
      </c>
      <c r="D14202" s="69" t="s">
        <v>9509</v>
      </c>
      <c r="E14202" s="65">
        <f>IFERROR(VLOOKUP(C14202,Pivot!A:B,2,0),0)</f>
        <v>0</v>
      </c>
      <c r="F14202" s="65">
        <f>IFERROR(VLOOKUP(C14202,Pivot!A:C,3,0),0)</f>
        <v>0</v>
      </c>
    </row>
    <row r="14203" spans="1:6" x14ac:dyDescent="0.25">
      <c r="A14203" s="68" t="s">
        <v>103</v>
      </c>
      <c r="B14203" s="69">
        <v>491489353</v>
      </c>
      <c r="C14203" s="68">
        <v>8907293022103</v>
      </c>
      <c r="D14203" s="69" t="s">
        <v>9510</v>
      </c>
      <c r="E14203" s="65">
        <f>IFERROR(VLOOKUP(C14203,Pivot!A:B,2,0),0)</f>
        <v>0</v>
      </c>
      <c r="F14203" s="65">
        <f>IFERROR(VLOOKUP(C14203,Pivot!A:C,3,0),0)</f>
        <v>0</v>
      </c>
    </row>
    <row r="14204" spans="1:6" x14ac:dyDescent="0.25">
      <c r="A14204" s="68" t="s">
        <v>103</v>
      </c>
      <c r="B14204" s="69">
        <v>491489354</v>
      </c>
      <c r="C14204" s="68">
        <v>8907293023100</v>
      </c>
      <c r="D14204" s="69" t="s">
        <v>9511</v>
      </c>
      <c r="E14204" s="65">
        <f>IFERROR(VLOOKUP(C14204,Pivot!A:B,2,0),0)</f>
        <v>0</v>
      </c>
      <c r="F14204" s="65">
        <f>IFERROR(VLOOKUP(C14204,Pivot!A:C,3,0),0)</f>
        <v>0</v>
      </c>
    </row>
    <row r="14205" spans="1:6" x14ac:dyDescent="0.25">
      <c r="A14205" s="68" t="s">
        <v>103</v>
      </c>
      <c r="B14205" s="69">
        <v>491489355</v>
      </c>
      <c r="C14205" s="68">
        <v>8907293023117</v>
      </c>
      <c r="D14205" s="69" t="s">
        <v>9512</v>
      </c>
      <c r="E14205" s="65">
        <f>IFERROR(VLOOKUP(C14205,Pivot!A:B,2,0),0)</f>
        <v>0</v>
      </c>
      <c r="F14205" s="65">
        <f>IFERROR(VLOOKUP(C14205,Pivot!A:C,3,0),0)</f>
        <v>0</v>
      </c>
    </row>
    <row r="14206" spans="1:6" x14ac:dyDescent="0.25">
      <c r="A14206" s="68" t="s">
        <v>103</v>
      </c>
      <c r="B14206" s="69">
        <v>491489356</v>
      </c>
      <c r="C14206" s="68">
        <v>8907293023124</v>
      </c>
      <c r="D14206" s="69" t="s">
        <v>9513</v>
      </c>
      <c r="E14206" s="65">
        <f>IFERROR(VLOOKUP(C14206,Pivot!A:B,2,0),0)</f>
        <v>0</v>
      </c>
      <c r="F14206" s="65">
        <f>IFERROR(VLOOKUP(C14206,Pivot!A:C,3,0),0)</f>
        <v>0</v>
      </c>
    </row>
    <row r="14207" spans="1:6" x14ac:dyDescent="0.25">
      <c r="A14207" s="68" t="s">
        <v>103</v>
      </c>
      <c r="B14207" s="69">
        <v>491489357</v>
      </c>
      <c r="C14207" s="68">
        <v>8907293023094</v>
      </c>
      <c r="D14207" s="69" t="s">
        <v>9514</v>
      </c>
      <c r="E14207" s="65">
        <f>IFERROR(VLOOKUP(C14207,Pivot!A:B,2,0),0)</f>
        <v>0</v>
      </c>
      <c r="F14207" s="65">
        <f>IFERROR(VLOOKUP(C14207,Pivot!A:C,3,0),0)</f>
        <v>0</v>
      </c>
    </row>
    <row r="14208" spans="1:6" x14ac:dyDescent="0.25">
      <c r="A14208" s="68" t="s">
        <v>103</v>
      </c>
      <c r="B14208" s="69">
        <v>491489358</v>
      </c>
      <c r="C14208" s="68">
        <v>8907293023513</v>
      </c>
      <c r="D14208" s="69" t="s">
        <v>9515</v>
      </c>
      <c r="E14208" s="65">
        <f>IFERROR(VLOOKUP(C14208,Pivot!A:B,2,0),0)</f>
        <v>0</v>
      </c>
      <c r="F14208" s="65">
        <f>IFERROR(VLOOKUP(C14208,Pivot!A:C,3,0),0)</f>
        <v>0</v>
      </c>
    </row>
    <row r="14209" spans="1:6" x14ac:dyDescent="0.25">
      <c r="A14209" s="68" t="s">
        <v>103</v>
      </c>
      <c r="B14209" s="69">
        <v>491489359</v>
      </c>
      <c r="C14209" s="68">
        <v>8907293023520</v>
      </c>
      <c r="D14209" s="69" t="s">
        <v>9516</v>
      </c>
      <c r="E14209" s="65">
        <f>IFERROR(VLOOKUP(C14209,Pivot!A:B,2,0),0)</f>
        <v>0</v>
      </c>
      <c r="F14209" s="65">
        <f>IFERROR(VLOOKUP(C14209,Pivot!A:C,3,0),0)</f>
        <v>0</v>
      </c>
    </row>
    <row r="14210" spans="1:6" x14ac:dyDescent="0.25">
      <c r="A14210" s="68" t="s">
        <v>103</v>
      </c>
      <c r="B14210" s="69">
        <v>491489362</v>
      </c>
      <c r="C14210" s="68">
        <v>8907293023179</v>
      </c>
      <c r="D14210" s="69" t="s">
        <v>9517</v>
      </c>
      <c r="E14210" s="65">
        <f>IFERROR(VLOOKUP(C14210,Pivot!A:B,2,0),0)</f>
        <v>0</v>
      </c>
      <c r="F14210" s="65">
        <f>IFERROR(VLOOKUP(C14210,Pivot!A:C,3,0),0)</f>
        <v>0</v>
      </c>
    </row>
    <row r="14211" spans="1:6" x14ac:dyDescent="0.25">
      <c r="A14211" s="68" t="s">
        <v>103</v>
      </c>
      <c r="B14211" s="69">
        <v>491489365</v>
      </c>
      <c r="C14211" s="68">
        <v>712755953141</v>
      </c>
      <c r="D14211" s="69" t="s">
        <v>9518</v>
      </c>
      <c r="E14211" s="65">
        <f>IFERROR(VLOOKUP(C14211,Pivot!A:B,2,0),0)</f>
        <v>0</v>
      </c>
      <c r="F14211" s="65">
        <f>IFERROR(VLOOKUP(C14211,Pivot!A:C,3,0),0)</f>
        <v>0</v>
      </c>
    </row>
    <row r="14212" spans="1:6" x14ac:dyDescent="0.25">
      <c r="A14212" s="68" t="s">
        <v>103</v>
      </c>
      <c r="B14212" s="69">
        <v>491489490</v>
      </c>
      <c r="C14212" s="68">
        <v>35051548843</v>
      </c>
      <c r="D14212" s="69" t="s">
        <v>9519</v>
      </c>
      <c r="E14212" s="65">
        <f>IFERROR(VLOOKUP(C14212,Pivot!A:B,2,0),0)</f>
        <v>0</v>
      </c>
      <c r="F14212" s="65">
        <f>IFERROR(VLOOKUP(C14212,Pivot!A:C,3,0),0)</f>
        <v>0</v>
      </c>
    </row>
    <row r="14213" spans="1:6" x14ac:dyDescent="0.25">
      <c r="A14213" s="68" t="s">
        <v>103</v>
      </c>
      <c r="B14213" s="69">
        <v>491489490</v>
      </c>
      <c r="C14213" s="68">
        <v>35051551577</v>
      </c>
      <c r="D14213" s="69" t="s">
        <v>9519</v>
      </c>
      <c r="E14213" s="65">
        <f>IFERROR(VLOOKUP(C14213,Pivot!A:B,2,0),0)</f>
        <v>0</v>
      </c>
      <c r="F14213" s="65">
        <f>IFERROR(VLOOKUP(C14213,Pivot!A:C,3,0),0)</f>
        <v>0</v>
      </c>
    </row>
    <row r="14214" spans="1:6" x14ac:dyDescent="0.25">
      <c r="A14214" s="68" t="s">
        <v>103</v>
      </c>
      <c r="B14214" s="69">
        <v>491489492</v>
      </c>
      <c r="C14214" s="68">
        <v>35051552048</v>
      </c>
      <c r="D14214" s="69" t="s">
        <v>9520</v>
      </c>
      <c r="E14214" s="65">
        <f>IFERROR(VLOOKUP(C14214,Pivot!A:B,2,0),0)</f>
        <v>0</v>
      </c>
      <c r="F14214" s="65">
        <f>IFERROR(VLOOKUP(C14214,Pivot!A:C,3,0),0)</f>
        <v>0</v>
      </c>
    </row>
    <row r="14215" spans="1:6" x14ac:dyDescent="0.25">
      <c r="A14215" s="68" t="s">
        <v>103</v>
      </c>
      <c r="B14215" s="69">
        <v>491489492</v>
      </c>
      <c r="C14215" s="68">
        <v>35051552062</v>
      </c>
      <c r="D14215" s="69" t="s">
        <v>9520</v>
      </c>
      <c r="E14215" s="65">
        <f>IFERROR(VLOOKUP(C14215,Pivot!A:B,2,0),0)</f>
        <v>0</v>
      </c>
      <c r="F14215" s="65">
        <f>IFERROR(VLOOKUP(C14215,Pivot!A:C,3,0),0)</f>
        <v>0</v>
      </c>
    </row>
    <row r="14216" spans="1:6" x14ac:dyDescent="0.25">
      <c r="A14216" s="68" t="s">
        <v>103</v>
      </c>
      <c r="B14216" s="69">
        <v>491489494</v>
      </c>
      <c r="C14216" s="68">
        <v>35051552314</v>
      </c>
      <c r="D14216" s="69" t="s">
        <v>9521</v>
      </c>
      <c r="E14216" s="65">
        <f>IFERROR(VLOOKUP(C14216,Pivot!A:B,2,0),0)</f>
        <v>0</v>
      </c>
      <c r="F14216" s="65">
        <f>IFERROR(VLOOKUP(C14216,Pivot!A:C,3,0),0)</f>
        <v>0</v>
      </c>
    </row>
    <row r="14217" spans="1:6" x14ac:dyDescent="0.25">
      <c r="A14217" s="68" t="s">
        <v>103</v>
      </c>
      <c r="B14217" s="69">
        <v>491489495</v>
      </c>
      <c r="C14217" s="68">
        <v>808446016308</v>
      </c>
      <c r="D14217" s="69" t="s">
        <v>9522</v>
      </c>
      <c r="E14217" s="65">
        <f>IFERROR(VLOOKUP(C14217,Pivot!A:B,2,0),0)</f>
        <v>0</v>
      </c>
      <c r="F14217" s="65">
        <f>IFERROR(VLOOKUP(C14217,Pivot!A:C,3,0),0)</f>
        <v>0</v>
      </c>
    </row>
    <row r="14218" spans="1:6" x14ac:dyDescent="0.25">
      <c r="A14218" s="68" t="s">
        <v>103</v>
      </c>
      <c r="B14218" s="69">
        <v>491489496</v>
      </c>
      <c r="C14218" s="68">
        <v>808446013499</v>
      </c>
      <c r="D14218" s="69" t="s">
        <v>9523</v>
      </c>
      <c r="E14218" s="65">
        <f>IFERROR(VLOOKUP(C14218,Pivot!A:B,2,0),0)</f>
        <v>0</v>
      </c>
      <c r="F14218" s="65">
        <f>IFERROR(VLOOKUP(C14218,Pivot!A:C,3,0),0)</f>
        <v>0</v>
      </c>
    </row>
    <row r="14219" spans="1:6" x14ac:dyDescent="0.25">
      <c r="A14219" s="68" t="s">
        <v>103</v>
      </c>
      <c r="B14219" s="69">
        <v>491489497</v>
      </c>
      <c r="C14219" s="68">
        <v>808446015660</v>
      </c>
      <c r="D14219" s="69" t="s">
        <v>9524</v>
      </c>
      <c r="E14219" s="65">
        <f>IFERROR(VLOOKUP(C14219,Pivot!A:B,2,0),0)</f>
        <v>0</v>
      </c>
      <c r="F14219" s="65">
        <f>IFERROR(VLOOKUP(C14219,Pivot!A:C,3,0),0)</f>
        <v>0</v>
      </c>
    </row>
    <row r="14220" spans="1:6" x14ac:dyDescent="0.25">
      <c r="A14220" s="68" t="s">
        <v>103</v>
      </c>
      <c r="B14220" s="69">
        <v>491489503</v>
      </c>
      <c r="C14220" s="68">
        <v>813974021311</v>
      </c>
      <c r="D14220" s="69" t="s">
        <v>9525</v>
      </c>
      <c r="E14220" s="65">
        <f>IFERROR(VLOOKUP(C14220,Pivot!A:B,2,0),0)</f>
        <v>0</v>
      </c>
      <c r="F14220" s="65">
        <f>IFERROR(VLOOKUP(C14220,Pivot!A:C,3,0),0)</f>
        <v>0</v>
      </c>
    </row>
    <row r="14221" spans="1:6" x14ac:dyDescent="0.25">
      <c r="A14221" s="68" t="s">
        <v>103</v>
      </c>
      <c r="B14221" s="69">
        <v>491489511</v>
      </c>
      <c r="C14221" s="68">
        <v>887961632293</v>
      </c>
      <c r="D14221" s="69" t="s">
        <v>9526</v>
      </c>
      <c r="E14221" s="65">
        <f>IFERROR(VLOOKUP(C14221,Pivot!A:B,2,0),0)</f>
        <v>0</v>
      </c>
      <c r="F14221" s="65">
        <f>IFERROR(VLOOKUP(C14221,Pivot!A:C,3,0),0)</f>
        <v>0</v>
      </c>
    </row>
    <row r="14222" spans="1:6" x14ac:dyDescent="0.25">
      <c r="A14222" s="68" t="s">
        <v>103</v>
      </c>
      <c r="B14222" s="69">
        <v>491489512</v>
      </c>
      <c r="C14222" s="68">
        <v>887961632323</v>
      </c>
      <c r="D14222" s="69" t="s">
        <v>9527</v>
      </c>
      <c r="E14222" s="65">
        <f>IFERROR(VLOOKUP(C14222,Pivot!A:B,2,0),0)</f>
        <v>0</v>
      </c>
      <c r="F14222" s="65">
        <f>IFERROR(VLOOKUP(C14222,Pivot!A:C,3,0),0)</f>
        <v>0</v>
      </c>
    </row>
    <row r="14223" spans="1:6" x14ac:dyDescent="0.25">
      <c r="A14223" s="68" t="s">
        <v>103</v>
      </c>
      <c r="B14223" s="69">
        <v>491489512</v>
      </c>
      <c r="C14223" s="68">
        <v>887961632330</v>
      </c>
      <c r="D14223" s="69" t="s">
        <v>9527</v>
      </c>
      <c r="E14223" s="65">
        <f>IFERROR(VLOOKUP(C14223,Pivot!A:B,2,0),0)</f>
        <v>0</v>
      </c>
      <c r="F14223" s="65">
        <f>IFERROR(VLOOKUP(C14223,Pivot!A:C,3,0),0)</f>
        <v>0</v>
      </c>
    </row>
    <row r="14224" spans="1:6" x14ac:dyDescent="0.25">
      <c r="A14224" s="68" t="s">
        <v>103</v>
      </c>
      <c r="B14224" s="69">
        <v>491489515</v>
      </c>
      <c r="C14224" s="68">
        <v>3417766016003</v>
      </c>
      <c r="D14224" s="69" t="s">
        <v>9528</v>
      </c>
      <c r="E14224" s="65">
        <f>IFERROR(VLOOKUP(C14224,Pivot!A:B,2,0),0)</f>
        <v>0</v>
      </c>
      <c r="F14224" s="65">
        <f>IFERROR(VLOOKUP(C14224,Pivot!A:C,3,0),0)</f>
        <v>0</v>
      </c>
    </row>
    <row r="14225" spans="1:6" x14ac:dyDescent="0.25">
      <c r="A14225" s="68" t="s">
        <v>103</v>
      </c>
      <c r="B14225" s="69">
        <v>491489532</v>
      </c>
      <c r="C14225" s="68">
        <v>772095372</v>
      </c>
      <c r="D14225" s="69" t="s">
        <v>9529</v>
      </c>
      <c r="E14225" s="65">
        <f>IFERROR(VLOOKUP(C14225,Pivot!A:B,2,0),0)</f>
        <v>0</v>
      </c>
      <c r="F14225" s="65">
        <f>IFERROR(VLOOKUP(C14225,Pivot!A:C,3,0),0)</f>
        <v>0</v>
      </c>
    </row>
    <row r="14226" spans="1:6" x14ac:dyDescent="0.25">
      <c r="A14226" s="68" t="s">
        <v>103</v>
      </c>
      <c r="B14226" s="69">
        <v>491489533</v>
      </c>
      <c r="C14226" s="68">
        <v>772095389</v>
      </c>
      <c r="D14226" s="69" t="s">
        <v>9530</v>
      </c>
      <c r="E14226" s="65">
        <f>IFERROR(VLOOKUP(C14226,Pivot!A:B,2,0),0)</f>
        <v>0</v>
      </c>
      <c r="F14226" s="65">
        <f>IFERROR(VLOOKUP(C14226,Pivot!A:C,3,0),0)</f>
        <v>0</v>
      </c>
    </row>
    <row r="14227" spans="1:6" x14ac:dyDescent="0.25">
      <c r="A14227" s="68" t="s">
        <v>103</v>
      </c>
      <c r="B14227" s="69">
        <v>491489534</v>
      </c>
      <c r="C14227" s="68">
        <v>772095471</v>
      </c>
      <c r="D14227" s="69" t="s">
        <v>9531</v>
      </c>
      <c r="E14227" s="65">
        <f>IFERROR(VLOOKUP(C14227,Pivot!A:B,2,0),0)</f>
        <v>0</v>
      </c>
      <c r="F14227" s="65">
        <f>IFERROR(VLOOKUP(C14227,Pivot!A:C,3,0),0)</f>
        <v>0</v>
      </c>
    </row>
    <row r="14228" spans="1:6" x14ac:dyDescent="0.25">
      <c r="A14228" s="68" t="s">
        <v>103</v>
      </c>
      <c r="B14228" s="69">
        <v>491489535</v>
      </c>
      <c r="C14228" s="68">
        <v>772088664</v>
      </c>
      <c r="D14228" s="69" t="s">
        <v>9532</v>
      </c>
      <c r="E14228" s="65">
        <f>IFERROR(VLOOKUP(C14228,Pivot!A:B,2,0),0)</f>
        <v>0</v>
      </c>
      <c r="F14228" s="65">
        <f>IFERROR(VLOOKUP(C14228,Pivot!A:C,3,0),0)</f>
        <v>0</v>
      </c>
    </row>
    <row r="14229" spans="1:6" x14ac:dyDescent="0.25">
      <c r="A14229" s="68" t="s">
        <v>103</v>
      </c>
      <c r="B14229" s="69">
        <v>491489536</v>
      </c>
      <c r="C14229" s="68">
        <v>772088671</v>
      </c>
      <c r="D14229" s="69" t="s">
        <v>9533</v>
      </c>
      <c r="E14229" s="65">
        <f>IFERROR(VLOOKUP(C14229,Pivot!A:B,2,0),0)</f>
        <v>0</v>
      </c>
      <c r="F14229" s="65">
        <f>IFERROR(VLOOKUP(C14229,Pivot!A:C,3,0),0)</f>
        <v>0</v>
      </c>
    </row>
    <row r="14230" spans="1:6" x14ac:dyDescent="0.25">
      <c r="A14230" s="68" t="s">
        <v>103</v>
      </c>
      <c r="B14230" s="69">
        <v>491489592</v>
      </c>
      <c r="C14230" s="68">
        <v>491489592</v>
      </c>
      <c r="D14230" s="69" t="s">
        <v>9534</v>
      </c>
      <c r="E14230" s="65">
        <f>IFERROR(VLOOKUP(C14230,Pivot!A:B,2,0),0)</f>
        <v>0</v>
      </c>
      <c r="F14230" s="65">
        <f>IFERROR(VLOOKUP(C14230,Pivot!A:C,3,0),0)</f>
        <v>0</v>
      </c>
    </row>
    <row r="14231" spans="1:6" x14ac:dyDescent="0.25">
      <c r="A14231" s="68" t="s">
        <v>103</v>
      </c>
      <c r="B14231" s="69">
        <v>491489593</v>
      </c>
      <c r="C14231" s="68">
        <v>491489593</v>
      </c>
      <c r="D14231" s="69" t="s">
        <v>9535</v>
      </c>
      <c r="E14231" s="65">
        <f>IFERROR(VLOOKUP(C14231,Pivot!A:B,2,0),0)</f>
        <v>0</v>
      </c>
      <c r="F14231" s="65">
        <f>IFERROR(VLOOKUP(C14231,Pivot!A:C,3,0),0)</f>
        <v>0</v>
      </c>
    </row>
    <row r="14232" spans="1:6" x14ac:dyDescent="0.25">
      <c r="A14232" s="68" t="s">
        <v>103</v>
      </c>
      <c r="B14232" s="69">
        <v>491489594</v>
      </c>
      <c r="C14232" s="68">
        <v>808446013178</v>
      </c>
      <c r="D14232" s="69" t="s">
        <v>9536</v>
      </c>
      <c r="E14232" s="65">
        <f>IFERROR(VLOOKUP(C14232,Pivot!A:B,2,0),0)</f>
        <v>0</v>
      </c>
      <c r="F14232" s="65">
        <f>IFERROR(VLOOKUP(C14232,Pivot!A:C,3,0),0)</f>
        <v>0</v>
      </c>
    </row>
    <row r="14233" spans="1:6" x14ac:dyDescent="0.25">
      <c r="A14233" s="68" t="s">
        <v>103</v>
      </c>
      <c r="B14233" s="69">
        <v>491489595</v>
      </c>
      <c r="C14233" s="68">
        <v>808446012706</v>
      </c>
      <c r="D14233" s="69" t="s">
        <v>9537</v>
      </c>
      <c r="E14233" s="65">
        <f>IFERROR(VLOOKUP(C14233,Pivot!A:B,2,0),0)</f>
        <v>0</v>
      </c>
      <c r="F14233" s="65">
        <f>IFERROR(VLOOKUP(C14233,Pivot!A:C,3,0),0)</f>
        <v>0</v>
      </c>
    </row>
    <row r="14234" spans="1:6" x14ac:dyDescent="0.25">
      <c r="A14234" s="68" t="s">
        <v>103</v>
      </c>
      <c r="B14234" s="69">
        <v>491489596</v>
      </c>
      <c r="C14234" s="68">
        <v>808446016650</v>
      </c>
      <c r="D14234" s="69" t="s">
        <v>9538</v>
      </c>
      <c r="E14234" s="65">
        <f>IFERROR(VLOOKUP(C14234,Pivot!A:B,2,0),0)</f>
        <v>0</v>
      </c>
      <c r="F14234" s="65">
        <f>IFERROR(VLOOKUP(C14234,Pivot!A:C,3,0),0)</f>
        <v>0</v>
      </c>
    </row>
    <row r="14235" spans="1:6" x14ac:dyDescent="0.25">
      <c r="A14235" s="68" t="s">
        <v>103</v>
      </c>
      <c r="B14235" s="69">
        <v>491489597</v>
      </c>
      <c r="C14235" s="68">
        <v>733538850396</v>
      </c>
      <c r="D14235" s="69" t="s">
        <v>9539</v>
      </c>
      <c r="E14235" s="65">
        <f>IFERROR(VLOOKUP(C14235,Pivot!A:B,2,0),0)</f>
        <v>0</v>
      </c>
      <c r="F14235" s="65">
        <f>IFERROR(VLOOKUP(C14235,Pivot!A:C,3,0),0)</f>
        <v>0</v>
      </c>
    </row>
    <row r="14236" spans="1:6" x14ac:dyDescent="0.25">
      <c r="A14236" s="68" t="s">
        <v>103</v>
      </c>
      <c r="B14236" s="69">
        <v>491489663</v>
      </c>
      <c r="C14236" s="68">
        <v>8906067985675</v>
      </c>
      <c r="D14236" s="69" t="s">
        <v>9540</v>
      </c>
      <c r="E14236" s="65">
        <f>IFERROR(VLOOKUP(C14236,Pivot!A:B,2,0),0)</f>
        <v>0</v>
      </c>
      <c r="F14236" s="65">
        <f>IFERROR(VLOOKUP(C14236,Pivot!A:C,3,0),0)</f>
        <v>0</v>
      </c>
    </row>
    <row r="14237" spans="1:6" x14ac:dyDescent="0.25">
      <c r="A14237" s="68" t="s">
        <v>103</v>
      </c>
      <c r="B14237" s="69">
        <v>491489663</v>
      </c>
      <c r="C14237" s="68">
        <v>8906067987273</v>
      </c>
      <c r="D14237" s="69" t="s">
        <v>9540</v>
      </c>
      <c r="E14237" s="65">
        <f>IFERROR(VLOOKUP(C14237,Pivot!A:B,2,0),0)</f>
        <v>0</v>
      </c>
      <c r="F14237" s="65">
        <f>IFERROR(VLOOKUP(C14237,Pivot!A:C,3,0),0)</f>
        <v>0</v>
      </c>
    </row>
    <row r="14238" spans="1:6" x14ac:dyDescent="0.25">
      <c r="A14238" s="68" t="s">
        <v>103</v>
      </c>
      <c r="B14238" s="69">
        <v>491489665</v>
      </c>
      <c r="C14238" s="68">
        <v>8906067985712</v>
      </c>
      <c r="D14238" s="69" t="s">
        <v>9541</v>
      </c>
      <c r="E14238" s="65">
        <f>IFERROR(VLOOKUP(C14238,Pivot!A:B,2,0),0)</f>
        <v>0</v>
      </c>
      <c r="F14238" s="65">
        <f>IFERROR(VLOOKUP(C14238,Pivot!A:C,3,0),0)</f>
        <v>0</v>
      </c>
    </row>
    <row r="14239" spans="1:6" x14ac:dyDescent="0.25">
      <c r="A14239" s="68" t="s">
        <v>103</v>
      </c>
      <c r="B14239" s="69">
        <v>491489665</v>
      </c>
      <c r="C14239" s="68">
        <v>8906067987297</v>
      </c>
      <c r="D14239" s="69" t="s">
        <v>9541</v>
      </c>
      <c r="E14239" s="65">
        <f>IFERROR(VLOOKUP(C14239,Pivot!A:B,2,0),0)</f>
        <v>0</v>
      </c>
      <c r="F14239" s="65">
        <f>IFERROR(VLOOKUP(C14239,Pivot!A:C,3,0),0)</f>
        <v>0</v>
      </c>
    </row>
    <row r="14240" spans="1:6" x14ac:dyDescent="0.25">
      <c r="A14240" s="68" t="s">
        <v>103</v>
      </c>
      <c r="B14240" s="69">
        <v>491489676</v>
      </c>
      <c r="C14240" s="68">
        <v>8901736173728</v>
      </c>
      <c r="D14240" s="69" t="s">
        <v>9542</v>
      </c>
      <c r="E14240" s="65">
        <f>IFERROR(VLOOKUP(C14240,Pivot!A:B,2,0),0)</f>
        <v>0</v>
      </c>
      <c r="F14240" s="65">
        <f>IFERROR(VLOOKUP(C14240,Pivot!A:C,3,0),0)</f>
        <v>0</v>
      </c>
    </row>
    <row r="14241" spans="1:6" x14ac:dyDescent="0.25">
      <c r="A14241" s="68" t="s">
        <v>103</v>
      </c>
      <c r="B14241" s="69">
        <v>491489677</v>
      </c>
      <c r="C14241" s="68">
        <v>8901736173759</v>
      </c>
      <c r="D14241" s="69" t="s">
        <v>9543</v>
      </c>
      <c r="E14241" s="65">
        <f>IFERROR(VLOOKUP(C14241,Pivot!A:B,2,0),0)</f>
        <v>0</v>
      </c>
      <c r="F14241" s="65">
        <f>IFERROR(VLOOKUP(C14241,Pivot!A:C,3,0),0)</f>
        <v>0</v>
      </c>
    </row>
    <row r="14242" spans="1:6" x14ac:dyDescent="0.25">
      <c r="A14242" s="68" t="s">
        <v>103</v>
      </c>
      <c r="B14242" s="69">
        <v>491489678</v>
      </c>
      <c r="C14242" s="68">
        <v>8901736173797</v>
      </c>
      <c r="D14242" s="69" t="s">
        <v>9544</v>
      </c>
      <c r="E14242" s="65">
        <f>IFERROR(VLOOKUP(C14242,Pivot!A:B,2,0),0)</f>
        <v>0</v>
      </c>
      <c r="F14242" s="65">
        <f>IFERROR(VLOOKUP(C14242,Pivot!A:C,3,0),0)</f>
        <v>0</v>
      </c>
    </row>
    <row r="14243" spans="1:6" x14ac:dyDescent="0.25">
      <c r="A14243" s="68" t="s">
        <v>103</v>
      </c>
      <c r="B14243" s="69">
        <v>491489679</v>
      </c>
      <c r="C14243" s="68">
        <v>8901736173810</v>
      </c>
      <c r="D14243" s="69" t="s">
        <v>9545</v>
      </c>
      <c r="E14243" s="65">
        <f>IFERROR(VLOOKUP(C14243,Pivot!A:B,2,0),0)</f>
        <v>0</v>
      </c>
      <c r="F14243" s="65">
        <f>IFERROR(VLOOKUP(C14243,Pivot!A:C,3,0),0)</f>
        <v>0</v>
      </c>
    </row>
    <row r="14244" spans="1:6" x14ac:dyDescent="0.25">
      <c r="A14244" s="68" t="s">
        <v>103</v>
      </c>
      <c r="B14244" s="69">
        <v>491489680</v>
      </c>
      <c r="C14244" s="68">
        <v>8901736173919</v>
      </c>
      <c r="D14244" s="69" t="s">
        <v>9546</v>
      </c>
      <c r="E14244" s="65">
        <f>IFERROR(VLOOKUP(C14244,Pivot!A:B,2,0),0)</f>
        <v>0</v>
      </c>
      <c r="F14244" s="65">
        <f>IFERROR(VLOOKUP(C14244,Pivot!A:C,3,0),0)</f>
        <v>0</v>
      </c>
    </row>
    <row r="14245" spans="1:6" x14ac:dyDescent="0.25">
      <c r="A14245" s="68" t="s">
        <v>103</v>
      </c>
      <c r="B14245" s="69">
        <v>491489681</v>
      </c>
      <c r="C14245" s="68">
        <v>8901736173971</v>
      </c>
      <c r="D14245" s="69" t="s">
        <v>9547</v>
      </c>
      <c r="E14245" s="65">
        <f>IFERROR(VLOOKUP(C14245,Pivot!A:B,2,0),0)</f>
        <v>0</v>
      </c>
      <c r="F14245" s="65">
        <f>IFERROR(VLOOKUP(C14245,Pivot!A:C,3,0),0)</f>
        <v>0</v>
      </c>
    </row>
    <row r="14246" spans="1:6" x14ac:dyDescent="0.25">
      <c r="A14246" s="68" t="s">
        <v>103</v>
      </c>
      <c r="B14246" s="69">
        <v>491489682</v>
      </c>
      <c r="C14246" s="68">
        <v>8901736174008</v>
      </c>
      <c r="D14246" s="69" t="s">
        <v>9548</v>
      </c>
      <c r="E14246" s="65">
        <f>IFERROR(VLOOKUP(C14246,Pivot!A:B,2,0),0)</f>
        <v>0</v>
      </c>
      <c r="F14246" s="65">
        <f>IFERROR(VLOOKUP(C14246,Pivot!A:C,3,0),0)</f>
        <v>0</v>
      </c>
    </row>
    <row r="14247" spans="1:6" x14ac:dyDescent="0.25">
      <c r="A14247" s="68" t="s">
        <v>103</v>
      </c>
      <c r="B14247" s="69">
        <v>491489688</v>
      </c>
      <c r="C14247" s="68">
        <v>8907136181134</v>
      </c>
      <c r="D14247" s="69" t="s">
        <v>9549</v>
      </c>
      <c r="E14247" s="65">
        <f>IFERROR(VLOOKUP(C14247,Pivot!A:B,2,0),0)</f>
        <v>0</v>
      </c>
      <c r="F14247" s="65">
        <f>IFERROR(VLOOKUP(C14247,Pivot!A:C,3,0),0)</f>
        <v>0</v>
      </c>
    </row>
    <row r="14248" spans="1:6" x14ac:dyDescent="0.25">
      <c r="A14248" s="68" t="s">
        <v>103</v>
      </c>
      <c r="B14248" s="69">
        <v>491489689</v>
      </c>
      <c r="C14248" s="68">
        <v>8907136181141</v>
      </c>
      <c r="D14248" s="69" t="s">
        <v>9550</v>
      </c>
      <c r="E14248" s="65">
        <f>IFERROR(VLOOKUP(C14248,Pivot!A:B,2,0),0)</f>
        <v>0</v>
      </c>
      <c r="F14248" s="65">
        <f>IFERROR(VLOOKUP(C14248,Pivot!A:C,3,0),0)</f>
        <v>0</v>
      </c>
    </row>
    <row r="14249" spans="1:6" x14ac:dyDescent="0.25">
      <c r="A14249" s="68" t="s">
        <v>103</v>
      </c>
      <c r="B14249" s="69">
        <v>491489690</v>
      </c>
      <c r="C14249" s="68">
        <v>89445132754440</v>
      </c>
      <c r="D14249" s="69" t="s">
        <v>9551</v>
      </c>
      <c r="E14249" s="65">
        <f>IFERROR(VLOOKUP(C14249,Pivot!A:B,2,0),0)</f>
        <v>0</v>
      </c>
      <c r="F14249" s="65">
        <f>IFERROR(VLOOKUP(C14249,Pivot!A:C,3,0),0)</f>
        <v>0</v>
      </c>
    </row>
    <row r="14250" spans="1:6" x14ac:dyDescent="0.25">
      <c r="A14250" s="68" t="s">
        <v>103</v>
      </c>
      <c r="B14250" s="69">
        <v>491489691</v>
      </c>
      <c r="C14250" s="68">
        <v>603154010002</v>
      </c>
      <c r="D14250" s="69" t="s">
        <v>9552</v>
      </c>
      <c r="E14250" s="65">
        <f>IFERROR(VLOOKUP(C14250,Pivot!A:B,2,0),0)</f>
        <v>0</v>
      </c>
      <c r="F14250" s="65">
        <f>IFERROR(VLOOKUP(C14250,Pivot!A:C,3,0),0)</f>
        <v>0</v>
      </c>
    </row>
    <row r="14251" spans="1:6" x14ac:dyDescent="0.25">
      <c r="A14251" s="68" t="s">
        <v>103</v>
      </c>
      <c r="B14251" s="69">
        <v>491489692</v>
      </c>
      <c r="C14251" s="68">
        <v>603154010019</v>
      </c>
      <c r="D14251" s="69" t="s">
        <v>9553</v>
      </c>
      <c r="E14251" s="65">
        <f>IFERROR(VLOOKUP(C14251,Pivot!A:B,2,0),0)</f>
        <v>0</v>
      </c>
      <c r="F14251" s="65">
        <f>IFERROR(VLOOKUP(C14251,Pivot!A:C,3,0),0)</f>
        <v>0</v>
      </c>
    </row>
    <row r="14252" spans="1:6" x14ac:dyDescent="0.25">
      <c r="A14252" s="68" t="s">
        <v>103</v>
      </c>
      <c r="B14252" s="69">
        <v>491489694</v>
      </c>
      <c r="C14252" s="68">
        <v>603154010040</v>
      </c>
      <c r="D14252" s="69" t="s">
        <v>9554</v>
      </c>
      <c r="E14252" s="65">
        <f>IFERROR(VLOOKUP(C14252,Pivot!A:B,2,0),0)</f>
        <v>0</v>
      </c>
      <c r="F14252" s="65">
        <f>IFERROR(VLOOKUP(C14252,Pivot!A:C,3,0),0)</f>
        <v>0</v>
      </c>
    </row>
    <row r="14253" spans="1:6" x14ac:dyDescent="0.25">
      <c r="A14253" s="68" t="s">
        <v>103</v>
      </c>
      <c r="B14253" s="69">
        <v>491489694</v>
      </c>
      <c r="C14253" s="68">
        <v>603154010057</v>
      </c>
      <c r="D14253" s="69" t="s">
        <v>9554</v>
      </c>
      <c r="E14253" s="65">
        <f>IFERROR(VLOOKUP(C14253,Pivot!A:B,2,0),0)</f>
        <v>0</v>
      </c>
      <c r="F14253" s="65">
        <f>IFERROR(VLOOKUP(C14253,Pivot!A:C,3,0),0)</f>
        <v>0</v>
      </c>
    </row>
    <row r="14254" spans="1:6" x14ac:dyDescent="0.25">
      <c r="A14254" s="68" t="s">
        <v>103</v>
      </c>
      <c r="B14254" s="69">
        <v>491489695</v>
      </c>
      <c r="C14254" s="68">
        <v>603154010064</v>
      </c>
      <c r="D14254" s="69" t="s">
        <v>9555</v>
      </c>
      <c r="E14254" s="65">
        <f>IFERROR(VLOOKUP(C14254,Pivot!A:B,2,0),0)</f>
        <v>0</v>
      </c>
      <c r="F14254" s="65">
        <f>IFERROR(VLOOKUP(C14254,Pivot!A:C,3,0),0)</f>
        <v>0</v>
      </c>
    </row>
    <row r="14255" spans="1:6" x14ac:dyDescent="0.25">
      <c r="A14255" s="68" t="s">
        <v>103</v>
      </c>
      <c r="B14255" s="69">
        <v>491489696</v>
      </c>
      <c r="C14255" s="68">
        <v>705105856674</v>
      </c>
      <c r="D14255" s="69" t="s">
        <v>9556</v>
      </c>
      <c r="E14255" s="65">
        <f>IFERROR(VLOOKUP(C14255,Pivot!A:B,2,0),0)</f>
        <v>0</v>
      </c>
      <c r="F14255" s="65">
        <f>IFERROR(VLOOKUP(C14255,Pivot!A:C,3,0),0)</f>
        <v>0</v>
      </c>
    </row>
    <row r="14256" spans="1:6" x14ac:dyDescent="0.25">
      <c r="A14256" s="68" t="s">
        <v>103</v>
      </c>
      <c r="B14256" s="69">
        <v>491489697</v>
      </c>
      <c r="C14256" s="68">
        <v>718122787050</v>
      </c>
      <c r="D14256" s="69" t="s">
        <v>9557</v>
      </c>
      <c r="E14256" s="65">
        <f>IFERROR(VLOOKUP(C14256,Pivot!A:B,2,0),0)</f>
        <v>0</v>
      </c>
      <c r="F14256" s="65">
        <f>IFERROR(VLOOKUP(C14256,Pivot!A:C,3,0),0)</f>
        <v>0</v>
      </c>
    </row>
    <row r="14257" spans="1:6" x14ac:dyDescent="0.25">
      <c r="A14257" s="68" t="s">
        <v>103</v>
      </c>
      <c r="B14257" s="69">
        <v>491489700</v>
      </c>
      <c r="C14257" s="68">
        <v>705105858272</v>
      </c>
      <c r="D14257" s="69" t="s">
        <v>9558</v>
      </c>
      <c r="E14257" s="65">
        <f>IFERROR(VLOOKUP(C14257,Pivot!A:B,2,0),0)</f>
        <v>0</v>
      </c>
      <c r="F14257" s="65">
        <f>IFERROR(VLOOKUP(C14257,Pivot!A:C,3,0),0)</f>
        <v>0</v>
      </c>
    </row>
    <row r="14258" spans="1:6" x14ac:dyDescent="0.25">
      <c r="A14258" s="68" t="s">
        <v>103</v>
      </c>
      <c r="B14258" s="69">
        <v>491489701</v>
      </c>
      <c r="C14258" s="68">
        <v>705105860572</v>
      </c>
      <c r="D14258" s="69" t="s">
        <v>9559</v>
      </c>
      <c r="E14258" s="65">
        <f>IFERROR(VLOOKUP(C14258,Pivot!A:B,2,0),0)</f>
        <v>0</v>
      </c>
      <c r="F14258" s="65">
        <f>IFERROR(VLOOKUP(C14258,Pivot!A:C,3,0),0)</f>
        <v>0</v>
      </c>
    </row>
    <row r="14259" spans="1:6" x14ac:dyDescent="0.25">
      <c r="A14259" s="68" t="s">
        <v>103</v>
      </c>
      <c r="B14259" s="69">
        <v>491489702</v>
      </c>
      <c r="C14259" s="68">
        <v>705105860473</v>
      </c>
      <c r="D14259" s="69" t="s">
        <v>9560</v>
      </c>
      <c r="E14259" s="65">
        <f>IFERROR(VLOOKUP(C14259,Pivot!A:B,2,0),0)</f>
        <v>0</v>
      </c>
      <c r="F14259" s="65">
        <f>IFERROR(VLOOKUP(C14259,Pivot!A:C,3,0),0)</f>
        <v>0</v>
      </c>
    </row>
    <row r="14260" spans="1:6" x14ac:dyDescent="0.25">
      <c r="A14260" s="68" t="s">
        <v>103</v>
      </c>
      <c r="B14260" s="69">
        <v>491489707</v>
      </c>
      <c r="C14260" s="68">
        <v>19962196454</v>
      </c>
      <c r="D14260" s="69" t="s">
        <v>9561</v>
      </c>
      <c r="E14260" s="65">
        <f>IFERROR(VLOOKUP(C14260,Pivot!A:B,2,0),0)</f>
        <v>0</v>
      </c>
      <c r="F14260" s="65">
        <f>IFERROR(VLOOKUP(C14260,Pivot!A:C,3,0),0)</f>
        <v>0</v>
      </c>
    </row>
    <row r="14261" spans="1:6" x14ac:dyDescent="0.25">
      <c r="A14261" s="68" t="s">
        <v>103</v>
      </c>
      <c r="B14261" s="69">
        <v>491489708</v>
      </c>
      <c r="C14261" s="68">
        <v>748252898739</v>
      </c>
      <c r="D14261" s="69" t="s">
        <v>9562</v>
      </c>
      <c r="E14261" s="65">
        <f>IFERROR(VLOOKUP(C14261,Pivot!A:B,2,0),0)</f>
        <v>0</v>
      </c>
      <c r="F14261" s="65">
        <f>IFERROR(VLOOKUP(C14261,Pivot!A:C,3,0),0)</f>
        <v>0</v>
      </c>
    </row>
    <row r="14262" spans="1:6" x14ac:dyDescent="0.25">
      <c r="A14262" s="68" t="s">
        <v>103</v>
      </c>
      <c r="B14262" s="69">
        <v>491489711</v>
      </c>
      <c r="C14262" s="68">
        <v>491489711</v>
      </c>
      <c r="D14262" s="69" t="s">
        <v>9563</v>
      </c>
      <c r="E14262" s="65">
        <f>IFERROR(VLOOKUP(C14262,Pivot!A:B,2,0),0)</f>
        <v>0</v>
      </c>
      <c r="F14262" s="65">
        <f>IFERROR(VLOOKUP(C14262,Pivot!A:C,3,0),0)</f>
        <v>0</v>
      </c>
    </row>
    <row r="14263" spans="1:6" x14ac:dyDescent="0.25">
      <c r="A14263" s="68" t="s">
        <v>103</v>
      </c>
      <c r="B14263" s="69">
        <v>491489712</v>
      </c>
      <c r="C14263" s="68">
        <v>702921055366</v>
      </c>
      <c r="D14263" s="69" t="s">
        <v>9564</v>
      </c>
      <c r="E14263" s="65">
        <f>IFERROR(VLOOKUP(C14263,Pivot!A:B,2,0),0)</f>
        <v>0</v>
      </c>
      <c r="F14263" s="65">
        <f>IFERROR(VLOOKUP(C14263,Pivot!A:C,3,0),0)</f>
        <v>0</v>
      </c>
    </row>
    <row r="14264" spans="1:6" x14ac:dyDescent="0.25">
      <c r="A14264" s="68" t="s">
        <v>103</v>
      </c>
      <c r="B14264" s="69">
        <v>491489716</v>
      </c>
      <c r="C14264" s="68">
        <v>811802021045</v>
      </c>
      <c r="D14264" s="69" t="s">
        <v>9565</v>
      </c>
      <c r="E14264" s="65">
        <f>IFERROR(VLOOKUP(C14264,Pivot!A:B,2,0),0)</f>
        <v>0</v>
      </c>
      <c r="F14264" s="65">
        <f>IFERROR(VLOOKUP(C14264,Pivot!A:C,3,0),0)</f>
        <v>0</v>
      </c>
    </row>
    <row r="14265" spans="1:6" x14ac:dyDescent="0.25">
      <c r="A14265" s="68" t="s">
        <v>103</v>
      </c>
      <c r="B14265" s="69">
        <v>491489717</v>
      </c>
      <c r="C14265" s="68">
        <v>182129000601</v>
      </c>
      <c r="D14265" s="69" t="s">
        <v>9566</v>
      </c>
      <c r="E14265" s="65">
        <f>IFERROR(VLOOKUP(C14265,Pivot!A:B,2,0),0)</f>
        <v>0</v>
      </c>
      <c r="F14265" s="65">
        <f>IFERROR(VLOOKUP(C14265,Pivot!A:C,3,0),0)</f>
        <v>0</v>
      </c>
    </row>
    <row r="14266" spans="1:6" x14ac:dyDescent="0.25">
      <c r="A14266" s="68" t="s">
        <v>103</v>
      </c>
      <c r="B14266" s="69">
        <v>491489718</v>
      </c>
      <c r="C14266" s="68">
        <v>811802023025</v>
      </c>
      <c r="D14266" s="69" t="s">
        <v>9567</v>
      </c>
      <c r="E14266" s="65">
        <f>IFERROR(VLOOKUP(C14266,Pivot!A:B,2,0),0)</f>
        <v>0</v>
      </c>
      <c r="F14266" s="65">
        <f>IFERROR(VLOOKUP(C14266,Pivot!A:C,3,0),0)</f>
        <v>0</v>
      </c>
    </row>
    <row r="14267" spans="1:6" x14ac:dyDescent="0.25">
      <c r="A14267" s="68" t="s">
        <v>103</v>
      </c>
      <c r="B14267" s="69">
        <v>491489719</v>
      </c>
      <c r="C14267" s="68">
        <v>811802021564</v>
      </c>
      <c r="D14267" s="69" t="s">
        <v>9568</v>
      </c>
      <c r="E14267" s="65">
        <f>IFERROR(VLOOKUP(C14267,Pivot!A:B,2,0),0)</f>
        <v>0</v>
      </c>
      <c r="F14267" s="65">
        <f>IFERROR(VLOOKUP(C14267,Pivot!A:C,3,0),0)</f>
        <v>0</v>
      </c>
    </row>
    <row r="14268" spans="1:6" x14ac:dyDescent="0.25">
      <c r="A14268" s="68" t="s">
        <v>103</v>
      </c>
      <c r="B14268" s="69">
        <v>491489725</v>
      </c>
      <c r="C14268" s="68">
        <v>630509686421</v>
      </c>
      <c r="D14268" s="69" t="s">
        <v>9569</v>
      </c>
      <c r="E14268" s="65">
        <f>IFERROR(VLOOKUP(C14268,Pivot!A:B,2,0),0)</f>
        <v>0</v>
      </c>
      <c r="F14268" s="65">
        <f>IFERROR(VLOOKUP(C14268,Pivot!A:C,3,0),0)</f>
        <v>0</v>
      </c>
    </row>
    <row r="14269" spans="1:6" x14ac:dyDescent="0.25">
      <c r="A14269" s="68" t="s">
        <v>103</v>
      </c>
      <c r="B14269" s="69">
        <v>491489726</v>
      </c>
      <c r="C14269" s="68">
        <v>630509679331</v>
      </c>
      <c r="D14269" s="69" t="s">
        <v>9570</v>
      </c>
      <c r="E14269" s="65">
        <f>IFERROR(VLOOKUP(C14269,Pivot!A:B,2,0),0)</f>
        <v>0</v>
      </c>
      <c r="F14269" s="65">
        <f>IFERROR(VLOOKUP(C14269,Pivot!A:C,3,0),0)</f>
        <v>0</v>
      </c>
    </row>
    <row r="14270" spans="1:6" x14ac:dyDescent="0.25">
      <c r="A14270" s="68" t="s">
        <v>103</v>
      </c>
      <c r="B14270" s="69">
        <v>491489726</v>
      </c>
      <c r="C14270" s="68">
        <v>630509679348</v>
      </c>
      <c r="D14270" s="69" t="s">
        <v>9570</v>
      </c>
      <c r="E14270" s="65">
        <f>IFERROR(VLOOKUP(C14270,Pivot!A:B,2,0),0)</f>
        <v>0</v>
      </c>
      <c r="F14270" s="65">
        <f>IFERROR(VLOOKUP(C14270,Pivot!A:C,3,0),0)</f>
        <v>0</v>
      </c>
    </row>
    <row r="14271" spans="1:6" x14ac:dyDescent="0.25">
      <c r="A14271" s="68" t="s">
        <v>103</v>
      </c>
      <c r="B14271" s="69">
        <v>491489726</v>
      </c>
      <c r="C14271" s="68">
        <v>630509679355</v>
      </c>
      <c r="D14271" s="69" t="s">
        <v>9570</v>
      </c>
      <c r="E14271" s="65">
        <f>IFERROR(VLOOKUP(C14271,Pivot!A:B,2,0),0)</f>
        <v>0</v>
      </c>
      <c r="F14271" s="65">
        <f>IFERROR(VLOOKUP(C14271,Pivot!A:C,3,0),0)</f>
        <v>0</v>
      </c>
    </row>
    <row r="14272" spans="1:6" x14ac:dyDescent="0.25">
      <c r="A14272" s="68" t="s">
        <v>103</v>
      </c>
      <c r="B14272" s="69">
        <v>491489726</v>
      </c>
      <c r="C14272" s="68">
        <v>630509730858</v>
      </c>
      <c r="D14272" s="69" t="s">
        <v>9570</v>
      </c>
      <c r="E14272" s="65">
        <f>IFERROR(VLOOKUP(C14272,Pivot!A:B,2,0),0)</f>
        <v>0</v>
      </c>
      <c r="F14272" s="65">
        <f>IFERROR(VLOOKUP(C14272,Pivot!A:C,3,0),0)</f>
        <v>0</v>
      </c>
    </row>
    <row r="14273" spans="1:6" x14ac:dyDescent="0.25">
      <c r="A14273" s="68" t="s">
        <v>103</v>
      </c>
      <c r="B14273" s="69">
        <v>491489726</v>
      </c>
      <c r="C14273" s="68">
        <v>630509730865</v>
      </c>
      <c r="D14273" s="69" t="s">
        <v>9570</v>
      </c>
      <c r="E14273" s="65">
        <f>IFERROR(VLOOKUP(C14273,Pivot!A:B,2,0),0)</f>
        <v>0</v>
      </c>
      <c r="F14273" s="65">
        <f>IFERROR(VLOOKUP(C14273,Pivot!A:C,3,0),0)</f>
        <v>0</v>
      </c>
    </row>
    <row r="14274" spans="1:6" x14ac:dyDescent="0.25">
      <c r="A14274" s="68" t="s">
        <v>103</v>
      </c>
      <c r="B14274" s="69">
        <v>491489726</v>
      </c>
      <c r="C14274" s="68">
        <v>630509777617</v>
      </c>
      <c r="D14274" s="69" t="s">
        <v>9570</v>
      </c>
      <c r="E14274" s="65">
        <f>IFERROR(VLOOKUP(C14274,Pivot!A:B,2,0),0)</f>
        <v>0</v>
      </c>
      <c r="F14274" s="65">
        <f>IFERROR(VLOOKUP(C14274,Pivot!A:C,3,0),0)</f>
        <v>0</v>
      </c>
    </row>
    <row r="14275" spans="1:6" x14ac:dyDescent="0.25">
      <c r="A14275" s="68" t="s">
        <v>103</v>
      </c>
      <c r="B14275" s="69">
        <v>491489726</v>
      </c>
      <c r="C14275" s="68">
        <v>630509778157</v>
      </c>
      <c r="D14275" s="69" t="s">
        <v>9570</v>
      </c>
      <c r="E14275" s="65">
        <f>IFERROR(VLOOKUP(C14275,Pivot!A:B,2,0),0)</f>
        <v>0</v>
      </c>
      <c r="F14275" s="65">
        <f>IFERROR(VLOOKUP(C14275,Pivot!A:C,3,0),0)</f>
        <v>0</v>
      </c>
    </row>
    <row r="14276" spans="1:6" x14ac:dyDescent="0.25">
      <c r="A14276" s="68" t="s">
        <v>103</v>
      </c>
      <c r="B14276" s="69">
        <v>491489726</v>
      </c>
      <c r="C14276" s="68">
        <v>630509833054</v>
      </c>
      <c r="D14276" s="69" t="s">
        <v>9570</v>
      </c>
      <c r="E14276" s="65">
        <f>IFERROR(VLOOKUP(C14276,Pivot!A:B,2,0),0)</f>
        <v>0</v>
      </c>
      <c r="F14276" s="65">
        <f>IFERROR(VLOOKUP(C14276,Pivot!A:C,3,0),0)</f>
        <v>0</v>
      </c>
    </row>
    <row r="14277" spans="1:6" x14ac:dyDescent="0.25">
      <c r="A14277" s="68" t="s">
        <v>103</v>
      </c>
      <c r="B14277" s="69">
        <v>491489726</v>
      </c>
      <c r="C14277" s="68">
        <v>630509833061</v>
      </c>
      <c r="D14277" s="69" t="s">
        <v>9570</v>
      </c>
      <c r="E14277" s="65">
        <f>IFERROR(VLOOKUP(C14277,Pivot!A:B,2,0),0)</f>
        <v>0</v>
      </c>
      <c r="F14277" s="65">
        <f>IFERROR(VLOOKUP(C14277,Pivot!A:C,3,0),0)</f>
        <v>0</v>
      </c>
    </row>
    <row r="14278" spans="1:6" x14ac:dyDescent="0.25">
      <c r="A14278" s="68" t="s">
        <v>103</v>
      </c>
      <c r="B14278" s="69">
        <v>491489726</v>
      </c>
      <c r="C14278" s="68">
        <v>630509835850</v>
      </c>
      <c r="D14278" s="69" t="s">
        <v>9570</v>
      </c>
      <c r="E14278" s="65">
        <f>IFERROR(VLOOKUP(C14278,Pivot!A:B,2,0),0)</f>
        <v>0</v>
      </c>
      <c r="F14278" s="65">
        <f>IFERROR(VLOOKUP(C14278,Pivot!A:C,3,0),0)</f>
        <v>0</v>
      </c>
    </row>
    <row r="14279" spans="1:6" x14ac:dyDescent="0.25">
      <c r="A14279" s="68" t="s">
        <v>103</v>
      </c>
      <c r="B14279" s="69">
        <v>491489726</v>
      </c>
      <c r="C14279" s="68">
        <v>630509854332</v>
      </c>
      <c r="D14279" s="69" t="s">
        <v>9570</v>
      </c>
      <c r="E14279" s="65">
        <f>IFERROR(VLOOKUP(C14279,Pivot!A:B,2,0),0)</f>
        <v>0</v>
      </c>
      <c r="F14279" s="65">
        <f>IFERROR(VLOOKUP(C14279,Pivot!A:C,3,0),0)</f>
        <v>0</v>
      </c>
    </row>
    <row r="14280" spans="1:6" x14ac:dyDescent="0.25">
      <c r="A14280" s="68" t="s">
        <v>103</v>
      </c>
      <c r="B14280" s="69">
        <v>491489726</v>
      </c>
      <c r="C14280" s="68">
        <v>630509854349</v>
      </c>
      <c r="D14280" s="69" t="s">
        <v>9570</v>
      </c>
      <c r="E14280" s="65">
        <f>IFERROR(VLOOKUP(C14280,Pivot!A:B,2,0),0)</f>
        <v>0</v>
      </c>
      <c r="F14280" s="65">
        <f>IFERROR(VLOOKUP(C14280,Pivot!A:C,3,0),0)</f>
        <v>0</v>
      </c>
    </row>
    <row r="14281" spans="1:6" x14ac:dyDescent="0.25">
      <c r="A14281" s="68" t="s">
        <v>103</v>
      </c>
      <c r="B14281" s="69">
        <v>491489726</v>
      </c>
      <c r="C14281" s="68">
        <v>630509855834</v>
      </c>
      <c r="D14281" s="69" t="s">
        <v>9570</v>
      </c>
      <c r="E14281" s="65">
        <f>IFERROR(VLOOKUP(C14281,Pivot!A:B,2,0),0)</f>
        <v>0</v>
      </c>
      <c r="F14281" s="65">
        <f>IFERROR(VLOOKUP(C14281,Pivot!A:C,3,0),0)</f>
        <v>0</v>
      </c>
    </row>
    <row r="14282" spans="1:6" x14ac:dyDescent="0.25">
      <c r="A14282" s="68" t="s">
        <v>103</v>
      </c>
      <c r="B14282" s="69">
        <v>491489726</v>
      </c>
      <c r="C14282" s="68">
        <v>630509892419</v>
      </c>
      <c r="D14282" s="69" t="s">
        <v>9570</v>
      </c>
      <c r="E14282" s="65">
        <f>IFERROR(VLOOKUP(C14282,Pivot!A:B,2,0),0)</f>
        <v>0</v>
      </c>
      <c r="F14282" s="65">
        <f>IFERROR(VLOOKUP(C14282,Pivot!A:C,3,0),0)</f>
        <v>0</v>
      </c>
    </row>
    <row r="14283" spans="1:6" x14ac:dyDescent="0.25">
      <c r="A14283" s="68" t="s">
        <v>103</v>
      </c>
      <c r="B14283" s="69">
        <v>491489726</v>
      </c>
      <c r="C14283" s="68">
        <v>630509892976</v>
      </c>
      <c r="D14283" s="69" t="s">
        <v>9570</v>
      </c>
      <c r="E14283" s="65">
        <f>IFERROR(VLOOKUP(C14283,Pivot!A:B,2,0),0)</f>
        <v>0</v>
      </c>
      <c r="F14283" s="65">
        <f>IFERROR(VLOOKUP(C14283,Pivot!A:C,3,0),0)</f>
        <v>0</v>
      </c>
    </row>
    <row r="14284" spans="1:6" x14ac:dyDescent="0.25">
      <c r="A14284" s="68" t="s">
        <v>103</v>
      </c>
      <c r="B14284" s="69">
        <v>491489726</v>
      </c>
      <c r="C14284" s="68">
        <v>630509892983</v>
      </c>
      <c r="D14284" s="69" t="s">
        <v>9570</v>
      </c>
      <c r="E14284" s="65">
        <f>IFERROR(VLOOKUP(C14284,Pivot!A:B,2,0),0)</f>
        <v>0</v>
      </c>
      <c r="F14284" s="65">
        <f>IFERROR(VLOOKUP(C14284,Pivot!A:C,3,0),0)</f>
        <v>0</v>
      </c>
    </row>
    <row r="14285" spans="1:6" x14ac:dyDescent="0.25">
      <c r="A14285" s="68" t="s">
        <v>103</v>
      </c>
      <c r="B14285" s="69">
        <v>491489726</v>
      </c>
      <c r="C14285" s="68">
        <v>630509893980</v>
      </c>
      <c r="D14285" s="69" t="s">
        <v>9570</v>
      </c>
      <c r="E14285" s="65">
        <f>IFERROR(VLOOKUP(C14285,Pivot!A:B,2,0),0)</f>
        <v>0</v>
      </c>
      <c r="F14285" s="65">
        <f>IFERROR(VLOOKUP(C14285,Pivot!A:C,3,0),0)</f>
        <v>0</v>
      </c>
    </row>
    <row r="14286" spans="1:6" x14ac:dyDescent="0.25">
      <c r="A14286" s="68" t="s">
        <v>103</v>
      </c>
      <c r="B14286" s="69">
        <v>491489726</v>
      </c>
      <c r="C14286" s="68">
        <v>630509902583</v>
      </c>
      <c r="D14286" s="69" t="s">
        <v>9570</v>
      </c>
      <c r="E14286" s="65">
        <f>IFERROR(VLOOKUP(C14286,Pivot!A:B,2,0),0)</f>
        <v>0</v>
      </c>
      <c r="F14286" s="65">
        <f>IFERROR(VLOOKUP(C14286,Pivot!A:C,3,0),0)</f>
        <v>0</v>
      </c>
    </row>
    <row r="14287" spans="1:6" x14ac:dyDescent="0.25">
      <c r="A14287" s="68" t="s">
        <v>103</v>
      </c>
      <c r="B14287" s="69">
        <v>491489726</v>
      </c>
      <c r="C14287" s="68">
        <v>630509902606</v>
      </c>
      <c r="D14287" s="69" t="s">
        <v>9570</v>
      </c>
      <c r="E14287" s="65">
        <f>IFERROR(VLOOKUP(C14287,Pivot!A:B,2,0),0)</f>
        <v>0</v>
      </c>
      <c r="F14287" s="65">
        <f>IFERROR(VLOOKUP(C14287,Pivot!A:C,3,0),0)</f>
        <v>0</v>
      </c>
    </row>
    <row r="14288" spans="1:6" x14ac:dyDescent="0.25">
      <c r="A14288" s="68" t="s">
        <v>103</v>
      </c>
      <c r="B14288" s="69">
        <v>491489730</v>
      </c>
      <c r="C14288" s="68">
        <v>71195060919</v>
      </c>
      <c r="D14288" s="69" t="s">
        <v>9571</v>
      </c>
      <c r="E14288" s="65">
        <f>IFERROR(VLOOKUP(C14288,Pivot!A:B,2,0),0)</f>
        <v>0</v>
      </c>
      <c r="F14288" s="65">
        <f>IFERROR(VLOOKUP(C14288,Pivot!A:C,3,0),0)</f>
        <v>0</v>
      </c>
    </row>
    <row r="14289" spans="1:6" x14ac:dyDescent="0.25">
      <c r="A14289" s="68" t="s">
        <v>103</v>
      </c>
      <c r="B14289" s="69">
        <v>491489731</v>
      </c>
      <c r="C14289" s="68">
        <v>661732791606</v>
      </c>
      <c r="D14289" s="69" t="s">
        <v>9572</v>
      </c>
      <c r="E14289" s="65">
        <f>IFERROR(VLOOKUP(C14289,Pivot!A:B,2,0),0)</f>
        <v>0</v>
      </c>
      <c r="F14289" s="65">
        <f>IFERROR(VLOOKUP(C14289,Pivot!A:C,3,0),0)</f>
        <v>0</v>
      </c>
    </row>
    <row r="14290" spans="1:6" x14ac:dyDescent="0.25">
      <c r="A14290" s="68" t="s">
        <v>103</v>
      </c>
      <c r="B14290" s="69">
        <v>491489738</v>
      </c>
      <c r="C14290" s="68">
        <v>661732793235</v>
      </c>
      <c r="D14290" s="69" t="s">
        <v>9573</v>
      </c>
      <c r="E14290" s="65">
        <f>IFERROR(VLOOKUP(C14290,Pivot!A:B,2,0),0)</f>
        <v>0</v>
      </c>
      <c r="F14290" s="65">
        <f>IFERROR(VLOOKUP(C14290,Pivot!A:C,3,0),0)</f>
        <v>0</v>
      </c>
    </row>
    <row r="14291" spans="1:6" x14ac:dyDescent="0.25">
      <c r="A14291" s="68" t="s">
        <v>103</v>
      </c>
      <c r="B14291" s="69">
        <v>491489740</v>
      </c>
      <c r="C14291" s="68">
        <v>661732793280</v>
      </c>
      <c r="D14291" s="69" t="s">
        <v>9574</v>
      </c>
      <c r="E14291" s="65">
        <f>IFERROR(VLOOKUP(C14291,Pivot!A:B,2,0),0)</f>
        <v>0</v>
      </c>
      <c r="F14291" s="65">
        <f>IFERROR(VLOOKUP(C14291,Pivot!A:C,3,0),0)</f>
        <v>0</v>
      </c>
    </row>
    <row r="14292" spans="1:6" x14ac:dyDescent="0.25">
      <c r="A14292" s="68" t="s">
        <v>103</v>
      </c>
      <c r="B14292" s="69">
        <v>491489795</v>
      </c>
      <c r="C14292" s="68">
        <v>5010993559022</v>
      </c>
      <c r="D14292" s="69" t="s">
        <v>9575</v>
      </c>
      <c r="E14292" s="65">
        <f>IFERROR(VLOOKUP(C14292,Pivot!A:B,2,0),0)</f>
        <v>0</v>
      </c>
      <c r="F14292" s="65">
        <f>IFERROR(VLOOKUP(C14292,Pivot!A:C,3,0),0)</f>
        <v>0</v>
      </c>
    </row>
    <row r="14293" spans="1:6" x14ac:dyDescent="0.25">
      <c r="A14293" s="68" t="s">
        <v>103</v>
      </c>
      <c r="B14293" s="69">
        <v>491489795</v>
      </c>
      <c r="C14293" s="68">
        <v>5010993559039</v>
      </c>
      <c r="D14293" s="69" t="s">
        <v>9575</v>
      </c>
      <c r="E14293" s="65">
        <f>IFERROR(VLOOKUP(C14293,Pivot!A:B,2,0),0)</f>
        <v>0</v>
      </c>
      <c r="F14293" s="65">
        <f>IFERROR(VLOOKUP(C14293,Pivot!A:C,3,0),0)</f>
        <v>0</v>
      </c>
    </row>
    <row r="14294" spans="1:6" x14ac:dyDescent="0.25">
      <c r="A14294" s="68" t="s">
        <v>103</v>
      </c>
      <c r="B14294" s="69">
        <v>491489795</v>
      </c>
      <c r="C14294" s="68">
        <v>5010993559046</v>
      </c>
      <c r="D14294" s="69" t="s">
        <v>9575</v>
      </c>
      <c r="E14294" s="65">
        <f>IFERROR(VLOOKUP(C14294,Pivot!A:B,2,0),0)</f>
        <v>0</v>
      </c>
      <c r="F14294" s="65">
        <f>IFERROR(VLOOKUP(C14294,Pivot!A:C,3,0),0)</f>
        <v>0</v>
      </c>
    </row>
    <row r="14295" spans="1:6" x14ac:dyDescent="0.25">
      <c r="A14295" s="68" t="s">
        <v>103</v>
      </c>
      <c r="B14295" s="69">
        <v>491489795</v>
      </c>
      <c r="C14295" s="68">
        <v>5010993559053</v>
      </c>
      <c r="D14295" s="69" t="s">
        <v>9575</v>
      </c>
      <c r="E14295" s="65">
        <f>IFERROR(VLOOKUP(C14295,Pivot!A:B,2,0),0)</f>
        <v>0</v>
      </c>
      <c r="F14295" s="65">
        <f>IFERROR(VLOOKUP(C14295,Pivot!A:C,3,0),0)</f>
        <v>0</v>
      </c>
    </row>
    <row r="14296" spans="1:6" x14ac:dyDescent="0.25">
      <c r="A14296" s="68" t="s">
        <v>103</v>
      </c>
      <c r="B14296" s="69">
        <v>491489795</v>
      </c>
      <c r="C14296" s="68">
        <v>5010993559060</v>
      </c>
      <c r="D14296" s="69" t="s">
        <v>9575</v>
      </c>
      <c r="E14296" s="65">
        <f>IFERROR(VLOOKUP(C14296,Pivot!A:B,2,0),0)</f>
        <v>0</v>
      </c>
      <c r="F14296" s="65">
        <f>IFERROR(VLOOKUP(C14296,Pivot!A:C,3,0),0)</f>
        <v>0</v>
      </c>
    </row>
    <row r="14297" spans="1:6" x14ac:dyDescent="0.25">
      <c r="A14297" s="68" t="s">
        <v>103</v>
      </c>
      <c r="B14297" s="69">
        <v>491489795</v>
      </c>
      <c r="C14297" s="68">
        <v>5010993559077</v>
      </c>
      <c r="D14297" s="69" t="s">
        <v>9575</v>
      </c>
      <c r="E14297" s="65">
        <f>IFERROR(VLOOKUP(C14297,Pivot!A:B,2,0),0)</f>
        <v>0</v>
      </c>
      <c r="F14297" s="65">
        <f>IFERROR(VLOOKUP(C14297,Pivot!A:C,3,0),0)</f>
        <v>0</v>
      </c>
    </row>
    <row r="14298" spans="1:6" x14ac:dyDescent="0.25">
      <c r="A14298" s="68" t="s">
        <v>103</v>
      </c>
      <c r="B14298" s="69">
        <v>491489795</v>
      </c>
      <c r="C14298" s="68">
        <v>5010993567744</v>
      </c>
      <c r="D14298" s="69" t="s">
        <v>9575</v>
      </c>
      <c r="E14298" s="65">
        <f>IFERROR(VLOOKUP(C14298,Pivot!A:B,2,0),0)</f>
        <v>0</v>
      </c>
      <c r="F14298" s="65">
        <f>IFERROR(VLOOKUP(C14298,Pivot!A:C,3,0),0)</f>
        <v>0</v>
      </c>
    </row>
    <row r="14299" spans="1:6" x14ac:dyDescent="0.25">
      <c r="A14299" s="68" t="s">
        <v>103</v>
      </c>
      <c r="B14299" s="69">
        <v>491489795</v>
      </c>
      <c r="C14299" s="68">
        <v>5010993567751</v>
      </c>
      <c r="D14299" s="69" t="s">
        <v>9575</v>
      </c>
      <c r="E14299" s="65">
        <f>IFERROR(VLOOKUP(C14299,Pivot!A:B,2,0),0)</f>
        <v>0</v>
      </c>
      <c r="F14299" s="65">
        <f>IFERROR(VLOOKUP(C14299,Pivot!A:C,3,0),0)</f>
        <v>0</v>
      </c>
    </row>
    <row r="14300" spans="1:6" x14ac:dyDescent="0.25">
      <c r="A14300" s="68" t="s">
        <v>103</v>
      </c>
      <c r="B14300" s="69">
        <v>491489795</v>
      </c>
      <c r="C14300" s="68">
        <v>5010993567768</v>
      </c>
      <c r="D14300" s="69" t="s">
        <v>9575</v>
      </c>
      <c r="E14300" s="65">
        <f>IFERROR(VLOOKUP(C14300,Pivot!A:B,2,0),0)</f>
        <v>0</v>
      </c>
      <c r="F14300" s="65">
        <f>IFERROR(VLOOKUP(C14300,Pivot!A:C,3,0),0)</f>
        <v>0</v>
      </c>
    </row>
    <row r="14301" spans="1:6" x14ac:dyDescent="0.25">
      <c r="A14301" s="68" t="s">
        <v>103</v>
      </c>
      <c r="B14301" s="69">
        <v>491489795</v>
      </c>
      <c r="C14301" s="68">
        <v>5010993567775</v>
      </c>
      <c r="D14301" s="69" t="s">
        <v>9575</v>
      </c>
      <c r="E14301" s="65">
        <f>IFERROR(VLOOKUP(C14301,Pivot!A:B,2,0),0)</f>
        <v>0</v>
      </c>
      <c r="F14301" s="65">
        <f>IFERROR(VLOOKUP(C14301,Pivot!A:C,3,0),0)</f>
        <v>0</v>
      </c>
    </row>
    <row r="14302" spans="1:6" x14ac:dyDescent="0.25">
      <c r="A14302" s="68" t="s">
        <v>103</v>
      </c>
      <c r="B14302" s="69">
        <v>491489795</v>
      </c>
      <c r="C14302" s="68">
        <v>5010993567782</v>
      </c>
      <c r="D14302" s="69" t="s">
        <v>9575</v>
      </c>
      <c r="E14302" s="65">
        <f>IFERROR(VLOOKUP(C14302,Pivot!A:B,2,0),0)</f>
        <v>0</v>
      </c>
      <c r="F14302" s="65">
        <f>IFERROR(VLOOKUP(C14302,Pivot!A:C,3,0),0)</f>
        <v>0</v>
      </c>
    </row>
    <row r="14303" spans="1:6" x14ac:dyDescent="0.25">
      <c r="A14303" s="68" t="s">
        <v>103</v>
      </c>
      <c r="B14303" s="69">
        <v>491489795</v>
      </c>
      <c r="C14303" s="68">
        <v>5010993567799</v>
      </c>
      <c r="D14303" s="69" t="s">
        <v>9575</v>
      </c>
      <c r="E14303" s="65">
        <f>IFERROR(VLOOKUP(C14303,Pivot!A:B,2,0),0)</f>
        <v>0</v>
      </c>
      <c r="F14303" s="65">
        <f>IFERROR(VLOOKUP(C14303,Pivot!A:C,3,0),0)</f>
        <v>0</v>
      </c>
    </row>
    <row r="14304" spans="1:6" x14ac:dyDescent="0.25">
      <c r="A14304" s="68" t="s">
        <v>103</v>
      </c>
      <c r="B14304" s="69">
        <v>491489795</v>
      </c>
      <c r="C14304" s="68">
        <v>630509773008</v>
      </c>
      <c r="D14304" s="69" t="s">
        <v>9575</v>
      </c>
      <c r="E14304" s="65">
        <f>IFERROR(VLOOKUP(C14304,Pivot!A:B,2,0),0)</f>
        <v>0</v>
      </c>
      <c r="F14304" s="65">
        <f>IFERROR(VLOOKUP(C14304,Pivot!A:C,3,0),0)</f>
        <v>0</v>
      </c>
    </row>
    <row r="14305" spans="1:6" x14ac:dyDescent="0.25">
      <c r="A14305" s="68" t="s">
        <v>103</v>
      </c>
      <c r="B14305" s="69">
        <v>491489795</v>
      </c>
      <c r="C14305" s="68">
        <v>630509773015</v>
      </c>
      <c r="D14305" s="69" t="s">
        <v>9575</v>
      </c>
      <c r="E14305" s="65">
        <f>IFERROR(VLOOKUP(C14305,Pivot!A:B,2,0),0)</f>
        <v>0</v>
      </c>
      <c r="F14305" s="65">
        <f>IFERROR(VLOOKUP(C14305,Pivot!A:C,3,0),0)</f>
        <v>0</v>
      </c>
    </row>
    <row r="14306" spans="1:6" x14ac:dyDescent="0.25">
      <c r="A14306" s="68" t="s">
        <v>103</v>
      </c>
      <c r="B14306" s="69">
        <v>491489795</v>
      </c>
      <c r="C14306" s="68">
        <v>630509773022</v>
      </c>
      <c r="D14306" s="69" t="s">
        <v>9575</v>
      </c>
      <c r="E14306" s="65">
        <f>IFERROR(VLOOKUP(C14306,Pivot!A:B,2,0),0)</f>
        <v>0</v>
      </c>
      <c r="F14306" s="65">
        <f>IFERROR(VLOOKUP(C14306,Pivot!A:C,3,0),0)</f>
        <v>0</v>
      </c>
    </row>
    <row r="14307" spans="1:6" x14ac:dyDescent="0.25">
      <c r="A14307" s="68" t="s">
        <v>103</v>
      </c>
      <c r="B14307" s="69">
        <v>491489795</v>
      </c>
      <c r="C14307" s="68">
        <v>630509773039</v>
      </c>
      <c r="D14307" s="69" t="s">
        <v>9575</v>
      </c>
      <c r="E14307" s="65">
        <f>IFERROR(VLOOKUP(C14307,Pivot!A:B,2,0),0)</f>
        <v>0</v>
      </c>
      <c r="F14307" s="65">
        <f>IFERROR(VLOOKUP(C14307,Pivot!A:C,3,0),0)</f>
        <v>0</v>
      </c>
    </row>
    <row r="14308" spans="1:6" x14ac:dyDescent="0.25">
      <c r="A14308" s="68" t="s">
        <v>103</v>
      </c>
      <c r="B14308" s="69">
        <v>491489795</v>
      </c>
      <c r="C14308" s="68">
        <v>630509773046</v>
      </c>
      <c r="D14308" s="69" t="s">
        <v>9575</v>
      </c>
      <c r="E14308" s="65">
        <f>IFERROR(VLOOKUP(C14308,Pivot!A:B,2,0),0)</f>
        <v>0</v>
      </c>
      <c r="F14308" s="65">
        <f>IFERROR(VLOOKUP(C14308,Pivot!A:C,3,0),0)</f>
        <v>0</v>
      </c>
    </row>
    <row r="14309" spans="1:6" x14ac:dyDescent="0.25">
      <c r="A14309" s="68" t="s">
        <v>103</v>
      </c>
      <c r="B14309" s="69">
        <v>491489795</v>
      </c>
      <c r="C14309" s="68">
        <v>630509773053</v>
      </c>
      <c r="D14309" s="69" t="s">
        <v>9575</v>
      </c>
      <c r="E14309" s="65">
        <f>IFERROR(VLOOKUP(C14309,Pivot!A:B,2,0),0)</f>
        <v>0</v>
      </c>
      <c r="F14309" s="65">
        <f>IFERROR(VLOOKUP(C14309,Pivot!A:C,3,0),0)</f>
        <v>0</v>
      </c>
    </row>
    <row r="14310" spans="1:6" x14ac:dyDescent="0.25">
      <c r="A14310" s="68" t="s">
        <v>103</v>
      </c>
      <c r="B14310" s="69">
        <v>491489795</v>
      </c>
      <c r="C14310" s="68">
        <v>630509789863</v>
      </c>
      <c r="D14310" s="69" t="s">
        <v>9575</v>
      </c>
      <c r="E14310" s="65">
        <f>IFERROR(VLOOKUP(C14310,Pivot!A:B,2,0),0)</f>
        <v>0</v>
      </c>
      <c r="F14310" s="65">
        <f>IFERROR(VLOOKUP(C14310,Pivot!A:C,3,0),0)</f>
        <v>0</v>
      </c>
    </row>
    <row r="14311" spans="1:6" x14ac:dyDescent="0.25">
      <c r="A14311" s="68" t="s">
        <v>103</v>
      </c>
      <c r="B14311" s="69">
        <v>491489795</v>
      </c>
      <c r="C14311" s="68">
        <v>630509789894</v>
      </c>
      <c r="D14311" s="69" t="s">
        <v>9575</v>
      </c>
      <c r="E14311" s="65">
        <f>IFERROR(VLOOKUP(C14311,Pivot!A:B,2,0),0)</f>
        <v>0</v>
      </c>
      <c r="F14311" s="65">
        <f>IFERROR(VLOOKUP(C14311,Pivot!A:C,3,0),0)</f>
        <v>0</v>
      </c>
    </row>
    <row r="14312" spans="1:6" x14ac:dyDescent="0.25">
      <c r="A14312" s="68" t="s">
        <v>103</v>
      </c>
      <c r="B14312" s="69">
        <v>491489795</v>
      </c>
      <c r="C14312" s="68">
        <v>630509789924</v>
      </c>
      <c r="D14312" s="69" t="s">
        <v>9575</v>
      </c>
      <c r="E14312" s="65">
        <f>IFERROR(VLOOKUP(C14312,Pivot!A:B,2,0),0)</f>
        <v>0</v>
      </c>
      <c r="F14312" s="65">
        <f>IFERROR(VLOOKUP(C14312,Pivot!A:C,3,0),0)</f>
        <v>0</v>
      </c>
    </row>
    <row r="14313" spans="1:6" x14ac:dyDescent="0.25">
      <c r="A14313" s="68" t="s">
        <v>103</v>
      </c>
      <c r="B14313" s="69">
        <v>491489795</v>
      </c>
      <c r="C14313" s="68">
        <v>630509789931</v>
      </c>
      <c r="D14313" s="69" t="s">
        <v>9575</v>
      </c>
      <c r="E14313" s="65">
        <f>IFERROR(VLOOKUP(C14313,Pivot!A:B,2,0),0)</f>
        <v>0</v>
      </c>
      <c r="F14313" s="65">
        <f>IFERROR(VLOOKUP(C14313,Pivot!A:C,3,0),0)</f>
        <v>0</v>
      </c>
    </row>
    <row r="14314" spans="1:6" x14ac:dyDescent="0.25">
      <c r="A14314" s="68" t="s">
        <v>103</v>
      </c>
      <c r="B14314" s="69">
        <v>491489795</v>
      </c>
      <c r="C14314" s="68">
        <v>630509789948</v>
      </c>
      <c r="D14314" s="69" t="s">
        <v>9575</v>
      </c>
      <c r="E14314" s="65">
        <f>IFERROR(VLOOKUP(C14314,Pivot!A:B,2,0),0)</f>
        <v>0</v>
      </c>
      <c r="F14314" s="65">
        <f>IFERROR(VLOOKUP(C14314,Pivot!A:C,3,0),0)</f>
        <v>0</v>
      </c>
    </row>
    <row r="14315" spans="1:6" x14ac:dyDescent="0.25">
      <c r="A14315" s="68" t="s">
        <v>103</v>
      </c>
      <c r="B14315" s="69">
        <v>491489795</v>
      </c>
      <c r="C14315" s="68">
        <v>630509789955</v>
      </c>
      <c r="D14315" s="69" t="s">
        <v>9575</v>
      </c>
      <c r="E14315" s="65">
        <f>IFERROR(VLOOKUP(C14315,Pivot!A:B,2,0),0)</f>
        <v>0</v>
      </c>
      <c r="F14315" s="65">
        <f>IFERROR(VLOOKUP(C14315,Pivot!A:C,3,0),0)</f>
        <v>0</v>
      </c>
    </row>
    <row r="14316" spans="1:6" x14ac:dyDescent="0.25">
      <c r="A14316" s="68" t="s">
        <v>103</v>
      </c>
      <c r="B14316" s="69">
        <v>491489798</v>
      </c>
      <c r="C14316" s="68">
        <v>491489798</v>
      </c>
      <c r="D14316" s="69" t="s">
        <v>9576</v>
      </c>
      <c r="E14316" s="65">
        <f>IFERROR(VLOOKUP(C14316,Pivot!A:B,2,0),0)</f>
        <v>0</v>
      </c>
      <c r="F14316" s="65">
        <f>IFERROR(VLOOKUP(C14316,Pivot!A:C,3,0),0)</f>
        <v>0</v>
      </c>
    </row>
    <row r="14317" spans="1:6" x14ac:dyDescent="0.25">
      <c r="A14317" s="68" t="s">
        <v>103</v>
      </c>
      <c r="B14317" s="69">
        <v>491489798</v>
      </c>
      <c r="C14317" s="68">
        <v>7908009671449</v>
      </c>
      <c r="D14317" s="69" t="s">
        <v>9576</v>
      </c>
      <c r="E14317" s="65">
        <f>IFERROR(VLOOKUP(C14317,Pivot!A:B,2,0),0)</f>
        <v>0</v>
      </c>
      <c r="F14317" s="65">
        <f>IFERROR(VLOOKUP(C14317,Pivot!A:C,3,0),0)</f>
        <v>0</v>
      </c>
    </row>
    <row r="14318" spans="1:6" x14ac:dyDescent="0.25">
      <c r="A14318" s="68" t="s">
        <v>103</v>
      </c>
      <c r="B14318" s="69">
        <v>491489799</v>
      </c>
      <c r="C14318" s="68">
        <v>491489799</v>
      </c>
      <c r="D14318" s="69" t="s">
        <v>9577</v>
      </c>
      <c r="E14318" s="65">
        <f>IFERROR(VLOOKUP(C14318,Pivot!A:B,2,0),0)</f>
        <v>0</v>
      </c>
      <c r="F14318" s="65">
        <f>IFERROR(VLOOKUP(C14318,Pivot!A:C,3,0),0)</f>
        <v>0</v>
      </c>
    </row>
    <row r="14319" spans="1:6" x14ac:dyDescent="0.25">
      <c r="A14319" s="68" t="s">
        <v>103</v>
      </c>
      <c r="B14319" s="69">
        <v>491489799</v>
      </c>
      <c r="C14319" s="68">
        <v>7908009671456</v>
      </c>
      <c r="D14319" s="69" t="s">
        <v>9577</v>
      </c>
      <c r="E14319" s="65">
        <f>IFERROR(VLOOKUP(C14319,Pivot!A:B,2,0),0)</f>
        <v>0</v>
      </c>
      <c r="F14319" s="65">
        <f>IFERROR(VLOOKUP(C14319,Pivot!A:C,3,0),0)</f>
        <v>0</v>
      </c>
    </row>
    <row r="14320" spans="1:6" x14ac:dyDescent="0.25">
      <c r="A14320" s="68" t="s">
        <v>103</v>
      </c>
      <c r="B14320" s="69">
        <v>491489800</v>
      </c>
      <c r="C14320" s="68">
        <v>491489800</v>
      </c>
      <c r="D14320" s="69" t="s">
        <v>9578</v>
      </c>
      <c r="E14320" s="65">
        <f>IFERROR(VLOOKUP(C14320,Pivot!A:B,2,0),0)</f>
        <v>0</v>
      </c>
      <c r="F14320" s="65">
        <f>IFERROR(VLOOKUP(C14320,Pivot!A:C,3,0),0)</f>
        <v>0</v>
      </c>
    </row>
    <row r="14321" spans="1:6" x14ac:dyDescent="0.25">
      <c r="A14321" s="68" t="s">
        <v>103</v>
      </c>
      <c r="B14321" s="69">
        <v>491489800</v>
      </c>
      <c r="C14321" s="68">
        <v>7908009670275</v>
      </c>
      <c r="D14321" s="69" t="s">
        <v>9578</v>
      </c>
      <c r="E14321" s="65">
        <f>IFERROR(VLOOKUP(C14321,Pivot!A:B,2,0),0)</f>
        <v>0</v>
      </c>
      <c r="F14321" s="65">
        <f>IFERROR(VLOOKUP(C14321,Pivot!A:C,3,0),0)</f>
        <v>0</v>
      </c>
    </row>
    <row r="14322" spans="1:6" x14ac:dyDescent="0.25">
      <c r="A14322" s="68" t="s">
        <v>103</v>
      </c>
      <c r="B14322" s="69">
        <v>491489801</v>
      </c>
      <c r="C14322" s="68">
        <v>491489801</v>
      </c>
      <c r="D14322" s="69" t="s">
        <v>9579</v>
      </c>
      <c r="E14322" s="65">
        <f>IFERROR(VLOOKUP(C14322,Pivot!A:B,2,0),0)</f>
        <v>0</v>
      </c>
      <c r="F14322" s="65">
        <f>IFERROR(VLOOKUP(C14322,Pivot!A:C,3,0),0)</f>
        <v>0</v>
      </c>
    </row>
    <row r="14323" spans="1:6" x14ac:dyDescent="0.25">
      <c r="A14323" s="68" t="s">
        <v>103</v>
      </c>
      <c r="B14323" s="69">
        <v>491489801</v>
      </c>
      <c r="C14323" s="68">
        <v>7908009671470</v>
      </c>
      <c r="D14323" s="69" t="s">
        <v>9579</v>
      </c>
      <c r="E14323" s="65">
        <f>IFERROR(VLOOKUP(C14323,Pivot!A:B,2,0),0)</f>
        <v>0</v>
      </c>
      <c r="F14323" s="65">
        <f>IFERROR(VLOOKUP(C14323,Pivot!A:C,3,0),0)</f>
        <v>0</v>
      </c>
    </row>
    <row r="14324" spans="1:6" x14ac:dyDescent="0.25">
      <c r="A14324" s="68" t="s">
        <v>103</v>
      </c>
      <c r="B14324" s="69">
        <v>491489802</v>
      </c>
      <c r="C14324" s="68">
        <v>491489802</v>
      </c>
      <c r="D14324" s="69" t="s">
        <v>9580</v>
      </c>
      <c r="E14324" s="65">
        <f>IFERROR(VLOOKUP(C14324,Pivot!A:B,2,0),0)</f>
        <v>0</v>
      </c>
      <c r="F14324" s="65">
        <f>IFERROR(VLOOKUP(C14324,Pivot!A:C,3,0),0)</f>
        <v>0</v>
      </c>
    </row>
    <row r="14325" spans="1:6" x14ac:dyDescent="0.25">
      <c r="A14325" s="68" t="s">
        <v>103</v>
      </c>
      <c r="B14325" s="69">
        <v>491489802</v>
      </c>
      <c r="C14325" s="68">
        <v>7908009671487</v>
      </c>
      <c r="D14325" s="69" t="s">
        <v>9580</v>
      </c>
      <c r="E14325" s="65">
        <f>IFERROR(VLOOKUP(C14325,Pivot!A:B,2,0),0)</f>
        <v>0</v>
      </c>
      <c r="F14325" s="65">
        <f>IFERROR(VLOOKUP(C14325,Pivot!A:C,3,0),0)</f>
        <v>0</v>
      </c>
    </row>
    <row r="14326" spans="1:6" x14ac:dyDescent="0.25">
      <c r="A14326" s="68" t="s">
        <v>103</v>
      </c>
      <c r="B14326" s="69">
        <v>491489803</v>
      </c>
      <c r="C14326" s="68">
        <v>491489803</v>
      </c>
      <c r="D14326" s="69" t="s">
        <v>9581</v>
      </c>
      <c r="E14326" s="65">
        <f>IFERROR(VLOOKUP(C14326,Pivot!A:B,2,0),0)</f>
        <v>0</v>
      </c>
      <c r="F14326" s="65">
        <f>IFERROR(VLOOKUP(C14326,Pivot!A:C,3,0),0)</f>
        <v>0</v>
      </c>
    </row>
    <row r="14327" spans="1:6" x14ac:dyDescent="0.25">
      <c r="A14327" s="68" t="s">
        <v>103</v>
      </c>
      <c r="B14327" s="69">
        <v>491489803</v>
      </c>
      <c r="C14327" s="68">
        <v>7908009671579</v>
      </c>
      <c r="D14327" s="69" t="s">
        <v>9581</v>
      </c>
      <c r="E14327" s="65">
        <f>IFERROR(VLOOKUP(C14327,Pivot!A:B,2,0),0)</f>
        <v>0</v>
      </c>
      <c r="F14327" s="65">
        <f>IFERROR(VLOOKUP(C14327,Pivot!A:C,3,0),0)</f>
        <v>0</v>
      </c>
    </row>
    <row r="14328" spans="1:6" x14ac:dyDescent="0.25">
      <c r="A14328" s="68" t="s">
        <v>103</v>
      </c>
      <c r="B14328" s="69">
        <v>491489804</v>
      </c>
      <c r="C14328" s="68">
        <v>491489804</v>
      </c>
      <c r="D14328" s="69" t="s">
        <v>9582</v>
      </c>
      <c r="E14328" s="65">
        <f>IFERROR(VLOOKUP(C14328,Pivot!A:B,2,0),0)</f>
        <v>0</v>
      </c>
      <c r="F14328" s="65">
        <f>IFERROR(VLOOKUP(C14328,Pivot!A:C,3,0),0)</f>
        <v>0</v>
      </c>
    </row>
    <row r="14329" spans="1:6" x14ac:dyDescent="0.25">
      <c r="A14329" s="68" t="s">
        <v>103</v>
      </c>
      <c r="B14329" s="69">
        <v>491489804</v>
      </c>
      <c r="C14329" s="68">
        <v>7908009671173</v>
      </c>
      <c r="D14329" s="69" t="s">
        <v>9582</v>
      </c>
      <c r="E14329" s="65">
        <f>IFERROR(VLOOKUP(C14329,Pivot!A:B,2,0),0)</f>
        <v>0</v>
      </c>
      <c r="F14329" s="65">
        <f>IFERROR(VLOOKUP(C14329,Pivot!A:C,3,0),0)</f>
        <v>0</v>
      </c>
    </row>
    <row r="14330" spans="1:6" x14ac:dyDescent="0.25">
      <c r="A14330" s="68" t="s">
        <v>103</v>
      </c>
      <c r="B14330" s="69">
        <v>491489805</v>
      </c>
      <c r="C14330" s="68">
        <v>491489805</v>
      </c>
      <c r="D14330" s="69" t="s">
        <v>9583</v>
      </c>
      <c r="E14330" s="65">
        <f>IFERROR(VLOOKUP(C14330,Pivot!A:B,2,0),0)</f>
        <v>0</v>
      </c>
      <c r="F14330" s="65">
        <f>IFERROR(VLOOKUP(C14330,Pivot!A:C,3,0),0)</f>
        <v>0</v>
      </c>
    </row>
    <row r="14331" spans="1:6" x14ac:dyDescent="0.25">
      <c r="A14331" s="68" t="s">
        <v>103</v>
      </c>
      <c r="B14331" s="69">
        <v>491489805</v>
      </c>
      <c r="C14331" s="68">
        <v>7908009671180</v>
      </c>
      <c r="D14331" s="69" t="s">
        <v>9583</v>
      </c>
      <c r="E14331" s="65">
        <f>IFERROR(VLOOKUP(C14331,Pivot!A:B,2,0),0)</f>
        <v>0</v>
      </c>
      <c r="F14331" s="65">
        <f>IFERROR(VLOOKUP(C14331,Pivot!A:C,3,0),0)</f>
        <v>0</v>
      </c>
    </row>
    <row r="14332" spans="1:6" x14ac:dyDescent="0.25">
      <c r="A14332" s="68" t="s">
        <v>103</v>
      </c>
      <c r="B14332" s="69">
        <v>491489806</v>
      </c>
      <c r="C14332" s="68">
        <v>491489806</v>
      </c>
      <c r="D14332" s="69" t="s">
        <v>9584</v>
      </c>
      <c r="E14332" s="65">
        <f>IFERROR(VLOOKUP(C14332,Pivot!A:B,2,0),0)</f>
        <v>0</v>
      </c>
      <c r="F14332" s="65">
        <f>IFERROR(VLOOKUP(C14332,Pivot!A:C,3,0),0)</f>
        <v>0</v>
      </c>
    </row>
    <row r="14333" spans="1:6" x14ac:dyDescent="0.25">
      <c r="A14333" s="68" t="s">
        <v>103</v>
      </c>
      <c r="B14333" s="69">
        <v>491489806</v>
      </c>
      <c r="C14333" s="68">
        <v>7908009671197</v>
      </c>
      <c r="D14333" s="69" t="s">
        <v>9584</v>
      </c>
      <c r="E14333" s="65">
        <f>IFERROR(VLOOKUP(C14333,Pivot!A:B,2,0),0)</f>
        <v>0</v>
      </c>
      <c r="F14333" s="65">
        <f>IFERROR(VLOOKUP(C14333,Pivot!A:C,3,0),0)</f>
        <v>0</v>
      </c>
    </row>
    <row r="14334" spans="1:6" x14ac:dyDescent="0.25">
      <c r="A14334" s="68" t="s">
        <v>103</v>
      </c>
      <c r="B14334" s="69">
        <v>491489807</v>
      </c>
      <c r="C14334" s="68">
        <v>491489807</v>
      </c>
      <c r="D14334" s="69" t="s">
        <v>9585</v>
      </c>
      <c r="E14334" s="65">
        <f>IFERROR(VLOOKUP(C14334,Pivot!A:B,2,0),0)</f>
        <v>0</v>
      </c>
      <c r="F14334" s="65">
        <f>IFERROR(VLOOKUP(C14334,Pivot!A:C,3,0),0)</f>
        <v>0</v>
      </c>
    </row>
    <row r="14335" spans="1:6" x14ac:dyDescent="0.25">
      <c r="A14335" s="68" t="s">
        <v>103</v>
      </c>
      <c r="B14335" s="69">
        <v>491489807</v>
      </c>
      <c r="C14335" s="68">
        <v>7908009671265</v>
      </c>
      <c r="D14335" s="69" t="s">
        <v>9585</v>
      </c>
      <c r="E14335" s="65">
        <f>IFERROR(VLOOKUP(C14335,Pivot!A:B,2,0),0)</f>
        <v>0</v>
      </c>
      <c r="F14335" s="65">
        <f>IFERROR(VLOOKUP(C14335,Pivot!A:C,3,0),0)</f>
        <v>0</v>
      </c>
    </row>
    <row r="14336" spans="1:6" x14ac:dyDescent="0.25">
      <c r="A14336" s="68" t="s">
        <v>103</v>
      </c>
      <c r="B14336" s="69">
        <v>491489808</v>
      </c>
      <c r="C14336" s="68">
        <v>491489808</v>
      </c>
      <c r="D14336" s="69" t="s">
        <v>9586</v>
      </c>
      <c r="E14336" s="65">
        <f>IFERROR(VLOOKUP(C14336,Pivot!A:B,2,0),0)</f>
        <v>0</v>
      </c>
      <c r="F14336" s="65">
        <f>IFERROR(VLOOKUP(C14336,Pivot!A:C,3,0),0)</f>
        <v>0</v>
      </c>
    </row>
    <row r="14337" spans="1:6" x14ac:dyDescent="0.25">
      <c r="A14337" s="68" t="s">
        <v>103</v>
      </c>
      <c r="B14337" s="69">
        <v>491489808</v>
      </c>
      <c r="C14337" s="68">
        <v>7908009671289</v>
      </c>
      <c r="D14337" s="69" t="s">
        <v>9586</v>
      </c>
      <c r="E14337" s="65">
        <f>IFERROR(VLOOKUP(C14337,Pivot!A:B,2,0),0)</f>
        <v>0</v>
      </c>
      <c r="F14337" s="65">
        <f>IFERROR(VLOOKUP(C14337,Pivot!A:C,3,0),0)</f>
        <v>0</v>
      </c>
    </row>
    <row r="14338" spans="1:6" x14ac:dyDescent="0.25">
      <c r="A14338" s="68" t="s">
        <v>103</v>
      </c>
      <c r="B14338" s="69">
        <v>491489809</v>
      </c>
      <c r="C14338" s="68">
        <v>8901736185608</v>
      </c>
      <c r="D14338" s="69" t="s">
        <v>9587</v>
      </c>
      <c r="E14338" s="65">
        <f>IFERROR(VLOOKUP(C14338,Pivot!A:B,2,0),0)</f>
        <v>0</v>
      </c>
      <c r="F14338" s="65">
        <f>IFERROR(VLOOKUP(C14338,Pivot!A:C,3,0),0)</f>
        <v>0</v>
      </c>
    </row>
    <row r="14339" spans="1:6" x14ac:dyDescent="0.25">
      <c r="A14339" s="68" t="s">
        <v>103</v>
      </c>
      <c r="B14339" s="69">
        <v>491489810</v>
      </c>
      <c r="C14339" s="68">
        <v>8901383724250</v>
      </c>
      <c r="D14339" s="69" t="s">
        <v>9588</v>
      </c>
      <c r="E14339" s="65">
        <f>IFERROR(VLOOKUP(C14339,Pivot!A:B,2,0),0)</f>
        <v>0</v>
      </c>
      <c r="F14339" s="65">
        <f>IFERROR(VLOOKUP(C14339,Pivot!A:C,3,0),0)</f>
        <v>0</v>
      </c>
    </row>
    <row r="14340" spans="1:6" x14ac:dyDescent="0.25">
      <c r="A14340" s="68" t="s">
        <v>103</v>
      </c>
      <c r="B14340" s="69">
        <v>491489811</v>
      </c>
      <c r="C14340" s="68">
        <v>8901383724892</v>
      </c>
      <c r="D14340" s="69" t="s">
        <v>9589</v>
      </c>
      <c r="E14340" s="65">
        <f>IFERROR(VLOOKUP(C14340,Pivot!A:B,2,0),0)</f>
        <v>0</v>
      </c>
      <c r="F14340" s="65">
        <f>IFERROR(VLOOKUP(C14340,Pivot!A:C,3,0),0)</f>
        <v>0</v>
      </c>
    </row>
    <row r="14341" spans="1:6" x14ac:dyDescent="0.25">
      <c r="A14341" s="68" t="s">
        <v>103</v>
      </c>
      <c r="B14341" s="69">
        <v>491489812</v>
      </c>
      <c r="C14341" s="68">
        <v>8901383724267</v>
      </c>
      <c r="D14341" s="69" t="s">
        <v>9590</v>
      </c>
      <c r="E14341" s="65">
        <f>IFERROR(VLOOKUP(C14341,Pivot!A:B,2,0),0)</f>
        <v>0</v>
      </c>
      <c r="F14341" s="65">
        <f>IFERROR(VLOOKUP(C14341,Pivot!A:C,3,0),0)</f>
        <v>0</v>
      </c>
    </row>
    <row r="14342" spans="1:6" x14ac:dyDescent="0.25">
      <c r="A14342" s="68" t="s">
        <v>103</v>
      </c>
      <c r="B14342" s="69">
        <v>491489813</v>
      </c>
      <c r="C14342" s="68">
        <v>8901383724274</v>
      </c>
      <c r="D14342" s="69" t="s">
        <v>9591</v>
      </c>
      <c r="E14342" s="65">
        <f>IFERROR(VLOOKUP(C14342,Pivot!A:B,2,0),0)</f>
        <v>0</v>
      </c>
      <c r="F14342" s="65">
        <f>IFERROR(VLOOKUP(C14342,Pivot!A:C,3,0),0)</f>
        <v>0</v>
      </c>
    </row>
    <row r="14343" spans="1:6" x14ac:dyDescent="0.25">
      <c r="A14343" s="68" t="s">
        <v>103</v>
      </c>
      <c r="B14343" s="69">
        <v>491489814</v>
      </c>
      <c r="C14343" s="68">
        <v>8901870014017</v>
      </c>
      <c r="D14343" s="69" t="s">
        <v>9592</v>
      </c>
      <c r="E14343" s="65">
        <f>IFERROR(VLOOKUP(C14343,Pivot!A:B,2,0),0)</f>
        <v>0</v>
      </c>
      <c r="F14343" s="65">
        <f>IFERROR(VLOOKUP(C14343,Pivot!A:C,3,0),0)</f>
        <v>0</v>
      </c>
    </row>
    <row r="14344" spans="1:6" x14ac:dyDescent="0.25">
      <c r="A14344" s="68" t="s">
        <v>103</v>
      </c>
      <c r="B14344" s="69">
        <v>491489815</v>
      </c>
      <c r="C14344" s="68">
        <v>8901870014024</v>
      </c>
      <c r="D14344" s="69" t="s">
        <v>9593</v>
      </c>
      <c r="E14344" s="65">
        <f>IFERROR(VLOOKUP(C14344,Pivot!A:B,2,0),0)</f>
        <v>0</v>
      </c>
      <c r="F14344" s="65">
        <f>IFERROR(VLOOKUP(C14344,Pivot!A:C,3,0),0)</f>
        <v>0</v>
      </c>
    </row>
    <row r="14345" spans="1:6" x14ac:dyDescent="0.25">
      <c r="A14345" s="68" t="s">
        <v>103</v>
      </c>
      <c r="B14345" s="69">
        <v>491489815</v>
      </c>
      <c r="C14345" s="68">
        <v>8908014554088</v>
      </c>
      <c r="D14345" s="69" t="s">
        <v>9593</v>
      </c>
      <c r="E14345" s="65">
        <f>IFERROR(VLOOKUP(C14345,Pivot!A:B,2,0),0)</f>
        <v>0</v>
      </c>
      <c r="F14345" s="65">
        <f>IFERROR(VLOOKUP(C14345,Pivot!A:C,3,0),0)</f>
        <v>0</v>
      </c>
    </row>
    <row r="14346" spans="1:6" x14ac:dyDescent="0.25">
      <c r="A14346" s="68" t="s">
        <v>103</v>
      </c>
      <c r="B14346" s="69">
        <v>491489816</v>
      </c>
      <c r="C14346" s="68">
        <v>8901870014031</v>
      </c>
      <c r="D14346" s="69" t="s">
        <v>9594</v>
      </c>
      <c r="E14346" s="65">
        <f>IFERROR(VLOOKUP(C14346,Pivot!A:B,2,0),0)</f>
        <v>0</v>
      </c>
      <c r="F14346" s="65">
        <f>IFERROR(VLOOKUP(C14346,Pivot!A:C,3,0),0)</f>
        <v>0</v>
      </c>
    </row>
    <row r="14347" spans="1:6" x14ac:dyDescent="0.25">
      <c r="A14347" s="68" t="s">
        <v>103</v>
      </c>
      <c r="B14347" s="69">
        <v>491489817</v>
      </c>
      <c r="C14347" s="68">
        <v>630509629152</v>
      </c>
      <c r="D14347" s="69" t="s">
        <v>9595</v>
      </c>
      <c r="E14347" s="65">
        <f>IFERROR(VLOOKUP(C14347,Pivot!A:B,2,0),0)</f>
        <v>0</v>
      </c>
      <c r="F14347" s="65">
        <f>IFERROR(VLOOKUP(C14347,Pivot!A:C,3,0),0)</f>
        <v>0</v>
      </c>
    </row>
    <row r="14348" spans="1:6" x14ac:dyDescent="0.25">
      <c r="A14348" s="68" t="s">
        <v>103</v>
      </c>
      <c r="B14348" s="69">
        <v>491489817</v>
      </c>
      <c r="C14348" s="68">
        <v>630509629169</v>
      </c>
      <c r="D14348" s="69" t="s">
        <v>9595</v>
      </c>
      <c r="E14348" s="65">
        <f>IFERROR(VLOOKUP(C14348,Pivot!A:B,2,0),0)</f>
        <v>0</v>
      </c>
      <c r="F14348" s="65">
        <f>IFERROR(VLOOKUP(C14348,Pivot!A:C,3,0),0)</f>
        <v>0</v>
      </c>
    </row>
    <row r="14349" spans="1:6" x14ac:dyDescent="0.25">
      <c r="A14349" s="68" t="s">
        <v>103</v>
      </c>
      <c r="B14349" s="69">
        <v>491489817</v>
      </c>
      <c r="C14349" s="68">
        <v>630509629190</v>
      </c>
      <c r="D14349" s="69" t="s">
        <v>9595</v>
      </c>
      <c r="E14349" s="65">
        <f>IFERROR(VLOOKUP(C14349,Pivot!A:B,2,0),0)</f>
        <v>0</v>
      </c>
      <c r="F14349" s="65">
        <f>IFERROR(VLOOKUP(C14349,Pivot!A:C,3,0),0)</f>
        <v>0</v>
      </c>
    </row>
    <row r="14350" spans="1:6" x14ac:dyDescent="0.25">
      <c r="A14350" s="68" t="s">
        <v>103</v>
      </c>
      <c r="B14350" s="69">
        <v>491489817</v>
      </c>
      <c r="C14350" s="68">
        <v>630509668069</v>
      </c>
      <c r="D14350" s="69" t="s">
        <v>9595</v>
      </c>
      <c r="E14350" s="65">
        <f>IFERROR(VLOOKUP(C14350,Pivot!A:B,2,0),0)</f>
        <v>0</v>
      </c>
      <c r="F14350" s="65">
        <f>IFERROR(VLOOKUP(C14350,Pivot!A:C,3,0),0)</f>
        <v>0</v>
      </c>
    </row>
    <row r="14351" spans="1:6" x14ac:dyDescent="0.25">
      <c r="A14351" s="68" t="s">
        <v>103</v>
      </c>
      <c r="B14351" s="69">
        <v>491489817</v>
      </c>
      <c r="C14351" s="68">
        <v>630509668083</v>
      </c>
      <c r="D14351" s="69" t="s">
        <v>9595</v>
      </c>
      <c r="E14351" s="65">
        <f>IFERROR(VLOOKUP(C14351,Pivot!A:B,2,0),0)</f>
        <v>0</v>
      </c>
      <c r="F14351" s="65">
        <f>IFERROR(VLOOKUP(C14351,Pivot!A:C,3,0),0)</f>
        <v>0</v>
      </c>
    </row>
    <row r="14352" spans="1:6" x14ac:dyDescent="0.25">
      <c r="A14352" s="68" t="s">
        <v>103</v>
      </c>
      <c r="B14352" s="69">
        <v>491489817</v>
      </c>
      <c r="C14352" s="68">
        <v>630509712953</v>
      </c>
      <c r="D14352" s="69" t="s">
        <v>9595</v>
      </c>
      <c r="E14352" s="65">
        <f>IFERROR(VLOOKUP(C14352,Pivot!A:B,2,0),0)</f>
        <v>0</v>
      </c>
      <c r="F14352" s="65">
        <f>IFERROR(VLOOKUP(C14352,Pivot!A:C,3,0),0)</f>
        <v>0</v>
      </c>
    </row>
    <row r="14353" spans="1:6" x14ac:dyDescent="0.25">
      <c r="A14353" s="68" t="s">
        <v>103</v>
      </c>
      <c r="B14353" s="69">
        <v>491489818</v>
      </c>
      <c r="C14353" s="68">
        <v>630509628636</v>
      </c>
      <c r="D14353" s="69" t="s">
        <v>9596</v>
      </c>
      <c r="E14353" s="65">
        <f>IFERROR(VLOOKUP(C14353,Pivot!A:B,2,0),0)</f>
        <v>0</v>
      </c>
      <c r="F14353" s="65">
        <f>IFERROR(VLOOKUP(C14353,Pivot!A:C,3,0),0)</f>
        <v>0</v>
      </c>
    </row>
    <row r="14354" spans="1:6" x14ac:dyDescent="0.25">
      <c r="A14354" s="68" t="s">
        <v>103</v>
      </c>
      <c r="B14354" s="69">
        <v>491489818</v>
      </c>
      <c r="C14354" s="68">
        <v>630509628643</v>
      </c>
      <c r="D14354" s="69" t="s">
        <v>9596</v>
      </c>
      <c r="E14354" s="65">
        <f>IFERROR(VLOOKUP(C14354,Pivot!A:B,2,0),0)</f>
        <v>0</v>
      </c>
      <c r="F14354" s="65">
        <f>IFERROR(VLOOKUP(C14354,Pivot!A:C,3,0),0)</f>
        <v>0</v>
      </c>
    </row>
    <row r="14355" spans="1:6" x14ac:dyDescent="0.25">
      <c r="A14355" s="68" t="s">
        <v>103</v>
      </c>
      <c r="B14355" s="69">
        <v>491489819</v>
      </c>
      <c r="C14355" s="68">
        <v>630509629060</v>
      </c>
      <c r="D14355" s="69" t="s">
        <v>9597</v>
      </c>
      <c r="E14355" s="65">
        <f>IFERROR(VLOOKUP(C14355,Pivot!A:B,2,0),0)</f>
        <v>0</v>
      </c>
      <c r="F14355" s="65">
        <f>IFERROR(VLOOKUP(C14355,Pivot!A:C,3,0),0)</f>
        <v>0</v>
      </c>
    </row>
    <row r="14356" spans="1:6" x14ac:dyDescent="0.25">
      <c r="A14356" s="68" t="s">
        <v>103</v>
      </c>
      <c r="B14356" s="69">
        <v>491489819</v>
      </c>
      <c r="C14356" s="68">
        <v>630509629077</v>
      </c>
      <c r="D14356" s="69" t="s">
        <v>9597</v>
      </c>
      <c r="E14356" s="65">
        <f>IFERROR(VLOOKUP(C14356,Pivot!A:B,2,0),0)</f>
        <v>0</v>
      </c>
      <c r="F14356" s="65">
        <f>IFERROR(VLOOKUP(C14356,Pivot!A:C,3,0),0)</f>
        <v>0</v>
      </c>
    </row>
    <row r="14357" spans="1:6" x14ac:dyDescent="0.25">
      <c r="A14357" s="68" t="s">
        <v>103</v>
      </c>
      <c r="B14357" s="69">
        <v>491489819</v>
      </c>
      <c r="C14357" s="68">
        <v>630509629084</v>
      </c>
      <c r="D14357" s="69" t="s">
        <v>9597</v>
      </c>
      <c r="E14357" s="65">
        <f>IFERROR(VLOOKUP(C14357,Pivot!A:B,2,0),0)</f>
        <v>0</v>
      </c>
      <c r="F14357" s="65">
        <f>IFERROR(VLOOKUP(C14357,Pivot!A:C,3,0),0)</f>
        <v>0</v>
      </c>
    </row>
    <row r="14358" spans="1:6" x14ac:dyDescent="0.25">
      <c r="A14358" s="68" t="s">
        <v>103</v>
      </c>
      <c r="B14358" s="69">
        <v>491489819</v>
      </c>
      <c r="C14358" s="68">
        <v>630509629091</v>
      </c>
      <c r="D14358" s="69" t="s">
        <v>9597</v>
      </c>
      <c r="E14358" s="65">
        <f>IFERROR(VLOOKUP(C14358,Pivot!A:B,2,0),0)</f>
        <v>0</v>
      </c>
      <c r="F14358" s="65">
        <f>IFERROR(VLOOKUP(C14358,Pivot!A:C,3,0),0)</f>
        <v>0</v>
      </c>
    </row>
    <row r="14359" spans="1:6" x14ac:dyDescent="0.25">
      <c r="A14359" s="68" t="s">
        <v>103</v>
      </c>
      <c r="B14359" s="69">
        <v>491489819</v>
      </c>
      <c r="C14359" s="68">
        <v>630509668014</v>
      </c>
      <c r="D14359" s="69" t="s">
        <v>9597</v>
      </c>
      <c r="E14359" s="65">
        <f>IFERROR(VLOOKUP(C14359,Pivot!A:B,2,0),0)</f>
        <v>0</v>
      </c>
      <c r="F14359" s="65">
        <f>IFERROR(VLOOKUP(C14359,Pivot!A:C,3,0),0)</f>
        <v>0</v>
      </c>
    </row>
    <row r="14360" spans="1:6" x14ac:dyDescent="0.25">
      <c r="A14360" s="68" t="s">
        <v>103</v>
      </c>
      <c r="B14360" s="69">
        <v>491489819</v>
      </c>
      <c r="C14360" s="68">
        <v>630509668045</v>
      </c>
      <c r="D14360" s="69" t="s">
        <v>9597</v>
      </c>
      <c r="E14360" s="65">
        <f>IFERROR(VLOOKUP(C14360,Pivot!A:B,2,0),0)</f>
        <v>0</v>
      </c>
      <c r="F14360" s="65">
        <f>IFERROR(VLOOKUP(C14360,Pivot!A:C,3,0),0)</f>
        <v>0</v>
      </c>
    </row>
    <row r="14361" spans="1:6" x14ac:dyDescent="0.25">
      <c r="A14361" s="68" t="s">
        <v>103</v>
      </c>
      <c r="B14361" s="69">
        <v>491489819</v>
      </c>
      <c r="C14361" s="68">
        <v>630509685554</v>
      </c>
      <c r="D14361" s="69" t="s">
        <v>9597</v>
      </c>
      <c r="E14361" s="65">
        <f>IFERROR(VLOOKUP(C14361,Pivot!A:B,2,0),0)</f>
        <v>0</v>
      </c>
      <c r="F14361" s="65">
        <f>IFERROR(VLOOKUP(C14361,Pivot!A:C,3,0),0)</f>
        <v>0</v>
      </c>
    </row>
    <row r="14362" spans="1:6" x14ac:dyDescent="0.25">
      <c r="A14362" s="68" t="s">
        <v>103</v>
      </c>
      <c r="B14362" s="69">
        <v>491489819</v>
      </c>
      <c r="C14362" s="68">
        <v>630509701223</v>
      </c>
      <c r="D14362" s="69" t="s">
        <v>9597</v>
      </c>
      <c r="E14362" s="65">
        <f>IFERROR(VLOOKUP(C14362,Pivot!A:B,2,0),0)</f>
        <v>0</v>
      </c>
      <c r="F14362" s="65">
        <f>IFERROR(VLOOKUP(C14362,Pivot!A:C,3,0),0)</f>
        <v>0</v>
      </c>
    </row>
    <row r="14363" spans="1:6" x14ac:dyDescent="0.25">
      <c r="A14363" s="68" t="s">
        <v>103</v>
      </c>
      <c r="B14363" s="69">
        <v>491489819</v>
      </c>
      <c r="C14363" s="68">
        <v>630509795260</v>
      </c>
      <c r="D14363" s="69" t="s">
        <v>9597</v>
      </c>
      <c r="E14363" s="65">
        <f>IFERROR(VLOOKUP(C14363,Pivot!A:B,2,0),0)</f>
        <v>0</v>
      </c>
      <c r="F14363" s="65">
        <f>IFERROR(VLOOKUP(C14363,Pivot!A:C,3,0),0)</f>
        <v>0</v>
      </c>
    </row>
    <row r="14364" spans="1:6" x14ac:dyDescent="0.25">
      <c r="A14364" s="68" t="s">
        <v>103</v>
      </c>
      <c r="B14364" s="69">
        <v>491489821</v>
      </c>
      <c r="C14364" s="68">
        <v>630509628773</v>
      </c>
      <c r="D14364" s="69" t="s">
        <v>9598</v>
      </c>
      <c r="E14364" s="65">
        <f>IFERROR(VLOOKUP(C14364,Pivot!A:B,2,0),0)</f>
        <v>0</v>
      </c>
      <c r="F14364" s="65">
        <f>IFERROR(VLOOKUP(C14364,Pivot!A:C,3,0),0)</f>
        <v>0</v>
      </c>
    </row>
    <row r="14365" spans="1:6" x14ac:dyDescent="0.25">
      <c r="A14365" s="68" t="s">
        <v>103</v>
      </c>
      <c r="B14365" s="69">
        <v>491489823</v>
      </c>
      <c r="C14365" s="68">
        <v>630509633104</v>
      </c>
      <c r="D14365" s="69" t="s">
        <v>9599</v>
      </c>
      <c r="E14365" s="65">
        <f>IFERROR(VLOOKUP(C14365,Pivot!A:B,2,0),0)</f>
        <v>0</v>
      </c>
      <c r="F14365" s="65">
        <f>IFERROR(VLOOKUP(C14365,Pivot!A:C,3,0),0)</f>
        <v>0</v>
      </c>
    </row>
    <row r="14366" spans="1:6" x14ac:dyDescent="0.25">
      <c r="A14366" s="68" t="s">
        <v>103</v>
      </c>
      <c r="B14366" s="69">
        <v>491489823</v>
      </c>
      <c r="C14366" s="68">
        <v>630509633111</v>
      </c>
      <c r="D14366" s="69" t="s">
        <v>9599</v>
      </c>
      <c r="E14366" s="65">
        <f>IFERROR(VLOOKUP(C14366,Pivot!A:B,2,0),0)</f>
        <v>0</v>
      </c>
      <c r="F14366" s="65">
        <f>IFERROR(VLOOKUP(C14366,Pivot!A:C,3,0),0)</f>
        <v>0</v>
      </c>
    </row>
    <row r="14367" spans="1:6" x14ac:dyDescent="0.25">
      <c r="A14367" s="68" t="s">
        <v>103</v>
      </c>
      <c r="B14367" s="69">
        <v>491489823</v>
      </c>
      <c r="C14367" s="68">
        <v>630509667970</v>
      </c>
      <c r="D14367" s="69" t="s">
        <v>9599</v>
      </c>
      <c r="E14367" s="65">
        <f>IFERROR(VLOOKUP(C14367,Pivot!A:B,2,0),0)</f>
        <v>0</v>
      </c>
      <c r="F14367" s="65">
        <f>IFERROR(VLOOKUP(C14367,Pivot!A:C,3,0),0)</f>
        <v>0</v>
      </c>
    </row>
    <row r="14368" spans="1:6" x14ac:dyDescent="0.25">
      <c r="A14368" s="68" t="s">
        <v>103</v>
      </c>
      <c r="B14368" s="69">
        <v>491489823</v>
      </c>
      <c r="C14368" s="68">
        <v>630509720170</v>
      </c>
      <c r="D14368" s="69" t="s">
        <v>9599</v>
      </c>
      <c r="E14368" s="65">
        <f>IFERROR(VLOOKUP(C14368,Pivot!A:B,2,0),0)</f>
        <v>0</v>
      </c>
      <c r="F14368" s="65">
        <f>IFERROR(VLOOKUP(C14368,Pivot!A:C,3,0),0)</f>
        <v>0</v>
      </c>
    </row>
    <row r="14369" spans="1:6" x14ac:dyDescent="0.25">
      <c r="A14369" s="68" t="s">
        <v>103</v>
      </c>
      <c r="B14369" s="69">
        <v>491489823</v>
      </c>
      <c r="C14369" s="68">
        <v>630509799282</v>
      </c>
      <c r="D14369" s="69" t="s">
        <v>9599</v>
      </c>
      <c r="E14369" s="65">
        <f>IFERROR(VLOOKUP(C14369,Pivot!A:B,2,0),0)</f>
        <v>0</v>
      </c>
      <c r="F14369" s="65">
        <f>IFERROR(VLOOKUP(C14369,Pivot!A:C,3,0),0)</f>
        <v>0</v>
      </c>
    </row>
    <row r="14370" spans="1:6" x14ac:dyDescent="0.25">
      <c r="A14370" s="68" t="s">
        <v>103</v>
      </c>
      <c r="B14370" s="69">
        <v>491489823</v>
      </c>
      <c r="C14370" s="68">
        <v>630509801046</v>
      </c>
      <c r="D14370" s="69" t="s">
        <v>9599</v>
      </c>
      <c r="E14370" s="65">
        <f>IFERROR(VLOOKUP(C14370,Pivot!A:B,2,0),0)</f>
        <v>0</v>
      </c>
      <c r="F14370" s="65">
        <f>IFERROR(VLOOKUP(C14370,Pivot!A:C,3,0),0)</f>
        <v>0</v>
      </c>
    </row>
    <row r="14371" spans="1:6" x14ac:dyDescent="0.25">
      <c r="A14371" s="68" t="s">
        <v>103</v>
      </c>
      <c r="B14371" s="69">
        <v>491489824</v>
      </c>
      <c r="C14371" s="68">
        <v>630996281857</v>
      </c>
      <c r="D14371" s="69" t="s">
        <v>9600</v>
      </c>
      <c r="E14371" s="65">
        <f>IFERROR(VLOOKUP(C14371,Pivot!A:B,2,0),0)</f>
        <v>0</v>
      </c>
      <c r="F14371" s="65">
        <f>IFERROR(VLOOKUP(C14371,Pivot!A:C,3,0),0)</f>
        <v>0</v>
      </c>
    </row>
    <row r="14372" spans="1:6" x14ac:dyDescent="0.25">
      <c r="A14372" s="68" t="s">
        <v>103</v>
      </c>
      <c r="B14372" s="69">
        <v>491489825</v>
      </c>
      <c r="C14372" s="68">
        <v>7611212337124</v>
      </c>
      <c r="D14372" s="69" t="s">
        <v>9601</v>
      </c>
      <c r="E14372" s="65">
        <f>IFERROR(VLOOKUP(C14372,Pivot!A:B,2,0),0)</f>
        <v>0</v>
      </c>
      <c r="F14372" s="65">
        <f>IFERROR(VLOOKUP(C14372,Pivot!A:C,3,0),0)</f>
        <v>0</v>
      </c>
    </row>
    <row r="14373" spans="1:6" x14ac:dyDescent="0.25">
      <c r="A14373" s="68" t="s">
        <v>103</v>
      </c>
      <c r="B14373" s="69">
        <v>491489826</v>
      </c>
      <c r="C14373" s="68">
        <v>7611212460679</v>
      </c>
      <c r="D14373" s="69" t="s">
        <v>9602</v>
      </c>
      <c r="E14373" s="65">
        <f>IFERROR(VLOOKUP(C14373,Pivot!A:B,2,0),0)</f>
        <v>0</v>
      </c>
      <c r="F14373" s="65">
        <f>IFERROR(VLOOKUP(C14373,Pivot!A:C,3,0),0)</f>
        <v>0</v>
      </c>
    </row>
    <row r="14374" spans="1:6" x14ac:dyDescent="0.25">
      <c r="A14374" s="68" t="s">
        <v>103</v>
      </c>
      <c r="B14374" s="69">
        <v>491489827</v>
      </c>
      <c r="C14374" s="68">
        <v>491489827</v>
      </c>
      <c r="D14374" s="69" t="s">
        <v>9603</v>
      </c>
      <c r="E14374" s="65">
        <f>IFERROR(VLOOKUP(C14374,Pivot!A:B,2,0),0)</f>
        <v>0</v>
      </c>
      <c r="F14374" s="65">
        <f>IFERROR(VLOOKUP(C14374,Pivot!A:C,3,0),0)</f>
        <v>0</v>
      </c>
    </row>
    <row r="14375" spans="1:6" x14ac:dyDescent="0.25">
      <c r="A14375" s="68" t="s">
        <v>103</v>
      </c>
      <c r="B14375" s="69">
        <v>491489827</v>
      </c>
      <c r="C14375" s="68">
        <v>7611212460785</v>
      </c>
      <c r="D14375" s="69" t="s">
        <v>9603</v>
      </c>
      <c r="E14375" s="65">
        <f>IFERROR(VLOOKUP(C14375,Pivot!A:B,2,0),0)</f>
        <v>0</v>
      </c>
      <c r="F14375" s="65">
        <f>IFERROR(VLOOKUP(C14375,Pivot!A:C,3,0),0)</f>
        <v>0</v>
      </c>
    </row>
    <row r="14376" spans="1:6" x14ac:dyDescent="0.25">
      <c r="A14376" s="68" t="s">
        <v>103</v>
      </c>
      <c r="B14376" s="69">
        <v>491489828</v>
      </c>
      <c r="C14376" s="68">
        <v>630996751305</v>
      </c>
      <c r="D14376" s="69" t="s">
        <v>9604</v>
      </c>
      <c r="E14376" s="65">
        <f>IFERROR(VLOOKUP(C14376,Pivot!A:B,2,0),0)</f>
        <v>0</v>
      </c>
      <c r="F14376" s="65">
        <f>IFERROR(VLOOKUP(C14376,Pivot!A:C,3,0),0)</f>
        <v>0</v>
      </c>
    </row>
    <row r="14377" spans="1:6" x14ac:dyDescent="0.25">
      <c r="A14377" s="68" t="s">
        <v>103</v>
      </c>
      <c r="B14377" s="69">
        <v>491489829</v>
      </c>
      <c r="C14377" s="68">
        <v>630996751503</v>
      </c>
      <c r="D14377" s="69" t="s">
        <v>9605</v>
      </c>
      <c r="E14377" s="65">
        <f>IFERROR(VLOOKUP(C14377,Pivot!A:B,2,0),0)</f>
        <v>0</v>
      </c>
      <c r="F14377" s="65">
        <f>IFERROR(VLOOKUP(C14377,Pivot!A:C,3,0),0)</f>
        <v>0</v>
      </c>
    </row>
    <row r="14378" spans="1:6" x14ac:dyDescent="0.25">
      <c r="A14378" s="68" t="s">
        <v>103</v>
      </c>
      <c r="B14378" s="69">
        <v>491489830</v>
      </c>
      <c r="C14378" s="68">
        <v>630996751664</v>
      </c>
      <c r="D14378" s="69" t="s">
        <v>9606</v>
      </c>
      <c r="E14378" s="65">
        <f>IFERROR(VLOOKUP(C14378,Pivot!A:B,2,0),0)</f>
        <v>0</v>
      </c>
      <c r="F14378" s="65">
        <f>IFERROR(VLOOKUP(C14378,Pivot!A:C,3,0),0)</f>
        <v>0</v>
      </c>
    </row>
    <row r="14379" spans="1:6" x14ac:dyDescent="0.25">
      <c r="A14379" s="68" t="s">
        <v>103</v>
      </c>
      <c r="B14379" s="69">
        <v>491489832</v>
      </c>
      <c r="C14379" s="68">
        <v>630996751725</v>
      </c>
      <c r="D14379" s="69" t="s">
        <v>9607</v>
      </c>
      <c r="E14379" s="65">
        <f>IFERROR(VLOOKUP(C14379,Pivot!A:B,2,0),0)</f>
        <v>0</v>
      </c>
      <c r="F14379" s="65">
        <f>IFERROR(VLOOKUP(C14379,Pivot!A:C,3,0),0)</f>
        <v>0</v>
      </c>
    </row>
    <row r="14380" spans="1:6" x14ac:dyDescent="0.25">
      <c r="A14380" s="68" t="s">
        <v>103</v>
      </c>
      <c r="B14380" s="69">
        <v>491489833</v>
      </c>
      <c r="C14380" s="68">
        <v>630996751695</v>
      </c>
      <c r="D14380" s="69" t="s">
        <v>9608</v>
      </c>
      <c r="E14380" s="65">
        <f>IFERROR(VLOOKUP(C14380,Pivot!A:B,2,0),0)</f>
        <v>0</v>
      </c>
      <c r="F14380" s="65">
        <f>IFERROR(VLOOKUP(C14380,Pivot!A:C,3,0),0)</f>
        <v>0</v>
      </c>
    </row>
    <row r="14381" spans="1:6" x14ac:dyDescent="0.25">
      <c r="A14381" s="68" t="s">
        <v>103</v>
      </c>
      <c r="B14381" s="69">
        <v>491489833</v>
      </c>
      <c r="C14381" s="68">
        <v>630996751701</v>
      </c>
      <c r="D14381" s="69" t="s">
        <v>9608</v>
      </c>
      <c r="E14381" s="65">
        <f>IFERROR(VLOOKUP(C14381,Pivot!A:B,2,0),0)</f>
        <v>0</v>
      </c>
      <c r="F14381" s="65">
        <f>IFERROR(VLOOKUP(C14381,Pivot!A:C,3,0),0)</f>
        <v>0</v>
      </c>
    </row>
    <row r="14382" spans="1:6" x14ac:dyDescent="0.25">
      <c r="A14382" s="68" t="s">
        <v>103</v>
      </c>
      <c r="B14382" s="69">
        <v>491489833</v>
      </c>
      <c r="C14382" s="68">
        <v>630996751718</v>
      </c>
      <c r="D14382" s="69" t="s">
        <v>9608</v>
      </c>
      <c r="E14382" s="65">
        <f>IFERROR(VLOOKUP(C14382,Pivot!A:B,2,0),0)</f>
        <v>0</v>
      </c>
      <c r="F14382" s="65">
        <f>IFERROR(VLOOKUP(C14382,Pivot!A:C,3,0),0)</f>
        <v>0</v>
      </c>
    </row>
    <row r="14383" spans="1:6" x14ac:dyDescent="0.25">
      <c r="A14383" s="68" t="s">
        <v>103</v>
      </c>
      <c r="B14383" s="69">
        <v>491489835</v>
      </c>
      <c r="C14383" s="68">
        <v>8906067982919</v>
      </c>
      <c r="D14383" s="69" t="s">
        <v>9609</v>
      </c>
      <c r="E14383" s="65">
        <f>IFERROR(VLOOKUP(C14383,Pivot!A:B,2,0),0)</f>
        <v>0</v>
      </c>
      <c r="F14383" s="65">
        <f>IFERROR(VLOOKUP(C14383,Pivot!A:C,3,0),0)</f>
        <v>0</v>
      </c>
    </row>
    <row r="14384" spans="1:6" x14ac:dyDescent="0.25">
      <c r="A14384" s="68" t="s">
        <v>103</v>
      </c>
      <c r="B14384" s="69">
        <v>491489842</v>
      </c>
      <c r="C14384" s="68">
        <v>6947045617883</v>
      </c>
      <c r="D14384" s="69" t="s">
        <v>9610</v>
      </c>
      <c r="E14384" s="65">
        <f>IFERROR(VLOOKUP(C14384,Pivot!A:B,2,0),0)</f>
        <v>0</v>
      </c>
      <c r="F14384" s="65">
        <f>IFERROR(VLOOKUP(C14384,Pivot!A:C,3,0),0)</f>
        <v>0</v>
      </c>
    </row>
    <row r="14385" spans="1:6" x14ac:dyDescent="0.25">
      <c r="A14385" s="68" t="s">
        <v>103</v>
      </c>
      <c r="B14385" s="69">
        <v>491489842</v>
      </c>
      <c r="C14385" s="68">
        <v>6947045617890</v>
      </c>
      <c r="D14385" s="69" t="s">
        <v>9610</v>
      </c>
      <c r="E14385" s="65">
        <f>IFERROR(VLOOKUP(C14385,Pivot!A:B,2,0),0)</f>
        <v>0</v>
      </c>
      <c r="F14385" s="65">
        <f>IFERROR(VLOOKUP(C14385,Pivot!A:C,3,0),0)</f>
        <v>0</v>
      </c>
    </row>
    <row r="14386" spans="1:6" x14ac:dyDescent="0.25">
      <c r="A14386" s="68" t="s">
        <v>103</v>
      </c>
      <c r="B14386" s="69">
        <v>491489842</v>
      </c>
      <c r="C14386" s="68">
        <v>6947045617906</v>
      </c>
      <c r="D14386" s="69" t="s">
        <v>9610</v>
      </c>
      <c r="E14386" s="65">
        <f>IFERROR(VLOOKUP(C14386,Pivot!A:B,2,0),0)</f>
        <v>0</v>
      </c>
      <c r="F14386" s="65">
        <f>IFERROR(VLOOKUP(C14386,Pivot!A:C,3,0),0)</f>
        <v>0</v>
      </c>
    </row>
    <row r="14387" spans="1:6" x14ac:dyDescent="0.25">
      <c r="A14387" s="68" t="s">
        <v>103</v>
      </c>
      <c r="B14387" s="69">
        <v>491489842</v>
      </c>
      <c r="C14387" s="68">
        <v>6947045617913</v>
      </c>
      <c r="D14387" s="69" t="s">
        <v>9610</v>
      </c>
      <c r="E14387" s="65">
        <f>IFERROR(VLOOKUP(C14387,Pivot!A:B,2,0),0)</f>
        <v>0</v>
      </c>
      <c r="F14387" s="65">
        <f>IFERROR(VLOOKUP(C14387,Pivot!A:C,3,0),0)</f>
        <v>0</v>
      </c>
    </row>
    <row r="14388" spans="1:6" x14ac:dyDescent="0.25">
      <c r="A14388" s="68" t="s">
        <v>103</v>
      </c>
      <c r="B14388" s="69">
        <v>491489843</v>
      </c>
      <c r="C14388" s="68">
        <v>847341049523</v>
      </c>
      <c r="D14388" s="69" t="s">
        <v>9611</v>
      </c>
      <c r="E14388" s="65">
        <f>IFERROR(VLOOKUP(C14388,Pivot!A:B,2,0),0)</f>
        <v>0</v>
      </c>
      <c r="F14388" s="65">
        <f>IFERROR(VLOOKUP(C14388,Pivot!A:C,3,0),0)</f>
        <v>0</v>
      </c>
    </row>
    <row r="14389" spans="1:6" x14ac:dyDescent="0.25">
      <c r="A14389" s="68" t="s">
        <v>103</v>
      </c>
      <c r="B14389" s="69">
        <v>491489844</v>
      </c>
      <c r="C14389" s="68">
        <v>847341049370</v>
      </c>
      <c r="D14389" s="69" t="s">
        <v>9612</v>
      </c>
      <c r="E14389" s="65">
        <f>IFERROR(VLOOKUP(C14389,Pivot!A:B,2,0),0)</f>
        <v>0</v>
      </c>
      <c r="F14389" s="65">
        <f>IFERROR(VLOOKUP(C14389,Pivot!A:C,3,0),0)</f>
        <v>0</v>
      </c>
    </row>
    <row r="14390" spans="1:6" x14ac:dyDescent="0.25">
      <c r="A14390" s="68" t="s">
        <v>103</v>
      </c>
      <c r="B14390" s="69">
        <v>491489845</v>
      </c>
      <c r="C14390" s="68">
        <v>847341049349</v>
      </c>
      <c r="D14390" s="69" t="s">
        <v>9613</v>
      </c>
      <c r="E14390" s="65">
        <f>IFERROR(VLOOKUP(C14390,Pivot!A:B,2,0),0)</f>
        <v>0</v>
      </c>
      <c r="F14390" s="65">
        <f>IFERROR(VLOOKUP(C14390,Pivot!A:C,3,0),0)</f>
        <v>0</v>
      </c>
    </row>
    <row r="14391" spans="1:6" x14ac:dyDescent="0.25">
      <c r="A14391" s="68" t="s">
        <v>103</v>
      </c>
      <c r="B14391" s="69">
        <v>491489846</v>
      </c>
      <c r="C14391" s="68">
        <v>847341049264</v>
      </c>
      <c r="D14391" s="69" t="s">
        <v>9614</v>
      </c>
      <c r="E14391" s="65">
        <f>IFERROR(VLOOKUP(C14391,Pivot!A:B,2,0),0)</f>
        <v>0</v>
      </c>
      <c r="F14391" s="65">
        <f>IFERROR(VLOOKUP(C14391,Pivot!A:C,3,0),0)</f>
        <v>0</v>
      </c>
    </row>
    <row r="14392" spans="1:6" x14ac:dyDescent="0.25">
      <c r="A14392" s="68" t="s">
        <v>103</v>
      </c>
      <c r="B14392" s="69">
        <v>491489847</v>
      </c>
      <c r="C14392" s="68">
        <v>847341049271</v>
      </c>
      <c r="D14392" s="69" t="s">
        <v>9615</v>
      </c>
      <c r="E14392" s="65">
        <f>IFERROR(VLOOKUP(C14392,Pivot!A:B,2,0),0)</f>
        <v>0</v>
      </c>
      <c r="F14392" s="65">
        <f>IFERROR(VLOOKUP(C14392,Pivot!A:C,3,0),0)</f>
        <v>0</v>
      </c>
    </row>
    <row r="14393" spans="1:6" x14ac:dyDescent="0.25">
      <c r="A14393" s="68" t="s">
        <v>103</v>
      </c>
      <c r="B14393" s="69">
        <v>491489848</v>
      </c>
      <c r="C14393" s="68">
        <v>630996286838</v>
      </c>
      <c r="D14393" s="69" t="s">
        <v>9616</v>
      </c>
      <c r="E14393" s="65">
        <f>IFERROR(VLOOKUP(C14393,Pivot!A:B,2,0),0)</f>
        <v>0</v>
      </c>
      <c r="F14393" s="65">
        <f>IFERROR(VLOOKUP(C14393,Pivot!A:C,3,0),0)</f>
        <v>0</v>
      </c>
    </row>
    <row r="14394" spans="1:6" x14ac:dyDescent="0.25">
      <c r="A14394" s="68" t="s">
        <v>103</v>
      </c>
      <c r="B14394" s="69">
        <v>491489849</v>
      </c>
      <c r="C14394" s="68">
        <v>630509673124</v>
      </c>
      <c r="D14394" s="69" t="s">
        <v>9617</v>
      </c>
      <c r="E14394" s="65">
        <f>IFERROR(VLOOKUP(C14394,Pivot!A:B,2,0),0)</f>
        <v>0</v>
      </c>
      <c r="F14394" s="65">
        <f>IFERROR(VLOOKUP(C14394,Pivot!A:C,3,0),0)</f>
        <v>0</v>
      </c>
    </row>
    <row r="14395" spans="1:6" x14ac:dyDescent="0.25">
      <c r="A14395" s="68" t="s">
        <v>103</v>
      </c>
      <c r="B14395" s="69">
        <v>491489852</v>
      </c>
      <c r="C14395" s="68">
        <v>886144249570</v>
      </c>
      <c r="D14395" s="69" t="s">
        <v>9618</v>
      </c>
      <c r="E14395" s="65">
        <f>IFERROR(VLOOKUP(C14395,Pivot!A:B,2,0),0)</f>
        <v>0</v>
      </c>
      <c r="F14395" s="65">
        <f>IFERROR(VLOOKUP(C14395,Pivot!A:C,3,0),0)</f>
        <v>0</v>
      </c>
    </row>
    <row r="14396" spans="1:6" x14ac:dyDescent="0.25">
      <c r="A14396" s="68" t="s">
        <v>103</v>
      </c>
      <c r="B14396" s="69">
        <v>491489852</v>
      </c>
      <c r="C14396" s="68">
        <v>886144249587</v>
      </c>
      <c r="D14396" s="69" t="s">
        <v>9618</v>
      </c>
      <c r="E14396" s="65">
        <f>IFERROR(VLOOKUP(C14396,Pivot!A:B,2,0),0)</f>
        <v>0</v>
      </c>
      <c r="F14396" s="65">
        <f>IFERROR(VLOOKUP(C14396,Pivot!A:C,3,0),0)</f>
        <v>0</v>
      </c>
    </row>
    <row r="14397" spans="1:6" x14ac:dyDescent="0.25">
      <c r="A14397" s="68" t="s">
        <v>103</v>
      </c>
      <c r="B14397" s="69">
        <v>491489852</v>
      </c>
      <c r="C14397" s="68">
        <v>886144249594</v>
      </c>
      <c r="D14397" s="69" t="s">
        <v>9618</v>
      </c>
      <c r="E14397" s="65">
        <f>IFERROR(VLOOKUP(C14397,Pivot!A:B,2,0),0)</f>
        <v>0</v>
      </c>
      <c r="F14397" s="65">
        <f>IFERROR(VLOOKUP(C14397,Pivot!A:C,3,0),0)</f>
        <v>0</v>
      </c>
    </row>
    <row r="14398" spans="1:6" x14ac:dyDescent="0.25">
      <c r="A14398" s="68" t="s">
        <v>103</v>
      </c>
      <c r="B14398" s="69">
        <v>491489853</v>
      </c>
      <c r="C14398" s="68">
        <v>886144246487</v>
      </c>
      <c r="D14398" s="69" t="s">
        <v>9619</v>
      </c>
      <c r="E14398" s="65">
        <f>IFERROR(VLOOKUP(C14398,Pivot!A:B,2,0),0)</f>
        <v>0</v>
      </c>
      <c r="F14398" s="65">
        <f>IFERROR(VLOOKUP(C14398,Pivot!A:C,3,0),0)</f>
        <v>0</v>
      </c>
    </row>
    <row r="14399" spans="1:6" x14ac:dyDescent="0.25">
      <c r="A14399" s="68" t="s">
        <v>103</v>
      </c>
      <c r="B14399" s="69">
        <v>491489853</v>
      </c>
      <c r="C14399" s="68">
        <v>886144951848</v>
      </c>
      <c r="D14399" s="69" t="s">
        <v>9619</v>
      </c>
      <c r="E14399" s="65">
        <f>IFERROR(VLOOKUP(C14399,Pivot!A:B,2,0),0)</f>
        <v>0</v>
      </c>
      <c r="F14399" s="65">
        <f>IFERROR(VLOOKUP(C14399,Pivot!A:C,3,0),0)</f>
        <v>0</v>
      </c>
    </row>
    <row r="14400" spans="1:6" x14ac:dyDescent="0.25">
      <c r="A14400" s="68" t="s">
        <v>103</v>
      </c>
      <c r="B14400" s="69">
        <v>491489854</v>
      </c>
      <c r="C14400" s="68">
        <v>886144246319</v>
      </c>
      <c r="D14400" s="69" t="s">
        <v>9620</v>
      </c>
      <c r="E14400" s="65">
        <f>IFERROR(VLOOKUP(C14400,Pivot!A:B,2,0),0)</f>
        <v>0</v>
      </c>
      <c r="F14400" s="65">
        <f>IFERROR(VLOOKUP(C14400,Pivot!A:C,3,0),0)</f>
        <v>0</v>
      </c>
    </row>
    <row r="14401" spans="1:6" x14ac:dyDescent="0.25">
      <c r="A14401" s="68" t="s">
        <v>103</v>
      </c>
      <c r="B14401" s="69">
        <v>491489854</v>
      </c>
      <c r="C14401" s="68">
        <v>886144246333</v>
      </c>
      <c r="D14401" s="69" t="s">
        <v>9620</v>
      </c>
      <c r="E14401" s="65">
        <f>IFERROR(VLOOKUP(C14401,Pivot!A:B,2,0),0)</f>
        <v>0</v>
      </c>
      <c r="F14401" s="65">
        <f>IFERROR(VLOOKUP(C14401,Pivot!A:C,3,0),0)</f>
        <v>0</v>
      </c>
    </row>
    <row r="14402" spans="1:6" x14ac:dyDescent="0.25">
      <c r="A14402" s="68" t="s">
        <v>103</v>
      </c>
      <c r="B14402" s="69">
        <v>491489854</v>
      </c>
      <c r="C14402" s="68">
        <v>886144246340</v>
      </c>
      <c r="D14402" s="69" t="s">
        <v>9620</v>
      </c>
      <c r="E14402" s="65">
        <f>IFERROR(VLOOKUP(C14402,Pivot!A:B,2,0),0)</f>
        <v>0</v>
      </c>
      <c r="F14402" s="65">
        <f>IFERROR(VLOOKUP(C14402,Pivot!A:C,3,0),0)</f>
        <v>0</v>
      </c>
    </row>
    <row r="14403" spans="1:6" x14ac:dyDescent="0.25">
      <c r="A14403" s="68" t="s">
        <v>103</v>
      </c>
      <c r="B14403" s="69">
        <v>491489854</v>
      </c>
      <c r="C14403" s="68">
        <v>886144247293</v>
      </c>
      <c r="D14403" s="69" t="s">
        <v>9620</v>
      </c>
      <c r="E14403" s="65">
        <f>IFERROR(VLOOKUP(C14403,Pivot!A:B,2,0),0)</f>
        <v>0</v>
      </c>
      <c r="F14403" s="65">
        <f>IFERROR(VLOOKUP(C14403,Pivot!A:C,3,0),0)</f>
        <v>0</v>
      </c>
    </row>
    <row r="14404" spans="1:6" x14ac:dyDescent="0.25">
      <c r="A14404" s="68" t="s">
        <v>103</v>
      </c>
      <c r="B14404" s="69">
        <v>491489855</v>
      </c>
      <c r="C14404" s="68">
        <v>886144245626</v>
      </c>
      <c r="D14404" s="69" t="s">
        <v>9621</v>
      </c>
      <c r="E14404" s="65">
        <f>IFERROR(VLOOKUP(C14404,Pivot!A:B,2,0),0)</f>
        <v>0</v>
      </c>
      <c r="F14404" s="65">
        <f>IFERROR(VLOOKUP(C14404,Pivot!A:C,3,0),0)</f>
        <v>0</v>
      </c>
    </row>
    <row r="14405" spans="1:6" x14ac:dyDescent="0.25">
      <c r="A14405" s="68" t="s">
        <v>103</v>
      </c>
      <c r="B14405" s="69">
        <v>491489856</v>
      </c>
      <c r="C14405" s="68">
        <v>886144248863</v>
      </c>
      <c r="D14405" s="69" t="s">
        <v>9622</v>
      </c>
      <c r="E14405" s="65">
        <f>IFERROR(VLOOKUP(C14405,Pivot!A:B,2,0),0)</f>
        <v>0</v>
      </c>
      <c r="F14405" s="65">
        <f>IFERROR(VLOOKUP(C14405,Pivot!A:C,3,0),0)</f>
        <v>0</v>
      </c>
    </row>
    <row r="14406" spans="1:6" x14ac:dyDescent="0.25">
      <c r="A14406" s="68" t="s">
        <v>103</v>
      </c>
      <c r="B14406" s="69">
        <v>491489856</v>
      </c>
      <c r="C14406" s="68">
        <v>886144248870</v>
      </c>
      <c r="D14406" s="69" t="s">
        <v>9622</v>
      </c>
      <c r="E14406" s="65">
        <f>IFERROR(VLOOKUP(C14406,Pivot!A:B,2,0),0)</f>
        <v>0</v>
      </c>
      <c r="F14406" s="65">
        <f>IFERROR(VLOOKUP(C14406,Pivot!A:C,3,0),0)</f>
        <v>0</v>
      </c>
    </row>
    <row r="14407" spans="1:6" x14ac:dyDescent="0.25">
      <c r="A14407" s="68" t="s">
        <v>103</v>
      </c>
      <c r="B14407" s="69">
        <v>491489856</v>
      </c>
      <c r="C14407" s="68">
        <v>886144248887</v>
      </c>
      <c r="D14407" s="69" t="s">
        <v>9622</v>
      </c>
      <c r="E14407" s="65">
        <f>IFERROR(VLOOKUP(C14407,Pivot!A:B,2,0),0)</f>
        <v>0</v>
      </c>
      <c r="F14407" s="65">
        <f>IFERROR(VLOOKUP(C14407,Pivot!A:C,3,0),0)</f>
        <v>0</v>
      </c>
    </row>
    <row r="14408" spans="1:6" x14ac:dyDescent="0.25">
      <c r="A14408" s="68" t="s">
        <v>103</v>
      </c>
      <c r="B14408" s="69">
        <v>491489857</v>
      </c>
      <c r="C14408" s="68">
        <v>886144245770</v>
      </c>
      <c r="D14408" s="69" t="s">
        <v>9623</v>
      </c>
      <c r="E14408" s="65">
        <f>IFERROR(VLOOKUP(C14408,Pivot!A:B,2,0),0)</f>
        <v>0</v>
      </c>
      <c r="F14408" s="65">
        <f>IFERROR(VLOOKUP(C14408,Pivot!A:C,3,0),0)</f>
        <v>0</v>
      </c>
    </row>
    <row r="14409" spans="1:6" x14ac:dyDescent="0.25">
      <c r="A14409" s="68" t="s">
        <v>103</v>
      </c>
      <c r="B14409" s="69">
        <v>491489857</v>
      </c>
      <c r="C14409" s="68">
        <v>886144245787</v>
      </c>
      <c r="D14409" s="69" t="s">
        <v>9623</v>
      </c>
      <c r="E14409" s="65">
        <f>IFERROR(VLOOKUP(C14409,Pivot!A:B,2,0),0)</f>
        <v>0</v>
      </c>
      <c r="F14409" s="65">
        <f>IFERROR(VLOOKUP(C14409,Pivot!A:C,3,0),0)</f>
        <v>0</v>
      </c>
    </row>
    <row r="14410" spans="1:6" x14ac:dyDescent="0.25">
      <c r="A14410" s="68" t="s">
        <v>103</v>
      </c>
      <c r="B14410" s="69">
        <v>491489857</v>
      </c>
      <c r="C14410" s="68">
        <v>886144245794</v>
      </c>
      <c r="D14410" s="69" t="s">
        <v>9623</v>
      </c>
      <c r="E14410" s="65">
        <f>IFERROR(VLOOKUP(C14410,Pivot!A:B,2,0),0)</f>
        <v>0</v>
      </c>
      <c r="F14410" s="65">
        <f>IFERROR(VLOOKUP(C14410,Pivot!A:C,3,0),0)</f>
        <v>0</v>
      </c>
    </row>
    <row r="14411" spans="1:6" x14ac:dyDescent="0.25">
      <c r="A14411" s="68" t="s">
        <v>103</v>
      </c>
      <c r="B14411" s="69">
        <v>491489857</v>
      </c>
      <c r="C14411" s="68">
        <v>886144245978</v>
      </c>
      <c r="D14411" s="69" t="s">
        <v>9623</v>
      </c>
      <c r="E14411" s="65">
        <f>IFERROR(VLOOKUP(C14411,Pivot!A:B,2,0),0)</f>
        <v>0</v>
      </c>
      <c r="F14411" s="65">
        <f>IFERROR(VLOOKUP(C14411,Pivot!A:C,3,0),0)</f>
        <v>0</v>
      </c>
    </row>
    <row r="14412" spans="1:6" x14ac:dyDescent="0.25">
      <c r="A14412" s="68" t="s">
        <v>103</v>
      </c>
      <c r="B14412" s="69">
        <v>491489857</v>
      </c>
      <c r="C14412" s="68">
        <v>886144248290</v>
      </c>
      <c r="D14412" s="69" t="s">
        <v>9623</v>
      </c>
      <c r="E14412" s="65">
        <f>IFERROR(VLOOKUP(C14412,Pivot!A:B,2,0),0)</f>
        <v>0</v>
      </c>
      <c r="F14412" s="65">
        <f>IFERROR(VLOOKUP(C14412,Pivot!A:C,3,0),0)</f>
        <v>0</v>
      </c>
    </row>
    <row r="14413" spans="1:6" x14ac:dyDescent="0.25">
      <c r="A14413" s="68" t="s">
        <v>103</v>
      </c>
      <c r="B14413" s="69">
        <v>491489857</v>
      </c>
      <c r="C14413" s="68">
        <v>886144951640</v>
      </c>
      <c r="D14413" s="69" t="s">
        <v>9623</v>
      </c>
      <c r="E14413" s="65">
        <f>IFERROR(VLOOKUP(C14413,Pivot!A:B,2,0),0)</f>
        <v>0</v>
      </c>
      <c r="F14413" s="65">
        <f>IFERROR(VLOOKUP(C14413,Pivot!A:C,3,0),0)</f>
        <v>0</v>
      </c>
    </row>
    <row r="14414" spans="1:6" x14ac:dyDescent="0.25">
      <c r="A14414" s="68" t="s">
        <v>103</v>
      </c>
      <c r="B14414" s="69">
        <v>491489857</v>
      </c>
      <c r="C14414" s="68">
        <v>886144952968</v>
      </c>
      <c r="D14414" s="69" t="s">
        <v>9623</v>
      </c>
      <c r="E14414" s="65">
        <f>IFERROR(VLOOKUP(C14414,Pivot!A:B,2,0),0)</f>
        <v>0</v>
      </c>
      <c r="F14414" s="65">
        <f>IFERROR(VLOOKUP(C14414,Pivot!A:C,3,0),0)</f>
        <v>0</v>
      </c>
    </row>
    <row r="14415" spans="1:6" x14ac:dyDescent="0.25">
      <c r="A14415" s="68" t="s">
        <v>103</v>
      </c>
      <c r="B14415" s="69">
        <v>491489857</v>
      </c>
      <c r="C14415" s="68">
        <v>886144952975</v>
      </c>
      <c r="D14415" s="69" t="s">
        <v>9623</v>
      </c>
      <c r="E14415" s="65">
        <f>IFERROR(VLOOKUP(C14415,Pivot!A:B,2,0),0)</f>
        <v>0</v>
      </c>
      <c r="F14415" s="65">
        <f>IFERROR(VLOOKUP(C14415,Pivot!A:C,3,0),0)</f>
        <v>0</v>
      </c>
    </row>
    <row r="14416" spans="1:6" x14ac:dyDescent="0.25">
      <c r="A14416" s="68" t="s">
        <v>103</v>
      </c>
      <c r="B14416" s="69">
        <v>491489857</v>
      </c>
      <c r="C14416" s="68">
        <v>886144952982</v>
      </c>
      <c r="D14416" s="69" t="s">
        <v>9623</v>
      </c>
      <c r="E14416" s="65">
        <f>IFERROR(VLOOKUP(C14416,Pivot!A:B,2,0),0)</f>
        <v>0</v>
      </c>
      <c r="F14416" s="65">
        <f>IFERROR(VLOOKUP(C14416,Pivot!A:C,3,0),0)</f>
        <v>0</v>
      </c>
    </row>
    <row r="14417" spans="1:6" x14ac:dyDescent="0.25">
      <c r="A14417" s="68" t="s">
        <v>103</v>
      </c>
      <c r="B14417" s="69">
        <v>491489858</v>
      </c>
      <c r="C14417" s="68">
        <v>886144246944</v>
      </c>
      <c r="D14417" s="69" t="s">
        <v>9624</v>
      </c>
      <c r="E14417" s="65">
        <f>IFERROR(VLOOKUP(C14417,Pivot!A:B,2,0),0)</f>
        <v>0</v>
      </c>
      <c r="F14417" s="65">
        <f>IFERROR(VLOOKUP(C14417,Pivot!A:C,3,0),0)</f>
        <v>0</v>
      </c>
    </row>
    <row r="14418" spans="1:6" x14ac:dyDescent="0.25">
      <c r="A14418" s="68" t="s">
        <v>103</v>
      </c>
      <c r="B14418" s="69">
        <v>491489858</v>
      </c>
      <c r="C14418" s="68">
        <v>886144246951</v>
      </c>
      <c r="D14418" s="69" t="s">
        <v>9624</v>
      </c>
      <c r="E14418" s="65">
        <f>IFERROR(VLOOKUP(C14418,Pivot!A:B,2,0),0)</f>
        <v>0</v>
      </c>
      <c r="F14418" s="65">
        <f>IFERROR(VLOOKUP(C14418,Pivot!A:C,3,0),0)</f>
        <v>0</v>
      </c>
    </row>
    <row r="14419" spans="1:6" x14ac:dyDescent="0.25">
      <c r="A14419" s="68" t="s">
        <v>103</v>
      </c>
      <c r="B14419" s="69">
        <v>491489858</v>
      </c>
      <c r="C14419" s="68">
        <v>886144246968</v>
      </c>
      <c r="D14419" s="69" t="s">
        <v>9624</v>
      </c>
      <c r="E14419" s="65">
        <f>IFERROR(VLOOKUP(C14419,Pivot!A:B,2,0),0)</f>
        <v>0</v>
      </c>
      <c r="F14419" s="65">
        <f>IFERROR(VLOOKUP(C14419,Pivot!A:C,3,0),0)</f>
        <v>0</v>
      </c>
    </row>
    <row r="14420" spans="1:6" x14ac:dyDescent="0.25">
      <c r="A14420" s="68" t="s">
        <v>103</v>
      </c>
      <c r="B14420" s="69">
        <v>491489859</v>
      </c>
      <c r="C14420" s="68">
        <v>886144245664</v>
      </c>
      <c r="D14420" s="69" t="s">
        <v>9625</v>
      </c>
      <c r="E14420" s="65">
        <f>IFERROR(VLOOKUP(C14420,Pivot!A:B,2,0),0)</f>
        <v>0</v>
      </c>
      <c r="F14420" s="65">
        <f>IFERROR(VLOOKUP(C14420,Pivot!A:C,3,0),0)</f>
        <v>0</v>
      </c>
    </row>
    <row r="14421" spans="1:6" x14ac:dyDescent="0.25">
      <c r="A14421" s="68" t="s">
        <v>103</v>
      </c>
      <c r="B14421" s="69">
        <v>491489861</v>
      </c>
      <c r="C14421" s="68">
        <v>778988592557</v>
      </c>
      <c r="D14421" s="69" t="s">
        <v>9626</v>
      </c>
      <c r="E14421" s="65">
        <f>IFERROR(VLOOKUP(C14421,Pivot!A:B,2,0),0)</f>
        <v>0</v>
      </c>
      <c r="F14421" s="65">
        <f>IFERROR(VLOOKUP(C14421,Pivot!A:C,3,0),0)</f>
        <v>0</v>
      </c>
    </row>
    <row r="14422" spans="1:6" x14ac:dyDescent="0.25">
      <c r="A14422" s="68" t="s">
        <v>103</v>
      </c>
      <c r="B14422" s="69">
        <v>491489862</v>
      </c>
      <c r="C14422" s="68">
        <v>778988617601</v>
      </c>
      <c r="D14422" s="69" t="s">
        <v>9627</v>
      </c>
      <c r="E14422" s="65">
        <f>IFERROR(VLOOKUP(C14422,Pivot!A:B,2,0),0)</f>
        <v>0</v>
      </c>
      <c r="F14422" s="65">
        <f>IFERROR(VLOOKUP(C14422,Pivot!A:C,3,0),0)</f>
        <v>0</v>
      </c>
    </row>
    <row r="14423" spans="1:6" x14ac:dyDescent="0.25">
      <c r="A14423" s="68" t="s">
        <v>103</v>
      </c>
      <c r="B14423" s="69">
        <v>491489865</v>
      </c>
      <c r="C14423" s="68">
        <v>778988687413</v>
      </c>
      <c r="D14423" s="69" t="s">
        <v>9628</v>
      </c>
      <c r="E14423" s="65">
        <f>IFERROR(VLOOKUP(C14423,Pivot!A:B,2,0),0)</f>
        <v>0</v>
      </c>
      <c r="F14423" s="65">
        <f>IFERROR(VLOOKUP(C14423,Pivot!A:C,3,0),0)</f>
        <v>0</v>
      </c>
    </row>
    <row r="14424" spans="1:6" x14ac:dyDescent="0.25">
      <c r="A14424" s="68" t="s">
        <v>103</v>
      </c>
      <c r="B14424" s="69">
        <v>491489866</v>
      </c>
      <c r="C14424" s="68">
        <v>778988142431</v>
      </c>
      <c r="D14424" s="69" t="s">
        <v>9629</v>
      </c>
      <c r="E14424" s="65">
        <f>IFERROR(VLOOKUP(C14424,Pivot!A:B,2,0),0)</f>
        <v>0</v>
      </c>
      <c r="F14424" s="65">
        <f>IFERROR(VLOOKUP(C14424,Pivot!A:C,3,0),0)</f>
        <v>0</v>
      </c>
    </row>
    <row r="14425" spans="1:6" x14ac:dyDescent="0.25">
      <c r="A14425" s="68" t="s">
        <v>103</v>
      </c>
      <c r="B14425" s="69">
        <v>491489867</v>
      </c>
      <c r="C14425" s="68">
        <v>778988142424</v>
      </c>
      <c r="D14425" s="69" t="s">
        <v>9630</v>
      </c>
      <c r="E14425" s="65">
        <f>IFERROR(VLOOKUP(C14425,Pivot!A:B,2,0),0)</f>
        <v>0</v>
      </c>
      <c r="F14425" s="65">
        <f>IFERROR(VLOOKUP(C14425,Pivot!A:C,3,0),0)</f>
        <v>0</v>
      </c>
    </row>
    <row r="14426" spans="1:6" x14ac:dyDescent="0.25">
      <c r="A14426" s="68" t="s">
        <v>103</v>
      </c>
      <c r="B14426" s="69">
        <v>491489868</v>
      </c>
      <c r="C14426" s="68">
        <v>778988686232</v>
      </c>
      <c r="D14426" s="69" t="s">
        <v>9631</v>
      </c>
      <c r="E14426" s="65">
        <f>IFERROR(VLOOKUP(C14426,Pivot!A:B,2,0),0)</f>
        <v>0</v>
      </c>
      <c r="F14426" s="65">
        <f>IFERROR(VLOOKUP(C14426,Pivot!A:C,3,0),0)</f>
        <v>0</v>
      </c>
    </row>
    <row r="14427" spans="1:6" x14ac:dyDescent="0.25">
      <c r="A14427" s="68" t="s">
        <v>103</v>
      </c>
      <c r="B14427" s="69">
        <v>491489870</v>
      </c>
      <c r="C14427" s="68">
        <v>847341060603</v>
      </c>
      <c r="D14427" s="69" t="s">
        <v>9632</v>
      </c>
      <c r="E14427" s="65">
        <f>IFERROR(VLOOKUP(C14427,Pivot!A:B,2,0),0)</f>
        <v>0</v>
      </c>
      <c r="F14427" s="65">
        <f>IFERROR(VLOOKUP(C14427,Pivot!A:C,3,0),0)</f>
        <v>0</v>
      </c>
    </row>
    <row r="14428" spans="1:6" x14ac:dyDescent="0.25">
      <c r="A14428" s="68" t="s">
        <v>103</v>
      </c>
      <c r="B14428" s="69">
        <v>491489871</v>
      </c>
      <c r="C14428" s="68">
        <v>847341060726</v>
      </c>
      <c r="D14428" s="69" t="s">
        <v>9633</v>
      </c>
      <c r="E14428" s="65">
        <f>IFERROR(VLOOKUP(C14428,Pivot!A:B,2,0),0)</f>
        <v>0</v>
      </c>
      <c r="F14428" s="65">
        <f>IFERROR(VLOOKUP(C14428,Pivot!A:C,3,0),0)</f>
        <v>0</v>
      </c>
    </row>
    <row r="14429" spans="1:6" x14ac:dyDescent="0.25">
      <c r="A14429" s="68" t="s">
        <v>103</v>
      </c>
      <c r="B14429" s="69">
        <v>491489871</v>
      </c>
      <c r="C14429" s="68">
        <v>847341060764</v>
      </c>
      <c r="D14429" s="69" t="s">
        <v>9633</v>
      </c>
      <c r="E14429" s="65">
        <f>IFERROR(VLOOKUP(C14429,Pivot!A:B,2,0),0)</f>
        <v>0</v>
      </c>
      <c r="F14429" s="65">
        <f>IFERROR(VLOOKUP(C14429,Pivot!A:C,3,0),0)</f>
        <v>0</v>
      </c>
    </row>
    <row r="14430" spans="1:6" x14ac:dyDescent="0.25">
      <c r="A14430" s="68" t="s">
        <v>103</v>
      </c>
      <c r="B14430" s="69">
        <v>491489871</v>
      </c>
      <c r="C14430" s="68">
        <v>847341060771</v>
      </c>
      <c r="D14430" s="69" t="s">
        <v>9633</v>
      </c>
      <c r="E14430" s="65">
        <f>IFERROR(VLOOKUP(C14430,Pivot!A:B,2,0),0)</f>
        <v>0</v>
      </c>
      <c r="F14430" s="65">
        <f>IFERROR(VLOOKUP(C14430,Pivot!A:C,3,0),0)</f>
        <v>0</v>
      </c>
    </row>
    <row r="14431" spans="1:6" x14ac:dyDescent="0.25">
      <c r="A14431" s="68" t="s">
        <v>103</v>
      </c>
      <c r="B14431" s="69">
        <v>491489872</v>
      </c>
      <c r="C14431" s="68">
        <v>847341060900</v>
      </c>
      <c r="D14431" s="69" t="s">
        <v>9634</v>
      </c>
      <c r="E14431" s="65">
        <f>IFERROR(VLOOKUP(C14431,Pivot!A:B,2,0),0)</f>
        <v>0</v>
      </c>
      <c r="F14431" s="65">
        <f>IFERROR(VLOOKUP(C14431,Pivot!A:C,3,0),0)</f>
        <v>0</v>
      </c>
    </row>
    <row r="14432" spans="1:6" x14ac:dyDescent="0.25">
      <c r="A14432" s="68" t="s">
        <v>103</v>
      </c>
      <c r="B14432" s="69">
        <v>491489874</v>
      </c>
      <c r="C14432" s="68">
        <v>491489874</v>
      </c>
      <c r="D14432" s="69" t="s">
        <v>9635</v>
      </c>
      <c r="E14432" s="65">
        <f>IFERROR(VLOOKUP(C14432,Pivot!A:B,2,0),0)</f>
        <v>0</v>
      </c>
      <c r="F14432" s="65">
        <f>IFERROR(VLOOKUP(C14432,Pivot!A:C,3,0),0)</f>
        <v>0</v>
      </c>
    </row>
    <row r="14433" spans="1:6" x14ac:dyDescent="0.25">
      <c r="A14433" s="68" t="s">
        <v>103</v>
      </c>
      <c r="B14433" s="69">
        <v>491489874</v>
      </c>
      <c r="C14433" s="68">
        <v>847341060955</v>
      </c>
      <c r="D14433" s="69" t="s">
        <v>9635</v>
      </c>
      <c r="E14433" s="65">
        <f>IFERROR(VLOOKUP(C14433,Pivot!A:B,2,0),0)</f>
        <v>0</v>
      </c>
      <c r="F14433" s="65">
        <f>IFERROR(VLOOKUP(C14433,Pivot!A:C,3,0),0)</f>
        <v>0</v>
      </c>
    </row>
    <row r="14434" spans="1:6" x14ac:dyDescent="0.25">
      <c r="A14434" s="68" t="s">
        <v>103</v>
      </c>
      <c r="B14434" s="69">
        <v>491489876</v>
      </c>
      <c r="C14434" s="68">
        <v>8906045254199</v>
      </c>
      <c r="D14434" s="69" t="s">
        <v>9636</v>
      </c>
      <c r="E14434" s="65">
        <f>IFERROR(VLOOKUP(C14434,Pivot!A:B,2,0),0)</f>
        <v>0</v>
      </c>
      <c r="F14434" s="65">
        <f>IFERROR(VLOOKUP(C14434,Pivot!A:C,3,0),0)</f>
        <v>0</v>
      </c>
    </row>
    <row r="14435" spans="1:6" x14ac:dyDescent="0.25">
      <c r="A14435" s="68" t="s">
        <v>103</v>
      </c>
      <c r="B14435" s="69">
        <v>491490001</v>
      </c>
      <c r="C14435" s="68">
        <v>1010101</v>
      </c>
      <c r="D14435" s="69" t="s">
        <v>9637</v>
      </c>
      <c r="E14435" s="65">
        <f>IFERROR(VLOOKUP(C14435,Pivot!A:B,2,0),0)</f>
        <v>0</v>
      </c>
      <c r="F14435" s="65">
        <f>IFERROR(VLOOKUP(C14435,Pivot!A:C,3,0),0)</f>
        <v>0</v>
      </c>
    </row>
    <row r="14436" spans="1:6" x14ac:dyDescent="0.25">
      <c r="A14436" s="68" t="s">
        <v>103</v>
      </c>
      <c r="B14436" s="69">
        <v>491490002</v>
      </c>
      <c r="C14436" s="68">
        <v>1010102</v>
      </c>
      <c r="D14436" s="69" t="s">
        <v>9638</v>
      </c>
      <c r="E14436" s="65">
        <f>IFERROR(VLOOKUP(C14436,Pivot!A:B,2,0),0)</f>
        <v>0</v>
      </c>
      <c r="F14436" s="65">
        <f>IFERROR(VLOOKUP(C14436,Pivot!A:C,3,0),0)</f>
        <v>0</v>
      </c>
    </row>
    <row r="14437" spans="1:6" x14ac:dyDescent="0.25">
      <c r="A14437" s="68" t="s">
        <v>103</v>
      </c>
      <c r="B14437" s="69">
        <v>491490003</v>
      </c>
      <c r="C14437" s="68">
        <v>1010303</v>
      </c>
      <c r="D14437" s="69" t="s">
        <v>9639</v>
      </c>
      <c r="E14437" s="65">
        <f>IFERROR(VLOOKUP(C14437,Pivot!A:B,2,0),0)</f>
        <v>0</v>
      </c>
      <c r="F14437" s="65">
        <f>IFERROR(VLOOKUP(C14437,Pivot!A:C,3,0),0)</f>
        <v>0</v>
      </c>
    </row>
    <row r="14438" spans="1:6" x14ac:dyDescent="0.25">
      <c r="A14438" s="68" t="s">
        <v>103</v>
      </c>
      <c r="B14438" s="69">
        <v>491490004</v>
      </c>
      <c r="C14438" s="68">
        <v>1010204</v>
      </c>
      <c r="D14438" s="69" t="s">
        <v>9640</v>
      </c>
      <c r="E14438" s="65">
        <f>IFERROR(VLOOKUP(C14438,Pivot!A:B,2,0),0)</f>
        <v>0</v>
      </c>
      <c r="F14438" s="65">
        <f>IFERROR(VLOOKUP(C14438,Pivot!A:C,3,0),0)</f>
        <v>0</v>
      </c>
    </row>
    <row r="14439" spans="1:6" x14ac:dyDescent="0.25">
      <c r="A14439" s="68" t="s">
        <v>103</v>
      </c>
      <c r="B14439" s="69">
        <v>491490005</v>
      </c>
      <c r="C14439" s="68">
        <v>1010105</v>
      </c>
      <c r="D14439" s="69" t="s">
        <v>9641</v>
      </c>
      <c r="E14439" s="65">
        <f>IFERROR(VLOOKUP(C14439,Pivot!A:B,2,0),0)</f>
        <v>0</v>
      </c>
      <c r="F14439" s="65">
        <f>IFERROR(VLOOKUP(C14439,Pivot!A:C,3,0),0)</f>
        <v>0</v>
      </c>
    </row>
    <row r="14440" spans="1:6" x14ac:dyDescent="0.25">
      <c r="A14440" s="68" t="s">
        <v>103</v>
      </c>
      <c r="B14440" s="69">
        <v>491490006</v>
      </c>
      <c r="C14440" s="68">
        <v>1010106</v>
      </c>
      <c r="D14440" s="69" t="s">
        <v>9642</v>
      </c>
      <c r="E14440" s="65">
        <f>IFERROR(VLOOKUP(C14440,Pivot!A:B,2,0),0)</f>
        <v>0</v>
      </c>
      <c r="F14440" s="65">
        <f>IFERROR(VLOOKUP(C14440,Pivot!A:C,3,0),0)</f>
        <v>0</v>
      </c>
    </row>
    <row r="14441" spans="1:6" x14ac:dyDescent="0.25">
      <c r="A14441" s="68" t="s">
        <v>103</v>
      </c>
      <c r="B14441" s="69">
        <v>491490007</v>
      </c>
      <c r="C14441" s="68">
        <v>778988693841</v>
      </c>
      <c r="D14441" s="69" t="s">
        <v>9643</v>
      </c>
      <c r="E14441" s="65">
        <f>IFERROR(VLOOKUP(C14441,Pivot!A:B,2,0),0)</f>
        <v>0</v>
      </c>
      <c r="F14441" s="65">
        <f>IFERROR(VLOOKUP(C14441,Pivot!A:C,3,0),0)</f>
        <v>0</v>
      </c>
    </row>
    <row r="14442" spans="1:6" x14ac:dyDescent="0.25">
      <c r="A14442" s="68" t="s">
        <v>103</v>
      </c>
      <c r="B14442" s="69">
        <v>491490008</v>
      </c>
      <c r="C14442" s="68">
        <v>778988692363</v>
      </c>
      <c r="D14442" s="69" t="s">
        <v>9644</v>
      </c>
      <c r="E14442" s="65">
        <f>IFERROR(VLOOKUP(C14442,Pivot!A:B,2,0),0)</f>
        <v>0</v>
      </c>
      <c r="F14442" s="65">
        <f>IFERROR(VLOOKUP(C14442,Pivot!A:C,3,0),0)</f>
        <v>0</v>
      </c>
    </row>
    <row r="14443" spans="1:6" x14ac:dyDescent="0.25">
      <c r="A14443" s="68" t="s">
        <v>103</v>
      </c>
      <c r="B14443" s="69">
        <v>491490009</v>
      </c>
      <c r="C14443" s="68">
        <v>778988687901</v>
      </c>
      <c r="D14443" s="69" t="s">
        <v>9645</v>
      </c>
      <c r="E14443" s="65">
        <f>IFERROR(VLOOKUP(C14443,Pivot!A:B,2,0),0)</f>
        <v>0</v>
      </c>
      <c r="F14443" s="65">
        <f>IFERROR(VLOOKUP(C14443,Pivot!A:C,3,0),0)</f>
        <v>0</v>
      </c>
    </row>
    <row r="14444" spans="1:6" x14ac:dyDescent="0.25">
      <c r="A14444" s="68" t="s">
        <v>103</v>
      </c>
      <c r="B14444" s="69">
        <v>491490011</v>
      </c>
      <c r="C14444" s="68">
        <v>778988588123</v>
      </c>
      <c r="D14444" s="69" t="s">
        <v>9646</v>
      </c>
      <c r="E14444" s="65">
        <f>IFERROR(VLOOKUP(C14444,Pivot!A:B,2,0),0)</f>
        <v>0</v>
      </c>
      <c r="F14444" s="65">
        <f>IFERROR(VLOOKUP(C14444,Pivot!A:C,3,0),0)</f>
        <v>0</v>
      </c>
    </row>
    <row r="14445" spans="1:6" x14ac:dyDescent="0.25">
      <c r="A14445" s="68" t="s">
        <v>103</v>
      </c>
      <c r="B14445" s="69">
        <v>491490012</v>
      </c>
      <c r="C14445" s="68">
        <v>778988238516</v>
      </c>
      <c r="D14445" s="69" t="s">
        <v>9647</v>
      </c>
      <c r="E14445" s="65">
        <f>IFERROR(VLOOKUP(C14445,Pivot!A:B,2,0),0)</f>
        <v>0</v>
      </c>
      <c r="F14445" s="65">
        <f>IFERROR(VLOOKUP(C14445,Pivot!A:C,3,0),0)</f>
        <v>0</v>
      </c>
    </row>
    <row r="14446" spans="1:6" x14ac:dyDescent="0.25">
      <c r="A14446" s="68" t="s">
        <v>103</v>
      </c>
      <c r="B14446" s="69">
        <v>491490013</v>
      </c>
      <c r="C14446" s="68">
        <v>778988632581</v>
      </c>
      <c r="D14446" s="69" t="s">
        <v>9648</v>
      </c>
      <c r="E14446" s="65">
        <f>IFERROR(VLOOKUP(C14446,Pivot!A:B,2,0),0)</f>
        <v>0</v>
      </c>
      <c r="F14446" s="65">
        <f>IFERROR(VLOOKUP(C14446,Pivot!A:C,3,0),0)</f>
        <v>0</v>
      </c>
    </row>
    <row r="14447" spans="1:6" x14ac:dyDescent="0.25">
      <c r="A14447" s="68" t="s">
        <v>103</v>
      </c>
      <c r="B14447" s="69">
        <v>491490014</v>
      </c>
      <c r="C14447" s="68">
        <v>778988698686</v>
      </c>
      <c r="D14447" s="69" t="s">
        <v>9649</v>
      </c>
      <c r="E14447" s="65">
        <f>IFERROR(VLOOKUP(C14447,Pivot!A:B,2,0),0)</f>
        <v>0</v>
      </c>
      <c r="F14447" s="65">
        <f>IFERROR(VLOOKUP(C14447,Pivot!A:C,3,0),0)</f>
        <v>0</v>
      </c>
    </row>
    <row r="14448" spans="1:6" x14ac:dyDescent="0.25">
      <c r="A14448" s="68" t="s">
        <v>103</v>
      </c>
      <c r="B14448" s="69">
        <v>491490015</v>
      </c>
      <c r="C14448" s="68">
        <v>4001702102005</v>
      </c>
      <c r="D14448" s="69" t="s">
        <v>9650</v>
      </c>
      <c r="E14448" s="65">
        <f>IFERROR(VLOOKUP(C14448,Pivot!A:B,2,0),0)</f>
        <v>0</v>
      </c>
      <c r="F14448" s="65">
        <f>IFERROR(VLOOKUP(C14448,Pivot!A:C,3,0),0)</f>
        <v>0</v>
      </c>
    </row>
    <row r="14449" spans="1:6" x14ac:dyDescent="0.25">
      <c r="A14449" s="68" t="s">
        <v>103</v>
      </c>
      <c r="B14449" s="69">
        <v>491490016</v>
      </c>
      <c r="C14449" s="68">
        <v>4001702630508</v>
      </c>
      <c r="D14449" s="69" t="s">
        <v>9651</v>
      </c>
      <c r="E14449" s="65">
        <f>IFERROR(VLOOKUP(C14449,Pivot!A:B,2,0),0)</f>
        <v>0</v>
      </c>
      <c r="F14449" s="65">
        <f>IFERROR(VLOOKUP(C14449,Pivot!A:C,3,0),0)</f>
        <v>0</v>
      </c>
    </row>
    <row r="14450" spans="1:6" x14ac:dyDescent="0.25">
      <c r="A14450" s="68" t="s">
        <v>103</v>
      </c>
      <c r="B14450" s="69">
        <v>491490017</v>
      </c>
      <c r="C14450" s="68">
        <v>4001702630515</v>
      </c>
      <c r="D14450" s="69" t="s">
        <v>9652</v>
      </c>
      <c r="E14450" s="65">
        <f>IFERROR(VLOOKUP(C14450,Pivot!A:B,2,0),0)</f>
        <v>0</v>
      </c>
      <c r="F14450" s="65">
        <f>IFERROR(VLOOKUP(C14450,Pivot!A:C,3,0),0)</f>
        <v>0</v>
      </c>
    </row>
    <row r="14451" spans="1:6" x14ac:dyDescent="0.25">
      <c r="A14451" s="68" t="s">
        <v>103</v>
      </c>
      <c r="B14451" s="69">
        <v>491490018</v>
      </c>
      <c r="C14451" s="68">
        <v>4001702021368</v>
      </c>
      <c r="D14451" s="69" t="s">
        <v>9653</v>
      </c>
      <c r="E14451" s="65">
        <f>IFERROR(VLOOKUP(C14451,Pivot!A:B,2,0),0)</f>
        <v>0</v>
      </c>
      <c r="F14451" s="65">
        <f>IFERROR(VLOOKUP(C14451,Pivot!A:C,3,0),0)</f>
        <v>0</v>
      </c>
    </row>
    <row r="14452" spans="1:6" x14ac:dyDescent="0.25">
      <c r="A14452" s="68" t="s">
        <v>103</v>
      </c>
      <c r="B14452" s="69">
        <v>491490019</v>
      </c>
      <c r="C14452" s="68">
        <v>4001702024277</v>
      </c>
      <c r="D14452" s="69" t="s">
        <v>9654</v>
      </c>
      <c r="E14452" s="65">
        <f>IFERROR(VLOOKUP(C14452,Pivot!A:B,2,0),0)</f>
        <v>0</v>
      </c>
      <c r="F14452" s="65">
        <f>IFERROR(VLOOKUP(C14452,Pivot!A:C,3,0),0)</f>
        <v>0</v>
      </c>
    </row>
    <row r="14453" spans="1:6" x14ac:dyDescent="0.25">
      <c r="A14453" s="68" t="s">
        <v>103</v>
      </c>
      <c r="B14453" s="69">
        <v>491490020</v>
      </c>
      <c r="C14453" s="68">
        <v>4001702021412</v>
      </c>
      <c r="D14453" s="69" t="s">
        <v>9655</v>
      </c>
      <c r="E14453" s="65">
        <f>IFERROR(VLOOKUP(C14453,Pivot!A:B,2,0),0)</f>
        <v>0</v>
      </c>
      <c r="F14453" s="65">
        <f>IFERROR(VLOOKUP(C14453,Pivot!A:C,3,0),0)</f>
        <v>0</v>
      </c>
    </row>
    <row r="14454" spans="1:6" x14ac:dyDescent="0.25">
      <c r="A14454" s="68" t="s">
        <v>103</v>
      </c>
      <c r="B14454" s="69">
        <v>491490022</v>
      </c>
      <c r="C14454" s="68">
        <v>4001702020422</v>
      </c>
      <c r="D14454" s="69" t="s">
        <v>9656</v>
      </c>
      <c r="E14454" s="65">
        <f>IFERROR(VLOOKUP(C14454,Pivot!A:B,2,0),0)</f>
        <v>0</v>
      </c>
      <c r="F14454" s="65">
        <f>IFERROR(VLOOKUP(C14454,Pivot!A:C,3,0),0)</f>
        <v>0</v>
      </c>
    </row>
    <row r="14455" spans="1:6" x14ac:dyDescent="0.25">
      <c r="A14455" s="68" t="s">
        <v>103</v>
      </c>
      <c r="B14455" s="69">
        <v>491490023</v>
      </c>
      <c r="C14455" s="68">
        <v>4001702024222</v>
      </c>
      <c r="D14455" s="69" t="s">
        <v>9657</v>
      </c>
      <c r="E14455" s="65">
        <f>IFERROR(VLOOKUP(C14455,Pivot!A:B,2,0),0)</f>
        <v>0</v>
      </c>
      <c r="F14455" s="65">
        <f>IFERROR(VLOOKUP(C14455,Pivot!A:C,3,0),0)</f>
        <v>0</v>
      </c>
    </row>
    <row r="14456" spans="1:6" x14ac:dyDescent="0.25">
      <c r="A14456" s="68" t="s">
        <v>103</v>
      </c>
      <c r="B14456" s="69">
        <v>491490024</v>
      </c>
      <c r="C14456" s="68">
        <v>4001702027650</v>
      </c>
      <c r="D14456" s="69" t="s">
        <v>9658</v>
      </c>
      <c r="E14456" s="65">
        <f>IFERROR(VLOOKUP(C14456,Pivot!A:B,2,0),0)</f>
        <v>0</v>
      </c>
      <c r="F14456" s="65">
        <f>IFERROR(VLOOKUP(C14456,Pivot!A:C,3,0),0)</f>
        <v>0</v>
      </c>
    </row>
    <row r="14457" spans="1:6" x14ac:dyDescent="0.25">
      <c r="A14457" s="68" t="s">
        <v>103</v>
      </c>
      <c r="B14457" s="69">
        <v>491490025</v>
      </c>
      <c r="C14457" s="68">
        <v>4001702024666</v>
      </c>
      <c r="D14457" s="69" t="s">
        <v>9659</v>
      </c>
      <c r="E14457" s="65">
        <f>IFERROR(VLOOKUP(C14457,Pivot!A:B,2,0),0)</f>
        <v>0</v>
      </c>
      <c r="F14457" s="65">
        <f>IFERROR(VLOOKUP(C14457,Pivot!A:C,3,0),0)</f>
        <v>0</v>
      </c>
    </row>
    <row r="14458" spans="1:6" x14ac:dyDescent="0.25">
      <c r="A14458" s="68" t="s">
        <v>103</v>
      </c>
      <c r="B14458" s="69">
        <v>491490026</v>
      </c>
      <c r="C14458" s="68">
        <v>4001702025366</v>
      </c>
      <c r="D14458" s="69" t="s">
        <v>9660</v>
      </c>
      <c r="E14458" s="65">
        <f>IFERROR(VLOOKUP(C14458,Pivot!A:B,2,0),0)</f>
        <v>0</v>
      </c>
      <c r="F14458" s="65">
        <f>IFERROR(VLOOKUP(C14458,Pivot!A:C,3,0),0)</f>
        <v>0</v>
      </c>
    </row>
    <row r="14459" spans="1:6" x14ac:dyDescent="0.25">
      <c r="A14459" s="68" t="s">
        <v>103</v>
      </c>
      <c r="B14459" s="69">
        <v>491490027</v>
      </c>
      <c r="C14459" s="68">
        <v>4001702035549</v>
      </c>
      <c r="D14459" s="69" t="s">
        <v>9661</v>
      </c>
      <c r="E14459" s="65">
        <f>IFERROR(VLOOKUP(C14459,Pivot!A:B,2,0),0)</f>
        <v>0</v>
      </c>
      <c r="F14459" s="65">
        <f>IFERROR(VLOOKUP(C14459,Pivot!A:C,3,0),0)</f>
        <v>0</v>
      </c>
    </row>
    <row r="14460" spans="1:6" x14ac:dyDescent="0.25">
      <c r="A14460" s="68" t="s">
        <v>103</v>
      </c>
      <c r="B14460" s="69">
        <v>491490028</v>
      </c>
      <c r="C14460" s="68">
        <v>4001702035709</v>
      </c>
      <c r="D14460" s="69" t="s">
        <v>9662</v>
      </c>
      <c r="E14460" s="65">
        <f>IFERROR(VLOOKUP(C14460,Pivot!A:B,2,0),0)</f>
        <v>0</v>
      </c>
      <c r="F14460" s="65">
        <f>IFERROR(VLOOKUP(C14460,Pivot!A:C,3,0),0)</f>
        <v>0</v>
      </c>
    </row>
    <row r="14461" spans="1:6" x14ac:dyDescent="0.25">
      <c r="A14461" s="68" t="s">
        <v>103</v>
      </c>
      <c r="B14461" s="69">
        <v>491490029</v>
      </c>
      <c r="C14461" s="68">
        <v>4001702035907</v>
      </c>
      <c r="D14461" s="69" t="s">
        <v>9663</v>
      </c>
      <c r="E14461" s="65">
        <f>IFERROR(VLOOKUP(C14461,Pivot!A:B,2,0),0)</f>
        <v>0</v>
      </c>
      <c r="F14461" s="65">
        <f>IFERROR(VLOOKUP(C14461,Pivot!A:C,3,0),0)</f>
        <v>0</v>
      </c>
    </row>
    <row r="14462" spans="1:6" x14ac:dyDescent="0.25">
      <c r="A14462" s="68" t="s">
        <v>103</v>
      </c>
      <c r="B14462" s="69">
        <v>491490030</v>
      </c>
      <c r="C14462" s="68">
        <v>886144248160</v>
      </c>
      <c r="D14462" s="69" t="s">
        <v>9664</v>
      </c>
      <c r="E14462" s="65">
        <f>IFERROR(VLOOKUP(C14462,Pivot!A:B,2,0),0)</f>
        <v>0</v>
      </c>
      <c r="F14462" s="65">
        <f>IFERROR(VLOOKUP(C14462,Pivot!A:C,3,0),0)</f>
        <v>0</v>
      </c>
    </row>
    <row r="14463" spans="1:6" x14ac:dyDescent="0.25">
      <c r="A14463" s="68" t="s">
        <v>103</v>
      </c>
      <c r="B14463" s="69">
        <v>491490030</v>
      </c>
      <c r="C14463" s="68">
        <v>886144248177</v>
      </c>
      <c r="D14463" s="69" t="s">
        <v>9664</v>
      </c>
      <c r="E14463" s="65">
        <f>IFERROR(VLOOKUP(C14463,Pivot!A:B,2,0),0)</f>
        <v>0</v>
      </c>
      <c r="F14463" s="65">
        <f>IFERROR(VLOOKUP(C14463,Pivot!A:C,3,0),0)</f>
        <v>0</v>
      </c>
    </row>
    <row r="14464" spans="1:6" x14ac:dyDescent="0.25">
      <c r="A14464" s="68" t="s">
        <v>103</v>
      </c>
      <c r="B14464" s="69">
        <v>491490030</v>
      </c>
      <c r="C14464" s="68">
        <v>886144248184</v>
      </c>
      <c r="D14464" s="69" t="s">
        <v>9664</v>
      </c>
      <c r="E14464" s="65">
        <f>IFERROR(VLOOKUP(C14464,Pivot!A:B,2,0),0)</f>
        <v>0</v>
      </c>
      <c r="F14464" s="65">
        <f>IFERROR(VLOOKUP(C14464,Pivot!A:C,3,0),0)</f>
        <v>0</v>
      </c>
    </row>
    <row r="14465" spans="1:6" x14ac:dyDescent="0.25">
      <c r="A14465" s="68" t="s">
        <v>103</v>
      </c>
      <c r="B14465" s="69">
        <v>491490031</v>
      </c>
      <c r="C14465" s="68">
        <v>6193170228504</v>
      </c>
      <c r="D14465" s="69" t="s">
        <v>9665</v>
      </c>
      <c r="E14465" s="65">
        <f>IFERROR(VLOOKUP(C14465,Pivot!A:B,2,0),0)</f>
        <v>0</v>
      </c>
      <c r="F14465" s="65">
        <f>IFERROR(VLOOKUP(C14465,Pivot!A:C,3,0),0)</f>
        <v>0</v>
      </c>
    </row>
    <row r="14466" spans="1:6" x14ac:dyDescent="0.25">
      <c r="A14466" s="68" t="s">
        <v>103</v>
      </c>
      <c r="B14466" s="69">
        <v>491490035</v>
      </c>
      <c r="C14466" s="68">
        <v>8906081561978</v>
      </c>
      <c r="D14466" s="69" t="s">
        <v>9666</v>
      </c>
      <c r="E14466" s="65">
        <f>IFERROR(VLOOKUP(C14466,Pivot!A:B,2,0),0)</f>
        <v>0</v>
      </c>
      <c r="F14466" s="65">
        <f>IFERROR(VLOOKUP(C14466,Pivot!A:C,3,0),0)</f>
        <v>0</v>
      </c>
    </row>
    <row r="14467" spans="1:6" x14ac:dyDescent="0.25">
      <c r="A14467" s="68" t="s">
        <v>103</v>
      </c>
      <c r="B14467" s="69">
        <v>491490037</v>
      </c>
      <c r="C14467" s="68">
        <v>8906081561992</v>
      </c>
      <c r="D14467" s="69" t="s">
        <v>9667</v>
      </c>
      <c r="E14467" s="65">
        <f>IFERROR(VLOOKUP(C14467,Pivot!A:B,2,0),0)</f>
        <v>0</v>
      </c>
      <c r="F14467" s="65">
        <f>IFERROR(VLOOKUP(C14467,Pivot!A:C,3,0),0)</f>
        <v>0</v>
      </c>
    </row>
    <row r="14468" spans="1:6" x14ac:dyDescent="0.25">
      <c r="A14468" s="68" t="s">
        <v>103</v>
      </c>
      <c r="B14468" s="69">
        <v>491490041</v>
      </c>
      <c r="C14468" s="68">
        <v>8901736185592</v>
      </c>
      <c r="D14468" s="69" t="s">
        <v>9668</v>
      </c>
      <c r="E14468" s="65">
        <f>IFERROR(VLOOKUP(C14468,Pivot!A:B,2,0),0)</f>
        <v>0</v>
      </c>
      <c r="F14468" s="65">
        <f>IFERROR(VLOOKUP(C14468,Pivot!A:C,3,0),0)</f>
        <v>0</v>
      </c>
    </row>
    <row r="14469" spans="1:6" x14ac:dyDescent="0.25">
      <c r="A14469" s="68" t="s">
        <v>103</v>
      </c>
      <c r="B14469" s="69">
        <v>491490074</v>
      </c>
      <c r="C14469" s="68">
        <v>5702016199055</v>
      </c>
      <c r="D14469" s="69" t="s">
        <v>9669</v>
      </c>
      <c r="E14469" s="65">
        <f>IFERROR(VLOOKUP(C14469,Pivot!A:B,2,0),0)</f>
        <v>0</v>
      </c>
      <c r="F14469" s="65">
        <f>IFERROR(VLOOKUP(C14469,Pivot!A:C,3,0),0)</f>
        <v>0</v>
      </c>
    </row>
    <row r="14470" spans="1:6" x14ac:dyDescent="0.25">
      <c r="A14470" s="68" t="s">
        <v>103</v>
      </c>
      <c r="B14470" s="69">
        <v>491490077</v>
      </c>
      <c r="C14470" s="68">
        <v>8906047383972</v>
      </c>
      <c r="D14470" s="69" t="s">
        <v>9670</v>
      </c>
      <c r="E14470" s="65">
        <f>IFERROR(VLOOKUP(C14470,Pivot!A:B,2,0),0)</f>
        <v>0</v>
      </c>
      <c r="F14470" s="65">
        <f>IFERROR(VLOOKUP(C14470,Pivot!A:C,3,0),0)</f>
        <v>0</v>
      </c>
    </row>
    <row r="14471" spans="1:6" x14ac:dyDescent="0.25">
      <c r="A14471" s="68" t="s">
        <v>103</v>
      </c>
      <c r="B14471" s="69">
        <v>491490078</v>
      </c>
      <c r="C14471" s="68">
        <v>8906047385143</v>
      </c>
      <c r="D14471" s="69" t="s">
        <v>9671</v>
      </c>
      <c r="E14471" s="65">
        <f>IFERROR(VLOOKUP(C14471,Pivot!A:B,2,0),0)</f>
        <v>0</v>
      </c>
      <c r="F14471" s="65">
        <f>IFERROR(VLOOKUP(C14471,Pivot!A:C,3,0),0)</f>
        <v>0</v>
      </c>
    </row>
    <row r="14472" spans="1:6" x14ac:dyDescent="0.25">
      <c r="A14472" s="68" t="s">
        <v>103</v>
      </c>
      <c r="B14472" s="69">
        <v>491490079</v>
      </c>
      <c r="C14472" s="68">
        <v>8906047385136</v>
      </c>
      <c r="D14472" s="69" t="s">
        <v>9672</v>
      </c>
      <c r="E14472" s="65">
        <f>IFERROR(VLOOKUP(C14472,Pivot!A:B,2,0),0)</f>
        <v>0</v>
      </c>
      <c r="F14472" s="65">
        <f>IFERROR(VLOOKUP(C14472,Pivot!A:C,3,0),0)</f>
        <v>0</v>
      </c>
    </row>
    <row r="14473" spans="1:6" x14ac:dyDescent="0.25">
      <c r="A14473" s="68" t="s">
        <v>103</v>
      </c>
      <c r="B14473" s="69">
        <v>491490080</v>
      </c>
      <c r="C14473" s="68">
        <v>8906047385167</v>
      </c>
      <c r="D14473" s="69" t="s">
        <v>9673</v>
      </c>
      <c r="E14473" s="65">
        <f>IFERROR(VLOOKUP(C14473,Pivot!A:B,2,0),0)</f>
        <v>0</v>
      </c>
      <c r="F14473" s="65">
        <f>IFERROR(VLOOKUP(C14473,Pivot!A:C,3,0),0)</f>
        <v>0</v>
      </c>
    </row>
    <row r="14474" spans="1:6" x14ac:dyDescent="0.25">
      <c r="A14474" s="68" t="s">
        <v>103</v>
      </c>
      <c r="B14474" s="69">
        <v>491490081</v>
      </c>
      <c r="C14474" s="68">
        <v>8906047385150</v>
      </c>
      <c r="D14474" s="69" t="s">
        <v>9674</v>
      </c>
      <c r="E14474" s="65">
        <f>IFERROR(VLOOKUP(C14474,Pivot!A:B,2,0),0)</f>
        <v>0</v>
      </c>
      <c r="F14474" s="65">
        <f>IFERROR(VLOOKUP(C14474,Pivot!A:C,3,0),0)</f>
        <v>0</v>
      </c>
    </row>
    <row r="14475" spans="1:6" x14ac:dyDescent="0.25">
      <c r="A14475" s="68" t="s">
        <v>103</v>
      </c>
      <c r="B14475" s="69">
        <v>491490082</v>
      </c>
      <c r="C14475" s="68">
        <v>8906047383576</v>
      </c>
      <c r="D14475" s="69" t="s">
        <v>9675</v>
      </c>
      <c r="E14475" s="65">
        <f>IFERROR(VLOOKUP(C14475,Pivot!A:B,2,0),0)</f>
        <v>0</v>
      </c>
      <c r="F14475" s="65">
        <f>IFERROR(VLOOKUP(C14475,Pivot!A:C,3,0),0)</f>
        <v>0</v>
      </c>
    </row>
    <row r="14476" spans="1:6" x14ac:dyDescent="0.25">
      <c r="A14476" s="68" t="s">
        <v>103</v>
      </c>
      <c r="B14476" s="69">
        <v>491490084</v>
      </c>
      <c r="C14476" s="68">
        <v>8906047385181</v>
      </c>
      <c r="D14476" s="69" t="s">
        <v>9676</v>
      </c>
      <c r="E14476" s="65">
        <f>IFERROR(VLOOKUP(C14476,Pivot!A:B,2,0),0)</f>
        <v>0</v>
      </c>
      <c r="F14476" s="65">
        <f>IFERROR(VLOOKUP(C14476,Pivot!A:C,3,0),0)</f>
        <v>0</v>
      </c>
    </row>
    <row r="14477" spans="1:6" x14ac:dyDescent="0.25">
      <c r="A14477" s="68" t="s">
        <v>103</v>
      </c>
      <c r="B14477" s="69">
        <v>491490085</v>
      </c>
      <c r="C14477" s="68">
        <v>8906047385198</v>
      </c>
      <c r="D14477" s="69" t="s">
        <v>9677</v>
      </c>
      <c r="E14477" s="65">
        <f>IFERROR(VLOOKUP(C14477,Pivot!A:B,2,0),0)</f>
        <v>0</v>
      </c>
      <c r="F14477" s="65">
        <f>IFERROR(VLOOKUP(C14477,Pivot!A:C,3,0),0)</f>
        <v>0</v>
      </c>
    </row>
    <row r="14478" spans="1:6" x14ac:dyDescent="0.25">
      <c r="A14478" s="68" t="s">
        <v>103</v>
      </c>
      <c r="B14478" s="69">
        <v>491490086</v>
      </c>
      <c r="C14478" s="68">
        <v>8906047385204</v>
      </c>
      <c r="D14478" s="69" t="s">
        <v>9678</v>
      </c>
      <c r="E14478" s="65">
        <f>IFERROR(VLOOKUP(C14478,Pivot!A:B,2,0),0)</f>
        <v>0</v>
      </c>
      <c r="F14478" s="65">
        <f>IFERROR(VLOOKUP(C14478,Pivot!A:C,3,0),0)</f>
        <v>0</v>
      </c>
    </row>
    <row r="14479" spans="1:6" x14ac:dyDescent="0.25">
      <c r="A14479" s="68" t="s">
        <v>103</v>
      </c>
      <c r="B14479" s="69">
        <v>491490087</v>
      </c>
      <c r="C14479" s="68">
        <v>8906047387468</v>
      </c>
      <c r="D14479" s="69" t="s">
        <v>9679</v>
      </c>
      <c r="E14479" s="65">
        <f>IFERROR(VLOOKUP(C14479,Pivot!A:B,2,0),0)</f>
        <v>0</v>
      </c>
      <c r="F14479" s="65">
        <f>IFERROR(VLOOKUP(C14479,Pivot!A:C,3,0),0)</f>
        <v>0</v>
      </c>
    </row>
    <row r="14480" spans="1:6" x14ac:dyDescent="0.25">
      <c r="A14480" s="68" t="s">
        <v>103</v>
      </c>
      <c r="B14480" s="69">
        <v>491490088</v>
      </c>
      <c r="C14480" s="68">
        <v>8906047387413</v>
      </c>
      <c r="D14480" s="69" t="s">
        <v>9680</v>
      </c>
      <c r="E14480" s="65">
        <f>IFERROR(VLOOKUP(C14480,Pivot!A:B,2,0),0)</f>
        <v>0</v>
      </c>
      <c r="F14480" s="65">
        <f>IFERROR(VLOOKUP(C14480,Pivot!A:C,3,0),0)</f>
        <v>0</v>
      </c>
    </row>
    <row r="14481" spans="1:6" x14ac:dyDescent="0.25">
      <c r="A14481" s="68" t="s">
        <v>103</v>
      </c>
      <c r="B14481" s="69">
        <v>491490089</v>
      </c>
      <c r="C14481" s="68">
        <v>8906047387437</v>
      </c>
      <c r="D14481" s="69" t="s">
        <v>9681</v>
      </c>
      <c r="E14481" s="65">
        <f>IFERROR(VLOOKUP(C14481,Pivot!A:B,2,0),0)</f>
        <v>0</v>
      </c>
      <c r="F14481" s="65">
        <f>IFERROR(VLOOKUP(C14481,Pivot!A:C,3,0),0)</f>
        <v>0</v>
      </c>
    </row>
    <row r="14482" spans="1:6" x14ac:dyDescent="0.25">
      <c r="A14482" s="68" t="s">
        <v>103</v>
      </c>
      <c r="B14482" s="69">
        <v>491490090</v>
      </c>
      <c r="C14482" s="68">
        <v>8906047387444</v>
      </c>
      <c r="D14482" s="69" t="s">
        <v>9682</v>
      </c>
      <c r="E14482" s="65">
        <f>IFERROR(VLOOKUP(C14482,Pivot!A:B,2,0),0)</f>
        <v>0</v>
      </c>
      <c r="F14482" s="65">
        <f>IFERROR(VLOOKUP(C14482,Pivot!A:C,3,0),0)</f>
        <v>0</v>
      </c>
    </row>
    <row r="14483" spans="1:6" x14ac:dyDescent="0.25">
      <c r="A14483" s="68" t="s">
        <v>103</v>
      </c>
      <c r="B14483" s="69">
        <v>491490091</v>
      </c>
      <c r="C14483" s="68">
        <v>8906047387451</v>
      </c>
      <c r="D14483" s="69" t="s">
        <v>9683</v>
      </c>
      <c r="E14483" s="65">
        <f>IFERROR(VLOOKUP(C14483,Pivot!A:B,2,0),0)</f>
        <v>0</v>
      </c>
      <c r="F14483" s="65">
        <f>IFERROR(VLOOKUP(C14483,Pivot!A:C,3,0),0)</f>
        <v>0</v>
      </c>
    </row>
    <row r="14484" spans="1:6" x14ac:dyDescent="0.25">
      <c r="A14484" s="68" t="s">
        <v>103</v>
      </c>
      <c r="B14484" s="69">
        <v>491490092</v>
      </c>
      <c r="C14484" s="68">
        <v>8906047385464</v>
      </c>
      <c r="D14484" s="69" t="s">
        <v>9684</v>
      </c>
      <c r="E14484" s="65">
        <f>IFERROR(VLOOKUP(C14484,Pivot!A:B,2,0),0)</f>
        <v>0</v>
      </c>
      <c r="F14484" s="65">
        <f>IFERROR(VLOOKUP(C14484,Pivot!A:C,3,0),0)</f>
        <v>0</v>
      </c>
    </row>
    <row r="14485" spans="1:6" x14ac:dyDescent="0.25">
      <c r="A14485" s="68" t="s">
        <v>103</v>
      </c>
      <c r="B14485" s="69">
        <v>491490093</v>
      </c>
      <c r="C14485" s="68">
        <v>887961812480</v>
      </c>
      <c r="D14485" s="69" t="s">
        <v>9685</v>
      </c>
      <c r="E14485" s="65">
        <f>IFERROR(VLOOKUP(C14485,Pivot!A:B,2,0),0)</f>
        <v>0</v>
      </c>
      <c r="F14485" s="65">
        <f>IFERROR(VLOOKUP(C14485,Pivot!A:C,3,0),0)</f>
        <v>0</v>
      </c>
    </row>
    <row r="14486" spans="1:6" x14ac:dyDescent="0.25">
      <c r="A14486" s="68" t="s">
        <v>103</v>
      </c>
      <c r="B14486" s="69">
        <v>491490107</v>
      </c>
      <c r="C14486" s="68">
        <v>491490107</v>
      </c>
      <c r="D14486" s="69" t="s">
        <v>9686</v>
      </c>
      <c r="E14486" s="65">
        <f>IFERROR(VLOOKUP(C14486,Pivot!A:B,2,0),0)</f>
        <v>0</v>
      </c>
      <c r="F14486" s="65">
        <f>IFERROR(VLOOKUP(C14486,Pivot!A:C,3,0),0)</f>
        <v>0</v>
      </c>
    </row>
    <row r="14487" spans="1:6" x14ac:dyDescent="0.25">
      <c r="A14487" s="68" t="s">
        <v>103</v>
      </c>
      <c r="B14487" s="69">
        <v>491490107</v>
      </c>
      <c r="C14487" s="68">
        <v>630509740864</v>
      </c>
      <c r="D14487" s="69" t="s">
        <v>9686</v>
      </c>
      <c r="E14487" s="65">
        <f>IFERROR(VLOOKUP(C14487,Pivot!A:B,2,0),0)</f>
        <v>0</v>
      </c>
      <c r="F14487" s="65">
        <f>IFERROR(VLOOKUP(C14487,Pivot!A:C,3,0),0)</f>
        <v>0</v>
      </c>
    </row>
    <row r="14488" spans="1:6" x14ac:dyDescent="0.25">
      <c r="A14488" s="68" t="s">
        <v>103</v>
      </c>
      <c r="B14488" s="69">
        <v>491490108</v>
      </c>
      <c r="C14488" s="68">
        <v>491490108</v>
      </c>
      <c r="D14488" s="69" t="s">
        <v>9687</v>
      </c>
      <c r="E14488" s="65">
        <f>IFERROR(VLOOKUP(C14488,Pivot!A:B,2,0),0)</f>
        <v>0</v>
      </c>
      <c r="F14488" s="65">
        <f>IFERROR(VLOOKUP(C14488,Pivot!A:C,3,0),0)</f>
        <v>0</v>
      </c>
    </row>
    <row r="14489" spans="1:6" x14ac:dyDescent="0.25">
      <c r="A14489" s="68" t="s">
        <v>103</v>
      </c>
      <c r="B14489" s="69">
        <v>491490108</v>
      </c>
      <c r="C14489" s="68">
        <v>630509748921</v>
      </c>
      <c r="D14489" s="69" t="s">
        <v>9687</v>
      </c>
      <c r="E14489" s="65">
        <f>IFERROR(VLOOKUP(C14489,Pivot!A:B,2,0),0)</f>
        <v>0</v>
      </c>
      <c r="F14489" s="65">
        <f>IFERROR(VLOOKUP(C14489,Pivot!A:C,3,0),0)</f>
        <v>0</v>
      </c>
    </row>
    <row r="14490" spans="1:6" x14ac:dyDescent="0.25">
      <c r="A14490" s="68" t="s">
        <v>103</v>
      </c>
      <c r="B14490" s="69">
        <v>491490108</v>
      </c>
      <c r="C14490" s="68">
        <v>630509748938</v>
      </c>
      <c r="D14490" s="69" t="s">
        <v>9687</v>
      </c>
      <c r="E14490" s="65">
        <f>IFERROR(VLOOKUP(C14490,Pivot!A:B,2,0),0)</f>
        <v>0</v>
      </c>
      <c r="F14490" s="65">
        <f>IFERROR(VLOOKUP(C14490,Pivot!A:C,3,0),0)</f>
        <v>0</v>
      </c>
    </row>
    <row r="14491" spans="1:6" x14ac:dyDescent="0.25">
      <c r="A14491" s="68" t="s">
        <v>103</v>
      </c>
      <c r="B14491" s="69">
        <v>491490109</v>
      </c>
      <c r="C14491" s="68">
        <v>491490109</v>
      </c>
      <c r="D14491" s="69" t="s">
        <v>9688</v>
      </c>
      <c r="E14491" s="65">
        <f>IFERROR(VLOOKUP(C14491,Pivot!A:B,2,0),0)</f>
        <v>0</v>
      </c>
      <c r="F14491" s="65">
        <f>IFERROR(VLOOKUP(C14491,Pivot!A:C,3,0),0)</f>
        <v>0</v>
      </c>
    </row>
    <row r="14492" spans="1:6" x14ac:dyDescent="0.25">
      <c r="A14492" s="68" t="s">
        <v>103</v>
      </c>
      <c r="B14492" s="69">
        <v>491490109</v>
      </c>
      <c r="C14492" s="68">
        <v>630509791064</v>
      </c>
      <c r="D14492" s="69" t="s">
        <v>9688</v>
      </c>
      <c r="E14492" s="65">
        <f>IFERROR(VLOOKUP(C14492,Pivot!A:B,2,0),0)</f>
        <v>0</v>
      </c>
      <c r="F14492" s="65">
        <f>IFERROR(VLOOKUP(C14492,Pivot!A:C,3,0),0)</f>
        <v>0</v>
      </c>
    </row>
    <row r="14493" spans="1:6" x14ac:dyDescent="0.25">
      <c r="A14493" s="68" t="s">
        <v>103</v>
      </c>
      <c r="B14493" s="69">
        <v>491490109</v>
      </c>
      <c r="C14493" s="68">
        <v>630509791071</v>
      </c>
      <c r="D14493" s="69" t="s">
        <v>9688</v>
      </c>
      <c r="E14493" s="65">
        <f>IFERROR(VLOOKUP(C14493,Pivot!A:B,2,0),0)</f>
        <v>0</v>
      </c>
      <c r="F14493" s="65">
        <f>IFERROR(VLOOKUP(C14493,Pivot!A:C,3,0),0)</f>
        <v>0</v>
      </c>
    </row>
    <row r="14494" spans="1:6" x14ac:dyDescent="0.25">
      <c r="A14494" s="68" t="s">
        <v>103</v>
      </c>
      <c r="B14494" s="69">
        <v>491490109</v>
      </c>
      <c r="C14494" s="68">
        <v>630509864744</v>
      </c>
      <c r="D14494" s="69" t="s">
        <v>9688</v>
      </c>
      <c r="E14494" s="65">
        <f>IFERROR(VLOOKUP(C14494,Pivot!A:B,2,0),0)</f>
        <v>0</v>
      </c>
      <c r="F14494" s="65">
        <f>IFERROR(VLOOKUP(C14494,Pivot!A:C,3,0),0)</f>
        <v>0</v>
      </c>
    </row>
    <row r="14495" spans="1:6" x14ac:dyDescent="0.25">
      <c r="A14495" s="68" t="s">
        <v>103</v>
      </c>
      <c r="B14495" s="69">
        <v>491490110</v>
      </c>
      <c r="C14495" s="68">
        <v>491490110</v>
      </c>
      <c r="D14495" s="69" t="s">
        <v>9689</v>
      </c>
      <c r="E14495" s="65">
        <f>IFERROR(VLOOKUP(C14495,Pivot!A:B,2,0),0)</f>
        <v>0</v>
      </c>
      <c r="F14495" s="65">
        <f>IFERROR(VLOOKUP(C14495,Pivot!A:C,3,0),0)</f>
        <v>0</v>
      </c>
    </row>
    <row r="14496" spans="1:6" x14ac:dyDescent="0.25">
      <c r="A14496" s="68" t="s">
        <v>103</v>
      </c>
      <c r="B14496" s="69">
        <v>491490110</v>
      </c>
      <c r="C14496" s="68">
        <v>630509783595</v>
      </c>
      <c r="D14496" s="69" t="s">
        <v>9689</v>
      </c>
      <c r="E14496" s="65">
        <f>IFERROR(VLOOKUP(C14496,Pivot!A:B,2,0),0)</f>
        <v>0</v>
      </c>
      <c r="F14496" s="65">
        <f>IFERROR(VLOOKUP(C14496,Pivot!A:C,3,0),0)</f>
        <v>0</v>
      </c>
    </row>
    <row r="14497" spans="1:6" x14ac:dyDescent="0.25">
      <c r="A14497" s="68" t="s">
        <v>103</v>
      </c>
      <c r="B14497" s="69">
        <v>491490110</v>
      </c>
      <c r="C14497" s="68">
        <v>630509783601</v>
      </c>
      <c r="D14497" s="69" t="s">
        <v>9689</v>
      </c>
      <c r="E14497" s="65">
        <f>IFERROR(VLOOKUP(C14497,Pivot!A:B,2,0),0)</f>
        <v>0</v>
      </c>
      <c r="F14497" s="65">
        <f>IFERROR(VLOOKUP(C14497,Pivot!A:C,3,0),0)</f>
        <v>0</v>
      </c>
    </row>
    <row r="14498" spans="1:6" x14ac:dyDescent="0.25">
      <c r="A14498" s="68" t="s">
        <v>103</v>
      </c>
      <c r="B14498" s="69">
        <v>491490111</v>
      </c>
      <c r="C14498" s="68">
        <v>630509748747</v>
      </c>
      <c r="D14498" s="69" t="s">
        <v>9690</v>
      </c>
      <c r="E14498" s="65">
        <f>IFERROR(VLOOKUP(C14498,Pivot!A:B,2,0),0)</f>
        <v>0</v>
      </c>
      <c r="F14498" s="65">
        <f>IFERROR(VLOOKUP(C14498,Pivot!A:C,3,0),0)</f>
        <v>0</v>
      </c>
    </row>
    <row r="14499" spans="1:6" x14ac:dyDescent="0.25">
      <c r="A14499" s="68" t="s">
        <v>103</v>
      </c>
      <c r="B14499" s="69">
        <v>491490113</v>
      </c>
      <c r="C14499" s="68">
        <v>630509734481</v>
      </c>
      <c r="D14499" s="69" t="s">
        <v>9691</v>
      </c>
      <c r="E14499" s="65">
        <f>IFERROR(VLOOKUP(C14499,Pivot!A:B,2,0),0)</f>
        <v>0</v>
      </c>
      <c r="F14499" s="65">
        <f>IFERROR(VLOOKUP(C14499,Pivot!A:C,3,0),0)</f>
        <v>0</v>
      </c>
    </row>
    <row r="14500" spans="1:6" x14ac:dyDescent="0.25">
      <c r="A14500" s="68" t="s">
        <v>103</v>
      </c>
      <c r="B14500" s="69">
        <v>491490114</v>
      </c>
      <c r="C14500" s="68">
        <v>5010993550326</v>
      </c>
      <c r="D14500" s="69" t="s">
        <v>9692</v>
      </c>
      <c r="E14500" s="65">
        <f>IFERROR(VLOOKUP(C14500,Pivot!A:B,2,0),0)</f>
        <v>0</v>
      </c>
      <c r="F14500" s="65">
        <f>IFERROR(VLOOKUP(C14500,Pivot!A:C,3,0),0)</f>
        <v>0</v>
      </c>
    </row>
    <row r="14501" spans="1:6" x14ac:dyDescent="0.25">
      <c r="A14501" s="68" t="s">
        <v>103</v>
      </c>
      <c r="B14501" s="69">
        <v>491490114</v>
      </c>
      <c r="C14501" s="68">
        <v>630509745999</v>
      </c>
      <c r="D14501" s="69" t="s">
        <v>9692</v>
      </c>
      <c r="E14501" s="65">
        <f>IFERROR(VLOOKUP(C14501,Pivot!A:B,2,0),0)</f>
        <v>0</v>
      </c>
      <c r="F14501" s="65">
        <f>IFERROR(VLOOKUP(C14501,Pivot!A:C,3,0),0)</f>
        <v>0</v>
      </c>
    </row>
    <row r="14502" spans="1:6" x14ac:dyDescent="0.25">
      <c r="A14502" s="68" t="s">
        <v>103</v>
      </c>
      <c r="B14502" s="69">
        <v>491490116</v>
      </c>
      <c r="C14502" s="68">
        <v>630509752744</v>
      </c>
      <c r="D14502" s="69" t="s">
        <v>9693</v>
      </c>
      <c r="E14502" s="65">
        <f>IFERROR(VLOOKUP(C14502,Pivot!A:B,2,0),0)</f>
        <v>0</v>
      </c>
      <c r="F14502" s="65">
        <f>IFERROR(VLOOKUP(C14502,Pivot!A:C,3,0),0)</f>
        <v>0</v>
      </c>
    </row>
    <row r="14503" spans="1:6" x14ac:dyDescent="0.25">
      <c r="A14503" s="68" t="s">
        <v>103</v>
      </c>
      <c r="B14503" s="69">
        <v>491490117</v>
      </c>
      <c r="C14503" s="68">
        <v>630509752720</v>
      </c>
      <c r="D14503" s="69" t="s">
        <v>9694</v>
      </c>
      <c r="E14503" s="65">
        <f>IFERROR(VLOOKUP(C14503,Pivot!A:B,2,0),0)</f>
        <v>0</v>
      </c>
      <c r="F14503" s="65">
        <f>IFERROR(VLOOKUP(C14503,Pivot!A:C,3,0),0)</f>
        <v>0</v>
      </c>
    </row>
    <row r="14504" spans="1:6" x14ac:dyDescent="0.25">
      <c r="A14504" s="68" t="s">
        <v>103</v>
      </c>
      <c r="B14504" s="69">
        <v>491490118</v>
      </c>
      <c r="C14504" s="68">
        <v>5050841662016</v>
      </c>
      <c r="D14504" s="69" t="s">
        <v>9695</v>
      </c>
      <c r="E14504" s="65">
        <f>IFERROR(VLOOKUP(C14504,Pivot!A:B,2,0),0)</f>
        <v>0</v>
      </c>
      <c r="F14504" s="65">
        <f>IFERROR(VLOOKUP(C14504,Pivot!A:C,3,0),0)</f>
        <v>0</v>
      </c>
    </row>
    <row r="14505" spans="1:6" x14ac:dyDescent="0.25">
      <c r="A14505" s="68" t="s">
        <v>103</v>
      </c>
      <c r="B14505" s="69">
        <v>491490121</v>
      </c>
      <c r="C14505" s="68">
        <v>5050841641714</v>
      </c>
      <c r="D14505" s="69" t="s">
        <v>9696</v>
      </c>
      <c r="E14505" s="65">
        <f>IFERROR(VLOOKUP(C14505,Pivot!A:B,2,0),0)</f>
        <v>0</v>
      </c>
      <c r="F14505" s="65">
        <f>IFERROR(VLOOKUP(C14505,Pivot!A:C,3,0),0)</f>
        <v>0</v>
      </c>
    </row>
    <row r="14506" spans="1:6" x14ac:dyDescent="0.25">
      <c r="A14506" s="68" t="s">
        <v>103</v>
      </c>
      <c r="B14506" s="69">
        <v>491490123</v>
      </c>
      <c r="C14506" s="68">
        <v>5053307037335</v>
      </c>
      <c r="D14506" s="69" t="s">
        <v>9697</v>
      </c>
      <c r="E14506" s="65">
        <f>IFERROR(VLOOKUP(C14506,Pivot!A:B,2,0),0)</f>
        <v>0</v>
      </c>
      <c r="F14506" s="65">
        <f>IFERROR(VLOOKUP(C14506,Pivot!A:C,3,0),0)</f>
        <v>0</v>
      </c>
    </row>
    <row r="14507" spans="1:6" x14ac:dyDescent="0.25">
      <c r="A14507" s="68" t="s">
        <v>103</v>
      </c>
      <c r="B14507" s="69">
        <v>491490124</v>
      </c>
      <c r="C14507" s="68">
        <v>5053307037328</v>
      </c>
      <c r="D14507" s="69" t="s">
        <v>9698</v>
      </c>
      <c r="E14507" s="65">
        <f>IFERROR(VLOOKUP(C14507,Pivot!A:B,2,0),0)</f>
        <v>0</v>
      </c>
      <c r="F14507" s="65">
        <f>IFERROR(VLOOKUP(C14507,Pivot!A:C,3,0),0)</f>
        <v>0</v>
      </c>
    </row>
    <row r="14508" spans="1:6" x14ac:dyDescent="0.25">
      <c r="A14508" s="68" t="s">
        <v>103</v>
      </c>
      <c r="B14508" s="69">
        <v>491490125</v>
      </c>
      <c r="C14508" s="68">
        <v>5053307034891</v>
      </c>
      <c r="D14508" s="69" t="s">
        <v>9699</v>
      </c>
      <c r="E14508" s="65">
        <f>IFERROR(VLOOKUP(C14508,Pivot!A:B,2,0),0)</f>
        <v>0</v>
      </c>
      <c r="F14508" s="65">
        <f>IFERROR(VLOOKUP(C14508,Pivot!A:C,3,0),0)</f>
        <v>0</v>
      </c>
    </row>
    <row r="14509" spans="1:6" x14ac:dyDescent="0.25">
      <c r="A14509" s="68" t="s">
        <v>103</v>
      </c>
      <c r="B14509" s="69">
        <v>491490126</v>
      </c>
      <c r="C14509" s="68">
        <v>5053307034907</v>
      </c>
      <c r="D14509" s="69" t="s">
        <v>9700</v>
      </c>
      <c r="E14509" s="65">
        <f>IFERROR(VLOOKUP(C14509,Pivot!A:B,2,0),0)</f>
        <v>0</v>
      </c>
      <c r="F14509" s="65">
        <f>IFERROR(VLOOKUP(C14509,Pivot!A:C,3,0),0)</f>
        <v>0</v>
      </c>
    </row>
    <row r="14510" spans="1:6" x14ac:dyDescent="0.25">
      <c r="A14510" s="68" t="s">
        <v>103</v>
      </c>
      <c r="B14510" s="69">
        <v>491490133</v>
      </c>
      <c r="C14510" s="68">
        <v>39897457086</v>
      </c>
      <c r="D14510" s="69" t="s">
        <v>9701</v>
      </c>
      <c r="E14510" s="65">
        <f>IFERROR(VLOOKUP(C14510,Pivot!A:B,2,0),0)</f>
        <v>0</v>
      </c>
      <c r="F14510" s="65">
        <f>IFERROR(VLOOKUP(C14510,Pivot!A:C,3,0),0)</f>
        <v>0</v>
      </c>
    </row>
    <row r="14511" spans="1:6" x14ac:dyDescent="0.25">
      <c r="A14511" s="68" t="s">
        <v>103</v>
      </c>
      <c r="B14511" s="69">
        <v>491490134</v>
      </c>
      <c r="C14511" s="68">
        <v>39897428727</v>
      </c>
      <c r="D14511" s="69" t="s">
        <v>9702</v>
      </c>
      <c r="E14511" s="65">
        <f>IFERROR(VLOOKUP(C14511,Pivot!A:B,2,0),0)</f>
        <v>0</v>
      </c>
      <c r="F14511" s="65">
        <f>IFERROR(VLOOKUP(C14511,Pivot!A:C,3,0),0)</f>
        <v>0</v>
      </c>
    </row>
    <row r="14512" spans="1:6" x14ac:dyDescent="0.25">
      <c r="A14512" s="68" t="s">
        <v>103</v>
      </c>
      <c r="B14512" s="69">
        <v>491490135</v>
      </c>
      <c r="C14512" s="68">
        <v>39897637396</v>
      </c>
      <c r="D14512" s="69" t="s">
        <v>9703</v>
      </c>
      <c r="E14512" s="65">
        <f>IFERROR(VLOOKUP(C14512,Pivot!A:B,2,0),0)</f>
        <v>0</v>
      </c>
      <c r="F14512" s="65">
        <f>IFERROR(VLOOKUP(C14512,Pivot!A:C,3,0),0)</f>
        <v>0</v>
      </c>
    </row>
    <row r="14513" spans="1:6" x14ac:dyDescent="0.25">
      <c r="A14513" s="68" t="s">
        <v>103</v>
      </c>
      <c r="B14513" s="69">
        <v>491490136</v>
      </c>
      <c r="C14513" s="68">
        <v>491490136</v>
      </c>
      <c r="D14513" s="69" t="s">
        <v>9704</v>
      </c>
      <c r="E14513" s="65">
        <f>IFERROR(VLOOKUP(C14513,Pivot!A:B,2,0),0)</f>
        <v>0</v>
      </c>
      <c r="F14513" s="65">
        <f>IFERROR(VLOOKUP(C14513,Pivot!A:C,3,0),0)</f>
        <v>0</v>
      </c>
    </row>
    <row r="14514" spans="1:6" x14ac:dyDescent="0.25">
      <c r="A14514" s="68" t="s">
        <v>103</v>
      </c>
      <c r="B14514" s="69">
        <v>491490136</v>
      </c>
      <c r="C14514" s="68">
        <v>614239033755</v>
      </c>
      <c r="D14514" s="69" t="s">
        <v>9704</v>
      </c>
      <c r="E14514" s="65">
        <f>IFERROR(VLOOKUP(C14514,Pivot!A:B,2,0),0)</f>
        <v>0</v>
      </c>
      <c r="F14514" s="65">
        <f>IFERROR(VLOOKUP(C14514,Pivot!A:C,3,0),0)</f>
        <v>0</v>
      </c>
    </row>
    <row r="14515" spans="1:6" x14ac:dyDescent="0.25">
      <c r="A14515" s="68" t="s">
        <v>103</v>
      </c>
      <c r="B14515" s="69">
        <v>491490137</v>
      </c>
      <c r="C14515" s="68">
        <v>614239033809</v>
      </c>
      <c r="D14515" s="69" t="s">
        <v>9705</v>
      </c>
      <c r="E14515" s="65">
        <f>IFERROR(VLOOKUP(C14515,Pivot!A:B,2,0),0)</f>
        <v>0</v>
      </c>
      <c r="F14515" s="65">
        <f>IFERROR(VLOOKUP(C14515,Pivot!A:C,3,0),0)</f>
        <v>0</v>
      </c>
    </row>
    <row r="14516" spans="1:6" x14ac:dyDescent="0.25">
      <c r="A14516" s="68" t="s">
        <v>103</v>
      </c>
      <c r="B14516" s="69">
        <v>491490138</v>
      </c>
      <c r="C14516" s="68">
        <v>39897456867</v>
      </c>
      <c r="D14516" s="69" t="s">
        <v>9706</v>
      </c>
      <c r="E14516" s="65">
        <f>IFERROR(VLOOKUP(C14516,Pivot!A:B,2,0),0)</f>
        <v>0</v>
      </c>
      <c r="F14516" s="65">
        <f>IFERROR(VLOOKUP(C14516,Pivot!A:C,3,0),0)</f>
        <v>0</v>
      </c>
    </row>
    <row r="14517" spans="1:6" x14ac:dyDescent="0.25">
      <c r="A14517" s="68" t="s">
        <v>103</v>
      </c>
      <c r="B14517" s="69">
        <v>491490139</v>
      </c>
      <c r="C14517" s="68">
        <v>39897428734</v>
      </c>
      <c r="D14517" s="69" t="s">
        <v>9707</v>
      </c>
      <c r="E14517" s="65">
        <f>IFERROR(VLOOKUP(C14517,Pivot!A:B,2,0),0)</f>
        <v>0</v>
      </c>
      <c r="F14517" s="65">
        <f>IFERROR(VLOOKUP(C14517,Pivot!A:C,3,0),0)</f>
        <v>0</v>
      </c>
    </row>
    <row r="14518" spans="1:6" x14ac:dyDescent="0.25">
      <c r="A14518" s="68" t="s">
        <v>103</v>
      </c>
      <c r="B14518" s="69">
        <v>491490140</v>
      </c>
      <c r="C14518" s="68">
        <v>39897533346</v>
      </c>
      <c r="D14518" s="69" t="s">
        <v>9708</v>
      </c>
      <c r="E14518" s="65">
        <f>IFERROR(VLOOKUP(C14518,Pivot!A:B,2,0),0)</f>
        <v>0</v>
      </c>
      <c r="F14518" s="65">
        <f>IFERROR(VLOOKUP(C14518,Pivot!A:C,3,0),0)</f>
        <v>0</v>
      </c>
    </row>
    <row r="14519" spans="1:6" x14ac:dyDescent="0.25">
      <c r="A14519" s="68" t="s">
        <v>103</v>
      </c>
      <c r="B14519" s="69">
        <v>491490141</v>
      </c>
      <c r="C14519" s="68">
        <v>39897456959</v>
      </c>
      <c r="D14519" s="69" t="s">
        <v>9709</v>
      </c>
      <c r="E14519" s="65">
        <f>IFERROR(VLOOKUP(C14519,Pivot!A:B,2,0),0)</f>
        <v>0</v>
      </c>
      <c r="F14519" s="65">
        <f>IFERROR(VLOOKUP(C14519,Pivot!A:C,3,0),0)</f>
        <v>0</v>
      </c>
    </row>
    <row r="14520" spans="1:6" x14ac:dyDescent="0.25">
      <c r="A14520" s="68" t="s">
        <v>103</v>
      </c>
      <c r="B14520" s="69">
        <v>491490142</v>
      </c>
      <c r="C14520" s="68">
        <v>39897533933</v>
      </c>
      <c r="D14520" s="69" t="s">
        <v>9710</v>
      </c>
      <c r="E14520" s="65">
        <f>IFERROR(VLOOKUP(C14520,Pivot!A:B,2,0),0)</f>
        <v>0</v>
      </c>
      <c r="F14520" s="65">
        <f>IFERROR(VLOOKUP(C14520,Pivot!A:C,3,0),0)</f>
        <v>0</v>
      </c>
    </row>
    <row r="14521" spans="1:6" x14ac:dyDescent="0.25">
      <c r="A14521" s="68" t="s">
        <v>103</v>
      </c>
      <c r="B14521" s="69">
        <v>491490150</v>
      </c>
      <c r="C14521" s="68">
        <v>5050868444510</v>
      </c>
      <c r="D14521" s="69" t="s">
        <v>9711</v>
      </c>
      <c r="E14521" s="65">
        <f>IFERROR(VLOOKUP(C14521,Pivot!A:B,2,0),0)</f>
        <v>0</v>
      </c>
      <c r="F14521" s="65">
        <f>IFERROR(VLOOKUP(C14521,Pivot!A:C,3,0),0)</f>
        <v>0</v>
      </c>
    </row>
    <row r="14522" spans="1:6" x14ac:dyDescent="0.25">
      <c r="A14522" s="68" t="s">
        <v>103</v>
      </c>
      <c r="B14522" s="69">
        <v>491490151</v>
      </c>
      <c r="C14522" s="68">
        <v>5050868444619</v>
      </c>
      <c r="D14522" s="69" t="s">
        <v>9712</v>
      </c>
      <c r="E14522" s="65">
        <f>IFERROR(VLOOKUP(C14522,Pivot!A:B,2,0),0)</f>
        <v>0</v>
      </c>
      <c r="F14522" s="65">
        <f>IFERROR(VLOOKUP(C14522,Pivot!A:C,3,0),0)</f>
        <v>0</v>
      </c>
    </row>
    <row r="14523" spans="1:6" x14ac:dyDescent="0.25">
      <c r="A14523" s="68" t="s">
        <v>103</v>
      </c>
      <c r="B14523" s="69">
        <v>491490152</v>
      </c>
      <c r="C14523" s="68">
        <v>5050868427810</v>
      </c>
      <c r="D14523" s="69" t="s">
        <v>9713</v>
      </c>
      <c r="E14523" s="65">
        <f>IFERROR(VLOOKUP(C14523,Pivot!A:B,2,0),0)</f>
        <v>0</v>
      </c>
      <c r="F14523" s="65">
        <f>IFERROR(VLOOKUP(C14523,Pivot!A:C,3,0),0)</f>
        <v>0</v>
      </c>
    </row>
    <row r="14524" spans="1:6" x14ac:dyDescent="0.25">
      <c r="A14524" s="68" t="s">
        <v>103</v>
      </c>
      <c r="B14524" s="69">
        <v>491490153</v>
      </c>
      <c r="C14524" s="68">
        <v>5050868427711</v>
      </c>
      <c r="D14524" s="69" t="s">
        <v>9714</v>
      </c>
      <c r="E14524" s="65">
        <f>IFERROR(VLOOKUP(C14524,Pivot!A:B,2,0),0)</f>
        <v>0</v>
      </c>
      <c r="F14524" s="65">
        <f>IFERROR(VLOOKUP(C14524,Pivot!A:C,3,0),0)</f>
        <v>0</v>
      </c>
    </row>
    <row r="14525" spans="1:6" x14ac:dyDescent="0.25">
      <c r="A14525" s="68" t="s">
        <v>103</v>
      </c>
      <c r="B14525" s="69">
        <v>491490154</v>
      </c>
      <c r="C14525" s="68">
        <v>5050868065111</v>
      </c>
      <c r="D14525" s="69" t="s">
        <v>9715</v>
      </c>
      <c r="E14525" s="65">
        <f>IFERROR(VLOOKUP(C14525,Pivot!A:B,2,0),0)</f>
        <v>0</v>
      </c>
      <c r="F14525" s="65">
        <f>IFERROR(VLOOKUP(C14525,Pivot!A:C,3,0),0)</f>
        <v>0</v>
      </c>
    </row>
    <row r="14526" spans="1:6" x14ac:dyDescent="0.25">
      <c r="A14526" s="68" t="s">
        <v>103</v>
      </c>
      <c r="B14526" s="69">
        <v>491490155</v>
      </c>
      <c r="C14526" s="68">
        <v>5050868065210</v>
      </c>
      <c r="D14526" s="69" t="s">
        <v>9716</v>
      </c>
      <c r="E14526" s="65">
        <f>IFERROR(VLOOKUP(C14526,Pivot!A:B,2,0),0)</f>
        <v>0</v>
      </c>
      <c r="F14526" s="65">
        <f>IFERROR(VLOOKUP(C14526,Pivot!A:C,3,0),0)</f>
        <v>0</v>
      </c>
    </row>
    <row r="14527" spans="1:6" x14ac:dyDescent="0.25">
      <c r="A14527" s="68" t="s">
        <v>103</v>
      </c>
      <c r="B14527" s="69">
        <v>491490174</v>
      </c>
      <c r="C14527" s="68">
        <v>5029736063887</v>
      </c>
      <c r="D14527" s="69" t="s">
        <v>9717</v>
      </c>
      <c r="E14527" s="65">
        <f>IFERROR(VLOOKUP(C14527,Pivot!A:B,2,0),0)</f>
        <v>0</v>
      </c>
      <c r="F14527" s="65">
        <f>IFERROR(VLOOKUP(C14527,Pivot!A:C,3,0),0)</f>
        <v>0</v>
      </c>
    </row>
    <row r="14528" spans="1:6" x14ac:dyDescent="0.25">
      <c r="A14528" s="68" t="s">
        <v>103</v>
      </c>
      <c r="B14528" s="69">
        <v>491490174</v>
      </c>
      <c r="C14528" s="68">
        <v>5029736064952</v>
      </c>
      <c r="D14528" s="69" t="s">
        <v>9717</v>
      </c>
      <c r="E14528" s="65">
        <f>IFERROR(VLOOKUP(C14528,Pivot!A:B,2,0),0)</f>
        <v>0</v>
      </c>
      <c r="F14528" s="65">
        <f>IFERROR(VLOOKUP(C14528,Pivot!A:C,3,0),0)</f>
        <v>0</v>
      </c>
    </row>
    <row r="14529" spans="1:6" x14ac:dyDescent="0.25">
      <c r="A14529" s="68" t="s">
        <v>103</v>
      </c>
      <c r="B14529" s="69">
        <v>491490175</v>
      </c>
      <c r="C14529" s="68">
        <v>5029736062279</v>
      </c>
      <c r="D14529" s="69" t="s">
        <v>9718</v>
      </c>
      <c r="E14529" s="65">
        <f>IFERROR(VLOOKUP(C14529,Pivot!A:B,2,0),0)</f>
        <v>0</v>
      </c>
      <c r="F14529" s="65">
        <f>IFERROR(VLOOKUP(C14529,Pivot!A:C,3,0),0)</f>
        <v>0</v>
      </c>
    </row>
    <row r="14530" spans="1:6" x14ac:dyDescent="0.25">
      <c r="A14530" s="68" t="s">
        <v>103</v>
      </c>
      <c r="B14530" s="69">
        <v>491490176</v>
      </c>
      <c r="C14530" s="68">
        <v>8908007095031</v>
      </c>
      <c r="D14530" s="69" t="s">
        <v>9719</v>
      </c>
      <c r="E14530" s="65">
        <f>IFERROR(VLOOKUP(C14530,Pivot!A:B,2,0),0)</f>
        <v>0</v>
      </c>
      <c r="F14530" s="65">
        <f>IFERROR(VLOOKUP(C14530,Pivot!A:C,3,0),0)</f>
        <v>0</v>
      </c>
    </row>
    <row r="14531" spans="1:6" x14ac:dyDescent="0.25">
      <c r="A14531" s="68" t="s">
        <v>103</v>
      </c>
      <c r="B14531" s="69">
        <v>491490177</v>
      </c>
      <c r="C14531" s="68">
        <v>8908007095338</v>
      </c>
      <c r="D14531" s="69" t="s">
        <v>9720</v>
      </c>
      <c r="E14531" s="65">
        <f>IFERROR(VLOOKUP(C14531,Pivot!A:B,2,0),0)</f>
        <v>0</v>
      </c>
      <c r="F14531" s="65">
        <f>IFERROR(VLOOKUP(C14531,Pivot!A:C,3,0),0)</f>
        <v>0</v>
      </c>
    </row>
    <row r="14532" spans="1:6" x14ac:dyDescent="0.25">
      <c r="A14532" s="68" t="s">
        <v>103</v>
      </c>
      <c r="B14532" s="69">
        <v>491490178</v>
      </c>
      <c r="C14532" s="68">
        <v>8908007095307</v>
      </c>
      <c r="D14532" s="69" t="s">
        <v>9721</v>
      </c>
      <c r="E14532" s="65">
        <f>IFERROR(VLOOKUP(C14532,Pivot!A:B,2,0),0)</f>
        <v>0</v>
      </c>
      <c r="F14532" s="65">
        <f>IFERROR(VLOOKUP(C14532,Pivot!A:C,3,0),0)</f>
        <v>0</v>
      </c>
    </row>
    <row r="14533" spans="1:6" x14ac:dyDescent="0.25">
      <c r="A14533" s="68" t="s">
        <v>103</v>
      </c>
      <c r="B14533" s="69">
        <v>491490179</v>
      </c>
      <c r="C14533" s="68">
        <v>8908007095000</v>
      </c>
      <c r="D14533" s="69" t="s">
        <v>9722</v>
      </c>
      <c r="E14533" s="65">
        <f>IFERROR(VLOOKUP(C14533,Pivot!A:B,2,0),0)</f>
        <v>0</v>
      </c>
      <c r="F14533" s="65">
        <f>IFERROR(VLOOKUP(C14533,Pivot!A:C,3,0),0)</f>
        <v>0</v>
      </c>
    </row>
    <row r="14534" spans="1:6" x14ac:dyDescent="0.25">
      <c r="A14534" s="68" t="s">
        <v>103</v>
      </c>
      <c r="B14534" s="69">
        <v>491490180</v>
      </c>
      <c r="C14534" s="68">
        <v>8908007095154</v>
      </c>
      <c r="D14534" s="69" t="s">
        <v>9723</v>
      </c>
      <c r="E14534" s="65">
        <f>IFERROR(VLOOKUP(C14534,Pivot!A:B,2,0),0)</f>
        <v>0</v>
      </c>
      <c r="F14534" s="65">
        <f>IFERROR(VLOOKUP(C14534,Pivot!A:C,3,0),0)</f>
        <v>0</v>
      </c>
    </row>
    <row r="14535" spans="1:6" x14ac:dyDescent="0.25">
      <c r="A14535" s="68" t="s">
        <v>103</v>
      </c>
      <c r="B14535" s="69">
        <v>491490181</v>
      </c>
      <c r="C14535" s="68">
        <v>8908007095116</v>
      </c>
      <c r="D14535" s="69" t="s">
        <v>9724</v>
      </c>
      <c r="E14535" s="65">
        <f>IFERROR(VLOOKUP(C14535,Pivot!A:B,2,0),0)</f>
        <v>0</v>
      </c>
      <c r="F14535" s="65">
        <f>IFERROR(VLOOKUP(C14535,Pivot!A:C,3,0),0)</f>
        <v>0</v>
      </c>
    </row>
    <row r="14536" spans="1:6" x14ac:dyDescent="0.25">
      <c r="A14536" s="68" t="s">
        <v>103</v>
      </c>
      <c r="B14536" s="69">
        <v>491490182</v>
      </c>
      <c r="C14536" s="68">
        <v>8908007095048</v>
      </c>
      <c r="D14536" s="69" t="s">
        <v>9725</v>
      </c>
      <c r="E14536" s="65">
        <f>IFERROR(VLOOKUP(C14536,Pivot!A:B,2,0),0)</f>
        <v>0</v>
      </c>
      <c r="F14536" s="65">
        <f>IFERROR(VLOOKUP(C14536,Pivot!A:C,3,0),0)</f>
        <v>0</v>
      </c>
    </row>
    <row r="14537" spans="1:6" x14ac:dyDescent="0.25">
      <c r="A14537" s="68" t="s">
        <v>103</v>
      </c>
      <c r="B14537" s="69">
        <v>491490182</v>
      </c>
      <c r="C14537" s="68">
        <v>8908007095055</v>
      </c>
      <c r="D14537" s="69" t="s">
        <v>9725</v>
      </c>
      <c r="E14537" s="65">
        <f>IFERROR(VLOOKUP(C14537,Pivot!A:B,2,0),0)</f>
        <v>0</v>
      </c>
      <c r="F14537" s="65">
        <f>IFERROR(VLOOKUP(C14537,Pivot!A:C,3,0),0)</f>
        <v>0</v>
      </c>
    </row>
    <row r="14538" spans="1:6" x14ac:dyDescent="0.25">
      <c r="A14538" s="68" t="s">
        <v>103</v>
      </c>
      <c r="B14538" s="69">
        <v>491490183</v>
      </c>
      <c r="C14538" s="68">
        <v>8908007095314</v>
      </c>
      <c r="D14538" s="69" t="s">
        <v>9726</v>
      </c>
      <c r="E14538" s="65">
        <f>IFERROR(VLOOKUP(C14538,Pivot!A:B,2,0),0)</f>
        <v>0</v>
      </c>
      <c r="F14538" s="65">
        <f>IFERROR(VLOOKUP(C14538,Pivot!A:C,3,0),0)</f>
        <v>0</v>
      </c>
    </row>
    <row r="14539" spans="1:6" x14ac:dyDescent="0.25">
      <c r="A14539" s="68" t="s">
        <v>103</v>
      </c>
      <c r="B14539" s="69">
        <v>491490184</v>
      </c>
      <c r="C14539" s="68">
        <v>8908007095017</v>
      </c>
      <c r="D14539" s="69" t="s">
        <v>9727</v>
      </c>
      <c r="E14539" s="65">
        <f>IFERROR(VLOOKUP(C14539,Pivot!A:B,2,0),0)</f>
        <v>0</v>
      </c>
      <c r="F14539" s="65">
        <f>IFERROR(VLOOKUP(C14539,Pivot!A:C,3,0),0)</f>
        <v>0</v>
      </c>
    </row>
    <row r="14540" spans="1:6" x14ac:dyDescent="0.25">
      <c r="A14540" s="68" t="s">
        <v>103</v>
      </c>
      <c r="B14540" s="69">
        <v>491490184</v>
      </c>
      <c r="C14540" s="68">
        <v>8908007095246</v>
      </c>
      <c r="D14540" s="69" t="s">
        <v>9727</v>
      </c>
      <c r="E14540" s="65">
        <f>IFERROR(VLOOKUP(C14540,Pivot!A:B,2,0),0)</f>
        <v>0</v>
      </c>
      <c r="F14540" s="65">
        <f>IFERROR(VLOOKUP(C14540,Pivot!A:C,3,0),0)</f>
        <v>0</v>
      </c>
    </row>
    <row r="14541" spans="1:6" x14ac:dyDescent="0.25">
      <c r="A14541" s="68" t="s">
        <v>103</v>
      </c>
      <c r="B14541" s="69">
        <v>491490185</v>
      </c>
      <c r="C14541" s="68">
        <v>8908007095161</v>
      </c>
      <c r="D14541" s="69" t="s">
        <v>9728</v>
      </c>
      <c r="E14541" s="65">
        <f>IFERROR(VLOOKUP(C14541,Pivot!A:B,2,0),0)</f>
        <v>0</v>
      </c>
      <c r="F14541" s="65">
        <f>IFERROR(VLOOKUP(C14541,Pivot!A:C,3,0),0)</f>
        <v>0</v>
      </c>
    </row>
    <row r="14542" spans="1:6" x14ac:dyDescent="0.25">
      <c r="A14542" s="68" t="s">
        <v>103</v>
      </c>
      <c r="B14542" s="69">
        <v>491490187</v>
      </c>
      <c r="C14542" s="68">
        <v>5702016367522</v>
      </c>
      <c r="D14542" s="69" t="s">
        <v>9729</v>
      </c>
      <c r="E14542" s="65">
        <f>IFERROR(VLOOKUP(C14542,Pivot!A:B,2,0),0)</f>
        <v>0</v>
      </c>
      <c r="F14542" s="65">
        <f>IFERROR(VLOOKUP(C14542,Pivot!A:C,3,0),0)</f>
        <v>0</v>
      </c>
    </row>
    <row r="14543" spans="1:6" x14ac:dyDescent="0.25">
      <c r="A14543" s="68" t="s">
        <v>103</v>
      </c>
      <c r="B14543" s="69">
        <v>491490188</v>
      </c>
      <c r="C14543" s="68">
        <v>5702016367539</v>
      </c>
      <c r="D14543" s="69" t="s">
        <v>9730</v>
      </c>
      <c r="E14543" s="65">
        <f>IFERROR(VLOOKUP(C14543,Pivot!A:B,2,0),0)</f>
        <v>0</v>
      </c>
      <c r="F14543" s="65">
        <f>IFERROR(VLOOKUP(C14543,Pivot!A:C,3,0),0)</f>
        <v>0</v>
      </c>
    </row>
    <row r="14544" spans="1:6" x14ac:dyDescent="0.25">
      <c r="A14544" s="68" t="s">
        <v>103</v>
      </c>
      <c r="B14544" s="69">
        <v>491490191</v>
      </c>
      <c r="C14544" s="68">
        <v>5702016367942</v>
      </c>
      <c r="D14544" s="69" t="s">
        <v>9731</v>
      </c>
      <c r="E14544" s="65">
        <f>IFERROR(VLOOKUP(C14544,Pivot!A:B,2,0),0)</f>
        <v>0</v>
      </c>
      <c r="F14544" s="65">
        <f>IFERROR(VLOOKUP(C14544,Pivot!A:C,3,0),0)</f>
        <v>0</v>
      </c>
    </row>
    <row r="14545" spans="1:6" x14ac:dyDescent="0.25">
      <c r="A14545" s="68" t="s">
        <v>103</v>
      </c>
      <c r="B14545" s="69">
        <v>491490192</v>
      </c>
      <c r="C14545" s="68">
        <v>5702016367959</v>
      </c>
      <c r="D14545" s="69" t="s">
        <v>9732</v>
      </c>
      <c r="E14545" s="65">
        <f>IFERROR(VLOOKUP(C14545,Pivot!A:B,2,0),0)</f>
        <v>0</v>
      </c>
      <c r="F14545" s="65">
        <f>IFERROR(VLOOKUP(C14545,Pivot!A:C,3,0),0)</f>
        <v>0</v>
      </c>
    </row>
    <row r="14546" spans="1:6" x14ac:dyDescent="0.25">
      <c r="A14546" s="68" t="s">
        <v>103</v>
      </c>
      <c r="B14546" s="69">
        <v>491490193</v>
      </c>
      <c r="C14546" s="68">
        <v>5702016367966</v>
      </c>
      <c r="D14546" s="69" t="s">
        <v>9733</v>
      </c>
      <c r="E14546" s="65">
        <f>IFERROR(VLOOKUP(C14546,Pivot!A:B,2,0),0)</f>
        <v>0</v>
      </c>
      <c r="F14546" s="65">
        <f>IFERROR(VLOOKUP(C14546,Pivot!A:C,3,0),0)</f>
        <v>0</v>
      </c>
    </row>
    <row r="14547" spans="1:6" x14ac:dyDescent="0.25">
      <c r="A14547" s="68" t="s">
        <v>103</v>
      </c>
      <c r="B14547" s="69">
        <v>491490194</v>
      </c>
      <c r="C14547" s="68">
        <v>5702016368079</v>
      </c>
      <c r="D14547" s="69" t="s">
        <v>9734</v>
      </c>
      <c r="E14547" s="65">
        <f>IFERROR(VLOOKUP(C14547,Pivot!A:B,2,0),0)</f>
        <v>0</v>
      </c>
      <c r="F14547" s="65">
        <f>IFERROR(VLOOKUP(C14547,Pivot!A:C,3,0),0)</f>
        <v>0</v>
      </c>
    </row>
    <row r="14548" spans="1:6" x14ac:dyDescent="0.25">
      <c r="A14548" s="68" t="s">
        <v>103</v>
      </c>
      <c r="B14548" s="69">
        <v>491490197</v>
      </c>
      <c r="C14548" s="68">
        <v>5702016368109</v>
      </c>
      <c r="D14548" s="69" t="s">
        <v>9735</v>
      </c>
      <c r="E14548" s="65">
        <f>IFERROR(VLOOKUP(C14548,Pivot!A:B,2,0),0)</f>
        <v>0</v>
      </c>
      <c r="F14548" s="65">
        <f>IFERROR(VLOOKUP(C14548,Pivot!A:C,3,0),0)</f>
        <v>0</v>
      </c>
    </row>
    <row r="14549" spans="1:6" x14ac:dyDescent="0.25">
      <c r="A14549" s="68" t="s">
        <v>103</v>
      </c>
      <c r="B14549" s="69">
        <v>491490198</v>
      </c>
      <c r="C14549" s="68">
        <v>5702016368116</v>
      </c>
      <c r="D14549" s="69" t="s">
        <v>9736</v>
      </c>
      <c r="E14549" s="65">
        <f>IFERROR(VLOOKUP(C14549,Pivot!A:B,2,0),0)</f>
        <v>0</v>
      </c>
      <c r="F14549" s="65">
        <f>IFERROR(VLOOKUP(C14549,Pivot!A:C,3,0),0)</f>
        <v>0</v>
      </c>
    </row>
    <row r="14550" spans="1:6" x14ac:dyDescent="0.25">
      <c r="A14550" s="68" t="s">
        <v>103</v>
      </c>
      <c r="B14550" s="69">
        <v>491490200</v>
      </c>
      <c r="C14550" s="68">
        <v>5702016368130</v>
      </c>
      <c r="D14550" s="69" t="s">
        <v>9737</v>
      </c>
      <c r="E14550" s="65">
        <f>IFERROR(VLOOKUP(C14550,Pivot!A:B,2,0),0)</f>
        <v>0</v>
      </c>
      <c r="F14550" s="65">
        <f>IFERROR(VLOOKUP(C14550,Pivot!A:C,3,0),0)</f>
        <v>0</v>
      </c>
    </row>
    <row r="14551" spans="1:6" x14ac:dyDescent="0.25">
      <c r="A14551" s="68" t="s">
        <v>103</v>
      </c>
      <c r="B14551" s="69">
        <v>491490202</v>
      </c>
      <c r="C14551" s="68">
        <v>5702016368154</v>
      </c>
      <c r="D14551" s="69" t="s">
        <v>9738</v>
      </c>
      <c r="E14551" s="65">
        <f>IFERROR(VLOOKUP(C14551,Pivot!A:B,2,0),0)</f>
        <v>0</v>
      </c>
      <c r="F14551" s="65">
        <f>IFERROR(VLOOKUP(C14551,Pivot!A:C,3,0),0)</f>
        <v>0</v>
      </c>
    </row>
    <row r="14552" spans="1:6" x14ac:dyDescent="0.25">
      <c r="A14552" s="68" t="s">
        <v>103</v>
      </c>
      <c r="B14552" s="69">
        <v>491490205</v>
      </c>
      <c r="C14552" s="68">
        <v>5702016368192</v>
      </c>
      <c r="D14552" s="69" t="s">
        <v>9739</v>
      </c>
      <c r="E14552" s="65">
        <f>IFERROR(VLOOKUP(C14552,Pivot!A:B,2,0),0)</f>
        <v>0</v>
      </c>
      <c r="F14552" s="65">
        <f>IFERROR(VLOOKUP(C14552,Pivot!A:C,3,0),0)</f>
        <v>0</v>
      </c>
    </row>
    <row r="14553" spans="1:6" x14ac:dyDescent="0.25">
      <c r="A14553" s="68" t="s">
        <v>103</v>
      </c>
      <c r="B14553" s="69">
        <v>491490207</v>
      </c>
      <c r="C14553" s="68">
        <v>4006592004132</v>
      </c>
      <c r="D14553" s="69" t="s">
        <v>9740</v>
      </c>
      <c r="E14553" s="65">
        <f>IFERROR(VLOOKUP(C14553,Pivot!A:B,2,0),0)</f>
        <v>0</v>
      </c>
      <c r="F14553" s="65">
        <f>IFERROR(VLOOKUP(C14553,Pivot!A:C,3,0),0)</f>
        <v>0</v>
      </c>
    </row>
    <row r="14554" spans="1:6" x14ac:dyDescent="0.25">
      <c r="A14554" s="68" t="s">
        <v>103</v>
      </c>
      <c r="B14554" s="69">
        <v>491490208</v>
      </c>
      <c r="C14554" s="68">
        <v>4006592004163</v>
      </c>
      <c r="D14554" s="69" t="s">
        <v>9741</v>
      </c>
      <c r="E14554" s="65">
        <f>IFERROR(VLOOKUP(C14554,Pivot!A:B,2,0),0)</f>
        <v>0</v>
      </c>
      <c r="F14554" s="65">
        <f>IFERROR(VLOOKUP(C14554,Pivot!A:C,3,0),0)</f>
        <v>0</v>
      </c>
    </row>
    <row r="14555" spans="1:6" x14ac:dyDescent="0.25">
      <c r="A14555" s="68" t="s">
        <v>103</v>
      </c>
      <c r="B14555" s="69">
        <v>491490210</v>
      </c>
      <c r="C14555" s="68">
        <v>4052351015574</v>
      </c>
      <c r="D14555" s="69" t="s">
        <v>9742</v>
      </c>
      <c r="E14555" s="65">
        <f>IFERROR(VLOOKUP(C14555,Pivot!A:B,2,0),0)</f>
        <v>0</v>
      </c>
      <c r="F14555" s="65">
        <f>IFERROR(VLOOKUP(C14555,Pivot!A:C,3,0),0)</f>
        <v>0</v>
      </c>
    </row>
    <row r="14556" spans="1:6" x14ac:dyDescent="0.25">
      <c r="A14556" s="68" t="s">
        <v>103</v>
      </c>
      <c r="B14556" s="69">
        <v>491490211</v>
      </c>
      <c r="C14556" s="68">
        <v>4052351015765</v>
      </c>
      <c r="D14556" s="69" t="s">
        <v>9743</v>
      </c>
      <c r="E14556" s="65">
        <f>IFERROR(VLOOKUP(C14556,Pivot!A:B,2,0),0)</f>
        <v>0</v>
      </c>
      <c r="F14556" s="65">
        <f>IFERROR(VLOOKUP(C14556,Pivot!A:C,3,0),0)</f>
        <v>0</v>
      </c>
    </row>
    <row r="14557" spans="1:6" x14ac:dyDescent="0.25">
      <c r="A14557" s="68" t="s">
        <v>103</v>
      </c>
      <c r="B14557" s="69">
        <v>491490212</v>
      </c>
      <c r="C14557" s="68">
        <v>4052351015499</v>
      </c>
      <c r="D14557" s="69" t="s">
        <v>9744</v>
      </c>
      <c r="E14557" s="65">
        <f>IFERROR(VLOOKUP(C14557,Pivot!A:B,2,0),0)</f>
        <v>0</v>
      </c>
      <c r="F14557" s="65">
        <f>IFERROR(VLOOKUP(C14557,Pivot!A:C,3,0),0)</f>
        <v>0</v>
      </c>
    </row>
    <row r="14558" spans="1:6" x14ac:dyDescent="0.25">
      <c r="A14558" s="68" t="s">
        <v>103</v>
      </c>
      <c r="B14558" s="69">
        <v>491490213</v>
      </c>
      <c r="C14558" s="68">
        <v>4052351015741</v>
      </c>
      <c r="D14558" s="69" t="s">
        <v>9745</v>
      </c>
      <c r="E14558" s="65">
        <f>IFERROR(VLOOKUP(C14558,Pivot!A:B,2,0),0)</f>
        <v>0</v>
      </c>
      <c r="F14558" s="65">
        <f>IFERROR(VLOOKUP(C14558,Pivot!A:C,3,0),0)</f>
        <v>0</v>
      </c>
    </row>
    <row r="14559" spans="1:6" x14ac:dyDescent="0.25">
      <c r="A14559" s="68" t="s">
        <v>103</v>
      </c>
      <c r="B14559" s="69">
        <v>491490214</v>
      </c>
      <c r="C14559" s="68">
        <v>4052351015451</v>
      </c>
      <c r="D14559" s="69" t="s">
        <v>9746</v>
      </c>
      <c r="E14559" s="65">
        <f>IFERROR(VLOOKUP(C14559,Pivot!A:B,2,0),0)</f>
        <v>0</v>
      </c>
      <c r="F14559" s="65">
        <f>IFERROR(VLOOKUP(C14559,Pivot!A:C,3,0),0)</f>
        <v>0</v>
      </c>
    </row>
    <row r="14560" spans="1:6" x14ac:dyDescent="0.25">
      <c r="A14560" s="68" t="s">
        <v>103</v>
      </c>
      <c r="B14560" s="69">
        <v>491490215</v>
      </c>
      <c r="C14560" s="68">
        <v>4052351015710</v>
      </c>
      <c r="D14560" s="69" t="s">
        <v>9747</v>
      </c>
      <c r="E14560" s="65">
        <f>IFERROR(VLOOKUP(C14560,Pivot!A:B,2,0),0)</f>
        <v>0</v>
      </c>
      <c r="F14560" s="65">
        <f>IFERROR(VLOOKUP(C14560,Pivot!A:C,3,0),0)</f>
        <v>0</v>
      </c>
    </row>
    <row r="14561" spans="1:6" x14ac:dyDescent="0.25">
      <c r="A14561" s="68" t="s">
        <v>103</v>
      </c>
      <c r="B14561" s="69">
        <v>491490216</v>
      </c>
      <c r="C14561" s="68">
        <v>4052351015680</v>
      </c>
      <c r="D14561" s="69" t="s">
        <v>9748</v>
      </c>
      <c r="E14561" s="65">
        <f>IFERROR(VLOOKUP(C14561,Pivot!A:B,2,0),0)</f>
        <v>0</v>
      </c>
      <c r="F14561" s="65">
        <f>IFERROR(VLOOKUP(C14561,Pivot!A:C,3,0),0)</f>
        <v>0</v>
      </c>
    </row>
    <row r="14562" spans="1:6" x14ac:dyDescent="0.25">
      <c r="A14562" s="68" t="s">
        <v>103</v>
      </c>
      <c r="B14562" s="69">
        <v>491490217</v>
      </c>
      <c r="C14562" s="68">
        <v>4052351015659</v>
      </c>
      <c r="D14562" s="69" t="s">
        <v>9749</v>
      </c>
      <c r="E14562" s="65">
        <f>IFERROR(VLOOKUP(C14562,Pivot!A:B,2,0),0)</f>
        <v>0</v>
      </c>
      <c r="F14562" s="65">
        <f>IFERROR(VLOOKUP(C14562,Pivot!A:C,3,0),0)</f>
        <v>0</v>
      </c>
    </row>
    <row r="14563" spans="1:6" x14ac:dyDescent="0.25">
      <c r="A14563" s="68" t="s">
        <v>103</v>
      </c>
      <c r="B14563" s="69">
        <v>491490218</v>
      </c>
      <c r="C14563" s="68">
        <v>4052351015598</v>
      </c>
      <c r="D14563" s="69" t="s">
        <v>9750</v>
      </c>
      <c r="E14563" s="65">
        <f>IFERROR(VLOOKUP(C14563,Pivot!A:B,2,0),0)</f>
        <v>0</v>
      </c>
      <c r="F14563" s="65">
        <f>IFERROR(VLOOKUP(C14563,Pivot!A:C,3,0),0)</f>
        <v>0</v>
      </c>
    </row>
    <row r="14564" spans="1:6" x14ac:dyDescent="0.25">
      <c r="A14564" s="68" t="s">
        <v>103</v>
      </c>
      <c r="B14564" s="69">
        <v>491490219</v>
      </c>
      <c r="C14564" s="68">
        <v>4052351015628</v>
      </c>
      <c r="D14564" s="69" t="s">
        <v>9751</v>
      </c>
      <c r="E14564" s="65">
        <f>IFERROR(VLOOKUP(C14564,Pivot!A:B,2,0),0)</f>
        <v>0</v>
      </c>
      <c r="F14564" s="65">
        <f>IFERROR(VLOOKUP(C14564,Pivot!A:C,3,0),0)</f>
        <v>0</v>
      </c>
    </row>
    <row r="14565" spans="1:6" x14ac:dyDescent="0.25">
      <c r="A14565" s="68" t="s">
        <v>103</v>
      </c>
      <c r="B14565" s="69">
        <v>491490220</v>
      </c>
      <c r="C14565" s="68">
        <v>4006592001650</v>
      </c>
      <c r="D14565" s="69" t="s">
        <v>9752</v>
      </c>
      <c r="E14565" s="65">
        <f>IFERROR(VLOOKUP(C14565,Pivot!A:B,2,0),0)</f>
        <v>0</v>
      </c>
      <c r="F14565" s="65">
        <f>IFERROR(VLOOKUP(C14565,Pivot!A:C,3,0),0)</f>
        <v>0</v>
      </c>
    </row>
    <row r="14566" spans="1:6" x14ac:dyDescent="0.25">
      <c r="A14566" s="68" t="s">
        <v>103</v>
      </c>
      <c r="B14566" s="69">
        <v>491490221</v>
      </c>
      <c r="C14566" s="68">
        <v>4052351015987</v>
      </c>
      <c r="D14566" s="69" t="s">
        <v>9753</v>
      </c>
      <c r="E14566" s="65">
        <f>IFERROR(VLOOKUP(C14566,Pivot!A:B,2,0),0)</f>
        <v>0</v>
      </c>
      <c r="F14566" s="65">
        <f>IFERROR(VLOOKUP(C14566,Pivot!A:C,3,0),0)</f>
        <v>0</v>
      </c>
    </row>
    <row r="14567" spans="1:6" x14ac:dyDescent="0.25">
      <c r="A14567" s="68" t="s">
        <v>103</v>
      </c>
      <c r="B14567" s="69">
        <v>491490222</v>
      </c>
      <c r="C14567" s="68">
        <v>4052351016670</v>
      </c>
      <c r="D14567" s="69" t="s">
        <v>9754</v>
      </c>
      <c r="E14567" s="65">
        <f>IFERROR(VLOOKUP(C14567,Pivot!A:B,2,0),0)</f>
        <v>0</v>
      </c>
      <c r="F14567" s="65">
        <f>IFERROR(VLOOKUP(C14567,Pivot!A:C,3,0),0)</f>
        <v>0</v>
      </c>
    </row>
    <row r="14568" spans="1:6" x14ac:dyDescent="0.25">
      <c r="A14568" s="68" t="s">
        <v>103</v>
      </c>
      <c r="B14568" s="69">
        <v>491490223</v>
      </c>
      <c r="C14568" s="68">
        <v>4052351015512</v>
      </c>
      <c r="D14568" s="69" t="s">
        <v>9755</v>
      </c>
      <c r="E14568" s="65">
        <f>IFERROR(VLOOKUP(C14568,Pivot!A:B,2,0),0)</f>
        <v>0</v>
      </c>
      <c r="F14568" s="65">
        <f>IFERROR(VLOOKUP(C14568,Pivot!A:C,3,0),0)</f>
        <v>0</v>
      </c>
    </row>
    <row r="14569" spans="1:6" x14ac:dyDescent="0.25">
      <c r="A14569" s="68" t="s">
        <v>103</v>
      </c>
      <c r="B14569" s="69">
        <v>491490224</v>
      </c>
      <c r="C14569" s="68">
        <v>4006592988388</v>
      </c>
      <c r="D14569" s="69" t="s">
        <v>9756</v>
      </c>
      <c r="E14569" s="65">
        <f>IFERROR(VLOOKUP(C14569,Pivot!A:B,2,0),0)</f>
        <v>0</v>
      </c>
      <c r="F14569" s="65">
        <f>IFERROR(VLOOKUP(C14569,Pivot!A:C,3,0),0)</f>
        <v>0</v>
      </c>
    </row>
    <row r="14570" spans="1:6" x14ac:dyDescent="0.25">
      <c r="A14570" s="68" t="s">
        <v>103</v>
      </c>
      <c r="B14570" s="69">
        <v>491490225</v>
      </c>
      <c r="C14570" s="68">
        <v>4006592988425</v>
      </c>
      <c r="D14570" s="69" t="s">
        <v>9757</v>
      </c>
      <c r="E14570" s="65">
        <f>IFERROR(VLOOKUP(C14570,Pivot!A:B,2,0),0)</f>
        <v>0</v>
      </c>
      <c r="F14570" s="65">
        <f>IFERROR(VLOOKUP(C14570,Pivot!A:C,3,0),0)</f>
        <v>0</v>
      </c>
    </row>
    <row r="14571" spans="1:6" x14ac:dyDescent="0.25">
      <c r="A14571" s="68" t="s">
        <v>103</v>
      </c>
      <c r="B14571" s="69">
        <v>491490226</v>
      </c>
      <c r="C14571" s="68">
        <v>4006592988456</v>
      </c>
      <c r="D14571" s="69" t="s">
        <v>9758</v>
      </c>
      <c r="E14571" s="65">
        <f>IFERROR(VLOOKUP(C14571,Pivot!A:B,2,0),0)</f>
        <v>0</v>
      </c>
      <c r="F14571" s="65">
        <f>IFERROR(VLOOKUP(C14571,Pivot!A:C,3,0),0)</f>
        <v>0</v>
      </c>
    </row>
    <row r="14572" spans="1:6" x14ac:dyDescent="0.25">
      <c r="A14572" s="68" t="s">
        <v>103</v>
      </c>
      <c r="B14572" s="69">
        <v>491490227</v>
      </c>
      <c r="C14572" s="68">
        <v>8901736182065</v>
      </c>
      <c r="D14572" s="69" t="s">
        <v>9759</v>
      </c>
      <c r="E14572" s="65">
        <f>IFERROR(VLOOKUP(C14572,Pivot!A:B,2,0),0)</f>
        <v>0</v>
      </c>
      <c r="F14572" s="65">
        <f>IFERROR(VLOOKUP(C14572,Pivot!A:C,3,0),0)</f>
        <v>0</v>
      </c>
    </row>
    <row r="14573" spans="1:6" x14ac:dyDescent="0.25">
      <c r="A14573" s="68" t="s">
        <v>103</v>
      </c>
      <c r="B14573" s="69">
        <v>491490228</v>
      </c>
      <c r="C14573" s="68">
        <v>8901736182072</v>
      </c>
      <c r="D14573" s="69" t="s">
        <v>9760</v>
      </c>
      <c r="E14573" s="65">
        <f>IFERROR(VLOOKUP(C14573,Pivot!A:B,2,0),0)</f>
        <v>0</v>
      </c>
      <c r="F14573" s="65">
        <f>IFERROR(VLOOKUP(C14573,Pivot!A:C,3,0),0)</f>
        <v>0</v>
      </c>
    </row>
    <row r="14574" spans="1:6" x14ac:dyDescent="0.25">
      <c r="A14574" s="68" t="s">
        <v>103</v>
      </c>
      <c r="B14574" s="69">
        <v>491490229</v>
      </c>
      <c r="C14574" s="68">
        <v>8901736182089</v>
      </c>
      <c r="D14574" s="69" t="s">
        <v>9761</v>
      </c>
      <c r="E14574" s="65">
        <f>IFERROR(VLOOKUP(C14574,Pivot!A:B,2,0),0)</f>
        <v>0</v>
      </c>
      <c r="F14574" s="65">
        <f>IFERROR(VLOOKUP(C14574,Pivot!A:C,3,0),0)</f>
        <v>0</v>
      </c>
    </row>
    <row r="14575" spans="1:6" x14ac:dyDescent="0.25">
      <c r="A14575" s="68" t="s">
        <v>103</v>
      </c>
      <c r="B14575" s="69">
        <v>491490230</v>
      </c>
      <c r="C14575" s="68">
        <v>8901736182140</v>
      </c>
      <c r="D14575" s="69" t="s">
        <v>9762</v>
      </c>
      <c r="E14575" s="65">
        <f>IFERROR(VLOOKUP(C14575,Pivot!A:B,2,0),0)</f>
        <v>0</v>
      </c>
      <c r="F14575" s="65">
        <f>IFERROR(VLOOKUP(C14575,Pivot!A:C,3,0),0)</f>
        <v>0</v>
      </c>
    </row>
    <row r="14576" spans="1:6" x14ac:dyDescent="0.25">
      <c r="A14576" s="68" t="s">
        <v>103</v>
      </c>
      <c r="B14576" s="69">
        <v>491490231</v>
      </c>
      <c r="C14576" s="68">
        <v>8901736182157</v>
      </c>
      <c r="D14576" s="69" t="s">
        <v>9763</v>
      </c>
      <c r="E14576" s="65">
        <f>IFERROR(VLOOKUP(C14576,Pivot!A:B,2,0),0)</f>
        <v>0</v>
      </c>
      <c r="F14576" s="65">
        <f>IFERROR(VLOOKUP(C14576,Pivot!A:C,3,0),0)</f>
        <v>0</v>
      </c>
    </row>
    <row r="14577" spans="1:6" x14ac:dyDescent="0.25">
      <c r="A14577" s="68" t="s">
        <v>103</v>
      </c>
      <c r="B14577" s="69">
        <v>491490232</v>
      </c>
      <c r="C14577" s="68">
        <v>8901736182164</v>
      </c>
      <c r="D14577" s="69" t="s">
        <v>9764</v>
      </c>
      <c r="E14577" s="65">
        <f>IFERROR(VLOOKUP(C14577,Pivot!A:B,2,0),0)</f>
        <v>0</v>
      </c>
      <c r="F14577" s="65">
        <f>IFERROR(VLOOKUP(C14577,Pivot!A:C,3,0),0)</f>
        <v>0</v>
      </c>
    </row>
    <row r="14578" spans="1:6" x14ac:dyDescent="0.25">
      <c r="A14578" s="68" t="s">
        <v>103</v>
      </c>
      <c r="B14578" s="69">
        <v>491490240</v>
      </c>
      <c r="C14578" s="68">
        <v>491490240</v>
      </c>
      <c r="D14578" s="69" t="s">
        <v>9765</v>
      </c>
      <c r="E14578" s="65">
        <f>IFERROR(VLOOKUP(C14578,Pivot!A:B,2,0),0)</f>
        <v>0</v>
      </c>
      <c r="F14578" s="65">
        <f>IFERROR(VLOOKUP(C14578,Pivot!A:C,3,0),0)</f>
        <v>0</v>
      </c>
    </row>
    <row r="14579" spans="1:6" x14ac:dyDescent="0.25">
      <c r="A14579" s="68" t="s">
        <v>103</v>
      </c>
      <c r="B14579" s="69">
        <v>491490240</v>
      </c>
      <c r="C14579" s="68">
        <v>5015353385099</v>
      </c>
      <c r="D14579" s="69" t="s">
        <v>9765</v>
      </c>
      <c r="E14579" s="65">
        <f>IFERROR(VLOOKUP(C14579,Pivot!A:B,2,0),0)</f>
        <v>0</v>
      </c>
      <c r="F14579" s="65">
        <f>IFERROR(VLOOKUP(C14579,Pivot!A:C,3,0),0)</f>
        <v>0</v>
      </c>
    </row>
    <row r="14580" spans="1:6" x14ac:dyDescent="0.25">
      <c r="A14580" s="68" t="s">
        <v>103</v>
      </c>
      <c r="B14580" s="69">
        <v>491490241</v>
      </c>
      <c r="C14580" s="68">
        <v>491490241</v>
      </c>
      <c r="D14580" s="69" t="s">
        <v>9766</v>
      </c>
      <c r="E14580" s="65">
        <f>IFERROR(VLOOKUP(C14580,Pivot!A:B,2,0),0)</f>
        <v>0</v>
      </c>
      <c r="F14580" s="65">
        <f>IFERROR(VLOOKUP(C14580,Pivot!A:C,3,0),0)</f>
        <v>0</v>
      </c>
    </row>
    <row r="14581" spans="1:6" x14ac:dyDescent="0.25">
      <c r="A14581" s="68" t="s">
        <v>103</v>
      </c>
      <c r="B14581" s="69">
        <v>491490241</v>
      </c>
      <c r="C14581" s="68">
        <v>5015353483061</v>
      </c>
      <c r="D14581" s="69" t="s">
        <v>9766</v>
      </c>
      <c r="E14581" s="65">
        <f>IFERROR(VLOOKUP(C14581,Pivot!A:B,2,0),0)</f>
        <v>0</v>
      </c>
      <c r="F14581" s="65">
        <f>IFERROR(VLOOKUP(C14581,Pivot!A:C,3,0),0)</f>
        <v>0</v>
      </c>
    </row>
    <row r="14582" spans="1:6" x14ac:dyDescent="0.25">
      <c r="A14582" s="68" t="s">
        <v>103</v>
      </c>
      <c r="B14582" s="69">
        <v>491490242</v>
      </c>
      <c r="C14582" s="68">
        <v>491490242</v>
      </c>
      <c r="D14582" s="69" t="s">
        <v>9767</v>
      </c>
      <c r="E14582" s="65">
        <f>IFERROR(VLOOKUP(C14582,Pivot!A:B,2,0),0)</f>
        <v>0</v>
      </c>
      <c r="F14582" s="65">
        <f>IFERROR(VLOOKUP(C14582,Pivot!A:C,3,0),0)</f>
        <v>0</v>
      </c>
    </row>
    <row r="14583" spans="1:6" x14ac:dyDescent="0.25">
      <c r="A14583" s="68" t="s">
        <v>103</v>
      </c>
      <c r="B14583" s="69">
        <v>491490242</v>
      </c>
      <c r="C14583" s="68">
        <v>5015353385389</v>
      </c>
      <c r="D14583" s="69" t="s">
        <v>9767</v>
      </c>
      <c r="E14583" s="65">
        <f>IFERROR(VLOOKUP(C14583,Pivot!A:B,2,0),0)</f>
        <v>0</v>
      </c>
      <c r="F14583" s="65">
        <f>IFERROR(VLOOKUP(C14583,Pivot!A:C,3,0),0)</f>
        <v>0</v>
      </c>
    </row>
    <row r="14584" spans="1:6" x14ac:dyDescent="0.25">
      <c r="A14584" s="68" t="s">
        <v>103</v>
      </c>
      <c r="B14584" s="69">
        <v>491490243</v>
      </c>
      <c r="C14584" s="68">
        <v>491490243</v>
      </c>
      <c r="D14584" s="69" t="s">
        <v>9768</v>
      </c>
      <c r="E14584" s="65">
        <f>IFERROR(VLOOKUP(C14584,Pivot!A:B,2,0),0)</f>
        <v>0</v>
      </c>
      <c r="F14584" s="65">
        <f>IFERROR(VLOOKUP(C14584,Pivot!A:C,3,0),0)</f>
        <v>0</v>
      </c>
    </row>
    <row r="14585" spans="1:6" x14ac:dyDescent="0.25">
      <c r="A14585" s="68" t="s">
        <v>103</v>
      </c>
      <c r="B14585" s="69">
        <v>491490243</v>
      </c>
      <c r="C14585" s="68">
        <v>5015353474458</v>
      </c>
      <c r="D14585" s="69" t="s">
        <v>9768</v>
      </c>
      <c r="E14585" s="65">
        <f>IFERROR(VLOOKUP(C14585,Pivot!A:B,2,0),0)</f>
        <v>0</v>
      </c>
      <c r="F14585" s="65">
        <f>IFERROR(VLOOKUP(C14585,Pivot!A:C,3,0),0)</f>
        <v>0</v>
      </c>
    </row>
    <row r="14586" spans="1:6" x14ac:dyDescent="0.25">
      <c r="A14586" s="68" t="s">
        <v>103</v>
      </c>
      <c r="B14586" s="69">
        <v>491490244</v>
      </c>
      <c r="C14586" s="68">
        <v>491490244</v>
      </c>
      <c r="D14586" s="69" t="s">
        <v>9769</v>
      </c>
      <c r="E14586" s="65">
        <f>IFERROR(VLOOKUP(C14586,Pivot!A:B,2,0),0)</f>
        <v>0</v>
      </c>
      <c r="F14586" s="65">
        <f>IFERROR(VLOOKUP(C14586,Pivot!A:C,3,0),0)</f>
        <v>0</v>
      </c>
    </row>
    <row r="14587" spans="1:6" x14ac:dyDescent="0.25">
      <c r="A14587" s="68" t="s">
        <v>103</v>
      </c>
      <c r="B14587" s="69">
        <v>491490244</v>
      </c>
      <c r="C14587" s="68">
        <v>5015353474519</v>
      </c>
      <c r="D14587" s="69" t="s">
        <v>9769</v>
      </c>
      <c r="E14587" s="65">
        <f>IFERROR(VLOOKUP(C14587,Pivot!A:B,2,0),0)</f>
        <v>0</v>
      </c>
      <c r="F14587" s="65">
        <f>IFERROR(VLOOKUP(C14587,Pivot!A:C,3,0),0)</f>
        <v>0</v>
      </c>
    </row>
    <row r="14588" spans="1:6" x14ac:dyDescent="0.25">
      <c r="A14588" s="68" t="s">
        <v>103</v>
      </c>
      <c r="B14588" s="69">
        <v>491490245</v>
      </c>
      <c r="C14588" s="68">
        <v>491490245</v>
      </c>
      <c r="D14588" s="69" t="s">
        <v>9770</v>
      </c>
      <c r="E14588" s="65">
        <f>IFERROR(VLOOKUP(C14588,Pivot!A:B,2,0),0)</f>
        <v>0</v>
      </c>
      <c r="F14588" s="65">
        <f>IFERROR(VLOOKUP(C14588,Pivot!A:C,3,0),0)</f>
        <v>0</v>
      </c>
    </row>
    <row r="14589" spans="1:6" x14ac:dyDescent="0.25">
      <c r="A14589" s="68" t="s">
        <v>103</v>
      </c>
      <c r="B14589" s="69">
        <v>491490245</v>
      </c>
      <c r="C14589" s="68">
        <v>5015353474526</v>
      </c>
      <c r="D14589" s="69" t="s">
        <v>9770</v>
      </c>
      <c r="E14589" s="65">
        <f>IFERROR(VLOOKUP(C14589,Pivot!A:B,2,0),0)</f>
        <v>0</v>
      </c>
      <c r="F14589" s="65">
        <f>IFERROR(VLOOKUP(C14589,Pivot!A:C,3,0),0)</f>
        <v>0</v>
      </c>
    </row>
    <row r="14590" spans="1:6" x14ac:dyDescent="0.25">
      <c r="A14590" s="68" t="s">
        <v>103</v>
      </c>
      <c r="B14590" s="69">
        <v>491490246</v>
      </c>
      <c r="C14590" s="68">
        <v>491490246</v>
      </c>
      <c r="D14590" s="69" t="s">
        <v>9771</v>
      </c>
      <c r="E14590" s="65">
        <f>IFERROR(VLOOKUP(C14590,Pivot!A:B,2,0),0)</f>
        <v>0</v>
      </c>
      <c r="F14590" s="65">
        <f>IFERROR(VLOOKUP(C14590,Pivot!A:C,3,0),0)</f>
        <v>0</v>
      </c>
    </row>
    <row r="14591" spans="1:6" x14ac:dyDescent="0.25">
      <c r="A14591" s="68" t="s">
        <v>103</v>
      </c>
      <c r="B14591" s="69">
        <v>491490246</v>
      </c>
      <c r="C14591" s="68">
        <v>5015353474441</v>
      </c>
      <c r="D14591" s="69" t="s">
        <v>9771</v>
      </c>
      <c r="E14591" s="65">
        <f>IFERROR(VLOOKUP(C14591,Pivot!A:B,2,0),0)</f>
        <v>0</v>
      </c>
      <c r="F14591" s="65">
        <f>IFERROR(VLOOKUP(C14591,Pivot!A:C,3,0),0)</f>
        <v>0</v>
      </c>
    </row>
    <row r="14592" spans="1:6" x14ac:dyDescent="0.25">
      <c r="A14592" s="68" t="s">
        <v>103</v>
      </c>
      <c r="B14592" s="69">
        <v>491490247</v>
      </c>
      <c r="C14592" s="68">
        <v>491490247</v>
      </c>
      <c r="D14592" s="69" t="s">
        <v>9772</v>
      </c>
      <c r="E14592" s="65">
        <f>IFERROR(VLOOKUP(C14592,Pivot!A:B,2,0),0)</f>
        <v>0</v>
      </c>
      <c r="F14592" s="65">
        <f>IFERROR(VLOOKUP(C14592,Pivot!A:C,3,0),0)</f>
        <v>0</v>
      </c>
    </row>
    <row r="14593" spans="1:6" x14ac:dyDescent="0.25">
      <c r="A14593" s="68" t="s">
        <v>103</v>
      </c>
      <c r="B14593" s="69">
        <v>491490247</v>
      </c>
      <c r="C14593" s="68">
        <v>5015353474465</v>
      </c>
      <c r="D14593" s="69" t="s">
        <v>9772</v>
      </c>
      <c r="E14593" s="65">
        <f>IFERROR(VLOOKUP(C14593,Pivot!A:B,2,0),0)</f>
        <v>0</v>
      </c>
      <c r="F14593" s="65">
        <f>IFERROR(VLOOKUP(C14593,Pivot!A:C,3,0),0)</f>
        <v>0</v>
      </c>
    </row>
    <row r="14594" spans="1:6" x14ac:dyDescent="0.25">
      <c r="A14594" s="68" t="s">
        <v>103</v>
      </c>
      <c r="B14594" s="69">
        <v>491490248</v>
      </c>
      <c r="C14594" s="68">
        <v>491490248</v>
      </c>
      <c r="D14594" s="69" t="s">
        <v>9773</v>
      </c>
      <c r="E14594" s="65">
        <f>IFERROR(VLOOKUP(C14594,Pivot!A:B,2,0),0)</f>
        <v>0</v>
      </c>
      <c r="F14594" s="65">
        <f>IFERROR(VLOOKUP(C14594,Pivot!A:C,3,0),0)</f>
        <v>0</v>
      </c>
    </row>
    <row r="14595" spans="1:6" x14ac:dyDescent="0.25">
      <c r="A14595" s="68" t="s">
        <v>103</v>
      </c>
      <c r="B14595" s="69">
        <v>491490248</v>
      </c>
      <c r="C14595" s="68">
        <v>5015353474502</v>
      </c>
      <c r="D14595" s="69" t="s">
        <v>9773</v>
      </c>
      <c r="E14595" s="65">
        <f>IFERROR(VLOOKUP(C14595,Pivot!A:B,2,0),0)</f>
        <v>0</v>
      </c>
      <c r="F14595" s="65">
        <f>IFERROR(VLOOKUP(C14595,Pivot!A:C,3,0),0)</f>
        <v>0</v>
      </c>
    </row>
    <row r="14596" spans="1:6" x14ac:dyDescent="0.25">
      <c r="A14596" s="68" t="s">
        <v>103</v>
      </c>
      <c r="B14596" s="69">
        <v>491490249</v>
      </c>
      <c r="C14596" s="68">
        <v>491490249</v>
      </c>
      <c r="D14596" s="69" t="s">
        <v>9774</v>
      </c>
      <c r="E14596" s="65">
        <f>IFERROR(VLOOKUP(C14596,Pivot!A:B,2,0),0)</f>
        <v>0</v>
      </c>
      <c r="F14596" s="65">
        <f>IFERROR(VLOOKUP(C14596,Pivot!A:C,3,0),0)</f>
        <v>0</v>
      </c>
    </row>
    <row r="14597" spans="1:6" x14ac:dyDescent="0.25">
      <c r="A14597" s="68" t="s">
        <v>103</v>
      </c>
      <c r="B14597" s="69">
        <v>491490249</v>
      </c>
      <c r="C14597" s="68">
        <v>5015353474571</v>
      </c>
      <c r="D14597" s="69" t="s">
        <v>9774</v>
      </c>
      <c r="E14597" s="65">
        <f>IFERROR(VLOOKUP(C14597,Pivot!A:B,2,0),0)</f>
        <v>0</v>
      </c>
      <c r="F14597" s="65">
        <f>IFERROR(VLOOKUP(C14597,Pivot!A:C,3,0),0)</f>
        <v>0</v>
      </c>
    </row>
    <row r="14598" spans="1:6" x14ac:dyDescent="0.25">
      <c r="A14598" s="68" t="s">
        <v>103</v>
      </c>
      <c r="B14598" s="69">
        <v>491490250</v>
      </c>
      <c r="C14598" s="68">
        <v>491490250</v>
      </c>
      <c r="D14598" s="69" t="s">
        <v>9775</v>
      </c>
      <c r="E14598" s="65">
        <f>IFERROR(VLOOKUP(C14598,Pivot!A:B,2,0),0)</f>
        <v>0</v>
      </c>
      <c r="F14598" s="65">
        <f>IFERROR(VLOOKUP(C14598,Pivot!A:C,3,0),0)</f>
        <v>0</v>
      </c>
    </row>
    <row r="14599" spans="1:6" x14ac:dyDescent="0.25">
      <c r="A14599" s="68" t="s">
        <v>103</v>
      </c>
      <c r="B14599" s="69">
        <v>491490250</v>
      </c>
      <c r="C14599" s="68">
        <v>5015353474588</v>
      </c>
      <c r="D14599" s="69" t="s">
        <v>9775</v>
      </c>
      <c r="E14599" s="65">
        <f>IFERROR(VLOOKUP(C14599,Pivot!A:B,2,0),0)</f>
        <v>0</v>
      </c>
      <c r="F14599" s="65">
        <f>IFERROR(VLOOKUP(C14599,Pivot!A:C,3,0),0)</f>
        <v>0</v>
      </c>
    </row>
    <row r="14600" spans="1:6" x14ac:dyDescent="0.25">
      <c r="A14600" s="68" t="s">
        <v>103</v>
      </c>
      <c r="B14600" s="69">
        <v>491490252</v>
      </c>
      <c r="C14600" s="68">
        <v>491490252</v>
      </c>
      <c r="D14600" s="69" t="s">
        <v>9776</v>
      </c>
      <c r="E14600" s="65">
        <f>IFERROR(VLOOKUP(C14600,Pivot!A:B,2,0),0)</f>
        <v>0</v>
      </c>
      <c r="F14600" s="65">
        <f>IFERROR(VLOOKUP(C14600,Pivot!A:C,3,0),0)</f>
        <v>0</v>
      </c>
    </row>
    <row r="14601" spans="1:6" x14ac:dyDescent="0.25">
      <c r="A14601" s="68" t="s">
        <v>103</v>
      </c>
      <c r="B14601" s="69">
        <v>491490252</v>
      </c>
      <c r="C14601" s="68">
        <v>5015353474540</v>
      </c>
      <c r="D14601" s="69" t="s">
        <v>9776</v>
      </c>
      <c r="E14601" s="65">
        <f>IFERROR(VLOOKUP(C14601,Pivot!A:B,2,0),0)</f>
        <v>0</v>
      </c>
      <c r="F14601" s="65">
        <f>IFERROR(VLOOKUP(C14601,Pivot!A:C,3,0),0)</f>
        <v>0</v>
      </c>
    </row>
    <row r="14602" spans="1:6" x14ac:dyDescent="0.25">
      <c r="A14602" s="68" t="s">
        <v>103</v>
      </c>
      <c r="B14602" s="69">
        <v>491490253</v>
      </c>
      <c r="C14602" s="68">
        <v>491490253</v>
      </c>
      <c r="D14602" s="69" t="s">
        <v>9777</v>
      </c>
      <c r="E14602" s="65">
        <f>IFERROR(VLOOKUP(C14602,Pivot!A:B,2,0),0)</f>
        <v>0</v>
      </c>
      <c r="F14602" s="65">
        <f>IFERROR(VLOOKUP(C14602,Pivot!A:C,3,0),0)</f>
        <v>0</v>
      </c>
    </row>
    <row r="14603" spans="1:6" x14ac:dyDescent="0.25">
      <c r="A14603" s="68" t="s">
        <v>103</v>
      </c>
      <c r="B14603" s="69">
        <v>491490253</v>
      </c>
      <c r="C14603" s="68">
        <v>5015353485287</v>
      </c>
      <c r="D14603" s="69" t="s">
        <v>9777</v>
      </c>
      <c r="E14603" s="65">
        <f>IFERROR(VLOOKUP(C14603,Pivot!A:B,2,0),0)</f>
        <v>0</v>
      </c>
      <c r="F14603" s="65">
        <f>IFERROR(VLOOKUP(C14603,Pivot!A:C,3,0),0)</f>
        <v>0</v>
      </c>
    </row>
    <row r="14604" spans="1:6" x14ac:dyDescent="0.25">
      <c r="A14604" s="68" t="s">
        <v>103</v>
      </c>
      <c r="B14604" s="69">
        <v>491490254</v>
      </c>
      <c r="C14604" s="68">
        <v>491490254</v>
      </c>
      <c r="D14604" s="69" t="s">
        <v>9778</v>
      </c>
      <c r="E14604" s="65">
        <f>IFERROR(VLOOKUP(C14604,Pivot!A:B,2,0),0)</f>
        <v>0</v>
      </c>
      <c r="F14604" s="65">
        <f>IFERROR(VLOOKUP(C14604,Pivot!A:C,3,0),0)</f>
        <v>0</v>
      </c>
    </row>
    <row r="14605" spans="1:6" x14ac:dyDescent="0.25">
      <c r="A14605" s="68" t="s">
        <v>103</v>
      </c>
      <c r="B14605" s="69">
        <v>491490254</v>
      </c>
      <c r="C14605" s="68">
        <v>5015353474557</v>
      </c>
      <c r="D14605" s="69" t="s">
        <v>9778</v>
      </c>
      <c r="E14605" s="65">
        <f>IFERROR(VLOOKUP(C14605,Pivot!A:B,2,0),0)</f>
        <v>0</v>
      </c>
      <c r="F14605" s="65">
        <f>IFERROR(VLOOKUP(C14605,Pivot!A:C,3,0),0)</f>
        <v>0</v>
      </c>
    </row>
    <row r="14606" spans="1:6" x14ac:dyDescent="0.25">
      <c r="A14606" s="68" t="s">
        <v>103</v>
      </c>
      <c r="B14606" s="69">
        <v>491490255</v>
      </c>
      <c r="C14606" s="68">
        <v>491490255</v>
      </c>
      <c r="D14606" s="69" t="s">
        <v>9779</v>
      </c>
      <c r="E14606" s="65">
        <f>IFERROR(VLOOKUP(C14606,Pivot!A:B,2,0),0)</f>
        <v>0</v>
      </c>
      <c r="F14606" s="65">
        <f>IFERROR(VLOOKUP(C14606,Pivot!A:C,3,0),0)</f>
        <v>0</v>
      </c>
    </row>
    <row r="14607" spans="1:6" x14ac:dyDescent="0.25">
      <c r="A14607" s="68" t="s">
        <v>103</v>
      </c>
      <c r="B14607" s="69">
        <v>491490255</v>
      </c>
      <c r="C14607" s="68">
        <v>5015353485263</v>
      </c>
      <c r="D14607" s="69" t="s">
        <v>9779</v>
      </c>
      <c r="E14607" s="65">
        <f>IFERROR(VLOOKUP(C14607,Pivot!A:B,2,0),0)</f>
        <v>0</v>
      </c>
      <c r="F14607" s="65">
        <f>IFERROR(VLOOKUP(C14607,Pivot!A:C,3,0),0)</f>
        <v>0</v>
      </c>
    </row>
    <row r="14608" spans="1:6" x14ac:dyDescent="0.25">
      <c r="A14608" s="68" t="s">
        <v>103</v>
      </c>
      <c r="B14608" s="69">
        <v>491490256</v>
      </c>
      <c r="C14608" s="68">
        <v>491490256</v>
      </c>
      <c r="D14608" s="69" t="s">
        <v>9780</v>
      </c>
      <c r="E14608" s="65">
        <f>IFERROR(VLOOKUP(C14608,Pivot!A:B,2,0),0)</f>
        <v>0</v>
      </c>
      <c r="F14608" s="65">
        <f>IFERROR(VLOOKUP(C14608,Pivot!A:C,3,0),0)</f>
        <v>0</v>
      </c>
    </row>
    <row r="14609" spans="1:6" x14ac:dyDescent="0.25">
      <c r="A14609" s="68" t="s">
        <v>103</v>
      </c>
      <c r="B14609" s="69">
        <v>491490256</v>
      </c>
      <c r="C14609" s="68">
        <v>5015353437101</v>
      </c>
      <c r="D14609" s="69" t="s">
        <v>9780</v>
      </c>
      <c r="E14609" s="65">
        <f>IFERROR(VLOOKUP(C14609,Pivot!A:B,2,0),0)</f>
        <v>0</v>
      </c>
      <c r="F14609" s="65">
        <f>IFERROR(VLOOKUP(C14609,Pivot!A:C,3,0),0)</f>
        <v>0</v>
      </c>
    </row>
    <row r="14610" spans="1:6" x14ac:dyDescent="0.25">
      <c r="A14610" s="68" t="s">
        <v>103</v>
      </c>
      <c r="B14610" s="69">
        <v>491490257</v>
      </c>
      <c r="C14610" s="68">
        <v>491490257</v>
      </c>
      <c r="D14610" s="69" t="s">
        <v>9781</v>
      </c>
      <c r="E14610" s="65">
        <f>IFERROR(VLOOKUP(C14610,Pivot!A:B,2,0),0)</f>
        <v>0</v>
      </c>
      <c r="F14610" s="65">
        <f>IFERROR(VLOOKUP(C14610,Pivot!A:C,3,0),0)</f>
        <v>0</v>
      </c>
    </row>
    <row r="14611" spans="1:6" x14ac:dyDescent="0.25">
      <c r="A14611" s="68" t="s">
        <v>103</v>
      </c>
      <c r="B14611" s="69">
        <v>491490257</v>
      </c>
      <c r="C14611" s="68">
        <v>5015353485515</v>
      </c>
      <c r="D14611" s="69" t="s">
        <v>9781</v>
      </c>
      <c r="E14611" s="65">
        <f>IFERROR(VLOOKUP(C14611,Pivot!A:B,2,0),0)</f>
        <v>0</v>
      </c>
      <c r="F14611" s="65">
        <f>IFERROR(VLOOKUP(C14611,Pivot!A:C,3,0),0)</f>
        <v>0</v>
      </c>
    </row>
    <row r="14612" spans="1:6" x14ac:dyDescent="0.25">
      <c r="A14612" s="68" t="s">
        <v>103</v>
      </c>
      <c r="B14612" s="69">
        <v>491490258</v>
      </c>
      <c r="C14612" s="68">
        <v>491490258</v>
      </c>
      <c r="D14612" s="69" t="s">
        <v>9782</v>
      </c>
      <c r="E14612" s="65">
        <f>IFERROR(VLOOKUP(C14612,Pivot!A:B,2,0),0)</f>
        <v>0</v>
      </c>
      <c r="F14612" s="65">
        <f>IFERROR(VLOOKUP(C14612,Pivot!A:C,3,0),0)</f>
        <v>0</v>
      </c>
    </row>
    <row r="14613" spans="1:6" x14ac:dyDescent="0.25">
      <c r="A14613" s="68" t="s">
        <v>103</v>
      </c>
      <c r="B14613" s="69">
        <v>491490258</v>
      </c>
      <c r="C14613" s="68">
        <v>5015353260235</v>
      </c>
      <c r="D14613" s="69" t="s">
        <v>9782</v>
      </c>
      <c r="E14613" s="65">
        <f>IFERROR(VLOOKUP(C14613,Pivot!A:B,2,0),0)</f>
        <v>0</v>
      </c>
      <c r="F14613" s="65">
        <f>IFERROR(VLOOKUP(C14613,Pivot!A:C,3,0),0)</f>
        <v>0</v>
      </c>
    </row>
    <row r="14614" spans="1:6" x14ac:dyDescent="0.25">
      <c r="A14614" s="68" t="s">
        <v>103</v>
      </c>
      <c r="B14614" s="69">
        <v>491490259</v>
      </c>
      <c r="C14614" s="68">
        <v>491490259</v>
      </c>
      <c r="D14614" s="69" t="s">
        <v>9783</v>
      </c>
      <c r="E14614" s="65">
        <f>IFERROR(VLOOKUP(C14614,Pivot!A:B,2,0),0)</f>
        <v>0</v>
      </c>
      <c r="F14614" s="65">
        <f>IFERROR(VLOOKUP(C14614,Pivot!A:C,3,0),0)</f>
        <v>0</v>
      </c>
    </row>
    <row r="14615" spans="1:6" x14ac:dyDescent="0.25">
      <c r="A14615" s="68" t="s">
        <v>103</v>
      </c>
      <c r="B14615" s="69">
        <v>491490259</v>
      </c>
      <c r="C14615" s="68">
        <v>5015353485492</v>
      </c>
      <c r="D14615" s="69" t="s">
        <v>9783</v>
      </c>
      <c r="E14615" s="65">
        <f>IFERROR(VLOOKUP(C14615,Pivot!A:B,2,0),0)</f>
        <v>0</v>
      </c>
      <c r="F14615" s="65">
        <f>IFERROR(VLOOKUP(C14615,Pivot!A:C,3,0),0)</f>
        <v>0</v>
      </c>
    </row>
    <row r="14616" spans="1:6" x14ac:dyDescent="0.25">
      <c r="A14616" s="68" t="s">
        <v>103</v>
      </c>
      <c r="B14616" s="69">
        <v>491490260</v>
      </c>
      <c r="C14616" s="68">
        <v>491490260</v>
      </c>
      <c r="D14616" s="69" t="s">
        <v>9784</v>
      </c>
      <c r="E14616" s="65">
        <f>IFERROR(VLOOKUP(C14616,Pivot!A:B,2,0),0)</f>
        <v>0</v>
      </c>
      <c r="F14616" s="65">
        <f>IFERROR(VLOOKUP(C14616,Pivot!A:C,3,0),0)</f>
        <v>0</v>
      </c>
    </row>
    <row r="14617" spans="1:6" x14ac:dyDescent="0.25">
      <c r="A14617" s="68" t="s">
        <v>103</v>
      </c>
      <c r="B14617" s="69">
        <v>491490260</v>
      </c>
      <c r="C14617" s="68">
        <v>5015353485294</v>
      </c>
      <c r="D14617" s="69" t="s">
        <v>9784</v>
      </c>
      <c r="E14617" s="65">
        <f>IFERROR(VLOOKUP(C14617,Pivot!A:B,2,0),0)</f>
        <v>0</v>
      </c>
      <c r="F14617" s="65">
        <f>IFERROR(VLOOKUP(C14617,Pivot!A:C,3,0),0)</f>
        <v>0</v>
      </c>
    </row>
    <row r="14618" spans="1:6" x14ac:dyDescent="0.25">
      <c r="A14618" s="68" t="s">
        <v>103</v>
      </c>
      <c r="B14618" s="69">
        <v>491490261</v>
      </c>
      <c r="C14618" s="68">
        <v>491490261</v>
      </c>
      <c r="D14618" s="69" t="s">
        <v>9785</v>
      </c>
      <c r="E14618" s="65">
        <f>IFERROR(VLOOKUP(C14618,Pivot!A:B,2,0),0)</f>
        <v>0</v>
      </c>
      <c r="F14618" s="65">
        <f>IFERROR(VLOOKUP(C14618,Pivot!A:C,3,0),0)</f>
        <v>0</v>
      </c>
    </row>
    <row r="14619" spans="1:6" x14ac:dyDescent="0.25">
      <c r="A14619" s="68" t="s">
        <v>103</v>
      </c>
      <c r="B14619" s="69">
        <v>491490261</v>
      </c>
      <c r="C14619" s="68">
        <v>5015353246673</v>
      </c>
      <c r="D14619" s="69" t="s">
        <v>9785</v>
      </c>
      <c r="E14619" s="65">
        <f>IFERROR(VLOOKUP(C14619,Pivot!A:B,2,0),0)</f>
        <v>0</v>
      </c>
      <c r="F14619" s="65">
        <f>IFERROR(VLOOKUP(C14619,Pivot!A:C,3,0),0)</f>
        <v>0</v>
      </c>
    </row>
    <row r="14620" spans="1:6" x14ac:dyDescent="0.25">
      <c r="A14620" s="68" t="s">
        <v>103</v>
      </c>
      <c r="B14620" s="69">
        <v>491490264</v>
      </c>
      <c r="C14620" s="68">
        <v>491490264</v>
      </c>
      <c r="D14620" s="69" t="s">
        <v>9786</v>
      </c>
      <c r="E14620" s="65">
        <f>IFERROR(VLOOKUP(C14620,Pivot!A:B,2,0),0)</f>
        <v>0</v>
      </c>
      <c r="F14620" s="65">
        <f>IFERROR(VLOOKUP(C14620,Pivot!A:C,3,0),0)</f>
        <v>0</v>
      </c>
    </row>
    <row r="14621" spans="1:6" x14ac:dyDescent="0.25">
      <c r="A14621" s="68" t="s">
        <v>103</v>
      </c>
      <c r="B14621" s="69">
        <v>491490264</v>
      </c>
      <c r="C14621" s="68">
        <v>5015353485508</v>
      </c>
      <c r="D14621" s="69" t="s">
        <v>9786</v>
      </c>
      <c r="E14621" s="65">
        <f>IFERROR(VLOOKUP(C14621,Pivot!A:B,2,0),0)</f>
        <v>0</v>
      </c>
      <c r="F14621" s="65">
        <f>IFERROR(VLOOKUP(C14621,Pivot!A:C,3,0),0)</f>
        <v>0</v>
      </c>
    </row>
    <row r="14622" spans="1:6" x14ac:dyDescent="0.25">
      <c r="A14622" s="68" t="s">
        <v>103</v>
      </c>
      <c r="B14622" s="69">
        <v>491490265</v>
      </c>
      <c r="C14622" s="68">
        <v>491490265</v>
      </c>
      <c r="D14622" s="69" t="s">
        <v>9787</v>
      </c>
      <c r="E14622" s="65">
        <f>IFERROR(VLOOKUP(C14622,Pivot!A:B,2,0),0)</f>
        <v>0</v>
      </c>
      <c r="F14622" s="65">
        <f>IFERROR(VLOOKUP(C14622,Pivot!A:C,3,0),0)</f>
        <v>0</v>
      </c>
    </row>
    <row r="14623" spans="1:6" x14ac:dyDescent="0.25">
      <c r="A14623" s="68" t="s">
        <v>103</v>
      </c>
      <c r="B14623" s="69">
        <v>491490265</v>
      </c>
      <c r="C14623" s="68">
        <v>5015353537672</v>
      </c>
      <c r="D14623" s="69" t="s">
        <v>9787</v>
      </c>
      <c r="E14623" s="65">
        <f>IFERROR(VLOOKUP(C14623,Pivot!A:B,2,0),0)</f>
        <v>0</v>
      </c>
      <c r="F14623" s="65">
        <f>IFERROR(VLOOKUP(C14623,Pivot!A:C,3,0),0)</f>
        <v>0</v>
      </c>
    </row>
    <row r="14624" spans="1:6" x14ac:dyDescent="0.25">
      <c r="A14624" s="68" t="s">
        <v>103</v>
      </c>
      <c r="B14624" s="69">
        <v>491490266</v>
      </c>
      <c r="C14624" s="68">
        <v>491490266</v>
      </c>
      <c r="D14624" s="69" t="s">
        <v>9788</v>
      </c>
      <c r="E14624" s="65">
        <f>IFERROR(VLOOKUP(C14624,Pivot!A:B,2,0),0)</f>
        <v>0</v>
      </c>
      <c r="F14624" s="65">
        <f>IFERROR(VLOOKUP(C14624,Pivot!A:C,3,0),0)</f>
        <v>0</v>
      </c>
    </row>
    <row r="14625" spans="1:6" x14ac:dyDescent="0.25">
      <c r="A14625" s="68" t="s">
        <v>103</v>
      </c>
      <c r="B14625" s="69">
        <v>491490266</v>
      </c>
      <c r="C14625" s="68">
        <v>5015353537696</v>
      </c>
      <c r="D14625" s="69" t="s">
        <v>9788</v>
      </c>
      <c r="E14625" s="65">
        <f>IFERROR(VLOOKUP(C14625,Pivot!A:B,2,0),0)</f>
        <v>0</v>
      </c>
      <c r="F14625" s="65">
        <f>IFERROR(VLOOKUP(C14625,Pivot!A:C,3,0),0)</f>
        <v>0</v>
      </c>
    </row>
    <row r="14626" spans="1:6" x14ac:dyDescent="0.25">
      <c r="A14626" s="68" t="s">
        <v>103</v>
      </c>
      <c r="B14626" s="69">
        <v>491490268</v>
      </c>
      <c r="C14626" s="68">
        <v>491490268</v>
      </c>
      <c r="D14626" s="69" t="s">
        <v>9789</v>
      </c>
      <c r="E14626" s="65">
        <f>IFERROR(VLOOKUP(C14626,Pivot!A:B,2,0),0)</f>
        <v>0</v>
      </c>
      <c r="F14626" s="65">
        <f>IFERROR(VLOOKUP(C14626,Pivot!A:C,3,0),0)</f>
        <v>0</v>
      </c>
    </row>
    <row r="14627" spans="1:6" x14ac:dyDescent="0.25">
      <c r="A14627" s="68" t="s">
        <v>103</v>
      </c>
      <c r="B14627" s="69">
        <v>491490268</v>
      </c>
      <c r="C14627" s="68">
        <v>5015353455563</v>
      </c>
      <c r="D14627" s="69" t="s">
        <v>9789</v>
      </c>
      <c r="E14627" s="65">
        <f>IFERROR(VLOOKUP(C14627,Pivot!A:B,2,0),0)</f>
        <v>0</v>
      </c>
      <c r="F14627" s="65">
        <f>IFERROR(VLOOKUP(C14627,Pivot!A:C,3,0),0)</f>
        <v>0</v>
      </c>
    </row>
    <row r="14628" spans="1:6" x14ac:dyDescent="0.25">
      <c r="A14628" s="68" t="s">
        <v>103</v>
      </c>
      <c r="B14628" s="69">
        <v>491490269</v>
      </c>
      <c r="C14628" s="68">
        <v>491490269</v>
      </c>
      <c r="D14628" s="69" t="s">
        <v>9790</v>
      </c>
      <c r="E14628" s="65">
        <f>IFERROR(VLOOKUP(C14628,Pivot!A:B,2,0),0)</f>
        <v>0</v>
      </c>
      <c r="F14628" s="65">
        <f>IFERROR(VLOOKUP(C14628,Pivot!A:C,3,0),0)</f>
        <v>0</v>
      </c>
    </row>
    <row r="14629" spans="1:6" x14ac:dyDescent="0.25">
      <c r="A14629" s="68" t="s">
        <v>103</v>
      </c>
      <c r="B14629" s="69">
        <v>491490269</v>
      </c>
      <c r="C14629" s="68">
        <v>5015353537689</v>
      </c>
      <c r="D14629" s="69" t="s">
        <v>9790</v>
      </c>
      <c r="E14629" s="65">
        <f>IFERROR(VLOOKUP(C14629,Pivot!A:B,2,0),0)</f>
        <v>0</v>
      </c>
      <c r="F14629" s="65">
        <f>IFERROR(VLOOKUP(C14629,Pivot!A:C,3,0),0)</f>
        <v>0</v>
      </c>
    </row>
    <row r="14630" spans="1:6" x14ac:dyDescent="0.25">
      <c r="A14630" s="68" t="s">
        <v>103</v>
      </c>
      <c r="B14630" s="69">
        <v>491490270</v>
      </c>
      <c r="C14630" s="68">
        <v>491490270</v>
      </c>
      <c r="D14630" s="69" t="s">
        <v>9791</v>
      </c>
      <c r="E14630" s="65">
        <f>IFERROR(VLOOKUP(C14630,Pivot!A:B,2,0),0)</f>
        <v>0</v>
      </c>
      <c r="F14630" s="65">
        <f>IFERROR(VLOOKUP(C14630,Pivot!A:C,3,0),0)</f>
        <v>0</v>
      </c>
    </row>
    <row r="14631" spans="1:6" x14ac:dyDescent="0.25">
      <c r="A14631" s="68" t="s">
        <v>103</v>
      </c>
      <c r="B14631" s="69">
        <v>491490270</v>
      </c>
      <c r="C14631" s="68">
        <v>5015353502588</v>
      </c>
      <c r="D14631" s="69" t="s">
        <v>9791</v>
      </c>
      <c r="E14631" s="65">
        <f>IFERROR(VLOOKUP(C14631,Pivot!A:B,2,0),0)</f>
        <v>0</v>
      </c>
      <c r="F14631" s="65">
        <f>IFERROR(VLOOKUP(C14631,Pivot!A:C,3,0),0)</f>
        <v>0</v>
      </c>
    </row>
    <row r="14632" spans="1:6" x14ac:dyDescent="0.25">
      <c r="A14632" s="68" t="s">
        <v>103</v>
      </c>
      <c r="B14632" s="69">
        <v>491490271</v>
      </c>
      <c r="C14632" s="68">
        <v>491490271</v>
      </c>
      <c r="D14632" s="69" t="s">
        <v>9792</v>
      </c>
      <c r="E14632" s="65">
        <f>IFERROR(VLOOKUP(C14632,Pivot!A:B,2,0),0)</f>
        <v>0</v>
      </c>
      <c r="F14632" s="65">
        <f>IFERROR(VLOOKUP(C14632,Pivot!A:C,3,0),0)</f>
        <v>0</v>
      </c>
    </row>
    <row r="14633" spans="1:6" x14ac:dyDescent="0.25">
      <c r="A14633" s="68" t="s">
        <v>103</v>
      </c>
      <c r="B14633" s="69">
        <v>491490271</v>
      </c>
      <c r="C14633" s="68">
        <v>5015353498713</v>
      </c>
      <c r="D14633" s="69" t="s">
        <v>9792</v>
      </c>
      <c r="E14633" s="65">
        <f>IFERROR(VLOOKUP(C14633,Pivot!A:B,2,0),0)</f>
        <v>0</v>
      </c>
      <c r="F14633" s="65">
        <f>IFERROR(VLOOKUP(C14633,Pivot!A:C,3,0),0)</f>
        <v>0</v>
      </c>
    </row>
    <row r="14634" spans="1:6" x14ac:dyDescent="0.25">
      <c r="A14634" s="68" t="s">
        <v>103</v>
      </c>
      <c r="B14634" s="69">
        <v>491490272</v>
      </c>
      <c r="C14634" s="68">
        <v>491490272</v>
      </c>
      <c r="D14634" s="69" t="s">
        <v>9793</v>
      </c>
      <c r="E14634" s="65">
        <f>IFERROR(VLOOKUP(C14634,Pivot!A:B,2,0),0)</f>
        <v>0</v>
      </c>
      <c r="F14634" s="65">
        <f>IFERROR(VLOOKUP(C14634,Pivot!A:C,3,0),0)</f>
        <v>0</v>
      </c>
    </row>
    <row r="14635" spans="1:6" x14ac:dyDescent="0.25">
      <c r="A14635" s="68" t="s">
        <v>103</v>
      </c>
      <c r="B14635" s="69">
        <v>491490272</v>
      </c>
      <c r="C14635" s="68">
        <v>5015353296661</v>
      </c>
      <c r="D14635" s="69" t="s">
        <v>9793</v>
      </c>
      <c r="E14635" s="65">
        <f>IFERROR(VLOOKUP(C14635,Pivot!A:B,2,0),0)</f>
        <v>0</v>
      </c>
      <c r="F14635" s="65">
        <f>IFERROR(VLOOKUP(C14635,Pivot!A:C,3,0),0)</f>
        <v>0</v>
      </c>
    </row>
    <row r="14636" spans="1:6" x14ac:dyDescent="0.25">
      <c r="A14636" s="68" t="s">
        <v>103</v>
      </c>
      <c r="B14636" s="69">
        <v>491490273</v>
      </c>
      <c r="C14636" s="68">
        <v>491490273</v>
      </c>
      <c r="D14636" s="69" t="s">
        <v>9794</v>
      </c>
      <c r="E14636" s="65">
        <f>IFERROR(VLOOKUP(C14636,Pivot!A:B,2,0),0)</f>
        <v>0</v>
      </c>
      <c r="F14636" s="65">
        <f>IFERROR(VLOOKUP(C14636,Pivot!A:C,3,0),0)</f>
        <v>0</v>
      </c>
    </row>
    <row r="14637" spans="1:6" x14ac:dyDescent="0.25">
      <c r="A14637" s="68" t="s">
        <v>103</v>
      </c>
      <c r="B14637" s="69">
        <v>491490273</v>
      </c>
      <c r="C14637" s="68">
        <v>5015353424064</v>
      </c>
      <c r="D14637" s="69" t="s">
        <v>9794</v>
      </c>
      <c r="E14637" s="65">
        <f>IFERROR(VLOOKUP(C14637,Pivot!A:B,2,0),0)</f>
        <v>0</v>
      </c>
      <c r="F14637" s="65">
        <f>IFERROR(VLOOKUP(C14637,Pivot!A:C,3,0),0)</f>
        <v>0</v>
      </c>
    </row>
    <row r="14638" spans="1:6" x14ac:dyDescent="0.25">
      <c r="A14638" s="68" t="s">
        <v>103</v>
      </c>
      <c r="B14638" s="69">
        <v>491490274</v>
      </c>
      <c r="C14638" s="68">
        <v>491490274</v>
      </c>
      <c r="D14638" s="69" t="s">
        <v>9795</v>
      </c>
      <c r="E14638" s="65">
        <f>IFERROR(VLOOKUP(C14638,Pivot!A:B,2,0),0)</f>
        <v>0</v>
      </c>
      <c r="F14638" s="65">
        <f>IFERROR(VLOOKUP(C14638,Pivot!A:C,3,0),0)</f>
        <v>0</v>
      </c>
    </row>
    <row r="14639" spans="1:6" x14ac:dyDescent="0.25">
      <c r="A14639" s="68" t="s">
        <v>103</v>
      </c>
      <c r="B14639" s="69">
        <v>491490274</v>
      </c>
      <c r="C14639" s="68">
        <v>5015353498478</v>
      </c>
      <c r="D14639" s="69" t="s">
        <v>9795</v>
      </c>
      <c r="E14639" s="65">
        <f>IFERROR(VLOOKUP(C14639,Pivot!A:B,2,0),0)</f>
        <v>0</v>
      </c>
      <c r="F14639" s="65">
        <f>IFERROR(VLOOKUP(C14639,Pivot!A:C,3,0),0)</f>
        <v>0</v>
      </c>
    </row>
    <row r="14640" spans="1:6" x14ac:dyDescent="0.25">
      <c r="A14640" s="68" t="s">
        <v>103</v>
      </c>
      <c r="B14640" s="69">
        <v>491490275</v>
      </c>
      <c r="C14640" s="68">
        <v>491490275</v>
      </c>
      <c r="D14640" s="69" t="s">
        <v>9796</v>
      </c>
      <c r="E14640" s="65">
        <f>IFERROR(VLOOKUP(C14640,Pivot!A:B,2,0),0)</f>
        <v>0</v>
      </c>
      <c r="F14640" s="65">
        <f>IFERROR(VLOOKUP(C14640,Pivot!A:C,3,0),0)</f>
        <v>0</v>
      </c>
    </row>
    <row r="14641" spans="1:6" x14ac:dyDescent="0.25">
      <c r="A14641" s="68" t="s">
        <v>103</v>
      </c>
      <c r="B14641" s="69">
        <v>491490275</v>
      </c>
      <c r="C14641" s="68">
        <v>5015353504858</v>
      </c>
      <c r="D14641" s="69" t="s">
        <v>9796</v>
      </c>
      <c r="E14641" s="65">
        <f>IFERROR(VLOOKUP(C14641,Pivot!A:B,2,0),0)</f>
        <v>0</v>
      </c>
      <c r="F14641" s="65">
        <f>IFERROR(VLOOKUP(C14641,Pivot!A:C,3,0),0)</f>
        <v>0</v>
      </c>
    </row>
    <row r="14642" spans="1:6" x14ac:dyDescent="0.25">
      <c r="A14642" s="68" t="s">
        <v>103</v>
      </c>
      <c r="B14642" s="69">
        <v>491490276</v>
      </c>
      <c r="C14642" s="68">
        <v>491490276</v>
      </c>
      <c r="D14642" s="69" t="s">
        <v>9797</v>
      </c>
      <c r="E14642" s="65">
        <f>IFERROR(VLOOKUP(C14642,Pivot!A:B,2,0),0)</f>
        <v>0</v>
      </c>
      <c r="F14642" s="65">
        <f>IFERROR(VLOOKUP(C14642,Pivot!A:C,3,0),0)</f>
        <v>0</v>
      </c>
    </row>
    <row r="14643" spans="1:6" x14ac:dyDescent="0.25">
      <c r="A14643" s="68" t="s">
        <v>103</v>
      </c>
      <c r="B14643" s="69">
        <v>491490276</v>
      </c>
      <c r="C14643" s="68">
        <v>5015353455440</v>
      </c>
      <c r="D14643" s="69" t="s">
        <v>9797</v>
      </c>
      <c r="E14643" s="65">
        <f>IFERROR(VLOOKUP(C14643,Pivot!A:B,2,0),0)</f>
        <v>0</v>
      </c>
      <c r="F14643" s="65">
        <f>IFERROR(VLOOKUP(C14643,Pivot!A:C,3,0),0)</f>
        <v>0</v>
      </c>
    </row>
    <row r="14644" spans="1:6" x14ac:dyDescent="0.25">
      <c r="A14644" s="68" t="s">
        <v>103</v>
      </c>
      <c r="B14644" s="69">
        <v>491490277</v>
      </c>
      <c r="C14644" s="68">
        <v>491490277</v>
      </c>
      <c r="D14644" s="69" t="s">
        <v>9798</v>
      </c>
      <c r="E14644" s="65">
        <f>IFERROR(VLOOKUP(C14644,Pivot!A:B,2,0),0)</f>
        <v>0</v>
      </c>
      <c r="F14644" s="65">
        <f>IFERROR(VLOOKUP(C14644,Pivot!A:C,3,0),0)</f>
        <v>0</v>
      </c>
    </row>
    <row r="14645" spans="1:6" x14ac:dyDescent="0.25">
      <c r="A14645" s="68" t="s">
        <v>103</v>
      </c>
      <c r="B14645" s="69">
        <v>491490277</v>
      </c>
      <c r="C14645" s="68">
        <v>5015353455495</v>
      </c>
      <c r="D14645" s="69" t="s">
        <v>9798</v>
      </c>
      <c r="E14645" s="65">
        <f>IFERROR(VLOOKUP(C14645,Pivot!A:B,2,0),0)</f>
        <v>0</v>
      </c>
      <c r="F14645" s="65">
        <f>IFERROR(VLOOKUP(C14645,Pivot!A:C,3,0),0)</f>
        <v>0</v>
      </c>
    </row>
    <row r="14646" spans="1:6" x14ac:dyDescent="0.25">
      <c r="A14646" s="68" t="s">
        <v>103</v>
      </c>
      <c r="B14646" s="69">
        <v>491490278</v>
      </c>
      <c r="C14646" s="68">
        <v>491490278</v>
      </c>
      <c r="D14646" s="69" t="s">
        <v>9799</v>
      </c>
      <c r="E14646" s="65">
        <f>IFERROR(VLOOKUP(C14646,Pivot!A:B,2,0),0)</f>
        <v>0</v>
      </c>
      <c r="F14646" s="65">
        <f>IFERROR(VLOOKUP(C14646,Pivot!A:C,3,0),0)</f>
        <v>0</v>
      </c>
    </row>
    <row r="14647" spans="1:6" x14ac:dyDescent="0.25">
      <c r="A14647" s="68" t="s">
        <v>103</v>
      </c>
      <c r="B14647" s="69">
        <v>491490278</v>
      </c>
      <c r="C14647" s="68">
        <v>5015353424187</v>
      </c>
      <c r="D14647" s="69" t="s">
        <v>9799</v>
      </c>
      <c r="E14647" s="65">
        <f>IFERROR(VLOOKUP(C14647,Pivot!A:B,2,0),0)</f>
        <v>0</v>
      </c>
      <c r="F14647" s="65">
        <f>IFERROR(VLOOKUP(C14647,Pivot!A:C,3,0),0)</f>
        <v>0</v>
      </c>
    </row>
    <row r="14648" spans="1:6" x14ac:dyDescent="0.25">
      <c r="A14648" s="68" t="s">
        <v>103</v>
      </c>
      <c r="B14648" s="69">
        <v>491490279</v>
      </c>
      <c r="C14648" s="68">
        <v>491490279</v>
      </c>
      <c r="D14648" s="69" t="s">
        <v>9800</v>
      </c>
      <c r="E14648" s="65">
        <f>IFERROR(VLOOKUP(C14648,Pivot!A:B,2,0),0)</f>
        <v>0</v>
      </c>
      <c r="F14648" s="65">
        <f>IFERROR(VLOOKUP(C14648,Pivot!A:C,3,0),0)</f>
        <v>0</v>
      </c>
    </row>
    <row r="14649" spans="1:6" x14ac:dyDescent="0.25">
      <c r="A14649" s="68" t="s">
        <v>103</v>
      </c>
      <c r="B14649" s="69">
        <v>491490279</v>
      </c>
      <c r="C14649" s="68">
        <v>5015353498959</v>
      </c>
      <c r="D14649" s="69" t="s">
        <v>9800</v>
      </c>
      <c r="E14649" s="65">
        <f>IFERROR(VLOOKUP(C14649,Pivot!A:B,2,0),0)</f>
        <v>0</v>
      </c>
      <c r="F14649" s="65">
        <f>IFERROR(VLOOKUP(C14649,Pivot!A:C,3,0),0)</f>
        <v>0</v>
      </c>
    </row>
    <row r="14650" spans="1:6" x14ac:dyDescent="0.25">
      <c r="A14650" s="68" t="s">
        <v>103</v>
      </c>
      <c r="B14650" s="69">
        <v>491490280</v>
      </c>
      <c r="C14650" s="68">
        <v>491490280</v>
      </c>
      <c r="D14650" s="69" t="s">
        <v>9801</v>
      </c>
      <c r="E14650" s="65">
        <f>IFERROR(VLOOKUP(C14650,Pivot!A:B,2,0),0)</f>
        <v>0</v>
      </c>
      <c r="F14650" s="65">
        <f>IFERROR(VLOOKUP(C14650,Pivot!A:C,3,0),0)</f>
        <v>0</v>
      </c>
    </row>
    <row r="14651" spans="1:6" x14ac:dyDescent="0.25">
      <c r="A14651" s="68" t="s">
        <v>103</v>
      </c>
      <c r="B14651" s="69">
        <v>491490280</v>
      </c>
      <c r="C14651" s="68">
        <v>5015353498980</v>
      </c>
      <c r="D14651" s="69" t="s">
        <v>9801</v>
      </c>
      <c r="E14651" s="65">
        <f>IFERROR(VLOOKUP(C14651,Pivot!A:B,2,0),0)</f>
        <v>0</v>
      </c>
      <c r="F14651" s="65">
        <f>IFERROR(VLOOKUP(C14651,Pivot!A:C,3,0),0)</f>
        <v>0</v>
      </c>
    </row>
    <row r="14652" spans="1:6" x14ac:dyDescent="0.25">
      <c r="A14652" s="68" t="s">
        <v>103</v>
      </c>
      <c r="B14652" s="69">
        <v>491490282</v>
      </c>
      <c r="C14652" s="68">
        <v>491490282</v>
      </c>
      <c r="D14652" s="69" t="s">
        <v>9802</v>
      </c>
      <c r="E14652" s="65">
        <f>IFERROR(VLOOKUP(C14652,Pivot!A:B,2,0),0)</f>
        <v>0</v>
      </c>
      <c r="F14652" s="65">
        <f>IFERROR(VLOOKUP(C14652,Pivot!A:C,3,0),0)</f>
        <v>0</v>
      </c>
    </row>
    <row r="14653" spans="1:6" x14ac:dyDescent="0.25">
      <c r="A14653" s="68" t="s">
        <v>103</v>
      </c>
      <c r="B14653" s="69">
        <v>491490282</v>
      </c>
      <c r="C14653" s="68">
        <v>5015353455457</v>
      </c>
      <c r="D14653" s="69" t="s">
        <v>9802</v>
      </c>
      <c r="E14653" s="65">
        <f>IFERROR(VLOOKUP(C14653,Pivot!A:B,2,0),0)</f>
        <v>0</v>
      </c>
      <c r="F14653" s="65">
        <f>IFERROR(VLOOKUP(C14653,Pivot!A:C,3,0),0)</f>
        <v>0</v>
      </c>
    </row>
    <row r="14654" spans="1:6" x14ac:dyDescent="0.25">
      <c r="A14654" s="68" t="s">
        <v>103</v>
      </c>
      <c r="B14654" s="69">
        <v>491490284</v>
      </c>
      <c r="C14654" s="68">
        <v>491490284</v>
      </c>
      <c r="D14654" s="69" t="s">
        <v>9803</v>
      </c>
      <c r="E14654" s="65">
        <f>IFERROR(VLOOKUP(C14654,Pivot!A:B,2,0),0)</f>
        <v>0</v>
      </c>
      <c r="F14654" s="65">
        <f>IFERROR(VLOOKUP(C14654,Pivot!A:C,3,0),0)</f>
        <v>0</v>
      </c>
    </row>
    <row r="14655" spans="1:6" x14ac:dyDescent="0.25">
      <c r="A14655" s="68" t="s">
        <v>103</v>
      </c>
      <c r="B14655" s="69">
        <v>491490284</v>
      </c>
      <c r="C14655" s="68">
        <v>5015353158945</v>
      </c>
      <c r="D14655" s="69" t="s">
        <v>9803</v>
      </c>
      <c r="E14655" s="65">
        <f>IFERROR(VLOOKUP(C14655,Pivot!A:B,2,0),0)</f>
        <v>0</v>
      </c>
      <c r="F14655" s="65">
        <f>IFERROR(VLOOKUP(C14655,Pivot!A:C,3,0),0)</f>
        <v>0</v>
      </c>
    </row>
    <row r="14656" spans="1:6" x14ac:dyDescent="0.25">
      <c r="A14656" s="68" t="s">
        <v>103</v>
      </c>
      <c r="B14656" s="69">
        <v>491490286</v>
      </c>
      <c r="C14656" s="68">
        <v>491490286</v>
      </c>
      <c r="D14656" s="69" t="s">
        <v>9804</v>
      </c>
      <c r="E14656" s="65">
        <f>IFERROR(VLOOKUP(C14656,Pivot!A:B,2,0),0)</f>
        <v>0</v>
      </c>
      <c r="F14656" s="65">
        <f>IFERROR(VLOOKUP(C14656,Pivot!A:C,3,0),0)</f>
        <v>0</v>
      </c>
    </row>
    <row r="14657" spans="1:6" x14ac:dyDescent="0.25">
      <c r="A14657" s="68" t="s">
        <v>103</v>
      </c>
      <c r="B14657" s="69">
        <v>491490286</v>
      </c>
      <c r="C14657" s="68">
        <v>5015353262321</v>
      </c>
      <c r="D14657" s="69" t="s">
        <v>9804</v>
      </c>
      <c r="E14657" s="65">
        <f>IFERROR(VLOOKUP(C14657,Pivot!A:B,2,0),0)</f>
        <v>0</v>
      </c>
      <c r="F14657" s="65">
        <f>IFERROR(VLOOKUP(C14657,Pivot!A:C,3,0),0)</f>
        <v>0</v>
      </c>
    </row>
    <row r="14658" spans="1:6" x14ac:dyDescent="0.25">
      <c r="A14658" s="68" t="s">
        <v>103</v>
      </c>
      <c r="B14658" s="69">
        <v>491490287</v>
      </c>
      <c r="C14658" s="68">
        <v>491490287</v>
      </c>
      <c r="D14658" s="69" t="s">
        <v>9805</v>
      </c>
      <c r="E14658" s="65">
        <f>IFERROR(VLOOKUP(C14658,Pivot!A:B,2,0),0)</f>
        <v>0</v>
      </c>
      <c r="F14658" s="65">
        <f>IFERROR(VLOOKUP(C14658,Pivot!A:C,3,0),0)</f>
        <v>0</v>
      </c>
    </row>
    <row r="14659" spans="1:6" x14ac:dyDescent="0.25">
      <c r="A14659" s="68" t="s">
        <v>103</v>
      </c>
      <c r="B14659" s="69">
        <v>491490287</v>
      </c>
      <c r="C14659" s="68">
        <v>5015353498935</v>
      </c>
      <c r="D14659" s="69" t="s">
        <v>9805</v>
      </c>
      <c r="E14659" s="65">
        <f>IFERROR(VLOOKUP(C14659,Pivot!A:B,2,0),0)</f>
        <v>0</v>
      </c>
      <c r="F14659" s="65">
        <f>IFERROR(VLOOKUP(C14659,Pivot!A:C,3,0),0)</f>
        <v>0</v>
      </c>
    </row>
    <row r="14660" spans="1:6" x14ac:dyDescent="0.25">
      <c r="A14660" s="68" t="s">
        <v>103</v>
      </c>
      <c r="B14660" s="69">
        <v>491490288</v>
      </c>
      <c r="C14660" s="68">
        <v>491490288</v>
      </c>
      <c r="D14660" s="69" t="s">
        <v>9806</v>
      </c>
      <c r="E14660" s="65">
        <f>IFERROR(VLOOKUP(C14660,Pivot!A:B,2,0),0)</f>
        <v>0</v>
      </c>
      <c r="F14660" s="65">
        <f>IFERROR(VLOOKUP(C14660,Pivot!A:C,3,0),0)</f>
        <v>0</v>
      </c>
    </row>
    <row r="14661" spans="1:6" x14ac:dyDescent="0.25">
      <c r="A14661" s="68" t="s">
        <v>103</v>
      </c>
      <c r="B14661" s="69">
        <v>491490288</v>
      </c>
      <c r="C14661" s="68">
        <v>5015353498942</v>
      </c>
      <c r="D14661" s="69" t="s">
        <v>9806</v>
      </c>
      <c r="E14661" s="65">
        <f>IFERROR(VLOOKUP(C14661,Pivot!A:B,2,0),0)</f>
        <v>0</v>
      </c>
      <c r="F14661" s="65">
        <f>IFERROR(VLOOKUP(C14661,Pivot!A:C,3,0),0)</f>
        <v>0</v>
      </c>
    </row>
    <row r="14662" spans="1:6" x14ac:dyDescent="0.25">
      <c r="A14662" s="68" t="s">
        <v>103</v>
      </c>
      <c r="B14662" s="69">
        <v>491490289</v>
      </c>
      <c r="C14662" s="68">
        <v>491490289</v>
      </c>
      <c r="D14662" s="69" t="s">
        <v>9807</v>
      </c>
      <c r="E14662" s="65">
        <f>IFERROR(VLOOKUP(C14662,Pivot!A:B,2,0),0)</f>
        <v>0</v>
      </c>
      <c r="F14662" s="65">
        <f>IFERROR(VLOOKUP(C14662,Pivot!A:C,3,0),0)</f>
        <v>0</v>
      </c>
    </row>
    <row r="14663" spans="1:6" x14ac:dyDescent="0.25">
      <c r="A14663" s="68" t="s">
        <v>103</v>
      </c>
      <c r="B14663" s="69">
        <v>491490289</v>
      </c>
      <c r="C14663" s="68">
        <v>5015353498966</v>
      </c>
      <c r="D14663" s="69" t="s">
        <v>9807</v>
      </c>
      <c r="E14663" s="65">
        <f>IFERROR(VLOOKUP(C14663,Pivot!A:B,2,0),0)</f>
        <v>0</v>
      </c>
      <c r="F14663" s="65">
        <f>IFERROR(VLOOKUP(C14663,Pivot!A:C,3,0),0)</f>
        <v>0</v>
      </c>
    </row>
    <row r="14664" spans="1:6" x14ac:dyDescent="0.25">
      <c r="A14664" s="68" t="s">
        <v>103</v>
      </c>
      <c r="B14664" s="69">
        <v>491490291</v>
      </c>
      <c r="C14664" s="68">
        <v>491490291</v>
      </c>
      <c r="D14664" s="69" t="s">
        <v>9808</v>
      </c>
      <c r="E14664" s="65">
        <f>IFERROR(VLOOKUP(C14664,Pivot!A:B,2,0),0)</f>
        <v>0</v>
      </c>
      <c r="F14664" s="65">
        <f>IFERROR(VLOOKUP(C14664,Pivot!A:C,3,0),0)</f>
        <v>0</v>
      </c>
    </row>
    <row r="14665" spans="1:6" x14ac:dyDescent="0.25">
      <c r="A14665" s="68" t="s">
        <v>103</v>
      </c>
      <c r="B14665" s="69">
        <v>491490291</v>
      </c>
      <c r="C14665" s="68">
        <v>5015353498904</v>
      </c>
      <c r="D14665" s="69" t="s">
        <v>9808</v>
      </c>
      <c r="E14665" s="65">
        <f>IFERROR(VLOOKUP(C14665,Pivot!A:B,2,0),0)</f>
        <v>0</v>
      </c>
      <c r="F14665" s="65">
        <f>IFERROR(VLOOKUP(C14665,Pivot!A:C,3,0),0)</f>
        <v>0</v>
      </c>
    </row>
    <row r="14666" spans="1:6" x14ac:dyDescent="0.25">
      <c r="A14666" s="68" t="s">
        <v>103</v>
      </c>
      <c r="B14666" s="69">
        <v>491490292</v>
      </c>
      <c r="C14666" s="68">
        <v>491490292</v>
      </c>
      <c r="D14666" s="69" t="s">
        <v>9809</v>
      </c>
      <c r="E14666" s="65">
        <f>IFERROR(VLOOKUP(C14666,Pivot!A:B,2,0),0)</f>
        <v>0</v>
      </c>
      <c r="F14666" s="65">
        <f>IFERROR(VLOOKUP(C14666,Pivot!A:C,3,0),0)</f>
        <v>0</v>
      </c>
    </row>
    <row r="14667" spans="1:6" x14ac:dyDescent="0.25">
      <c r="A14667" s="68" t="s">
        <v>103</v>
      </c>
      <c r="B14667" s="69">
        <v>491490292</v>
      </c>
      <c r="C14667" s="68">
        <v>5015353498911</v>
      </c>
      <c r="D14667" s="69" t="s">
        <v>9809</v>
      </c>
      <c r="E14667" s="65">
        <f>IFERROR(VLOOKUP(C14667,Pivot!A:B,2,0),0)</f>
        <v>0</v>
      </c>
      <c r="F14667" s="65">
        <f>IFERROR(VLOOKUP(C14667,Pivot!A:C,3,0),0)</f>
        <v>0</v>
      </c>
    </row>
    <row r="14668" spans="1:6" x14ac:dyDescent="0.25">
      <c r="A14668" s="68" t="s">
        <v>103</v>
      </c>
      <c r="B14668" s="69">
        <v>491490293</v>
      </c>
      <c r="C14668" s="68">
        <v>491490293</v>
      </c>
      <c r="D14668" s="69" t="s">
        <v>9810</v>
      </c>
      <c r="E14668" s="65">
        <f>IFERROR(VLOOKUP(C14668,Pivot!A:B,2,0),0)</f>
        <v>0</v>
      </c>
      <c r="F14668" s="65">
        <f>IFERROR(VLOOKUP(C14668,Pivot!A:C,3,0),0)</f>
        <v>0</v>
      </c>
    </row>
    <row r="14669" spans="1:6" x14ac:dyDescent="0.25">
      <c r="A14669" s="68" t="s">
        <v>103</v>
      </c>
      <c r="B14669" s="69">
        <v>491490293</v>
      </c>
      <c r="C14669" s="68">
        <v>5015353498928</v>
      </c>
      <c r="D14669" s="69" t="s">
        <v>9810</v>
      </c>
      <c r="E14669" s="65">
        <f>IFERROR(VLOOKUP(C14669,Pivot!A:B,2,0),0)</f>
        <v>0</v>
      </c>
      <c r="F14669" s="65">
        <f>IFERROR(VLOOKUP(C14669,Pivot!A:C,3,0),0)</f>
        <v>0</v>
      </c>
    </row>
    <row r="14670" spans="1:6" x14ac:dyDescent="0.25">
      <c r="A14670" s="68" t="s">
        <v>103</v>
      </c>
      <c r="B14670" s="69">
        <v>491490295</v>
      </c>
      <c r="C14670" s="68">
        <v>491490295</v>
      </c>
      <c r="D14670" s="69" t="s">
        <v>760</v>
      </c>
      <c r="E14670" s="65">
        <f>IFERROR(VLOOKUP(C14670,Pivot!A:B,2,0),0)</f>
        <v>0</v>
      </c>
      <c r="F14670" s="65">
        <f>IFERROR(VLOOKUP(C14670,Pivot!A:C,3,0),0)</f>
        <v>0</v>
      </c>
    </row>
    <row r="14671" spans="1:6" x14ac:dyDescent="0.25">
      <c r="A14671" s="68" t="s">
        <v>103</v>
      </c>
      <c r="B14671" s="69">
        <v>491490295</v>
      </c>
      <c r="C14671" s="68">
        <v>5015353455778</v>
      </c>
      <c r="D14671" s="69" t="s">
        <v>760</v>
      </c>
      <c r="E14671" s="65">
        <f>IFERROR(VLOOKUP(C14671,Pivot!A:B,2,0),0)</f>
        <v>0</v>
      </c>
      <c r="F14671" s="65">
        <f>IFERROR(VLOOKUP(C14671,Pivot!A:C,3,0),0)</f>
        <v>0</v>
      </c>
    </row>
    <row r="14672" spans="1:6" x14ac:dyDescent="0.25">
      <c r="A14672" s="68" t="s">
        <v>103</v>
      </c>
      <c r="B14672" s="69">
        <v>491490298</v>
      </c>
      <c r="C14672" s="68">
        <v>491490298</v>
      </c>
      <c r="D14672" s="69" t="s">
        <v>9811</v>
      </c>
      <c r="E14672" s="65">
        <f>IFERROR(VLOOKUP(C14672,Pivot!A:B,2,0),0)</f>
        <v>0</v>
      </c>
      <c r="F14672" s="65">
        <f>IFERROR(VLOOKUP(C14672,Pivot!A:C,3,0),0)</f>
        <v>0</v>
      </c>
    </row>
    <row r="14673" spans="1:6" x14ac:dyDescent="0.25">
      <c r="A14673" s="68" t="s">
        <v>103</v>
      </c>
      <c r="B14673" s="69">
        <v>491490298</v>
      </c>
      <c r="C14673" s="68">
        <v>5015353483153</v>
      </c>
      <c r="D14673" s="69" t="s">
        <v>9811</v>
      </c>
      <c r="E14673" s="65">
        <f>IFERROR(VLOOKUP(C14673,Pivot!A:B,2,0),0)</f>
        <v>0</v>
      </c>
      <c r="F14673" s="65">
        <f>IFERROR(VLOOKUP(C14673,Pivot!A:C,3,0),0)</f>
        <v>0</v>
      </c>
    </row>
    <row r="14674" spans="1:6" x14ac:dyDescent="0.25">
      <c r="A14674" s="68" t="s">
        <v>103</v>
      </c>
      <c r="B14674" s="69">
        <v>491490299</v>
      </c>
      <c r="C14674" s="68">
        <v>491490299</v>
      </c>
      <c r="D14674" s="69" t="s">
        <v>9812</v>
      </c>
      <c r="E14674" s="65">
        <f>IFERROR(VLOOKUP(C14674,Pivot!A:B,2,0),0)</f>
        <v>0</v>
      </c>
      <c r="F14674" s="65">
        <f>IFERROR(VLOOKUP(C14674,Pivot!A:C,3,0),0)</f>
        <v>0</v>
      </c>
    </row>
    <row r="14675" spans="1:6" x14ac:dyDescent="0.25">
      <c r="A14675" s="68" t="s">
        <v>103</v>
      </c>
      <c r="B14675" s="69">
        <v>491490299</v>
      </c>
      <c r="C14675" s="68">
        <v>5015353483122</v>
      </c>
      <c r="D14675" s="69" t="s">
        <v>9812</v>
      </c>
      <c r="E14675" s="65">
        <f>IFERROR(VLOOKUP(C14675,Pivot!A:B,2,0),0)</f>
        <v>0</v>
      </c>
      <c r="F14675" s="65">
        <f>IFERROR(VLOOKUP(C14675,Pivot!A:C,3,0),0)</f>
        <v>0</v>
      </c>
    </row>
    <row r="14676" spans="1:6" x14ac:dyDescent="0.25">
      <c r="A14676" s="68" t="s">
        <v>103</v>
      </c>
      <c r="B14676" s="69">
        <v>491490300</v>
      </c>
      <c r="C14676" s="68">
        <v>491490300</v>
      </c>
      <c r="D14676" s="69" t="s">
        <v>9813</v>
      </c>
      <c r="E14676" s="65">
        <f>IFERROR(VLOOKUP(C14676,Pivot!A:B,2,0),0)</f>
        <v>0</v>
      </c>
      <c r="F14676" s="65">
        <f>IFERROR(VLOOKUP(C14676,Pivot!A:C,3,0),0)</f>
        <v>0</v>
      </c>
    </row>
    <row r="14677" spans="1:6" x14ac:dyDescent="0.25">
      <c r="A14677" s="68" t="s">
        <v>103</v>
      </c>
      <c r="B14677" s="69">
        <v>491490300</v>
      </c>
      <c r="C14677" s="68">
        <v>5015353483115</v>
      </c>
      <c r="D14677" s="69" t="s">
        <v>9813</v>
      </c>
      <c r="E14677" s="65">
        <f>IFERROR(VLOOKUP(C14677,Pivot!A:B,2,0),0)</f>
        <v>0</v>
      </c>
      <c r="F14677" s="65">
        <f>IFERROR(VLOOKUP(C14677,Pivot!A:C,3,0),0)</f>
        <v>0</v>
      </c>
    </row>
    <row r="14678" spans="1:6" x14ac:dyDescent="0.25">
      <c r="A14678" s="68" t="s">
        <v>103</v>
      </c>
      <c r="B14678" s="69">
        <v>491490302</v>
      </c>
      <c r="C14678" s="68">
        <v>491490302</v>
      </c>
      <c r="D14678" s="69" t="s">
        <v>9814</v>
      </c>
      <c r="E14678" s="65">
        <f>IFERROR(VLOOKUP(C14678,Pivot!A:B,2,0),0)</f>
        <v>0</v>
      </c>
      <c r="F14678" s="65">
        <f>IFERROR(VLOOKUP(C14678,Pivot!A:C,3,0),0)</f>
        <v>0</v>
      </c>
    </row>
    <row r="14679" spans="1:6" x14ac:dyDescent="0.25">
      <c r="A14679" s="68" t="s">
        <v>103</v>
      </c>
      <c r="B14679" s="69">
        <v>491490302</v>
      </c>
      <c r="C14679" s="68">
        <v>5015353483092</v>
      </c>
      <c r="D14679" s="69" t="s">
        <v>9814</v>
      </c>
      <c r="E14679" s="65">
        <f>IFERROR(VLOOKUP(C14679,Pivot!A:B,2,0),0)</f>
        <v>0</v>
      </c>
      <c r="F14679" s="65">
        <f>IFERROR(VLOOKUP(C14679,Pivot!A:C,3,0),0)</f>
        <v>0</v>
      </c>
    </row>
    <row r="14680" spans="1:6" x14ac:dyDescent="0.25">
      <c r="A14680" s="68" t="s">
        <v>103</v>
      </c>
      <c r="B14680" s="69">
        <v>491490308</v>
      </c>
      <c r="C14680" s="68">
        <v>491490308</v>
      </c>
      <c r="D14680" s="69" t="s">
        <v>9815</v>
      </c>
      <c r="E14680" s="65">
        <f>IFERROR(VLOOKUP(C14680,Pivot!A:B,2,0),0)</f>
        <v>0</v>
      </c>
      <c r="F14680" s="65">
        <f>IFERROR(VLOOKUP(C14680,Pivot!A:C,3,0),0)</f>
        <v>0</v>
      </c>
    </row>
    <row r="14681" spans="1:6" x14ac:dyDescent="0.25">
      <c r="A14681" s="68" t="s">
        <v>103</v>
      </c>
      <c r="B14681" s="69">
        <v>491490308</v>
      </c>
      <c r="C14681" s="68">
        <v>5015353256184</v>
      </c>
      <c r="D14681" s="69" t="s">
        <v>9815</v>
      </c>
      <c r="E14681" s="65">
        <f>IFERROR(VLOOKUP(C14681,Pivot!A:B,2,0),0)</f>
        <v>0</v>
      </c>
      <c r="F14681" s="65">
        <f>IFERROR(VLOOKUP(C14681,Pivot!A:C,3,0),0)</f>
        <v>0</v>
      </c>
    </row>
    <row r="14682" spans="1:6" x14ac:dyDescent="0.25">
      <c r="A14682" s="68" t="s">
        <v>103</v>
      </c>
      <c r="B14682" s="69">
        <v>491490311</v>
      </c>
      <c r="C14682" s="68">
        <v>491490311</v>
      </c>
      <c r="D14682" s="69" t="s">
        <v>9816</v>
      </c>
      <c r="E14682" s="65">
        <f>IFERROR(VLOOKUP(C14682,Pivot!A:B,2,0),0)</f>
        <v>0</v>
      </c>
      <c r="F14682" s="65">
        <f>IFERROR(VLOOKUP(C14682,Pivot!A:C,3,0),0)</f>
        <v>0</v>
      </c>
    </row>
    <row r="14683" spans="1:6" x14ac:dyDescent="0.25">
      <c r="A14683" s="68" t="s">
        <v>103</v>
      </c>
      <c r="B14683" s="69">
        <v>491490311</v>
      </c>
      <c r="C14683" s="68">
        <v>5015353485409</v>
      </c>
      <c r="D14683" s="69" t="s">
        <v>9816</v>
      </c>
      <c r="E14683" s="65">
        <f>IFERROR(VLOOKUP(C14683,Pivot!A:B,2,0),0)</f>
        <v>0</v>
      </c>
      <c r="F14683" s="65">
        <f>IFERROR(VLOOKUP(C14683,Pivot!A:C,3,0),0)</f>
        <v>0</v>
      </c>
    </row>
    <row r="14684" spans="1:6" x14ac:dyDescent="0.25">
      <c r="A14684" s="68" t="s">
        <v>103</v>
      </c>
      <c r="B14684" s="69">
        <v>491490312</v>
      </c>
      <c r="C14684" s="68">
        <v>491490312</v>
      </c>
      <c r="D14684" s="69" t="s">
        <v>9817</v>
      </c>
      <c r="E14684" s="65">
        <f>IFERROR(VLOOKUP(C14684,Pivot!A:B,2,0),0)</f>
        <v>0</v>
      </c>
      <c r="F14684" s="65">
        <f>IFERROR(VLOOKUP(C14684,Pivot!A:C,3,0),0)</f>
        <v>0</v>
      </c>
    </row>
    <row r="14685" spans="1:6" x14ac:dyDescent="0.25">
      <c r="A14685" s="68" t="s">
        <v>103</v>
      </c>
      <c r="B14685" s="69">
        <v>491490312</v>
      </c>
      <c r="C14685" s="68">
        <v>5015353474663</v>
      </c>
      <c r="D14685" s="69" t="s">
        <v>9817</v>
      </c>
      <c r="E14685" s="65">
        <f>IFERROR(VLOOKUP(C14685,Pivot!A:B,2,0),0)</f>
        <v>0</v>
      </c>
      <c r="F14685" s="65">
        <f>IFERROR(VLOOKUP(C14685,Pivot!A:C,3,0),0)</f>
        <v>0</v>
      </c>
    </row>
    <row r="14686" spans="1:6" x14ac:dyDescent="0.25">
      <c r="A14686" s="68" t="s">
        <v>103</v>
      </c>
      <c r="B14686" s="69">
        <v>491490313</v>
      </c>
      <c r="C14686" s="68">
        <v>491490313</v>
      </c>
      <c r="D14686" s="69" t="s">
        <v>9818</v>
      </c>
      <c r="E14686" s="65">
        <f>IFERROR(VLOOKUP(C14686,Pivot!A:B,2,0),0)</f>
        <v>0</v>
      </c>
      <c r="F14686" s="65">
        <f>IFERROR(VLOOKUP(C14686,Pivot!A:C,3,0),0)</f>
        <v>0</v>
      </c>
    </row>
    <row r="14687" spans="1:6" x14ac:dyDescent="0.25">
      <c r="A14687" s="68" t="s">
        <v>103</v>
      </c>
      <c r="B14687" s="69">
        <v>491490313</v>
      </c>
      <c r="C14687" s="68">
        <v>5015353474656</v>
      </c>
      <c r="D14687" s="69" t="s">
        <v>9818</v>
      </c>
      <c r="E14687" s="65">
        <f>IFERROR(VLOOKUP(C14687,Pivot!A:B,2,0),0)</f>
        <v>0</v>
      </c>
      <c r="F14687" s="65">
        <f>IFERROR(VLOOKUP(C14687,Pivot!A:C,3,0),0)</f>
        <v>0</v>
      </c>
    </row>
    <row r="14688" spans="1:6" x14ac:dyDescent="0.25">
      <c r="A14688" s="68" t="s">
        <v>103</v>
      </c>
      <c r="B14688" s="69">
        <v>491490315</v>
      </c>
      <c r="C14688" s="68">
        <v>491490315</v>
      </c>
      <c r="D14688" s="69" t="s">
        <v>9819</v>
      </c>
      <c r="E14688" s="65">
        <f>IFERROR(VLOOKUP(C14688,Pivot!A:B,2,0),0)</f>
        <v>0</v>
      </c>
      <c r="F14688" s="65">
        <f>IFERROR(VLOOKUP(C14688,Pivot!A:C,3,0),0)</f>
        <v>0</v>
      </c>
    </row>
    <row r="14689" spans="1:6" x14ac:dyDescent="0.25">
      <c r="A14689" s="68" t="s">
        <v>103</v>
      </c>
      <c r="B14689" s="69">
        <v>491490315</v>
      </c>
      <c r="C14689" s="68">
        <v>5015353474625</v>
      </c>
      <c r="D14689" s="69" t="s">
        <v>9819</v>
      </c>
      <c r="E14689" s="65">
        <f>IFERROR(VLOOKUP(C14689,Pivot!A:B,2,0),0)</f>
        <v>0</v>
      </c>
      <c r="F14689" s="65">
        <f>IFERROR(VLOOKUP(C14689,Pivot!A:C,3,0),0)</f>
        <v>0</v>
      </c>
    </row>
    <row r="14690" spans="1:6" x14ac:dyDescent="0.25">
      <c r="A14690" s="68" t="s">
        <v>103</v>
      </c>
      <c r="B14690" s="69">
        <v>491490316</v>
      </c>
      <c r="C14690" s="68">
        <v>491490316</v>
      </c>
      <c r="D14690" s="69" t="s">
        <v>9820</v>
      </c>
      <c r="E14690" s="65">
        <f>IFERROR(VLOOKUP(C14690,Pivot!A:B,2,0),0)</f>
        <v>0</v>
      </c>
      <c r="F14690" s="65">
        <f>IFERROR(VLOOKUP(C14690,Pivot!A:C,3,0),0)</f>
        <v>0</v>
      </c>
    </row>
    <row r="14691" spans="1:6" x14ac:dyDescent="0.25">
      <c r="A14691" s="68" t="s">
        <v>103</v>
      </c>
      <c r="B14691" s="69">
        <v>491490316</v>
      </c>
      <c r="C14691" s="68">
        <v>5015353474618</v>
      </c>
      <c r="D14691" s="69" t="s">
        <v>9820</v>
      </c>
      <c r="E14691" s="65">
        <f>IFERROR(VLOOKUP(C14691,Pivot!A:B,2,0),0)</f>
        <v>0</v>
      </c>
      <c r="F14691" s="65">
        <f>IFERROR(VLOOKUP(C14691,Pivot!A:C,3,0),0)</f>
        <v>0</v>
      </c>
    </row>
    <row r="14692" spans="1:6" x14ac:dyDescent="0.25">
      <c r="A14692" s="68" t="s">
        <v>103</v>
      </c>
      <c r="B14692" s="69">
        <v>491490317</v>
      </c>
      <c r="C14692" s="68">
        <v>491490317</v>
      </c>
      <c r="D14692" s="69" t="s">
        <v>9821</v>
      </c>
      <c r="E14692" s="65">
        <f>IFERROR(VLOOKUP(C14692,Pivot!A:B,2,0),0)</f>
        <v>0</v>
      </c>
      <c r="F14692" s="65">
        <f>IFERROR(VLOOKUP(C14692,Pivot!A:C,3,0),0)</f>
        <v>0</v>
      </c>
    </row>
    <row r="14693" spans="1:6" x14ac:dyDescent="0.25">
      <c r="A14693" s="68" t="s">
        <v>103</v>
      </c>
      <c r="B14693" s="69">
        <v>491490317</v>
      </c>
      <c r="C14693" s="68">
        <v>5015353474649</v>
      </c>
      <c r="D14693" s="69" t="s">
        <v>9821</v>
      </c>
      <c r="E14693" s="65">
        <f>IFERROR(VLOOKUP(C14693,Pivot!A:B,2,0),0)</f>
        <v>0</v>
      </c>
      <c r="F14693" s="65">
        <f>IFERROR(VLOOKUP(C14693,Pivot!A:C,3,0),0)</f>
        <v>0</v>
      </c>
    </row>
    <row r="14694" spans="1:6" x14ac:dyDescent="0.25">
      <c r="A14694" s="68" t="s">
        <v>103</v>
      </c>
      <c r="B14694" s="69">
        <v>491490318</v>
      </c>
      <c r="C14694" s="68">
        <v>8904027109758</v>
      </c>
      <c r="D14694" s="69" t="s">
        <v>9822</v>
      </c>
      <c r="E14694" s="65">
        <f>IFERROR(VLOOKUP(C14694,Pivot!A:B,2,0),0)</f>
        <v>0</v>
      </c>
      <c r="F14694" s="65">
        <f>IFERROR(VLOOKUP(C14694,Pivot!A:C,3,0),0)</f>
        <v>0</v>
      </c>
    </row>
    <row r="14695" spans="1:6" x14ac:dyDescent="0.25">
      <c r="A14695" s="68" t="s">
        <v>103</v>
      </c>
      <c r="B14695" s="69">
        <v>491490319</v>
      </c>
      <c r="C14695" s="68">
        <v>8904027109772</v>
      </c>
      <c r="D14695" s="69" t="s">
        <v>9823</v>
      </c>
      <c r="E14695" s="65">
        <f>IFERROR(VLOOKUP(C14695,Pivot!A:B,2,0),0)</f>
        <v>0</v>
      </c>
      <c r="F14695" s="65">
        <f>IFERROR(VLOOKUP(C14695,Pivot!A:C,3,0),0)</f>
        <v>0</v>
      </c>
    </row>
    <row r="14696" spans="1:6" x14ac:dyDescent="0.25">
      <c r="A14696" s="68" t="s">
        <v>103</v>
      </c>
      <c r="B14696" s="69">
        <v>491490320</v>
      </c>
      <c r="C14696" s="68">
        <v>8904027109796</v>
      </c>
      <c r="D14696" s="69" t="s">
        <v>9824</v>
      </c>
      <c r="E14696" s="65">
        <f>IFERROR(VLOOKUP(C14696,Pivot!A:B,2,0),0)</f>
        <v>0</v>
      </c>
      <c r="F14696" s="65">
        <f>IFERROR(VLOOKUP(C14696,Pivot!A:C,3,0),0)</f>
        <v>0</v>
      </c>
    </row>
    <row r="14697" spans="1:6" x14ac:dyDescent="0.25">
      <c r="A14697" s="68" t="s">
        <v>103</v>
      </c>
      <c r="B14697" s="69">
        <v>491490321</v>
      </c>
      <c r="C14697" s="68">
        <v>8904027110358</v>
      </c>
      <c r="D14697" s="69" t="s">
        <v>9825</v>
      </c>
      <c r="E14697" s="65">
        <f>IFERROR(VLOOKUP(C14697,Pivot!A:B,2,0),0)</f>
        <v>0</v>
      </c>
      <c r="F14697" s="65">
        <f>IFERROR(VLOOKUP(C14697,Pivot!A:C,3,0),0)</f>
        <v>0</v>
      </c>
    </row>
    <row r="14698" spans="1:6" x14ac:dyDescent="0.25">
      <c r="A14698" s="68" t="s">
        <v>103</v>
      </c>
      <c r="B14698" s="69">
        <v>491490322</v>
      </c>
      <c r="C14698" s="68">
        <v>8904027110365</v>
      </c>
      <c r="D14698" s="69" t="s">
        <v>9826</v>
      </c>
      <c r="E14698" s="65">
        <f>IFERROR(VLOOKUP(C14698,Pivot!A:B,2,0),0)</f>
        <v>0</v>
      </c>
      <c r="F14698" s="65">
        <f>IFERROR(VLOOKUP(C14698,Pivot!A:C,3,0),0)</f>
        <v>0</v>
      </c>
    </row>
    <row r="14699" spans="1:6" x14ac:dyDescent="0.25">
      <c r="A14699" s="68" t="s">
        <v>103</v>
      </c>
      <c r="B14699" s="69">
        <v>491490323</v>
      </c>
      <c r="C14699" s="68">
        <v>8904027110372</v>
      </c>
      <c r="D14699" s="69" t="s">
        <v>9827</v>
      </c>
      <c r="E14699" s="65">
        <f>IFERROR(VLOOKUP(C14699,Pivot!A:B,2,0),0)</f>
        <v>0</v>
      </c>
      <c r="F14699" s="65">
        <f>IFERROR(VLOOKUP(C14699,Pivot!A:C,3,0),0)</f>
        <v>0</v>
      </c>
    </row>
    <row r="14700" spans="1:6" x14ac:dyDescent="0.25">
      <c r="A14700" s="68" t="s">
        <v>103</v>
      </c>
      <c r="B14700" s="69">
        <v>491490324</v>
      </c>
      <c r="C14700" s="68">
        <v>8904027109802</v>
      </c>
      <c r="D14700" s="69" t="s">
        <v>9828</v>
      </c>
      <c r="E14700" s="65">
        <f>IFERROR(VLOOKUP(C14700,Pivot!A:B,2,0),0)</f>
        <v>0</v>
      </c>
      <c r="F14700" s="65">
        <f>IFERROR(VLOOKUP(C14700,Pivot!A:C,3,0),0)</f>
        <v>0</v>
      </c>
    </row>
    <row r="14701" spans="1:6" x14ac:dyDescent="0.25">
      <c r="A14701" s="68" t="s">
        <v>103</v>
      </c>
      <c r="B14701" s="69">
        <v>491490325</v>
      </c>
      <c r="C14701" s="68">
        <v>8904027109826</v>
      </c>
      <c r="D14701" s="69" t="s">
        <v>9829</v>
      </c>
      <c r="E14701" s="65">
        <f>IFERROR(VLOOKUP(C14701,Pivot!A:B,2,0),0)</f>
        <v>0</v>
      </c>
      <c r="F14701" s="65">
        <f>IFERROR(VLOOKUP(C14701,Pivot!A:C,3,0),0)</f>
        <v>0</v>
      </c>
    </row>
    <row r="14702" spans="1:6" x14ac:dyDescent="0.25">
      <c r="A14702" s="68" t="s">
        <v>103</v>
      </c>
      <c r="B14702" s="69">
        <v>491490326</v>
      </c>
      <c r="C14702" s="68">
        <v>8904027109840</v>
      </c>
      <c r="D14702" s="69" t="s">
        <v>9830</v>
      </c>
      <c r="E14702" s="65">
        <f>IFERROR(VLOOKUP(C14702,Pivot!A:B,2,0),0)</f>
        <v>0</v>
      </c>
      <c r="F14702" s="65">
        <f>IFERROR(VLOOKUP(C14702,Pivot!A:C,3,0),0)</f>
        <v>0</v>
      </c>
    </row>
    <row r="14703" spans="1:6" x14ac:dyDescent="0.25">
      <c r="A14703" s="68" t="s">
        <v>103</v>
      </c>
      <c r="B14703" s="69">
        <v>491490327</v>
      </c>
      <c r="C14703" s="68">
        <v>8904027109864</v>
      </c>
      <c r="D14703" s="69" t="s">
        <v>9831</v>
      </c>
      <c r="E14703" s="65">
        <f>IFERROR(VLOOKUP(C14703,Pivot!A:B,2,0),0)</f>
        <v>0</v>
      </c>
      <c r="F14703" s="65">
        <f>IFERROR(VLOOKUP(C14703,Pivot!A:C,3,0),0)</f>
        <v>0</v>
      </c>
    </row>
    <row r="14704" spans="1:6" x14ac:dyDescent="0.25">
      <c r="A14704" s="68" t="s">
        <v>103</v>
      </c>
      <c r="B14704" s="69">
        <v>491490328</v>
      </c>
      <c r="C14704" s="68">
        <v>8904027109888</v>
      </c>
      <c r="D14704" s="69" t="s">
        <v>9832</v>
      </c>
      <c r="E14704" s="65">
        <f>IFERROR(VLOOKUP(C14704,Pivot!A:B,2,0),0)</f>
        <v>0</v>
      </c>
      <c r="F14704" s="65">
        <f>IFERROR(VLOOKUP(C14704,Pivot!A:C,3,0),0)</f>
        <v>0</v>
      </c>
    </row>
    <row r="14705" spans="1:6" x14ac:dyDescent="0.25">
      <c r="A14705" s="68" t="s">
        <v>103</v>
      </c>
      <c r="B14705" s="69">
        <v>491490329</v>
      </c>
      <c r="C14705" s="68">
        <v>8904027109895</v>
      </c>
      <c r="D14705" s="69" t="s">
        <v>9833</v>
      </c>
      <c r="E14705" s="65">
        <f>IFERROR(VLOOKUP(C14705,Pivot!A:B,2,0),0)</f>
        <v>0</v>
      </c>
      <c r="F14705" s="65">
        <f>IFERROR(VLOOKUP(C14705,Pivot!A:C,3,0),0)</f>
        <v>0</v>
      </c>
    </row>
    <row r="14706" spans="1:6" x14ac:dyDescent="0.25">
      <c r="A14706" s="68" t="s">
        <v>103</v>
      </c>
      <c r="B14706" s="69">
        <v>491490330</v>
      </c>
      <c r="C14706" s="68">
        <v>8904027110006</v>
      </c>
      <c r="D14706" s="69" t="s">
        <v>9834</v>
      </c>
      <c r="E14706" s="65">
        <f>IFERROR(VLOOKUP(C14706,Pivot!A:B,2,0),0)</f>
        <v>0</v>
      </c>
      <c r="F14706" s="65">
        <f>IFERROR(VLOOKUP(C14706,Pivot!A:C,3,0),0)</f>
        <v>0</v>
      </c>
    </row>
    <row r="14707" spans="1:6" x14ac:dyDescent="0.25">
      <c r="A14707" s="68" t="s">
        <v>103</v>
      </c>
      <c r="B14707" s="69">
        <v>491490331</v>
      </c>
      <c r="C14707" s="68">
        <v>8904027110167</v>
      </c>
      <c r="D14707" s="69" t="s">
        <v>9835</v>
      </c>
      <c r="E14707" s="65">
        <f>IFERROR(VLOOKUP(C14707,Pivot!A:B,2,0),0)</f>
        <v>0</v>
      </c>
      <c r="F14707" s="65">
        <f>IFERROR(VLOOKUP(C14707,Pivot!A:C,3,0),0)</f>
        <v>0</v>
      </c>
    </row>
    <row r="14708" spans="1:6" x14ac:dyDescent="0.25">
      <c r="A14708" s="68" t="s">
        <v>103</v>
      </c>
      <c r="B14708" s="69">
        <v>491490332</v>
      </c>
      <c r="C14708" s="68">
        <v>8904027110174</v>
      </c>
      <c r="D14708" s="69" t="s">
        <v>9836</v>
      </c>
      <c r="E14708" s="65">
        <f>IFERROR(VLOOKUP(C14708,Pivot!A:B,2,0),0)</f>
        <v>0</v>
      </c>
      <c r="F14708" s="65">
        <f>IFERROR(VLOOKUP(C14708,Pivot!A:C,3,0),0)</f>
        <v>0</v>
      </c>
    </row>
    <row r="14709" spans="1:6" x14ac:dyDescent="0.25">
      <c r="A14709" s="68" t="s">
        <v>103</v>
      </c>
      <c r="B14709" s="69">
        <v>491490333</v>
      </c>
      <c r="C14709" s="68">
        <v>8904027110181</v>
      </c>
      <c r="D14709" s="69" t="s">
        <v>9837</v>
      </c>
      <c r="E14709" s="65">
        <f>IFERROR(VLOOKUP(C14709,Pivot!A:B,2,0),0)</f>
        <v>0</v>
      </c>
      <c r="F14709" s="65">
        <f>IFERROR(VLOOKUP(C14709,Pivot!A:C,3,0),0)</f>
        <v>0</v>
      </c>
    </row>
    <row r="14710" spans="1:6" x14ac:dyDescent="0.25">
      <c r="A14710" s="68" t="s">
        <v>103</v>
      </c>
      <c r="B14710" s="69">
        <v>491490334</v>
      </c>
      <c r="C14710" s="68">
        <v>8904027110204</v>
      </c>
      <c r="D14710" s="69" t="s">
        <v>9838</v>
      </c>
      <c r="E14710" s="65">
        <f>IFERROR(VLOOKUP(C14710,Pivot!A:B,2,0),0)</f>
        <v>0</v>
      </c>
      <c r="F14710" s="65">
        <f>IFERROR(VLOOKUP(C14710,Pivot!A:C,3,0),0)</f>
        <v>0</v>
      </c>
    </row>
    <row r="14711" spans="1:6" x14ac:dyDescent="0.25">
      <c r="A14711" s="68" t="s">
        <v>103</v>
      </c>
      <c r="B14711" s="69">
        <v>491490336</v>
      </c>
      <c r="C14711" s="68">
        <v>8904027110242</v>
      </c>
      <c r="D14711" s="69" t="s">
        <v>9839</v>
      </c>
      <c r="E14711" s="65">
        <f>IFERROR(VLOOKUP(C14711,Pivot!A:B,2,0),0)</f>
        <v>0</v>
      </c>
      <c r="F14711" s="65">
        <f>IFERROR(VLOOKUP(C14711,Pivot!A:C,3,0),0)</f>
        <v>0</v>
      </c>
    </row>
    <row r="14712" spans="1:6" x14ac:dyDescent="0.25">
      <c r="A14712" s="68" t="s">
        <v>103</v>
      </c>
      <c r="B14712" s="69">
        <v>491490337</v>
      </c>
      <c r="C14712" s="68">
        <v>8904027110259</v>
      </c>
      <c r="D14712" s="69" t="s">
        <v>9840</v>
      </c>
      <c r="E14712" s="65">
        <f>IFERROR(VLOOKUP(C14712,Pivot!A:B,2,0),0)</f>
        <v>0</v>
      </c>
      <c r="F14712" s="65">
        <f>IFERROR(VLOOKUP(C14712,Pivot!A:C,3,0),0)</f>
        <v>0</v>
      </c>
    </row>
    <row r="14713" spans="1:6" x14ac:dyDescent="0.25">
      <c r="A14713" s="68" t="s">
        <v>103</v>
      </c>
      <c r="B14713" s="69">
        <v>491490338</v>
      </c>
      <c r="C14713" s="68">
        <v>8904027110266</v>
      </c>
      <c r="D14713" s="69" t="s">
        <v>9841</v>
      </c>
      <c r="E14713" s="65">
        <f>IFERROR(VLOOKUP(C14713,Pivot!A:B,2,0),0)</f>
        <v>0</v>
      </c>
      <c r="F14713" s="65">
        <f>IFERROR(VLOOKUP(C14713,Pivot!A:C,3,0),0)</f>
        <v>0</v>
      </c>
    </row>
    <row r="14714" spans="1:6" x14ac:dyDescent="0.25">
      <c r="A14714" s="68" t="s">
        <v>103</v>
      </c>
      <c r="B14714" s="69">
        <v>491490339</v>
      </c>
      <c r="C14714" s="68">
        <v>8904027110273</v>
      </c>
      <c r="D14714" s="69" t="s">
        <v>9842</v>
      </c>
      <c r="E14714" s="65">
        <f>IFERROR(VLOOKUP(C14714,Pivot!A:B,2,0),0)</f>
        <v>0</v>
      </c>
      <c r="F14714" s="65">
        <f>IFERROR(VLOOKUP(C14714,Pivot!A:C,3,0),0)</f>
        <v>0</v>
      </c>
    </row>
    <row r="14715" spans="1:6" x14ac:dyDescent="0.25">
      <c r="A14715" s="68" t="s">
        <v>103</v>
      </c>
      <c r="B14715" s="69">
        <v>491490340</v>
      </c>
      <c r="C14715" s="68">
        <v>8904027110280</v>
      </c>
      <c r="D14715" s="69" t="s">
        <v>9843</v>
      </c>
      <c r="E14715" s="65">
        <f>IFERROR(VLOOKUP(C14715,Pivot!A:B,2,0),0)</f>
        <v>0</v>
      </c>
      <c r="F14715" s="65">
        <f>IFERROR(VLOOKUP(C14715,Pivot!A:C,3,0),0)</f>
        <v>0</v>
      </c>
    </row>
    <row r="14716" spans="1:6" x14ac:dyDescent="0.25">
      <c r="A14716" s="68" t="s">
        <v>103</v>
      </c>
      <c r="B14716" s="69">
        <v>491490341</v>
      </c>
      <c r="C14716" s="68">
        <v>8904027109949</v>
      </c>
      <c r="D14716" s="69" t="s">
        <v>9844</v>
      </c>
      <c r="E14716" s="65">
        <f>IFERROR(VLOOKUP(C14716,Pivot!A:B,2,0),0)</f>
        <v>0</v>
      </c>
      <c r="F14716" s="65">
        <f>IFERROR(VLOOKUP(C14716,Pivot!A:C,3,0),0)</f>
        <v>0</v>
      </c>
    </row>
    <row r="14717" spans="1:6" x14ac:dyDescent="0.25">
      <c r="A14717" s="68" t="s">
        <v>103</v>
      </c>
      <c r="B14717" s="69">
        <v>491490342</v>
      </c>
      <c r="C14717" s="68">
        <v>8904027109925</v>
      </c>
      <c r="D14717" s="69" t="s">
        <v>9845</v>
      </c>
      <c r="E14717" s="65">
        <f>IFERROR(VLOOKUP(C14717,Pivot!A:B,2,0),0)</f>
        <v>0</v>
      </c>
      <c r="F14717" s="65">
        <f>IFERROR(VLOOKUP(C14717,Pivot!A:C,3,0),0)</f>
        <v>0</v>
      </c>
    </row>
    <row r="14718" spans="1:6" x14ac:dyDescent="0.25">
      <c r="A14718" s="68" t="s">
        <v>103</v>
      </c>
      <c r="B14718" s="69">
        <v>491490343</v>
      </c>
      <c r="C14718" s="68">
        <v>8904027109932</v>
      </c>
      <c r="D14718" s="69" t="s">
        <v>9846</v>
      </c>
      <c r="E14718" s="65">
        <f>IFERROR(VLOOKUP(C14718,Pivot!A:B,2,0),0)</f>
        <v>0</v>
      </c>
      <c r="F14718" s="65">
        <f>IFERROR(VLOOKUP(C14718,Pivot!A:C,3,0),0)</f>
        <v>0</v>
      </c>
    </row>
    <row r="14719" spans="1:6" x14ac:dyDescent="0.25">
      <c r="A14719" s="68" t="s">
        <v>103</v>
      </c>
      <c r="B14719" s="69">
        <v>491490344</v>
      </c>
      <c r="C14719" s="68">
        <v>8904027109420</v>
      </c>
      <c r="D14719" s="69" t="s">
        <v>9847</v>
      </c>
      <c r="E14719" s="65">
        <f>IFERROR(VLOOKUP(C14719,Pivot!A:B,2,0),0)</f>
        <v>0</v>
      </c>
      <c r="F14719" s="65">
        <f>IFERROR(VLOOKUP(C14719,Pivot!A:C,3,0),0)</f>
        <v>0</v>
      </c>
    </row>
    <row r="14720" spans="1:6" x14ac:dyDescent="0.25">
      <c r="A14720" s="68" t="s">
        <v>103</v>
      </c>
      <c r="B14720" s="69">
        <v>491490345</v>
      </c>
      <c r="C14720" s="68">
        <v>8904027110297</v>
      </c>
      <c r="D14720" s="69" t="s">
        <v>9848</v>
      </c>
      <c r="E14720" s="65">
        <f>IFERROR(VLOOKUP(C14720,Pivot!A:B,2,0),0)</f>
        <v>0</v>
      </c>
      <c r="F14720" s="65">
        <f>IFERROR(VLOOKUP(C14720,Pivot!A:C,3,0),0)</f>
        <v>0</v>
      </c>
    </row>
    <row r="14721" spans="1:6" x14ac:dyDescent="0.25">
      <c r="A14721" s="68" t="s">
        <v>103</v>
      </c>
      <c r="B14721" s="69">
        <v>491490346</v>
      </c>
      <c r="C14721" s="68">
        <v>8904027110310</v>
      </c>
      <c r="D14721" s="69" t="s">
        <v>9849</v>
      </c>
      <c r="E14721" s="65">
        <f>IFERROR(VLOOKUP(C14721,Pivot!A:B,2,0),0)</f>
        <v>0</v>
      </c>
      <c r="F14721" s="65">
        <f>IFERROR(VLOOKUP(C14721,Pivot!A:C,3,0),0)</f>
        <v>0</v>
      </c>
    </row>
    <row r="14722" spans="1:6" x14ac:dyDescent="0.25">
      <c r="A14722" s="68" t="s">
        <v>103</v>
      </c>
      <c r="B14722" s="69">
        <v>491490347</v>
      </c>
      <c r="C14722" s="68">
        <v>8904027110327</v>
      </c>
      <c r="D14722" s="69" t="s">
        <v>9849</v>
      </c>
      <c r="E14722" s="65">
        <f>IFERROR(VLOOKUP(C14722,Pivot!A:B,2,0),0)</f>
        <v>0</v>
      </c>
      <c r="F14722" s="65">
        <f>IFERROR(VLOOKUP(C14722,Pivot!A:C,3,0),0)</f>
        <v>0</v>
      </c>
    </row>
    <row r="14723" spans="1:6" x14ac:dyDescent="0.25">
      <c r="A14723" s="68" t="s">
        <v>103</v>
      </c>
      <c r="B14723" s="69">
        <v>491490348</v>
      </c>
      <c r="C14723" s="68">
        <v>491490348</v>
      </c>
      <c r="D14723" s="69" t="s">
        <v>9850</v>
      </c>
      <c r="E14723" s="65">
        <f>IFERROR(VLOOKUP(C14723,Pivot!A:B,2,0),0)</f>
        <v>0</v>
      </c>
      <c r="F14723" s="65">
        <f>IFERROR(VLOOKUP(C14723,Pivot!A:C,3,0),0)</f>
        <v>0</v>
      </c>
    </row>
    <row r="14724" spans="1:6" x14ac:dyDescent="0.25">
      <c r="A14724" s="68" t="s">
        <v>103</v>
      </c>
      <c r="B14724" s="69">
        <v>491490348</v>
      </c>
      <c r="C14724" s="68">
        <v>6946441305530</v>
      </c>
      <c r="D14724" s="69" t="s">
        <v>9850</v>
      </c>
      <c r="E14724" s="65">
        <f>IFERROR(VLOOKUP(C14724,Pivot!A:B,2,0),0)</f>
        <v>0</v>
      </c>
      <c r="F14724" s="65">
        <f>IFERROR(VLOOKUP(C14724,Pivot!A:C,3,0),0)</f>
        <v>0</v>
      </c>
    </row>
    <row r="14725" spans="1:6" x14ac:dyDescent="0.25">
      <c r="A14725" s="68" t="s">
        <v>103</v>
      </c>
      <c r="B14725" s="69">
        <v>491490348</v>
      </c>
      <c r="C14725" s="68">
        <v>845218019600</v>
      </c>
      <c r="D14725" s="69" t="s">
        <v>9850</v>
      </c>
      <c r="E14725" s="65">
        <f>IFERROR(VLOOKUP(C14725,Pivot!A:B,2,0),0)</f>
        <v>0</v>
      </c>
      <c r="F14725" s="65">
        <f>IFERROR(VLOOKUP(C14725,Pivot!A:C,3,0),0)</f>
        <v>0</v>
      </c>
    </row>
    <row r="14726" spans="1:6" x14ac:dyDescent="0.25">
      <c r="A14726" s="68" t="s">
        <v>103</v>
      </c>
      <c r="B14726" s="69">
        <v>491490349</v>
      </c>
      <c r="C14726" s="68">
        <v>491490349</v>
      </c>
      <c r="D14726" s="69" t="s">
        <v>9851</v>
      </c>
      <c r="E14726" s="65">
        <f>IFERROR(VLOOKUP(C14726,Pivot!A:B,2,0),0)</f>
        <v>0</v>
      </c>
      <c r="F14726" s="65">
        <f>IFERROR(VLOOKUP(C14726,Pivot!A:C,3,0),0)</f>
        <v>0</v>
      </c>
    </row>
    <row r="14727" spans="1:6" x14ac:dyDescent="0.25">
      <c r="A14727" s="68" t="s">
        <v>103</v>
      </c>
      <c r="B14727" s="69">
        <v>491490349</v>
      </c>
      <c r="C14727" s="68">
        <v>6946441305646</v>
      </c>
      <c r="D14727" s="69" t="s">
        <v>9851</v>
      </c>
      <c r="E14727" s="65">
        <f>IFERROR(VLOOKUP(C14727,Pivot!A:B,2,0),0)</f>
        <v>0</v>
      </c>
      <c r="F14727" s="65">
        <f>IFERROR(VLOOKUP(C14727,Pivot!A:C,3,0),0)</f>
        <v>0</v>
      </c>
    </row>
    <row r="14728" spans="1:6" x14ac:dyDescent="0.25">
      <c r="A14728" s="68" t="s">
        <v>103</v>
      </c>
      <c r="B14728" s="69">
        <v>491490349</v>
      </c>
      <c r="C14728" s="68">
        <v>845218019952</v>
      </c>
      <c r="D14728" s="69" t="s">
        <v>9851</v>
      </c>
      <c r="E14728" s="65">
        <f>IFERROR(VLOOKUP(C14728,Pivot!A:B,2,0),0)</f>
        <v>0</v>
      </c>
      <c r="F14728" s="65">
        <f>IFERROR(VLOOKUP(C14728,Pivot!A:C,3,0),0)</f>
        <v>0</v>
      </c>
    </row>
    <row r="14729" spans="1:6" x14ac:dyDescent="0.25">
      <c r="A14729" s="68" t="s">
        <v>103</v>
      </c>
      <c r="B14729" s="69">
        <v>491490350</v>
      </c>
      <c r="C14729" s="68">
        <v>193052002389</v>
      </c>
      <c r="D14729" s="69" t="s">
        <v>9852</v>
      </c>
      <c r="E14729" s="65">
        <f>IFERROR(VLOOKUP(C14729,Pivot!A:B,2,0),0)</f>
        <v>0</v>
      </c>
      <c r="F14729" s="65">
        <f>IFERROR(VLOOKUP(C14729,Pivot!A:C,3,0),0)</f>
        <v>0</v>
      </c>
    </row>
    <row r="14730" spans="1:6" x14ac:dyDescent="0.25">
      <c r="A14730" s="68" t="s">
        <v>103</v>
      </c>
      <c r="B14730" s="69">
        <v>491490350</v>
      </c>
      <c r="C14730" s="68">
        <v>4894680001107</v>
      </c>
      <c r="D14730" s="69" t="s">
        <v>9852</v>
      </c>
      <c r="E14730" s="65">
        <f>IFERROR(VLOOKUP(C14730,Pivot!A:B,2,0),0)</f>
        <v>0</v>
      </c>
      <c r="F14730" s="65">
        <f>IFERROR(VLOOKUP(C14730,Pivot!A:C,3,0),0)</f>
        <v>0</v>
      </c>
    </row>
    <row r="14731" spans="1:6" x14ac:dyDescent="0.25">
      <c r="A14731" s="68" t="s">
        <v>103</v>
      </c>
      <c r="B14731" s="69">
        <v>491490351</v>
      </c>
      <c r="C14731" s="68">
        <v>491490351</v>
      </c>
      <c r="D14731" s="69" t="s">
        <v>9853</v>
      </c>
      <c r="E14731" s="65">
        <f>IFERROR(VLOOKUP(C14731,Pivot!A:B,2,0),0)</f>
        <v>0</v>
      </c>
      <c r="F14731" s="65">
        <f>IFERROR(VLOOKUP(C14731,Pivot!A:C,3,0),0)</f>
        <v>0</v>
      </c>
    </row>
    <row r="14732" spans="1:6" x14ac:dyDescent="0.25">
      <c r="A14732" s="68" t="s">
        <v>103</v>
      </c>
      <c r="B14732" s="69">
        <v>491490351</v>
      </c>
      <c r="C14732" s="68">
        <v>845218024277</v>
      </c>
      <c r="D14732" s="69" t="s">
        <v>9853</v>
      </c>
      <c r="E14732" s="65">
        <f>IFERROR(VLOOKUP(C14732,Pivot!A:B,2,0),0)</f>
        <v>0</v>
      </c>
      <c r="F14732" s="65">
        <f>IFERROR(VLOOKUP(C14732,Pivot!A:C,3,0),0)</f>
        <v>0</v>
      </c>
    </row>
    <row r="14733" spans="1:6" x14ac:dyDescent="0.25">
      <c r="A14733" s="68" t="s">
        <v>103</v>
      </c>
      <c r="B14733" s="69">
        <v>491490352</v>
      </c>
      <c r="C14733" s="68">
        <v>491490352</v>
      </c>
      <c r="D14733" s="69" t="s">
        <v>9854</v>
      </c>
      <c r="E14733" s="65">
        <f>IFERROR(VLOOKUP(C14733,Pivot!A:B,2,0),0)</f>
        <v>0</v>
      </c>
      <c r="F14733" s="65">
        <f>IFERROR(VLOOKUP(C14733,Pivot!A:C,3,0),0)</f>
        <v>0</v>
      </c>
    </row>
    <row r="14734" spans="1:6" x14ac:dyDescent="0.25">
      <c r="A14734" s="68" t="s">
        <v>103</v>
      </c>
      <c r="B14734" s="69">
        <v>491490352</v>
      </c>
      <c r="C14734" s="68">
        <v>845218024284</v>
      </c>
      <c r="D14734" s="69" t="s">
        <v>9854</v>
      </c>
      <c r="E14734" s="65">
        <f>IFERROR(VLOOKUP(C14734,Pivot!A:B,2,0),0)</f>
        <v>0</v>
      </c>
      <c r="F14734" s="65">
        <f>IFERROR(VLOOKUP(C14734,Pivot!A:C,3,0),0)</f>
        <v>0</v>
      </c>
    </row>
    <row r="14735" spans="1:6" x14ac:dyDescent="0.25">
      <c r="A14735" s="68" t="s">
        <v>103</v>
      </c>
      <c r="B14735" s="69">
        <v>491490353</v>
      </c>
      <c r="C14735" s="68">
        <v>491490353</v>
      </c>
      <c r="D14735" s="69" t="s">
        <v>9855</v>
      </c>
      <c r="E14735" s="65">
        <f>IFERROR(VLOOKUP(C14735,Pivot!A:B,2,0),0)</f>
        <v>0</v>
      </c>
      <c r="F14735" s="65">
        <f>IFERROR(VLOOKUP(C14735,Pivot!A:C,3,0),0)</f>
        <v>0</v>
      </c>
    </row>
    <row r="14736" spans="1:6" x14ac:dyDescent="0.25">
      <c r="A14736" s="68" t="s">
        <v>103</v>
      </c>
      <c r="B14736" s="69">
        <v>491490353</v>
      </c>
      <c r="C14736" s="68">
        <v>845218024291</v>
      </c>
      <c r="D14736" s="69" t="s">
        <v>9855</v>
      </c>
      <c r="E14736" s="65">
        <f>IFERROR(VLOOKUP(C14736,Pivot!A:B,2,0),0)</f>
        <v>0</v>
      </c>
      <c r="F14736" s="65">
        <f>IFERROR(VLOOKUP(C14736,Pivot!A:C,3,0),0)</f>
        <v>0</v>
      </c>
    </row>
    <row r="14737" spans="1:6" x14ac:dyDescent="0.25">
      <c r="A14737" s="68" t="s">
        <v>103</v>
      </c>
      <c r="B14737" s="69">
        <v>491490354</v>
      </c>
      <c r="C14737" s="68">
        <v>8904027105088</v>
      </c>
      <c r="D14737" s="69" t="s">
        <v>9856</v>
      </c>
      <c r="E14737" s="65">
        <f>IFERROR(VLOOKUP(C14737,Pivot!A:B,2,0),0)</f>
        <v>0</v>
      </c>
      <c r="F14737" s="65">
        <f>IFERROR(VLOOKUP(C14737,Pivot!A:C,3,0),0)</f>
        <v>0</v>
      </c>
    </row>
    <row r="14738" spans="1:6" x14ac:dyDescent="0.25">
      <c r="A14738" s="68" t="s">
        <v>103</v>
      </c>
      <c r="B14738" s="69">
        <v>491490355</v>
      </c>
      <c r="C14738" s="68">
        <v>4052351017691</v>
      </c>
      <c r="D14738" s="69" t="s">
        <v>9857</v>
      </c>
      <c r="E14738" s="65">
        <f>IFERROR(VLOOKUP(C14738,Pivot!A:B,2,0),0)</f>
        <v>0</v>
      </c>
      <c r="F14738" s="65">
        <f>IFERROR(VLOOKUP(C14738,Pivot!A:C,3,0),0)</f>
        <v>0</v>
      </c>
    </row>
    <row r="14739" spans="1:6" x14ac:dyDescent="0.25">
      <c r="A14739" s="68" t="s">
        <v>103</v>
      </c>
      <c r="B14739" s="69">
        <v>491490356</v>
      </c>
      <c r="C14739" s="68">
        <v>4052351017677</v>
      </c>
      <c r="D14739" s="69" t="s">
        <v>9858</v>
      </c>
      <c r="E14739" s="65">
        <f>IFERROR(VLOOKUP(C14739,Pivot!A:B,2,0),0)</f>
        <v>0</v>
      </c>
      <c r="F14739" s="65">
        <f>IFERROR(VLOOKUP(C14739,Pivot!A:C,3,0),0)</f>
        <v>0</v>
      </c>
    </row>
    <row r="14740" spans="1:6" x14ac:dyDescent="0.25">
      <c r="A14740" s="68" t="s">
        <v>103</v>
      </c>
      <c r="B14740" s="69">
        <v>491490360</v>
      </c>
      <c r="C14740" s="68">
        <v>491490360</v>
      </c>
      <c r="D14740" s="69" t="s">
        <v>9859</v>
      </c>
      <c r="E14740" s="65">
        <f>IFERROR(VLOOKUP(C14740,Pivot!A:B,2,0),0)</f>
        <v>0</v>
      </c>
      <c r="F14740" s="65">
        <f>IFERROR(VLOOKUP(C14740,Pivot!A:C,3,0),0)</f>
        <v>0</v>
      </c>
    </row>
    <row r="14741" spans="1:6" x14ac:dyDescent="0.25">
      <c r="A14741" s="68" t="s">
        <v>103</v>
      </c>
      <c r="B14741" s="69">
        <v>491490360</v>
      </c>
      <c r="C14741" s="68">
        <v>5015353852348</v>
      </c>
      <c r="D14741" s="69" t="s">
        <v>9859</v>
      </c>
      <c r="E14741" s="65">
        <f>IFERROR(VLOOKUP(C14741,Pivot!A:B,2,0),0)</f>
        <v>0</v>
      </c>
      <c r="F14741" s="65">
        <f>IFERROR(VLOOKUP(C14741,Pivot!A:C,3,0),0)</f>
        <v>0</v>
      </c>
    </row>
    <row r="14742" spans="1:6" x14ac:dyDescent="0.25">
      <c r="A14742" s="68" t="s">
        <v>103</v>
      </c>
      <c r="B14742" s="69">
        <v>491490361</v>
      </c>
      <c r="C14742" s="68">
        <v>35051552192</v>
      </c>
      <c r="D14742" s="69" t="s">
        <v>9860</v>
      </c>
      <c r="E14742" s="65">
        <f>IFERROR(VLOOKUP(C14742,Pivot!A:B,2,0),0)</f>
        <v>0</v>
      </c>
      <c r="F14742" s="65">
        <f>IFERROR(VLOOKUP(C14742,Pivot!A:C,3,0),0)</f>
        <v>0</v>
      </c>
    </row>
    <row r="14743" spans="1:6" x14ac:dyDescent="0.25">
      <c r="A14743" s="68" t="s">
        <v>103</v>
      </c>
      <c r="B14743" s="69">
        <v>491490361</v>
      </c>
      <c r="C14743" s="68">
        <v>35051552208</v>
      </c>
      <c r="D14743" s="69" t="s">
        <v>9860</v>
      </c>
      <c r="E14743" s="65">
        <f>IFERROR(VLOOKUP(C14743,Pivot!A:B,2,0),0)</f>
        <v>0</v>
      </c>
      <c r="F14743" s="65">
        <f>IFERROR(VLOOKUP(C14743,Pivot!A:C,3,0),0)</f>
        <v>0</v>
      </c>
    </row>
    <row r="14744" spans="1:6" x14ac:dyDescent="0.25">
      <c r="A14744" s="68" t="s">
        <v>103</v>
      </c>
      <c r="B14744" s="69">
        <v>491490361</v>
      </c>
      <c r="C14744" s="68">
        <v>491490361</v>
      </c>
      <c r="D14744" s="69" t="s">
        <v>9860</v>
      </c>
      <c r="E14744" s="65">
        <f>IFERROR(VLOOKUP(C14744,Pivot!A:B,2,0),0)</f>
        <v>0</v>
      </c>
      <c r="F14744" s="65">
        <f>IFERROR(VLOOKUP(C14744,Pivot!A:C,3,0),0)</f>
        <v>0</v>
      </c>
    </row>
    <row r="14745" spans="1:6" x14ac:dyDescent="0.25">
      <c r="A14745" s="68" t="s">
        <v>103</v>
      </c>
      <c r="B14745" s="69">
        <v>491490362</v>
      </c>
      <c r="C14745" s="68">
        <v>35051555742</v>
      </c>
      <c r="D14745" s="69" t="s">
        <v>9861</v>
      </c>
      <c r="E14745" s="65">
        <f>IFERROR(VLOOKUP(C14745,Pivot!A:B,2,0),0)</f>
        <v>0</v>
      </c>
      <c r="F14745" s="65">
        <f>IFERROR(VLOOKUP(C14745,Pivot!A:C,3,0),0)</f>
        <v>0</v>
      </c>
    </row>
    <row r="14746" spans="1:6" x14ac:dyDescent="0.25">
      <c r="A14746" s="68" t="s">
        <v>103</v>
      </c>
      <c r="B14746" s="69">
        <v>491490362</v>
      </c>
      <c r="C14746" s="68">
        <v>491490362</v>
      </c>
      <c r="D14746" s="69" t="s">
        <v>9861</v>
      </c>
      <c r="E14746" s="65">
        <f>IFERROR(VLOOKUP(C14746,Pivot!A:B,2,0),0)</f>
        <v>0</v>
      </c>
      <c r="F14746" s="65">
        <f>IFERROR(VLOOKUP(C14746,Pivot!A:C,3,0),0)</f>
        <v>0</v>
      </c>
    </row>
    <row r="14747" spans="1:6" x14ac:dyDescent="0.25">
      <c r="A14747" s="68" t="s">
        <v>103</v>
      </c>
      <c r="B14747" s="69">
        <v>491490363</v>
      </c>
      <c r="C14747" s="68">
        <v>35051556237</v>
      </c>
      <c r="D14747" s="69" t="s">
        <v>9862</v>
      </c>
      <c r="E14747" s="65">
        <f>IFERROR(VLOOKUP(C14747,Pivot!A:B,2,0),0)</f>
        <v>0</v>
      </c>
      <c r="F14747" s="65">
        <f>IFERROR(VLOOKUP(C14747,Pivot!A:C,3,0),0)</f>
        <v>0</v>
      </c>
    </row>
    <row r="14748" spans="1:6" x14ac:dyDescent="0.25">
      <c r="A14748" s="68" t="s">
        <v>103</v>
      </c>
      <c r="B14748" s="69">
        <v>491490363</v>
      </c>
      <c r="C14748" s="68">
        <v>35051557074</v>
      </c>
      <c r="D14748" s="69" t="s">
        <v>9862</v>
      </c>
      <c r="E14748" s="65">
        <f>IFERROR(VLOOKUP(C14748,Pivot!A:B,2,0),0)</f>
        <v>0</v>
      </c>
      <c r="F14748" s="65">
        <f>IFERROR(VLOOKUP(C14748,Pivot!A:C,3,0),0)</f>
        <v>0</v>
      </c>
    </row>
    <row r="14749" spans="1:6" x14ac:dyDescent="0.25">
      <c r="A14749" s="68" t="s">
        <v>103</v>
      </c>
      <c r="B14749" s="69">
        <v>491490363</v>
      </c>
      <c r="C14749" s="68">
        <v>491490363</v>
      </c>
      <c r="D14749" s="69" t="s">
        <v>9862</v>
      </c>
      <c r="E14749" s="65">
        <f>IFERROR(VLOOKUP(C14749,Pivot!A:B,2,0),0)</f>
        <v>0</v>
      </c>
      <c r="F14749" s="65">
        <f>IFERROR(VLOOKUP(C14749,Pivot!A:C,3,0),0)</f>
        <v>0</v>
      </c>
    </row>
    <row r="14750" spans="1:6" x14ac:dyDescent="0.25">
      <c r="A14750" s="68" t="s">
        <v>103</v>
      </c>
      <c r="B14750" s="69">
        <v>491490364</v>
      </c>
      <c r="C14750" s="68">
        <v>4892493230011</v>
      </c>
      <c r="D14750" s="69" t="s">
        <v>9863</v>
      </c>
      <c r="E14750" s="65">
        <f>IFERROR(VLOOKUP(C14750,Pivot!A:B,2,0),0)</f>
        <v>0</v>
      </c>
      <c r="F14750" s="65">
        <f>IFERROR(VLOOKUP(C14750,Pivot!A:C,3,0),0)</f>
        <v>0</v>
      </c>
    </row>
    <row r="14751" spans="1:6" x14ac:dyDescent="0.25">
      <c r="A14751" s="68" t="s">
        <v>103</v>
      </c>
      <c r="B14751" s="69">
        <v>491490365</v>
      </c>
      <c r="C14751" s="68">
        <v>4892493230035</v>
      </c>
      <c r="D14751" s="69" t="s">
        <v>9864</v>
      </c>
      <c r="E14751" s="65">
        <f>IFERROR(VLOOKUP(C14751,Pivot!A:B,2,0),0)</f>
        <v>0</v>
      </c>
      <c r="F14751" s="65">
        <f>IFERROR(VLOOKUP(C14751,Pivot!A:C,3,0),0)</f>
        <v>0</v>
      </c>
    </row>
    <row r="14752" spans="1:6" x14ac:dyDescent="0.25">
      <c r="A14752" s="68" t="s">
        <v>103</v>
      </c>
      <c r="B14752" s="69">
        <v>491490366</v>
      </c>
      <c r="C14752" s="68">
        <v>4892493230042</v>
      </c>
      <c r="D14752" s="69" t="s">
        <v>9865</v>
      </c>
      <c r="E14752" s="65">
        <f>IFERROR(VLOOKUP(C14752,Pivot!A:B,2,0),0)</f>
        <v>0</v>
      </c>
      <c r="F14752" s="65">
        <f>IFERROR(VLOOKUP(C14752,Pivot!A:C,3,0),0)</f>
        <v>0</v>
      </c>
    </row>
    <row r="14753" spans="1:6" x14ac:dyDescent="0.25">
      <c r="A14753" s="68" t="s">
        <v>103</v>
      </c>
      <c r="B14753" s="69">
        <v>491490367</v>
      </c>
      <c r="C14753" s="68">
        <v>4892493230059</v>
      </c>
      <c r="D14753" s="69" t="s">
        <v>9866</v>
      </c>
      <c r="E14753" s="65">
        <f>IFERROR(VLOOKUP(C14753,Pivot!A:B,2,0),0)</f>
        <v>0</v>
      </c>
      <c r="F14753" s="65">
        <f>IFERROR(VLOOKUP(C14753,Pivot!A:C,3,0),0)</f>
        <v>0</v>
      </c>
    </row>
    <row r="14754" spans="1:6" x14ac:dyDescent="0.25">
      <c r="A14754" s="68" t="s">
        <v>103</v>
      </c>
      <c r="B14754" s="69">
        <v>491490368</v>
      </c>
      <c r="C14754" s="68">
        <v>4892493230066</v>
      </c>
      <c r="D14754" s="69" t="s">
        <v>9867</v>
      </c>
      <c r="E14754" s="65">
        <f>IFERROR(VLOOKUP(C14754,Pivot!A:B,2,0),0)</f>
        <v>0</v>
      </c>
      <c r="F14754" s="65">
        <f>IFERROR(VLOOKUP(C14754,Pivot!A:C,3,0),0)</f>
        <v>0</v>
      </c>
    </row>
    <row r="14755" spans="1:6" x14ac:dyDescent="0.25">
      <c r="A14755" s="68" t="s">
        <v>103</v>
      </c>
      <c r="B14755" s="69">
        <v>491490369</v>
      </c>
      <c r="C14755" s="68">
        <v>4892493230073</v>
      </c>
      <c r="D14755" s="69" t="s">
        <v>9868</v>
      </c>
      <c r="E14755" s="65">
        <f>IFERROR(VLOOKUP(C14755,Pivot!A:B,2,0),0)</f>
        <v>0</v>
      </c>
      <c r="F14755" s="65">
        <f>IFERROR(VLOOKUP(C14755,Pivot!A:C,3,0),0)</f>
        <v>0</v>
      </c>
    </row>
    <row r="14756" spans="1:6" x14ac:dyDescent="0.25">
      <c r="A14756" s="68" t="s">
        <v>103</v>
      </c>
      <c r="B14756" s="69">
        <v>491490370</v>
      </c>
      <c r="C14756" s="68">
        <v>4892493230097</v>
      </c>
      <c r="D14756" s="69" t="s">
        <v>9869</v>
      </c>
      <c r="E14756" s="65">
        <f>IFERROR(VLOOKUP(C14756,Pivot!A:B,2,0),0)</f>
        <v>0</v>
      </c>
      <c r="F14756" s="65">
        <f>IFERROR(VLOOKUP(C14756,Pivot!A:C,3,0),0)</f>
        <v>0</v>
      </c>
    </row>
    <row r="14757" spans="1:6" x14ac:dyDescent="0.25">
      <c r="A14757" s="68" t="s">
        <v>103</v>
      </c>
      <c r="B14757" s="69">
        <v>491490372</v>
      </c>
      <c r="C14757" s="68">
        <v>845218024246</v>
      </c>
      <c r="D14757" s="69" t="s">
        <v>9870</v>
      </c>
      <c r="E14757" s="65">
        <f>IFERROR(VLOOKUP(C14757,Pivot!A:B,2,0),0)</f>
        <v>0</v>
      </c>
      <c r="F14757" s="65">
        <f>IFERROR(VLOOKUP(C14757,Pivot!A:C,3,0),0)</f>
        <v>0</v>
      </c>
    </row>
    <row r="14758" spans="1:6" x14ac:dyDescent="0.25">
      <c r="A14758" s="68" t="s">
        <v>103</v>
      </c>
      <c r="B14758" s="69">
        <v>491490373</v>
      </c>
      <c r="C14758" s="68">
        <v>845218025892</v>
      </c>
      <c r="D14758" s="69" t="s">
        <v>9871</v>
      </c>
      <c r="E14758" s="65">
        <f>IFERROR(VLOOKUP(C14758,Pivot!A:B,2,0),0)</f>
        <v>0</v>
      </c>
      <c r="F14758" s="65">
        <f>IFERROR(VLOOKUP(C14758,Pivot!A:C,3,0),0)</f>
        <v>0</v>
      </c>
    </row>
    <row r="14759" spans="1:6" x14ac:dyDescent="0.25">
      <c r="A14759" s="68" t="s">
        <v>103</v>
      </c>
      <c r="B14759" s="69">
        <v>491490375</v>
      </c>
      <c r="C14759" s="68">
        <v>193052002372</v>
      </c>
      <c r="D14759" s="69" t="s">
        <v>9872</v>
      </c>
      <c r="E14759" s="65">
        <f>IFERROR(VLOOKUP(C14759,Pivot!A:B,2,0),0)</f>
        <v>0</v>
      </c>
      <c r="F14759" s="65">
        <f>IFERROR(VLOOKUP(C14759,Pivot!A:C,3,0),0)</f>
        <v>0</v>
      </c>
    </row>
    <row r="14760" spans="1:6" x14ac:dyDescent="0.25">
      <c r="A14760" s="68" t="s">
        <v>103</v>
      </c>
      <c r="B14760" s="69">
        <v>491490375</v>
      </c>
      <c r="C14760" s="68">
        <v>491490375</v>
      </c>
      <c r="D14760" s="69" t="s">
        <v>9872</v>
      </c>
      <c r="E14760" s="65">
        <f>IFERROR(VLOOKUP(C14760,Pivot!A:B,2,0),0)</f>
        <v>0</v>
      </c>
      <c r="F14760" s="65">
        <f>IFERROR(VLOOKUP(C14760,Pivot!A:C,3,0),0)</f>
        <v>0</v>
      </c>
    </row>
    <row r="14761" spans="1:6" x14ac:dyDescent="0.25">
      <c r="A14761" s="68" t="s">
        <v>103</v>
      </c>
      <c r="B14761" s="69">
        <v>491490410</v>
      </c>
      <c r="C14761" s="68">
        <v>4892900888408</v>
      </c>
      <c r="D14761" s="69" t="s">
        <v>9873</v>
      </c>
      <c r="E14761" s="65">
        <f>IFERROR(VLOOKUP(C14761,Pivot!A:B,2,0),0)</f>
        <v>0</v>
      </c>
      <c r="F14761" s="65">
        <f>IFERROR(VLOOKUP(C14761,Pivot!A:C,3,0),0)</f>
        <v>0</v>
      </c>
    </row>
    <row r="14762" spans="1:6" x14ac:dyDescent="0.25">
      <c r="A14762" s="68" t="s">
        <v>103</v>
      </c>
      <c r="B14762" s="69">
        <v>491490411</v>
      </c>
      <c r="C14762" s="68">
        <v>4892900888415</v>
      </c>
      <c r="D14762" s="69" t="s">
        <v>9874</v>
      </c>
      <c r="E14762" s="65">
        <f>IFERROR(VLOOKUP(C14762,Pivot!A:B,2,0),0)</f>
        <v>0</v>
      </c>
      <c r="F14762" s="65">
        <f>IFERROR(VLOOKUP(C14762,Pivot!A:C,3,0),0)</f>
        <v>0</v>
      </c>
    </row>
    <row r="14763" spans="1:6" x14ac:dyDescent="0.25">
      <c r="A14763" s="68" t="s">
        <v>103</v>
      </c>
      <c r="B14763" s="69">
        <v>491490412</v>
      </c>
      <c r="C14763" s="68">
        <v>4892900888576</v>
      </c>
      <c r="D14763" s="69" t="s">
        <v>9875</v>
      </c>
      <c r="E14763" s="65">
        <f>IFERROR(VLOOKUP(C14763,Pivot!A:B,2,0),0)</f>
        <v>0</v>
      </c>
      <c r="F14763" s="65">
        <f>IFERROR(VLOOKUP(C14763,Pivot!A:C,3,0),0)</f>
        <v>0</v>
      </c>
    </row>
    <row r="14764" spans="1:6" x14ac:dyDescent="0.25">
      <c r="A14764" s="68" t="s">
        <v>103</v>
      </c>
      <c r="B14764" s="69">
        <v>491490413</v>
      </c>
      <c r="C14764" s="68">
        <v>4892900888392</v>
      </c>
      <c r="D14764" s="69" t="s">
        <v>9876</v>
      </c>
      <c r="E14764" s="65">
        <f>IFERROR(VLOOKUP(C14764,Pivot!A:B,2,0),0)</f>
        <v>0</v>
      </c>
      <c r="F14764" s="65">
        <f>IFERROR(VLOOKUP(C14764,Pivot!A:C,3,0),0)</f>
        <v>0</v>
      </c>
    </row>
    <row r="14765" spans="1:6" x14ac:dyDescent="0.25">
      <c r="A14765" s="68" t="s">
        <v>103</v>
      </c>
      <c r="B14765" s="69">
        <v>491490414</v>
      </c>
      <c r="C14765" s="68">
        <v>4892900888422</v>
      </c>
      <c r="D14765" s="69" t="s">
        <v>9877</v>
      </c>
      <c r="E14765" s="65">
        <f>IFERROR(VLOOKUP(C14765,Pivot!A:B,2,0),0)</f>
        <v>0</v>
      </c>
      <c r="F14765" s="65">
        <f>IFERROR(VLOOKUP(C14765,Pivot!A:C,3,0),0)</f>
        <v>0</v>
      </c>
    </row>
    <row r="14766" spans="1:6" x14ac:dyDescent="0.25">
      <c r="A14766" s="68" t="s">
        <v>103</v>
      </c>
      <c r="B14766" s="69">
        <v>491490415</v>
      </c>
      <c r="C14766" s="68">
        <v>4892900888569</v>
      </c>
      <c r="D14766" s="69" t="s">
        <v>9878</v>
      </c>
      <c r="E14766" s="65">
        <f>IFERROR(VLOOKUP(C14766,Pivot!A:B,2,0),0)</f>
        <v>0</v>
      </c>
      <c r="F14766" s="65">
        <f>IFERROR(VLOOKUP(C14766,Pivot!A:C,3,0),0)</f>
        <v>0</v>
      </c>
    </row>
    <row r="14767" spans="1:6" x14ac:dyDescent="0.25">
      <c r="A14767" s="68" t="s">
        <v>103</v>
      </c>
      <c r="B14767" s="69">
        <v>491490417</v>
      </c>
      <c r="C14767" s="68">
        <v>4892900888446</v>
      </c>
      <c r="D14767" s="69" t="s">
        <v>9879</v>
      </c>
      <c r="E14767" s="65">
        <f>IFERROR(VLOOKUP(C14767,Pivot!A:B,2,0),0)</f>
        <v>0</v>
      </c>
      <c r="F14767" s="65">
        <f>IFERROR(VLOOKUP(C14767,Pivot!A:C,3,0),0)</f>
        <v>0</v>
      </c>
    </row>
    <row r="14768" spans="1:6" x14ac:dyDescent="0.25">
      <c r="A14768" s="68" t="s">
        <v>103</v>
      </c>
      <c r="B14768" s="69">
        <v>491490418</v>
      </c>
      <c r="C14768" s="68">
        <v>4892900888453</v>
      </c>
      <c r="D14768" s="69" t="s">
        <v>9880</v>
      </c>
      <c r="E14768" s="65">
        <f>IFERROR(VLOOKUP(C14768,Pivot!A:B,2,0),0)</f>
        <v>0</v>
      </c>
      <c r="F14768" s="65">
        <f>IFERROR(VLOOKUP(C14768,Pivot!A:C,3,0),0)</f>
        <v>0</v>
      </c>
    </row>
    <row r="14769" spans="1:6" x14ac:dyDescent="0.25">
      <c r="A14769" s="68" t="s">
        <v>103</v>
      </c>
      <c r="B14769" s="69">
        <v>491490419</v>
      </c>
      <c r="C14769" s="68">
        <v>4892900888507</v>
      </c>
      <c r="D14769" s="69" t="s">
        <v>9881</v>
      </c>
      <c r="E14769" s="65">
        <f>IFERROR(VLOOKUP(C14769,Pivot!A:B,2,0),0)</f>
        <v>0</v>
      </c>
      <c r="F14769" s="65">
        <f>IFERROR(VLOOKUP(C14769,Pivot!A:C,3,0),0)</f>
        <v>0</v>
      </c>
    </row>
    <row r="14770" spans="1:6" x14ac:dyDescent="0.25">
      <c r="A14770" s="68" t="s">
        <v>103</v>
      </c>
      <c r="B14770" s="69">
        <v>491490420</v>
      </c>
      <c r="C14770" s="68">
        <v>4892900888521</v>
      </c>
      <c r="D14770" s="69" t="s">
        <v>9882</v>
      </c>
      <c r="E14770" s="65">
        <f>IFERROR(VLOOKUP(C14770,Pivot!A:B,2,0),0)</f>
        <v>0</v>
      </c>
      <c r="F14770" s="65">
        <f>IFERROR(VLOOKUP(C14770,Pivot!A:C,3,0),0)</f>
        <v>0</v>
      </c>
    </row>
    <row r="14771" spans="1:6" x14ac:dyDescent="0.25">
      <c r="A14771" s="68" t="s">
        <v>103</v>
      </c>
      <c r="B14771" s="69">
        <v>491490421</v>
      </c>
      <c r="C14771" s="68">
        <v>4892900888590</v>
      </c>
      <c r="D14771" s="69" t="s">
        <v>9883</v>
      </c>
      <c r="E14771" s="65">
        <f>IFERROR(VLOOKUP(C14771,Pivot!A:B,2,0),0)</f>
        <v>0</v>
      </c>
      <c r="F14771" s="65">
        <f>IFERROR(VLOOKUP(C14771,Pivot!A:C,3,0),0)</f>
        <v>0</v>
      </c>
    </row>
    <row r="14772" spans="1:6" x14ac:dyDescent="0.25">
      <c r="A14772" s="68" t="s">
        <v>103</v>
      </c>
      <c r="B14772" s="69">
        <v>491490422</v>
      </c>
      <c r="C14772" s="68">
        <v>4892900888651</v>
      </c>
      <c r="D14772" s="69" t="s">
        <v>9884</v>
      </c>
      <c r="E14772" s="65">
        <f>IFERROR(VLOOKUP(C14772,Pivot!A:B,2,0),0)</f>
        <v>0</v>
      </c>
      <c r="F14772" s="65">
        <f>IFERROR(VLOOKUP(C14772,Pivot!A:C,3,0),0)</f>
        <v>0</v>
      </c>
    </row>
    <row r="14773" spans="1:6" x14ac:dyDescent="0.25">
      <c r="A14773" s="68" t="s">
        <v>103</v>
      </c>
      <c r="B14773" s="69">
        <v>491490423</v>
      </c>
      <c r="C14773" s="68">
        <v>4892900888668</v>
      </c>
      <c r="D14773" s="69" t="s">
        <v>9885</v>
      </c>
      <c r="E14773" s="65">
        <f>IFERROR(VLOOKUP(C14773,Pivot!A:B,2,0),0)</f>
        <v>0</v>
      </c>
      <c r="F14773" s="65">
        <f>IFERROR(VLOOKUP(C14773,Pivot!A:C,3,0),0)</f>
        <v>0</v>
      </c>
    </row>
    <row r="14774" spans="1:6" x14ac:dyDescent="0.25">
      <c r="A14774" s="68" t="s">
        <v>103</v>
      </c>
      <c r="B14774" s="69">
        <v>491490424</v>
      </c>
      <c r="C14774" s="68">
        <v>4892900888514</v>
      </c>
      <c r="D14774" s="69" t="s">
        <v>9886</v>
      </c>
      <c r="E14774" s="65">
        <f>IFERROR(VLOOKUP(C14774,Pivot!A:B,2,0),0)</f>
        <v>0</v>
      </c>
      <c r="F14774" s="65">
        <f>IFERROR(VLOOKUP(C14774,Pivot!A:C,3,0),0)</f>
        <v>0</v>
      </c>
    </row>
    <row r="14775" spans="1:6" x14ac:dyDescent="0.25">
      <c r="A14775" s="68" t="s">
        <v>103</v>
      </c>
      <c r="B14775" s="69">
        <v>491490425</v>
      </c>
      <c r="C14775" s="68">
        <v>4892900888620</v>
      </c>
      <c r="D14775" s="69" t="s">
        <v>9887</v>
      </c>
      <c r="E14775" s="65">
        <f>IFERROR(VLOOKUP(C14775,Pivot!A:B,2,0),0)</f>
        <v>0</v>
      </c>
      <c r="F14775" s="65">
        <f>IFERROR(VLOOKUP(C14775,Pivot!A:C,3,0),0)</f>
        <v>0</v>
      </c>
    </row>
    <row r="14776" spans="1:6" x14ac:dyDescent="0.25">
      <c r="A14776" s="68" t="s">
        <v>103</v>
      </c>
      <c r="B14776" s="69">
        <v>491490426</v>
      </c>
      <c r="C14776" s="68">
        <v>4892900888460</v>
      </c>
      <c r="D14776" s="69" t="s">
        <v>9888</v>
      </c>
      <c r="E14776" s="65">
        <f>IFERROR(VLOOKUP(C14776,Pivot!A:B,2,0),0)</f>
        <v>0</v>
      </c>
      <c r="F14776" s="65">
        <f>IFERROR(VLOOKUP(C14776,Pivot!A:C,3,0),0)</f>
        <v>0</v>
      </c>
    </row>
    <row r="14777" spans="1:6" x14ac:dyDescent="0.25">
      <c r="A14777" s="68" t="s">
        <v>103</v>
      </c>
      <c r="B14777" s="69">
        <v>491490427</v>
      </c>
      <c r="C14777" s="68">
        <v>4892900888477</v>
      </c>
      <c r="D14777" s="69" t="s">
        <v>9889</v>
      </c>
      <c r="E14777" s="65">
        <f>IFERROR(VLOOKUP(C14777,Pivot!A:B,2,0),0)</f>
        <v>0</v>
      </c>
      <c r="F14777" s="65">
        <f>IFERROR(VLOOKUP(C14777,Pivot!A:C,3,0),0)</f>
        <v>0</v>
      </c>
    </row>
    <row r="14778" spans="1:6" x14ac:dyDescent="0.25">
      <c r="A14778" s="68" t="s">
        <v>103</v>
      </c>
      <c r="B14778" s="69">
        <v>491490428</v>
      </c>
      <c r="C14778" s="68">
        <v>4892900888484</v>
      </c>
      <c r="D14778" s="69" t="s">
        <v>9890</v>
      </c>
      <c r="E14778" s="65">
        <f>IFERROR(VLOOKUP(C14778,Pivot!A:B,2,0),0)</f>
        <v>0</v>
      </c>
      <c r="F14778" s="65">
        <f>IFERROR(VLOOKUP(C14778,Pivot!A:C,3,0),0)</f>
        <v>0</v>
      </c>
    </row>
    <row r="14779" spans="1:6" x14ac:dyDescent="0.25">
      <c r="A14779" s="68" t="s">
        <v>103</v>
      </c>
      <c r="B14779" s="69">
        <v>491490429</v>
      </c>
      <c r="C14779" s="68">
        <v>4892900888491</v>
      </c>
      <c r="D14779" s="69" t="s">
        <v>9891</v>
      </c>
      <c r="E14779" s="65">
        <f>IFERROR(VLOOKUP(C14779,Pivot!A:B,2,0),0)</f>
        <v>0</v>
      </c>
      <c r="F14779" s="65">
        <f>IFERROR(VLOOKUP(C14779,Pivot!A:C,3,0),0)</f>
        <v>0</v>
      </c>
    </row>
    <row r="14780" spans="1:6" x14ac:dyDescent="0.25">
      <c r="A14780" s="68" t="s">
        <v>103</v>
      </c>
      <c r="B14780" s="69">
        <v>491490430</v>
      </c>
      <c r="C14780" s="68">
        <v>4892900888538</v>
      </c>
      <c r="D14780" s="69" t="s">
        <v>9892</v>
      </c>
      <c r="E14780" s="65">
        <f>IFERROR(VLOOKUP(C14780,Pivot!A:B,2,0),0)</f>
        <v>0</v>
      </c>
      <c r="F14780" s="65">
        <f>IFERROR(VLOOKUP(C14780,Pivot!A:C,3,0),0)</f>
        <v>0</v>
      </c>
    </row>
    <row r="14781" spans="1:6" x14ac:dyDescent="0.25">
      <c r="A14781" s="68" t="s">
        <v>103</v>
      </c>
      <c r="B14781" s="69">
        <v>491490431</v>
      </c>
      <c r="C14781" s="68">
        <v>4892900888545</v>
      </c>
      <c r="D14781" s="69" t="s">
        <v>9893</v>
      </c>
      <c r="E14781" s="65">
        <f>IFERROR(VLOOKUP(C14781,Pivot!A:B,2,0),0)</f>
        <v>0</v>
      </c>
      <c r="F14781" s="65">
        <f>IFERROR(VLOOKUP(C14781,Pivot!A:C,3,0),0)</f>
        <v>0</v>
      </c>
    </row>
    <row r="14782" spans="1:6" x14ac:dyDescent="0.25">
      <c r="A14782" s="68" t="s">
        <v>103</v>
      </c>
      <c r="B14782" s="69">
        <v>491490432</v>
      </c>
      <c r="C14782" s="68">
        <v>4892900888552</v>
      </c>
      <c r="D14782" s="69" t="s">
        <v>9894</v>
      </c>
      <c r="E14782" s="65">
        <f>IFERROR(VLOOKUP(C14782,Pivot!A:B,2,0),0)</f>
        <v>0</v>
      </c>
      <c r="F14782" s="65">
        <f>IFERROR(VLOOKUP(C14782,Pivot!A:C,3,0),0)</f>
        <v>0</v>
      </c>
    </row>
    <row r="14783" spans="1:6" x14ac:dyDescent="0.25">
      <c r="A14783" s="68" t="s">
        <v>103</v>
      </c>
      <c r="B14783" s="69">
        <v>491490433</v>
      </c>
      <c r="C14783" s="68">
        <v>4892900888439</v>
      </c>
      <c r="D14783" s="69" t="s">
        <v>9895</v>
      </c>
      <c r="E14783" s="65">
        <f>IFERROR(VLOOKUP(C14783,Pivot!A:B,2,0),0)</f>
        <v>0</v>
      </c>
      <c r="F14783" s="65">
        <f>IFERROR(VLOOKUP(C14783,Pivot!A:C,3,0),0)</f>
        <v>0</v>
      </c>
    </row>
    <row r="14784" spans="1:6" x14ac:dyDescent="0.25">
      <c r="A14784" s="68" t="s">
        <v>103</v>
      </c>
      <c r="B14784" s="69">
        <v>491490436</v>
      </c>
      <c r="C14784" s="68">
        <v>4892900888613</v>
      </c>
      <c r="D14784" s="69" t="s">
        <v>9896</v>
      </c>
      <c r="E14784" s="65">
        <f>IFERROR(VLOOKUP(C14784,Pivot!A:B,2,0),0)</f>
        <v>0</v>
      </c>
      <c r="F14784" s="65">
        <f>IFERROR(VLOOKUP(C14784,Pivot!A:C,3,0),0)</f>
        <v>0</v>
      </c>
    </row>
    <row r="14785" spans="1:6" x14ac:dyDescent="0.25">
      <c r="A14785" s="68" t="s">
        <v>103</v>
      </c>
      <c r="B14785" s="69">
        <v>491490437</v>
      </c>
      <c r="C14785" s="68">
        <v>4892900888637</v>
      </c>
      <c r="D14785" s="69" t="s">
        <v>9897</v>
      </c>
      <c r="E14785" s="65">
        <f>IFERROR(VLOOKUP(C14785,Pivot!A:B,2,0),0)</f>
        <v>0</v>
      </c>
      <c r="F14785" s="65">
        <f>IFERROR(VLOOKUP(C14785,Pivot!A:C,3,0),0)</f>
        <v>0</v>
      </c>
    </row>
    <row r="14786" spans="1:6" x14ac:dyDescent="0.25">
      <c r="A14786" s="68" t="s">
        <v>103</v>
      </c>
      <c r="B14786" s="69">
        <v>491490438</v>
      </c>
      <c r="C14786" s="68">
        <v>4892900888644</v>
      </c>
      <c r="D14786" s="69" t="s">
        <v>9898</v>
      </c>
      <c r="E14786" s="65">
        <f>IFERROR(VLOOKUP(C14786,Pivot!A:B,2,0),0)</f>
        <v>0</v>
      </c>
      <c r="F14786" s="65">
        <f>IFERROR(VLOOKUP(C14786,Pivot!A:C,3,0),0)</f>
        <v>0</v>
      </c>
    </row>
    <row r="14787" spans="1:6" x14ac:dyDescent="0.25">
      <c r="A14787" s="68" t="s">
        <v>103</v>
      </c>
      <c r="B14787" s="69">
        <v>491490442</v>
      </c>
      <c r="C14787" s="68">
        <v>4892900011073</v>
      </c>
      <c r="D14787" s="69" t="s">
        <v>9899</v>
      </c>
      <c r="E14787" s="65">
        <f>IFERROR(VLOOKUP(C14787,Pivot!A:B,2,0),0)</f>
        <v>0</v>
      </c>
      <c r="F14787" s="65">
        <f>IFERROR(VLOOKUP(C14787,Pivot!A:C,3,0),0)</f>
        <v>0</v>
      </c>
    </row>
    <row r="14788" spans="1:6" x14ac:dyDescent="0.25">
      <c r="A14788" s="68" t="s">
        <v>103</v>
      </c>
      <c r="B14788" s="69">
        <v>491490443</v>
      </c>
      <c r="C14788" s="68">
        <v>4892900011097</v>
      </c>
      <c r="D14788" s="69" t="s">
        <v>9900</v>
      </c>
      <c r="E14788" s="65">
        <f>IFERROR(VLOOKUP(C14788,Pivot!A:B,2,0),0)</f>
        <v>0</v>
      </c>
      <c r="F14788" s="65">
        <f>IFERROR(VLOOKUP(C14788,Pivot!A:C,3,0),0)</f>
        <v>0</v>
      </c>
    </row>
    <row r="14789" spans="1:6" x14ac:dyDescent="0.25">
      <c r="A14789" s="68" t="s">
        <v>103</v>
      </c>
      <c r="B14789" s="69">
        <v>491490444</v>
      </c>
      <c r="C14789" s="68">
        <v>4892900011103</v>
      </c>
      <c r="D14789" s="69" t="s">
        <v>9901</v>
      </c>
      <c r="E14789" s="65">
        <f>IFERROR(VLOOKUP(C14789,Pivot!A:B,2,0),0)</f>
        <v>0</v>
      </c>
      <c r="F14789" s="65">
        <f>IFERROR(VLOOKUP(C14789,Pivot!A:C,3,0),0)</f>
        <v>0</v>
      </c>
    </row>
    <row r="14790" spans="1:6" x14ac:dyDescent="0.25">
      <c r="A14790" s="68" t="s">
        <v>103</v>
      </c>
      <c r="B14790" s="69">
        <v>491490467</v>
      </c>
      <c r="C14790" s="68">
        <v>8901736184670</v>
      </c>
      <c r="D14790" s="69" t="s">
        <v>9902</v>
      </c>
      <c r="E14790" s="65">
        <f>IFERROR(VLOOKUP(C14790,Pivot!A:B,2,0),0)</f>
        <v>0</v>
      </c>
      <c r="F14790" s="65">
        <f>IFERROR(VLOOKUP(C14790,Pivot!A:C,3,0),0)</f>
        <v>0</v>
      </c>
    </row>
    <row r="14791" spans="1:6" x14ac:dyDescent="0.25">
      <c r="A14791" s="68" t="s">
        <v>103</v>
      </c>
      <c r="B14791" s="69">
        <v>491490567</v>
      </c>
      <c r="C14791" s="68">
        <v>887961531640</v>
      </c>
      <c r="D14791" s="69" t="s">
        <v>9903</v>
      </c>
      <c r="E14791" s="65">
        <f>IFERROR(VLOOKUP(C14791,Pivot!A:B,2,0),0)</f>
        <v>0</v>
      </c>
      <c r="F14791" s="65">
        <f>IFERROR(VLOOKUP(C14791,Pivot!A:C,3,0),0)</f>
        <v>0</v>
      </c>
    </row>
    <row r="14792" spans="1:6" x14ac:dyDescent="0.25">
      <c r="A14792" s="68" t="s">
        <v>103</v>
      </c>
      <c r="B14792" s="69">
        <v>491490569</v>
      </c>
      <c r="C14792" s="68">
        <v>887961696844</v>
      </c>
      <c r="D14792" s="69" t="s">
        <v>9904</v>
      </c>
      <c r="E14792" s="65">
        <f>IFERROR(VLOOKUP(C14792,Pivot!A:B,2,0),0)</f>
        <v>0</v>
      </c>
      <c r="F14792" s="65">
        <f>IFERROR(VLOOKUP(C14792,Pivot!A:C,3,0),0)</f>
        <v>0</v>
      </c>
    </row>
    <row r="14793" spans="1:6" x14ac:dyDescent="0.25">
      <c r="A14793" s="68" t="s">
        <v>103</v>
      </c>
      <c r="B14793" s="69">
        <v>491490570</v>
      </c>
      <c r="C14793" s="68">
        <v>887961531398</v>
      </c>
      <c r="D14793" s="69" t="s">
        <v>9905</v>
      </c>
      <c r="E14793" s="65">
        <f>IFERROR(VLOOKUP(C14793,Pivot!A:B,2,0),0)</f>
        <v>0</v>
      </c>
      <c r="F14793" s="65">
        <f>IFERROR(VLOOKUP(C14793,Pivot!A:C,3,0),0)</f>
        <v>0</v>
      </c>
    </row>
    <row r="14794" spans="1:6" x14ac:dyDescent="0.25">
      <c r="A14794" s="68" t="s">
        <v>103</v>
      </c>
      <c r="B14794" s="69">
        <v>491490570</v>
      </c>
      <c r="C14794" s="68">
        <v>887961531404</v>
      </c>
      <c r="D14794" s="69" t="s">
        <v>9905</v>
      </c>
      <c r="E14794" s="65">
        <f>IFERROR(VLOOKUP(C14794,Pivot!A:B,2,0),0)</f>
        <v>0</v>
      </c>
      <c r="F14794" s="65">
        <f>IFERROR(VLOOKUP(C14794,Pivot!A:C,3,0),0)</f>
        <v>0</v>
      </c>
    </row>
    <row r="14795" spans="1:6" x14ac:dyDescent="0.25">
      <c r="A14795" s="68" t="s">
        <v>103</v>
      </c>
      <c r="B14795" s="69">
        <v>491490570</v>
      </c>
      <c r="C14795" s="68">
        <v>887961531435</v>
      </c>
      <c r="D14795" s="69" t="s">
        <v>9905</v>
      </c>
      <c r="E14795" s="65">
        <f>IFERROR(VLOOKUP(C14795,Pivot!A:B,2,0),0)</f>
        <v>0</v>
      </c>
      <c r="F14795" s="65">
        <f>IFERROR(VLOOKUP(C14795,Pivot!A:C,3,0),0)</f>
        <v>0</v>
      </c>
    </row>
    <row r="14796" spans="1:6" x14ac:dyDescent="0.25">
      <c r="A14796" s="68" t="s">
        <v>103</v>
      </c>
      <c r="B14796" s="69">
        <v>491490570</v>
      </c>
      <c r="C14796" s="68">
        <v>887961599213</v>
      </c>
      <c r="D14796" s="69" t="s">
        <v>9905</v>
      </c>
      <c r="E14796" s="65">
        <f>IFERROR(VLOOKUP(C14796,Pivot!A:B,2,0),0)</f>
        <v>0</v>
      </c>
      <c r="F14796" s="65">
        <f>IFERROR(VLOOKUP(C14796,Pivot!A:C,3,0),0)</f>
        <v>0</v>
      </c>
    </row>
    <row r="14797" spans="1:6" x14ac:dyDescent="0.25">
      <c r="A14797" s="68" t="s">
        <v>103</v>
      </c>
      <c r="B14797" s="69">
        <v>491490570</v>
      </c>
      <c r="C14797" s="68">
        <v>887961691122</v>
      </c>
      <c r="D14797" s="69" t="s">
        <v>9905</v>
      </c>
      <c r="E14797" s="65">
        <f>IFERROR(VLOOKUP(C14797,Pivot!A:B,2,0),0)</f>
        <v>0</v>
      </c>
      <c r="F14797" s="65">
        <f>IFERROR(VLOOKUP(C14797,Pivot!A:C,3,0),0)</f>
        <v>0</v>
      </c>
    </row>
    <row r="14798" spans="1:6" x14ac:dyDescent="0.25">
      <c r="A14798" s="68" t="s">
        <v>103</v>
      </c>
      <c r="B14798" s="69">
        <v>491490570</v>
      </c>
      <c r="C14798" s="68">
        <v>887961691139</v>
      </c>
      <c r="D14798" s="69" t="s">
        <v>9905</v>
      </c>
      <c r="E14798" s="65">
        <f>IFERROR(VLOOKUP(C14798,Pivot!A:B,2,0),0)</f>
        <v>0</v>
      </c>
      <c r="F14798" s="65">
        <f>IFERROR(VLOOKUP(C14798,Pivot!A:C,3,0),0)</f>
        <v>0</v>
      </c>
    </row>
    <row r="14799" spans="1:6" x14ac:dyDescent="0.25">
      <c r="A14799" s="68" t="s">
        <v>103</v>
      </c>
      <c r="B14799" s="69">
        <v>491490570</v>
      </c>
      <c r="C14799" s="68">
        <v>887961691146</v>
      </c>
      <c r="D14799" s="69" t="s">
        <v>9905</v>
      </c>
      <c r="E14799" s="65">
        <f>IFERROR(VLOOKUP(C14799,Pivot!A:B,2,0),0)</f>
        <v>0</v>
      </c>
      <c r="F14799" s="65">
        <f>IFERROR(VLOOKUP(C14799,Pivot!A:C,3,0),0)</f>
        <v>0</v>
      </c>
    </row>
    <row r="14800" spans="1:6" x14ac:dyDescent="0.25">
      <c r="A14800" s="68" t="s">
        <v>103</v>
      </c>
      <c r="B14800" s="69">
        <v>491490571</v>
      </c>
      <c r="C14800" s="68">
        <v>887961691290</v>
      </c>
      <c r="D14800" s="69" t="s">
        <v>9906</v>
      </c>
      <c r="E14800" s="65">
        <f>IFERROR(VLOOKUP(C14800,Pivot!A:B,2,0),0)</f>
        <v>0</v>
      </c>
      <c r="F14800" s="65">
        <f>IFERROR(VLOOKUP(C14800,Pivot!A:C,3,0),0)</f>
        <v>0</v>
      </c>
    </row>
    <row r="14801" spans="1:6" x14ac:dyDescent="0.25">
      <c r="A14801" s="68" t="s">
        <v>103</v>
      </c>
      <c r="B14801" s="69">
        <v>491490573</v>
      </c>
      <c r="C14801" s="68">
        <v>887961702309</v>
      </c>
      <c r="D14801" s="69" t="s">
        <v>9907</v>
      </c>
      <c r="E14801" s="65">
        <f>IFERROR(VLOOKUP(C14801,Pivot!A:B,2,0),0)</f>
        <v>0</v>
      </c>
      <c r="F14801" s="65">
        <f>IFERROR(VLOOKUP(C14801,Pivot!A:C,3,0),0)</f>
        <v>0</v>
      </c>
    </row>
    <row r="14802" spans="1:6" x14ac:dyDescent="0.25">
      <c r="A14802" s="68" t="s">
        <v>103</v>
      </c>
      <c r="B14802" s="69">
        <v>491490573</v>
      </c>
      <c r="C14802" s="68">
        <v>887961702316</v>
      </c>
      <c r="D14802" s="69" t="s">
        <v>9907</v>
      </c>
      <c r="E14802" s="65">
        <f>IFERROR(VLOOKUP(C14802,Pivot!A:B,2,0),0)</f>
        <v>0</v>
      </c>
      <c r="F14802" s="65">
        <f>IFERROR(VLOOKUP(C14802,Pivot!A:C,3,0),0)</f>
        <v>0</v>
      </c>
    </row>
    <row r="14803" spans="1:6" x14ac:dyDescent="0.25">
      <c r="A14803" s="68" t="s">
        <v>103</v>
      </c>
      <c r="B14803" s="69">
        <v>491490573</v>
      </c>
      <c r="C14803" s="68">
        <v>887961702330</v>
      </c>
      <c r="D14803" s="69" t="s">
        <v>9907</v>
      </c>
      <c r="E14803" s="65">
        <f>IFERROR(VLOOKUP(C14803,Pivot!A:B,2,0),0)</f>
        <v>0</v>
      </c>
      <c r="F14803" s="65">
        <f>IFERROR(VLOOKUP(C14803,Pivot!A:C,3,0),0)</f>
        <v>0</v>
      </c>
    </row>
    <row r="14804" spans="1:6" x14ac:dyDescent="0.25">
      <c r="A14804" s="68" t="s">
        <v>103</v>
      </c>
      <c r="B14804" s="69">
        <v>491490573</v>
      </c>
      <c r="C14804" s="68">
        <v>887961702347</v>
      </c>
      <c r="D14804" s="69" t="s">
        <v>9907</v>
      </c>
      <c r="E14804" s="65">
        <f>IFERROR(VLOOKUP(C14804,Pivot!A:B,2,0),0)</f>
        <v>0</v>
      </c>
      <c r="F14804" s="65">
        <f>IFERROR(VLOOKUP(C14804,Pivot!A:C,3,0),0)</f>
        <v>0</v>
      </c>
    </row>
    <row r="14805" spans="1:6" x14ac:dyDescent="0.25">
      <c r="A14805" s="68" t="s">
        <v>103</v>
      </c>
      <c r="B14805" s="69">
        <v>491490573</v>
      </c>
      <c r="C14805" s="68">
        <v>887961702354</v>
      </c>
      <c r="D14805" s="69" t="s">
        <v>9907</v>
      </c>
      <c r="E14805" s="65">
        <f>IFERROR(VLOOKUP(C14805,Pivot!A:B,2,0),0)</f>
        <v>0</v>
      </c>
      <c r="F14805" s="65">
        <f>IFERROR(VLOOKUP(C14805,Pivot!A:C,3,0),0)</f>
        <v>0</v>
      </c>
    </row>
    <row r="14806" spans="1:6" x14ac:dyDescent="0.25">
      <c r="A14806" s="68" t="s">
        <v>103</v>
      </c>
      <c r="B14806" s="69">
        <v>491490573</v>
      </c>
      <c r="C14806" s="68">
        <v>887961702378</v>
      </c>
      <c r="D14806" s="69" t="s">
        <v>9907</v>
      </c>
      <c r="E14806" s="65">
        <f>IFERROR(VLOOKUP(C14806,Pivot!A:B,2,0),0)</f>
        <v>0</v>
      </c>
      <c r="F14806" s="65">
        <f>IFERROR(VLOOKUP(C14806,Pivot!A:C,3,0),0)</f>
        <v>0</v>
      </c>
    </row>
    <row r="14807" spans="1:6" x14ac:dyDescent="0.25">
      <c r="A14807" s="68" t="s">
        <v>103</v>
      </c>
      <c r="B14807" s="69">
        <v>491490573</v>
      </c>
      <c r="C14807" s="68">
        <v>887961702385</v>
      </c>
      <c r="D14807" s="69" t="s">
        <v>9907</v>
      </c>
      <c r="E14807" s="65">
        <f>IFERROR(VLOOKUP(C14807,Pivot!A:B,2,0),0)</f>
        <v>0</v>
      </c>
      <c r="F14807" s="65">
        <f>IFERROR(VLOOKUP(C14807,Pivot!A:C,3,0),0)</f>
        <v>0</v>
      </c>
    </row>
    <row r="14808" spans="1:6" x14ac:dyDescent="0.25">
      <c r="A14808" s="68" t="s">
        <v>103</v>
      </c>
      <c r="B14808" s="69">
        <v>491490573</v>
      </c>
      <c r="C14808" s="68">
        <v>887961729573</v>
      </c>
      <c r="D14808" s="69" t="s">
        <v>9907</v>
      </c>
      <c r="E14808" s="65">
        <f>IFERROR(VLOOKUP(C14808,Pivot!A:B,2,0),0)</f>
        <v>0</v>
      </c>
      <c r="F14808" s="65">
        <f>IFERROR(VLOOKUP(C14808,Pivot!A:C,3,0),0)</f>
        <v>0</v>
      </c>
    </row>
    <row r="14809" spans="1:6" x14ac:dyDescent="0.25">
      <c r="A14809" s="68" t="s">
        <v>103</v>
      </c>
      <c r="B14809" s="69">
        <v>491490573</v>
      </c>
      <c r="C14809" s="68">
        <v>887961795493</v>
      </c>
      <c r="D14809" s="69" t="s">
        <v>9907</v>
      </c>
      <c r="E14809" s="65">
        <f>IFERROR(VLOOKUP(C14809,Pivot!A:B,2,0),0)</f>
        <v>0</v>
      </c>
      <c r="F14809" s="65">
        <f>IFERROR(VLOOKUP(C14809,Pivot!A:C,3,0),0)</f>
        <v>0</v>
      </c>
    </row>
    <row r="14810" spans="1:6" x14ac:dyDescent="0.25">
      <c r="A14810" s="68" t="s">
        <v>103</v>
      </c>
      <c r="B14810" s="69">
        <v>491490573</v>
      </c>
      <c r="C14810" s="68">
        <v>887961795509</v>
      </c>
      <c r="D14810" s="69" t="s">
        <v>9907</v>
      </c>
      <c r="E14810" s="65">
        <f>IFERROR(VLOOKUP(C14810,Pivot!A:B,2,0),0)</f>
        <v>0</v>
      </c>
      <c r="F14810" s="65">
        <f>IFERROR(VLOOKUP(C14810,Pivot!A:C,3,0),0)</f>
        <v>0</v>
      </c>
    </row>
    <row r="14811" spans="1:6" x14ac:dyDescent="0.25">
      <c r="A14811" s="68" t="s">
        <v>103</v>
      </c>
      <c r="B14811" s="69">
        <v>491490573</v>
      </c>
      <c r="C14811" s="68">
        <v>887961795516</v>
      </c>
      <c r="D14811" s="69" t="s">
        <v>9907</v>
      </c>
      <c r="E14811" s="65">
        <f>IFERROR(VLOOKUP(C14811,Pivot!A:B,2,0),0)</f>
        <v>0</v>
      </c>
      <c r="F14811" s="65">
        <f>IFERROR(VLOOKUP(C14811,Pivot!A:C,3,0),0)</f>
        <v>0</v>
      </c>
    </row>
    <row r="14812" spans="1:6" x14ac:dyDescent="0.25">
      <c r="A14812" s="68" t="s">
        <v>103</v>
      </c>
      <c r="B14812" s="69">
        <v>491490573</v>
      </c>
      <c r="C14812" s="68">
        <v>887961843453</v>
      </c>
      <c r="D14812" s="69" t="s">
        <v>9907</v>
      </c>
      <c r="E14812" s="65">
        <f>IFERROR(VLOOKUP(C14812,Pivot!A:B,2,0),0)</f>
        <v>0</v>
      </c>
      <c r="F14812" s="65">
        <f>IFERROR(VLOOKUP(C14812,Pivot!A:C,3,0),0)</f>
        <v>0</v>
      </c>
    </row>
    <row r="14813" spans="1:6" x14ac:dyDescent="0.25">
      <c r="A14813" s="68" t="s">
        <v>103</v>
      </c>
      <c r="B14813" s="69">
        <v>491490574</v>
      </c>
      <c r="C14813" s="68">
        <v>887961702453</v>
      </c>
      <c r="D14813" s="69" t="s">
        <v>9908</v>
      </c>
      <c r="E14813" s="65">
        <f>IFERROR(VLOOKUP(C14813,Pivot!A:B,2,0),0)</f>
        <v>0</v>
      </c>
      <c r="F14813" s="65">
        <f>IFERROR(VLOOKUP(C14813,Pivot!A:C,3,0),0)</f>
        <v>0</v>
      </c>
    </row>
    <row r="14814" spans="1:6" x14ac:dyDescent="0.25">
      <c r="A14814" s="68" t="s">
        <v>103</v>
      </c>
      <c r="B14814" s="69">
        <v>491490574</v>
      </c>
      <c r="C14814" s="68">
        <v>887961702477</v>
      </c>
      <c r="D14814" s="69" t="s">
        <v>9908</v>
      </c>
      <c r="E14814" s="65">
        <f>IFERROR(VLOOKUP(C14814,Pivot!A:B,2,0),0)</f>
        <v>0</v>
      </c>
      <c r="F14814" s="65">
        <f>IFERROR(VLOOKUP(C14814,Pivot!A:C,3,0),0)</f>
        <v>0</v>
      </c>
    </row>
    <row r="14815" spans="1:6" x14ac:dyDescent="0.25">
      <c r="A14815" s="68" t="s">
        <v>103</v>
      </c>
      <c r="B14815" s="69">
        <v>491490574</v>
      </c>
      <c r="C14815" s="68">
        <v>887961702484</v>
      </c>
      <c r="D14815" s="69" t="s">
        <v>9908</v>
      </c>
      <c r="E14815" s="65">
        <f>IFERROR(VLOOKUP(C14815,Pivot!A:B,2,0),0)</f>
        <v>0</v>
      </c>
      <c r="F14815" s="65">
        <f>IFERROR(VLOOKUP(C14815,Pivot!A:C,3,0),0)</f>
        <v>0</v>
      </c>
    </row>
    <row r="14816" spans="1:6" x14ac:dyDescent="0.25">
      <c r="A14816" s="68" t="s">
        <v>103</v>
      </c>
      <c r="B14816" s="69">
        <v>491490574</v>
      </c>
      <c r="C14816" s="68">
        <v>887961702507</v>
      </c>
      <c r="D14816" s="69" t="s">
        <v>9908</v>
      </c>
      <c r="E14816" s="65">
        <f>IFERROR(VLOOKUP(C14816,Pivot!A:B,2,0),0)</f>
        <v>0</v>
      </c>
      <c r="F14816" s="65">
        <f>IFERROR(VLOOKUP(C14816,Pivot!A:C,3,0),0)</f>
        <v>0</v>
      </c>
    </row>
    <row r="14817" spans="1:6" x14ac:dyDescent="0.25">
      <c r="A14817" s="68" t="s">
        <v>103</v>
      </c>
      <c r="B14817" s="69">
        <v>491490574</v>
      </c>
      <c r="C14817" s="68">
        <v>887961702521</v>
      </c>
      <c r="D14817" s="69" t="s">
        <v>9908</v>
      </c>
      <c r="E14817" s="65">
        <f>IFERROR(VLOOKUP(C14817,Pivot!A:B,2,0),0)</f>
        <v>0</v>
      </c>
      <c r="F14817" s="65">
        <f>IFERROR(VLOOKUP(C14817,Pivot!A:C,3,0),0)</f>
        <v>0</v>
      </c>
    </row>
    <row r="14818" spans="1:6" x14ac:dyDescent="0.25">
      <c r="A14818" s="68" t="s">
        <v>103</v>
      </c>
      <c r="B14818" s="69">
        <v>491490574</v>
      </c>
      <c r="C14818" s="68">
        <v>887961702538</v>
      </c>
      <c r="D14818" s="69" t="s">
        <v>9908</v>
      </c>
      <c r="E14818" s="65">
        <f>IFERROR(VLOOKUP(C14818,Pivot!A:B,2,0),0)</f>
        <v>0</v>
      </c>
      <c r="F14818" s="65">
        <f>IFERROR(VLOOKUP(C14818,Pivot!A:C,3,0),0)</f>
        <v>0</v>
      </c>
    </row>
    <row r="14819" spans="1:6" x14ac:dyDescent="0.25">
      <c r="A14819" s="68" t="s">
        <v>103</v>
      </c>
      <c r="B14819" s="69">
        <v>491490574</v>
      </c>
      <c r="C14819" s="68">
        <v>887961702583</v>
      </c>
      <c r="D14819" s="69" t="s">
        <v>9908</v>
      </c>
      <c r="E14819" s="65">
        <f>IFERROR(VLOOKUP(C14819,Pivot!A:B,2,0),0)</f>
        <v>0</v>
      </c>
      <c r="F14819" s="65">
        <f>IFERROR(VLOOKUP(C14819,Pivot!A:C,3,0),0)</f>
        <v>0</v>
      </c>
    </row>
    <row r="14820" spans="1:6" x14ac:dyDescent="0.25">
      <c r="A14820" s="68" t="s">
        <v>103</v>
      </c>
      <c r="B14820" s="69">
        <v>491490574</v>
      </c>
      <c r="C14820" s="68">
        <v>887961702590</v>
      </c>
      <c r="D14820" s="69" t="s">
        <v>9908</v>
      </c>
      <c r="E14820" s="65">
        <f>IFERROR(VLOOKUP(C14820,Pivot!A:B,2,0),0)</f>
        <v>0</v>
      </c>
      <c r="F14820" s="65">
        <f>IFERROR(VLOOKUP(C14820,Pivot!A:C,3,0),0)</f>
        <v>0</v>
      </c>
    </row>
    <row r="14821" spans="1:6" x14ac:dyDescent="0.25">
      <c r="A14821" s="68" t="s">
        <v>103</v>
      </c>
      <c r="B14821" s="69">
        <v>491490574</v>
      </c>
      <c r="C14821" s="68">
        <v>887961729580</v>
      </c>
      <c r="D14821" s="69" t="s">
        <v>9908</v>
      </c>
      <c r="E14821" s="65">
        <f>IFERROR(VLOOKUP(C14821,Pivot!A:B,2,0),0)</f>
        <v>0</v>
      </c>
      <c r="F14821" s="65">
        <f>IFERROR(VLOOKUP(C14821,Pivot!A:C,3,0),0)</f>
        <v>0</v>
      </c>
    </row>
    <row r="14822" spans="1:6" x14ac:dyDescent="0.25">
      <c r="A14822" s="68" t="s">
        <v>103</v>
      </c>
      <c r="B14822" s="69">
        <v>491490574</v>
      </c>
      <c r="C14822" s="68">
        <v>887961744699</v>
      </c>
      <c r="D14822" s="69" t="s">
        <v>9908</v>
      </c>
      <c r="E14822" s="65">
        <f>IFERROR(VLOOKUP(C14822,Pivot!A:B,2,0),0)</f>
        <v>0</v>
      </c>
      <c r="F14822" s="65">
        <f>IFERROR(VLOOKUP(C14822,Pivot!A:C,3,0),0)</f>
        <v>0</v>
      </c>
    </row>
    <row r="14823" spans="1:6" x14ac:dyDescent="0.25">
      <c r="A14823" s="68" t="s">
        <v>103</v>
      </c>
      <c r="B14823" s="69">
        <v>491490574</v>
      </c>
      <c r="C14823" s="68">
        <v>887961744712</v>
      </c>
      <c r="D14823" s="69" t="s">
        <v>9908</v>
      </c>
      <c r="E14823" s="65">
        <f>IFERROR(VLOOKUP(C14823,Pivot!A:B,2,0),0)</f>
        <v>0</v>
      </c>
      <c r="F14823" s="65">
        <f>IFERROR(VLOOKUP(C14823,Pivot!A:C,3,0),0)</f>
        <v>0</v>
      </c>
    </row>
    <row r="14824" spans="1:6" x14ac:dyDescent="0.25">
      <c r="A14824" s="68" t="s">
        <v>103</v>
      </c>
      <c r="B14824" s="69">
        <v>491490574</v>
      </c>
      <c r="C14824" s="68">
        <v>887961795547</v>
      </c>
      <c r="D14824" s="69" t="s">
        <v>9908</v>
      </c>
      <c r="E14824" s="65">
        <f>IFERROR(VLOOKUP(C14824,Pivot!A:B,2,0),0)</f>
        <v>0</v>
      </c>
      <c r="F14824" s="65">
        <f>IFERROR(VLOOKUP(C14824,Pivot!A:C,3,0),0)</f>
        <v>0</v>
      </c>
    </row>
    <row r="14825" spans="1:6" x14ac:dyDescent="0.25">
      <c r="A14825" s="68" t="s">
        <v>103</v>
      </c>
      <c r="B14825" s="69">
        <v>491490574</v>
      </c>
      <c r="C14825" s="68">
        <v>887961795554</v>
      </c>
      <c r="D14825" s="69" t="s">
        <v>9908</v>
      </c>
      <c r="E14825" s="65">
        <f>IFERROR(VLOOKUP(C14825,Pivot!A:B,2,0),0)</f>
        <v>0</v>
      </c>
      <c r="F14825" s="65">
        <f>IFERROR(VLOOKUP(C14825,Pivot!A:C,3,0),0)</f>
        <v>0</v>
      </c>
    </row>
    <row r="14826" spans="1:6" x14ac:dyDescent="0.25">
      <c r="A14826" s="68" t="s">
        <v>103</v>
      </c>
      <c r="B14826" s="69">
        <v>491490574</v>
      </c>
      <c r="C14826" s="68">
        <v>887961795561</v>
      </c>
      <c r="D14826" s="69" t="s">
        <v>9908</v>
      </c>
      <c r="E14826" s="65">
        <f>IFERROR(VLOOKUP(C14826,Pivot!A:B,2,0),0)</f>
        <v>0</v>
      </c>
      <c r="F14826" s="65">
        <f>IFERROR(VLOOKUP(C14826,Pivot!A:C,3,0),0)</f>
        <v>0</v>
      </c>
    </row>
    <row r="14827" spans="1:6" x14ac:dyDescent="0.25">
      <c r="A14827" s="68" t="s">
        <v>103</v>
      </c>
      <c r="B14827" s="69">
        <v>491490574</v>
      </c>
      <c r="C14827" s="68">
        <v>887961795578</v>
      </c>
      <c r="D14827" s="69" t="s">
        <v>9908</v>
      </c>
      <c r="E14827" s="65">
        <f>IFERROR(VLOOKUP(C14827,Pivot!A:B,2,0),0)</f>
        <v>0</v>
      </c>
      <c r="F14827" s="65">
        <f>IFERROR(VLOOKUP(C14827,Pivot!A:C,3,0),0)</f>
        <v>0</v>
      </c>
    </row>
    <row r="14828" spans="1:6" x14ac:dyDescent="0.25">
      <c r="A14828" s="68" t="s">
        <v>103</v>
      </c>
      <c r="B14828" s="69">
        <v>491490576</v>
      </c>
      <c r="C14828" s="68">
        <v>887961702958</v>
      </c>
      <c r="D14828" s="69" t="s">
        <v>9909</v>
      </c>
      <c r="E14828" s="65">
        <f>IFERROR(VLOOKUP(C14828,Pivot!A:B,2,0),0)</f>
        <v>0</v>
      </c>
      <c r="F14828" s="65">
        <f>IFERROR(VLOOKUP(C14828,Pivot!A:C,3,0),0)</f>
        <v>0</v>
      </c>
    </row>
    <row r="14829" spans="1:6" x14ac:dyDescent="0.25">
      <c r="A14829" s="68" t="s">
        <v>103</v>
      </c>
      <c r="B14829" s="69">
        <v>491490577</v>
      </c>
      <c r="C14829" s="68">
        <v>887961731286</v>
      </c>
      <c r="D14829" s="69" t="s">
        <v>9910</v>
      </c>
      <c r="E14829" s="65">
        <f>IFERROR(VLOOKUP(C14829,Pivot!A:B,2,0),0)</f>
        <v>0</v>
      </c>
      <c r="F14829" s="65">
        <f>IFERROR(VLOOKUP(C14829,Pivot!A:C,3,0),0)</f>
        <v>0</v>
      </c>
    </row>
    <row r="14830" spans="1:6" x14ac:dyDescent="0.25">
      <c r="A14830" s="68" t="s">
        <v>103</v>
      </c>
      <c r="B14830" s="69">
        <v>491490578</v>
      </c>
      <c r="C14830" s="68">
        <v>887961706277</v>
      </c>
      <c r="D14830" s="69" t="s">
        <v>9911</v>
      </c>
      <c r="E14830" s="65">
        <f>IFERROR(VLOOKUP(C14830,Pivot!A:B,2,0),0)</f>
        <v>0</v>
      </c>
      <c r="F14830" s="65">
        <f>IFERROR(VLOOKUP(C14830,Pivot!A:C,3,0),0)</f>
        <v>0</v>
      </c>
    </row>
    <row r="14831" spans="1:6" x14ac:dyDescent="0.25">
      <c r="A14831" s="68" t="s">
        <v>103</v>
      </c>
      <c r="B14831" s="69">
        <v>491490579</v>
      </c>
      <c r="C14831" s="68">
        <v>887961731279</v>
      </c>
      <c r="D14831" s="69" t="s">
        <v>9912</v>
      </c>
      <c r="E14831" s="65">
        <f>IFERROR(VLOOKUP(C14831,Pivot!A:B,2,0),0)</f>
        <v>0</v>
      </c>
      <c r="F14831" s="65">
        <f>IFERROR(VLOOKUP(C14831,Pivot!A:C,3,0),0)</f>
        <v>0</v>
      </c>
    </row>
    <row r="14832" spans="1:6" x14ac:dyDescent="0.25">
      <c r="A14832" s="68" t="s">
        <v>103</v>
      </c>
      <c r="B14832" s="69">
        <v>491490580</v>
      </c>
      <c r="C14832" s="68">
        <v>746775384197</v>
      </c>
      <c r="D14832" s="69" t="s">
        <v>9913</v>
      </c>
      <c r="E14832" s="65">
        <f>IFERROR(VLOOKUP(C14832,Pivot!A:B,2,0),0)</f>
        <v>0</v>
      </c>
      <c r="F14832" s="65">
        <f>IFERROR(VLOOKUP(C14832,Pivot!A:C,3,0),0)</f>
        <v>0</v>
      </c>
    </row>
    <row r="14833" spans="1:6" x14ac:dyDescent="0.25">
      <c r="A14833" s="68" t="s">
        <v>103</v>
      </c>
      <c r="B14833" s="69">
        <v>491490580</v>
      </c>
      <c r="C14833" s="68">
        <v>746775384463</v>
      </c>
      <c r="D14833" s="69" t="s">
        <v>9913</v>
      </c>
      <c r="E14833" s="65">
        <f>IFERROR(VLOOKUP(C14833,Pivot!A:B,2,0),0)</f>
        <v>0</v>
      </c>
      <c r="F14833" s="65">
        <f>IFERROR(VLOOKUP(C14833,Pivot!A:C,3,0),0)</f>
        <v>0</v>
      </c>
    </row>
    <row r="14834" spans="1:6" x14ac:dyDescent="0.25">
      <c r="A14834" s="68" t="s">
        <v>103</v>
      </c>
      <c r="B14834" s="69">
        <v>491490580</v>
      </c>
      <c r="C14834" s="68">
        <v>746775384470</v>
      </c>
      <c r="D14834" s="69" t="s">
        <v>9913</v>
      </c>
      <c r="E14834" s="65">
        <f>IFERROR(VLOOKUP(C14834,Pivot!A:B,2,0),0)</f>
        <v>0</v>
      </c>
      <c r="F14834" s="65">
        <f>IFERROR(VLOOKUP(C14834,Pivot!A:C,3,0),0)</f>
        <v>0</v>
      </c>
    </row>
    <row r="14835" spans="1:6" x14ac:dyDescent="0.25">
      <c r="A14835" s="68" t="s">
        <v>103</v>
      </c>
      <c r="B14835" s="69">
        <v>491490580</v>
      </c>
      <c r="C14835" s="68">
        <v>746775384487</v>
      </c>
      <c r="D14835" s="69" t="s">
        <v>9913</v>
      </c>
      <c r="E14835" s="65">
        <f>IFERROR(VLOOKUP(C14835,Pivot!A:B,2,0),0)</f>
        <v>0</v>
      </c>
      <c r="F14835" s="65">
        <f>IFERROR(VLOOKUP(C14835,Pivot!A:C,3,0),0)</f>
        <v>0</v>
      </c>
    </row>
    <row r="14836" spans="1:6" x14ac:dyDescent="0.25">
      <c r="A14836" s="68" t="s">
        <v>103</v>
      </c>
      <c r="B14836" s="69">
        <v>491490580</v>
      </c>
      <c r="C14836" s="68">
        <v>746775384494</v>
      </c>
      <c r="D14836" s="69" t="s">
        <v>9913</v>
      </c>
      <c r="E14836" s="65">
        <f>IFERROR(VLOOKUP(C14836,Pivot!A:B,2,0),0)</f>
        <v>0</v>
      </c>
      <c r="F14836" s="65">
        <f>IFERROR(VLOOKUP(C14836,Pivot!A:C,3,0),0)</f>
        <v>0</v>
      </c>
    </row>
    <row r="14837" spans="1:6" x14ac:dyDescent="0.25">
      <c r="A14837" s="68" t="s">
        <v>103</v>
      </c>
      <c r="B14837" s="69">
        <v>491490580</v>
      </c>
      <c r="C14837" s="68">
        <v>887961036947</v>
      </c>
      <c r="D14837" s="69" t="s">
        <v>9913</v>
      </c>
      <c r="E14837" s="65">
        <f>IFERROR(VLOOKUP(C14837,Pivot!A:B,2,0),0)</f>
        <v>0</v>
      </c>
      <c r="F14837" s="65">
        <f>IFERROR(VLOOKUP(C14837,Pivot!A:C,3,0),0)</f>
        <v>0</v>
      </c>
    </row>
    <row r="14838" spans="1:6" x14ac:dyDescent="0.25">
      <c r="A14838" s="68" t="s">
        <v>103</v>
      </c>
      <c r="B14838" s="69">
        <v>491490580</v>
      </c>
      <c r="C14838" s="68">
        <v>887961702798</v>
      </c>
      <c r="D14838" s="69" t="s">
        <v>9913</v>
      </c>
      <c r="E14838" s="65">
        <f>IFERROR(VLOOKUP(C14838,Pivot!A:B,2,0),0)</f>
        <v>0</v>
      </c>
      <c r="F14838" s="65">
        <f>IFERROR(VLOOKUP(C14838,Pivot!A:C,3,0),0)</f>
        <v>0</v>
      </c>
    </row>
    <row r="14839" spans="1:6" x14ac:dyDescent="0.25">
      <c r="A14839" s="68" t="s">
        <v>103</v>
      </c>
      <c r="B14839" s="69">
        <v>491490580</v>
      </c>
      <c r="C14839" s="68">
        <v>887961752861</v>
      </c>
      <c r="D14839" s="69" t="s">
        <v>9913</v>
      </c>
      <c r="E14839" s="65">
        <f>IFERROR(VLOOKUP(C14839,Pivot!A:B,2,0),0)</f>
        <v>0</v>
      </c>
      <c r="F14839" s="65">
        <f>IFERROR(VLOOKUP(C14839,Pivot!A:C,3,0),0)</f>
        <v>0</v>
      </c>
    </row>
    <row r="14840" spans="1:6" x14ac:dyDescent="0.25">
      <c r="A14840" s="68" t="s">
        <v>103</v>
      </c>
      <c r="B14840" s="69">
        <v>491490581</v>
      </c>
      <c r="C14840" s="68">
        <v>887961706307</v>
      </c>
      <c r="D14840" s="69" t="s">
        <v>9914</v>
      </c>
      <c r="E14840" s="65">
        <f>IFERROR(VLOOKUP(C14840,Pivot!A:B,2,0),0)</f>
        <v>0</v>
      </c>
      <c r="F14840" s="65">
        <f>IFERROR(VLOOKUP(C14840,Pivot!A:C,3,0),0)</f>
        <v>0</v>
      </c>
    </row>
    <row r="14841" spans="1:6" x14ac:dyDescent="0.25">
      <c r="A14841" s="68" t="s">
        <v>103</v>
      </c>
      <c r="B14841" s="69">
        <v>491490582</v>
      </c>
      <c r="C14841" s="68">
        <v>887961706239</v>
      </c>
      <c r="D14841" s="69" t="s">
        <v>9915</v>
      </c>
      <c r="E14841" s="65">
        <f>IFERROR(VLOOKUP(C14841,Pivot!A:B,2,0),0)</f>
        <v>0</v>
      </c>
      <c r="F14841" s="65">
        <f>IFERROR(VLOOKUP(C14841,Pivot!A:C,3,0),0)</f>
        <v>0</v>
      </c>
    </row>
    <row r="14842" spans="1:6" x14ac:dyDescent="0.25">
      <c r="A14842" s="68" t="s">
        <v>103</v>
      </c>
      <c r="B14842" s="69">
        <v>491490584</v>
      </c>
      <c r="C14842" s="68">
        <v>6971127645426</v>
      </c>
      <c r="D14842" s="69" t="s">
        <v>9916</v>
      </c>
      <c r="E14842" s="65">
        <f>IFERROR(VLOOKUP(C14842,Pivot!A:B,2,0),0)</f>
        <v>0</v>
      </c>
      <c r="F14842" s="65">
        <f>IFERROR(VLOOKUP(C14842,Pivot!A:C,3,0),0)</f>
        <v>0</v>
      </c>
    </row>
    <row r="14843" spans="1:6" x14ac:dyDescent="0.25">
      <c r="A14843" s="68" t="s">
        <v>103</v>
      </c>
      <c r="B14843" s="69">
        <v>491490585</v>
      </c>
      <c r="C14843" s="68">
        <v>6971127645440</v>
      </c>
      <c r="D14843" s="69" t="s">
        <v>9917</v>
      </c>
      <c r="E14843" s="65">
        <f>IFERROR(VLOOKUP(C14843,Pivot!A:B,2,0),0)</f>
        <v>0</v>
      </c>
      <c r="F14843" s="65">
        <f>IFERROR(VLOOKUP(C14843,Pivot!A:C,3,0),0)</f>
        <v>0</v>
      </c>
    </row>
    <row r="14844" spans="1:6" x14ac:dyDescent="0.25">
      <c r="A14844" s="68" t="s">
        <v>103</v>
      </c>
      <c r="B14844" s="69">
        <v>491490587</v>
      </c>
      <c r="C14844" s="68">
        <v>6971127645747</v>
      </c>
      <c r="D14844" s="69" t="s">
        <v>9918</v>
      </c>
      <c r="E14844" s="65">
        <f>IFERROR(VLOOKUP(C14844,Pivot!A:B,2,0),0)</f>
        <v>0</v>
      </c>
      <c r="F14844" s="65">
        <f>IFERROR(VLOOKUP(C14844,Pivot!A:C,3,0),0)</f>
        <v>0</v>
      </c>
    </row>
    <row r="14845" spans="1:6" x14ac:dyDescent="0.25">
      <c r="A14845" s="68" t="s">
        <v>103</v>
      </c>
      <c r="B14845" s="69">
        <v>491490588</v>
      </c>
      <c r="C14845" s="68">
        <v>6971127645341</v>
      </c>
      <c r="D14845" s="69" t="s">
        <v>9919</v>
      </c>
      <c r="E14845" s="65">
        <f>IFERROR(VLOOKUP(C14845,Pivot!A:B,2,0),0)</f>
        <v>0</v>
      </c>
      <c r="F14845" s="65">
        <f>IFERROR(VLOOKUP(C14845,Pivot!A:C,3,0),0)</f>
        <v>0</v>
      </c>
    </row>
    <row r="14846" spans="1:6" x14ac:dyDescent="0.25">
      <c r="A14846" s="68" t="s">
        <v>103</v>
      </c>
      <c r="B14846" s="69">
        <v>491490589</v>
      </c>
      <c r="C14846" s="68">
        <v>6971127645655</v>
      </c>
      <c r="D14846" s="69" t="s">
        <v>9920</v>
      </c>
      <c r="E14846" s="65">
        <f>IFERROR(VLOOKUP(C14846,Pivot!A:B,2,0),0)</f>
        <v>0</v>
      </c>
      <c r="F14846" s="65">
        <f>IFERROR(VLOOKUP(C14846,Pivot!A:C,3,0),0)</f>
        <v>0</v>
      </c>
    </row>
    <row r="14847" spans="1:6" x14ac:dyDescent="0.25">
      <c r="A14847" s="68" t="s">
        <v>103</v>
      </c>
      <c r="B14847" s="69">
        <v>491490590</v>
      </c>
      <c r="C14847" s="68">
        <v>6971127645617</v>
      </c>
      <c r="D14847" s="69" t="s">
        <v>9921</v>
      </c>
      <c r="E14847" s="65">
        <f>IFERROR(VLOOKUP(C14847,Pivot!A:B,2,0),0)</f>
        <v>0</v>
      </c>
      <c r="F14847" s="65">
        <f>IFERROR(VLOOKUP(C14847,Pivot!A:C,3,0),0)</f>
        <v>0</v>
      </c>
    </row>
    <row r="14848" spans="1:6" x14ac:dyDescent="0.25">
      <c r="A14848" s="68" t="s">
        <v>103</v>
      </c>
      <c r="B14848" s="69">
        <v>491490591</v>
      </c>
      <c r="C14848" s="68">
        <v>6971127645273</v>
      </c>
      <c r="D14848" s="69" t="s">
        <v>9922</v>
      </c>
      <c r="E14848" s="65">
        <f>IFERROR(VLOOKUP(C14848,Pivot!A:B,2,0),0)</f>
        <v>0</v>
      </c>
      <c r="F14848" s="65">
        <f>IFERROR(VLOOKUP(C14848,Pivot!A:C,3,0),0)</f>
        <v>0</v>
      </c>
    </row>
    <row r="14849" spans="1:6" x14ac:dyDescent="0.25">
      <c r="A14849" s="68" t="s">
        <v>103</v>
      </c>
      <c r="B14849" s="69">
        <v>491490593</v>
      </c>
      <c r="C14849" s="68">
        <v>6971127646386</v>
      </c>
      <c r="D14849" s="69" t="s">
        <v>9923</v>
      </c>
      <c r="E14849" s="65">
        <f>IFERROR(VLOOKUP(C14849,Pivot!A:B,2,0),0)</f>
        <v>0</v>
      </c>
      <c r="F14849" s="65">
        <f>IFERROR(VLOOKUP(C14849,Pivot!A:C,3,0),0)</f>
        <v>0</v>
      </c>
    </row>
    <row r="14850" spans="1:6" x14ac:dyDescent="0.25">
      <c r="A14850" s="68" t="s">
        <v>103</v>
      </c>
      <c r="B14850" s="69">
        <v>491490594</v>
      </c>
      <c r="C14850" s="68">
        <v>6971127646379</v>
      </c>
      <c r="D14850" s="69" t="s">
        <v>9924</v>
      </c>
      <c r="E14850" s="65">
        <f>IFERROR(VLOOKUP(C14850,Pivot!A:B,2,0),0)</f>
        <v>0</v>
      </c>
      <c r="F14850" s="65">
        <f>IFERROR(VLOOKUP(C14850,Pivot!A:C,3,0),0)</f>
        <v>0</v>
      </c>
    </row>
    <row r="14851" spans="1:6" x14ac:dyDescent="0.25">
      <c r="A14851" s="68" t="s">
        <v>103</v>
      </c>
      <c r="B14851" s="69">
        <v>491490596</v>
      </c>
      <c r="C14851" s="68">
        <v>6971127645402</v>
      </c>
      <c r="D14851" s="69" t="s">
        <v>9925</v>
      </c>
      <c r="E14851" s="65">
        <f>IFERROR(VLOOKUP(C14851,Pivot!A:B,2,0),0)</f>
        <v>0</v>
      </c>
      <c r="F14851" s="65">
        <f>IFERROR(VLOOKUP(C14851,Pivot!A:C,3,0),0)</f>
        <v>0</v>
      </c>
    </row>
    <row r="14852" spans="1:6" x14ac:dyDescent="0.25">
      <c r="A14852" s="68" t="s">
        <v>103</v>
      </c>
      <c r="B14852" s="69">
        <v>491490597</v>
      </c>
      <c r="C14852" s="68">
        <v>6971127646287</v>
      </c>
      <c r="D14852" s="69" t="s">
        <v>9926</v>
      </c>
      <c r="E14852" s="65">
        <f>IFERROR(VLOOKUP(C14852,Pivot!A:B,2,0),0)</f>
        <v>0</v>
      </c>
      <c r="F14852" s="65">
        <f>IFERROR(VLOOKUP(C14852,Pivot!A:C,3,0),0)</f>
        <v>0</v>
      </c>
    </row>
    <row r="14853" spans="1:6" x14ac:dyDescent="0.25">
      <c r="A14853" s="68" t="s">
        <v>103</v>
      </c>
      <c r="B14853" s="69">
        <v>491490598</v>
      </c>
      <c r="C14853" s="68">
        <v>6971127646294</v>
      </c>
      <c r="D14853" s="69" t="s">
        <v>9927</v>
      </c>
      <c r="E14853" s="65">
        <f>IFERROR(VLOOKUP(C14853,Pivot!A:B,2,0),0)</f>
        <v>0</v>
      </c>
      <c r="F14853" s="65">
        <f>IFERROR(VLOOKUP(C14853,Pivot!A:C,3,0),0)</f>
        <v>0</v>
      </c>
    </row>
    <row r="14854" spans="1:6" x14ac:dyDescent="0.25">
      <c r="A14854" s="68" t="s">
        <v>103</v>
      </c>
      <c r="B14854" s="69">
        <v>491490601</v>
      </c>
      <c r="C14854" s="68">
        <v>6971127646188</v>
      </c>
      <c r="D14854" s="69" t="s">
        <v>9928</v>
      </c>
      <c r="E14854" s="65">
        <f>IFERROR(VLOOKUP(C14854,Pivot!A:B,2,0),0)</f>
        <v>0</v>
      </c>
      <c r="F14854" s="65">
        <f>IFERROR(VLOOKUP(C14854,Pivot!A:C,3,0),0)</f>
        <v>0</v>
      </c>
    </row>
    <row r="14855" spans="1:6" x14ac:dyDescent="0.25">
      <c r="A14855" s="68" t="s">
        <v>103</v>
      </c>
      <c r="B14855" s="69">
        <v>491490602</v>
      </c>
      <c r="C14855" s="68">
        <v>6971127646195</v>
      </c>
      <c r="D14855" s="69" t="s">
        <v>9929</v>
      </c>
      <c r="E14855" s="65">
        <f>IFERROR(VLOOKUP(C14855,Pivot!A:B,2,0),0)</f>
        <v>0</v>
      </c>
      <c r="F14855" s="65">
        <f>IFERROR(VLOOKUP(C14855,Pivot!A:C,3,0),0)</f>
        <v>0</v>
      </c>
    </row>
    <row r="14856" spans="1:6" x14ac:dyDescent="0.25">
      <c r="A14856" s="68" t="s">
        <v>103</v>
      </c>
      <c r="B14856" s="69">
        <v>491490603</v>
      </c>
      <c r="C14856" s="68">
        <v>6971127646331</v>
      </c>
      <c r="D14856" s="69" t="s">
        <v>9930</v>
      </c>
      <c r="E14856" s="65">
        <f>IFERROR(VLOOKUP(C14856,Pivot!A:B,2,0),0)</f>
        <v>0</v>
      </c>
      <c r="F14856" s="65">
        <f>IFERROR(VLOOKUP(C14856,Pivot!A:C,3,0),0)</f>
        <v>0</v>
      </c>
    </row>
    <row r="14857" spans="1:6" x14ac:dyDescent="0.25">
      <c r="A14857" s="68" t="s">
        <v>103</v>
      </c>
      <c r="B14857" s="69">
        <v>491490604</v>
      </c>
      <c r="C14857" s="68">
        <v>6971127646348</v>
      </c>
      <c r="D14857" s="69" t="s">
        <v>9930</v>
      </c>
      <c r="E14857" s="65">
        <f>IFERROR(VLOOKUP(C14857,Pivot!A:B,2,0),0)</f>
        <v>0</v>
      </c>
      <c r="F14857" s="65">
        <f>IFERROR(VLOOKUP(C14857,Pivot!A:C,3,0),0)</f>
        <v>0</v>
      </c>
    </row>
    <row r="14858" spans="1:6" x14ac:dyDescent="0.25">
      <c r="A14858" s="68" t="s">
        <v>103</v>
      </c>
      <c r="B14858" s="69">
        <v>491490608</v>
      </c>
      <c r="C14858" s="68">
        <v>5702016367553</v>
      </c>
      <c r="D14858" s="69" t="s">
        <v>9931</v>
      </c>
      <c r="E14858" s="65">
        <f>IFERROR(VLOOKUP(C14858,Pivot!A:B,2,0),0)</f>
        <v>0</v>
      </c>
      <c r="F14858" s="65">
        <f>IFERROR(VLOOKUP(C14858,Pivot!A:C,3,0),0)</f>
        <v>0</v>
      </c>
    </row>
    <row r="14859" spans="1:6" x14ac:dyDescent="0.25">
      <c r="A14859" s="68" t="s">
        <v>103</v>
      </c>
      <c r="B14859" s="69">
        <v>491490610</v>
      </c>
      <c r="C14859" s="68">
        <v>5702016367645</v>
      </c>
      <c r="D14859" s="69" t="s">
        <v>9932</v>
      </c>
      <c r="E14859" s="65">
        <f>IFERROR(VLOOKUP(C14859,Pivot!A:B,2,0),0)</f>
        <v>0</v>
      </c>
      <c r="F14859" s="65">
        <f>IFERROR(VLOOKUP(C14859,Pivot!A:C,3,0),0)</f>
        <v>0</v>
      </c>
    </row>
    <row r="14860" spans="1:6" x14ac:dyDescent="0.25">
      <c r="A14860" s="68" t="s">
        <v>103</v>
      </c>
      <c r="B14860" s="69">
        <v>491490611</v>
      </c>
      <c r="C14860" s="68">
        <v>5702016367652</v>
      </c>
      <c r="D14860" s="69" t="s">
        <v>9933</v>
      </c>
      <c r="E14860" s="65">
        <f>IFERROR(VLOOKUP(C14860,Pivot!A:B,2,0),0)</f>
        <v>0</v>
      </c>
      <c r="F14860" s="65">
        <f>IFERROR(VLOOKUP(C14860,Pivot!A:C,3,0),0)</f>
        <v>0</v>
      </c>
    </row>
    <row r="14861" spans="1:6" x14ac:dyDescent="0.25">
      <c r="A14861" s="68" t="s">
        <v>103</v>
      </c>
      <c r="B14861" s="69">
        <v>491490613</v>
      </c>
      <c r="C14861" s="68">
        <v>5702016394757</v>
      </c>
      <c r="D14861" s="69" t="s">
        <v>9934</v>
      </c>
      <c r="E14861" s="65">
        <f>IFERROR(VLOOKUP(C14861,Pivot!A:B,2,0),0)</f>
        <v>0</v>
      </c>
      <c r="F14861" s="65">
        <f>IFERROR(VLOOKUP(C14861,Pivot!A:C,3,0),0)</f>
        <v>0</v>
      </c>
    </row>
    <row r="14862" spans="1:6" x14ac:dyDescent="0.25">
      <c r="A14862" s="68" t="s">
        <v>103</v>
      </c>
      <c r="B14862" s="69">
        <v>491490614</v>
      </c>
      <c r="C14862" s="68">
        <v>5702016367768</v>
      </c>
      <c r="D14862" s="69" t="s">
        <v>9935</v>
      </c>
      <c r="E14862" s="65">
        <f>IFERROR(VLOOKUP(C14862,Pivot!A:B,2,0),0)</f>
        <v>0</v>
      </c>
      <c r="F14862" s="65">
        <f>IFERROR(VLOOKUP(C14862,Pivot!A:C,3,0),0)</f>
        <v>0</v>
      </c>
    </row>
    <row r="14863" spans="1:6" x14ac:dyDescent="0.25">
      <c r="A14863" s="68" t="s">
        <v>103</v>
      </c>
      <c r="B14863" s="69">
        <v>491490615</v>
      </c>
      <c r="C14863" s="68">
        <v>5702016367775</v>
      </c>
      <c r="D14863" s="69" t="s">
        <v>9936</v>
      </c>
      <c r="E14863" s="65">
        <f>IFERROR(VLOOKUP(C14863,Pivot!A:B,2,0),0)</f>
        <v>0</v>
      </c>
      <c r="F14863" s="65">
        <f>IFERROR(VLOOKUP(C14863,Pivot!A:C,3,0),0)</f>
        <v>0</v>
      </c>
    </row>
    <row r="14864" spans="1:6" x14ac:dyDescent="0.25">
      <c r="A14864" s="68" t="s">
        <v>103</v>
      </c>
      <c r="B14864" s="69">
        <v>491490623</v>
      </c>
      <c r="C14864" s="68">
        <v>5702016367843</v>
      </c>
      <c r="D14864" s="69" t="s">
        <v>9937</v>
      </c>
      <c r="E14864" s="65">
        <f>IFERROR(VLOOKUP(C14864,Pivot!A:B,2,0),0)</f>
        <v>0</v>
      </c>
      <c r="F14864" s="65">
        <f>IFERROR(VLOOKUP(C14864,Pivot!A:C,3,0),0)</f>
        <v>0</v>
      </c>
    </row>
    <row r="14865" spans="1:6" x14ac:dyDescent="0.25">
      <c r="A14865" s="68" t="s">
        <v>103</v>
      </c>
      <c r="B14865" s="69">
        <v>491490624</v>
      </c>
      <c r="C14865" s="68">
        <v>5702016367850</v>
      </c>
      <c r="D14865" s="69" t="s">
        <v>9938</v>
      </c>
      <c r="E14865" s="65">
        <f>IFERROR(VLOOKUP(C14865,Pivot!A:B,2,0),0)</f>
        <v>0</v>
      </c>
      <c r="F14865" s="65">
        <f>IFERROR(VLOOKUP(C14865,Pivot!A:C,3,0),0)</f>
        <v>0</v>
      </c>
    </row>
    <row r="14866" spans="1:6" x14ac:dyDescent="0.25">
      <c r="A14866" s="68" t="s">
        <v>103</v>
      </c>
      <c r="B14866" s="69">
        <v>491490625</v>
      </c>
      <c r="C14866" s="68">
        <v>5702016367867</v>
      </c>
      <c r="D14866" s="69" t="s">
        <v>9939</v>
      </c>
      <c r="E14866" s="65">
        <f>IFERROR(VLOOKUP(C14866,Pivot!A:B,2,0),0)</f>
        <v>0</v>
      </c>
      <c r="F14866" s="65">
        <f>IFERROR(VLOOKUP(C14866,Pivot!A:C,3,0),0)</f>
        <v>0</v>
      </c>
    </row>
    <row r="14867" spans="1:6" x14ac:dyDescent="0.25">
      <c r="A14867" s="68" t="s">
        <v>103</v>
      </c>
      <c r="B14867" s="69">
        <v>491490626</v>
      </c>
      <c r="C14867" s="68">
        <v>5702016395389</v>
      </c>
      <c r="D14867" s="69" t="s">
        <v>9940</v>
      </c>
      <c r="E14867" s="65">
        <f>IFERROR(VLOOKUP(C14867,Pivot!A:B,2,0),0)</f>
        <v>0</v>
      </c>
      <c r="F14867" s="65">
        <f>IFERROR(VLOOKUP(C14867,Pivot!A:C,3,0),0)</f>
        <v>0</v>
      </c>
    </row>
    <row r="14868" spans="1:6" x14ac:dyDescent="0.25">
      <c r="A14868" s="68" t="s">
        <v>103</v>
      </c>
      <c r="B14868" s="69">
        <v>491490628</v>
      </c>
      <c r="C14868" s="68">
        <v>5702016367881</v>
      </c>
      <c r="D14868" s="69" t="s">
        <v>9941</v>
      </c>
      <c r="E14868" s="65">
        <f>IFERROR(VLOOKUP(C14868,Pivot!A:B,2,0),0)</f>
        <v>0</v>
      </c>
      <c r="F14868" s="65">
        <f>IFERROR(VLOOKUP(C14868,Pivot!A:C,3,0),0)</f>
        <v>0</v>
      </c>
    </row>
    <row r="14869" spans="1:6" x14ac:dyDescent="0.25">
      <c r="A14869" s="68" t="s">
        <v>103</v>
      </c>
      <c r="B14869" s="69">
        <v>491490629</v>
      </c>
      <c r="C14869" s="68">
        <v>5702016364330</v>
      </c>
      <c r="D14869" s="69" t="s">
        <v>9942</v>
      </c>
      <c r="E14869" s="65">
        <f>IFERROR(VLOOKUP(C14869,Pivot!A:B,2,0),0)</f>
        <v>0</v>
      </c>
      <c r="F14869" s="65">
        <f>IFERROR(VLOOKUP(C14869,Pivot!A:C,3,0),0)</f>
        <v>0</v>
      </c>
    </row>
    <row r="14870" spans="1:6" x14ac:dyDescent="0.25">
      <c r="A14870" s="68" t="s">
        <v>103</v>
      </c>
      <c r="B14870" s="69">
        <v>491490630</v>
      </c>
      <c r="C14870" s="68">
        <v>5702016368178</v>
      </c>
      <c r="D14870" s="69" t="s">
        <v>9943</v>
      </c>
      <c r="E14870" s="65">
        <f>IFERROR(VLOOKUP(C14870,Pivot!A:B,2,0),0)</f>
        <v>0</v>
      </c>
      <c r="F14870" s="65">
        <f>IFERROR(VLOOKUP(C14870,Pivot!A:C,3,0),0)</f>
        <v>0</v>
      </c>
    </row>
    <row r="14871" spans="1:6" x14ac:dyDescent="0.25">
      <c r="A14871" s="68" t="s">
        <v>103</v>
      </c>
      <c r="B14871" s="69">
        <v>491490631</v>
      </c>
      <c r="C14871" s="68">
        <v>5702016368581</v>
      </c>
      <c r="D14871" s="69" t="s">
        <v>9944</v>
      </c>
      <c r="E14871" s="65">
        <f>IFERROR(VLOOKUP(C14871,Pivot!A:B,2,0),0)</f>
        <v>0</v>
      </c>
      <c r="F14871" s="65">
        <f>IFERROR(VLOOKUP(C14871,Pivot!A:C,3,0),0)</f>
        <v>0</v>
      </c>
    </row>
    <row r="14872" spans="1:6" x14ac:dyDescent="0.25">
      <c r="A14872" s="68" t="s">
        <v>103</v>
      </c>
      <c r="B14872" s="69">
        <v>491490632</v>
      </c>
      <c r="C14872" s="68">
        <v>5702016368727</v>
      </c>
      <c r="D14872" s="69" t="s">
        <v>9945</v>
      </c>
      <c r="E14872" s="65">
        <f>IFERROR(VLOOKUP(C14872,Pivot!A:B,2,0),0)</f>
        <v>0</v>
      </c>
      <c r="F14872" s="65">
        <f>IFERROR(VLOOKUP(C14872,Pivot!A:C,3,0),0)</f>
        <v>0</v>
      </c>
    </row>
    <row r="14873" spans="1:6" x14ac:dyDescent="0.25">
      <c r="A14873" s="68" t="s">
        <v>103</v>
      </c>
      <c r="B14873" s="69">
        <v>491490633</v>
      </c>
      <c r="C14873" s="68">
        <v>5702016368734</v>
      </c>
      <c r="D14873" s="69" t="s">
        <v>9946</v>
      </c>
      <c r="E14873" s="65">
        <f>IFERROR(VLOOKUP(C14873,Pivot!A:B,2,0),0)</f>
        <v>0</v>
      </c>
      <c r="F14873" s="65">
        <f>IFERROR(VLOOKUP(C14873,Pivot!A:C,3,0),0)</f>
        <v>0</v>
      </c>
    </row>
    <row r="14874" spans="1:6" x14ac:dyDescent="0.25">
      <c r="A14874" s="68" t="s">
        <v>103</v>
      </c>
      <c r="B14874" s="69">
        <v>491490634</v>
      </c>
      <c r="C14874" s="68">
        <v>5702016368741</v>
      </c>
      <c r="D14874" s="69" t="s">
        <v>9947</v>
      </c>
      <c r="E14874" s="65">
        <f>IFERROR(VLOOKUP(C14874,Pivot!A:B,2,0),0)</f>
        <v>0</v>
      </c>
      <c r="F14874" s="65">
        <f>IFERROR(VLOOKUP(C14874,Pivot!A:C,3,0),0)</f>
        <v>0</v>
      </c>
    </row>
    <row r="14875" spans="1:6" x14ac:dyDescent="0.25">
      <c r="A14875" s="68" t="s">
        <v>103</v>
      </c>
      <c r="B14875" s="69">
        <v>491490635</v>
      </c>
      <c r="C14875" s="68">
        <v>5702016368758</v>
      </c>
      <c r="D14875" s="69" t="s">
        <v>9948</v>
      </c>
      <c r="E14875" s="65">
        <f>IFERROR(VLOOKUP(C14875,Pivot!A:B,2,0),0)</f>
        <v>0</v>
      </c>
      <c r="F14875" s="65">
        <f>IFERROR(VLOOKUP(C14875,Pivot!A:C,3,0),0)</f>
        <v>0</v>
      </c>
    </row>
    <row r="14876" spans="1:6" x14ac:dyDescent="0.25">
      <c r="A14876" s="68" t="s">
        <v>103</v>
      </c>
      <c r="B14876" s="69">
        <v>491490636</v>
      </c>
      <c r="C14876" s="68">
        <v>5702016368765</v>
      </c>
      <c r="D14876" s="69" t="s">
        <v>9949</v>
      </c>
      <c r="E14876" s="65">
        <f>IFERROR(VLOOKUP(C14876,Pivot!A:B,2,0),0)</f>
        <v>0</v>
      </c>
      <c r="F14876" s="65">
        <f>IFERROR(VLOOKUP(C14876,Pivot!A:C,3,0),0)</f>
        <v>0</v>
      </c>
    </row>
    <row r="14877" spans="1:6" x14ac:dyDescent="0.25">
      <c r="A14877" s="68" t="s">
        <v>103</v>
      </c>
      <c r="B14877" s="69">
        <v>491490638</v>
      </c>
      <c r="C14877" s="68">
        <v>5702016370249</v>
      </c>
      <c r="D14877" s="69" t="s">
        <v>9950</v>
      </c>
      <c r="E14877" s="65">
        <f>IFERROR(VLOOKUP(C14877,Pivot!A:B,2,0),0)</f>
        <v>0</v>
      </c>
      <c r="F14877" s="65">
        <f>IFERROR(VLOOKUP(C14877,Pivot!A:C,3,0),0)</f>
        <v>0</v>
      </c>
    </row>
    <row r="14878" spans="1:6" x14ac:dyDescent="0.25">
      <c r="A14878" s="68" t="s">
        <v>103</v>
      </c>
      <c r="B14878" s="69">
        <v>491490639</v>
      </c>
      <c r="C14878" s="68">
        <v>5702016370256</v>
      </c>
      <c r="D14878" s="69" t="s">
        <v>9951</v>
      </c>
      <c r="E14878" s="65">
        <f>IFERROR(VLOOKUP(C14878,Pivot!A:B,2,0),0)</f>
        <v>0</v>
      </c>
      <c r="F14878" s="65">
        <f>IFERROR(VLOOKUP(C14878,Pivot!A:C,3,0),0)</f>
        <v>0</v>
      </c>
    </row>
    <row r="14879" spans="1:6" x14ac:dyDescent="0.25">
      <c r="A14879" s="68" t="s">
        <v>103</v>
      </c>
      <c r="B14879" s="69">
        <v>491490643</v>
      </c>
      <c r="C14879" s="68">
        <v>5702016369410</v>
      </c>
      <c r="D14879" s="69" t="s">
        <v>9952</v>
      </c>
      <c r="E14879" s="65">
        <f>IFERROR(VLOOKUP(C14879,Pivot!A:B,2,0),0)</f>
        <v>0</v>
      </c>
      <c r="F14879" s="65">
        <f>IFERROR(VLOOKUP(C14879,Pivot!A:C,3,0),0)</f>
        <v>0</v>
      </c>
    </row>
    <row r="14880" spans="1:6" x14ac:dyDescent="0.25">
      <c r="A14880" s="68" t="s">
        <v>103</v>
      </c>
      <c r="B14880" s="69">
        <v>491490647</v>
      </c>
      <c r="C14880" s="68">
        <v>5702016394856</v>
      </c>
      <c r="D14880" s="69" t="s">
        <v>9953</v>
      </c>
      <c r="E14880" s="65">
        <f>IFERROR(VLOOKUP(C14880,Pivot!A:B,2,0),0)</f>
        <v>0</v>
      </c>
      <c r="F14880" s="65">
        <f>IFERROR(VLOOKUP(C14880,Pivot!A:C,3,0),0)</f>
        <v>0</v>
      </c>
    </row>
    <row r="14881" spans="1:6" x14ac:dyDescent="0.25">
      <c r="A14881" s="68" t="s">
        <v>103</v>
      </c>
      <c r="B14881" s="69">
        <v>491490649</v>
      </c>
      <c r="C14881" s="68">
        <v>5702016369359</v>
      </c>
      <c r="D14881" s="69" t="s">
        <v>9954</v>
      </c>
      <c r="E14881" s="65">
        <f>IFERROR(VLOOKUP(C14881,Pivot!A:B,2,0),0)</f>
        <v>0</v>
      </c>
      <c r="F14881" s="65">
        <f>IFERROR(VLOOKUP(C14881,Pivot!A:C,3,0),0)</f>
        <v>0</v>
      </c>
    </row>
    <row r="14882" spans="1:6" x14ac:dyDescent="0.25">
      <c r="A14882" s="68" t="s">
        <v>103</v>
      </c>
      <c r="B14882" s="69">
        <v>491490658</v>
      </c>
      <c r="C14882" s="68">
        <v>5702016369939</v>
      </c>
      <c r="D14882" s="69" t="s">
        <v>9955</v>
      </c>
      <c r="E14882" s="65">
        <f>IFERROR(VLOOKUP(C14882,Pivot!A:B,2,0),0)</f>
        <v>0</v>
      </c>
      <c r="F14882" s="65">
        <f>IFERROR(VLOOKUP(C14882,Pivot!A:C,3,0),0)</f>
        <v>0</v>
      </c>
    </row>
    <row r="14883" spans="1:6" x14ac:dyDescent="0.25">
      <c r="A14883" s="68" t="s">
        <v>103</v>
      </c>
      <c r="B14883" s="69">
        <v>491490661</v>
      </c>
      <c r="C14883" s="68">
        <v>5702016369267</v>
      </c>
      <c r="D14883" s="69" t="s">
        <v>9956</v>
      </c>
      <c r="E14883" s="65">
        <f>IFERROR(VLOOKUP(C14883,Pivot!A:B,2,0),0)</f>
        <v>0</v>
      </c>
      <c r="F14883" s="65">
        <f>IFERROR(VLOOKUP(C14883,Pivot!A:C,3,0),0)</f>
        <v>0</v>
      </c>
    </row>
    <row r="14884" spans="1:6" x14ac:dyDescent="0.25">
      <c r="A14884" s="68" t="s">
        <v>103</v>
      </c>
      <c r="B14884" s="69">
        <v>491490662</v>
      </c>
      <c r="C14884" s="68">
        <v>5702016369373</v>
      </c>
      <c r="D14884" s="69" t="s">
        <v>9957</v>
      </c>
      <c r="E14884" s="65">
        <f>IFERROR(VLOOKUP(C14884,Pivot!A:B,2,0),0)</f>
        <v>0</v>
      </c>
      <c r="F14884" s="65">
        <f>IFERROR(VLOOKUP(C14884,Pivot!A:C,3,0),0)</f>
        <v>0</v>
      </c>
    </row>
    <row r="14885" spans="1:6" x14ac:dyDescent="0.25">
      <c r="A14885" s="68" t="s">
        <v>103</v>
      </c>
      <c r="B14885" s="69">
        <v>491490664</v>
      </c>
      <c r="C14885" s="68">
        <v>5702016369496</v>
      </c>
      <c r="D14885" s="69" t="s">
        <v>9958</v>
      </c>
      <c r="E14885" s="65">
        <f>IFERROR(VLOOKUP(C14885,Pivot!A:B,2,0),0)</f>
        <v>0</v>
      </c>
      <c r="F14885" s="65">
        <f>IFERROR(VLOOKUP(C14885,Pivot!A:C,3,0),0)</f>
        <v>0</v>
      </c>
    </row>
    <row r="14886" spans="1:6" x14ac:dyDescent="0.25">
      <c r="A14886" s="68" t="s">
        <v>103</v>
      </c>
      <c r="B14886" s="69">
        <v>491490666</v>
      </c>
      <c r="C14886" s="68">
        <v>5702016369519</v>
      </c>
      <c r="D14886" s="69" t="s">
        <v>9959</v>
      </c>
      <c r="E14886" s="65">
        <f>IFERROR(VLOOKUP(C14886,Pivot!A:B,2,0),0)</f>
        <v>0</v>
      </c>
      <c r="F14886" s="65">
        <f>IFERROR(VLOOKUP(C14886,Pivot!A:C,3,0),0)</f>
        <v>0</v>
      </c>
    </row>
    <row r="14887" spans="1:6" x14ac:dyDescent="0.25">
      <c r="A14887" s="68" t="s">
        <v>103</v>
      </c>
      <c r="B14887" s="69">
        <v>491490668</v>
      </c>
      <c r="C14887" s="68">
        <v>5702016369533</v>
      </c>
      <c r="D14887" s="69" t="s">
        <v>9960</v>
      </c>
      <c r="E14887" s="65">
        <f>IFERROR(VLOOKUP(C14887,Pivot!A:B,2,0),0)</f>
        <v>0</v>
      </c>
      <c r="F14887" s="65">
        <f>IFERROR(VLOOKUP(C14887,Pivot!A:C,3,0),0)</f>
        <v>0</v>
      </c>
    </row>
    <row r="14888" spans="1:6" x14ac:dyDescent="0.25">
      <c r="A14888" s="68" t="s">
        <v>103</v>
      </c>
      <c r="B14888" s="69">
        <v>491490670</v>
      </c>
      <c r="C14888" s="68">
        <v>5702016369557</v>
      </c>
      <c r="D14888" s="69" t="s">
        <v>9961</v>
      </c>
      <c r="E14888" s="65">
        <f>IFERROR(VLOOKUP(C14888,Pivot!A:B,2,0),0)</f>
        <v>0</v>
      </c>
      <c r="F14888" s="65">
        <f>IFERROR(VLOOKUP(C14888,Pivot!A:C,3,0),0)</f>
        <v>0</v>
      </c>
    </row>
    <row r="14889" spans="1:6" x14ac:dyDescent="0.25">
      <c r="A14889" s="68" t="s">
        <v>103</v>
      </c>
      <c r="B14889" s="69">
        <v>491490674</v>
      </c>
      <c r="C14889" s="68">
        <v>5702016370966</v>
      </c>
      <c r="D14889" s="69" t="s">
        <v>9962</v>
      </c>
      <c r="E14889" s="65">
        <f>IFERROR(VLOOKUP(C14889,Pivot!A:B,2,0),0)</f>
        <v>0</v>
      </c>
      <c r="F14889" s="65">
        <f>IFERROR(VLOOKUP(C14889,Pivot!A:C,3,0),0)</f>
        <v>0</v>
      </c>
    </row>
    <row r="14890" spans="1:6" x14ac:dyDescent="0.25">
      <c r="A14890" s="68" t="s">
        <v>103</v>
      </c>
      <c r="B14890" s="69">
        <v>491490696</v>
      </c>
      <c r="C14890" s="68">
        <v>491490696</v>
      </c>
      <c r="D14890" s="69" t="s">
        <v>9963</v>
      </c>
      <c r="E14890" s="65">
        <f>IFERROR(VLOOKUP(C14890,Pivot!A:B,2,0),0)</f>
        <v>0</v>
      </c>
      <c r="F14890" s="65">
        <f>IFERROR(VLOOKUP(C14890,Pivot!A:C,3,0),0)</f>
        <v>0</v>
      </c>
    </row>
    <row r="14891" spans="1:6" x14ac:dyDescent="0.25">
      <c r="A14891" s="68" t="s">
        <v>103</v>
      </c>
      <c r="B14891" s="69">
        <v>491490696</v>
      </c>
      <c r="C14891" s="68">
        <v>630509675524</v>
      </c>
      <c r="D14891" s="69" t="s">
        <v>9963</v>
      </c>
      <c r="E14891" s="65">
        <f>IFERROR(VLOOKUP(C14891,Pivot!A:B,2,0),0)</f>
        <v>0</v>
      </c>
      <c r="F14891" s="65">
        <f>IFERROR(VLOOKUP(C14891,Pivot!A:C,3,0),0)</f>
        <v>0</v>
      </c>
    </row>
    <row r="14892" spans="1:6" x14ac:dyDescent="0.25">
      <c r="A14892" s="68" t="s">
        <v>103</v>
      </c>
      <c r="B14892" s="69">
        <v>491490698</v>
      </c>
      <c r="C14892" s="68">
        <v>491490698</v>
      </c>
      <c r="D14892" s="69" t="s">
        <v>9964</v>
      </c>
      <c r="E14892" s="65">
        <f>IFERROR(VLOOKUP(C14892,Pivot!A:B,2,0),0)</f>
        <v>0</v>
      </c>
      <c r="F14892" s="65">
        <f>IFERROR(VLOOKUP(C14892,Pivot!A:C,3,0),0)</f>
        <v>0</v>
      </c>
    </row>
    <row r="14893" spans="1:6" x14ac:dyDescent="0.25">
      <c r="A14893" s="68" t="s">
        <v>103</v>
      </c>
      <c r="B14893" s="69">
        <v>491490698</v>
      </c>
      <c r="C14893" s="68">
        <v>630509592722</v>
      </c>
      <c r="D14893" s="69" t="s">
        <v>9964</v>
      </c>
      <c r="E14893" s="65">
        <f>IFERROR(VLOOKUP(C14893,Pivot!A:B,2,0),0)</f>
        <v>0</v>
      </c>
      <c r="F14893" s="65">
        <f>IFERROR(VLOOKUP(C14893,Pivot!A:C,3,0),0)</f>
        <v>0</v>
      </c>
    </row>
    <row r="14894" spans="1:6" x14ac:dyDescent="0.25">
      <c r="A14894" s="68" t="s">
        <v>103</v>
      </c>
      <c r="B14894" s="69">
        <v>491490700</v>
      </c>
      <c r="C14894" s="68">
        <v>491490700</v>
      </c>
      <c r="D14894" s="69" t="s">
        <v>9965</v>
      </c>
      <c r="E14894" s="65">
        <f>IFERROR(VLOOKUP(C14894,Pivot!A:B,2,0),0)</f>
        <v>0</v>
      </c>
      <c r="F14894" s="65">
        <f>IFERROR(VLOOKUP(C14894,Pivot!A:C,3,0),0)</f>
        <v>0</v>
      </c>
    </row>
    <row r="14895" spans="1:6" x14ac:dyDescent="0.25">
      <c r="A14895" s="68" t="s">
        <v>103</v>
      </c>
      <c r="B14895" s="69">
        <v>491490700</v>
      </c>
      <c r="C14895" s="68">
        <v>630509787821</v>
      </c>
      <c r="D14895" s="69" t="s">
        <v>9965</v>
      </c>
      <c r="E14895" s="65">
        <f>IFERROR(VLOOKUP(C14895,Pivot!A:B,2,0),0)</f>
        <v>0</v>
      </c>
      <c r="F14895" s="65">
        <f>IFERROR(VLOOKUP(C14895,Pivot!A:C,3,0),0)</f>
        <v>0</v>
      </c>
    </row>
    <row r="14896" spans="1:6" x14ac:dyDescent="0.25">
      <c r="A14896" s="68" t="s">
        <v>103</v>
      </c>
      <c r="B14896" s="69">
        <v>491490703</v>
      </c>
      <c r="C14896" s="68">
        <v>491490703</v>
      </c>
      <c r="D14896" s="69" t="s">
        <v>9966</v>
      </c>
      <c r="E14896" s="65">
        <f>IFERROR(VLOOKUP(C14896,Pivot!A:B,2,0),0)</f>
        <v>0</v>
      </c>
      <c r="F14896" s="65">
        <f>IFERROR(VLOOKUP(C14896,Pivot!A:C,3,0),0)</f>
        <v>0</v>
      </c>
    </row>
    <row r="14897" spans="1:6" x14ac:dyDescent="0.25">
      <c r="A14897" s="68" t="s">
        <v>103</v>
      </c>
      <c r="B14897" s="69">
        <v>491490703</v>
      </c>
      <c r="C14897" s="68">
        <v>630509745678</v>
      </c>
      <c r="D14897" s="69" t="s">
        <v>9966</v>
      </c>
      <c r="E14897" s="65">
        <f>IFERROR(VLOOKUP(C14897,Pivot!A:B,2,0),0)</f>
        <v>0</v>
      </c>
      <c r="F14897" s="65">
        <f>IFERROR(VLOOKUP(C14897,Pivot!A:C,3,0),0)</f>
        <v>0</v>
      </c>
    </row>
    <row r="14898" spans="1:6" x14ac:dyDescent="0.25">
      <c r="A14898" s="68" t="s">
        <v>103</v>
      </c>
      <c r="B14898" s="69">
        <v>491490703</v>
      </c>
      <c r="C14898" s="68">
        <v>630509745685</v>
      </c>
      <c r="D14898" s="69" t="s">
        <v>9966</v>
      </c>
      <c r="E14898" s="65">
        <f>IFERROR(VLOOKUP(C14898,Pivot!A:B,2,0),0)</f>
        <v>0</v>
      </c>
      <c r="F14898" s="65">
        <f>IFERROR(VLOOKUP(C14898,Pivot!A:C,3,0),0)</f>
        <v>0</v>
      </c>
    </row>
    <row r="14899" spans="1:6" x14ac:dyDescent="0.25">
      <c r="A14899" s="68" t="s">
        <v>103</v>
      </c>
      <c r="B14899" s="69">
        <v>491490703</v>
      </c>
      <c r="C14899" s="68">
        <v>630509745692</v>
      </c>
      <c r="D14899" s="69" t="s">
        <v>9966</v>
      </c>
      <c r="E14899" s="65">
        <f>IFERROR(VLOOKUP(C14899,Pivot!A:B,2,0),0)</f>
        <v>0</v>
      </c>
      <c r="F14899" s="65">
        <f>IFERROR(VLOOKUP(C14899,Pivot!A:C,3,0),0)</f>
        <v>0</v>
      </c>
    </row>
    <row r="14900" spans="1:6" x14ac:dyDescent="0.25">
      <c r="A14900" s="68" t="s">
        <v>103</v>
      </c>
      <c r="B14900" s="69">
        <v>491490703</v>
      </c>
      <c r="C14900" s="68">
        <v>630509745739</v>
      </c>
      <c r="D14900" s="69" t="s">
        <v>9966</v>
      </c>
      <c r="E14900" s="65">
        <f>IFERROR(VLOOKUP(C14900,Pivot!A:B,2,0),0)</f>
        <v>0</v>
      </c>
      <c r="F14900" s="65">
        <f>IFERROR(VLOOKUP(C14900,Pivot!A:C,3,0),0)</f>
        <v>0</v>
      </c>
    </row>
    <row r="14901" spans="1:6" x14ac:dyDescent="0.25">
      <c r="A14901" s="68" t="s">
        <v>103</v>
      </c>
      <c r="B14901" s="69">
        <v>491490703</v>
      </c>
      <c r="C14901" s="68">
        <v>630509745746</v>
      </c>
      <c r="D14901" s="69" t="s">
        <v>9966</v>
      </c>
      <c r="E14901" s="65">
        <f>IFERROR(VLOOKUP(C14901,Pivot!A:B,2,0),0)</f>
        <v>0</v>
      </c>
      <c r="F14901" s="65">
        <f>IFERROR(VLOOKUP(C14901,Pivot!A:C,3,0),0)</f>
        <v>0</v>
      </c>
    </row>
    <row r="14902" spans="1:6" x14ac:dyDescent="0.25">
      <c r="A14902" s="68" t="s">
        <v>103</v>
      </c>
      <c r="B14902" s="69">
        <v>491490703</v>
      </c>
      <c r="C14902" s="68">
        <v>630509745784</v>
      </c>
      <c r="D14902" s="69" t="s">
        <v>9966</v>
      </c>
      <c r="E14902" s="65">
        <f>IFERROR(VLOOKUP(C14902,Pivot!A:B,2,0),0)</f>
        <v>0</v>
      </c>
      <c r="F14902" s="65">
        <f>IFERROR(VLOOKUP(C14902,Pivot!A:C,3,0),0)</f>
        <v>0</v>
      </c>
    </row>
    <row r="14903" spans="1:6" x14ac:dyDescent="0.25">
      <c r="A14903" s="68" t="s">
        <v>103</v>
      </c>
      <c r="B14903" s="69">
        <v>491490703</v>
      </c>
      <c r="C14903" s="68">
        <v>630509746378</v>
      </c>
      <c r="D14903" s="69" t="s">
        <v>9966</v>
      </c>
      <c r="E14903" s="65">
        <f>IFERROR(VLOOKUP(C14903,Pivot!A:B,2,0),0)</f>
        <v>0</v>
      </c>
      <c r="F14903" s="65">
        <f>IFERROR(VLOOKUP(C14903,Pivot!A:C,3,0),0)</f>
        <v>0</v>
      </c>
    </row>
    <row r="14904" spans="1:6" x14ac:dyDescent="0.25">
      <c r="A14904" s="68" t="s">
        <v>103</v>
      </c>
      <c r="B14904" s="69">
        <v>491490709</v>
      </c>
      <c r="C14904" s="68">
        <v>491490709</v>
      </c>
      <c r="D14904" s="69" t="s">
        <v>9967</v>
      </c>
      <c r="E14904" s="65">
        <f>IFERROR(VLOOKUP(C14904,Pivot!A:B,2,0),0)</f>
        <v>0</v>
      </c>
      <c r="F14904" s="65">
        <f>IFERROR(VLOOKUP(C14904,Pivot!A:C,3,0),0)</f>
        <v>0</v>
      </c>
    </row>
    <row r="14905" spans="1:6" x14ac:dyDescent="0.25">
      <c r="A14905" s="68" t="s">
        <v>103</v>
      </c>
      <c r="B14905" s="69">
        <v>491490709</v>
      </c>
      <c r="C14905" s="68">
        <v>630509739707</v>
      </c>
      <c r="D14905" s="69" t="s">
        <v>9967</v>
      </c>
      <c r="E14905" s="65">
        <f>IFERROR(VLOOKUP(C14905,Pivot!A:B,2,0),0)</f>
        <v>0</v>
      </c>
      <c r="F14905" s="65">
        <f>IFERROR(VLOOKUP(C14905,Pivot!A:C,3,0),0)</f>
        <v>0</v>
      </c>
    </row>
    <row r="14906" spans="1:6" x14ac:dyDescent="0.25">
      <c r="A14906" s="68" t="s">
        <v>103</v>
      </c>
      <c r="B14906" s="69">
        <v>491490710</v>
      </c>
      <c r="C14906" s="68">
        <v>491490710</v>
      </c>
      <c r="D14906" s="69" t="s">
        <v>9968</v>
      </c>
      <c r="E14906" s="65">
        <f>IFERROR(VLOOKUP(C14906,Pivot!A:B,2,0),0)</f>
        <v>0</v>
      </c>
      <c r="F14906" s="65">
        <f>IFERROR(VLOOKUP(C14906,Pivot!A:C,3,0),0)</f>
        <v>0</v>
      </c>
    </row>
    <row r="14907" spans="1:6" x14ac:dyDescent="0.25">
      <c r="A14907" s="68" t="s">
        <v>103</v>
      </c>
      <c r="B14907" s="69">
        <v>491490710</v>
      </c>
      <c r="C14907" s="68">
        <v>630509739714</v>
      </c>
      <c r="D14907" s="69" t="s">
        <v>9968</v>
      </c>
      <c r="E14907" s="65">
        <f>IFERROR(VLOOKUP(C14907,Pivot!A:B,2,0),0)</f>
        <v>0</v>
      </c>
      <c r="F14907" s="65">
        <f>IFERROR(VLOOKUP(C14907,Pivot!A:C,3,0),0)</f>
        <v>0</v>
      </c>
    </row>
    <row r="14908" spans="1:6" x14ac:dyDescent="0.25">
      <c r="A14908" s="68" t="s">
        <v>103</v>
      </c>
      <c r="B14908" s="69">
        <v>491490711</v>
      </c>
      <c r="C14908" s="68">
        <v>491490711</v>
      </c>
      <c r="D14908" s="69" t="s">
        <v>9969</v>
      </c>
      <c r="E14908" s="65">
        <f>IFERROR(VLOOKUP(C14908,Pivot!A:B,2,0),0)</f>
        <v>0</v>
      </c>
      <c r="F14908" s="65">
        <f>IFERROR(VLOOKUP(C14908,Pivot!A:C,3,0),0)</f>
        <v>0</v>
      </c>
    </row>
    <row r="14909" spans="1:6" x14ac:dyDescent="0.25">
      <c r="A14909" s="68" t="s">
        <v>103</v>
      </c>
      <c r="B14909" s="69">
        <v>491490711</v>
      </c>
      <c r="C14909" s="68">
        <v>630509751082</v>
      </c>
      <c r="D14909" s="69" t="s">
        <v>9969</v>
      </c>
      <c r="E14909" s="65">
        <f>IFERROR(VLOOKUP(C14909,Pivot!A:B,2,0),0)</f>
        <v>0</v>
      </c>
      <c r="F14909" s="65">
        <f>IFERROR(VLOOKUP(C14909,Pivot!A:C,3,0),0)</f>
        <v>0</v>
      </c>
    </row>
    <row r="14910" spans="1:6" x14ac:dyDescent="0.25">
      <c r="A14910" s="68" t="s">
        <v>103</v>
      </c>
      <c r="B14910" s="69">
        <v>491490711</v>
      </c>
      <c r="C14910" s="68">
        <v>630509751389</v>
      </c>
      <c r="D14910" s="69" t="s">
        <v>9969</v>
      </c>
      <c r="E14910" s="65">
        <f>IFERROR(VLOOKUP(C14910,Pivot!A:B,2,0),0)</f>
        <v>0</v>
      </c>
      <c r="F14910" s="65">
        <f>IFERROR(VLOOKUP(C14910,Pivot!A:C,3,0),0)</f>
        <v>0</v>
      </c>
    </row>
    <row r="14911" spans="1:6" x14ac:dyDescent="0.25">
      <c r="A14911" s="68" t="s">
        <v>103</v>
      </c>
      <c r="B14911" s="69">
        <v>491490711</v>
      </c>
      <c r="C14911" s="68">
        <v>630509758388</v>
      </c>
      <c r="D14911" s="69" t="s">
        <v>9969</v>
      </c>
      <c r="E14911" s="65">
        <f>IFERROR(VLOOKUP(C14911,Pivot!A:B,2,0),0)</f>
        <v>0</v>
      </c>
      <c r="F14911" s="65">
        <f>IFERROR(VLOOKUP(C14911,Pivot!A:C,3,0),0)</f>
        <v>0</v>
      </c>
    </row>
    <row r="14912" spans="1:6" x14ac:dyDescent="0.25">
      <c r="A14912" s="68" t="s">
        <v>103</v>
      </c>
      <c r="B14912" s="69">
        <v>491490713</v>
      </c>
      <c r="C14912" s="68">
        <v>491490713</v>
      </c>
      <c r="D14912" s="69" t="s">
        <v>9970</v>
      </c>
      <c r="E14912" s="65">
        <f>IFERROR(VLOOKUP(C14912,Pivot!A:B,2,0),0)</f>
        <v>0</v>
      </c>
      <c r="F14912" s="65">
        <f>IFERROR(VLOOKUP(C14912,Pivot!A:C,3,0),0)</f>
        <v>0</v>
      </c>
    </row>
    <row r="14913" spans="1:6" x14ac:dyDescent="0.25">
      <c r="A14913" s="68" t="s">
        <v>103</v>
      </c>
      <c r="B14913" s="69">
        <v>491490713</v>
      </c>
      <c r="C14913" s="68">
        <v>630509799886</v>
      </c>
      <c r="D14913" s="69" t="s">
        <v>9970</v>
      </c>
      <c r="E14913" s="65">
        <f>IFERROR(VLOOKUP(C14913,Pivot!A:B,2,0),0)</f>
        <v>0</v>
      </c>
      <c r="F14913" s="65">
        <f>IFERROR(VLOOKUP(C14913,Pivot!A:C,3,0),0)</f>
        <v>0</v>
      </c>
    </row>
    <row r="14914" spans="1:6" x14ac:dyDescent="0.25">
      <c r="A14914" s="68" t="s">
        <v>103</v>
      </c>
      <c r="B14914" s="69">
        <v>491490726</v>
      </c>
      <c r="C14914" s="68">
        <v>887961734300</v>
      </c>
      <c r="D14914" s="69" t="s">
        <v>9971</v>
      </c>
      <c r="E14914" s="65">
        <f>IFERROR(VLOOKUP(C14914,Pivot!A:B,2,0),0)</f>
        <v>0</v>
      </c>
      <c r="F14914" s="65">
        <f>IFERROR(VLOOKUP(C14914,Pivot!A:C,3,0),0)</f>
        <v>0</v>
      </c>
    </row>
    <row r="14915" spans="1:6" x14ac:dyDescent="0.25">
      <c r="A14915" s="68" t="s">
        <v>103</v>
      </c>
      <c r="B14915" s="69">
        <v>491490726</v>
      </c>
      <c r="C14915" s="68">
        <v>887961734324</v>
      </c>
      <c r="D14915" s="69" t="s">
        <v>9971</v>
      </c>
      <c r="E14915" s="65">
        <f>IFERROR(VLOOKUP(C14915,Pivot!A:B,2,0),0)</f>
        <v>0</v>
      </c>
      <c r="F14915" s="65">
        <f>IFERROR(VLOOKUP(C14915,Pivot!A:C,3,0),0)</f>
        <v>0</v>
      </c>
    </row>
    <row r="14916" spans="1:6" x14ac:dyDescent="0.25">
      <c r="A14916" s="68" t="s">
        <v>103</v>
      </c>
      <c r="B14916" s="69">
        <v>491490726</v>
      </c>
      <c r="C14916" s="68">
        <v>887961885606</v>
      </c>
      <c r="D14916" s="69" t="s">
        <v>9971</v>
      </c>
      <c r="E14916" s="65">
        <f>IFERROR(VLOOKUP(C14916,Pivot!A:B,2,0),0)</f>
        <v>0</v>
      </c>
      <c r="F14916" s="65">
        <f>IFERROR(VLOOKUP(C14916,Pivot!A:C,3,0),0)</f>
        <v>0</v>
      </c>
    </row>
    <row r="14917" spans="1:6" x14ac:dyDescent="0.25">
      <c r="A14917" s="68" t="s">
        <v>103</v>
      </c>
      <c r="B14917" s="69">
        <v>491490726</v>
      </c>
      <c r="C14917" s="68">
        <v>887961885613</v>
      </c>
      <c r="D14917" s="69" t="s">
        <v>9971</v>
      </c>
      <c r="E14917" s="65">
        <f>IFERROR(VLOOKUP(C14917,Pivot!A:B,2,0),0)</f>
        <v>0</v>
      </c>
      <c r="F14917" s="65">
        <f>IFERROR(VLOOKUP(C14917,Pivot!A:C,3,0),0)</f>
        <v>0</v>
      </c>
    </row>
    <row r="14918" spans="1:6" x14ac:dyDescent="0.25">
      <c r="A14918" s="68" t="s">
        <v>103</v>
      </c>
      <c r="B14918" s="69">
        <v>491490728</v>
      </c>
      <c r="C14918" s="68">
        <v>887961675832</v>
      </c>
      <c r="D14918" s="69" t="s">
        <v>9972</v>
      </c>
      <c r="E14918" s="65">
        <f>IFERROR(VLOOKUP(C14918,Pivot!A:B,2,0),0)</f>
        <v>0</v>
      </c>
      <c r="F14918" s="65">
        <f>IFERROR(VLOOKUP(C14918,Pivot!A:C,3,0),0)</f>
        <v>0</v>
      </c>
    </row>
    <row r="14919" spans="1:6" x14ac:dyDescent="0.25">
      <c r="A14919" s="68" t="s">
        <v>103</v>
      </c>
      <c r="B14919" s="69">
        <v>491490729</v>
      </c>
      <c r="C14919" s="68">
        <v>887961660074</v>
      </c>
      <c r="D14919" s="69" t="s">
        <v>9973</v>
      </c>
      <c r="E14919" s="65">
        <f>IFERROR(VLOOKUP(C14919,Pivot!A:B,2,0),0)</f>
        <v>0</v>
      </c>
      <c r="F14919" s="65">
        <f>IFERROR(VLOOKUP(C14919,Pivot!A:C,3,0),0)</f>
        <v>0</v>
      </c>
    </row>
    <row r="14920" spans="1:6" x14ac:dyDescent="0.25">
      <c r="A14920" s="68" t="s">
        <v>103</v>
      </c>
      <c r="B14920" s="69">
        <v>491490731</v>
      </c>
      <c r="C14920" s="68">
        <v>887961729023</v>
      </c>
      <c r="D14920" s="69" t="s">
        <v>9974</v>
      </c>
      <c r="E14920" s="65">
        <f>IFERROR(VLOOKUP(C14920,Pivot!A:B,2,0),0)</f>
        <v>0</v>
      </c>
      <c r="F14920" s="65">
        <f>IFERROR(VLOOKUP(C14920,Pivot!A:C,3,0),0)</f>
        <v>0</v>
      </c>
    </row>
    <row r="14921" spans="1:6" x14ac:dyDescent="0.25">
      <c r="A14921" s="68" t="s">
        <v>103</v>
      </c>
      <c r="B14921" s="69">
        <v>491490731</v>
      </c>
      <c r="C14921" s="68">
        <v>887961765991</v>
      </c>
      <c r="D14921" s="69" t="s">
        <v>9974</v>
      </c>
      <c r="E14921" s="65">
        <f>IFERROR(VLOOKUP(C14921,Pivot!A:B,2,0),0)</f>
        <v>0</v>
      </c>
      <c r="F14921" s="65">
        <f>IFERROR(VLOOKUP(C14921,Pivot!A:C,3,0),0)</f>
        <v>0</v>
      </c>
    </row>
    <row r="14922" spans="1:6" x14ac:dyDescent="0.25">
      <c r="A14922" s="68" t="s">
        <v>103</v>
      </c>
      <c r="B14922" s="69">
        <v>491490731</v>
      </c>
      <c r="C14922" s="68">
        <v>887961766004</v>
      </c>
      <c r="D14922" s="69" t="s">
        <v>9974</v>
      </c>
      <c r="E14922" s="65">
        <f>IFERROR(VLOOKUP(C14922,Pivot!A:B,2,0),0)</f>
        <v>0</v>
      </c>
      <c r="F14922" s="65">
        <f>IFERROR(VLOOKUP(C14922,Pivot!A:C,3,0),0)</f>
        <v>0</v>
      </c>
    </row>
    <row r="14923" spans="1:6" x14ac:dyDescent="0.25">
      <c r="A14923" s="68" t="s">
        <v>103</v>
      </c>
      <c r="B14923" s="69">
        <v>491490733</v>
      </c>
      <c r="C14923" s="68">
        <v>887961723007</v>
      </c>
      <c r="D14923" s="69" t="s">
        <v>9975</v>
      </c>
      <c r="E14923" s="65">
        <f>IFERROR(VLOOKUP(C14923,Pivot!A:B,2,0),0)</f>
        <v>0</v>
      </c>
      <c r="F14923" s="65">
        <f>IFERROR(VLOOKUP(C14923,Pivot!A:C,3,0),0)</f>
        <v>0</v>
      </c>
    </row>
    <row r="14924" spans="1:6" x14ac:dyDescent="0.25">
      <c r="A14924" s="68" t="s">
        <v>103</v>
      </c>
      <c r="B14924" s="69">
        <v>491490733</v>
      </c>
      <c r="C14924" s="68">
        <v>887961723014</v>
      </c>
      <c r="D14924" s="69" t="s">
        <v>9975</v>
      </c>
      <c r="E14924" s="65">
        <f>IFERROR(VLOOKUP(C14924,Pivot!A:B,2,0),0)</f>
        <v>0</v>
      </c>
      <c r="F14924" s="65">
        <f>IFERROR(VLOOKUP(C14924,Pivot!A:C,3,0),0)</f>
        <v>0</v>
      </c>
    </row>
    <row r="14925" spans="1:6" x14ac:dyDescent="0.25">
      <c r="A14925" s="68" t="s">
        <v>103</v>
      </c>
      <c r="B14925" s="69">
        <v>491490733</v>
      </c>
      <c r="C14925" s="68">
        <v>887961723021</v>
      </c>
      <c r="D14925" s="69" t="s">
        <v>9975</v>
      </c>
      <c r="E14925" s="65">
        <f>IFERROR(VLOOKUP(C14925,Pivot!A:B,2,0),0)</f>
        <v>0</v>
      </c>
      <c r="F14925" s="65">
        <f>IFERROR(VLOOKUP(C14925,Pivot!A:C,3,0),0)</f>
        <v>0</v>
      </c>
    </row>
    <row r="14926" spans="1:6" x14ac:dyDescent="0.25">
      <c r="A14926" s="68" t="s">
        <v>103</v>
      </c>
      <c r="B14926" s="69">
        <v>491490733</v>
      </c>
      <c r="C14926" s="68">
        <v>887961723038</v>
      </c>
      <c r="D14926" s="69" t="s">
        <v>9975</v>
      </c>
      <c r="E14926" s="65">
        <f>IFERROR(VLOOKUP(C14926,Pivot!A:B,2,0),0)</f>
        <v>0</v>
      </c>
      <c r="F14926" s="65">
        <f>IFERROR(VLOOKUP(C14926,Pivot!A:C,3,0),0)</f>
        <v>0</v>
      </c>
    </row>
    <row r="14927" spans="1:6" x14ac:dyDescent="0.25">
      <c r="A14927" s="68" t="s">
        <v>103</v>
      </c>
      <c r="B14927" s="69">
        <v>491490733</v>
      </c>
      <c r="C14927" s="68">
        <v>887961723045</v>
      </c>
      <c r="D14927" s="69" t="s">
        <v>9975</v>
      </c>
      <c r="E14927" s="65">
        <f>IFERROR(VLOOKUP(C14927,Pivot!A:B,2,0),0)</f>
        <v>0</v>
      </c>
      <c r="F14927" s="65">
        <f>IFERROR(VLOOKUP(C14927,Pivot!A:C,3,0),0)</f>
        <v>0</v>
      </c>
    </row>
    <row r="14928" spans="1:6" x14ac:dyDescent="0.25">
      <c r="A14928" s="68" t="s">
        <v>103</v>
      </c>
      <c r="B14928" s="69">
        <v>491490733</v>
      </c>
      <c r="C14928" s="68">
        <v>887961723052</v>
      </c>
      <c r="D14928" s="69" t="s">
        <v>9975</v>
      </c>
      <c r="E14928" s="65">
        <f>IFERROR(VLOOKUP(C14928,Pivot!A:B,2,0),0)</f>
        <v>0</v>
      </c>
      <c r="F14928" s="65">
        <f>IFERROR(VLOOKUP(C14928,Pivot!A:C,3,0),0)</f>
        <v>0</v>
      </c>
    </row>
    <row r="14929" spans="1:6" x14ac:dyDescent="0.25">
      <c r="A14929" s="68" t="s">
        <v>103</v>
      </c>
      <c r="B14929" s="69">
        <v>491490733</v>
      </c>
      <c r="C14929" s="68">
        <v>887961723069</v>
      </c>
      <c r="D14929" s="69" t="s">
        <v>9975</v>
      </c>
      <c r="E14929" s="65">
        <f>IFERROR(VLOOKUP(C14929,Pivot!A:B,2,0),0)</f>
        <v>0</v>
      </c>
      <c r="F14929" s="65">
        <f>IFERROR(VLOOKUP(C14929,Pivot!A:C,3,0),0)</f>
        <v>0</v>
      </c>
    </row>
    <row r="14930" spans="1:6" x14ac:dyDescent="0.25">
      <c r="A14930" s="68" t="s">
        <v>103</v>
      </c>
      <c r="B14930" s="69">
        <v>491490733</v>
      </c>
      <c r="C14930" s="68">
        <v>887961723076</v>
      </c>
      <c r="D14930" s="69" t="s">
        <v>9975</v>
      </c>
      <c r="E14930" s="65">
        <f>IFERROR(VLOOKUP(C14930,Pivot!A:B,2,0),0)</f>
        <v>0</v>
      </c>
      <c r="F14930" s="65">
        <f>IFERROR(VLOOKUP(C14930,Pivot!A:C,3,0),0)</f>
        <v>0</v>
      </c>
    </row>
    <row r="14931" spans="1:6" x14ac:dyDescent="0.25">
      <c r="A14931" s="68" t="s">
        <v>103</v>
      </c>
      <c r="B14931" s="69">
        <v>491490733</v>
      </c>
      <c r="C14931" s="68">
        <v>887961723083</v>
      </c>
      <c r="D14931" s="69" t="s">
        <v>9975</v>
      </c>
      <c r="E14931" s="65">
        <f>IFERROR(VLOOKUP(C14931,Pivot!A:B,2,0),0)</f>
        <v>0</v>
      </c>
      <c r="F14931" s="65">
        <f>IFERROR(VLOOKUP(C14931,Pivot!A:C,3,0),0)</f>
        <v>0</v>
      </c>
    </row>
    <row r="14932" spans="1:6" x14ac:dyDescent="0.25">
      <c r="A14932" s="68" t="s">
        <v>103</v>
      </c>
      <c r="B14932" s="69">
        <v>491490733</v>
      </c>
      <c r="C14932" s="68">
        <v>887961723106</v>
      </c>
      <c r="D14932" s="69" t="s">
        <v>9975</v>
      </c>
      <c r="E14932" s="65">
        <f>IFERROR(VLOOKUP(C14932,Pivot!A:B,2,0),0)</f>
        <v>0</v>
      </c>
      <c r="F14932" s="65">
        <f>IFERROR(VLOOKUP(C14932,Pivot!A:C,3,0),0)</f>
        <v>0</v>
      </c>
    </row>
    <row r="14933" spans="1:6" x14ac:dyDescent="0.25">
      <c r="A14933" s="68" t="s">
        <v>103</v>
      </c>
      <c r="B14933" s="69">
        <v>491490733</v>
      </c>
      <c r="C14933" s="68">
        <v>887961723113</v>
      </c>
      <c r="D14933" s="69" t="s">
        <v>9975</v>
      </c>
      <c r="E14933" s="65">
        <f>IFERROR(VLOOKUP(C14933,Pivot!A:B,2,0),0)</f>
        <v>0</v>
      </c>
      <c r="F14933" s="65">
        <f>IFERROR(VLOOKUP(C14933,Pivot!A:C,3,0),0)</f>
        <v>0</v>
      </c>
    </row>
    <row r="14934" spans="1:6" x14ac:dyDescent="0.25">
      <c r="A14934" s="68" t="s">
        <v>103</v>
      </c>
      <c r="B14934" s="69">
        <v>491490733</v>
      </c>
      <c r="C14934" s="68">
        <v>887961723120</v>
      </c>
      <c r="D14934" s="69" t="s">
        <v>9975</v>
      </c>
      <c r="E14934" s="65">
        <f>IFERROR(VLOOKUP(C14934,Pivot!A:B,2,0),0)</f>
        <v>0</v>
      </c>
      <c r="F14934" s="65">
        <f>IFERROR(VLOOKUP(C14934,Pivot!A:C,3,0),0)</f>
        <v>0</v>
      </c>
    </row>
    <row r="14935" spans="1:6" x14ac:dyDescent="0.25">
      <c r="A14935" s="68" t="s">
        <v>103</v>
      </c>
      <c r="B14935" s="69">
        <v>491490733</v>
      </c>
      <c r="C14935" s="68">
        <v>887961723151</v>
      </c>
      <c r="D14935" s="69" t="s">
        <v>9975</v>
      </c>
      <c r="E14935" s="65">
        <f>IFERROR(VLOOKUP(C14935,Pivot!A:B,2,0),0)</f>
        <v>0</v>
      </c>
      <c r="F14935" s="65">
        <f>IFERROR(VLOOKUP(C14935,Pivot!A:C,3,0),0)</f>
        <v>0</v>
      </c>
    </row>
    <row r="14936" spans="1:6" x14ac:dyDescent="0.25">
      <c r="A14936" s="68" t="s">
        <v>103</v>
      </c>
      <c r="B14936" s="69">
        <v>491490733</v>
      </c>
      <c r="C14936" s="68">
        <v>887961723168</v>
      </c>
      <c r="D14936" s="69" t="s">
        <v>9975</v>
      </c>
      <c r="E14936" s="65">
        <f>IFERROR(VLOOKUP(C14936,Pivot!A:B,2,0),0)</f>
        <v>0</v>
      </c>
      <c r="F14936" s="65">
        <f>IFERROR(VLOOKUP(C14936,Pivot!A:C,3,0),0)</f>
        <v>0</v>
      </c>
    </row>
    <row r="14937" spans="1:6" x14ac:dyDescent="0.25">
      <c r="A14937" s="68" t="s">
        <v>103</v>
      </c>
      <c r="B14937" s="69">
        <v>491490733</v>
      </c>
      <c r="C14937" s="68">
        <v>887961723175</v>
      </c>
      <c r="D14937" s="69" t="s">
        <v>9975</v>
      </c>
      <c r="E14937" s="65">
        <f>IFERROR(VLOOKUP(C14937,Pivot!A:B,2,0),0)</f>
        <v>0</v>
      </c>
      <c r="F14937" s="65">
        <f>IFERROR(VLOOKUP(C14937,Pivot!A:C,3,0),0)</f>
        <v>0</v>
      </c>
    </row>
    <row r="14938" spans="1:6" x14ac:dyDescent="0.25">
      <c r="A14938" s="68" t="s">
        <v>103</v>
      </c>
      <c r="B14938" s="69">
        <v>491490733</v>
      </c>
      <c r="C14938" s="68">
        <v>887961723182</v>
      </c>
      <c r="D14938" s="69" t="s">
        <v>9975</v>
      </c>
      <c r="E14938" s="65">
        <f>IFERROR(VLOOKUP(C14938,Pivot!A:B,2,0),0)</f>
        <v>0</v>
      </c>
      <c r="F14938" s="65">
        <f>IFERROR(VLOOKUP(C14938,Pivot!A:C,3,0),0)</f>
        <v>0</v>
      </c>
    </row>
    <row r="14939" spans="1:6" x14ac:dyDescent="0.25">
      <c r="A14939" s="68" t="s">
        <v>103</v>
      </c>
      <c r="B14939" s="69">
        <v>491490733</v>
      </c>
      <c r="C14939" s="68">
        <v>887961723205</v>
      </c>
      <c r="D14939" s="69" t="s">
        <v>9975</v>
      </c>
      <c r="E14939" s="65">
        <f>IFERROR(VLOOKUP(C14939,Pivot!A:B,2,0),0)</f>
        <v>0</v>
      </c>
      <c r="F14939" s="65">
        <f>IFERROR(VLOOKUP(C14939,Pivot!A:C,3,0),0)</f>
        <v>0</v>
      </c>
    </row>
    <row r="14940" spans="1:6" x14ac:dyDescent="0.25">
      <c r="A14940" s="68" t="s">
        <v>103</v>
      </c>
      <c r="B14940" s="69">
        <v>491490733</v>
      </c>
      <c r="C14940" s="68">
        <v>887961723229</v>
      </c>
      <c r="D14940" s="69" t="s">
        <v>9975</v>
      </c>
      <c r="E14940" s="65">
        <f>IFERROR(VLOOKUP(C14940,Pivot!A:B,2,0),0)</f>
        <v>0</v>
      </c>
      <c r="F14940" s="65">
        <f>IFERROR(VLOOKUP(C14940,Pivot!A:C,3,0),0)</f>
        <v>0</v>
      </c>
    </row>
    <row r="14941" spans="1:6" x14ac:dyDescent="0.25">
      <c r="A14941" s="68" t="s">
        <v>103</v>
      </c>
      <c r="B14941" s="69">
        <v>491490733</v>
      </c>
      <c r="C14941" s="68">
        <v>887961723236</v>
      </c>
      <c r="D14941" s="69" t="s">
        <v>9975</v>
      </c>
      <c r="E14941" s="65">
        <f>IFERROR(VLOOKUP(C14941,Pivot!A:B,2,0),0)</f>
        <v>0</v>
      </c>
      <c r="F14941" s="65">
        <f>IFERROR(VLOOKUP(C14941,Pivot!A:C,3,0),0)</f>
        <v>0</v>
      </c>
    </row>
    <row r="14942" spans="1:6" x14ac:dyDescent="0.25">
      <c r="A14942" s="68" t="s">
        <v>103</v>
      </c>
      <c r="B14942" s="69">
        <v>491490733</v>
      </c>
      <c r="C14942" s="68">
        <v>887961723250</v>
      </c>
      <c r="D14942" s="69" t="s">
        <v>9975</v>
      </c>
      <c r="E14942" s="65">
        <f>IFERROR(VLOOKUP(C14942,Pivot!A:B,2,0),0)</f>
        <v>0</v>
      </c>
      <c r="F14942" s="65">
        <f>IFERROR(VLOOKUP(C14942,Pivot!A:C,3,0),0)</f>
        <v>0</v>
      </c>
    </row>
    <row r="14943" spans="1:6" x14ac:dyDescent="0.25">
      <c r="A14943" s="68" t="s">
        <v>103</v>
      </c>
      <c r="B14943" s="69">
        <v>491490733</v>
      </c>
      <c r="C14943" s="68">
        <v>887961792980</v>
      </c>
      <c r="D14943" s="69" t="s">
        <v>9975</v>
      </c>
      <c r="E14943" s="65">
        <f>IFERROR(VLOOKUP(C14943,Pivot!A:B,2,0),0)</f>
        <v>0</v>
      </c>
      <c r="F14943" s="65">
        <f>IFERROR(VLOOKUP(C14943,Pivot!A:C,3,0),0)</f>
        <v>0</v>
      </c>
    </row>
    <row r="14944" spans="1:6" x14ac:dyDescent="0.25">
      <c r="A14944" s="68" t="s">
        <v>103</v>
      </c>
      <c r="B14944" s="69">
        <v>491490733</v>
      </c>
      <c r="C14944" s="68">
        <v>887961792997</v>
      </c>
      <c r="D14944" s="69" t="s">
        <v>9975</v>
      </c>
      <c r="E14944" s="65">
        <f>IFERROR(VLOOKUP(C14944,Pivot!A:B,2,0),0)</f>
        <v>0</v>
      </c>
      <c r="F14944" s="65">
        <f>IFERROR(VLOOKUP(C14944,Pivot!A:C,3,0),0)</f>
        <v>0</v>
      </c>
    </row>
    <row r="14945" spans="1:6" x14ac:dyDescent="0.25">
      <c r="A14945" s="68" t="s">
        <v>103</v>
      </c>
      <c r="B14945" s="69">
        <v>491490733</v>
      </c>
      <c r="C14945" s="68">
        <v>887961793000</v>
      </c>
      <c r="D14945" s="69" t="s">
        <v>9975</v>
      </c>
      <c r="E14945" s="65">
        <f>IFERROR(VLOOKUP(C14945,Pivot!A:B,2,0),0)</f>
        <v>0</v>
      </c>
      <c r="F14945" s="65">
        <f>IFERROR(VLOOKUP(C14945,Pivot!A:C,3,0),0)</f>
        <v>0</v>
      </c>
    </row>
    <row r="14946" spans="1:6" x14ac:dyDescent="0.25">
      <c r="A14946" s="68" t="s">
        <v>103</v>
      </c>
      <c r="B14946" s="69">
        <v>491490733</v>
      </c>
      <c r="C14946" s="68">
        <v>887961793017</v>
      </c>
      <c r="D14946" s="69" t="s">
        <v>9975</v>
      </c>
      <c r="E14946" s="65">
        <f>IFERROR(VLOOKUP(C14946,Pivot!A:B,2,0),0)</f>
        <v>0</v>
      </c>
      <c r="F14946" s="65">
        <f>IFERROR(VLOOKUP(C14946,Pivot!A:C,3,0),0)</f>
        <v>0</v>
      </c>
    </row>
    <row r="14947" spans="1:6" x14ac:dyDescent="0.25">
      <c r="A14947" s="68" t="s">
        <v>103</v>
      </c>
      <c r="B14947" s="69">
        <v>491490733</v>
      </c>
      <c r="C14947" s="68">
        <v>887961793024</v>
      </c>
      <c r="D14947" s="69" t="s">
        <v>9975</v>
      </c>
      <c r="E14947" s="65">
        <f>IFERROR(VLOOKUP(C14947,Pivot!A:B,2,0),0)</f>
        <v>0</v>
      </c>
      <c r="F14947" s="65">
        <f>IFERROR(VLOOKUP(C14947,Pivot!A:C,3,0),0)</f>
        <v>0</v>
      </c>
    </row>
    <row r="14948" spans="1:6" x14ac:dyDescent="0.25">
      <c r="A14948" s="68" t="s">
        <v>103</v>
      </c>
      <c r="B14948" s="69">
        <v>491490733</v>
      </c>
      <c r="C14948" s="68">
        <v>887961808070</v>
      </c>
      <c r="D14948" s="69" t="s">
        <v>9975</v>
      </c>
      <c r="E14948" s="65">
        <f>IFERROR(VLOOKUP(C14948,Pivot!A:B,2,0),0)</f>
        <v>0</v>
      </c>
      <c r="F14948" s="65">
        <f>IFERROR(VLOOKUP(C14948,Pivot!A:C,3,0),0)</f>
        <v>0</v>
      </c>
    </row>
    <row r="14949" spans="1:6" x14ac:dyDescent="0.25">
      <c r="A14949" s="68" t="s">
        <v>103</v>
      </c>
      <c r="B14949" s="69">
        <v>491490733</v>
      </c>
      <c r="C14949" s="68">
        <v>887961816310</v>
      </c>
      <c r="D14949" s="69" t="s">
        <v>9975</v>
      </c>
      <c r="E14949" s="65">
        <f>IFERROR(VLOOKUP(C14949,Pivot!A:B,2,0),0)</f>
        <v>0</v>
      </c>
      <c r="F14949" s="65">
        <f>IFERROR(VLOOKUP(C14949,Pivot!A:C,3,0),0)</f>
        <v>0</v>
      </c>
    </row>
    <row r="14950" spans="1:6" x14ac:dyDescent="0.25">
      <c r="A14950" s="68" t="s">
        <v>103</v>
      </c>
      <c r="B14950" s="69">
        <v>491490733</v>
      </c>
      <c r="C14950" s="68">
        <v>887961816686</v>
      </c>
      <c r="D14950" s="69" t="s">
        <v>9975</v>
      </c>
      <c r="E14950" s="65">
        <f>IFERROR(VLOOKUP(C14950,Pivot!A:B,2,0),0)</f>
        <v>0</v>
      </c>
      <c r="F14950" s="65">
        <f>IFERROR(VLOOKUP(C14950,Pivot!A:C,3,0),0)</f>
        <v>0</v>
      </c>
    </row>
    <row r="14951" spans="1:6" x14ac:dyDescent="0.25">
      <c r="A14951" s="68" t="s">
        <v>103</v>
      </c>
      <c r="B14951" s="69">
        <v>491490733</v>
      </c>
      <c r="C14951" s="68">
        <v>887961816693</v>
      </c>
      <c r="D14951" s="69" t="s">
        <v>9975</v>
      </c>
      <c r="E14951" s="65">
        <f>IFERROR(VLOOKUP(C14951,Pivot!A:B,2,0),0)</f>
        <v>0</v>
      </c>
      <c r="F14951" s="65">
        <f>IFERROR(VLOOKUP(C14951,Pivot!A:C,3,0),0)</f>
        <v>0</v>
      </c>
    </row>
    <row r="14952" spans="1:6" x14ac:dyDescent="0.25">
      <c r="A14952" s="68" t="s">
        <v>103</v>
      </c>
      <c r="B14952" s="69">
        <v>491490733</v>
      </c>
      <c r="C14952" s="68">
        <v>887961816709</v>
      </c>
      <c r="D14952" s="69" t="s">
        <v>9975</v>
      </c>
      <c r="E14952" s="65">
        <f>IFERROR(VLOOKUP(C14952,Pivot!A:B,2,0),0)</f>
        <v>0</v>
      </c>
      <c r="F14952" s="65">
        <f>IFERROR(VLOOKUP(C14952,Pivot!A:C,3,0),0)</f>
        <v>0</v>
      </c>
    </row>
    <row r="14953" spans="1:6" x14ac:dyDescent="0.25">
      <c r="A14953" s="68" t="s">
        <v>103</v>
      </c>
      <c r="B14953" s="69">
        <v>491490733</v>
      </c>
      <c r="C14953" s="68">
        <v>887961816716</v>
      </c>
      <c r="D14953" s="69" t="s">
        <v>9975</v>
      </c>
      <c r="E14953" s="65">
        <f>IFERROR(VLOOKUP(C14953,Pivot!A:B,2,0),0)</f>
        <v>0</v>
      </c>
      <c r="F14953" s="65">
        <f>IFERROR(VLOOKUP(C14953,Pivot!A:C,3,0),0)</f>
        <v>0</v>
      </c>
    </row>
    <row r="14954" spans="1:6" x14ac:dyDescent="0.25">
      <c r="A14954" s="68" t="s">
        <v>103</v>
      </c>
      <c r="B14954" s="69">
        <v>491490733</v>
      </c>
      <c r="C14954" s="68">
        <v>887961816723</v>
      </c>
      <c r="D14954" s="69" t="s">
        <v>9975</v>
      </c>
      <c r="E14954" s="65">
        <f>IFERROR(VLOOKUP(C14954,Pivot!A:B,2,0),0)</f>
        <v>0</v>
      </c>
      <c r="F14954" s="65">
        <f>IFERROR(VLOOKUP(C14954,Pivot!A:C,3,0),0)</f>
        <v>0</v>
      </c>
    </row>
    <row r="14955" spans="1:6" x14ac:dyDescent="0.25">
      <c r="A14955" s="68" t="s">
        <v>103</v>
      </c>
      <c r="B14955" s="69">
        <v>491490733</v>
      </c>
      <c r="C14955" s="68">
        <v>887961816730</v>
      </c>
      <c r="D14955" s="69" t="s">
        <v>9975</v>
      </c>
      <c r="E14955" s="65">
        <f>IFERROR(VLOOKUP(C14955,Pivot!A:B,2,0),0)</f>
        <v>0</v>
      </c>
      <c r="F14955" s="65">
        <f>IFERROR(VLOOKUP(C14955,Pivot!A:C,3,0),0)</f>
        <v>0</v>
      </c>
    </row>
    <row r="14956" spans="1:6" x14ac:dyDescent="0.25">
      <c r="A14956" s="68" t="s">
        <v>103</v>
      </c>
      <c r="B14956" s="69">
        <v>491490733</v>
      </c>
      <c r="C14956" s="68">
        <v>887961816747</v>
      </c>
      <c r="D14956" s="69" t="s">
        <v>9975</v>
      </c>
      <c r="E14956" s="65">
        <f>IFERROR(VLOOKUP(C14956,Pivot!A:B,2,0),0)</f>
        <v>0</v>
      </c>
      <c r="F14956" s="65">
        <f>IFERROR(VLOOKUP(C14956,Pivot!A:C,3,0),0)</f>
        <v>0</v>
      </c>
    </row>
    <row r="14957" spans="1:6" x14ac:dyDescent="0.25">
      <c r="A14957" s="68" t="s">
        <v>103</v>
      </c>
      <c r="B14957" s="69">
        <v>491490733</v>
      </c>
      <c r="C14957" s="68">
        <v>887961816754</v>
      </c>
      <c r="D14957" s="69" t="s">
        <v>9975</v>
      </c>
      <c r="E14957" s="65">
        <f>IFERROR(VLOOKUP(C14957,Pivot!A:B,2,0),0)</f>
        <v>0</v>
      </c>
      <c r="F14957" s="65">
        <f>IFERROR(VLOOKUP(C14957,Pivot!A:C,3,0),0)</f>
        <v>0</v>
      </c>
    </row>
    <row r="14958" spans="1:6" x14ac:dyDescent="0.25">
      <c r="A14958" s="68" t="s">
        <v>103</v>
      </c>
      <c r="B14958" s="69">
        <v>491490733</v>
      </c>
      <c r="C14958" s="68">
        <v>887961816778</v>
      </c>
      <c r="D14958" s="69" t="s">
        <v>9975</v>
      </c>
      <c r="E14958" s="65">
        <f>IFERROR(VLOOKUP(C14958,Pivot!A:B,2,0),0)</f>
        <v>0</v>
      </c>
      <c r="F14958" s="65">
        <f>IFERROR(VLOOKUP(C14958,Pivot!A:C,3,0),0)</f>
        <v>0</v>
      </c>
    </row>
    <row r="14959" spans="1:6" x14ac:dyDescent="0.25">
      <c r="A14959" s="68" t="s">
        <v>103</v>
      </c>
      <c r="B14959" s="69">
        <v>491490733</v>
      </c>
      <c r="C14959" s="68">
        <v>887961816785</v>
      </c>
      <c r="D14959" s="69" t="s">
        <v>9975</v>
      </c>
      <c r="E14959" s="65">
        <f>IFERROR(VLOOKUP(C14959,Pivot!A:B,2,0),0)</f>
        <v>0</v>
      </c>
      <c r="F14959" s="65">
        <f>IFERROR(VLOOKUP(C14959,Pivot!A:C,3,0),0)</f>
        <v>0</v>
      </c>
    </row>
    <row r="14960" spans="1:6" x14ac:dyDescent="0.25">
      <c r="A14960" s="68" t="s">
        <v>103</v>
      </c>
      <c r="B14960" s="69">
        <v>491490733</v>
      </c>
      <c r="C14960" s="68">
        <v>887961816792</v>
      </c>
      <c r="D14960" s="69" t="s">
        <v>9975</v>
      </c>
      <c r="E14960" s="65">
        <f>IFERROR(VLOOKUP(C14960,Pivot!A:B,2,0),0)</f>
        <v>0</v>
      </c>
      <c r="F14960" s="65">
        <f>IFERROR(VLOOKUP(C14960,Pivot!A:C,3,0),0)</f>
        <v>0</v>
      </c>
    </row>
    <row r="14961" spans="1:6" x14ac:dyDescent="0.25">
      <c r="A14961" s="68" t="s">
        <v>103</v>
      </c>
      <c r="B14961" s="69">
        <v>491490733</v>
      </c>
      <c r="C14961" s="68">
        <v>887961816808</v>
      </c>
      <c r="D14961" s="69" t="s">
        <v>9975</v>
      </c>
      <c r="E14961" s="65">
        <f>IFERROR(VLOOKUP(C14961,Pivot!A:B,2,0),0)</f>
        <v>0</v>
      </c>
      <c r="F14961" s="65">
        <f>IFERROR(VLOOKUP(C14961,Pivot!A:C,3,0),0)</f>
        <v>0</v>
      </c>
    </row>
    <row r="14962" spans="1:6" x14ac:dyDescent="0.25">
      <c r="A14962" s="68" t="s">
        <v>103</v>
      </c>
      <c r="B14962" s="69">
        <v>491490733</v>
      </c>
      <c r="C14962" s="68">
        <v>887961816815</v>
      </c>
      <c r="D14962" s="69" t="s">
        <v>9975</v>
      </c>
      <c r="E14962" s="65">
        <f>IFERROR(VLOOKUP(C14962,Pivot!A:B,2,0),0)</f>
        <v>0</v>
      </c>
      <c r="F14962" s="65">
        <f>IFERROR(VLOOKUP(C14962,Pivot!A:C,3,0),0)</f>
        <v>0</v>
      </c>
    </row>
    <row r="14963" spans="1:6" x14ac:dyDescent="0.25">
      <c r="A14963" s="68" t="s">
        <v>103</v>
      </c>
      <c r="B14963" s="69">
        <v>491490733</v>
      </c>
      <c r="C14963" s="68">
        <v>887961816822</v>
      </c>
      <c r="D14963" s="69" t="s">
        <v>9975</v>
      </c>
      <c r="E14963" s="65">
        <f>IFERROR(VLOOKUP(C14963,Pivot!A:B,2,0),0)</f>
        <v>0</v>
      </c>
      <c r="F14963" s="65">
        <f>IFERROR(VLOOKUP(C14963,Pivot!A:C,3,0),0)</f>
        <v>0</v>
      </c>
    </row>
    <row r="14964" spans="1:6" x14ac:dyDescent="0.25">
      <c r="A14964" s="68" t="s">
        <v>103</v>
      </c>
      <c r="B14964" s="69">
        <v>491490733</v>
      </c>
      <c r="C14964" s="68">
        <v>887961816839</v>
      </c>
      <c r="D14964" s="69" t="s">
        <v>9975</v>
      </c>
      <c r="E14964" s="65">
        <f>IFERROR(VLOOKUP(C14964,Pivot!A:B,2,0),0)</f>
        <v>0</v>
      </c>
      <c r="F14964" s="65">
        <f>IFERROR(VLOOKUP(C14964,Pivot!A:C,3,0),0)</f>
        <v>0</v>
      </c>
    </row>
    <row r="14965" spans="1:6" x14ac:dyDescent="0.25">
      <c r="A14965" s="68" t="s">
        <v>103</v>
      </c>
      <c r="B14965" s="69">
        <v>491490733</v>
      </c>
      <c r="C14965" s="68">
        <v>887961816846</v>
      </c>
      <c r="D14965" s="69" t="s">
        <v>9975</v>
      </c>
      <c r="E14965" s="65">
        <f>IFERROR(VLOOKUP(C14965,Pivot!A:B,2,0),0)</f>
        <v>0</v>
      </c>
      <c r="F14965" s="65">
        <f>IFERROR(VLOOKUP(C14965,Pivot!A:C,3,0),0)</f>
        <v>0</v>
      </c>
    </row>
    <row r="14966" spans="1:6" x14ac:dyDescent="0.25">
      <c r="A14966" s="68" t="s">
        <v>103</v>
      </c>
      <c r="B14966" s="69">
        <v>491490733</v>
      </c>
      <c r="C14966" s="68">
        <v>887961816853</v>
      </c>
      <c r="D14966" s="69" t="s">
        <v>9975</v>
      </c>
      <c r="E14966" s="65">
        <f>IFERROR(VLOOKUP(C14966,Pivot!A:B,2,0),0)</f>
        <v>0</v>
      </c>
      <c r="F14966" s="65">
        <f>IFERROR(VLOOKUP(C14966,Pivot!A:C,3,0),0)</f>
        <v>0</v>
      </c>
    </row>
    <row r="14967" spans="1:6" x14ac:dyDescent="0.25">
      <c r="A14967" s="68" t="s">
        <v>103</v>
      </c>
      <c r="B14967" s="69">
        <v>491490733</v>
      </c>
      <c r="C14967" s="68">
        <v>887961816860</v>
      </c>
      <c r="D14967" s="69" t="s">
        <v>9975</v>
      </c>
      <c r="E14967" s="65">
        <f>IFERROR(VLOOKUP(C14967,Pivot!A:B,2,0),0)</f>
        <v>0</v>
      </c>
      <c r="F14967" s="65">
        <f>IFERROR(VLOOKUP(C14967,Pivot!A:C,3,0),0)</f>
        <v>0</v>
      </c>
    </row>
    <row r="14968" spans="1:6" x14ac:dyDescent="0.25">
      <c r="A14968" s="68" t="s">
        <v>103</v>
      </c>
      <c r="B14968" s="69">
        <v>491490733</v>
      </c>
      <c r="C14968" s="68">
        <v>887961816877</v>
      </c>
      <c r="D14968" s="69" t="s">
        <v>9975</v>
      </c>
      <c r="E14968" s="65">
        <f>IFERROR(VLOOKUP(C14968,Pivot!A:B,2,0),0)</f>
        <v>0</v>
      </c>
      <c r="F14968" s="65">
        <f>IFERROR(VLOOKUP(C14968,Pivot!A:C,3,0),0)</f>
        <v>0</v>
      </c>
    </row>
    <row r="14969" spans="1:6" x14ac:dyDescent="0.25">
      <c r="A14969" s="68" t="s">
        <v>103</v>
      </c>
      <c r="B14969" s="69">
        <v>491490734</v>
      </c>
      <c r="C14969" s="68">
        <v>887961729092</v>
      </c>
      <c r="D14969" s="69" t="s">
        <v>9976</v>
      </c>
      <c r="E14969" s="65">
        <f>IFERROR(VLOOKUP(C14969,Pivot!A:B,2,0),0)</f>
        <v>0</v>
      </c>
      <c r="F14969" s="65">
        <f>IFERROR(VLOOKUP(C14969,Pivot!A:C,3,0),0)</f>
        <v>0</v>
      </c>
    </row>
    <row r="14970" spans="1:6" x14ac:dyDescent="0.25">
      <c r="A14970" s="68" t="s">
        <v>103</v>
      </c>
      <c r="B14970" s="69">
        <v>491490738</v>
      </c>
      <c r="C14970" s="68">
        <v>491490738</v>
      </c>
      <c r="D14970" s="69" t="s">
        <v>9977</v>
      </c>
      <c r="E14970" s="65">
        <f>IFERROR(VLOOKUP(C14970,Pivot!A:B,2,0),0)</f>
        <v>0</v>
      </c>
      <c r="F14970" s="65">
        <f>IFERROR(VLOOKUP(C14970,Pivot!A:C,3,0),0)</f>
        <v>0</v>
      </c>
    </row>
    <row r="14971" spans="1:6" x14ac:dyDescent="0.25">
      <c r="A14971" s="68" t="s">
        <v>103</v>
      </c>
      <c r="B14971" s="69">
        <v>491490738</v>
      </c>
      <c r="C14971" s="68">
        <v>887961705447</v>
      </c>
      <c r="D14971" s="69" t="s">
        <v>9977</v>
      </c>
      <c r="E14971" s="65">
        <f>IFERROR(VLOOKUP(C14971,Pivot!A:B,2,0),0)</f>
        <v>0</v>
      </c>
      <c r="F14971" s="65">
        <f>IFERROR(VLOOKUP(C14971,Pivot!A:C,3,0),0)</f>
        <v>0</v>
      </c>
    </row>
    <row r="14972" spans="1:6" x14ac:dyDescent="0.25">
      <c r="A14972" s="68" t="s">
        <v>103</v>
      </c>
      <c r="B14972" s="69">
        <v>491490738</v>
      </c>
      <c r="C14972" s="68">
        <v>887961705690</v>
      </c>
      <c r="D14972" s="69" t="s">
        <v>9977</v>
      </c>
      <c r="E14972" s="65">
        <f>IFERROR(VLOOKUP(C14972,Pivot!A:B,2,0),0)</f>
        <v>0</v>
      </c>
      <c r="F14972" s="65">
        <f>IFERROR(VLOOKUP(C14972,Pivot!A:C,3,0),0)</f>
        <v>0</v>
      </c>
    </row>
    <row r="14973" spans="1:6" x14ac:dyDescent="0.25">
      <c r="A14973" s="68" t="s">
        <v>103</v>
      </c>
      <c r="B14973" s="69">
        <v>491490738</v>
      </c>
      <c r="C14973" s="68">
        <v>887961705713</v>
      </c>
      <c r="D14973" s="69" t="s">
        <v>9977</v>
      </c>
      <c r="E14973" s="65">
        <f>IFERROR(VLOOKUP(C14973,Pivot!A:B,2,0),0)</f>
        <v>0</v>
      </c>
      <c r="F14973" s="65">
        <f>IFERROR(VLOOKUP(C14973,Pivot!A:C,3,0),0)</f>
        <v>0</v>
      </c>
    </row>
    <row r="14974" spans="1:6" x14ac:dyDescent="0.25">
      <c r="A14974" s="68" t="s">
        <v>103</v>
      </c>
      <c r="B14974" s="69">
        <v>491490738</v>
      </c>
      <c r="C14974" s="68">
        <v>887961705720</v>
      </c>
      <c r="D14974" s="69" t="s">
        <v>9977</v>
      </c>
      <c r="E14974" s="65">
        <f>IFERROR(VLOOKUP(C14974,Pivot!A:B,2,0),0)</f>
        <v>0</v>
      </c>
      <c r="F14974" s="65">
        <f>IFERROR(VLOOKUP(C14974,Pivot!A:C,3,0),0)</f>
        <v>0</v>
      </c>
    </row>
    <row r="14975" spans="1:6" x14ac:dyDescent="0.25">
      <c r="A14975" s="68" t="s">
        <v>103</v>
      </c>
      <c r="B14975" s="69">
        <v>491490738</v>
      </c>
      <c r="C14975" s="68">
        <v>887961705737</v>
      </c>
      <c r="D14975" s="69" t="s">
        <v>9977</v>
      </c>
      <c r="E14975" s="65">
        <f>IFERROR(VLOOKUP(C14975,Pivot!A:B,2,0),0)</f>
        <v>0</v>
      </c>
      <c r="F14975" s="65">
        <f>IFERROR(VLOOKUP(C14975,Pivot!A:C,3,0),0)</f>
        <v>0</v>
      </c>
    </row>
    <row r="14976" spans="1:6" x14ac:dyDescent="0.25">
      <c r="A14976" s="68" t="s">
        <v>103</v>
      </c>
      <c r="B14976" s="69">
        <v>491490738</v>
      </c>
      <c r="C14976" s="68">
        <v>887961705744</v>
      </c>
      <c r="D14976" s="69" t="s">
        <v>9977</v>
      </c>
      <c r="E14976" s="65">
        <f>IFERROR(VLOOKUP(C14976,Pivot!A:B,2,0),0)</f>
        <v>0</v>
      </c>
      <c r="F14976" s="65">
        <f>IFERROR(VLOOKUP(C14976,Pivot!A:C,3,0),0)</f>
        <v>0</v>
      </c>
    </row>
    <row r="14977" spans="1:6" x14ac:dyDescent="0.25">
      <c r="A14977" s="68" t="s">
        <v>103</v>
      </c>
      <c r="B14977" s="69">
        <v>491490738</v>
      </c>
      <c r="C14977" s="68">
        <v>887961705751</v>
      </c>
      <c r="D14977" s="69" t="s">
        <v>9977</v>
      </c>
      <c r="E14977" s="65">
        <f>IFERROR(VLOOKUP(C14977,Pivot!A:B,2,0),0)</f>
        <v>0</v>
      </c>
      <c r="F14977" s="65">
        <f>IFERROR(VLOOKUP(C14977,Pivot!A:C,3,0),0)</f>
        <v>0</v>
      </c>
    </row>
    <row r="14978" spans="1:6" x14ac:dyDescent="0.25">
      <c r="A14978" s="68" t="s">
        <v>103</v>
      </c>
      <c r="B14978" s="69">
        <v>491490738</v>
      </c>
      <c r="C14978" s="68">
        <v>887961705768</v>
      </c>
      <c r="D14978" s="69" t="s">
        <v>9977</v>
      </c>
      <c r="E14978" s="65">
        <f>IFERROR(VLOOKUP(C14978,Pivot!A:B,2,0),0)</f>
        <v>0</v>
      </c>
      <c r="F14978" s="65">
        <f>IFERROR(VLOOKUP(C14978,Pivot!A:C,3,0),0)</f>
        <v>0</v>
      </c>
    </row>
    <row r="14979" spans="1:6" x14ac:dyDescent="0.25">
      <c r="A14979" s="68" t="s">
        <v>103</v>
      </c>
      <c r="B14979" s="69">
        <v>491490738</v>
      </c>
      <c r="C14979" s="68">
        <v>887961721577</v>
      </c>
      <c r="D14979" s="69" t="s">
        <v>9977</v>
      </c>
      <c r="E14979" s="65">
        <f>IFERROR(VLOOKUP(C14979,Pivot!A:B,2,0),0)</f>
        <v>0</v>
      </c>
      <c r="F14979" s="65">
        <f>IFERROR(VLOOKUP(C14979,Pivot!A:C,3,0),0)</f>
        <v>0</v>
      </c>
    </row>
    <row r="14980" spans="1:6" x14ac:dyDescent="0.25">
      <c r="A14980" s="68" t="s">
        <v>103</v>
      </c>
      <c r="B14980" s="69">
        <v>491490738</v>
      </c>
      <c r="C14980" s="68">
        <v>887961721607</v>
      </c>
      <c r="D14980" s="69" t="s">
        <v>9977</v>
      </c>
      <c r="E14980" s="65">
        <f>IFERROR(VLOOKUP(C14980,Pivot!A:B,2,0),0)</f>
        <v>0</v>
      </c>
      <c r="F14980" s="65">
        <f>IFERROR(VLOOKUP(C14980,Pivot!A:C,3,0),0)</f>
        <v>0</v>
      </c>
    </row>
    <row r="14981" spans="1:6" x14ac:dyDescent="0.25">
      <c r="A14981" s="68" t="s">
        <v>103</v>
      </c>
      <c r="B14981" s="69">
        <v>491490738</v>
      </c>
      <c r="C14981" s="68">
        <v>887961721621</v>
      </c>
      <c r="D14981" s="69" t="s">
        <v>9977</v>
      </c>
      <c r="E14981" s="65">
        <f>IFERROR(VLOOKUP(C14981,Pivot!A:B,2,0),0)</f>
        <v>0</v>
      </c>
      <c r="F14981" s="65">
        <f>IFERROR(VLOOKUP(C14981,Pivot!A:C,3,0),0)</f>
        <v>0</v>
      </c>
    </row>
    <row r="14982" spans="1:6" x14ac:dyDescent="0.25">
      <c r="A14982" s="68" t="s">
        <v>103</v>
      </c>
      <c r="B14982" s="69">
        <v>491490738</v>
      </c>
      <c r="C14982" s="68">
        <v>887961721638</v>
      </c>
      <c r="D14982" s="69" t="s">
        <v>9977</v>
      </c>
      <c r="E14982" s="65">
        <f>IFERROR(VLOOKUP(C14982,Pivot!A:B,2,0),0)</f>
        <v>0</v>
      </c>
      <c r="F14982" s="65">
        <f>IFERROR(VLOOKUP(C14982,Pivot!A:C,3,0),0)</f>
        <v>0</v>
      </c>
    </row>
    <row r="14983" spans="1:6" x14ac:dyDescent="0.25">
      <c r="A14983" s="68" t="s">
        <v>103</v>
      </c>
      <c r="B14983" s="69">
        <v>491490738</v>
      </c>
      <c r="C14983" s="68">
        <v>887961721652</v>
      </c>
      <c r="D14983" s="69" t="s">
        <v>9977</v>
      </c>
      <c r="E14983" s="65">
        <f>IFERROR(VLOOKUP(C14983,Pivot!A:B,2,0),0)</f>
        <v>0</v>
      </c>
      <c r="F14983" s="65">
        <f>IFERROR(VLOOKUP(C14983,Pivot!A:C,3,0),0)</f>
        <v>0</v>
      </c>
    </row>
    <row r="14984" spans="1:6" x14ac:dyDescent="0.25">
      <c r="A14984" s="68" t="s">
        <v>103</v>
      </c>
      <c r="B14984" s="69">
        <v>491490738</v>
      </c>
      <c r="C14984" s="68">
        <v>887961823523</v>
      </c>
      <c r="D14984" s="69" t="s">
        <v>9977</v>
      </c>
      <c r="E14984" s="65">
        <f>IFERROR(VLOOKUP(C14984,Pivot!A:B,2,0),0)</f>
        <v>0</v>
      </c>
      <c r="F14984" s="65">
        <f>IFERROR(VLOOKUP(C14984,Pivot!A:C,3,0),0)</f>
        <v>0</v>
      </c>
    </row>
    <row r="14985" spans="1:6" x14ac:dyDescent="0.25">
      <c r="A14985" s="68" t="s">
        <v>103</v>
      </c>
      <c r="B14985" s="69">
        <v>491490738</v>
      </c>
      <c r="C14985" s="68">
        <v>887961823530</v>
      </c>
      <c r="D14985" s="69" t="s">
        <v>9977</v>
      </c>
      <c r="E14985" s="65">
        <f>IFERROR(VLOOKUP(C14985,Pivot!A:B,2,0),0)</f>
        <v>0</v>
      </c>
      <c r="F14985" s="65">
        <f>IFERROR(VLOOKUP(C14985,Pivot!A:C,3,0),0)</f>
        <v>0</v>
      </c>
    </row>
    <row r="14986" spans="1:6" x14ac:dyDescent="0.25">
      <c r="A14986" s="68" t="s">
        <v>103</v>
      </c>
      <c r="B14986" s="69">
        <v>491490738</v>
      </c>
      <c r="C14986" s="68">
        <v>887961851021</v>
      </c>
      <c r="D14986" s="69" t="s">
        <v>9977</v>
      </c>
      <c r="E14986" s="65">
        <f>IFERROR(VLOOKUP(C14986,Pivot!A:B,2,0),0)</f>
        <v>0</v>
      </c>
      <c r="F14986" s="65">
        <f>IFERROR(VLOOKUP(C14986,Pivot!A:C,3,0),0)</f>
        <v>0</v>
      </c>
    </row>
    <row r="14987" spans="1:6" x14ac:dyDescent="0.25">
      <c r="A14987" s="68" t="s">
        <v>103</v>
      </c>
      <c r="B14987" s="69">
        <v>491490738</v>
      </c>
      <c r="C14987" s="68">
        <v>887961851038</v>
      </c>
      <c r="D14987" s="69" t="s">
        <v>9977</v>
      </c>
      <c r="E14987" s="65">
        <f>IFERROR(VLOOKUP(C14987,Pivot!A:B,2,0),0)</f>
        <v>0</v>
      </c>
      <c r="F14987" s="65">
        <f>IFERROR(VLOOKUP(C14987,Pivot!A:C,3,0),0)</f>
        <v>0</v>
      </c>
    </row>
    <row r="14988" spans="1:6" x14ac:dyDescent="0.25">
      <c r="A14988" s="68" t="s">
        <v>103</v>
      </c>
      <c r="B14988" s="69">
        <v>491490740</v>
      </c>
      <c r="C14988" s="68">
        <v>491490740</v>
      </c>
      <c r="D14988" s="69" t="s">
        <v>9978</v>
      </c>
      <c r="E14988" s="65">
        <f>IFERROR(VLOOKUP(C14988,Pivot!A:B,2,0),0)</f>
        <v>0</v>
      </c>
      <c r="F14988" s="65">
        <f>IFERROR(VLOOKUP(C14988,Pivot!A:C,3,0),0)</f>
        <v>0</v>
      </c>
    </row>
    <row r="14989" spans="1:6" x14ac:dyDescent="0.25">
      <c r="A14989" s="68" t="s">
        <v>103</v>
      </c>
      <c r="B14989" s="69">
        <v>491490740</v>
      </c>
      <c r="C14989" s="68">
        <v>887961726633</v>
      </c>
      <c r="D14989" s="69" t="s">
        <v>9978</v>
      </c>
      <c r="E14989" s="65">
        <f>IFERROR(VLOOKUP(C14989,Pivot!A:B,2,0),0)</f>
        <v>0</v>
      </c>
      <c r="F14989" s="65">
        <f>IFERROR(VLOOKUP(C14989,Pivot!A:C,3,0),0)</f>
        <v>0</v>
      </c>
    </row>
    <row r="14990" spans="1:6" x14ac:dyDescent="0.25">
      <c r="A14990" s="68" t="s">
        <v>103</v>
      </c>
      <c r="B14990" s="69">
        <v>491490741</v>
      </c>
      <c r="C14990" s="68">
        <v>491490741</v>
      </c>
      <c r="D14990" s="69" t="s">
        <v>9979</v>
      </c>
      <c r="E14990" s="65">
        <f>IFERROR(VLOOKUP(C14990,Pivot!A:B,2,0),0)</f>
        <v>0</v>
      </c>
      <c r="F14990" s="65">
        <f>IFERROR(VLOOKUP(C14990,Pivot!A:C,3,0),0)</f>
        <v>0</v>
      </c>
    </row>
    <row r="14991" spans="1:6" x14ac:dyDescent="0.25">
      <c r="A14991" s="68" t="s">
        <v>103</v>
      </c>
      <c r="B14991" s="69">
        <v>491490741</v>
      </c>
      <c r="C14991" s="68">
        <v>887961705560</v>
      </c>
      <c r="D14991" s="69" t="s">
        <v>9979</v>
      </c>
      <c r="E14991" s="65">
        <f>IFERROR(VLOOKUP(C14991,Pivot!A:B,2,0),0)</f>
        <v>0</v>
      </c>
      <c r="F14991" s="65">
        <f>IFERROR(VLOOKUP(C14991,Pivot!A:C,3,0),0)</f>
        <v>0</v>
      </c>
    </row>
    <row r="14992" spans="1:6" x14ac:dyDescent="0.25">
      <c r="A14992" s="68" t="s">
        <v>103</v>
      </c>
      <c r="B14992" s="69">
        <v>491490742</v>
      </c>
      <c r="C14992" s="68">
        <v>491490742</v>
      </c>
      <c r="D14992" s="69" t="s">
        <v>9980</v>
      </c>
      <c r="E14992" s="65">
        <f>IFERROR(VLOOKUP(C14992,Pivot!A:B,2,0),0)</f>
        <v>0</v>
      </c>
      <c r="F14992" s="65">
        <f>IFERROR(VLOOKUP(C14992,Pivot!A:C,3,0),0)</f>
        <v>0</v>
      </c>
    </row>
    <row r="14993" spans="1:6" x14ac:dyDescent="0.25">
      <c r="A14993" s="68" t="s">
        <v>103</v>
      </c>
      <c r="B14993" s="69">
        <v>491490742</v>
      </c>
      <c r="C14993" s="68">
        <v>887961713954</v>
      </c>
      <c r="D14993" s="69" t="s">
        <v>9980</v>
      </c>
      <c r="E14993" s="65">
        <f>IFERROR(VLOOKUP(C14993,Pivot!A:B,2,0),0)</f>
        <v>0</v>
      </c>
      <c r="F14993" s="65">
        <f>IFERROR(VLOOKUP(C14993,Pivot!A:C,3,0),0)</f>
        <v>0</v>
      </c>
    </row>
    <row r="14994" spans="1:6" x14ac:dyDescent="0.25">
      <c r="A14994" s="68" t="s">
        <v>103</v>
      </c>
      <c r="B14994" s="69">
        <v>491490743</v>
      </c>
      <c r="C14994" s="68">
        <v>491490743</v>
      </c>
      <c r="D14994" s="69" t="s">
        <v>9981</v>
      </c>
      <c r="E14994" s="65">
        <f>IFERROR(VLOOKUP(C14994,Pivot!A:B,2,0),0)</f>
        <v>0</v>
      </c>
      <c r="F14994" s="65">
        <f>IFERROR(VLOOKUP(C14994,Pivot!A:C,3,0),0)</f>
        <v>0</v>
      </c>
    </row>
    <row r="14995" spans="1:6" x14ac:dyDescent="0.25">
      <c r="A14995" s="68" t="s">
        <v>103</v>
      </c>
      <c r="B14995" s="69">
        <v>491490743</v>
      </c>
      <c r="C14995" s="68">
        <v>887961641875</v>
      </c>
      <c r="D14995" s="69" t="s">
        <v>9981</v>
      </c>
      <c r="E14995" s="65">
        <f>IFERROR(VLOOKUP(C14995,Pivot!A:B,2,0),0)</f>
        <v>0</v>
      </c>
      <c r="F14995" s="65">
        <f>IFERROR(VLOOKUP(C14995,Pivot!A:C,3,0),0)</f>
        <v>0</v>
      </c>
    </row>
    <row r="14996" spans="1:6" x14ac:dyDescent="0.25">
      <c r="A14996" s="68" t="s">
        <v>103</v>
      </c>
      <c r="B14996" s="69">
        <v>491490744</v>
      </c>
      <c r="C14996" s="68">
        <v>887961639889</v>
      </c>
      <c r="D14996" s="69" t="s">
        <v>9982</v>
      </c>
      <c r="E14996" s="65">
        <f>IFERROR(VLOOKUP(C14996,Pivot!A:B,2,0),0)</f>
        <v>0</v>
      </c>
      <c r="F14996" s="65">
        <f>IFERROR(VLOOKUP(C14996,Pivot!A:C,3,0),0)</f>
        <v>0</v>
      </c>
    </row>
    <row r="14997" spans="1:6" x14ac:dyDescent="0.25">
      <c r="A14997" s="68" t="s">
        <v>103</v>
      </c>
      <c r="B14997" s="69">
        <v>491490745</v>
      </c>
      <c r="C14997" s="68">
        <v>491490745</v>
      </c>
      <c r="D14997" s="69" t="s">
        <v>9983</v>
      </c>
      <c r="E14997" s="65">
        <f>IFERROR(VLOOKUP(C14997,Pivot!A:B,2,0),0)</f>
        <v>0</v>
      </c>
      <c r="F14997" s="65">
        <f>IFERROR(VLOOKUP(C14997,Pivot!A:C,3,0),0)</f>
        <v>0</v>
      </c>
    </row>
    <row r="14998" spans="1:6" x14ac:dyDescent="0.25">
      <c r="A14998" s="68" t="s">
        <v>103</v>
      </c>
      <c r="B14998" s="69">
        <v>491490745</v>
      </c>
      <c r="C14998" s="68">
        <v>887961639919</v>
      </c>
      <c r="D14998" s="69" t="s">
        <v>9983</v>
      </c>
      <c r="E14998" s="65">
        <f>IFERROR(VLOOKUP(C14998,Pivot!A:B,2,0),0)</f>
        <v>0</v>
      </c>
      <c r="F14998" s="65">
        <f>IFERROR(VLOOKUP(C14998,Pivot!A:C,3,0),0)</f>
        <v>0</v>
      </c>
    </row>
    <row r="14999" spans="1:6" x14ac:dyDescent="0.25">
      <c r="A14999" s="68" t="s">
        <v>103</v>
      </c>
      <c r="B14999" s="69">
        <v>491490746</v>
      </c>
      <c r="C14999" s="68">
        <v>491490746</v>
      </c>
      <c r="D14999" s="69" t="s">
        <v>9984</v>
      </c>
      <c r="E14999" s="65">
        <f>IFERROR(VLOOKUP(C14999,Pivot!A:B,2,0),0)</f>
        <v>0</v>
      </c>
      <c r="F14999" s="65">
        <f>IFERROR(VLOOKUP(C14999,Pivot!A:C,3,0),0)</f>
        <v>0</v>
      </c>
    </row>
    <row r="15000" spans="1:6" x14ac:dyDescent="0.25">
      <c r="A15000" s="68" t="s">
        <v>103</v>
      </c>
      <c r="B15000" s="69">
        <v>491490746</v>
      </c>
      <c r="C15000" s="68">
        <v>887961713787</v>
      </c>
      <c r="D15000" s="69" t="s">
        <v>9984</v>
      </c>
      <c r="E15000" s="65">
        <f>IFERROR(VLOOKUP(C15000,Pivot!A:B,2,0),0)</f>
        <v>0</v>
      </c>
      <c r="F15000" s="65">
        <f>IFERROR(VLOOKUP(C15000,Pivot!A:C,3,0),0)</f>
        <v>0</v>
      </c>
    </row>
    <row r="15001" spans="1:6" x14ac:dyDescent="0.25">
      <c r="A15001" s="68" t="s">
        <v>103</v>
      </c>
      <c r="B15001" s="69">
        <v>491490746</v>
      </c>
      <c r="C15001" s="68">
        <v>887961713824</v>
      </c>
      <c r="D15001" s="69" t="s">
        <v>9984</v>
      </c>
      <c r="E15001" s="65">
        <f>IFERROR(VLOOKUP(C15001,Pivot!A:B,2,0),0)</f>
        <v>0</v>
      </c>
      <c r="F15001" s="65">
        <f>IFERROR(VLOOKUP(C15001,Pivot!A:C,3,0),0)</f>
        <v>0</v>
      </c>
    </row>
    <row r="15002" spans="1:6" x14ac:dyDescent="0.25">
      <c r="A15002" s="68" t="s">
        <v>103</v>
      </c>
      <c r="B15002" s="69">
        <v>491490746</v>
      </c>
      <c r="C15002" s="68">
        <v>887961713831</v>
      </c>
      <c r="D15002" s="69" t="s">
        <v>9984</v>
      </c>
      <c r="E15002" s="65">
        <f>IFERROR(VLOOKUP(C15002,Pivot!A:B,2,0),0)</f>
        <v>0</v>
      </c>
      <c r="F15002" s="65">
        <f>IFERROR(VLOOKUP(C15002,Pivot!A:C,3,0),0)</f>
        <v>0</v>
      </c>
    </row>
    <row r="15003" spans="1:6" x14ac:dyDescent="0.25">
      <c r="A15003" s="68" t="s">
        <v>103</v>
      </c>
      <c r="B15003" s="69">
        <v>491490746</v>
      </c>
      <c r="C15003" s="68">
        <v>887961713848</v>
      </c>
      <c r="D15003" s="69" t="s">
        <v>9984</v>
      </c>
      <c r="E15003" s="65">
        <f>IFERROR(VLOOKUP(C15003,Pivot!A:B,2,0),0)</f>
        <v>0</v>
      </c>
      <c r="F15003" s="65">
        <f>IFERROR(VLOOKUP(C15003,Pivot!A:C,3,0),0)</f>
        <v>0</v>
      </c>
    </row>
    <row r="15004" spans="1:6" x14ac:dyDescent="0.25">
      <c r="A15004" s="68" t="s">
        <v>103</v>
      </c>
      <c r="B15004" s="69">
        <v>491490746</v>
      </c>
      <c r="C15004" s="68">
        <v>887961813951</v>
      </c>
      <c r="D15004" s="69" t="s">
        <v>9984</v>
      </c>
      <c r="E15004" s="65">
        <f>IFERROR(VLOOKUP(C15004,Pivot!A:B,2,0),0)</f>
        <v>0</v>
      </c>
      <c r="F15004" s="65">
        <f>IFERROR(VLOOKUP(C15004,Pivot!A:C,3,0),0)</f>
        <v>0</v>
      </c>
    </row>
    <row r="15005" spans="1:6" x14ac:dyDescent="0.25">
      <c r="A15005" s="68" t="s">
        <v>103</v>
      </c>
      <c r="B15005" s="69">
        <v>491490747</v>
      </c>
      <c r="C15005" s="68">
        <v>746775332952</v>
      </c>
      <c r="D15005" s="69" t="s">
        <v>9985</v>
      </c>
      <c r="E15005" s="65">
        <f>IFERROR(VLOOKUP(C15005,Pivot!A:B,2,0),0)</f>
        <v>0</v>
      </c>
      <c r="F15005" s="65">
        <f>IFERROR(VLOOKUP(C15005,Pivot!A:C,3,0),0)</f>
        <v>0</v>
      </c>
    </row>
    <row r="15006" spans="1:6" x14ac:dyDescent="0.25">
      <c r="A15006" s="68" t="s">
        <v>103</v>
      </c>
      <c r="B15006" s="69">
        <v>491490747</v>
      </c>
      <c r="C15006" s="68">
        <v>887961713879</v>
      </c>
      <c r="D15006" s="69" t="s">
        <v>9985</v>
      </c>
      <c r="E15006" s="65">
        <f>IFERROR(VLOOKUP(C15006,Pivot!A:B,2,0),0)</f>
        <v>0</v>
      </c>
      <c r="F15006" s="65">
        <f>IFERROR(VLOOKUP(C15006,Pivot!A:C,3,0),0)</f>
        <v>0</v>
      </c>
    </row>
    <row r="15007" spans="1:6" x14ac:dyDescent="0.25">
      <c r="A15007" s="68" t="s">
        <v>103</v>
      </c>
      <c r="B15007" s="69">
        <v>491490748</v>
      </c>
      <c r="C15007" s="68">
        <v>887961710878</v>
      </c>
      <c r="D15007" s="69" t="s">
        <v>9986</v>
      </c>
      <c r="E15007" s="65">
        <f>IFERROR(VLOOKUP(C15007,Pivot!A:B,2,0),0)</f>
        <v>0</v>
      </c>
      <c r="F15007" s="65">
        <f>IFERROR(VLOOKUP(C15007,Pivot!A:C,3,0),0)</f>
        <v>0</v>
      </c>
    </row>
    <row r="15008" spans="1:6" x14ac:dyDescent="0.25">
      <c r="A15008" s="68" t="s">
        <v>103</v>
      </c>
      <c r="B15008" s="69">
        <v>491490748</v>
      </c>
      <c r="C15008" s="68">
        <v>887961710885</v>
      </c>
      <c r="D15008" s="69" t="s">
        <v>9986</v>
      </c>
      <c r="E15008" s="65">
        <f>IFERROR(VLOOKUP(C15008,Pivot!A:B,2,0),0)</f>
        <v>0</v>
      </c>
      <c r="F15008" s="65">
        <f>IFERROR(VLOOKUP(C15008,Pivot!A:C,3,0),0)</f>
        <v>0</v>
      </c>
    </row>
    <row r="15009" spans="1:6" x14ac:dyDescent="0.25">
      <c r="A15009" s="68" t="s">
        <v>103</v>
      </c>
      <c r="B15009" s="69">
        <v>491490748</v>
      </c>
      <c r="C15009" s="68">
        <v>887961710892</v>
      </c>
      <c r="D15009" s="69" t="s">
        <v>9986</v>
      </c>
      <c r="E15009" s="65">
        <f>IFERROR(VLOOKUP(C15009,Pivot!A:B,2,0),0)</f>
        <v>0</v>
      </c>
      <c r="F15009" s="65">
        <f>IFERROR(VLOOKUP(C15009,Pivot!A:C,3,0),0)</f>
        <v>0</v>
      </c>
    </row>
    <row r="15010" spans="1:6" x14ac:dyDescent="0.25">
      <c r="A15010" s="68" t="s">
        <v>103</v>
      </c>
      <c r="B15010" s="69">
        <v>491490748</v>
      </c>
      <c r="C15010" s="68">
        <v>887961710908</v>
      </c>
      <c r="D15010" s="69" t="s">
        <v>9986</v>
      </c>
      <c r="E15010" s="65">
        <f>IFERROR(VLOOKUP(C15010,Pivot!A:B,2,0),0)</f>
        <v>0</v>
      </c>
      <c r="F15010" s="65">
        <f>IFERROR(VLOOKUP(C15010,Pivot!A:C,3,0),0)</f>
        <v>0</v>
      </c>
    </row>
    <row r="15011" spans="1:6" x14ac:dyDescent="0.25">
      <c r="A15011" s="68" t="s">
        <v>103</v>
      </c>
      <c r="B15011" s="69">
        <v>491490748</v>
      </c>
      <c r="C15011" s="68">
        <v>887961710915</v>
      </c>
      <c r="D15011" s="69" t="s">
        <v>9986</v>
      </c>
      <c r="E15011" s="65">
        <f>IFERROR(VLOOKUP(C15011,Pivot!A:B,2,0),0)</f>
        <v>0</v>
      </c>
      <c r="F15011" s="65">
        <f>IFERROR(VLOOKUP(C15011,Pivot!A:C,3,0),0)</f>
        <v>0</v>
      </c>
    </row>
    <row r="15012" spans="1:6" x14ac:dyDescent="0.25">
      <c r="A15012" s="68" t="s">
        <v>103</v>
      </c>
      <c r="B15012" s="69">
        <v>491490748</v>
      </c>
      <c r="C15012" s="68">
        <v>887961726602</v>
      </c>
      <c r="D15012" s="69" t="s">
        <v>9986</v>
      </c>
      <c r="E15012" s="65">
        <f>IFERROR(VLOOKUP(C15012,Pivot!A:B,2,0),0)</f>
        <v>0</v>
      </c>
      <c r="F15012" s="65">
        <f>IFERROR(VLOOKUP(C15012,Pivot!A:C,3,0),0)</f>
        <v>0</v>
      </c>
    </row>
    <row r="15013" spans="1:6" x14ac:dyDescent="0.25">
      <c r="A15013" s="68" t="s">
        <v>103</v>
      </c>
      <c r="B15013" s="69">
        <v>491490748</v>
      </c>
      <c r="C15013" s="68">
        <v>887961773309</v>
      </c>
      <c r="D15013" s="69" t="s">
        <v>9986</v>
      </c>
      <c r="E15013" s="65">
        <f>IFERROR(VLOOKUP(C15013,Pivot!A:B,2,0),0)</f>
        <v>0</v>
      </c>
      <c r="F15013" s="65">
        <f>IFERROR(VLOOKUP(C15013,Pivot!A:C,3,0),0)</f>
        <v>0</v>
      </c>
    </row>
    <row r="15014" spans="1:6" x14ac:dyDescent="0.25">
      <c r="A15014" s="68" t="s">
        <v>103</v>
      </c>
      <c r="B15014" s="69">
        <v>491490748</v>
      </c>
      <c r="C15014" s="68">
        <v>887961773316</v>
      </c>
      <c r="D15014" s="69" t="s">
        <v>9986</v>
      </c>
      <c r="E15014" s="65">
        <f>IFERROR(VLOOKUP(C15014,Pivot!A:B,2,0),0)</f>
        <v>0</v>
      </c>
      <c r="F15014" s="65">
        <f>IFERROR(VLOOKUP(C15014,Pivot!A:C,3,0),0)</f>
        <v>0</v>
      </c>
    </row>
    <row r="15015" spans="1:6" x14ac:dyDescent="0.25">
      <c r="A15015" s="68" t="s">
        <v>103</v>
      </c>
      <c r="B15015" s="69">
        <v>491490749</v>
      </c>
      <c r="C15015" s="68">
        <v>630509539123</v>
      </c>
      <c r="D15015" s="69" t="s">
        <v>9987</v>
      </c>
      <c r="E15015" s="65">
        <f>IFERROR(VLOOKUP(C15015,Pivot!A:B,2,0),0)</f>
        <v>0</v>
      </c>
      <c r="F15015" s="65">
        <f>IFERROR(VLOOKUP(C15015,Pivot!A:C,3,0),0)</f>
        <v>0</v>
      </c>
    </row>
    <row r="15016" spans="1:6" x14ac:dyDescent="0.25">
      <c r="A15016" s="68" t="s">
        <v>103</v>
      </c>
      <c r="B15016" s="69">
        <v>491490749</v>
      </c>
      <c r="C15016" s="68">
        <v>630509556106</v>
      </c>
      <c r="D15016" s="69" t="s">
        <v>9987</v>
      </c>
      <c r="E15016" s="65">
        <f>IFERROR(VLOOKUP(C15016,Pivot!A:B,2,0),0)</f>
        <v>0</v>
      </c>
      <c r="F15016" s="65">
        <f>IFERROR(VLOOKUP(C15016,Pivot!A:C,3,0),0)</f>
        <v>0</v>
      </c>
    </row>
    <row r="15017" spans="1:6" x14ac:dyDescent="0.25">
      <c r="A15017" s="68" t="s">
        <v>103</v>
      </c>
      <c r="B15017" s="69">
        <v>491490750</v>
      </c>
      <c r="C15017" s="68">
        <v>630509775095</v>
      </c>
      <c r="D15017" s="69" t="s">
        <v>9988</v>
      </c>
      <c r="E15017" s="65">
        <f>IFERROR(VLOOKUP(C15017,Pivot!A:B,2,0),0)</f>
        <v>0</v>
      </c>
      <c r="F15017" s="65">
        <f>IFERROR(VLOOKUP(C15017,Pivot!A:C,3,0),0)</f>
        <v>0</v>
      </c>
    </row>
    <row r="15018" spans="1:6" x14ac:dyDescent="0.25">
      <c r="A15018" s="68" t="s">
        <v>103</v>
      </c>
      <c r="B15018" s="69">
        <v>491490750</v>
      </c>
      <c r="C15018" s="68">
        <v>630509775101</v>
      </c>
      <c r="D15018" s="69" t="s">
        <v>9988</v>
      </c>
      <c r="E15018" s="65">
        <f>IFERROR(VLOOKUP(C15018,Pivot!A:B,2,0),0)</f>
        <v>0</v>
      </c>
      <c r="F15018" s="65">
        <f>IFERROR(VLOOKUP(C15018,Pivot!A:C,3,0),0)</f>
        <v>0</v>
      </c>
    </row>
    <row r="15019" spans="1:6" x14ac:dyDescent="0.25">
      <c r="A15019" s="68" t="s">
        <v>103</v>
      </c>
      <c r="B15019" s="69">
        <v>491490750</v>
      </c>
      <c r="C15019" s="68">
        <v>630509837113</v>
      </c>
      <c r="D15019" s="69" t="s">
        <v>9988</v>
      </c>
      <c r="E15019" s="65">
        <f>IFERROR(VLOOKUP(C15019,Pivot!A:B,2,0),0)</f>
        <v>0</v>
      </c>
      <c r="F15019" s="65">
        <f>IFERROR(VLOOKUP(C15019,Pivot!A:C,3,0),0)</f>
        <v>0</v>
      </c>
    </row>
    <row r="15020" spans="1:6" x14ac:dyDescent="0.25">
      <c r="A15020" s="68" t="s">
        <v>103</v>
      </c>
      <c r="B15020" s="69">
        <v>491490751</v>
      </c>
      <c r="C15020" s="68">
        <v>630509743988</v>
      </c>
      <c r="D15020" s="69" t="s">
        <v>9989</v>
      </c>
      <c r="E15020" s="65">
        <f>IFERROR(VLOOKUP(C15020,Pivot!A:B,2,0),0)</f>
        <v>0</v>
      </c>
      <c r="F15020" s="65">
        <f>IFERROR(VLOOKUP(C15020,Pivot!A:C,3,0),0)</f>
        <v>0</v>
      </c>
    </row>
    <row r="15021" spans="1:6" x14ac:dyDescent="0.25">
      <c r="A15021" s="68" t="s">
        <v>103</v>
      </c>
      <c r="B15021" s="69">
        <v>491490751</v>
      </c>
      <c r="C15021" s="68">
        <v>630509743995</v>
      </c>
      <c r="D15021" s="69" t="s">
        <v>9989</v>
      </c>
      <c r="E15021" s="65">
        <f>IFERROR(VLOOKUP(C15021,Pivot!A:B,2,0),0)</f>
        <v>0</v>
      </c>
      <c r="F15021" s="65">
        <f>IFERROR(VLOOKUP(C15021,Pivot!A:C,3,0),0)</f>
        <v>0</v>
      </c>
    </row>
    <row r="15022" spans="1:6" x14ac:dyDescent="0.25">
      <c r="A15022" s="68" t="s">
        <v>103</v>
      </c>
      <c r="B15022" s="69">
        <v>491490751</v>
      </c>
      <c r="C15022" s="68">
        <v>630509744008</v>
      </c>
      <c r="D15022" s="69" t="s">
        <v>9989</v>
      </c>
      <c r="E15022" s="65">
        <f>IFERROR(VLOOKUP(C15022,Pivot!A:B,2,0),0)</f>
        <v>0</v>
      </c>
      <c r="F15022" s="65">
        <f>IFERROR(VLOOKUP(C15022,Pivot!A:C,3,0),0)</f>
        <v>0</v>
      </c>
    </row>
    <row r="15023" spans="1:6" x14ac:dyDescent="0.25">
      <c r="A15023" s="68" t="s">
        <v>103</v>
      </c>
      <c r="B15023" s="69">
        <v>491490751</v>
      </c>
      <c r="C15023" s="68">
        <v>630509744015</v>
      </c>
      <c r="D15023" s="69" t="s">
        <v>9989</v>
      </c>
      <c r="E15023" s="65">
        <f>IFERROR(VLOOKUP(C15023,Pivot!A:B,2,0),0)</f>
        <v>0</v>
      </c>
      <c r="F15023" s="65">
        <f>IFERROR(VLOOKUP(C15023,Pivot!A:C,3,0),0)</f>
        <v>0</v>
      </c>
    </row>
    <row r="15024" spans="1:6" x14ac:dyDescent="0.25">
      <c r="A15024" s="68" t="s">
        <v>103</v>
      </c>
      <c r="B15024" s="69">
        <v>491490751</v>
      </c>
      <c r="C15024" s="68">
        <v>630509749706</v>
      </c>
      <c r="D15024" s="69" t="s">
        <v>9989</v>
      </c>
      <c r="E15024" s="65">
        <f>IFERROR(VLOOKUP(C15024,Pivot!A:B,2,0),0)</f>
        <v>0</v>
      </c>
      <c r="F15024" s="65">
        <f>IFERROR(VLOOKUP(C15024,Pivot!A:C,3,0),0)</f>
        <v>0</v>
      </c>
    </row>
    <row r="15025" spans="1:6" x14ac:dyDescent="0.25">
      <c r="A15025" s="68" t="s">
        <v>103</v>
      </c>
      <c r="B15025" s="69">
        <v>491490751</v>
      </c>
      <c r="C15025" s="68">
        <v>630509749713</v>
      </c>
      <c r="D15025" s="69" t="s">
        <v>9989</v>
      </c>
      <c r="E15025" s="65">
        <f>IFERROR(VLOOKUP(C15025,Pivot!A:B,2,0),0)</f>
        <v>0</v>
      </c>
      <c r="F15025" s="65">
        <f>IFERROR(VLOOKUP(C15025,Pivot!A:C,3,0),0)</f>
        <v>0</v>
      </c>
    </row>
    <row r="15026" spans="1:6" x14ac:dyDescent="0.25">
      <c r="A15026" s="68" t="s">
        <v>103</v>
      </c>
      <c r="B15026" s="69">
        <v>491490751</v>
      </c>
      <c r="C15026" s="68">
        <v>630509789320</v>
      </c>
      <c r="D15026" s="69" t="s">
        <v>9989</v>
      </c>
      <c r="E15026" s="65">
        <f>IFERROR(VLOOKUP(C15026,Pivot!A:B,2,0),0)</f>
        <v>0</v>
      </c>
      <c r="F15026" s="65">
        <f>IFERROR(VLOOKUP(C15026,Pivot!A:C,3,0),0)</f>
        <v>0</v>
      </c>
    </row>
    <row r="15027" spans="1:6" x14ac:dyDescent="0.25">
      <c r="A15027" s="68" t="s">
        <v>103</v>
      </c>
      <c r="B15027" s="69">
        <v>491490752</v>
      </c>
      <c r="C15027" s="68">
        <v>630509743964</v>
      </c>
      <c r="D15027" s="69" t="s">
        <v>9990</v>
      </c>
      <c r="E15027" s="65">
        <f>IFERROR(VLOOKUP(C15027,Pivot!A:B,2,0),0)</f>
        <v>0</v>
      </c>
      <c r="F15027" s="65">
        <f>IFERROR(VLOOKUP(C15027,Pivot!A:C,3,0),0)</f>
        <v>0</v>
      </c>
    </row>
    <row r="15028" spans="1:6" x14ac:dyDescent="0.25">
      <c r="A15028" s="68" t="s">
        <v>103</v>
      </c>
      <c r="B15028" s="69">
        <v>491490752</v>
      </c>
      <c r="C15028" s="68">
        <v>630509743971</v>
      </c>
      <c r="D15028" s="69" t="s">
        <v>9990</v>
      </c>
      <c r="E15028" s="65">
        <f>IFERROR(VLOOKUP(C15028,Pivot!A:B,2,0),0)</f>
        <v>0</v>
      </c>
      <c r="F15028" s="65">
        <f>IFERROR(VLOOKUP(C15028,Pivot!A:C,3,0),0)</f>
        <v>0</v>
      </c>
    </row>
    <row r="15029" spans="1:6" x14ac:dyDescent="0.25">
      <c r="A15029" s="68" t="s">
        <v>103</v>
      </c>
      <c r="B15029" s="69">
        <v>491490752</v>
      </c>
      <c r="C15029" s="68">
        <v>630509789337</v>
      </c>
      <c r="D15029" s="69" t="s">
        <v>9990</v>
      </c>
      <c r="E15029" s="65">
        <f>IFERROR(VLOOKUP(C15029,Pivot!A:B,2,0),0)</f>
        <v>0</v>
      </c>
      <c r="F15029" s="65">
        <f>IFERROR(VLOOKUP(C15029,Pivot!A:C,3,0),0)</f>
        <v>0</v>
      </c>
    </row>
    <row r="15030" spans="1:6" x14ac:dyDescent="0.25">
      <c r="A15030" s="68" t="s">
        <v>103</v>
      </c>
      <c r="B15030" s="69">
        <v>491490757</v>
      </c>
      <c r="C15030" s="68">
        <v>8032692089263</v>
      </c>
      <c r="D15030" s="69" t="s">
        <v>9991</v>
      </c>
      <c r="E15030" s="65">
        <f>IFERROR(VLOOKUP(C15030,Pivot!A:B,2,0),0)</f>
        <v>0</v>
      </c>
      <c r="F15030" s="65">
        <f>IFERROR(VLOOKUP(C15030,Pivot!A:C,3,0),0)</f>
        <v>0</v>
      </c>
    </row>
    <row r="15031" spans="1:6" x14ac:dyDescent="0.25">
      <c r="A15031" s="68" t="s">
        <v>103</v>
      </c>
      <c r="B15031" s="69">
        <v>491490758</v>
      </c>
      <c r="C15031" s="68">
        <v>8032692089287</v>
      </c>
      <c r="D15031" s="69" t="s">
        <v>9992</v>
      </c>
      <c r="E15031" s="65">
        <f>IFERROR(VLOOKUP(C15031,Pivot!A:B,2,0),0)</f>
        <v>0</v>
      </c>
      <c r="F15031" s="65">
        <f>IFERROR(VLOOKUP(C15031,Pivot!A:C,3,0),0)</f>
        <v>0</v>
      </c>
    </row>
    <row r="15032" spans="1:6" x14ac:dyDescent="0.25">
      <c r="A15032" s="68" t="s">
        <v>103</v>
      </c>
      <c r="B15032" s="69">
        <v>491490759</v>
      </c>
      <c r="C15032" s="68">
        <v>8032692089294</v>
      </c>
      <c r="D15032" s="69" t="s">
        <v>9993</v>
      </c>
      <c r="E15032" s="65">
        <f>IFERROR(VLOOKUP(C15032,Pivot!A:B,2,0),0)</f>
        <v>0</v>
      </c>
      <c r="F15032" s="65">
        <f>IFERROR(VLOOKUP(C15032,Pivot!A:C,3,0),0)</f>
        <v>0</v>
      </c>
    </row>
    <row r="15033" spans="1:6" x14ac:dyDescent="0.25">
      <c r="A15033" s="68" t="s">
        <v>103</v>
      </c>
      <c r="B15033" s="69">
        <v>491490760</v>
      </c>
      <c r="C15033" s="68">
        <v>8032692089300</v>
      </c>
      <c r="D15033" s="69" t="s">
        <v>9994</v>
      </c>
      <c r="E15033" s="65">
        <f>IFERROR(VLOOKUP(C15033,Pivot!A:B,2,0),0)</f>
        <v>0</v>
      </c>
      <c r="F15033" s="65">
        <f>IFERROR(VLOOKUP(C15033,Pivot!A:C,3,0),0)</f>
        <v>0</v>
      </c>
    </row>
    <row r="15034" spans="1:6" x14ac:dyDescent="0.25">
      <c r="A15034" s="68" t="s">
        <v>103</v>
      </c>
      <c r="B15034" s="69">
        <v>491490761</v>
      </c>
      <c r="C15034" s="68">
        <v>8032692089317</v>
      </c>
      <c r="D15034" s="69" t="s">
        <v>9995</v>
      </c>
      <c r="E15034" s="65">
        <f>IFERROR(VLOOKUP(C15034,Pivot!A:B,2,0),0)</f>
        <v>0</v>
      </c>
      <c r="F15034" s="65">
        <f>IFERROR(VLOOKUP(C15034,Pivot!A:C,3,0),0)</f>
        <v>0</v>
      </c>
    </row>
    <row r="15035" spans="1:6" x14ac:dyDescent="0.25">
      <c r="A15035" s="68" t="s">
        <v>103</v>
      </c>
      <c r="B15035" s="69">
        <v>491490762</v>
      </c>
      <c r="C15035" s="68">
        <v>8032692089324</v>
      </c>
      <c r="D15035" s="69" t="s">
        <v>9996</v>
      </c>
      <c r="E15035" s="65">
        <f>IFERROR(VLOOKUP(C15035,Pivot!A:B,2,0),0)</f>
        <v>0</v>
      </c>
      <c r="F15035" s="65">
        <f>IFERROR(VLOOKUP(C15035,Pivot!A:C,3,0),0)</f>
        <v>0</v>
      </c>
    </row>
    <row r="15036" spans="1:6" x14ac:dyDescent="0.25">
      <c r="A15036" s="68" t="s">
        <v>103</v>
      </c>
      <c r="B15036" s="69">
        <v>491490770</v>
      </c>
      <c r="C15036" s="68">
        <v>8901736182096</v>
      </c>
      <c r="D15036" s="69" t="s">
        <v>9997</v>
      </c>
      <c r="E15036" s="65">
        <f>IFERROR(VLOOKUP(C15036,Pivot!A:B,2,0),0)</f>
        <v>0</v>
      </c>
      <c r="F15036" s="65">
        <f>IFERROR(VLOOKUP(C15036,Pivot!A:C,3,0),0)</f>
        <v>0</v>
      </c>
    </row>
    <row r="15037" spans="1:6" x14ac:dyDescent="0.25">
      <c r="A15037" s="68" t="s">
        <v>103</v>
      </c>
      <c r="B15037" s="69">
        <v>491490771</v>
      </c>
      <c r="C15037" s="68">
        <v>8901736182102</v>
      </c>
      <c r="D15037" s="69" t="s">
        <v>9998</v>
      </c>
      <c r="E15037" s="65">
        <f>IFERROR(VLOOKUP(C15037,Pivot!A:B,2,0),0)</f>
        <v>0</v>
      </c>
      <c r="F15037" s="65">
        <f>IFERROR(VLOOKUP(C15037,Pivot!A:C,3,0),0)</f>
        <v>0</v>
      </c>
    </row>
    <row r="15038" spans="1:6" x14ac:dyDescent="0.25">
      <c r="A15038" s="68" t="s">
        <v>103</v>
      </c>
      <c r="B15038" s="69">
        <v>491490772</v>
      </c>
      <c r="C15038" s="68">
        <v>8901736182119</v>
      </c>
      <c r="D15038" s="69" t="s">
        <v>9999</v>
      </c>
      <c r="E15038" s="65">
        <f>IFERROR(VLOOKUP(C15038,Pivot!A:B,2,0),0)</f>
        <v>0</v>
      </c>
      <c r="F15038" s="65">
        <f>IFERROR(VLOOKUP(C15038,Pivot!A:C,3,0),0)</f>
        <v>0</v>
      </c>
    </row>
    <row r="15039" spans="1:6" x14ac:dyDescent="0.25">
      <c r="A15039" s="68" t="s">
        <v>103</v>
      </c>
      <c r="B15039" s="69">
        <v>491490773</v>
      </c>
      <c r="C15039" s="68">
        <v>8901736182126</v>
      </c>
      <c r="D15039" s="69" t="s">
        <v>10000</v>
      </c>
      <c r="E15039" s="65">
        <f>IFERROR(VLOOKUP(C15039,Pivot!A:B,2,0),0)</f>
        <v>0</v>
      </c>
      <c r="F15039" s="65">
        <f>IFERROR(VLOOKUP(C15039,Pivot!A:C,3,0),0)</f>
        <v>0</v>
      </c>
    </row>
    <row r="15040" spans="1:6" x14ac:dyDescent="0.25">
      <c r="A15040" s="68" t="s">
        <v>103</v>
      </c>
      <c r="B15040" s="69">
        <v>491490774</v>
      </c>
      <c r="C15040" s="68">
        <v>8901736182133</v>
      </c>
      <c r="D15040" s="69" t="s">
        <v>10001</v>
      </c>
      <c r="E15040" s="65">
        <f>IFERROR(VLOOKUP(C15040,Pivot!A:B,2,0),0)</f>
        <v>0</v>
      </c>
      <c r="F15040" s="65">
        <f>IFERROR(VLOOKUP(C15040,Pivot!A:C,3,0),0)</f>
        <v>0</v>
      </c>
    </row>
    <row r="15041" spans="1:6" x14ac:dyDescent="0.25">
      <c r="A15041" s="68" t="s">
        <v>103</v>
      </c>
      <c r="B15041" s="69">
        <v>491490775</v>
      </c>
      <c r="C15041" s="68">
        <v>491490775</v>
      </c>
      <c r="D15041" s="69" t="s">
        <v>10002</v>
      </c>
      <c r="E15041" s="65">
        <f>IFERROR(VLOOKUP(C15041,Pivot!A:B,2,0),0)</f>
        <v>0</v>
      </c>
      <c r="F15041" s="65">
        <f>IFERROR(VLOOKUP(C15041,Pivot!A:C,3,0),0)</f>
        <v>0</v>
      </c>
    </row>
    <row r="15042" spans="1:6" x14ac:dyDescent="0.25">
      <c r="A15042" s="68" t="s">
        <v>103</v>
      </c>
      <c r="B15042" s="69">
        <v>491490775</v>
      </c>
      <c r="C15042" s="68">
        <v>8903921163095</v>
      </c>
      <c r="D15042" s="69" t="s">
        <v>10002</v>
      </c>
      <c r="E15042" s="65">
        <f>IFERROR(VLOOKUP(C15042,Pivot!A:B,2,0),0)</f>
        <v>0</v>
      </c>
      <c r="F15042" s="65">
        <f>IFERROR(VLOOKUP(C15042,Pivot!A:C,3,0),0)</f>
        <v>0</v>
      </c>
    </row>
    <row r="15043" spans="1:6" x14ac:dyDescent="0.25">
      <c r="A15043" s="68" t="s">
        <v>103</v>
      </c>
      <c r="B15043" s="69">
        <v>491490776</v>
      </c>
      <c r="C15043" s="68">
        <v>491490776</v>
      </c>
      <c r="D15043" s="69" t="s">
        <v>10003</v>
      </c>
      <c r="E15043" s="65">
        <f>IFERROR(VLOOKUP(C15043,Pivot!A:B,2,0),0)</f>
        <v>0</v>
      </c>
      <c r="F15043" s="65">
        <f>IFERROR(VLOOKUP(C15043,Pivot!A:C,3,0),0)</f>
        <v>0</v>
      </c>
    </row>
    <row r="15044" spans="1:6" x14ac:dyDescent="0.25">
      <c r="A15044" s="68" t="s">
        <v>103</v>
      </c>
      <c r="B15044" s="69">
        <v>491490776</v>
      </c>
      <c r="C15044" s="68">
        <v>8903921163101</v>
      </c>
      <c r="D15044" s="69" t="s">
        <v>10003</v>
      </c>
      <c r="E15044" s="65">
        <f>IFERROR(VLOOKUP(C15044,Pivot!A:B,2,0),0)</f>
        <v>0</v>
      </c>
      <c r="F15044" s="65">
        <f>IFERROR(VLOOKUP(C15044,Pivot!A:C,3,0),0)</f>
        <v>0</v>
      </c>
    </row>
    <row r="15045" spans="1:6" x14ac:dyDescent="0.25">
      <c r="A15045" s="68" t="s">
        <v>103</v>
      </c>
      <c r="B15045" s="69">
        <v>491490777</v>
      </c>
      <c r="C15045" s="68">
        <v>491490777</v>
      </c>
      <c r="D15045" s="69" t="s">
        <v>10004</v>
      </c>
      <c r="E15045" s="65">
        <f>IFERROR(VLOOKUP(C15045,Pivot!A:B,2,0),0)</f>
        <v>0</v>
      </c>
      <c r="F15045" s="65">
        <f>IFERROR(VLOOKUP(C15045,Pivot!A:C,3,0),0)</f>
        <v>0</v>
      </c>
    </row>
    <row r="15046" spans="1:6" x14ac:dyDescent="0.25">
      <c r="A15046" s="68" t="s">
        <v>103</v>
      </c>
      <c r="B15046" s="69">
        <v>491490777</v>
      </c>
      <c r="C15046" s="68">
        <v>8903921163088</v>
      </c>
      <c r="D15046" s="69" t="s">
        <v>10004</v>
      </c>
      <c r="E15046" s="65">
        <f>IFERROR(VLOOKUP(C15046,Pivot!A:B,2,0),0)</f>
        <v>0</v>
      </c>
      <c r="F15046" s="65">
        <f>IFERROR(VLOOKUP(C15046,Pivot!A:C,3,0),0)</f>
        <v>0</v>
      </c>
    </row>
    <row r="15047" spans="1:6" x14ac:dyDescent="0.25">
      <c r="A15047" s="68" t="s">
        <v>103</v>
      </c>
      <c r="B15047" s="69">
        <v>491490779</v>
      </c>
      <c r="C15047" s="68">
        <v>491490779</v>
      </c>
      <c r="D15047" s="69" t="s">
        <v>10005</v>
      </c>
      <c r="E15047" s="65">
        <f>IFERROR(VLOOKUP(C15047,Pivot!A:B,2,0),0)</f>
        <v>0</v>
      </c>
      <c r="F15047" s="65">
        <f>IFERROR(VLOOKUP(C15047,Pivot!A:C,3,0),0)</f>
        <v>0</v>
      </c>
    </row>
    <row r="15048" spans="1:6" x14ac:dyDescent="0.25">
      <c r="A15048" s="68" t="s">
        <v>103</v>
      </c>
      <c r="B15048" s="69">
        <v>491490779</v>
      </c>
      <c r="C15048" s="68">
        <v>8421371495</v>
      </c>
      <c r="D15048" s="69" t="s">
        <v>10005</v>
      </c>
      <c r="E15048" s="65">
        <f>IFERROR(VLOOKUP(C15048,Pivot!A:B,2,0),0)</f>
        <v>0</v>
      </c>
      <c r="F15048" s="65">
        <f>IFERROR(VLOOKUP(C15048,Pivot!A:C,3,0),0)</f>
        <v>0</v>
      </c>
    </row>
    <row r="15049" spans="1:6" x14ac:dyDescent="0.25">
      <c r="A15049" s="68" t="s">
        <v>103</v>
      </c>
      <c r="B15049" s="69">
        <v>491490780</v>
      </c>
      <c r="C15049" s="68">
        <v>8421370740</v>
      </c>
      <c r="D15049" s="69" t="s">
        <v>10006</v>
      </c>
      <c r="E15049" s="65">
        <f>IFERROR(VLOOKUP(C15049,Pivot!A:B,2,0),0)</f>
        <v>0</v>
      </c>
      <c r="F15049" s="65">
        <f>IFERROR(VLOOKUP(C15049,Pivot!A:C,3,0),0)</f>
        <v>0</v>
      </c>
    </row>
    <row r="15050" spans="1:6" x14ac:dyDescent="0.25">
      <c r="A15050" s="68" t="s">
        <v>103</v>
      </c>
      <c r="B15050" s="69">
        <v>491490781</v>
      </c>
      <c r="C15050" s="68">
        <v>8421371426</v>
      </c>
      <c r="D15050" s="69" t="s">
        <v>10007</v>
      </c>
      <c r="E15050" s="65">
        <f>IFERROR(VLOOKUP(C15050,Pivot!A:B,2,0),0)</f>
        <v>0</v>
      </c>
      <c r="F15050" s="65">
        <f>IFERROR(VLOOKUP(C15050,Pivot!A:C,3,0),0)</f>
        <v>0</v>
      </c>
    </row>
    <row r="15051" spans="1:6" x14ac:dyDescent="0.25">
      <c r="A15051" s="68" t="s">
        <v>103</v>
      </c>
      <c r="B15051" s="69">
        <v>491490783</v>
      </c>
      <c r="C15051" s="68">
        <v>8421368655</v>
      </c>
      <c r="D15051" s="69" t="s">
        <v>10008</v>
      </c>
      <c r="E15051" s="65">
        <f>IFERROR(VLOOKUP(C15051,Pivot!A:B,2,0),0)</f>
        <v>0</v>
      </c>
      <c r="F15051" s="65">
        <f>IFERROR(VLOOKUP(C15051,Pivot!A:C,3,0),0)</f>
        <v>0</v>
      </c>
    </row>
    <row r="15052" spans="1:6" x14ac:dyDescent="0.25">
      <c r="A15052" s="68" t="s">
        <v>103</v>
      </c>
      <c r="B15052" s="69">
        <v>491490785</v>
      </c>
      <c r="C15052" s="68">
        <v>887961769456</v>
      </c>
      <c r="D15052" s="69" t="s">
        <v>10009</v>
      </c>
      <c r="E15052" s="65">
        <f>IFERROR(VLOOKUP(C15052,Pivot!A:B,2,0),0)</f>
        <v>0</v>
      </c>
      <c r="F15052" s="65">
        <f>IFERROR(VLOOKUP(C15052,Pivot!A:C,3,0),0)</f>
        <v>0</v>
      </c>
    </row>
    <row r="15053" spans="1:6" x14ac:dyDescent="0.25">
      <c r="A15053" s="68" t="s">
        <v>103</v>
      </c>
      <c r="B15053" s="69">
        <v>491490785</v>
      </c>
      <c r="C15053" s="68">
        <v>887961769463</v>
      </c>
      <c r="D15053" s="69" t="s">
        <v>10009</v>
      </c>
      <c r="E15053" s="65">
        <f>IFERROR(VLOOKUP(C15053,Pivot!A:B,2,0),0)</f>
        <v>0</v>
      </c>
      <c r="F15053" s="65">
        <f>IFERROR(VLOOKUP(C15053,Pivot!A:C,3,0),0)</f>
        <v>0</v>
      </c>
    </row>
    <row r="15054" spans="1:6" x14ac:dyDescent="0.25">
      <c r="A15054" s="68" t="s">
        <v>103</v>
      </c>
      <c r="B15054" s="69">
        <v>491490785</v>
      </c>
      <c r="C15054" s="68">
        <v>887961769470</v>
      </c>
      <c r="D15054" s="69" t="s">
        <v>10009</v>
      </c>
      <c r="E15054" s="65">
        <f>IFERROR(VLOOKUP(C15054,Pivot!A:B,2,0),0)</f>
        <v>0</v>
      </c>
      <c r="F15054" s="65">
        <f>IFERROR(VLOOKUP(C15054,Pivot!A:C,3,0),0)</f>
        <v>0</v>
      </c>
    </row>
    <row r="15055" spans="1:6" x14ac:dyDescent="0.25">
      <c r="A15055" s="68" t="s">
        <v>103</v>
      </c>
      <c r="B15055" s="69">
        <v>491490785</v>
      </c>
      <c r="C15055" s="68">
        <v>887961769487</v>
      </c>
      <c r="D15055" s="69" t="s">
        <v>10009</v>
      </c>
      <c r="E15055" s="65">
        <f>IFERROR(VLOOKUP(C15055,Pivot!A:B,2,0),0)</f>
        <v>0</v>
      </c>
      <c r="F15055" s="65">
        <f>IFERROR(VLOOKUP(C15055,Pivot!A:C,3,0),0)</f>
        <v>0</v>
      </c>
    </row>
    <row r="15056" spans="1:6" x14ac:dyDescent="0.25">
      <c r="A15056" s="68" t="s">
        <v>103</v>
      </c>
      <c r="B15056" s="69">
        <v>491490785</v>
      </c>
      <c r="C15056" s="68">
        <v>887961769494</v>
      </c>
      <c r="D15056" s="69" t="s">
        <v>10009</v>
      </c>
      <c r="E15056" s="65">
        <f>IFERROR(VLOOKUP(C15056,Pivot!A:B,2,0),0)</f>
        <v>0</v>
      </c>
      <c r="F15056" s="65">
        <f>IFERROR(VLOOKUP(C15056,Pivot!A:C,3,0),0)</f>
        <v>0</v>
      </c>
    </row>
    <row r="15057" spans="1:6" x14ac:dyDescent="0.25">
      <c r="A15057" s="68" t="s">
        <v>103</v>
      </c>
      <c r="B15057" s="69">
        <v>491490785</v>
      </c>
      <c r="C15057" s="68">
        <v>887961769500</v>
      </c>
      <c r="D15057" s="69" t="s">
        <v>10009</v>
      </c>
      <c r="E15057" s="65">
        <f>IFERROR(VLOOKUP(C15057,Pivot!A:B,2,0),0)</f>
        <v>0</v>
      </c>
      <c r="F15057" s="65">
        <f>IFERROR(VLOOKUP(C15057,Pivot!A:C,3,0),0)</f>
        <v>0</v>
      </c>
    </row>
    <row r="15058" spans="1:6" x14ac:dyDescent="0.25">
      <c r="A15058" s="68" t="s">
        <v>103</v>
      </c>
      <c r="B15058" s="69">
        <v>491490785</v>
      </c>
      <c r="C15058" s="68">
        <v>887961769517</v>
      </c>
      <c r="D15058" s="69" t="s">
        <v>10009</v>
      </c>
      <c r="E15058" s="65">
        <f>IFERROR(VLOOKUP(C15058,Pivot!A:B,2,0),0)</f>
        <v>0</v>
      </c>
      <c r="F15058" s="65">
        <f>IFERROR(VLOOKUP(C15058,Pivot!A:C,3,0),0)</f>
        <v>0</v>
      </c>
    </row>
    <row r="15059" spans="1:6" x14ac:dyDescent="0.25">
      <c r="A15059" s="68" t="s">
        <v>103</v>
      </c>
      <c r="B15059" s="69">
        <v>491490785</v>
      </c>
      <c r="C15059" s="68">
        <v>887961769524</v>
      </c>
      <c r="D15059" s="69" t="s">
        <v>10009</v>
      </c>
      <c r="E15059" s="65">
        <f>IFERROR(VLOOKUP(C15059,Pivot!A:B,2,0),0)</f>
        <v>0</v>
      </c>
      <c r="F15059" s="65">
        <f>IFERROR(VLOOKUP(C15059,Pivot!A:C,3,0),0)</f>
        <v>0</v>
      </c>
    </row>
    <row r="15060" spans="1:6" x14ac:dyDescent="0.25">
      <c r="A15060" s="68" t="s">
        <v>103</v>
      </c>
      <c r="B15060" s="69">
        <v>491490785</v>
      </c>
      <c r="C15060" s="68">
        <v>887961769531</v>
      </c>
      <c r="D15060" s="69" t="s">
        <v>10009</v>
      </c>
      <c r="E15060" s="65">
        <f>IFERROR(VLOOKUP(C15060,Pivot!A:B,2,0),0)</f>
        <v>0</v>
      </c>
      <c r="F15060" s="65">
        <f>IFERROR(VLOOKUP(C15060,Pivot!A:C,3,0),0)</f>
        <v>0</v>
      </c>
    </row>
    <row r="15061" spans="1:6" x14ac:dyDescent="0.25">
      <c r="A15061" s="68" t="s">
        <v>103</v>
      </c>
      <c r="B15061" s="69">
        <v>491490785</v>
      </c>
      <c r="C15061" s="68">
        <v>887961835557</v>
      </c>
      <c r="D15061" s="69" t="s">
        <v>10009</v>
      </c>
      <c r="E15061" s="65">
        <f>IFERROR(VLOOKUP(C15061,Pivot!A:B,2,0),0)</f>
        <v>0</v>
      </c>
      <c r="F15061" s="65">
        <f>IFERROR(VLOOKUP(C15061,Pivot!A:C,3,0),0)</f>
        <v>0</v>
      </c>
    </row>
    <row r="15062" spans="1:6" x14ac:dyDescent="0.25">
      <c r="A15062" s="68" t="s">
        <v>103</v>
      </c>
      <c r="B15062" s="69">
        <v>491490785</v>
      </c>
      <c r="C15062" s="68">
        <v>887961835564</v>
      </c>
      <c r="D15062" s="69" t="s">
        <v>10009</v>
      </c>
      <c r="E15062" s="65">
        <f>IFERROR(VLOOKUP(C15062,Pivot!A:B,2,0),0)</f>
        <v>0</v>
      </c>
      <c r="F15062" s="65">
        <f>IFERROR(VLOOKUP(C15062,Pivot!A:C,3,0),0)</f>
        <v>0</v>
      </c>
    </row>
    <row r="15063" spans="1:6" x14ac:dyDescent="0.25">
      <c r="A15063" s="68" t="s">
        <v>103</v>
      </c>
      <c r="B15063" s="69">
        <v>491490785</v>
      </c>
      <c r="C15063" s="68">
        <v>887961835571</v>
      </c>
      <c r="D15063" s="69" t="s">
        <v>10009</v>
      </c>
      <c r="E15063" s="65">
        <f>IFERROR(VLOOKUP(C15063,Pivot!A:B,2,0),0)</f>
        <v>0</v>
      </c>
      <c r="F15063" s="65">
        <f>IFERROR(VLOOKUP(C15063,Pivot!A:C,3,0),0)</f>
        <v>0</v>
      </c>
    </row>
    <row r="15064" spans="1:6" x14ac:dyDescent="0.25">
      <c r="A15064" s="68" t="s">
        <v>103</v>
      </c>
      <c r="B15064" s="69">
        <v>491490785</v>
      </c>
      <c r="C15064" s="68">
        <v>887961835588</v>
      </c>
      <c r="D15064" s="69" t="s">
        <v>10009</v>
      </c>
      <c r="E15064" s="65">
        <f>IFERROR(VLOOKUP(C15064,Pivot!A:B,2,0),0)</f>
        <v>0</v>
      </c>
      <c r="F15064" s="65">
        <f>IFERROR(VLOOKUP(C15064,Pivot!A:C,3,0),0)</f>
        <v>0</v>
      </c>
    </row>
    <row r="15065" spans="1:6" x14ac:dyDescent="0.25">
      <c r="A15065" s="68" t="s">
        <v>103</v>
      </c>
      <c r="B15065" s="69">
        <v>491490785</v>
      </c>
      <c r="C15065" s="68">
        <v>887961854749</v>
      </c>
      <c r="D15065" s="69" t="s">
        <v>10009</v>
      </c>
      <c r="E15065" s="65">
        <f>IFERROR(VLOOKUP(C15065,Pivot!A:B,2,0),0)</f>
        <v>0</v>
      </c>
      <c r="F15065" s="65">
        <f>IFERROR(VLOOKUP(C15065,Pivot!A:C,3,0),0)</f>
        <v>0</v>
      </c>
    </row>
    <row r="15066" spans="1:6" x14ac:dyDescent="0.25">
      <c r="A15066" s="68" t="s">
        <v>103</v>
      </c>
      <c r="B15066" s="69">
        <v>491490912</v>
      </c>
      <c r="C15066" s="68">
        <v>491490912</v>
      </c>
      <c r="D15066" s="69" t="s">
        <v>10010</v>
      </c>
      <c r="E15066" s="65">
        <f>IFERROR(VLOOKUP(C15066,Pivot!A:B,2,0),0)</f>
        <v>0</v>
      </c>
      <c r="F15066" s="65">
        <f>IFERROR(VLOOKUP(C15066,Pivot!A:C,3,0),0)</f>
        <v>0</v>
      </c>
    </row>
    <row r="15067" spans="1:6" x14ac:dyDescent="0.25">
      <c r="A15067" s="68" t="s">
        <v>103</v>
      </c>
      <c r="B15067" s="69">
        <v>491490912</v>
      </c>
      <c r="C15067" s="68">
        <v>8005125142590</v>
      </c>
      <c r="D15067" s="69" t="s">
        <v>10010</v>
      </c>
      <c r="E15067" s="65">
        <f>IFERROR(VLOOKUP(C15067,Pivot!A:B,2,0),0)</f>
        <v>0</v>
      </c>
      <c r="F15067" s="65">
        <f>IFERROR(VLOOKUP(C15067,Pivot!A:C,3,0),0)</f>
        <v>0</v>
      </c>
    </row>
    <row r="15068" spans="1:6" x14ac:dyDescent="0.25">
      <c r="A15068" s="68" t="s">
        <v>103</v>
      </c>
      <c r="B15068" s="69">
        <v>491490913</v>
      </c>
      <c r="C15068" s="68">
        <v>491490913</v>
      </c>
      <c r="D15068" s="69" t="s">
        <v>10011</v>
      </c>
      <c r="E15068" s="65">
        <f>IFERROR(VLOOKUP(C15068,Pivot!A:B,2,0),0)</f>
        <v>0</v>
      </c>
      <c r="F15068" s="65">
        <f>IFERROR(VLOOKUP(C15068,Pivot!A:C,3,0),0)</f>
        <v>0</v>
      </c>
    </row>
    <row r="15069" spans="1:6" x14ac:dyDescent="0.25">
      <c r="A15069" s="68" t="s">
        <v>103</v>
      </c>
      <c r="B15069" s="69">
        <v>491490913</v>
      </c>
      <c r="C15069" s="68">
        <v>8005125143818</v>
      </c>
      <c r="D15069" s="69" t="s">
        <v>10011</v>
      </c>
      <c r="E15069" s="65">
        <f>IFERROR(VLOOKUP(C15069,Pivot!A:B,2,0),0)</f>
        <v>0</v>
      </c>
      <c r="F15069" s="65">
        <f>IFERROR(VLOOKUP(C15069,Pivot!A:C,3,0),0)</f>
        <v>0</v>
      </c>
    </row>
    <row r="15070" spans="1:6" x14ac:dyDescent="0.25">
      <c r="A15070" s="68" t="s">
        <v>103</v>
      </c>
      <c r="B15070" s="69">
        <v>491490914</v>
      </c>
      <c r="C15070" s="68">
        <v>491490914</v>
      </c>
      <c r="D15070" s="69" t="s">
        <v>10012</v>
      </c>
      <c r="E15070" s="65">
        <f>IFERROR(VLOOKUP(C15070,Pivot!A:B,2,0),0)</f>
        <v>0</v>
      </c>
      <c r="F15070" s="65">
        <f>IFERROR(VLOOKUP(C15070,Pivot!A:C,3,0),0)</f>
        <v>0</v>
      </c>
    </row>
    <row r="15071" spans="1:6" x14ac:dyDescent="0.25">
      <c r="A15071" s="68" t="s">
        <v>103</v>
      </c>
      <c r="B15071" s="69">
        <v>491490914</v>
      </c>
      <c r="C15071" s="68">
        <v>8005125143825</v>
      </c>
      <c r="D15071" s="69" t="s">
        <v>10012</v>
      </c>
      <c r="E15071" s="65">
        <f>IFERROR(VLOOKUP(C15071,Pivot!A:B,2,0),0)</f>
        <v>0</v>
      </c>
      <c r="F15071" s="65">
        <f>IFERROR(VLOOKUP(C15071,Pivot!A:C,3,0),0)</f>
        <v>0</v>
      </c>
    </row>
    <row r="15072" spans="1:6" x14ac:dyDescent="0.25">
      <c r="A15072" s="68" t="s">
        <v>103</v>
      </c>
      <c r="B15072" s="69">
        <v>491490915</v>
      </c>
      <c r="C15072" s="68">
        <v>491490915</v>
      </c>
      <c r="D15072" s="69" t="s">
        <v>10013</v>
      </c>
      <c r="E15072" s="65">
        <f>IFERROR(VLOOKUP(C15072,Pivot!A:B,2,0),0)</f>
        <v>0</v>
      </c>
      <c r="F15072" s="65">
        <f>IFERROR(VLOOKUP(C15072,Pivot!A:C,3,0),0)</f>
        <v>0</v>
      </c>
    </row>
    <row r="15073" spans="1:6" x14ac:dyDescent="0.25">
      <c r="A15073" s="68" t="s">
        <v>103</v>
      </c>
      <c r="B15073" s="69">
        <v>491490915</v>
      </c>
      <c r="C15073" s="68">
        <v>8005125143924</v>
      </c>
      <c r="D15073" s="69" t="s">
        <v>10013</v>
      </c>
      <c r="E15073" s="65">
        <f>IFERROR(VLOOKUP(C15073,Pivot!A:B,2,0),0)</f>
        <v>0</v>
      </c>
      <c r="F15073" s="65">
        <f>IFERROR(VLOOKUP(C15073,Pivot!A:C,3,0),0)</f>
        <v>0</v>
      </c>
    </row>
    <row r="15074" spans="1:6" x14ac:dyDescent="0.25">
      <c r="A15074" s="68" t="s">
        <v>103</v>
      </c>
      <c r="B15074" s="69">
        <v>491490916</v>
      </c>
      <c r="C15074" s="68">
        <v>491490916</v>
      </c>
      <c r="D15074" s="69" t="s">
        <v>10014</v>
      </c>
      <c r="E15074" s="65">
        <f>IFERROR(VLOOKUP(C15074,Pivot!A:B,2,0),0)</f>
        <v>0</v>
      </c>
      <c r="F15074" s="65">
        <f>IFERROR(VLOOKUP(C15074,Pivot!A:C,3,0),0)</f>
        <v>0</v>
      </c>
    </row>
    <row r="15075" spans="1:6" x14ac:dyDescent="0.25">
      <c r="A15075" s="68" t="s">
        <v>103</v>
      </c>
      <c r="B15075" s="69">
        <v>491490916</v>
      </c>
      <c r="C15075" s="68">
        <v>8005125145041</v>
      </c>
      <c r="D15075" s="69" t="s">
        <v>10014</v>
      </c>
      <c r="E15075" s="65">
        <f>IFERROR(VLOOKUP(C15075,Pivot!A:B,2,0),0)</f>
        <v>0</v>
      </c>
      <c r="F15075" s="65">
        <f>IFERROR(VLOOKUP(C15075,Pivot!A:C,3,0),0)</f>
        <v>0</v>
      </c>
    </row>
    <row r="15076" spans="1:6" x14ac:dyDescent="0.25">
      <c r="A15076" s="68" t="s">
        <v>103</v>
      </c>
      <c r="B15076" s="69">
        <v>491490917</v>
      </c>
      <c r="C15076" s="68">
        <v>491490917</v>
      </c>
      <c r="D15076" s="69" t="s">
        <v>10015</v>
      </c>
      <c r="E15076" s="65">
        <f>IFERROR(VLOOKUP(C15076,Pivot!A:B,2,0),0)</f>
        <v>0</v>
      </c>
      <c r="F15076" s="65">
        <f>IFERROR(VLOOKUP(C15076,Pivot!A:C,3,0),0)</f>
        <v>0</v>
      </c>
    </row>
    <row r="15077" spans="1:6" x14ac:dyDescent="0.25">
      <c r="A15077" s="68" t="s">
        <v>103</v>
      </c>
      <c r="B15077" s="69">
        <v>491490917</v>
      </c>
      <c r="C15077" s="68">
        <v>8005125145058</v>
      </c>
      <c r="D15077" s="69" t="s">
        <v>10015</v>
      </c>
      <c r="E15077" s="65">
        <f>IFERROR(VLOOKUP(C15077,Pivot!A:B,2,0),0)</f>
        <v>0</v>
      </c>
      <c r="F15077" s="65">
        <f>IFERROR(VLOOKUP(C15077,Pivot!A:C,3,0),0)</f>
        <v>0</v>
      </c>
    </row>
    <row r="15078" spans="1:6" x14ac:dyDescent="0.25">
      <c r="A15078" s="68" t="s">
        <v>103</v>
      </c>
      <c r="B15078" s="69">
        <v>491490918</v>
      </c>
      <c r="C15078" s="68">
        <v>491490918</v>
      </c>
      <c r="D15078" s="69" t="s">
        <v>10016</v>
      </c>
      <c r="E15078" s="65">
        <f>IFERROR(VLOOKUP(C15078,Pivot!A:B,2,0),0)</f>
        <v>0</v>
      </c>
      <c r="F15078" s="65">
        <f>IFERROR(VLOOKUP(C15078,Pivot!A:C,3,0),0)</f>
        <v>0</v>
      </c>
    </row>
    <row r="15079" spans="1:6" x14ac:dyDescent="0.25">
      <c r="A15079" s="68" t="s">
        <v>103</v>
      </c>
      <c r="B15079" s="69">
        <v>491490918</v>
      </c>
      <c r="C15079" s="68">
        <v>8005125145065</v>
      </c>
      <c r="D15079" s="69" t="s">
        <v>10016</v>
      </c>
      <c r="E15079" s="65">
        <f>IFERROR(VLOOKUP(C15079,Pivot!A:B,2,0),0)</f>
        <v>0</v>
      </c>
      <c r="F15079" s="65">
        <f>IFERROR(VLOOKUP(C15079,Pivot!A:C,3,0),0)</f>
        <v>0</v>
      </c>
    </row>
    <row r="15080" spans="1:6" x14ac:dyDescent="0.25">
      <c r="A15080" s="68" t="s">
        <v>103</v>
      </c>
      <c r="B15080" s="69">
        <v>491490919</v>
      </c>
      <c r="C15080" s="68">
        <v>491490919</v>
      </c>
      <c r="D15080" s="69" t="s">
        <v>10017</v>
      </c>
      <c r="E15080" s="65">
        <f>IFERROR(VLOOKUP(C15080,Pivot!A:B,2,0),0)</f>
        <v>0</v>
      </c>
      <c r="F15080" s="65">
        <f>IFERROR(VLOOKUP(C15080,Pivot!A:C,3,0),0)</f>
        <v>0</v>
      </c>
    </row>
    <row r="15081" spans="1:6" x14ac:dyDescent="0.25">
      <c r="A15081" s="68" t="s">
        <v>103</v>
      </c>
      <c r="B15081" s="69">
        <v>491490919</v>
      </c>
      <c r="C15081" s="68">
        <v>8005125145072</v>
      </c>
      <c r="D15081" s="69" t="s">
        <v>10017</v>
      </c>
      <c r="E15081" s="65">
        <f>IFERROR(VLOOKUP(C15081,Pivot!A:B,2,0),0)</f>
        <v>0</v>
      </c>
      <c r="F15081" s="65">
        <f>IFERROR(VLOOKUP(C15081,Pivot!A:C,3,0),0)</f>
        <v>0</v>
      </c>
    </row>
    <row r="15082" spans="1:6" x14ac:dyDescent="0.25">
      <c r="A15082" s="68" t="s">
        <v>103</v>
      </c>
      <c r="B15082" s="69">
        <v>491490920</v>
      </c>
      <c r="C15082" s="68">
        <v>491490920</v>
      </c>
      <c r="D15082" s="69" t="s">
        <v>10018</v>
      </c>
      <c r="E15082" s="65">
        <f>IFERROR(VLOOKUP(C15082,Pivot!A:B,2,0),0)</f>
        <v>0</v>
      </c>
      <c r="F15082" s="65">
        <f>IFERROR(VLOOKUP(C15082,Pivot!A:C,3,0),0)</f>
        <v>0</v>
      </c>
    </row>
    <row r="15083" spans="1:6" x14ac:dyDescent="0.25">
      <c r="A15083" s="68" t="s">
        <v>103</v>
      </c>
      <c r="B15083" s="69">
        <v>491490920</v>
      </c>
      <c r="C15083" s="68">
        <v>8005125149810</v>
      </c>
      <c r="D15083" s="69" t="s">
        <v>10018</v>
      </c>
      <c r="E15083" s="65">
        <f>IFERROR(VLOOKUP(C15083,Pivot!A:B,2,0),0)</f>
        <v>0</v>
      </c>
      <c r="F15083" s="65">
        <f>IFERROR(VLOOKUP(C15083,Pivot!A:C,3,0),0)</f>
        <v>0</v>
      </c>
    </row>
    <row r="15084" spans="1:6" x14ac:dyDescent="0.25">
      <c r="A15084" s="68" t="s">
        <v>103</v>
      </c>
      <c r="B15084" s="69">
        <v>491490921</v>
      </c>
      <c r="C15084" s="68">
        <v>491490921</v>
      </c>
      <c r="D15084" s="69" t="s">
        <v>10019</v>
      </c>
      <c r="E15084" s="65">
        <f>IFERROR(VLOOKUP(C15084,Pivot!A:B,2,0),0)</f>
        <v>0</v>
      </c>
      <c r="F15084" s="65">
        <f>IFERROR(VLOOKUP(C15084,Pivot!A:C,3,0),0)</f>
        <v>0</v>
      </c>
    </row>
    <row r="15085" spans="1:6" x14ac:dyDescent="0.25">
      <c r="A15085" s="68" t="s">
        <v>103</v>
      </c>
      <c r="B15085" s="69">
        <v>491490921</v>
      </c>
      <c r="C15085" s="68">
        <v>8005125170951</v>
      </c>
      <c r="D15085" s="69" t="s">
        <v>10019</v>
      </c>
      <c r="E15085" s="65">
        <f>IFERROR(VLOOKUP(C15085,Pivot!A:B,2,0),0)</f>
        <v>0</v>
      </c>
      <c r="F15085" s="65">
        <f>IFERROR(VLOOKUP(C15085,Pivot!A:C,3,0),0)</f>
        <v>0</v>
      </c>
    </row>
    <row r="15086" spans="1:6" x14ac:dyDescent="0.25">
      <c r="A15086" s="68" t="s">
        <v>103</v>
      </c>
      <c r="B15086" s="69">
        <v>491490922</v>
      </c>
      <c r="C15086" s="68">
        <v>491490922</v>
      </c>
      <c r="D15086" s="69" t="s">
        <v>10020</v>
      </c>
      <c r="E15086" s="65">
        <f>IFERROR(VLOOKUP(C15086,Pivot!A:B,2,0),0)</f>
        <v>0</v>
      </c>
      <c r="F15086" s="65">
        <f>IFERROR(VLOOKUP(C15086,Pivot!A:C,3,0),0)</f>
        <v>0</v>
      </c>
    </row>
    <row r="15087" spans="1:6" x14ac:dyDescent="0.25">
      <c r="A15087" s="68" t="s">
        <v>103</v>
      </c>
      <c r="B15087" s="69">
        <v>491490922</v>
      </c>
      <c r="C15087" s="68">
        <v>8005125171262</v>
      </c>
      <c r="D15087" s="69" t="s">
        <v>10020</v>
      </c>
      <c r="E15087" s="65">
        <f>IFERROR(VLOOKUP(C15087,Pivot!A:B,2,0),0)</f>
        <v>0</v>
      </c>
      <c r="F15087" s="65">
        <f>IFERROR(VLOOKUP(C15087,Pivot!A:C,3,0),0)</f>
        <v>0</v>
      </c>
    </row>
    <row r="15088" spans="1:6" x14ac:dyDescent="0.25">
      <c r="A15088" s="68" t="s">
        <v>103</v>
      </c>
      <c r="B15088" s="69">
        <v>491490923</v>
      </c>
      <c r="C15088" s="68">
        <v>491490923</v>
      </c>
      <c r="D15088" s="69" t="s">
        <v>10021</v>
      </c>
      <c r="E15088" s="65">
        <f>IFERROR(VLOOKUP(C15088,Pivot!A:B,2,0),0)</f>
        <v>0</v>
      </c>
      <c r="F15088" s="65">
        <f>IFERROR(VLOOKUP(C15088,Pivot!A:C,3,0),0)</f>
        <v>0</v>
      </c>
    </row>
    <row r="15089" spans="1:6" x14ac:dyDescent="0.25">
      <c r="A15089" s="68" t="s">
        <v>103</v>
      </c>
      <c r="B15089" s="69">
        <v>491490923</v>
      </c>
      <c r="C15089" s="68">
        <v>8005125171668</v>
      </c>
      <c r="D15089" s="69" t="s">
        <v>10021</v>
      </c>
      <c r="E15089" s="65">
        <f>IFERROR(VLOOKUP(C15089,Pivot!A:B,2,0),0)</f>
        <v>0</v>
      </c>
      <c r="F15089" s="65">
        <f>IFERROR(VLOOKUP(C15089,Pivot!A:C,3,0),0)</f>
        <v>0</v>
      </c>
    </row>
    <row r="15090" spans="1:6" x14ac:dyDescent="0.25">
      <c r="A15090" s="68" t="s">
        <v>103</v>
      </c>
      <c r="B15090" s="69">
        <v>491490924</v>
      </c>
      <c r="C15090" s="68">
        <v>491490924</v>
      </c>
      <c r="D15090" s="69" t="s">
        <v>10022</v>
      </c>
      <c r="E15090" s="65">
        <f>IFERROR(VLOOKUP(C15090,Pivot!A:B,2,0),0)</f>
        <v>0</v>
      </c>
      <c r="F15090" s="65">
        <f>IFERROR(VLOOKUP(C15090,Pivot!A:C,3,0),0)</f>
        <v>0</v>
      </c>
    </row>
    <row r="15091" spans="1:6" x14ac:dyDescent="0.25">
      <c r="A15091" s="68" t="s">
        <v>103</v>
      </c>
      <c r="B15091" s="69">
        <v>491490924</v>
      </c>
      <c r="C15091" s="68">
        <v>8005125172085</v>
      </c>
      <c r="D15091" s="69" t="s">
        <v>10022</v>
      </c>
      <c r="E15091" s="65">
        <f>IFERROR(VLOOKUP(C15091,Pivot!A:B,2,0),0)</f>
        <v>0</v>
      </c>
      <c r="F15091" s="65">
        <f>IFERROR(VLOOKUP(C15091,Pivot!A:C,3,0),0)</f>
        <v>0</v>
      </c>
    </row>
    <row r="15092" spans="1:6" x14ac:dyDescent="0.25">
      <c r="A15092" s="68" t="s">
        <v>103</v>
      </c>
      <c r="B15092" s="69">
        <v>491490925</v>
      </c>
      <c r="C15092" s="68">
        <v>491490925</v>
      </c>
      <c r="D15092" s="69" t="s">
        <v>10023</v>
      </c>
      <c r="E15092" s="65">
        <f>IFERROR(VLOOKUP(C15092,Pivot!A:B,2,0),0)</f>
        <v>0</v>
      </c>
      <c r="F15092" s="65">
        <f>IFERROR(VLOOKUP(C15092,Pivot!A:C,3,0),0)</f>
        <v>0</v>
      </c>
    </row>
    <row r="15093" spans="1:6" x14ac:dyDescent="0.25">
      <c r="A15093" s="68" t="s">
        <v>103</v>
      </c>
      <c r="B15093" s="69">
        <v>491490925</v>
      </c>
      <c r="C15093" s="68">
        <v>8005125172115</v>
      </c>
      <c r="D15093" s="69" t="s">
        <v>10023</v>
      </c>
      <c r="E15093" s="65">
        <f>IFERROR(VLOOKUP(C15093,Pivot!A:B,2,0),0)</f>
        <v>0</v>
      </c>
      <c r="F15093" s="65">
        <f>IFERROR(VLOOKUP(C15093,Pivot!A:C,3,0),0)</f>
        <v>0</v>
      </c>
    </row>
    <row r="15094" spans="1:6" x14ac:dyDescent="0.25">
      <c r="A15094" s="68" t="s">
        <v>103</v>
      </c>
      <c r="B15094" s="69">
        <v>491490926</v>
      </c>
      <c r="C15094" s="68">
        <v>491490926</v>
      </c>
      <c r="D15094" s="69" t="s">
        <v>10024</v>
      </c>
      <c r="E15094" s="65">
        <f>IFERROR(VLOOKUP(C15094,Pivot!A:B,2,0),0)</f>
        <v>0</v>
      </c>
      <c r="F15094" s="65">
        <f>IFERROR(VLOOKUP(C15094,Pivot!A:C,3,0),0)</f>
        <v>0</v>
      </c>
    </row>
    <row r="15095" spans="1:6" x14ac:dyDescent="0.25">
      <c r="A15095" s="68" t="s">
        <v>103</v>
      </c>
      <c r="B15095" s="69">
        <v>491490926</v>
      </c>
      <c r="C15095" s="68">
        <v>8005125172122</v>
      </c>
      <c r="D15095" s="69" t="s">
        <v>10024</v>
      </c>
      <c r="E15095" s="65">
        <f>IFERROR(VLOOKUP(C15095,Pivot!A:B,2,0),0)</f>
        <v>0</v>
      </c>
      <c r="F15095" s="65">
        <f>IFERROR(VLOOKUP(C15095,Pivot!A:C,3,0),0)</f>
        <v>0</v>
      </c>
    </row>
    <row r="15096" spans="1:6" x14ac:dyDescent="0.25">
      <c r="A15096" s="68" t="s">
        <v>103</v>
      </c>
      <c r="B15096" s="69">
        <v>491490927</v>
      </c>
      <c r="C15096" s="68">
        <v>491490927</v>
      </c>
      <c r="D15096" s="69" t="s">
        <v>10025</v>
      </c>
      <c r="E15096" s="65">
        <f>IFERROR(VLOOKUP(C15096,Pivot!A:B,2,0),0)</f>
        <v>0</v>
      </c>
      <c r="F15096" s="65">
        <f>IFERROR(VLOOKUP(C15096,Pivot!A:C,3,0),0)</f>
        <v>0</v>
      </c>
    </row>
    <row r="15097" spans="1:6" x14ac:dyDescent="0.25">
      <c r="A15097" s="68" t="s">
        <v>103</v>
      </c>
      <c r="B15097" s="69">
        <v>491490927</v>
      </c>
      <c r="C15097" s="68">
        <v>8005125172139</v>
      </c>
      <c r="D15097" s="69" t="s">
        <v>10025</v>
      </c>
      <c r="E15097" s="65">
        <f>IFERROR(VLOOKUP(C15097,Pivot!A:B,2,0),0)</f>
        <v>0</v>
      </c>
      <c r="F15097" s="65">
        <f>IFERROR(VLOOKUP(C15097,Pivot!A:C,3,0),0)</f>
        <v>0</v>
      </c>
    </row>
    <row r="15098" spans="1:6" x14ac:dyDescent="0.25">
      <c r="A15098" s="68" t="s">
        <v>103</v>
      </c>
      <c r="B15098" s="69">
        <v>491490928</v>
      </c>
      <c r="C15098" s="68">
        <v>491490928</v>
      </c>
      <c r="D15098" s="69" t="s">
        <v>10026</v>
      </c>
      <c r="E15098" s="65">
        <f>IFERROR(VLOOKUP(C15098,Pivot!A:B,2,0),0)</f>
        <v>0</v>
      </c>
      <c r="F15098" s="65">
        <f>IFERROR(VLOOKUP(C15098,Pivot!A:C,3,0),0)</f>
        <v>0</v>
      </c>
    </row>
    <row r="15099" spans="1:6" x14ac:dyDescent="0.25">
      <c r="A15099" s="68" t="s">
        <v>103</v>
      </c>
      <c r="B15099" s="69">
        <v>491490928</v>
      </c>
      <c r="C15099" s="68">
        <v>9317454785225</v>
      </c>
      <c r="D15099" s="69" t="s">
        <v>10026</v>
      </c>
      <c r="E15099" s="65">
        <f>IFERROR(VLOOKUP(C15099,Pivot!A:B,2,0),0)</f>
        <v>0</v>
      </c>
      <c r="F15099" s="65">
        <f>IFERROR(VLOOKUP(C15099,Pivot!A:C,3,0),0)</f>
        <v>0</v>
      </c>
    </row>
    <row r="15100" spans="1:6" x14ac:dyDescent="0.25">
      <c r="A15100" s="68" t="s">
        <v>103</v>
      </c>
      <c r="B15100" s="69">
        <v>491491031</v>
      </c>
      <c r="C15100" s="68">
        <v>630509785025</v>
      </c>
      <c r="D15100" s="69" t="s">
        <v>10027</v>
      </c>
      <c r="E15100" s="65">
        <f>IFERROR(VLOOKUP(C15100,Pivot!A:B,2,0),0)</f>
        <v>0</v>
      </c>
      <c r="F15100" s="65">
        <f>IFERROR(VLOOKUP(C15100,Pivot!A:C,3,0),0)</f>
        <v>0</v>
      </c>
    </row>
    <row r="15101" spans="1:6" x14ac:dyDescent="0.25">
      <c r="A15101" s="68" t="s">
        <v>103</v>
      </c>
      <c r="B15101" s="69">
        <v>491491034</v>
      </c>
      <c r="C15101" s="68">
        <v>491491034</v>
      </c>
      <c r="D15101" s="69" t="s">
        <v>10028</v>
      </c>
      <c r="E15101" s="65">
        <f>IFERROR(VLOOKUP(C15101,Pivot!A:B,2,0),0)</f>
        <v>0</v>
      </c>
      <c r="F15101" s="65">
        <f>IFERROR(VLOOKUP(C15101,Pivot!A:C,3,0),0)</f>
        <v>0</v>
      </c>
    </row>
    <row r="15102" spans="1:6" x14ac:dyDescent="0.25">
      <c r="A15102" s="68" t="s">
        <v>103</v>
      </c>
      <c r="B15102" s="69">
        <v>491491034</v>
      </c>
      <c r="C15102" s="68">
        <v>787909115102</v>
      </c>
      <c r="D15102" s="69" t="s">
        <v>10028</v>
      </c>
      <c r="E15102" s="65">
        <f>IFERROR(VLOOKUP(C15102,Pivot!A:B,2,0),0)</f>
        <v>0</v>
      </c>
      <c r="F15102" s="65">
        <f>IFERROR(VLOOKUP(C15102,Pivot!A:C,3,0),0)</f>
        <v>0</v>
      </c>
    </row>
    <row r="15103" spans="1:6" x14ac:dyDescent="0.25">
      <c r="A15103" s="68" t="s">
        <v>103</v>
      </c>
      <c r="B15103" s="69">
        <v>491491035</v>
      </c>
      <c r="C15103" s="68">
        <v>491491035</v>
      </c>
      <c r="D15103" s="69" t="s">
        <v>10029</v>
      </c>
      <c r="E15103" s="65">
        <f>IFERROR(VLOOKUP(C15103,Pivot!A:B,2,0),0)</f>
        <v>0</v>
      </c>
      <c r="F15103" s="65">
        <f>IFERROR(VLOOKUP(C15103,Pivot!A:C,3,0),0)</f>
        <v>0</v>
      </c>
    </row>
    <row r="15104" spans="1:6" x14ac:dyDescent="0.25">
      <c r="A15104" s="68" t="s">
        <v>103</v>
      </c>
      <c r="B15104" s="69">
        <v>491491035</v>
      </c>
      <c r="C15104" s="68">
        <v>787909120557</v>
      </c>
      <c r="D15104" s="69" t="s">
        <v>10029</v>
      </c>
      <c r="E15104" s="65">
        <f>IFERROR(VLOOKUP(C15104,Pivot!A:B,2,0),0)</f>
        <v>0</v>
      </c>
      <c r="F15104" s="65">
        <f>IFERROR(VLOOKUP(C15104,Pivot!A:C,3,0),0)</f>
        <v>0</v>
      </c>
    </row>
    <row r="15105" spans="1:6" x14ac:dyDescent="0.25">
      <c r="A15105" s="68" t="s">
        <v>103</v>
      </c>
      <c r="B15105" s="69">
        <v>491491036</v>
      </c>
      <c r="C15105" s="68">
        <v>491491036</v>
      </c>
      <c r="D15105" s="69" t="s">
        <v>10030</v>
      </c>
      <c r="E15105" s="65">
        <f>IFERROR(VLOOKUP(C15105,Pivot!A:B,2,0),0)</f>
        <v>0</v>
      </c>
      <c r="F15105" s="65">
        <f>IFERROR(VLOOKUP(C15105,Pivot!A:C,3,0),0)</f>
        <v>0</v>
      </c>
    </row>
    <row r="15106" spans="1:6" x14ac:dyDescent="0.25">
      <c r="A15106" s="68" t="s">
        <v>103</v>
      </c>
      <c r="B15106" s="69">
        <v>491491036</v>
      </c>
      <c r="C15106" s="68">
        <v>787909121257</v>
      </c>
      <c r="D15106" s="69" t="s">
        <v>10030</v>
      </c>
      <c r="E15106" s="65">
        <f>IFERROR(VLOOKUP(C15106,Pivot!A:B,2,0),0)</f>
        <v>0</v>
      </c>
      <c r="F15106" s="65">
        <f>IFERROR(VLOOKUP(C15106,Pivot!A:C,3,0),0)</f>
        <v>0</v>
      </c>
    </row>
    <row r="15107" spans="1:6" x14ac:dyDescent="0.25">
      <c r="A15107" s="68" t="s">
        <v>103</v>
      </c>
      <c r="B15107" s="69">
        <v>491491037</v>
      </c>
      <c r="C15107" s="68">
        <v>491491037</v>
      </c>
      <c r="D15107" s="69" t="s">
        <v>10031</v>
      </c>
      <c r="E15107" s="65">
        <f>IFERROR(VLOOKUP(C15107,Pivot!A:B,2,0),0)</f>
        <v>0</v>
      </c>
      <c r="F15107" s="65">
        <f>IFERROR(VLOOKUP(C15107,Pivot!A:C,3,0),0)</f>
        <v>0</v>
      </c>
    </row>
    <row r="15108" spans="1:6" x14ac:dyDescent="0.25">
      <c r="A15108" s="68" t="s">
        <v>103</v>
      </c>
      <c r="B15108" s="69">
        <v>491491037</v>
      </c>
      <c r="C15108" s="68">
        <v>787909121387</v>
      </c>
      <c r="D15108" s="69" t="s">
        <v>10031</v>
      </c>
      <c r="E15108" s="65">
        <f>IFERROR(VLOOKUP(C15108,Pivot!A:B,2,0),0)</f>
        <v>0</v>
      </c>
      <c r="F15108" s="65">
        <f>IFERROR(VLOOKUP(C15108,Pivot!A:C,3,0),0)</f>
        <v>0</v>
      </c>
    </row>
    <row r="15109" spans="1:6" x14ac:dyDescent="0.25">
      <c r="A15109" s="68" t="s">
        <v>103</v>
      </c>
      <c r="B15109" s="69">
        <v>491491038</v>
      </c>
      <c r="C15109" s="68">
        <v>491491038</v>
      </c>
      <c r="D15109" s="69" t="s">
        <v>10032</v>
      </c>
      <c r="E15109" s="65">
        <f>IFERROR(VLOOKUP(C15109,Pivot!A:B,2,0),0)</f>
        <v>0</v>
      </c>
      <c r="F15109" s="65">
        <f>IFERROR(VLOOKUP(C15109,Pivot!A:C,3,0),0)</f>
        <v>0</v>
      </c>
    </row>
    <row r="15110" spans="1:6" x14ac:dyDescent="0.25">
      <c r="A15110" s="68" t="s">
        <v>103</v>
      </c>
      <c r="B15110" s="69">
        <v>491491038</v>
      </c>
      <c r="C15110" s="68">
        <v>787909121882</v>
      </c>
      <c r="D15110" s="69" t="s">
        <v>10032</v>
      </c>
      <c r="E15110" s="65">
        <f>IFERROR(VLOOKUP(C15110,Pivot!A:B,2,0),0)</f>
        <v>0</v>
      </c>
      <c r="F15110" s="65">
        <f>IFERROR(VLOOKUP(C15110,Pivot!A:C,3,0),0)</f>
        <v>0</v>
      </c>
    </row>
    <row r="15111" spans="1:6" x14ac:dyDescent="0.25">
      <c r="A15111" s="68" t="s">
        <v>103</v>
      </c>
      <c r="B15111" s="69">
        <v>491491039</v>
      </c>
      <c r="C15111" s="68">
        <v>491491039</v>
      </c>
      <c r="D15111" s="69" t="s">
        <v>10033</v>
      </c>
      <c r="E15111" s="65">
        <f>IFERROR(VLOOKUP(C15111,Pivot!A:B,2,0),0)</f>
        <v>0</v>
      </c>
      <c r="F15111" s="65">
        <f>IFERROR(VLOOKUP(C15111,Pivot!A:C,3,0),0)</f>
        <v>0</v>
      </c>
    </row>
    <row r="15112" spans="1:6" x14ac:dyDescent="0.25">
      <c r="A15112" s="68" t="s">
        <v>103</v>
      </c>
      <c r="B15112" s="69">
        <v>491491039</v>
      </c>
      <c r="C15112" s="68">
        <v>787909121899</v>
      </c>
      <c r="D15112" s="69" t="s">
        <v>10033</v>
      </c>
      <c r="E15112" s="65">
        <f>IFERROR(VLOOKUP(C15112,Pivot!A:B,2,0),0)</f>
        <v>0</v>
      </c>
      <c r="F15112" s="65">
        <f>IFERROR(VLOOKUP(C15112,Pivot!A:C,3,0),0)</f>
        <v>0</v>
      </c>
    </row>
    <row r="15113" spans="1:6" x14ac:dyDescent="0.25">
      <c r="A15113" s="68" t="s">
        <v>103</v>
      </c>
      <c r="B15113" s="69">
        <v>491491040</v>
      </c>
      <c r="C15113" s="68">
        <v>491491040</v>
      </c>
      <c r="D15113" s="69" t="s">
        <v>10034</v>
      </c>
      <c r="E15113" s="65">
        <f>IFERROR(VLOOKUP(C15113,Pivot!A:B,2,0),0)</f>
        <v>0</v>
      </c>
      <c r="F15113" s="65">
        <f>IFERROR(VLOOKUP(C15113,Pivot!A:C,3,0),0)</f>
        <v>0</v>
      </c>
    </row>
    <row r="15114" spans="1:6" x14ac:dyDescent="0.25">
      <c r="A15114" s="68" t="s">
        <v>103</v>
      </c>
      <c r="B15114" s="69">
        <v>491491040</v>
      </c>
      <c r="C15114" s="68">
        <v>787909121929</v>
      </c>
      <c r="D15114" s="69" t="s">
        <v>10034</v>
      </c>
      <c r="E15114" s="65">
        <f>IFERROR(VLOOKUP(C15114,Pivot!A:B,2,0),0)</f>
        <v>0</v>
      </c>
      <c r="F15114" s="65">
        <f>IFERROR(VLOOKUP(C15114,Pivot!A:C,3,0),0)</f>
        <v>0</v>
      </c>
    </row>
    <row r="15115" spans="1:6" x14ac:dyDescent="0.25">
      <c r="A15115" s="68" t="s">
        <v>103</v>
      </c>
      <c r="B15115" s="69">
        <v>491491041</v>
      </c>
      <c r="C15115" s="68">
        <v>491491041</v>
      </c>
      <c r="D15115" s="69" t="s">
        <v>10035</v>
      </c>
      <c r="E15115" s="65">
        <f>IFERROR(VLOOKUP(C15115,Pivot!A:B,2,0),0)</f>
        <v>0</v>
      </c>
      <c r="F15115" s="65">
        <f>IFERROR(VLOOKUP(C15115,Pivot!A:C,3,0),0)</f>
        <v>0</v>
      </c>
    </row>
    <row r="15116" spans="1:6" x14ac:dyDescent="0.25">
      <c r="A15116" s="68" t="s">
        <v>103</v>
      </c>
      <c r="B15116" s="69">
        <v>491491041</v>
      </c>
      <c r="C15116" s="68">
        <v>787909122032</v>
      </c>
      <c r="D15116" s="69" t="s">
        <v>10035</v>
      </c>
      <c r="E15116" s="65">
        <f>IFERROR(VLOOKUP(C15116,Pivot!A:B,2,0),0)</f>
        <v>0</v>
      </c>
      <c r="F15116" s="65">
        <f>IFERROR(VLOOKUP(C15116,Pivot!A:C,3,0),0)</f>
        <v>0</v>
      </c>
    </row>
    <row r="15117" spans="1:6" x14ac:dyDescent="0.25">
      <c r="A15117" s="68" t="s">
        <v>103</v>
      </c>
      <c r="B15117" s="69">
        <v>491491042</v>
      </c>
      <c r="C15117" s="68">
        <v>491491042</v>
      </c>
      <c r="D15117" s="69" t="s">
        <v>10036</v>
      </c>
      <c r="E15117" s="65">
        <f>IFERROR(VLOOKUP(C15117,Pivot!A:B,2,0),0)</f>
        <v>0</v>
      </c>
      <c r="F15117" s="65">
        <f>IFERROR(VLOOKUP(C15117,Pivot!A:C,3,0),0)</f>
        <v>0</v>
      </c>
    </row>
    <row r="15118" spans="1:6" x14ac:dyDescent="0.25">
      <c r="A15118" s="68" t="s">
        <v>103</v>
      </c>
      <c r="B15118" s="69">
        <v>491491042</v>
      </c>
      <c r="C15118" s="68">
        <v>787909122049</v>
      </c>
      <c r="D15118" s="69" t="s">
        <v>10036</v>
      </c>
      <c r="E15118" s="65">
        <f>IFERROR(VLOOKUP(C15118,Pivot!A:B,2,0),0)</f>
        <v>0</v>
      </c>
      <c r="F15118" s="65">
        <f>IFERROR(VLOOKUP(C15118,Pivot!A:C,3,0),0)</f>
        <v>0</v>
      </c>
    </row>
    <row r="15119" spans="1:6" x14ac:dyDescent="0.25">
      <c r="A15119" s="68" t="s">
        <v>103</v>
      </c>
      <c r="B15119" s="69">
        <v>491491045</v>
      </c>
      <c r="C15119" s="68">
        <v>491491045</v>
      </c>
      <c r="D15119" s="69" t="s">
        <v>10037</v>
      </c>
      <c r="E15119" s="65">
        <f>IFERROR(VLOOKUP(C15119,Pivot!A:B,2,0),0)</f>
        <v>0</v>
      </c>
      <c r="F15119" s="65">
        <f>IFERROR(VLOOKUP(C15119,Pivot!A:C,3,0),0)</f>
        <v>0</v>
      </c>
    </row>
    <row r="15120" spans="1:6" x14ac:dyDescent="0.25">
      <c r="A15120" s="68" t="s">
        <v>103</v>
      </c>
      <c r="B15120" s="69">
        <v>491491045</v>
      </c>
      <c r="C15120" s="68">
        <v>787909122162</v>
      </c>
      <c r="D15120" s="69" t="s">
        <v>10037</v>
      </c>
      <c r="E15120" s="65">
        <f>IFERROR(VLOOKUP(C15120,Pivot!A:B,2,0),0)</f>
        <v>0</v>
      </c>
      <c r="F15120" s="65">
        <f>IFERROR(VLOOKUP(C15120,Pivot!A:C,3,0),0)</f>
        <v>0</v>
      </c>
    </row>
    <row r="15121" spans="1:6" x14ac:dyDescent="0.25">
      <c r="A15121" s="68" t="s">
        <v>103</v>
      </c>
      <c r="B15121" s="69">
        <v>491491047</v>
      </c>
      <c r="C15121" s="68">
        <v>491491047</v>
      </c>
      <c r="D15121" s="69" t="s">
        <v>10038</v>
      </c>
      <c r="E15121" s="65">
        <f>IFERROR(VLOOKUP(C15121,Pivot!A:B,2,0),0)</f>
        <v>0</v>
      </c>
      <c r="F15121" s="65">
        <f>IFERROR(VLOOKUP(C15121,Pivot!A:C,3,0),0)</f>
        <v>0</v>
      </c>
    </row>
    <row r="15122" spans="1:6" x14ac:dyDescent="0.25">
      <c r="A15122" s="68" t="s">
        <v>103</v>
      </c>
      <c r="B15122" s="69">
        <v>491491047</v>
      </c>
      <c r="C15122" s="68">
        <v>787909122216</v>
      </c>
      <c r="D15122" s="69" t="s">
        <v>10038</v>
      </c>
      <c r="E15122" s="65">
        <f>IFERROR(VLOOKUP(C15122,Pivot!A:B,2,0),0)</f>
        <v>0</v>
      </c>
      <c r="F15122" s="65">
        <f>IFERROR(VLOOKUP(C15122,Pivot!A:C,3,0),0)</f>
        <v>0</v>
      </c>
    </row>
    <row r="15123" spans="1:6" x14ac:dyDescent="0.25">
      <c r="A15123" s="68" t="s">
        <v>103</v>
      </c>
      <c r="B15123" s="69">
        <v>491491048</v>
      </c>
      <c r="C15123" s="68">
        <v>491491048</v>
      </c>
      <c r="D15123" s="69" t="s">
        <v>10039</v>
      </c>
      <c r="E15123" s="65">
        <f>IFERROR(VLOOKUP(C15123,Pivot!A:B,2,0),0)</f>
        <v>0</v>
      </c>
      <c r="F15123" s="65">
        <f>IFERROR(VLOOKUP(C15123,Pivot!A:C,3,0),0)</f>
        <v>0</v>
      </c>
    </row>
    <row r="15124" spans="1:6" x14ac:dyDescent="0.25">
      <c r="A15124" s="68" t="s">
        <v>103</v>
      </c>
      <c r="B15124" s="69">
        <v>491491048</v>
      </c>
      <c r="C15124" s="68">
        <v>787909122506</v>
      </c>
      <c r="D15124" s="69" t="s">
        <v>10039</v>
      </c>
      <c r="E15124" s="65">
        <f>IFERROR(VLOOKUP(C15124,Pivot!A:B,2,0),0)</f>
        <v>0</v>
      </c>
      <c r="F15124" s="65">
        <f>IFERROR(VLOOKUP(C15124,Pivot!A:C,3,0),0)</f>
        <v>0</v>
      </c>
    </row>
    <row r="15125" spans="1:6" x14ac:dyDescent="0.25">
      <c r="A15125" s="68" t="s">
        <v>103</v>
      </c>
      <c r="B15125" s="69">
        <v>491491049</v>
      </c>
      <c r="C15125" s="68">
        <v>491491049</v>
      </c>
      <c r="D15125" s="69" t="s">
        <v>10040</v>
      </c>
      <c r="E15125" s="65">
        <f>IFERROR(VLOOKUP(C15125,Pivot!A:B,2,0),0)</f>
        <v>0</v>
      </c>
      <c r="F15125" s="65">
        <f>IFERROR(VLOOKUP(C15125,Pivot!A:C,3,0),0)</f>
        <v>0</v>
      </c>
    </row>
    <row r="15126" spans="1:6" x14ac:dyDescent="0.25">
      <c r="A15126" s="68" t="s">
        <v>103</v>
      </c>
      <c r="B15126" s="69">
        <v>491491049</v>
      </c>
      <c r="C15126" s="68">
        <v>787909122643</v>
      </c>
      <c r="D15126" s="69" t="s">
        <v>10040</v>
      </c>
      <c r="E15126" s="65">
        <f>IFERROR(VLOOKUP(C15126,Pivot!A:B,2,0),0)</f>
        <v>0</v>
      </c>
      <c r="F15126" s="65">
        <f>IFERROR(VLOOKUP(C15126,Pivot!A:C,3,0),0)</f>
        <v>0</v>
      </c>
    </row>
    <row r="15127" spans="1:6" x14ac:dyDescent="0.25">
      <c r="A15127" s="68" t="s">
        <v>103</v>
      </c>
      <c r="B15127" s="69">
        <v>491491050</v>
      </c>
      <c r="C15127" s="68">
        <v>491491050</v>
      </c>
      <c r="D15127" s="69" t="s">
        <v>10041</v>
      </c>
      <c r="E15127" s="65">
        <f>IFERROR(VLOOKUP(C15127,Pivot!A:B,2,0),0)</f>
        <v>0</v>
      </c>
      <c r="F15127" s="65">
        <f>IFERROR(VLOOKUP(C15127,Pivot!A:C,3,0),0)</f>
        <v>0</v>
      </c>
    </row>
    <row r="15128" spans="1:6" x14ac:dyDescent="0.25">
      <c r="A15128" s="68" t="s">
        <v>103</v>
      </c>
      <c r="B15128" s="69">
        <v>491491050</v>
      </c>
      <c r="C15128" s="68">
        <v>787909122667</v>
      </c>
      <c r="D15128" s="69" t="s">
        <v>10041</v>
      </c>
      <c r="E15128" s="65">
        <f>IFERROR(VLOOKUP(C15128,Pivot!A:B,2,0),0)</f>
        <v>0</v>
      </c>
      <c r="F15128" s="65">
        <f>IFERROR(VLOOKUP(C15128,Pivot!A:C,3,0),0)</f>
        <v>0</v>
      </c>
    </row>
    <row r="15129" spans="1:6" x14ac:dyDescent="0.25">
      <c r="A15129" s="68" t="s">
        <v>103</v>
      </c>
      <c r="B15129" s="69">
        <v>491491051</v>
      </c>
      <c r="C15129" s="68">
        <v>491491051</v>
      </c>
      <c r="D15129" s="69" t="s">
        <v>10042</v>
      </c>
      <c r="E15129" s="65">
        <f>IFERROR(VLOOKUP(C15129,Pivot!A:B,2,0),0)</f>
        <v>0</v>
      </c>
      <c r="F15129" s="65">
        <f>IFERROR(VLOOKUP(C15129,Pivot!A:C,3,0),0)</f>
        <v>0</v>
      </c>
    </row>
    <row r="15130" spans="1:6" x14ac:dyDescent="0.25">
      <c r="A15130" s="68" t="s">
        <v>103</v>
      </c>
      <c r="B15130" s="69">
        <v>491491051</v>
      </c>
      <c r="C15130" s="68">
        <v>787909122919</v>
      </c>
      <c r="D15130" s="69" t="s">
        <v>10042</v>
      </c>
      <c r="E15130" s="65">
        <f>IFERROR(VLOOKUP(C15130,Pivot!A:B,2,0),0)</f>
        <v>0</v>
      </c>
      <c r="F15130" s="65">
        <f>IFERROR(VLOOKUP(C15130,Pivot!A:C,3,0),0)</f>
        <v>0</v>
      </c>
    </row>
    <row r="15131" spans="1:6" x14ac:dyDescent="0.25">
      <c r="A15131" s="68" t="s">
        <v>103</v>
      </c>
      <c r="B15131" s="69">
        <v>491491052</v>
      </c>
      <c r="C15131" s="68">
        <v>491491052</v>
      </c>
      <c r="D15131" s="69" t="s">
        <v>10043</v>
      </c>
      <c r="E15131" s="65">
        <f>IFERROR(VLOOKUP(C15131,Pivot!A:B,2,0),0)</f>
        <v>0</v>
      </c>
      <c r="F15131" s="65">
        <f>IFERROR(VLOOKUP(C15131,Pivot!A:C,3,0),0)</f>
        <v>0</v>
      </c>
    </row>
    <row r="15132" spans="1:6" x14ac:dyDescent="0.25">
      <c r="A15132" s="68" t="s">
        <v>103</v>
      </c>
      <c r="B15132" s="69">
        <v>491491052</v>
      </c>
      <c r="C15132" s="68">
        <v>787909122926</v>
      </c>
      <c r="D15132" s="69" t="s">
        <v>10043</v>
      </c>
      <c r="E15132" s="65">
        <f>IFERROR(VLOOKUP(C15132,Pivot!A:B,2,0),0)</f>
        <v>0</v>
      </c>
      <c r="F15132" s="65">
        <f>IFERROR(VLOOKUP(C15132,Pivot!A:C,3,0),0)</f>
        <v>0</v>
      </c>
    </row>
    <row r="15133" spans="1:6" x14ac:dyDescent="0.25">
      <c r="A15133" s="68" t="s">
        <v>103</v>
      </c>
      <c r="B15133" s="69">
        <v>491491053</v>
      </c>
      <c r="C15133" s="68">
        <v>491491053</v>
      </c>
      <c r="D15133" s="69" t="s">
        <v>10044</v>
      </c>
      <c r="E15133" s="65">
        <f>IFERROR(VLOOKUP(C15133,Pivot!A:B,2,0),0)</f>
        <v>0</v>
      </c>
      <c r="F15133" s="65">
        <f>IFERROR(VLOOKUP(C15133,Pivot!A:C,3,0),0)</f>
        <v>0</v>
      </c>
    </row>
    <row r="15134" spans="1:6" x14ac:dyDescent="0.25">
      <c r="A15134" s="68" t="s">
        <v>103</v>
      </c>
      <c r="B15134" s="69">
        <v>491491053</v>
      </c>
      <c r="C15134" s="68">
        <v>787909765642</v>
      </c>
      <c r="D15134" s="69" t="s">
        <v>10044</v>
      </c>
      <c r="E15134" s="65">
        <f>IFERROR(VLOOKUP(C15134,Pivot!A:B,2,0),0)</f>
        <v>0</v>
      </c>
      <c r="F15134" s="65">
        <f>IFERROR(VLOOKUP(C15134,Pivot!A:C,3,0),0)</f>
        <v>0</v>
      </c>
    </row>
    <row r="15135" spans="1:6" x14ac:dyDescent="0.25">
      <c r="A15135" s="68" t="s">
        <v>103</v>
      </c>
      <c r="B15135" s="69">
        <v>491491054</v>
      </c>
      <c r="C15135" s="68">
        <v>491491054</v>
      </c>
      <c r="D15135" s="69" t="s">
        <v>10045</v>
      </c>
      <c r="E15135" s="65">
        <f>IFERROR(VLOOKUP(C15135,Pivot!A:B,2,0),0)</f>
        <v>0</v>
      </c>
      <c r="F15135" s="65">
        <f>IFERROR(VLOOKUP(C15135,Pivot!A:C,3,0),0)</f>
        <v>0</v>
      </c>
    </row>
    <row r="15136" spans="1:6" x14ac:dyDescent="0.25">
      <c r="A15136" s="68" t="s">
        <v>103</v>
      </c>
      <c r="B15136" s="69">
        <v>491491054</v>
      </c>
      <c r="C15136" s="68">
        <v>787909765987</v>
      </c>
      <c r="D15136" s="69" t="s">
        <v>10045</v>
      </c>
      <c r="E15136" s="65">
        <f>IFERROR(VLOOKUP(C15136,Pivot!A:B,2,0),0)</f>
        <v>0</v>
      </c>
      <c r="F15136" s="65">
        <f>IFERROR(VLOOKUP(C15136,Pivot!A:C,3,0),0)</f>
        <v>0</v>
      </c>
    </row>
    <row r="15137" spans="1:6" x14ac:dyDescent="0.25">
      <c r="A15137" s="68" t="s">
        <v>103</v>
      </c>
      <c r="B15137" s="69">
        <v>491491055</v>
      </c>
      <c r="C15137" s="68">
        <v>491491055</v>
      </c>
      <c r="D15137" s="69" t="s">
        <v>10046</v>
      </c>
      <c r="E15137" s="65">
        <f>IFERROR(VLOOKUP(C15137,Pivot!A:B,2,0),0)</f>
        <v>0</v>
      </c>
      <c r="F15137" s="65">
        <f>IFERROR(VLOOKUP(C15137,Pivot!A:C,3,0),0)</f>
        <v>0</v>
      </c>
    </row>
    <row r="15138" spans="1:6" x14ac:dyDescent="0.25">
      <c r="A15138" s="68" t="s">
        <v>103</v>
      </c>
      <c r="B15138" s="69">
        <v>491491055</v>
      </c>
      <c r="C15138" s="68">
        <v>787909766786</v>
      </c>
      <c r="D15138" s="69" t="s">
        <v>10046</v>
      </c>
      <c r="E15138" s="65">
        <f>IFERROR(VLOOKUP(C15138,Pivot!A:B,2,0),0)</f>
        <v>0</v>
      </c>
      <c r="F15138" s="65">
        <f>IFERROR(VLOOKUP(C15138,Pivot!A:C,3,0),0)</f>
        <v>0</v>
      </c>
    </row>
    <row r="15139" spans="1:6" x14ac:dyDescent="0.25">
      <c r="A15139" s="68" t="s">
        <v>103</v>
      </c>
      <c r="B15139" s="69">
        <v>491491056</v>
      </c>
      <c r="C15139" s="68">
        <v>491491056</v>
      </c>
      <c r="D15139" s="69" t="s">
        <v>10047</v>
      </c>
      <c r="E15139" s="65">
        <f>IFERROR(VLOOKUP(C15139,Pivot!A:B,2,0),0)</f>
        <v>0</v>
      </c>
      <c r="F15139" s="65">
        <f>IFERROR(VLOOKUP(C15139,Pivot!A:C,3,0),0)</f>
        <v>0</v>
      </c>
    </row>
    <row r="15140" spans="1:6" x14ac:dyDescent="0.25">
      <c r="A15140" s="68" t="s">
        <v>103</v>
      </c>
      <c r="B15140" s="69">
        <v>491491056</v>
      </c>
      <c r="C15140" s="68">
        <v>787909769312</v>
      </c>
      <c r="D15140" s="69" t="s">
        <v>10047</v>
      </c>
      <c r="E15140" s="65">
        <f>IFERROR(VLOOKUP(C15140,Pivot!A:B,2,0),0)</f>
        <v>0</v>
      </c>
      <c r="F15140" s="65">
        <f>IFERROR(VLOOKUP(C15140,Pivot!A:C,3,0),0)</f>
        <v>0</v>
      </c>
    </row>
    <row r="15141" spans="1:6" x14ac:dyDescent="0.25">
      <c r="A15141" s="68" t="s">
        <v>103</v>
      </c>
      <c r="B15141" s="69">
        <v>491491058</v>
      </c>
      <c r="C15141" s="68">
        <v>491491058</v>
      </c>
      <c r="D15141" s="69" t="s">
        <v>10048</v>
      </c>
      <c r="E15141" s="65">
        <f>IFERROR(VLOOKUP(C15141,Pivot!A:B,2,0),0)</f>
        <v>0</v>
      </c>
      <c r="F15141" s="65">
        <f>IFERROR(VLOOKUP(C15141,Pivot!A:C,3,0),0)</f>
        <v>0</v>
      </c>
    </row>
    <row r="15142" spans="1:6" x14ac:dyDescent="0.25">
      <c r="A15142" s="68" t="s">
        <v>103</v>
      </c>
      <c r="B15142" s="69">
        <v>491491058</v>
      </c>
      <c r="C15142" s="68">
        <v>787909769848</v>
      </c>
      <c r="D15142" s="69" t="s">
        <v>10048</v>
      </c>
      <c r="E15142" s="65">
        <f>IFERROR(VLOOKUP(C15142,Pivot!A:B,2,0),0)</f>
        <v>0</v>
      </c>
      <c r="F15142" s="65">
        <f>IFERROR(VLOOKUP(C15142,Pivot!A:C,3,0),0)</f>
        <v>0</v>
      </c>
    </row>
    <row r="15143" spans="1:6" x14ac:dyDescent="0.25">
      <c r="A15143" s="68" t="s">
        <v>103</v>
      </c>
      <c r="B15143" s="69">
        <v>491491059</v>
      </c>
      <c r="C15143" s="68">
        <v>491491059</v>
      </c>
      <c r="D15143" s="69" t="s">
        <v>10049</v>
      </c>
      <c r="E15143" s="65">
        <f>IFERROR(VLOOKUP(C15143,Pivot!A:B,2,0),0)</f>
        <v>0</v>
      </c>
      <c r="F15143" s="65">
        <f>IFERROR(VLOOKUP(C15143,Pivot!A:C,3,0),0)</f>
        <v>0</v>
      </c>
    </row>
    <row r="15144" spans="1:6" x14ac:dyDescent="0.25">
      <c r="A15144" s="68" t="s">
        <v>103</v>
      </c>
      <c r="B15144" s="69">
        <v>491491059</v>
      </c>
      <c r="C15144" s="68">
        <v>787909769862</v>
      </c>
      <c r="D15144" s="69" t="s">
        <v>10049</v>
      </c>
      <c r="E15144" s="65">
        <f>IFERROR(VLOOKUP(C15144,Pivot!A:B,2,0),0)</f>
        <v>0</v>
      </c>
      <c r="F15144" s="65">
        <f>IFERROR(VLOOKUP(C15144,Pivot!A:C,3,0),0)</f>
        <v>0</v>
      </c>
    </row>
    <row r="15145" spans="1:6" x14ac:dyDescent="0.25">
      <c r="A15145" s="68" t="s">
        <v>103</v>
      </c>
      <c r="B15145" s="69">
        <v>491491060</v>
      </c>
      <c r="C15145" s="68">
        <v>491491060</v>
      </c>
      <c r="D15145" s="69" t="s">
        <v>10050</v>
      </c>
      <c r="E15145" s="65">
        <f>IFERROR(VLOOKUP(C15145,Pivot!A:B,2,0),0)</f>
        <v>0</v>
      </c>
      <c r="F15145" s="65">
        <f>IFERROR(VLOOKUP(C15145,Pivot!A:C,3,0),0)</f>
        <v>0</v>
      </c>
    </row>
    <row r="15146" spans="1:6" x14ac:dyDescent="0.25">
      <c r="A15146" s="68" t="s">
        <v>103</v>
      </c>
      <c r="B15146" s="69">
        <v>491491060</v>
      </c>
      <c r="C15146" s="68">
        <v>787909770349</v>
      </c>
      <c r="D15146" s="69" t="s">
        <v>10050</v>
      </c>
      <c r="E15146" s="65">
        <f>IFERROR(VLOOKUP(C15146,Pivot!A:B,2,0),0)</f>
        <v>0</v>
      </c>
      <c r="F15146" s="65">
        <f>IFERROR(VLOOKUP(C15146,Pivot!A:C,3,0),0)</f>
        <v>0</v>
      </c>
    </row>
    <row r="15147" spans="1:6" x14ac:dyDescent="0.25">
      <c r="A15147" s="68" t="s">
        <v>103</v>
      </c>
      <c r="B15147" s="69">
        <v>491491061</v>
      </c>
      <c r="C15147" s="68">
        <v>491491061</v>
      </c>
      <c r="D15147" s="69" t="s">
        <v>10051</v>
      </c>
      <c r="E15147" s="65">
        <f>IFERROR(VLOOKUP(C15147,Pivot!A:B,2,0),0)</f>
        <v>0</v>
      </c>
      <c r="F15147" s="65">
        <f>IFERROR(VLOOKUP(C15147,Pivot!A:C,3,0),0)</f>
        <v>0</v>
      </c>
    </row>
    <row r="15148" spans="1:6" x14ac:dyDescent="0.25">
      <c r="A15148" s="68" t="s">
        <v>103</v>
      </c>
      <c r="B15148" s="69">
        <v>491491061</v>
      </c>
      <c r="C15148" s="68">
        <v>787909770370</v>
      </c>
      <c r="D15148" s="69" t="s">
        <v>10051</v>
      </c>
      <c r="E15148" s="65">
        <f>IFERROR(VLOOKUP(C15148,Pivot!A:B,2,0),0)</f>
        <v>0</v>
      </c>
      <c r="F15148" s="65">
        <f>IFERROR(VLOOKUP(C15148,Pivot!A:C,3,0),0)</f>
        <v>0</v>
      </c>
    </row>
    <row r="15149" spans="1:6" x14ac:dyDescent="0.25">
      <c r="A15149" s="68" t="s">
        <v>103</v>
      </c>
      <c r="B15149" s="69">
        <v>491491062</v>
      </c>
      <c r="C15149" s="68">
        <v>491491062</v>
      </c>
      <c r="D15149" s="69" t="s">
        <v>10052</v>
      </c>
      <c r="E15149" s="65">
        <f>IFERROR(VLOOKUP(C15149,Pivot!A:B,2,0),0)</f>
        <v>0</v>
      </c>
      <c r="F15149" s="65">
        <f>IFERROR(VLOOKUP(C15149,Pivot!A:C,3,0),0)</f>
        <v>0</v>
      </c>
    </row>
    <row r="15150" spans="1:6" x14ac:dyDescent="0.25">
      <c r="A15150" s="68" t="s">
        <v>103</v>
      </c>
      <c r="B15150" s="69">
        <v>491491062</v>
      </c>
      <c r="C15150" s="68">
        <v>787909770387</v>
      </c>
      <c r="D15150" s="69" t="s">
        <v>10052</v>
      </c>
      <c r="E15150" s="65">
        <f>IFERROR(VLOOKUP(C15150,Pivot!A:B,2,0),0)</f>
        <v>0</v>
      </c>
      <c r="F15150" s="65">
        <f>IFERROR(VLOOKUP(C15150,Pivot!A:C,3,0),0)</f>
        <v>0</v>
      </c>
    </row>
    <row r="15151" spans="1:6" x14ac:dyDescent="0.25">
      <c r="A15151" s="68" t="s">
        <v>103</v>
      </c>
      <c r="B15151" s="69">
        <v>491491063</v>
      </c>
      <c r="C15151" s="68">
        <v>491491063</v>
      </c>
      <c r="D15151" s="69" t="s">
        <v>10053</v>
      </c>
      <c r="E15151" s="65">
        <f>IFERROR(VLOOKUP(C15151,Pivot!A:B,2,0),0)</f>
        <v>0</v>
      </c>
      <c r="F15151" s="65">
        <f>IFERROR(VLOOKUP(C15151,Pivot!A:C,3,0),0)</f>
        <v>0</v>
      </c>
    </row>
    <row r="15152" spans="1:6" x14ac:dyDescent="0.25">
      <c r="A15152" s="68" t="s">
        <v>103</v>
      </c>
      <c r="B15152" s="69">
        <v>491491063</v>
      </c>
      <c r="C15152" s="68">
        <v>787909770424</v>
      </c>
      <c r="D15152" s="69" t="s">
        <v>10053</v>
      </c>
      <c r="E15152" s="65">
        <f>IFERROR(VLOOKUP(C15152,Pivot!A:B,2,0),0)</f>
        <v>0</v>
      </c>
      <c r="F15152" s="65">
        <f>IFERROR(VLOOKUP(C15152,Pivot!A:C,3,0),0)</f>
        <v>0</v>
      </c>
    </row>
    <row r="15153" spans="1:6" x14ac:dyDescent="0.25">
      <c r="A15153" s="68" t="s">
        <v>103</v>
      </c>
      <c r="B15153" s="69">
        <v>491491064</v>
      </c>
      <c r="C15153" s="68">
        <v>491491064</v>
      </c>
      <c r="D15153" s="69" t="s">
        <v>10054</v>
      </c>
      <c r="E15153" s="65">
        <f>IFERROR(VLOOKUP(C15153,Pivot!A:B,2,0),0)</f>
        <v>0</v>
      </c>
      <c r="F15153" s="65">
        <f>IFERROR(VLOOKUP(C15153,Pivot!A:C,3,0),0)</f>
        <v>0</v>
      </c>
    </row>
    <row r="15154" spans="1:6" x14ac:dyDescent="0.25">
      <c r="A15154" s="68" t="s">
        <v>103</v>
      </c>
      <c r="B15154" s="69">
        <v>491491064</v>
      </c>
      <c r="C15154" s="68">
        <v>787909771247</v>
      </c>
      <c r="D15154" s="69" t="s">
        <v>10054</v>
      </c>
      <c r="E15154" s="65">
        <f>IFERROR(VLOOKUP(C15154,Pivot!A:B,2,0),0)</f>
        <v>0</v>
      </c>
      <c r="F15154" s="65">
        <f>IFERROR(VLOOKUP(C15154,Pivot!A:C,3,0),0)</f>
        <v>0</v>
      </c>
    </row>
    <row r="15155" spans="1:6" x14ac:dyDescent="0.25">
      <c r="A15155" s="68" t="s">
        <v>103</v>
      </c>
      <c r="B15155" s="69">
        <v>491491065</v>
      </c>
      <c r="C15155" s="68">
        <v>491491065</v>
      </c>
      <c r="D15155" s="69" t="s">
        <v>10055</v>
      </c>
      <c r="E15155" s="65">
        <f>IFERROR(VLOOKUP(C15155,Pivot!A:B,2,0),0)</f>
        <v>0</v>
      </c>
      <c r="F15155" s="65">
        <f>IFERROR(VLOOKUP(C15155,Pivot!A:C,3,0),0)</f>
        <v>0</v>
      </c>
    </row>
    <row r="15156" spans="1:6" x14ac:dyDescent="0.25">
      <c r="A15156" s="68" t="s">
        <v>103</v>
      </c>
      <c r="B15156" s="69">
        <v>491491065</v>
      </c>
      <c r="C15156" s="68">
        <v>787909771575</v>
      </c>
      <c r="D15156" s="69" t="s">
        <v>10055</v>
      </c>
      <c r="E15156" s="65">
        <f>IFERROR(VLOOKUP(C15156,Pivot!A:B,2,0),0)</f>
        <v>0</v>
      </c>
      <c r="F15156" s="65">
        <f>IFERROR(VLOOKUP(C15156,Pivot!A:C,3,0),0)</f>
        <v>0</v>
      </c>
    </row>
    <row r="15157" spans="1:6" x14ac:dyDescent="0.25">
      <c r="A15157" s="68" t="s">
        <v>103</v>
      </c>
      <c r="B15157" s="69">
        <v>491491066</v>
      </c>
      <c r="C15157" s="68">
        <v>491491066</v>
      </c>
      <c r="D15157" s="69" t="s">
        <v>10056</v>
      </c>
      <c r="E15157" s="65">
        <f>IFERROR(VLOOKUP(C15157,Pivot!A:B,2,0),0)</f>
        <v>0</v>
      </c>
      <c r="F15157" s="65">
        <f>IFERROR(VLOOKUP(C15157,Pivot!A:C,3,0),0)</f>
        <v>0</v>
      </c>
    </row>
    <row r="15158" spans="1:6" x14ac:dyDescent="0.25">
      <c r="A15158" s="68" t="s">
        <v>103</v>
      </c>
      <c r="B15158" s="69">
        <v>491491066</v>
      </c>
      <c r="C15158" s="68">
        <v>787909771773</v>
      </c>
      <c r="D15158" s="69" t="s">
        <v>10056</v>
      </c>
      <c r="E15158" s="65">
        <f>IFERROR(VLOOKUP(C15158,Pivot!A:B,2,0),0)</f>
        <v>0</v>
      </c>
      <c r="F15158" s="65">
        <f>IFERROR(VLOOKUP(C15158,Pivot!A:C,3,0),0)</f>
        <v>0</v>
      </c>
    </row>
    <row r="15159" spans="1:6" x14ac:dyDescent="0.25">
      <c r="A15159" s="68" t="s">
        <v>103</v>
      </c>
      <c r="B15159" s="69">
        <v>491491067</v>
      </c>
      <c r="C15159" s="68">
        <v>491491067</v>
      </c>
      <c r="D15159" s="69" t="s">
        <v>10057</v>
      </c>
      <c r="E15159" s="65">
        <f>IFERROR(VLOOKUP(C15159,Pivot!A:B,2,0),0)</f>
        <v>0</v>
      </c>
      <c r="F15159" s="65">
        <f>IFERROR(VLOOKUP(C15159,Pivot!A:C,3,0),0)</f>
        <v>0</v>
      </c>
    </row>
    <row r="15160" spans="1:6" x14ac:dyDescent="0.25">
      <c r="A15160" s="68" t="s">
        <v>103</v>
      </c>
      <c r="B15160" s="69">
        <v>491491067</v>
      </c>
      <c r="C15160" s="68">
        <v>787909771919</v>
      </c>
      <c r="D15160" s="69" t="s">
        <v>10057</v>
      </c>
      <c r="E15160" s="65">
        <f>IFERROR(VLOOKUP(C15160,Pivot!A:B,2,0),0)</f>
        <v>0</v>
      </c>
      <c r="F15160" s="65">
        <f>IFERROR(VLOOKUP(C15160,Pivot!A:C,3,0),0)</f>
        <v>0</v>
      </c>
    </row>
    <row r="15161" spans="1:6" x14ac:dyDescent="0.25">
      <c r="A15161" s="68" t="s">
        <v>103</v>
      </c>
      <c r="B15161" s="69">
        <v>491491068</v>
      </c>
      <c r="C15161" s="68">
        <v>491491068</v>
      </c>
      <c r="D15161" s="69" t="s">
        <v>10058</v>
      </c>
      <c r="E15161" s="65">
        <f>IFERROR(VLOOKUP(C15161,Pivot!A:B,2,0),0)</f>
        <v>0</v>
      </c>
      <c r="F15161" s="65">
        <f>IFERROR(VLOOKUP(C15161,Pivot!A:C,3,0),0)</f>
        <v>0</v>
      </c>
    </row>
    <row r="15162" spans="1:6" x14ac:dyDescent="0.25">
      <c r="A15162" s="68" t="s">
        <v>103</v>
      </c>
      <c r="B15162" s="69">
        <v>491491068</v>
      </c>
      <c r="C15162" s="68">
        <v>787909773050</v>
      </c>
      <c r="D15162" s="69" t="s">
        <v>10058</v>
      </c>
      <c r="E15162" s="65">
        <f>IFERROR(VLOOKUP(C15162,Pivot!A:B,2,0),0)</f>
        <v>0</v>
      </c>
      <c r="F15162" s="65">
        <f>IFERROR(VLOOKUP(C15162,Pivot!A:C,3,0),0)</f>
        <v>0</v>
      </c>
    </row>
    <row r="15163" spans="1:6" x14ac:dyDescent="0.25">
      <c r="A15163" s="68" t="s">
        <v>103</v>
      </c>
      <c r="B15163" s="69">
        <v>491491069</v>
      </c>
      <c r="C15163" s="68">
        <v>491491069</v>
      </c>
      <c r="D15163" s="69" t="s">
        <v>10059</v>
      </c>
      <c r="E15163" s="65">
        <f>IFERROR(VLOOKUP(C15163,Pivot!A:B,2,0),0)</f>
        <v>0</v>
      </c>
      <c r="F15163" s="65">
        <f>IFERROR(VLOOKUP(C15163,Pivot!A:C,3,0),0)</f>
        <v>0</v>
      </c>
    </row>
    <row r="15164" spans="1:6" x14ac:dyDescent="0.25">
      <c r="A15164" s="68" t="s">
        <v>103</v>
      </c>
      <c r="B15164" s="69">
        <v>491491069</v>
      </c>
      <c r="C15164" s="68">
        <v>787909773104</v>
      </c>
      <c r="D15164" s="69" t="s">
        <v>10059</v>
      </c>
      <c r="E15164" s="65">
        <f>IFERROR(VLOOKUP(C15164,Pivot!A:B,2,0),0)</f>
        <v>0</v>
      </c>
      <c r="F15164" s="65">
        <f>IFERROR(VLOOKUP(C15164,Pivot!A:C,3,0),0)</f>
        <v>0</v>
      </c>
    </row>
    <row r="15165" spans="1:6" x14ac:dyDescent="0.25">
      <c r="A15165" s="68" t="s">
        <v>103</v>
      </c>
      <c r="B15165" s="69">
        <v>491491070</v>
      </c>
      <c r="C15165" s="68">
        <v>491491070</v>
      </c>
      <c r="D15165" s="69" t="s">
        <v>10060</v>
      </c>
      <c r="E15165" s="65">
        <f>IFERROR(VLOOKUP(C15165,Pivot!A:B,2,0),0)</f>
        <v>0</v>
      </c>
      <c r="F15165" s="65">
        <f>IFERROR(VLOOKUP(C15165,Pivot!A:C,3,0),0)</f>
        <v>0</v>
      </c>
    </row>
    <row r="15166" spans="1:6" x14ac:dyDescent="0.25">
      <c r="A15166" s="68" t="s">
        <v>103</v>
      </c>
      <c r="B15166" s="69">
        <v>491491070</v>
      </c>
      <c r="C15166" s="68">
        <v>787909773128</v>
      </c>
      <c r="D15166" s="69" t="s">
        <v>10060</v>
      </c>
      <c r="E15166" s="65">
        <f>IFERROR(VLOOKUP(C15166,Pivot!A:B,2,0),0)</f>
        <v>0</v>
      </c>
      <c r="F15166" s="65">
        <f>IFERROR(VLOOKUP(C15166,Pivot!A:C,3,0),0)</f>
        <v>0</v>
      </c>
    </row>
    <row r="15167" spans="1:6" x14ac:dyDescent="0.25">
      <c r="A15167" s="68" t="s">
        <v>103</v>
      </c>
      <c r="B15167" s="69">
        <v>491491071</v>
      </c>
      <c r="C15167" s="68">
        <v>491491071</v>
      </c>
      <c r="D15167" s="69" t="s">
        <v>10061</v>
      </c>
      <c r="E15167" s="65">
        <f>IFERROR(VLOOKUP(C15167,Pivot!A:B,2,0),0)</f>
        <v>0</v>
      </c>
      <c r="F15167" s="65">
        <f>IFERROR(VLOOKUP(C15167,Pivot!A:C,3,0),0)</f>
        <v>0</v>
      </c>
    </row>
    <row r="15168" spans="1:6" x14ac:dyDescent="0.25">
      <c r="A15168" s="68" t="s">
        <v>103</v>
      </c>
      <c r="B15168" s="69">
        <v>491491071</v>
      </c>
      <c r="C15168" s="68">
        <v>787909773142</v>
      </c>
      <c r="D15168" s="69" t="s">
        <v>10061</v>
      </c>
      <c r="E15168" s="65">
        <f>IFERROR(VLOOKUP(C15168,Pivot!A:B,2,0),0)</f>
        <v>0</v>
      </c>
      <c r="F15168" s="65">
        <f>IFERROR(VLOOKUP(C15168,Pivot!A:C,3,0),0)</f>
        <v>0</v>
      </c>
    </row>
    <row r="15169" spans="1:6" x14ac:dyDescent="0.25">
      <c r="A15169" s="68" t="s">
        <v>103</v>
      </c>
      <c r="B15169" s="69">
        <v>491491072</v>
      </c>
      <c r="C15169" s="68">
        <v>491491072</v>
      </c>
      <c r="D15169" s="69" t="s">
        <v>10062</v>
      </c>
      <c r="E15169" s="65">
        <f>IFERROR(VLOOKUP(C15169,Pivot!A:B,2,0),0)</f>
        <v>0</v>
      </c>
      <c r="F15169" s="65">
        <f>IFERROR(VLOOKUP(C15169,Pivot!A:C,3,0),0)</f>
        <v>0</v>
      </c>
    </row>
    <row r="15170" spans="1:6" x14ac:dyDescent="0.25">
      <c r="A15170" s="68" t="s">
        <v>103</v>
      </c>
      <c r="B15170" s="69">
        <v>491491072</v>
      </c>
      <c r="C15170" s="68">
        <v>787909773173</v>
      </c>
      <c r="D15170" s="69" t="s">
        <v>10062</v>
      </c>
      <c r="E15170" s="65">
        <f>IFERROR(VLOOKUP(C15170,Pivot!A:B,2,0),0)</f>
        <v>0</v>
      </c>
      <c r="F15170" s="65">
        <f>IFERROR(VLOOKUP(C15170,Pivot!A:C,3,0),0)</f>
        <v>0</v>
      </c>
    </row>
    <row r="15171" spans="1:6" x14ac:dyDescent="0.25">
      <c r="A15171" s="68" t="s">
        <v>103</v>
      </c>
      <c r="B15171" s="69">
        <v>491491073</v>
      </c>
      <c r="C15171" s="68">
        <v>491491073</v>
      </c>
      <c r="D15171" s="69" t="s">
        <v>10063</v>
      </c>
      <c r="E15171" s="65">
        <f>IFERROR(VLOOKUP(C15171,Pivot!A:B,2,0),0)</f>
        <v>0</v>
      </c>
      <c r="F15171" s="65">
        <f>IFERROR(VLOOKUP(C15171,Pivot!A:C,3,0),0)</f>
        <v>0</v>
      </c>
    </row>
    <row r="15172" spans="1:6" x14ac:dyDescent="0.25">
      <c r="A15172" s="68" t="s">
        <v>103</v>
      </c>
      <c r="B15172" s="69">
        <v>491491073</v>
      </c>
      <c r="C15172" s="68">
        <v>787909773975</v>
      </c>
      <c r="D15172" s="69" t="s">
        <v>10063</v>
      </c>
      <c r="E15172" s="65">
        <f>IFERROR(VLOOKUP(C15172,Pivot!A:B,2,0),0)</f>
        <v>0</v>
      </c>
      <c r="F15172" s="65">
        <f>IFERROR(VLOOKUP(C15172,Pivot!A:C,3,0),0)</f>
        <v>0</v>
      </c>
    </row>
    <row r="15173" spans="1:6" x14ac:dyDescent="0.25">
      <c r="A15173" s="68" t="s">
        <v>103</v>
      </c>
      <c r="B15173" s="69">
        <v>491491074</v>
      </c>
      <c r="C15173" s="68">
        <v>491491074</v>
      </c>
      <c r="D15173" s="69" t="s">
        <v>10064</v>
      </c>
      <c r="E15173" s="65">
        <f>IFERROR(VLOOKUP(C15173,Pivot!A:B,2,0),0)</f>
        <v>0</v>
      </c>
      <c r="F15173" s="65">
        <f>IFERROR(VLOOKUP(C15173,Pivot!A:C,3,0),0)</f>
        <v>0</v>
      </c>
    </row>
    <row r="15174" spans="1:6" x14ac:dyDescent="0.25">
      <c r="A15174" s="68" t="s">
        <v>103</v>
      </c>
      <c r="B15174" s="69">
        <v>491491074</v>
      </c>
      <c r="C15174" s="68">
        <v>787909774002</v>
      </c>
      <c r="D15174" s="69" t="s">
        <v>10064</v>
      </c>
      <c r="E15174" s="65">
        <f>IFERROR(VLOOKUP(C15174,Pivot!A:B,2,0),0)</f>
        <v>0</v>
      </c>
      <c r="F15174" s="65">
        <f>IFERROR(VLOOKUP(C15174,Pivot!A:C,3,0),0)</f>
        <v>0</v>
      </c>
    </row>
    <row r="15175" spans="1:6" x14ac:dyDescent="0.25">
      <c r="A15175" s="68" t="s">
        <v>103</v>
      </c>
      <c r="B15175" s="69">
        <v>491491075</v>
      </c>
      <c r="C15175" s="68">
        <v>491491075</v>
      </c>
      <c r="D15175" s="69" t="s">
        <v>10065</v>
      </c>
      <c r="E15175" s="65">
        <f>IFERROR(VLOOKUP(C15175,Pivot!A:B,2,0),0)</f>
        <v>0</v>
      </c>
      <c r="F15175" s="65">
        <f>IFERROR(VLOOKUP(C15175,Pivot!A:C,3,0),0)</f>
        <v>0</v>
      </c>
    </row>
    <row r="15176" spans="1:6" x14ac:dyDescent="0.25">
      <c r="A15176" s="68" t="s">
        <v>103</v>
      </c>
      <c r="B15176" s="69">
        <v>491491075</v>
      </c>
      <c r="C15176" s="68">
        <v>787909774125</v>
      </c>
      <c r="D15176" s="69" t="s">
        <v>10065</v>
      </c>
      <c r="E15176" s="65">
        <f>IFERROR(VLOOKUP(C15176,Pivot!A:B,2,0),0)</f>
        <v>0</v>
      </c>
      <c r="F15176" s="65">
        <f>IFERROR(VLOOKUP(C15176,Pivot!A:C,3,0),0)</f>
        <v>0</v>
      </c>
    </row>
    <row r="15177" spans="1:6" x14ac:dyDescent="0.25">
      <c r="A15177" s="68" t="s">
        <v>103</v>
      </c>
      <c r="B15177" s="69">
        <v>491491077</v>
      </c>
      <c r="C15177" s="68">
        <v>491491077</v>
      </c>
      <c r="D15177" s="69" t="s">
        <v>10066</v>
      </c>
      <c r="E15177" s="65">
        <f>IFERROR(VLOOKUP(C15177,Pivot!A:B,2,0),0)</f>
        <v>0</v>
      </c>
      <c r="F15177" s="65">
        <f>IFERROR(VLOOKUP(C15177,Pivot!A:C,3,0),0)</f>
        <v>0</v>
      </c>
    </row>
    <row r="15178" spans="1:6" x14ac:dyDescent="0.25">
      <c r="A15178" s="68" t="s">
        <v>103</v>
      </c>
      <c r="B15178" s="69">
        <v>491491077</v>
      </c>
      <c r="C15178" s="68">
        <v>787909774507</v>
      </c>
      <c r="D15178" s="69" t="s">
        <v>10066</v>
      </c>
      <c r="E15178" s="65">
        <f>IFERROR(VLOOKUP(C15178,Pivot!A:B,2,0),0)</f>
        <v>0</v>
      </c>
      <c r="F15178" s="65">
        <f>IFERROR(VLOOKUP(C15178,Pivot!A:C,3,0),0)</f>
        <v>0</v>
      </c>
    </row>
    <row r="15179" spans="1:6" x14ac:dyDescent="0.25">
      <c r="A15179" s="68" t="s">
        <v>103</v>
      </c>
      <c r="B15179" s="69">
        <v>491491078</v>
      </c>
      <c r="C15179" s="68">
        <v>491491078</v>
      </c>
      <c r="D15179" s="69" t="s">
        <v>10067</v>
      </c>
      <c r="E15179" s="65">
        <f>IFERROR(VLOOKUP(C15179,Pivot!A:B,2,0),0)</f>
        <v>0</v>
      </c>
      <c r="F15179" s="65">
        <f>IFERROR(VLOOKUP(C15179,Pivot!A:C,3,0),0)</f>
        <v>0</v>
      </c>
    </row>
    <row r="15180" spans="1:6" x14ac:dyDescent="0.25">
      <c r="A15180" s="68" t="s">
        <v>103</v>
      </c>
      <c r="B15180" s="69">
        <v>491491078</v>
      </c>
      <c r="C15180" s="68">
        <v>810078031789</v>
      </c>
      <c r="D15180" s="69" t="s">
        <v>10067</v>
      </c>
      <c r="E15180" s="65">
        <f>IFERROR(VLOOKUP(C15180,Pivot!A:B,2,0),0)</f>
        <v>0</v>
      </c>
      <c r="F15180" s="65">
        <f>IFERROR(VLOOKUP(C15180,Pivot!A:C,3,0),0)</f>
        <v>0</v>
      </c>
    </row>
    <row r="15181" spans="1:6" x14ac:dyDescent="0.25">
      <c r="A15181" s="68" t="s">
        <v>103</v>
      </c>
      <c r="B15181" s="69">
        <v>491491079</v>
      </c>
      <c r="C15181" s="68">
        <v>491491079</v>
      </c>
      <c r="D15181" s="69" t="s">
        <v>10068</v>
      </c>
      <c r="E15181" s="65">
        <f>IFERROR(VLOOKUP(C15181,Pivot!A:B,2,0),0)</f>
        <v>0</v>
      </c>
      <c r="F15181" s="65">
        <f>IFERROR(VLOOKUP(C15181,Pivot!A:C,3,0),0)</f>
        <v>0</v>
      </c>
    </row>
    <row r="15182" spans="1:6" x14ac:dyDescent="0.25">
      <c r="A15182" s="68" t="s">
        <v>103</v>
      </c>
      <c r="B15182" s="69">
        <v>491491079</v>
      </c>
      <c r="C15182" s="68">
        <v>810078031796</v>
      </c>
      <c r="D15182" s="69" t="s">
        <v>10068</v>
      </c>
      <c r="E15182" s="65">
        <f>IFERROR(VLOOKUP(C15182,Pivot!A:B,2,0),0)</f>
        <v>0</v>
      </c>
      <c r="F15182" s="65">
        <f>IFERROR(VLOOKUP(C15182,Pivot!A:C,3,0),0)</f>
        <v>0</v>
      </c>
    </row>
    <row r="15183" spans="1:6" x14ac:dyDescent="0.25">
      <c r="A15183" s="68" t="s">
        <v>103</v>
      </c>
      <c r="B15183" s="69">
        <v>491491080</v>
      </c>
      <c r="C15183" s="68">
        <v>491491080</v>
      </c>
      <c r="D15183" s="69" t="s">
        <v>10069</v>
      </c>
      <c r="E15183" s="65">
        <f>IFERROR(VLOOKUP(C15183,Pivot!A:B,2,0),0)</f>
        <v>0</v>
      </c>
      <c r="F15183" s="65">
        <f>IFERROR(VLOOKUP(C15183,Pivot!A:C,3,0),0)</f>
        <v>0</v>
      </c>
    </row>
    <row r="15184" spans="1:6" x14ac:dyDescent="0.25">
      <c r="A15184" s="68" t="s">
        <v>103</v>
      </c>
      <c r="B15184" s="69">
        <v>491491080</v>
      </c>
      <c r="C15184" s="68">
        <v>810078031802</v>
      </c>
      <c r="D15184" s="69" t="s">
        <v>10069</v>
      </c>
      <c r="E15184" s="65">
        <f>IFERROR(VLOOKUP(C15184,Pivot!A:B,2,0),0)</f>
        <v>0</v>
      </c>
      <c r="F15184" s="65">
        <f>IFERROR(VLOOKUP(C15184,Pivot!A:C,3,0),0)</f>
        <v>0</v>
      </c>
    </row>
    <row r="15185" spans="1:6" x14ac:dyDescent="0.25">
      <c r="A15185" s="68" t="s">
        <v>103</v>
      </c>
      <c r="B15185" s="69">
        <v>491491081</v>
      </c>
      <c r="C15185" s="68">
        <v>491491081</v>
      </c>
      <c r="D15185" s="69" t="s">
        <v>10070</v>
      </c>
      <c r="E15185" s="65">
        <f>IFERROR(VLOOKUP(C15185,Pivot!A:B,2,0),0)</f>
        <v>0</v>
      </c>
      <c r="F15185" s="65">
        <f>IFERROR(VLOOKUP(C15185,Pivot!A:C,3,0),0)</f>
        <v>0</v>
      </c>
    </row>
    <row r="15186" spans="1:6" x14ac:dyDescent="0.25">
      <c r="A15186" s="68" t="s">
        <v>103</v>
      </c>
      <c r="B15186" s="69">
        <v>491491081</v>
      </c>
      <c r="C15186" s="68">
        <v>810078031819</v>
      </c>
      <c r="D15186" s="69" t="s">
        <v>10070</v>
      </c>
      <c r="E15186" s="65">
        <f>IFERROR(VLOOKUP(C15186,Pivot!A:B,2,0),0)</f>
        <v>0</v>
      </c>
      <c r="F15186" s="65">
        <f>IFERROR(VLOOKUP(C15186,Pivot!A:C,3,0),0)</f>
        <v>0</v>
      </c>
    </row>
    <row r="15187" spans="1:6" x14ac:dyDescent="0.25">
      <c r="A15187" s="68" t="s">
        <v>103</v>
      </c>
      <c r="B15187" s="69">
        <v>491491082</v>
      </c>
      <c r="C15187" s="68">
        <v>810078030652</v>
      </c>
      <c r="D15187" s="69" t="s">
        <v>10071</v>
      </c>
      <c r="E15187" s="65">
        <f>IFERROR(VLOOKUP(C15187,Pivot!A:B,2,0),0)</f>
        <v>0</v>
      </c>
      <c r="F15187" s="65">
        <f>IFERROR(VLOOKUP(C15187,Pivot!A:C,3,0),0)</f>
        <v>0</v>
      </c>
    </row>
    <row r="15188" spans="1:6" x14ac:dyDescent="0.25">
      <c r="A15188" s="68" t="s">
        <v>103</v>
      </c>
      <c r="B15188" s="69">
        <v>491491083</v>
      </c>
      <c r="C15188" s="68">
        <v>810078030669</v>
      </c>
      <c r="D15188" s="69" t="s">
        <v>10072</v>
      </c>
      <c r="E15188" s="65">
        <f>IFERROR(VLOOKUP(C15188,Pivot!A:B,2,0),0)</f>
        <v>0</v>
      </c>
      <c r="F15188" s="65">
        <f>IFERROR(VLOOKUP(C15188,Pivot!A:C,3,0),0)</f>
        <v>0</v>
      </c>
    </row>
    <row r="15189" spans="1:6" x14ac:dyDescent="0.25">
      <c r="A15189" s="68" t="s">
        <v>103</v>
      </c>
      <c r="B15189" s="69">
        <v>491491084</v>
      </c>
      <c r="C15189" s="68">
        <v>810078030676</v>
      </c>
      <c r="D15189" s="69" t="s">
        <v>10073</v>
      </c>
      <c r="E15189" s="65">
        <f>IFERROR(VLOOKUP(C15189,Pivot!A:B,2,0),0)</f>
        <v>0</v>
      </c>
      <c r="F15189" s="65">
        <f>IFERROR(VLOOKUP(C15189,Pivot!A:C,3,0),0)</f>
        <v>0</v>
      </c>
    </row>
    <row r="15190" spans="1:6" x14ac:dyDescent="0.25">
      <c r="A15190" s="68" t="s">
        <v>103</v>
      </c>
      <c r="B15190" s="69">
        <v>491491085</v>
      </c>
      <c r="C15190" s="68">
        <v>810078030683</v>
      </c>
      <c r="D15190" s="69" t="s">
        <v>10074</v>
      </c>
      <c r="E15190" s="65">
        <f>IFERROR(VLOOKUP(C15190,Pivot!A:B,2,0),0)</f>
        <v>0</v>
      </c>
      <c r="F15190" s="65">
        <f>IFERROR(VLOOKUP(C15190,Pivot!A:C,3,0),0)</f>
        <v>0</v>
      </c>
    </row>
    <row r="15191" spans="1:6" x14ac:dyDescent="0.25">
      <c r="A15191" s="68" t="s">
        <v>103</v>
      </c>
      <c r="B15191" s="69">
        <v>491491086</v>
      </c>
      <c r="C15191" s="68">
        <v>810078030744</v>
      </c>
      <c r="D15191" s="69" t="s">
        <v>10075</v>
      </c>
      <c r="E15191" s="65">
        <f>IFERROR(VLOOKUP(C15191,Pivot!A:B,2,0),0)</f>
        <v>0</v>
      </c>
      <c r="F15191" s="65">
        <f>IFERROR(VLOOKUP(C15191,Pivot!A:C,3,0),0)</f>
        <v>0</v>
      </c>
    </row>
    <row r="15192" spans="1:6" x14ac:dyDescent="0.25">
      <c r="A15192" s="68" t="s">
        <v>103</v>
      </c>
      <c r="B15192" s="69">
        <v>491491088</v>
      </c>
      <c r="C15192" s="68">
        <v>879426002482</v>
      </c>
      <c r="D15192" s="69" t="s">
        <v>10076</v>
      </c>
      <c r="E15192" s="65">
        <f>IFERROR(VLOOKUP(C15192,Pivot!A:B,2,0),0)</f>
        <v>0</v>
      </c>
      <c r="F15192" s="65">
        <f>IFERROR(VLOOKUP(C15192,Pivot!A:C,3,0),0)</f>
        <v>0</v>
      </c>
    </row>
    <row r="15193" spans="1:6" x14ac:dyDescent="0.25">
      <c r="A15193" s="68" t="s">
        <v>103</v>
      </c>
      <c r="B15193" s="69">
        <v>491491089</v>
      </c>
      <c r="C15193" s="68">
        <v>810078030461</v>
      </c>
      <c r="D15193" s="69" t="s">
        <v>10077</v>
      </c>
      <c r="E15193" s="65">
        <f>IFERROR(VLOOKUP(C15193,Pivot!A:B,2,0),0)</f>
        <v>0</v>
      </c>
      <c r="F15193" s="65">
        <f>IFERROR(VLOOKUP(C15193,Pivot!A:C,3,0),0)</f>
        <v>0</v>
      </c>
    </row>
    <row r="15194" spans="1:6" x14ac:dyDescent="0.25">
      <c r="A15194" s="68" t="s">
        <v>103</v>
      </c>
      <c r="B15194" s="69">
        <v>491491090</v>
      </c>
      <c r="C15194" s="68">
        <v>810078030935</v>
      </c>
      <c r="D15194" s="69" t="s">
        <v>10078</v>
      </c>
      <c r="E15194" s="65">
        <f>IFERROR(VLOOKUP(C15194,Pivot!A:B,2,0),0)</f>
        <v>0</v>
      </c>
      <c r="F15194" s="65">
        <f>IFERROR(VLOOKUP(C15194,Pivot!A:C,3,0),0)</f>
        <v>0</v>
      </c>
    </row>
    <row r="15195" spans="1:6" x14ac:dyDescent="0.25">
      <c r="A15195" s="68" t="s">
        <v>103</v>
      </c>
      <c r="B15195" s="69">
        <v>491491091</v>
      </c>
      <c r="C15195" s="68">
        <v>5060376771138</v>
      </c>
      <c r="D15195" s="69" t="s">
        <v>10079</v>
      </c>
      <c r="E15195" s="65">
        <f>IFERROR(VLOOKUP(C15195,Pivot!A:B,2,0),0)</f>
        <v>0</v>
      </c>
      <c r="F15195" s="65">
        <f>IFERROR(VLOOKUP(C15195,Pivot!A:C,3,0),0)</f>
        <v>0</v>
      </c>
    </row>
    <row r="15196" spans="1:6" x14ac:dyDescent="0.25">
      <c r="A15196" s="68" t="s">
        <v>103</v>
      </c>
      <c r="B15196" s="69">
        <v>491491091</v>
      </c>
      <c r="C15196" s="68">
        <v>8904027113106</v>
      </c>
      <c r="D15196" s="69" t="s">
        <v>10079</v>
      </c>
      <c r="E15196" s="65">
        <f>IFERROR(VLOOKUP(C15196,Pivot!A:B,2,0),0)</f>
        <v>0</v>
      </c>
      <c r="F15196" s="65">
        <f>IFERROR(VLOOKUP(C15196,Pivot!A:C,3,0),0)</f>
        <v>0</v>
      </c>
    </row>
    <row r="15197" spans="1:6" x14ac:dyDescent="0.25">
      <c r="A15197" s="68" t="s">
        <v>103</v>
      </c>
      <c r="B15197" s="69">
        <v>491491092</v>
      </c>
      <c r="C15197" s="68">
        <v>630509737499</v>
      </c>
      <c r="D15197" s="69" t="s">
        <v>10080</v>
      </c>
      <c r="E15197" s="65">
        <f>IFERROR(VLOOKUP(C15197,Pivot!A:B,2,0),0)</f>
        <v>0</v>
      </c>
      <c r="F15197" s="65">
        <f>IFERROR(VLOOKUP(C15197,Pivot!A:C,3,0),0)</f>
        <v>0</v>
      </c>
    </row>
    <row r="15198" spans="1:6" x14ac:dyDescent="0.25">
      <c r="A15198" s="68" t="s">
        <v>103</v>
      </c>
      <c r="B15198" s="69">
        <v>491491093</v>
      </c>
      <c r="C15198" s="68">
        <v>630509738021</v>
      </c>
      <c r="D15198" s="69" t="s">
        <v>10081</v>
      </c>
      <c r="E15198" s="65">
        <f>IFERROR(VLOOKUP(C15198,Pivot!A:B,2,0),0)</f>
        <v>0</v>
      </c>
      <c r="F15198" s="65">
        <f>IFERROR(VLOOKUP(C15198,Pivot!A:C,3,0),0)</f>
        <v>0</v>
      </c>
    </row>
    <row r="15199" spans="1:6" x14ac:dyDescent="0.25">
      <c r="A15199" s="68" t="s">
        <v>103</v>
      </c>
      <c r="B15199" s="69">
        <v>491491094</v>
      </c>
      <c r="C15199" s="68">
        <v>630509738014</v>
      </c>
      <c r="D15199" s="69" t="s">
        <v>10082</v>
      </c>
      <c r="E15199" s="65">
        <f>IFERROR(VLOOKUP(C15199,Pivot!A:B,2,0),0)</f>
        <v>0</v>
      </c>
      <c r="F15199" s="65">
        <f>IFERROR(VLOOKUP(C15199,Pivot!A:C,3,0),0)</f>
        <v>0</v>
      </c>
    </row>
    <row r="15200" spans="1:6" x14ac:dyDescent="0.25">
      <c r="A15200" s="68" t="s">
        <v>103</v>
      </c>
      <c r="B15200" s="69">
        <v>491491095</v>
      </c>
      <c r="C15200" s="68">
        <v>630509738038</v>
      </c>
      <c r="D15200" s="69" t="s">
        <v>10083</v>
      </c>
      <c r="E15200" s="65">
        <f>IFERROR(VLOOKUP(C15200,Pivot!A:B,2,0),0)</f>
        <v>0</v>
      </c>
      <c r="F15200" s="65">
        <f>IFERROR(VLOOKUP(C15200,Pivot!A:C,3,0),0)</f>
        <v>0</v>
      </c>
    </row>
    <row r="15201" spans="1:6" x14ac:dyDescent="0.25">
      <c r="A15201" s="68" t="s">
        <v>103</v>
      </c>
      <c r="B15201" s="69">
        <v>491491098</v>
      </c>
      <c r="C15201" s="68">
        <v>630509739745</v>
      </c>
      <c r="D15201" s="69" t="s">
        <v>10084</v>
      </c>
      <c r="E15201" s="65">
        <f>IFERROR(VLOOKUP(C15201,Pivot!A:B,2,0),0)</f>
        <v>0</v>
      </c>
      <c r="F15201" s="65">
        <f>IFERROR(VLOOKUP(C15201,Pivot!A:C,3,0),0)</f>
        <v>0</v>
      </c>
    </row>
    <row r="15202" spans="1:6" x14ac:dyDescent="0.25">
      <c r="A15202" s="68" t="s">
        <v>103</v>
      </c>
      <c r="B15202" s="69">
        <v>491491119</v>
      </c>
      <c r="C15202" s="68">
        <v>887961698985</v>
      </c>
      <c r="D15202" s="69" t="s">
        <v>10085</v>
      </c>
      <c r="E15202" s="65">
        <f>IFERROR(VLOOKUP(C15202,Pivot!A:B,2,0),0)</f>
        <v>0</v>
      </c>
      <c r="F15202" s="65">
        <f>IFERROR(VLOOKUP(C15202,Pivot!A:C,3,0),0)</f>
        <v>0</v>
      </c>
    </row>
    <row r="15203" spans="1:6" x14ac:dyDescent="0.25">
      <c r="A15203" s="68" t="s">
        <v>103</v>
      </c>
      <c r="B15203" s="69">
        <v>491491120</v>
      </c>
      <c r="C15203" s="68">
        <v>887961727197</v>
      </c>
      <c r="D15203" s="69" t="s">
        <v>10086</v>
      </c>
      <c r="E15203" s="65">
        <f>IFERROR(VLOOKUP(C15203,Pivot!A:B,2,0),0)</f>
        <v>0</v>
      </c>
      <c r="F15203" s="65">
        <f>IFERROR(VLOOKUP(C15203,Pivot!A:C,3,0),0)</f>
        <v>0</v>
      </c>
    </row>
    <row r="15204" spans="1:6" x14ac:dyDescent="0.25">
      <c r="A15204" s="68" t="s">
        <v>103</v>
      </c>
      <c r="B15204" s="69">
        <v>491491121</v>
      </c>
      <c r="C15204" s="68">
        <v>887961765236</v>
      </c>
      <c r="D15204" s="69" t="s">
        <v>10087</v>
      </c>
      <c r="E15204" s="65">
        <f>IFERROR(VLOOKUP(C15204,Pivot!A:B,2,0),0)</f>
        <v>0</v>
      </c>
      <c r="F15204" s="65">
        <f>IFERROR(VLOOKUP(C15204,Pivot!A:C,3,0),0)</f>
        <v>0</v>
      </c>
    </row>
    <row r="15205" spans="1:6" x14ac:dyDescent="0.25">
      <c r="A15205" s="68" t="s">
        <v>103</v>
      </c>
      <c r="B15205" s="69">
        <v>491491122</v>
      </c>
      <c r="C15205" s="68">
        <v>887961716511</v>
      </c>
      <c r="D15205" s="69" t="s">
        <v>10088</v>
      </c>
      <c r="E15205" s="65">
        <f>IFERROR(VLOOKUP(C15205,Pivot!A:B,2,0),0)</f>
        <v>0</v>
      </c>
      <c r="F15205" s="65">
        <f>IFERROR(VLOOKUP(C15205,Pivot!A:C,3,0),0)</f>
        <v>0</v>
      </c>
    </row>
    <row r="15206" spans="1:6" x14ac:dyDescent="0.25">
      <c r="A15206" s="68" t="s">
        <v>103</v>
      </c>
      <c r="B15206" s="69">
        <v>491491123</v>
      </c>
      <c r="C15206" s="68">
        <v>887961696813</v>
      </c>
      <c r="D15206" s="69" t="s">
        <v>10089</v>
      </c>
      <c r="E15206" s="65">
        <f>IFERROR(VLOOKUP(C15206,Pivot!A:B,2,0),0)</f>
        <v>0</v>
      </c>
      <c r="F15206" s="65">
        <f>IFERROR(VLOOKUP(C15206,Pivot!A:C,3,0),0)</f>
        <v>0</v>
      </c>
    </row>
    <row r="15207" spans="1:6" x14ac:dyDescent="0.25">
      <c r="A15207" s="68" t="s">
        <v>103</v>
      </c>
      <c r="B15207" s="69">
        <v>491491125</v>
      </c>
      <c r="C15207" s="68">
        <v>887961697254</v>
      </c>
      <c r="D15207" s="69" t="s">
        <v>10090</v>
      </c>
      <c r="E15207" s="65">
        <f>IFERROR(VLOOKUP(C15207,Pivot!A:B,2,0),0)</f>
        <v>0</v>
      </c>
      <c r="F15207" s="65">
        <f>IFERROR(VLOOKUP(C15207,Pivot!A:C,3,0),0)</f>
        <v>0</v>
      </c>
    </row>
    <row r="15208" spans="1:6" x14ac:dyDescent="0.25">
      <c r="A15208" s="68" t="s">
        <v>103</v>
      </c>
      <c r="B15208" s="69">
        <v>491491131</v>
      </c>
      <c r="C15208" s="68">
        <v>491491131</v>
      </c>
      <c r="D15208" s="69" t="s">
        <v>10091</v>
      </c>
      <c r="E15208" s="65">
        <f>IFERROR(VLOOKUP(C15208,Pivot!A:B,2,0),0)</f>
        <v>0</v>
      </c>
      <c r="F15208" s="65">
        <f>IFERROR(VLOOKUP(C15208,Pivot!A:C,3,0),0)</f>
        <v>0</v>
      </c>
    </row>
    <row r="15209" spans="1:6" x14ac:dyDescent="0.25">
      <c r="A15209" s="68" t="s">
        <v>103</v>
      </c>
      <c r="B15209" s="69">
        <v>491491131</v>
      </c>
      <c r="C15209" s="68">
        <v>887961628197</v>
      </c>
      <c r="D15209" s="69" t="s">
        <v>10091</v>
      </c>
      <c r="E15209" s="65">
        <f>IFERROR(VLOOKUP(C15209,Pivot!A:B,2,0),0)</f>
        <v>0</v>
      </c>
      <c r="F15209" s="65">
        <f>IFERROR(VLOOKUP(C15209,Pivot!A:C,3,0),0)</f>
        <v>0</v>
      </c>
    </row>
    <row r="15210" spans="1:6" x14ac:dyDescent="0.25">
      <c r="A15210" s="68" t="s">
        <v>103</v>
      </c>
      <c r="B15210" s="69">
        <v>491491136</v>
      </c>
      <c r="C15210" s="68">
        <v>887961615418</v>
      </c>
      <c r="D15210" s="69" t="s">
        <v>10092</v>
      </c>
      <c r="E15210" s="65">
        <f>IFERROR(VLOOKUP(C15210,Pivot!A:B,2,0),0)</f>
        <v>0</v>
      </c>
      <c r="F15210" s="65">
        <f>IFERROR(VLOOKUP(C15210,Pivot!A:C,3,0),0)</f>
        <v>0</v>
      </c>
    </row>
    <row r="15211" spans="1:6" x14ac:dyDescent="0.25">
      <c r="A15211" s="68" t="s">
        <v>103</v>
      </c>
      <c r="B15211" s="69">
        <v>491491137</v>
      </c>
      <c r="C15211" s="68">
        <v>887961540161</v>
      </c>
      <c r="D15211" s="69" t="s">
        <v>10093</v>
      </c>
      <c r="E15211" s="65">
        <f>IFERROR(VLOOKUP(C15211,Pivot!A:B,2,0),0)</f>
        <v>0</v>
      </c>
      <c r="F15211" s="65">
        <f>IFERROR(VLOOKUP(C15211,Pivot!A:C,3,0),0)</f>
        <v>0</v>
      </c>
    </row>
    <row r="15212" spans="1:6" x14ac:dyDescent="0.25">
      <c r="A15212" s="68" t="s">
        <v>103</v>
      </c>
      <c r="B15212" s="69">
        <v>491491138</v>
      </c>
      <c r="C15212" s="68">
        <v>887961763386</v>
      </c>
      <c r="D15212" s="69" t="s">
        <v>10094</v>
      </c>
      <c r="E15212" s="65">
        <f>IFERROR(VLOOKUP(C15212,Pivot!A:B,2,0),0)</f>
        <v>0</v>
      </c>
      <c r="F15212" s="65">
        <f>IFERROR(VLOOKUP(C15212,Pivot!A:C,3,0),0)</f>
        <v>0</v>
      </c>
    </row>
    <row r="15213" spans="1:6" x14ac:dyDescent="0.25">
      <c r="A15213" s="68" t="s">
        <v>103</v>
      </c>
      <c r="B15213" s="69">
        <v>491491139</v>
      </c>
      <c r="C15213" s="68">
        <v>887961702965</v>
      </c>
      <c r="D15213" s="69" t="s">
        <v>10095</v>
      </c>
      <c r="E15213" s="65">
        <f>IFERROR(VLOOKUP(C15213,Pivot!A:B,2,0),0)</f>
        <v>0</v>
      </c>
      <c r="F15213" s="65">
        <f>IFERROR(VLOOKUP(C15213,Pivot!A:C,3,0),0)</f>
        <v>0</v>
      </c>
    </row>
    <row r="15214" spans="1:6" x14ac:dyDescent="0.25">
      <c r="A15214" s="68" t="s">
        <v>103</v>
      </c>
      <c r="B15214" s="69">
        <v>491491143</v>
      </c>
      <c r="C15214" s="68">
        <v>746775318161</v>
      </c>
      <c r="D15214" s="69" t="s">
        <v>10096</v>
      </c>
      <c r="E15214" s="65">
        <f>IFERROR(VLOOKUP(C15214,Pivot!A:B,2,0),0)</f>
        <v>0</v>
      </c>
      <c r="F15214" s="65">
        <f>IFERROR(VLOOKUP(C15214,Pivot!A:C,3,0),0)</f>
        <v>0</v>
      </c>
    </row>
    <row r="15215" spans="1:6" x14ac:dyDescent="0.25">
      <c r="A15215" s="68" t="s">
        <v>103</v>
      </c>
      <c r="B15215" s="69">
        <v>491491143</v>
      </c>
      <c r="C15215" s="68">
        <v>887961678604</v>
      </c>
      <c r="D15215" s="69" t="s">
        <v>10096</v>
      </c>
      <c r="E15215" s="65">
        <f>IFERROR(VLOOKUP(C15215,Pivot!A:B,2,0),0)</f>
        <v>0</v>
      </c>
      <c r="F15215" s="65">
        <f>IFERROR(VLOOKUP(C15215,Pivot!A:C,3,0),0)</f>
        <v>0</v>
      </c>
    </row>
    <row r="15216" spans="1:6" x14ac:dyDescent="0.25">
      <c r="A15216" s="68" t="s">
        <v>103</v>
      </c>
      <c r="B15216" s="69">
        <v>491491144</v>
      </c>
      <c r="C15216" s="68">
        <v>887961687248</v>
      </c>
      <c r="D15216" s="69" t="s">
        <v>10097</v>
      </c>
      <c r="E15216" s="65">
        <f>IFERROR(VLOOKUP(C15216,Pivot!A:B,2,0),0)</f>
        <v>0</v>
      </c>
      <c r="F15216" s="65">
        <f>IFERROR(VLOOKUP(C15216,Pivot!A:C,3,0),0)</f>
        <v>0</v>
      </c>
    </row>
    <row r="15217" spans="1:6" x14ac:dyDescent="0.25">
      <c r="A15217" s="68" t="s">
        <v>103</v>
      </c>
      <c r="B15217" s="69">
        <v>491491146</v>
      </c>
      <c r="C15217" s="68">
        <v>887961041361</v>
      </c>
      <c r="D15217" s="69" t="s">
        <v>10098</v>
      </c>
      <c r="E15217" s="65">
        <f>IFERROR(VLOOKUP(C15217,Pivot!A:B,2,0),0)</f>
        <v>0</v>
      </c>
      <c r="F15217" s="65">
        <f>IFERROR(VLOOKUP(C15217,Pivot!A:C,3,0),0)</f>
        <v>0</v>
      </c>
    </row>
    <row r="15218" spans="1:6" x14ac:dyDescent="0.25">
      <c r="A15218" s="68" t="s">
        <v>103</v>
      </c>
      <c r="B15218" s="69">
        <v>491491151</v>
      </c>
      <c r="C15218" s="68">
        <v>887961423235</v>
      </c>
      <c r="D15218" s="69" t="s">
        <v>10099</v>
      </c>
      <c r="E15218" s="65">
        <f>IFERROR(VLOOKUP(C15218,Pivot!A:B,2,0),0)</f>
        <v>0</v>
      </c>
      <c r="F15218" s="65">
        <f>IFERROR(VLOOKUP(C15218,Pivot!A:C,3,0),0)</f>
        <v>0</v>
      </c>
    </row>
    <row r="15219" spans="1:6" x14ac:dyDescent="0.25">
      <c r="A15219" s="68" t="s">
        <v>103</v>
      </c>
      <c r="B15219" s="69">
        <v>491491151</v>
      </c>
      <c r="C15219" s="68">
        <v>887961423259</v>
      </c>
      <c r="D15219" s="69" t="s">
        <v>10099</v>
      </c>
      <c r="E15219" s="65">
        <f>IFERROR(VLOOKUP(C15219,Pivot!A:B,2,0),0)</f>
        <v>0</v>
      </c>
      <c r="F15219" s="65">
        <f>IFERROR(VLOOKUP(C15219,Pivot!A:C,3,0),0)</f>
        <v>0</v>
      </c>
    </row>
    <row r="15220" spans="1:6" x14ac:dyDescent="0.25">
      <c r="A15220" s="68" t="s">
        <v>103</v>
      </c>
      <c r="B15220" s="69">
        <v>491491151</v>
      </c>
      <c r="C15220" s="68">
        <v>887961423273</v>
      </c>
      <c r="D15220" s="69" t="s">
        <v>10099</v>
      </c>
      <c r="E15220" s="65">
        <f>IFERROR(VLOOKUP(C15220,Pivot!A:B,2,0),0)</f>
        <v>0</v>
      </c>
      <c r="F15220" s="65">
        <f>IFERROR(VLOOKUP(C15220,Pivot!A:C,3,0),0)</f>
        <v>0</v>
      </c>
    </row>
    <row r="15221" spans="1:6" x14ac:dyDescent="0.25">
      <c r="A15221" s="68" t="s">
        <v>103</v>
      </c>
      <c r="B15221" s="69">
        <v>491491152</v>
      </c>
      <c r="C15221" s="68">
        <v>887961357813</v>
      </c>
      <c r="D15221" s="69" t="s">
        <v>10100</v>
      </c>
      <c r="E15221" s="65">
        <f>IFERROR(VLOOKUP(C15221,Pivot!A:B,2,0),0)</f>
        <v>0</v>
      </c>
      <c r="F15221" s="65">
        <f>IFERROR(VLOOKUP(C15221,Pivot!A:C,3,0),0)</f>
        <v>0</v>
      </c>
    </row>
    <row r="15222" spans="1:6" x14ac:dyDescent="0.25">
      <c r="A15222" s="68" t="s">
        <v>103</v>
      </c>
      <c r="B15222" s="69">
        <v>491491154</v>
      </c>
      <c r="C15222" s="68">
        <v>887961526110</v>
      </c>
      <c r="D15222" s="69" t="s">
        <v>10101</v>
      </c>
      <c r="E15222" s="65">
        <f>IFERROR(VLOOKUP(C15222,Pivot!A:B,2,0),0)</f>
        <v>0</v>
      </c>
      <c r="F15222" s="65">
        <f>IFERROR(VLOOKUP(C15222,Pivot!A:C,3,0),0)</f>
        <v>0</v>
      </c>
    </row>
    <row r="15223" spans="1:6" x14ac:dyDescent="0.25">
      <c r="A15223" s="68" t="s">
        <v>103</v>
      </c>
      <c r="B15223" s="69">
        <v>491491154</v>
      </c>
      <c r="C15223" s="68">
        <v>887961526141</v>
      </c>
      <c r="D15223" s="69" t="s">
        <v>10101</v>
      </c>
      <c r="E15223" s="65">
        <f>IFERROR(VLOOKUP(C15223,Pivot!A:B,2,0),0)</f>
        <v>0</v>
      </c>
      <c r="F15223" s="65">
        <f>IFERROR(VLOOKUP(C15223,Pivot!A:C,3,0),0)</f>
        <v>0</v>
      </c>
    </row>
    <row r="15224" spans="1:6" x14ac:dyDescent="0.25">
      <c r="A15224" s="68" t="s">
        <v>103</v>
      </c>
      <c r="B15224" s="69">
        <v>491491154</v>
      </c>
      <c r="C15224" s="68">
        <v>887961526158</v>
      </c>
      <c r="D15224" s="69" t="s">
        <v>10101</v>
      </c>
      <c r="E15224" s="65">
        <f>IFERROR(VLOOKUP(C15224,Pivot!A:B,2,0),0)</f>
        <v>0</v>
      </c>
      <c r="F15224" s="65">
        <f>IFERROR(VLOOKUP(C15224,Pivot!A:C,3,0),0)</f>
        <v>0</v>
      </c>
    </row>
    <row r="15225" spans="1:6" x14ac:dyDescent="0.25">
      <c r="A15225" s="68" t="s">
        <v>103</v>
      </c>
      <c r="B15225" s="69">
        <v>491491154</v>
      </c>
      <c r="C15225" s="68">
        <v>887961617191</v>
      </c>
      <c r="D15225" s="69" t="s">
        <v>10101</v>
      </c>
      <c r="E15225" s="65">
        <f>IFERROR(VLOOKUP(C15225,Pivot!A:B,2,0),0)</f>
        <v>0</v>
      </c>
      <c r="F15225" s="65">
        <f>IFERROR(VLOOKUP(C15225,Pivot!A:C,3,0),0)</f>
        <v>0</v>
      </c>
    </row>
    <row r="15226" spans="1:6" x14ac:dyDescent="0.25">
      <c r="A15226" s="68" t="s">
        <v>103</v>
      </c>
      <c r="B15226" s="69">
        <v>491491156</v>
      </c>
      <c r="C15226" s="68">
        <v>491491156</v>
      </c>
      <c r="D15226" s="69" t="s">
        <v>10102</v>
      </c>
      <c r="E15226" s="65">
        <f>IFERROR(VLOOKUP(C15226,Pivot!A:B,2,0),0)</f>
        <v>0</v>
      </c>
      <c r="F15226" s="65">
        <f>IFERROR(VLOOKUP(C15226,Pivot!A:C,3,0),0)</f>
        <v>0</v>
      </c>
    </row>
    <row r="15227" spans="1:6" x14ac:dyDescent="0.25">
      <c r="A15227" s="68" t="s">
        <v>103</v>
      </c>
      <c r="B15227" s="69">
        <v>491491157</v>
      </c>
      <c r="C15227" s="68">
        <v>491491157</v>
      </c>
      <c r="D15227" s="69" t="s">
        <v>10103</v>
      </c>
      <c r="E15227" s="65">
        <f>IFERROR(VLOOKUP(C15227,Pivot!A:B,2,0),0)</f>
        <v>0</v>
      </c>
      <c r="F15227" s="65">
        <f>IFERROR(VLOOKUP(C15227,Pivot!A:C,3,0),0)</f>
        <v>0</v>
      </c>
    </row>
    <row r="15228" spans="1:6" x14ac:dyDescent="0.25">
      <c r="A15228" s="68" t="s">
        <v>103</v>
      </c>
      <c r="B15228" s="69">
        <v>491491158</v>
      </c>
      <c r="C15228" s="68">
        <v>778988167786</v>
      </c>
      <c r="D15228" s="69" t="s">
        <v>10104</v>
      </c>
      <c r="E15228" s="65">
        <f>IFERROR(VLOOKUP(C15228,Pivot!A:B,2,0),0)</f>
        <v>0</v>
      </c>
      <c r="F15228" s="65">
        <f>IFERROR(VLOOKUP(C15228,Pivot!A:C,3,0),0)</f>
        <v>0</v>
      </c>
    </row>
    <row r="15229" spans="1:6" x14ac:dyDescent="0.25">
      <c r="A15229" s="68" t="s">
        <v>103</v>
      </c>
      <c r="B15229" s="69">
        <v>491491159</v>
      </c>
      <c r="C15229" s="68">
        <v>778988162187</v>
      </c>
      <c r="D15229" s="69" t="s">
        <v>10105</v>
      </c>
      <c r="E15229" s="65">
        <f>IFERROR(VLOOKUP(C15229,Pivot!A:B,2,0),0)</f>
        <v>0</v>
      </c>
      <c r="F15229" s="65">
        <f>IFERROR(VLOOKUP(C15229,Pivot!A:C,3,0),0)</f>
        <v>0</v>
      </c>
    </row>
    <row r="15230" spans="1:6" x14ac:dyDescent="0.25">
      <c r="A15230" s="68" t="s">
        <v>103</v>
      </c>
      <c r="B15230" s="69">
        <v>491491160</v>
      </c>
      <c r="C15230" s="68">
        <v>778988167328</v>
      </c>
      <c r="D15230" s="69" t="s">
        <v>10106</v>
      </c>
      <c r="E15230" s="65">
        <f>IFERROR(VLOOKUP(C15230,Pivot!A:B,2,0),0)</f>
        <v>0</v>
      </c>
      <c r="F15230" s="65">
        <f>IFERROR(VLOOKUP(C15230,Pivot!A:C,3,0),0)</f>
        <v>0</v>
      </c>
    </row>
    <row r="15231" spans="1:6" x14ac:dyDescent="0.25">
      <c r="A15231" s="68" t="s">
        <v>103</v>
      </c>
      <c r="B15231" s="69">
        <v>491491160</v>
      </c>
      <c r="C15231" s="68">
        <v>778988167434</v>
      </c>
      <c r="D15231" s="69" t="s">
        <v>10106</v>
      </c>
      <c r="E15231" s="65">
        <f>IFERROR(VLOOKUP(C15231,Pivot!A:B,2,0),0)</f>
        <v>0</v>
      </c>
      <c r="F15231" s="65">
        <f>IFERROR(VLOOKUP(C15231,Pivot!A:C,3,0),0)</f>
        <v>0</v>
      </c>
    </row>
    <row r="15232" spans="1:6" x14ac:dyDescent="0.25">
      <c r="A15232" s="68" t="s">
        <v>103</v>
      </c>
      <c r="B15232" s="69">
        <v>491491161</v>
      </c>
      <c r="C15232" s="68">
        <v>778988167519</v>
      </c>
      <c r="D15232" s="69" t="s">
        <v>10107</v>
      </c>
      <c r="E15232" s="65">
        <f>IFERROR(VLOOKUP(C15232,Pivot!A:B,2,0),0)</f>
        <v>0</v>
      </c>
      <c r="F15232" s="65">
        <f>IFERROR(VLOOKUP(C15232,Pivot!A:C,3,0),0)</f>
        <v>0</v>
      </c>
    </row>
    <row r="15233" spans="1:6" x14ac:dyDescent="0.25">
      <c r="A15233" s="68" t="s">
        <v>103</v>
      </c>
      <c r="B15233" s="69">
        <v>491491162</v>
      </c>
      <c r="C15233" s="68">
        <v>778988167182</v>
      </c>
      <c r="D15233" s="69" t="s">
        <v>10108</v>
      </c>
      <c r="E15233" s="65">
        <f>IFERROR(VLOOKUP(C15233,Pivot!A:B,2,0),0)</f>
        <v>0</v>
      </c>
      <c r="F15233" s="65">
        <f>IFERROR(VLOOKUP(C15233,Pivot!A:C,3,0),0)</f>
        <v>0</v>
      </c>
    </row>
    <row r="15234" spans="1:6" x14ac:dyDescent="0.25">
      <c r="A15234" s="68" t="s">
        <v>103</v>
      </c>
      <c r="B15234" s="69">
        <v>491491163</v>
      </c>
      <c r="C15234" s="68">
        <v>778988162309</v>
      </c>
      <c r="D15234" s="69" t="s">
        <v>10109</v>
      </c>
      <c r="E15234" s="65">
        <f>IFERROR(VLOOKUP(C15234,Pivot!A:B,2,0),0)</f>
        <v>0</v>
      </c>
      <c r="F15234" s="65">
        <f>IFERROR(VLOOKUP(C15234,Pivot!A:C,3,0),0)</f>
        <v>0</v>
      </c>
    </row>
    <row r="15235" spans="1:6" x14ac:dyDescent="0.25">
      <c r="A15235" s="68" t="s">
        <v>103</v>
      </c>
      <c r="B15235" s="69">
        <v>491491164</v>
      </c>
      <c r="C15235" s="68">
        <v>778988166963</v>
      </c>
      <c r="D15235" s="69" t="s">
        <v>10110</v>
      </c>
      <c r="E15235" s="65">
        <f>IFERROR(VLOOKUP(C15235,Pivot!A:B,2,0),0)</f>
        <v>0</v>
      </c>
      <c r="F15235" s="65">
        <f>IFERROR(VLOOKUP(C15235,Pivot!A:C,3,0),0)</f>
        <v>0</v>
      </c>
    </row>
    <row r="15236" spans="1:6" x14ac:dyDescent="0.25">
      <c r="A15236" s="68" t="s">
        <v>103</v>
      </c>
      <c r="B15236" s="69">
        <v>491491164</v>
      </c>
      <c r="C15236" s="68">
        <v>778988167052</v>
      </c>
      <c r="D15236" s="69" t="s">
        <v>10110</v>
      </c>
      <c r="E15236" s="65">
        <f>IFERROR(VLOOKUP(C15236,Pivot!A:B,2,0),0)</f>
        <v>0</v>
      </c>
      <c r="F15236" s="65">
        <f>IFERROR(VLOOKUP(C15236,Pivot!A:C,3,0),0)</f>
        <v>0</v>
      </c>
    </row>
    <row r="15237" spans="1:6" x14ac:dyDescent="0.25">
      <c r="A15237" s="68" t="s">
        <v>103</v>
      </c>
      <c r="B15237" s="69">
        <v>491491165</v>
      </c>
      <c r="C15237" s="68">
        <v>630996415009</v>
      </c>
      <c r="D15237" s="69" t="s">
        <v>10111</v>
      </c>
      <c r="E15237" s="65">
        <f>IFERROR(VLOOKUP(C15237,Pivot!A:B,2,0),0)</f>
        <v>0</v>
      </c>
      <c r="F15237" s="65">
        <f>IFERROR(VLOOKUP(C15237,Pivot!A:C,3,0),0)</f>
        <v>0</v>
      </c>
    </row>
    <row r="15238" spans="1:6" x14ac:dyDescent="0.25">
      <c r="A15238" s="68" t="s">
        <v>103</v>
      </c>
      <c r="B15238" s="69">
        <v>491491166</v>
      </c>
      <c r="C15238" s="68">
        <v>630996415016</v>
      </c>
      <c r="D15238" s="69" t="s">
        <v>10112</v>
      </c>
      <c r="E15238" s="65">
        <f>IFERROR(VLOOKUP(C15238,Pivot!A:B,2,0),0)</f>
        <v>0</v>
      </c>
      <c r="F15238" s="65">
        <f>IFERROR(VLOOKUP(C15238,Pivot!A:C,3,0),0)</f>
        <v>0</v>
      </c>
    </row>
    <row r="15239" spans="1:6" x14ac:dyDescent="0.25">
      <c r="A15239" s="68" t="s">
        <v>103</v>
      </c>
      <c r="B15239" s="69">
        <v>491491175</v>
      </c>
      <c r="C15239" s="68">
        <v>3555801830020</v>
      </c>
      <c r="D15239" s="69" t="s">
        <v>10113</v>
      </c>
      <c r="E15239" s="65">
        <f>IFERROR(VLOOKUP(C15239,Pivot!A:B,2,0),0)</f>
        <v>0</v>
      </c>
      <c r="F15239" s="65">
        <f>IFERROR(VLOOKUP(C15239,Pivot!A:C,3,0),0)</f>
        <v>0</v>
      </c>
    </row>
    <row r="15240" spans="1:6" x14ac:dyDescent="0.25">
      <c r="A15240" s="68" t="s">
        <v>103</v>
      </c>
      <c r="B15240" s="69">
        <v>491491175</v>
      </c>
      <c r="C15240" s="68">
        <v>491491175</v>
      </c>
      <c r="D15240" s="69" t="s">
        <v>10113</v>
      </c>
      <c r="E15240" s="65">
        <f>IFERROR(VLOOKUP(C15240,Pivot!A:B,2,0),0)</f>
        <v>0</v>
      </c>
      <c r="F15240" s="65">
        <f>IFERROR(VLOOKUP(C15240,Pivot!A:C,3,0),0)</f>
        <v>0</v>
      </c>
    </row>
    <row r="15241" spans="1:6" x14ac:dyDescent="0.25">
      <c r="A15241" s="68" t="s">
        <v>103</v>
      </c>
      <c r="B15241" s="69">
        <v>491491176</v>
      </c>
      <c r="C15241" s="68">
        <v>3555801830037</v>
      </c>
      <c r="D15241" s="69" t="s">
        <v>10114</v>
      </c>
      <c r="E15241" s="65">
        <f>IFERROR(VLOOKUP(C15241,Pivot!A:B,2,0),0)</f>
        <v>0</v>
      </c>
      <c r="F15241" s="65">
        <f>IFERROR(VLOOKUP(C15241,Pivot!A:C,3,0),0)</f>
        <v>0</v>
      </c>
    </row>
    <row r="15242" spans="1:6" x14ac:dyDescent="0.25">
      <c r="A15242" s="68" t="s">
        <v>103</v>
      </c>
      <c r="B15242" s="69">
        <v>491491176</v>
      </c>
      <c r="C15242" s="68">
        <v>491491176</v>
      </c>
      <c r="D15242" s="69" t="s">
        <v>10114</v>
      </c>
      <c r="E15242" s="65">
        <f>IFERROR(VLOOKUP(C15242,Pivot!A:B,2,0),0)</f>
        <v>0</v>
      </c>
      <c r="F15242" s="65">
        <f>IFERROR(VLOOKUP(C15242,Pivot!A:C,3,0),0)</f>
        <v>0</v>
      </c>
    </row>
    <row r="15243" spans="1:6" x14ac:dyDescent="0.25">
      <c r="A15243" s="68" t="s">
        <v>103</v>
      </c>
      <c r="B15243" s="69">
        <v>491491176</v>
      </c>
      <c r="C15243" s="68">
        <v>5999548064849</v>
      </c>
      <c r="D15243" s="69" t="s">
        <v>10114</v>
      </c>
      <c r="E15243" s="65">
        <f>IFERROR(VLOOKUP(C15243,Pivot!A:B,2,0),0)</f>
        <v>0</v>
      </c>
      <c r="F15243" s="65">
        <f>IFERROR(VLOOKUP(C15243,Pivot!A:C,3,0),0)</f>
        <v>0</v>
      </c>
    </row>
    <row r="15244" spans="1:6" x14ac:dyDescent="0.25">
      <c r="A15244" s="68" t="s">
        <v>103</v>
      </c>
      <c r="B15244" s="69">
        <v>491491179</v>
      </c>
      <c r="C15244" s="68">
        <v>3555801830044</v>
      </c>
      <c r="D15244" s="69" t="s">
        <v>10115</v>
      </c>
      <c r="E15244" s="65">
        <f>IFERROR(VLOOKUP(C15244,Pivot!A:B,2,0),0)</f>
        <v>0</v>
      </c>
      <c r="F15244" s="65">
        <f>IFERROR(VLOOKUP(C15244,Pivot!A:C,3,0),0)</f>
        <v>0</v>
      </c>
    </row>
    <row r="15245" spans="1:6" x14ac:dyDescent="0.25">
      <c r="A15245" s="68" t="s">
        <v>103</v>
      </c>
      <c r="B15245" s="69">
        <v>491491179</v>
      </c>
      <c r="C15245" s="68">
        <v>3555801830099</v>
      </c>
      <c r="D15245" s="69" t="s">
        <v>10115</v>
      </c>
      <c r="E15245" s="65">
        <f>IFERROR(VLOOKUP(C15245,Pivot!A:B,2,0),0)</f>
        <v>0</v>
      </c>
      <c r="F15245" s="65">
        <f>IFERROR(VLOOKUP(C15245,Pivot!A:C,3,0),0)</f>
        <v>0</v>
      </c>
    </row>
    <row r="15246" spans="1:6" x14ac:dyDescent="0.25">
      <c r="A15246" s="68" t="s">
        <v>103</v>
      </c>
      <c r="B15246" s="69">
        <v>491491179</v>
      </c>
      <c r="C15246" s="68">
        <v>491491179</v>
      </c>
      <c r="D15246" s="69" t="s">
        <v>10115</v>
      </c>
      <c r="E15246" s="65">
        <f>IFERROR(VLOOKUP(C15246,Pivot!A:B,2,0),0)</f>
        <v>0</v>
      </c>
      <c r="F15246" s="65">
        <f>IFERROR(VLOOKUP(C15246,Pivot!A:C,3,0),0)</f>
        <v>0</v>
      </c>
    </row>
    <row r="15247" spans="1:6" x14ac:dyDescent="0.25">
      <c r="A15247" s="68" t="s">
        <v>103</v>
      </c>
      <c r="B15247" s="69">
        <v>491491181</v>
      </c>
      <c r="C15247" s="68">
        <v>3555801630033</v>
      </c>
      <c r="D15247" s="69" t="s">
        <v>10116</v>
      </c>
      <c r="E15247" s="65">
        <f>IFERROR(VLOOKUP(C15247,Pivot!A:B,2,0),0)</f>
        <v>0</v>
      </c>
      <c r="F15247" s="65">
        <f>IFERROR(VLOOKUP(C15247,Pivot!A:C,3,0),0)</f>
        <v>0</v>
      </c>
    </row>
    <row r="15248" spans="1:6" x14ac:dyDescent="0.25">
      <c r="A15248" s="68" t="s">
        <v>103</v>
      </c>
      <c r="B15248" s="69">
        <v>491491181</v>
      </c>
      <c r="C15248" s="68">
        <v>491491181</v>
      </c>
      <c r="D15248" s="69" t="s">
        <v>10116</v>
      </c>
      <c r="E15248" s="65">
        <f>IFERROR(VLOOKUP(C15248,Pivot!A:B,2,0),0)</f>
        <v>0</v>
      </c>
      <c r="F15248" s="65">
        <f>IFERROR(VLOOKUP(C15248,Pivot!A:C,3,0),0)</f>
        <v>0</v>
      </c>
    </row>
    <row r="15249" spans="1:6" x14ac:dyDescent="0.25">
      <c r="A15249" s="68" t="s">
        <v>103</v>
      </c>
      <c r="B15249" s="69">
        <v>491491182</v>
      </c>
      <c r="C15249" s="68">
        <v>3555801630026</v>
      </c>
      <c r="D15249" s="69" t="s">
        <v>10117</v>
      </c>
      <c r="E15249" s="65">
        <f>IFERROR(VLOOKUP(C15249,Pivot!A:B,2,0),0)</f>
        <v>0</v>
      </c>
      <c r="F15249" s="65">
        <f>IFERROR(VLOOKUP(C15249,Pivot!A:C,3,0),0)</f>
        <v>0</v>
      </c>
    </row>
    <row r="15250" spans="1:6" x14ac:dyDescent="0.25">
      <c r="A15250" s="68" t="s">
        <v>103</v>
      </c>
      <c r="B15250" s="69">
        <v>491491182</v>
      </c>
      <c r="C15250" s="68">
        <v>491491182</v>
      </c>
      <c r="D15250" s="69" t="s">
        <v>10117</v>
      </c>
      <c r="E15250" s="65">
        <f>IFERROR(VLOOKUP(C15250,Pivot!A:B,2,0),0)</f>
        <v>0</v>
      </c>
      <c r="F15250" s="65">
        <f>IFERROR(VLOOKUP(C15250,Pivot!A:C,3,0),0)</f>
        <v>0</v>
      </c>
    </row>
    <row r="15251" spans="1:6" x14ac:dyDescent="0.25">
      <c r="A15251" s="68" t="s">
        <v>103</v>
      </c>
      <c r="B15251" s="69">
        <v>491491183</v>
      </c>
      <c r="C15251" s="68">
        <v>3555801630040</v>
      </c>
      <c r="D15251" s="69" t="s">
        <v>10118</v>
      </c>
      <c r="E15251" s="65">
        <f>IFERROR(VLOOKUP(C15251,Pivot!A:B,2,0),0)</f>
        <v>0</v>
      </c>
      <c r="F15251" s="65">
        <f>IFERROR(VLOOKUP(C15251,Pivot!A:C,3,0),0)</f>
        <v>0</v>
      </c>
    </row>
    <row r="15252" spans="1:6" x14ac:dyDescent="0.25">
      <c r="A15252" s="68" t="s">
        <v>103</v>
      </c>
      <c r="B15252" s="69">
        <v>491491183</v>
      </c>
      <c r="C15252" s="68">
        <v>491491183</v>
      </c>
      <c r="D15252" s="69" t="s">
        <v>10118</v>
      </c>
      <c r="E15252" s="65">
        <f>IFERROR(VLOOKUP(C15252,Pivot!A:B,2,0),0)</f>
        <v>0</v>
      </c>
      <c r="F15252" s="65">
        <f>IFERROR(VLOOKUP(C15252,Pivot!A:C,3,0),0)</f>
        <v>0</v>
      </c>
    </row>
    <row r="15253" spans="1:6" x14ac:dyDescent="0.25">
      <c r="A15253" s="68" t="s">
        <v>103</v>
      </c>
      <c r="B15253" s="69">
        <v>491491208</v>
      </c>
      <c r="C15253" s="68">
        <v>6942138924046</v>
      </c>
      <c r="D15253" s="69" t="s">
        <v>10119</v>
      </c>
      <c r="E15253" s="65">
        <f>IFERROR(VLOOKUP(C15253,Pivot!A:B,2,0),0)</f>
        <v>0</v>
      </c>
      <c r="F15253" s="65">
        <f>IFERROR(VLOOKUP(C15253,Pivot!A:C,3,0),0)</f>
        <v>0</v>
      </c>
    </row>
    <row r="15254" spans="1:6" x14ac:dyDescent="0.25">
      <c r="A15254" s="68" t="s">
        <v>103</v>
      </c>
      <c r="B15254" s="69">
        <v>491491209</v>
      </c>
      <c r="C15254" s="68">
        <v>6942138952285</v>
      </c>
      <c r="D15254" s="69" t="s">
        <v>10120</v>
      </c>
      <c r="E15254" s="65">
        <f>IFERROR(VLOOKUP(C15254,Pivot!A:B,2,0),0)</f>
        <v>0</v>
      </c>
      <c r="F15254" s="65">
        <f>IFERROR(VLOOKUP(C15254,Pivot!A:C,3,0),0)</f>
        <v>0</v>
      </c>
    </row>
    <row r="15255" spans="1:6" x14ac:dyDescent="0.25">
      <c r="A15255" s="68" t="s">
        <v>103</v>
      </c>
      <c r="B15255" s="69">
        <v>491491210</v>
      </c>
      <c r="C15255" s="68">
        <v>6942138953893</v>
      </c>
      <c r="D15255" s="69" t="s">
        <v>10121</v>
      </c>
      <c r="E15255" s="65">
        <f>IFERROR(VLOOKUP(C15255,Pivot!A:B,2,0),0)</f>
        <v>0</v>
      </c>
      <c r="F15255" s="65">
        <f>IFERROR(VLOOKUP(C15255,Pivot!A:C,3,0),0)</f>
        <v>0</v>
      </c>
    </row>
    <row r="15256" spans="1:6" x14ac:dyDescent="0.25">
      <c r="A15256" s="68" t="s">
        <v>103</v>
      </c>
      <c r="B15256" s="69">
        <v>491491211</v>
      </c>
      <c r="C15256" s="68">
        <v>6942138934458</v>
      </c>
      <c r="D15256" s="69" t="s">
        <v>10122</v>
      </c>
      <c r="E15256" s="65">
        <f>IFERROR(VLOOKUP(C15256,Pivot!A:B,2,0),0)</f>
        <v>0</v>
      </c>
      <c r="F15256" s="65">
        <f>IFERROR(VLOOKUP(C15256,Pivot!A:C,3,0),0)</f>
        <v>0</v>
      </c>
    </row>
    <row r="15257" spans="1:6" x14ac:dyDescent="0.25">
      <c r="A15257" s="68" t="s">
        <v>103</v>
      </c>
      <c r="B15257" s="69">
        <v>491491212</v>
      </c>
      <c r="C15257" s="68">
        <v>6942138926156</v>
      </c>
      <c r="D15257" s="69" t="s">
        <v>10123</v>
      </c>
      <c r="E15257" s="65">
        <f>IFERROR(VLOOKUP(C15257,Pivot!A:B,2,0),0)</f>
        <v>0</v>
      </c>
      <c r="F15257" s="65">
        <f>IFERROR(VLOOKUP(C15257,Pivot!A:C,3,0),0)</f>
        <v>0</v>
      </c>
    </row>
    <row r="15258" spans="1:6" x14ac:dyDescent="0.25">
      <c r="A15258" s="68" t="s">
        <v>103</v>
      </c>
      <c r="B15258" s="69">
        <v>491491213</v>
      </c>
      <c r="C15258" s="68">
        <v>6942138926231</v>
      </c>
      <c r="D15258" s="69" t="s">
        <v>10124</v>
      </c>
      <c r="E15258" s="65">
        <f>IFERROR(VLOOKUP(C15258,Pivot!A:B,2,0),0)</f>
        <v>0</v>
      </c>
      <c r="F15258" s="65">
        <f>IFERROR(VLOOKUP(C15258,Pivot!A:C,3,0),0)</f>
        <v>0</v>
      </c>
    </row>
    <row r="15259" spans="1:6" x14ac:dyDescent="0.25">
      <c r="A15259" s="68" t="s">
        <v>103</v>
      </c>
      <c r="B15259" s="69">
        <v>491491214</v>
      </c>
      <c r="C15259" s="68">
        <v>6942138917598</v>
      </c>
      <c r="D15259" s="69" t="s">
        <v>10125</v>
      </c>
      <c r="E15259" s="65">
        <f>IFERROR(VLOOKUP(C15259,Pivot!A:B,2,0),0)</f>
        <v>0</v>
      </c>
      <c r="F15259" s="65">
        <f>IFERROR(VLOOKUP(C15259,Pivot!A:C,3,0),0)</f>
        <v>0</v>
      </c>
    </row>
    <row r="15260" spans="1:6" x14ac:dyDescent="0.25">
      <c r="A15260" s="68" t="s">
        <v>103</v>
      </c>
      <c r="B15260" s="69">
        <v>491491215</v>
      </c>
      <c r="C15260" s="68">
        <v>6942138934472</v>
      </c>
      <c r="D15260" s="69" t="s">
        <v>10126</v>
      </c>
      <c r="E15260" s="65">
        <f>IFERROR(VLOOKUP(C15260,Pivot!A:B,2,0),0)</f>
        <v>0</v>
      </c>
      <c r="F15260" s="65">
        <f>IFERROR(VLOOKUP(C15260,Pivot!A:C,3,0),0)</f>
        <v>0</v>
      </c>
    </row>
    <row r="15261" spans="1:6" x14ac:dyDescent="0.25">
      <c r="A15261" s="68" t="s">
        <v>103</v>
      </c>
      <c r="B15261" s="69">
        <v>491491216</v>
      </c>
      <c r="C15261" s="68">
        <v>6942138908732</v>
      </c>
      <c r="D15261" s="69" t="s">
        <v>10127</v>
      </c>
      <c r="E15261" s="65">
        <f>IFERROR(VLOOKUP(C15261,Pivot!A:B,2,0),0)</f>
        <v>0</v>
      </c>
      <c r="F15261" s="65">
        <f>IFERROR(VLOOKUP(C15261,Pivot!A:C,3,0),0)</f>
        <v>0</v>
      </c>
    </row>
    <row r="15262" spans="1:6" x14ac:dyDescent="0.25">
      <c r="A15262" s="68" t="s">
        <v>103</v>
      </c>
      <c r="B15262" s="69">
        <v>491491217</v>
      </c>
      <c r="C15262" s="68">
        <v>6942138934465</v>
      </c>
      <c r="D15262" s="69" t="s">
        <v>10128</v>
      </c>
      <c r="E15262" s="65">
        <f>IFERROR(VLOOKUP(C15262,Pivot!A:B,2,0),0)</f>
        <v>0</v>
      </c>
      <c r="F15262" s="65">
        <f>IFERROR(VLOOKUP(C15262,Pivot!A:C,3,0),0)</f>
        <v>0</v>
      </c>
    </row>
    <row r="15263" spans="1:6" x14ac:dyDescent="0.25">
      <c r="A15263" s="68" t="s">
        <v>103</v>
      </c>
      <c r="B15263" s="69">
        <v>491491218</v>
      </c>
      <c r="C15263" s="68">
        <v>6942138934724</v>
      </c>
      <c r="D15263" s="69" t="s">
        <v>10129</v>
      </c>
      <c r="E15263" s="65">
        <f>IFERROR(VLOOKUP(C15263,Pivot!A:B,2,0),0)</f>
        <v>0</v>
      </c>
      <c r="F15263" s="65">
        <f>IFERROR(VLOOKUP(C15263,Pivot!A:C,3,0),0)</f>
        <v>0</v>
      </c>
    </row>
    <row r="15264" spans="1:6" x14ac:dyDescent="0.25">
      <c r="A15264" s="68" t="s">
        <v>103</v>
      </c>
      <c r="B15264" s="69">
        <v>491491219</v>
      </c>
      <c r="C15264" s="68">
        <v>491491219</v>
      </c>
      <c r="D15264" s="69" t="s">
        <v>10130</v>
      </c>
      <c r="E15264" s="65">
        <f>IFERROR(VLOOKUP(C15264,Pivot!A:B,2,0),0)</f>
        <v>0</v>
      </c>
      <c r="F15264" s="65">
        <f>IFERROR(VLOOKUP(C15264,Pivot!A:C,3,0),0)</f>
        <v>0</v>
      </c>
    </row>
    <row r="15265" spans="1:6" x14ac:dyDescent="0.25">
      <c r="A15265" s="68" t="s">
        <v>103</v>
      </c>
      <c r="B15265" s="69">
        <v>491491219</v>
      </c>
      <c r="C15265" s="68">
        <v>825131026817</v>
      </c>
      <c r="D15265" s="69" t="s">
        <v>10130</v>
      </c>
      <c r="E15265" s="65">
        <f>IFERROR(VLOOKUP(C15265,Pivot!A:B,2,0),0)</f>
        <v>0</v>
      </c>
      <c r="F15265" s="65">
        <f>IFERROR(VLOOKUP(C15265,Pivot!A:C,3,0),0)</f>
        <v>0</v>
      </c>
    </row>
    <row r="15266" spans="1:6" x14ac:dyDescent="0.25">
      <c r="A15266" s="68" t="s">
        <v>103</v>
      </c>
      <c r="B15266" s="69">
        <v>491491220</v>
      </c>
      <c r="C15266" s="68">
        <v>491491220</v>
      </c>
      <c r="D15266" s="69" t="s">
        <v>10131</v>
      </c>
      <c r="E15266" s="65">
        <f>IFERROR(VLOOKUP(C15266,Pivot!A:B,2,0),0)</f>
        <v>0</v>
      </c>
      <c r="F15266" s="65">
        <f>IFERROR(VLOOKUP(C15266,Pivot!A:C,3,0),0)</f>
        <v>0</v>
      </c>
    </row>
    <row r="15267" spans="1:6" x14ac:dyDescent="0.25">
      <c r="A15267" s="68" t="s">
        <v>103</v>
      </c>
      <c r="B15267" s="69">
        <v>491491220</v>
      </c>
      <c r="C15267" s="68">
        <v>825131027821</v>
      </c>
      <c r="D15267" s="69" t="s">
        <v>10131</v>
      </c>
      <c r="E15267" s="65">
        <f>IFERROR(VLOOKUP(C15267,Pivot!A:B,2,0),0)</f>
        <v>0</v>
      </c>
      <c r="F15267" s="65">
        <f>IFERROR(VLOOKUP(C15267,Pivot!A:C,3,0),0)</f>
        <v>0</v>
      </c>
    </row>
    <row r="15268" spans="1:6" x14ac:dyDescent="0.25">
      <c r="A15268" s="68" t="s">
        <v>103</v>
      </c>
      <c r="B15268" s="69">
        <v>491491221</v>
      </c>
      <c r="C15268" s="68">
        <v>491491221</v>
      </c>
      <c r="D15268" s="69" t="s">
        <v>10132</v>
      </c>
      <c r="E15268" s="65">
        <f>IFERROR(VLOOKUP(C15268,Pivot!A:B,2,0),0)</f>
        <v>0</v>
      </c>
      <c r="F15268" s="65">
        <f>IFERROR(VLOOKUP(C15268,Pivot!A:C,3,0),0)</f>
        <v>0</v>
      </c>
    </row>
    <row r="15269" spans="1:6" x14ac:dyDescent="0.25">
      <c r="A15269" s="68" t="s">
        <v>103</v>
      </c>
      <c r="B15269" s="69">
        <v>491491221</v>
      </c>
      <c r="C15269" s="68">
        <v>825131027814</v>
      </c>
      <c r="D15269" s="69" t="s">
        <v>10132</v>
      </c>
      <c r="E15269" s="65">
        <f>IFERROR(VLOOKUP(C15269,Pivot!A:B,2,0),0)</f>
        <v>0</v>
      </c>
      <c r="F15269" s="65">
        <f>IFERROR(VLOOKUP(C15269,Pivot!A:C,3,0),0)</f>
        <v>0</v>
      </c>
    </row>
    <row r="15270" spans="1:6" x14ac:dyDescent="0.25">
      <c r="A15270" s="68" t="s">
        <v>103</v>
      </c>
      <c r="B15270" s="69">
        <v>491507362</v>
      </c>
      <c r="C15270" s="68">
        <v>8906101065059</v>
      </c>
      <c r="D15270" s="69" t="s">
        <v>10133</v>
      </c>
      <c r="E15270" s="65">
        <f>IFERROR(VLOOKUP(C15270,Pivot!A:B,2,0),0)</f>
        <v>0</v>
      </c>
      <c r="F15270" s="65">
        <f>IFERROR(VLOOKUP(C15270,Pivot!A:C,3,0),0)</f>
        <v>0</v>
      </c>
    </row>
    <row r="15271" spans="1:6" x14ac:dyDescent="0.25">
      <c r="A15271" s="68" t="s">
        <v>103</v>
      </c>
      <c r="B15271" s="69">
        <v>491553714</v>
      </c>
      <c r="C15271" s="68">
        <v>8906054463452</v>
      </c>
      <c r="D15271" s="69" t="s">
        <v>10134</v>
      </c>
      <c r="E15271" s="65">
        <f>IFERROR(VLOOKUP(C15271,Pivot!A:B,2,0),0)</f>
        <v>0</v>
      </c>
      <c r="F15271" s="65">
        <f>IFERROR(VLOOKUP(C15271,Pivot!A:C,3,0),0)</f>
        <v>0</v>
      </c>
    </row>
    <row r="15272" spans="1:6" x14ac:dyDescent="0.25">
      <c r="A15272" s="68" t="s">
        <v>103</v>
      </c>
      <c r="B15272" s="69">
        <v>491553723</v>
      </c>
      <c r="C15272" s="68">
        <v>8906054463650</v>
      </c>
      <c r="D15272" s="69" t="s">
        <v>10135</v>
      </c>
      <c r="E15272" s="65">
        <f>IFERROR(VLOOKUP(C15272,Pivot!A:B,2,0),0)</f>
        <v>0</v>
      </c>
      <c r="F15272" s="65">
        <f>IFERROR(VLOOKUP(C15272,Pivot!A:C,3,0),0)</f>
        <v>0</v>
      </c>
    </row>
    <row r="15273" spans="1:6" x14ac:dyDescent="0.25">
      <c r="A15273" s="68" t="s">
        <v>103</v>
      </c>
      <c r="B15273" s="69">
        <v>491553724</v>
      </c>
      <c r="C15273" s="68">
        <v>8906054463667</v>
      </c>
      <c r="D15273" s="69" t="s">
        <v>10136</v>
      </c>
      <c r="E15273" s="65">
        <f>IFERROR(VLOOKUP(C15273,Pivot!A:B,2,0),0)</f>
        <v>0</v>
      </c>
      <c r="F15273" s="65">
        <f>IFERROR(VLOOKUP(C15273,Pivot!A:C,3,0),0)</f>
        <v>0</v>
      </c>
    </row>
    <row r="15274" spans="1:6" x14ac:dyDescent="0.25">
      <c r="A15274" s="68" t="s">
        <v>103</v>
      </c>
      <c r="B15274" s="69">
        <v>491553725</v>
      </c>
      <c r="C15274" s="68">
        <v>8906054464152</v>
      </c>
      <c r="D15274" s="69" t="s">
        <v>10137</v>
      </c>
      <c r="E15274" s="65">
        <f>IFERROR(VLOOKUP(C15274,Pivot!A:B,2,0),0)</f>
        <v>0</v>
      </c>
      <c r="F15274" s="65">
        <f>IFERROR(VLOOKUP(C15274,Pivot!A:C,3,0),0)</f>
        <v>0</v>
      </c>
    </row>
    <row r="15275" spans="1:6" x14ac:dyDescent="0.25">
      <c r="A15275" s="68" t="s">
        <v>103</v>
      </c>
      <c r="B15275" s="69">
        <v>491553726</v>
      </c>
      <c r="C15275" s="68">
        <v>8906054463674</v>
      </c>
      <c r="D15275" s="69" t="s">
        <v>10138</v>
      </c>
      <c r="E15275" s="65">
        <f>IFERROR(VLOOKUP(C15275,Pivot!A:B,2,0),0)</f>
        <v>0</v>
      </c>
      <c r="F15275" s="65">
        <f>IFERROR(VLOOKUP(C15275,Pivot!A:C,3,0),0)</f>
        <v>0</v>
      </c>
    </row>
    <row r="15276" spans="1:6" x14ac:dyDescent="0.25">
      <c r="A15276" s="68" t="s">
        <v>103</v>
      </c>
      <c r="B15276" s="69">
        <v>491553757</v>
      </c>
      <c r="C15276" s="68">
        <v>8906054468181</v>
      </c>
      <c r="D15276" s="69" t="s">
        <v>10139</v>
      </c>
      <c r="E15276" s="65">
        <f>IFERROR(VLOOKUP(C15276,Pivot!A:B,2,0),0)</f>
        <v>0</v>
      </c>
      <c r="F15276" s="65">
        <f>IFERROR(VLOOKUP(C15276,Pivot!A:C,3,0),0)</f>
        <v>0</v>
      </c>
    </row>
    <row r="15277" spans="1:6" x14ac:dyDescent="0.25">
      <c r="A15277" s="68" t="s">
        <v>103</v>
      </c>
      <c r="B15277" s="69">
        <v>491553758</v>
      </c>
      <c r="C15277" s="68">
        <v>8906054468198</v>
      </c>
      <c r="D15277" s="69" t="s">
        <v>10140</v>
      </c>
      <c r="E15277" s="65">
        <f>IFERROR(VLOOKUP(C15277,Pivot!A:B,2,0),0)</f>
        <v>0</v>
      </c>
      <c r="F15277" s="65">
        <f>IFERROR(VLOOKUP(C15277,Pivot!A:C,3,0),0)</f>
        <v>0</v>
      </c>
    </row>
    <row r="15278" spans="1:6" x14ac:dyDescent="0.25">
      <c r="A15278" s="68" t="s">
        <v>103</v>
      </c>
      <c r="B15278" s="69">
        <v>491553759</v>
      </c>
      <c r="C15278" s="68">
        <v>8906054465821</v>
      </c>
      <c r="D15278" s="69" t="s">
        <v>10141</v>
      </c>
      <c r="E15278" s="65">
        <f>IFERROR(VLOOKUP(C15278,Pivot!A:B,2,0),0)</f>
        <v>0</v>
      </c>
      <c r="F15278" s="65">
        <f>IFERROR(VLOOKUP(C15278,Pivot!A:C,3,0),0)</f>
        <v>0</v>
      </c>
    </row>
    <row r="15279" spans="1:6" x14ac:dyDescent="0.25">
      <c r="A15279" s="68" t="s">
        <v>103</v>
      </c>
      <c r="B15279" s="69">
        <v>491553761</v>
      </c>
      <c r="C15279" s="68">
        <v>8906054465845</v>
      </c>
      <c r="D15279" s="69" t="s">
        <v>10142</v>
      </c>
      <c r="E15279" s="65">
        <f>IFERROR(VLOOKUP(C15279,Pivot!A:B,2,0),0)</f>
        <v>0</v>
      </c>
      <c r="F15279" s="65">
        <f>IFERROR(VLOOKUP(C15279,Pivot!A:C,3,0),0)</f>
        <v>0</v>
      </c>
    </row>
    <row r="15280" spans="1:6" x14ac:dyDescent="0.25">
      <c r="A15280" s="68" t="s">
        <v>103</v>
      </c>
      <c r="B15280" s="69">
        <v>491553762</v>
      </c>
      <c r="C15280" s="68">
        <v>8906054465852</v>
      </c>
      <c r="D15280" s="69" t="s">
        <v>10143</v>
      </c>
      <c r="E15280" s="65">
        <f>IFERROR(VLOOKUP(C15280,Pivot!A:B,2,0),0)</f>
        <v>0</v>
      </c>
      <c r="F15280" s="65">
        <f>IFERROR(VLOOKUP(C15280,Pivot!A:C,3,0),0)</f>
        <v>0</v>
      </c>
    </row>
    <row r="15281" spans="1:6" x14ac:dyDescent="0.25">
      <c r="A15281" s="68" t="s">
        <v>103</v>
      </c>
      <c r="B15281" s="69">
        <v>491553801</v>
      </c>
      <c r="C15281" s="68">
        <v>8906054469362</v>
      </c>
      <c r="D15281" s="69" t="s">
        <v>10144</v>
      </c>
      <c r="E15281" s="65">
        <f>IFERROR(VLOOKUP(C15281,Pivot!A:B,2,0),0)</f>
        <v>0</v>
      </c>
      <c r="F15281" s="65">
        <f>IFERROR(VLOOKUP(C15281,Pivot!A:C,3,0),0)</f>
        <v>0</v>
      </c>
    </row>
    <row r="15282" spans="1:6" x14ac:dyDescent="0.25">
      <c r="A15282" s="68" t="s">
        <v>103</v>
      </c>
      <c r="B15282" s="69">
        <v>491554337</v>
      </c>
      <c r="C15282" s="68">
        <v>491554337</v>
      </c>
      <c r="D15282" s="69" t="s">
        <v>10145</v>
      </c>
      <c r="E15282" s="65">
        <f>IFERROR(VLOOKUP(C15282,Pivot!A:B,2,0),0)</f>
        <v>0</v>
      </c>
      <c r="F15282" s="65">
        <f>IFERROR(VLOOKUP(C15282,Pivot!A:C,3,0),0)</f>
        <v>0</v>
      </c>
    </row>
    <row r="15283" spans="1:6" x14ac:dyDescent="0.25">
      <c r="A15283" s="68" t="s">
        <v>103</v>
      </c>
      <c r="B15283" s="69">
        <v>491554337</v>
      </c>
      <c r="C15283" s="68">
        <v>8906046947205</v>
      </c>
      <c r="D15283" s="69" t="s">
        <v>10145</v>
      </c>
      <c r="E15283" s="65">
        <f>IFERROR(VLOOKUP(C15283,Pivot!A:B,2,0),0)</f>
        <v>0</v>
      </c>
      <c r="F15283" s="65">
        <f>IFERROR(VLOOKUP(C15283,Pivot!A:C,3,0),0)</f>
        <v>0</v>
      </c>
    </row>
    <row r="15284" spans="1:6" x14ac:dyDescent="0.25">
      <c r="A15284" s="68" t="s">
        <v>103</v>
      </c>
      <c r="B15284" s="69">
        <v>491554338</v>
      </c>
      <c r="C15284" s="68">
        <v>491554338</v>
      </c>
      <c r="D15284" s="69" t="s">
        <v>10146</v>
      </c>
      <c r="E15284" s="65">
        <f>IFERROR(VLOOKUP(C15284,Pivot!A:B,2,0),0)</f>
        <v>0</v>
      </c>
      <c r="F15284" s="65">
        <f>IFERROR(VLOOKUP(C15284,Pivot!A:C,3,0),0)</f>
        <v>0</v>
      </c>
    </row>
    <row r="15285" spans="1:6" x14ac:dyDescent="0.25">
      <c r="A15285" s="68" t="s">
        <v>103</v>
      </c>
      <c r="B15285" s="69">
        <v>491554338</v>
      </c>
      <c r="C15285" s="68">
        <v>8906046947182</v>
      </c>
      <c r="D15285" s="69" t="s">
        <v>10146</v>
      </c>
      <c r="E15285" s="65">
        <f>IFERROR(VLOOKUP(C15285,Pivot!A:B,2,0),0)</f>
        <v>0</v>
      </c>
      <c r="F15285" s="65">
        <f>IFERROR(VLOOKUP(C15285,Pivot!A:C,3,0),0)</f>
        <v>0</v>
      </c>
    </row>
    <row r="15286" spans="1:6" x14ac:dyDescent="0.25">
      <c r="A15286" s="68" t="s">
        <v>103</v>
      </c>
      <c r="B15286" s="69">
        <v>491554355</v>
      </c>
      <c r="C15286" s="68">
        <v>491554355</v>
      </c>
      <c r="D15286" s="69" t="s">
        <v>10147</v>
      </c>
      <c r="E15286" s="65">
        <f>IFERROR(VLOOKUP(C15286,Pivot!A:B,2,0),0)</f>
        <v>0</v>
      </c>
      <c r="F15286" s="65">
        <f>IFERROR(VLOOKUP(C15286,Pivot!A:C,3,0),0)</f>
        <v>0</v>
      </c>
    </row>
    <row r="15287" spans="1:6" x14ac:dyDescent="0.25">
      <c r="A15287" s="68" t="s">
        <v>103</v>
      </c>
      <c r="B15287" s="69">
        <v>491554355</v>
      </c>
      <c r="C15287" s="68">
        <v>8906046944341</v>
      </c>
      <c r="D15287" s="69" t="s">
        <v>10147</v>
      </c>
      <c r="E15287" s="65">
        <f>IFERROR(VLOOKUP(C15287,Pivot!A:B,2,0),0)</f>
        <v>0</v>
      </c>
      <c r="F15287" s="65">
        <f>IFERROR(VLOOKUP(C15287,Pivot!A:C,3,0),0)</f>
        <v>0</v>
      </c>
    </row>
    <row r="15288" spans="1:6" x14ac:dyDescent="0.25">
      <c r="A15288" s="68" t="s">
        <v>103</v>
      </c>
      <c r="B15288" s="69">
        <v>491554573</v>
      </c>
      <c r="C15288" s="68">
        <v>8906083590051</v>
      </c>
      <c r="D15288" s="69" t="s">
        <v>10148</v>
      </c>
      <c r="E15288" s="65">
        <f>IFERROR(VLOOKUP(C15288,Pivot!A:B,2,0),0)</f>
        <v>0</v>
      </c>
      <c r="F15288" s="65">
        <f>IFERROR(VLOOKUP(C15288,Pivot!A:C,3,0),0)</f>
        <v>0</v>
      </c>
    </row>
    <row r="15289" spans="1:6" x14ac:dyDescent="0.25">
      <c r="A15289" s="68" t="s">
        <v>103</v>
      </c>
      <c r="B15289" s="69">
        <v>491554606</v>
      </c>
      <c r="C15289" s="68">
        <v>8906083590600</v>
      </c>
      <c r="D15289" s="69" t="s">
        <v>10149</v>
      </c>
      <c r="E15289" s="65">
        <f>IFERROR(VLOOKUP(C15289,Pivot!A:B,2,0),0)</f>
        <v>0</v>
      </c>
      <c r="F15289" s="65">
        <f>IFERROR(VLOOKUP(C15289,Pivot!A:C,3,0),0)</f>
        <v>0</v>
      </c>
    </row>
    <row r="15290" spans="1:6" x14ac:dyDescent="0.25">
      <c r="A15290" s="68" t="s">
        <v>103</v>
      </c>
      <c r="B15290" s="69">
        <v>491554608</v>
      </c>
      <c r="C15290" s="68">
        <v>8906083591522</v>
      </c>
      <c r="D15290" s="69" t="s">
        <v>10150</v>
      </c>
      <c r="E15290" s="65">
        <f>IFERROR(VLOOKUP(C15290,Pivot!A:B,2,0),0)</f>
        <v>0</v>
      </c>
      <c r="F15290" s="65">
        <f>IFERROR(VLOOKUP(C15290,Pivot!A:C,3,0),0)</f>
        <v>0</v>
      </c>
    </row>
    <row r="15291" spans="1:6" x14ac:dyDescent="0.25">
      <c r="A15291" s="68" t="s">
        <v>103</v>
      </c>
      <c r="B15291" s="69">
        <v>491554609</v>
      </c>
      <c r="C15291" s="68">
        <v>8906083591553</v>
      </c>
      <c r="D15291" s="69" t="s">
        <v>10151</v>
      </c>
      <c r="E15291" s="65">
        <f>IFERROR(VLOOKUP(C15291,Pivot!A:B,2,0),0)</f>
        <v>0</v>
      </c>
      <c r="F15291" s="65">
        <f>IFERROR(VLOOKUP(C15291,Pivot!A:C,3,0),0)</f>
        <v>0</v>
      </c>
    </row>
    <row r="15292" spans="1:6" x14ac:dyDescent="0.25">
      <c r="A15292" s="68" t="s">
        <v>103</v>
      </c>
      <c r="B15292" s="69">
        <v>491554611</v>
      </c>
      <c r="C15292" s="68">
        <v>8906083591492</v>
      </c>
      <c r="D15292" s="69" t="s">
        <v>10152</v>
      </c>
      <c r="E15292" s="65">
        <f>IFERROR(VLOOKUP(C15292,Pivot!A:B,2,0),0)</f>
        <v>0</v>
      </c>
      <c r="F15292" s="65">
        <f>IFERROR(VLOOKUP(C15292,Pivot!A:C,3,0),0)</f>
        <v>0</v>
      </c>
    </row>
    <row r="15293" spans="1:6" x14ac:dyDescent="0.25">
      <c r="A15293" s="68" t="s">
        <v>103</v>
      </c>
      <c r="B15293" s="69">
        <v>491554774</v>
      </c>
      <c r="C15293" s="68">
        <v>8906054469539</v>
      </c>
      <c r="D15293" s="69" t="s">
        <v>10153</v>
      </c>
      <c r="E15293" s="65">
        <f>IFERROR(VLOOKUP(C15293,Pivot!A:B,2,0),0)</f>
        <v>0</v>
      </c>
      <c r="F15293" s="65">
        <f>IFERROR(VLOOKUP(C15293,Pivot!A:C,3,0),0)</f>
        <v>0</v>
      </c>
    </row>
    <row r="15294" spans="1:6" x14ac:dyDescent="0.25">
      <c r="A15294" s="68" t="s">
        <v>103</v>
      </c>
      <c r="B15294" s="69">
        <v>491554866</v>
      </c>
      <c r="C15294" s="68">
        <v>8906101060214</v>
      </c>
      <c r="D15294" s="69" t="s">
        <v>10154</v>
      </c>
      <c r="E15294" s="65">
        <f>IFERROR(VLOOKUP(C15294,Pivot!A:B,2,0),0)</f>
        <v>0</v>
      </c>
      <c r="F15294" s="65">
        <f>IFERROR(VLOOKUP(C15294,Pivot!A:C,3,0),0)</f>
        <v>0</v>
      </c>
    </row>
    <row r="15295" spans="1:6" x14ac:dyDescent="0.25">
      <c r="A15295" s="68" t="s">
        <v>103</v>
      </c>
      <c r="B15295" s="69">
        <v>491554868</v>
      </c>
      <c r="C15295" s="68">
        <v>8906101060238</v>
      </c>
      <c r="D15295" s="69" t="s">
        <v>10155</v>
      </c>
      <c r="E15295" s="65">
        <f>IFERROR(VLOOKUP(C15295,Pivot!A:B,2,0),0)</f>
        <v>0</v>
      </c>
      <c r="F15295" s="65">
        <f>IFERROR(VLOOKUP(C15295,Pivot!A:C,3,0),0)</f>
        <v>0</v>
      </c>
    </row>
    <row r="15296" spans="1:6" x14ac:dyDescent="0.25">
      <c r="A15296" s="68" t="s">
        <v>103</v>
      </c>
      <c r="B15296" s="69">
        <v>491554874</v>
      </c>
      <c r="C15296" s="68">
        <v>8906101060290</v>
      </c>
      <c r="D15296" s="69" t="s">
        <v>10156</v>
      </c>
      <c r="E15296" s="65">
        <f>IFERROR(VLOOKUP(C15296,Pivot!A:B,2,0),0)</f>
        <v>0</v>
      </c>
      <c r="F15296" s="65">
        <f>IFERROR(VLOOKUP(C15296,Pivot!A:C,3,0),0)</f>
        <v>0</v>
      </c>
    </row>
    <row r="15297" spans="1:6" x14ac:dyDescent="0.25">
      <c r="A15297" s="68" t="s">
        <v>103</v>
      </c>
      <c r="B15297" s="69">
        <v>491554926</v>
      </c>
      <c r="C15297" s="68">
        <v>8906101060733</v>
      </c>
      <c r="D15297" s="69" t="s">
        <v>10157</v>
      </c>
      <c r="E15297" s="65">
        <f>IFERROR(VLOOKUP(C15297,Pivot!A:B,2,0),0)</f>
        <v>0</v>
      </c>
      <c r="F15297" s="65">
        <f>IFERROR(VLOOKUP(C15297,Pivot!A:C,3,0),0)</f>
        <v>0</v>
      </c>
    </row>
    <row r="15298" spans="1:6" x14ac:dyDescent="0.25">
      <c r="A15298" s="68" t="s">
        <v>103</v>
      </c>
      <c r="B15298" s="69">
        <v>491554978</v>
      </c>
      <c r="C15298" s="68">
        <v>8906101061334</v>
      </c>
      <c r="D15298" s="69" t="s">
        <v>10158</v>
      </c>
      <c r="E15298" s="65">
        <f>IFERROR(VLOOKUP(C15298,Pivot!A:B,2,0),0)</f>
        <v>0</v>
      </c>
      <c r="F15298" s="65">
        <f>IFERROR(VLOOKUP(C15298,Pivot!A:C,3,0),0)</f>
        <v>0</v>
      </c>
    </row>
    <row r="15299" spans="1:6" x14ac:dyDescent="0.25">
      <c r="A15299" s="68" t="s">
        <v>103</v>
      </c>
      <c r="B15299" s="69">
        <v>491555264</v>
      </c>
      <c r="C15299" s="68">
        <v>8906101064267</v>
      </c>
      <c r="D15299" s="69" t="s">
        <v>10159</v>
      </c>
      <c r="E15299" s="65">
        <f>IFERROR(VLOOKUP(C15299,Pivot!A:B,2,0),0)</f>
        <v>0</v>
      </c>
      <c r="F15299" s="65">
        <f>IFERROR(VLOOKUP(C15299,Pivot!A:C,3,0),0)</f>
        <v>0</v>
      </c>
    </row>
    <row r="15300" spans="1:6" x14ac:dyDescent="0.25">
      <c r="A15300" s="68" t="s">
        <v>103</v>
      </c>
      <c r="B15300" s="69">
        <v>491555278</v>
      </c>
      <c r="C15300" s="68">
        <v>8906101064441</v>
      </c>
      <c r="D15300" s="69" t="s">
        <v>10160</v>
      </c>
      <c r="E15300" s="65">
        <f>IFERROR(VLOOKUP(C15300,Pivot!A:B,2,0),0)</f>
        <v>0</v>
      </c>
      <c r="F15300" s="65">
        <f>IFERROR(VLOOKUP(C15300,Pivot!A:C,3,0),0)</f>
        <v>0</v>
      </c>
    </row>
    <row r="15301" spans="1:6" x14ac:dyDescent="0.25">
      <c r="A15301" s="68" t="s">
        <v>103</v>
      </c>
      <c r="B15301" s="69">
        <v>491567302</v>
      </c>
      <c r="C15301" s="68">
        <v>8906022397628</v>
      </c>
      <c r="D15301" s="69" t="s">
        <v>10161</v>
      </c>
      <c r="E15301" s="65">
        <f>IFERROR(VLOOKUP(C15301,Pivot!A:B,2,0),0)</f>
        <v>0</v>
      </c>
      <c r="F15301" s="65">
        <f>IFERROR(VLOOKUP(C15301,Pivot!A:C,3,0),0)</f>
        <v>0</v>
      </c>
    </row>
    <row r="15302" spans="1:6" x14ac:dyDescent="0.25">
      <c r="A15302" s="68" t="s">
        <v>103</v>
      </c>
      <c r="B15302" s="69">
        <v>491567307</v>
      </c>
      <c r="C15302" s="68">
        <v>4895038501430</v>
      </c>
      <c r="D15302" s="69" t="s">
        <v>10162</v>
      </c>
      <c r="E15302" s="65">
        <f>IFERROR(VLOOKUP(C15302,Pivot!A:B,2,0),0)</f>
        <v>0</v>
      </c>
      <c r="F15302" s="65">
        <f>IFERROR(VLOOKUP(C15302,Pivot!A:C,3,0),0)</f>
        <v>0</v>
      </c>
    </row>
    <row r="15303" spans="1:6" x14ac:dyDescent="0.25">
      <c r="A15303" s="68" t="s">
        <v>103</v>
      </c>
      <c r="B15303" s="69">
        <v>491567308</v>
      </c>
      <c r="C15303" s="68">
        <v>4895038501447</v>
      </c>
      <c r="D15303" s="69" t="s">
        <v>10163</v>
      </c>
      <c r="E15303" s="65">
        <f>IFERROR(VLOOKUP(C15303,Pivot!A:B,2,0),0)</f>
        <v>0</v>
      </c>
      <c r="F15303" s="65">
        <f>IFERROR(VLOOKUP(C15303,Pivot!A:C,3,0),0)</f>
        <v>0</v>
      </c>
    </row>
    <row r="15304" spans="1:6" x14ac:dyDescent="0.25">
      <c r="A15304" s="68" t="s">
        <v>103</v>
      </c>
      <c r="B15304" s="69">
        <v>491567309</v>
      </c>
      <c r="C15304" s="68">
        <v>4895038501461</v>
      </c>
      <c r="D15304" s="69" t="s">
        <v>10164</v>
      </c>
      <c r="E15304" s="65">
        <f>IFERROR(VLOOKUP(C15304,Pivot!A:B,2,0),0)</f>
        <v>0</v>
      </c>
      <c r="F15304" s="65">
        <f>IFERROR(VLOOKUP(C15304,Pivot!A:C,3,0),0)</f>
        <v>0</v>
      </c>
    </row>
    <row r="15305" spans="1:6" x14ac:dyDescent="0.25">
      <c r="A15305" s="68" t="s">
        <v>103</v>
      </c>
      <c r="B15305" s="69">
        <v>491567310</v>
      </c>
      <c r="C15305" s="68">
        <v>4895038501645</v>
      </c>
      <c r="D15305" s="69" t="s">
        <v>10165</v>
      </c>
      <c r="E15305" s="65">
        <f>IFERROR(VLOOKUP(C15305,Pivot!A:B,2,0),0)</f>
        <v>0</v>
      </c>
      <c r="F15305" s="65">
        <f>IFERROR(VLOOKUP(C15305,Pivot!A:C,3,0),0)</f>
        <v>0</v>
      </c>
    </row>
    <row r="15306" spans="1:6" x14ac:dyDescent="0.25">
      <c r="A15306" s="68" t="s">
        <v>103</v>
      </c>
      <c r="B15306" s="69">
        <v>491567311</v>
      </c>
      <c r="C15306" s="68">
        <v>4895038501652</v>
      </c>
      <c r="D15306" s="69" t="s">
        <v>10166</v>
      </c>
      <c r="E15306" s="65">
        <f>IFERROR(VLOOKUP(C15306,Pivot!A:B,2,0),0)</f>
        <v>0</v>
      </c>
      <c r="F15306" s="65">
        <f>IFERROR(VLOOKUP(C15306,Pivot!A:C,3,0),0)</f>
        <v>0</v>
      </c>
    </row>
    <row r="15307" spans="1:6" x14ac:dyDescent="0.25">
      <c r="A15307" s="68" t="s">
        <v>103</v>
      </c>
      <c r="B15307" s="69">
        <v>491567312</v>
      </c>
      <c r="C15307" s="68">
        <v>4895038501683</v>
      </c>
      <c r="D15307" s="69" t="s">
        <v>10167</v>
      </c>
      <c r="E15307" s="65">
        <f>IFERROR(VLOOKUP(C15307,Pivot!A:B,2,0),0)</f>
        <v>0</v>
      </c>
      <c r="F15307" s="65">
        <f>IFERROR(VLOOKUP(C15307,Pivot!A:C,3,0),0)</f>
        <v>0</v>
      </c>
    </row>
    <row r="15308" spans="1:6" x14ac:dyDescent="0.25">
      <c r="A15308" s="68" t="s">
        <v>103</v>
      </c>
      <c r="B15308" s="69">
        <v>491567313</v>
      </c>
      <c r="C15308" s="68">
        <v>4895038501768</v>
      </c>
      <c r="D15308" s="69" t="s">
        <v>10168</v>
      </c>
      <c r="E15308" s="65">
        <f>IFERROR(VLOOKUP(C15308,Pivot!A:B,2,0),0)</f>
        <v>0</v>
      </c>
      <c r="F15308" s="65">
        <f>IFERROR(VLOOKUP(C15308,Pivot!A:C,3,0),0)</f>
        <v>0</v>
      </c>
    </row>
    <row r="15309" spans="1:6" x14ac:dyDescent="0.25">
      <c r="A15309" s="68" t="s">
        <v>103</v>
      </c>
      <c r="B15309" s="69">
        <v>491567314</v>
      </c>
      <c r="C15309" s="68">
        <v>4895038501805</v>
      </c>
      <c r="D15309" s="69" t="s">
        <v>10169</v>
      </c>
      <c r="E15309" s="65">
        <f>IFERROR(VLOOKUP(C15309,Pivot!A:B,2,0),0)</f>
        <v>0</v>
      </c>
      <c r="F15309" s="65">
        <f>IFERROR(VLOOKUP(C15309,Pivot!A:C,3,0),0)</f>
        <v>0</v>
      </c>
    </row>
    <row r="15310" spans="1:6" x14ac:dyDescent="0.25">
      <c r="A15310" s="68" t="s">
        <v>103</v>
      </c>
      <c r="B15310" s="69">
        <v>491567315</v>
      </c>
      <c r="C15310" s="68">
        <v>4895038501843</v>
      </c>
      <c r="D15310" s="69" t="s">
        <v>10170</v>
      </c>
      <c r="E15310" s="65">
        <f>IFERROR(VLOOKUP(C15310,Pivot!A:B,2,0),0)</f>
        <v>0</v>
      </c>
      <c r="F15310" s="65">
        <f>IFERROR(VLOOKUP(C15310,Pivot!A:C,3,0),0)</f>
        <v>0</v>
      </c>
    </row>
    <row r="15311" spans="1:6" x14ac:dyDescent="0.25">
      <c r="A15311" s="68" t="s">
        <v>103</v>
      </c>
      <c r="B15311" s="69">
        <v>491567316</v>
      </c>
      <c r="C15311" s="68">
        <v>4895038552036</v>
      </c>
      <c r="D15311" s="69" t="s">
        <v>10171</v>
      </c>
      <c r="E15311" s="65">
        <f>IFERROR(VLOOKUP(C15311,Pivot!A:B,2,0),0)</f>
        <v>0</v>
      </c>
      <c r="F15311" s="65">
        <f>IFERROR(VLOOKUP(C15311,Pivot!A:C,3,0),0)</f>
        <v>0</v>
      </c>
    </row>
    <row r="15312" spans="1:6" x14ac:dyDescent="0.25">
      <c r="A15312" s="68" t="s">
        <v>103</v>
      </c>
      <c r="B15312" s="69">
        <v>491567317</v>
      </c>
      <c r="C15312" s="68">
        <v>4895038542808</v>
      </c>
      <c r="D15312" s="69" t="s">
        <v>2044</v>
      </c>
      <c r="E15312" s="65">
        <f>IFERROR(VLOOKUP(C15312,Pivot!A:B,2,0),0)</f>
        <v>0</v>
      </c>
      <c r="F15312" s="65">
        <f>IFERROR(VLOOKUP(C15312,Pivot!A:C,3,0),0)</f>
        <v>0</v>
      </c>
    </row>
    <row r="15313" spans="1:6" x14ac:dyDescent="0.25">
      <c r="A15313" s="68" t="s">
        <v>103</v>
      </c>
      <c r="B15313" s="69">
        <v>491567317</v>
      </c>
      <c r="C15313" s="68">
        <v>4895038542815</v>
      </c>
      <c r="D15313" s="69" t="s">
        <v>2044</v>
      </c>
      <c r="E15313" s="65">
        <f>IFERROR(VLOOKUP(C15313,Pivot!A:B,2,0),0)</f>
        <v>0</v>
      </c>
      <c r="F15313" s="65">
        <f>IFERROR(VLOOKUP(C15313,Pivot!A:C,3,0),0)</f>
        <v>0</v>
      </c>
    </row>
    <row r="15314" spans="1:6" x14ac:dyDescent="0.25">
      <c r="A15314" s="68" t="s">
        <v>103</v>
      </c>
      <c r="B15314" s="69">
        <v>491567318</v>
      </c>
      <c r="C15314" s="68">
        <v>4895038548404</v>
      </c>
      <c r="D15314" s="69" t="s">
        <v>2045</v>
      </c>
      <c r="E15314" s="65">
        <f>IFERROR(VLOOKUP(C15314,Pivot!A:B,2,0),0)</f>
        <v>0</v>
      </c>
      <c r="F15314" s="65">
        <f>IFERROR(VLOOKUP(C15314,Pivot!A:C,3,0),0)</f>
        <v>0</v>
      </c>
    </row>
    <row r="15315" spans="1:6" x14ac:dyDescent="0.25">
      <c r="A15315" s="68" t="s">
        <v>103</v>
      </c>
      <c r="B15315" s="69">
        <v>491567318</v>
      </c>
      <c r="C15315" s="68">
        <v>4895038548503</v>
      </c>
      <c r="D15315" s="69" t="s">
        <v>2045</v>
      </c>
      <c r="E15315" s="65">
        <f>IFERROR(VLOOKUP(C15315,Pivot!A:B,2,0),0)</f>
        <v>0</v>
      </c>
      <c r="F15315" s="65">
        <f>IFERROR(VLOOKUP(C15315,Pivot!A:C,3,0),0)</f>
        <v>0</v>
      </c>
    </row>
    <row r="15316" spans="1:6" x14ac:dyDescent="0.25">
      <c r="A15316" s="68" t="s">
        <v>103</v>
      </c>
      <c r="B15316" s="69">
        <v>491567320</v>
      </c>
      <c r="C15316" s="68">
        <v>4895038506749</v>
      </c>
      <c r="D15316" s="69" t="s">
        <v>10172</v>
      </c>
      <c r="E15316" s="65">
        <f>IFERROR(VLOOKUP(C15316,Pivot!A:B,2,0),0)</f>
        <v>0</v>
      </c>
      <c r="F15316" s="65">
        <f>IFERROR(VLOOKUP(C15316,Pivot!A:C,3,0),0)</f>
        <v>0</v>
      </c>
    </row>
    <row r="15317" spans="1:6" x14ac:dyDescent="0.25">
      <c r="A15317" s="68" t="s">
        <v>103</v>
      </c>
      <c r="B15317" s="69">
        <v>491567321</v>
      </c>
      <c r="C15317" s="68">
        <v>4895038507364</v>
      </c>
      <c r="D15317" s="69" t="s">
        <v>10173</v>
      </c>
      <c r="E15317" s="65">
        <f>IFERROR(VLOOKUP(C15317,Pivot!A:B,2,0),0)</f>
        <v>0</v>
      </c>
      <c r="F15317" s="65">
        <f>IFERROR(VLOOKUP(C15317,Pivot!A:C,3,0),0)</f>
        <v>0</v>
      </c>
    </row>
    <row r="15318" spans="1:6" x14ac:dyDescent="0.25">
      <c r="A15318" s="68" t="s">
        <v>103</v>
      </c>
      <c r="B15318" s="69">
        <v>491567322</v>
      </c>
      <c r="C15318" s="68">
        <v>4895038507463</v>
      </c>
      <c r="D15318" s="69" t="s">
        <v>10174</v>
      </c>
      <c r="E15318" s="65">
        <f>IFERROR(VLOOKUP(C15318,Pivot!A:B,2,0),0)</f>
        <v>0</v>
      </c>
      <c r="F15318" s="65">
        <f>IFERROR(VLOOKUP(C15318,Pivot!A:C,3,0),0)</f>
        <v>0</v>
      </c>
    </row>
    <row r="15319" spans="1:6" x14ac:dyDescent="0.25">
      <c r="A15319" s="68" t="s">
        <v>103</v>
      </c>
      <c r="B15319" s="69">
        <v>491567323</v>
      </c>
      <c r="C15319" s="68">
        <v>4895038507470</v>
      </c>
      <c r="D15319" s="69" t="s">
        <v>10175</v>
      </c>
      <c r="E15319" s="65">
        <f>IFERROR(VLOOKUP(C15319,Pivot!A:B,2,0),0)</f>
        <v>0</v>
      </c>
      <c r="F15319" s="65">
        <f>IFERROR(VLOOKUP(C15319,Pivot!A:C,3,0),0)</f>
        <v>0</v>
      </c>
    </row>
    <row r="15320" spans="1:6" x14ac:dyDescent="0.25">
      <c r="A15320" s="68" t="s">
        <v>103</v>
      </c>
      <c r="B15320" s="69">
        <v>491567324</v>
      </c>
      <c r="C15320" s="68">
        <v>4895038507487</v>
      </c>
      <c r="D15320" s="69" t="s">
        <v>10176</v>
      </c>
      <c r="E15320" s="65">
        <f>IFERROR(VLOOKUP(C15320,Pivot!A:B,2,0),0)</f>
        <v>0</v>
      </c>
      <c r="F15320" s="65">
        <f>IFERROR(VLOOKUP(C15320,Pivot!A:C,3,0),0)</f>
        <v>0</v>
      </c>
    </row>
    <row r="15321" spans="1:6" x14ac:dyDescent="0.25">
      <c r="A15321" s="68" t="s">
        <v>103</v>
      </c>
      <c r="B15321" s="69">
        <v>491567325</v>
      </c>
      <c r="C15321" s="68">
        <v>4895038511484</v>
      </c>
      <c r="D15321" s="69" t="s">
        <v>10177</v>
      </c>
      <c r="E15321" s="65">
        <f>IFERROR(VLOOKUP(C15321,Pivot!A:B,2,0),0)</f>
        <v>0</v>
      </c>
      <c r="F15321" s="65">
        <f>IFERROR(VLOOKUP(C15321,Pivot!A:C,3,0),0)</f>
        <v>0</v>
      </c>
    </row>
    <row r="15322" spans="1:6" x14ac:dyDescent="0.25">
      <c r="A15322" s="68" t="s">
        <v>103</v>
      </c>
      <c r="B15322" s="69">
        <v>491567326</v>
      </c>
      <c r="C15322" s="68">
        <v>4895038511491</v>
      </c>
      <c r="D15322" s="69" t="s">
        <v>10178</v>
      </c>
      <c r="E15322" s="65">
        <f>IFERROR(VLOOKUP(C15322,Pivot!A:B,2,0),0)</f>
        <v>0</v>
      </c>
      <c r="F15322" s="65">
        <f>IFERROR(VLOOKUP(C15322,Pivot!A:C,3,0),0)</f>
        <v>0</v>
      </c>
    </row>
    <row r="15323" spans="1:6" x14ac:dyDescent="0.25">
      <c r="A15323" s="68" t="s">
        <v>103</v>
      </c>
      <c r="B15323" s="69">
        <v>491567327</v>
      </c>
      <c r="C15323" s="68">
        <v>4895038511507</v>
      </c>
      <c r="D15323" s="69" t="s">
        <v>10179</v>
      </c>
      <c r="E15323" s="65">
        <f>IFERROR(VLOOKUP(C15323,Pivot!A:B,2,0),0)</f>
        <v>0</v>
      </c>
      <c r="F15323" s="65">
        <f>IFERROR(VLOOKUP(C15323,Pivot!A:C,3,0),0)</f>
        <v>0</v>
      </c>
    </row>
    <row r="15324" spans="1:6" x14ac:dyDescent="0.25">
      <c r="A15324" s="68" t="s">
        <v>103</v>
      </c>
      <c r="B15324" s="69">
        <v>491567329</v>
      </c>
      <c r="C15324" s="68">
        <v>4895038530256</v>
      </c>
      <c r="D15324" s="69" t="s">
        <v>10180</v>
      </c>
      <c r="E15324" s="65">
        <f>IFERROR(VLOOKUP(C15324,Pivot!A:B,2,0),0)</f>
        <v>0</v>
      </c>
      <c r="F15324" s="65">
        <f>IFERROR(VLOOKUP(C15324,Pivot!A:C,3,0),0)</f>
        <v>0</v>
      </c>
    </row>
    <row r="15325" spans="1:6" x14ac:dyDescent="0.25">
      <c r="A15325" s="68" t="s">
        <v>103</v>
      </c>
      <c r="B15325" s="69">
        <v>491567330</v>
      </c>
      <c r="C15325" s="68">
        <v>4895038532076</v>
      </c>
      <c r="D15325" s="69" t="s">
        <v>10181</v>
      </c>
      <c r="E15325" s="65">
        <f>IFERROR(VLOOKUP(C15325,Pivot!A:B,2,0),0)</f>
        <v>0</v>
      </c>
      <c r="F15325" s="65">
        <f>IFERROR(VLOOKUP(C15325,Pivot!A:C,3,0),0)</f>
        <v>0</v>
      </c>
    </row>
    <row r="15326" spans="1:6" x14ac:dyDescent="0.25">
      <c r="A15326" s="68" t="s">
        <v>103</v>
      </c>
      <c r="B15326" s="69">
        <v>491567331</v>
      </c>
      <c r="C15326" s="68">
        <v>8058664097654</v>
      </c>
      <c r="D15326" s="69" t="s">
        <v>10182</v>
      </c>
      <c r="E15326" s="65">
        <f>IFERROR(VLOOKUP(C15326,Pivot!A:B,2,0),0)</f>
        <v>0</v>
      </c>
      <c r="F15326" s="65">
        <f>IFERROR(VLOOKUP(C15326,Pivot!A:C,3,0),0)</f>
        <v>0</v>
      </c>
    </row>
    <row r="15327" spans="1:6" x14ac:dyDescent="0.25">
      <c r="A15327" s="68" t="s">
        <v>103</v>
      </c>
      <c r="B15327" s="69">
        <v>491567332</v>
      </c>
      <c r="C15327" s="68">
        <v>8058664086979</v>
      </c>
      <c r="D15327" s="69" t="s">
        <v>10183</v>
      </c>
      <c r="E15327" s="65">
        <f>IFERROR(VLOOKUP(C15327,Pivot!A:B,2,0),0)</f>
        <v>0</v>
      </c>
      <c r="F15327" s="65">
        <f>IFERROR(VLOOKUP(C15327,Pivot!A:C,3,0),0)</f>
        <v>0</v>
      </c>
    </row>
    <row r="15328" spans="1:6" x14ac:dyDescent="0.25">
      <c r="A15328" s="68" t="s">
        <v>103</v>
      </c>
      <c r="B15328" s="69">
        <v>491567333</v>
      </c>
      <c r="C15328" s="68">
        <v>8058664086849</v>
      </c>
      <c r="D15328" s="69" t="s">
        <v>10184</v>
      </c>
      <c r="E15328" s="65">
        <f>IFERROR(VLOOKUP(C15328,Pivot!A:B,2,0),0)</f>
        <v>0</v>
      </c>
      <c r="F15328" s="65">
        <f>IFERROR(VLOOKUP(C15328,Pivot!A:C,3,0),0)</f>
        <v>0</v>
      </c>
    </row>
    <row r="15329" spans="1:6" x14ac:dyDescent="0.25">
      <c r="A15329" s="68" t="s">
        <v>103</v>
      </c>
      <c r="B15329" s="69">
        <v>491567334</v>
      </c>
      <c r="C15329" s="68">
        <v>8058664097883</v>
      </c>
      <c r="D15329" s="69" t="s">
        <v>10185</v>
      </c>
      <c r="E15329" s="65">
        <f>IFERROR(VLOOKUP(C15329,Pivot!A:B,2,0),0)</f>
        <v>0</v>
      </c>
      <c r="F15329" s="65">
        <f>IFERROR(VLOOKUP(C15329,Pivot!A:C,3,0),0)</f>
        <v>0</v>
      </c>
    </row>
    <row r="15330" spans="1:6" x14ac:dyDescent="0.25">
      <c r="A15330" s="68" t="s">
        <v>103</v>
      </c>
      <c r="B15330" s="69">
        <v>491567335</v>
      </c>
      <c r="C15330" s="68">
        <v>8058664097678</v>
      </c>
      <c r="D15330" s="69" t="s">
        <v>10186</v>
      </c>
      <c r="E15330" s="65">
        <f>IFERROR(VLOOKUP(C15330,Pivot!A:B,2,0),0)</f>
        <v>0</v>
      </c>
      <c r="F15330" s="65">
        <f>IFERROR(VLOOKUP(C15330,Pivot!A:C,3,0),0)</f>
        <v>0</v>
      </c>
    </row>
    <row r="15331" spans="1:6" x14ac:dyDescent="0.25">
      <c r="A15331" s="68" t="s">
        <v>103</v>
      </c>
      <c r="B15331" s="69">
        <v>491567336</v>
      </c>
      <c r="C15331" s="68">
        <v>8058664060368</v>
      </c>
      <c r="D15331" s="69" t="s">
        <v>10187</v>
      </c>
      <c r="E15331" s="65">
        <f>IFERROR(VLOOKUP(C15331,Pivot!A:B,2,0),0)</f>
        <v>0</v>
      </c>
      <c r="F15331" s="65">
        <f>IFERROR(VLOOKUP(C15331,Pivot!A:C,3,0),0)</f>
        <v>0</v>
      </c>
    </row>
    <row r="15332" spans="1:6" x14ac:dyDescent="0.25">
      <c r="A15332" s="68" t="s">
        <v>103</v>
      </c>
      <c r="B15332" s="69">
        <v>491567337</v>
      </c>
      <c r="C15332" s="68">
        <v>8058664060351</v>
      </c>
      <c r="D15332" s="69" t="s">
        <v>10188</v>
      </c>
      <c r="E15332" s="65">
        <f>IFERROR(VLOOKUP(C15332,Pivot!A:B,2,0),0)</f>
        <v>0</v>
      </c>
      <c r="F15332" s="65">
        <f>IFERROR(VLOOKUP(C15332,Pivot!A:C,3,0),0)</f>
        <v>0</v>
      </c>
    </row>
    <row r="15333" spans="1:6" x14ac:dyDescent="0.25">
      <c r="A15333" s="68" t="s">
        <v>103</v>
      </c>
      <c r="B15333" s="69">
        <v>491567338</v>
      </c>
      <c r="C15333" s="68">
        <v>8058664089789</v>
      </c>
      <c r="D15333" s="69" t="s">
        <v>10189</v>
      </c>
      <c r="E15333" s="65">
        <f>IFERROR(VLOOKUP(C15333,Pivot!A:B,2,0),0)</f>
        <v>0</v>
      </c>
      <c r="F15333" s="65">
        <f>IFERROR(VLOOKUP(C15333,Pivot!A:C,3,0),0)</f>
        <v>0</v>
      </c>
    </row>
    <row r="15334" spans="1:6" x14ac:dyDescent="0.25">
      <c r="A15334" s="68" t="s">
        <v>103</v>
      </c>
      <c r="B15334" s="69">
        <v>491567339</v>
      </c>
      <c r="C15334" s="68">
        <v>8058664089772</v>
      </c>
      <c r="D15334" s="69" t="s">
        <v>10190</v>
      </c>
      <c r="E15334" s="65">
        <f>IFERROR(VLOOKUP(C15334,Pivot!A:B,2,0),0)</f>
        <v>0</v>
      </c>
      <c r="F15334" s="65">
        <f>IFERROR(VLOOKUP(C15334,Pivot!A:C,3,0),0)</f>
        <v>0</v>
      </c>
    </row>
    <row r="15335" spans="1:6" x14ac:dyDescent="0.25">
      <c r="A15335" s="68" t="s">
        <v>103</v>
      </c>
      <c r="B15335" s="69">
        <v>491567340</v>
      </c>
      <c r="C15335" s="68">
        <v>39897467658</v>
      </c>
      <c r="D15335" s="69" t="s">
        <v>10191</v>
      </c>
      <c r="E15335" s="65">
        <f>IFERROR(VLOOKUP(C15335,Pivot!A:B,2,0),0)</f>
        <v>0</v>
      </c>
      <c r="F15335" s="65">
        <f>IFERROR(VLOOKUP(C15335,Pivot!A:C,3,0),0)</f>
        <v>0</v>
      </c>
    </row>
    <row r="15336" spans="1:6" x14ac:dyDescent="0.25">
      <c r="A15336" s="68" t="s">
        <v>103</v>
      </c>
      <c r="B15336" s="69">
        <v>491567340</v>
      </c>
      <c r="C15336" s="68">
        <v>39897561066</v>
      </c>
      <c r="D15336" s="69" t="s">
        <v>10191</v>
      </c>
      <c r="E15336" s="65">
        <f>IFERROR(VLOOKUP(C15336,Pivot!A:B,2,0),0)</f>
        <v>0</v>
      </c>
      <c r="F15336" s="65">
        <f>IFERROR(VLOOKUP(C15336,Pivot!A:C,3,0),0)</f>
        <v>0</v>
      </c>
    </row>
    <row r="15337" spans="1:6" x14ac:dyDescent="0.25">
      <c r="A15337" s="68" t="s">
        <v>103</v>
      </c>
      <c r="B15337" s="69">
        <v>491567340</v>
      </c>
      <c r="C15337" s="68">
        <v>39897708942</v>
      </c>
      <c r="D15337" s="69" t="s">
        <v>10191</v>
      </c>
      <c r="E15337" s="65">
        <f>IFERROR(VLOOKUP(C15337,Pivot!A:B,2,0),0)</f>
        <v>0</v>
      </c>
      <c r="F15337" s="65">
        <f>IFERROR(VLOOKUP(C15337,Pivot!A:C,3,0),0)</f>
        <v>0</v>
      </c>
    </row>
    <row r="15338" spans="1:6" x14ac:dyDescent="0.25">
      <c r="A15338" s="68" t="s">
        <v>103</v>
      </c>
      <c r="B15338" s="69">
        <v>491567340</v>
      </c>
      <c r="C15338" s="68">
        <v>39897708959</v>
      </c>
      <c r="D15338" s="69" t="s">
        <v>10191</v>
      </c>
      <c r="E15338" s="65">
        <f>IFERROR(VLOOKUP(C15338,Pivot!A:B,2,0),0)</f>
        <v>0</v>
      </c>
      <c r="F15338" s="65">
        <f>IFERROR(VLOOKUP(C15338,Pivot!A:C,3,0),0)</f>
        <v>0</v>
      </c>
    </row>
    <row r="15339" spans="1:6" x14ac:dyDescent="0.25">
      <c r="A15339" s="68" t="s">
        <v>103</v>
      </c>
      <c r="B15339" s="69">
        <v>491567340</v>
      </c>
      <c r="C15339" s="68">
        <v>39897844619</v>
      </c>
      <c r="D15339" s="69" t="s">
        <v>10191</v>
      </c>
      <c r="E15339" s="65">
        <f>IFERROR(VLOOKUP(C15339,Pivot!A:B,2,0),0)</f>
        <v>0</v>
      </c>
      <c r="F15339" s="65">
        <f>IFERROR(VLOOKUP(C15339,Pivot!A:C,3,0),0)</f>
        <v>0</v>
      </c>
    </row>
    <row r="15340" spans="1:6" x14ac:dyDescent="0.25">
      <c r="A15340" s="68" t="s">
        <v>103</v>
      </c>
      <c r="B15340" s="69">
        <v>491567340</v>
      </c>
      <c r="C15340" s="68">
        <v>39897846132</v>
      </c>
      <c r="D15340" s="69" t="s">
        <v>10191</v>
      </c>
      <c r="E15340" s="65">
        <f>IFERROR(VLOOKUP(C15340,Pivot!A:B,2,0),0)</f>
        <v>0</v>
      </c>
      <c r="F15340" s="65">
        <f>IFERROR(VLOOKUP(C15340,Pivot!A:C,3,0),0)</f>
        <v>0</v>
      </c>
    </row>
    <row r="15341" spans="1:6" x14ac:dyDescent="0.25">
      <c r="A15341" s="68" t="s">
        <v>103</v>
      </c>
      <c r="B15341" s="69">
        <v>491567340</v>
      </c>
      <c r="C15341" s="68">
        <v>39897846156</v>
      </c>
      <c r="D15341" s="69" t="s">
        <v>10191</v>
      </c>
      <c r="E15341" s="65">
        <f>IFERROR(VLOOKUP(C15341,Pivot!A:B,2,0),0)</f>
        <v>0</v>
      </c>
      <c r="F15341" s="65">
        <f>IFERROR(VLOOKUP(C15341,Pivot!A:C,3,0),0)</f>
        <v>0</v>
      </c>
    </row>
    <row r="15342" spans="1:6" x14ac:dyDescent="0.25">
      <c r="A15342" s="68" t="s">
        <v>103</v>
      </c>
      <c r="B15342" s="69">
        <v>491567340</v>
      </c>
      <c r="C15342" s="68">
        <v>39897846163</v>
      </c>
      <c r="D15342" s="69" t="s">
        <v>10191</v>
      </c>
      <c r="E15342" s="65">
        <f>IFERROR(VLOOKUP(C15342,Pivot!A:B,2,0),0)</f>
        <v>0</v>
      </c>
      <c r="F15342" s="65">
        <f>IFERROR(VLOOKUP(C15342,Pivot!A:C,3,0),0)</f>
        <v>0</v>
      </c>
    </row>
    <row r="15343" spans="1:6" x14ac:dyDescent="0.25">
      <c r="A15343" s="68" t="s">
        <v>103</v>
      </c>
      <c r="B15343" s="69">
        <v>491567340</v>
      </c>
      <c r="C15343" s="68">
        <v>39897846262</v>
      </c>
      <c r="D15343" s="69" t="s">
        <v>10191</v>
      </c>
      <c r="E15343" s="65">
        <f>IFERROR(VLOOKUP(C15343,Pivot!A:B,2,0),0)</f>
        <v>0</v>
      </c>
      <c r="F15343" s="65">
        <f>IFERROR(VLOOKUP(C15343,Pivot!A:C,3,0),0)</f>
        <v>0</v>
      </c>
    </row>
    <row r="15344" spans="1:6" x14ac:dyDescent="0.25">
      <c r="A15344" s="68" t="s">
        <v>103</v>
      </c>
      <c r="B15344" s="69">
        <v>491567340</v>
      </c>
      <c r="C15344" s="68">
        <v>39897846279</v>
      </c>
      <c r="D15344" s="69" t="s">
        <v>10191</v>
      </c>
      <c r="E15344" s="65">
        <f>IFERROR(VLOOKUP(C15344,Pivot!A:B,2,0),0)</f>
        <v>0</v>
      </c>
      <c r="F15344" s="65">
        <f>IFERROR(VLOOKUP(C15344,Pivot!A:C,3,0),0)</f>
        <v>0</v>
      </c>
    </row>
    <row r="15345" spans="1:6" x14ac:dyDescent="0.25">
      <c r="A15345" s="68" t="s">
        <v>103</v>
      </c>
      <c r="B15345" s="69">
        <v>491567340</v>
      </c>
      <c r="C15345" s="68">
        <v>39897846286</v>
      </c>
      <c r="D15345" s="69" t="s">
        <v>10191</v>
      </c>
      <c r="E15345" s="65">
        <f>IFERROR(VLOOKUP(C15345,Pivot!A:B,2,0),0)</f>
        <v>0</v>
      </c>
      <c r="F15345" s="65">
        <f>IFERROR(VLOOKUP(C15345,Pivot!A:C,3,0),0)</f>
        <v>0</v>
      </c>
    </row>
    <row r="15346" spans="1:6" x14ac:dyDescent="0.25">
      <c r="A15346" s="68" t="s">
        <v>103</v>
      </c>
      <c r="B15346" s="69">
        <v>491567340</v>
      </c>
      <c r="C15346" s="68">
        <v>39897846293</v>
      </c>
      <c r="D15346" s="69" t="s">
        <v>10191</v>
      </c>
      <c r="E15346" s="65">
        <f>IFERROR(VLOOKUP(C15346,Pivot!A:B,2,0),0)</f>
        <v>0</v>
      </c>
      <c r="F15346" s="65">
        <f>IFERROR(VLOOKUP(C15346,Pivot!A:C,3,0),0)</f>
        <v>0</v>
      </c>
    </row>
    <row r="15347" spans="1:6" x14ac:dyDescent="0.25">
      <c r="A15347" s="68" t="s">
        <v>103</v>
      </c>
      <c r="B15347" s="69">
        <v>491567340</v>
      </c>
      <c r="C15347" s="68">
        <v>39897846309</v>
      </c>
      <c r="D15347" s="69" t="s">
        <v>10191</v>
      </c>
      <c r="E15347" s="65">
        <f>IFERROR(VLOOKUP(C15347,Pivot!A:B,2,0),0)</f>
        <v>0</v>
      </c>
      <c r="F15347" s="65">
        <f>IFERROR(VLOOKUP(C15347,Pivot!A:C,3,0),0)</f>
        <v>0</v>
      </c>
    </row>
    <row r="15348" spans="1:6" x14ac:dyDescent="0.25">
      <c r="A15348" s="68" t="s">
        <v>103</v>
      </c>
      <c r="B15348" s="69">
        <v>491567340</v>
      </c>
      <c r="C15348" s="68">
        <v>39897846323</v>
      </c>
      <c r="D15348" s="69" t="s">
        <v>10191</v>
      </c>
      <c r="E15348" s="65">
        <f>IFERROR(VLOOKUP(C15348,Pivot!A:B,2,0),0)</f>
        <v>0</v>
      </c>
      <c r="F15348" s="65">
        <f>IFERROR(VLOOKUP(C15348,Pivot!A:C,3,0),0)</f>
        <v>0</v>
      </c>
    </row>
    <row r="15349" spans="1:6" x14ac:dyDescent="0.25">
      <c r="A15349" s="68" t="s">
        <v>103</v>
      </c>
      <c r="B15349" s="69">
        <v>491567340</v>
      </c>
      <c r="C15349" s="68">
        <v>39897846330</v>
      </c>
      <c r="D15349" s="69" t="s">
        <v>10191</v>
      </c>
      <c r="E15349" s="65">
        <f>IFERROR(VLOOKUP(C15349,Pivot!A:B,2,0),0)</f>
        <v>0</v>
      </c>
      <c r="F15349" s="65">
        <f>IFERROR(VLOOKUP(C15349,Pivot!A:C,3,0),0)</f>
        <v>0</v>
      </c>
    </row>
    <row r="15350" spans="1:6" x14ac:dyDescent="0.25">
      <c r="A15350" s="68" t="s">
        <v>103</v>
      </c>
      <c r="B15350" s="69">
        <v>491567340</v>
      </c>
      <c r="C15350" s="68">
        <v>39897846347</v>
      </c>
      <c r="D15350" s="69" t="s">
        <v>10191</v>
      </c>
      <c r="E15350" s="65">
        <f>IFERROR(VLOOKUP(C15350,Pivot!A:B,2,0),0)</f>
        <v>0</v>
      </c>
      <c r="F15350" s="65">
        <f>IFERROR(VLOOKUP(C15350,Pivot!A:C,3,0),0)</f>
        <v>0</v>
      </c>
    </row>
    <row r="15351" spans="1:6" x14ac:dyDescent="0.25">
      <c r="A15351" s="68" t="s">
        <v>103</v>
      </c>
      <c r="B15351" s="69">
        <v>491567340</v>
      </c>
      <c r="C15351" s="68">
        <v>39897846361</v>
      </c>
      <c r="D15351" s="69" t="s">
        <v>10191</v>
      </c>
      <c r="E15351" s="65">
        <f>IFERROR(VLOOKUP(C15351,Pivot!A:B,2,0),0)</f>
        <v>0</v>
      </c>
      <c r="F15351" s="65">
        <f>IFERROR(VLOOKUP(C15351,Pivot!A:C,3,0),0)</f>
        <v>0</v>
      </c>
    </row>
    <row r="15352" spans="1:6" x14ac:dyDescent="0.25">
      <c r="A15352" s="68" t="s">
        <v>103</v>
      </c>
      <c r="B15352" s="69">
        <v>491567340</v>
      </c>
      <c r="C15352" s="68">
        <v>39897846446</v>
      </c>
      <c r="D15352" s="69" t="s">
        <v>10191</v>
      </c>
      <c r="E15352" s="65">
        <f>IFERROR(VLOOKUP(C15352,Pivot!A:B,2,0),0)</f>
        <v>0</v>
      </c>
      <c r="F15352" s="65">
        <f>IFERROR(VLOOKUP(C15352,Pivot!A:C,3,0),0)</f>
        <v>0</v>
      </c>
    </row>
    <row r="15353" spans="1:6" x14ac:dyDescent="0.25">
      <c r="A15353" s="68" t="s">
        <v>103</v>
      </c>
      <c r="B15353" s="69">
        <v>491567340</v>
      </c>
      <c r="C15353" s="68">
        <v>39897846514</v>
      </c>
      <c r="D15353" s="69" t="s">
        <v>10191</v>
      </c>
      <c r="E15353" s="65">
        <f>IFERROR(VLOOKUP(C15353,Pivot!A:B,2,0),0)</f>
        <v>0</v>
      </c>
      <c r="F15353" s="65">
        <f>IFERROR(VLOOKUP(C15353,Pivot!A:C,3,0),0)</f>
        <v>0</v>
      </c>
    </row>
    <row r="15354" spans="1:6" x14ac:dyDescent="0.25">
      <c r="A15354" s="68" t="s">
        <v>103</v>
      </c>
      <c r="B15354" s="69">
        <v>491567340</v>
      </c>
      <c r="C15354" s="68">
        <v>39897846521</v>
      </c>
      <c r="D15354" s="69" t="s">
        <v>10191</v>
      </c>
      <c r="E15354" s="65">
        <f>IFERROR(VLOOKUP(C15354,Pivot!A:B,2,0),0)</f>
        <v>0</v>
      </c>
      <c r="F15354" s="65">
        <f>IFERROR(VLOOKUP(C15354,Pivot!A:C,3,0),0)</f>
        <v>0</v>
      </c>
    </row>
    <row r="15355" spans="1:6" x14ac:dyDescent="0.25">
      <c r="A15355" s="68" t="s">
        <v>103</v>
      </c>
      <c r="B15355" s="69">
        <v>491567340</v>
      </c>
      <c r="C15355" s="68">
        <v>39897846538</v>
      </c>
      <c r="D15355" s="69" t="s">
        <v>10191</v>
      </c>
      <c r="E15355" s="65">
        <f>IFERROR(VLOOKUP(C15355,Pivot!A:B,2,0),0)</f>
        <v>0</v>
      </c>
      <c r="F15355" s="65">
        <f>IFERROR(VLOOKUP(C15355,Pivot!A:C,3,0),0)</f>
        <v>0</v>
      </c>
    </row>
    <row r="15356" spans="1:6" x14ac:dyDescent="0.25">
      <c r="A15356" s="68" t="s">
        <v>103</v>
      </c>
      <c r="B15356" s="69">
        <v>491567340</v>
      </c>
      <c r="C15356" s="68">
        <v>39897846842</v>
      </c>
      <c r="D15356" s="69" t="s">
        <v>10191</v>
      </c>
      <c r="E15356" s="65">
        <f>IFERROR(VLOOKUP(C15356,Pivot!A:B,2,0),0)</f>
        <v>0</v>
      </c>
      <c r="F15356" s="65">
        <f>IFERROR(VLOOKUP(C15356,Pivot!A:C,3,0),0)</f>
        <v>0</v>
      </c>
    </row>
    <row r="15357" spans="1:6" x14ac:dyDescent="0.25">
      <c r="A15357" s="68" t="s">
        <v>103</v>
      </c>
      <c r="B15357" s="69">
        <v>491567340</v>
      </c>
      <c r="C15357" s="68">
        <v>39897846897</v>
      </c>
      <c r="D15357" s="69" t="s">
        <v>10191</v>
      </c>
      <c r="E15357" s="65">
        <f>IFERROR(VLOOKUP(C15357,Pivot!A:B,2,0),0)</f>
        <v>0</v>
      </c>
      <c r="F15357" s="65">
        <f>IFERROR(VLOOKUP(C15357,Pivot!A:C,3,0),0)</f>
        <v>0</v>
      </c>
    </row>
    <row r="15358" spans="1:6" x14ac:dyDescent="0.25">
      <c r="A15358" s="68" t="s">
        <v>103</v>
      </c>
      <c r="B15358" s="69">
        <v>491567340</v>
      </c>
      <c r="C15358" s="68">
        <v>39897847122</v>
      </c>
      <c r="D15358" s="69" t="s">
        <v>10191</v>
      </c>
      <c r="E15358" s="65">
        <f>IFERROR(VLOOKUP(C15358,Pivot!A:B,2,0),0)</f>
        <v>0</v>
      </c>
      <c r="F15358" s="65">
        <f>IFERROR(VLOOKUP(C15358,Pivot!A:C,3,0),0)</f>
        <v>0</v>
      </c>
    </row>
    <row r="15359" spans="1:6" x14ac:dyDescent="0.25">
      <c r="A15359" s="68" t="s">
        <v>103</v>
      </c>
      <c r="B15359" s="69">
        <v>491567340</v>
      </c>
      <c r="C15359" s="68">
        <v>39897847153</v>
      </c>
      <c r="D15359" s="69" t="s">
        <v>10191</v>
      </c>
      <c r="E15359" s="65">
        <f>IFERROR(VLOOKUP(C15359,Pivot!A:B,2,0),0)</f>
        <v>0</v>
      </c>
      <c r="F15359" s="65">
        <f>IFERROR(VLOOKUP(C15359,Pivot!A:C,3,0),0)</f>
        <v>0</v>
      </c>
    </row>
    <row r="15360" spans="1:6" x14ac:dyDescent="0.25">
      <c r="A15360" s="68" t="s">
        <v>103</v>
      </c>
      <c r="B15360" s="69">
        <v>491567340</v>
      </c>
      <c r="C15360" s="68">
        <v>39897847160</v>
      </c>
      <c r="D15360" s="69" t="s">
        <v>10191</v>
      </c>
      <c r="E15360" s="65">
        <f>IFERROR(VLOOKUP(C15360,Pivot!A:B,2,0),0)</f>
        <v>0</v>
      </c>
      <c r="F15360" s="65">
        <f>IFERROR(VLOOKUP(C15360,Pivot!A:C,3,0),0)</f>
        <v>0</v>
      </c>
    </row>
    <row r="15361" spans="1:6" x14ac:dyDescent="0.25">
      <c r="A15361" s="68" t="s">
        <v>103</v>
      </c>
      <c r="B15361" s="69">
        <v>491567340</v>
      </c>
      <c r="C15361" s="68">
        <v>39897952536</v>
      </c>
      <c r="D15361" s="69" t="s">
        <v>10191</v>
      </c>
      <c r="E15361" s="65">
        <f>IFERROR(VLOOKUP(C15361,Pivot!A:B,2,0),0)</f>
        <v>0</v>
      </c>
      <c r="F15361" s="65">
        <f>IFERROR(VLOOKUP(C15361,Pivot!A:C,3,0),0)</f>
        <v>0</v>
      </c>
    </row>
    <row r="15362" spans="1:6" x14ac:dyDescent="0.25">
      <c r="A15362" s="68" t="s">
        <v>103</v>
      </c>
      <c r="B15362" s="69">
        <v>491567340</v>
      </c>
      <c r="C15362" s="68">
        <v>39897952543</v>
      </c>
      <c r="D15362" s="69" t="s">
        <v>10191</v>
      </c>
      <c r="E15362" s="65">
        <f>IFERROR(VLOOKUP(C15362,Pivot!A:B,2,0),0)</f>
        <v>0</v>
      </c>
      <c r="F15362" s="65">
        <f>IFERROR(VLOOKUP(C15362,Pivot!A:C,3,0),0)</f>
        <v>0</v>
      </c>
    </row>
    <row r="15363" spans="1:6" x14ac:dyDescent="0.25">
      <c r="A15363" s="68" t="s">
        <v>103</v>
      </c>
      <c r="B15363" s="69">
        <v>491567340</v>
      </c>
      <c r="C15363" s="68">
        <v>491567340</v>
      </c>
      <c r="D15363" s="69" t="s">
        <v>10191</v>
      </c>
      <c r="E15363" s="65">
        <f>IFERROR(VLOOKUP(C15363,Pivot!A:B,2,0),0)</f>
        <v>0</v>
      </c>
      <c r="F15363" s="65">
        <f>IFERROR(VLOOKUP(C15363,Pivot!A:C,3,0),0)</f>
        <v>0</v>
      </c>
    </row>
    <row r="15364" spans="1:6" x14ac:dyDescent="0.25">
      <c r="A15364" s="68" t="s">
        <v>103</v>
      </c>
      <c r="B15364" s="69">
        <v>491567340</v>
      </c>
      <c r="C15364" s="68">
        <v>678352854826</v>
      </c>
      <c r="D15364" s="69" t="s">
        <v>10191</v>
      </c>
      <c r="E15364" s="65">
        <f>IFERROR(VLOOKUP(C15364,Pivot!A:B,2,0),0)</f>
        <v>0</v>
      </c>
      <c r="F15364" s="65">
        <f>IFERROR(VLOOKUP(C15364,Pivot!A:C,3,0),0)</f>
        <v>0</v>
      </c>
    </row>
    <row r="15365" spans="1:6" x14ac:dyDescent="0.25">
      <c r="A15365" s="68" t="s">
        <v>103</v>
      </c>
      <c r="B15365" s="69">
        <v>491567341</v>
      </c>
      <c r="C15365" s="68">
        <v>39897313962</v>
      </c>
      <c r="D15365" s="69" t="s">
        <v>10192</v>
      </c>
      <c r="E15365" s="65">
        <f>IFERROR(VLOOKUP(C15365,Pivot!A:B,2,0),0)</f>
        <v>0</v>
      </c>
      <c r="F15365" s="65">
        <f>IFERROR(VLOOKUP(C15365,Pivot!A:C,3,0),0)</f>
        <v>0</v>
      </c>
    </row>
    <row r="15366" spans="1:6" x14ac:dyDescent="0.25">
      <c r="A15366" s="68" t="s">
        <v>103</v>
      </c>
      <c r="B15366" s="69">
        <v>491567341</v>
      </c>
      <c r="C15366" s="68">
        <v>491567341</v>
      </c>
      <c r="D15366" s="69" t="s">
        <v>10192</v>
      </c>
      <c r="E15366" s="65">
        <f>IFERROR(VLOOKUP(C15366,Pivot!A:B,2,0),0)</f>
        <v>0</v>
      </c>
      <c r="F15366" s="65">
        <f>IFERROR(VLOOKUP(C15366,Pivot!A:C,3,0),0)</f>
        <v>0</v>
      </c>
    </row>
    <row r="15367" spans="1:6" x14ac:dyDescent="0.25">
      <c r="A15367" s="68" t="s">
        <v>103</v>
      </c>
      <c r="B15367" s="69">
        <v>491567342</v>
      </c>
      <c r="C15367" s="68">
        <v>39897990217</v>
      </c>
      <c r="D15367" s="69" t="s">
        <v>10193</v>
      </c>
      <c r="E15367" s="65">
        <f>IFERROR(VLOOKUP(C15367,Pivot!A:B,2,0),0)</f>
        <v>0</v>
      </c>
      <c r="F15367" s="65">
        <f>IFERROR(VLOOKUP(C15367,Pivot!A:C,3,0),0)</f>
        <v>0</v>
      </c>
    </row>
    <row r="15368" spans="1:6" x14ac:dyDescent="0.25">
      <c r="A15368" s="68" t="s">
        <v>103</v>
      </c>
      <c r="B15368" s="69">
        <v>491567342</v>
      </c>
      <c r="C15368" s="68">
        <v>491567342</v>
      </c>
      <c r="D15368" s="69" t="s">
        <v>10193</v>
      </c>
      <c r="E15368" s="65">
        <f>IFERROR(VLOOKUP(C15368,Pivot!A:B,2,0),0)</f>
        <v>0</v>
      </c>
      <c r="F15368" s="65">
        <f>IFERROR(VLOOKUP(C15368,Pivot!A:C,3,0),0)</f>
        <v>0</v>
      </c>
    </row>
    <row r="15369" spans="1:6" x14ac:dyDescent="0.25">
      <c r="A15369" s="68" t="s">
        <v>103</v>
      </c>
      <c r="B15369" s="69">
        <v>491567343</v>
      </c>
      <c r="C15369" s="68">
        <v>39897989143</v>
      </c>
      <c r="D15369" s="69" t="s">
        <v>10194</v>
      </c>
      <c r="E15369" s="65">
        <f>IFERROR(VLOOKUP(C15369,Pivot!A:B,2,0),0)</f>
        <v>0</v>
      </c>
      <c r="F15369" s="65">
        <f>IFERROR(VLOOKUP(C15369,Pivot!A:C,3,0),0)</f>
        <v>0</v>
      </c>
    </row>
    <row r="15370" spans="1:6" x14ac:dyDescent="0.25">
      <c r="A15370" s="68" t="s">
        <v>103</v>
      </c>
      <c r="B15370" s="69">
        <v>491567343</v>
      </c>
      <c r="C15370" s="68">
        <v>491567343</v>
      </c>
      <c r="D15370" s="69" t="s">
        <v>10194</v>
      </c>
      <c r="E15370" s="65">
        <f>IFERROR(VLOOKUP(C15370,Pivot!A:B,2,0),0)</f>
        <v>0</v>
      </c>
      <c r="F15370" s="65">
        <f>IFERROR(VLOOKUP(C15370,Pivot!A:C,3,0),0)</f>
        <v>0</v>
      </c>
    </row>
    <row r="15371" spans="1:6" x14ac:dyDescent="0.25">
      <c r="A15371" s="68" t="s">
        <v>103</v>
      </c>
      <c r="B15371" s="69">
        <v>491567344</v>
      </c>
      <c r="C15371" s="68">
        <v>35051555599</v>
      </c>
      <c r="D15371" s="69" t="s">
        <v>10195</v>
      </c>
      <c r="E15371" s="65">
        <f>IFERROR(VLOOKUP(C15371,Pivot!A:B,2,0),0)</f>
        <v>0</v>
      </c>
      <c r="F15371" s="65">
        <f>IFERROR(VLOOKUP(C15371,Pivot!A:C,3,0),0)</f>
        <v>0</v>
      </c>
    </row>
    <row r="15372" spans="1:6" x14ac:dyDescent="0.25">
      <c r="A15372" s="68" t="s">
        <v>103</v>
      </c>
      <c r="B15372" s="69">
        <v>491567344</v>
      </c>
      <c r="C15372" s="68">
        <v>35051555605</v>
      </c>
      <c r="D15372" s="69" t="s">
        <v>10195</v>
      </c>
      <c r="E15372" s="65">
        <f>IFERROR(VLOOKUP(C15372,Pivot!A:B,2,0),0)</f>
        <v>0</v>
      </c>
      <c r="F15372" s="65">
        <f>IFERROR(VLOOKUP(C15372,Pivot!A:C,3,0),0)</f>
        <v>0</v>
      </c>
    </row>
    <row r="15373" spans="1:6" x14ac:dyDescent="0.25">
      <c r="A15373" s="68" t="s">
        <v>103</v>
      </c>
      <c r="B15373" s="69">
        <v>491567344</v>
      </c>
      <c r="C15373" s="68">
        <v>491567344</v>
      </c>
      <c r="D15373" s="69" t="s">
        <v>10195</v>
      </c>
      <c r="E15373" s="65">
        <f>IFERROR(VLOOKUP(C15373,Pivot!A:B,2,0),0)</f>
        <v>0</v>
      </c>
      <c r="F15373" s="65">
        <f>IFERROR(VLOOKUP(C15373,Pivot!A:C,3,0),0)</f>
        <v>0</v>
      </c>
    </row>
    <row r="15374" spans="1:6" x14ac:dyDescent="0.25">
      <c r="A15374" s="68" t="s">
        <v>103</v>
      </c>
      <c r="B15374" s="69">
        <v>491567347</v>
      </c>
      <c r="C15374" s="68">
        <v>630509750399</v>
      </c>
      <c r="D15374" s="69" t="s">
        <v>10196</v>
      </c>
      <c r="E15374" s="65">
        <f>IFERROR(VLOOKUP(C15374,Pivot!A:B,2,0),0)</f>
        <v>0</v>
      </c>
      <c r="F15374" s="65">
        <f>IFERROR(VLOOKUP(C15374,Pivot!A:C,3,0),0)</f>
        <v>0</v>
      </c>
    </row>
    <row r="15375" spans="1:6" x14ac:dyDescent="0.25">
      <c r="A15375" s="68" t="s">
        <v>103</v>
      </c>
      <c r="B15375" s="69">
        <v>491567348</v>
      </c>
      <c r="C15375" s="68">
        <v>630509750474</v>
      </c>
      <c r="D15375" s="69" t="s">
        <v>10197</v>
      </c>
      <c r="E15375" s="65">
        <f>IFERROR(VLOOKUP(C15375,Pivot!A:B,2,0),0)</f>
        <v>0</v>
      </c>
      <c r="F15375" s="65">
        <f>IFERROR(VLOOKUP(C15375,Pivot!A:C,3,0),0)</f>
        <v>0</v>
      </c>
    </row>
    <row r="15376" spans="1:6" x14ac:dyDescent="0.25">
      <c r="A15376" s="68" t="s">
        <v>103</v>
      </c>
      <c r="B15376" s="69">
        <v>491567350</v>
      </c>
      <c r="C15376" s="68">
        <v>630509747313</v>
      </c>
      <c r="D15376" s="69" t="s">
        <v>10198</v>
      </c>
      <c r="E15376" s="65">
        <f>IFERROR(VLOOKUP(C15376,Pivot!A:B,2,0),0)</f>
        <v>0</v>
      </c>
      <c r="F15376" s="65">
        <f>IFERROR(VLOOKUP(C15376,Pivot!A:C,3,0),0)</f>
        <v>0</v>
      </c>
    </row>
    <row r="15377" spans="1:6" x14ac:dyDescent="0.25">
      <c r="A15377" s="68" t="s">
        <v>103</v>
      </c>
      <c r="B15377" s="69">
        <v>491567350</v>
      </c>
      <c r="C15377" s="68">
        <v>630509747344</v>
      </c>
      <c r="D15377" s="69" t="s">
        <v>10198</v>
      </c>
      <c r="E15377" s="65">
        <f>IFERROR(VLOOKUP(C15377,Pivot!A:B,2,0),0)</f>
        <v>0</v>
      </c>
      <c r="F15377" s="65">
        <f>IFERROR(VLOOKUP(C15377,Pivot!A:C,3,0),0)</f>
        <v>0</v>
      </c>
    </row>
    <row r="15378" spans="1:6" x14ac:dyDescent="0.25">
      <c r="A15378" s="68" t="s">
        <v>103</v>
      </c>
      <c r="B15378" s="69">
        <v>491567350</v>
      </c>
      <c r="C15378" s="68">
        <v>630509747351</v>
      </c>
      <c r="D15378" s="69" t="s">
        <v>10198</v>
      </c>
      <c r="E15378" s="65">
        <f>IFERROR(VLOOKUP(C15378,Pivot!A:B,2,0),0)</f>
        <v>0</v>
      </c>
      <c r="F15378" s="65">
        <f>IFERROR(VLOOKUP(C15378,Pivot!A:C,3,0),0)</f>
        <v>0</v>
      </c>
    </row>
    <row r="15379" spans="1:6" x14ac:dyDescent="0.25">
      <c r="A15379" s="68" t="s">
        <v>103</v>
      </c>
      <c r="B15379" s="69">
        <v>491567350</v>
      </c>
      <c r="C15379" s="68">
        <v>630509747368</v>
      </c>
      <c r="D15379" s="69" t="s">
        <v>10198</v>
      </c>
      <c r="E15379" s="65">
        <f>IFERROR(VLOOKUP(C15379,Pivot!A:B,2,0),0)</f>
        <v>0</v>
      </c>
      <c r="F15379" s="65">
        <f>IFERROR(VLOOKUP(C15379,Pivot!A:C,3,0),0)</f>
        <v>0</v>
      </c>
    </row>
    <row r="15380" spans="1:6" x14ac:dyDescent="0.25">
      <c r="A15380" s="68" t="s">
        <v>103</v>
      </c>
      <c r="B15380" s="69">
        <v>491567350</v>
      </c>
      <c r="C15380" s="68">
        <v>630509747375</v>
      </c>
      <c r="D15380" s="69" t="s">
        <v>10198</v>
      </c>
      <c r="E15380" s="65">
        <f>IFERROR(VLOOKUP(C15380,Pivot!A:B,2,0),0)</f>
        <v>0</v>
      </c>
      <c r="F15380" s="65">
        <f>IFERROR(VLOOKUP(C15380,Pivot!A:C,3,0),0)</f>
        <v>0</v>
      </c>
    </row>
    <row r="15381" spans="1:6" x14ac:dyDescent="0.25">
      <c r="A15381" s="68" t="s">
        <v>103</v>
      </c>
      <c r="B15381" s="69">
        <v>491567350</v>
      </c>
      <c r="C15381" s="68">
        <v>630509747382</v>
      </c>
      <c r="D15381" s="69" t="s">
        <v>10198</v>
      </c>
      <c r="E15381" s="65">
        <f>IFERROR(VLOOKUP(C15381,Pivot!A:B,2,0),0)</f>
        <v>0</v>
      </c>
      <c r="F15381" s="65">
        <f>IFERROR(VLOOKUP(C15381,Pivot!A:C,3,0),0)</f>
        <v>0</v>
      </c>
    </row>
    <row r="15382" spans="1:6" x14ac:dyDescent="0.25">
      <c r="A15382" s="68" t="s">
        <v>103</v>
      </c>
      <c r="B15382" s="69">
        <v>491567350</v>
      </c>
      <c r="C15382" s="68">
        <v>630509811885</v>
      </c>
      <c r="D15382" s="69" t="s">
        <v>10198</v>
      </c>
      <c r="E15382" s="65">
        <f>IFERROR(VLOOKUP(C15382,Pivot!A:B,2,0),0)</f>
        <v>0</v>
      </c>
      <c r="F15382" s="65">
        <f>IFERROR(VLOOKUP(C15382,Pivot!A:C,3,0),0)</f>
        <v>0</v>
      </c>
    </row>
    <row r="15383" spans="1:6" x14ac:dyDescent="0.25">
      <c r="A15383" s="68" t="s">
        <v>103</v>
      </c>
      <c r="B15383" s="69">
        <v>491567350</v>
      </c>
      <c r="C15383" s="68">
        <v>630509811892</v>
      </c>
      <c r="D15383" s="69" t="s">
        <v>10198</v>
      </c>
      <c r="E15383" s="65">
        <f>IFERROR(VLOOKUP(C15383,Pivot!A:B,2,0),0)</f>
        <v>0</v>
      </c>
      <c r="F15383" s="65">
        <f>IFERROR(VLOOKUP(C15383,Pivot!A:C,3,0),0)</f>
        <v>0</v>
      </c>
    </row>
    <row r="15384" spans="1:6" x14ac:dyDescent="0.25">
      <c r="A15384" s="68" t="s">
        <v>103</v>
      </c>
      <c r="B15384" s="69">
        <v>491567350</v>
      </c>
      <c r="C15384" s="68">
        <v>630509811908</v>
      </c>
      <c r="D15384" s="69" t="s">
        <v>10198</v>
      </c>
      <c r="E15384" s="65">
        <f>IFERROR(VLOOKUP(C15384,Pivot!A:B,2,0),0)</f>
        <v>0</v>
      </c>
      <c r="F15384" s="65">
        <f>IFERROR(VLOOKUP(C15384,Pivot!A:C,3,0),0)</f>
        <v>0</v>
      </c>
    </row>
    <row r="15385" spans="1:6" x14ac:dyDescent="0.25">
      <c r="A15385" s="68" t="s">
        <v>103</v>
      </c>
      <c r="B15385" s="69">
        <v>491567350</v>
      </c>
      <c r="C15385" s="68">
        <v>630509812400</v>
      </c>
      <c r="D15385" s="69" t="s">
        <v>10198</v>
      </c>
      <c r="E15385" s="65">
        <f>IFERROR(VLOOKUP(C15385,Pivot!A:B,2,0),0)</f>
        <v>0</v>
      </c>
      <c r="F15385" s="65">
        <f>IFERROR(VLOOKUP(C15385,Pivot!A:C,3,0),0)</f>
        <v>0</v>
      </c>
    </row>
    <row r="15386" spans="1:6" x14ac:dyDescent="0.25">
      <c r="A15386" s="68" t="s">
        <v>103</v>
      </c>
      <c r="B15386" s="69">
        <v>491567351</v>
      </c>
      <c r="C15386" s="68">
        <v>630509747290</v>
      </c>
      <c r="D15386" s="69" t="s">
        <v>10199</v>
      </c>
      <c r="E15386" s="65">
        <f>IFERROR(VLOOKUP(C15386,Pivot!A:B,2,0),0)</f>
        <v>0</v>
      </c>
      <c r="F15386" s="65">
        <f>IFERROR(VLOOKUP(C15386,Pivot!A:C,3,0),0)</f>
        <v>0</v>
      </c>
    </row>
    <row r="15387" spans="1:6" x14ac:dyDescent="0.25">
      <c r="A15387" s="68" t="s">
        <v>103</v>
      </c>
      <c r="B15387" s="69">
        <v>491567351</v>
      </c>
      <c r="C15387" s="68">
        <v>630509747306</v>
      </c>
      <c r="D15387" s="69" t="s">
        <v>10199</v>
      </c>
      <c r="E15387" s="65">
        <f>IFERROR(VLOOKUP(C15387,Pivot!A:B,2,0),0)</f>
        <v>0</v>
      </c>
      <c r="F15387" s="65">
        <f>IFERROR(VLOOKUP(C15387,Pivot!A:C,3,0),0)</f>
        <v>0</v>
      </c>
    </row>
    <row r="15388" spans="1:6" x14ac:dyDescent="0.25">
      <c r="A15388" s="68" t="s">
        <v>103</v>
      </c>
      <c r="B15388" s="69">
        <v>491567351</v>
      </c>
      <c r="C15388" s="68">
        <v>630509801176</v>
      </c>
      <c r="D15388" s="69" t="s">
        <v>10199</v>
      </c>
      <c r="E15388" s="65">
        <f>IFERROR(VLOOKUP(C15388,Pivot!A:B,2,0),0)</f>
        <v>0</v>
      </c>
      <c r="F15388" s="65">
        <f>IFERROR(VLOOKUP(C15388,Pivot!A:C,3,0),0)</f>
        <v>0</v>
      </c>
    </row>
    <row r="15389" spans="1:6" x14ac:dyDescent="0.25">
      <c r="A15389" s="68" t="s">
        <v>103</v>
      </c>
      <c r="B15389" s="69">
        <v>491567352</v>
      </c>
      <c r="C15389" s="68">
        <v>630509759378</v>
      </c>
      <c r="D15389" s="69" t="s">
        <v>10200</v>
      </c>
      <c r="E15389" s="65">
        <f>IFERROR(VLOOKUP(C15389,Pivot!A:B,2,0),0)</f>
        <v>0</v>
      </c>
      <c r="F15389" s="65">
        <f>IFERROR(VLOOKUP(C15389,Pivot!A:C,3,0),0)</f>
        <v>0</v>
      </c>
    </row>
    <row r="15390" spans="1:6" x14ac:dyDescent="0.25">
      <c r="A15390" s="68" t="s">
        <v>103</v>
      </c>
      <c r="B15390" s="69">
        <v>491567353</v>
      </c>
      <c r="C15390" s="68">
        <v>630509752539</v>
      </c>
      <c r="D15390" s="69" t="s">
        <v>10201</v>
      </c>
      <c r="E15390" s="65">
        <f>IFERROR(VLOOKUP(C15390,Pivot!A:B,2,0),0)</f>
        <v>0</v>
      </c>
      <c r="F15390" s="65">
        <f>IFERROR(VLOOKUP(C15390,Pivot!A:C,3,0),0)</f>
        <v>0</v>
      </c>
    </row>
    <row r="15391" spans="1:6" x14ac:dyDescent="0.25">
      <c r="A15391" s="68" t="s">
        <v>103</v>
      </c>
      <c r="B15391" s="69">
        <v>491567355</v>
      </c>
      <c r="C15391" s="68">
        <v>630509752577</v>
      </c>
      <c r="D15391" s="69" t="s">
        <v>10202</v>
      </c>
      <c r="E15391" s="65">
        <f>IFERROR(VLOOKUP(C15391,Pivot!A:B,2,0),0)</f>
        <v>0</v>
      </c>
      <c r="F15391" s="65">
        <f>IFERROR(VLOOKUP(C15391,Pivot!A:C,3,0),0)</f>
        <v>0</v>
      </c>
    </row>
    <row r="15392" spans="1:6" x14ac:dyDescent="0.25">
      <c r="A15392" s="68" t="s">
        <v>103</v>
      </c>
      <c r="B15392" s="69">
        <v>491567357</v>
      </c>
      <c r="C15392" s="68">
        <v>630509752591</v>
      </c>
      <c r="D15392" s="69" t="s">
        <v>10203</v>
      </c>
      <c r="E15392" s="65">
        <f>IFERROR(VLOOKUP(C15392,Pivot!A:B,2,0),0)</f>
        <v>0</v>
      </c>
      <c r="F15392" s="65">
        <f>IFERROR(VLOOKUP(C15392,Pivot!A:C,3,0),0)</f>
        <v>0</v>
      </c>
    </row>
    <row r="15393" spans="1:6" x14ac:dyDescent="0.25">
      <c r="A15393" s="68" t="s">
        <v>103</v>
      </c>
      <c r="B15393" s="69">
        <v>491567358</v>
      </c>
      <c r="C15393" s="68">
        <v>630509748679</v>
      </c>
      <c r="D15393" s="69" t="s">
        <v>10204</v>
      </c>
      <c r="E15393" s="65">
        <f>IFERROR(VLOOKUP(C15393,Pivot!A:B,2,0),0)</f>
        <v>0</v>
      </c>
      <c r="F15393" s="65">
        <f>IFERROR(VLOOKUP(C15393,Pivot!A:C,3,0),0)</f>
        <v>0</v>
      </c>
    </row>
    <row r="15394" spans="1:6" x14ac:dyDescent="0.25">
      <c r="A15394" s="68" t="s">
        <v>103</v>
      </c>
      <c r="B15394" s="69">
        <v>491567360</v>
      </c>
      <c r="C15394" s="68">
        <v>630509814039</v>
      </c>
      <c r="D15394" s="69" t="s">
        <v>10205</v>
      </c>
      <c r="E15394" s="65">
        <f>IFERROR(VLOOKUP(C15394,Pivot!A:B,2,0),0)</f>
        <v>0</v>
      </c>
      <c r="F15394" s="65">
        <f>IFERROR(VLOOKUP(C15394,Pivot!A:C,3,0),0)</f>
        <v>0</v>
      </c>
    </row>
    <row r="15395" spans="1:6" x14ac:dyDescent="0.25">
      <c r="A15395" s="68" t="s">
        <v>103</v>
      </c>
      <c r="B15395" s="69">
        <v>491567361</v>
      </c>
      <c r="C15395" s="68">
        <v>39897044606</v>
      </c>
      <c r="D15395" s="69" t="s">
        <v>10206</v>
      </c>
      <c r="E15395" s="65">
        <f>IFERROR(VLOOKUP(C15395,Pivot!A:B,2,0),0)</f>
        <v>0</v>
      </c>
      <c r="F15395" s="65">
        <f>IFERROR(VLOOKUP(C15395,Pivot!A:C,3,0),0)</f>
        <v>0</v>
      </c>
    </row>
    <row r="15396" spans="1:6" x14ac:dyDescent="0.25">
      <c r="A15396" s="68" t="s">
        <v>103</v>
      </c>
      <c r="B15396" s="69">
        <v>491567361</v>
      </c>
      <c r="C15396" s="68">
        <v>39897044682</v>
      </c>
      <c r="D15396" s="69" t="s">
        <v>10206</v>
      </c>
      <c r="E15396" s="65">
        <f>IFERROR(VLOOKUP(C15396,Pivot!A:B,2,0),0)</f>
        <v>0</v>
      </c>
      <c r="F15396" s="65">
        <f>IFERROR(VLOOKUP(C15396,Pivot!A:C,3,0),0)</f>
        <v>0</v>
      </c>
    </row>
    <row r="15397" spans="1:6" x14ac:dyDescent="0.25">
      <c r="A15397" s="68" t="s">
        <v>103</v>
      </c>
      <c r="B15397" s="69">
        <v>491567361</v>
      </c>
      <c r="C15397" s="68">
        <v>39897044712</v>
      </c>
      <c r="D15397" s="69" t="s">
        <v>10206</v>
      </c>
      <c r="E15397" s="65">
        <f>IFERROR(VLOOKUP(C15397,Pivot!A:B,2,0),0)</f>
        <v>0</v>
      </c>
      <c r="F15397" s="65">
        <f>IFERROR(VLOOKUP(C15397,Pivot!A:C,3,0),0)</f>
        <v>0</v>
      </c>
    </row>
    <row r="15398" spans="1:6" x14ac:dyDescent="0.25">
      <c r="A15398" s="68" t="s">
        <v>103</v>
      </c>
      <c r="B15398" s="69">
        <v>491567361</v>
      </c>
      <c r="C15398" s="68">
        <v>39897044880</v>
      </c>
      <c r="D15398" s="69" t="s">
        <v>10206</v>
      </c>
      <c r="E15398" s="65">
        <f>IFERROR(VLOOKUP(C15398,Pivot!A:B,2,0),0)</f>
        <v>0</v>
      </c>
      <c r="F15398" s="65">
        <f>IFERROR(VLOOKUP(C15398,Pivot!A:C,3,0),0)</f>
        <v>0</v>
      </c>
    </row>
    <row r="15399" spans="1:6" x14ac:dyDescent="0.25">
      <c r="A15399" s="68" t="s">
        <v>103</v>
      </c>
      <c r="B15399" s="69">
        <v>491567361</v>
      </c>
      <c r="C15399" s="68">
        <v>39897044958</v>
      </c>
      <c r="D15399" s="69" t="s">
        <v>10206</v>
      </c>
      <c r="E15399" s="65">
        <f>IFERROR(VLOOKUP(C15399,Pivot!A:B,2,0),0)</f>
        <v>0</v>
      </c>
      <c r="F15399" s="65">
        <f>IFERROR(VLOOKUP(C15399,Pivot!A:C,3,0),0)</f>
        <v>0</v>
      </c>
    </row>
    <row r="15400" spans="1:6" x14ac:dyDescent="0.25">
      <c r="A15400" s="68" t="s">
        <v>103</v>
      </c>
      <c r="B15400" s="69">
        <v>491567361</v>
      </c>
      <c r="C15400" s="68">
        <v>39897044965</v>
      </c>
      <c r="D15400" s="69" t="s">
        <v>10206</v>
      </c>
      <c r="E15400" s="65">
        <f>IFERROR(VLOOKUP(C15400,Pivot!A:B,2,0),0)</f>
        <v>0</v>
      </c>
      <c r="F15400" s="65">
        <f>IFERROR(VLOOKUP(C15400,Pivot!A:C,3,0),0)</f>
        <v>0</v>
      </c>
    </row>
    <row r="15401" spans="1:6" x14ac:dyDescent="0.25">
      <c r="A15401" s="68" t="s">
        <v>103</v>
      </c>
      <c r="B15401" s="69">
        <v>491567361</v>
      </c>
      <c r="C15401" s="68">
        <v>491567361</v>
      </c>
      <c r="D15401" s="69" t="s">
        <v>10206</v>
      </c>
      <c r="E15401" s="65">
        <f>IFERROR(VLOOKUP(C15401,Pivot!A:B,2,0),0)</f>
        <v>0</v>
      </c>
      <c r="F15401" s="65">
        <f>IFERROR(VLOOKUP(C15401,Pivot!A:C,3,0),0)</f>
        <v>0</v>
      </c>
    </row>
    <row r="15402" spans="1:6" x14ac:dyDescent="0.25">
      <c r="A15402" s="68" t="s">
        <v>103</v>
      </c>
      <c r="B15402" s="69">
        <v>491567362</v>
      </c>
      <c r="C15402" s="68">
        <v>39897044224</v>
      </c>
      <c r="D15402" s="69" t="s">
        <v>10207</v>
      </c>
      <c r="E15402" s="65">
        <f>IFERROR(VLOOKUP(C15402,Pivot!A:B,2,0),0)</f>
        <v>0</v>
      </c>
      <c r="F15402" s="65">
        <f>IFERROR(VLOOKUP(C15402,Pivot!A:C,3,0),0)</f>
        <v>0</v>
      </c>
    </row>
    <row r="15403" spans="1:6" x14ac:dyDescent="0.25">
      <c r="A15403" s="68" t="s">
        <v>103</v>
      </c>
      <c r="B15403" s="69">
        <v>491567362</v>
      </c>
      <c r="C15403" s="68">
        <v>39897044248</v>
      </c>
      <c r="D15403" s="69" t="s">
        <v>10207</v>
      </c>
      <c r="E15403" s="65">
        <f>IFERROR(VLOOKUP(C15403,Pivot!A:B,2,0),0)</f>
        <v>0</v>
      </c>
      <c r="F15403" s="65">
        <f>IFERROR(VLOOKUP(C15403,Pivot!A:C,3,0),0)</f>
        <v>0</v>
      </c>
    </row>
    <row r="15404" spans="1:6" x14ac:dyDescent="0.25">
      <c r="A15404" s="68" t="s">
        <v>103</v>
      </c>
      <c r="B15404" s="69">
        <v>491567362</v>
      </c>
      <c r="C15404" s="68">
        <v>39897044262</v>
      </c>
      <c r="D15404" s="69" t="s">
        <v>10207</v>
      </c>
      <c r="E15404" s="65">
        <f>IFERROR(VLOOKUP(C15404,Pivot!A:B,2,0),0)</f>
        <v>0</v>
      </c>
      <c r="F15404" s="65">
        <f>IFERROR(VLOOKUP(C15404,Pivot!A:C,3,0),0)</f>
        <v>0</v>
      </c>
    </row>
    <row r="15405" spans="1:6" x14ac:dyDescent="0.25">
      <c r="A15405" s="68" t="s">
        <v>103</v>
      </c>
      <c r="B15405" s="69">
        <v>491567362</v>
      </c>
      <c r="C15405" s="68">
        <v>39897044279</v>
      </c>
      <c r="D15405" s="69" t="s">
        <v>10207</v>
      </c>
      <c r="E15405" s="65">
        <f>IFERROR(VLOOKUP(C15405,Pivot!A:B,2,0),0)</f>
        <v>0</v>
      </c>
      <c r="F15405" s="65">
        <f>IFERROR(VLOOKUP(C15405,Pivot!A:C,3,0),0)</f>
        <v>0</v>
      </c>
    </row>
    <row r="15406" spans="1:6" x14ac:dyDescent="0.25">
      <c r="A15406" s="68" t="s">
        <v>103</v>
      </c>
      <c r="B15406" s="69">
        <v>491567362</v>
      </c>
      <c r="C15406" s="68">
        <v>39897044286</v>
      </c>
      <c r="D15406" s="69" t="s">
        <v>10207</v>
      </c>
      <c r="E15406" s="65">
        <f>IFERROR(VLOOKUP(C15406,Pivot!A:B,2,0),0)</f>
        <v>0</v>
      </c>
      <c r="F15406" s="65">
        <f>IFERROR(VLOOKUP(C15406,Pivot!A:C,3,0),0)</f>
        <v>0</v>
      </c>
    </row>
    <row r="15407" spans="1:6" x14ac:dyDescent="0.25">
      <c r="A15407" s="68" t="s">
        <v>103</v>
      </c>
      <c r="B15407" s="69">
        <v>491567362</v>
      </c>
      <c r="C15407" s="68">
        <v>39897044293</v>
      </c>
      <c r="D15407" s="69" t="s">
        <v>10207</v>
      </c>
      <c r="E15407" s="65">
        <f>IFERROR(VLOOKUP(C15407,Pivot!A:B,2,0),0)</f>
        <v>0</v>
      </c>
      <c r="F15407" s="65">
        <f>IFERROR(VLOOKUP(C15407,Pivot!A:C,3,0),0)</f>
        <v>0</v>
      </c>
    </row>
    <row r="15408" spans="1:6" x14ac:dyDescent="0.25">
      <c r="A15408" s="68" t="s">
        <v>103</v>
      </c>
      <c r="B15408" s="69">
        <v>491567362</v>
      </c>
      <c r="C15408" s="68">
        <v>491567362</v>
      </c>
      <c r="D15408" s="69" t="s">
        <v>10207</v>
      </c>
      <c r="E15408" s="65">
        <f>IFERROR(VLOOKUP(C15408,Pivot!A:B,2,0),0)</f>
        <v>0</v>
      </c>
      <c r="F15408" s="65">
        <f>IFERROR(VLOOKUP(C15408,Pivot!A:C,3,0),0)</f>
        <v>0</v>
      </c>
    </row>
    <row r="15409" spans="1:6" x14ac:dyDescent="0.25">
      <c r="A15409" s="68" t="s">
        <v>103</v>
      </c>
      <c r="B15409" s="69">
        <v>491567363</v>
      </c>
      <c r="C15409" s="68">
        <v>39897711478</v>
      </c>
      <c r="D15409" s="69" t="s">
        <v>10208</v>
      </c>
      <c r="E15409" s="65">
        <f>IFERROR(VLOOKUP(C15409,Pivot!A:B,2,0),0)</f>
        <v>0</v>
      </c>
      <c r="F15409" s="65">
        <f>IFERROR(VLOOKUP(C15409,Pivot!A:C,3,0),0)</f>
        <v>0</v>
      </c>
    </row>
    <row r="15410" spans="1:6" x14ac:dyDescent="0.25">
      <c r="A15410" s="68" t="s">
        <v>103</v>
      </c>
      <c r="B15410" s="69">
        <v>491567363</v>
      </c>
      <c r="C15410" s="68">
        <v>491567363</v>
      </c>
      <c r="D15410" s="69" t="s">
        <v>10208</v>
      </c>
      <c r="E15410" s="65">
        <f>IFERROR(VLOOKUP(C15410,Pivot!A:B,2,0),0)</f>
        <v>0</v>
      </c>
      <c r="F15410" s="65">
        <f>IFERROR(VLOOKUP(C15410,Pivot!A:C,3,0),0)</f>
        <v>0</v>
      </c>
    </row>
    <row r="15411" spans="1:6" x14ac:dyDescent="0.25">
      <c r="A15411" s="68" t="s">
        <v>103</v>
      </c>
      <c r="B15411" s="69">
        <v>491567394</v>
      </c>
      <c r="C15411" s="68">
        <v>491567394</v>
      </c>
      <c r="D15411" s="69" t="s">
        <v>10209</v>
      </c>
      <c r="E15411" s="65">
        <f>IFERROR(VLOOKUP(C15411,Pivot!A:B,2,0),0)</f>
        <v>0</v>
      </c>
      <c r="F15411" s="65">
        <f>IFERROR(VLOOKUP(C15411,Pivot!A:C,3,0),0)</f>
        <v>0</v>
      </c>
    </row>
    <row r="15412" spans="1:6" x14ac:dyDescent="0.25">
      <c r="A15412" s="68" t="s">
        <v>103</v>
      </c>
      <c r="B15412" s="69">
        <v>491567394</v>
      </c>
      <c r="C15412" s="68">
        <v>8886473900908</v>
      </c>
      <c r="D15412" s="69" t="s">
        <v>10209</v>
      </c>
      <c r="E15412" s="65">
        <f>IFERROR(VLOOKUP(C15412,Pivot!A:B,2,0),0)</f>
        <v>0</v>
      </c>
      <c r="F15412" s="65">
        <f>IFERROR(VLOOKUP(C15412,Pivot!A:C,3,0),0)</f>
        <v>0</v>
      </c>
    </row>
    <row r="15413" spans="1:6" x14ac:dyDescent="0.25">
      <c r="A15413" s="68" t="s">
        <v>103</v>
      </c>
      <c r="B15413" s="69">
        <v>491567395</v>
      </c>
      <c r="C15413" s="68">
        <v>491567395</v>
      </c>
      <c r="D15413" s="69" t="s">
        <v>10210</v>
      </c>
      <c r="E15413" s="65">
        <f>IFERROR(VLOOKUP(C15413,Pivot!A:B,2,0),0)</f>
        <v>0</v>
      </c>
      <c r="F15413" s="65">
        <f>IFERROR(VLOOKUP(C15413,Pivot!A:C,3,0),0)</f>
        <v>0</v>
      </c>
    </row>
    <row r="15414" spans="1:6" x14ac:dyDescent="0.25">
      <c r="A15414" s="68" t="s">
        <v>103</v>
      </c>
      <c r="B15414" s="69">
        <v>491567395</v>
      </c>
      <c r="C15414" s="68">
        <v>8886473900885</v>
      </c>
      <c r="D15414" s="69" t="s">
        <v>10210</v>
      </c>
      <c r="E15414" s="65">
        <f>IFERROR(VLOOKUP(C15414,Pivot!A:B,2,0),0)</f>
        <v>0</v>
      </c>
      <c r="F15414" s="65">
        <f>IFERROR(VLOOKUP(C15414,Pivot!A:C,3,0),0)</f>
        <v>0</v>
      </c>
    </row>
    <row r="15415" spans="1:6" x14ac:dyDescent="0.25">
      <c r="A15415" s="68" t="s">
        <v>103</v>
      </c>
      <c r="B15415" s="69">
        <v>491567396</v>
      </c>
      <c r="C15415" s="68">
        <v>491567396</v>
      </c>
      <c r="D15415" s="69" t="s">
        <v>10211</v>
      </c>
      <c r="E15415" s="65">
        <f>IFERROR(VLOOKUP(C15415,Pivot!A:B,2,0),0)</f>
        <v>0</v>
      </c>
      <c r="F15415" s="65">
        <f>IFERROR(VLOOKUP(C15415,Pivot!A:C,3,0),0)</f>
        <v>0</v>
      </c>
    </row>
    <row r="15416" spans="1:6" x14ac:dyDescent="0.25">
      <c r="A15416" s="68" t="s">
        <v>103</v>
      </c>
      <c r="B15416" s="69">
        <v>491567396</v>
      </c>
      <c r="C15416" s="68">
        <v>8886473900892</v>
      </c>
      <c r="D15416" s="69" t="s">
        <v>10211</v>
      </c>
      <c r="E15416" s="65">
        <f>IFERROR(VLOOKUP(C15416,Pivot!A:B,2,0),0)</f>
        <v>0</v>
      </c>
      <c r="F15416" s="65">
        <f>IFERROR(VLOOKUP(C15416,Pivot!A:C,3,0),0)</f>
        <v>0</v>
      </c>
    </row>
    <row r="15417" spans="1:6" x14ac:dyDescent="0.25">
      <c r="A15417" s="68" t="s">
        <v>103</v>
      </c>
      <c r="B15417" s="69">
        <v>491567397</v>
      </c>
      <c r="C15417" s="68">
        <v>491567397</v>
      </c>
      <c r="D15417" s="69" t="s">
        <v>10212</v>
      </c>
      <c r="E15417" s="65">
        <f>IFERROR(VLOOKUP(C15417,Pivot!A:B,2,0),0)</f>
        <v>0</v>
      </c>
      <c r="F15417" s="65">
        <f>IFERROR(VLOOKUP(C15417,Pivot!A:C,3,0),0)</f>
        <v>0</v>
      </c>
    </row>
    <row r="15418" spans="1:6" x14ac:dyDescent="0.25">
      <c r="A15418" s="68" t="s">
        <v>103</v>
      </c>
      <c r="B15418" s="69">
        <v>491567397</v>
      </c>
      <c r="C15418" s="68">
        <v>8886473900878</v>
      </c>
      <c r="D15418" s="69" t="s">
        <v>10212</v>
      </c>
      <c r="E15418" s="65">
        <f>IFERROR(VLOOKUP(C15418,Pivot!A:B,2,0),0)</f>
        <v>0</v>
      </c>
      <c r="F15418" s="65">
        <f>IFERROR(VLOOKUP(C15418,Pivot!A:C,3,0),0)</f>
        <v>0</v>
      </c>
    </row>
    <row r="15419" spans="1:6" x14ac:dyDescent="0.25">
      <c r="A15419" s="68" t="s">
        <v>103</v>
      </c>
      <c r="B15419" s="69">
        <v>491567398</v>
      </c>
      <c r="C15419" s="68">
        <v>491567398</v>
      </c>
      <c r="D15419" s="69" t="s">
        <v>10213</v>
      </c>
      <c r="E15419" s="65">
        <f>IFERROR(VLOOKUP(C15419,Pivot!A:B,2,0),0)</f>
        <v>0</v>
      </c>
      <c r="F15419" s="65">
        <f>IFERROR(VLOOKUP(C15419,Pivot!A:C,3,0),0)</f>
        <v>0</v>
      </c>
    </row>
    <row r="15420" spans="1:6" x14ac:dyDescent="0.25">
      <c r="A15420" s="68" t="s">
        <v>103</v>
      </c>
      <c r="B15420" s="69">
        <v>491567398</v>
      </c>
      <c r="C15420" s="68">
        <v>8886473900939</v>
      </c>
      <c r="D15420" s="69" t="s">
        <v>10213</v>
      </c>
      <c r="E15420" s="65">
        <f>IFERROR(VLOOKUP(C15420,Pivot!A:B,2,0),0)</f>
        <v>0</v>
      </c>
      <c r="F15420" s="65">
        <f>IFERROR(VLOOKUP(C15420,Pivot!A:C,3,0),0)</f>
        <v>0</v>
      </c>
    </row>
    <row r="15421" spans="1:6" x14ac:dyDescent="0.25">
      <c r="A15421" s="68" t="s">
        <v>103</v>
      </c>
      <c r="B15421" s="69">
        <v>491567399</v>
      </c>
      <c r="C15421" s="68">
        <v>491567399</v>
      </c>
      <c r="D15421" s="69" t="s">
        <v>10214</v>
      </c>
      <c r="E15421" s="65">
        <f>IFERROR(VLOOKUP(C15421,Pivot!A:B,2,0),0)</f>
        <v>0</v>
      </c>
      <c r="F15421" s="65">
        <f>IFERROR(VLOOKUP(C15421,Pivot!A:C,3,0),0)</f>
        <v>0</v>
      </c>
    </row>
    <row r="15422" spans="1:6" x14ac:dyDescent="0.25">
      <c r="A15422" s="68" t="s">
        <v>103</v>
      </c>
      <c r="B15422" s="69">
        <v>491567399</v>
      </c>
      <c r="C15422" s="68">
        <v>8886473900915</v>
      </c>
      <c r="D15422" s="69" t="s">
        <v>10214</v>
      </c>
      <c r="E15422" s="65">
        <f>IFERROR(VLOOKUP(C15422,Pivot!A:B,2,0),0)</f>
        <v>0</v>
      </c>
      <c r="F15422" s="65">
        <f>IFERROR(VLOOKUP(C15422,Pivot!A:C,3,0),0)</f>
        <v>0</v>
      </c>
    </row>
    <row r="15423" spans="1:6" x14ac:dyDescent="0.25">
      <c r="A15423" s="68" t="s">
        <v>103</v>
      </c>
      <c r="B15423" s="69">
        <v>491567401</v>
      </c>
      <c r="C15423" s="68">
        <v>491567401</v>
      </c>
      <c r="D15423" s="69" t="s">
        <v>10215</v>
      </c>
      <c r="E15423" s="65">
        <f>IFERROR(VLOOKUP(C15423,Pivot!A:B,2,0),0)</f>
        <v>0</v>
      </c>
      <c r="F15423" s="65">
        <f>IFERROR(VLOOKUP(C15423,Pivot!A:C,3,0),0)</f>
        <v>0</v>
      </c>
    </row>
    <row r="15424" spans="1:6" x14ac:dyDescent="0.25">
      <c r="A15424" s="68" t="s">
        <v>103</v>
      </c>
      <c r="B15424" s="69">
        <v>491567401</v>
      </c>
      <c r="C15424" s="68">
        <v>8886473900922</v>
      </c>
      <c r="D15424" s="69" t="s">
        <v>10215</v>
      </c>
      <c r="E15424" s="65">
        <f>IFERROR(VLOOKUP(C15424,Pivot!A:B,2,0),0)</f>
        <v>0</v>
      </c>
      <c r="F15424" s="65">
        <f>IFERROR(VLOOKUP(C15424,Pivot!A:C,3,0),0)</f>
        <v>0</v>
      </c>
    </row>
    <row r="15425" spans="1:6" x14ac:dyDescent="0.25">
      <c r="A15425" s="68" t="s">
        <v>103</v>
      </c>
      <c r="B15425" s="69">
        <v>491567402</v>
      </c>
      <c r="C15425" s="68">
        <v>491567402</v>
      </c>
      <c r="D15425" s="69" t="s">
        <v>10216</v>
      </c>
      <c r="E15425" s="65">
        <f>IFERROR(VLOOKUP(C15425,Pivot!A:B,2,0),0)</f>
        <v>0</v>
      </c>
      <c r="F15425" s="65">
        <f>IFERROR(VLOOKUP(C15425,Pivot!A:C,3,0),0)</f>
        <v>0</v>
      </c>
    </row>
    <row r="15426" spans="1:6" x14ac:dyDescent="0.25">
      <c r="A15426" s="68" t="s">
        <v>103</v>
      </c>
      <c r="B15426" s="69">
        <v>491567402</v>
      </c>
      <c r="C15426" s="68">
        <v>8886473900946</v>
      </c>
      <c r="D15426" s="69" t="s">
        <v>10216</v>
      </c>
      <c r="E15426" s="65">
        <f>IFERROR(VLOOKUP(C15426,Pivot!A:B,2,0),0)</f>
        <v>0</v>
      </c>
      <c r="F15426" s="65">
        <f>IFERROR(VLOOKUP(C15426,Pivot!A:C,3,0),0)</f>
        <v>0</v>
      </c>
    </row>
    <row r="15427" spans="1:6" x14ac:dyDescent="0.25">
      <c r="A15427" s="68" t="s">
        <v>103</v>
      </c>
      <c r="B15427" s="69">
        <v>491567403</v>
      </c>
      <c r="C15427" s="68">
        <v>491567403</v>
      </c>
      <c r="D15427" s="69" t="s">
        <v>10217</v>
      </c>
      <c r="E15427" s="65">
        <f>IFERROR(VLOOKUP(C15427,Pivot!A:B,2,0),0)</f>
        <v>0</v>
      </c>
      <c r="F15427" s="65">
        <f>IFERROR(VLOOKUP(C15427,Pivot!A:C,3,0),0)</f>
        <v>0</v>
      </c>
    </row>
    <row r="15428" spans="1:6" x14ac:dyDescent="0.25">
      <c r="A15428" s="68" t="s">
        <v>103</v>
      </c>
      <c r="B15428" s="69">
        <v>491567403</v>
      </c>
      <c r="C15428" s="68">
        <v>8886473900977</v>
      </c>
      <c r="D15428" s="69" t="s">
        <v>10217</v>
      </c>
      <c r="E15428" s="65">
        <f>IFERROR(VLOOKUP(C15428,Pivot!A:B,2,0),0)</f>
        <v>0</v>
      </c>
      <c r="F15428" s="65">
        <f>IFERROR(VLOOKUP(C15428,Pivot!A:C,3,0),0)</f>
        <v>0</v>
      </c>
    </row>
    <row r="15429" spans="1:6" x14ac:dyDescent="0.25">
      <c r="A15429" s="68" t="s">
        <v>103</v>
      </c>
      <c r="B15429" s="69">
        <v>491567405</v>
      </c>
      <c r="C15429" s="68">
        <v>491567405</v>
      </c>
      <c r="D15429" s="69" t="s">
        <v>10218</v>
      </c>
      <c r="E15429" s="65">
        <f>IFERROR(VLOOKUP(C15429,Pivot!A:B,2,0),0)</f>
        <v>0</v>
      </c>
      <c r="F15429" s="65">
        <f>IFERROR(VLOOKUP(C15429,Pivot!A:C,3,0),0)</f>
        <v>0</v>
      </c>
    </row>
    <row r="15430" spans="1:6" x14ac:dyDescent="0.25">
      <c r="A15430" s="68" t="s">
        <v>103</v>
      </c>
      <c r="B15430" s="69">
        <v>491567405</v>
      </c>
      <c r="C15430" s="68">
        <v>8886473900823</v>
      </c>
      <c r="D15430" s="69" t="s">
        <v>10218</v>
      </c>
      <c r="E15430" s="65">
        <f>IFERROR(VLOOKUP(C15430,Pivot!A:B,2,0),0)</f>
        <v>0</v>
      </c>
      <c r="F15430" s="65">
        <f>IFERROR(VLOOKUP(C15430,Pivot!A:C,3,0),0)</f>
        <v>0</v>
      </c>
    </row>
    <row r="15431" spans="1:6" x14ac:dyDescent="0.25">
      <c r="A15431" s="68" t="s">
        <v>103</v>
      </c>
      <c r="B15431" s="69">
        <v>491567406</v>
      </c>
      <c r="C15431" s="68">
        <v>491567406</v>
      </c>
      <c r="D15431" s="69" t="s">
        <v>10219</v>
      </c>
      <c r="E15431" s="65">
        <f>IFERROR(VLOOKUP(C15431,Pivot!A:B,2,0),0)</f>
        <v>0</v>
      </c>
      <c r="F15431" s="65">
        <f>IFERROR(VLOOKUP(C15431,Pivot!A:C,3,0),0)</f>
        <v>0</v>
      </c>
    </row>
    <row r="15432" spans="1:6" x14ac:dyDescent="0.25">
      <c r="A15432" s="68" t="s">
        <v>103</v>
      </c>
      <c r="B15432" s="69">
        <v>491567406</v>
      </c>
      <c r="C15432" s="68">
        <v>645189816921</v>
      </c>
      <c r="D15432" s="69" t="s">
        <v>10219</v>
      </c>
      <c r="E15432" s="65">
        <f>IFERROR(VLOOKUP(C15432,Pivot!A:B,2,0),0)</f>
        <v>0</v>
      </c>
      <c r="F15432" s="65">
        <f>IFERROR(VLOOKUP(C15432,Pivot!A:C,3,0),0)</f>
        <v>0</v>
      </c>
    </row>
    <row r="15433" spans="1:6" x14ac:dyDescent="0.25">
      <c r="A15433" s="68" t="s">
        <v>103</v>
      </c>
      <c r="B15433" s="69">
        <v>491567407</v>
      </c>
      <c r="C15433" s="68">
        <v>491567407</v>
      </c>
      <c r="D15433" s="69" t="s">
        <v>10220</v>
      </c>
      <c r="E15433" s="65">
        <f>IFERROR(VLOOKUP(C15433,Pivot!A:B,2,0),0)</f>
        <v>0</v>
      </c>
      <c r="F15433" s="65">
        <f>IFERROR(VLOOKUP(C15433,Pivot!A:C,3,0),0)</f>
        <v>0</v>
      </c>
    </row>
    <row r="15434" spans="1:6" x14ac:dyDescent="0.25">
      <c r="A15434" s="68" t="s">
        <v>103</v>
      </c>
      <c r="B15434" s="69">
        <v>491567407</v>
      </c>
      <c r="C15434" s="68">
        <v>767787955601</v>
      </c>
      <c r="D15434" s="69" t="s">
        <v>10220</v>
      </c>
      <c r="E15434" s="65">
        <f>IFERROR(VLOOKUP(C15434,Pivot!A:B,2,0),0)</f>
        <v>0</v>
      </c>
      <c r="F15434" s="65">
        <f>IFERROR(VLOOKUP(C15434,Pivot!A:C,3,0),0)</f>
        <v>0</v>
      </c>
    </row>
    <row r="15435" spans="1:6" x14ac:dyDescent="0.25">
      <c r="A15435" s="68" t="s">
        <v>103</v>
      </c>
      <c r="B15435" s="69">
        <v>491567408</v>
      </c>
      <c r="C15435" s="68">
        <v>491567408</v>
      </c>
      <c r="D15435" s="69" t="s">
        <v>10221</v>
      </c>
      <c r="E15435" s="65">
        <f>IFERROR(VLOOKUP(C15435,Pivot!A:B,2,0),0)</f>
        <v>0</v>
      </c>
      <c r="F15435" s="65">
        <f>IFERROR(VLOOKUP(C15435,Pivot!A:C,3,0),0)</f>
        <v>0</v>
      </c>
    </row>
    <row r="15436" spans="1:6" x14ac:dyDescent="0.25">
      <c r="A15436" s="68" t="s">
        <v>103</v>
      </c>
      <c r="B15436" s="69">
        <v>491567408</v>
      </c>
      <c r="C15436" s="68">
        <v>767787955595</v>
      </c>
      <c r="D15436" s="69" t="s">
        <v>10221</v>
      </c>
      <c r="E15436" s="65">
        <f>IFERROR(VLOOKUP(C15436,Pivot!A:B,2,0),0)</f>
        <v>0</v>
      </c>
      <c r="F15436" s="65">
        <f>IFERROR(VLOOKUP(C15436,Pivot!A:C,3,0),0)</f>
        <v>0</v>
      </c>
    </row>
    <row r="15437" spans="1:6" x14ac:dyDescent="0.25">
      <c r="A15437" s="68" t="s">
        <v>103</v>
      </c>
      <c r="B15437" s="69">
        <v>491567409</v>
      </c>
      <c r="C15437" s="68">
        <v>491567409</v>
      </c>
      <c r="D15437" s="69" t="s">
        <v>10222</v>
      </c>
      <c r="E15437" s="65">
        <f>IFERROR(VLOOKUP(C15437,Pivot!A:B,2,0),0)</f>
        <v>0</v>
      </c>
      <c r="F15437" s="65">
        <f>IFERROR(VLOOKUP(C15437,Pivot!A:C,3,0),0)</f>
        <v>0</v>
      </c>
    </row>
    <row r="15438" spans="1:6" x14ac:dyDescent="0.25">
      <c r="A15438" s="68" t="s">
        <v>103</v>
      </c>
      <c r="B15438" s="69">
        <v>491567409</v>
      </c>
      <c r="C15438" s="68">
        <v>645189817058</v>
      </c>
      <c r="D15438" s="69" t="s">
        <v>10222</v>
      </c>
      <c r="E15438" s="65">
        <f>IFERROR(VLOOKUP(C15438,Pivot!A:B,2,0),0)</f>
        <v>0</v>
      </c>
      <c r="F15438" s="65">
        <f>IFERROR(VLOOKUP(C15438,Pivot!A:C,3,0),0)</f>
        <v>0</v>
      </c>
    </row>
    <row r="15439" spans="1:6" x14ac:dyDescent="0.25">
      <c r="A15439" s="68" t="s">
        <v>103</v>
      </c>
      <c r="B15439" s="69">
        <v>491567409</v>
      </c>
      <c r="C15439" s="68">
        <v>767787954246</v>
      </c>
      <c r="D15439" s="69" t="s">
        <v>10222</v>
      </c>
      <c r="E15439" s="65">
        <f>IFERROR(VLOOKUP(C15439,Pivot!A:B,2,0),0)</f>
        <v>0</v>
      </c>
      <c r="F15439" s="65">
        <f>IFERROR(VLOOKUP(C15439,Pivot!A:C,3,0),0)</f>
        <v>0</v>
      </c>
    </row>
    <row r="15440" spans="1:6" x14ac:dyDescent="0.25">
      <c r="A15440" s="68" t="s">
        <v>103</v>
      </c>
      <c r="B15440" s="69">
        <v>491567410</v>
      </c>
      <c r="C15440" s="68">
        <v>491567410</v>
      </c>
      <c r="D15440" s="69" t="s">
        <v>10223</v>
      </c>
      <c r="E15440" s="65">
        <f>IFERROR(VLOOKUP(C15440,Pivot!A:B,2,0),0)</f>
        <v>0</v>
      </c>
      <c r="F15440" s="65">
        <f>IFERROR(VLOOKUP(C15440,Pivot!A:C,3,0),0)</f>
        <v>0</v>
      </c>
    </row>
    <row r="15441" spans="1:6" x14ac:dyDescent="0.25">
      <c r="A15441" s="68" t="s">
        <v>103</v>
      </c>
      <c r="B15441" s="69">
        <v>491567410</v>
      </c>
      <c r="C15441" s="68">
        <v>767787954666</v>
      </c>
      <c r="D15441" s="69" t="s">
        <v>10223</v>
      </c>
      <c r="E15441" s="65">
        <f>IFERROR(VLOOKUP(C15441,Pivot!A:B,2,0),0)</f>
        <v>0</v>
      </c>
      <c r="F15441" s="65">
        <f>IFERROR(VLOOKUP(C15441,Pivot!A:C,3,0),0)</f>
        <v>0</v>
      </c>
    </row>
    <row r="15442" spans="1:6" x14ac:dyDescent="0.25">
      <c r="A15442" s="68" t="s">
        <v>103</v>
      </c>
      <c r="B15442" s="69">
        <v>491567410</v>
      </c>
      <c r="C15442" s="68">
        <v>767787955366</v>
      </c>
      <c r="D15442" s="69" t="s">
        <v>10223</v>
      </c>
      <c r="E15442" s="65">
        <f>IFERROR(VLOOKUP(C15442,Pivot!A:B,2,0),0)</f>
        <v>0</v>
      </c>
      <c r="F15442" s="65">
        <f>IFERROR(VLOOKUP(C15442,Pivot!A:C,3,0),0)</f>
        <v>0</v>
      </c>
    </row>
    <row r="15443" spans="1:6" x14ac:dyDescent="0.25">
      <c r="A15443" s="68" t="s">
        <v>103</v>
      </c>
      <c r="B15443" s="69">
        <v>491567412</v>
      </c>
      <c r="C15443" s="68">
        <v>491567412</v>
      </c>
      <c r="D15443" s="69" t="s">
        <v>10224</v>
      </c>
      <c r="E15443" s="65">
        <f>IFERROR(VLOOKUP(C15443,Pivot!A:B,2,0),0)</f>
        <v>0</v>
      </c>
      <c r="F15443" s="65">
        <f>IFERROR(VLOOKUP(C15443,Pivot!A:C,3,0),0)</f>
        <v>0</v>
      </c>
    </row>
    <row r="15444" spans="1:6" x14ac:dyDescent="0.25">
      <c r="A15444" s="68" t="s">
        <v>103</v>
      </c>
      <c r="B15444" s="69">
        <v>491567412</v>
      </c>
      <c r="C15444" s="68">
        <v>767787954529</v>
      </c>
      <c r="D15444" s="69" t="s">
        <v>10224</v>
      </c>
      <c r="E15444" s="65">
        <f>IFERROR(VLOOKUP(C15444,Pivot!A:B,2,0),0)</f>
        <v>0</v>
      </c>
      <c r="F15444" s="65">
        <f>IFERROR(VLOOKUP(C15444,Pivot!A:C,3,0),0)</f>
        <v>0</v>
      </c>
    </row>
    <row r="15445" spans="1:6" x14ac:dyDescent="0.25">
      <c r="A15445" s="68" t="s">
        <v>103</v>
      </c>
      <c r="B15445" s="69">
        <v>491567413</v>
      </c>
      <c r="C15445" s="68">
        <v>491567413</v>
      </c>
      <c r="D15445" s="69" t="s">
        <v>10225</v>
      </c>
      <c r="E15445" s="65">
        <f>IFERROR(VLOOKUP(C15445,Pivot!A:B,2,0),0)</f>
        <v>0</v>
      </c>
      <c r="F15445" s="65">
        <f>IFERROR(VLOOKUP(C15445,Pivot!A:C,3,0),0)</f>
        <v>0</v>
      </c>
    </row>
    <row r="15446" spans="1:6" x14ac:dyDescent="0.25">
      <c r="A15446" s="68" t="s">
        <v>103</v>
      </c>
      <c r="B15446" s="69">
        <v>491567413</v>
      </c>
      <c r="C15446" s="68">
        <v>767787954536</v>
      </c>
      <c r="D15446" s="69" t="s">
        <v>10225</v>
      </c>
      <c r="E15446" s="65">
        <f>IFERROR(VLOOKUP(C15446,Pivot!A:B,2,0),0)</f>
        <v>0</v>
      </c>
      <c r="F15446" s="65">
        <f>IFERROR(VLOOKUP(C15446,Pivot!A:C,3,0),0)</f>
        <v>0</v>
      </c>
    </row>
    <row r="15447" spans="1:6" x14ac:dyDescent="0.25">
      <c r="A15447" s="68" t="s">
        <v>103</v>
      </c>
      <c r="B15447" s="69">
        <v>491567414</v>
      </c>
      <c r="C15447" s="68">
        <v>491567414</v>
      </c>
      <c r="D15447" s="69" t="s">
        <v>10226</v>
      </c>
      <c r="E15447" s="65">
        <f>IFERROR(VLOOKUP(C15447,Pivot!A:B,2,0),0)</f>
        <v>0</v>
      </c>
      <c r="F15447" s="65">
        <f>IFERROR(VLOOKUP(C15447,Pivot!A:C,3,0),0)</f>
        <v>0</v>
      </c>
    </row>
    <row r="15448" spans="1:6" x14ac:dyDescent="0.25">
      <c r="A15448" s="68" t="s">
        <v>103</v>
      </c>
      <c r="B15448" s="69">
        <v>491567414</v>
      </c>
      <c r="C15448" s="68">
        <v>767787954550</v>
      </c>
      <c r="D15448" s="69" t="s">
        <v>10226</v>
      </c>
      <c r="E15448" s="65">
        <f>IFERROR(VLOOKUP(C15448,Pivot!A:B,2,0),0)</f>
        <v>0</v>
      </c>
      <c r="F15448" s="65">
        <f>IFERROR(VLOOKUP(C15448,Pivot!A:C,3,0),0)</f>
        <v>0</v>
      </c>
    </row>
    <row r="15449" spans="1:6" x14ac:dyDescent="0.25">
      <c r="A15449" s="68" t="s">
        <v>103</v>
      </c>
      <c r="B15449" s="69">
        <v>491567415</v>
      </c>
      <c r="C15449" s="68">
        <v>491567415</v>
      </c>
      <c r="D15449" s="69" t="s">
        <v>10227</v>
      </c>
      <c r="E15449" s="65">
        <f>IFERROR(VLOOKUP(C15449,Pivot!A:B,2,0),0)</f>
        <v>0</v>
      </c>
      <c r="F15449" s="65">
        <f>IFERROR(VLOOKUP(C15449,Pivot!A:C,3,0),0)</f>
        <v>0</v>
      </c>
    </row>
    <row r="15450" spans="1:6" x14ac:dyDescent="0.25">
      <c r="A15450" s="68" t="s">
        <v>103</v>
      </c>
      <c r="B15450" s="69">
        <v>491567415</v>
      </c>
      <c r="C15450" s="68">
        <v>767787955885</v>
      </c>
      <c r="D15450" s="69" t="s">
        <v>10227</v>
      </c>
      <c r="E15450" s="65">
        <f>IFERROR(VLOOKUP(C15450,Pivot!A:B,2,0),0)</f>
        <v>0</v>
      </c>
      <c r="F15450" s="65">
        <f>IFERROR(VLOOKUP(C15450,Pivot!A:C,3,0),0)</f>
        <v>0</v>
      </c>
    </row>
    <row r="15451" spans="1:6" x14ac:dyDescent="0.25">
      <c r="A15451" s="68" t="s">
        <v>103</v>
      </c>
      <c r="B15451" s="69">
        <v>491567416</v>
      </c>
      <c r="C15451" s="68">
        <v>491567416</v>
      </c>
      <c r="D15451" s="69" t="s">
        <v>10228</v>
      </c>
      <c r="E15451" s="65">
        <f>IFERROR(VLOOKUP(C15451,Pivot!A:B,2,0),0)</f>
        <v>0</v>
      </c>
      <c r="F15451" s="65">
        <f>IFERROR(VLOOKUP(C15451,Pivot!A:C,3,0),0)</f>
        <v>0</v>
      </c>
    </row>
    <row r="15452" spans="1:6" x14ac:dyDescent="0.25">
      <c r="A15452" s="68" t="s">
        <v>103</v>
      </c>
      <c r="B15452" s="69">
        <v>491567416</v>
      </c>
      <c r="C15452" s="68">
        <v>767787955816</v>
      </c>
      <c r="D15452" s="69" t="s">
        <v>10228</v>
      </c>
      <c r="E15452" s="65">
        <f>IFERROR(VLOOKUP(C15452,Pivot!A:B,2,0),0)</f>
        <v>0</v>
      </c>
      <c r="F15452" s="65">
        <f>IFERROR(VLOOKUP(C15452,Pivot!A:C,3,0),0)</f>
        <v>0</v>
      </c>
    </row>
    <row r="15453" spans="1:6" x14ac:dyDescent="0.25">
      <c r="A15453" s="68" t="s">
        <v>103</v>
      </c>
      <c r="B15453" s="69">
        <v>491567417</v>
      </c>
      <c r="C15453" s="68">
        <v>491567417</v>
      </c>
      <c r="D15453" s="69" t="s">
        <v>10229</v>
      </c>
      <c r="E15453" s="65">
        <f>IFERROR(VLOOKUP(C15453,Pivot!A:B,2,0),0)</f>
        <v>0</v>
      </c>
      <c r="F15453" s="65">
        <f>IFERROR(VLOOKUP(C15453,Pivot!A:C,3,0),0)</f>
        <v>0</v>
      </c>
    </row>
    <row r="15454" spans="1:6" x14ac:dyDescent="0.25">
      <c r="A15454" s="68" t="s">
        <v>103</v>
      </c>
      <c r="B15454" s="69">
        <v>491567417</v>
      </c>
      <c r="C15454" s="68">
        <v>767787955878</v>
      </c>
      <c r="D15454" s="69" t="s">
        <v>10229</v>
      </c>
      <c r="E15454" s="65">
        <f>IFERROR(VLOOKUP(C15454,Pivot!A:B,2,0),0)</f>
        <v>0</v>
      </c>
      <c r="F15454" s="65">
        <f>IFERROR(VLOOKUP(C15454,Pivot!A:C,3,0),0)</f>
        <v>0</v>
      </c>
    </row>
    <row r="15455" spans="1:6" x14ac:dyDescent="0.25">
      <c r="A15455" s="68" t="s">
        <v>103</v>
      </c>
      <c r="B15455" s="69">
        <v>491567418</v>
      </c>
      <c r="C15455" s="68">
        <v>491567418</v>
      </c>
      <c r="D15455" s="69" t="s">
        <v>10230</v>
      </c>
      <c r="E15455" s="65">
        <f>IFERROR(VLOOKUP(C15455,Pivot!A:B,2,0),0)</f>
        <v>0</v>
      </c>
      <c r="F15455" s="65">
        <f>IFERROR(VLOOKUP(C15455,Pivot!A:C,3,0),0)</f>
        <v>0</v>
      </c>
    </row>
    <row r="15456" spans="1:6" x14ac:dyDescent="0.25">
      <c r="A15456" s="68" t="s">
        <v>103</v>
      </c>
      <c r="B15456" s="69">
        <v>491567418</v>
      </c>
      <c r="C15456" s="68">
        <v>767787955809</v>
      </c>
      <c r="D15456" s="69" t="s">
        <v>10230</v>
      </c>
      <c r="E15456" s="65">
        <f>IFERROR(VLOOKUP(C15456,Pivot!A:B,2,0),0)</f>
        <v>0</v>
      </c>
      <c r="F15456" s="65">
        <f>IFERROR(VLOOKUP(C15456,Pivot!A:C,3,0),0)</f>
        <v>0</v>
      </c>
    </row>
    <row r="15457" spans="1:6" x14ac:dyDescent="0.25">
      <c r="A15457" s="68" t="s">
        <v>103</v>
      </c>
      <c r="B15457" s="69">
        <v>491567419</v>
      </c>
      <c r="C15457" s="68">
        <v>491567419</v>
      </c>
      <c r="D15457" s="69" t="s">
        <v>10231</v>
      </c>
      <c r="E15457" s="65">
        <f>IFERROR(VLOOKUP(C15457,Pivot!A:B,2,0),0)</f>
        <v>0</v>
      </c>
      <c r="F15457" s="65">
        <f>IFERROR(VLOOKUP(C15457,Pivot!A:C,3,0),0)</f>
        <v>0</v>
      </c>
    </row>
    <row r="15458" spans="1:6" x14ac:dyDescent="0.25">
      <c r="A15458" s="68" t="s">
        <v>103</v>
      </c>
      <c r="B15458" s="69">
        <v>491567419</v>
      </c>
      <c r="C15458" s="68">
        <v>645189817096</v>
      </c>
      <c r="D15458" s="69" t="s">
        <v>10231</v>
      </c>
      <c r="E15458" s="65">
        <f>IFERROR(VLOOKUP(C15458,Pivot!A:B,2,0),0)</f>
        <v>0</v>
      </c>
      <c r="F15458" s="65">
        <f>IFERROR(VLOOKUP(C15458,Pivot!A:C,3,0),0)</f>
        <v>0</v>
      </c>
    </row>
    <row r="15459" spans="1:6" x14ac:dyDescent="0.25">
      <c r="A15459" s="68" t="s">
        <v>103</v>
      </c>
      <c r="B15459" s="69">
        <v>491567419</v>
      </c>
      <c r="C15459" s="68">
        <v>703558874795</v>
      </c>
      <c r="D15459" s="69" t="s">
        <v>10231</v>
      </c>
      <c r="E15459" s="65">
        <f>IFERROR(VLOOKUP(C15459,Pivot!A:B,2,0),0)</f>
        <v>0</v>
      </c>
      <c r="F15459" s="65">
        <f>IFERROR(VLOOKUP(C15459,Pivot!A:C,3,0),0)</f>
        <v>0</v>
      </c>
    </row>
    <row r="15460" spans="1:6" x14ac:dyDescent="0.25">
      <c r="A15460" s="68" t="s">
        <v>103</v>
      </c>
      <c r="B15460" s="69">
        <v>491567419</v>
      </c>
      <c r="C15460" s="68">
        <v>703558874818</v>
      </c>
      <c r="D15460" s="69" t="s">
        <v>10231</v>
      </c>
      <c r="E15460" s="65">
        <f>IFERROR(VLOOKUP(C15460,Pivot!A:B,2,0),0)</f>
        <v>0</v>
      </c>
      <c r="F15460" s="65">
        <f>IFERROR(VLOOKUP(C15460,Pivot!A:C,3,0),0)</f>
        <v>0</v>
      </c>
    </row>
    <row r="15461" spans="1:6" x14ac:dyDescent="0.25">
      <c r="A15461" s="68" t="s">
        <v>103</v>
      </c>
      <c r="B15461" s="69">
        <v>491567420</v>
      </c>
      <c r="C15461" s="68">
        <v>491567420</v>
      </c>
      <c r="D15461" s="69" t="s">
        <v>10232</v>
      </c>
      <c r="E15461" s="65">
        <f>IFERROR(VLOOKUP(C15461,Pivot!A:B,2,0),0)</f>
        <v>0</v>
      </c>
      <c r="F15461" s="65">
        <f>IFERROR(VLOOKUP(C15461,Pivot!A:C,3,0),0)</f>
        <v>0</v>
      </c>
    </row>
    <row r="15462" spans="1:6" x14ac:dyDescent="0.25">
      <c r="A15462" s="68" t="s">
        <v>103</v>
      </c>
      <c r="B15462" s="69">
        <v>491567420</v>
      </c>
      <c r="C15462" s="68">
        <v>767787955380</v>
      </c>
      <c r="D15462" s="69" t="s">
        <v>10232</v>
      </c>
      <c r="E15462" s="65">
        <f>IFERROR(VLOOKUP(C15462,Pivot!A:B,2,0),0)</f>
        <v>0</v>
      </c>
      <c r="F15462" s="65">
        <f>IFERROR(VLOOKUP(C15462,Pivot!A:C,3,0),0)</f>
        <v>0</v>
      </c>
    </row>
    <row r="15463" spans="1:6" x14ac:dyDescent="0.25">
      <c r="A15463" s="68" t="s">
        <v>103</v>
      </c>
      <c r="B15463" s="69">
        <v>491567421</v>
      </c>
      <c r="C15463" s="68">
        <v>491567421</v>
      </c>
      <c r="D15463" s="69" t="s">
        <v>10233</v>
      </c>
      <c r="E15463" s="65">
        <f>IFERROR(VLOOKUP(C15463,Pivot!A:B,2,0),0)</f>
        <v>0</v>
      </c>
      <c r="F15463" s="65">
        <f>IFERROR(VLOOKUP(C15463,Pivot!A:C,3,0),0)</f>
        <v>0</v>
      </c>
    </row>
    <row r="15464" spans="1:6" x14ac:dyDescent="0.25">
      <c r="A15464" s="68" t="s">
        <v>103</v>
      </c>
      <c r="B15464" s="69">
        <v>491567421</v>
      </c>
      <c r="C15464" s="68">
        <v>742833996098</v>
      </c>
      <c r="D15464" s="69" t="s">
        <v>10233</v>
      </c>
      <c r="E15464" s="65">
        <f>IFERROR(VLOOKUP(C15464,Pivot!A:B,2,0),0)</f>
        <v>0</v>
      </c>
      <c r="F15464" s="65">
        <f>IFERROR(VLOOKUP(C15464,Pivot!A:C,3,0),0)</f>
        <v>0</v>
      </c>
    </row>
    <row r="15465" spans="1:6" x14ac:dyDescent="0.25">
      <c r="A15465" s="68" t="s">
        <v>103</v>
      </c>
      <c r="B15465" s="69">
        <v>491567431</v>
      </c>
      <c r="C15465" s="68">
        <v>5702016369748</v>
      </c>
      <c r="D15465" s="69" t="s">
        <v>10234</v>
      </c>
      <c r="E15465" s="65">
        <f>IFERROR(VLOOKUP(C15465,Pivot!A:B,2,0),0)</f>
        <v>0</v>
      </c>
      <c r="F15465" s="65">
        <f>IFERROR(VLOOKUP(C15465,Pivot!A:C,3,0),0)</f>
        <v>0</v>
      </c>
    </row>
    <row r="15466" spans="1:6" x14ac:dyDescent="0.25">
      <c r="A15466" s="68" t="s">
        <v>103</v>
      </c>
      <c r="B15466" s="69">
        <v>491567433</v>
      </c>
      <c r="C15466" s="68">
        <v>491567433</v>
      </c>
      <c r="D15466" s="69" t="s">
        <v>10235</v>
      </c>
      <c r="E15466" s="65">
        <f>IFERROR(VLOOKUP(C15466,Pivot!A:B,2,0),0)</f>
        <v>0</v>
      </c>
      <c r="F15466" s="65">
        <f>IFERROR(VLOOKUP(C15466,Pivot!A:C,3,0),0)</f>
        <v>0</v>
      </c>
    </row>
    <row r="15467" spans="1:6" x14ac:dyDescent="0.25">
      <c r="A15467" s="68" t="s">
        <v>103</v>
      </c>
      <c r="B15467" s="69">
        <v>491567433</v>
      </c>
      <c r="C15467" s="68">
        <v>683480009482</v>
      </c>
      <c r="D15467" s="69" t="s">
        <v>10235</v>
      </c>
      <c r="E15467" s="65">
        <f>IFERROR(VLOOKUP(C15467,Pivot!A:B,2,0),0)</f>
        <v>0</v>
      </c>
      <c r="F15467" s="65">
        <f>IFERROR(VLOOKUP(C15467,Pivot!A:C,3,0),0)</f>
        <v>0</v>
      </c>
    </row>
    <row r="15468" spans="1:6" x14ac:dyDescent="0.25">
      <c r="A15468" s="68" t="s">
        <v>103</v>
      </c>
      <c r="B15468" s="69">
        <v>491567437</v>
      </c>
      <c r="C15468" s="68">
        <v>39897990712</v>
      </c>
      <c r="D15468" s="69" t="s">
        <v>10236</v>
      </c>
      <c r="E15468" s="65">
        <f>IFERROR(VLOOKUP(C15468,Pivot!A:B,2,0),0)</f>
        <v>0</v>
      </c>
      <c r="F15468" s="65">
        <f>IFERROR(VLOOKUP(C15468,Pivot!A:C,3,0),0)</f>
        <v>0</v>
      </c>
    </row>
    <row r="15469" spans="1:6" x14ac:dyDescent="0.25">
      <c r="A15469" s="68" t="s">
        <v>103</v>
      </c>
      <c r="B15469" s="69">
        <v>491567437</v>
      </c>
      <c r="C15469" s="68">
        <v>491567347</v>
      </c>
      <c r="D15469" s="69" t="s">
        <v>10236</v>
      </c>
      <c r="E15469" s="65">
        <f>IFERROR(VLOOKUP(C15469,Pivot!A:B,2,0),0)</f>
        <v>0</v>
      </c>
      <c r="F15469" s="65">
        <f>IFERROR(VLOOKUP(C15469,Pivot!A:C,3,0),0)</f>
        <v>0</v>
      </c>
    </row>
    <row r="15470" spans="1:6" x14ac:dyDescent="0.25">
      <c r="A15470" s="68" t="s">
        <v>103</v>
      </c>
      <c r="B15470" s="69">
        <v>491567437</v>
      </c>
      <c r="C15470" s="68">
        <v>491567437</v>
      </c>
      <c r="D15470" s="69" t="s">
        <v>10236</v>
      </c>
      <c r="E15470" s="65">
        <f>IFERROR(VLOOKUP(C15470,Pivot!A:B,2,0),0)</f>
        <v>0</v>
      </c>
      <c r="F15470" s="65">
        <f>IFERROR(VLOOKUP(C15470,Pivot!A:C,3,0),0)</f>
        <v>0</v>
      </c>
    </row>
    <row r="15471" spans="1:6" x14ac:dyDescent="0.25">
      <c r="A15471" s="68" t="s">
        <v>103</v>
      </c>
      <c r="B15471" s="69">
        <v>491567440</v>
      </c>
      <c r="C15471" s="68">
        <v>8907136177410</v>
      </c>
      <c r="D15471" s="69" t="s">
        <v>10237</v>
      </c>
      <c r="E15471" s="65">
        <f>IFERROR(VLOOKUP(C15471,Pivot!A:B,2,0),0)</f>
        <v>0</v>
      </c>
      <c r="F15471" s="65">
        <f>IFERROR(VLOOKUP(C15471,Pivot!A:C,3,0),0)</f>
        <v>0</v>
      </c>
    </row>
    <row r="15472" spans="1:6" x14ac:dyDescent="0.25">
      <c r="A15472" s="68" t="s">
        <v>103</v>
      </c>
      <c r="B15472" s="69">
        <v>491567441</v>
      </c>
      <c r="C15472" s="68">
        <v>8907136177465</v>
      </c>
      <c r="D15472" s="69" t="s">
        <v>10238</v>
      </c>
      <c r="E15472" s="65">
        <f>IFERROR(VLOOKUP(C15472,Pivot!A:B,2,0),0)</f>
        <v>0</v>
      </c>
      <c r="F15472" s="65">
        <f>IFERROR(VLOOKUP(C15472,Pivot!A:C,3,0),0)</f>
        <v>0</v>
      </c>
    </row>
    <row r="15473" spans="1:6" x14ac:dyDescent="0.25">
      <c r="A15473" s="68" t="s">
        <v>103</v>
      </c>
      <c r="B15473" s="69">
        <v>491567442</v>
      </c>
      <c r="C15473" s="68">
        <v>8907136177472</v>
      </c>
      <c r="D15473" s="69" t="s">
        <v>10239</v>
      </c>
      <c r="E15473" s="65">
        <f>IFERROR(VLOOKUP(C15473,Pivot!A:B,2,0),0)</f>
        <v>0</v>
      </c>
      <c r="F15473" s="65">
        <f>IFERROR(VLOOKUP(C15473,Pivot!A:C,3,0),0)</f>
        <v>0</v>
      </c>
    </row>
    <row r="15474" spans="1:6" x14ac:dyDescent="0.25">
      <c r="A15474" s="68" t="s">
        <v>103</v>
      </c>
      <c r="B15474" s="69">
        <v>491567444</v>
      </c>
      <c r="C15474" s="68">
        <v>8907136177908</v>
      </c>
      <c r="D15474" s="69" t="s">
        <v>10240</v>
      </c>
      <c r="E15474" s="65">
        <f>IFERROR(VLOOKUP(C15474,Pivot!A:B,2,0),0)</f>
        <v>0</v>
      </c>
      <c r="F15474" s="65">
        <f>IFERROR(VLOOKUP(C15474,Pivot!A:C,3,0),0)</f>
        <v>0</v>
      </c>
    </row>
    <row r="15475" spans="1:6" x14ac:dyDescent="0.25">
      <c r="A15475" s="68" t="s">
        <v>103</v>
      </c>
      <c r="B15475" s="69">
        <v>491567446</v>
      </c>
      <c r="C15475" s="68">
        <v>8907136179131</v>
      </c>
      <c r="D15475" s="69" t="s">
        <v>10241</v>
      </c>
      <c r="E15475" s="65">
        <f>IFERROR(VLOOKUP(C15475,Pivot!A:B,2,0),0)</f>
        <v>0</v>
      </c>
      <c r="F15475" s="65">
        <f>IFERROR(VLOOKUP(C15475,Pivot!A:C,3,0),0)</f>
        <v>0</v>
      </c>
    </row>
    <row r="15476" spans="1:6" x14ac:dyDescent="0.25">
      <c r="A15476" s="68" t="s">
        <v>103</v>
      </c>
      <c r="B15476" s="69">
        <v>491567448</v>
      </c>
      <c r="C15476" s="68">
        <v>8907136179155</v>
      </c>
      <c r="D15476" s="69" t="s">
        <v>10242</v>
      </c>
      <c r="E15476" s="65">
        <f>IFERROR(VLOOKUP(C15476,Pivot!A:B,2,0),0)</f>
        <v>0</v>
      </c>
      <c r="F15476" s="65">
        <f>IFERROR(VLOOKUP(C15476,Pivot!A:C,3,0),0)</f>
        <v>0</v>
      </c>
    </row>
    <row r="15477" spans="1:6" x14ac:dyDescent="0.25">
      <c r="A15477" s="68" t="s">
        <v>103</v>
      </c>
      <c r="B15477" s="69">
        <v>491567449</v>
      </c>
      <c r="C15477" s="68">
        <v>8907136179162</v>
      </c>
      <c r="D15477" s="69" t="s">
        <v>10243</v>
      </c>
      <c r="E15477" s="65">
        <f>IFERROR(VLOOKUP(C15477,Pivot!A:B,2,0),0)</f>
        <v>0</v>
      </c>
      <c r="F15477" s="65">
        <f>IFERROR(VLOOKUP(C15477,Pivot!A:C,3,0),0)</f>
        <v>0</v>
      </c>
    </row>
    <row r="15478" spans="1:6" x14ac:dyDescent="0.25">
      <c r="A15478" s="68" t="s">
        <v>103</v>
      </c>
      <c r="B15478" s="69">
        <v>491567451</v>
      </c>
      <c r="C15478" s="68">
        <v>8907136181028</v>
      </c>
      <c r="D15478" s="69" t="s">
        <v>10244</v>
      </c>
      <c r="E15478" s="65">
        <f>IFERROR(VLOOKUP(C15478,Pivot!A:B,2,0),0)</f>
        <v>0</v>
      </c>
      <c r="F15478" s="65">
        <f>IFERROR(VLOOKUP(C15478,Pivot!A:C,3,0),0)</f>
        <v>0</v>
      </c>
    </row>
    <row r="15479" spans="1:6" x14ac:dyDescent="0.25">
      <c r="A15479" s="68" t="s">
        <v>103</v>
      </c>
      <c r="B15479" s="69">
        <v>491567453</v>
      </c>
      <c r="C15479" s="68">
        <v>8907136181059</v>
      </c>
      <c r="D15479" s="69" t="s">
        <v>10245</v>
      </c>
      <c r="E15479" s="65">
        <f>IFERROR(VLOOKUP(C15479,Pivot!A:B,2,0),0)</f>
        <v>0</v>
      </c>
      <c r="F15479" s="65">
        <f>IFERROR(VLOOKUP(C15479,Pivot!A:C,3,0),0)</f>
        <v>0</v>
      </c>
    </row>
    <row r="15480" spans="1:6" x14ac:dyDescent="0.25">
      <c r="A15480" s="68" t="s">
        <v>103</v>
      </c>
      <c r="B15480" s="69">
        <v>491567455</v>
      </c>
      <c r="C15480" s="68">
        <v>8907136181066</v>
      </c>
      <c r="D15480" s="69" t="s">
        <v>10246</v>
      </c>
      <c r="E15480" s="65">
        <f>IFERROR(VLOOKUP(C15480,Pivot!A:B,2,0),0)</f>
        <v>0</v>
      </c>
      <c r="F15480" s="65">
        <f>IFERROR(VLOOKUP(C15480,Pivot!A:C,3,0),0)</f>
        <v>0</v>
      </c>
    </row>
    <row r="15481" spans="1:6" x14ac:dyDescent="0.25">
      <c r="A15481" s="68" t="s">
        <v>103</v>
      </c>
      <c r="B15481" s="69">
        <v>491567456</v>
      </c>
      <c r="C15481" s="68">
        <v>8907136181080</v>
      </c>
      <c r="D15481" s="69" t="s">
        <v>10247</v>
      </c>
      <c r="E15481" s="65">
        <f>IFERROR(VLOOKUP(C15481,Pivot!A:B,2,0),0)</f>
        <v>0</v>
      </c>
      <c r="F15481" s="65">
        <f>IFERROR(VLOOKUP(C15481,Pivot!A:C,3,0),0)</f>
        <v>0</v>
      </c>
    </row>
    <row r="15482" spans="1:6" x14ac:dyDescent="0.25">
      <c r="A15482" s="68" t="s">
        <v>103</v>
      </c>
      <c r="B15482" s="69">
        <v>491567457</v>
      </c>
      <c r="C15482" s="68">
        <v>4891813885641</v>
      </c>
      <c r="D15482" s="69" t="s">
        <v>10248</v>
      </c>
      <c r="E15482" s="65">
        <f>IFERROR(VLOOKUP(C15482,Pivot!A:B,2,0),0)</f>
        <v>0</v>
      </c>
      <c r="F15482" s="65">
        <f>IFERROR(VLOOKUP(C15482,Pivot!A:C,3,0),0)</f>
        <v>0</v>
      </c>
    </row>
    <row r="15483" spans="1:6" x14ac:dyDescent="0.25">
      <c r="A15483" s="68" t="s">
        <v>103</v>
      </c>
      <c r="B15483" s="69">
        <v>491567458</v>
      </c>
      <c r="C15483" s="68">
        <v>4891813885603</v>
      </c>
      <c r="D15483" s="69" t="s">
        <v>10249</v>
      </c>
      <c r="E15483" s="65">
        <f>IFERROR(VLOOKUP(C15483,Pivot!A:B,2,0),0)</f>
        <v>0</v>
      </c>
      <c r="F15483" s="65">
        <f>IFERROR(VLOOKUP(C15483,Pivot!A:C,3,0),0)</f>
        <v>0</v>
      </c>
    </row>
    <row r="15484" spans="1:6" x14ac:dyDescent="0.25">
      <c r="A15484" s="68" t="s">
        <v>103</v>
      </c>
      <c r="B15484" s="69">
        <v>491567459</v>
      </c>
      <c r="C15484" s="68">
        <v>4891813885573</v>
      </c>
      <c r="D15484" s="69" t="s">
        <v>10250</v>
      </c>
      <c r="E15484" s="65">
        <f>IFERROR(VLOOKUP(C15484,Pivot!A:B,2,0),0)</f>
        <v>0</v>
      </c>
      <c r="F15484" s="65">
        <f>IFERROR(VLOOKUP(C15484,Pivot!A:C,3,0),0)</f>
        <v>0</v>
      </c>
    </row>
    <row r="15485" spans="1:6" x14ac:dyDescent="0.25">
      <c r="A15485" s="68" t="s">
        <v>103</v>
      </c>
      <c r="B15485" s="69">
        <v>491567460</v>
      </c>
      <c r="C15485" s="68">
        <v>4891813847816</v>
      </c>
      <c r="D15485" s="69" t="s">
        <v>10251</v>
      </c>
      <c r="E15485" s="65">
        <f>IFERROR(VLOOKUP(C15485,Pivot!A:B,2,0),0)</f>
        <v>0</v>
      </c>
      <c r="F15485" s="65">
        <f>IFERROR(VLOOKUP(C15485,Pivot!A:C,3,0),0)</f>
        <v>0</v>
      </c>
    </row>
    <row r="15486" spans="1:6" x14ac:dyDescent="0.25">
      <c r="A15486" s="68" t="s">
        <v>103</v>
      </c>
      <c r="B15486" s="69">
        <v>491567461</v>
      </c>
      <c r="C15486" s="68">
        <v>661732763399</v>
      </c>
      <c r="D15486" s="69" t="s">
        <v>10252</v>
      </c>
      <c r="E15486" s="65">
        <f>IFERROR(VLOOKUP(C15486,Pivot!A:B,2,0),0)</f>
        <v>0</v>
      </c>
      <c r="F15486" s="65">
        <f>IFERROR(VLOOKUP(C15486,Pivot!A:C,3,0),0)</f>
        <v>0</v>
      </c>
    </row>
    <row r="15487" spans="1:6" x14ac:dyDescent="0.25">
      <c r="A15487" s="68" t="s">
        <v>103</v>
      </c>
      <c r="B15487" s="69">
        <v>491567462</v>
      </c>
      <c r="C15487" s="68">
        <v>661732763580</v>
      </c>
      <c r="D15487" s="69" t="s">
        <v>10253</v>
      </c>
      <c r="E15487" s="65">
        <f>IFERROR(VLOOKUP(C15487,Pivot!A:B,2,0),0)</f>
        <v>0</v>
      </c>
      <c r="F15487" s="65">
        <f>IFERROR(VLOOKUP(C15487,Pivot!A:C,3,0),0)</f>
        <v>0</v>
      </c>
    </row>
    <row r="15488" spans="1:6" x14ac:dyDescent="0.25">
      <c r="A15488" s="68" t="s">
        <v>103</v>
      </c>
      <c r="B15488" s="69">
        <v>491567463</v>
      </c>
      <c r="C15488" s="68">
        <v>661732763597</v>
      </c>
      <c r="D15488" s="69" t="s">
        <v>10254</v>
      </c>
      <c r="E15488" s="65">
        <f>IFERROR(VLOOKUP(C15488,Pivot!A:B,2,0),0)</f>
        <v>0</v>
      </c>
      <c r="F15488" s="65">
        <f>IFERROR(VLOOKUP(C15488,Pivot!A:C,3,0),0)</f>
        <v>0</v>
      </c>
    </row>
    <row r="15489" spans="1:6" x14ac:dyDescent="0.25">
      <c r="A15489" s="68" t="s">
        <v>103</v>
      </c>
      <c r="B15489" s="69">
        <v>491567466</v>
      </c>
      <c r="C15489" s="68">
        <v>661732763559</v>
      </c>
      <c r="D15489" s="69" t="s">
        <v>10255</v>
      </c>
      <c r="E15489" s="65">
        <f>IFERROR(VLOOKUP(C15489,Pivot!A:B,2,0),0)</f>
        <v>0</v>
      </c>
      <c r="F15489" s="65">
        <f>IFERROR(VLOOKUP(C15489,Pivot!A:C,3,0),0)</f>
        <v>0</v>
      </c>
    </row>
    <row r="15490" spans="1:6" x14ac:dyDescent="0.25">
      <c r="A15490" s="68" t="s">
        <v>103</v>
      </c>
      <c r="B15490" s="69">
        <v>491567468</v>
      </c>
      <c r="C15490" s="68">
        <v>661732763573</v>
      </c>
      <c r="D15490" s="69" t="s">
        <v>10256</v>
      </c>
      <c r="E15490" s="65">
        <f>IFERROR(VLOOKUP(C15490,Pivot!A:B,2,0),0)</f>
        <v>0</v>
      </c>
      <c r="F15490" s="65">
        <f>IFERROR(VLOOKUP(C15490,Pivot!A:C,3,0),0)</f>
        <v>0</v>
      </c>
    </row>
    <row r="15491" spans="1:6" x14ac:dyDescent="0.25">
      <c r="A15491" s="68" t="s">
        <v>103</v>
      </c>
      <c r="B15491" s="69">
        <v>491567470</v>
      </c>
      <c r="C15491" s="68">
        <v>491567470</v>
      </c>
      <c r="D15491" s="69" t="s">
        <v>10257</v>
      </c>
      <c r="E15491" s="65">
        <f>IFERROR(VLOOKUP(C15491,Pivot!A:B,2,0),0)</f>
        <v>0</v>
      </c>
      <c r="F15491" s="65">
        <f>IFERROR(VLOOKUP(C15491,Pivot!A:C,3,0),0)</f>
        <v>0</v>
      </c>
    </row>
    <row r="15492" spans="1:6" x14ac:dyDescent="0.25">
      <c r="A15492" s="68" t="s">
        <v>103</v>
      </c>
      <c r="B15492" s="69">
        <v>491567470</v>
      </c>
      <c r="C15492" s="68">
        <v>661732763702</v>
      </c>
      <c r="D15492" s="69" t="s">
        <v>10257</v>
      </c>
      <c r="E15492" s="65">
        <f>IFERROR(VLOOKUP(C15492,Pivot!A:B,2,0),0)</f>
        <v>0</v>
      </c>
      <c r="F15492" s="65">
        <f>IFERROR(VLOOKUP(C15492,Pivot!A:C,3,0),0)</f>
        <v>0</v>
      </c>
    </row>
    <row r="15493" spans="1:6" x14ac:dyDescent="0.25">
      <c r="A15493" s="68" t="s">
        <v>103</v>
      </c>
      <c r="B15493" s="69">
        <v>491567472</v>
      </c>
      <c r="C15493" s="68">
        <v>661732770038</v>
      </c>
      <c r="D15493" s="69" t="s">
        <v>10258</v>
      </c>
      <c r="E15493" s="65">
        <f>IFERROR(VLOOKUP(C15493,Pivot!A:B,2,0),0)</f>
        <v>0</v>
      </c>
      <c r="F15493" s="65">
        <f>IFERROR(VLOOKUP(C15493,Pivot!A:C,3,0),0)</f>
        <v>0</v>
      </c>
    </row>
    <row r="15494" spans="1:6" x14ac:dyDescent="0.25">
      <c r="A15494" s="68" t="s">
        <v>103</v>
      </c>
      <c r="B15494" s="69">
        <v>491567482</v>
      </c>
      <c r="C15494" s="68">
        <v>8901736173407</v>
      </c>
      <c r="D15494" s="69" t="s">
        <v>10259</v>
      </c>
      <c r="E15494" s="65">
        <f>IFERROR(VLOOKUP(C15494,Pivot!A:B,2,0),0)</f>
        <v>0</v>
      </c>
      <c r="F15494" s="65">
        <f>IFERROR(VLOOKUP(C15494,Pivot!A:C,3,0),0)</f>
        <v>0</v>
      </c>
    </row>
    <row r="15495" spans="1:6" x14ac:dyDescent="0.25">
      <c r="A15495" s="68" t="s">
        <v>103</v>
      </c>
      <c r="B15495" s="69">
        <v>491567483</v>
      </c>
      <c r="C15495" s="68">
        <v>8901736173414</v>
      </c>
      <c r="D15495" s="69" t="s">
        <v>10260</v>
      </c>
      <c r="E15495" s="65">
        <f>IFERROR(VLOOKUP(C15495,Pivot!A:B,2,0),0)</f>
        <v>0</v>
      </c>
      <c r="F15495" s="65">
        <f>IFERROR(VLOOKUP(C15495,Pivot!A:C,3,0),0)</f>
        <v>0</v>
      </c>
    </row>
    <row r="15496" spans="1:6" x14ac:dyDescent="0.25">
      <c r="A15496" s="68" t="s">
        <v>103</v>
      </c>
      <c r="B15496" s="69">
        <v>491567484</v>
      </c>
      <c r="C15496" s="68">
        <v>8907136177892</v>
      </c>
      <c r="D15496" s="69" t="s">
        <v>10261</v>
      </c>
      <c r="E15496" s="65">
        <f>IFERROR(VLOOKUP(C15496,Pivot!A:B,2,0),0)</f>
        <v>0</v>
      </c>
      <c r="F15496" s="65">
        <f>IFERROR(VLOOKUP(C15496,Pivot!A:C,3,0),0)</f>
        <v>0</v>
      </c>
    </row>
    <row r="15497" spans="1:6" x14ac:dyDescent="0.25">
      <c r="A15497" s="68" t="s">
        <v>103</v>
      </c>
      <c r="B15497" s="69">
        <v>491567485</v>
      </c>
      <c r="C15497" s="68">
        <v>8904157804981</v>
      </c>
      <c r="D15497" s="69" t="s">
        <v>10262</v>
      </c>
      <c r="E15497" s="65">
        <f>IFERROR(VLOOKUP(C15497,Pivot!A:B,2,0),0)</f>
        <v>0</v>
      </c>
      <c r="F15497" s="65">
        <f>IFERROR(VLOOKUP(C15497,Pivot!A:C,3,0),0)</f>
        <v>0</v>
      </c>
    </row>
    <row r="15498" spans="1:6" x14ac:dyDescent="0.25">
      <c r="A15498" s="68" t="s">
        <v>103</v>
      </c>
      <c r="B15498" s="69">
        <v>491567486</v>
      </c>
      <c r="C15498" s="68">
        <v>8904157804998</v>
      </c>
      <c r="D15498" s="69" t="s">
        <v>10263</v>
      </c>
      <c r="E15498" s="65">
        <f>IFERROR(VLOOKUP(C15498,Pivot!A:B,2,0),0)</f>
        <v>0</v>
      </c>
      <c r="F15498" s="65">
        <f>IFERROR(VLOOKUP(C15498,Pivot!A:C,3,0),0)</f>
        <v>0</v>
      </c>
    </row>
    <row r="15499" spans="1:6" x14ac:dyDescent="0.25">
      <c r="A15499" s="68" t="s">
        <v>103</v>
      </c>
      <c r="B15499" s="69">
        <v>491567487</v>
      </c>
      <c r="C15499" s="68">
        <v>8904157805001</v>
      </c>
      <c r="D15499" s="69" t="s">
        <v>10264</v>
      </c>
      <c r="E15499" s="65">
        <f>IFERROR(VLOOKUP(C15499,Pivot!A:B,2,0),0)</f>
        <v>0</v>
      </c>
      <c r="F15499" s="65">
        <f>IFERROR(VLOOKUP(C15499,Pivot!A:C,3,0),0)</f>
        <v>0</v>
      </c>
    </row>
    <row r="15500" spans="1:6" x14ac:dyDescent="0.25">
      <c r="A15500" s="68" t="s">
        <v>103</v>
      </c>
      <c r="B15500" s="69">
        <v>491567488</v>
      </c>
      <c r="C15500" s="68">
        <v>8904157805018</v>
      </c>
      <c r="D15500" s="69" t="s">
        <v>10265</v>
      </c>
      <c r="E15500" s="65">
        <f>IFERROR(VLOOKUP(C15500,Pivot!A:B,2,0),0)</f>
        <v>0</v>
      </c>
      <c r="F15500" s="65">
        <f>IFERROR(VLOOKUP(C15500,Pivot!A:C,3,0),0)</f>
        <v>0</v>
      </c>
    </row>
    <row r="15501" spans="1:6" x14ac:dyDescent="0.25">
      <c r="A15501" s="68" t="s">
        <v>103</v>
      </c>
      <c r="B15501" s="69">
        <v>491567489</v>
      </c>
      <c r="C15501" s="68">
        <v>8904157805025</v>
      </c>
      <c r="D15501" s="69" t="s">
        <v>10266</v>
      </c>
      <c r="E15501" s="65">
        <f>IFERROR(VLOOKUP(C15501,Pivot!A:B,2,0),0)</f>
        <v>0</v>
      </c>
      <c r="F15501" s="65">
        <f>IFERROR(VLOOKUP(C15501,Pivot!A:C,3,0),0)</f>
        <v>0</v>
      </c>
    </row>
    <row r="15502" spans="1:6" x14ac:dyDescent="0.25">
      <c r="A15502" s="68" t="s">
        <v>103</v>
      </c>
      <c r="B15502" s="69">
        <v>491567490</v>
      </c>
      <c r="C15502" s="68">
        <v>8904157805032</v>
      </c>
      <c r="D15502" s="69" t="s">
        <v>10267</v>
      </c>
      <c r="E15502" s="65">
        <f>IFERROR(VLOOKUP(C15502,Pivot!A:B,2,0),0)</f>
        <v>0</v>
      </c>
      <c r="F15502" s="65">
        <f>IFERROR(VLOOKUP(C15502,Pivot!A:C,3,0),0)</f>
        <v>0</v>
      </c>
    </row>
    <row r="15503" spans="1:6" x14ac:dyDescent="0.25">
      <c r="A15503" s="68" t="s">
        <v>103</v>
      </c>
      <c r="B15503" s="69">
        <v>491567491</v>
      </c>
      <c r="C15503" s="68">
        <v>8904157805049</v>
      </c>
      <c r="D15503" s="69" t="s">
        <v>10268</v>
      </c>
      <c r="E15503" s="65">
        <f>IFERROR(VLOOKUP(C15503,Pivot!A:B,2,0),0)</f>
        <v>0</v>
      </c>
      <c r="F15503" s="65">
        <f>IFERROR(VLOOKUP(C15503,Pivot!A:C,3,0),0)</f>
        <v>0</v>
      </c>
    </row>
    <row r="15504" spans="1:6" x14ac:dyDescent="0.25">
      <c r="A15504" s="68" t="s">
        <v>103</v>
      </c>
      <c r="B15504" s="69">
        <v>491567492</v>
      </c>
      <c r="C15504" s="68">
        <v>8904157805056</v>
      </c>
      <c r="D15504" s="69" t="s">
        <v>10269</v>
      </c>
      <c r="E15504" s="65">
        <f>IFERROR(VLOOKUP(C15504,Pivot!A:B,2,0),0)</f>
        <v>0</v>
      </c>
      <c r="F15504" s="65">
        <f>IFERROR(VLOOKUP(C15504,Pivot!A:C,3,0),0)</f>
        <v>0</v>
      </c>
    </row>
    <row r="15505" spans="1:6" x14ac:dyDescent="0.25">
      <c r="A15505" s="68" t="s">
        <v>103</v>
      </c>
      <c r="B15505" s="69">
        <v>491567493</v>
      </c>
      <c r="C15505" s="68">
        <v>8904157805063</v>
      </c>
      <c r="D15505" s="69" t="s">
        <v>10270</v>
      </c>
      <c r="E15505" s="65">
        <f>IFERROR(VLOOKUP(C15505,Pivot!A:B,2,0),0)</f>
        <v>0</v>
      </c>
      <c r="F15505" s="65">
        <f>IFERROR(VLOOKUP(C15505,Pivot!A:C,3,0),0)</f>
        <v>0</v>
      </c>
    </row>
    <row r="15506" spans="1:6" x14ac:dyDescent="0.25">
      <c r="A15506" s="68" t="s">
        <v>103</v>
      </c>
      <c r="B15506" s="69">
        <v>491567494</v>
      </c>
      <c r="C15506" s="68">
        <v>8904157805070</v>
      </c>
      <c r="D15506" s="69" t="s">
        <v>10271</v>
      </c>
      <c r="E15506" s="65">
        <f>IFERROR(VLOOKUP(C15506,Pivot!A:B,2,0),0)</f>
        <v>0</v>
      </c>
      <c r="F15506" s="65">
        <f>IFERROR(VLOOKUP(C15506,Pivot!A:C,3,0),0)</f>
        <v>0</v>
      </c>
    </row>
    <row r="15507" spans="1:6" x14ac:dyDescent="0.25">
      <c r="A15507" s="68" t="s">
        <v>103</v>
      </c>
      <c r="B15507" s="69">
        <v>491567495</v>
      </c>
      <c r="C15507" s="68">
        <v>8904157805087</v>
      </c>
      <c r="D15507" s="69" t="s">
        <v>10272</v>
      </c>
      <c r="E15507" s="65">
        <f>IFERROR(VLOOKUP(C15507,Pivot!A:B,2,0),0)</f>
        <v>0</v>
      </c>
      <c r="F15507" s="65">
        <f>IFERROR(VLOOKUP(C15507,Pivot!A:C,3,0),0)</f>
        <v>0</v>
      </c>
    </row>
    <row r="15508" spans="1:6" x14ac:dyDescent="0.25">
      <c r="A15508" s="68" t="s">
        <v>103</v>
      </c>
      <c r="B15508" s="69">
        <v>491567496</v>
      </c>
      <c r="C15508" s="68">
        <v>8904157802505</v>
      </c>
      <c r="D15508" s="69" t="s">
        <v>10273</v>
      </c>
      <c r="E15508" s="65">
        <f>IFERROR(VLOOKUP(C15508,Pivot!A:B,2,0),0)</f>
        <v>0</v>
      </c>
      <c r="F15508" s="65">
        <f>IFERROR(VLOOKUP(C15508,Pivot!A:C,3,0),0)</f>
        <v>0</v>
      </c>
    </row>
    <row r="15509" spans="1:6" x14ac:dyDescent="0.25">
      <c r="A15509" s="68" t="s">
        <v>103</v>
      </c>
      <c r="B15509" s="69">
        <v>491567497</v>
      </c>
      <c r="C15509" s="68">
        <v>8904157802499</v>
      </c>
      <c r="D15509" s="69" t="s">
        <v>10274</v>
      </c>
      <c r="E15509" s="65">
        <f>IFERROR(VLOOKUP(C15509,Pivot!A:B,2,0),0)</f>
        <v>0</v>
      </c>
      <c r="F15509" s="65">
        <f>IFERROR(VLOOKUP(C15509,Pivot!A:C,3,0),0)</f>
        <v>0</v>
      </c>
    </row>
    <row r="15510" spans="1:6" x14ac:dyDescent="0.25">
      <c r="A15510" s="68" t="s">
        <v>103</v>
      </c>
      <c r="B15510" s="69">
        <v>491567498</v>
      </c>
      <c r="C15510" s="68">
        <v>8904157802512</v>
      </c>
      <c r="D15510" s="69" t="s">
        <v>10275</v>
      </c>
      <c r="E15510" s="65">
        <f>IFERROR(VLOOKUP(C15510,Pivot!A:B,2,0),0)</f>
        <v>0</v>
      </c>
      <c r="F15510" s="65">
        <f>IFERROR(VLOOKUP(C15510,Pivot!A:C,3,0),0)</f>
        <v>0</v>
      </c>
    </row>
    <row r="15511" spans="1:6" x14ac:dyDescent="0.25">
      <c r="A15511" s="68" t="s">
        <v>103</v>
      </c>
      <c r="B15511" s="69">
        <v>491567500</v>
      </c>
      <c r="C15511" s="68">
        <v>6947584333930</v>
      </c>
      <c r="D15511" s="69" t="s">
        <v>10276</v>
      </c>
      <c r="E15511" s="65">
        <f>IFERROR(VLOOKUP(C15511,Pivot!A:B,2,0),0)</f>
        <v>0</v>
      </c>
      <c r="F15511" s="65">
        <f>IFERROR(VLOOKUP(C15511,Pivot!A:C,3,0),0)</f>
        <v>0</v>
      </c>
    </row>
    <row r="15512" spans="1:6" x14ac:dyDescent="0.25">
      <c r="A15512" s="68" t="s">
        <v>103</v>
      </c>
      <c r="B15512" s="69">
        <v>491567572</v>
      </c>
      <c r="C15512" s="68">
        <v>8421134010345</v>
      </c>
      <c r="D15512" s="69" t="s">
        <v>10277</v>
      </c>
      <c r="E15512" s="65">
        <f>IFERROR(VLOOKUP(C15512,Pivot!A:B,2,0),0)</f>
        <v>0</v>
      </c>
      <c r="F15512" s="65">
        <f>IFERROR(VLOOKUP(C15512,Pivot!A:C,3,0),0)</f>
        <v>0</v>
      </c>
    </row>
    <row r="15513" spans="1:6" x14ac:dyDescent="0.25">
      <c r="A15513" s="68" t="s">
        <v>103</v>
      </c>
      <c r="B15513" s="69">
        <v>491567573</v>
      </c>
      <c r="C15513" s="68">
        <v>193052005335</v>
      </c>
      <c r="D15513" s="69" t="s">
        <v>10278</v>
      </c>
      <c r="E15513" s="65">
        <f>IFERROR(VLOOKUP(C15513,Pivot!A:B,2,0),0)</f>
        <v>0</v>
      </c>
      <c r="F15513" s="65">
        <f>IFERROR(VLOOKUP(C15513,Pivot!A:C,3,0),0)</f>
        <v>0</v>
      </c>
    </row>
    <row r="15514" spans="1:6" x14ac:dyDescent="0.25">
      <c r="A15514" s="68" t="s">
        <v>103</v>
      </c>
      <c r="B15514" s="69">
        <v>491567573</v>
      </c>
      <c r="C15514" s="68">
        <v>4894680002678</v>
      </c>
      <c r="D15514" s="69" t="s">
        <v>10278</v>
      </c>
      <c r="E15514" s="65">
        <f>IFERROR(VLOOKUP(C15514,Pivot!A:B,2,0),0)</f>
        <v>0</v>
      </c>
      <c r="F15514" s="65">
        <f>IFERROR(VLOOKUP(C15514,Pivot!A:C,3,0),0)</f>
        <v>0</v>
      </c>
    </row>
    <row r="15515" spans="1:6" x14ac:dyDescent="0.25">
      <c r="A15515" s="68" t="s">
        <v>103</v>
      </c>
      <c r="B15515" s="69">
        <v>491567574</v>
      </c>
      <c r="C15515" s="68">
        <v>845218022976</v>
      </c>
      <c r="D15515" s="69" t="s">
        <v>10279</v>
      </c>
      <c r="E15515" s="65">
        <f>IFERROR(VLOOKUP(C15515,Pivot!A:B,2,0),0)</f>
        <v>0</v>
      </c>
      <c r="F15515" s="65">
        <f>IFERROR(VLOOKUP(C15515,Pivot!A:C,3,0),0)</f>
        <v>0</v>
      </c>
    </row>
    <row r="15516" spans="1:6" x14ac:dyDescent="0.25">
      <c r="A15516" s="68" t="s">
        <v>103</v>
      </c>
      <c r="B15516" s="69">
        <v>491567575</v>
      </c>
      <c r="C15516" s="68">
        <v>816322021476</v>
      </c>
      <c r="D15516" s="69" t="s">
        <v>10280</v>
      </c>
      <c r="E15516" s="65">
        <f>IFERROR(VLOOKUP(C15516,Pivot!A:B,2,0),0)</f>
        <v>0</v>
      </c>
      <c r="F15516" s="65">
        <f>IFERROR(VLOOKUP(C15516,Pivot!A:C,3,0),0)</f>
        <v>0</v>
      </c>
    </row>
    <row r="15517" spans="1:6" x14ac:dyDescent="0.25">
      <c r="A15517" s="68" t="s">
        <v>103</v>
      </c>
      <c r="B15517" s="69">
        <v>491567575</v>
      </c>
      <c r="C15517" s="68">
        <v>816322022541</v>
      </c>
      <c r="D15517" s="69" t="s">
        <v>10280</v>
      </c>
      <c r="E15517" s="65">
        <f>IFERROR(VLOOKUP(C15517,Pivot!A:B,2,0),0)</f>
        <v>0</v>
      </c>
      <c r="F15517" s="65">
        <f>IFERROR(VLOOKUP(C15517,Pivot!A:C,3,0),0)</f>
        <v>0</v>
      </c>
    </row>
    <row r="15518" spans="1:6" x14ac:dyDescent="0.25">
      <c r="A15518" s="68" t="s">
        <v>103</v>
      </c>
      <c r="B15518" s="69">
        <v>491567577</v>
      </c>
      <c r="C15518" s="68">
        <v>193052002532</v>
      </c>
      <c r="D15518" s="69" t="s">
        <v>10281</v>
      </c>
      <c r="E15518" s="65">
        <f>IFERROR(VLOOKUP(C15518,Pivot!A:B,2,0),0)</f>
        <v>0</v>
      </c>
      <c r="F15518" s="65">
        <f>IFERROR(VLOOKUP(C15518,Pivot!A:C,3,0),0)</f>
        <v>0</v>
      </c>
    </row>
    <row r="15519" spans="1:6" x14ac:dyDescent="0.25">
      <c r="A15519" s="68" t="s">
        <v>103</v>
      </c>
      <c r="B15519" s="69">
        <v>491567578</v>
      </c>
      <c r="C15519" s="68">
        <v>845218024970</v>
      </c>
      <c r="D15519" s="69" t="s">
        <v>10282</v>
      </c>
      <c r="E15519" s="65">
        <f>IFERROR(VLOOKUP(C15519,Pivot!A:B,2,0),0)</f>
        <v>0</v>
      </c>
      <c r="F15519" s="65">
        <f>IFERROR(VLOOKUP(C15519,Pivot!A:C,3,0),0)</f>
        <v>0</v>
      </c>
    </row>
    <row r="15520" spans="1:6" x14ac:dyDescent="0.25">
      <c r="A15520" s="68" t="s">
        <v>103</v>
      </c>
      <c r="B15520" s="69">
        <v>491567579</v>
      </c>
      <c r="C15520" s="68">
        <v>845218026264</v>
      </c>
      <c r="D15520" s="69" t="s">
        <v>10283</v>
      </c>
      <c r="E15520" s="65">
        <f>IFERROR(VLOOKUP(C15520,Pivot!A:B,2,0),0)</f>
        <v>0</v>
      </c>
      <c r="F15520" s="65">
        <f>IFERROR(VLOOKUP(C15520,Pivot!A:C,3,0),0)</f>
        <v>0</v>
      </c>
    </row>
    <row r="15521" spans="1:6" x14ac:dyDescent="0.25">
      <c r="A15521" s="68" t="s">
        <v>103</v>
      </c>
      <c r="B15521" s="69">
        <v>491567580</v>
      </c>
      <c r="C15521" s="68">
        <v>193052001382</v>
      </c>
      <c r="D15521" s="69" t="s">
        <v>10284</v>
      </c>
      <c r="E15521" s="65">
        <f>IFERROR(VLOOKUP(C15521,Pivot!A:B,2,0),0)</f>
        <v>0</v>
      </c>
      <c r="F15521" s="65">
        <f>IFERROR(VLOOKUP(C15521,Pivot!A:C,3,0),0)</f>
        <v>0</v>
      </c>
    </row>
    <row r="15522" spans="1:6" x14ac:dyDescent="0.25">
      <c r="A15522" s="68" t="s">
        <v>103</v>
      </c>
      <c r="B15522" s="69">
        <v>491567581</v>
      </c>
      <c r="C15522" s="68">
        <v>193052001399</v>
      </c>
      <c r="D15522" s="69" t="s">
        <v>10285</v>
      </c>
      <c r="E15522" s="65">
        <f>IFERROR(VLOOKUP(C15522,Pivot!A:B,2,0),0)</f>
        <v>0</v>
      </c>
      <c r="F15522" s="65">
        <f>IFERROR(VLOOKUP(C15522,Pivot!A:C,3,0),0)</f>
        <v>0</v>
      </c>
    </row>
    <row r="15523" spans="1:6" x14ac:dyDescent="0.25">
      <c r="A15523" s="68" t="s">
        <v>103</v>
      </c>
      <c r="B15523" s="69">
        <v>491567582</v>
      </c>
      <c r="C15523" s="68">
        <v>622222124014</v>
      </c>
      <c r="D15523" s="69" t="s">
        <v>10286</v>
      </c>
      <c r="E15523" s="65">
        <f>IFERROR(VLOOKUP(C15523,Pivot!A:B,2,0),0)</f>
        <v>0</v>
      </c>
      <c r="F15523" s="65">
        <f>IFERROR(VLOOKUP(C15523,Pivot!A:C,3,0),0)</f>
        <v>0</v>
      </c>
    </row>
    <row r="15524" spans="1:6" x14ac:dyDescent="0.25">
      <c r="A15524" s="68" t="s">
        <v>103</v>
      </c>
      <c r="B15524" s="69">
        <v>491567582</v>
      </c>
      <c r="C15524" s="68">
        <v>622222124021</v>
      </c>
      <c r="D15524" s="69" t="s">
        <v>10286</v>
      </c>
      <c r="E15524" s="65">
        <f>IFERROR(VLOOKUP(C15524,Pivot!A:B,2,0),0)</f>
        <v>0</v>
      </c>
      <c r="F15524" s="65">
        <f>IFERROR(VLOOKUP(C15524,Pivot!A:C,3,0),0)</f>
        <v>0</v>
      </c>
    </row>
    <row r="15525" spans="1:6" x14ac:dyDescent="0.25">
      <c r="A15525" s="68" t="s">
        <v>103</v>
      </c>
      <c r="B15525" s="69">
        <v>491567582</v>
      </c>
      <c r="C15525" s="68">
        <v>622222124038</v>
      </c>
      <c r="D15525" s="69" t="s">
        <v>10286</v>
      </c>
      <c r="E15525" s="65">
        <f>IFERROR(VLOOKUP(C15525,Pivot!A:B,2,0),0)</f>
        <v>0</v>
      </c>
      <c r="F15525" s="65">
        <f>IFERROR(VLOOKUP(C15525,Pivot!A:C,3,0),0)</f>
        <v>0</v>
      </c>
    </row>
    <row r="15526" spans="1:6" x14ac:dyDescent="0.25">
      <c r="A15526" s="68" t="s">
        <v>103</v>
      </c>
      <c r="B15526" s="69">
        <v>491567582</v>
      </c>
      <c r="C15526" s="68">
        <v>622222124045</v>
      </c>
      <c r="D15526" s="69" t="s">
        <v>10286</v>
      </c>
      <c r="E15526" s="65">
        <f>IFERROR(VLOOKUP(C15526,Pivot!A:B,2,0),0)</f>
        <v>0</v>
      </c>
      <c r="F15526" s="65">
        <f>IFERROR(VLOOKUP(C15526,Pivot!A:C,3,0),0)</f>
        <v>0</v>
      </c>
    </row>
    <row r="15527" spans="1:6" x14ac:dyDescent="0.25">
      <c r="A15527" s="68" t="s">
        <v>103</v>
      </c>
      <c r="B15527" s="69">
        <v>491567582</v>
      </c>
      <c r="C15527" s="68">
        <v>622222124069</v>
      </c>
      <c r="D15527" s="69" t="s">
        <v>10286</v>
      </c>
      <c r="E15527" s="65">
        <f>IFERROR(VLOOKUP(C15527,Pivot!A:B,2,0),0)</f>
        <v>0</v>
      </c>
      <c r="F15527" s="65">
        <f>IFERROR(VLOOKUP(C15527,Pivot!A:C,3,0),0)</f>
        <v>0</v>
      </c>
    </row>
    <row r="15528" spans="1:6" x14ac:dyDescent="0.25">
      <c r="A15528" s="68" t="s">
        <v>103</v>
      </c>
      <c r="B15528" s="69">
        <v>491567582</v>
      </c>
      <c r="C15528" s="68">
        <v>622222124076</v>
      </c>
      <c r="D15528" s="69" t="s">
        <v>10286</v>
      </c>
      <c r="E15528" s="65">
        <f>IFERROR(VLOOKUP(C15528,Pivot!A:B,2,0),0)</f>
        <v>0</v>
      </c>
      <c r="F15528" s="65">
        <f>IFERROR(VLOOKUP(C15528,Pivot!A:C,3,0),0)</f>
        <v>0</v>
      </c>
    </row>
    <row r="15529" spans="1:6" x14ac:dyDescent="0.25">
      <c r="A15529" s="68" t="s">
        <v>103</v>
      </c>
      <c r="B15529" s="69">
        <v>491567582</v>
      </c>
      <c r="C15529" s="68">
        <v>622222124083</v>
      </c>
      <c r="D15529" s="69" t="s">
        <v>10286</v>
      </c>
      <c r="E15529" s="65">
        <f>IFERROR(VLOOKUP(C15529,Pivot!A:B,2,0),0)</f>
        <v>0</v>
      </c>
      <c r="F15529" s="65">
        <f>IFERROR(VLOOKUP(C15529,Pivot!A:C,3,0),0)</f>
        <v>0</v>
      </c>
    </row>
    <row r="15530" spans="1:6" x14ac:dyDescent="0.25">
      <c r="A15530" s="68" t="s">
        <v>103</v>
      </c>
      <c r="B15530" s="69">
        <v>491567582</v>
      </c>
      <c r="C15530" s="68">
        <v>622222124090</v>
      </c>
      <c r="D15530" s="69" t="s">
        <v>10286</v>
      </c>
      <c r="E15530" s="65">
        <f>IFERROR(VLOOKUP(C15530,Pivot!A:B,2,0),0)</f>
        <v>0</v>
      </c>
      <c r="F15530" s="65">
        <f>IFERROR(VLOOKUP(C15530,Pivot!A:C,3,0),0)</f>
        <v>0</v>
      </c>
    </row>
    <row r="15531" spans="1:6" x14ac:dyDescent="0.25">
      <c r="A15531" s="68" t="s">
        <v>103</v>
      </c>
      <c r="B15531" s="69">
        <v>491567582</v>
      </c>
      <c r="C15531" s="68">
        <v>622222124106</v>
      </c>
      <c r="D15531" s="69" t="s">
        <v>10286</v>
      </c>
      <c r="E15531" s="65">
        <f>IFERROR(VLOOKUP(C15531,Pivot!A:B,2,0),0)</f>
        <v>0</v>
      </c>
      <c r="F15531" s="65">
        <f>IFERROR(VLOOKUP(C15531,Pivot!A:C,3,0),0)</f>
        <v>0</v>
      </c>
    </row>
    <row r="15532" spans="1:6" x14ac:dyDescent="0.25">
      <c r="A15532" s="68" t="s">
        <v>103</v>
      </c>
      <c r="B15532" s="69">
        <v>491567582</v>
      </c>
      <c r="C15532" s="68">
        <v>622222124113</v>
      </c>
      <c r="D15532" s="69" t="s">
        <v>10286</v>
      </c>
      <c r="E15532" s="65">
        <f>IFERROR(VLOOKUP(C15532,Pivot!A:B,2,0),0)</f>
        <v>0</v>
      </c>
      <c r="F15532" s="65">
        <f>IFERROR(VLOOKUP(C15532,Pivot!A:C,3,0),0)</f>
        <v>0</v>
      </c>
    </row>
    <row r="15533" spans="1:6" x14ac:dyDescent="0.25">
      <c r="A15533" s="68" t="s">
        <v>103</v>
      </c>
      <c r="B15533" s="69">
        <v>491567583</v>
      </c>
      <c r="C15533" s="68">
        <v>622222124120</v>
      </c>
      <c r="D15533" s="69" t="s">
        <v>10287</v>
      </c>
      <c r="E15533" s="65">
        <f>IFERROR(VLOOKUP(C15533,Pivot!A:B,2,0),0)</f>
        <v>0</v>
      </c>
      <c r="F15533" s="65">
        <f>IFERROR(VLOOKUP(C15533,Pivot!A:C,3,0),0)</f>
        <v>0</v>
      </c>
    </row>
    <row r="15534" spans="1:6" x14ac:dyDescent="0.25">
      <c r="A15534" s="68" t="s">
        <v>103</v>
      </c>
      <c r="B15534" s="69">
        <v>491567583</v>
      </c>
      <c r="C15534" s="68">
        <v>622222124137</v>
      </c>
      <c r="D15534" s="69" t="s">
        <v>10287</v>
      </c>
      <c r="E15534" s="65">
        <f>IFERROR(VLOOKUP(C15534,Pivot!A:B,2,0),0)</f>
        <v>0</v>
      </c>
      <c r="F15534" s="65">
        <f>IFERROR(VLOOKUP(C15534,Pivot!A:C,3,0),0)</f>
        <v>0</v>
      </c>
    </row>
    <row r="15535" spans="1:6" x14ac:dyDescent="0.25">
      <c r="A15535" s="68" t="s">
        <v>103</v>
      </c>
      <c r="B15535" s="69">
        <v>491567583</v>
      </c>
      <c r="C15535" s="68">
        <v>622222124144</v>
      </c>
      <c r="D15535" s="69" t="s">
        <v>10287</v>
      </c>
      <c r="E15535" s="65">
        <f>IFERROR(VLOOKUP(C15535,Pivot!A:B,2,0),0)</f>
        <v>0</v>
      </c>
      <c r="F15535" s="65">
        <f>IFERROR(VLOOKUP(C15535,Pivot!A:C,3,0),0)</f>
        <v>0</v>
      </c>
    </row>
    <row r="15536" spans="1:6" x14ac:dyDescent="0.25">
      <c r="A15536" s="68" t="s">
        <v>103</v>
      </c>
      <c r="B15536" s="69">
        <v>491567583</v>
      </c>
      <c r="C15536" s="68">
        <v>622222124151</v>
      </c>
      <c r="D15536" s="69" t="s">
        <v>10287</v>
      </c>
      <c r="E15536" s="65">
        <f>IFERROR(VLOOKUP(C15536,Pivot!A:B,2,0),0)</f>
        <v>0</v>
      </c>
      <c r="F15536" s="65">
        <f>IFERROR(VLOOKUP(C15536,Pivot!A:C,3,0),0)</f>
        <v>0</v>
      </c>
    </row>
    <row r="15537" spans="1:6" x14ac:dyDescent="0.25">
      <c r="A15537" s="68" t="s">
        <v>103</v>
      </c>
      <c r="B15537" s="69">
        <v>491567583</v>
      </c>
      <c r="C15537" s="68">
        <v>622222127107</v>
      </c>
      <c r="D15537" s="69" t="s">
        <v>10287</v>
      </c>
      <c r="E15537" s="65">
        <f>IFERROR(VLOOKUP(C15537,Pivot!A:B,2,0),0)</f>
        <v>0</v>
      </c>
      <c r="F15537" s="65">
        <f>IFERROR(VLOOKUP(C15537,Pivot!A:C,3,0),0)</f>
        <v>0</v>
      </c>
    </row>
    <row r="15538" spans="1:6" x14ac:dyDescent="0.25">
      <c r="A15538" s="68" t="s">
        <v>103</v>
      </c>
      <c r="B15538" s="69">
        <v>491567583</v>
      </c>
      <c r="C15538" s="68">
        <v>622222127114</v>
      </c>
      <c r="D15538" s="69" t="s">
        <v>10287</v>
      </c>
      <c r="E15538" s="65">
        <f>IFERROR(VLOOKUP(C15538,Pivot!A:B,2,0),0)</f>
        <v>0</v>
      </c>
      <c r="F15538" s="65">
        <f>IFERROR(VLOOKUP(C15538,Pivot!A:C,3,0),0)</f>
        <v>0</v>
      </c>
    </row>
    <row r="15539" spans="1:6" x14ac:dyDescent="0.25">
      <c r="A15539" s="68" t="s">
        <v>103</v>
      </c>
      <c r="B15539" s="69">
        <v>491567583</v>
      </c>
      <c r="C15539" s="68">
        <v>622222127121</v>
      </c>
      <c r="D15539" s="69" t="s">
        <v>10287</v>
      </c>
      <c r="E15539" s="65">
        <f>IFERROR(VLOOKUP(C15539,Pivot!A:B,2,0),0)</f>
        <v>0</v>
      </c>
      <c r="F15539" s="65">
        <f>IFERROR(VLOOKUP(C15539,Pivot!A:C,3,0),0)</f>
        <v>0</v>
      </c>
    </row>
    <row r="15540" spans="1:6" x14ac:dyDescent="0.25">
      <c r="A15540" s="68" t="s">
        <v>103</v>
      </c>
      <c r="B15540" s="69">
        <v>491567583</v>
      </c>
      <c r="C15540" s="68">
        <v>622222128159</v>
      </c>
      <c r="D15540" s="69" t="s">
        <v>10287</v>
      </c>
      <c r="E15540" s="65">
        <f>IFERROR(VLOOKUP(C15540,Pivot!A:B,2,0),0)</f>
        <v>0</v>
      </c>
      <c r="F15540" s="65">
        <f>IFERROR(VLOOKUP(C15540,Pivot!A:C,3,0),0)</f>
        <v>0</v>
      </c>
    </row>
    <row r="15541" spans="1:6" x14ac:dyDescent="0.25">
      <c r="A15541" s="68" t="s">
        <v>103</v>
      </c>
      <c r="B15541" s="69">
        <v>491567583</v>
      </c>
      <c r="C15541" s="68">
        <v>622222128166</v>
      </c>
      <c r="D15541" s="69" t="s">
        <v>10287</v>
      </c>
      <c r="E15541" s="65">
        <f>IFERROR(VLOOKUP(C15541,Pivot!A:B,2,0),0)</f>
        <v>0</v>
      </c>
      <c r="F15541" s="65">
        <f>IFERROR(VLOOKUP(C15541,Pivot!A:C,3,0),0)</f>
        <v>0</v>
      </c>
    </row>
    <row r="15542" spans="1:6" x14ac:dyDescent="0.25">
      <c r="A15542" s="68" t="s">
        <v>103</v>
      </c>
      <c r="B15542" s="69">
        <v>491567583</v>
      </c>
      <c r="C15542" s="68">
        <v>622222130978</v>
      </c>
      <c r="D15542" s="69" t="s">
        <v>10287</v>
      </c>
      <c r="E15542" s="65">
        <f>IFERROR(VLOOKUP(C15542,Pivot!A:B,2,0),0)</f>
        <v>0</v>
      </c>
      <c r="F15542" s="65">
        <f>IFERROR(VLOOKUP(C15542,Pivot!A:C,3,0),0)</f>
        <v>0</v>
      </c>
    </row>
    <row r="15543" spans="1:6" x14ac:dyDescent="0.25">
      <c r="A15543" s="68" t="s">
        <v>103</v>
      </c>
      <c r="B15543" s="69">
        <v>491567583</v>
      </c>
      <c r="C15543" s="68">
        <v>622222130985</v>
      </c>
      <c r="D15543" s="69" t="s">
        <v>10287</v>
      </c>
      <c r="E15543" s="65">
        <f>IFERROR(VLOOKUP(C15543,Pivot!A:B,2,0),0)</f>
        <v>0</v>
      </c>
      <c r="F15543" s="65">
        <f>IFERROR(VLOOKUP(C15543,Pivot!A:C,3,0),0)</f>
        <v>0</v>
      </c>
    </row>
    <row r="15544" spans="1:6" x14ac:dyDescent="0.25">
      <c r="A15544" s="68" t="s">
        <v>103</v>
      </c>
      <c r="B15544" s="69">
        <v>491567583</v>
      </c>
      <c r="C15544" s="68">
        <v>622222130992</v>
      </c>
      <c r="D15544" s="69" t="s">
        <v>10287</v>
      </c>
      <c r="E15544" s="65">
        <f>IFERROR(VLOOKUP(C15544,Pivot!A:B,2,0),0)</f>
        <v>0</v>
      </c>
      <c r="F15544" s="65">
        <f>IFERROR(VLOOKUP(C15544,Pivot!A:C,3,0),0)</f>
        <v>0</v>
      </c>
    </row>
    <row r="15545" spans="1:6" x14ac:dyDescent="0.25">
      <c r="A15545" s="68" t="s">
        <v>103</v>
      </c>
      <c r="B15545" s="69">
        <v>491567584</v>
      </c>
      <c r="C15545" s="68">
        <v>491567584</v>
      </c>
      <c r="D15545" s="69" t="s">
        <v>10288</v>
      </c>
      <c r="E15545" s="65">
        <f>IFERROR(VLOOKUP(C15545,Pivot!A:B,2,0),0)</f>
        <v>0</v>
      </c>
      <c r="F15545" s="65">
        <f>IFERROR(VLOOKUP(C15545,Pivot!A:C,3,0),0)</f>
        <v>0</v>
      </c>
    </row>
    <row r="15546" spans="1:6" x14ac:dyDescent="0.25">
      <c r="A15546" s="68" t="s">
        <v>103</v>
      </c>
      <c r="B15546" s="69">
        <v>491567584</v>
      </c>
      <c r="C15546" s="68">
        <v>887961698800</v>
      </c>
      <c r="D15546" s="69" t="s">
        <v>10288</v>
      </c>
      <c r="E15546" s="65">
        <f>IFERROR(VLOOKUP(C15546,Pivot!A:B,2,0),0)</f>
        <v>0</v>
      </c>
      <c r="F15546" s="65">
        <f>IFERROR(VLOOKUP(C15546,Pivot!A:C,3,0),0)</f>
        <v>0</v>
      </c>
    </row>
    <row r="15547" spans="1:6" x14ac:dyDescent="0.25">
      <c r="A15547" s="68" t="s">
        <v>103</v>
      </c>
      <c r="B15547" s="69">
        <v>491567588</v>
      </c>
      <c r="C15547" s="68">
        <v>491567588</v>
      </c>
      <c r="D15547" s="69" t="s">
        <v>10289</v>
      </c>
      <c r="E15547" s="65">
        <f>IFERROR(VLOOKUP(C15547,Pivot!A:B,2,0),0)</f>
        <v>0</v>
      </c>
      <c r="F15547" s="65">
        <f>IFERROR(VLOOKUP(C15547,Pivot!A:C,3,0),0)</f>
        <v>0</v>
      </c>
    </row>
    <row r="15548" spans="1:6" x14ac:dyDescent="0.25">
      <c r="A15548" s="68" t="s">
        <v>103</v>
      </c>
      <c r="B15548" s="69">
        <v>491567588</v>
      </c>
      <c r="C15548" s="68">
        <v>887961683738</v>
      </c>
      <c r="D15548" s="69" t="s">
        <v>10289</v>
      </c>
      <c r="E15548" s="65">
        <f>IFERROR(VLOOKUP(C15548,Pivot!A:B,2,0),0)</f>
        <v>0</v>
      </c>
      <c r="F15548" s="65">
        <f>IFERROR(VLOOKUP(C15548,Pivot!A:C,3,0),0)</f>
        <v>0</v>
      </c>
    </row>
    <row r="15549" spans="1:6" x14ac:dyDescent="0.25">
      <c r="A15549" s="68" t="s">
        <v>103</v>
      </c>
      <c r="B15549" s="69">
        <v>491567592</v>
      </c>
      <c r="C15549" s="68">
        <v>491567592</v>
      </c>
      <c r="D15549" s="69" t="s">
        <v>10091</v>
      </c>
      <c r="E15549" s="65">
        <f>IFERROR(VLOOKUP(C15549,Pivot!A:B,2,0),0)</f>
        <v>0</v>
      </c>
      <c r="F15549" s="65">
        <f>IFERROR(VLOOKUP(C15549,Pivot!A:C,3,0),0)</f>
        <v>0</v>
      </c>
    </row>
    <row r="15550" spans="1:6" x14ac:dyDescent="0.25">
      <c r="A15550" s="68" t="s">
        <v>103</v>
      </c>
      <c r="B15550" s="69">
        <v>491567597</v>
      </c>
      <c r="C15550" s="68">
        <v>491567597</v>
      </c>
      <c r="D15550" s="69" t="s">
        <v>10290</v>
      </c>
      <c r="E15550" s="65">
        <f>IFERROR(VLOOKUP(C15550,Pivot!A:B,2,0),0)</f>
        <v>0</v>
      </c>
      <c r="F15550" s="65">
        <f>IFERROR(VLOOKUP(C15550,Pivot!A:C,3,0),0)</f>
        <v>0</v>
      </c>
    </row>
    <row r="15551" spans="1:6" x14ac:dyDescent="0.25">
      <c r="A15551" s="68" t="s">
        <v>103</v>
      </c>
      <c r="B15551" s="69">
        <v>491567597</v>
      </c>
      <c r="C15551" s="68">
        <v>887961706291</v>
      </c>
      <c r="D15551" s="69" t="s">
        <v>10290</v>
      </c>
      <c r="E15551" s="65">
        <f>IFERROR(VLOOKUP(C15551,Pivot!A:B,2,0),0)</f>
        <v>0</v>
      </c>
      <c r="F15551" s="65">
        <f>IFERROR(VLOOKUP(C15551,Pivot!A:C,3,0),0)</f>
        <v>0</v>
      </c>
    </row>
    <row r="15552" spans="1:6" x14ac:dyDescent="0.25">
      <c r="A15552" s="68" t="s">
        <v>103</v>
      </c>
      <c r="B15552" s="69">
        <v>491567598</v>
      </c>
      <c r="C15552" s="68">
        <v>491567598</v>
      </c>
      <c r="D15552" s="69" t="s">
        <v>10291</v>
      </c>
      <c r="E15552" s="65">
        <f>IFERROR(VLOOKUP(C15552,Pivot!A:B,2,0),0)</f>
        <v>0</v>
      </c>
      <c r="F15552" s="65">
        <f>IFERROR(VLOOKUP(C15552,Pivot!A:C,3,0),0)</f>
        <v>0</v>
      </c>
    </row>
    <row r="15553" spans="1:6" x14ac:dyDescent="0.25">
      <c r="A15553" s="68" t="s">
        <v>103</v>
      </c>
      <c r="B15553" s="69">
        <v>491567598</v>
      </c>
      <c r="C15553" s="68">
        <v>887961706246</v>
      </c>
      <c r="D15553" s="69" t="s">
        <v>10291</v>
      </c>
      <c r="E15553" s="65">
        <f>IFERROR(VLOOKUP(C15553,Pivot!A:B,2,0),0)</f>
        <v>0</v>
      </c>
      <c r="F15553" s="65">
        <f>IFERROR(VLOOKUP(C15553,Pivot!A:C,3,0),0)</f>
        <v>0</v>
      </c>
    </row>
    <row r="15554" spans="1:6" x14ac:dyDescent="0.25">
      <c r="A15554" s="68" t="s">
        <v>103</v>
      </c>
      <c r="B15554" s="69">
        <v>491567601</v>
      </c>
      <c r="C15554" s="68">
        <v>491567601</v>
      </c>
      <c r="D15554" s="69" t="s">
        <v>10292</v>
      </c>
      <c r="E15554" s="65">
        <f>IFERROR(VLOOKUP(C15554,Pivot!A:B,2,0),0)</f>
        <v>0</v>
      </c>
      <c r="F15554" s="65">
        <f>IFERROR(VLOOKUP(C15554,Pivot!A:C,3,0),0)</f>
        <v>0</v>
      </c>
    </row>
    <row r="15555" spans="1:6" x14ac:dyDescent="0.25">
      <c r="A15555" s="68" t="s">
        <v>103</v>
      </c>
      <c r="B15555" s="69">
        <v>491567601</v>
      </c>
      <c r="C15555" s="68">
        <v>746775310332</v>
      </c>
      <c r="D15555" s="69" t="s">
        <v>10292</v>
      </c>
      <c r="E15555" s="65">
        <f>IFERROR(VLOOKUP(C15555,Pivot!A:B,2,0),0)</f>
        <v>0</v>
      </c>
      <c r="F15555" s="65">
        <f>IFERROR(VLOOKUP(C15555,Pivot!A:C,3,0),0)</f>
        <v>0</v>
      </c>
    </row>
    <row r="15556" spans="1:6" x14ac:dyDescent="0.25">
      <c r="A15556" s="68" t="s">
        <v>103</v>
      </c>
      <c r="B15556" s="69">
        <v>491567602</v>
      </c>
      <c r="C15556" s="68">
        <v>491567602</v>
      </c>
      <c r="D15556" s="69" t="s">
        <v>10293</v>
      </c>
      <c r="E15556" s="65">
        <f>IFERROR(VLOOKUP(C15556,Pivot!A:B,2,0),0)</f>
        <v>0</v>
      </c>
      <c r="F15556" s="65">
        <f>IFERROR(VLOOKUP(C15556,Pivot!A:C,3,0),0)</f>
        <v>0</v>
      </c>
    </row>
    <row r="15557" spans="1:6" x14ac:dyDescent="0.25">
      <c r="A15557" s="68" t="s">
        <v>103</v>
      </c>
      <c r="B15557" s="69">
        <v>491567602</v>
      </c>
      <c r="C15557" s="68">
        <v>887961706949</v>
      </c>
      <c r="D15557" s="69" t="s">
        <v>10293</v>
      </c>
      <c r="E15557" s="65">
        <f>IFERROR(VLOOKUP(C15557,Pivot!A:B,2,0),0)</f>
        <v>0</v>
      </c>
      <c r="F15557" s="65">
        <f>IFERROR(VLOOKUP(C15557,Pivot!A:C,3,0),0)</f>
        <v>0</v>
      </c>
    </row>
    <row r="15558" spans="1:6" x14ac:dyDescent="0.25">
      <c r="A15558" s="68" t="s">
        <v>103</v>
      </c>
      <c r="B15558" s="69">
        <v>491567604</v>
      </c>
      <c r="C15558" s="68">
        <v>491567604</v>
      </c>
      <c r="D15558" s="69" t="s">
        <v>10294</v>
      </c>
      <c r="E15558" s="65">
        <f>IFERROR(VLOOKUP(C15558,Pivot!A:B,2,0),0)</f>
        <v>0</v>
      </c>
      <c r="F15558" s="65">
        <f>IFERROR(VLOOKUP(C15558,Pivot!A:C,3,0),0)</f>
        <v>0</v>
      </c>
    </row>
    <row r="15559" spans="1:6" x14ac:dyDescent="0.25">
      <c r="A15559" s="68" t="s">
        <v>103</v>
      </c>
      <c r="B15559" s="69">
        <v>491567609</v>
      </c>
      <c r="C15559" s="68">
        <v>491567609</v>
      </c>
      <c r="D15559" s="69" t="s">
        <v>10295</v>
      </c>
      <c r="E15559" s="65">
        <f>IFERROR(VLOOKUP(C15559,Pivot!A:B,2,0),0)</f>
        <v>0</v>
      </c>
      <c r="F15559" s="65">
        <f>IFERROR(VLOOKUP(C15559,Pivot!A:C,3,0),0)</f>
        <v>0</v>
      </c>
    </row>
    <row r="15560" spans="1:6" x14ac:dyDescent="0.25">
      <c r="A15560" s="68" t="s">
        <v>103</v>
      </c>
      <c r="B15560" s="69">
        <v>491567609</v>
      </c>
      <c r="C15560" s="68">
        <v>8904027112802</v>
      </c>
      <c r="D15560" s="69" t="s">
        <v>10295</v>
      </c>
      <c r="E15560" s="65">
        <f>IFERROR(VLOOKUP(C15560,Pivot!A:B,2,0),0)</f>
        <v>0</v>
      </c>
      <c r="F15560" s="65">
        <f>IFERROR(VLOOKUP(C15560,Pivot!A:C,3,0),0)</f>
        <v>0</v>
      </c>
    </row>
    <row r="15561" spans="1:6" x14ac:dyDescent="0.25">
      <c r="A15561" s="68" t="s">
        <v>103</v>
      </c>
      <c r="B15561" s="69">
        <v>491567611</v>
      </c>
      <c r="C15561" s="68">
        <v>491567611</v>
      </c>
      <c r="D15561" s="69" t="s">
        <v>10296</v>
      </c>
      <c r="E15561" s="65">
        <f>IFERROR(VLOOKUP(C15561,Pivot!A:B,2,0),0)</f>
        <v>0</v>
      </c>
      <c r="F15561" s="65">
        <f>IFERROR(VLOOKUP(C15561,Pivot!A:C,3,0),0)</f>
        <v>0</v>
      </c>
    </row>
    <row r="15562" spans="1:6" x14ac:dyDescent="0.25">
      <c r="A15562" s="68" t="s">
        <v>103</v>
      </c>
      <c r="B15562" s="69">
        <v>491567611</v>
      </c>
      <c r="C15562" s="68">
        <v>8904027112871</v>
      </c>
      <c r="D15562" s="69" t="s">
        <v>10296</v>
      </c>
      <c r="E15562" s="65">
        <f>IFERROR(VLOOKUP(C15562,Pivot!A:B,2,0),0)</f>
        <v>0</v>
      </c>
      <c r="F15562" s="65">
        <f>IFERROR(VLOOKUP(C15562,Pivot!A:C,3,0),0)</f>
        <v>0</v>
      </c>
    </row>
    <row r="15563" spans="1:6" x14ac:dyDescent="0.25">
      <c r="A15563" s="68" t="s">
        <v>103</v>
      </c>
      <c r="B15563" s="69">
        <v>491567612</v>
      </c>
      <c r="C15563" s="68">
        <v>491567612</v>
      </c>
      <c r="D15563" s="69" t="s">
        <v>10297</v>
      </c>
      <c r="E15563" s="65">
        <f>IFERROR(VLOOKUP(C15563,Pivot!A:B,2,0),0)</f>
        <v>0</v>
      </c>
      <c r="F15563" s="65">
        <f>IFERROR(VLOOKUP(C15563,Pivot!A:C,3,0),0)</f>
        <v>0</v>
      </c>
    </row>
    <row r="15564" spans="1:6" x14ac:dyDescent="0.25">
      <c r="A15564" s="68" t="s">
        <v>103</v>
      </c>
      <c r="B15564" s="69">
        <v>491567612</v>
      </c>
      <c r="C15564" s="68">
        <v>8904027112833</v>
      </c>
      <c r="D15564" s="69" t="s">
        <v>10297</v>
      </c>
      <c r="E15564" s="65">
        <f>IFERROR(VLOOKUP(C15564,Pivot!A:B,2,0),0)</f>
        <v>0</v>
      </c>
      <c r="F15564" s="65">
        <f>IFERROR(VLOOKUP(C15564,Pivot!A:C,3,0),0)</f>
        <v>0</v>
      </c>
    </row>
    <row r="15565" spans="1:6" x14ac:dyDescent="0.25">
      <c r="A15565" s="68" t="s">
        <v>103</v>
      </c>
      <c r="B15565" s="69">
        <v>491567613</v>
      </c>
      <c r="C15565" s="68">
        <v>491567613</v>
      </c>
      <c r="D15565" s="69" t="s">
        <v>10298</v>
      </c>
      <c r="E15565" s="65">
        <f>IFERROR(VLOOKUP(C15565,Pivot!A:B,2,0),0)</f>
        <v>0</v>
      </c>
      <c r="F15565" s="65">
        <f>IFERROR(VLOOKUP(C15565,Pivot!A:C,3,0),0)</f>
        <v>0</v>
      </c>
    </row>
    <row r="15566" spans="1:6" x14ac:dyDescent="0.25">
      <c r="A15566" s="68" t="s">
        <v>103</v>
      </c>
      <c r="B15566" s="69">
        <v>491567613</v>
      </c>
      <c r="C15566" s="68">
        <v>887961796438</v>
      </c>
      <c r="D15566" s="69" t="s">
        <v>10298</v>
      </c>
      <c r="E15566" s="65">
        <f>IFERROR(VLOOKUP(C15566,Pivot!A:B,2,0),0)</f>
        <v>0</v>
      </c>
      <c r="F15566" s="65">
        <f>IFERROR(VLOOKUP(C15566,Pivot!A:C,3,0),0)</f>
        <v>0</v>
      </c>
    </row>
    <row r="15567" spans="1:6" x14ac:dyDescent="0.25">
      <c r="A15567" s="68" t="s">
        <v>103</v>
      </c>
      <c r="B15567" s="69">
        <v>491567613</v>
      </c>
      <c r="C15567" s="68">
        <v>887961796445</v>
      </c>
      <c r="D15567" s="69" t="s">
        <v>10298</v>
      </c>
      <c r="E15567" s="65">
        <f>IFERROR(VLOOKUP(C15567,Pivot!A:B,2,0),0)</f>
        <v>0</v>
      </c>
      <c r="F15567" s="65">
        <f>IFERROR(VLOOKUP(C15567,Pivot!A:C,3,0),0)</f>
        <v>0</v>
      </c>
    </row>
    <row r="15568" spans="1:6" x14ac:dyDescent="0.25">
      <c r="A15568" s="68" t="s">
        <v>103</v>
      </c>
      <c r="B15568" s="69">
        <v>491567613</v>
      </c>
      <c r="C15568" s="68">
        <v>887961796452</v>
      </c>
      <c r="D15568" s="69" t="s">
        <v>10298</v>
      </c>
      <c r="E15568" s="65">
        <f>IFERROR(VLOOKUP(C15568,Pivot!A:B,2,0),0)</f>
        <v>0</v>
      </c>
      <c r="F15568" s="65">
        <f>IFERROR(VLOOKUP(C15568,Pivot!A:C,3,0),0)</f>
        <v>0</v>
      </c>
    </row>
    <row r="15569" spans="1:6" x14ac:dyDescent="0.25">
      <c r="A15569" s="68" t="s">
        <v>103</v>
      </c>
      <c r="B15569" s="69">
        <v>491567613</v>
      </c>
      <c r="C15569" s="68">
        <v>887961796469</v>
      </c>
      <c r="D15569" s="69" t="s">
        <v>10298</v>
      </c>
      <c r="E15569" s="65">
        <f>IFERROR(VLOOKUP(C15569,Pivot!A:B,2,0),0)</f>
        <v>0</v>
      </c>
      <c r="F15569" s="65">
        <f>IFERROR(VLOOKUP(C15569,Pivot!A:C,3,0),0)</f>
        <v>0</v>
      </c>
    </row>
    <row r="15570" spans="1:6" x14ac:dyDescent="0.25">
      <c r="A15570" s="68" t="s">
        <v>103</v>
      </c>
      <c r="B15570" s="69">
        <v>491567613</v>
      </c>
      <c r="C15570" s="68">
        <v>887961796476</v>
      </c>
      <c r="D15570" s="69" t="s">
        <v>10298</v>
      </c>
      <c r="E15570" s="65">
        <f>IFERROR(VLOOKUP(C15570,Pivot!A:B,2,0),0)</f>
        <v>0</v>
      </c>
      <c r="F15570" s="65">
        <f>IFERROR(VLOOKUP(C15570,Pivot!A:C,3,0),0)</f>
        <v>0</v>
      </c>
    </row>
    <row r="15571" spans="1:6" x14ac:dyDescent="0.25">
      <c r="A15571" s="68" t="s">
        <v>103</v>
      </c>
      <c r="B15571" s="69">
        <v>491567613</v>
      </c>
      <c r="C15571" s="68">
        <v>887961796506</v>
      </c>
      <c r="D15571" s="69" t="s">
        <v>10298</v>
      </c>
      <c r="E15571" s="65">
        <f>IFERROR(VLOOKUP(C15571,Pivot!A:B,2,0),0)</f>
        <v>0</v>
      </c>
      <c r="F15571" s="65">
        <f>IFERROR(VLOOKUP(C15571,Pivot!A:C,3,0),0)</f>
        <v>0</v>
      </c>
    </row>
    <row r="15572" spans="1:6" x14ac:dyDescent="0.25">
      <c r="A15572" s="68" t="s">
        <v>103</v>
      </c>
      <c r="B15572" s="69">
        <v>491567613</v>
      </c>
      <c r="C15572" s="68">
        <v>887961796513</v>
      </c>
      <c r="D15572" s="69" t="s">
        <v>10298</v>
      </c>
      <c r="E15572" s="65">
        <f>IFERROR(VLOOKUP(C15572,Pivot!A:B,2,0),0)</f>
        <v>0</v>
      </c>
      <c r="F15572" s="65">
        <f>IFERROR(VLOOKUP(C15572,Pivot!A:C,3,0),0)</f>
        <v>0</v>
      </c>
    </row>
    <row r="15573" spans="1:6" x14ac:dyDescent="0.25">
      <c r="A15573" s="68" t="s">
        <v>103</v>
      </c>
      <c r="B15573" s="69">
        <v>491567613</v>
      </c>
      <c r="C15573" s="68">
        <v>887961796520</v>
      </c>
      <c r="D15573" s="69" t="s">
        <v>10298</v>
      </c>
      <c r="E15573" s="65">
        <f>IFERROR(VLOOKUP(C15573,Pivot!A:B,2,0),0)</f>
        <v>0</v>
      </c>
      <c r="F15573" s="65">
        <f>IFERROR(VLOOKUP(C15573,Pivot!A:C,3,0),0)</f>
        <v>0</v>
      </c>
    </row>
    <row r="15574" spans="1:6" x14ac:dyDescent="0.25">
      <c r="A15574" s="68" t="s">
        <v>103</v>
      </c>
      <c r="B15574" s="69">
        <v>491567613</v>
      </c>
      <c r="C15574" s="68">
        <v>887961796537</v>
      </c>
      <c r="D15574" s="69" t="s">
        <v>10298</v>
      </c>
      <c r="E15574" s="65">
        <f>IFERROR(VLOOKUP(C15574,Pivot!A:B,2,0),0)</f>
        <v>0</v>
      </c>
      <c r="F15574" s="65">
        <f>IFERROR(VLOOKUP(C15574,Pivot!A:C,3,0),0)</f>
        <v>0</v>
      </c>
    </row>
    <row r="15575" spans="1:6" x14ac:dyDescent="0.25">
      <c r="A15575" s="68" t="s">
        <v>103</v>
      </c>
      <c r="B15575" s="69">
        <v>491567613</v>
      </c>
      <c r="C15575" s="68">
        <v>887961796544</v>
      </c>
      <c r="D15575" s="69" t="s">
        <v>10298</v>
      </c>
      <c r="E15575" s="65">
        <f>IFERROR(VLOOKUP(C15575,Pivot!A:B,2,0),0)</f>
        <v>0</v>
      </c>
      <c r="F15575" s="65">
        <f>IFERROR(VLOOKUP(C15575,Pivot!A:C,3,0),0)</f>
        <v>0</v>
      </c>
    </row>
    <row r="15576" spans="1:6" x14ac:dyDescent="0.25">
      <c r="A15576" s="68" t="s">
        <v>103</v>
      </c>
      <c r="B15576" s="69">
        <v>491567613</v>
      </c>
      <c r="C15576" s="68">
        <v>887961796551</v>
      </c>
      <c r="D15576" s="69" t="s">
        <v>10298</v>
      </c>
      <c r="E15576" s="65">
        <f>IFERROR(VLOOKUP(C15576,Pivot!A:B,2,0),0)</f>
        <v>0</v>
      </c>
      <c r="F15576" s="65">
        <f>IFERROR(VLOOKUP(C15576,Pivot!A:C,3,0),0)</f>
        <v>0</v>
      </c>
    </row>
    <row r="15577" spans="1:6" x14ac:dyDescent="0.25">
      <c r="A15577" s="68" t="s">
        <v>103</v>
      </c>
      <c r="B15577" s="69">
        <v>491567613</v>
      </c>
      <c r="C15577" s="68">
        <v>887961796568</v>
      </c>
      <c r="D15577" s="69" t="s">
        <v>10298</v>
      </c>
      <c r="E15577" s="65">
        <f>IFERROR(VLOOKUP(C15577,Pivot!A:B,2,0),0)</f>
        <v>0</v>
      </c>
      <c r="F15577" s="65">
        <f>IFERROR(VLOOKUP(C15577,Pivot!A:C,3,0),0)</f>
        <v>0</v>
      </c>
    </row>
    <row r="15578" spans="1:6" x14ac:dyDescent="0.25">
      <c r="A15578" s="68" t="s">
        <v>103</v>
      </c>
      <c r="B15578" s="69">
        <v>491567614</v>
      </c>
      <c r="C15578" s="68">
        <v>491567614</v>
      </c>
      <c r="D15578" s="69" t="s">
        <v>10299</v>
      </c>
      <c r="E15578" s="65">
        <f>IFERROR(VLOOKUP(C15578,Pivot!A:B,2,0),0)</f>
        <v>0</v>
      </c>
      <c r="F15578" s="65">
        <f>IFERROR(VLOOKUP(C15578,Pivot!A:C,3,0),0)</f>
        <v>0</v>
      </c>
    </row>
    <row r="15579" spans="1:6" x14ac:dyDescent="0.25">
      <c r="A15579" s="68" t="s">
        <v>103</v>
      </c>
      <c r="B15579" s="69">
        <v>491567614</v>
      </c>
      <c r="C15579" s="68">
        <v>887961738155</v>
      </c>
      <c r="D15579" s="69" t="s">
        <v>10299</v>
      </c>
      <c r="E15579" s="65">
        <f>IFERROR(VLOOKUP(C15579,Pivot!A:B,2,0),0)</f>
        <v>0</v>
      </c>
      <c r="F15579" s="65">
        <f>IFERROR(VLOOKUP(C15579,Pivot!A:C,3,0),0)</f>
        <v>0</v>
      </c>
    </row>
    <row r="15580" spans="1:6" x14ac:dyDescent="0.25">
      <c r="A15580" s="68" t="s">
        <v>103</v>
      </c>
      <c r="B15580" s="69">
        <v>491567614</v>
      </c>
      <c r="C15580" s="68">
        <v>887961738162</v>
      </c>
      <c r="D15580" s="69" t="s">
        <v>10299</v>
      </c>
      <c r="E15580" s="65">
        <f>IFERROR(VLOOKUP(C15580,Pivot!A:B,2,0),0)</f>
        <v>0</v>
      </c>
      <c r="F15580" s="65">
        <f>IFERROR(VLOOKUP(C15580,Pivot!A:C,3,0),0)</f>
        <v>0</v>
      </c>
    </row>
    <row r="15581" spans="1:6" x14ac:dyDescent="0.25">
      <c r="A15581" s="68" t="s">
        <v>103</v>
      </c>
      <c r="B15581" s="69">
        <v>491567614</v>
      </c>
      <c r="C15581" s="68">
        <v>887961738193</v>
      </c>
      <c r="D15581" s="69" t="s">
        <v>10299</v>
      </c>
      <c r="E15581" s="65">
        <f>IFERROR(VLOOKUP(C15581,Pivot!A:B,2,0),0)</f>
        <v>0</v>
      </c>
      <c r="F15581" s="65">
        <f>IFERROR(VLOOKUP(C15581,Pivot!A:C,3,0),0)</f>
        <v>0</v>
      </c>
    </row>
    <row r="15582" spans="1:6" x14ac:dyDescent="0.25">
      <c r="A15582" s="68" t="s">
        <v>103</v>
      </c>
      <c r="B15582" s="69">
        <v>491567614</v>
      </c>
      <c r="C15582" s="68">
        <v>887961738209</v>
      </c>
      <c r="D15582" s="69" t="s">
        <v>10299</v>
      </c>
      <c r="E15582" s="65">
        <f>IFERROR(VLOOKUP(C15582,Pivot!A:B,2,0),0)</f>
        <v>0</v>
      </c>
      <c r="F15582" s="65">
        <f>IFERROR(VLOOKUP(C15582,Pivot!A:C,3,0),0)</f>
        <v>0</v>
      </c>
    </row>
    <row r="15583" spans="1:6" x14ac:dyDescent="0.25">
      <c r="A15583" s="68" t="s">
        <v>103</v>
      </c>
      <c r="B15583" s="69">
        <v>491567614</v>
      </c>
      <c r="C15583" s="68">
        <v>887961738216</v>
      </c>
      <c r="D15583" s="69" t="s">
        <v>10299</v>
      </c>
      <c r="E15583" s="65">
        <f>IFERROR(VLOOKUP(C15583,Pivot!A:B,2,0),0)</f>
        <v>0</v>
      </c>
      <c r="F15583" s="65">
        <f>IFERROR(VLOOKUP(C15583,Pivot!A:C,3,0),0)</f>
        <v>0</v>
      </c>
    </row>
    <row r="15584" spans="1:6" x14ac:dyDescent="0.25">
      <c r="A15584" s="68" t="s">
        <v>103</v>
      </c>
      <c r="B15584" s="69">
        <v>491567615</v>
      </c>
      <c r="C15584" s="68">
        <v>491567615</v>
      </c>
      <c r="D15584" s="69" t="s">
        <v>10300</v>
      </c>
      <c r="E15584" s="65">
        <f>IFERROR(VLOOKUP(C15584,Pivot!A:B,2,0),0)</f>
        <v>0</v>
      </c>
      <c r="F15584" s="65">
        <f>IFERROR(VLOOKUP(C15584,Pivot!A:C,3,0),0)</f>
        <v>0</v>
      </c>
    </row>
    <row r="15585" spans="1:6" x14ac:dyDescent="0.25">
      <c r="A15585" s="68" t="s">
        <v>103</v>
      </c>
      <c r="B15585" s="69">
        <v>491567615</v>
      </c>
      <c r="C15585" s="68">
        <v>887961750355</v>
      </c>
      <c r="D15585" s="69" t="s">
        <v>10300</v>
      </c>
      <c r="E15585" s="65">
        <f>IFERROR(VLOOKUP(C15585,Pivot!A:B,2,0),0)</f>
        <v>0</v>
      </c>
      <c r="F15585" s="65">
        <f>IFERROR(VLOOKUP(C15585,Pivot!A:C,3,0),0)</f>
        <v>0</v>
      </c>
    </row>
    <row r="15586" spans="1:6" x14ac:dyDescent="0.25">
      <c r="A15586" s="68" t="s">
        <v>103</v>
      </c>
      <c r="B15586" s="69">
        <v>491567616</v>
      </c>
      <c r="C15586" s="68">
        <v>491567616</v>
      </c>
      <c r="D15586" s="69" t="s">
        <v>10301</v>
      </c>
      <c r="E15586" s="65">
        <f>IFERROR(VLOOKUP(C15586,Pivot!A:B,2,0),0)</f>
        <v>0</v>
      </c>
      <c r="F15586" s="65">
        <f>IFERROR(VLOOKUP(C15586,Pivot!A:C,3,0),0)</f>
        <v>0</v>
      </c>
    </row>
    <row r="15587" spans="1:6" x14ac:dyDescent="0.25">
      <c r="A15587" s="68" t="s">
        <v>103</v>
      </c>
      <c r="B15587" s="69">
        <v>491567616</v>
      </c>
      <c r="C15587" s="68">
        <v>887961750379</v>
      </c>
      <c r="D15587" s="69" t="s">
        <v>10301</v>
      </c>
      <c r="E15587" s="65">
        <f>IFERROR(VLOOKUP(C15587,Pivot!A:B,2,0),0)</f>
        <v>0</v>
      </c>
      <c r="F15587" s="65">
        <f>IFERROR(VLOOKUP(C15587,Pivot!A:C,3,0),0)</f>
        <v>0</v>
      </c>
    </row>
    <row r="15588" spans="1:6" x14ac:dyDescent="0.25">
      <c r="A15588" s="68" t="s">
        <v>103</v>
      </c>
      <c r="B15588" s="69">
        <v>491567617</v>
      </c>
      <c r="C15588" s="68">
        <v>491567617</v>
      </c>
      <c r="D15588" s="69" t="s">
        <v>10302</v>
      </c>
      <c r="E15588" s="65">
        <f>IFERROR(VLOOKUP(C15588,Pivot!A:B,2,0),0)</f>
        <v>0</v>
      </c>
      <c r="F15588" s="65">
        <f>IFERROR(VLOOKUP(C15588,Pivot!A:C,3,0),0)</f>
        <v>0</v>
      </c>
    </row>
    <row r="15589" spans="1:6" x14ac:dyDescent="0.25">
      <c r="A15589" s="68" t="s">
        <v>103</v>
      </c>
      <c r="B15589" s="69">
        <v>491567617</v>
      </c>
      <c r="C15589" s="68">
        <v>887961750362</v>
      </c>
      <c r="D15589" s="69" t="s">
        <v>10302</v>
      </c>
      <c r="E15589" s="65">
        <f>IFERROR(VLOOKUP(C15589,Pivot!A:B,2,0),0)</f>
        <v>0</v>
      </c>
      <c r="F15589" s="65">
        <f>IFERROR(VLOOKUP(C15589,Pivot!A:C,3,0),0)</f>
        <v>0</v>
      </c>
    </row>
    <row r="15590" spans="1:6" x14ac:dyDescent="0.25">
      <c r="A15590" s="68" t="s">
        <v>103</v>
      </c>
      <c r="B15590" s="69">
        <v>491567617</v>
      </c>
      <c r="C15590" s="68">
        <v>887961750386</v>
      </c>
      <c r="D15590" s="69" t="s">
        <v>10302</v>
      </c>
      <c r="E15590" s="65">
        <f>IFERROR(VLOOKUP(C15590,Pivot!A:B,2,0),0)</f>
        <v>0</v>
      </c>
      <c r="F15590" s="65">
        <f>IFERROR(VLOOKUP(C15590,Pivot!A:C,3,0),0)</f>
        <v>0</v>
      </c>
    </row>
    <row r="15591" spans="1:6" x14ac:dyDescent="0.25">
      <c r="A15591" s="68" t="s">
        <v>103</v>
      </c>
      <c r="B15591" s="69">
        <v>491567617</v>
      </c>
      <c r="C15591" s="68">
        <v>887961750393</v>
      </c>
      <c r="D15591" s="69" t="s">
        <v>10302</v>
      </c>
      <c r="E15591" s="65">
        <f>IFERROR(VLOOKUP(C15591,Pivot!A:B,2,0),0)</f>
        <v>0</v>
      </c>
      <c r="F15591" s="65">
        <f>IFERROR(VLOOKUP(C15591,Pivot!A:C,3,0),0)</f>
        <v>0</v>
      </c>
    </row>
    <row r="15592" spans="1:6" x14ac:dyDescent="0.25">
      <c r="A15592" s="68" t="s">
        <v>103</v>
      </c>
      <c r="B15592" s="69">
        <v>491567617</v>
      </c>
      <c r="C15592" s="68">
        <v>887961750409</v>
      </c>
      <c r="D15592" s="69" t="s">
        <v>10302</v>
      </c>
      <c r="E15592" s="65">
        <f>IFERROR(VLOOKUP(C15592,Pivot!A:B,2,0),0)</f>
        <v>0</v>
      </c>
      <c r="F15592" s="65">
        <f>IFERROR(VLOOKUP(C15592,Pivot!A:C,3,0),0)</f>
        <v>0</v>
      </c>
    </row>
    <row r="15593" spans="1:6" x14ac:dyDescent="0.25">
      <c r="A15593" s="68" t="s">
        <v>103</v>
      </c>
      <c r="B15593" s="69">
        <v>491567617</v>
      </c>
      <c r="C15593" s="68">
        <v>887961769982</v>
      </c>
      <c r="D15593" s="69" t="s">
        <v>10302</v>
      </c>
      <c r="E15593" s="65">
        <f>IFERROR(VLOOKUP(C15593,Pivot!A:B,2,0),0)</f>
        <v>0</v>
      </c>
      <c r="F15593" s="65">
        <f>IFERROR(VLOOKUP(C15593,Pivot!A:C,3,0),0)</f>
        <v>0</v>
      </c>
    </row>
    <row r="15594" spans="1:6" x14ac:dyDescent="0.25">
      <c r="A15594" s="68" t="s">
        <v>103</v>
      </c>
      <c r="B15594" s="69">
        <v>491567617</v>
      </c>
      <c r="C15594" s="68">
        <v>887961770018</v>
      </c>
      <c r="D15594" s="69" t="s">
        <v>10302</v>
      </c>
      <c r="E15594" s="65">
        <f>IFERROR(VLOOKUP(C15594,Pivot!A:B,2,0),0)</f>
        <v>0</v>
      </c>
      <c r="F15594" s="65">
        <f>IFERROR(VLOOKUP(C15594,Pivot!A:C,3,0),0)</f>
        <v>0</v>
      </c>
    </row>
    <row r="15595" spans="1:6" x14ac:dyDescent="0.25">
      <c r="A15595" s="68" t="s">
        <v>103</v>
      </c>
      <c r="B15595" s="69">
        <v>491567617</v>
      </c>
      <c r="C15595" s="68">
        <v>887961880410</v>
      </c>
      <c r="D15595" s="69" t="s">
        <v>10302</v>
      </c>
      <c r="E15595" s="65">
        <f>IFERROR(VLOOKUP(C15595,Pivot!A:B,2,0),0)</f>
        <v>0</v>
      </c>
      <c r="F15595" s="65">
        <f>IFERROR(VLOOKUP(C15595,Pivot!A:C,3,0),0)</f>
        <v>0</v>
      </c>
    </row>
    <row r="15596" spans="1:6" x14ac:dyDescent="0.25">
      <c r="A15596" s="68" t="s">
        <v>103</v>
      </c>
      <c r="B15596" s="69">
        <v>491567617</v>
      </c>
      <c r="C15596" s="68">
        <v>887961880434</v>
      </c>
      <c r="D15596" s="69" t="s">
        <v>10302</v>
      </c>
      <c r="E15596" s="65">
        <f>IFERROR(VLOOKUP(C15596,Pivot!A:B,2,0),0)</f>
        <v>0</v>
      </c>
      <c r="F15596" s="65">
        <f>IFERROR(VLOOKUP(C15596,Pivot!A:C,3,0),0)</f>
        <v>0</v>
      </c>
    </row>
    <row r="15597" spans="1:6" x14ac:dyDescent="0.25">
      <c r="A15597" s="68" t="s">
        <v>103</v>
      </c>
      <c r="B15597" s="69">
        <v>491567617</v>
      </c>
      <c r="C15597" s="68">
        <v>887961945270</v>
      </c>
      <c r="D15597" s="69" t="s">
        <v>10302</v>
      </c>
      <c r="E15597" s="65">
        <f>IFERROR(VLOOKUP(C15597,Pivot!A:B,2,0),0)</f>
        <v>0</v>
      </c>
      <c r="F15597" s="65">
        <f>IFERROR(VLOOKUP(C15597,Pivot!A:C,3,0),0)</f>
        <v>0</v>
      </c>
    </row>
    <row r="15598" spans="1:6" x14ac:dyDescent="0.25">
      <c r="A15598" s="68" t="s">
        <v>103</v>
      </c>
      <c r="B15598" s="69">
        <v>491567617</v>
      </c>
      <c r="C15598" s="68">
        <v>887961945287</v>
      </c>
      <c r="D15598" s="69" t="s">
        <v>10302</v>
      </c>
      <c r="E15598" s="65">
        <f>IFERROR(VLOOKUP(C15598,Pivot!A:B,2,0),0)</f>
        <v>0</v>
      </c>
      <c r="F15598" s="65">
        <f>IFERROR(VLOOKUP(C15598,Pivot!A:C,3,0),0)</f>
        <v>0</v>
      </c>
    </row>
    <row r="15599" spans="1:6" x14ac:dyDescent="0.25">
      <c r="A15599" s="68" t="s">
        <v>103</v>
      </c>
      <c r="B15599" s="69">
        <v>491567617</v>
      </c>
      <c r="C15599" s="68">
        <v>887961946376</v>
      </c>
      <c r="D15599" s="69" t="s">
        <v>10302</v>
      </c>
      <c r="E15599" s="65">
        <f>IFERROR(VLOOKUP(C15599,Pivot!A:B,2,0),0)</f>
        <v>0</v>
      </c>
      <c r="F15599" s="65">
        <f>IFERROR(VLOOKUP(C15599,Pivot!A:C,3,0),0)</f>
        <v>0</v>
      </c>
    </row>
    <row r="15600" spans="1:6" x14ac:dyDescent="0.25">
      <c r="A15600" s="68" t="s">
        <v>103</v>
      </c>
      <c r="B15600" s="69">
        <v>491567618</v>
      </c>
      <c r="C15600" s="68">
        <v>491567618</v>
      </c>
      <c r="D15600" s="69" t="s">
        <v>10303</v>
      </c>
      <c r="E15600" s="65">
        <f>IFERROR(VLOOKUP(C15600,Pivot!A:B,2,0),0)</f>
        <v>0</v>
      </c>
      <c r="F15600" s="65">
        <f>IFERROR(VLOOKUP(C15600,Pivot!A:C,3,0),0)</f>
        <v>0</v>
      </c>
    </row>
    <row r="15601" spans="1:6" x14ac:dyDescent="0.25">
      <c r="A15601" s="68" t="s">
        <v>103</v>
      </c>
      <c r="B15601" s="69">
        <v>491567618</v>
      </c>
      <c r="C15601" s="68">
        <v>887961750485</v>
      </c>
      <c r="D15601" s="69" t="s">
        <v>10303</v>
      </c>
      <c r="E15601" s="65">
        <f>IFERROR(VLOOKUP(C15601,Pivot!A:B,2,0),0)</f>
        <v>0</v>
      </c>
      <c r="F15601" s="65">
        <f>IFERROR(VLOOKUP(C15601,Pivot!A:C,3,0),0)</f>
        <v>0</v>
      </c>
    </row>
    <row r="15602" spans="1:6" x14ac:dyDescent="0.25">
      <c r="A15602" s="68" t="s">
        <v>103</v>
      </c>
      <c r="B15602" s="69">
        <v>491567618</v>
      </c>
      <c r="C15602" s="68">
        <v>887961750515</v>
      </c>
      <c r="D15602" s="69" t="s">
        <v>10303</v>
      </c>
      <c r="E15602" s="65">
        <f>IFERROR(VLOOKUP(C15602,Pivot!A:B,2,0),0)</f>
        <v>0</v>
      </c>
      <c r="F15602" s="65">
        <f>IFERROR(VLOOKUP(C15602,Pivot!A:C,3,0),0)</f>
        <v>0</v>
      </c>
    </row>
    <row r="15603" spans="1:6" x14ac:dyDescent="0.25">
      <c r="A15603" s="68" t="s">
        <v>103</v>
      </c>
      <c r="B15603" s="69">
        <v>491567619</v>
      </c>
      <c r="C15603" s="68">
        <v>491567619</v>
      </c>
      <c r="D15603" s="69" t="s">
        <v>10304</v>
      </c>
      <c r="E15603" s="65">
        <f>IFERROR(VLOOKUP(C15603,Pivot!A:B,2,0),0)</f>
        <v>0</v>
      </c>
      <c r="F15603" s="65">
        <f>IFERROR(VLOOKUP(C15603,Pivot!A:C,3,0),0)</f>
        <v>0</v>
      </c>
    </row>
    <row r="15604" spans="1:6" x14ac:dyDescent="0.25">
      <c r="A15604" s="68" t="s">
        <v>103</v>
      </c>
      <c r="B15604" s="69">
        <v>491567619</v>
      </c>
      <c r="C15604" s="68">
        <v>887961746822</v>
      </c>
      <c r="D15604" s="69" t="s">
        <v>10304</v>
      </c>
      <c r="E15604" s="65">
        <f>IFERROR(VLOOKUP(C15604,Pivot!A:B,2,0),0)</f>
        <v>0</v>
      </c>
      <c r="F15604" s="65">
        <f>IFERROR(VLOOKUP(C15604,Pivot!A:C,3,0),0)</f>
        <v>0</v>
      </c>
    </row>
    <row r="15605" spans="1:6" x14ac:dyDescent="0.25">
      <c r="A15605" s="68" t="s">
        <v>103</v>
      </c>
      <c r="B15605" s="69">
        <v>491567620</v>
      </c>
      <c r="C15605" s="68">
        <v>491567620</v>
      </c>
      <c r="D15605" s="69" t="s">
        <v>10305</v>
      </c>
      <c r="E15605" s="65">
        <f>IFERROR(VLOOKUP(C15605,Pivot!A:B,2,0),0)</f>
        <v>0</v>
      </c>
      <c r="F15605" s="65">
        <f>IFERROR(VLOOKUP(C15605,Pivot!A:C,3,0),0)</f>
        <v>0</v>
      </c>
    </row>
    <row r="15606" spans="1:6" x14ac:dyDescent="0.25">
      <c r="A15606" s="68" t="s">
        <v>103</v>
      </c>
      <c r="B15606" s="69">
        <v>491567620</v>
      </c>
      <c r="C15606" s="68">
        <v>887961773866</v>
      </c>
      <c r="D15606" s="69" t="s">
        <v>10305</v>
      </c>
      <c r="E15606" s="65">
        <f>IFERROR(VLOOKUP(C15606,Pivot!A:B,2,0),0)</f>
        <v>0</v>
      </c>
      <c r="F15606" s="65">
        <f>IFERROR(VLOOKUP(C15606,Pivot!A:C,3,0),0)</f>
        <v>0</v>
      </c>
    </row>
    <row r="15607" spans="1:6" x14ac:dyDescent="0.25">
      <c r="A15607" s="68" t="s">
        <v>103</v>
      </c>
      <c r="B15607" s="69">
        <v>491567621</v>
      </c>
      <c r="C15607" s="68">
        <v>491567621</v>
      </c>
      <c r="D15607" s="69" t="s">
        <v>10306</v>
      </c>
      <c r="E15607" s="65">
        <f>IFERROR(VLOOKUP(C15607,Pivot!A:B,2,0),0)</f>
        <v>0</v>
      </c>
      <c r="F15607" s="65">
        <f>IFERROR(VLOOKUP(C15607,Pivot!A:C,3,0),0)</f>
        <v>0</v>
      </c>
    </row>
    <row r="15608" spans="1:6" x14ac:dyDescent="0.25">
      <c r="A15608" s="68" t="s">
        <v>103</v>
      </c>
      <c r="B15608" s="69">
        <v>491567621</v>
      </c>
      <c r="C15608" s="68">
        <v>887961739404</v>
      </c>
      <c r="D15608" s="69" t="s">
        <v>10306</v>
      </c>
      <c r="E15608" s="65">
        <f>IFERROR(VLOOKUP(C15608,Pivot!A:B,2,0),0)</f>
        <v>0</v>
      </c>
      <c r="F15608" s="65">
        <f>IFERROR(VLOOKUP(C15608,Pivot!A:C,3,0),0)</f>
        <v>0</v>
      </c>
    </row>
    <row r="15609" spans="1:6" x14ac:dyDescent="0.25">
      <c r="A15609" s="68" t="s">
        <v>103</v>
      </c>
      <c r="B15609" s="69">
        <v>491567623</v>
      </c>
      <c r="C15609" s="68">
        <v>491567623</v>
      </c>
      <c r="D15609" s="69" t="s">
        <v>10307</v>
      </c>
      <c r="E15609" s="65">
        <f>IFERROR(VLOOKUP(C15609,Pivot!A:B,2,0),0)</f>
        <v>0</v>
      </c>
      <c r="F15609" s="65">
        <f>IFERROR(VLOOKUP(C15609,Pivot!A:C,3,0),0)</f>
        <v>0</v>
      </c>
    </row>
    <row r="15610" spans="1:6" x14ac:dyDescent="0.25">
      <c r="A15610" s="68" t="s">
        <v>103</v>
      </c>
      <c r="B15610" s="69">
        <v>491567623</v>
      </c>
      <c r="C15610" s="68">
        <v>887961750461</v>
      </c>
      <c r="D15610" s="69" t="s">
        <v>10307</v>
      </c>
      <c r="E15610" s="65">
        <f>IFERROR(VLOOKUP(C15610,Pivot!A:B,2,0),0)</f>
        <v>0</v>
      </c>
      <c r="F15610" s="65">
        <f>IFERROR(VLOOKUP(C15610,Pivot!A:C,3,0),0)</f>
        <v>0</v>
      </c>
    </row>
    <row r="15611" spans="1:6" x14ac:dyDescent="0.25">
      <c r="A15611" s="68" t="s">
        <v>103</v>
      </c>
      <c r="B15611" s="69">
        <v>491567624</v>
      </c>
      <c r="C15611" s="68">
        <v>491567624</v>
      </c>
      <c r="D15611" s="69" t="s">
        <v>10308</v>
      </c>
      <c r="E15611" s="65">
        <f>IFERROR(VLOOKUP(C15611,Pivot!A:B,2,0),0)</f>
        <v>0</v>
      </c>
      <c r="F15611" s="65">
        <f>IFERROR(VLOOKUP(C15611,Pivot!A:C,3,0),0)</f>
        <v>0</v>
      </c>
    </row>
    <row r="15612" spans="1:6" x14ac:dyDescent="0.25">
      <c r="A15612" s="68" t="s">
        <v>103</v>
      </c>
      <c r="B15612" s="69">
        <v>491567624</v>
      </c>
      <c r="C15612" s="68">
        <v>887961750522</v>
      </c>
      <c r="D15612" s="69" t="s">
        <v>10308</v>
      </c>
      <c r="E15612" s="65">
        <f>IFERROR(VLOOKUP(C15612,Pivot!A:B,2,0),0)</f>
        <v>0</v>
      </c>
      <c r="F15612" s="65">
        <f>IFERROR(VLOOKUP(C15612,Pivot!A:C,3,0),0)</f>
        <v>0</v>
      </c>
    </row>
    <row r="15613" spans="1:6" x14ac:dyDescent="0.25">
      <c r="A15613" s="68" t="s">
        <v>103</v>
      </c>
      <c r="B15613" s="69">
        <v>491567636</v>
      </c>
      <c r="C15613" s="68">
        <v>491567636</v>
      </c>
      <c r="D15613" s="69" t="s">
        <v>10309</v>
      </c>
      <c r="E15613" s="65">
        <f>IFERROR(VLOOKUP(C15613,Pivot!A:B,2,0),0)</f>
        <v>0</v>
      </c>
      <c r="F15613" s="65">
        <f>IFERROR(VLOOKUP(C15613,Pivot!A:C,3,0),0)</f>
        <v>0</v>
      </c>
    </row>
    <row r="15614" spans="1:6" x14ac:dyDescent="0.25">
      <c r="A15614" s="68" t="s">
        <v>103</v>
      </c>
      <c r="B15614" s="69">
        <v>491567636</v>
      </c>
      <c r="C15614" s="68">
        <v>5414301522041</v>
      </c>
      <c r="D15614" s="69" t="s">
        <v>10309</v>
      </c>
      <c r="E15614" s="65">
        <f>IFERROR(VLOOKUP(C15614,Pivot!A:B,2,0),0)</f>
        <v>0</v>
      </c>
      <c r="F15614" s="65">
        <f>IFERROR(VLOOKUP(C15614,Pivot!A:C,3,0),0)</f>
        <v>0</v>
      </c>
    </row>
    <row r="15615" spans="1:6" x14ac:dyDescent="0.25">
      <c r="A15615" s="68" t="s">
        <v>103</v>
      </c>
      <c r="B15615" s="69">
        <v>491567637</v>
      </c>
      <c r="C15615" s="68">
        <v>491567637</v>
      </c>
      <c r="D15615" s="69" t="s">
        <v>10310</v>
      </c>
      <c r="E15615" s="65">
        <f>IFERROR(VLOOKUP(C15615,Pivot!A:B,2,0),0)</f>
        <v>0</v>
      </c>
      <c r="F15615" s="65">
        <f>IFERROR(VLOOKUP(C15615,Pivot!A:C,3,0),0)</f>
        <v>0</v>
      </c>
    </row>
    <row r="15616" spans="1:6" x14ac:dyDescent="0.25">
      <c r="A15616" s="68" t="s">
        <v>103</v>
      </c>
      <c r="B15616" s="69">
        <v>491567637</v>
      </c>
      <c r="C15616" s="68">
        <v>5414301522065</v>
      </c>
      <c r="D15616" s="69" t="s">
        <v>10310</v>
      </c>
      <c r="E15616" s="65">
        <f>IFERROR(VLOOKUP(C15616,Pivot!A:B,2,0),0)</f>
        <v>0</v>
      </c>
      <c r="F15616" s="65">
        <f>IFERROR(VLOOKUP(C15616,Pivot!A:C,3,0),0)</f>
        <v>0</v>
      </c>
    </row>
    <row r="15617" spans="1:6" x14ac:dyDescent="0.25">
      <c r="A15617" s="68" t="s">
        <v>103</v>
      </c>
      <c r="B15617" s="69">
        <v>491567638</v>
      </c>
      <c r="C15617" s="68">
        <v>491567638</v>
      </c>
      <c r="D15617" s="69" t="s">
        <v>10311</v>
      </c>
      <c r="E15617" s="65">
        <f>IFERROR(VLOOKUP(C15617,Pivot!A:B,2,0),0)</f>
        <v>0</v>
      </c>
      <c r="F15617" s="65">
        <f>IFERROR(VLOOKUP(C15617,Pivot!A:C,3,0),0)</f>
        <v>0</v>
      </c>
    </row>
    <row r="15618" spans="1:6" x14ac:dyDescent="0.25">
      <c r="A15618" s="68" t="s">
        <v>103</v>
      </c>
      <c r="B15618" s="69">
        <v>491567638</v>
      </c>
      <c r="C15618" s="68">
        <v>5414301522027</v>
      </c>
      <c r="D15618" s="69" t="s">
        <v>10311</v>
      </c>
      <c r="E15618" s="65">
        <f>IFERROR(VLOOKUP(C15618,Pivot!A:B,2,0),0)</f>
        <v>0</v>
      </c>
      <c r="F15618" s="65">
        <f>IFERROR(VLOOKUP(C15618,Pivot!A:C,3,0),0)</f>
        <v>0</v>
      </c>
    </row>
    <row r="15619" spans="1:6" x14ac:dyDescent="0.25">
      <c r="A15619" s="68" t="s">
        <v>103</v>
      </c>
      <c r="B15619" s="69">
        <v>491567639</v>
      </c>
      <c r="C15619" s="68">
        <v>491567639</v>
      </c>
      <c r="D15619" s="69" t="s">
        <v>10312</v>
      </c>
      <c r="E15619" s="65">
        <f>IFERROR(VLOOKUP(C15619,Pivot!A:B,2,0),0)</f>
        <v>0</v>
      </c>
      <c r="F15619" s="65">
        <f>IFERROR(VLOOKUP(C15619,Pivot!A:C,3,0),0)</f>
        <v>0</v>
      </c>
    </row>
    <row r="15620" spans="1:6" x14ac:dyDescent="0.25">
      <c r="A15620" s="68" t="s">
        <v>103</v>
      </c>
      <c r="B15620" s="69">
        <v>491567639</v>
      </c>
      <c r="C15620" s="68">
        <v>5414301521488</v>
      </c>
      <c r="D15620" s="69" t="s">
        <v>10312</v>
      </c>
      <c r="E15620" s="65">
        <f>IFERROR(VLOOKUP(C15620,Pivot!A:B,2,0),0)</f>
        <v>0</v>
      </c>
      <c r="F15620" s="65">
        <f>IFERROR(VLOOKUP(C15620,Pivot!A:C,3,0),0)</f>
        <v>0</v>
      </c>
    </row>
    <row r="15621" spans="1:6" x14ac:dyDescent="0.25">
      <c r="A15621" s="68" t="s">
        <v>103</v>
      </c>
      <c r="B15621" s="69">
        <v>491567640</v>
      </c>
      <c r="C15621" s="68">
        <v>8906076571104</v>
      </c>
      <c r="D15621" s="69" t="s">
        <v>10313</v>
      </c>
      <c r="E15621" s="65">
        <f>IFERROR(VLOOKUP(C15621,Pivot!A:B,2,0),0)</f>
        <v>0</v>
      </c>
      <c r="F15621" s="65">
        <f>IFERROR(VLOOKUP(C15621,Pivot!A:C,3,0),0)</f>
        <v>0</v>
      </c>
    </row>
    <row r="15622" spans="1:6" x14ac:dyDescent="0.25">
      <c r="A15622" s="68" t="s">
        <v>103</v>
      </c>
      <c r="B15622" s="69">
        <v>491567641</v>
      </c>
      <c r="C15622" s="68">
        <v>8906076571128</v>
      </c>
      <c r="D15622" s="69" t="s">
        <v>10314</v>
      </c>
      <c r="E15622" s="65">
        <f>IFERROR(VLOOKUP(C15622,Pivot!A:B,2,0),0)</f>
        <v>0</v>
      </c>
      <c r="F15622" s="65">
        <f>IFERROR(VLOOKUP(C15622,Pivot!A:C,3,0),0)</f>
        <v>0</v>
      </c>
    </row>
    <row r="15623" spans="1:6" x14ac:dyDescent="0.25">
      <c r="A15623" s="68" t="s">
        <v>103</v>
      </c>
      <c r="B15623" s="69">
        <v>491567642</v>
      </c>
      <c r="C15623" s="68">
        <v>8906076579049</v>
      </c>
      <c r="D15623" s="69" t="s">
        <v>10315</v>
      </c>
      <c r="E15623" s="65">
        <f>IFERROR(VLOOKUP(C15623,Pivot!A:B,2,0),0)</f>
        <v>0</v>
      </c>
      <c r="F15623" s="65">
        <f>IFERROR(VLOOKUP(C15623,Pivot!A:C,3,0),0)</f>
        <v>0</v>
      </c>
    </row>
    <row r="15624" spans="1:6" x14ac:dyDescent="0.25">
      <c r="A15624" s="68" t="s">
        <v>103</v>
      </c>
      <c r="B15624" s="69">
        <v>491567646</v>
      </c>
      <c r="C15624" s="68">
        <v>630509672165</v>
      </c>
      <c r="D15624" s="69" t="s">
        <v>10316</v>
      </c>
      <c r="E15624" s="65">
        <f>IFERROR(VLOOKUP(C15624,Pivot!A:B,2,0),0)</f>
        <v>0</v>
      </c>
      <c r="F15624" s="65">
        <f>IFERROR(VLOOKUP(C15624,Pivot!A:C,3,0),0)</f>
        <v>0</v>
      </c>
    </row>
    <row r="15625" spans="1:6" x14ac:dyDescent="0.25">
      <c r="A15625" s="68" t="s">
        <v>103</v>
      </c>
      <c r="B15625" s="69">
        <v>491567647</v>
      </c>
      <c r="C15625" s="68">
        <v>630509670871</v>
      </c>
      <c r="D15625" s="69" t="s">
        <v>10317</v>
      </c>
      <c r="E15625" s="65">
        <f>IFERROR(VLOOKUP(C15625,Pivot!A:B,2,0),0)</f>
        <v>0</v>
      </c>
      <c r="F15625" s="65">
        <f>IFERROR(VLOOKUP(C15625,Pivot!A:C,3,0),0)</f>
        <v>0</v>
      </c>
    </row>
    <row r="15626" spans="1:6" x14ac:dyDescent="0.25">
      <c r="A15626" s="68" t="s">
        <v>103</v>
      </c>
      <c r="B15626" s="69">
        <v>491567649</v>
      </c>
      <c r="C15626" s="68">
        <v>778988661222</v>
      </c>
      <c r="D15626" s="69" t="s">
        <v>10318</v>
      </c>
      <c r="E15626" s="65">
        <f>IFERROR(VLOOKUP(C15626,Pivot!A:B,2,0),0)</f>
        <v>0</v>
      </c>
      <c r="F15626" s="65">
        <f>IFERROR(VLOOKUP(C15626,Pivot!A:C,3,0),0)</f>
        <v>0</v>
      </c>
    </row>
    <row r="15627" spans="1:6" x14ac:dyDescent="0.25">
      <c r="A15627" s="68" t="s">
        <v>103</v>
      </c>
      <c r="B15627" s="69">
        <v>491567650</v>
      </c>
      <c r="C15627" s="68">
        <v>767787955373</v>
      </c>
      <c r="D15627" s="69" t="s">
        <v>10319</v>
      </c>
      <c r="E15627" s="65">
        <f>IFERROR(VLOOKUP(C15627,Pivot!A:B,2,0),0)</f>
        <v>0</v>
      </c>
      <c r="F15627" s="65">
        <f>IFERROR(VLOOKUP(C15627,Pivot!A:C,3,0),0)</f>
        <v>0</v>
      </c>
    </row>
    <row r="15628" spans="1:6" x14ac:dyDescent="0.25">
      <c r="A15628" s="68" t="s">
        <v>103</v>
      </c>
      <c r="B15628" s="69">
        <v>491567651</v>
      </c>
      <c r="C15628" s="68">
        <v>767787955397</v>
      </c>
      <c r="D15628" s="69" t="s">
        <v>10320</v>
      </c>
      <c r="E15628" s="65">
        <f>IFERROR(VLOOKUP(C15628,Pivot!A:B,2,0),0)</f>
        <v>0</v>
      </c>
      <c r="F15628" s="65">
        <f>IFERROR(VLOOKUP(C15628,Pivot!A:C,3,0),0)</f>
        <v>0</v>
      </c>
    </row>
    <row r="15629" spans="1:6" x14ac:dyDescent="0.25">
      <c r="A15629" s="68" t="s">
        <v>103</v>
      </c>
      <c r="B15629" s="69">
        <v>491567652</v>
      </c>
      <c r="C15629" s="68">
        <v>767787955403</v>
      </c>
      <c r="D15629" s="69" t="s">
        <v>10321</v>
      </c>
      <c r="E15629" s="65">
        <f>IFERROR(VLOOKUP(C15629,Pivot!A:B,2,0),0)</f>
        <v>0</v>
      </c>
      <c r="F15629" s="65">
        <f>IFERROR(VLOOKUP(C15629,Pivot!A:C,3,0),0)</f>
        <v>0</v>
      </c>
    </row>
    <row r="15630" spans="1:6" x14ac:dyDescent="0.25">
      <c r="A15630" s="68" t="s">
        <v>103</v>
      </c>
      <c r="B15630" s="69">
        <v>491567653</v>
      </c>
      <c r="C15630" s="68">
        <v>742833996104</v>
      </c>
      <c r="D15630" s="69" t="s">
        <v>10322</v>
      </c>
      <c r="E15630" s="65">
        <f>IFERROR(VLOOKUP(C15630,Pivot!A:B,2,0),0)</f>
        <v>0</v>
      </c>
      <c r="F15630" s="65">
        <f>IFERROR(VLOOKUP(C15630,Pivot!A:C,3,0),0)</f>
        <v>0</v>
      </c>
    </row>
    <row r="15631" spans="1:6" x14ac:dyDescent="0.25">
      <c r="A15631" s="68" t="s">
        <v>103</v>
      </c>
      <c r="B15631" s="69">
        <v>491567654</v>
      </c>
      <c r="C15631" s="68">
        <v>742833996111</v>
      </c>
      <c r="D15631" s="69" t="s">
        <v>10323</v>
      </c>
      <c r="E15631" s="65">
        <f>IFERROR(VLOOKUP(C15631,Pivot!A:B,2,0),0)</f>
        <v>0</v>
      </c>
      <c r="F15631" s="65">
        <f>IFERROR(VLOOKUP(C15631,Pivot!A:C,3,0),0)</f>
        <v>0</v>
      </c>
    </row>
    <row r="15632" spans="1:6" x14ac:dyDescent="0.25">
      <c r="A15632" s="68" t="s">
        <v>103</v>
      </c>
      <c r="B15632" s="69">
        <v>491567655</v>
      </c>
      <c r="C15632" s="68">
        <v>845218027377</v>
      </c>
      <c r="D15632" s="69" t="s">
        <v>10324</v>
      </c>
      <c r="E15632" s="65">
        <f>IFERROR(VLOOKUP(C15632,Pivot!A:B,2,0),0)</f>
        <v>0</v>
      </c>
      <c r="F15632" s="65">
        <f>IFERROR(VLOOKUP(C15632,Pivot!A:C,3,0),0)</f>
        <v>0</v>
      </c>
    </row>
    <row r="15633" spans="1:6" x14ac:dyDescent="0.25">
      <c r="A15633" s="68" t="s">
        <v>103</v>
      </c>
      <c r="B15633" s="69">
        <v>491567656</v>
      </c>
      <c r="C15633" s="68">
        <v>193052003140</v>
      </c>
      <c r="D15633" s="69" t="s">
        <v>10325</v>
      </c>
      <c r="E15633" s="65">
        <f>IFERROR(VLOOKUP(C15633,Pivot!A:B,2,0),0)</f>
        <v>0</v>
      </c>
      <c r="F15633" s="65">
        <f>IFERROR(VLOOKUP(C15633,Pivot!A:C,3,0),0)</f>
        <v>0</v>
      </c>
    </row>
    <row r="15634" spans="1:6" x14ac:dyDescent="0.25">
      <c r="A15634" s="68" t="s">
        <v>103</v>
      </c>
      <c r="B15634" s="69">
        <v>491567656</v>
      </c>
      <c r="C15634" s="68">
        <v>193052003157</v>
      </c>
      <c r="D15634" s="69" t="s">
        <v>10325</v>
      </c>
      <c r="E15634" s="65">
        <f>IFERROR(VLOOKUP(C15634,Pivot!A:B,2,0),0)</f>
        <v>0</v>
      </c>
      <c r="F15634" s="65">
        <f>IFERROR(VLOOKUP(C15634,Pivot!A:C,3,0),0)</f>
        <v>0</v>
      </c>
    </row>
    <row r="15635" spans="1:6" x14ac:dyDescent="0.25">
      <c r="A15635" s="68" t="s">
        <v>103</v>
      </c>
      <c r="B15635" s="69">
        <v>491567656</v>
      </c>
      <c r="C15635" s="68">
        <v>193052003164</v>
      </c>
      <c r="D15635" s="69" t="s">
        <v>10325</v>
      </c>
      <c r="E15635" s="65">
        <f>IFERROR(VLOOKUP(C15635,Pivot!A:B,2,0),0)</f>
        <v>0</v>
      </c>
      <c r="F15635" s="65">
        <f>IFERROR(VLOOKUP(C15635,Pivot!A:C,3,0),0)</f>
        <v>0</v>
      </c>
    </row>
    <row r="15636" spans="1:6" x14ac:dyDescent="0.25">
      <c r="A15636" s="68" t="s">
        <v>103</v>
      </c>
      <c r="B15636" s="69">
        <v>491567656</v>
      </c>
      <c r="C15636" s="68">
        <v>193052004727</v>
      </c>
      <c r="D15636" s="69" t="s">
        <v>10325</v>
      </c>
      <c r="E15636" s="65">
        <f>IFERROR(VLOOKUP(C15636,Pivot!A:B,2,0),0)</f>
        <v>0</v>
      </c>
      <c r="F15636" s="65">
        <f>IFERROR(VLOOKUP(C15636,Pivot!A:C,3,0),0)</f>
        <v>0</v>
      </c>
    </row>
    <row r="15637" spans="1:6" x14ac:dyDescent="0.25">
      <c r="A15637" s="68" t="s">
        <v>103</v>
      </c>
      <c r="B15637" s="69">
        <v>491567658</v>
      </c>
      <c r="C15637" s="68">
        <v>193052002723</v>
      </c>
      <c r="D15637" s="69" t="s">
        <v>10326</v>
      </c>
      <c r="E15637" s="65">
        <f>IFERROR(VLOOKUP(C15637,Pivot!A:B,2,0),0)</f>
        <v>0</v>
      </c>
      <c r="F15637" s="65">
        <f>IFERROR(VLOOKUP(C15637,Pivot!A:C,3,0),0)</f>
        <v>0</v>
      </c>
    </row>
    <row r="15638" spans="1:6" x14ac:dyDescent="0.25">
      <c r="A15638" s="68" t="s">
        <v>103</v>
      </c>
      <c r="B15638" s="69">
        <v>491567658</v>
      </c>
      <c r="C15638" s="68">
        <v>193052003584</v>
      </c>
      <c r="D15638" s="69" t="s">
        <v>10326</v>
      </c>
      <c r="E15638" s="65">
        <f>IFERROR(VLOOKUP(C15638,Pivot!A:B,2,0),0)</f>
        <v>0</v>
      </c>
      <c r="F15638" s="65">
        <f>IFERROR(VLOOKUP(C15638,Pivot!A:C,3,0),0)</f>
        <v>0</v>
      </c>
    </row>
    <row r="15639" spans="1:6" x14ac:dyDescent="0.25">
      <c r="A15639" s="68" t="s">
        <v>103</v>
      </c>
      <c r="B15639" s="69">
        <v>491567658</v>
      </c>
      <c r="C15639" s="68">
        <v>193052003591</v>
      </c>
      <c r="D15639" s="69" t="s">
        <v>10326</v>
      </c>
      <c r="E15639" s="65">
        <f>IFERROR(VLOOKUP(C15639,Pivot!A:B,2,0),0)</f>
        <v>0</v>
      </c>
      <c r="F15639" s="65">
        <f>IFERROR(VLOOKUP(C15639,Pivot!A:C,3,0),0)</f>
        <v>0</v>
      </c>
    </row>
    <row r="15640" spans="1:6" x14ac:dyDescent="0.25">
      <c r="A15640" s="68" t="s">
        <v>103</v>
      </c>
      <c r="B15640" s="69">
        <v>491567658</v>
      </c>
      <c r="C15640" s="68">
        <v>193052003799</v>
      </c>
      <c r="D15640" s="69" t="s">
        <v>10326</v>
      </c>
      <c r="E15640" s="65">
        <f>IFERROR(VLOOKUP(C15640,Pivot!A:B,2,0),0)</f>
        <v>0</v>
      </c>
      <c r="F15640" s="65">
        <f>IFERROR(VLOOKUP(C15640,Pivot!A:C,3,0),0)</f>
        <v>0</v>
      </c>
    </row>
    <row r="15641" spans="1:6" x14ac:dyDescent="0.25">
      <c r="A15641" s="68" t="s">
        <v>103</v>
      </c>
      <c r="B15641" s="69">
        <v>491567663</v>
      </c>
      <c r="C15641" s="68">
        <v>5050838358113</v>
      </c>
      <c r="D15641" s="69" t="s">
        <v>10327</v>
      </c>
      <c r="E15641" s="65">
        <f>IFERROR(VLOOKUP(C15641,Pivot!A:B,2,0),0)</f>
        <v>0</v>
      </c>
      <c r="F15641" s="65">
        <f>IFERROR(VLOOKUP(C15641,Pivot!A:C,3,0),0)</f>
        <v>0</v>
      </c>
    </row>
    <row r="15642" spans="1:6" x14ac:dyDescent="0.25">
      <c r="A15642" s="68" t="s">
        <v>103</v>
      </c>
      <c r="B15642" s="69">
        <v>491567664</v>
      </c>
      <c r="C15642" s="68">
        <v>5050838402816</v>
      </c>
      <c r="D15642" s="69" t="s">
        <v>10328</v>
      </c>
      <c r="E15642" s="65">
        <f>IFERROR(VLOOKUP(C15642,Pivot!A:B,2,0),0)</f>
        <v>0</v>
      </c>
      <c r="F15642" s="65">
        <f>IFERROR(VLOOKUP(C15642,Pivot!A:C,3,0),0)</f>
        <v>0</v>
      </c>
    </row>
    <row r="15643" spans="1:6" x14ac:dyDescent="0.25">
      <c r="A15643" s="68" t="s">
        <v>103</v>
      </c>
      <c r="B15643" s="69">
        <v>491567665</v>
      </c>
      <c r="C15643" s="68">
        <v>5050868424215</v>
      </c>
      <c r="D15643" s="69" t="s">
        <v>9155</v>
      </c>
      <c r="E15643" s="65">
        <f>IFERROR(VLOOKUP(C15643,Pivot!A:B,2,0),0)</f>
        <v>0</v>
      </c>
      <c r="F15643" s="65">
        <f>IFERROR(VLOOKUP(C15643,Pivot!A:C,3,0),0)</f>
        <v>0</v>
      </c>
    </row>
    <row r="15644" spans="1:6" x14ac:dyDescent="0.25">
      <c r="A15644" s="68" t="s">
        <v>103</v>
      </c>
      <c r="B15644" s="69">
        <v>491567666</v>
      </c>
      <c r="C15644" s="68">
        <v>5050838397617</v>
      </c>
      <c r="D15644" s="69" t="s">
        <v>10329</v>
      </c>
      <c r="E15644" s="65">
        <f>IFERROR(VLOOKUP(C15644,Pivot!A:B,2,0),0)</f>
        <v>0</v>
      </c>
      <c r="F15644" s="65">
        <f>IFERROR(VLOOKUP(C15644,Pivot!A:C,3,0),0)</f>
        <v>0</v>
      </c>
    </row>
    <row r="15645" spans="1:6" x14ac:dyDescent="0.25">
      <c r="A15645" s="68" t="s">
        <v>103</v>
      </c>
      <c r="B15645" s="69">
        <v>491567667</v>
      </c>
      <c r="C15645" s="68">
        <v>5050838349319</v>
      </c>
      <c r="D15645" s="69" t="s">
        <v>10330</v>
      </c>
      <c r="E15645" s="65">
        <f>IFERROR(VLOOKUP(C15645,Pivot!A:B,2,0),0)</f>
        <v>0</v>
      </c>
      <c r="F15645" s="65">
        <f>IFERROR(VLOOKUP(C15645,Pivot!A:C,3,0),0)</f>
        <v>0</v>
      </c>
    </row>
    <row r="15646" spans="1:6" x14ac:dyDescent="0.25">
      <c r="A15646" s="68" t="s">
        <v>103</v>
      </c>
      <c r="B15646" s="69">
        <v>491567668</v>
      </c>
      <c r="C15646" s="68">
        <v>5050838424917</v>
      </c>
      <c r="D15646" s="69" t="s">
        <v>10331</v>
      </c>
      <c r="E15646" s="65">
        <f>IFERROR(VLOOKUP(C15646,Pivot!A:B,2,0),0)</f>
        <v>0</v>
      </c>
      <c r="F15646" s="65">
        <f>IFERROR(VLOOKUP(C15646,Pivot!A:C,3,0),0)</f>
        <v>0</v>
      </c>
    </row>
    <row r="15647" spans="1:6" x14ac:dyDescent="0.25">
      <c r="A15647" s="68" t="s">
        <v>103</v>
      </c>
      <c r="B15647" s="69">
        <v>491567669</v>
      </c>
      <c r="C15647" s="68">
        <v>491567669</v>
      </c>
      <c r="D15647" s="69" t="s">
        <v>10332</v>
      </c>
      <c r="E15647" s="65">
        <f>IFERROR(VLOOKUP(C15647,Pivot!A:B,2,0),0)</f>
        <v>0</v>
      </c>
      <c r="F15647" s="65">
        <f>IFERROR(VLOOKUP(C15647,Pivot!A:C,3,0),0)</f>
        <v>0</v>
      </c>
    </row>
    <row r="15648" spans="1:6" x14ac:dyDescent="0.25">
      <c r="A15648" s="68" t="s">
        <v>103</v>
      </c>
      <c r="B15648" s="69">
        <v>491567670</v>
      </c>
      <c r="C15648" s="68">
        <v>5050868065319</v>
      </c>
      <c r="D15648" s="69" t="s">
        <v>10333</v>
      </c>
      <c r="E15648" s="65">
        <f>IFERROR(VLOOKUP(C15648,Pivot!A:B,2,0),0)</f>
        <v>0</v>
      </c>
      <c r="F15648" s="65">
        <f>IFERROR(VLOOKUP(C15648,Pivot!A:C,3,0),0)</f>
        <v>0</v>
      </c>
    </row>
    <row r="15649" spans="1:6" x14ac:dyDescent="0.25">
      <c r="A15649" s="68" t="s">
        <v>103</v>
      </c>
      <c r="B15649" s="69">
        <v>491567671</v>
      </c>
      <c r="C15649" s="68">
        <v>5050868436416</v>
      </c>
      <c r="D15649" s="69" t="s">
        <v>10334</v>
      </c>
      <c r="E15649" s="65">
        <f>IFERROR(VLOOKUP(C15649,Pivot!A:B,2,0),0)</f>
        <v>0</v>
      </c>
      <c r="F15649" s="65">
        <f>IFERROR(VLOOKUP(C15649,Pivot!A:C,3,0),0)</f>
        <v>0</v>
      </c>
    </row>
    <row r="15650" spans="1:6" x14ac:dyDescent="0.25">
      <c r="A15650" s="68" t="s">
        <v>103</v>
      </c>
      <c r="B15650" s="69">
        <v>491567672</v>
      </c>
      <c r="C15650" s="68">
        <v>4744681010205</v>
      </c>
      <c r="D15650" s="69" t="s">
        <v>10335</v>
      </c>
      <c r="E15650" s="65">
        <f>IFERROR(VLOOKUP(C15650,Pivot!A:B,2,0),0)</f>
        <v>0</v>
      </c>
      <c r="F15650" s="65">
        <f>IFERROR(VLOOKUP(C15650,Pivot!A:C,3,0),0)</f>
        <v>0</v>
      </c>
    </row>
    <row r="15651" spans="1:6" x14ac:dyDescent="0.25">
      <c r="A15651" s="68" t="s">
        <v>103</v>
      </c>
      <c r="B15651" s="69">
        <v>491567673</v>
      </c>
      <c r="C15651" s="68">
        <v>491567673</v>
      </c>
      <c r="D15651" s="69" t="s">
        <v>10336</v>
      </c>
      <c r="E15651" s="65">
        <f>IFERROR(VLOOKUP(C15651,Pivot!A:B,2,0),0)</f>
        <v>0</v>
      </c>
      <c r="F15651" s="65">
        <f>IFERROR(VLOOKUP(C15651,Pivot!A:C,3,0),0)</f>
        <v>0</v>
      </c>
    </row>
    <row r="15652" spans="1:6" x14ac:dyDescent="0.25">
      <c r="A15652" s="68" t="s">
        <v>103</v>
      </c>
      <c r="B15652" s="69">
        <v>491567673</v>
      </c>
      <c r="C15652" s="68">
        <v>8421134390157</v>
      </c>
      <c r="D15652" s="69" t="s">
        <v>10336</v>
      </c>
      <c r="E15652" s="65">
        <f>IFERROR(VLOOKUP(C15652,Pivot!A:B,2,0),0)</f>
        <v>0</v>
      </c>
      <c r="F15652" s="65">
        <f>IFERROR(VLOOKUP(C15652,Pivot!A:C,3,0),0)</f>
        <v>0</v>
      </c>
    </row>
    <row r="15653" spans="1:6" x14ac:dyDescent="0.25">
      <c r="A15653" s="68" t="s">
        <v>103</v>
      </c>
      <c r="B15653" s="69">
        <v>491567674</v>
      </c>
      <c r="C15653" s="68">
        <v>491567674</v>
      </c>
      <c r="D15653" s="69" t="s">
        <v>10337</v>
      </c>
      <c r="E15653" s="65">
        <f>IFERROR(VLOOKUP(C15653,Pivot!A:B,2,0),0)</f>
        <v>0</v>
      </c>
      <c r="F15653" s="65">
        <f>IFERROR(VLOOKUP(C15653,Pivot!A:C,3,0),0)</f>
        <v>0</v>
      </c>
    </row>
    <row r="15654" spans="1:6" x14ac:dyDescent="0.25">
      <c r="A15654" s="68" t="s">
        <v>103</v>
      </c>
      <c r="B15654" s="69">
        <v>491567674</v>
      </c>
      <c r="C15654" s="68">
        <v>8421134141094</v>
      </c>
      <c r="D15654" s="69" t="s">
        <v>10337</v>
      </c>
      <c r="E15654" s="65">
        <f>IFERROR(VLOOKUP(C15654,Pivot!A:B,2,0),0)</f>
        <v>0</v>
      </c>
      <c r="F15654" s="65">
        <f>IFERROR(VLOOKUP(C15654,Pivot!A:C,3,0),0)</f>
        <v>0</v>
      </c>
    </row>
    <row r="15655" spans="1:6" x14ac:dyDescent="0.25">
      <c r="A15655" s="68" t="s">
        <v>103</v>
      </c>
      <c r="B15655" s="69">
        <v>491567675</v>
      </c>
      <c r="C15655" s="68">
        <v>491567675</v>
      </c>
      <c r="D15655" s="69" t="s">
        <v>10338</v>
      </c>
      <c r="E15655" s="65">
        <f>IFERROR(VLOOKUP(C15655,Pivot!A:B,2,0),0)</f>
        <v>0</v>
      </c>
      <c r="F15655" s="65">
        <f>IFERROR(VLOOKUP(C15655,Pivot!A:C,3,0),0)</f>
        <v>0</v>
      </c>
    </row>
    <row r="15656" spans="1:6" x14ac:dyDescent="0.25">
      <c r="A15656" s="68" t="s">
        <v>103</v>
      </c>
      <c r="B15656" s="69">
        <v>491567675</v>
      </c>
      <c r="C15656" s="68">
        <v>8421134141100</v>
      </c>
      <c r="D15656" s="69" t="s">
        <v>10338</v>
      </c>
      <c r="E15656" s="65">
        <f>IFERROR(VLOOKUP(C15656,Pivot!A:B,2,0),0)</f>
        <v>0</v>
      </c>
      <c r="F15656" s="65">
        <f>IFERROR(VLOOKUP(C15656,Pivot!A:C,3,0),0)</f>
        <v>0</v>
      </c>
    </row>
    <row r="15657" spans="1:6" x14ac:dyDescent="0.25">
      <c r="A15657" s="68" t="s">
        <v>103</v>
      </c>
      <c r="B15657" s="69">
        <v>491567676</v>
      </c>
      <c r="C15657" s="68">
        <v>491567676</v>
      </c>
      <c r="D15657" s="69" t="s">
        <v>10339</v>
      </c>
      <c r="E15657" s="65">
        <f>IFERROR(VLOOKUP(C15657,Pivot!A:B,2,0),0)</f>
        <v>0</v>
      </c>
      <c r="F15657" s="65">
        <f>IFERROR(VLOOKUP(C15657,Pivot!A:C,3,0),0)</f>
        <v>0</v>
      </c>
    </row>
    <row r="15658" spans="1:6" x14ac:dyDescent="0.25">
      <c r="A15658" s="68" t="s">
        <v>103</v>
      </c>
      <c r="B15658" s="69">
        <v>491567678</v>
      </c>
      <c r="C15658" s="68">
        <v>491567678</v>
      </c>
      <c r="D15658" s="69" t="s">
        <v>10340</v>
      </c>
      <c r="E15658" s="65">
        <f>IFERROR(VLOOKUP(C15658,Pivot!A:B,2,0),0)</f>
        <v>0</v>
      </c>
      <c r="F15658" s="65">
        <f>IFERROR(VLOOKUP(C15658,Pivot!A:C,3,0),0)</f>
        <v>0</v>
      </c>
    </row>
    <row r="15659" spans="1:6" x14ac:dyDescent="0.25">
      <c r="A15659" s="68" t="s">
        <v>103</v>
      </c>
      <c r="B15659" s="69">
        <v>491567678</v>
      </c>
      <c r="C15659" s="68">
        <v>8421134095649</v>
      </c>
      <c r="D15659" s="69" t="s">
        <v>10340</v>
      </c>
      <c r="E15659" s="65">
        <f>IFERROR(VLOOKUP(C15659,Pivot!A:B,2,0),0)</f>
        <v>0</v>
      </c>
      <c r="F15659" s="65">
        <f>IFERROR(VLOOKUP(C15659,Pivot!A:C,3,0),0)</f>
        <v>0</v>
      </c>
    </row>
    <row r="15660" spans="1:6" x14ac:dyDescent="0.25">
      <c r="A15660" s="68" t="s">
        <v>103</v>
      </c>
      <c r="B15660" s="69">
        <v>491567681</v>
      </c>
      <c r="C15660" s="68">
        <v>6911400355840</v>
      </c>
      <c r="D15660" s="69" t="s">
        <v>10341</v>
      </c>
      <c r="E15660" s="65">
        <f>IFERROR(VLOOKUP(C15660,Pivot!A:B,2,0),0)</f>
        <v>0</v>
      </c>
      <c r="F15660" s="65">
        <f>IFERROR(VLOOKUP(C15660,Pivot!A:C,3,0),0)</f>
        <v>0</v>
      </c>
    </row>
    <row r="15661" spans="1:6" x14ac:dyDescent="0.25">
      <c r="A15661" s="68" t="s">
        <v>103</v>
      </c>
      <c r="B15661" s="69">
        <v>491567682</v>
      </c>
      <c r="C15661" s="68">
        <v>6911400355857</v>
      </c>
      <c r="D15661" s="69" t="s">
        <v>10342</v>
      </c>
      <c r="E15661" s="65">
        <f>IFERROR(VLOOKUP(C15661,Pivot!A:B,2,0),0)</f>
        <v>0</v>
      </c>
      <c r="F15661" s="65">
        <f>IFERROR(VLOOKUP(C15661,Pivot!A:C,3,0),0)</f>
        <v>0</v>
      </c>
    </row>
    <row r="15662" spans="1:6" x14ac:dyDescent="0.25">
      <c r="A15662" s="68" t="s">
        <v>103</v>
      </c>
      <c r="B15662" s="69">
        <v>491567683</v>
      </c>
      <c r="C15662" s="68">
        <v>6911400355864</v>
      </c>
      <c r="D15662" s="69" t="s">
        <v>10343</v>
      </c>
      <c r="E15662" s="65">
        <f>IFERROR(VLOOKUP(C15662,Pivot!A:B,2,0),0)</f>
        <v>0</v>
      </c>
      <c r="F15662" s="65">
        <f>IFERROR(VLOOKUP(C15662,Pivot!A:C,3,0),0)</f>
        <v>0</v>
      </c>
    </row>
    <row r="15663" spans="1:6" x14ac:dyDescent="0.25">
      <c r="A15663" s="68" t="s">
        <v>103</v>
      </c>
      <c r="B15663" s="69">
        <v>491567684</v>
      </c>
      <c r="C15663" s="68">
        <v>6911400356281</v>
      </c>
      <c r="D15663" s="69" t="s">
        <v>10344</v>
      </c>
      <c r="E15663" s="65">
        <f>IFERROR(VLOOKUP(C15663,Pivot!A:B,2,0),0)</f>
        <v>0</v>
      </c>
      <c r="F15663" s="65">
        <f>IFERROR(VLOOKUP(C15663,Pivot!A:C,3,0),0)</f>
        <v>0</v>
      </c>
    </row>
    <row r="15664" spans="1:6" x14ac:dyDescent="0.25">
      <c r="A15664" s="68" t="s">
        <v>103</v>
      </c>
      <c r="B15664" s="69">
        <v>491567686</v>
      </c>
      <c r="C15664" s="68">
        <v>6911400356656</v>
      </c>
      <c r="D15664" s="69" t="s">
        <v>10345</v>
      </c>
      <c r="E15664" s="65">
        <f>IFERROR(VLOOKUP(C15664,Pivot!A:B,2,0),0)</f>
        <v>0</v>
      </c>
      <c r="F15664" s="65">
        <f>IFERROR(VLOOKUP(C15664,Pivot!A:C,3,0),0)</f>
        <v>0</v>
      </c>
    </row>
    <row r="15665" spans="1:6" x14ac:dyDescent="0.25">
      <c r="A15665" s="68" t="s">
        <v>103</v>
      </c>
      <c r="B15665" s="69">
        <v>491567687</v>
      </c>
      <c r="C15665" s="68">
        <v>6911400356663</v>
      </c>
      <c r="D15665" s="69" t="s">
        <v>10346</v>
      </c>
      <c r="E15665" s="65">
        <f>IFERROR(VLOOKUP(C15665,Pivot!A:B,2,0),0)</f>
        <v>0</v>
      </c>
      <c r="F15665" s="65">
        <f>IFERROR(VLOOKUP(C15665,Pivot!A:C,3,0),0)</f>
        <v>0</v>
      </c>
    </row>
    <row r="15666" spans="1:6" x14ac:dyDescent="0.25">
      <c r="A15666" s="68" t="s">
        <v>103</v>
      </c>
      <c r="B15666" s="69">
        <v>491567689</v>
      </c>
      <c r="C15666" s="68">
        <v>6911400364125</v>
      </c>
      <c r="D15666" s="69" t="s">
        <v>10347</v>
      </c>
      <c r="E15666" s="65">
        <f>IFERROR(VLOOKUP(C15666,Pivot!A:B,2,0),0)</f>
        <v>0</v>
      </c>
      <c r="F15666" s="65">
        <f>IFERROR(VLOOKUP(C15666,Pivot!A:C,3,0),0)</f>
        <v>0</v>
      </c>
    </row>
    <row r="15667" spans="1:6" x14ac:dyDescent="0.25">
      <c r="A15667" s="68" t="s">
        <v>103</v>
      </c>
      <c r="B15667" s="69">
        <v>491567690</v>
      </c>
      <c r="C15667" s="68">
        <v>778988167618</v>
      </c>
      <c r="D15667" s="69" t="s">
        <v>10348</v>
      </c>
      <c r="E15667" s="65">
        <f>IFERROR(VLOOKUP(C15667,Pivot!A:B,2,0),0)</f>
        <v>0</v>
      </c>
      <c r="F15667" s="65">
        <f>IFERROR(VLOOKUP(C15667,Pivot!A:C,3,0),0)</f>
        <v>0</v>
      </c>
    </row>
    <row r="15668" spans="1:6" x14ac:dyDescent="0.25">
      <c r="A15668" s="68" t="s">
        <v>103</v>
      </c>
      <c r="B15668" s="69">
        <v>491567691</v>
      </c>
      <c r="C15668" s="68">
        <v>778988214992</v>
      </c>
      <c r="D15668" s="69" t="s">
        <v>10349</v>
      </c>
      <c r="E15668" s="65">
        <f>IFERROR(VLOOKUP(C15668,Pivot!A:B,2,0),0)</f>
        <v>0</v>
      </c>
      <c r="F15668" s="65">
        <f>IFERROR(VLOOKUP(C15668,Pivot!A:C,3,0),0)</f>
        <v>0</v>
      </c>
    </row>
    <row r="15669" spans="1:6" x14ac:dyDescent="0.25">
      <c r="A15669" s="68" t="s">
        <v>103</v>
      </c>
      <c r="B15669" s="69">
        <v>491567692</v>
      </c>
      <c r="C15669" s="68">
        <v>778988167656</v>
      </c>
      <c r="D15669" s="69" t="s">
        <v>10350</v>
      </c>
      <c r="E15669" s="65">
        <f>IFERROR(VLOOKUP(C15669,Pivot!A:B,2,0),0)</f>
        <v>0</v>
      </c>
      <c r="F15669" s="65">
        <f>IFERROR(VLOOKUP(C15669,Pivot!A:C,3,0),0)</f>
        <v>0</v>
      </c>
    </row>
    <row r="15670" spans="1:6" x14ac:dyDescent="0.25">
      <c r="A15670" s="68" t="s">
        <v>103</v>
      </c>
      <c r="B15670" s="69">
        <v>491567694</v>
      </c>
      <c r="C15670" s="68">
        <v>887961553864</v>
      </c>
      <c r="D15670" s="69" t="s">
        <v>10351</v>
      </c>
      <c r="E15670" s="65">
        <f>IFERROR(VLOOKUP(C15670,Pivot!A:B,2,0),0)</f>
        <v>0</v>
      </c>
      <c r="F15670" s="65">
        <f>IFERROR(VLOOKUP(C15670,Pivot!A:C,3,0),0)</f>
        <v>0</v>
      </c>
    </row>
    <row r="15671" spans="1:6" x14ac:dyDescent="0.25">
      <c r="A15671" s="68" t="s">
        <v>103</v>
      </c>
      <c r="B15671" s="69">
        <v>491567694</v>
      </c>
      <c r="C15671" s="68">
        <v>887961581737</v>
      </c>
      <c r="D15671" s="69" t="s">
        <v>10351</v>
      </c>
      <c r="E15671" s="65">
        <f>IFERROR(VLOOKUP(C15671,Pivot!A:B,2,0),0)</f>
        <v>0</v>
      </c>
      <c r="F15671" s="65">
        <f>IFERROR(VLOOKUP(C15671,Pivot!A:C,3,0),0)</f>
        <v>0</v>
      </c>
    </row>
    <row r="15672" spans="1:6" x14ac:dyDescent="0.25">
      <c r="A15672" s="68" t="s">
        <v>103</v>
      </c>
      <c r="B15672" s="69">
        <v>491567696</v>
      </c>
      <c r="C15672" s="68">
        <v>887961752137</v>
      </c>
      <c r="D15672" s="69" t="s">
        <v>10352</v>
      </c>
      <c r="E15672" s="65">
        <f>IFERROR(VLOOKUP(C15672,Pivot!A:B,2,0),0)</f>
        <v>0</v>
      </c>
      <c r="F15672" s="65">
        <f>IFERROR(VLOOKUP(C15672,Pivot!A:C,3,0),0)</f>
        <v>0</v>
      </c>
    </row>
    <row r="15673" spans="1:6" x14ac:dyDescent="0.25">
      <c r="A15673" s="68" t="s">
        <v>103</v>
      </c>
      <c r="B15673" s="69">
        <v>491567696</v>
      </c>
      <c r="C15673" s="68">
        <v>887961752151</v>
      </c>
      <c r="D15673" s="69" t="s">
        <v>10352</v>
      </c>
      <c r="E15673" s="65">
        <f>IFERROR(VLOOKUP(C15673,Pivot!A:B,2,0),0)</f>
        <v>0</v>
      </c>
      <c r="F15673" s="65">
        <f>IFERROR(VLOOKUP(C15673,Pivot!A:C,3,0),0)</f>
        <v>0</v>
      </c>
    </row>
    <row r="15674" spans="1:6" x14ac:dyDescent="0.25">
      <c r="A15674" s="68" t="s">
        <v>103</v>
      </c>
      <c r="B15674" s="69">
        <v>491567696</v>
      </c>
      <c r="C15674" s="68">
        <v>887961752243</v>
      </c>
      <c r="D15674" s="69" t="s">
        <v>10352</v>
      </c>
      <c r="E15674" s="65">
        <f>IFERROR(VLOOKUP(C15674,Pivot!A:B,2,0),0)</f>
        <v>0</v>
      </c>
      <c r="F15674" s="65">
        <f>IFERROR(VLOOKUP(C15674,Pivot!A:C,3,0),0)</f>
        <v>0</v>
      </c>
    </row>
    <row r="15675" spans="1:6" x14ac:dyDescent="0.25">
      <c r="A15675" s="68" t="s">
        <v>103</v>
      </c>
      <c r="B15675" s="69">
        <v>491567696</v>
      </c>
      <c r="C15675" s="68">
        <v>887961752250</v>
      </c>
      <c r="D15675" s="69" t="s">
        <v>10352</v>
      </c>
      <c r="E15675" s="65">
        <f>IFERROR(VLOOKUP(C15675,Pivot!A:B,2,0),0)</f>
        <v>0</v>
      </c>
      <c r="F15675" s="65">
        <f>IFERROR(VLOOKUP(C15675,Pivot!A:C,3,0),0)</f>
        <v>0</v>
      </c>
    </row>
    <row r="15676" spans="1:6" x14ac:dyDescent="0.25">
      <c r="A15676" s="68" t="s">
        <v>103</v>
      </c>
      <c r="B15676" s="69">
        <v>491567698</v>
      </c>
      <c r="C15676" s="68">
        <v>887961736144</v>
      </c>
      <c r="D15676" s="69" t="s">
        <v>10353</v>
      </c>
      <c r="E15676" s="65">
        <f>IFERROR(VLOOKUP(C15676,Pivot!A:B,2,0),0)</f>
        <v>0</v>
      </c>
      <c r="F15676" s="65">
        <f>IFERROR(VLOOKUP(C15676,Pivot!A:C,3,0),0)</f>
        <v>0</v>
      </c>
    </row>
    <row r="15677" spans="1:6" x14ac:dyDescent="0.25">
      <c r="A15677" s="68" t="s">
        <v>103</v>
      </c>
      <c r="B15677" s="69">
        <v>491567698</v>
      </c>
      <c r="C15677" s="68">
        <v>887961736168</v>
      </c>
      <c r="D15677" s="69" t="s">
        <v>10353</v>
      </c>
      <c r="E15677" s="65">
        <f>IFERROR(VLOOKUP(C15677,Pivot!A:B,2,0),0)</f>
        <v>0</v>
      </c>
      <c r="F15677" s="65">
        <f>IFERROR(VLOOKUP(C15677,Pivot!A:C,3,0),0)</f>
        <v>0</v>
      </c>
    </row>
    <row r="15678" spans="1:6" x14ac:dyDescent="0.25">
      <c r="A15678" s="68" t="s">
        <v>103</v>
      </c>
      <c r="B15678" s="69">
        <v>491567699</v>
      </c>
      <c r="C15678" s="68">
        <v>887961736236</v>
      </c>
      <c r="D15678" s="69" t="s">
        <v>10354</v>
      </c>
      <c r="E15678" s="65">
        <f>IFERROR(VLOOKUP(C15678,Pivot!A:B,2,0),0)</f>
        <v>0</v>
      </c>
      <c r="F15678" s="65">
        <f>IFERROR(VLOOKUP(C15678,Pivot!A:C,3,0),0)</f>
        <v>0</v>
      </c>
    </row>
    <row r="15679" spans="1:6" x14ac:dyDescent="0.25">
      <c r="A15679" s="68" t="s">
        <v>103</v>
      </c>
      <c r="B15679" s="69">
        <v>491567699</v>
      </c>
      <c r="C15679" s="68">
        <v>887961736267</v>
      </c>
      <c r="D15679" s="69" t="s">
        <v>10354</v>
      </c>
      <c r="E15679" s="65">
        <f>IFERROR(VLOOKUP(C15679,Pivot!A:B,2,0),0)</f>
        <v>0</v>
      </c>
      <c r="F15679" s="65">
        <f>IFERROR(VLOOKUP(C15679,Pivot!A:C,3,0),0)</f>
        <v>0</v>
      </c>
    </row>
    <row r="15680" spans="1:6" x14ac:dyDescent="0.25">
      <c r="A15680" s="68" t="s">
        <v>103</v>
      </c>
      <c r="B15680" s="69">
        <v>491567699</v>
      </c>
      <c r="C15680" s="68">
        <v>887961736298</v>
      </c>
      <c r="D15680" s="69" t="s">
        <v>10354</v>
      </c>
      <c r="E15680" s="65">
        <f>IFERROR(VLOOKUP(C15680,Pivot!A:B,2,0),0)</f>
        <v>0</v>
      </c>
      <c r="F15680" s="65">
        <f>IFERROR(VLOOKUP(C15680,Pivot!A:C,3,0),0)</f>
        <v>0</v>
      </c>
    </row>
    <row r="15681" spans="1:6" x14ac:dyDescent="0.25">
      <c r="A15681" s="68" t="s">
        <v>103</v>
      </c>
      <c r="B15681" s="69">
        <v>491567699</v>
      </c>
      <c r="C15681" s="68">
        <v>887961736304</v>
      </c>
      <c r="D15681" s="69" t="s">
        <v>10354</v>
      </c>
      <c r="E15681" s="65">
        <f>IFERROR(VLOOKUP(C15681,Pivot!A:B,2,0),0)</f>
        <v>0</v>
      </c>
      <c r="F15681" s="65">
        <f>IFERROR(VLOOKUP(C15681,Pivot!A:C,3,0),0)</f>
        <v>0</v>
      </c>
    </row>
    <row r="15682" spans="1:6" x14ac:dyDescent="0.25">
      <c r="A15682" s="68" t="s">
        <v>103</v>
      </c>
      <c r="B15682" s="69">
        <v>491567700</v>
      </c>
      <c r="C15682" s="68">
        <v>887961769555</v>
      </c>
      <c r="D15682" s="69" t="s">
        <v>10355</v>
      </c>
      <c r="E15682" s="65">
        <f>IFERROR(VLOOKUP(C15682,Pivot!A:B,2,0),0)</f>
        <v>0</v>
      </c>
      <c r="F15682" s="65">
        <f>IFERROR(VLOOKUP(C15682,Pivot!A:C,3,0),0)</f>
        <v>0</v>
      </c>
    </row>
    <row r="15683" spans="1:6" x14ac:dyDescent="0.25">
      <c r="A15683" s="68" t="s">
        <v>103</v>
      </c>
      <c r="B15683" s="69">
        <v>491567700</v>
      </c>
      <c r="C15683" s="68">
        <v>887961769562</v>
      </c>
      <c r="D15683" s="69" t="s">
        <v>10355</v>
      </c>
      <c r="E15683" s="65">
        <f>IFERROR(VLOOKUP(C15683,Pivot!A:B,2,0),0)</f>
        <v>0</v>
      </c>
      <c r="F15683" s="65">
        <f>IFERROR(VLOOKUP(C15683,Pivot!A:C,3,0),0)</f>
        <v>0</v>
      </c>
    </row>
    <row r="15684" spans="1:6" x14ac:dyDescent="0.25">
      <c r="A15684" s="68" t="s">
        <v>103</v>
      </c>
      <c r="B15684" s="69">
        <v>491567700</v>
      </c>
      <c r="C15684" s="68">
        <v>887961769593</v>
      </c>
      <c r="D15684" s="69" t="s">
        <v>10355</v>
      </c>
      <c r="E15684" s="65">
        <f>IFERROR(VLOOKUP(C15684,Pivot!A:B,2,0),0)</f>
        <v>0</v>
      </c>
      <c r="F15684" s="65">
        <f>IFERROR(VLOOKUP(C15684,Pivot!A:C,3,0),0)</f>
        <v>0</v>
      </c>
    </row>
    <row r="15685" spans="1:6" x14ac:dyDescent="0.25">
      <c r="A15685" s="68" t="s">
        <v>103</v>
      </c>
      <c r="B15685" s="69">
        <v>491567700</v>
      </c>
      <c r="C15685" s="68">
        <v>887961769609</v>
      </c>
      <c r="D15685" s="69" t="s">
        <v>10355</v>
      </c>
      <c r="E15685" s="65">
        <f>IFERROR(VLOOKUP(C15685,Pivot!A:B,2,0),0)</f>
        <v>0</v>
      </c>
      <c r="F15685" s="65">
        <f>IFERROR(VLOOKUP(C15685,Pivot!A:C,3,0),0)</f>
        <v>0</v>
      </c>
    </row>
    <row r="15686" spans="1:6" x14ac:dyDescent="0.25">
      <c r="A15686" s="68" t="s">
        <v>103</v>
      </c>
      <c r="B15686" s="69">
        <v>491567700</v>
      </c>
      <c r="C15686" s="68">
        <v>887961769623</v>
      </c>
      <c r="D15686" s="69" t="s">
        <v>10355</v>
      </c>
      <c r="E15686" s="65">
        <f>IFERROR(VLOOKUP(C15686,Pivot!A:B,2,0),0)</f>
        <v>0</v>
      </c>
      <c r="F15686" s="65">
        <f>IFERROR(VLOOKUP(C15686,Pivot!A:C,3,0),0)</f>
        <v>0</v>
      </c>
    </row>
    <row r="15687" spans="1:6" x14ac:dyDescent="0.25">
      <c r="A15687" s="68" t="s">
        <v>103</v>
      </c>
      <c r="B15687" s="69">
        <v>491567701</v>
      </c>
      <c r="C15687" s="68">
        <v>887961274547</v>
      </c>
      <c r="D15687" s="69" t="s">
        <v>10356</v>
      </c>
      <c r="E15687" s="65">
        <f>IFERROR(VLOOKUP(C15687,Pivot!A:B,2,0),0)</f>
        <v>0</v>
      </c>
      <c r="F15687" s="65">
        <f>IFERROR(VLOOKUP(C15687,Pivot!A:C,3,0),0)</f>
        <v>0</v>
      </c>
    </row>
    <row r="15688" spans="1:6" x14ac:dyDescent="0.25">
      <c r="A15688" s="68" t="s">
        <v>103</v>
      </c>
      <c r="B15688" s="69">
        <v>491567701</v>
      </c>
      <c r="C15688" s="68">
        <v>887961274677</v>
      </c>
      <c r="D15688" s="69" t="s">
        <v>10356</v>
      </c>
      <c r="E15688" s="65">
        <f>IFERROR(VLOOKUP(C15688,Pivot!A:B,2,0),0)</f>
        <v>0</v>
      </c>
      <c r="F15688" s="65">
        <f>IFERROR(VLOOKUP(C15688,Pivot!A:C,3,0),0)</f>
        <v>0</v>
      </c>
    </row>
    <row r="15689" spans="1:6" x14ac:dyDescent="0.25">
      <c r="A15689" s="68" t="s">
        <v>103</v>
      </c>
      <c r="B15689" s="69">
        <v>491567701</v>
      </c>
      <c r="C15689" s="68">
        <v>887961708028</v>
      </c>
      <c r="D15689" s="69" t="s">
        <v>10356</v>
      </c>
      <c r="E15689" s="65">
        <f>IFERROR(VLOOKUP(C15689,Pivot!A:B,2,0),0)</f>
        <v>0</v>
      </c>
      <c r="F15689" s="65">
        <f>IFERROR(VLOOKUP(C15689,Pivot!A:C,3,0),0)</f>
        <v>0</v>
      </c>
    </row>
    <row r="15690" spans="1:6" x14ac:dyDescent="0.25">
      <c r="A15690" s="68" t="s">
        <v>103</v>
      </c>
      <c r="B15690" s="69">
        <v>491567701</v>
      </c>
      <c r="C15690" s="68">
        <v>887961708059</v>
      </c>
      <c r="D15690" s="69" t="s">
        <v>10356</v>
      </c>
      <c r="E15690" s="65">
        <f>IFERROR(VLOOKUP(C15690,Pivot!A:B,2,0),0)</f>
        <v>0</v>
      </c>
      <c r="F15690" s="65">
        <f>IFERROR(VLOOKUP(C15690,Pivot!A:C,3,0),0)</f>
        <v>0</v>
      </c>
    </row>
    <row r="15691" spans="1:6" x14ac:dyDescent="0.25">
      <c r="A15691" s="68" t="s">
        <v>103</v>
      </c>
      <c r="B15691" s="69">
        <v>491567701</v>
      </c>
      <c r="C15691" s="68">
        <v>887961708066</v>
      </c>
      <c r="D15691" s="69" t="s">
        <v>10356</v>
      </c>
      <c r="E15691" s="65">
        <f>IFERROR(VLOOKUP(C15691,Pivot!A:B,2,0),0)</f>
        <v>0</v>
      </c>
      <c r="F15691" s="65">
        <f>IFERROR(VLOOKUP(C15691,Pivot!A:C,3,0),0)</f>
        <v>0</v>
      </c>
    </row>
    <row r="15692" spans="1:6" x14ac:dyDescent="0.25">
      <c r="A15692" s="68" t="s">
        <v>103</v>
      </c>
      <c r="B15692" s="69">
        <v>491567701</v>
      </c>
      <c r="C15692" s="68">
        <v>887961708097</v>
      </c>
      <c r="D15692" s="69" t="s">
        <v>10356</v>
      </c>
      <c r="E15692" s="65">
        <f>IFERROR(VLOOKUP(C15692,Pivot!A:B,2,0),0)</f>
        <v>0</v>
      </c>
      <c r="F15692" s="65">
        <f>IFERROR(VLOOKUP(C15692,Pivot!A:C,3,0),0)</f>
        <v>0</v>
      </c>
    </row>
    <row r="15693" spans="1:6" x14ac:dyDescent="0.25">
      <c r="A15693" s="68" t="s">
        <v>103</v>
      </c>
      <c r="B15693" s="69">
        <v>491567701</v>
      </c>
      <c r="C15693" s="68">
        <v>887961708141</v>
      </c>
      <c r="D15693" s="69" t="s">
        <v>10356</v>
      </c>
      <c r="E15693" s="65">
        <f>IFERROR(VLOOKUP(C15693,Pivot!A:B,2,0),0)</f>
        <v>0</v>
      </c>
      <c r="F15693" s="65">
        <f>IFERROR(VLOOKUP(C15693,Pivot!A:C,3,0),0)</f>
        <v>0</v>
      </c>
    </row>
    <row r="15694" spans="1:6" x14ac:dyDescent="0.25">
      <c r="A15694" s="68" t="s">
        <v>103</v>
      </c>
      <c r="B15694" s="69">
        <v>491567701</v>
      </c>
      <c r="C15694" s="68">
        <v>887961708165</v>
      </c>
      <c r="D15694" s="69" t="s">
        <v>10356</v>
      </c>
      <c r="E15694" s="65">
        <f>IFERROR(VLOOKUP(C15694,Pivot!A:B,2,0),0)</f>
        <v>0</v>
      </c>
      <c r="F15694" s="65">
        <f>IFERROR(VLOOKUP(C15694,Pivot!A:C,3,0),0)</f>
        <v>0</v>
      </c>
    </row>
    <row r="15695" spans="1:6" x14ac:dyDescent="0.25">
      <c r="A15695" s="68" t="s">
        <v>103</v>
      </c>
      <c r="B15695" s="69">
        <v>491567701</v>
      </c>
      <c r="C15695" s="68">
        <v>887961708172</v>
      </c>
      <c r="D15695" s="69" t="s">
        <v>10356</v>
      </c>
      <c r="E15695" s="65">
        <f>IFERROR(VLOOKUP(C15695,Pivot!A:B,2,0),0)</f>
        <v>0</v>
      </c>
      <c r="F15695" s="65">
        <f>IFERROR(VLOOKUP(C15695,Pivot!A:C,3,0),0)</f>
        <v>0</v>
      </c>
    </row>
    <row r="15696" spans="1:6" x14ac:dyDescent="0.25">
      <c r="A15696" s="68" t="s">
        <v>103</v>
      </c>
      <c r="B15696" s="69">
        <v>491567701</v>
      </c>
      <c r="C15696" s="68">
        <v>887961708196</v>
      </c>
      <c r="D15696" s="69" t="s">
        <v>10356</v>
      </c>
      <c r="E15696" s="65">
        <f>IFERROR(VLOOKUP(C15696,Pivot!A:B,2,0),0)</f>
        <v>0</v>
      </c>
      <c r="F15696" s="65">
        <f>IFERROR(VLOOKUP(C15696,Pivot!A:C,3,0),0)</f>
        <v>0</v>
      </c>
    </row>
    <row r="15697" spans="1:6" x14ac:dyDescent="0.25">
      <c r="A15697" s="68" t="s">
        <v>103</v>
      </c>
      <c r="B15697" s="69">
        <v>491567701</v>
      </c>
      <c r="C15697" s="68">
        <v>887961708202</v>
      </c>
      <c r="D15697" s="69" t="s">
        <v>10356</v>
      </c>
      <c r="E15697" s="65">
        <f>IFERROR(VLOOKUP(C15697,Pivot!A:B,2,0),0)</f>
        <v>0</v>
      </c>
      <c r="F15697" s="65">
        <f>IFERROR(VLOOKUP(C15697,Pivot!A:C,3,0),0)</f>
        <v>0</v>
      </c>
    </row>
    <row r="15698" spans="1:6" x14ac:dyDescent="0.25">
      <c r="A15698" s="68" t="s">
        <v>103</v>
      </c>
      <c r="B15698" s="69">
        <v>491567701</v>
      </c>
      <c r="C15698" s="68">
        <v>887961747959</v>
      </c>
      <c r="D15698" s="69" t="s">
        <v>10356</v>
      </c>
      <c r="E15698" s="65">
        <f>IFERROR(VLOOKUP(C15698,Pivot!A:B,2,0),0)</f>
        <v>0</v>
      </c>
      <c r="F15698" s="65">
        <f>IFERROR(VLOOKUP(C15698,Pivot!A:C,3,0),0)</f>
        <v>0</v>
      </c>
    </row>
    <row r="15699" spans="1:6" x14ac:dyDescent="0.25">
      <c r="A15699" s="68" t="s">
        <v>103</v>
      </c>
      <c r="B15699" s="69">
        <v>491567701</v>
      </c>
      <c r="C15699" s="68">
        <v>887961768985</v>
      </c>
      <c r="D15699" s="69" t="s">
        <v>10356</v>
      </c>
      <c r="E15699" s="65">
        <f>IFERROR(VLOOKUP(C15699,Pivot!A:B,2,0),0)</f>
        <v>0</v>
      </c>
      <c r="F15699" s="65">
        <f>IFERROR(VLOOKUP(C15699,Pivot!A:C,3,0),0)</f>
        <v>0</v>
      </c>
    </row>
    <row r="15700" spans="1:6" x14ac:dyDescent="0.25">
      <c r="A15700" s="68" t="s">
        <v>103</v>
      </c>
      <c r="B15700" s="69">
        <v>491567701</v>
      </c>
      <c r="C15700" s="68">
        <v>887961816273</v>
      </c>
      <c r="D15700" s="69" t="s">
        <v>10356</v>
      </c>
      <c r="E15700" s="65">
        <f>IFERROR(VLOOKUP(C15700,Pivot!A:B,2,0),0)</f>
        <v>0</v>
      </c>
      <c r="F15700" s="65">
        <f>IFERROR(VLOOKUP(C15700,Pivot!A:C,3,0),0)</f>
        <v>0</v>
      </c>
    </row>
    <row r="15701" spans="1:6" x14ac:dyDescent="0.25">
      <c r="A15701" s="68" t="s">
        <v>103</v>
      </c>
      <c r="B15701" s="69">
        <v>491567701</v>
      </c>
      <c r="C15701" s="68">
        <v>887961816280</v>
      </c>
      <c r="D15701" s="69" t="s">
        <v>10356</v>
      </c>
      <c r="E15701" s="65">
        <f>IFERROR(VLOOKUP(C15701,Pivot!A:B,2,0),0)</f>
        <v>0</v>
      </c>
      <c r="F15701" s="65">
        <f>IFERROR(VLOOKUP(C15701,Pivot!A:C,3,0),0)</f>
        <v>0</v>
      </c>
    </row>
    <row r="15702" spans="1:6" x14ac:dyDescent="0.25">
      <c r="A15702" s="68" t="s">
        <v>103</v>
      </c>
      <c r="B15702" s="69">
        <v>491567701</v>
      </c>
      <c r="C15702" s="68">
        <v>887961816297</v>
      </c>
      <c r="D15702" s="69" t="s">
        <v>10356</v>
      </c>
      <c r="E15702" s="65">
        <f>IFERROR(VLOOKUP(C15702,Pivot!A:B,2,0),0)</f>
        <v>0</v>
      </c>
      <c r="F15702" s="65">
        <f>IFERROR(VLOOKUP(C15702,Pivot!A:C,3,0),0)</f>
        <v>0</v>
      </c>
    </row>
    <row r="15703" spans="1:6" x14ac:dyDescent="0.25">
      <c r="A15703" s="68" t="s">
        <v>103</v>
      </c>
      <c r="B15703" s="69">
        <v>491567701</v>
      </c>
      <c r="C15703" s="68">
        <v>887961816303</v>
      </c>
      <c r="D15703" s="69" t="s">
        <v>10356</v>
      </c>
      <c r="E15703" s="65">
        <f>IFERROR(VLOOKUP(C15703,Pivot!A:B,2,0),0)</f>
        <v>0</v>
      </c>
      <c r="F15703" s="65">
        <f>IFERROR(VLOOKUP(C15703,Pivot!A:C,3,0),0)</f>
        <v>0</v>
      </c>
    </row>
    <row r="15704" spans="1:6" x14ac:dyDescent="0.25">
      <c r="A15704" s="68" t="s">
        <v>103</v>
      </c>
      <c r="B15704" s="69">
        <v>491567701</v>
      </c>
      <c r="C15704" s="68">
        <v>887961816327</v>
      </c>
      <c r="D15704" s="69" t="s">
        <v>10356</v>
      </c>
      <c r="E15704" s="65">
        <f>IFERROR(VLOOKUP(C15704,Pivot!A:B,2,0),0)</f>
        <v>0</v>
      </c>
      <c r="F15704" s="65">
        <f>IFERROR(VLOOKUP(C15704,Pivot!A:C,3,0),0)</f>
        <v>0</v>
      </c>
    </row>
    <row r="15705" spans="1:6" x14ac:dyDescent="0.25">
      <c r="A15705" s="68" t="s">
        <v>103</v>
      </c>
      <c r="B15705" s="69">
        <v>491567701</v>
      </c>
      <c r="C15705" s="68">
        <v>887961816334</v>
      </c>
      <c r="D15705" s="69" t="s">
        <v>10356</v>
      </c>
      <c r="E15705" s="65">
        <f>IFERROR(VLOOKUP(C15705,Pivot!A:B,2,0),0)</f>
        <v>0</v>
      </c>
      <c r="F15705" s="65">
        <f>IFERROR(VLOOKUP(C15705,Pivot!A:C,3,0),0)</f>
        <v>0</v>
      </c>
    </row>
    <row r="15706" spans="1:6" x14ac:dyDescent="0.25">
      <c r="A15706" s="68" t="s">
        <v>103</v>
      </c>
      <c r="B15706" s="69">
        <v>491567701</v>
      </c>
      <c r="C15706" s="68">
        <v>887961816341</v>
      </c>
      <c r="D15706" s="69" t="s">
        <v>10356</v>
      </c>
      <c r="E15706" s="65">
        <f>IFERROR(VLOOKUP(C15706,Pivot!A:B,2,0),0)</f>
        <v>0</v>
      </c>
      <c r="F15706" s="65">
        <f>IFERROR(VLOOKUP(C15706,Pivot!A:C,3,0),0)</f>
        <v>0</v>
      </c>
    </row>
    <row r="15707" spans="1:6" x14ac:dyDescent="0.25">
      <c r="A15707" s="68" t="s">
        <v>103</v>
      </c>
      <c r="B15707" s="69">
        <v>491567701</v>
      </c>
      <c r="C15707" s="68">
        <v>887961816358</v>
      </c>
      <c r="D15707" s="69" t="s">
        <v>10356</v>
      </c>
      <c r="E15707" s="65">
        <f>IFERROR(VLOOKUP(C15707,Pivot!A:B,2,0),0)</f>
        <v>0</v>
      </c>
      <c r="F15707" s="65">
        <f>IFERROR(VLOOKUP(C15707,Pivot!A:C,3,0),0)</f>
        <v>0</v>
      </c>
    </row>
    <row r="15708" spans="1:6" x14ac:dyDescent="0.25">
      <c r="A15708" s="68" t="s">
        <v>103</v>
      </c>
      <c r="B15708" s="69">
        <v>491567701</v>
      </c>
      <c r="C15708" s="68">
        <v>887961816365</v>
      </c>
      <c r="D15708" s="69" t="s">
        <v>10356</v>
      </c>
      <c r="E15708" s="65">
        <f>IFERROR(VLOOKUP(C15708,Pivot!A:B,2,0),0)</f>
        <v>0</v>
      </c>
      <c r="F15708" s="65">
        <f>IFERROR(VLOOKUP(C15708,Pivot!A:C,3,0),0)</f>
        <v>0</v>
      </c>
    </row>
    <row r="15709" spans="1:6" x14ac:dyDescent="0.25">
      <c r="A15709" s="68" t="s">
        <v>103</v>
      </c>
      <c r="B15709" s="69">
        <v>491567701</v>
      </c>
      <c r="C15709" s="68">
        <v>887961816372</v>
      </c>
      <c r="D15709" s="69" t="s">
        <v>10356</v>
      </c>
      <c r="E15709" s="65">
        <f>IFERROR(VLOOKUP(C15709,Pivot!A:B,2,0),0)</f>
        <v>0</v>
      </c>
      <c r="F15709" s="65">
        <f>IFERROR(VLOOKUP(C15709,Pivot!A:C,3,0),0)</f>
        <v>0</v>
      </c>
    </row>
    <row r="15710" spans="1:6" x14ac:dyDescent="0.25">
      <c r="A15710" s="68" t="s">
        <v>103</v>
      </c>
      <c r="B15710" s="69">
        <v>491567701</v>
      </c>
      <c r="C15710" s="68">
        <v>887961816389</v>
      </c>
      <c r="D15710" s="69" t="s">
        <v>10356</v>
      </c>
      <c r="E15710" s="65">
        <f>IFERROR(VLOOKUP(C15710,Pivot!A:B,2,0),0)</f>
        <v>0</v>
      </c>
      <c r="F15710" s="65">
        <f>IFERROR(VLOOKUP(C15710,Pivot!A:C,3,0),0)</f>
        <v>0</v>
      </c>
    </row>
    <row r="15711" spans="1:6" x14ac:dyDescent="0.25">
      <c r="A15711" s="68" t="s">
        <v>103</v>
      </c>
      <c r="B15711" s="69">
        <v>491567701</v>
      </c>
      <c r="C15711" s="68">
        <v>887961816396</v>
      </c>
      <c r="D15711" s="69" t="s">
        <v>10356</v>
      </c>
      <c r="E15711" s="65">
        <f>IFERROR(VLOOKUP(C15711,Pivot!A:B,2,0),0)</f>
        <v>0</v>
      </c>
      <c r="F15711" s="65">
        <f>IFERROR(VLOOKUP(C15711,Pivot!A:C,3,0),0)</f>
        <v>0</v>
      </c>
    </row>
    <row r="15712" spans="1:6" x14ac:dyDescent="0.25">
      <c r="A15712" s="68" t="s">
        <v>103</v>
      </c>
      <c r="B15712" s="69">
        <v>491567701</v>
      </c>
      <c r="C15712" s="68">
        <v>887961816402</v>
      </c>
      <c r="D15712" s="69" t="s">
        <v>10356</v>
      </c>
      <c r="E15712" s="65">
        <f>IFERROR(VLOOKUP(C15712,Pivot!A:B,2,0),0)</f>
        <v>0</v>
      </c>
      <c r="F15712" s="65">
        <f>IFERROR(VLOOKUP(C15712,Pivot!A:C,3,0),0)</f>
        <v>0</v>
      </c>
    </row>
    <row r="15713" spans="1:6" x14ac:dyDescent="0.25">
      <c r="A15713" s="68" t="s">
        <v>103</v>
      </c>
      <c r="B15713" s="69">
        <v>491567701</v>
      </c>
      <c r="C15713" s="68">
        <v>887961816419</v>
      </c>
      <c r="D15713" s="69" t="s">
        <v>10356</v>
      </c>
      <c r="E15713" s="65">
        <f>IFERROR(VLOOKUP(C15713,Pivot!A:B,2,0),0)</f>
        <v>0</v>
      </c>
      <c r="F15713" s="65">
        <f>IFERROR(VLOOKUP(C15713,Pivot!A:C,3,0),0)</f>
        <v>0</v>
      </c>
    </row>
    <row r="15714" spans="1:6" x14ac:dyDescent="0.25">
      <c r="A15714" s="68" t="s">
        <v>103</v>
      </c>
      <c r="B15714" s="69">
        <v>491567701</v>
      </c>
      <c r="C15714" s="68">
        <v>887961816426</v>
      </c>
      <c r="D15714" s="69" t="s">
        <v>10356</v>
      </c>
      <c r="E15714" s="65">
        <f>IFERROR(VLOOKUP(C15714,Pivot!A:B,2,0),0)</f>
        <v>0</v>
      </c>
      <c r="F15714" s="65">
        <f>IFERROR(VLOOKUP(C15714,Pivot!A:C,3,0),0)</f>
        <v>0</v>
      </c>
    </row>
    <row r="15715" spans="1:6" x14ac:dyDescent="0.25">
      <c r="A15715" s="68" t="s">
        <v>103</v>
      </c>
      <c r="B15715" s="69">
        <v>491567701</v>
      </c>
      <c r="C15715" s="68">
        <v>887961816433</v>
      </c>
      <c r="D15715" s="69" t="s">
        <v>10356</v>
      </c>
      <c r="E15715" s="65">
        <f>IFERROR(VLOOKUP(C15715,Pivot!A:B,2,0),0)</f>
        <v>0</v>
      </c>
      <c r="F15715" s="65">
        <f>IFERROR(VLOOKUP(C15715,Pivot!A:C,3,0),0)</f>
        <v>0</v>
      </c>
    </row>
    <row r="15716" spans="1:6" x14ac:dyDescent="0.25">
      <c r="A15716" s="68" t="s">
        <v>103</v>
      </c>
      <c r="B15716" s="69">
        <v>491567701</v>
      </c>
      <c r="C15716" s="68">
        <v>887961816440</v>
      </c>
      <c r="D15716" s="69" t="s">
        <v>10356</v>
      </c>
      <c r="E15716" s="65">
        <f>IFERROR(VLOOKUP(C15716,Pivot!A:B,2,0),0)</f>
        <v>0</v>
      </c>
      <c r="F15716" s="65">
        <f>IFERROR(VLOOKUP(C15716,Pivot!A:C,3,0),0)</f>
        <v>0</v>
      </c>
    </row>
    <row r="15717" spans="1:6" x14ac:dyDescent="0.25">
      <c r="A15717" s="68" t="s">
        <v>103</v>
      </c>
      <c r="B15717" s="69">
        <v>491567701</v>
      </c>
      <c r="C15717" s="68">
        <v>887961816457</v>
      </c>
      <c r="D15717" s="69" t="s">
        <v>10356</v>
      </c>
      <c r="E15717" s="65">
        <f>IFERROR(VLOOKUP(C15717,Pivot!A:B,2,0),0)</f>
        <v>0</v>
      </c>
      <c r="F15717" s="65">
        <f>IFERROR(VLOOKUP(C15717,Pivot!A:C,3,0),0)</f>
        <v>0</v>
      </c>
    </row>
    <row r="15718" spans="1:6" x14ac:dyDescent="0.25">
      <c r="A15718" s="68" t="s">
        <v>103</v>
      </c>
      <c r="B15718" s="69">
        <v>491567701</v>
      </c>
      <c r="C15718" s="68">
        <v>887961910162</v>
      </c>
      <c r="D15718" s="69" t="s">
        <v>10356</v>
      </c>
      <c r="E15718" s="65">
        <f>IFERROR(VLOOKUP(C15718,Pivot!A:B,2,0),0)</f>
        <v>0</v>
      </c>
      <c r="F15718" s="65">
        <f>IFERROR(VLOOKUP(C15718,Pivot!A:C,3,0),0)</f>
        <v>0</v>
      </c>
    </row>
    <row r="15719" spans="1:6" x14ac:dyDescent="0.25">
      <c r="A15719" s="68" t="s">
        <v>103</v>
      </c>
      <c r="B15719" s="69">
        <v>491567702</v>
      </c>
      <c r="C15719" s="68">
        <v>8904157805124</v>
      </c>
      <c r="D15719" s="69" t="s">
        <v>10357</v>
      </c>
      <c r="E15719" s="65">
        <f>IFERROR(VLOOKUP(C15719,Pivot!A:B,2,0),0)</f>
        <v>0</v>
      </c>
      <c r="F15719" s="65">
        <f>IFERROR(VLOOKUP(C15719,Pivot!A:C,3,0),0)</f>
        <v>0</v>
      </c>
    </row>
    <row r="15720" spans="1:6" x14ac:dyDescent="0.25">
      <c r="A15720" s="68" t="s">
        <v>103</v>
      </c>
      <c r="B15720" s="69">
        <v>491567703</v>
      </c>
      <c r="C15720" s="68">
        <v>8904157805131</v>
      </c>
      <c r="D15720" s="69" t="s">
        <v>10358</v>
      </c>
      <c r="E15720" s="65">
        <f>IFERROR(VLOOKUP(C15720,Pivot!A:B,2,0),0)</f>
        <v>0</v>
      </c>
      <c r="F15720" s="65">
        <f>IFERROR(VLOOKUP(C15720,Pivot!A:C,3,0),0)</f>
        <v>0</v>
      </c>
    </row>
    <row r="15721" spans="1:6" x14ac:dyDescent="0.25">
      <c r="A15721" s="68" t="s">
        <v>103</v>
      </c>
      <c r="B15721" s="69">
        <v>491567704</v>
      </c>
      <c r="C15721" s="68">
        <v>8904157805148</v>
      </c>
      <c r="D15721" s="69" t="s">
        <v>10359</v>
      </c>
      <c r="E15721" s="65">
        <f>IFERROR(VLOOKUP(C15721,Pivot!A:B,2,0),0)</f>
        <v>0</v>
      </c>
      <c r="F15721" s="65">
        <f>IFERROR(VLOOKUP(C15721,Pivot!A:C,3,0),0)</f>
        <v>0</v>
      </c>
    </row>
    <row r="15722" spans="1:6" x14ac:dyDescent="0.25">
      <c r="A15722" s="68" t="s">
        <v>103</v>
      </c>
      <c r="B15722" s="69">
        <v>491567705</v>
      </c>
      <c r="C15722" s="68">
        <v>630509776085</v>
      </c>
      <c r="D15722" s="69" t="s">
        <v>10360</v>
      </c>
      <c r="E15722" s="65">
        <f>IFERROR(VLOOKUP(C15722,Pivot!A:B,2,0),0)</f>
        <v>0</v>
      </c>
      <c r="F15722" s="65">
        <f>IFERROR(VLOOKUP(C15722,Pivot!A:C,3,0),0)</f>
        <v>0</v>
      </c>
    </row>
    <row r="15723" spans="1:6" x14ac:dyDescent="0.25">
      <c r="A15723" s="68" t="s">
        <v>103</v>
      </c>
      <c r="B15723" s="69">
        <v>491567707</v>
      </c>
      <c r="C15723" s="68">
        <v>630509752423</v>
      </c>
      <c r="D15723" s="69" t="s">
        <v>10361</v>
      </c>
      <c r="E15723" s="65">
        <f>IFERROR(VLOOKUP(C15723,Pivot!A:B,2,0),0)</f>
        <v>0</v>
      </c>
      <c r="F15723" s="65">
        <f>IFERROR(VLOOKUP(C15723,Pivot!A:C,3,0),0)</f>
        <v>0</v>
      </c>
    </row>
    <row r="15724" spans="1:6" x14ac:dyDescent="0.25">
      <c r="A15724" s="68" t="s">
        <v>103</v>
      </c>
      <c r="B15724" s="69">
        <v>491567708</v>
      </c>
      <c r="C15724" s="68">
        <v>630509752416</v>
      </c>
      <c r="D15724" s="69" t="s">
        <v>10362</v>
      </c>
      <c r="E15724" s="65">
        <f>IFERROR(VLOOKUP(C15724,Pivot!A:B,2,0),0)</f>
        <v>0</v>
      </c>
      <c r="F15724" s="65">
        <f>IFERROR(VLOOKUP(C15724,Pivot!A:C,3,0),0)</f>
        <v>0</v>
      </c>
    </row>
    <row r="15725" spans="1:6" x14ac:dyDescent="0.25">
      <c r="A15725" s="68" t="s">
        <v>103</v>
      </c>
      <c r="B15725" s="69">
        <v>491567710</v>
      </c>
      <c r="C15725" s="68">
        <v>630509763511</v>
      </c>
      <c r="D15725" s="69" t="s">
        <v>10363</v>
      </c>
      <c r="E15725" s="65">
        <f>IFERROR(VLOOKUP(C15725,Pivot!A:B,2,0),0)</f>
        <v>0</v>
      </c>
      <c r="F15725" s="65">
        <f>IFERROR(VLOOKUP(C15725,Pivot!A:C,3,0),0)</f>
        <v>0</v>
      </c>
    </row>
    <row r="15726" spans="1:6" x14ac:dyDescent="0.25">
      <c r="A15726" s="68" t="s">
        <v>103</v>
      </c>
      <c r="B15726" s="69">
        <v>491567711</v>
      </c>
      <c r="C15726" s="68">
        <v>630509756568</v>
      </c>
      <c r="D15726" s="69" t="s">
        <v>10364</v>
      </c>
      <c r="E15726" s="65">
        <f>IFERROR(VLOOKUP(C15726,Pivot!A:B,2,0),0)</f>
        <v>0</v>
      </c>
      <c r="F15726" s="65">
        <f>IFERROR(VLOOKUP(C15726,Pivot!A:C,3,0),0)</f>
        <v>0</v>
      </c>
    </row>
    <row r="15727" spans="1:6" x14ac:dyDescent="0.25">
      <c r="A15727" s="68" t="s">
        <v>103</v>
      </c>
      <c r="B15727" s="69">
        <v>491567712</v>
      </c>
      <c r="C15727" s="68">
        <v>630509807444</v>
      </c>
      <c r="D15727" s="69" t="s">
        <v>10365</v>
      </c>
      <c r="E15727" s="65">
        <f>IFERROR(VLOOKUP(C15727,Pivot!A:B,2,0),0)</f>
        <v>0</v>
      </c>
      <c r="F15727" s="65">
        <f>IFERROR(VLOOKUP(C15727,Pivot!A:C,3,0),0)</f>
        <v>0</v>
      </c>
    </row>
    <row r="15728" spans="1:6" x14ac:dyDescent="0.25">
      <c r="A15728" s="68" t="s">
        <v>103</v>
      </c>
      <c r="B15728" s="69">
        <v>491567714</v>
      </c>
      <c r="C15728" s="68">
        <v>630509791606</v>
      </c>
      <c r="D15728" s="69" t="s">
        <v>10366</v>
      </c>
      <c r="E15728" s="65">
        <f>IFERROR(VLOOKUP(C15728,Pivot!A:B,2,0),0)</f>
        <v>0</v>
      </c>
      <c r="F15728" s="65">
        <f>IFERROR(VLOOKUP(C15728,Pivot!A:C,3,0),0)</f>
        <v>0</v>
      </c>
    </row>
    <row r="15729" spans="1:6" x14ac:dyDescent="0.25">
      <c r="A15729" s="68" t="s">
        <v>103</v>
      </c>
      <c r="B15729" s="69">
        <v>491567714</v>
      </c>
      <c r="C15729" s="68">
        <v>630509791620</v>
      </c>
      <c r="D15729" s="69" t="s">
        <v>10366</v>
      </c>
      <c r="E15729" s="65">
        <f>IFERROR(VLOOKUP(C15729,Pivot!A:B,2,0),0)</f>
        <v>0</v>
      </c>
      <c r="F15729" s="65">
        <f>IFERROR(VLOOKUP(C15729,Pivot!A:C,3,0),0)</f>
        <v>0</v>
      </c>
    </row>
    <row r="15730" spans="1:6" x14ac:dyDescent="0.25">
      <c r="A15730" s="68" t="s">
        <v>103</v>
      </c>
      <c r="B15730" s="69">
        <v>491567714</v>
      </c>
      <c r="C15730" s="68">
        <v>630509791651</v>
      </c>
      <c r="D15730" s="69" t="s">
        <v>10366</v>
      </c>
      <c r="E15730" s="65">
        <f>IFERROR(VLOOKUP(C15730,Pivot!A:B,2,0),0)</f>
        <v>0</v>
      </c>
      <c r="F15730" s="65">
        <f>IFERROR(VLOOKUP(C15730,Pivot!A:C,3,0),0)</f>
        <v>0</v>
      </c>
    </row>
    <row r="15731" spans="1:6" x14ac:dyDescent="0.25">
      <c r="A15731" s="68" t="s">
        <v>103</v>
      </c>
      <c r="B15731" s="69">
        <v>491567714</v>
      </c>
      <c r="C15731" s="68">
        <v>630509791675</v>
      </c>
      <c r="D15731" s="69" t="s">
        <v>10366</v>
      </c>
      <c r="E15731" s="65">
        <f>IFERROR(VLOOKUP(C15731,Pivot!A:B,2,0),0)</f>
        <v>0</v>
      </c>
      <c r="F15731" s="65">
        <f>IFERROR(VLOOKUP(C15731,Pivot!A:C,3,0),0)</f>
        <v>0</v>
      </c>
    </row>
    <row r="15732" spans="1:6" x14ac:dyDescent="0.25">
      <c r="A15732" s="68" t="s">
        <v>103</v>
      </c>
      <c r="B15732" s="69">
        <v>491567714</v>
      </c>
      <c r="C15732" s="68">
        <v>630509791682</v>
      </c>
      <c r="D15732" s="69" t="s">
        <v>10366</v>
      </c>
      <c r="E15732" s="65">
        <f>IFERROR(VLOOKUP(C15732,Pivot!A:B,2,0),0)</f>
        <v>0</v>
      </c>
      <c r="F15732" s="65">
        <f>IFERROR(VLOOKUP(C15732,Pivot!A:C,3,0),0)</f>
        <v>0</v>
      </c>
    </row>
    <row r="15733" spans="1:6" x14ac:dyDescent="0.25">
      <c r="A15733" s="68" t="s">
        <v>103</v>
      </c>
      <c r="B15733" s="69">
        <v>491567714</v>
      </c>
      <c r="C15733" s="68">
        <v>630509791705</v>
      </c>
      <c r="D15733" s="69" t="s">
        <v>10366</v>
      </c>
      <c r="E15733" s="65">
        <f>IFERROR(VLOOKUP(C15733,Pivot!A:B,2,0),0)</f>
        <v>0</v>
      </c>
      <c r="F15733" s="65">
        <f>IFERROR(VLOOKUP(C15733,Pivot!A:C,3,0),0)</f>
        <v>0</v>
      </c>
    </row>
    <row r="15734" spans="1:6" x14ac:dyDescent="0.25">
      <c r="A15734" s="68" t="s">
        <v>103</v>
      </c>
      <c r="B15734" s="69">
        <v>491567714</v>
      </c>
      <c r="C15734" s="68">
        <v>630509864966</v>
      </c>
      <c r="D15734" s="69" t="s">
        <v>10366</v>
      </c>
      <c r="E15734" s="65">
        <f>IFERROR(VLOOKUP(C15734,Pivot!A:B,2,0),0)</f>
        <v>0</v>
      </c>
      <c r="F15734" s="65">
        <f>IFERROR(VLOOKUP(C15734,Pivot!A:C,3,0),0)</f>
        <v>0</v>
      </c>
    </row>
    <row r="15735" spans="1:6" x14ac:dyDescent="0.25">
      <c r="A15735" s="68" t="s">
        <v>103</v>
      </c>
      <c r="B15735" s="69">
        <v>491567715</v>
      </c>
      <c r="C15735" s="68">
        <v>630509620715</v>
      </c>
      <c r="D15735" s="69" t="s">
        <v>10367</v>
      </c>
      <c r="E15735" s="65">
        <f>IFERROR(VLOOKUP(C15735,Pivot!A:B,2,0),0)</f>
        <v>0</v>
      </c>
      <c r="F15735" s="65">
        <f>IFERROR(VLOOKUP(C15735,Pivot!A:C,3,0),0)</f>
        <v>0</v>
      </c>
    </row>
    <row r="15736" spans="1:6" x14ac:dyDescent="0.25">
      <c r="A15736" s="68" t="s">
        <v>103</v>
      </c>
      <c r="B15736" s="69">
        <v>491567715</v>
      </c>
      <c r="C15736" s="68">
        <v>630509620739</v>
      </c>
      <c r="D15736" s="69" t="s">
        <v>10367</v>
      </c>
      <c r="E15736" s="65">
        <f>IFERROR(VLOOKUP(C15736,Pivot!A:B,2,0),0)</f>
        <v>0</v>
      </c>
      <c r="F15736" s="65">
        <f>IFERROR(VLOOKUP(C15736,Pivot!A:C,3,0),0)</f>
        <v>0</v>
      </c>
    </row>
    <row r="15737" spans="1:6" x14ac:dyDescent="0.25">
      <c r="A15737" s="68" t="s">
        <v>103</v>
      </c>
      <c r="B15737" s="69">
        <v>491567715</v>
      </c>
      <c r="C15737" s="68">
        <v>630509620746</v>
      </c>
      <c r="D15737" s="69" t="s">
        <v>10367</v>
      </c>
      <c r="E15737" s="65">
        <f>IFERROR(VLOOKUP(C15737,Pivot!A:B,2,0),0)</f>
        <v>0</v>
      </c>
      <c r="F15737" s="65">
        <f>IFERROR(VLOOKUP(C15737,Pivot!A:C,3,0),0)</f>
        <v>0</v>
      </c>
    </row>
    <row r="15738" spans="1:6" x14ac:dyDescent="0.25">
      <c r="A15738" s="68" t="s">
        <v>103</v>
      </c>
      <c r="B15738" s="69">
        <v>491567715</v>
      </c>
      <c r="C15738" s="68">
        <v>630509648863</v>
      </c>
      <c r="D15738" s="69" t="s">
        <v>10367</v>
      </c>
      <c r="E15738" s="65">
        <f>IFERROR(VLOOKUP(C15738,Pivot!A:B,2,0),0)</f>
        <v>0</v>
      </c>
      <c r="F15738" s="65">
        <f>IFERROR(VLOOKUP(C15738,Pivot!A:C,3,0),0)</f>
        <v>0</v>
      </c>
    </row>
    <row r="15739" spans="1:6" x14ac:dyDescent="0.25">
      <c r="A15739" s="68" t="s">
        <v>103</v>
      </c>
      <c r="B15739" s="69">
        <v>491567715</v>
      </c>
      <c r="C15739" s="68">
        <v>630509648870</v>
      </c>
      <c r="D15739" s="69" t="s">
        <v>10367</v>
      </c>
      <c r="E15739" s="65">
        <f>IFERROR(VLOOKUP(C15739,Pivot!A:B,2,0),0)</f>
        <v>0</v>
      </c>
      <c r="F15739" s="65">
        <f>IFERROR(VLOOKUP(C15739,Pivot!A:C,3,0),0)</f>
        <v>0</v>
      </c>
    </row>
    <row r="15740" spans="1:6" x14ac:dyDescent="0.25">
      <c r="A15740" s="68" t="s">
        <v>103</v>
      </c>
      <c r="B15740" s="69">
        <v>491567715</v>
      </c>
      <c r="C15740" s="68">
        <v>630509701186</v>
      </c>
      <c r="D15740" s="69" t="s">
        <v>10367</v>
      </c>
      <c r="E15740" s="65">
        <f>IFERROR(VLOOKUP(C15740,Pivot!A:B,2,0),0)</f>
        <v>0</v>
      </c>
      <c r="F15740" s="65">
        <f>IFERROR(VLOOKUP(C15740,Pivot!A:C,3,0),0)</f>
        <v>0</v>
      </c>
    </row>
    <row r="15741" spans="1:6" x14ac:dyDescent="0.25">
      <c r="A15741" s="68" t="s">
        <v>103</v>
      </c>
      <c r="B15741" s="69">
        <v>491567715</v>
      </c>
      <c r="C15741" s="68">
        <v>630509701193</v>
      </c>
      <c r="D15741" s="69" t="s">
        <v>10367</v>
      </c>
      <c r="E15741" s="65">
        <f>IFERROR(VLOOKUP(C15741,Pivot!A:B,2,0),0)</f>
        <v>0</v>
      </c>
      <c r="F15741" s="65">
        <f>IFERROR(VLOOKUP(C15741,Pivot!A:C,3,0),0)</f>
        <v>0</v>
      </c>
    </row>
    <row r="15742" spans="1:6" x14ac:dyDescent="0.25">
      <c r="A15742" s="68" t="s">
        <v>103</v>
      </c>
      <c r="B15742" s="69">
        <v>491567715</v>
      </c>
      <c r="C15742" s="68">
        <v>630509701209</v>
      </c>
      <c r="D15742" s="69" t="s">
        <v>10367</v>
      </c>
      <c r="E15742" s="65">
        <f>IFERROR(VLOOKUP(C15742,Pivot!A:B,2,0),0)</f>
        <v>0</v>
      </c>
      <c r="F15742" s="65">
        <f>IFERROR(VLOOKUP(C15742,Pivot!A:C,3,0),0)</f>
        <v>0</v>
      </c>
    </row>
    <row r="15743" spans="1:6" x14ac:dyDescent="0.25">
      <c r="A15743" s="68" t="s">
        <v>103</v>
      </c>
      <c r="B15743" s="69">
        <v>491567716</v>
      </c>
      <c r="C15743" s="68">
        <v>630509622894</v>
      </c>
      <c r="D15743" s="69" t="s">
        <v>10368</v>
      </c>
      <c r="E15743" s="65">
        <f>IFERROR(VLOOKUP(C15743,Pivot!A:B,2,0),0)</f>
        <v>0</v>
      </c>
      <c r="F15743" s="65">
        <f>IFERROR(VLOOKUP(C15743,Pivot!A:C,3,0),0)</f>
        <v>0</v>
      </c>
    </row>
    <row r="15744" spans="1:6" x14ac:dyDescent="0.25">
      <c r="A15744" s="68" t="s">
        <v>103</v>
      </c>
      <c r="B15744" s="69">
        <v>491567716</v>
      </c>
      <c r="C15744" s="68">
        <v>630509622900</v>
      </c>
      <c r="D15744" s="69" t="s">
        <v>10368</v>
      </c>
      <c r="E15744" s="65">
        <f>IFERROR(VLOOKUP(C15744,Pivot!A:B,2,0),0)</f>
        <v>0</v>
      </c>
      <c r="F15744" s="65">
        <f>IFERROR(VLOOKUP(C15744,Pivot!A:C,3,0),0)</f>
        <v>0</v>
      </c>
    </row>
    <row r="15745" spans="1:6" x14ac:dyDescent="0.25">
      <c r="A15745" s="68" t="s">
        <v>103</v>
      </c>
      <c r="B15745" s="69">
        <v>491567716</v>
      </c>
      <c r="C15745" s="68">
        <v>630509622917</v>
      </c>
      <c r="D15745" s="69" t="s">
        <v>10368</v>
      </c>
      <c r="E15745" s="65">
        <f>IFERROR(VLOOKUP(C15745,Pivot!A:B,2,0),0)</f>
        <v>0</v>
      </c>
      <c r="F15745" s="65">
        <f>IFERROR(VLOOKUP(C15745,Pivot!A:C,3,0),0)</f>
        <v>0</v>
      </c>
    </row>
    <row r="15746" spans="1:6" x14ac:dyDescent="0.25">
      <c r="A15746" s="68" t="s">
        <v>103</v>
      </c>
      <c r="B15746" s="69">
        <v>491567716</v>
      </c>
      <c r="C15746" s="68">
        <v>630509622948</v>
      </c>
      <c r="D15746" s="69" t="s">
        <v>10368</v>
      </c>
      <c r="E15746" s="65">
        <f>IFERROR(VLOOKUP(C15746,Pivot!A:B,2,0),0)</f>
        <v>0</v>
      </c>
      <c r="F15746" s="65">
        <f>IFERROR(VLOOKUP(C15746,Pivot!A:C,3,0),0)</f>
        <v>0</v>
      </c>
    </row>
    <row r="15747" spans="1:6" x14ac:dyDescent="0.25">
      <c r="A15747" s="68" t="s">
        <v>103</v>
      </c>
      <c r="B15747" s="69">
        <v>491567717</v>
      </c>
      <c r="C15747" s="68">
        <v>630509603381</v>
      </c>
      <c r="D15747" s="69" t="s">
        <v>10369</v>
      </c>
      <c r="E15747" s="65">
        <f>IFERROR(VLOOKUP(C15747,Pivot!A:B,2,0),0)</f>
        <v>0</v>
      </c>
      <c r="F15747" s="65">
        <f>IFERROR(VLOOKUP(C15747,Pivot!A:C,3,0),0)</f>
        <v>0</v>
      </c>
    </row>
    <row r="15748" spans="1:6" x14ac:dyDescent="0.25">
      <c r="A15748" s="68" t="s">
        <v>103</v>
      </c>
      <c r="B15748" s="69">
        <v>491567717</v>
      </c>
      <c r="C15748" s="68">
        <v>630509603398</v>
      </c>
      <c r="D15748" s="69" t="s">
        <v>10369</v>
      </c>
      <c r="E15748" s="65">
        <f>IFERROR(VLOOKUP(C15748,Pivot!A:B,2,0),0)</f>
        <v>0</v>
      </c>
      <c r="F15748" s="65">
        <f>IFERROR(VLOOKUP(C15748,Pivot!A:C,3,0),0)</f>
        <v>0</v>
      </c>
    </row>
    <row r="15749" spans="1:6" x14ac:dyDescent="0.25">
      <c r="A15749" s="68" t="s">
        <v>103</v>
      </c>
      <c r="B15749" s="69">
        <v>491567717</v>
      </c>
      <c r="C15749" s="68">
        <v>630509603404</v>
      </c>
      <c r="D15749" s="69" t="s">
        <v>10369</v>
      </c>
      <c r="E15749" s="65">
        <f>IFERROR(VLOOKUP(C15749,Pivot!A:B,2,0),0)</f>
        <v>0</v>
      </c>
      <c r="F15749" s="65">
        <f>IFERROR(VLOOKUP(C15749,Pivot!A:C,3,0),0)</f>
        <v>0</v>
      </c>
    </row>
    <row r="15750" spans="1:6" x14ac:dyDescent="0.25">
      <c r="A15750" s="68" t="s">
        <v>103</v>
      </c>
      <c r="B15750" s="69">
        <v>491567717</v>
      </c>
      <c r="C15750" s="68">
        <v>630509641345</v>
      </c>
      <c r="D15750" s="69" t="s">
        <v>10369</v>
      </c>
      <c r="E15750" s="65">
        <f>IFERROR(VLOOKUP(C15750,Pivot!A:B,2,0),0)</f>
        <v>0</v>
      </c>
      <c r="F15750" s="65">
        <f>IFERROR(VLOOKUP(C15750,Pivot!A:C,3,0),0)</f>
        <v>0</v>
      </c>
    </row>
    <row r="15751" spans="1:6" x14ac:dyDescent="0.25">
      <c r="A15751" s="68" t="s">
        <v>103</v>
      </c>
      <c r="B15751" s="69">
        <v>491567717</v>
      </c>
      <c r="C15751" s="68">
        <v>630509667567</v>
      </c>
      <c r="D15751" s="69" t="s">
        <v>10369</v>
      </c>
      <c r="E15751" s="65">
        <f>IFERROR(VLOOKUP(C15751,Pivot!A:B,2,0),0)</f>
        <v>0</v>
      </c>
      <c r="F15751" s="65">
        <f>IFERROR(VLOOKUP(C15751,Pivot!A:C,3,0),0)</f>
        <v>0</v>
      </c>
    </row>
    <row r="15752" spans="1:6" x14ac:dyDescent="0.25">
      <c r="A15752" s="68" t="s">
        <v>103</v>
      </c>
      <c r="B15752" s="69">
        <v>491567717</v>
      </c>
      <c r="C15752" s="68">
        <v>630509667574</v>
      </c>
      <c r="D15752" s="69" t="s">
        <v>10369</v>
      </c>
      <c r="E15752" s="65">
        <f>IFERROR(VLOOKUP(C15752,Pivot!A:B,2,0),0)</f>
        <v>0</v>
      </c>
      <c r="F15752" s="65">
        <f>IFERROR(VLOOKUP(C15752,Pivot!A:C,3,0),0)</f>
        <v>0</v>
      </c>
    </row>
    <row r="15753" spans="1:6" x14ac:dyDescent="0.25">
      <c r="A15753" s="68" t="s">
        <v>103</v>
      </c>
      <c r="B15753" s="69">
        <v>491567717</v>
      </c>
      <c r="C15753" s="68">
        <v>630509667598</v>
      </c>
      <c r="D15753" s="69" t="s">
        <v>10369</v>
      </c>
      <c r="E15753" s="65">
        <f>IFERROR(VLOOKUP(C15753,Pivot!A:B,2,0),0)</f>
        <v>0</v>
      </c>
      <c r="F15753" s="65">
        <f>IFERROR(VLOOKUP(C15753,Pivot!A:C,3,0),0)</f>
        <v>0</v>
      </c>
    </row>
    <row r="15754" spans="1:6" x14ac:dyDescent="0.25">
      <c r="A15754" s="68" t="s">
        <v>103</v>
      </c>
      <c r="B15754" s="69">
        <v>491567718</v>
      </c>
      <c r="C15754" s="68">
        <v>630509774067</v>
      </c>
      <c r="D15754" s="69" t="s">
        <v>10370</v>
      </c>
      <c r="E15754" s="65">
        <f>IFERROR(VLOOKUP(C15754,Pivot!A:B,2,0),0)</f>
        <v>0</v>
      </c>
      <c r="F15754" s="65">
        <f>IFERROR(VLOOKUP(C15754,Pivot!A:C,3,0),0)</f>
        <v>0</v>
      </c>
    </row>
    <row r="15755" spans="1:6" x14ac:dyDescent="0.25">
      <c r="A15755" s="68" t="s">
        <v>103</v>
      </c>
      <c r="B15755" s="69">
        <v>491567718</v>
      </c>
      <c r="C15755" s="68">
        <v>630509774074</v>
      </c>
      <c r="D15755" s="69" t="s">
        <v>10370</v>
      </c>
      <c r="E15755" s="65">
        <f>IFERROR(VLOOKUP(C15755,Pivot!A:B,2,0),0)</f>
        <v>0</v>
      </c>
      <c r="F15755" s="65">
        <f>IFERROR(VLOOKUP(C15755,Pivot!A:C,3,0),0)</f>
        <v>0</v>
      </c>
    </row>
    <row r="15756" spans="1:6" x14ac:dyDescent="0.25">
      <c r="A15756" s="68" t="s">
        <v>103</v>
      </c>
      <c r="B15756" s="69">
        <v>491567718</v>
      </c>
      <c r="C15756" s="68">
        <v>630509774265</v>
      </c>
      <c r="D15756" s="69" t="s">
        <v>10370</v>
      </c>
      <c r="E15756" s="65">
        <f>IFERROR(VLOOKUP(C15756,Pivot!A:B,2,0),0)</f>
        <v>0</v>
      </c>
      <c r="F15756" s="65">
        <f>IFERROR(VLOOKUP(C15756,Pivot!A:C,3,0),0)</f>
        <v>0</v>
      </c>
    </row>
    <row r="15757" spans="1:6" x14ac:dyDescent="0.25">
      <c r="A15757" s="68" t="s">
        <v>103</v>
      </c>
      <c r="B15757" s="69">
        <v>491567718</v>
      </c>
      <c r="C15757" s="68">
        <v>630509803880</v>
      </c>
      <c r="D15757" s="69" t="s">
        <v>10370</v>
      </c>
      <c r="E15757" s="65">
        <f>IFERROR(VLOOKUP(C15757,Pivot!A:B,2,0),0)</f>
        <v>0</v>
      </c>
      <c r="F15757" s="65">
        <f>IFERROR(VLOOKUP(C15757,Pivot!A:C,3,0),0)</f>
        <v>0</v>
      </c>
    </row>
    <row r="15758" spans="1:6" x14ac:dyDescent="0.25">
      <c r="A15758" s="68" t="s">
        <v>103</v>
      </c>
      <c r="B15758" s="69">
        <v>491567718</v>
      </c>
      <c r="C15758" s="68">
        <v>630509803897</v>
      </c>
      <c r="D15758" s="69" t="s">
        <v>10370</v>
      </c>
      <c r="E15758" s="65">
        <f>IFERROR(VLOOKUP(C15758,Pivot!A:B,2,0),0)</f>
        <v>0</v>
      </c>
      <c r="F15758" s="65">
        <f>IFERROR(VLOOKUP(C15758,Pivot!A:C,3,0),0)</f>
        <v>0</v>
      </c>
    </row>
    <row r="15759" spans="1:6" x14ac:dyDescent="0.25">
      <c r="A15759" s="68" t="s">
        <v>103</v>
      </c>
      <c r="B15759" s="69">
        <v>491567718</v>
      </c>
      <c r="C15759" s="68">
        <v>630509825998</v>
      </c>
      <c r="D15759" s="69" t="s">
        <v>10370</v>
      </c>
      <c r="E15759" s="65">
        <f>IFERROR(VLOOKUP(C15759,Pivot!A:B,2,0),0)</f>
        <v>0</v>
      </c>
      <c r="F15759" s="65">
        <f>IFERROR(VLOOKUP(C15759,Pivot!A:C,3,0),0)</f>
        <v>0</v>
      </c>
    </row>
    <row r="15760" spans="1:6" x14ac:dyDescent="0.25">
      <c r="A15760" s="68" t="s">
        <v>103</v>
      </c>
      <c r="B15760" s="69">
        <v>491567718</v>
      </c>
      <c r="C15760" s="68">
        <v>630509826025</v>
      </c>
      <c r="D15760" s="69" t="s">
        <v>10370</v>
      </c>
      <c r="E15760" s="65">
        <f>IFERROR(VLOOKUP(C15760,Pivot!A:B,2,0),0)</f>
        <v>0</v>
      </c>
      <c r="F15760" s="65">
        <f>IFERROR(VLOOKUP(C15760,Pivot!A:C,3,0),0)</f>
        <v>0</v>
      </c>
    </row>
    <row r="15761" spans="1:6" x14ac:dyDescent="0.25">
      <c r="A15761" s="68" t="s">
        <v>103</v>
      </c>
      <c r="B15761" s="69">
        <v>491567718</v>
      </c>
      <c r="C15761" s="68">
        <v>630509830800</v>
      </c>
      <c r="D15761" s="69" t="s">
        <v>10370</v>
      </c>
      <c r="E15761" s="65">
        <f>IFERROR(VLOOKUP(C15761,Pivot!A:B,2,0),0)</f>
        <v>0</v>
      </c>
      <c r="F15761" s="65">
        <f>IFERROR(VLOOKUP(C15761,Pivot!A:C,3,0),0)</f>
        <v>0</v>
      </c>
    </row>
    <row r="15762" spans="1:6" x14ac:dyDescent="0.25">
      <c r="A15762" s="68" t="s">
        <v>103</v>
      </c>
      <c r="B15762" s="69">
        <v>491567718</v>
      </c>
      <c r="C15762" s="68">
        <v>630509830817</v>
      </c>
      <c r="D15762" s="69" t="s">
        <v>10370</v>
      </c>
      <c r="E15762" s="65">
        <f>IFERROR(VLOOKUP(C15762,Pivot!A:B,2,0),0)</f>
        <v>0</v>
      </c>
      <c r="F15762" s="65">
        <f>IFERROR(VLOOKUP(C15762,Pivot!A:C,3,0),0)</f>
        <v>0</v>
      </c>
    </row>
    <row r="15763" spans="1:6" x14ac:dyDescent="0.25">
      <c r="A15763" s="68" t="s">
        <v>103</v>
      </c>
      <c r="B15763" s="69">
        <v>491567718</v>
      </c>
      <c r="C15763" s="68">
        <v>630509830831</v>
      </c>
      <c r="D15763" s="69" t="s">
        <v>10370</v>
      </c>
      <c r="E15763" s="65">
        <f>IFERROR(VLOOKUP(C15763,Pivot!A:B,2,0),0)</f>
        <v>0</v>
      </c>
      <c r="F15763" s="65">
        <f>IFERROR(VLOOKUP(C15763,Pivot!A:C,3,0),0)</f>
        <v>0</v>
      </c>
    </row>
    <row r="15764" spans="1:6" x14ac:dyDescent="0.25">
      <c r="A15764" s="68" t="s">
        <v>103</v>
      </c>
      <c r="B15764" s="69">
        <v>491567718</v>
      </c>
      <c r="C15764" s="68">
        <v>630509847730</v>
      </c>
      <c r="D15764" s="69" t="s">
        <v>10370</v>
      </c>
      <c r="E15764" s="65">
        <f>IFERROR(VLOOKUP(C15764,Pivot!A:B,2,0),0)</f>
        <v>0</v>
      </c>
      <c r="F15764" s="65">
        <f>IFERROR(VLOOKUP(C15764,Pivot!A:C,3,0),0)</f>
        <v>0</v>
      </c>
    </row>
    <row r="15765" spans="1:6" x14ac:dyDescent="0.25">
      <c r="A15765" s="68" t="s">
        <v>103</v>
      </c>
      <c r="B15765" s="69">
        <v>491567718</v>
      </c>
      <c r="C15765" s="68">
        <v>630509847747</v>
      </c>
      <c r="D15765" s="69" t="s">
        <v>10370</v>
      </c>
      <c r="E15765" s="65">
        <f>IFERROR(VLOOKUP(C15765,Pivot!A:B,2,0),0)</f>
        <v>0</v>
      </c>
      <c r="F15765" s="65">
        <f>IFERROR(VLOOKUP(C15765,Pivot!A:C,3,0),0)</f>
        <v>0</v>
      </c>
    </row>
    <row r="15766" spans="1:6" x14ac:dyDescent="0.25">
      <c r="A15766" s="68" t="s">
        <v>103</v>
      </c>
      <c r="B15766" s="69">
        <v>491567718</v>
      </c>
      <c r="C15766" s="68">
        <v>630509847754</v>
      </c>
      <c r="D15766" s="69" t="s">
        <v>10370</v>
      </c>
      <c r="E15766" s="65">
        <f>IFERROR(VLOOKUP(C15766,Pivot!A:B,2,0),0)</f>
        <v>0</v>
      </c>
      <c r="F15766" s="65">
        <f>IFERROR(VLOOKUP(C15766,Pivot!A:C,3,0),0)</f>
        <v>0</v>
      </c>
    </row>
    <row r="15767" spans="1:6" x14ac:dyDescent="0.25">
      <c r="A15767" s="68" t="s">
        <v>103</v>
      </c>
      <c r="B15767" s="69">
        <v>491567718</v>
      </c>
      <c r="C15767" s="68">
        <v>630509847822</v>
      </c>
      <c r="D15767" s="69" t="s">
        <v>10370</v>
      </c>
      <c r="E15767" s="65">
        <f>IFERROR(VLOOKUP(C15767,Pivot!A:B,2,0),0)</f>
        <v>0</v>
      </c>
      <c r="F15767" s="65">
        <f>IFERROR(VLOOKUP(C15767,Pivot!A:C,3,0),0)</f>
        <v>0</v>
      </c>
    </row>
    <row r="15768" spans="1:6" x14ac:dyDescent="0.25">
      <c r="A15768" s="68" t="s">
        <v>103</v>
      </c>
      <c r="B15768" s="69">
        <v>491567718</v>
      </c>
      <c r="C15768" s="68">
        <v>630509891191</v>
      </c>
      <c r="D15768" s="69" t="s">
        <v>10370</v>
      </c>
      <c r="E15768" s="65">
        <f>IFERROR(VLOOKUP(C15768,Pivot!A:B,2,0),0)</f>
        <v>0</v>
      </c>
      <c r="F15768" s="65">
        <f>IFERROR(VLOOKUP(C15768,Pivot!A:C,3,0),0)</f>
        <v>0</v>
      </c>
    </row>
    <row r="15769" spans="1:6" x14ac:dyDescent="0.25">
      <c r="A15769" s="68" t="s">
        <v>103</v>
      </c>
      <c r="B15769" s="69">
        <v>491567718</v>
      </c>
      <c r="C15769" s="68">
        <v>630509891207</v>
      </c>
      <c r="D15769" s="69" t="s">
        <v>10370</v>
      </c>
      <c r="E15769" s="65">
        <f>IFERROR(VLOOKUP(C15769,Pivot!A:B,2,0),0)</f>
        <v>0</v>
      </c>
      <c r="F15769" s="65">
        <f>IFERROR(VLOOKUP(C15769,Pivot!A:C,3,0),0)</f>
        <v>0</v>
      </c>
    </row>
    <row r="15770" spans="1:6" x14ac:dyDescent="0.25">
      <c r="A15770" s="68" t="s">
        <v>103</v>
      </c>
      <c r="B15770" s="69">
        <v>491567718</v>
      </c>
      <c r="C15770" s="68">
        <v>630509892402</v>
      </c>
      <c r="D15770" s="69" t="s">
        <v>10370</v>
      </c>
      <c r="E15770" s="65">
        <f>IFERROR(VLOOKUP(C15770,Pivot!A:B,2,0),0)</f>
        <v>0</v>
      </c>
      <c r="F15770" s="65">
        <f>IFERROR(VLOOKUP(C15770,Pivot!A:C,3,0),0)</f>
        <v>0</v>
      </c>
    </row>
    <row r="15771" spans="1:6" x14ac:dyDescent="0.25">
      <c r="A15771" s="68" t="s">
        <v>103</v>
      </c>
      <c r="B15771" s="69">
        <v>491567718</v>
      </c>
      <c r="C15771" s="68">
        <v>630509892440</v>
      </c>
      <c r="D15771" s="69" t="s">
        <v>10370</v>
      </c>
      <c r="E15771" s="65">
        <f>IFERROR(VLOOKUP(C15771,Pivot!A:B,2,0),0)</f>
        <v>0</v>
      </c>
      <c r="F15771" s="65">
        <f>IFERROR(VLOOKUP(C15771,Pivot!A:C,3,0),0)</f>
        <v>0</v>
      </c>
    </row>
    <row r="15772" spans="1:6" x14ac:dyDescent="0.25">
      <c r="A15772" s="68" t="s">
        <v>103</v>
      </c>
      <c r="B15772" s="69">
        <v>491567718</v>
      </c>
      <c r="C15772" s="68">
        <v>630509893911</v>
      </c>
      <c r="D15772" s="69" t="s">
        <v>10370</v>
      </c>
      <c r="E15772" s="65">
        <f>IFERROR(VLOOKUP(C15772,Pivot!A:B,2,0),0)</f>
        <v>0</v>
      </c>
      <c r="F15772" s="65">
        <f>IFERROR(VLOOKUP(C15772,Pivot!A:C,3,0),0)</f>
        <v>0</v>
      </c>
    </row>
    <row r="15773" spans="1:6" x14ac:dyDescent="0.25">
      <c r="A15773" s="68" t="s">
        <v>103</v>
      </c>
      <c r="B15773" s="69">
        <v>491567718</v>
      </c>
      <c r="C15773" s="68">
        <v>630509893928</v>
      </c>
      <c r="D15773" s="69" t="s">
        <v>10370</v>
      </c>
      <c r="E15773" s="65">
        <f>IFERROR(VLOOKUP(C15773,Pivot!A:B,2,0),0)</f>
        <v>0</v>
      </c>
      <c r="F15773" s="65">
        <f>IFERROR(VLOOKUP(C15773,Pivot!A:C,3,0),0)</f>
        <v>0</v>
      </c>
    </row>
    <row r="15774" spans="1:6" x14ac:dyDescent="0.25">
      <c r="A15774" s="68" t="s">
        <v>103</v>
      </c>
      <c r="B15774" s="69">
        <v>491567718</v>
      </c>
      <c r="C15774" s="68">
        <v>630509893935</v>
      </c>
      <c r="D15774" s="69" t="s">
        <v>10370</v>
      </c>
      <c r="E15774" s="65">
        <f>IFERROR(VLOOKUP(C15774,Pivot!A:B,2,0),0)</f>
        <v>0</v>
      </c>
      <c r="F15774" s="65">
        <f>IFERROR(VLOOKUP(C15774,Pivot!A:C,3,0),0)</f>
        <v>0</v>
      </c>
    </row>
    <row r="15775" spans="1:6" x14ac:dyDescent="0.25">
      <c r="A15775" s="68" t="s">
        <v>103</v>
      </c>
      <c r="B15775" s="69">
        <v>491567718</v>
      </c>
      <c r="C15775" s="68">
        <v>630509893942</v>
      </c>
      <c r="D15775" s="69" t="s">
        <v>10370</v>
      </c>
      <c r="E15775" s="65">
        <f>IFERROR(VLOOKUP(C15775,Pivot!A:B,2,0),0)</f>
        <v>0</v>
      </c>
      <c r="F15775" s="65">
        <f>IFERROR(VLOOKUP(C15775,Pivot!A:C,3,0),0)</f>
        <v>0</v>
      </c>
    </row>
    <row r="15776" spans="1:6" x14ac:dyDescent="0.25">
      <c r="A15776" s="68" t="s">
        <v>103</v>
      </c>
      <c r="B15776" s="69">
        <v>491567718</v>
      </c>
      <c r="C15776" s="68">
        <v>630509893973</v>
      </c>
      <c r="D15776" s="69" t="s">
        <v>10370</v>
      </c>
      <c r="E15776" s="65">
        <f>IFERROR(VLOOKUP(C15776,Pivot!A:B,2,0),0)</f>
        <v>0</v>
      </c>
      <c r="F15776" s="65">
        <f>IFERROR(VLOOKUP(C15776,Pivot!A:C,3,0),0)</f>
        <v>0</v>
      </c>
    </row>
    <row r="15777" spans="1:6" x14ac:dyDescent="0.25">
      <c r="A15777" s="68" t="s">
        <v>103</v>
      </c>
      <c r="B15777" s="69">
        <v>491567721</v>
      </c>
      <c r="C15777" s="68">
        <v>4891813202318</v>
      </c>
      <c r="D15777" s="69" t="s">
        <v>10371</v>
      </c>
      <c r="E15777" s="65">
        <f>IFERROR(VLOOKUP(C15777,Pivot!A:B,2,0),0)</f>
        <v>0</v>
      </c>
      <c r="F15777" s="65">
        <f>IFERROR(VLOOKUP(C15777,Pivot!A:C,3,0),0)</f>
        <v>0</v>
      </c>
    </row>
    <row r="15778" spans="1:6" x14ac:dyDescent="0.25">
      <c r="A15778" s="68" t="s">
        <v>103</v>
      </c>
      <c r="B15778" s="69">
        <v>491567722</v>
      </c>
      <c r="C15778" s="68">
        <v>4891813202325</v>
      </c>
      <c r="D15778" s="69" t="s">
        <v>10372</v>
      </c>
      <c r="E15778" s="65">
        <f>IFERROR(VLOOKUP(C15778,Pivot!A:B,2,0),0)</f>
        <v>0</v>
      </c>
      <c r="F15778" s="65">
        <f>IFERROR(VLOOKUP(C15778,Pivot!A:C,3,0),0)</f>
        <v>0</v>
      </c>
    </row>
    <row r="15779" spans="1:6" x14ac:dyDescent="0.25">
      <c r="A15779" s="68" t="s">
        <v>103</v>
      </c>
      <c r="B15779" s="69">
        <v>491567723</v>
      </c>
      <c r="C15779" s="68">
        <v>4891813202332</v>
      </c>
      <c r="D15779" s="69" t="s">
        <v>10373</v>
      </c>
      <c r="E15779" s="65">
        <f>IFERROR(VLOOKUP(C15779,Pivot!A:B,2,0),0)</f>
        <v>0</v>
      </c>
      <c r="F15779" s="65">
        <f>IFERROR(VLOOKUP(C15779,Pivot!A:C,3,0),0)</f>
        <v>0</v>
      </c>
    </row>
    <row r="15780" spans="1:6" x14ac:dyDescent="0.25">
      <c r="A15780" s="68" t="s">
        <v>103</v>
      </c>
      <c r="B15780" s="69">
        <v>491567726</v>
      </c>
      <c r="C15780" s="68">
        <v>661732795130</v>
      </c>
      <c r="D15780" s="69" t="s">
        <v>10374</v>
      </c>
      <c r="E15780" s="65">
        <f>IFERROR(VLOOKUP(C15780,Pivot!A:B,2,0),0)</f>
        <v>0</v>
      </c>
      <c r="F15780" s="65">
        <f>IFERROR(VLOOKUP(C15780,Pivot!A:C,3,0),0)</f>
        <v>0</v>
      </c>
    </row>
    <row r="15781" spans="1:6" x14ac:dyDescent="0.25">
      <c r="A15781" s="68" t="s">
        <v>103</v>
      </c>
      <c r="B15781" s="69">
        <v>491567733</v>
      </c>
      <c r="C15781" s="68">
        <v>661732793143</v>
      </c>
      <c r="D15781" s="69" t="s">
        <v>10375</v>
      </c>
      <c r="E15781" s="65">
        <f>IFERROR(VLOOKUP(C15781,Pivot!A:B,2,0),0)</f>
        <v>0</v>
      </c>
      <c r="F15781" s="65">
        <f>IFERROR(VLOOKUP(C15781,Pivot!A:C,3,0),0)</f>
        <v>0</v>
      </c>
    </row>
    <row r="15782" spans="1:6" x14ac:dyDescent="0.25">
      <c r="A15782" s="68" t="s">
        <v>103</v>
      </c>
      <c r="B15782" s="69">
        <v>491567738</v>
      </c>
      <c r="C15782" s="68">
        <v>661732795581</v>
      </c>
      <c r="D15782" s="69" t="s">
        <v>10376</v>
      </c>
      <c r="E15782" s="65">
        <f>IFERROR(VLOOKUP(C15782,Pivot!A:B,2,0),0)</f>
        <v>0</v>
      </c>
      <c r="F15782" s="65">
        <f>IFERROR(VLOOKUP(C15782,Pivot!A:C,3,0),0)</f>
        <v>0</v>
      </c>
    </row>
    <row r="15783" spans="1:6" x14ac:dyDescent="0.25">
      <c r="A15783" s="68" t="s">
        <v>103</v>
      </c>
      <c r="B15783" s="69">
        <v>491567739</v>
      </c>
      <c r="C15783" s="68">
        <v>661732795604</v>
      </c>
      <c r="D15783" s="69" t="s">
        <v>10377</v>
      </c>
      <c r="E15783" s="65">
        <f>IFERROR(VLOOKUP(C15783,Pivot!A:B,2,0),0)</f>
        <v>0</v>
      </c>
      <c r="F15783" s="65">
        <f>IFERROR(VLOOKUP(C15783,Pivot!A:C,3,0),0)</f>
        <v>0</v>
      </c>
    </row>
    <row r="15784" spans="1:6" x14ac:dyDescent="0.25">
      <c r="A15784" s="68" t="s">
        <v>103</v>
      </c>
      <c r="B15784" s="69">
        <v>491567740</v>
      </c>
      <c r="C15784" s="68">
        <v>491567740</v>
      </c>
      <c r="D15784" s="69" t="s">
        <v>10378</v>
      </c>
      <c r="E15784" s="65">
        <f>IFERROR(VLOOKUP(C15784,Pivot!A:B,2,0),0)</f>
        <v>0</v>
      </c>
      <c r="F15784" s="65">
        <f>IFERROR(VLOOKUP(C15784,Pivot!A:C,3,0),0)</f>
        <v>0</v>
      </c>
    </row>
    <row r="15785" spans="1:6" x14ac:dyDescent="0.25">
      <c r="A15785" s="68" t="s">
        <v>103</v>
      </c>
      <c r="B15785" s="69">
        <v>491567740</v>
      </c>
      <c r="C15785" s="68">
        <v>661732795635</v>
      </c>
      <c r="D15785" s="69" t="s">
        <v>10378</v>
      </c>
      <c r="E15785" s="65">
        <f>IFERROR(VLOOKUP(C15785,Pivot!A:B,2,0),0)</f>
        <v>0</v>
      </c>
      <c r="F15785" s="65">
        <f>IFERROR(VLOOKUP(C15785,Pivot!A:C,3,0),0)</f>
        <v>0</v>
      </c>
    </row>
    <row r="15786" spans="1:6" x14ac:dyDescent="0.25">
      <c r="A15786" s="68" t="s">
        <v>103</v>
      </c>
      <c r="B15786" s="69">
        <v>491567746</v>
      </c>
      <c r="C15786" s="68">
        <v>661732731848</v>
      </c>
      <c r="D15786" s="69" t="s">
        <v>10379</v>
      </c>
      <c r="E15786" s="65">
        <f>IFERROR(VLOOKUP(C15786,Pivot!A:B,2,0),0)</f>
        <v>0</v>
      </c>
      <c r="F15786" s="65">
        <f>IFERROR(VLOOKUP(C15786,Pivot!A:C,3,0),0)</f>
        <v>0</v>
      </c>
    </row>
    <row r="15787" spans="1:6" x14ac:dyDescent="0.25">
      <c r="A15787" s="68" t="s">
        <v>103</v>
      </c>
      <c r="B15787" s="69">
        <v>491567747</v>
      </c>
      <c r="C15787" s="68">
        <v>887961749281</v>
      </c>
      <c r="D15787" s="69" t="s">
        <v>10380</v>
      </c>
      <c r="E15787" s="65">
        <f>IFERROR(VLOOKUP(C15787,Pivot!A:B,2,0),0)</f>
        <v>0</v>
      </c>
      <c r="F15787" s="65">
        <f>IFERROR(VLOOKUP(C15787,Pivot!A:C,3,0),0)</f>
        <v>0</v>
      </c>
    </row>
    <row r="15788" spans="1:6" x14ac:dyDescent="0.25">
      <c r="A15788" s="68" t="s">
        <v>103</v>
      </c>
      <c r="B15788" s="69">
        <v>491567748</v>
      </c>
      <c r="C15788" s="68">
        <v>4001702024550</v>
      </c>
      <c r="D15788" s="69" t="s">
        <v>10381</v>
      </c>
      <c r="E15788" s="65">
        <f>IFERROR(VLOOKUP(C15788,Pivot!A:B,2,0),0)</f>
        <v>0</v>
      </c>
      <c r="F15788" s="65">
        <f>IFERROR(VLOOKUP(C15788,Pivot!A:C,3,0),0)</f>
        <v>0</v>
      </c>
    </row>
    <row r="15789" spans="1:6" x14ac:dyDescent="0.25">
      <c r="A15789" s="68" t="s">
        <v>103</v>
      </c>
      <c r="B15789" s="69">
        <v>491567749</v>
      </c>
      <c r="C15789" s="68">
        <v>4001702025021</v>
      </c>
      <c r="D15789" s="69" t="s">
        <v>10382</v>
      </c>
      <c r="E15789" s="65">
        <f>IFERROR(VLOOKUP(C15789,Pivot!A:B,2,0),0)</f>
        <v>0</v>
      </c>
      <c r="F15789" s="65">
        <f>IFERROR(VLOOKUP(C15789,Pivot!A:C,3,0),0)</f>
        <v>0</v>
      </c>
    </row>
    <row r="15790" spans="1:6" x14ac:dyDescent="0.25">
      <c r="A15790" s="68" t="s">
        <v>103</v>
      </c>
      <c r="B15790" s="69">
        <v>491567750</v>
      </c>
      <c r="C15790" s="68">
        <v>4001702037758</v>
      </c>
      <c r="D15790" s="69" t="s">
        <v>10383</v>
      </c>
      <c r="E15790" s="65">
        <f>IFERROR(VLOOKUP(C15790,Pivot!A:B,2,0),0)</f>
        <v>0</v>
      </c>
      <c r="F15790" s="65">
        <f>IFERROR(VLOOKUP(C15790,Pivot!A:C,3,0),0)</f>
        <v>0</v>
      </c>
    </row>
    <row r="15791" spans="1:6" x14ac:dyDescent="0.25">
      <c r="A15791" s="68" t="s">
        <v>103</v>
      </c>
      <c r="B15791" s="69">
        <v>491567751</v>
      </c>
      <c r="C15791" s="68">
        <v>4001702024505</v>
      </c>
      <c r="D15791" s="69" t="s">
        <v>10384</v>
      </c>
      <c r="E15791" s="65">
        <f>IFERROR(VLOOKUP(C15791,Pivot!A:B,2,0),0)</f>
        <v>0</v>
      </c>
      <c r="F15791" s="65">
        <f>IFERROR(VLOOKUP(C15791,Pivot!A:C,3,0),0)</f>
        <v>0</v>
      </c>
    </row>
    <row r="15792" spans="1:6" x14ac:dyDescent="0.25">
      <c r="A15792" s="68" t="s">
        <v>103</v>
      </c>
      <c r="B15792" s="69">
        <v>491567752</v>
      </c>
      <c r="C15792" s="68">
        <v>4001702025250</v>
      </c>
      <c r="D15792" s="69" t="s">
        <v>10385</v>
      </c>
      <c r="E15792" s="65">
        <f>IFERROR(VLOOKUP(C15792,Pivot!A:B,2,0),0)</f>
        <v>0</v>
      </c>
      <c r="F15792" s="65">
        <f>IFERROR(VLOOKUP(C15792,Pivot!A:C,3,0),0)</f>
        <v>0</v>
      </c>
    </row>
    <row r="15793" spans="1:6" x14ac:dyDescent="0.25">
      <c r="A15793" s="68" t="s">
        <v>103</v>
      </c>
      <c r="B15793" s="69">
        <v>491567753</v>
      </c>
      <c r="C15793" s="68">
        <v>4001702028152</v>
      </c>
      <c r="D15793" s="69" t="s">
        <v>10386</v>
      </c>
      <c r="E15793" s="65">
        <f>IFERROR(VLOOKUP(C15793,Pivot!A:B,2,0),0)</f>
        <v>0</v>
      </c>
      <c r="F15793" s="65">
        <f>IFERROR(VLOOKUP(C15793,Pivot!A:C,3,0),0)</f>
        <v>0</v>
      </c>
    </row>
    <row r="15794" spans="1:6" x14ac:dyDescent="0.25">
      <c r="A15794" s="68" t="s">
        <v>103</v>
      </c>
      <c r="B15794" s="69">
        <v>491567754</v>
      </c>
      <c r="C15794" s="68">
        <v>4001702024901</v>
      </c>
      <c r="D15794" s="69" t="s">
        <v>10387</v>
      </c>
      <c r="E15794" s="65">
        <f>IFERROR(VLOOKUP(C15794,Pivot!A:B,2,0),0)</f>
        <v>0</v>
      </c>
      <c r="F15794" s="65">
        <f>IFERROR(VLOOKUP(C15794,Pivot!A:C,3,0),0)</f>
        <v>0</v>
      </c>
    </row>
    <row r="15795" spans="1:6" x14ac:dyDescent="0.25">
      <c r="A15795" s="68" t="s">
        <v>103</v>
      </c>
      <c r="B15795" s="69">
        <v>491567755</v>
      </c>
      <c r="C15795" s="68">
        <v>4001702025359</v>
      </c>
      <c r="D15795" s="69" t="s">
        <v>10388</v>
      </c>
      <c r="E15795" s="65">
        <f>IFERROR(VLOOKUP(C15795,Pivot!A:B,2,0),0)</f>
        <v>0</v>
      </c>
      <c r="F15795" s="65">
        <f>IFERROR(VLOOKUP(C15795,Pivot!A:C,3,0),0)</f>
        <v>0</v>
      </c>
    </row>
    <row r="15796" spans="1:6" x14ac:dyDescent="0.25">
      <c r="A15796" s="68" t="s">
        <v>103</v>
      </c>
      <c r="B15796" s="69">
        <v>491567757</v>
      </c>
      <c r="C15796" s="68">
        <v>191726006053</v>
      </c>
      <c r="D15796" s="69" t="s">
        <v>10389</v>
      </c>
      <c r="E15796" s="65">
        <f>IFERROR(VLOOKUP(C15796,Pivot!A:B,2,0),0)</f>
        <v>0</v>
      </c>
      <c r="F15796" s="65">
        <f>IFERROR(VLOOKUP(C15796,Pivot!A:C,3,0),0)</f>
        <v>0</v>
      </c>
    </row>
    <row r="15797" spans="1:6" x14ac:dyDescent="0.25">
      <c r="A15797" s="68" t="s">
        <v>103</v>
      </c>
      <c r="B15797" s="69">
        <v>491567757</v>
      </c>
      <c r="C15797" s="68">
        <v>191726006060</v>
      </c>
      <c r="D15797" s="69" t="s">
        <v>10389</v>
      </c>
      <c r="E15797" s="65">
        <f>IFERROR(VLOOKUP(C15797,Pivot!A:B,2,0),0)</f>
        <v>0</v>
      </c>
      <c r="F15797" s="65">
        <f>IFERROR(VLOOKUP(C15797,Pivot!A:C,3,0),0)</f>
        <v>0</v>
      </c>
    </row>
    <row r="15798" spans="1:6" x14ac:dyDescent="0.25">
      <c r="A15798" s="68" t="s">
        <v>103</v>
      </c>
      <c r="B15798" s="69">
        <v>491567757</v>
      </c>
      <c r="C15798" s="68">
        <v>191726006077</v>
      </c>
      <c r="D15798" s="69" t="s">
        <v>10389</v>
      </c>
      <c r="E15798" s="65">
        <f>IFERROR(VLOOKUP(C15798,Pivot!A:B,2,0),0)</f>
        <v>0</v>
      </c>
      <c r="F15798" s="65">
        <f>IFERROR(VLOOKUP(C15798,Pivot!A:C,3,0),0)</f>
        <v>0</v>
      </c>
    </row>
    <row r="15799" spans="1:6" x14ac:dyDescent="0.25">
      <c r="A15799" s="68" t="s">
        <v>103</v>
      </c>
      <c r="B15799" s="69">
        <v>491567757</v>
      </c>
      <c r="C15799" s="68">
        <v>191726006084</v>
      </c>
      <c r="D15799" s="69" t="s">
        <v>10389</v>
      </c>
      <c r="E15799" s="65">
        <f>IFERROR(VLOOKUP(C15799,Pivot!A:B,2,0),0)</f>
        <v>0</v>
      </c>
      <c r="F15799" s="65">
        <f>IFERROR(VLOOKUP(C15799,Pivot!A:C,3,0),0)</f>
        <v>0</v>
      </c>
    </row>
    <row r="15800" spans="1:6" x14ac:dyDescent="0.25">
      <c r="A15800" s="68" t="s">
        <v>103</v>
      </c>
      <c r="B15800" s="69">
        <v>491567757</v>
      </c>
      <c r="C15800" s="68">
        <v>191726006091</v>
      </c>
      <c r="D15800" s="69" t="s">
        <v>10389</v>
      </c>
      <c r="E15800" s="65">
        <f>IFERROR(VLOOKUP(C15800,Pivot!A:B,2,0),0)</f>
        <v>0</v>
      </c>
      <c r="F15800" s="65">
        <f>IFERROR(VLOOKUP(C15800,Pivot!A:C,3,0),0)</f>
        <v>0</v>
      </c>
    </row>
    <row r="15801" spans="1:6" x14ac:dyDescent="0.25">
      <c r="A15801" s="68" t="s">
        <v>103</v>
      </c>
      <c r="B15801" s="69">
        <v>491567757</v>
      </c>
      <c r="C15801" s="68">
        <v>191726006107</v>
      </c>
      <c r="D15801" s="69" t="s">
        <v>10389</v>
      </c>
      <c r="E15801" s="65">
        <f>IFERROR(VLOOKUP(C15801,Pivot!A:B,2,0),0)</f>
        <v>0</v>
      </c>
      <c r="F15801" s="65">
        <f>IFERROR(VLOOKUP(C15801,Pivot!A:C,3,0),0)</f>
        <v>0</v>
      </c>
    </row>
    <row r="15802" spans="1:6" x14ac:dyDescent="0.25">
      <c r="A15802" s="68" t="s">
        <v>103</v>
      </c>
      <c r="B15802" s="69">
        <v>491567757</v>
      </c>
      <c r="C15802" s="68">
        <v>191726006114</v>
      </c>
      <c r="D15802" s="69" t="s">
        <v>10389</v>
      </c>
      <c r="E15802" s="65">
        <f>IFERROR(VLOOKUP(C15802,Pivot!A:B,2,0),0)</f>
        <v>0</v>
      </c>
      <c r="F15802" s="65">
        <f>IFERROR(VLOOKUP(C15802,Pivot!A:C,3,0),0)</f>
        <v>0</v>
      </c>
    </row>
    <row r="15803" spans="1:6" x14ac:dyDescent="0.25">
      <c r="A15803" s="68" t="s">
        <v>103</v>
      </c>
      <c r="B15803" s="69">
        <v>491567757</v>
      </c>
      <c r="C15803" s="68">
        <v>491567757</v>
      </c>
      <c r="D15803" s="69" t="s">
        <v>10389</v>
      </c>
      <c r="E15803" s="65">
        <f>IFERROR(VLOOKUP(C15803,Pivot!A:B,2,0),0)</f>
        <v>0</v>
      </c>
      <c r="F15803" s="65">
        <f>IFERROR(VLOOKUP(C15803,Pivot!A:C,3,0),0)</f>
        <v>0</v>
      </c>
    </row>
    <row r="15804" spans="1:6" x14ac:dyDescent="0.25">
      <c r="A15804" s="68" t="s">
        <v>103</v>
      </c>
      <c r="B15804" s="69">
        <v>491567758</v>
      </c>
      <c r="C15804" s="68">
        <v>191726006138</v>
      </c>
      <c r="D15804" s="69" t="s">
        <v>10390</v>
      </c>
      <c r="E15804" s="65">
        <f>IFERROR(VLOOKUP(C15804,Pivot!A:B,2,0),0)</f>
        <v>0</v>
      </c>
      <c r="F15804" s="65">
        <f>IFERROR(VLOOKUP(C15804,Pivot!A:C,3,0),0)</f>
        <v>0</v>
      </c>
    </row>
    <row r="15805" spans="1:6" x14ac:dyDescent="0.25">
      <c r="A15805" s="68" t="s">
        <v>103</v>
      </c>
      <c r="B15805" s="69">
        <v>491567758</v>
      </c>
      <c r="C15805" s="68">
        <v>491567758</v>
      </c>
      <c r="D15805" s="69" t="s">
        <v>10390</v>
      </c>
      <c r="E15805" s="65">
        <f>IFERROR(VLOOKUP(C15805,Pivot!A:B,2,0),0)</f>
        <v>0</v>
      </c>
      <c r="F15805" s="65">
        <f>IFERROR(VLOOKUP(C15805,Pivot!A:C,3,0),0)</f>
        <v>0</v>
      </c>
    </row>
    <row r="15806" spans="1:6" x14ac:dyDescent="0.25">
      <c r="A15806" s="68" t="s">
        <v>103</v>
      </c>
      <c r="B15806" s="69">
        <v>491567761</v>
      </c>
      <c r="C15806" s="68">
        <v>191726006176</v>
      </c>
      <c r="D15806" s="69" t="s">
        <v>10391</v>
      </c>
      <c r="E15806" s="65">
        <f>IFERROR(VLOOKUP(C15806,Pivot!A:B,2,0),0)</f>
        <v>0</v>
      </c>
      <c r="F15806" s="65">
        <f>IFERROR(VLOOKUP(C15806,Pivot!A:C,3,0),0)</f>
        <v>0</v>
      </c>
    </row>
    <row r="15807" spans="1:6" x14ac:dyDescent="0.25">
      <c r="A15807" s="68" t="s">
        <v>103</v>
      </c>
      <c r="B15807" s="69">
        <v>491567761</v>
      </c>
      <c r="C15807" s="68">
        <v>491567761</v>
      </c>
      <c r="D15807" s="69" t="s">
        <v>10391</v>
      </c>
      <c r="E15807" s="65">
        <f>IFERROR(VLOOKUP(C15807,Pivot!A:B,2,0),0)</f>
        <v>0</v>
      </c>
      <c r="F15807" s="65">
        <f>IFERROR(VLOOKUP(C15807,Pivot!A:C,3,0),0)</f>
        <v>0</v>
      </c>
    </row>
    <row r="15808" spans="1:6" x14ac:dyDescent="0.25">
      <c r="A15808" s="68" t="s">
        <v>103</v>
      </c>
      <c r="B15808" s="69">
        <v>491567763</v>
      </c>
      <c r="C15808" s="68">
        <v>191726006190</v>
      </c>
      <c r="D15808" s="69" t="s">
        <v>10392</v>
      </c>
      <c r="E15808" s="65">
        <f>IFERROR(VLOOKUP(C15808,Pivot!A:B,2,0),0)</f>
        <v>0</v>
      </c>
      <c r="F15808" s="65">
        <f>IFERROR(VLOOKUP(C15808,Pivot!A:C,3,0),0)</f>
        <v>0</v>
      </c>
    </row>
    <row r="15809" spans="1:6" x14ac:dyDescent="0.25">
      <c r="A15809" s="68" t="s">
        <v>103</v>
      </c>
      <c r="B15809" s="69">
        <v>491567763</v>
      </c>
      <c r="C15809" s="68">
        <v>491567763</v>
      </c>
      <c r="D15809" s="69" t="s">
        <v>10392</v>
      </c>
      <c r="E15809" s="65">
        <f>IFERROR(VLOOKUP(C15809,Pivot!A:B,2,0),0)</f>
        <v>0</v>
      </c>
      <c r="F15809" s="65">
        <f>IFERROR(VLOOKUP(C15809,Pivot!A:C,3,0),0)</f>
        <v>0</v>
      </c>
    </row>
    <row r="15810" spans="1:6" x14ac:dyDescent="0.25">
      <c r="A15810" s="68" t="s">
        <v>103</v>
      </c>
      <c r="B15810" s="69">
        <v>491567765</v>
      </c>
      <c r="C15810" s="68">
        <v>191726006237</v>
      </c>
      <c r="D15810" s="69" t="s">
        <v>10393</v>
      </c>
      <c r="E15810" s="65">
        <f>IFERROR(VLOOKUP(C15810,Pivot!A:B,2,0),0)</f>
        <v>0</v>
      </c>
      <c r="F15810" s="65">
        <f>IFERROR(VLOOKUP(C15810,Pivot!A:C,3,0),0)</f>
        <v>0</v>
      </c>
    </row>
    <row r="15811" spans="1:6" x14ac:dyDescent="0.25">
      <c r="A15811" s="68" t="s">
        <v>103</v>
      </c>
      <c r="B15811" s="69">
        <v>491567765</v>
      </c>
      <c r="C15811" s="68">
        <v>491567765</v>
      </c>
      <c r="D15811" s="69" t="s">
        <v>10393</v>
      </c>
      <c r="E15811" s="65">
        <f>IFERROR(VLOOKUP(C15811,Pivot!A:B,2,0),0)</f>
        <v>0</v>
      </c>
      <c r="F15811" s="65">
        <f>IFERROR(VLOOKUP(C15811,Pivot!A:C,3,0),0)</f>
        <v>0</v>
      </c>
    </row>
    <row r="15812" spans="1:6" x14ac:dyDescent="0.25">
      <c r="A15812" s="68" t="s">
        <v>103</v>
      </c>
      <c r="B15812" s="69">
        <v>491567767</v>
      </c>
      <c r="C15812" s="68">
        <v>630509751167</v>
      </c>
      <c r="D15812" s="69" t="s">
        <v>10394</v>
      </c>
      <c r="E15812" s="65">
        <f>IFERROR(VLOOKUP(C15812,Pivot!A:B,2,0),0)</f>
        <v>0</v>
      </c>
      <c r="F15812" s="65">
        <f>IFERROR(VLOOKUP(C15812,Pivot!A:C,3,0),0)</f>
        <v>0</v>
      </c>
    </row>
    <row r="15813" spans="1:6" x14ac:dyDescent="0.25">
      <c r="A15813" s="68" t="s">
        <v>103</v>
      </c>
      <c r="B15813" s="69">
        <v>491567767</v>
      </c>
      <c r="C15813" s="68">
        <v>630509751174</v>
      </c>
      <c r="D15813" s="69" t="s">
        <v>10394</v>
      </c>
      <c r="E15813" s="65">
        <f>IFERROR(VLOOKUP(C15813,Pivot!A:B,2,0),0)</f>
        <v>0</v>
      </c>
      <c r="F15813" s="65">
        <f>IFERROR(VLOOKUP(C15813,Pivot!A:C,3,0),0)</f>
        <v>0</v>
      </c>
    </row>
    <row r="15814" spans="1:6" x14ac:dyDescent="0.25">
      <c r="A15814" s="68" t="s">
        <v>103</v>
      </c>
      <c r="B15814" s="69">
        <v>491567922</v>
      </c>
      <c r="C15814" s="68">
        <v>889698366632</v>
      </c>
      <c r="D15814" s="69" t="s">
        <v>10395</v>
      </c>
      <c r="E15814" s="65">
        <f>IFERROR(VLOOKUP(C15814,Pivot!A:B,2,0),0)</f>
        <v>0</v>
      </c>
      <c r="F15814" s="65">
        <f>IFERROR(VLOOKUP(C15814,Pivot!A:C,3,0),0)</f>
        <v>0</v>
      </c>
    </row>
    <row r="15815" spans="1:6" x14ac:dyDescent="0.25">
      <c r="A15815" s="68" t="s">
        <v>103</v>
      </c>
      <c r="B15815" s="69">
        <v>491567925</v>
      </c>
      <c r="C15815" s="68">
        <v>889698366663</v>
      </c>
      <c r="D15815" s="69" t="s">
        <v>10396</v>
      </c>
      <c r="E15815" s="65">
        <f>IFERROR(VLOOKUP(C15815,Pivot!A:B,2,0),0)</f>
        <v>0</v>
      </c>
      <c r="F15815" s="65">
        <f>IFERROR(VLOOKUP(C15815,Pivot!A:C,3,0),0)</f>
        <v>0</v>
      </c>
    </row>
    <row r="15816" spans="1:6" x14ac:dyDescent="0.25">
      <c r="A15816" s="68" t="s">
        <v>103</v>
      </c>
      <c r="B15816" s="69">
        <v>491567927</v>
      </c>
      <c r="C15816" s="68">
        <v>889698366694</v>
      </c>
      <c r="D15816" s="69" t="s">
        <v>10397</v>
      </c>
      <c r="E15816" s="65">
        <f>IFERROR(VLOOKUP(C15816,Pivot!A:B,2,0),0)</f>
        <v>0</v>
      </c>
      <c r="F15816" s="65">
        <f>IFERROR(VLOOKUP(C15816,Pivot!A:C,3,0),0)</f>
        <v>0</v>
      </c>
    </row>
    <row r="15817" spans="1:6" x14ac:dyDescent="0.25">
      <c r="A15817" s="68" t="s">
        <v>103</v>
      </c>
      <c r="B15817" s="69">
        <v>491567930</v>
      </c>
      <c r="C15817" s="68">
        <v>889698366731</v>
      </c>
      <c r="D15817" s="69" t="s">
        <v>10398</v>
      </c>
      <c r="E15817" s="65">
        <f>IFERROR(VLOOKUP(C15817,Pivot!A:B,2,0),0)</f>
        <v>0</v>
      </c>
      <c r="F15817" s="65">
        <f>IFERROR(VLOOKUP(C15817,Pivot!A:C,3,0),0)</f>
        <v>0</v>
      </c>
    </row>
    <row r="15818" spans="1:6" x14ac:dyDescent="0.25">
      <c r="A15818" s="68" t="s">
        <v>103</v>
      </c>
      <c r="B15818" s="69">
        <v>491567932</v>
      </c>
      <c r="C15818" s="68">
        <v>889698366755</v>
      </c>
      <c r="D15818" s="69" t="s">
        <v>10399</v>
      </c>
      <c r="E15818" s="65">
        <f>IFERROR(VLOOKUP(C15818,Pivot!A:B,2,0),0)</f>
        <v>0</v>
      </c>
      <c r="F15818" s="65">
        <f>IFERROR(VLOOKUP(C15818,Pivot!A:C,3,0),0)</f>
        <v>0</v>
      </c>
    </row>
    <row r="15819" spans="1:6" x14ac:dyDescent="0.25">
      <c r="A15819" s="68" t="s">
        <v>103</v>
      </c>
      <c r="B15819" s="69">
        <v>491567945</v>
      </c>
      <c r="C15819" s="68">
        <v>9314812172178</v>
      </c>
      <c r="D15819" s="69" t="s">
        <v>10400</v>
      </c>
      <c r="E15819" s="65">
        <f>IFERROR(VLOOKUP(C15819,Pivot!A:B,2,0),0)</f>
        <v>0</v>
      </c>
      <c r="F15819" s="65">
        <f>IFERROR(VLOOKUP(C15819,Pivot!A:C,3,0),0)</f>
        <v>0</v>
      </c>
    </row>
    <row r="15820" spans="1:6" x14ac:dyDescent="0.25">
      <c r="A15820" s="68" t="s">
        <v>103</v>
      </c>
      <c r="B15820" s="69">
        <v>491567946</v>
      </c>
      <c r="C15820" s="68">
        <v>9314812172185</v>
      </c>
      <c r="D15820" s="69" t="s">
        <v>10401</v>
      </c>
      <c r="E15820" s="65">
        <f>IFERROR(VLOOKUP(C15820,Pivot!A:B,2,0),0)</f>
        <v>0</v>
      </c>
      <c r="F15820" s="65">
        <f>IFERROR(VLOOKUP(C15820,Pivot!A:C,3,0),0)</f>
        <v>0</v>
      </c>
    </row>
    <row r="15821" spans="1:6" x14ac:dyDescent="0.25">
      <c r="A15821" s="68" t="s">
        <v>103</v>
      </c>
      <c r="B15821" s="69">
        <v>491567947</v>
      </c>
      <c r="C15821" s="68">
        <v>9314812172192</v>
      </c>
      <c r="D15821" s="69" t="s">
        <v>10402</v>
      </c>
      <c r="E15821" s="65">
        <f>IFERROR(VLOOKUP(C15821,Pivot!A:B,2,0),0)</f>
        <v>0</v>
      </c>
      <c r="F15821" s="65">
        <f>IFERROR(VLOOKUP(C15821,Pivot!A:C,3,0),0)</f>
        <v>0</v>
      </c>
    </row>
    <row r="15822" spans="1:6" x14ac:dyDescent="0.25">
      <c r="A15822" s="68" t="s">
        <v>103</v>
      </c>
      <c r="B15822" s="69">
        <v>491567948</v>
      </c>
      <c r="C15822" s="68">
        <v>4743345693303</v>
      </c>
      <c r="D15822" s="69" t="s">
        <v>10403</v>
      </c>
      <c r="E15822" s="65">
        <f>IFERROR(VLOOKUP(C15822,Pivot!A:B,2,0),0)</f>
        <v>0</v>
      </c>
      <c r="F15822" s="65">
        <f>IFERROR(VLOOKUP(C15822,Pivot!A:C,3,0),0)</f>
        <v>0</v>
      </c>
    </row>
    <row r="15823" spans="1:6" x14ac:dyDescent="0.25">
      <c r="A15823" s="68" t="s">
        <v>103</v>
      </c>
      <c r="B15823" s="69">
        <v>491567948</v>
      </c>
      <c r="C15823" s="68">
        <v>6933028032064</v>
      </c>
      <c r="D15823" s="69" t="s">
        <v>10403</v>
      </c>
      <c r="E15823" s="65">
        <f>IFERROR(VLOOKUP(C15823,Pivot!A:B,2,0),0)</f>
        <v>0</v>
      </c>
      <c r="F15823" s="65">
        <f>IFERROR(VLOOKUP(C15823,Pivot!A:C,3,0),0)</f>
        <v>0</v>
      </c>
    </row>
    <row r="15824" spans="1:6" x14ac:dyDescent="0.25">
      <c r="A15824" s="68" t="s">
        <v>103</v>
      </c>
      <c r="B15824" s="69">
        <v>491567950</v>
      </c>
      <c r="C15824" s="68">
        <v>8901736187473</v>
      </c>
      <c r="D15824" s="69" t="s">
        <v>10404</v>
      </c>
      <c r="E15824" s="65">
        <f>IFERROR(VLOOKUP(C15824,Pivot!A:B,2,0),0)</f>
        <v>0</v>
      </c>
      <c r="F15824" s="65">
        <f>IFERROR(VLOOKUP(C15824,Pivot!A:C,3,0),0)</f>
        <v>0</v>
      </c>
    </row>
    <row r="15825" spans="1:6" x14ac:dyDescent="0.25">
      <c r="A15825" s="68" t="s">
        <v>103</v>
      </c>
      <c r="B15825" s="69">
        <v>491567951</v>
      </c>
      <c r="C15825" s="68">
        <v>8901736187497</v>
      </c>
      <c r="D15825" s="69" t="s">
        <v>10405</v>
      </c>
      <c r="E15825" s="65">
        <f>IFERROR(VLOOKUP(C15825,Pivot!A:B,2,0),0)</f>
        <v>0</v>
      </c>
      <c r="F15825" s="65">
        <f>IFERROR(VLOOKUP(C15825,Pivot!A:C,3,0),0)</f>
        <v>0</v>
      </c>
    </row>
    <row r="15826" spans="1:6" x14ac:dyDescent="0.25">
      <c r="A15826" s="68" t="s">
        <v>103</v>
      </c>
      <c r="B15826" s="69">
        <v>491567952</v>
      </c>
      <c r="C15826" s="68">
        <v>8901736182430</v>
      </c>
      <c r="D15826" s="69" t="s">
        <v>10406</v>
      </c>
      <c r="E15826" s="65">
        <f>IFERROR(VLOOKUP(C15826,Pivot!A:B,2,0),0)</f>
        <v>0</v>
      </c>
      <c r="F15826" s="65">
        <f>IFERROR(VLOOKUP(C15826,Pivot!A:C,3,0),0)</f>
        <v>0</v>
      </c>
    </row>
    <row r="15827" spans="1:6" x14ac:dyDescent="0.25">
      <c r="A15827" s="68" t="s">
        <v>103</v>
      </c>
      <c r="B15827" s="69">
        <v>491567953</v>
      </c>
      <c r="C15827" s="68">
        <v>8901736182447</v>
      </c>
      <c r="D15827" s="69" t="s">
        <v>10407</v>
      </c>
      <c r="E15827" s="65">
        <f>IFERROR(VLOOKUP(C15827,Pivot!A:B,2,0),0)</f>
        <v>0</v>
      </c>
      <c r="F15827" s="65">
        <f>IFERROR(VLOOKUP(C15827,Pivot!A:C,3,0),0)</f>
        <v>0</v>
      </c>
    </row>
    <row r="15828" spans="1:6" x14ac:dyDescent="0.25">
      <c r="A15828" s="68" t="s">
        <v>103</v>
      </c>
      <c r="B15828" s="69">
        <v>491567954</v>
      </c>
      <c r="C15828" s="68">
        <v>8901736182485</v>
      </c>
      <c r="D15828" s="69" t="s">
        <v>10408</v>
      </c>
      <c r="E15828" s="65">
        <f>IFERROR(VLOOKUP(C15828,Pivot!A:B,2,0),0)</f>
        <v>0</v>
      </c>
      <c r="F15828" s="65">
        <f>IFERROR(VLOOKUP(C15828,Pivot!A:C,3,0),0)</f>
        <v>0</v>
      </c>
    </row>
    <row r="15829" spans="1:6" x14ac:dyDescent="0.25">
      <c r="A15829" s="68" t="s">
        <v>103</v>
      </c>
      <c r="B15829" s="69">
        <v>491567955</v>
      </c>
      <c r="C15829" s="68">
        <v>8901736182492</v>
      </c>
      <c r="D15829" s="69" t="s">
        <v>10409</v>
      </c>
      <c r="E15829" s="65">
        <f>IFERROR(VLOOKUP(C15829,Pivot!A:B,2,0),0)</f>
        <v>0</v>
      </c>
      <c r="F15829" s="65">
        <f>IFERROR(VLOOKUP(C15829,Pivot!A:C,3,0),0)</f>
        <v>0</v>
      </c>
    </row>
    <row r="15830" spans="1:6" x14ac:dyDescent="0.25">
      <c r="A15830" s="68" t="s">
        <v>103</v>
      </c>
      <c r="B15830" s="69">
        <v>491567956</v>
      </c>
      <c r="C15830" s="68">
        <v>8901736182508</v>
      </c>
      <c r="D15830" s="69" t="s">
        <v>10410</v>
      </c>
      <c r="E15830" s="65">
        <f>IFERROR(VLOOKUP(C15830,Pivot!A:B,2,0),0)</f>
        <v>0</v>
      </c>
      <c r="F15830" s="65">
        <f>IFERROR(VLOOKUP(C15830,Pivot!A:C,3,0),0)</f>
        <v>0</v>
      </c>
    </row>
    <row r="15831" spans="1:6" x14ac:dyDescent="0.25">
      <c r="A15831" s="68" t="s">
        <v>103</v>
      </c>
      <c r="B15831" s="69">
        <v>491567957</v>
      </c>
      <c r="C15831" s="68">
        <v>8901736182546</v>
      </c>
      <c r="D15831" s="69" t="s">
        <v>10411</v>
      </c>
      <c r="E15831" s="65">
        <f>IFERROR(VLOOKUP(C15831,Pivot!A:B,2,0),0)</f>
        <v>0</v>
      </c>
      <c r="F15831" s="65">
        <f>IFERROR(VLOOKUP(C15831,Pivot!A:C,3,0),0)</f>
        <v>0</v>
      </c>
    </row>
    <row r="15832" spans="1:6" x14ac:dyDescent="0.25">
      <c r="A15832" s="68" t="s">
        <v>103</v>
      </c>
      <c r="B15832" s="69">
        <v>491567958</v>
      </c>
      <c r="C15832" s="68">
        <v>630996751923</v>
      </c>
      <c r="D15832" s="69" t="s">
        <v>10412</v>
      </c>
      <c r="E15832" s="65">
        <f>IFERROR(VLOOKUP(C15832,Pivot!A:B,2,0),0)</f>
        <v>0</v>
      </c>
      <c r="F15832" s="65">
        <f>IFERROR(VLOOKUP(C15832,Pivot!A:C,3,0),0)</f>
        <v>0</v>
      </c>
    </row>
    <row r="15833" spans="1:6" x14ac:dyDescent="0.25">
      <c r="A15833" s="68" t="s">
        <v>103</v>
      </c>
      <c r="B15833" s="69">
        <v>491567958</v>
      </c>
      <c r="C15833" s="68">
        <v>630996751947</v>
      </c>
      <c r="D15833" s="69" t="s">
        <v>10412</v>
      </c>
      <c r="E15833" s="65">
        <f>IFERROR(VLOOKUP(C15833,Pivot!A:B,2,0),0)</f>
        <v>0</v>
      </c>
      <c r="F15833" s="65">
        <f>IFERROR(VLOOKUP(C15833,Pivot!A:C,3,0),0)</f>
        <v>0</v>
      </c>
    </row>
    <row r="15834" spans="1:6" x14ac:dyDescent="0.25">
      <c r="A15834" s="68" t="s">
        <v>103</v>
      </c>
      <c r="B15834" s="69">
        <v>491567958</v>
      </c>
      <c r="C15834" s="68">
        <v>630996752609</v>
      </c>
      <c r="D15834" s="69" t="s">
        <v>10412</v>
      </c>
      <c r="E15834" s="65">
        <f>IFERROR(VLOOKUP(C15834,Pivot!A:B,2,0),0)</f>
        <v>0</v>
      </c>
      <c r="F15834" s="65">
        <f>IFERROR(VLOOKUP(C15834,Pivot!A:C,3,0),0)</f>
        <v>0</v>
      </c>
    </row>
    <row r="15835" spans="1:6" x14ac:dyDescent="0.25">
      <c r="A15835" s="68" t="s">
        <v>103</v>
      </c>
      <c r="B15835" s="69">
        <v>491567958</v>
      </c>
      <c r="C15835" s="68">
        <v>630996752616</v>
      </c>
      <c r="D15835" s="69" t="s">
        <v>10412</v>
      </c>
      <c r="E15835" s="65">
        <f>IFERROR(VLOOKUP(C15835,Pivot!A:B,2,0),0)</f>
        <v>0</v>
      </c>
      <c r="F15835" s="65">
        <f>IFERROR(VLOOKUP(C15835,Pivot!A:C,3,0),0)</f>
        <v>0</v>
      </c>
    </row>
    <row r="15836" spans="1:6" x14ac:dyDescent="0.25">
      <c r="A15836" s="68" t="s">
        <v>103</v>
      </c>
      <c r="B15836" s="69">
        <v>491567958</v>
      </c>
      <c r="C15836" s="68">
        <v>630996752630</v>
      </c>
      <c r="D15836" s="69" t="s">
        <v>10412</v>
      </c>
      <c r="E15836" s="65">
        <f>IFERROR(VLOOKUP(C15836,Pivot!A:B,2,0),0)</f>
        <v>0</v>
      </c>
      <c r="F15836" s="65">
        <f>IFERROR(VLOOKUP(C15836,Pivot!A:C,3,0),0)</f>
        <v>0</v>
      </c>
    </row>
    <row r="15837" spans="1:6" x14ac:dyDescent="0.25">
      <c r="A15837" s="68" t="s">
        <v>103</v>
      </c>
      <c r="B15837" s="69">
        <v>491567958</v>
      </c>
      <c r="C15837" s="68">
        <v>630996753903</v>
      </c>
      <c r="D15837" s="69" t="s">
        <v>10412</v>
      </c>
      <c r="E15837" s="65">
        <f>IFERROR(VLOOKUP(C15837,Pivot!A:B,2,0),0)</f>
        <v>0</v>
      </c>
      <c r="F15837" s="65">
        <f>IFERROR(VLOOKUP(C15837,Pivot!A:C,3,0),0)</f>
        <v>0</v>
      </c>
    </row>
    <row r="15838" spans="1:6" x14ac:dyDescent="0.25">
      <c r="A15838" s="68" t="s">
        <v>103</v>
      </c>
      <c r="B15838" s="69">
        <v>491567959</v>
      </c>
      <c r="C15838" s="68">
        <v>630996751855</v>
      </c>
      <c r="D15838" s="69" t="s">
        <v>10413</v>
      </c>
      <c r="E15838" s="65">
        <f>IFERROR(VLOOKUP(C15838,Pivot!A:B,2,0),0)</f>
        <v>0</v>
      </c>
      <c r="F15838" s="65">
        <f>IFERROR(VLOOKUP(C15838,Pivot!A:C,3,0),0)</f>
        <v>0</v>
      </c>
    </row>
    <row r="15839" spans="1:6" x14ac:dyDescent="0.25">
      <c r="A15839" s="68" t="s">
        <v>103</v>
      </c>
      <c r="B15839" s="69">
        <v>491567960</v>
      </c>
      <c r="C15839" s="68">
        <v>630996751954</v>
      </c>
      <c r="D15839" s="69" t="s">
        <v>10414</v>
      </c>
      <c r="E15839" s="65">
        <f>IFERROR(VLOOKUP(C15839,Pivot!A:B,2,0),0)</f>
        <v>0</v>
      </c>
      <c r="F15839" s="65">
        <f>IFERROR(VLOOKUP(C15839,Pivot!A:C,3,0),0)</f>
        <v>0</v>
      </c>
    </row>
    <row r="15840" spans="1:6" x14ac:dyDescent="0.25">
      <c r="A15840" s="68" t="s">
        <v>103</v>
      </c>
      <c r="B15840" s="69">
        <v>491567961</v>
      </c>
      <c r="C15840" s="68">
        <v>630509784738</v>
      </c>
      <c r="D15840" s="69" t="s">
        <v>10415</v>
      </c>
      <c r="E15840" s="65">
        <f>IFERROR(VLOOKUP(C15840,Pivot!A:B,2,0),0)</f>
        <v>0</v>
      </c>
      <c r="F15840" s="65">
        <f>IFERROR(VLOOKUP(C15840,Pivot!A:C,3,0),0)</f>
        <v>0</v>
      </c>
    </row>
    <row r="15841" spans="1:6" x14ac:dyDescent="0.25">
      <c r="A15841" s="68" t="s">
        <v>103</v>
      </c>
      <c r="B15841" s="69">
        <v>491567962</v>
      </c>
      <c r="C15841" s="68">
        <v>90159822936</v>
      </c>
      <c r="D15841" s="69" t="s">
        <v>10416</v>
      </c>
      <c r="E15841" s="65">
        <f>IFERROR(VLOOKUP(C15841,Pivot!A:B,2,0),0)</f>
        <v>0</v>
      </c>
      <c r="F15841" s="65">
        <f>IFERROR(VLOOKUP(C15841,Pivot!A:C,3,0),0)</f>
        <v>0</v>
      </c>
    </row>
    <row r="15842" spans="1:6" x14ac:dyDescent="0.25">
      <c r="A15842" s="68" t="s">
        <v>103</v>
      </c>
      <c r="B15842" s="69">
        <v>491567963</v>
      </c>
      <c r="C15842" s="68">
        <v>90159813347</v>
      </c>
      <c r="D15842" s="69" t="s">
        <v>10417</v>
      </c>
      <c r="E15842" s="65">
        <f>IFERROR(VLOOKUP(C15842,Pivot!A:B,2,0),0)</f>
        <v>0</v>
      </c>
      <c r="F15842" s="65">
        <f>IFERROR(VLOOKUP(C15842,Pivot!A:C,3,0),0)</f>
        <v>0</v>
      </c>
    </row>
    <row r="15843" spans="1:6" x14ac:dyDescent="0.25">
      <c r="A15843" s="68" t="s">
        <v>103</v>
      </c>
      <c r="B15843" s="69">
        <v>491567969</v>
      </c>
      <c r="C15843" s="68">
        <v>3555801579271</v>
      </c>
      <c r="D15843" s="69" t="s">
        <v>10418</v>
      </c>
      <c r="E15843" s="65">
        <f>IFERROR(VLOOKUP(C15843,Pivot!A:B,2,0),0)</f>
        <v>0</v>
      </c>
      <c r="F15843" s="65">
        <f>IFERROR(VLOOKUP(C15843,Pivot!A:C,3,0),0)</f>
        <v>0</v>
      </c>
    </row>
    <row r="15844" spans="1:6" x14ac:dyDescent="0.25">
      <c r="A15844" s="68" t="s">
        <v>103</v>
      </c>
      <c r="B15844" s="69">
        <v>491567969</v>
      </c>
      <c r="C15844" s="68">
        <v>491567969</v>
      </c>
      <c r="D15844" s="69" t="s">
        <v>10418</v>
      </c>
      <c r="E15844" s="65">
        <f>IFERROR(VLOOKUP(C15844,Pivot!A:B,2,0),0)</f>
        <v>0</v>
      </c>
      <c r="F15844" s="65">
        <f>IFERROR(VLOOKUP(C15844,Pivot!A:C,3,0),0)</f>
        <v>0</v>
      </c>
    </row>
    <row r="15845" spans="1:6" x14ac:dyDescent="0.25">
      <c r="A15845" s="68" t="s">
        <v>103</v>
      </c>
      <c r="B15845" s="69">
        <v>491567970</v>
      </c>
      <c r="C15845" s="68">
        <v>3555801579288</v>
      </c>
      <c r="D15845" s="69" t="s">
        <v>10419</v>
      </c>
      <c r="E15845" s="65">
        <f>IFERROR(VLOOKUP(C15845,Pivot!A:B,2,0),0)</f>
        <v>0</v>
      </c>
      <c r="F15845" s="65">
        <f>IFERROR(VLOOKUP(C15845,Pivot!A:C,3,0),0)</f>
        <v>0</v>
      </c>
    </row>
    <row r="15846" spans="1:6" x14ac:dyDescent="0.25">
      <c r="A15846" s="68" t="s">
        <v>103</v>
      </c>
      <c r="B15846" s="69">
        <v>491567970</v>
      </c>
      <c r="C15846" s="68">
        <v>491567970</v>
      </c>
      <c r="D15846" s="69" t="s">
        <v>10419</v>
      </c>
      <c r="E15846" s="65">
        <f>IFERROR(VLOOKUP(C15846,Pivot!A:B,2,0),0)</f>
        <v>0</v>
      </c>
      <c r="F15846" s="65">
        <f>IFERROR(VLOOKUP(C15846,Pivot!A:C,3,0),0)</f>
        <v>0</v>
      </c>
    </row>
    <row r="15847" spans="1:6" x14ac:dyDescent="0.25">
      <c r="A15847" s="68" t="s">
        <v>103</v>
      </c>
      <c r="B15847" s="69">
        <v>491567971</v>
      </c>
      <c r="C15847" s="68">
        <v>3555801579301</v>
      </c>
      <c r="D15847" s="69" t="s">
        <v>10420</v>
      </c>
      <c r="E15847" s="65">
        <f>IFERROR(VLOOKUP(C15847,Pivot!A:B,2,0),0)</f>
        <v>0</v>
      </c>
      <c r="F15847" s="65">
        <f>IFERROR(VLOOKUP(C15847,Pivot!A:C,3,0),0)</f>
        <v>0</v>
      </c>
    </row>
    <row r="15848" spans="1:6" x14ac:dyDescent="0.25">
      <c r="A15848" s="68" t="s">
        <v>103</v>
      </c>
      <c r="B15848" s="69">
        <v>491567971</v>
      </c>
      <c r="C15848" s="68">
        <v>491567971</v>
      </c>
      <c r="D15848" s="69" t="s">
        <v>10420</v>
      </c>
      <c r="E15848" s="65">
        <f>IFERROR(VLOOKUP(C15848,Pivot!A:B,2,0),0)</f>
        <v>0</v>
      </c>
      <c r="F15848" s="65">
        <f>IFERROR(VLOOKUP(C15848,Pivot!A:C,3,0),0)</f>
        <v>0</v>
      </c>
    </row>
    <row r="15849" spans="1:6" x14ac:dyDescent="0.25">
      <c r="A15849" s="68" t="s">
        <v>103</v>
      </c>
      <c r="B15849" s="69">
        <v>491567978</v>
      </c>
      <c r="C15849" s="68">
        <v>5702016367751</v>
      </c>
      <c r="D15849" s="69" t="s">
        <v>10421</v>
      </c>
      <c r="E15849" s="65">
        <f>IFERROR(VLOOKUP(C15849,Pivot!A:B,2,0),0)</f>
        <v>0</v>
      </c>
      <c r="F15849" s="65">
        <f>IFERROR(VLOOKUP(C15849,Pivot!A:C,3,0),0)</f>
        <v>0</v>
      </c>
    </row>
    <row r="15850" spans="1:6" x14ac:dyDescent="0.25">
      <c r="A15850" s="68" t="s">
        <v>103</v>
      </c>
      <c r="B15850" s="69">
        <v>491567982</v>
      </c>
      <c r="C15850" s="68">
        <v>5702016369724</v>
      </c>
      <c r="D15850" s="69" t="s">
        <v>10422</v>
      </c>
      <c r="E15850" s="65">
        <f>IFERROR(VLOOKUP(C15850,Pivot!A:B,2,0),0)</f>
        <v>0</v>
      </c>
      <c r="F15850" s="65">
        <f>IFERROR(VLOOKUP(C15850,Pivot!A:C,3,0),0)</f>
        <v>0</v>
      </c>
    </row>
    <row r="15851" spans="1:6" x14ac:dyDescent="0.25">
      <c r="A15851" s="68" t="s">
        <v>103</v>
      </c>
      <c r="B15851" s="69">
        <v>491567989</v>
      </c>
      <c r="C15851" s="68">
        <v>5050838395019</v>
      </c>
      <c r="D15851" s="69" t="s">
        <v>10423</v>
      </c>
      <c r="E15851" s="65">
        <f>IFERROR(VLOOKUP(C15851,Pivot!A:B,2,0),0)</f>
        <v>0</v>
      </c>
      <c r="F15851" s="65">
        <f>IFERROR(VLOOKUP(C15851,Pivot!A:C,3,0),0)</f>
        <v>0</v>
      </c>
    </row>
    <row r="15852" spans="1:6" x14ac:dyDescent="0.25">
      <c r="A15852" s="68" t="s">
        <v>103</v>
      </c>
      <c r="B15852" s="69">
        <v>491567990</v>
      </c>
      <c r="C15852" s="68">
        <v>491567990</v>
      </c>
      <c r="D15852" s="69" t="s">
        <v>10424</v>
      </c>
      <c r="E15852" s="65">
        <f>IFERROR(VLOOKUP(C15852,Pivot!A:B,2,0),0)</f>
        <v>0</v>
      </c>
      <c r="F15852" s="65">
        <f>IFERROR(VLOOKUP(C15852,Pivot!A:C,3,0),0)</f>
        <v>0</v>
      </c>
    </row>
    <row r="15853" spans="1:6" x14ac:dyDescent="0.25">
      <c r="A15853" s="68" t="s">
        <v>103</v>
      </c>
      <c r="B15853" s="69">
        <v>491567991</v>
      </c>
      <c r="C15853" s="68">
        <v>491567991</v>
      </c>
      <c r="D15853" s="69" t="s">
        <v>10425</v>
      </c>
      <c r="E15853" s="65">
        <f>IFERROR(VLOOKUP(C15853,Pivot!A:B,2,0),0)</f>
        <v>0</v>
      </c>
      <c r="F15853" s="65">
        <f>IFERROR(VLOOKUP(C15853,Pivot!A:C,3,0),0)</f>
        <v>0</v>
      </c>
    </row>
    <row r="15854" spans="1:6" x14ac:dyDescent="0.25">
      <c r="A15854" s="68" t="s">
        <v>103</v>
      </c>
      <c r="B15854" s="69">
        <v>491567992</v>
      </c>
      <c r="C15854" s="68">
        <v>491567992</v>
      </c>
      <c r="D15854" s="69" t="s">
        <v>10426</v>
      </c>
      <c r="E15854" s="65">
        <f>IFERROR(VLOOKUP(C15854,Pivot!A:B,2,0),0)</f>
        <v>0</v>
      </c>
      <c r="F15854" s="65">
        <f>IFERROR(VLOOKUP(C15854,Pivot!A:C,3,0),0)</f>
        <v>0</v>
      </c>
    </row>
    <row r="15855" spans="1:6" x14ac:dyDescent="0.25">
      <c r="A15855" s="68" t="s">
        <v>103</v>
      </c>
      <c r="B15855" s="69">
        <v>491567993</v>
      </c>
      <c r="C15855" s="68">
        <v>491567993</v>
      </c>
      <c r="D15855" s="69" t="s">
        <v>10427</v>
      </c>
      <c r="E15855" s="65">
        <f>IFERROR(VLOOKUP(C15855,Pivot!A:B,2,0),0)</f>
        <v>0</v>
      </c>
      <c r="F15855" s="65">
        <f>IFERROR(VLOOKUP(C15855,Pivot!A:C,3,0),0)</f>
        <v>0</v>
      </c>
    </row>
    <row r="15856" spans="1:6" x14ac:dyDescent="0.25">
      <c r="A15856" s="68" t="s">
        <v>103</v>
      </c>
      <c r="B15856" s="69">
        <v>491567994</v>
      </c>
      <c r="C15856" s="68">
        <v>491567994</v>
      </c>
      <c r="D15856" s="69" t="s">
        <v>10428</v>
      </c>
      <c r="E15856" s="65">
        <f>IFERROR(VLOOKUP(C15856,Pivot!A:B,2,0),0)</f>
        <v>0</v>
      </c>
      <c r="F15856" s="65">
        <f>IFERROR(VLOOKUP(C15856,Pivot!A:C,3,0),0)</f>
        <v>0</v>
      </c>
    </row>
    <row r="15857" spans="1:6" x14ac:dyDescent="0.25">
      <c r="A15857" s="68" t="s">
        <v>103</v>
      </c>
      <c r="B15857" s="69">
        <v>491567995</v>
      </c>
      <c r="C15857" s="68">
        <v>491567995</v>
      </c>
      <c r="D15857" s="69" t="s">
        <v>10429</v>
      </c>
      <c r="E15857" s="65">
        <f>IFERROR(VLOOKUP(C15857,Pivot!A:B,2,0),0)</f>
        <v>0</v>
      </c>
      <c r="F15857" s="65">
        <f>IFERROR(VLOOKUP(C15857,Pivot!A:C,3,0),0)</f>
        <v>0</v>
      </c>
    </row>
    <row r="15858" spans="1:6" x14ac:dyDescent="0.25">
      <c r="A15858" s="68" t="s">
        <v>103</v>
      </c>
      <c r="B15858" s="69">
        <v>491567996</v>
      </c>
      <c r="C15858" s="68">
        <v>491567996</v>
      </c>
      <c r="D15858" s="69" t="s">
        <v>10430</v>
      </c>
      <c r="E15858" s="65">
        <f>IFERROR(VLOOKUP(C15858,Pivot!A:B,2,0),0)</f>
        <v>0</v>
      </c>
      <c r="F15858" s="65">
        <f>IFERROR(VLOOKUP(C15858,Pivot!A:C,3,0),0)</f>
        <v>0</v>
      </c>
    </row>
    <row r="15859" spans="1:6" x14ac:dyDescent="0.25">
      <c r="A15859" s="68" t="s">
        <v>103</v>
      </c>
      <c r="B15859" s="69">
        <v>491567997</v>
      </c>
      <c r="C15859" s="68">
        <v>491567997</v>
      </c>
      <c r="D15859" s="69" t="s">
        <v>10431</v>
      </c>
      <c r="E15859" s="65">
        <f>IFERROR(VLOOKUP(C15859,Pivot!A:B,2,0),0)</f>
        <v>0</v>
      </c>
      <c r="F15859" s="65">
        <f>IFERROR(VLOOKUP(C15859,Pivot!A:C,3,0),0)</f>
        <v>0</v>
      </c>
    </row>
    <row r="15860" spans="1:6" x14ac:dyDescent="0.25">
      <c r="A15860" s="68" t="s">
        <v>103</v>
      </c>
      <c r="B15860" s="69">
        <v>491567998</v>
      </c>
      <c r="C15860" s="68">
        <v>491567998</v>
      </c>
      <c r="D15860" s="69" t="s">
        <v>10432</v>
      </c>
      <c r="E15860" s="65">
        <f>IFERROR(VLOOKUP(C15860,Pivot!A:B,2,0),0)</f>
        <v>0</v>
      </c>
      <c r="F15860" s="65">
        <f>IFERROR(VLOOKUP(C15860,Pivot!A:C,3,0),0)</f>
        <v>0</v>
      </c>
    </row>
    <row r="15861" spans="1:6" x14ac:dyDescent="0.25">
      <c r="A15861" s="68" t="s">
        <v>103</v>
      </c>
      <c r="B15861" s="69">
        <v>491567999</v>
      </c>
      <c r="C15861" s="68">
        <v>630509736829</v>
      </c>
      <c r="D15861" s="69" t="s">
        <v>10433</v>
      </c>
      <c r="E15861" s="65">
        <f>IFERROR(VLOOKUP(C15861,Pivot!A:B,2,0),0)</f>
        <v>0</v>
      </c>
      <c r="F15861" s="65">
        <f>IFERROR(VLOOKUP(C15861,Pivot!A:C,3,0),0)</f>
        <v>0</v>
      </c>
    </row>
    <row r="15862" spans="1:6" x14ac:dyDescent="0.25">
      <c r="A15862" s="68" t="s">
        <v>103</v>
      </c>
      <c r="B15862" s="69">
        <v>491568000</v>
      </c>
      <c r="C15862" s="68">
        <v>630509736805</v>
      </c>
      <c r="D15862" s="69" t="s">
        <v>10434</v>
      </c>
      <c r="E15862" s="65">
        <f>IFERROR(VLOOKUP(C15862,Pivot!A:B,2,0),0)</f>
        <v>0</v>
      </c>
      <c r="F15862" s="65">
        <f>IFERROR(VLOOKUP(C15862,Pivot!A:C,3,0),0)</f>
        <v>0</v>
      </c>
    </row>
    <row r="15863" spans="1:6" x14ac:dyDescent="0.25">
      <c r="A15863" s="68" t="s">
        <v>103</v>
      </c>
      <c r="B15863" s="69">
        <v>491568001</v>
      </c>
      <c r="C15863" s="68">
        <v>630509736812</v>
      </c>
      <c r="D15863" s="69" t="s">
        <v>10435</v>
      </c>
      <c r="E15863" s="65">
        <f>IFERROR(VLOOKUP(C15863,Pivot!A:B,2,0),0)</f>
        <v>0</v>
      </c>
      <c r="F15863" s="65">
        <f>IFERROR(VLOOKUP(C15863,Pivot!A:C,3,0),0)</f>
        <v>0</v>
      </c>
    </row>
    <row r="15864" spans="1:6" x14ac:dyDescent="0.25">
      <c r="A15864" s="68" t="s">
        <v>103</v>
      </c>
      <c r="B15864" s="69">
        <v>491568003</v>
      </c>
      <c r="C15864" s="68">
        <v>630509751792</v>
      </c>
      <c r="D15864" s="69" t="s">
        <v>10436</v>
      </c>
      <c r="E15864" s="65">
        <f>IFERROR(VLOOKUP(C15864,Pivot!A:B,2,0),0)</f>
        <v>0</v>
      </c>
      <c r="F15864" s="65">
        <f>IFERROR(VLOOKUP(C15864,Pivot!A:C,3,0),0)</f>
        <v>0</v>
      </c>
    </row>
    <row r="15865" spans="1:6" x14ac:dyDescent="0.25">
      <c r="A15865" s="68" t="s">
        <v>103</v>
      </c>
      <c r="B15865" s="69">
        <v>491568004</v>
      </c>
      <c r="C15865" s="68">
        <v>630509667185</v>
      </c>
      <c r="D15865" s="69" t="s">
        <v>10437</v>
      </c>
      <c r="E15865" s="65">
        <f>IFERROR(VLOOKUP(C15865,Pivot!A:B,2,0),0)</f>
        <v>0</v>
      </c>
      <c r="F15865" s="65">
        <f>IFERROR(VLOOKUP(C15865,Pivot!A:C,3,0),0)</f>
        <v>0</v>
      </c>
    </row>
    <row r="15866" spans="1:6" x14ac:dyDescent="0.25">
      <c r="A15866" s="68" t="s">
        <v>103</v>
      </c>
      <c r="B15866" s="69">
        <v>491568004</v>
      </c>
      <c r="C15866" s="68">
        <v>630509807161</v>
      </c>
      <c r="D15866" s="69" t="s">
        <v>10437</v>
      </c>
      <c r="E15866" s="65">
        <f>IFERROR(VLOOKUP(C15866,Pivot!A:B,2,0),0)</f>
        <v>0</v>
      </c>
      <c r="F15866" s="65">
        <f>IFERROR(VLOOKUP(C15866,Pivot!A:C,3,0),0)</f>
        <v>0</v>
      </c>
    </row>
    <row r="15867" spans="1:6" x14ac:dyDescent="0.25">
      <c r="A15867" s="68" t="s">
        <v>103</v>
      </c>
      <c r="B15867" s="69">
        <v>491568005</v>
      </c>
      <c r="C15867" s="68">
        <v>630509739752</v>
      </c>
      <c r="D15867" s="69" t="s">
        <v>10438</v>
      </c>
      <c r="E15867" s="65">
        <f>IFERROR(VLOOKUP(C15867,Pivot!A:B,2,0),0)</f>
        <v>0</v>
      </c>
      <c r="F15867" s="65">
        <f>IFERROR(VLOOKUP(C15867,Pivot!A:C,3,0),0)</f>
        <v>0</v>
      </c>
    </row>
    <row r="15868" spans="1:6" x14ac:dyDescent="0.25">
      <c r="A15868" s="68" t="s">
        <v>103</v>
      </c>
      <c r="B15868" s="69">
        <v>491568007</v>
      </c>
      <c r="C15868" s="68">
        <v>630509736867</v>
      </c>
      <c r="D15868" s="69" t="s">
        <v>10439</v>
      </c>
      <c r="E15868" s="65">
        <f>IFERROR(VLOOKUP(C15868,Pivot!A:B,2,0),0)</f>
        <v>0</v>
      </c>
      <c r="F15868" s="65">
        <f>IFERROR(VLOOKUP(C15868,Pivot!A:C,3,0),0)</f>
        <v>0</v>
      </c>
    </row>
    <row r="15869" spans="1:6" x14ac:dyDescent="0.25">
      <c r="A15869" s="68" t="s">
        <v>103</v>
      </c>
      <c r="B15869" s="69">
        <v>491568008</v>
      </c>
      <c r="C15869" s="68">
        <v>630509736966</v>
      </c>
      <c r="D15869" s="69" t="s">
        <v>10440</v>
      </c>
      <c r="E15869" s="65">
        <f>IFERROR(VLOOKUP(C15869,Pivot!A:B,2,0),0)</f>
        <v>0</v>
      </c>
      <c r="F15869" s="65">
        <f>IFERROR(VLOOKUP(C15869,Pivot!A:C,3,0),0)</f>
        <v>0</v>
      </c>
    </row>
    <row r="15870" spans="1:6" x14ac:dyDescent="0.25">
      <c r="A15870" s="68" t="s">
        <v>103</v>
      </c>
      <c r="B15870" s="69">
        <v>491568009</v>
      </c>
      <c r="C15870" s="68">
        <v>630509736973</v>
      </c>
      <c r="D15870" s="69" t="s">
        <v>10441</v>
      </c>
      <c r="E15870" s="65">
        <f>IFERROR(VLOOKUP(C15870,Pivot!A:B,2,0),0)</f>
        <v>0</v>
      </c>
      <c r="F15870" s="65">
        <f>IFERROR(VLOOKUP(C15870,Pivot!A:C,3,0),0)</f>
        <v>0</v>
      </c>
    </row>
    <row r="15871" spans="1:6" x14ac:dyDescent="0.25">
      <c r="A15871" s="68" t="s">
        <v>103</v>
      </c>
      <c r="B15871" s="69">
        <v>491568010</v>
      </c>
      <c r="C15871" s="68">
        <v>630509756445</v>
      </c>
      <c r="D15871" s="69" t="s">
        <v>10442</v>
      </c>
      <c r="E15871" s="65">
        <f>IFERROR(VLOOKUP(C15871,Pivot!A:B,2,0),0)</f>
        <v>0</v>
      </c>
      <c r="F15871" s="65">
        <f>IFERROR(VLOOKUP(C15871,Pivot!A:C,3,0),0)</f>
        <v>0</v>
      </c>
    </row>
    <row r="15872" spans="1:6" x14ac:dyDescent="0.25">
      <c r="A15872" s="68" t="s">
        <v>103</v>
      </c>
      <c r="B15872" s="69">
        <v>491568010</v>
      </c>
      <c r="C15872" s="68">
        <v>630509756582</v>
      </c>
      <c r="D15872" s="69" t="s">
        <v>10442</v>
      </c>
      <c r="E15872" s="65">
        <f>IFERROR(VLOOKUP(C15872,Pivot!A:B,2,0),0)</f>
        <v>0</v>
      </c>
      <c r="F15872" s="65">
        <f>IFERROR(VLOOKUP(C15872,Pivot!A:C,3,0),0)</f>
        <v>0</v>
      </c>
    </row>
    <row r="15873" spans="1:6" x14ac:dyDescent="0.25">
      <c r="A15873" s="68" t="s">
        <v>103</v>
      </c>
      <c r="B15873" s="69">
        <v>491568010</v>
      </c>
      <c r="C15873" s="68">
        <v>630509756599</v>
      </c>
      <c r="D15873" s="69" t="s">
        <v>10442</v>
      </c>
      <c r="E15873" s="65">
        <f>IFERROR(VLOOKUP(C15873,Pivot!A:B,2,0),0)</f>
        <v>0</v>
      </c>
      <c r="F15873" s="65">
        <f>IFERROR(VLOOKUP(C15873,Pivot!A:C,3,0),0)</f>
        <v>0</v>
      </c>
    </row>
    <row r="15874" spans="1:6" x14ac:dyDescent="0.25">
      <c r="A15874" s="68" t="s">
        <v>103</v>
      </c>
      <c r="B15874" s="69">
        <v>491568010</v>
      </c>
      <c r="C15874" s="68">
        <v>630509756605</v>
      </c>
      <c r="D15874" s="69" t="s">
        <v>10442</v>
      </c>
      <c r="E15874" s="65">
        <f>IFERROR(VLOOKUP(C15874,Pivot!A:B,2,0),0)</f>
        <v>0</v>
      </c>
      <c r="F15874" s="65">
        <f>IFERROR(VLOOKUP(C15874,Pivot!A:C,3,0),0)</f>
        <v>0</v>
      </c>
    </row>
    <row r="15875" spans="1:6" x14ac:dyDescent="0.25">
      <c r="A15875" s="68" t="s">
        <v>103</v>
      </c>
      <c r="B15875" s="69">
        <v>491568010</v>
      </c>
      <c r="C15875" s="68">
        <v>630509756612</v>
      </c>
      <c r="D15875" s="69" t="s">
        <v>10442</v>
      </c>
      <c r="E15875" s="65">
        <f>IFERROR(VLOOKUP(C15875,Pivot!A:B,2,0),0)</f>
        <v>0</v>
      </c>
      <c r="F15875" s="65">
        <f>IFERROR(VLOOKUP(C15875,Pivot!A:C,3,0),0)</f>
        <v>0</v>
      </c>
    </row>
    <row r="15876" spans="1:6" x14ac:dyDescent="0.25">
      <c r="A15876" s="68" t="s">
        <v>103</v>
      </c>
      <c r="B15876" s="69">
        <v>491568010</v>
      </c>
      <c r="C15876" s="68">
        <v>630509756629</v>
      </c>
      <c r="D15876" s="69" t="s">
        <v>10442</v>
      </c>
      <c r="E15876" s="65">
        <f>IFERROR(VLOOKUP(C15876,Pivot!A:B,2,0),0)</f>
        <v>0</v>
      </c>
      <c r="F15876" s="65">
        <f>IFERROR(VLOOKUP(C15876,Pivot!A:C,3,0),0)</f>
        <v>0</v>
      </c>
    </row>
    <row r="15877" spans="1:6" x14ac:dyDescent="0.25">
      <c r="A15877" s="68" t="s">
        <v>103</v>
      </c>
      <c r="B15877" s="69">
        <v>491568011</v>
      </c>
      <c r="C15877" s="68">
        <v>630509790678</v>
      </c>
      <c r="D15877" s="69" t="s">
        <v>10443</v>
      </c>
      <c r="E15877" s="65">
        <f>IFERROR(VLOOKUP(C15877,Pivot!A:B,2,0),0)</f>
        <v>0</v>
      </c>
      <c r="F15877" s="65">
        <f>IFERROR(VLOOKUP(C15877,Pivot!A:C,3,0),0)</f>
        <v>0</v>
      </c>
    </row>
    <row r="15878" spans="1:6" x14ac:dyDescent="0.25">
      <c r="A15878" s="68" t="s">
        <v>103</v>
      </c>
      <c r="B15878" s="69">
        <v>491568011</v>
      </c>
      <c r="C15878" s="68">
        <v>630509790685</v>
      </c>
      <c r="D15878" s="69" t="s">
        <v>10443</v>
      </c>
      <c r="E15878" s="65">
        <f>IFERROR(VLOOKUP(C15878,Pivot!A:B,2,0),0)</f>
        <v>0</v>
      </c>
      <c r="F15878" s="65">
        <f>IFERROR(VLOOKUP(C15878,Pivot!A:C,3,0),0)</f>
        <v>0</v>
      </c>
    </row>
    <row r="15879" spans="1:6" x14ac:dyDescent="0.25">
      <c r="A15879" s="68" t="s">
        <v>103</v>
      </c>
      <c r="B15879" s="69">
        <v>491568011</v>
      </c>
      <c r="C15879" s="68">
        <v>630509810123</v>
      </c>
      <c r="D15879" s="69" t="s">
        <v>10443</v>
      </c>
      <c r="E15879" s="65">
        <f>IFERROR(VLOOKUP(C15879,Pivot!A:B,2,0),0)</f>
        <v>0</v>
      </c>
      <c r="F15879" s="65">
        <f>IFERROR(VLOOKUP(C15879,Pivot!A:C,3,0),0)</f>
        <v>0</v>
      </c>
    </row>
    <row r="15880" spans="1:6" x14ac:dyDescent="0.25">
      <c r="A15880" s="68" t="s">
        <v>103</v>
      </c>
      <c r="B15880" s="69">
        <v>491568012</v>
      </c>
      <c r="C15880" s="68">
        <v>630509786664</v>
      </c>
      <c r="D15880" s="69" t="s">
        <v>10444</v>
      </c>
      <c r="E15880" s="65">
        <f>IFERROR(VLOOKUP(C15880,Pivot!A:B,2,0),0)</f>
        <v>0</v>
      </c>
      <c r="F15880" s="65">
        <f>IFERROR(VLOOKUP(C15880,Pivot!A:C,3,0),0)</f>
        <v>0</v>
      </c>
    </row>
    <row r="15881" spans="1:6" x14ac:dyDescent="0.25">
      <c r="A15881" s="68" t="s">
        <v>103</v>
      </c>
      <c r="B15881" s="69">
        <v>491568013</v>
      </c>
      <c r="C15881" s="68">
        <v>630509785612</v>
      </c>
      <c r="D15881" s="69" t="s">
        <v>10445</v>
      </c>
      <c r="E15881" s="65">
        <f>IFERROR(VLOOKUP(C15881,Pivot!A:B,2,0),0)</f>
        <v>0</v>
      </c>
      <c r="F15881" s="65">
        <f>IFERROR(VLOOKUP(C15881,Pivot!A:C,3,0),0)</f>
        <v>0</v>
      </c>
    </row>
    <row r="15882" spans="1:6" x14ac:dyDescent="0.25">
      <c r="A15882" s="68" t="s">
        <v>103</v>
      </c>
      <c r="B15882" s="69">
        <v>491568013</v>
      </c>
      <c r="C15882" s="68">
        <v>630509785629</v>
      </c>
      <c r="D15882" s="69" t="s">
        <v>10445</v>
      </c>
      <c r="E15882" s="65">
        <f>IFERROR(VLOOKUP(C15882,Pivot!A:B,2,0),0)</f>
        <v>0</v>
      </c>
      <c r="F15882" s="65">
        <f>IFERROR(VLOOKUP(C15882,Pivot!A:C,3,0),0)</f>
        <v>0</v>
      </c>
    </row>
    <row r="15883" spans="1:6" x14ac:dyDescent="0.25">
      <c r="A15883" s="68" t="s">
        <v>103</v>
      </c>
      <c r="B15883" s="69">
        <v>491568013</v>
      </c>
      <c r="C15883" s="68">
        <v>630509807352</v>
      </c>
      <c r="D15883" s="69" t="s">
        <v>10445</v>
      </c>
      <c r="E15883" s="65">
        <f>IFERROR(VLOOKUP(C15883,Pivot!A:B,2,0),0)</f>
        <v>0</v>
      </c>
      <c r="F15883" s="65">
        <f>IFERROR(VLOOKUP(C15883,Pivot!A:C,3,0),0)</f>
        <v>0</v>
      </c>
    </row>
    <row r="15884" spans="1:6" x14ac:dyDescent="0.25">
      <c r="A15884" s="68" t="s">
        <v>103</v>
      </c>
      <c r="B15884" s="69">
        <v>491568014</v>
      </c>
      <c r="C15884" s="68">
        <v>630509815616</v>
      </c>
      <c r="D15884" s="69" t="s">
        <v>10446</v>
      </c>
      <c r="E15884" s="65">
        <f>IFERROR(VLOOKUP(C15884,Pivot!A:B,2,0),0)</f>
        <v>0</v>
      </c>
      <c r="F15884" s="65">
        <f>IFERROR(VLOOKUP(C15884,Pivot!A:C,3,0),0)</f>
        <v>0</v>
      </c>
    </row>
    <row r="15885" spans="1:6" x14ac:dyDescent="0.25">
      <c r="A15885" s="68" t="s">
        <v>103</v>
      </c>
      <c r="B15885" s="69">
        <v>491568014</v>
      </c>
      <c r="C15885" s="68">
        <v>630509815623</v>
      </c>
      <c r="D15885" s="69" t="s">
        <v>10446</v>
      </c>
      <c r="E15885" s="65">
        <f>IFERROR(VLOOKUP(C15885,Pivot!A:B,2,0),0)</f>
        <v>0</v>
      </c>
      <c r="F15885" s="65">
        <f>IFERROR(VLOOKUP(C15885,Pivot!A:C,3,0),0)</f>
        <v>0</v>
      </c>
    </row>
    <row r="15886" spans="1:6" x14ac:dyDescent="0.25">
      <c r="A15886" s="68" t="s">
        <v>103</v>
      </c>
      <c r="B15886" s="69">
        <v>491568014</v>
      </c>
      <c r="C15886" s="68">
        <v>630509815630</v>
      </c>
      <c r="D15886" s="69" t="s">
        <v>10446</v>
      </c>
      <c r="E15886" s="65">
        <f>IFERROR(VLOOKUP(C15886,Pivot!A:B,2,0),0)</f>
        <v>0</v>
      </c>
      <c r="F15886" s="65">
        <f>IFERROR(VLOOKUP(C15886,Pivot!A:C,3,0),0)</f>
        <v>0</v>
      </c>
    </row>
    <row r="15887" spans="1:6" x14ac:dyDescent="0.25">
      <c r="A15887" s="68" t="s">
        <v>103</v>
      </c>
      <c r="B15887" s="69">
        <v>491568014</v>
      </c>
      <c r="C15887" s="68">
        <v>630509815647</v>
      </c>
      <c r="D15887" s="69" t="s">
        <v>10446</v>
      </c>
      <c r="E15887" s="65">
        <f>IFERROR(VLOOKUP(C15887,Pivot!A:B,2,0),0)</f>
        <v>0</v>
      </c>
      <c r="F15887" s="65">
        <f>IFERROR(VLOOKUP(C15887,Pivot!A:C,3,0),0)</f>
        <v>0</v>
      </c>
    </row>
    <row r="15888" spans="1:6" x14ac:dyDescent="0.25">
      <c r="A15888" s="68" t="s">
        <v>103</v>
      </c>
      <c r="B15888" s="69">
        <v>491568020</v>
      </c>
      <c r="C15888" s="68">
        <v>3417766027009</v>
      </c>
      <c r="D15888" s="69" t="s">
        <v>10447</v>
      </c>
      <c r="E15888" s="65">
        <f>IFERROR(VLOOKUP(C15888,Pivot!A:B,2,0),0)</f>
        <v>0</v>
      </c>
      <c r="F15888" s="65">
        <f>IFERROR(VLOOKUP(C15888,Pivot!A:C,3,0),0)</f>
        <v>0</v>
      </c>
    </row>
    <row r="15889" spans="1:6" x14ac:dyDescent="0.25">
      <c r="A15889" s="68" t="s">
        <v>103</v>
      </c>
      <c r="B15889" s="69">
        <v>491568021</v>
      </c>
      <c r="C15889" s="68">
        <v>3417766033000</v>
      </c>
      <c r="D15889" s="69" t="s">
        <v>10448</v>
      </c>
      <c r="E15889" s="65">
        <f>IFERROR(VLOOKUP(C15889,Pivot!A:B,2,0),0)</f>
        <v>0</v>
      </c>
      <c r="F15889" s="65">
        <f>IFERROR(VLOOKUP(C15889,Pivot!A:C,3,0),0)</f>
        <v>0</v>
      </c>
    </row>
    <row r="15890" spans="1:6" x14ac:dyDescent="0.25">
      <c r="A15890" s="68" t="s">
        <v>103</v>
      </c>
      <c r="B15890" s="69">
        <v>491568022</v>
      </c>
      <c r="C15890" s="68">
        <v>3417766034007</v>
      </c>
      <c r="D15890" s="69" t="s">
        <v>10449</v>
      </c>
      <c r="E15890" s="65">
        <f>IFERROR(VLOOKUP(C15890,Pivot!A:B,2,0),0)</f>
        <v>0</v>
      </c>
      <c r="F15890" s="65">
        <f>IFERROR(VLOOKUP(C15890,Pivot!A:C,3,0),0)</f>
        <v>0</v>
      </c>
    </row>
    <row r="15891" spans="1:6" x14ac:dyDescent="0.25">
      <c r="A15891" s="68" t="s">
        <v>103</v>
      </c>
      <c r="B15891" s="69">
        <v>491568033</v>
      </c>
      <c r="C15891" s="68">
        <v>8906080990939</v>
      </c>
      <c r="D15891" s="69" t="s">
        <v>10450</v>
      </c>
      <c r="E15891" s="65">
        <f>IFERROR(VLOOKUP(C15891,Pivot!A:B,2,0),0)</f>
        <v>0</v>
      </c>
      <c r="F15891" s="65">
        <f>IFERROR(VLOOKUP(C15891,Pivot!A:C,3,0),0)</f>
        <v>0</v>
      </c>
    </row>
    <row r="15892" spans="1:6" x14ac:dyDescent="0.25">
      <c r="A15892" s="68" t="s">
        <v>103</v>
      </c>
      <c r="B15892" s="69">
        <v>491568040</v>
      </c>
      <c r="C15892" s="68">
        <v>689076182331</v>
      </c>
      <c r="D15892" s="69" t="s">
        <v>10451</v>
      </c>
      <c r="E15892" s="65">
        <f>IFERROR(VLOOKUP(C15892,Pivot!A:B,2,0),0)</f>
        <v>0</v>
      </c>
      <c r="F15892" s="65">
        <f>IFERROR(VLOOKUP(C15892,Pivot!A:C,3,0),0)</f>
        <v>0</v>
      </c>
    </row>
    <row r="15893" spans="1:6" x14ac:dyDescent="0.25">
      <c r="A15893" s="68" t="s">
        <v>103</v>
      </c>
      <c r="B15893" s="69">
        <v>491568075</v>
      </c>
      <c r="C15893" s="68">
        <v>491568075</v>
      </c>
      <c r="D15893" s="69" t="s">
        <v>10452</v>
      </c>
      <c r="E15893" s="65">
        <f>IFERROR(VLOOKUP(C15893,Pivot!A:B,2,0),0)</f>
        <v>0</v>
      </c>
      <c r="F15893" s="65">
        <f>IFERROR(VLOOKUP(C15893,Pivot!A:C,3,0),0)</f>
        <v>0</v>
      </c>
    </row>
    <row r="15894" spans="1:6" x14ac:dyDescent="0.25">
      <c r="A15894" s="68" t="s">
        <v>103</v>
      </c>
      <c r="B15894" s="69">
        <v>491568075</v>
      </c>
      <c r="C15894" s="68">
        <v>8904027113335</v>
      </c>
      <c r="D15894" s="69" t="s">
        <v>10452</v>
      </c>
      <c r="E15894" s="65">
        <f>IFERROR(VLOOKUP(C15894,Pivot!A:B,2,0),0)</f>
        <v>0</v>
      </c>
      <c r="F15894" s="65">
        <f>IFERROR(VLOOKUP(C15894,Pivot!A:C,3,0),0)</f>
        <v>0</v>
      </c>
    </row>
    <row r="15895" spans="1:6" x14ac:dyDescent="0.25">
      <c r="A15895" s="68" t="s">
        <v>103</v>
      </c>
      <c r="B15895" s="69">
        <v>491568076</v>
      </c>
      <c r="C15895" s="68">
        <v>491568076</v>
      </c>
      <c r="D15895" s="69" t="s">
        <v>10453</v>
      </c>
      <c r="E15895" s="65">
        <f>IFERROR(VLOOKUP(C15895,Pivot!A:B,2,0),0)</f>
        <v>0</v>
      </c>
      <c r="F15895" s="65">
        <f>IFERROR(VLOOKUP(C15895,Pivot!A:C,3,0),0)</f>
        <v>0</v>
      </c>
    </row>
    <row r="15896" spans="1:6" x14ac:dyDescent="0.25">
      <c r="A15896" s="68" t="s">
        <v>103</v>
      </c>
      <c r="B15896" s="69">
        <v>491568076</v>
      </c>
      <c r="C15896" s="68">
        <v>8904027113366</v>
      </c>
      <c r="D15896" s="69" t="s">
        <v>10453</v>
      </c>
      <c r="E15896" s="65">
        <f>IFERROR(VLOOKUP(C15896,Pivot!A:B,2,0),0)</f>
        <v>0</v>
      </c>
      <c r="F15896" s="65">
        <f>IFERROR(VLOOKUP(C15896,Pivot!A:C,3,0),0)</f>
        <v>0</v>
      </c>
    </row>
    <row r="15897" spans="1:6" x14ac:dyDescent="0.25">
      <c r="A15897" s="68" t="s">
        <v>103</v>
      </c>
      <c r="B15897" s="69">
        <v>491568077</v>
      </c>
      <c r="C15897" s="68">
        <v>491568077</v>
      </c>
      <c r="D15897" s="69" t="s">
        <v>10454</v>
      </c>
      <c r="E15897" s="65">
        <f>IFERROR(VLOOKUP(C15897,Pivot!A:B,2,0),0)</f>
        <v>0</v>
      </c>
      <c r="F15897" s="65">
        <f>IFERROR(VLOOKUP(C15897,Pivot!A:C,3,0),0)</f>
        <v>0</v>
      </c>
    </row>
    <row r="15898" spans="1:6" x14ac:dyDescent="0.25">
      <c r="A15898" s="68" t="s">
        <v>103</v>
      </c>
      <c r="B15898" s="69">
        <v>491568077</v>
      </c>
      <c r="C15898" s="68">
        <v>8904027113373</v>
      </c>
      <c r="D15898" s="69" t="s">
        <v>10454</v>
      </c>
      <c r="E15898" s="65">
        <f>IFERROR(VLOOKUP(C15898,Pivot!A:B,2,0),0)</f>
        <v>0</v>
      </c>
      <c r="F15898" s="65">
        <f>IFERROR(VLOOKUP(C15898,Pivot!A:C,3,0),0)</f>
        <v>0</v>
      </c>
    </row>
    <row r="15899" spans="1:6" x14ac:dyDescent="0.25">
      <c r="A15899" s="68" t="s">
        <v>103</v>
      </c>
      <c r="B15899" s="69">
        <v>491568078</v>
      </c>
      <c r="C15899" s="68">
        <v>491568078</v>
      </c>
      <c r="D15899" s="69" t="s">
        <v>10455</v>
      </c>
      <c r="E15899" s="65">
        <f>IFERROR(VLOOKUP(C15899,Pivot!A:B,2,0),0)</f>
        <v>0</v>
      </c>
      <c r="F15899" s="65">
        <f>IFERROR(VLOOKUP(C15899,Pivot!A:C,3,0),0)</f>
        <v>0</v>
      </c>
    </row>
    <row r="15900" spans="1:6" x14ac:dyDescent="0.25">
      <c r="A15900" s="68" t="s">
        <v>103</v>
      </c>
      <c r="B15900" s="69">
        <v>491568078</v>
      </c>
      <c r="C15900" s="68">
        <v>8904027113380</v>
      </c>
      <c r="D15900" s="69" t="s">
        <v>10455</v>
      </c>
      <c r="E15900" s="65">
        <f>IFERROR(VLOOKUP(C15900,Pivot!A:B,2,0),0)</f>
        <v>0</v>
      </c>
      <c r="F15900" s="65">
        <f>IFERROR(VLOOKUP(C15900,Pivot!A:C,3,0),0)</f>
        <v>0</v>
      </c>
    </row>
    <row r="15901" spans="1:6" x14ac:dyDescent="0.25">
      <c r="A15901" s="68" t="s">
        <v>103</v>
      </c>
      <c r="B15901" s="69">
        <v>491568079</v>
      </c>
      <c r="C15901" s="68">
        <v>491568079</v>
      </c>
      <c r="D15901" s="69" t="s">
        <v>10456</v>
      </c>
      <c r="E15901" s="65">
        <f>IFERROR(VLOOKUP(C15901,Pivot!A:B,2,0),0)</f>
        <v>0</v>
      </c>
      <c r="F15901" s="65">
        <f>IFERROR(VLOOKUP(C15901,Pivot!A:C,3,0),0)</f>
        <v>0</v>
      </c>
    </row>
    <row r="15902" spans="1:6" x14ac:dyDescent="0.25">
      <c r="A15902" s="68" t="s">
        <v>103</v>
      </c>
      <c r="B15902" s="69">
        <v>491568079</v>
      </c>
      <c r="C15902" s="68">
        <v>8904027113397</v>
      </c>
      <c r="D15902" s="69" t="s">
        <v>10456</v>
      </c>
      <c r="E15902" s="65">
        <f>IFERROR(VLOOKUP(C15902,Pivot!A:B,2,0),0)</f>
        <v>0</v>
      </c>
      <c r="F15902" s="65">
        <f>IFERROR(VLOOKUP(C15902,Pivot!A:C,3,0),0)</f>
        <v>0</v>
      </c>
    </row>
    <row r="15903" spans="1:6" x14ac:dyDescent="0.25">
      <c r="A15903" s="68" t="s">
        <v>103</v>
      </c>
      <c r="B15903" s="69">
        <v>491568080</v>
      </c>
      <c r="C15903" s="68">
        <v>491568080</v>
      </c>
      <c r="D15903" s="69" t="s">
        <v>10457</v>
      </c>
      <c r="E15903" s="65">
        <f>IFERROR(VLOOKUP(C15903,Pivot!A:B,2,0),0)</f>
        <v>0</v>
      </c>
      <c r="F15903" s="65">
        <f>IFERROR(VLOOKUP(C15903,Pivot!A:C,3,0),0)</f>
        <v>0</v>
      </c>
    </row>
    <row r="15904" spans="1:6" x14ac:dyDescent="0.25">
      <c r="A15904" s="68" t="s">
        <v>103</v>
      </c>
      <c r="B15904" s="69">
        <v>491568080</v>
      </c>
      <c r="C15904" s="68">
        <v>8904027113403</v>
      </c>
      <c r="D15904" s="69" t="s">
        <v>10457</v>
      </c>
      <c r="E15904" s="65">
        <f>IFERROR(VLOOKUP(C15904,Pivot!A:B,2,0),0)</f>
        <v>0</v>
      </c>
      <c r="F15904" s="65">
        <f>IFERROR(VLOOKUP(C15904,Pivot!A:C,3,0),0)</f>
        <v>0</v>
      </c>
    </row>
    <row r="15905" spans="1:6" x14ac:dyDescent="0.25">
      <c r="A15905" s="68" t="s">
        <v>103</v>
      </c>
      <c r="B15905" s="69">
        <v>491568081</v>
      </c>
      <c r="C15905" s="68">
        <v>491568081</v>
      </c>
      <c r="D15905" s="69" t="s">
        <v>10458</v>
      </c>
      <c r="E15905" s="65">
        <f>IFERROR(VLOOKUP(C15905,Pivot!A:B,2,0),0)</f>
        <v>0</v>
      </c>
      <c r="F15905" s="65">
        <f>IFERROR(VLOOKUP(C15905,Pivot!A:C,3,0),0)</f>
        <v>0</v>
      </c>
    </row>
    <row r="15906" spans="1:6" x14ac:dyDescent="0.25">
      <c r="A15906" s="68" t="s">
        <v>103</v>
      </c>
      <c r="B15906" s="69">
        <v>491568081</v>
      </c>
      <c r="C15906" s="68">
        <v>8904027113410</v>
      </c>
      <c r="D15906" s="69" t="s">
        <v>10458</v>
      </c>
      <c r="E15906" s="65">
        <f>IFERROR(VLOOKUP(C15906,Pivot!A:B,2,0),0)</f>
        <v>0</v>
      </c>
      <c r="F15906" s="65">
        <f>IFERROR(VLOOKUP(C15906,Pivot!A:C,3,0),0)</f>
        <v>0</v>
      </c>
    </row>
    <row r="15907" spans="1:6" x14ac:dyDescent="0.25">
      <c r="A15907" s="68" t="s">
        <v>103</v>
      </c>
      <c r="B15907" s="69">
        <v>491568082</v>
      </c>
      <c r="C15907" s="68">
        <v>491568082</v>
      </c>
      <c r="D15907" s="69" t="s">
        <v>10459</v>
      </c>
      <c r="E15907" s="65">
        <f>IFERROR(VLOOKUP(C15907,Pivot!A:B,2,0),0)</f>
        <v>0</v>
      </c>
      <c r="F15907" s="65">
        <f>IFERROR(VLOOKUP(C15907,Pivot!A:C,3,0),0)</f>
        <v>0</v>
      </c>
    </row>
    <row r="15908" spans="1:6" x14ac:dyDescent="0.25">
      <c r="A15908" s="68" t="s">
        <v>103</v>
      </c>
      <c r="B15908" s="69">
        <v>491568082</v>
      </c>
      <c r="C15908" s="68">
        <v>8904027113427</v>
      </c>
      <c r="D15908" s="69" t="s">
        <v>10459</v>
      </c>
      <c r="E15908" s="65">
        <f>IFERROR(VLOOKUP(C15908,Pivot!A:B,2,0),0)</f>
        <v>0</v>
      </c>
      <c r="F15908" s="65">
        <f>IFERROR(VLOOKUP(C15908,Pivot!A:C,3,0),0)</f>
        <v>0</v>
      </c>
    </row>
    <row r="15909" spans="1:6" x14ac:dyDescent="0.25">
      <c r="A15909" s="68" t="s">
        <v>103</v>
      </c>
      <c r="B15909" s="69">
        <v>491568083</v>
      </c>
      <c r="C15909" s="68">
        <v>491568083</v>
      </c>
      <c r="D15909" s="69" t="s">
        <v>10460</v>
      </c>
      <c r="E15909" s="65">
        <f>IFERROR(VLOOKUP(C15909,Pivot!A:B,2,0),0)</f>
        <v>0</v>
      </c>
      <c r="F15909" s="65">
        <f>IFERROR(VLOOKUP(C15909,Pivot!A:C,3,0),0)</f>
        <v>0</v>
      </c>
    </row>
    <row r="15910" spans="1:6" x14ac:dyDescent="0.25">
      <c r="A15910" s="68" t="s">
        <v>103</v>
      </c>
      <c r="B15910" s="69">
        <v>491568083</v>
      </c>
      <c r="C15910" s="68">
        <v>8904027113434</v>
      </c>
      <c r="D15910" s="69" t="s">
        <v>10460</v>
      </c>
      <c r="E15910" s="65">
        <f>IFERROR(VLOOKUP(C15910,Pivot!A:B,2,0),0)</f>
        <v>0</v>
      </c>
      <c r="F15910" s="65">
        <f>IFERROR(VLOOKUP(C15910,Pivot!A:C,3,0),0)</f>
        <v>0</v>
      </c>
    </row>
    <row r="15911" spans="1:6" x14ac:dyDescent="0.25">
      <c r="A15911" s="68" t="s">
        <v>103</v>
      </c>
      <c r="B15911" s="69">
        <v>491568084</v>
      </c>
      <c r="C15911" s="68">
        <v>491568084</v>
      </c>
      <c r="D15911" s="69" t="s">
        <v>10461</v>
      </c>
      <c r="E15911" s="65">
        <f>IFERROR(VLOOKUP(C15911,Pivot!A:B,2,0),0)</f>
        <v>0</v>
      </c>
      <c r="F15911" s="65">
        <f>IFERROR(VLOOKUP(C15911,Pivot!A:C,3,0),0)</f>
        <v>0</v>
      </c>
    </row>
    <row r="15912" spans="1:6" x14ac:dyDescent="0.25">
      <c r="A15912" s="68" t="s">
        <v>103</v>
      </c>
      <c r="B15912" s="69">
        <v>491568084</v>
      </c>
      <c r="C15912" s="68">
        <v>8904027113441</v>
      </c>
      <c r="D15912" s="69" t="s">
        <v>10461</v>
      </c>
      <c r="E15912" s="65">
        <f>IFERROR(VLOOKUP(C15912,Pivot!A:B,2,0),0)</f>
        <v>0</v>
      </c>
      <c r="F15912" s="65">
        <f>IFERROR(VLOOKUP(C15912,Pivot!A:C,3,0),0)</f>
        <v>0</v>
      </c>
    </row>
    <row r="15913" spans="1:6" x14ac:dyDescent="0.25">
      <c r="A15913" s="68" t="s">
        <v>103</v>
      </c>
      <c r="B15913" s="69">
        <v>491568085</v>
      </c>
      <c r="C15913" s="68">
        <v>491568085</v>
      </c>
      <c r="D15913" s="69" t="s">
        <v>10462</v>
      </c>
      <c r="E15913" s="65">
        <f>IFERROR(VLOOKUP(C15913,Pivot!A:B,2,0),0)</f>
        <v>0</v>
      </c>
      <c r="F15913" s="65">
        <f>IFERROR(VLOOKUP(C15913,Pivot!A:C,3,0),0)</f>
        <v>0</v>
      </c>
    </row>
    <row r="15914" spans="1:6" x14ac:dyDescent="0.25">
      <c r="A15914" s="68" t="s">
        <v>103</v>
      </c>
      <c r="B15914" s="69">
        <v>491568085</v>
      </c>
      <c r="C15914" s="68">
        <v>8904027113458</v>
      </c>
      <c r="D15914" s="69" t="s">
        <v>10462</v>
      </c>
      <c r="E15914" s="65">
        <f>IFERROR(VLOOKUP(C15914,Pivot!A:B,2,0),0)</f>
        <v>0</v>
      </c>
      <c r="F15914" s="65">
        <f>IFERROR(VLOOKUP(C15914,Pivot!A:C,3,0),0)</f>
        <v>0</v>
      </c>
    </row>
    <row r="15915" spans="1:6" x14ac:dyDescent="0.25">
      <c r="A15915" s="68" t="s">
        <v>103</v>
      </c>
      <c r="B15915" s="69">
        <v>491568086</v>
      </c>
      <c r="C15915" s="68">
        <v>491568086</v>
      </c>
      <c r="D15915" s="69" t="s">
        <v>10463</v>
      </c>
      <c r="E15915" s="65">
        <f>IFERROR(VLOOKUP(C15915,Pivot!A:B,2,0),0)</f>
        <v>0</v>
      </c>
      <c r="F15915" s="65">
        <f>IFERROR(VLOOKUP(C15915,Pivot!A:C,3,0),0)</f>
        <v>0</v>
      </c>
    </row>
    <row r="15916" spans="1:6" x14ac:dyDescent="0.25">
      <c r="A15916" s="68" t="s">
        <v>103</v>
      </c>
      <c r="B15916" s="69">
        <v>491568086</v>
      </c>
      <c r="C15916" s="68">
        <v>8904027113465</v>
      </c>
      <c r="D15916" s="69" t="s">
        <v>10463</v>
      </c>
      <c r="E15916" s="65">
        <f>IFERROR(VLOOKUP(C15916,Pivot!A:B,2,0),0)</f>
        <v>0</v>
      </c>
      <c r="F15916" s="65">
        <f>IFERROR(VLOOKUP(C15916,Pivot!A:C,3,0),0)</f>
        <v>0</v>
      </c>
    </row>
    <row r="15917" spans="1:6" x14ac:dyDescent="0.25">
      <c r="A15917" s="68" t="s">
        <v>103</v>
      </c>
      <c r="B15917" s="69">
        <v>491568087</v>
      </c>
      <c r="C15917" s="68">
        <v>491568087</v>
      </c>
      <c r="D15917" s="69" t="s">
        <v>10464</v>
      </c>
      <c r="E15917" s="65">
        <f>IFERROR(VLOOKUP(C15917,Pivot!A:B,2,0),0)</f>
        <v>0</v>
      </c>
      <c r="F15917" s="65">
        <f>IFERROR(VLOOKUP(C15917,Pivot!A:C,3,0),0)</f>
        <v>0</v>
      </c>
    </row>
    <row r="15918" spans="1:6" x14ac:dyDescent="0.25">
      <c r="A15918" s="68" t="s">
        <v>103</v>
      </c>
      <c r="B15918" s="69">
        <v>491568087</v>
      </c>
      <c r="C15918" s="68">
        <v>8904027113472</v>
      </c>
      <c r="D15918" s="69" t="s">
        <v>10464</v>
      </c>
      <c r="E15918" s="65">
        <f>IFERROR(VLOOKUP(C15918,Pivot!A:B,2,0),0)</f>
        <v>0</v>
      </c>
      <c r="F15918" s="65">
        <f>IFERROR(VLOOKUP(C15918,Pivot!A:C,3,0),0)</f>
        <v>0</v>
      </c>
    </row>
    <row r="15919" spans="1:6" x14ac:dyDescent="0.25">
      <c r="A15919" s="68" t="s">
        <v>103</v>
      </c>
      <c r="B15919" s="69">
        <v>491568088</v>
      </c>
      <c r="C15919" s="68">
        <v>491568088</v>
      </c>
      <c r="D15919" s="69" t="s">
        <v>10465</v>
      </c>
      <c r="E15919" s="65">
        <f>IFERROR(VLOOKUP(C15919,Pivot!A:B,2,0),0)</f>
        <v>0</v>
      </c>
      <c r="F15919" s="65">
        <f>IFERROR(VLOOKUP(C15919,Pivot!A:C,3,0),0)</f>
        <v>0</v>
      </c>
    </row>
    <row r="15920" spans="1:6" x14ac:dyDescent="0.25">
      <c r="A15920" s="68" t="s">
        <v>103</v>
      </c>
      <c r="B15920" s="69">
        <v>491568088</v>
      </c>
      <c r="C15920" s="68">
        <v>8904027113489</v>
      </c>
      <c r="D15920" s="69" t="s">
        <v>10465</v>
      </c>
      <c r="E15920" s="65">
        <f>IFERROR(VLOOKUP(C15920,Pivot!A:B,2,0),0)</f>
        <v>0</v>
      </c>
      <c r="F15920" s="65">
        <f>IFERROR(VLOOKUP(C15920,Pivot!A:C,3,0),0)</f>
        <v>0</v>
      </c>
    </row>
    <row r="15921" spans="1:6" x14ac:dyDescent="0.25">
      <c r="A15921" s="68" t="s">
        <v>103</v>
      </c>
      <c r="B15921" s="69">
        <v>491568089</v>
      </c>
      <c r="C15921" s="68">
        <v>491568089</v>
      </c>
      <c r="D15921" s="69" t="s">
        <v>10466</v>
      </c>
      <c r="E15921" s="65">
        <f>IFERROR(VLOOKUP(C15921,Pivot!A:B,2,0),0)</f>
        <v>0</v>
      </c>
      <c r="F15921" s="65">
        <f>IFERROR(VLOOKUP(C15921,Pivot!A:C,3,0),0)</f>
        <v>0</v>
      </c>
    </row>
    <row r="15922" spans="1:6" x14ac:dyDescent="0.25">
      <c r="A15922" s="68" t="s">
        <v>103</v>
      </c>
      <c r="B15922" s="69">
        <v>491568089</v>
      </c>
      <c r="C15922" s="68">
        <v>8904027113496</v>
      </c>
      <c r="D15922" s="69" t="s">
        <v>10466</v>
      </c>
      <c r="E15922" s="65">
        <f>IFERROR(VLOOKUP(C15922,Pivot!A:B,2,0),0)</f>
        <v>0</v>
      </c>
      <c r="F15922" s="65">
        <f>IFERROR(VLOOKUP(C15922,Pivot!A:C,3,0),0)</f>
        <v>0</v>
      </c>
    </row>
    <row r="15923" spans="1:6" x14ac:dyDescent="0.25">
      <c r="A15923" s="68" t="s">
        <v>103</v>
      </c>
      <c r="B15923" s="69">
        <v>491568090</v>
      </c>
      <c r="C15923" s="68">
        <v>491568090</v>
      </c>
      <c r="D15923" s="69" t="s">
        <v>10467</v>
      </c>
      <c r="E15923" s="65">
        <f>IFERROR(VLOOKUP(C15923,Pivot!A:B,2,0),0)</f>
        <v>0</v>
      </c>
      <c r="F15923" s="65">
        <f>IFERROR(VLOOKUP(C15923,Pivot!A:C,3,0),0)</f>
        <v>0</v>
      </c>
    </row>
    <row r="15924" spans="1:6" x14ac:dyDescent="0.25">
      <c r="A15924" s="68" t="s">
        <v>103</v>
      </c>
      <c r="B15924" s="69">
        <v>491568090</v>
      </c>
      <c r="C15924" s="68">
        <v>8904027113519</v>
      </c>
      <c r="D15924" s="69" t="s">
        <v>10467</v>
      </c>
      <c r="E15924" s="65">
        <f>IFERROR(VLOOKUP(C15924,Pivot!A:B,2,0),0)</f>
        <v>0</v>
      </c>
      <c r="F15924" s="65">
        <f>IFERROR(VLOOKUP(C15924,Pivot!A:C,3,0),0)</f>
        <v>0</v>
      </c>
    </row>
    <row r="15925" spans="1:6" x14ac:dyDescent="0.25">
      <c r="A15925" s="68" t="s">
        <v>103</v>
      </c>
      <c r="B15925" s="69">
        <v>491568091</v>
      </c>
      <c r="C15925" s="68">
        <v>491568091</v>
      </c>
      <c r="D15925" s="69" t="s">
        <v>10468</v>
      </c>
      <c r="E15925" s="65">
        <f>IFERROR(VLOOKUP(C15925,Pivot!A:B,2,0),0)</f>
        <v>0</v>
      </c>
      <c r="F15925" s="65">
        <f>IFERROR(VLOOKUP(C15925,Pivot!A:C,3,0),0)</f>
        <v>0</v>
      </c>
    </row>
    <row r="15926" spans="1:6" x14ac:dyDescent="0.25">
      <c r="A15926" s="68" t="s">
        <v>103</v>
      </c>
      <c r="B15926" s="69">
        <v>491568091</v>
      </c>
      <c r="C15926" s="68">
        <v>8904027113526</v>
      </c>
      <c r="D15926" s="69" t="s">
        <v>10468</v>
      </c>
      <c r="E15926" s="65">
        <f>IFERROR(VLOOKUP(C15926,Pivot!A:B,2,0),0)</f>
        <v>0</v>
      </c>
      <c r="F15926" s="65">
        <f>IFERROR(VLOOKUP(C15926,Pivot!A:C,3,0),0)</f>
        <v>0</v>
      </c>
    </row>
    <row r="15927" spans="1:6" x14ac:dyDescent="0.25">
      <c r="A15927" s="68" t="s">
        <v>103</v>
      </c>
      <c r="B15927" s="69">
        <v>491568099</v>
      </c>
      <c r="C15927" s="68">
        <v>5055394010413</v>
      </c>
      <c r="D15927" s="69" t="s">
        <v>10469</v>
      </c>
      <c r="E15927" s="65">
        <f>IFERROR(VLOOKUP(C15927,Pivot!A:B,2,0),0)</f>
        <v>0</v>
      </c>
      <c r="F15927" s="65">
        <f>IFERROR(VLOOKUP(C15927,Pivot!A:C,3,0),0)</f>
        <v>0</v>
      </c>
    </row>
    <row r="15928" spans="1:6" x14ac:dyDescent="0.25">
      <c r="A15928" s="68" t="s">
        <v>103</v>
      </c>
      <c r="B15928" s="69">
        <v>491568104</v>
      </c>
      <c r="C15928" s="68">
        <v>5055394011120</v>
      </c>
      <c r="D15928" s="69" t="s">
        <v>10470</v>
      </c>
      <c r="E15928" s="65">
        <f>IFERROR(VLOOKUP(C15928,Pivot!A:B,2,0),0)</f>
        <v>0</v>
      </c>
      <c r="F15928" s="65">
        <f>IFERROR(VLOOKUP(C15928,Pivot!A:C,3,0),0)</f>
        <v>0</v>
      </c>
    </row>
    <row r="15929" spans="1:6" x14ac:dyDescent="0.25">
      <c r="A15929" s="68" t="s">
        <v>103</v>
      </c>
      <c r="B15929" s="69">
        <v>491568106</v>
      </c>
      <c r="C15929" s="68">
        <v>5055394013216</v>
      </c>
      <c r="D15929" s="69" t="s">
        <v>10471</v>
      </c>
      <c r="E15929" s="65">
        <f>IFERROR(VLOOKUP(C15929,Pivot!A:B,2,0),0)</f>
        <v>0</v>
      </c>
      <c r="F15929" s="65">
        <f>IFERROR(VLOOKUP(C15929,Pivot!A:C,3,0),0)</f>
        <v>0</v>
      </c>
    </row>
    <row r="15930" spans="1:6" x14ac:dyDescent="0.25">
      <c r="A15930" s="68" t="s">
        <v>103</v>
      </c>
      <c r="B15930" s="69">
        <v>491568107</v>
      </c>
      <c r="C15930" s="68">
        <v>5055394004931</v>
      </c>
      <c r="D15930" s="69" t="s">
        <v>10472</v>
      </c>
      <c r="E15930" s="65">
        <f>IFERROR(VLOOKUP(C15930,Pivot!A:B,2,0),0)</f>
        <v>0</v>
      </c>
      <c r="F15930" s="65">
        <f>IFERROR(VLOOKUP(C15930,Pivot!A:C,3,0),0)</f>
        <v>0</v>
      </c>
    </row>
    <row r="15931" spans="1:6" x14ac:dyDescent="0.25">
      <c r="A15931" s="68" t="s">
        <v>103</v>
      </c>
      <c r="B15931" s="69">
        <v>491568108</v>
      </c>
      <c r="C15931" s="68">
        <v>3496272400506</v>
      </c>
      <c r="D15931" s="69" t="s">
        <v>10473</v>
      </c>
      <c r="E15931" s="65">
        <f>IFERROR(VLOOKUP(C15931,Pivot!A:B,2,0),0)</f>
        <v>0</v>
      </c>
      <c r="F15931" s="65">
        <f>IFERROR(VLOOKUP(C15931,Pivot!A:C,3,0),0)</f>
        <v>0</v>
      </c>
    </row>
    <row r="15932" spans="1:6" x14ac:dyDescent="0.25">
      <c r="A15932" s="68" t="s">
        <v>103</v>
      </c>
      <c r="B15932" s="69">
        <v>491568108</v>
      </c>
      <c r="C15932" s="68">
        <v>491568108</v>
      </c>
      <c r="D15932" s="69" t="s">
        <v>10473</v>
      </c>
      <c r="E15932" s="65">
        <f>IFERROR(VLOOKUP(C15932,Pivot!A:B,2,0),0)</f>
        <v>0</v>
      </c>
      <c r="F15932" s="65">
        <f>IFERROR(VLOOKUP(C15932,Pivot!A:C,3,0),0)</f>
        <v>0</v>
      </c>
    </row>
    <row r="15933" spans="1:6" x14ac:dyDescent="0.25">
      <c r="A15933" s="68" t="s">
        <v>103</v>
      </c>
      <c r="B15933" s="69">
        <v>491568109</v>
      </c>
      <c r="C15933" s="68">
        <v>3496272990502</v>
      </c>
      <c r="D15933" s="69" t="s">
        <v>10474</v>
      </c>
      <c r="E15933" s="65">
        <f>IFERROR(VLOOKUP(C15933,Pivot!A:B,2,0),0)</f>
        <v>0</v>
      </c>
      <c r="F15933" s="65">
        <f>IFERROR(VLOOKUP(C15933,Pivot!A:C,3,0),0)</f>
        <v>0</v>
      </c>
    </row>
    <row r="15934" spans="1:6" x14ac:dyDescent="0.25">
      <c r="A15934" s="68" t="s">
        <v>103</v>
      </c>
      <c r="B15934" s="69">
        <v>491568109</v>
      </c>
      <c r="C15934" s="68">
        <v>491568109</v>
      </c>
      <c r="D15934" s="69" t="s">
        <v>10474</v>
      </c>
      <c r="E15934" s="65">
        <f>IFERROR(VLOOKUP(C15934,Pivot!A:B,2,0),0)</f>
        <v>0</v>
      </c>
      <c r="F15934" s="65">
        <f>IFERROR(VLOOKUP(C15934,Pivot!A:C,3,0),0)</f>
        <v>0</v>
      </c>
    </row>
    <row r="15935" spans="1:6" x14ac:dyDescent="0.25">
      <c r="A15935" s="68" t="s">
        <v>103</v>
      </c>
      <c r="B15935" s="69">
        <v>491568110</v>
      </c>
      <c r="C15935" s="68">
        <v>3496272400452</v>
      </c>
      <c r="D15935" s="69" t="s">
        <v>10475</v>
      </c>
      <c r="E15935" s="65">
        <f>IFERROR(VLOOKUP(C15935,Pivot!A:B,2,0),0)</f>
        <v>0</v>
      </c>
      <c r="F15935" s="65">
        <f>IFERROR(VLOOKUP(C15935,Pivot!A:C,3,0),0)</f>
        <v>0</v>
      </c>
    </row>
    <row r="15936" spans="1:6" x14ac:dyDescent="0.25">
      <c r="A15936" s="68" t="s">
        <v>103</v>
      </c>
      <c r="B15936" s="69">
        <v>491568110</v>
      </c>
      <c r="C15936" s="68">
        <v>491568110</v>
      </c>
      <c r="D15936" s="69" t="s">
        <v>10475</v>
      </c>
      <c r="E15936" s="65">
        <f>IFERROR(VLOOKUP(C15936,Pivot!A:B,2,0),0)</f>
        <v>0</v>
      </c>
      <c r="F15936" s="65">
        <f>IFERROR(VLOOKUP(C15936,Pivot!A:C,3,0),0)</f>
        <v>0</v>
      </c>
    </row>
    <row r="15937" spans="1:6" x14ac:dyDescent="0.25">
      <c r="A15937" s="68" t="s">
        <v>103</v>
      </c>
      <c r="B15937" s="69">
        <v>491568111</v>
      </c>
      <c r="C15937" s="68">
        <v>3496272990458</v>
      </c>
      <c r="D15937" s="69" t="s">
        <v>10476</v>
      </c>
      <c r="E15937" s="65">
        <f>IFERROR(VLOOKUP(C15937,Pivot!A:B,2,0),0)</f>
        <v>0</v>
      </c>
      <c r="F15937" s="65">
        <f>IFERROR(VLOOKUP(C15937,Pivot!A:C,3,0),0)</f>
        <v>0</v>
      </c>
    </row>
    <row r="15938" spans="1:6" x14ac:dyDescent="0.25">
      <c r="A15938" s="68" t="s">
        <v>103</v>
      </c>
      <c r="B15938" s="69">
        <v>491568111</v>
      </c>
      <c r="C15938" s="68">
        <v>491568111</v>
      </c>
      <c r="D15938" s="69" t="s">
        <v>10476</v>
      </c>
      <c r="E15938" s="65">
        <f>IFERROR(VLOOKUP(C15938,Pivot!A:B,2,0),0)</f>
        <v>0</v>
      </c>
      <c r="F15938" s="65">
        <f>IFERROR(VLOOKUP(C15938,Pivot!A:C,3,0),0)</f>
        <v>0</v>
      </c>
    </row>
    <row r="15939" spans="1:6" x14ac:dyDescent="0.25">
      <c r="A15939" s="68" t="s">
        <v>103</v>
      </c>
      <c r="B15939" s="69">
        <v>491568114</v>
      </c>
      <c r="C15939" s="68">
        <v>3496272502422</v>
      </c>
      <c r="D15939" s="69" t="s">
        <v>10477</v>
      </c>
      <c r="E15939" s="65">
        <f>IFERROR(VLOOKUP(C15939,Pivot!A:B,2,0),0)</f>
        <v>0</v>
      </c>
      <c r="F15939" s="65">
        <f>IFERROR(VLOOKUP(C15939,Pivot!A:C,3,0),0)</f>
        <v>0</v>
      </c>
    </row>
    <row r="15940" spans="1:6" x14ac:dyDescent="0.25">
      <c r="A15940" s="68" t="s">
        <v>103</v>
      </c>
      <c r="B15940" s="69">
        <v>491568114</v>
      </c>
      <c r="C15940" s="68">
        <v>491568114</v>
      </c>
      <c r="D15940" s="69" t="s">
        <v>10477</v>
      </c>
      <c r="E15940" s="65">
        <f>IFERROR(VLOOKUP(C15940,Pivot!A:B,2,0),0)</f>
        <v>0</v>
      </c>
      <c r="F15940" s="65">
        <f>IFERROR(VLOOKUP(C15940,Pivot!A:C,3,0),0)</f>
        <v>0</v>
      </c>
    </row>
    <row r="15941" spans="1:6" x14ac:dyDescent="0.25">
      <c r="A15941" s="68" t="s">
        <v>103</v>
      </c>
      <c r="B15941" s="69">
        <v>491568194</v>
      </c>
      <c r="C15941" s="68">
        <v>8904027113328</v>
      </c>
      <c r="D15941" s="69" t="s">
        <v>10478</v>
      </c>
      <c r="E15941" s="65">
        <f>IFERROR(VLOOKUP(C15941,Pivot!A:B,2,0),0)</f>
        <v>0</v>
      </c>
      <c r="F15941" s="65">
        <f>IFERROR(VLOOKUP(C15941,Pivot!A:C,3,0),0)</f>
        <v>0</v>
      </c>
    </row>
    <row r="15942" spans="1:6" x14ac:dyDescent="0.25">
      <c r="A15942" s="68" t="s">
        <v>103</v>
      </c>
      <c r="B15942" s="69">
        <v>491568195</v>
      </c>
      <c r="C15942" s="68">
        <v>887961750980</v>
      </c>
      <c r="D15942" s="69" t="s">
        <v>10479</v>
      </c>
      <c r="E15942" s="65">
        <f>IFERROR(VLOOKUP(C15942,Pivot!A:B,2,0),0)</f>
        <v>0</v>
      </c>
      <c r="F15942" s="65">
        <f>IFERROR(VLOOKUP(C15942,Pivot!A:C,3,0),0)</f>
        <v>0</v>
      </c>
    </row>
    <row r="15943" spans="1:6" x14ac:dyDescent="0.25">
      <c r="A15943" s="68" t="s">
        <v>103</v>
      </c>
      <c r="B15943" s="69">
        <v>491568197</v>
      </c>
      <c r="C15943" s="68">
        <v>887961691313</v>
      </c>
      <c r="D15943" s="69" t="s">
        <v>10480</v>
      </c>
      <c r="E15943" s="65">
        <f>IFERROR(VLOOKUP(C15943,Pivot!A:B,2,0),0)</f>
        <v>0</v>
      </c>
      <c r="F15943" s="65">
        <f>IFERROR(VLOOKUP(C15943,Pivot!A:C,3,0),0)</f>
        <v>0</v>
      </c>
    </row>
    <row r="15944" spans="1:6" x14ac:dyDescent="0.25">
      <c r="A15944" s="68" t="s">
        <v>103</v>
      </c>
      <c r="B15944" s="69">
        <v>491568198</v>
      </c>
      <c r="C15944" s="68">
        <v>887961716597</v>
      </c>
      <c r="D15944" s="69" t="s">
        <v>10481</v>
      </c>
      <c r="E15944" s="65">
        <f>IFERROR(VLOOKUP(C15944,Pivot!A:B,2,0),0)</f>
        <v>0</v>
      </c>
      <c r="F15944" s="65">
        <f>IFERROR(VLOOKUP(C15944,Pivot!A:C,3,0),0)</f>
        <v>0</v>
      </c>
    </row>
    <row r="15945" spans="1:6" x14ac:dyDescent="0.25">
      <c r="A15945" s="68" t="s">
        <v>103</v>
      </c>
      <c r="B15945" s="69">
        <v>491568199</v>
      </c>
      <c r="C15945" s="68">
        <v>887961786804</v>
      </c>
      <c r="D15945" s="69" t="s">
        <v>10482</v>
      </c>
      <c r="E15945" s="65">
        <f>IFERROR(VLOOKUP(C15945,Pivot!A:B,2,0),0)</f>
        <v>0</v>
      </c>
      <c r="F15945" s="65">
        <f>IFERROR(VLOOKUP(C15945,Pivot!A:C,3,0),0)</f>
        <v>0</v>
      </c>
    </row>
    <row r="15946" spans="1:6" x14ac:dyDescent="0.25">
      <c r="A15946" s="68" t="s">
        <v>103</v>
      </c>
      <c r="B15946" s="69">
        <v>491568200</v>
      </c>
      <c r="C15946" s="68">
        <v>887961689211</v>
      </c>
      <c r="D15946" s="69" t="s">
        <v>10483</v>
      </c>
      <c r="E15946" s="65">
        <f>IFERROR(VLOOKUP(C15946,Pivot!A:B,2,0),0)</f>
        <v>0</v>
      </c>
      <c r="F15946" s="65">
        <f>IFERROR(VLOOKUP(C15946,Pivot!A:C,3,0),0)</f>
        <v>0</v>
      </c>
    </row>
    <row r="15947" spans="1:6" x14ac:dyDescent="0.25">
      <c r="A15947" s="68" t="s">
        <v>103</v>
      </c>
      <c r="B15947" s="69">
        <v>491568202</v>
      </c>
      <c r="C15947" s="68">
        <v>5013138668634</v>
      </c>
      <c r="D15947" s="69" t="s">
        <v>10484</v>
      </c>
      <c r="E15947" s="65">
        <f>IFERROR(VLOOKUP(C15947,Pivot!A:B,2,0),0)</f>
        <v>0</v>
      </c>
      <c r="F15947" s="65">
        <f>IFERROR(VLOOKUP(C15947,Pivot!A:C,3,0),0)</f>
        <v>0</v>
      </c>
    </row>
    <row r="15948" spans="1:6" x14ac:dyDescent="0.25">
      <c r="A15948" s="68" t="s">
        <v>103</v>
      </c>
      <c r="B15948" s="69">
        <v>491568203</v>
      </c>
      <c r="C15948" s="68">
        <v>5013138666104</v>
      </c>
      <c r="D15948" s="69" t="s">
        <v>10485</v>
      </c>
      <c r="E15948" s="65">
        <f>IFERROR(VLOOKUP(C15948,Pivot!A:B,2,0),0)</f>
        <v>0</v>
      </c>
      <c r="F15948" s="65">
        <f>IFERROR(VLOOKUP(C15948,Pivot!A:C,3,0),0)</f>
        <v>0</v>
      </c>
    </row>
    <row r="15949" spans="1:6" x14ac:dyDescent="0.25">
      <c r="A15949" s="68" t="s">
        <v>103</v>
      </c>
      <c r="B15949" s="69">
        <v>491568204</v>
      </c>
      <c r="C15949" s="68">
        <v>5013138669730</v>
      </c>
      <c r="D15949" s="69" t="s">
        <v>10486</v>
      </c>
      <c r="E15949" s="65">
        <f>IFERROR(VLOOKUP(C15949,Pivot!A:B,2,0),0)</f>
        <v>0</v>
      </c>
      <c r="F15949" s="65">
        <f>IFERROR(VLOOKUP(C15949,Pivot!A:C,3,0),0)</f>
        <v>0</v>
      </c>
    </row>
    <row r="15950" spans="1:6" x14ac:dyDescent="0.25">
      <c r="A15950" s="68" t="s">
        <v>103</v>
      </c>
      <c r="B15950" s="69">
        <v>491568205</v>
      </c>
      <c r="C15950" s="68">
        <v>778988543962</v>
      </c>
      <c r="D15950" s="69" t="s">
        <v>10487</v>
      </c>
      <c r="E15950" s="65">
        <f>IFERROR(VLOOKUP(C15950,Pivot!A:B,2,0),0)</f>
        <v>0</v>
      </c>
      <c r="F15950" s="65">
        <f>IFERROR(VLOOKUP(C15950,Pivot!A:C,3,0),0)</f>
        <v>0</v>
      </c>
    </row>
    <row r="15951" spans="1:6" x14ac:dyDescent="0.25">
      <c r="A15951" s="68" t="s">
        <v>103</v>
      </c>
      <c r="B15951" s="69">
        <v>491568205</v>
      </c>
      <c r="C15951" s="68">
        <v>778988543979</v>
      </c>
      <c r="D15951" s="69" t="s">
        <v>10487</v>
      </c>
      <c r="E15951" s="65">
        <f>IFERROR(VLOOKUP(C15951,Pivot!A:B,2,0),0)</f>
        <v>0</v>
      </c>
      <c r="F15951" s="65">
        <f>IFERROR(VLOOKUP(C15951,Pivot!A:C,3,0),0)</f>
        <v>0</v>
      </c>
    </row>
    <row r="15952" spans="1:6" x14ac:dyDescent="0.25">
      <c r="A15952" s="68" t="s">
        <v>103</v>
      </c>
      <c r="B15952" s="69">
        <v>491568206</v>
      </c>
      <c r="C15952" s="68">
        <v>778988543986</v>
      </c>
      <c r="D15952" s="69" t="s">
        <v>10488</v>
      </c>
      <c r="E15952" s="65">
        <f>IFERROR(VLOOKUP(C15952,Pivot!A:B,2,0),0)</f>
        <v>0</v>
      </c>
      <c r="F15952" s="65">
        <f>IFERROR(VLOOKUP(C15952,Pivot!A:C,3,0),0)</f>
        <v>0</v>
      </c>
    </row>
    <row r="15953" spans="1:6" x14ac:dyDescent="0.25">
      <c r="A15953" s="68" t="s">
        <v>103</v>
      </c>
      <c r="B15953" s="69">
        <v>491568206</v>
      </c>
      <c r="C15953" s="68">
        <v>778988553305</v>
      </c>
      <c r="D15953" s="69" t="s">
        <v>10488</v>
      </c>
      <c r="E15953" s="65">
        <f>IFERROR(VLOOKUP(C15953,Pivot!A:B,2,0),0)</f>
        <v>0</v>
      </c>
      <c r="F15953" s="65">
        <f>IFERROR(VLOOKUP(C15953,Pivot!A:C,3,0),0)</f>
        <v>0</v>
      </c>
    </row>
    <row r="15954" spans="1:6" x14ac:dyDescent="0.25">
      <c r="A15954" s="68" t="s">
        <v>103</v>
      </c>
      <c r="B15954" s="69">
        <v>491568207</v>
      </c>
      <c r="C15954" s="68">
        <v>778988544006</v>
      </c>
      <c r="D15954" s="69" t="s">
        <v>10489</v>
      </c>
      <c r="E15954" s="65">
        <f>IFERROR(VLOOKUP(C15954,Pivot!A:B,2,0),0)</f>
        <v>0</v>
      </c>
      <c r="F15954" s="65">
        <f>IFERROR(VLOOKUP(C15954,Pivot!A:C,3,0),0)</f>
        <v>0</v>
      </c>
    </row>
    <row r="15955" spans="1:6" x14ac:dyDescent="0.25">
      <c r="A15955" s="68" t="s">
        <v>103</v>
      </c>
      <c r="B15955" s="69">
        <v>491568207</v>
      </c>
      <c r="C15955" s="68">
        <v>778988544013</v>
      </c>
      <c r="D15955" s="69" t="s">
        <v>10489</v>
      </c>
      <c r="E15955" s="65">
        <f>IFERROR(VLOOKUP(C15955,Pivot!A:B,2,0),0)</f>
        <v>0</v>
      </c>
      <c r="F15955" s="65">
        <f>IFERROR(VLOOKUP(C15955,Pivot!A:C,3,0),0)</f>
        <v>0</v>
      </c>
    </row>
    <row r="15956" spans="1:6" x14ac:dyDescent="0.25">
      <c r="A15956" s="68" t="s">
        <v>103</v>
      </c>
      <c r="B15956" s="69">
        <v>491568208</v>
      </c>
      <c r="C15956" s="68">
        <v>778988544044</v>
      </c>
      <c r="D15956" s="69" t="s">
        <v>10490</v>
      </c>
      <c r="E15956" s="65">
        <f>IFERROR(VLOOKUP(C15956,Pivot!A:B,2,0),0)</f>
        <v>0</v>
      </c>
      <c r="F15956" s="65">
        <f>IFERROR(VLOOKUP(C15956,Pivot!A:C,3,0),0)</f>
        <v>0</v>
      </c>
    </row>
    <row r="15957" spans="1:6" x14ac:dyDescent="0.25">
      <c r="A15957" s="68" t="s">
        <v>103</v>
      </c>
      <c r="B15957" s="69">
        <v>491568208</v>
      </c>
      <c r="C15957" s="68">
        <v>778988544051</v>
      </c>
      <c r="D15957" s="69" t="s">
        <v>10490</v>
      </c>
      <c r="E15957" s="65">
        <f>IFERROR(VLOOKUP(C15957,Pivot!A:B,2,0),0)</f>
        <v>0</v>
      </c>
      <c r="F15957" s="65">
        <f>IFERROR(VLOOKUP(C15957,Pivot!A:C,3,0),0)</f>
        <v>0</v>
      </c>
    </row>
    <row r="15958" spans="1:6" x14ac:dyDescent="0.25">
      <c r="A15958" s="68" t="s">
        <v>103</v>
      </c>
      <c r="B15958" s="69">
        <v>491568209</v>
      </c>
      <c r="C15958" s="68">
        <v>630509359714</v>
      </c>
      <c r="D15958" s="69" t="s">
        <v>10491</v>
      </c>
      <c r="E15958" s="65">
        <f>IFERROR(VLOOKUP(C15958,Pivot!A:B,2,0),0)</f>
        <v>0</v>
      </c>
      <c r="F15958" s="65">
        <f>IFERROR(VLOOKUP(C15958,Pivot!A:C,3,0),0)</f>
        <v>0</v>
      </c>
    </row>
    <row r="15959" spans="1:6" x14ac:dyDescent="0.25">
      <c r="A15959" s="68" t="s">
        <v>103</v>
      </c>
      <c r="B15959" s="69">
        <v>491568209</v>
      </c>
      <c r="C15959" s="68">
        <v>630509444342</v>
      </c>
      <c r="D15959" s="69" t="s">
        <v>10491</v>
      </c>
      <c r="E15959" s="65">
        <f>IFERROR(VLOOKUP(C15959,Pivot!A:B,2,0),0)</f>
        <v>0</v>
      </c>
      <c r="F15959" s="65">
        <f>IFERROR(VLOOKUP(C15959,Pivot!A:C,3,0),0)</f>
        <v>0</v>
      </c>
    </row>
    <row r="15960" spans="1:6" x14ac:dyDescent="0.25">
      <c r="A15960" s="68" t="s">
        <v>103</v>
      </c>
      <c r="B15960" s="69">
        <v>491568210</v>
      </c>
      <c r="C15960" s="68">
        <v>630509768523</v>
      </c>
      <c r="D15960" s="69" t="s">
        <v>10492</v>
      </c>
      <c r="E15960" s="65">
        <f>IFERROR(VLOOKUP(C15960,Pivot!A:B,2,0),0)</f>
        <v>0</v>
      </c>
      <c r="F15960" s="65">
        <f>IFERROR(VLOOKUP(C15960,Pivot!A:C,3,0),0)</f>
        <v>0</v>
      </c>
    </row>
    <row r="15961" spans="1:6" x14ac:dyDescent="0.25">
      <c r="A15961" s="68" t="s">
        <v>103</v>
      </c>
      <c r="B15961" s="69">
        <v>491568210</v>
      </c>
      <c r="C15961" s="68">
        <v>630509768530</v>
      </c>
      <c r="D15961" s="69" t="s">
        <v>10492</v>
      </c>
      <c r="E15961" s="65">
        <f>IFERROR(VLOOKUP(C15961,Pivot!A:B,2,0),0)</f>
        <v>0</v>
      </c>
      <c r="F15961" s="65">
        <f>IFERROR(VLOOKUP(C15961,Pivot!A:C,3,0),0)</f>
        <v>0</v>
      </c>
    </row>
    <row r="15962" spans="1:6" x14ac:dyDescent="0.25">
      <c r="A15962" s="68" t="s">
        <v>103</v>
      </c>
      <c r="B15962" s="69">
        <v>491568210</v>
      </c>
      <c r="C15962" s="68">
        <v>630509831227</v>
      </c>
      <c r="D15962" s="69" t="s">
        <v>10492</v>
      </c>
      <c r="E15962" s="65">
        <f>IFERROR(VLOOKUP(C15962,Pivot!A:B,2,0),0)</f>
        <v>0</v>
      </c>
      <c r="F15962" s="65">
        <f>IFERROR(VLOOKUP(C15962,Pivot!A:C,3,0),0)</f>
        <v>0</v>
      </c>
    </row>
    <row r="15963" spans="1:6" x14ac:dyDescent="0.25">
      <c r="A15963" s="68" t="s">
        <v>103</v>
      </c>
      <c r="B15963" s="69">
        <v>491568211</v>
      </c>
      <c r="C15963" s="68">
        <v>630509761906</v>
      </c>
      <c r="D15963" s="69" t="s">
        <v>10493</v>
      </c>
      <c r="E15963" s="65">
        <f>IFERROR(VLOOKUP(C15963,Pivot!A:B,2,0),0)</f>
        <v>0</v>
      </c>
      <c r="F15963" s="65">
        <f>IFERROR(VLOOKUP(C15963,Pivot!A:C,3,0),0)</f>
        <v>0</v>
      </c>
    </row>
    <row r="15964" spans="1:6" x14ac:dyDescent="0.25">
      <c r="A15964" s="68" t="s">
        <v>103</v>
      </c>
      <c r="B15964" s="69">
        <v>491568212</v>
      </c>
      <c r="C15964" s="68">
        <v>630509761739</v>
      </c>
      <c r="D15964" s="69" t="s">
        <v>10494</v>
      </c>
      <c r="E15964" s="65">
        <f>IFERROR(VLOOKUP(C15964,Pivot!A:B,2,0),0)</f>
        <v>0</v>
      </c>
      <c r="F15964" s="65">
        <f>IFERROR(VLOOKUP(C15964,Pivot!A:C,3,0),0)</f>
        <v>0</v>
      </c>
    </row>
    <row r="15965" spans="1:6" x14ac:dyDescent="0.25">
      <c r="A15965" s="68" t="s">
        <v>103</v>
      </c>
      <c r="B15965" s="69">
        <v>491568213</v>
      </c>
      <c r="C15965" s="68">
        <v>630509761487</v>
      </c>
      <c r="D15965" s="69" t="s">
        <v>10495</v>
      </c>
      <c r="E15965" s="65">
        <f>IFERROR(VLOOKUP(C15965,Pivot!A:B,2,0),0)</f>
        <v>0</v>
      </c>
      <c r="F15965" s="65">
        <f>IFERROR(VLOOKUP(C15965,Pivot!A:C,3,0),0)</f>
        <v>0</v>
      </c>
    </row>
    <row r="15966" spans="1:6" x14ac:dyDescent="0.25">
      <c r="A15966" s="68" t="s">
        <v>103</v>
      </c>
      <c r="B15966" s="69">
        <v>491568213</v>
      </c>
      <c r="C15966" s="68">
        <v>630509761494</v>
      </c>
      <c r="D15966" s="69" t="s">
        <v>10495</v>
      </c>
      <c r="E15966" s="65">
        <f>IFERROR(VLOOKUP(C15966,Pivot!A:B,2,0),0)</f>
        <v>0</v>
      </c>
      <c r="F15966" s="65">
        <f>IFERROR(VLOOKUP(C15966,Pivot!A:C,3,0),0)</f>
        <v>0</v>
      </c>
    </row>
    <row r="15967" spans="1:6" x14ac:dyDescent="0.25">
      <c r="A15967" s="68" t="s">
        <v>103</v>
      </c>
      <c r="B15967" s="69">
        <v>491568213</v>
      </c>
      <c r="C15967" s="68">
        <v>630509761500</v>
      </c>
      <c r="D15967" s="69" t="s">
        <v>10495</v>
      </c>
      <c r="E15967" s="65">
        <f>IFERROR(VLOOKUP(C15967,Pivot!A:B,2,0),0)</f>
        <v>0</v>
      </c>
      <c r="F15967" s="65">
        <f>IFERROR(VLOOKUP(C15967,Pivot!A:C,3,0),0)</f>
        <v>0</v>
      </c>
    </row>
    <row r="15968" spans="1:6" x14ac:dyDescent="0.25">
      <c r="A15968" s="68" t="s">
        <v>103</v>
      </c>
      <c r="B15968" s="69">
        <v>491568214</v>
      </c>
      <c r="C15968" s="68">
        <v>630509768608</v>
      </c>
      <c r="D15968" s="69" t="s">
        <v>10496</v>
      </c>
      <c r="E15968" s="65">
        <f>IFERROR(VLOOKUP(C15968,Pivot!A:B,2,0),0)</f>
        <v>0</v>
      </c>
      <c r="F15968" s="65">
        <f>IFERROR(VLOOKUP(C15968,Pivot!A:C,3,0),0)</f>
        <v>0</v>
      </c>
    </row>
    <row r="15969" spans="1:6" x14ac:dyDescent="0.25">
      <c r="A15969" s="68" t="s">
        <v>103</v>
      </c>
      <c r="B15969" s="69">
        <v>491568214</v>
      </c>
      <c r="C15969" s="68">
        <v>630509768615</v>
      </c>
      <c r="D15969" s="69" t="s">
        <v>10496</v>
      </c>
      <c r="E15969" s="65">
        <f>IFERROR(VLOOKUP(C15969,Pivot!A:B,2,0),0)</f>
        <v>0</v>
      </c>
      <c r="F15969" s="65">
        <f>IFERROR(VLOOKUP(C15969,Pivot!A:C,3,0),0)</f>
        <v>0</v>
      </c>
    </row>
    <row r="15970" spans="1:6" x14ac:dyDescent="0.25">
      <c r="A15970" s="68" t="s">
        <v>103</v>
      </c>
      <c r="B15970" s="69">
        <v>491568214</v>
      </c>
      <c r="C15970" s="68">
        <v>630509768622</v>
      </c>
      <c r="D15970" s="69" t="s">
        <v>10496</v>
      </c>
      <c r="E15970" s="65">
        <f>IFERROR(VLOOKUP(C15970,Pivot!A:B,2,0),0)</f>
        <v>0</v>
      </c>
      <c r="F15970" s="65">
        <f>IFERROR(VLOOKUP(C15970,Pivot!A:C,3,0),0)</f>
        <v>0</v>
      </c>
    </row>
    <row r="15971" spans="1:6" x14ac:dyDescent="0.25">
      <c r="A15971" s="68" t="s">
        <v>103</v>
      </c>
      <c r="B15971" s="69">
        <v>491568214</v>
      </c>
      <c r="C15971" s="68">
        <v>630509768639</v>
      </c>
      <c r="D15971" s="69" t="s">
        <v>10496</v>
      </c>
      <c r="E15971" s="65">
        <f>IFERROR(VLOOKUP(C15971,Pivot!A:B,2,0),0)</f>
        <v>0</v>
      </c>
      <c r="F15971" s="65">
        <f>IFERROR(VLOOKUP(C15971,Pivot!A:C,3,0),0)</f>
        <v>0</v>
      </c>
    </row>
    <row r="15972" spans="1:6" x14ac:dyDescent="0.25">
      <c r="A15972" s="68" t="s">
        <v>103</v>
      </c>
      <c r="B15972" s="69">
        <v>491568214</v>
      </c>
      <c r="C15972" s="68">
        <v>630509768660</v>
      </c>
      <c r="D15972" s="69" t="s">
        <v>10496</v>
      </c>
      <c r="E15972" s="65">
        <f>IFERROR(VLOOKUP(C15972,Pivot!A:B,2,0),0)</f>
        <v>0</v>
      </c>
      <c r="F15972" s="65">
        <f>IFERROR(VLOOKUP(C15972,Pivot!A:C,3,0),0)</f>
        <v>0</v>
      </c>
    </row>
    <row r="15973" spans="1:6" x14ac:dyDescent="0.25">
      <c r="A15973" s="68" t="s">
        <v>103</v>
      </c>
      <c r="B15973" s="69">
        <v>491568214</v>
      </c>
      <c r="C15973" s="68">
        <v>630509795888</v>
      </c>
      <c r="D15973" s="69" t="s">
        <v>10496</v>
      </c>
      <c r="E15973" s="65">
        <f>IFERROR(VLOOKUP(C15973,Pivot!A:B,2,0),0)</f>
        <v>0</v>
      </c>
      <c r="F15973" s="65">
        <f>IFERROR(VLOOKUP(C15973,Pivot!A:C,3,0),0)</f>
        <v>0</v>
      </c>
    </row>
    <row r="15974" spans="1:6" x14ac:dyDescent="0.25">
      <c r="A15974" s="68" t="s">
        <v>103</v>
      </c>
      <c r="B15974" s="69">
        <v>491568216</v>
      </c>
      <c r="C15974" s="68">
        <v>630509772773</v>
      </c>
      <c r="D15974" s="69" t="s">
        <v>10497</v>
      </c>
      <c r="E15974" s="65">
        <f>IFERROR(VLOOKUP(C15974,Pivot!A:B,2,0),0)</f>
        <v>0</v>
      </c>
      <c r="F15974" s="65">
        <f>IFERROR(VLOOKUP(C15974,Pivot!A:C,3,0),0)</f>
        <v>0</v>
      </c>
    </row>
    <row r="15975" spans="1:6" x14ac:dyDescent="0.25">
      <c r="A15975" s="68" t="s">
        <v>103</v>
      </c>
      <c r="B15975" s="69">
        <v>491568221</v>
      </c>
      <c r="C15975" s="68">
        <v>491568221</v>
      </c>
      <c r="D15975" s="69" t="s">
        <v>10498</v>
      </c>
      <c r="E15975" s="65">
        <f>IFERROR(VLOOKUP(C15975,Pivot!A:B,2,0),0)</f>
        <v>0</v>
      </c>
      <c r="F15975" s="65">
        <f>IFERROR(VLOOKUP(C15975,Pivot!A:C,3,0),0)</f>
        <v>0</v>
      </c>
    </row>
    <row r="15976" spans="1:6" x14ac:dyDescent="0.25">
      <c r="A15976" s="68" t="s">
        <v>103</v>
      </c>
      <c r="B15976" s="69">
        <v>491568221</v>
      </c>
      <c r="C15976" s="68">
        <v>810017180394</v>
      </c>
      <c r="D15976" s="69" t="s">
        <v>10498</v>
      </c>
      <c r="E15976" s="65">
        <f>IFERROR(VLOOKUP(C15976,Pivot!A:B,2,0),0)</f>
        <v>0</v>
      </c>
      <c r="F15976" s="65">
        <f>IFERROR(VLOOKUP(C15976,Pivot!A:C,3,0),0)</f>
        <v>0</v>
      </c>
    </row>
    <row r="15977" spans="1:6" x14ac:dyDescent="0.25">
      <c r="A15977" s="68" t="s">
        <v>103</v>
      </c>
      <c r="B15977" s="69">
        <v>491568222</v>
      </c>
      <c r="C15977" s="68">
        <v>491568222</v>
      </c>
      <c r="D15977" s="69" t="s">
        <v>10499</v>
      </c>
      <c r="E15977" s="65">
        <f>IFERROR(VLOOKUP(C15977,Pivot!A:B,2,0),0)</f>
        <v>0</v>
      </c>
      <c r="F15977" s="65">
        <f>IFERROR(VLOOKUP(C15977,Pivot!A:C,3,0),0)</f>
        <v>0</v>
      </c>
    </row>
    <row r="15978" spans="1:6" x14ac:dyDescent="0.25">
      <c r="A15978" s="68" t="s">
        <v>103</v>
      </c>
      <c r="B15978" s="69">
        <v>491568222</v>
      </c>
      <c r="C15978" s="68">
        <v>810017180400</v>
      </c>
      <c r="D15978" s="69" t="s">
        <v>10499</v>
      </c>
      <c r="E15978" s="65">
        <f>IFERROR(VLOOKUP(C15978,Pivot!A:B,2,0),0)</f>
        <v>0</v>
      </c>
      <c r="F15978" s="65">
        <f>IFERROR(VLOOKUP(C15978,Pivot!A:C,3,0),0)</f>
        <v>0</v>
      </c>
    </row>
    <row r="15979" spans="1:6" x14ac:dyDescent="0.25">
      <c r="A15979" s="68" t="s">
        <v>103</v>
      </c>
      <c r="B15979" s="69">
        <v>491568223</v>
      </c>
      <c r="C15979" s="68">
        <v>491568223</v>
      </c>
      <c r="D15979" s="69" t="s">
        <v>10500</v>
      </c>
      <c r="E15979" s="65">
        <f>IFERROR(VLOOKUP(C15979,Pivot!A:B,2,0),0)</f>
        <v>0</v>
      </c>
      <c r="F15979" s="65">
        <f>IFERROR(VLOOKUP(C15979,Pivot!A:C,3,0),0)</f>
        <v>0</v>
      </c>
    </row>
    <row r="15980" spans="1:6" x14ac:dyDescent="0.25">
      <c r="A15980" s="68" t="s">
        <v>103</v>
      </c>
      <c r="B15980" s="69">
        <v>491568223</v>
      </c>
      <c r="C15980" s="68">
        <v>810017180417</v>
      </c>
      <c r="D15980" s="69" t="s">
        <v>10500</v>
      </c>
      <c r="E15980" s="65">
        <f>IFERROR(VLOOKUP(C15980,Pivot!A:B,2,0),0)</f>
        <v>0</v>
      </c>
      <c r="F15980" s="65">
        <f>IFERROR(VLOOKUP(C15980,Pivot!A:C,3,0),0)</f>
        <v>0</v>
      </c>
    </row>
    <row r="15981" spans="1:6" x14ac:dyDescent="0.25">
      <c r="A15981" s="68" t="s">
        <v>103</v>
      </c>
      <c r="B15981" s="69">
        <v>491568224</v>
      </c>
      <c r="C15981" s="68">
        <v>491568224</v>
      </c>
      <c r="D15981" s="69" t="s">
        <v>10501</v>
      </c>
      <c r="E15981" s="65">
        <f>IFERROR(VLOOKUP(C15981,Pivot!A:B,2,0),0)</f>
        <v>0</v>
      </c>
      <c r="F15981" s="65">
        <f>IFERROR(VLOOKUP(C15981,Pivot!A:C,3,0),0)</f>
        <v>0</v>
      </c>
    </row>
    <row r="15982" spans="1:6" x14ac:dyDescent="0.25">
      <c r="A15982" s="68" t="s">
        <v>103</v>
      </c>
      <c r="B15982" s="69">
        <v>491568224</v>
      </c>
      <c r="C15982" s="68">
        <v>810017180424</v>
      </c>
      <c r="D15982" s="69" t="s">
        <v>10501</v>
      </c>
      <c r="E15982" s="65">
        <f>IFERROR(VLOOKUP(C15982,Pivot!A:B,2,0),0)</f>
        <v>0</v>
      </c>
      <c r="F15982" s="65">
        <f>IFERROR(VLOOKUP(C15982,Pivot!A:C,3,0),0)</f>
        <v>0</v>
      </c>
    </row>
    <row r="15983" spans="1:6" x14ac:dyDescent="0.25">
      <c r="A15983" s="68" t="s">
        <v>103</v>
      </c>
      <c r="B15983" s="69">
        <v>491568225</v>
      </c>
      <c r="C15983" s="68">
        <v>491568225</v>
      </c>
      <c r="D15983" s="69" t="s">
        <v>10502</v>
      </c>
      <c r="E15983" s="65">
        <f>IFERROR(VLOOKUP(C15983,Pivot!A:B,2,0),0)</f>
        <v>0</v>
      </c>
      <c r="F15983" s="65">
        <f>IFERROR(VLOOKUP(C15983,Pivot!A:C,3,0),0)</f>
        <v>0</v>
      </c>
    </row>
    <row r="15984" spans="1:6" x14ac:dyDescent="0.25">
      <c r="A15984" s="68" t="s">
        <v>103</v>
      </c>
      <c r="B15984" s="69">
        <v>491568225</v>
      </c>
      <c r="C15984" s="68">
        <v>810017180431</v>
      </c>
      <c r="D15984" s="69" t="s">
        <v>10502</v>
      </c>
      <c r="E15984" s="65">
        <f>IFERROR(VLOOKUP(C15984,Pivot!A:B,2,0),0)</f>
        <v>0</v>
      </c>
      <c r="F15984" s="65">
        <f>IFERROR(VLOOKUP(C15984,Pivot!A:C,3,0),0)</f>
        <v>0</v>
      </c>
    </row>
    <row r="15985" spans="1:6" x14ac:dyDescent="0.25">
      <c r="A15985" s="68" t="s">
        <v>103</v>
      </c>
      <c r="B15985" s="69">
        <v>491568226</v>
      </c>
      <c r="C15985" s="68">
        <v>491568226</v>
      </c>
      <c r="D15985" s="69" t="s">
        <v>10503</v>
      </c>
      <c r="E15985" s="65">
        <f>IFERROR(VLOOKUP(C15985,Pivot!A:B,2,0),0)</f>
        <v>0</v>
      </c>
      <c r="F15985" s="65">
        <f>IFERROR(VLOOKUP(C15985,Pivot!A:C,3,0),0)</f>
        <v>0</v>
      </c>
    </row>
    <row r="15986" spans="1:6" x14ac:dyDescent="0.25">
      <c r="A15986" s="68" t="s">
        <v>103</v>
      </c>
      <c r="B15986" s="69">
        <v>491568226</v>
      </c>
      <c r="C15986" s="68">
        <v>816322019770</v>
      </c>
      <c r="D15986" s="69" t="s">
        <v>10503</v>
      </c>
      <c r="E15986" s="65">
        <f>IFERROR(VLOOKUP(C15986,Pivot!A:B,2,0),0)</f>
        <v>0</v>
      </c>
      <c r="F15986" s="65">
        <f>IFERROR(VLOOKUP(C15986,Pivot!A:C,3,0),0)</f>
        <v>0</v>
      </c>
    </row>
    <row r="15987" spans="1:6" x14ac:dyDescent="0.25">
      <c r="A15987" s="68" t="s">
        <v>103</v>
      </c>
      <c r="B15987" s="69">
        <v>491568227</v>
      </c>
      <c r="C15987" s="68">
        <v>491568227</v>
      </c>
      <c r="D15987" s="69" t="s">
        <v>10504</v>
      </c>
      <c r="E15987" s="65">
        <f>IFERROR(VLOOKUP(C15987,Pivot!A:B,2,0),0)</f>
        <v>0</v>
      </c>
      <c r="F15987" s="65">
        <f>IFERROR(VLOOKUP(C15987,Pivot!A:C,3,0),0)</f>
        <v>0</v>
      </c>
    </row>
    <row r="15988" spans="1:6" x14ac:dyDescent="0.25">
      <c r="A15988" s="68" t="s">
        <v>103</v>
      </c>
      <c r="B15988" s="69">
        <v>491568227</v>
      </c>
      <c r="C15988" s="68">
        <v>810017180165</v>
      </c>
      <c r="D15988" s="69" t="s">
        <v>10504</v>
      </c>
      <c r="E15988" s="65">
        <f>IFERROR(VLOOKUP(C15988,Pivot!A:B,2,0),0)</f>
        <v>0</v>
      </c>
      <c r="F15988" s="65">
        <f>IFERROR(VLOOKUP(C15988,Pivot!A:C,3,0),0)</f>
        <v>0</v>
      </c>
    </row>
    <row r="15989" spans="1:6" x14ac:dyDescent="0.25">
      <c r="A15989" s="68" t="s">
        <v>103</v>
      </c>
      <c r="B15989" s="69">
        <v>491568228</v>
      </c>
      <c r="C15989" s="68">
        <v>491568228</v>
      </c>
      <c r="D15989" s="69" t="s">
        <v>10505</v>
      </c>
      <c r="E15989" s="65">
        <f>IFERROR(VLOOKUP(C15989,Pivot!A:B,2,0),0)</f>
        <v>0</v>
      </c>
      <c r="F15989" s="65">
        <f>IFERROR(VLOOKUP(C15989,Pivot!A:C,3,0),0)</f>
        <v>0</v>
      </c>
    </row>
    <row r="15990" spans="1:6" x14ac:dyDescent="0.25">
      <c r="A15990" s="68" t="s">
        <v>103</v>
      </c>
      <c r="B15990" s="69">
        <v>491568228</v>
      </c>
      <c r="C15990" s="68">
        <v>810017180172</v>
      </c>
      <c r="D15990" s="69" t="s">
        <v>10505</v>
      </c>
      <c r="E15990" s="65">
        <f>IFERROR(VLOOKUP(C15990,Pivot!A:B,2,0),0)</f>
        <v>0</v>
      </c>
      <c r="F15990" s="65">
        <f>IFERROR(VLOOKUP(C15990,Pivot!A:C,3,0),0)</f>
        <v>0</v>
      </c>
    </row>
    <row r="15991" spans="1:6" x14ac:dyDescent="0.25">
      <c r="A15991" s="68" t="s">
        <v>103</v>
      </c>
      <c r="B15991" s="69">
        <v>491568229</v>
      </c>
      <c r="C15991" s="68">
        <v>491568229</v>
      </c>
      <c r="D15991" s="69" t="s">
        <v>10506</v>
      </c>
      <c r="E15991" s="65">
        <f>IFERROR(VLOOKUP(C15991,Pivot!A:B,2,0),0)</f>
        <v>0</v>
      </c>
      <c r="F15991" s="65">
        <f>IFERROR(VLOOKUP(C15991,Pivot!A:C,3,0),0)</f>
        <v>0</v>
      </c>
    </row>
    <row r="15992" spans="1:6" x14ac:dyDescent="0.25">
      <c r="A15992" s="68" t="s">
        <v>103</v>
      </c>
      <c r="B15992" s="69">
        <v>491568229</v>
      </c>
      <c r="C15992" s="68">
        <v>810017180189</v>
      </c>
      <c r="D15992" s="69" t="s">
        <v>10506</v>
      </c>
      <c r="E15992" s="65">
        <f>IFERROR(VLOOKUP(C15992,Pivot!A:B,2,0),0)</f>
        <v>0</v>
      </c>
      <c r="F15992" s="65">
        <f>IFERROR(VLOOKUP(C15992,Pivot!A:C,3,0),0)</f>
        <v>0</v>
      </c>
    </row>
    <row r="15993" spans="1:6" x14ac:dyDescent="0.25">
      <c r="A15993" s="68" t="s">
        <v>103</v>
      </c>
      <c r="B15993" s="69">
        <v>491568230</v>
      </c>
      <c r="C15993" s="68">
        <v>491568230</v>
      </c>
      <c r="D15993" s="69" t="s">
        <v>10507</v>
      </c>
      <c r="E15993" s="65">
        <f>IFERROR(VLOOKUP(C15993,Pivot!A:B,2,0),0)</f>
        <v>0</v>
      </c>
      <c r="F15993" s="65">
        <f>IFERROR(VLOOKUP(C15993,Pivot!A:C,3,0),0)</f>
        <v>0</v>
      </c>
    </row>
    <row r="15994" spans="1:6" x14ac:dyDescent="0.25">
      <c r="A15994" s="68" t="s">
        <v>103</v>
      </c>
      <c r="B15994" s="69">
        <v>491568230</v>
      </c>
      <c r="C15994" s="68">
        <v>810017180240</v>
      </c>
      <c r="D15994" s="69" t="s">
        <v>10507</v>
      </c>
      <c r="E15994" s="65">
        <f>IFERROR(VLOOKUP(C15994,Pivot!A:B,2,0),0)</f>
        <v>0</v>
      </c>
      <c r="F15994" s="65">
        <f>IFERROR(VLOOKUP(C15994,Pivot!A:C,3,0),0)</f>
        <v>0</v>
      </c>
    </row>
    <row r="15995" spans="1:6" x14ac:dyDescent="0.25">
      <c r="A15995" s="68" t="s">
        <v>103</v>
      </c>
      <c r="B15995" s="69">
        <v>491568231</v>
      </c>
      <c r="C15995" s="68">
        <v>491568231</v>
      </c>
      <c r="D15995" s="69" t="s">
        <v>10508</v>
      </c>
      <c r="E15995" s="65">
        <f>IFERROR(VLOOKUP(C15995,Pivot!A:B,2,0),0)</f>
        <v>0</v>
      </c>
      <c r="F15995" s="65">
        <f>IFERROR(VLOOKUP(C15995,Pivot!A:C,3,0),0)</f>
        <v>0</v>
      </c>
    </row>
    <row r="15996" spans="1:6" x14ac:dyDescent="0.25">
      <c r="A15996" s="68" t="s">
        <v>103</v>
      </c>
      <c r="B15996" s="69">
        <v>491568231</v>
      </c>
      <c r="C15996" s="68">
        <v>810017180295</v>
      </c>
      <c r="D15996" s="69" t="s">
        <v>10508</v>
      </c>
      <c r="E15996" s="65">
        <f>IFERROR(VLOOKUP(C15996,Pivot!A:B,2,0),0)</f>
        <v>0</v>
      </c>
      <c r="F15996" s="65">
        <f>IFERROR(VLOOKUP(C15996,Pivot!A:C,3,0),0)</f>
        <v>0</v>
      </c>
    </row>
    <row r="15997" spans="1:6" x14ac:dyDescent="0.25">
      <c r="A15997" s="68" t="s">
        <v>103</v>
      </c>
      <c r="B15997" s="69">
        <v>491568232</v>
      </c>
      <c r="C15997" s="68">
        <v>491568232</v>
      </c>
      <c r="D15997" s="69" t="s">
        <v>10509</v>
      </c>
      <c r="E15997" s="65">
        <f>IFERROR(VLOOKUP(C15997,Pivot!A:B,2,0),0)</f>
        <v>0</v>
      </c>
      <c r="F15997" s="65">
        <f>IFERROR(VLOOKUP(C15997,Pivot!A:C,3,0),0)</f>
        <v>0</v>
      </c>
    </row>
    <row r="15998" spans="1:6" x14ac:dyDescent="0.25">
      <c r="A15998" s="68" t="s">
        <v>103</v>
      </c>
      <c r="B15998" s="69">
        <v>491568232</v>
      </c>
      <c r="C15998" s="68">
        <v>810017180349</v>
      </c>
      <c r="D15998" s="69" t="s">
        <v>10509</v>
      </c>
      <c r="E15998" s="65">
        <f>IFERROR(VLOOKUP(C15998,Pivot!A:B,2,0),0)</f>
        <v>0</v>
      </c>
      <c r="F15998" s="65">
        <f>IFERROR(VLOOKUP(C15998,Pivot!A:C,3,0),0)</f>
        <v>0</v>
      </c>
    </row>
    <row r="15999" spans="1:6" x14ac:dyDescent="0.25">
      <c r="A15999" s="68" t="s">
        <v>103</v>
      </c>
      <c r="B15999" s="69">
        <v>491568251</v>
      </c>
      <c r="C15999" s="68">
        <v>8901736136341</v>
      </c>
      <c r="D15999" s="69" t="s">
        <v>10510</v>
      </c>
      <c r="E15999" s="65">
        <f>IFERROR(VLOOKUP(C15999,Pivot!A:B,2,0),0)</f>
        <v>0</v>
      </c>
      <c r="F15999" s="65">
        <f>IFERROR(VLOOKUP(C15999,Pivot!A:C,3,0),0)</f>
        <v>0</v>
      </c>
    </row>
    <row r="16000" spans="1:6" x14ac:dyDescent="0.25">
      <c r="A16000" s="68" t="s">
        <v>103</v>
      </c>
      <c r="B16000" s="69">
        <v>491568252</v>
      </c>
      <c r="C16000" s="68">
        <v>8901736136358</v>
      </c>
      <c r="D16000" s="69" t="s">
        <v>10511</v>
      </c>
      <c r="E16000" s="65">
        <f>IFERROR(VLOOKUP(C16000,Pivot!A:B,2,0),0)</f>
        <v>0</v>
      </c>
      <c r="F16000" s="65">
        <f>IFERROR(VLOOKUP(C16000,Pivot!A:C,3,0),0)</f>
        <v>0</v>
      </c>
    </row>
    <row r="16001" spans="1:6" x14ac:dyDescent="0.25">
      <c r="A16001" s="68" t="s">
        <v>103</v>
      </c>
      <c r="B16001" s="69">
        <v>491568253</v>
      </c>
      <c r="C16001" s="68">
        <v>8901736136365</v>
      </c>
      <c r="D16001" s="69" t="s">
        <v>10512</v>
      </c>
      <c r="E16001" s="65">
        <f>IFERROR(VLOOKUP(C16001,Pivot!A:B,2,0),0)</f>
        <v>0</v>
      </c>
      <c r="F16001" s="65">
        <f>IFERROR(VLOOKUP(C16001,Pivot!A:C,3,0),0)</f>
        <v>0</v>
      </c>
    </row>
    <row r="16002" spans="1:6" x14ac:dyDescent="0.25">
      <c r="A16002" s="68" t="s">
        <v>103</v>
      </c>
      <c r="B16002" s="69">
        <v>491568255</v>
      </c>
      <c r="C16002" s="68">
        <v>8906080991141</v>
      </c>
      <c r="D16002" s="69" t="s">
        <v>10513</v>
      </c>
      <c r="E16002" s="65">
        <f>IFERROR(VLOOKUP(C16002,Pivot!A:B,2,0),0)</f>
        <v>0</v>
      </c>
      <c r="F16002" s="65">
        <f>IFERROR(VLOOKUP(C16002,Pivot!A:C,3,0),0)</f>
        <v>0</v>
      </c>
    </row>
    <row r="16003" spans="1:6" x14ac:dyDescent="0.25">
      <c r="A16003" s="68" t="s">
        <v>103</v>
      </c>
      <c r="B16003" s="69">
        <v>491568256</v>
      </c>
      <c r="C16003" s="68">
        <v>778988680124</v>
      </c>
      <c r="D16003" s="69" t="s">
        <v>10514</v>
      </c>
      <c r="E16003" s="65">
        <f>IFERROR(VLOOKUP(C16003,Pivot!A:B,2,0),0)</f>
        <v>0</v>
      </c>
      <c r="F16003" s="65">
        <f>IFERROR(VLOOKUP(C16003,Pivot!A:C,3,0),0)</f>
        <v>0</v>
      </c>
    </row>
    <row r="16004" spans="1:6" x14ac:dyDescent="0.25">
      <c r="A16004" s="68" t="s">
        <v>103</v>
      </c>
      <c r="B16004" s="69">
        <v>491568257</v>
      </c>
      <c r="C16004" s="68">
        <v>630996568392</v>
      </c>
      <c r="D16004" s="69" t="s">
        <v>10515</v>
      </c>
      <c r="E16004" s="65">
        <f>IFERROR(VLOOKUP(C16004,Pivot!A:B,2,0),0)</f>
        <v>0</v>
      </c>
      <c r="F16004" s="65">
        <f>IFERROR(VLOOKUP(C16004,Pivot!A:C,3,0),0)</f>
        <v>0</v>
      </c>
    </row>
    <row r="16005" spans="1:6" x14ac:dyDescent="0.25">
      <c r="A16005" s="68" t="s">
        <v>103</v>
      </c>
      <c r="B16005" s="69">
        <v>491568258</v>
      </c>
      <c r="C16005" s="68">
        <v>630996568415</v>
      </c>
      <c r="D16005" s="69" t="s">
        <v>10516</v>
      </c>
      <c r="E16005" s="65">
        <f>IFERROR(VLOOKUP(C16005,Pivot!A:B,2,0),0)</f>
        <v>0</v>
      </c>
      <c r="F16005" s="65">
        <f>IFERROR(VLOOKUP(C16005,Pivot!A:C,3,0),0)</f>
        <v>0</v>
      </c>
    </row>
    <row r="16006" spans="1:6" x14ac:dyDescent="0.25">
      <c r="A16006" s="68" t="s">
        <v>103</v>
      </c>
      <c r="B16006" s="69">
        <v>491568258</v>
      </c>
      <c r="C16006" s="68">
        <v>630996568422</v>
      </c>
      <c r="D16006" s="69" t="s">
        <v>10516</v>
      </c>
      <c r="E16006" s="65">
        <f>IFERROR(VLOOKUP(C16006,Pivot!A:B,2,0),0)</f>
        <v>0</v>
      </c>
      <c r="F16006" s="65">
        <f>IFERROR(VLOOKUP(C16006,Pivot!A:C,3,0),0)</f>
        <v>0</v>
      </c>
    </row>
    <row r="16007" spans="1:6" x14ac:dyDescent="0.25">
      <c r="A16007" s="68" t="s">
        <v>103</v>
      </c>
      <c r="B16007" s="69">
        <v>491568258</v>
      </c>
      <c r="C16007" s="68">
        <v>630996568439</v>
      </c>
      <c r="D16007" s="69" t="s">
        <v>10516</v>
      </c>
      <c r="E16007" s="65">
        <f>IFERROR(VLOOKUP(C16007,Pivot!A:B,2,0),0)</f>
        <v>0</v>
      </c>
      <c r="F16007" s="65">
        <f>IFERROR(VLOOKUP(C16007,Pivot!A:C,3,0),0)</f>
        <v>0</v>
      </c>
    </row>
    <row r="16008" spans="1:6" x14ac:dyDescent="0.25">
      <c r="A16008" s="68" t="s">
        <v>103</v>
      </c>
      <c r="B16008" s="69">
        <v>491568258</v>
      </c>
      <c r="C16008" s="68">
        <v>630996568446</v>
      </c>
      <c r="D16008" s="69" t="s">
        <v>10516</v>
      </c>
      <c r="E16008" s="65">
        <f>IFERROR(VLOOKUP(C16008,Pivot!A:B,2,0),0)</f>
        <v>0</v>
      </c>
      <c r="F16008" s="65">
        <f>IFERROR(VLOOKUP(C16008,Pivot!A:C,3,0),0)</f>
        <v>0</v>
      </c>
    </row>
    <row r="16009" spans="1:6" x14ac:dyDescent="0.25">
      <c r="A16009" s="68" t="s">
        <v>103</v>
      </c>
      <c r="B16009" s="69">
        <v>491568258</v>
      </c>
      <c r="C16009" s="68">
        <v>630996568453</v>
      </c>
      <c r="D16009" s="69" t="s">
        <v>10516</v>
      </c>
      <c r="E16009" s="65">
        <f>IFERROR(VLOOKUP(C16009,Pivot!A:B,2,0),0)</f>
        <v>0</v>
      </c>
      <c r="F16009" s="65">
        <f>IFERROR(VLOOKUP(C16009,Pivot!A:C,3,0),0)</f>
        <v>0</v>
      </c>
    </row>
    <row r="16010" spans="1:6" x14ac:dyDescent="0.25">
      <c r="A16010" s="68" t="s">
        <v>103</v>
      </c>
      <c r="B16010" s="69">
        <v>491568258</v>
      </c>
      <c r="C16010" s="68">
        <v>630996568460</v>
      </c>
      <c r="D16010" s="69" t="s">
        <v>10516</v>
      </c>
      <c r="E16010" s="65">
        <f>IFERROR(VLOOKUP(C16010,Pivot!A:B,2,0),0)</f>
        <v>0</v>
      </c>
      <c r="F16010" s="65">
        <f>IFERROR(VLOOKUP(C16010,Pivot!A:C,3,0),0)</f>
        <v>0</v>
      </c>
    </row>
    <row r="16011" spans="1:6" x14ac:dyDescent="0.25">
      <c r="A16011" s="68" t="s">
        <v>103</v>
      </c>
      <c r="B16011" s="69">
        <v>491568258</v>
      </c>
      <c r="C16011" s="68">
        <v>630996568477</v>
      </c>
      <c r="D16011" s="69" t="s">
        <v>10516</v>
      </c>
      <c r="E16011" s="65">
        <f>IFERROR(VLOOKUP(C16011,Pivot!A:B,2,0),0)</f>
        <v>0</v>
      </c>
      <c r="F16011" s="65">
        <f>IFERROR(VLOOKUP(C16011,Pivot!A:C,3,0),0)</f>
        <v>0</v>
      </c>
    </row>
    <row r="16012" spans="1:6" x14ac:dyDescent="0.25">
      <c r="A16012" s="68" t="s">
        <v>103</v>
      </c>
      <c r="B16012" s="69">
        <v>491568259</v>
      </c>
      <c r="C16012" s="68">
        <v>630996568552</v>
      </c>
      <c r="D16012" s="69" t="s">
        <v>10517</v>
      </c>
      <c r="E16012" s="65">
        <f>IFERROR(VLOOKUP(C16012,Pivot!A:B,2,0),0)</f>
        <v>0</v>
      </c>
      <c r="F16012" s="65">
        <f>IFERROR(VLOOKUP(C16012,Pivot!A:C,3,0),0)</f>
        <v>0</v>
      </c>
    </row>
    <row r="16013" spans="1:6" x14ac:dyDescent="0.25">
      <c r="A16013" s="68" t="s">
        <v>103</v>
      </c>
      <c r="B16013" s="69">
        <v>491568259</v>
      </c>
      <c r="C16013" s="68">
        <v>630996568569</v>
      </c>
      <c r="D16013" s="69" t="s">
        <v>10517</v>
      </c>
      <c r="E16013" s="65">
        <f>IFERROR(VLOOKUP(C16013,Pivot!A:B,2,0),0)</f>
        <v>0</v>
      </c>
      <c r="F16013" s="65">
        <f>IFERROR(VLOOKUP(C16013,Pivot!A:C,3,0),0)</f>
        <v>0</v>
      </c>
    </row>
    <row r="16014" spans="1:6" x14ac:dyDescent="0.25">
      <c r="A16014" s="68" t="s">
        <v>103</v>
      </c>
      <c r="B16014" s="69">
        <v>491568259</v>
      </c>
      <c r="C16014" s="68">
        <v>630996568576</v>
      </c>
      <c r="D16014" s="69" t="s">
        <v>10517</v>
      </c>
      <c r="E16014" s="65">
        <f>IFERROR(VLOOKUP(C16014,Pivot!A:B,2,0),0)</f>
        <v>0</v>
      </c>
      <c r="F16014" s="65">
        <f>IFERROR(VLOOKUP(C16014,Pivot!A:C,3,0),0)</f>
        <v>0</v>
      </c>
    </row>
    <row r="16015" spans="1:6" x14ac:dyDescent="0.25">
      <c r="A16015" s="68" t="s">
        <v>103</v>
      </c>
      <c r="B16015" s="69">
        <v>491568259</v>
      </c>
      <c r="C16015" s="68">
        <v>630996568583</v>
      </c>
      <c r="D16015" s="69" t="s">
        <v>10517</v>
      </c>
      <c r="E16015" s="65">
        <f>IFERROR(VLOOKUP(C16015,Pivot!A:B,2,0),0)</f>
        <v>0</v>
      </c>
      <c r="F16015" s="65">
        <f>IFERROR(VLOOKUP(C16015,Pivot!A:C,3,0),0)</f>
        <v>0</v>
      </c>
    </row>
    <row r="16016" spans="1:6" x14ac:dyDescent="0.25">
      <c r="A16016" s="68" t="s">
        <v>103</v>
      </c>
      <c r="B16016" s="69">
        <v>491568291</v>
      </c>
      <c r="C16016" s="68">
        <v>192995206816</v>
      </c>
      <c r="D16016" s="69" t="s">
        <v>10518</v>
      </c>
      <c r="E16016" s="65">
        <f>IFERROR(VLOOKUP(C16016,Pivot!A:B,2,0),0)</f>
        <v>0</v>
      </c>
      <c r="F16016" s="65">
        <f>IFERROR(VLOOKUP(C16016,Pivot!A:C,3,0),0)</f>
        <v>0</v>
      </c>
    </row>
    <row r="16017" spans="1:6" x14ac:dyDescent="0.25">
      <c r="A16017" s="68" t="s">
        <v>103</v>
      </c>
      <c r="B16017" s="69">
        <v>491568291</v>
      </c>
      <c r="C16017" s="68">
        <v>491568291</v>
      </c>
      <c r="D16017" s="69" t="s">
        <v>10518</v>
      </c>
      <c r="E16017" s="65">
        <f>IFERROR(VLOOKUP(C16017,Pivot!A:B,2,0),0)</f>
        <v>0</v>
      </c>
      <c r="F16017" s="65">
        <f>IFERROR(VLOOKUP(C16017,Pivot!A:C,3,0),0)</f>
        <v>0</v>
      </c>
    </row>
    <row r="16018" spans="1:6" x14ac:dyDescent="0.25">
      <c r="A16018" s="68" t="s">
        <v>103</v>
      </c>
      <c r="B16018" s="69">
        <v>491568292</v>
      </c>
      <c r="C16018" s="68">
        <v>192995202870</v>
      </c>
      <c r="D16018" s="69" t="s">
        <v>10519</v>
      </c>
      <c r="E16018" s="65">
        <f>IFERROR(VLOOKUP(C16018,Pivot!A:B,2,0),0)</f>
        <v>0</v>
      </c>
      <c r="F16018" s="65">
        <f>IFERROR(VLOOKUP(C16018,Pivot!A:C,3,0),0)</f>
        <v>0</v>
      </c>
    </row>
    <row r="16019" spans="1:6" x14ac:dyDescent="0.25">
      <c r="A16019" s="68" t="s">
        <v>103</v>
      </c>
      <c r="B16019" s="69">
        <v>491568292</v>
      </c>
      <c r="C16019" s="68">
        <v>491568292</v>
      </c>
      <c r="D16019" s="69" t="s">
        <v>10519</v>
      </c>
      <c r="E16019" s="65">
        <f>IFERROR(VLOOKUP(C16019,Pivot!A:B,2,0),0)</f>
        <v>0</v>
      </c>
      <c r="F16019" s="65">
        <f>IFERROR(VLOOKUP(C16019,Pivot!A:C,3,0),0)</f>
        <v>0</v>
      </c>
    </row>
    <row r="16020" spans="1:6" x14ac:dyDescent="0.25">
      <c r="A16020" s="68" t="s">
        <v>103</v>
      </c>
      <c r="B16020" s="69">
        <v>491568293</v>
      </c>
      <c r="C16020" s="68">
        <v>192995203037</v>
      </c>
      <c r="D16020" s="69" t="s">
        <v>10520</v>
      </c>
      <c r="E16020" s="65">
        <f>IFERROR(VLOOKUP(C16020,Pivot!A:B,2,0),0)</f>
        <v>0</v>
      </c>
      <c r="F16020" s="65">
        <f>IFERROR(VLOOKUP(C16020,Pivot!A:C,3,0),0)</f>
        <v>0</v>
      </c>
    </row>
    <row r="16021" spans="1:6" x14ac:dyDescent="0.25">
      <c r="A16021" s="68" t="s">
        <v>103</v>
      </c>
      <c r="B16021" s="69">
        <v>491568293</v>
      </c>
      <c r="C16021" s="68">
        <v>491568293</v>
      </c>
      <c r="D16021" s="69" t="s">
        <v>10520</v>
      </c>
      <c r="E16021" s="65">
        <f>IFERROR(VLOOKUP(C16021,Pivot!A:B,2,0),0)</f>
        <v>0</v>
      </c>
      <c r="F16021" s="65">
        <f>IFERROR(VLOOKUP(C16021,Pivot!A:C,3,0),0)</f>
        <v>0</v>
      </c>
    </row>
    <row r="16022" spans="1:6" x14ac:dyDescent="0.25">
      <c r="A16022" s="68" t="s">
        <v>103</v>
      </c>
      <c r="B16022" s="69">
        <v>491568294</v>
      </c>
      <c r="C16022" s="68">
        <v>192995206847</v>
      </c>
      <c r="D16022" s="69" t="s">
        <v>10521</v>
      </c>
      <c r="E16022" s="65">
        <f>IFERROR(VLOOKUP(C16022,Pivot!A:B,2,0),0)</f>
        <v>0</v>
      </c>
      <c r="F16022" s="65">
        <f>IFERROR(VLOOKUP(C16022,Pivot!A:C,3,0),0)</f>
        <v>0</v>
      </c>
    </row>
    <row r="16023" spans="1:6" x14ac:dyDescent="0.25">
      <c r="A16023" s="68" t="s">
        <v>103</v>
      </c>
      <c r="B16023" s="69">
        <v>491568294</v>
      </c>
      <c r="C16023" s="68">
        <v>491568294</v>
      </c>
      <c r="D16023" s="69" t="s">
        <v>10521</v>
      </c>
      <c r="E16023" s="65">
        <f>IFERROR(VLOOKUP(C16023,Pivot!A:B,2,0),0)</f>
        <v>0</v>
      </c>
      <c r="F16023" s="65">
        <f>IFERROR(VLOOKUP(C16023,Pivot!A:C,3,0),0)</f>
        <v>0</v>
      </c>
    </row>
    <row r="16024" spans="1:6" x14ac:dyDescent="0.25">
      <c r="A16024" s="68" t="s">
        <v>103</v>
      </c>
      <c r="B16024" s="69">
        <v>491568295</v>
      </c>
      <c r="C16024" s="68">
        <v>192995202825</v>
      </c>
      <c r="D16024" s="69" t="s">
        <v>10522</v>
      </c>
      <c r="E16024" s="65">
        <f>IFERROR(VLOOKUP(C16024,Pivot!A:B,2,0),0)</f>
        <v>0</v>
      </c>
      <c r="F16024" s="65">
        <f>IFERROR(VLOOKUP(C16024,Pivot!A:C,3,0),0)</f>
        <v>0</v>
      </c>
    </row>
    <row r="16025" spans="1:6" x14ac:dyDescent="0.25">
      <c r="A16025" s="68" t="s">
        <v>103</v>
      </c>
      <c r="B16025" s="69">
        <v>491568295</v>
      </c>
      <c r="C16025" s="68">
        <v>491568295</v>
      </c>
      <c r="D16025" s="69" t="s">
        <v>10522</v>
      </c>
      <c r="E16025" s="65">
        <f>IFERROR(VLOOKUP(C16025,Pivot!A:B,2,0),0)</f>
        <v>0</v>
      </c>
      <c r="F16025" s="65">
        <f>IFERROR(VLOOKUP(C16025,Pivot!A:C,3,0),0)</f>
        <v>0</v>
      </c>
    </row>
    <row r="16026" spans="1:6" x14ac:dyDescent="0.25">
      <c r="A16026" s="68" t="s">
        <v>103</v>
      </c>
      <c r="B16026" s="69">
        <v>491568296</v>
      </c>
      <c r="C16026" s="68">
        <v>192995208223</v>
      </c>
      <c r="D16026" s="69" t="s">
        <v>10523</v>
      </c>
      <c r="E16026" s="65">
        <f>IFERROR(VLOOKUP(C16026,Pivot!A:B,2,0),0)</f>
        <v>0</v>
      </c>
      <c r="F16026" s="65">
        <f>IFERROR(VLOOKUP(C16026,Pivot!A:C,3,0),0)</f>
        <v>0</v>
      </c>
    </row>
    <row r="16027" spans="1:6" x14ac:dyDescent="0.25">
      <c r="A16027" s="68" t="s">
        <v>103</v>
      </c>
      <c r="B16027" s="69">
        <v>491568296</v>
      </c>
      <c r="C16027" s="68">
        <v>491568296</v>
      </c>
      <c r="D16027" s="69" t="s">
        <v>10523</v>
      </c>
      <c r="E16027" s="65">
        <f>IFERROR(VLOOKUP(C16027,Pivot!A:B,2,0),0)</f>
        <v>0</v>
      </c>
      <c r="F16027" s="65">
        <f>IFERROR(VLOOKUP(C16027,Pivot!A:C,3,0),0)</f>
        <v>0</v>
      </c>
    </row>
    <row r="16028" spans="1:6" x14ac:dyDescent="0.25">
      <c r="A16028" s="68" t="s">
        <v>103</v>
      </c>
      <c r="B16028" s="69">
        <v>491568297</v>
      </c>
      <c r="C16028" s="68">
        <v>192995207035</v>
      </c>
      <c r="D16028" s="69" t="s">
        <v>10524</v>
      </c>
      <c r="E16028" s="65">
        <f>IFERROR(VLOOKUP(C16028,Pivot!A:B,2,0),0)</f>
        <v>0</v>
      </c>
      <c r="F16028" s="65">
        <f>IFERROR(VLOOKUP(C16028,Pivot!A:C,3,0),0)</f>
        <v>0</v>
      </c>
    </row>
    <row r="16029" spans="1:6" x14ac:dyDescent="0.25">
      <c r="A16029" s="68" t="s">
        <v>103</v>
      </c>
      <c r="B16029" s="69">
        <v>491568297</v>
      </c>
      <c r="C16029" s="68">
        <v>491568297</v>
      </c>
      <c r="D16029" s="69" t="s">
        <v>10524</v>
      </c>
      <c r="E16029" s="65">
        <f>IFERROR(VLOOKUP(C16029,Pivot!A:B,2,0),0)</f>
        <v>0</v>
      </c>
      <c r="F16029" s="65">
        <f>IFERROR(VLOOKUP(C16029,Pivot!A:C,3,0),0)</f>
        <v>0</v>
      </c>
    </row>
    <row r="16030" spans="1:6" x14ac:dyDescent="0.25">
      <c r="A16030" s="68" t="s">
        <v>103</v>
      </c>
      <c r="B16030" s="69">
        <v>491568298</v>
      </c>
      <c r="C16030" s="68">
        <v>192995201460</v>
      </c>
      <c r="D16030" s="69" t="s">
        <v>10525</v>
      </c>
      <c r="E16030" s="65">
        <f>IFERROR(VLOOKUP(C16030,Pivot!A:B,2,0),0)</f>
        <v>0</v>
      </c>
      <c r="F16030" s="65">
        <f>IFERROR(VLOOKUP(C16030,Pivot!A:C,3,0),0)</f>
        <v>0</v>
      </c>
    </row>
    <row r="16031" spans="1:6" x14ac:dyDescent="0.25">
      <c r="A16031" s="68" t="s">
        <v>103</v>
      </c>
      <c r="B16031" s="69">
        <v>491568298</v>
      </c>
      <c r="C16031" s="68">
        <v>491568298</v>
      </c>
      <c r="D16031" s="69" t="s">
        <v>10525</v>
      </c>
      <c r="E16031" s="65">
        <f>IFERROR(VLOOKUP(C16031,Pivot!A:B,2,0),0)</f>
        <v>0</v>
      </c>
      <c r="F16031" s="65">
        <f>IFERROR(VLOOKUP(C16031,Pivot!A:C,3,0),0)</f>
        <v>0</v>
      </c>
    </row>
    <row r="16032" spans="1:6" x14ac:dyDescent="0.25">
      <c r="A16032" s="68" t="s">
        <v>103</v>
      </c>
      <c r="B16032" s="69">
        <v>491568300</v>
      </c>
      <c r="C16032" s="68">
        <v>192995204331</v>
      </c>
      <c r="D16032" s="69" t="s">
        <v>10526</v>
      </c>
      <c r="E16032" s="65">
        <f>IFERROR(VLOOKUP(C16032,Pivot!A:B,2,0),0)</f>
        <v>0</v>
      </c>
      <c r="F16032" s="65">
        <f>IFERROR(VLOOKUP(C16032,Pivot!A:C,3,0),0)</f>
        <v>0</v>
      </c>
    </row>
    <row r="16033" spans="1:6" x14ac:dyDescent="0.25">
      <c r="A16033" s="68" t="s">
        <v>103</v>
      </c>
      <c r="B16033" s="69">
        <v>491568300</v>
      </c>
      <c r="C16033" s="68">
        <v>491568300</v>
      </c>
      <c r="D16033" s="69" t="s">
        <v>10526</v>
      </c>
      <c r="E16033" s="65">
        <f>IFERROR(VLOOKUP(C16033,Pivot!A:B,2,0),0)</f>
        <v>0</v>
      </c>
      <c r="F16033" s="65">
        <f>IFERROR(VLOOKUP(C16033,Pivot!A:C,3,0),0)</f>
        <v>0</v>
      </c>
    </row>
    <row r="16034" spans="1:6" x14ac:dyDescent="0.25">
      <c r="A16034" s="68" t="s">
        <v>103</v>
      </c>
      <c r="B16034" s="69">
        <v>491568301</v>
      </c>
      <c r="C16034" s="68">
        <v>39897963044</v>
      </c>
      <c r="D16034" s="69" t="s">
        <v>10527</v>
      </c>
      <c r="E16034" s="65">
        <f>IFERROR(VLOOKUP(C16034,Pivot!A:B,2,0),0)</f>
        <v>0</v>
      </c>
      <c r="F16034" s="65">
        <f>IFERROR(VLOOKUP(C16034,Pivot!A:C,3,0),0)</f>
        <v>0</v>
      </c>
    </row>
    <row r="16035" spans="1:6" x14ac:dyDescent="0.25">
      <c r="A16035" s="68" t="s">
        <v>103</v>
      </c>
      <c r="B16035" s="69">
        <v>491568301</v>
      </c>
      <c r="C16035" s="68">
        <v>491568301</v>
      </c>
      <c r="D16035" s="69" t="s">
        <v>10527</v>
      </c>
      <c r="E16035" s="65">
        <f>IFERROR(VLOOKUP(C16035,Pivot!A:B,2,0),0)</f>
        <v>0</v>
      </c>
      <c r="F16035" s="65">
        <f>IFERROR(VLOOKUP(C16035,Pivot!A:C,3,0),0)</f>
        <v>0</v>
      </c>
    </row>
    <row r="16036" spans="1:6" x14ac:dyDescent="0.25">
      <c r="A16036" s="68" t="s">
        <v>103</v>
      </c>
      <c r="B16036" s="69">
        <v>491568302</v>
      </c>
      <c r="C16036" s="68">
        <v>39897724508</v>
      </c>
      <c r="D16036" s="69" t="s">
        <v>10528</v>
      </c>
      <c r="E16036" s="65">
        <f>IFERROR(VLOOKUP(C16036,Pivot!A:B,2,0),0)</f>
        <v>0</v>
      </c>
      <c r="F16036" s="65">
        <f>IFERROR(VLOOKUP(C16036,Pivot!A:C,3,0),0)</f>
        <v>0</v>
      </c>
    </row>
    <row r="16037" spans="1:6" x14ac:dyDescent="0.25">
      <c r="A16037" s="68" t="s">
        <v>103</v>
      </c>
      <c r="B16037" s="69">
        <v>491568302</v>
      </c>
      <c r="C16037" s="68">
        <v>491568302</v>
      </c>
      <c r="D16037" s="69" t="s">
        <v>10528</v>
      </c>
      <c r="E16037" s="65">
        <f>IFERROR(VLOOKUP(C16037,Pivot!A:B,2,0),0)</f>
        <v>0</v>
      </c>
      <c r="F16037" s="65">
        <f>IFERROR(VLOOKUP(C16037,Pivot!A:C,3,0),0)</f>
        <v>0</v>
      </c>
    </row>
    <row r="16038" spans="1:6" x14ac:dyDescent="0.25">
      <c r="A16038" s="68" t="s">
        <v>103</v>
      </c>
      <c r="B16038" s="69">
        <v>491568303</v>
      </c>
      <c r="C16038" s="68">
        <v>192995206861</v>
      </c>
      <c r="D16038" s="69" t="s">
        <v>10529</v>
      </c>
      <c r="E16038" s="65">
        <f>IFERROR(VLOOKUP(C16038,Pivot!A:B,2,0),0)</f>
        <v>0</v>
      </c>
      <c r="F16038" s="65">
        <f>IFERROR(VLOOKUP(C16038,Pivot!A:C,3,0),0)</f>
        <v>0</v>
      </c>
    </row>
    <row r="16039" spans="1:6" x14ac:dyDescent="0.25">
      <c r="A16039" s="68" t="s">
        <v>103</v>
      </c>
      <c r="B16039" s="69">
        <v>491568303</v>
      </c>
      <c r="C16039" s="68">
        <v>491568303</v>
      </c>
      <c r="D16039" s="69" t="s">
        <v>10529</v>
      </c>
      <c r="E16039" s="65">
        <f>IFERROR(VLOOKUP(C16039,Pivot!A:B,2,0),0)</f>
        <v>0</v>
      </c>
      <c r="F16039" s="65">
        <f>IFERROR(VLOOKUP(C16039,Pivot!A:C,3,0),0)</f>
        <v>0</v>
      </c>
    </row>
    <row r="16040" spans="1:6" x14ac:dyDescent="0.25">
      <c r="A16040" s="68" t="s">
        <v>103</v>
      </c>
      <c r="B16040" s="69">
        <v>491568304</v>
      </c>
      <c r="C16040" s="68">
        <v>192995202894</v>
      </c>
      <c r="D16040" s="69" t="s">
        <v>10530</v>
      </c>
      <c r="E16040" s="65">
        <f>IFERROR(VLOOKUP(C16040,Pivot!A:B,2,0),0)</f>
        <v>0</v>
      </c>
      <c r="F16040" s="65">
        <f>IFERROR(VLOOKUP(C16040,Pivot!A:C,3,0),0)</f>
        <v>0</v>
      </c>
    </row>
    <row r="16041" spans="1:6" x14ac:dyDescent="0.25">
      <c r="A16041" s="68" t="s">
        <v>103</v>
      </c>
      <c r="B16041" s="69">
        <v>491568304</v>
      </c>
      <c r="C16041" s="68">
        <v>491568304</v>
      </c>
      <c r="D16041" s="69" t="s">
        <v>10530</v>
      </c>
      <c r="E16041" s="65">
        <f>IFERROR(VLOOKUP(C16041,Pivot!A:B,2,0),0)</f>
        <v>0</v>
      </c>
      <c r="F16041" s="65">
        <f>IFERROR(VLOOKUP(C16041,Pivot!A:C,3,0),0)</f>
        <v>0</v>
      </c>
    </row>
    <row r="16042" spans="1:6" x14ac:dyDescent="0.25">
      <c r="A16042" s="68" t="s">
        <v>103</v>
      </c>
      <c r="B16042" s="69">
        <v>491568305</v>
      </c>
      <c r="C16042" s="68">
        <v>192995206830</v>
      </c>
      <c r="D16042" s="69" t="s">
        <v>10531</v>
      </c>
      <c r="E16042" s="65">
        <f>IFERROR(VLOOKUP(C16042,Pivot!A:B,2,0),0)</f>
        <v>0</v>
      </c>
      <c r="F16042" s="65">
        <f>IFERROR(VLOOKUP(C16042,Pivot!A:C,3,0),0)</f>
        <v>0</v>
      </c>
    </row>
    <row r="16043" spans="1:6" x14ac:dyDescent="0.25">
      <c r="A16043" s="68" t="s">
        <v>103</v>
      </c>
      <c r="B16043" s="69">
        <v>491568305</v>
      </c>
      <c r="C16043" s="68">
        <v>491568305</v>
      </c>
      <c r="D16043" s="69" t="s">
        <v>10531</v>
      </c>
      <c r="E16043" s="65">
        <f>IFERROR(VLOOKUP(C16043,Pivot!A:B,2,0),0)</f>
        <v>0</v>
      </c>
      <c r="F16043" s="65">
        <f>IFERROR(VLOOKUP(C16043,Pivot!A:C,3,0),0)</f>
        <v>0</v>
      </c>
    </row>
    <row r="16044" spans="1:6" x14ac:dyDescent="0.25">
      <c r="A16044" s="68" t="s">
        <v>103</v>
      </c>
      <c r="B16044" s="69">
        <v>491568306</v>
      </c>
      <c r="C16044" s="68">
        <v>192995204782</v>
      </c>
      <c r="D16044" s="69" t="s">
        <v>10532</v>
      </c>
      <c r="E16044" s="65">
        <f>IFERROR(VLOOKUP(C16044,Pivot!A:B,2,0),0)</f>
        <v>0</v>
      </c>
      <c r="F16044" s="65">
        <f>IFERROR(VLOOKUP(C16044,Pivot!A:C,3,0),0)</f>
        <v>0</v>
      </c>
    </row>
    <row r="16045" spans="1:6" x14ac:dyDescent="0.25">
      <c r="A16045" s="68" t="s">
        <v>103</v>
      </c>
      <c r="B16045" s="69">
        <v>491568306</v>
      </c>
      <c r="C16045" s="68">
        <v>491568306</v>
      </c>
      <c r="D16045" s="69" t="s">
        <v>10532</v>
      </c>
      <c r="E16045" s="65">
        <f>IFERROR(VLOOKUP(C16045,Pivot!A:B,2,0),0)</f>
        <v>0</v>
      </c>
      <c r="F16045" s="65">
        <f>IFERROR(VLOOKUP(C16045,Pivot!A:C,3,0),0)</f>
        <v>0</v>
      </c>
    </row>
    <row r="16046" spans="1:6" x14ac:dyDescent="0.25">
      <c r="A16046" s="68" t="s">
        <v>103</v>
      </c>
      <c r="B16046" s="69">
        <v>491568309</v>
      </c>
      <c r="C16046" s="68">
        <v>5702016370263</v>
      </c>
      <c r="D16046" s="69" t="s">
        <v>10533</v>
      </c>
      <c r="E16046" s="65">
        <f>IFERROR(VLOOKUP(C16046,Pivot!A:B,2,0),0)</f>
        <v>0</v>
      </c>
      <c r="F16046" s="65">
        <f>IFERROR(VLOOKUP(C16046,Pivot!A:C,3,0),0)</f>
        <v>0</v>
      </c>
    </row>
    <row r="16047" spans="1:6" x14ac:dyDescent="0.25">
      <c r="A16047" s="68" t="s">
        <v>103</v>
      </c>
      <c r="B16047" s="69">
        <v>491568311</v>
      </c>
      <c r="C16047" s="68">
        <v>5702016370201</v>
      </c>
      <c r="D16047" s="69" t="s">
        <v>10534</v>
      </c>
      <c r="E16047" s="65">
        <f>IFERROR(VLOOKUP(C16047,Pivot!A:B,2,0),0)</f>
        <v>0</v>
      </c>
      <c r="F16047" s="65">
        <f>IFERROR(VLOOKUP(C16047,Pivot!A:C,3,0),0)</f>
        <v>0</v>
      </c>
    </row>
    <row r="16048" spans="1:6" x14ac:dyDescent="0.25">
      <c r="A16048" s="68" t="s">
        <v>103</v>
      </c>
      <c r="B16048" s="69">
        <v>491568314</v>
      </c>
      <c r="C16048" s="68">
        <v>5702016369953</v>
      </c>
      <c r="D16048" s="69" t="s">
        <v>10535</v>
      </c>
      <c r="E16048" s="65">
        <f>IFERROR(VLOOKUP(C16048,Pivot!A:B,2,0),0)</f>
        <v>0</v>
      </c>
      <c r="F16048" s="65">
        <f>IFERROR(VLOOKUP(C16048,Pivot!A:C,3,0),0)</f>
        <v>0</v>
      </c>
    </row>
    <row r="16049" spans="1:6" x14ac:dyDescent="0.25">
      <c r="A16049" s="68" t="s">
        <v>103</v>
      </c>
      <c r="B16049" s="69">
        <v>491568322</v>
      </c>
      <c r="C16049" s="68">
        <v>4004943570725</v>
      </c>
      <c r="D16049" s="69" t="s">
        <v>10536</v>
      </c>
      <c r="E16049" s="65">
        <f>IFERROR(VLOOKUP(C16049,Pivot!A:B,2,0),0)</f>
        <v>0</v>
      </c>
      <c r="F16049" s="65">
        <f>IFERROR(VLOOKUP(C16049,Pivot!A:C,3,0),0)</f>
        <v>0</v>
      </c>
    </row>
    <row r="16050" spans="1:6" x14ac:dyDescent="0.25">
      <c r="A16050" s="68" t="s">
        <v>103</v>
      </c>
      <c r="B16050" s="69">
        <v>491568328</v>
      </c>
      <c r="C16050" s="68">
        <v>4004943571098</v>
      </c>
      <c r="D16050" s="69" t="s">
        <v>10537</v>
      </c>
      <c r="E16050" s="65">
        <f>IFERROR(VLOOKUP(C16050,Pivot!A:B,2,0),0)</f>
        <v>0</v>
      </c>
      <c r="F16050" s="65">
        <f>IFERROR(VLOOKUP(C16050,Pivot!A:C,3,0),0)</f>
        <v>0</v>
      </c>
    </row>
    <row r="16051" spans="1:6" x14ac:dyDescent="0.25">
      <c r="A16051" s="68" t="s">
        <v>103</v>
      </c>
      <c r="B16051" s="69">
        <v>491568341</v>
      </c>
      <c r="C16051" s="68">
        <v>630996288115</v>
      </c>
      <c r="D16051" s="69" t="s">
        <v>10538</v>
      </c>
      <c r="E16051" s="65">
        <f>IFERROR(VLOOKUP(C16051,Pivot!A:B,2,0),0)</f>
        <v>0</v>
      </c>
      <c r="F16051" s="65">
        <f>IFERROR(VLOOKUP(C16051,Pivot!A:C,3,0),0)</f>
        <v>0</v>
      </c>
    </row>
    <row r="16052" spans="1:6" x14ac:dyDescent="0.25">
      <c r="A16052" s="68" t="s">
        <v>103</v>
      </c>
      <c r="B16052" s="69">
        <v>491568341</v>
      </c>
      <c r="C16052" s="68">
        <v>630996288122</v>
      </c>
      <c r="D16052" s="69" t="s">
        <v>10538</v>
      </c>
      <c r="E16052" s="65">
        <f>IFERROR(VLOOKUP(C16052,Pivot!A:B,2,0),0)</f>
        <v>0</v>
      </c>
      <c r="F16052" s="65">
        <f>IFERROR(VLOOKUP(C16052,Pivot!A:C,3,0),0)</f>
        <v>0</v>
      </c>
    </row>
    <row r="16053" spans="1:6" x14ac:dyDescent="0.25">
      <c r="A16053" s="68" t="s">
        <v>103</v>
      </c>
      <c r="B16053" s="69">
        <v>491568341</v>
      </c>
      <c r="C16053" s="68">
        <v>630996288139</v>
      </c>
      <c r="D16053" s="69" t="s">
        <v>10538</v>
      </c>
      <c r="E16053" s="65">
        <f>IFERROR(VLOOKUP(C16053,Pivot!A:B,2,0),0)</f>
        <v>0</v>
      </c>
      <c r="F16053" s="65">
        <f>IFERROR(VLOOKUP(C16053,Pivot!A:C,3,0),0)</f>
        <v>0</v>
      </c>
    </row>
    <row r="16054" spans="1:6" x14ac:dyDescent="0.25">
      <c r="A16054" s="68" t="s">
        <v>103</v>
      </c>
      <c r="B16054" s="69">
        <v>491568341</v>
      </c>
      <c r="C16054" s="68">
        <v>630996288153</v>
      </c>
      <c r="D16054" s="69" t="s">
        <v>10538</v>
      </c>
      <c r="E16054" s="65">
        <f>IFERROR(VLOOKUP(C16054,Pivot!A:B,2,0),0)</f>
        <v>0</v>
      </c>
      <c r="F16054" s="65">
        <f>IFERROR(VLOOKUP(C16054,Pivot!A:C,3,0),0)</f>
        <v>0</v>
      </c>
    </row>
    <row r="16055" spans="1:6" x14ac:dyDescent="0.25">
      <c r="A16055" s="68" t="s">
        <v>103</v>
      </c>
      <c r="B16055" s="69">
        <v>491568342</v>
      </c>
      <c r="C16055" s="68">
        <v>850001925235</v>
      </c>
      <c r="D16055" s="69" t="s">
        <v>10539</v>
      </c>
      <c r="E16055" s="65">
        <f>IFERROR(VLOOKUP(C16055,Pivot!A:B,2,0),0)</f>
        <v>0</v>
      </c>
      <c r="F16055" s="65">
        <f>IFERROR(VLOOKUP(C16055,Pivot!A:C,3,0),0)</f>
        <v>0</v>
      </c>
    </row>
    <row r="16056" spans="1:6" x14ac:dyDescent="0.25">
      <c r="A16056" s="68" t="s">
        <v>103</v>
      </c>
      <c r="B16056" s="69">
        <v>491568342</v>
      </c>
      <c r="C16056" s="68">
        <v>850001925242</v>
      </c>
      <c r="D16056" s="69" t="s">
        <v>10539</v>
      </c>
      <c r="E16056" s="65">
        <f>IFERROR(VLOOKUP(C16056,Pivot!A:B,2,0),0)</f>
        <v>0</v>
      </c>
      <c r="F16056" s="65">
        <f>IFERROR(VLOOKUP(C16056,Pivot!A:C,3,0),0)</f>
        <v>0</v>
      </c>
    </row>
    <row r="16057" spans="1:6" x14ac:dyDescent="0.25">
      <c r="A16057" s="68" t="s">
        <v>103</v>
      </c>
      <c r="B16057" s="69">
        <v>491568342</v>
      </c>
      <c r="C16057" s="68">
        <v>850001925259</v>
      </c>
      <c r="D16057" s="69" t="s">
        <v>10539</v>
      </c>
      <c r="E16057" s="65">
        <f>IFERROR(VLOOKUP(C16057,Pivot!A:B,2,0),0)</f>
        <v>0</v>
      </c>
      <c r="F16057" s="65">
        <f>IFERROR(VLOOKUP(C16057,Pivot!A:C,3,0),0)</f>
        <v>0</v>
      </c>
    </row>
    <row r="16058" spans="1:6" x14ac:dyDescent="0.25">
      <c r="A16058" s="68" t="s">
        <v>103</v>
      </c>
      <c r="B16058" s="69">
        <v>491568343</v>
      </c>
      <c r="C16058" s="68">
        <v>850001925204</v>
      </c>
      <c r="D16058" s="69" t="s">
        <v>10540</v>
      </c>
      <c r="E16058" s="65">
        <f>IFERROR(VLOOKUP(C16058,Pivot!A:B,2,0),0)</f>
        <v>0</v>
      </c>
      <c r="F16058" s="65">
        <f>IFERROR(VLOOKUP(C16058,Pivot!A:C,3,0),0)</f>
        <v>0</v>
      </c>
    </row>
    <row r="16059" spans="1:6" x14ac:dyDescent="0.25">
      <c r="A16059" s="68" t="s">
        <v>103</v>
      </c>
      <c r="B16059" s="69">
        <v>491568343</v>
      </c>
      <c r="C16059" s="68">
        <v>850001925273</v>
      </c>
      <c r="D16059" s="69" t="s">
        <v>10540</v>
      </c>
      <c r="E16059" s="65">
        <f>IFERROR(VLOOKUP(C16059,Pivot!A:B,2,0),0)</f>
        <v>0</v>
      </c>
      <c r="F16059" s="65">
        <f>IFERROR(VLOOKUP(C16059,Pivot!A:C,3,0),0)</f>
        <v>0</v>
      </c>
    </row>
    <row r="16060" spans="1:6" x14ac:dyDescent="0.25">
      <c r="A16060" s="68" t="s">
        <v>103</v>
      </c>
      <c r="B16060" s="69">
        <v>491568343</v>
      </c>
      <c r="C16060" s="68">
        <v>850001925280</v>
      </c>
      <c r="D16060" s="69" t="s">
        <v>10540</v>
      </c>
      <c r="E16060" s="65">
        <f>IFERROR(VLOOKUP(C16060,Pivot!A:B,2,0),0)</f>
        <v>0</v>
      </c>
      <c r="F16060" s="65">
        <f>IFERROR(VLOOKUP(C16060,Pivot!A:C,3,0),0)</f>
        <v>0</v>
      </c>
    </row>
    <row r="16061" spans="1:6" x14ac:dyDescent="0.25">
      <c r="A16061" s="68" t="s">
        <v>103</v>
      </c>
      <c r="B16061" s="69">
        <v>491568343</v>
      </c>
      <c r="C16061" s="68">
        <v>850001925297</v>
      </c>
      <c r="D16061" s="69" t="s">
        <v>10540</v>
      </c>
      <c r="E16061" s="65">
        <f>IFERROR(VLOOKUP(C16061,Pivot!A:B,2,0),0)</f>
        <v>0</v>
      </c>
      <c r="F16061" s="65">
        <f>IFERROR(VLOOKUP(C16061,Pivot!A:C,3,0),0)</f>
        <v>0</v>
      </c>
    </row>
    <row r="16062" spans="1:6" x14ac:dyDescent="0.25">
      <c r="A16062" s="68" t="s">
        <v>103</v>
      </c>
      <c r="B16062" s="69">
        <v>491568343</v>
      </c>
      <c r="C16062" s="68">
        <v>850001925303</v>
      </c>
      <c r="D16062" s="69" t="s">
        <v>10540</v>
      </c>
      <c r="E16062" s="65">
        <f>IFERROR(VLOOKUP(C16062,Pivot!A:B,2,0),0)</f>
        <v>0</v>
      </c>
      <c r="F16062" s="65">
        <f>IFERROR(VLOOKUP(C16062,Pivot!A:C,3,0),0)</f>
        <v>0</v>
      </c>
    </row>
    <row r="16063" spans="1:6" x14ac:dyDescent="0.25">
      <c r="A16063" s="68" t="s">
        <v>103</v>
      </c>
      <c r="B16063" s="69">
        <v>491568343</v>
      </c>
      <c r="C16063" s="68">
        <v>850001925310</v>
      </c>
      <c r="D16063" s="69" t="s">
        <v>10540</v>
      </c>
      <c r="E16063" s="65">
        <f>IFERROR(VLOOKUP(C16063,Pivot!A:B,2,0),0)</f>
        <v>0</v>
      </c>
      <c r="F16063" s="65">
        <f>IFERROR(VLOOKUP(C16063,Pivot!A:C,3,0),0)</f>
        <v>0</v>
      </c>
    </row>
    <row r="16064" spans="1:6" x14ac:dyDescent="0.25">
      <c r="A16064" s="68" t="s">
        <v>103</v>
      </c>
      <c r="B16064" s="69">
        <v>491568343</v>
      </c>
      <c r="C16064" s="68">
        <v>850001925327</v>
      </c>
      <c r="D16064" s="69" t="s">
        <v>10540</v>
      </c>
      <c r="E16064" s="65">
        <f>IFERROR(VLOOKUP(C16064,Pivot!A:B,2,0),0)</f>
        <v>0</v>
      </c>
      <c r="F16064" s="65">
        <f>IFERROR(VLOOKUP(C16064,Pivot!A:C,3,0),0)</f>
        <v>0</v>
      </c>
    </row>
    <row r="16065" spans="1:6" x14ac:dyDescent="0.25">
      <c r="A16065" s="68" t="s">
        <v>103</v>
      </c>
      <c r="B16065" s="69">
        <v>491568343</v>
      </c>
      <c r="C16065" s="68">
        <v>850001925341</v>
      </c>
      <c r="D16065" s="69" t="s">
        <v>10540</v>
      </c>
      <c r="E16065" s="65">
        <f>IFERROR(VLOOKUP(C16065,Pivot!A:B,2,0),0)</f>
        <v>0</v>
      </c>
      <c r="F16065" s="65">
        <f>IFERROR(VLOOKUP(C16065,Pivot!A:C,3,0),0)</f>
        <v>0</v>
      </c>
    </row>
    <row r="16066" spans="1:6" x14ac:dyDescent="0.25">
      <c r="A16066" s="68" t="s">
        <v>103</v>
      </c>
      <c r="B16066" s="69">
        <v>491568344</v>
      </c>
      <c r="C16066" s="68">
        <v>622222054144</v>
      </c>
      <c r="D16066" s="69" t="s">
        <v>10541</v>
      </c>
      <c r="E16066" s="65">
        <f>IFERROR(VLOOKUP(C16066,Pivot!A:B,2,0),0)</f>
        <v>0</v>
      </c>
      <c r="F16066" s="65">
        <f>IFERROR(VLOOKUP(C16066,Pivot!A:C,3,0),0)</f>
        <v>0</v>
      </c>
    </row>
    <row r="16067" spans="1:6" x14ac:dyDescent="0.25">
      <c r="A16067" s="68" t="s">
        <v>103</v>
      </c>
      <c r="B16067" s="69">
        <v>491568344</v>
      </c>
      <c r="C16067" s="68">
        <v>622222054151</v>
      </c>
      <c r="D16067" s="69" t="s">
        <v>10541</v>
      </c>
      <c r="E16067" s="65">
        <f>IFERROR(VLOOKUP(C16067,Pivot!A:B,2,0),0)</f>
        <v>0</v>
      </c>
      <c r="F16067" s="65">
        <f>IFERROR(VLOOKUP(C16067,Pivot!A:C,3,0),0)</f>
        <v>0</v>
      </c>
    </row>
    <row r="16068" spans="1:6" x14ac:dyDescent="0.25">
      <c r="A16068" s="68" t="s">
        <v>103</v>
      </c>
      <c r="B16068" s="69">
        <v>491568344</v>
      </c>
      <c r="C16068" s="68">
        <v>622222054168</v>
      </c>
      <c r="D16068" s="69" t="s">
        <v>10541</v>
      </c>
      <c r="E16068" s="65">
        <f>IFERROR(VLOOKUP(C16068,Pivot!A:B,2,0),0)</f>
        <v>0</v>
      </c>
      <c r="F16068" s="65">
        <f>IFERROR(VLOOKUP(C16068,Pivot!A:C,3,0),0)</f>
        <v>0</v>
      </c>
    </row>
    <row r="16069" spans="1:6" x14ac:dyDescent="0.25">
      <c r="A16069" s="68" t="s">
        <v>103</v>
      </c>
      <c r="B16069" s="69">
        <v>491568344</v>
      </c>
      <c r="C16069" s="68">
        <v>622222054175</v>
      </c>
      <c r="D16069" s="69" t="s">
        <v>10541</v>
      </c>
      <c r="E16069" s="65">
        <f>IFERROR(VLOOKUP(C16069,Pivot!A:B,2,0),0)</f>
        <v>0</v>
      </c>
      <c r="F16069" s="65">
        <f>IFERROR(VLOOKUP(C16069,Pivot!A:C,3,0),0)</f>
        <v>0</v>
      </c>
    </row>
    <row r="16070" spans="1:6" x14ac:dyDescent="0.25">
      <c r="A16070" s="68" t="s">
        <v>103</v>
      </c>
      <c r="B16070" s="69">
        <v>491568344</v>
      </c>
      <c r="C16070" s="68">
        <v>622222054182</v>
      </c>
      <c r="D16070" s="69" t="s">
        <v>10541</v>
      </c>
      <c r="E16070" s="65">
        <f>IFERROR(VLOOKUP(C16070,Pivot!A:B,2,0),0)</f>
        <v>0</v>
      </c>
      <c r="F16070" s="65">
        <f>IFERROR(VLOOKUP(C16070,Pivot!A:C,3,0),0)</f>
        <v>0</v>
      </c>
    </row>
    <row r="16071" spans="1:6" x14ac:dyDescent="0.25">
      <c r="A16071" s="68" t="s">
        <v>103</v>
      </c>
      <c r="B16071" s="69">
        <v>491568344</v>
      </c>
      <c r="C16071" s="68">
        <v>622222054199</v>
      </c>
      <c r="D16071" s="69" t="s">
        <v>10541</v>
      </c>
      <c r="E16071" s="65">
        <f>IFERROR(VLOOKUP(C16071,Pivot!A:B,2,0),0)</f>
        <v>0</v>
      </c>
      <c r="F16071" s="65">
        <f>IFERROR(VLOOKUP(C16071,Pivot!A:C,3,0),0)</f>
        <v>0</v>
      </c>
    </row>
    <row r="16072" spans="1:6" x14ac:dyDescent="0.25">
      <c r="A16072" s="68" t="s">
        <v>103</v>
      </c>
      <c r="B16072" s="69">
        <v>491568345</v>
      </c>
      <c r="C16072" s="68">
        <v>622222054939</v>
      </c>
      <c r="D16072" s="69" t="s">
        <v>10542</v>
      </c>
      <c r="E16072" s="65">
        <f>IFERROR(VLOOKUP(C16072,Pivot!A:B,2,0),0)</f>
        <v>0</v>
      </c>
      <c r="F16072" s="65">
        <f>IFERROR(VLOOKUP(C16072,Pivot!A:C,3,0),0)</f>
        <v>0</v>
      </c>
    </row>
    <row r="16073" spans="1:6" x14ac:dyDescent="0.25">
      <c r="A16073" s="68" t="s">
        <v>103</v>
      </c>
      <c r="B16073" s="69">
        <v>491568345</v>
      </c>
      <c r="C16073" s="68">
        <v>622222054946</v>
      </c>
      <c r="D16073" s="69" t="s">
        <v>10542</v>
      </c>
      <c r="E16073" s="65">
        <f>IFERROR(VLOOKUP(C16073,Pivot!A:B,2,0),0)</f>
        <v>0</v>
      </c>
      <c r="F16073" s="65">
        <f>IFERROR(VLOOKUP(C16073,Pivot!A:C,3,0),0)</f>
        <v>0</v>
      </c>
    </row>
    <row r="16074" spans="1:6" x14ac:dyDescent="0.25">
      <c r="A16074" s="68" t="s">
        <v>103</v>
      </c>
      <c r="B16074" s="69">
        <v>491568345</v>
      </c>
      <c r="C16074" s="68">
        <v>622222054953</v>
      </c>
      <c r="D16074" s="69" t="s">
        <v>10542</v>
      </c>
      <c r="E16074" s="65">
        <f>IFERROR(VLOOKUP(C16074,Pivot!A:B,2,0),0)</f>
        <v>0</v>
      </c>
      <c r="F16074" s="65">
        <f>IFERROR(VLOOKUP(C16074,Pivot!A:C,3,0),0)</f>
        <v>0</v>
      </c>
    </row>
    <row r="16075" spans="1:6" x14ac:dyDescent="0.25">
      <c r="A16075" s="68" t="s">
        <v>103</v>
      </c>
      <c r="B16075" s="69">
        <v>491568346</v>
      </c>
      <c r="C16075" s="68">
        <v>622222054069</v>
      </c>
      <c r="D16075" s="69" t="s">
        <v>10543</v>
      </c>
      <c r="E16075" s="65">
        <f>IFERROR(VLOOKUP(C16075,Pivot!A:B,2,0),0)</f>
        <v>0</v>
      </c>
      <c r="F16075" s="65">
        <f>IFERROR(VLOOKUP(C16075,Pivot!A:C,3,0),0)</f>
        <v>0</v>
      </c>
    </row>
    <row r="16076" spans="1:6" x14ac:dyDescent="0.25">
      <c r="A16076" s="68" t="s">
        <v>103</v>
      </c>
      <c r="B16076" s="69">
        <v>491568346</v>
      </c>
      <c r="C16076" s="68">
        <v>622222054076</v>
      </c>
      <c r="D16076" s="69" t="s">
        <v>10543</v>
      </c>
      <c r="E16076" s="65">
        <f>IFERROR(VLOOKUP(C16076,Pivot!A:B,2,0),0)</f>
        <v>0</v>
      </c>
      <c r="F16076" s="65">
        <f>IFERROR(VLOOKUP(C16076,Pivot!A:C,3,0),0)</f>
        <v>0</v>
      </c>
    </row>
    <row r="16077" spans="1:6" x14ac:dyDescent="0.25">
      <c r="A16077" s="68" t="s">
        <v>103</v>
      </c>
      <c r="B16077" s="69">
        <v>491568346</v>
      </c>
      <c r="C16077" s="68">
        <v>622222054083</v>
      </c>
      <c r="D16077" s="69" t="s">
        <v>10543</v>
      </c>
      <c r="E16077" s="65">
        <f>IFERROR(VLOOKUP(C16077,Pivot!A:B,2,0),0)</f>
        <v>0</v>
      </c>
      <c r="F16077" s="65">
        <f>IFERROR(VLOOKUP(C16077,Pivot!A:C,3,0),0)</f>
        <v>0</v>
      </c>
    </row>
    <row r="16078" spans="1:6" x14ac:dyDescent="0.25">
      <c r="A16078" s="68" t="s">
        <v>103</v>
      </c>
      <c r="B16078" s="69">
        <v>491568346</v>
      </c>
      <c r="C16078" s="68">
        <v>622222054090</v>
      </c>
      <c r="D16078" s="69" t="s">
        <v>10543</v>
      </c>
      <c r="E16078" s="65">
        <f>IFERROR(VLOOKUP(C16078,Pivot!A:B,2,0),0)</f>
        <v>0</v>
      </c>
      <c r="F16078" s="65">
        <f>IFERROR(VLOOKUP(C16078,Pivot!A:C,3,0),0)</f>
        <v>0</v>
      </c>
    </row>
    <row r="16079" spans="1:6" x14ac:dyDescent="0.25">
      <c r="A16079" s="68" t="s">
        <v>103</v>
      </c>
      <c r="B16079" s="69">
        <v>491568346</v>
      </c>
      <c r="C16079" s="68">
        <v>622222054106</v>
      </c>
      <c r="D16079" s="69" t="s">
        <v>10543</v>
      </c>
      <c r="E16079" s="65">
        <f>IFERROR(VLOOKUP(C16079,Pivot!A:B,2,0),0)</f>
        <v>0</v>
      </c>
      <c r="F16079" s="65">
        <f>IFERROR(VLOOKUP(C16079,Pivot!A:C,3,0),0)</f>
        <v>0</v>
      </c>
    </row>
    <row r="16080" spans="1:6" x14ac:dyDescent="0.25">
      <c r="A16080" s="68" t="s">
        <v>103</v>
      </c>
      <c r="B16080" s="69">
        <v>491568346</v>
      </c>
      <c r="C16080" s="68">
        <v>622222054113</v>
      </c>
      <c r="D16080" s="69" t="s">
        <v>10543</v>
      </c>
      <c r="E16080" s="65">
        <f>IFERROR(VLOOKUP(C16080,Pivot!A:B,2,0),0)</f>
        <v>0</v>
      </c>
      <c r="F16080" s="65">
        <f>IFERROR(VLOOKUP(C16080,Pivot!A:C,3,0),0)</f>
        <v>0</v>
      </c>
    </row>
    <row r="16081" spans="1:6" x14ac:dyDescent="0.25">
      <c r="A16081" s="68" t="s">
        <v>103</v>
      </c>
      <c r="B16081" s="69">
        <v>491568347</v>
      </c>
      <c r="C16081" s="68">
        <v>9336592006672</v>
      </c>
      <c r="D16081" s="69" t="s">
        <v>10544</v>
      </c>
      <c r="E16081" s="65">
        <f>IFERROR(VLOOKUP(C16081,Pivot!A:B,2,0),0)</f>
        <v>0</v>
      </c>
      <c r="F16081" s="65">
        <f>IFERROR(VLOOKUP(C16081,Pivot!A:C,3,0),0)</f>
        <v>0</v>
      </c>
    </row>
    <row r="16082" spans="1:6" x14ac:dyDescent="0.25">
      <c r="A16082" s="68" t="s">
        <v>103</v>
      </c>
      <c r="B16082" s="69">
        <v>491568348</v>
      </c>
      <c r="C16082" s="68">
        <v>9336592006696</v>
      </c>
      <c r="D16082" s="69" t="s">
        <v>10545</v>
      </c>
      <c r="E16082" s="65">
        <f>IFERROR(VLOOKUP(C16082,Pivot!A:B,2,0),0)</f>
        <v>0</v>
      </c>
      <c r="F16082" s="65">
        <f>IFERROR(VLOOKUP(C16082,Pivot!A:C,3,0),0)</f>
        <v>0</v>
      </c>
    </row>
    <row r="16083" spans="1:6" x14ac:dyDescent="0.25">
      <c r="A16083" s="68" t="s">
        <v>103</v>
      </c>
      <c r="B16083" s="69">
        <v>491568349</v>
      </c>
      <c r="C16083" s="68">
        <v>840001930612</v>
      </c>
      <c r="D16083" s="69" t="s">
        <v>10546</v>
      </c>
      <c r="E16083" s="65">
        <f>IFERROR(VLOOKUP(C16083,Pivot!A:B,2,0),0)</f>
        <v>0</v>
      </c>
      <c r="F16083" s="65">
        <f>IFERROR(VLOOKUP(C16083,Pivot!A:C,3,0),0)</f>
        <v>0</v>
      </c>
    </row>
    <row r="16084" spans="1:6" x14ac:dyDescent="0.25">
      <c r="A16084" s="68" t="s">
        <v>103</v>
      </c>
      <c r="B16084" s="69">
        <v>491568350</v>
      </c>
      <c r="C16084" s="68">
        <v>840001930216</v>
      </c>
      <c r="D16084" s="69" t="s">
        <v>10547</v>
      </c>
      <c r="E16084" s="65">
        <f>IFERROR(VLOOKUP(C16084,Pivot!A:B,2,0),0)</f>
        <v>0</v>
      </c>
      <c r="F16084" s="65">
        <f>IFERROR(VLOOKUP(C16084,Pivot!A:C,3,0),0)</f>
        <v>0</v>
      </c>
    </row>
    <row r="16085" spans="1:6" x14ac:dyDescent="0.25">
      <c r="A16085" s="68" t="s">
        <v>103</v>
      </c>
      <c r="B16085" s="69">
        <v>491568351</v>
      </c>
      <c r="C16085" s="68">
        <v>491568351</v>
      </c>
      <c r="D16085" s="69" t="s">
        <v>10548</v>
      </c>
      <c r="E16085" s="65">
        <f>IFERROR(VLOOKUP(C16085,Pivot!A:B,2,0),0)</f>
        <v>0</v>
      </c>
      <c r="F16085" s="65">
        <f>IFERROR(VLOOKUP(C16085,Pivot!A:C,3,0),0)</f>
        <v>0</v>
      </c>
    </row>
    <row r="16086" spans="1:6" x14ac:dyDescent="0.25">
      <c r="A16086" s="68" t="s">
        <v>103</v>
      </c>
      <c r="B16086" s="69">
        <v>491568352</v>
      </c>
      <c r="C16086" s="68">
        <v>491568352</v>
      </c>
      <c r="D16086" s="69" t="s">
        <v>10549</v>
      </c>
      <c r="E16086" s="65">
        <f>IFERROR(VLOOKUP(C16086,Pivot!A:B,2,0),0)</f>
        <v>0</v>
      </c>
      <c r="F16086" s="65">
        <f>IFERROR(VLOOKUP(C16086,Pivot!A:C,3,0),0)</f>
        <v>0</v>
      </c>
    </row>
    <row r="16087" spans="1:6" x14ac:dyDescent="0.25">
      <c r="A16087" s="68" t="s">
        <v>103</v>
      </c>
      <c r="B16087" s="69">
        <v>491568353</v>
      </c>
      <c r="C16087" s="68">
        <v>491568353</v>
      </c>
      <c r="D16087" s="69" t="s">
        <v>10550</v>
      </c>
      <c r="E16087" s="65">
        <f>IFERROR(VLOOKUP(C16087,Pivot!A:B,2,0),0)</f>
        <v>0</v>
      </c>
      <c r="F16087" s="65">
        <f>IFERROR(VLOOKUP(C16087,Pivot!A:C,3,0),0)</f>
        <v>0</v>
      </c>
    </row>
    <row r="16088" spans="1:6" x14ac:dyDescent="0.25">
      <c r="A16088" s="68" t="s">
        <v>103</v>
      </c>
      <c r="B16088" s="69">
        <v>491568354</v>
      </c>
      <c r="C16088" s="68">
        <v>491568354</v>
      </c>
      <c r="D16088" s="69" t="s">
        <v>10551</v>
      </c>
      <c r="E16088" s="65">
        <f>IFERROR(VLOOKUP(C16088,Pivot!A:B,2,0),0)</f>
        <v>0</v>
      </c>
      <c r="F16088" s="65">
        <f>IFERROR(VLOOKUP(C16088,Pivot!A:C,3,0),0)</f>
        <v>0</v>
      </c>
    </row>
    <row r="16089" spans="1:6" x14ac:dyDescent="0.25">
      <c r="A16089" s="68" t="s">
        <v>103</v>
      </c>
      <c r="B16089" s="69">
        <v>491568355</v>
      </c>
      <c r="C16089" s="68">
        <v>4011796040138</v>
      </c>
      <c r="D16089" s="69" t="s">
        <v>10552</v>
      </c>
      <c r="E16089" s="65">
        <f>IFERROR(VLOOKUP(C16089,Pivot!A:B,2,0),0)</f>
        <v>0</v>
      </c>
      <c r="F16089" s="65">
        <f>IFERROR(VLOOKUP(C16089,Pivot!A:C,3,0),0)</f>
        <v>0</v>
      </c>
    </row>
    <row r="16090" spans="1:6" x14ac:dyDescent="0.25">
      <c r="A16090" s="68" t="s">
        <v>103</v>
      </c>
      <c r="B16090" s="69">
        <v>491568356</v>
      </c>
      <c r="C16090" s="68">
        <v>4011796040312</v>
      </c>
      <c r="D16090" s="69" t="s">
        <v>10553</v>
      </c>
      <c r="E16090" s="65">
        <f>IFERROR(VLOOKUP(C16090,Pivot!A:B,2,0),0)</f>
        <v>0</v>
      </c>
      <c r="F16090" s="65">
        <f>IFERROR(VLOOKUP(C16090,Pivot!A:C,3,0),0)</f>
        <v>0</v>
      </c>
    </row>
    <row r="16091" spans="1:6" x14ac:dyDescent="0.25">
      <c r="A16091" s="68" t="s">
        <v>103</v>
      </c>
      <c r="B16091" s="69">
        <v>491568357</v>
      </c>
      <c r="C16091" s="68">
        <v>4011796050342</v>
      </c>
      <c r="D16091" s="69" t="s">
        <v>10554</v>
      </c>
      <c r="E16091" s="65">
        <f>IFERROR(VLOOKUP(C16091,Pivot!A:B,2,0),0)</f>
        <v>0</v>
      </c>
      <c r="F16091" s="65">
        <f>IFERROR(VLOOKUP(C16091,Pivot!A:C,3,0),0)</f>
        <v>0</v>
      </c>
    </row>
    <row r="16092" spans="1:6" x14ac:dyDescent="0.25">
      <c r="A16092" s="68" t="s">
        <v>103</v>
      </c>
      <c r="B16092" s="69">
        <v>491568358</v>
      </c>
      <c r="C16092" s="68">
        <v>4011796060068</v>
      </c>
      <c r="D16092" s="69" t="s">
        <v>10555</v>
      </c>
      <c r="E16092" s="65">
        <f>IFERROR(VLOOKUP(C16092,Pivot!A:B,2,0),0)</f>
        <v>0</v>
      </c>
      <c r="F16092" s="65">
        <f>IFERROR(VLOOKUP(C16092,Pivot!A:C,3,0),0)</f>
        <v>0</v>
      </c>
    </row>
    <row r="16093" spans="1:6" x14ac:dyDescent="0.25">
      <c r="A16093" s="68" t="s">
        <v>103</v>
      </c>
      <c r="B16093" s="69">
        <v>491568358</v>
      </c>
      <c r="C16093" s="68">
        <v>4011796260024</v>
      </c>
      <c r="D16093" s="69" t="s">
        <v>10555</v>
      </c>
      <c r="E16093" s="65">
        <f>IFERROR(VLOOKUP(C16093,Pivot!A:B,2,0),0)</f>
        <v>0</v>
      </c>
      <c r="F16093" s="65">
        <f>IFERROR(VLOOKUP(C16093,Pivot!A:C,3,0),0)</f>
        <v>0</v>
      </c>
    </row>
    <row r="16094" spans="1:6" x14ac:dyDescent="0.25">
      <c r="A16094" s="68" t="s">
        <v>103</v>
      </c>
      <c r="B16094" s="69">
        <v>491568359</v>
      </c>
      <c r="C16094" s="68">
        <v>4011796603029</v>
      </c>
      <c r="D16094" s="69" t="s">
        <v>10556</v>
      </c>
      <c r="E16094" s="65">
        <f>IFERROR(VLOOKUP(C16094,Pivot!A:B,2,0),0)</f>
        <v>0</v>
      </c>
      <c r="F16094" s="65">
        <f>IFERROR(VLOOKUP(C16094,Pivot!A:C,3,0),0)</f>
        <v>0</v>
      </c>
    </row>
    <row r="16095" spans="1:6" x14ac:dyDescent="0.25">
      <c r="A16095" s="68" t="s">
        <v>103</v>
      </c>
      <c r="B16095" s="69">
        <v>491568360</v>
      </c>
      <c r="C16095" s="68">
        <v>4011796624260</v>
      </c>
      <c r="D16095" s="69" t="s">
        <v>10557</v>
      </c>
      <c r="E16095" s="65">
        <f>IFERROR(VLOOKUP(C16095,Pivot!A:B,2,0),0)</f>
        <v>0</v>
      </c>
      <c r="F16095" s="65">
        <f>IFERROR(VLOOKUP(C16095,Pivot!A:C,3,0),0)</f>
        <v>0</v>
      </c>
    </row>
    <row r="16096" spans="1:6" x14ac:dyDescent="0.25">
      <c r="A16096" s="68" t="s">
        <v>103</v>
      </c>
      <c r="B16096" s="69">
        <v>491568361</v>
      </c>
      <c r="C16096" s="68">
        <v>5037832306739</v>
      </c>
      <c r="D16096" s="69" t="s">
        <v>10558</v>
      </c>
      <c r="E16096" s="65">
        <f>IFERROR(VLOOKUP(C16096,Pivot!A:B,2,0),0)</f>
        <v>0</v>
      </c>
      <c r="F16096" s="65">
        <f>IFERROR(VLOOKUP(C16096,Pivot!A:C,3,0),0)</f>
        <v>0</v>
      </c>
    </row>
    <row r="16097" spans="1:6" x14ac:dyDescent="0.25">
      <c r="A16097" s="68" t="s">
        <v>103</v>
      </c>
      <c r="B16097" s="69">
        <v>491568363</v>
      </c>
      <c r="C16097" s="68">
        <v>5037832308115</v>
      </c>
      <c r="D16097" s="69" t="s">
        <v>10559</v>
      </c>
      <c r="E16097" s="65">
        <f>IFERROR(VLOOKUP(C16097,Pivot!A:B,2,0),0)</f>
        <v>0</v>
      </c>
      <c r="F16097" s="65">
        <f>IFERROR(VLOOKUP(C16097,Pivot!A:C,3,0),0)</f>
        <v>0</v>
      </c>
    </row>
    <row r="16098" spans="1:6" x14ac:dyDescent="0.25">
      <c r="A16098" s="68" t="s">
        <v>103</v>
      </c>
      <c r="B16098" s="69">
        <v>491568364</v>
      </c>
      <c r="C16098" s="68">
        <v>5037832308214</v>
      </c>
      <c r="D16098" s="69" t="s">
        <v>10560</v>
      </c>
      <c r="E16098" s="65">
        <f>IFERROR(VLOOKUP(C16098,Pivot!A:B,2,0),0)</f>
        <v>0</v>
      </c>
      <c r="F16098" s="65">
        <f>IFERROR(VLOOKUP(C16098,Pivot!A:C,3,0),0)</f>
        <v>0</v>
      </c>
    </row>
    <row r="16099" spans="1:6" x14ac:dyDescent="0.25">
      <c r="A16099" s="68" t="s">
        <v>103</v>
      </c>
      <c r="B16099" s="69">
        <v>491568365</v>
      </c>
      <c r="C16099" s="68">
        <v>5037832308245</v>
      </c>
      <c r="D16099" s="69" t="s">
        <v>10561</v>
      </c>
      <c r="E16099" s="65">
        <f>IFERROR(VLOOKUP(C16099,Pivot!A:B,2,0),0)</f>
        <v>0</v>
      </c>
      <c r="F16099" s="65">
        <f>IFERROR(VLOOKUP(C16099,Pivot!A:C,3,0),0)</f>
        <v>0</v>
      </c>
    </row>
    <row r="16100" spans="1:6" x14ac:dyDescent="0.25">
      <c r="A16100" s="68" t="s">
        <v>103</v>
      </c>
      <c r="B16100" s="69">
        <v>491568366</v>
      </c>
      <c r="C16100" s="68">
        <v>5037832309211</v>
      </c>
      <c r="D16100" s="69" t="s">
        <v>10562</v>
      </c>
      <c r="E16100" s="65">
        <f>IFERROR(VLOOKUP(C16100,Pivot!A:B,2,0),0)</f>
        <v>0</v>
      </c>
      <c r="F16100" s="65">
        <f>IFERROR(VLOOKUP(C16100,Pivot!A:C,3,0),0)</f>
        <v>0</v>
      </c>
    </row>
    <row r="16101" spans="1:6" x14ac:dyDescent="0.25">
      <c r="A16101" s="68" t="s">
        <v>103</v>
      </c>
      <c r="B16101" s="69">
        <v>491568367</v>
      </c>
      <c r="C16101" s="68">
        <v>5037832309242</v>
      </c>
      <c r="D16101" s="69" t="s">
        <v>10563</v>
      </c>
      <c r="E16101" s="65">
        <f>IFERROR(VLOOKUP(C16101,Pivot!A:B,2,0),0)</f>
        <v>0</v>
      </c>
      <c r="F16101" s="65">
        <f>IFERROR(VLOOKUP(C16101,Pivot!A:C,3,0),0)</f>
        <v>0</v>
      </c>
    </row>
    <row r="16102" spans="1:6" x14ac:dyDescent="0.25">
      <c r="A16102" s="68" t="s">
        <v>103</v>
      </c>
      <c r="B16102" s="69">
        <v>491568368</v>
      </c>
      <c r="C16102" s="68">
        <v>5037832310095</v>
      </c>
      <c r="D16102" s="69" t="s">
        <v>10564</v>
      </c>
      <c r="E16102" s="65">
        <f>IFERROR(VLOOKUP(C16102,Pivot!A:B,2,0),0)</f>
        <v>0</v>
      </c>
      <c r="F16102" s="65">
        <f>IFERROR(VLOOKUP(C16102,Pivot!A:C,3,0),0)</f>
        <v>0</v>
      </c>
    </row>
    <row r="16103" spans="1:6" x14ac:dyDescent="0.25">
      <c r="A16103" s="68" t="s">
        <v>103</v>
      </c>
      <c r="B16103" s="69">
        <v>491568369</v>
      </c>
      <c r="C16103" s="68">
        <v>5037832309273</v>
      </c>
      <c r="D16103" s="69" t="s">
        <v>10565</v>
      </c>
      <c r="E16103" s="65">
        <f>IFERROR(VLOOKUP(C16103,Pivot!A:B,2,0),0)</f>
        <v>0</v>
      </c>
      <c r="F16103" s="65">
        <f>IFERROR(VLOOKUP(C16103,Pivot!A:C,3,0),0)</f>
        <v>0</v>
      </c>
    </row>
    <row r="16104" spans="1:6" x14ac:dyDescent="0.25">
      <c r="A16104" s="68" t="s">
        <v>103</v>
      </c>
      <c r="B16104" s="69">
        <v>491568370</v>
      </c>
      <c r="C16104" s="68">
        <v>5037832309303</v>
      </c>
      <c r="D16104" s="69" t="s">
        <v>10566</v>
      </c>
      <c r="E16104" s="65">
        <f>IFERROR(VLOOKUP(C16104,Pivot!A:B,2,0),0)</f>
        <v>0</v>
      </c>
      <c r="F16104" s="65">
        <f>IFERROR(VLOOKUP(C16104,Pivot!A:C,3,0),0)</f>
        <v>0</v>
      </c>
    </row>
    <row r="16105" spans="1:6" x14ac:dyDescent="0.25">
      <c r="A16105" s="68" t="s">
        <v>103</v>
      </c>
      <c r="B16105" s="69">
        <v>491568371</v>
      </c>
      <c r="C16105" s="68">
        <v>5037832309310</v>
      </c>
      <c r="D16105" s="69" t="s">
        <v>10567</v>
      </c>
      <c r="E16105" s="65">
        <f>IFERROR(VLOOKUP(C16105,Pivot!A:B,2,0),0)</f>
        <v>0</v>
      </c>
      <c r="F16105" s="65">
        <f>IFERROR(VLOOKUP(C16105,Pivot!A:C,3,0),0)</f>
        <v>0</v>
      </c>
    </row>
    <row r="16106" spans="1:6" x14ac:dyDescent="0.25">
      <c r="A16106" s="68" t="s">
        <v>103</v>
      </c>
      <c r="B16106" s="69">
        <v>491568372</v>
      </c>
      <c r="C16106" s="68">
        <v>5037832310453</v>
      </c>
      <c r="D16106" s="69" t="s">
        <v>10568</v>
      </c>
      <c r="E16106" s="65">
        <f>IFERROR(VLOOKUP(C16106,Pivot!A:B,2,0),0)</f>
        <v>0</v>
      </c>
      <c r="F16106" s="65">
        <f>IFERROR(VLOOKUP(C16106,Pivot!A:C,3,0),0)</f>
        <v>0</v>
      </c>
    </row>
    <row r="16107" spans="1:6" x14ac:dyDescent="0.25">
      <c r="A16107" s="68" t="s">
        <v>103</v>
      </c>
      <c r="B16107" s="69">
        <v>491568373</v>
      </c>
      <c r="C16107" s="68">
        <v>5037832310460</v>
      </c>
      <c r="D16107" s="69" t="s">
        <v>10569</v>
      </c>
      <c r="E16107" s="65">
        <f>IFERROR(VLOOKUP(C16107,Pivot!A:B,2,0),0)</f>
        <v>0</v>
      </c>
      <c r="F16107" s="65">
        <f>IFERROR(VLOOKUP(C16107,Pivot!A:C,3,0),0)</f>
        <v>0</v>
      </c>
    </row>
    <row r="16108" spans="1:6" x14ac:dyDescent="0.25">
      <c r="A16108" s="68" t="s">
        <v>103</v>
      </c>
      <c r="B16108" s="69">
        <v>491568374</v>
      </c>
      <c r="C16108" s="68">
        <v>5037832310477</v>
      </c>
      <c r="D16108" s="69" t="s">
        <v>10570</v>
      </c>
      <c r="E16108" s="65">
        <f>IFERROR(VLOOKUP(C16108,Pivot!A:B,2,0),0)</f>
        <v>0</v>
      </c>
      <c r="F16108" s="65">
        <f>IFERROR(VLOOKUP(C16108,Pivot!A:C,3,0),0)</f>
        <v>0</v>
      </c>
    </row>
    <row r="16109" spans="1:6" x14ac:dyDescent="0.25">
      <c r="A16109" s="68" t="s">
        <v>103</v>
      </c>
      <c r="B16109" s="69">
        <v>491568375</v>
      </c>
      <c r="C16109" s="68">
        <v>5037832310507</v>
      </c>
      <c r="D16109" s="69" t="s">
        <v>10571</v>
      </c>
      <c r="E16109" s="65">
        <f>IFERROR(VLOOKUP(C16109,Pivot!A:B,2,0),0)</f>
        <v>0</v>
      </c>
      <c r="F16109" s="65">
        <f>IFERROR(VLOOKUP(C16109,Pivot!A:C,3,0),0)</f>
        <v>0</v>
      </c>
    </row>
    <row r="16110" spans="1:6" x14ac:dyDescent="0.25">
      <c r="A16110" s="68" t="s">
        <v>103</v>
      </c>
      <c r="B16110" s="69">
        <v>491568376</v>
      </c>
      <c r="C16110" s="68">
        <v>5037832311009</v>
      </c>
      <c r="D16110" s="69" t="s">
        <v>10572</v>
      </c>
      <c r="E16110" s="65">
        <f>IFERROR(VLOOKUP(C16110,Pivot!A:B,2,0),0)</f>
        <v>0</v>
      </c>
      <c r="F16110" s="65">
        <f>IFERROR(VLOOKUP(C16110,Pivot!A:C,3,0),0)</f>
        <v>0</v>
      </c>
    </row>
    <row r="16111" spans="1:6" x14ac:dyDescent="0.25">
      <c r="A16111" s="68" t="s">
        <v>103</v>
      </c>
      <c r="B16111" s="69">
        <v>491568377</v>
      </c>
      <c r="C16111" s="68">
        <v>5037832310989</v>
      </c>
      <c r="D16111" s="69" t="s">
        <v>10573</v>
      </c>
      <c r="E16111" s="65">
        <f>IFERROR(VLOOKUP(C16111,Pivot!A:B,2,0),0)</f>
        <v>0</v>
      </c>
      <c r="F16111" s="65">
        <f>IFERROR(VLOOKUP(C16111,Pivot!A:C,3,0),0)</f>
        <v>0</v>
      </c>
    </row>
    <row r="16112" spans="1:6" x14ac:dyDescent="0.25">
      <c r="A16112" s="68" t="s">
        <v>103</v>
      </c>
      <c r="B16112" s="69">
        <v>491568378</v>
      </c>
      <c r="C16112" s="68">
        <v>491568378</v>
      </c>
      <c r="D16112" s="69" t="s">
        <v>10574</v>
      </c>
      <c r="E16112" s="65">
        <f>IFERROR(VLOOKUP(C16112,Pivot!A:B,2,0),0)</f>
        <v>0</v>
      </c>
      <c r="F16112" s="65">
        <f>IFERROR(VLOOKUP(C16112,Pivot!A:C,3,0),0)</f>
        <v>0</v>
      </c>
    </row>
    <row r="16113" spans="1:6" x14ac:dyDescent="0.25">
      <c r="A16113" s="68" t="s">
        <v>103</v>
      </c>
      <c r="B16113" s="69">
        <v>491568380</v>
      </c>
      <c r="C16113" s="68">
        <v>491568380</v>
      </c>
      <c r="D16113" s="69" t="s">
        <v>10575</v>
      </c>
      <c r="E16113" s="65">
        <f>IFERROR(VLOOKUP(C16113,Pivot!A:B,2,0),0)</f>
        <v>0</v>
      </c>
      <c r="F16113" s="65">
        <f>IFERROR(VLOOKUP(C16113,Pivot!A:C,3,0),0)</f>
        <v>0</v>
      </c>
    </row>
    <row r="16114" spans="1:6" x14ac:dyDescent="0.25">
      <c r="A16114" s="68" t="s">
        <v>103</v>
      </c>
      <c r="B16114" s="69">
        <v>491568380</v>
      </c>
      <c r="C16114" s="68">
        <v>5050837700517</v>
      </c>
      <c r="D16114" s="69" t="s">
        <v>10575</v>
      </c>
      <c r="E16114" s="65">
        <f>IFERROR(VLOOKUP(C16114,Pivot!A:B,2,0),0)</f>
        <v>0</v>
      </c>
      <c r="F16114" s="65">
        <f>IFERROR(VLOOKUP(C16114,Pivot!A:C,3,0),0)</f>
        <v>0</v>
      </c>
    </row>
    <row r="16115" spans="1:6" x14ac:dyDescent="0.25">
      <c r="A16115" s="68" t="s">
        <v>103</v>
      </c>
      <c r="B16115" s="69">
        <v>491568381</v>
      </c>
      <c r="C16115" s="68">
        <v>491568381</v>
      </c>
      <c r="D16115" s="69" t="s">
        <v>10576</v>
      </c>
      <c r="E16115" s="65">
        <f>IFERROR(VLOOKUP(C16115,Pivot!A:B,2,0),0)</f>
        <v>0</v>
      </c>
      <c r="F16115" s="65">
        <f>IFERROR(VLOOKUP(C16115,Pivot!A:C,3,0),0)</f>
        <v>0</v>
      </c>
    </row>
    <row r="16116" spans="1:6" x14ac:dyDescent="0.25">
      <c r="A16116" s="68" t="s">
        <v>103</v>
      </c>
      <c r="B16116" s="69">
        <v>491568381</v>
      </c>
      <c r="C16116" s="68">
        <v>5050841686210</v>
      </c>
      <c r="D16116" s="69" t="s">
        <v>10576</v>
      </c>
      <c r="E16116" s="65">
        <f>IFERROR(VLOOKUP(C16116,Pivot!A:B,2,0),0)</f>
        <v>0</v>
      </c>
      <c r="F16116" s="65">
        <f>IFERROR(VLOOKUP(C16116,Pivot!A:C,3,0),0)</f>
        <v>0</v>
      </c>
    </row>
    <row r="16117" spans="1:6" x14ac:dyDescent="0.25">
      <c r="A16117" s="68" t="s">
        <v>103</v>
      </c>
      <c r="B16117" s="69">
        <v>491568383</v>
      </c>
      <c r="C16117" s="68">
        <v>491568383</v>
      </c>
      <c r="D16117" s="69" t="s">
        <v>10577</v>
      </c>
      <c r="E16117" s="65">
        <f>IFERROR(VLOOKUP(C16117,Pivot!A:B,2,0),0)</f>
        <v>0</v>
      </c>
      <c r="F16117" s="65">
        <f>IFERROR(VLOOKUP(C16117,Pivot!A:C,3,0),0)</f>
        <v>0</v>
      </c>
    </row>
    <row r="16118" spans="1:6" x14ac:dyDescent="0.25">
      <c r="A16118" s="68" t="s">
        <v>103</v>
      </c>
      <c r="B16118" s="69">
        <v>491568383</v>
      </c>
      <c r="C16118" s="68">
        <v>5050837700012</v>
      </c>
      <c r="D16118" s="69" t="s">
        <v>10577</v>
      </c>
      <c r="E16118" s="65">
        <f>IFERROR(VLOOKUP(C16118,Pivot!A:B,2,0),0)</f>
        <v>0</v>
      </c>
      <c r="F16118" s="65">
        <f>IFERROR(VLOOKUP(C16118,Pivot!A:C,3,0),0)</f>
        <v>0</v>
      </c>
    </row>
    <row r="16119" spans="1:6" x14ac:dyDescent="0.25">
      <c r="A16119" s="68" t="s">
        <v>103</v>
      </c>
      <c r="B16119" s="69">
        <v>491568384</v>
      </c>
      <c r="C16119" s="68">
        <v>491568384</v>
      </c>
      <c r="D16119" s="69" t="s">
        <v>10578</v>
      </c>
      <c r="E16119" s="65">
        <f>IFERROR(VLOOKUP(C16119,Pivot!A:B,2,0),0)</f>
        <v>0</v>
      </c>
      <c r="F16119" s="65">
        <f>IFERROR(VLOOKUP(C16119,Pivot!A:C,3,0),0)</f>
        <v>0</v>
      </c>
    </row>
    <row r="16120" spans="1:6" x14ac:dyDescent="0.25">
      <c r="A16120" s="68" t="s">
        <v>103</v>
      </c>
      <c r="B16120" s="69">
        <v>491568384</v>
      </c>
      <c r="C16120" s="68">
        <v>5050841686616</v>
      </c>
      <c r="D16120" s="69" t="s">
        <v>10578</v>
      </c>
      <c r="E16120" s="65">
        <f>IFERROR(VLOOKUP(C16120,Pivot!A:B,2,0),0)</f>
        <v>0</v>
      </c>
      <c r="F16120" s="65">
        <f>IFERROR(VLOOKUP(C16120,Pivot!A:C,3,0),0)</f>
        <v>0</v>
      </c>
    </row>
    <row r="16121" spans="1:6" x14ac:dyDescent="0.25">
      <c r="A16121" s="68" t="s">
        <v>103</v>
      </c>
      <c r="B16121" s="69">
        <v>491568385</v>
      </c>
      <c r="C16121" s="68">
        <v>491568385</v>
      </c>
      <c r="D16121" s="69" t="s">
        <v>10579</v>
      </c>
      <c r="E16121" s="65">
        <f>IFERROR(VLOOKUP(C16121,Pivot!A:B,2,0),0)</f>
        <v>0</v>
      </c>
      <c r="F16121" s="65">
        <f>IFERROR(VLOOKUP(C16121,Pivot!A:C,3,0),0)</f>
        <v>0</v>
      </c>
    </row>
    <row r="16122" spans="1:6" x14ac:dyDescent="0.25">
      <c r="A16122" s="68" t="s">
        <v>103</v>
      </c>
      <c r="B16122" s="69">
        <v>491568385</v>
      </c>
      <c r="C16122" s="68">
        <v>5050841686715</v>
      </c>
      <c r="D16122" s="69" t="s">
        <v>10579</v>
      </c>
      <c r="E16122" s="65">
        <f>IFERROR(VLOOKUP(C16122,Pivot!A:B,2,0),0)</f>
        <v>0</v>
      </c>
      <c r="F16122" s="65">
        <f>IFERROR(VLOOKUP(C16122,Pivot!A:C,3,0),0)</f>
        <v>0</v>
      </c>
    </row>
    <row r="16123" spans="1:6" x14ac:dyDescent="0.25">
      <c r="A16123" s="68" t="s">
        <v>103</v>
      </c>
      <c r="B16123" s="69">
        <v>491568387</v>
      </c>
      <c r="C16123" s="68">
        <v>491568387</v>
      </c>
      <c r="D16123" s="69" t="s">
        <v>10580</v>
      </c>
      <c r="E16123" s="65">
        <f>IFERROR(VLOOKUP(C16123,Pivot!A:B,2,0),0)</f>
        <v>0</v>
      </c>
      <c r="F16123" s="65">
        <f>IFERROR(VLOOKUP(C16123,Pivot!A:C,3,0),0)</f>
        <v>0</v>
      </c>
    </row>
    <row r="16124" spans="1:6" x14ac:dyDescent="0.25">
      <c r="A16124" s="68" t="s">
        <v>103</v>
      </c>
      <c r="B16124" s="69">
        <v>491568387</v>
      </c>
      <c r="C16124" s="68">
        <v>5050841684216</v>
      </c>
      <c r="D16124" s="69" t="s">
        <v>10580</v>
      </c>
      <c r="E16124" s="65">
        <f>IFERROR(VLOOKUP(C16124,Pivot!A:B,2,0),0)</f>
        <v>0</v>
      </c>
      <c r="F16124" s="65">
        <f>IFERROR(VLOOKUP(C16124,Pivot!A:C,3,0),0)</f>
        <v>0</v>
      </c>
    </row>
    <row r="16125" spans="1:6" x14ac:dyDescent="0.25">
      <c r="A16125" s="68" t="s">
        <v>103</v>
      </c>
      <c r="B16125" s="69">
        <v>491568388</v>
      </c>
      <c r="C16125" s="68">
        <v>491568388</v>
      </c>
      <c r="D16125" s="69" t="s">
        <v>10581</v>
      </c>
      <c r="E16125" s="65">
        <f>IFERROR(VLOOKUP(C16125,Pivot!A:B,2,0),0)</f>
        <v>0</v>
      </c>
      <c r="F16125" s="65">
        <f>IFERROR(VLOOKUP(C16125,Pivot!A:C,3,0),0)</f>
        <v>0</v>
      </c>
    </row>
    <row r="16126" spans="1:6" x14ac:dyDescent="0.25">
      <c r="A16126" s="68" t="s">
        <v>103</v>
      </c>
      <c r="B16126" s="69">
        <v>491568388</v>
      </c>
      <c r="C16126" s="68">
        <v>5050841689716</v>
      </c>
      <c r="D16126" s="69" t="s">
        <v>10581</v>
      </c>
      <c r="E16126" s="65">
        <f>IFERROR(VLOOKUP(C16126,Pivot!A:B,2,0),0)</f>
        <v>0</v>
      </c>
      <c r="F16126" s="65">
        <f>IFERROR(VLOOKUP(C16126,Pivot!A:C,3,0),0)</f>
        <v>0</v>
      </c>
    </row>
    <row r="16127" spans="1:6" x14ac:dyDescent="0.25">
      <c r="A16127" s="68" t="s">
        <v>103</v>
      </c>
      <c r="B16127" s="69">
        <v>491568389</v>
      </c>
      <c r="C16127" s="68">
        <v>491568389</v>
      </c>
      <c r="D16127" s="69" t="s">
        <v>10582</v>
      </c>
      <c r="E16127" s="65">
        <f>IFERROR(VLOOKUP(C16127,Pivot!A:B,2,0),0)</f>
        <v>0</v>
      </c>
      <c r="F16127" s="65">
        <f>IFERROR(VLOOKUP(C16127,Pivot!A:C,3,0),0)</f>
        <v>0</v>
      </c>
    </row>
    <row r="16128" spans="1:6" x14ac:dyDescent="0.25">
      <c r="A16128" s="68" t="s">
        <v>103</v>
      </c>
      <c r="B16128" s="69">
        <v>491568389</v>
      </c>
      <c r="C16128" s="68">
        <v>5050841689815</v>
      </c>
      <c r="D16128" s="69" t="s">
        <v>10582</v>
      </c>
      <c r="E16128" s="65">
        <f>IFERROR(VLOOKUP(C16128,Pivot!A:B,2,0),0)</f>
        <v>0</v>
      </c>
      <c r="F16128" s="65">
        <f>IFERROR(VLOOKUP(C16128,Pivot!A:C,3,0),0)</f>
        <v>0</v>
      </c>
    </row>
    <row r="16129" spans="1:6" x14ac:dyDescent="0.25">
      <c r="A16129" s="68" t="s">
        <v>103</v>
      </c>
      <c r="B16129" s="69">
        <v>491568390</v>
      </c>
      <c r="C16129" s="68">
        <v>5050841687811</v>
      </c>
      <c r="D16129" s="69" t="s">
        <v>10583</v>
      </c>
      <c r="E16129" s="65">
        <f>IFERROR(VLOOKUP(C16129,Pivot!A:B,2,0),0)</f>
        <v>0</v>
      </c>
      <c r="F16129" s="65">
        <f>IFERROR(VLOOKUP(C16129,Pivot!A:C,3,0),0)</f>
        <v>0</v>
      </c>
    </row>
    <row r="16130" spans="1:6" x14ac:dyDescent="0.25">
      <c r="A16130" s="68" t="s">
        <v>103</v>
      </c>
      <c r="B16130" s="69">
        <v>491568391</v>
      </c>
      <c r="C16130" s="68">
        <v>491568391</v>
      </c>
      <c r="D16130" s="69" t="s">
        <v>10584</v>
      </c>
      <c r="E16130" s="65">
        <f>IFERROR(VLOOKUP(C16130,Pivot!A:B,2,0),0)</f>
        <v>0</v>
      </c>
      <c r="F16130" s="65">
        <f>IFERROR(VLOOKUP(C16130,Pivot!A:C,3,0),0)</f>
        <v>0</v>
      </c>
    </row>
    <row r="16131" spans="1:6" x14ac:dyDescent="0.25">
      <c r="A16131" s="68" t="s">
        <v>103</v>
      </c>
      <c r="B16131" s="69">
        <v>491568391</v>
      </c>
      <c r="C16131" s="68">
        <v>5050841687910</v>
      </c>
      <c r="D16131" s="69" t="s">
        <v>10584</v>
      </c>
      <c r="E16131" s="65">
        <f>IFERROR(VLOOKUP(C16131,Pivot!A:B,2,0),0)</f>
        <v>0</v>
      </c>
      <c r="F16131" s="65">
        <f>IFERROR(VLOOKUP(C16131,Pivot!A:C,3,0),0)</f>
        <v>0</v>
      </c>
    </row>
    <row r="16132" spans="1:6" x14ac:dyDescent="0.25">
      <c r="A16132" s="68" t="s">
        <v>103</v>
      </c>
      <c r="B16132" s="69">
        <v>491568392</v>
      </c>
      <c r="C16132" s="68">
        <v>491568392</v>
      </c>
      <c r="D16132" s="69" t="s">
        <v>10585</v>
      </c>
      <c r="E16132" s="65">
        <f>IFERROR(VLOOKUP(C16132,Pivot!A:B,2,0),0)</f>
        <v>0</v>
      </c>
      <c r="F16132" s="65">
        <f>IFERROR(VLOOKUP(C16132,Pivot!A:C,3,0),0)</f>
        <v>0</v>
      </c>
    </row>
    <row r="16133" spans="1:6" x14ac:dyDescent="0.25">
      <c r="A16133" s="68" t="s">
        <v>103</v>
      </c>
      <c r="B16133" s="69">
        <v>491568392</v>
      </c>
      <c r="C16133" s="68">
        <v>5050841669817</v>
      </c>
      <c r="D16133" s="69" t="s">
        <v>10585</v>
      </c>
      <c r="E16133" s="65">
        <f>IFERROR(VLOOKUP(C16133,Pivot!A:B,2,0),0)</f>
        <v>0</v>
      </c>
      <c r="F16133" s="65">
        <f>IFERROR(VLOOKUP(C16133,Pivot!A:C,3,0),0)</f>
        <v>0</v>
      </c>
    </row>
    <row r="16134" spans="1:6" x14ac:dyDescent="0.25">
      <c r="A16134" s="68" t="s">
        <v>103</v>
      </c>
      <c r="B16134" s="69">
        <v>491568393</v>
      </c>
      <c r="C16134" s="68">
        <v>5050841682519</v>
      </c>
      <c r="D16134" s="69" t="s">
        <v>10586</v>
      </c>
      <c r="E16134" s="65">
        <f>IFERROR(VLOOKUP(C16134,Pivot!A:B,2,0),0)</f>
        <v>0</v>
      </c>
      <c r="F16134" s="65">
        <f>IFERROR(VLOOKUP(C16134,Pivot!A:C,3,0),0)</f>
        <v>0</v>
      </c>
    </row>
    <row r="16135" spans="1:6" x14ac:dyDescent="0.25">
      <c r="A16135" s="68" t="s">
        <v>103</v>
      </c>
      <c r="B16135" s="69">
        <v>491568394</v>
      </c>
      <c r="C16135" s="68">
        <v>5050841682618</v>
      </c>
      <c r="D16135" s="69" t="s">
        <v>10587</v>
      </c>
      <c r="E16135" s="65">
        <f>IFERROR(VLOOKUP(C16135,Pivot!A:B,2,0),0)</f>
        <v>0</v>
      </c>
      <c r="F16135" s="65">
        <f>IFERROR(VLOOKUP(C16135,Pivot!A:C,3,0),0)</f>
        <v>0</v>
      </c>
    </row>
    <row r="16136" spans="1:6" x14ac:dyDescent="0.25">
      <c r="A16136" s="68" t="s">
        <v>103</v>
      </c>
      <c r="B16136" s="69">
        <v>491568395</v>
      </c>
      <c r="C16136" s="68">
        <v>5050841682717</v>
      </c>
      <c r="D16136" s="69" t="s">
        <v>10588</v>
      </c>
      <c r="E16136" s="65">
        <f>IFERROR(VLOOKUP(C16136,Pivot!A:B,2,0),0)</f>
        <v>0</v>
      </c>
      <c r="F16136" s="65">
        <f>IFERROR(VLOOKUP(C16136,Pivot!A:C,3,0),0)</f>
        <v>0</v>
      </c>
    </row>
    <row r="16137" spans="1:6" x14ac:dyDescent="0.25">
      <c r="A16137" s="68" t="s">
        <v>103</v>
      </c>
      <c r="B16137" s="69">
        <v>491568396</v>
      </c>
      <c r="C16137" s="68">
        <v>5050841683615</v>
      </c>
      <c r="D16137" s="69" t="s">
        <v>10589</v>
      </c>
      <c r="E16137" s="65">
        <f>IFERROR(VLOOKUP(C16137,Pivot!A:B,2,0),0)</f>
        <v>0</v>
      </c>
      <c r="F16137" s="65">
        <f>IFERROR(VLOOKUP(C16137,Pivot!A:C,3,0),0)</f>
        <v>0</v>
      </c>
    </row>
    <row r="16138" spans="1:6" x14ac:dyDescent="0.25">
      <c r="A16138" s="68" t="s">
        <v>103</v>
      </c>
      <c r="B16138" s="69">
        <v>491568397</v>
      </c>
      <c r="C16138" s="68">
        <v>5050841688016</v>
      </c>
      <c r="D16138" s="69" t="s">
        <v>10590</v>
      </c>
      <c r="E16138" s="65">
        <f>IFERROR(VLOOKUP(C16138,Pivot!A:B,2,0),0)</f>
        <v>0</v>
      </c>
      <c r="F16138" s="65">
        <f>IFERROR(VLOOKUP(C16138,Pivot!A:C,3,0),0)</f>
        <v>0</v>
      </c>
    </row>
    <row r="16139" spans="1:6" x14ac:dyDescent="0.25">
      <c r="A16139" s="68" t="s">
        <v>103</v>
      </c>
      <c r="B16139" s="69">
        <v>491568398</v>
      </c>
      <c r="C16139" s="68">
        <v>5050841688115</v>
      </c>
      <c r="D16139" s="69" t="s">
        <v>10591</v>
      </c>
      <c r="E16139" s="65">
        <f>IFERROR(VLOOKUP(C16139,Pivot!A:B,2,0),0)</f>
        <v>0</v>
      </c>
      <c r="F16139" s="65">
        <f>IFERROR(VLOOKUP(C16139,Pivot!A:C,3,0),0)</f>
        <v>0</v>
      </c>
    </row>
    <row r="16140" spans="1:6" x14ac:dyDescent="0.25">
      <c r="A16140" s="68" t="s">
        <v>103</v>
      </c>
      <c r="B16140" s="69">
        <v>491568399</v>
      </c>
      <c r="C16140" s="68">
        <v>491568399</v>
      </c>
      <c r="D16140" s="69" t="s">
        <v>10592</v>
      </c>
      <c r="E16140" s="65">
        <f>IFERROR(VLOOKUP(C16140,Pivot!A:B,2,0),0)</f>
        <v>0</v>
      </c>
      <c r="F16140" s="65">
        <f>IFERROR(VLOOKUP(C16140,Pivot!A:C,3,0),0)</f>
        <v>0</v>
      </c>
    </row>
    <row r="16141" spans="1:6" x14ac:dyDescent="0.25">
      <c r="A16141" s="68" t="s">
        <v>103</v>
      </c>
      <c r="B16141" s="69">
        <v>491568399</v>
      </c>
      <c r="C16141" s="68">
        <v>5050841656114</v>
      </c>
      <c r="D16141" s="69" t="s">
        <v>10592</v>
      </c>
      <c r="E16141" s="65">
        <f>IFERROR(VLOOKUP(C16141,Pivot!A:B,2,0),0)</f>
        <v>0</v>
      </c>
      <c r="F16141" s="65">
        <f>IFERROR(VLOOKUP(C16141,Pivot!A:C,3,0),0)</f>
        <v>0</v>
      </c>
    </row>
    <row r="16142" spans="1:6" x14ac:dyDescent="0.25">
      <c r="A16142" s="68" t="s">
        <v>103</v>
      </c>
      <c r="B16142" s="69">
        <v>491568400</v>
      </c>
      <c r="C16142" s="68">
        <v>491568400</v>
      </c>
      <c r="D16142" s="69" t="s">
        <v>10593</v>
      </c>
      <c r="E16142" s="65">
        <f>IFERROR(VLOOKUP(C16142,Pivot!A:B,2,0),0)</f>
        <v>0</v>
      </c>
      <c r="F16142" s="65">
        <f>IFERROR(VLOOKUP(C16142,Pivot!A:C,3,0),0)</f>
        <v>0</v>
      </c>
    </row>
    <row r="16143" spans="1:6" x14ac:dyDescent="0.25">
      <c r="A16143" s="68" t="s">
        <v>103</v>
      </c>
      <c r="B16143" s="69">
        <v>491568400</v>
      </c>
      <c r="C16143" s="68">
        <v>5050841693010</v>
      </c>
      <c r="D16143" s="69" t="s">
        <v>10593</v>
      </c>
      <c r="E16143" s="65">
        <f>IFERROR(VLOOKUP(C16143,Pivot!A:B,2,0),0)</f>
        <v>0</v>
      </c>
      <c r="F16143" s="65">
        <f>IFERROR(VLOOKUP(C16143,Pivot!A:C,3,0),0)</f>
        <v>0</v>
      </c>
    </row>
    <row r="16144" spans="1:6" x14ac:dyDescent="0.25">
      <c r="A16144" s="68" t="s">
        <v>103</v>
      </c>
      <c r="B16144" s="69">
        <v>491568401</v>
      </c>
      <c r="C16144" s="68">
        <v>193052002396</v>
      </c>
      <c r="D16144" s="69" t="s">
        <v>10594</v>
      </c>
      <c r="E16144" s="65">
        <f>IFERROR(VLOOKUP(C16144,Pivot!A:B,2,0),0)</f>
        <v>0</v>
      </c>
      <c r="F16144" s="65">
        <f>IFERROR(VLOOKUP(C16144,Pivot!A:C,3,0),0)</f>
        <v>0</v>
      </c>
    </row>
    <row r="16145" spans="1:6" x14ac:dyDescent="0.25">
      <c r="A16145" s="68" t="s">
        <v>103</v>
      </c>
      <c r="B16145" s="69">
        <v>491568401</v>
      </c>
      <c r="C16145" s="68">
        <v>491568401</v>
      </c>
      <c r="D16145" s="69" t="s">
        <v>10594</v>
      </c>
      <c r="E16145" s="65">
        <f>IFERROR(VLOOKUP(C16145,Pivot!A:B,2,0),0)</f>
        <v>0</v>
      </c>
      <c r="F16145" s="65">
        <f>IFERROR(VLOOKUP(C16145,Pivot!A:C,3,0),0)</f>
        <v>0</v>
      </c>
    </row>
    <row r="16146" spans="1:6" x14ac:dyDescent="0.25">
      <c r="A16146" s="68" t="s">
        <v>103</v>
      </c>
      <c r="B16146" s="69">
        <v>491568403</v>
      </c>
      <c r="C16146" s="68">
        <v>491568403</v>
      </c>
      <c r="D16146" s="69" t="s">
        <v>10595</v>
      </c>
      <c r="E16146" s="65">
        <f>IFERROR(VLOOKUP(C16146,Pivot!A:B,2,0),0)</f>
        <v>0</v>
      </c>
      <c r="F16146" s="65">
        <f>IFERROR(VLOOKUP(C16146,Pivot!A:C,3,0),0)</f>
        <v>0</v>
      </c>
    </row>
    <row r="16147" spans="1:6" x14ac:dyDescent="0.25">
      <c r="A16147" s="68" t="s">
        <v>103</v>
      </c>
      <c r="B16147" s="69">
        <v>491568403</v>
      </c>
      <c r="C16147" s="68">
        <v>8904915684039</v>
      </c>
      <c r="D16147" s="69" t="s">
        <v>10595</v>
      </c>
      <c r="E16147" s="65">
        <f>IFERROR(VLOOKUP(C16147,Pivot!A:B,2,0),0)</f>
        <v>0</v>
      </c>
      <c r="F16147" s="65">
        <f>IFERROR(VLOOKUP(C16147,Pivot!A:C,3,0),0)</f>
        <v>0</v>
      </c>
    </row>
    <row r="16148" spans="1:6" x14ac:dyDescent="0.25">
      <c r="A16148" s="68" t="s">
        <v>103</v>
      </c>
      <c r="B16148" s="69">
        <v>491568404</v>
      </c>
      <c r="C16148" s="68">
        <v>491568404</v>
      </c>
      <c r="D16148" s="69" t="s">
        <v>10596</v>
      </c>
      <c r="E16148" s="65">
        <f>IFERROR(VLOOKUP(C16148,Pivot!A:B,2,0),0)</f>
        <v>0</v>
      </c>
      <c r="F16148" s="65">
        <f>IFERROR(VLOOKUP(C16148,Pivot!A:C,3,0),0)</f>
        <v>0</v>
      </c>
    </row>
    <row r="16149" spans="1:6" x14ac:dyDescent="0.25">
      <c r="A16149" s="68" t="s">
        <v>103</v>
      </c>
      <c r="B16149" s="69">
        <v>491568404</v>
      </c>
      <c r="C16149" s="68">
        <v>8904915684046</v>
      </c>
      <c r="D16149" s="69" t="s">
        <v>10596</v>
      </c>
      <c r="E16149" s="65">
        <f>IFERROR(VLOOKUP(C16149,Pivot!A:B,2,0),0)</f>
        <v>0</v>
      </c>
      <c r="F16149" s="65">
        <f>IFERROR(VLOOKUP(C16149,Pivot!A:C,3,0),0)</f>
        <v>0</v>
      </c>
    </row>
    <row r="16150" spans="1:6" x14ac:dyDescent="0.25">
      <c r="A16150" s="68" t="s">
        <v>103</v>
      </c>
      <c r="B16150" s="69">
        <v>491568405</v>
      </c>
      <c r="C16150" s="68">
        <v>491568405</v>
      </c>
      <c r="D16150" s="69" t="s">
        <v>10597</v>
      </c>
      <c r="E16150" s="65">
        <f>IFERROR(VLOOKUP(C16150,Pivot!A:B,2,0),0)</f>
        <v>0</v>
      </c>
      <c r="F16150" s="65">
        <f>IFERROR(VLOOKUP(C16150,Pivot!A:C,3,0),0)</f>
        <v>0</v>
      </c>
    </row>
    <row r="16151" spans="1:6" x14ac:dyDescent="0.25">
      <c r="A16151" s="68" t="s">
        <v>103</v>
      </c>
      <c r="B16151" s="69">
        <v>491568405</v>
      </c>
      <c r="C16151" s="68">
        <v>8904915684053</v>
      </c>
      <c r="D16151" s="69" t="s">
        <v>10597</v>
      </c>
      <c r="E16151" s="65">
        <f>IFERROR(VLOOKUP(C16151,Pivot!A:B,2,0),0)</f>
        <v>0</v>
      </c>
      <c r="F16151" s="65">
        <f>IFERROR(VLOOKUP(C16151,Pivot!A:C,3,0),0)</f>
        <v>0</v>
      </c>
    </row>
    <row r="16152" spans="1:6" x14ac:dyDescent="0.25">
      <c r="A16152" s="68" t="s">
        <v>103</v>
      </c>
      <c r="B16152" s="69">
        <v>491568406</v>
      </c>
      <c r="C16152" s="68">
        <v>491568406</v>
      </c>
      <c r="D16152" s="69" t="s">
        <v>10598</v>
      </c>
      <c r="E16152" s="65">
        <f>IFERROR(VLOOKUP(C16152,Pivot!A:B,2,0),0)</f>
        <v>0</v>
      </c>
      <c r="F16152" s="65">
        <f>IFERROR(VLOOKUP(C16152,Pivot!A:C,3,0),0)</f>
        <v>0</v>
      </c>
    </row>
    <row r="16153" spans="1:6" x14ac:dyDescent="0.25">
      <c r="A16153" s="68" t="s">
        <v>103</v>
      </c>
      <c r="B16153" s="69">
        <v>491568406</v>
      </c>
      <c r="C16153" s="68">
        <v>8904915684060</v>
      </c>
      <c r="D16153" s="69" t="s">
        <v>10598</v>
      </c>
      <c r="E16153" s="65">
        <f>IFERROR(VLOOKUP(C16153,Pivot!A:B,2,0),0)</f>
        <v>0</v>
      </c>
      <c r="F16153" s="65">
        <f>IFERROR(VLOOKUP(C16153,Pivot!A:C,3,0),0)</f>
        <v>0</v>
      </c>
    </row>
    <row r="16154" spans="1:6" x14ac:dyDescent="0.25">
      <c r="A16154" s="68" t="s">
        <v>103</v>
      </c>
      <c r="B16154" s="69">
        <v>491568407</v>
      </c>
      <c r="C16154" s="68">
        <v>5015353556956</v>
      </c>
      <c r="D16154" s="69" t="s">
        <v>10599</v>
      </c>
      <c r="E16154" s="65">
        <f>IFERROR(VLOOKUP(C16154,Pivot!A:B,2,0),0)</f>
        <v>0</v>
      </c>
      <c r="F16154" s="65">
        <f>IFERROR(VLOOKUP(C16154,Pivot!A:C,3,0),0)</f>
        <v>0</v>
      </c>
    </row>
    <row r="16155" spans="1:6" x14ac:dyDescent="0.25">
      <c r="A16155" s="68" t="s">
        <v>103</v>
      </c>
      <c r="B16155" s="69">
        <v>491568408</v>
      </c>
      <c r="C16155" s="68">
        <v>5015353556963</v>
      </c>
      <c r="D16155" s="69" t="s">
        <v>10600</v>
      </c>
      <c r="E16155" s="65">
        <f>IFERROR(VLOOKUP(C16155,Pivot!A:B,2,0),0)</f>
        <v>0</v>
      </c>
      <c r="F16155" s="65">
        <f>IFERROR(VLOOKUP(C16155,Pivot!A:C,3,0),0)</f>
        <v>0</v>
      </c>
    </row>
    <row r="16156" spans="1:6" x14ac:dyDescent="0.25">
      <c r="A16156" s="68" t="s">
        <v>103</v>
      </c>
      <c r="B16156" s="69">
        <v>491568409</v>
      </c>
      <c r="C16156" s="68">
        <v>5015353556949</v>
      </c>
      <c r="D16156" s="69" t="s">
        <v>10601</v>
      </c>
      <c r="E16156" s="65">
        <f>IFERROR(VLOOKUP(C16156,Pivot!A:B,2,0),0)</f>
        <v>0</v>
      </c>
      <c r="F16156" s="65">
        <f>IFERROR(VLOOKUP(C16156,Pivot!A:C,3,0),0)</f>
        <v>0</v>
      </c>
    </row>
    <row r="16157" spans="1:6" x14ac:dyDescent="0.25">
      <c r="A16157" s="68" t="s">
        <v>103</v>
      </c>
      <c r="B16157" s="69">
        <v>491568410</v>
      </c>
      <c r="C16157" s="68">
        <v>5015353556987</v>
      </c>
      <c r="D16157" s="69" t="s">
        <v>10602</v>
      </c>
      <c r="E16157" s="65">
        <f>IFERROR(VLOOKUP(C16157,Pivot!A:B,2,0),0)</f>
        <v>0</v>
      </c>
      <c r="F16157" s="65">
        <f>IFERROR(VLOOKUP(C16157,Pivot!A:C,3,0),0)</f>
        <v>0</v>
      </c>
    </row>
    <row r="16158" spans="1:6" x14ac:dyDescent="0.25">
      <c r="A16158" s="68" t="s">
        <v>103</v>
      </c>
      <c r="B16158" s="69">
        <v>491568411</v>
      </c>
      <c r="C16158" s="68">
        <v>5015353556932</v>
      </c>
      <c r="D16158" s="69" t="s">
        <v>10603</v>
      </c>
      <c r="E16158" s="65">
        <f>IFERROR(VLOOKUP(C16158,Pivot!A:B,2,0),0)</f>
        <v>0</v>
      </c>
      <c r="F16158" s="65">
        <f>IFERROR(VLOOKUP(C16158,Pivot!A:C,3,0),0)</f>
        <v>0</v>
      </c>
    </row>
    <row r="16159" spans="1:6" x14ac:dyDescent="0.25">
      <c r="A16159" s="68" t="s">
        <v>103</v>
      </c>
      <c r="B16159" s="69">
        <v>491568412</v>
      </c>
      <c r="C16159" s="68">
        <v>5015353557007</v>
      </c>
      <c r="D16159" s="69" t="s">
        <v>10604</v>
      </c>
      <c r="E16159" s="65">
        <f>IFERROR(VLOOKUP(C16159,Pivot!A:B,2,0),0)</f>
        <v>0</v>
      </c>
      <c r="F16159" s="65">
        <f>IFERROR(VLOOKUP(C16159,Pivot!A:C,3,0),0)</f>
        <v>0</v>
      </c>
    </row>
    <row r="16160" spans="1:6" x14ac:dyDescent="0.25">
      <c r="A16160" s="68" t="s">
        <v>103</v>
      </c>
      <c r="B16160" s="69">
        <v>491568413</v>
      </c>
      <c r="C16160" s="68">
        <v>5015353557441</v>
      </c>
      <c r="D16160" s="69" t="s">
        <v>10605</v>
      </c>
      <c r="E16160" s="65">
        <f>IFERROR(VLOOKUP(C16160,Pivot!A:B,2,0),0)</f>
        <v>0</v>
      </c>
      <c r="F16160" s="65">
        <f>IFERROR(VLOOKUP(C16160,Pivot!A:C,3,0),0)</f>
        <v>0</v>
      </c>
    </row>
    <row r="16161" spans="1:6" x14ac:dyDescent="0.25">
      <c r="A16161" s="68" t="s">
        <v>103</v>
      </c>
      <c r="B16161" s="69">
        <v>491568414</v>
      </c>
      <c r="C16161" s="68">
        <v>5015353556864</v>
      </c>
      <c r="D16161" s="69" t="s">
        <v>10606</v>
      </c>
      <c r="E16161" s="65">
        <f>IFERROR(VLOOKUP(C16161,Pivot!A:B,2,0),0)</f>
        <v>0</v>
      </c>
      <c r="F16161" s="65">
        <f>IFERROR(VLOOKUP(C16161,Pivot!A:C,3,0),0)</f>
        <v>0</v>
      </c>
    </row>
    <row r="16162" spans="1:6" x14ac:dyDescent="0.25">
      <c r="A16162" s="68" t="s">
        <v>103</v>
      </c>
      <c r="B16162" s="69">
        <v>491568416</v>
      </c>
      <c r="C16162" s="68">
        <v>5015353556925</v>
      </c>
      <c r="D16162" s="69" t="s">
        <v>10607</v>
      </c>
      <c r="E16162" s="65">
        <f>IFERROR(VLOOKUP(C16162,Pivot!A:B,2,0),0)</f>
        <v>0</v>
      </c>
      <c r="F16162" s="65">
        <f>IFERROR(VLOOKUP(C16162,Pivot!A:C,3,0),0)</f>
        <v>0</v>
      </c>
    </row>
    <row r="16163" spans="1:6" x14ac:dyDescent="0.25">
      <c r="A16163" s="68" t="s">
        <v>103</v>
      </c>
      <c r="B16163" s="69">
        <v>491568417</v>
      </c>
      <c r="C16163" s="68">
        <v>5015353557120</v>
      </c>
      <c r="D16163" s="69" t="s">
        <v>10608</v>
      </c>
      <c r="E16163" s="65">
        <f>IFERROR(VLOOKUP(C16163,Pivot!A:B,2,0),0)</f>
        <v>0</v>
      </c>
      <c r="F16163" s="65">
        <f>IFERROR(VLOOKUP(C16163,Pivot!A:C,3,0),0)</f>
        <v>0</v>
      </c>
    </row>
    <row r="16164" spans="1:6" x14ac:dyDescent="0.25">
      <c r="A16164" s="68" t="s">
        <v>103</v>
      </c>
      <c r="B16164" s="69">
        <v>491568418</v>
      </c>
      <c r="C16164" s="68">
        <v>5015353557144</v>
      </c>
      <c r="D16164" s="69" t="s">
        <v>10609</v>
      </c>
      <c r="E16164" s="65">
        <f>IFERROR(VLOOKUP(C16164,Pivot!A:B,2,0),0)</f>
        <v>0</v>
      </c>
      <c r="F16164" s="65">
        <f>IFERROR(VLOOKUP(C16164,Pivot!A:C,3,0),0)</f>
        <v>0</v>
      </c>
    </row>
    <row r="16165" spans="1:6" x14ac:dyDescent="0.25">
      <c r="A16165" s="68" t="s">
        <v>103</v>
      </c>
      <c r="B16165" s="69">
        <v>491568419</v>
      </c>
      <c r="C16165" s="68">
        <v>5015353557243</v>
      </c>
      <c r="D16165" s="69" t="s">
        <v>10610</v>
      </c>
      <c r="E16165" s="65">
        <f>IFERROR(VLOOKUP(C16165,Pivot!A:B,2,0),0)</f>
        <v>0</v>
      </c>
      <c r="F16165" s="65">
        <f>IFERROR(VLOOKUP(C16165,Pivot!A:C,3,0),0)</f>
        <v>0</v>
      </c>
    </row>
    <row r="16166" spans="1:6" x14ac:dyDescent="0.25">
      <c r="A16166" s="68" t="s">
        <v>103</v>
      </c>
      <c r="B16166" s="69">
        <v>491568424</v>
      </c>
      <c r="C16166" s="68">
        <v>5015353557366</v>
      </c>
      <c r="D16166" s="69" t="s">
        <v>10611</v>
      </c>
      <c r="E16166" s="65">
        <f>IFERROR(VLOOKUP(C16166,Pivot!A:B,2,0),0)</f>
        <v>0</v>
      </c>
      <c r="F16166" s="65">
        <f>IFERROR(VLOOKUP(C16166,Pivot!A:C,3,0),0)</f>
        <v>0</v>
      </c>
    </row>
    <row r="16167" spans="1:6" x14ac:dyDescent="0.25">
      <c r="A16167" s="68" t="s">
        <v>103</v>
      </c>
      <c r="B16167" s="69">
        <v>491568425</v>
      </c>
      <c r="C16167" s="68">
        <v>5015353557359</v>
      </c>
      <c r="D16167" s="69" t="s">
        <v>10612</v>
      </c>
      <c r="E16167" s="65">
        <f>IFERROR(VLOOKUP(C16167,Pivot!A:B,2,0),0)</f>
        <v>0</v>
      </c>
      <c r="F16167" s="65">
        <f>IFERROR(VLOOKUP(C16167,Pivot!A:C,3,0),0)</f>
        <v>0</v>
      </c>
    </row>
    <row r="16168" spans="1:6" x14ac:dyDescent="0.25">
      <c r="A16168" s="68" t="s">
        <v>103</v>
      </c>
      <c r="B16168" s="69">
        <v>491568426</v>
      </c>
      <c r="C16168" s="68">
        <v>5015353557342</v>
      </c>
      <c r="D16168" s="69" t="s">
        <v>10613</v>
      </c>
      <c r="E16168" s="65">
        <f>IFERROR(VLOOKUP(C16168,Pivot!A:B,2,0),0)</f>
        <v>0</v>
      </c>
      <c r="F16168" s="65">
        <f>IFERROR(VLOOKUP(C16168,Pivot!A:C,3,0),0)</f>
        <v>0</v>
      </c>
    </row>
    <row r="16169" spans="1:6" x14ac:dyDescent="0.25">
      <c r="A16169" s="68" t="s">
        <v>103</v>
      </c>
      <c r="B16169" s="69">
        <v>491568427</v>
      </c>
      <c r="C16169" s="68">
        <v>5015353556918</v>
      </c>
      <c r="D16169" s="69" t="s">
        <v>10614</v>
      </c>
      <c r="E16169" s="65">
        <f>IFERROR(VLOOKUP(C16169,Pivot!A:B,2,0),0)</f>
        <v>0</v>
      </c>
      <c r="F16169" s="65">
        <f>IFERROR(VLOOKUP(C16169,Pivot!A:C,3,0),0)</f>
        <v>0</v>
      </c>
    </row>
    <row r="16170" spans="1:6" x14ac:dyDescent="0.25">
      <c r="A16170" s="68" t="s">
        <v>103</v>
      </c>
      <c r="B16170" s="69">
        <v>491568428</v>
      </c>
      <c r="C16170" s="68">
        <v>5015353556871</v>
      </c>
      <c r="D16170" s="69" t="s">
        <v>10615</v>
      </c>
      <c r="E16170" s="65">
        <f>IFERROR(VLOOKUP(C16170,Pivot!A:B,2,0),0)</f>
        <v>0</v>
      </c>
      <c r="F16170" s="65">
        <f>IFERROR(VLOOKUP(C16170,Pivot!A:C,3,0),0)</f>
        <v>0</v>
      </c>
    </row>
    <row r="16171" spans="1:6" x14ac:dyDescent="0.25">
      <c r="A16171" s="68" t="s">
        <v>103</v>
      </c>
      <c r="B16171" s="69">
        <v>491568431</v>
      </c>
      <c r="C16171" s="68">
        <v>5015353518572</v>
      </c>
      <c r="D16171" s="69" t="s">
        <v>10616</v>
      </c>
      <c r="E16171" s="65">
        <f>IFERROR(VLOOKUP(C16171,Pivot!A:B,2,0),0)</f>
        <v>0</v>
      </c>
      <c r="F16171" s="65">
        <f>IFERROR(VLOOKUP(C16171,Pivot!A:C,3,0),0)</f>
        <v>0</v>
      </c>
    </row>
    <row r="16172" spans="1:6" x14ac:dyDescent="0.25">
      <c r="A16172" s="68" t="s">
        <v>103</v>
      </c>
      <c r="B16172" s="69">
        <v>491568431</v>
      </c>
      <c r="C16172" s="68">
        <v>5015353852355</v>
      </c>
      <c r="D16172" s="69" t="s">
        <v>10616</v>
      </c>
      <c r="E16172" s="65">
        <f>IFERROR(VLOOKUP(C16172,Pivot!A:B,2,0),0)</f>
        <v>0</v>
      </c>
      <c r="F16172" s="65">
        <f>IFERROR(VLOOKUP(C16172,Pivot!A:C,3,0),0)</f>
        <v>0</v>
      </c>
    </row>
    <row r="16173" spans="1:6" x14ac:dyDescent="0.25">
      <c r="A16173" s="68" t="s">
        <v>103</v>
      </c>
      <c r="B16173" s="69">
        <v>491568432</v>
      </c>
      <c r="C16173" s="68">
        <v>5015353569710</v>
      </c>
      <c r="D16173" s="69" t="s">
        <v>10617</v>
      </c>
      <c r="E16173" s="65">
        <f>IFERROR(VLOOKUP(C16173,Pivot!A:B,2,0),0)</f>
        <v>0</v>
      </c>
      <c r="F16173" s="65">
        <f>IFERROR(VLOOKUP(C16173,Pivot!A:C,3,0),0)</f>
        <v>0</v>
      </c>
    </row>
    <row r="16174" spans="1:6" x14ac:dyDescent="0.25">
      <c r="A16174" s="68" t="s">
        <v>103</v>
      </c>
      <c r="B16174" s="69">
        <v>491568435</v>
      </c>
      <c r="C16174" s="68">
        <v>4893808420158</v>
      </c>
      <c r="D16174" s="69" t="s">
        <v>10618</v>
      </c>
      <c r="E16174" s="65">
        <f>IFERROR(VLOOKUP(C16174,Pivot!A:B,2,0),0)</f>
        <v>0</v>
      </c>
      <c r="F16174" s="65">
        <f>IFERROR(VLOOKUP(C16174,Pivot!A:C,3,0),0)</f>
        <v>0</v>
      </c>
    </row>
    <row r="16175" spans="1:6" x14ac:dyDescent="0.25">
      <c r="A16175" s="68" t="s">
        <v>103</v>
      </c>
      <c r="B16175" s="69">
        <v>491568435</v>
      </c>
      <c r="C16175" s="68">
        <v>5015353560519</v>
      </c>
      <c r="D16175" s="69" t="s">
        <v>10618</v>
      </c>
      <c r="E16175" s="65">
        <f>IFERROR(VLOOKUP(C16175,Pivot!A:B,2,0),0)</f>
        <v>0</v>
      </c>
      <c r="F16175" s="65">
        <f>IFERROR(VLOOKUP(C16175,Pivot!A:C,3,0),0)</f>
        <v>0</v>
      </c>
    </row>
    <row r="16176" spans="1:6" x14ac:dyDescent="0.25">
      <c r="A16176" s="68" t="s">
        <v>103</v>
      </c>
      <c r="B16176" s="69">
        <v>491568436</v>
      </c>
      <c r="C16176" s="68">
        <v>4893808420189</v>
      </c>
      <c r="D16176" s="69" t="s">
        <v>10619</v>
      </c>
      <c r="E16176" s="65">
        <f>IFERROR(VLOOKUP(C16176,Pivot!A:B,2,0),0)</f>
        <v>0</v>
      </c>
      <c r="F16176" s="65">
        <f>IFERROR(VLOOKUP(C16176,Pivot!A:C,3,0),0)</f>
        <v>0</v>
      </c>
    </row>
    <row r="16177" spans="1:6" x14ac:dyDescent="0.25">
      <c r="A16177" s="68" t="s">
        <v>103</v>
      </c>
      <c r="B16177" s="69">
        <v>491568436</v>
      </c>
      <c r="C16177" s="68">
        <v>5015353560502</v>
      </c>
      <c r="D16177" s="69" t="s">
        <v>10619</v>
      </c>
      <c r="E16177" s="65">
        <f>IFERROR(VLOOKUP(C16177,Pivot!A:B,2,0),0)</f>
        <v>0</v>
      </c>
      <c r="F16177" s="65">
        <f>IFERROR(VLOOKUP(C16177,Pivot!A:C,3,0),0)</f>
        <v>0</v>
      </c>
    </row>
    <row r="16178" spans="1:6" x14ac:dyDescent="0.25">
      <c r="A16178" s="68" t="s">
        <v>103</v>
      </c>
      <c r="B16178" s="69">
        <v>491568437</v>
      </c>
      <c r="C16178" s="68">
        <v>4893808420875</v>
      </c>
      <c r="D16178" s="69" t="s">
        <v>10620</v>
      </c>
      <c r="E16178" s="65">
        <f>IFERROR(VLOOKUP(C16178,Pivot!A:B,2,0),0)</f>
        <v>0</v>
      </c>
      <c r="F16178" s="65">
        <f>IFERROR(VLOOKUP(C16178,Pivot!A:C,3,0),0)</f>
        <v>0</v>
      </c>
    </row>
    <row r="16179" spans="1:6" x14ac:dyDescent="0.25">
      <c r="A16179" s="68" t="s">
        <v>103</v>
      </c>
      <c r="B16179" s="69">
        <v>491568437</v>
      </c>
      <c r="C16179" s="68">
        <v>5015353560540</v>
      </c>
      <c r="D16179" s="69" t="s">
        <v>10620</v>
      </c>
      <c r="E16179" s="65">
        <f>IFERROR(VLOOKUP(C16179,Pivot!A:B,2,0),0)</f>
        <v>0</v>
      </c>
      <c r="F16179" s="65">
        <f>IFERROR(VLOOKUP(C16179,Pivot!A:C,3,0),0)</f>
        <v>0</v>
      </c>
    </row>
    <row r="16180" spans="1:6" x14ac:dyDescent="0.25">
      <c r="A16180" s="68" t="s">
        <v>103</v>
      </c>
      <c r="B16180" s="69">
        <v>491568438</v>
      </c>
      <c r="C16180" s="68">
        <v>4893808420905</v>
      </c>
      <c r="D16180" s="69" t="s">
        <v>10621</v>
      </c>
      <c r="E16180" s="65">
        <f>IFERROR(VLOOKUP(C16180,Pivot!A:B,2,0),0)</f>
        <v>0</v>
      </c>
      <c r="F16180" s="65">
        <f>IFERROR(VLOOKUP(C16180,Pivot!A:C,3,0),0)</f>
        <v>0</v>
      </c>
    </row>
    <row r="16181" spans="1:6" x14ac:dyDescent="0.25">
      <c r="A16181" s="68" t="s">
        <v>103</v>
      </c>
      <c r="B16181" s="69">
        <v>491568438</v>
      </c>
      <c r="C16181" s="68">
        <v>5015353560533</v>
      </c>
      <c r="D16181" s="69" t="s">
        <v>10621</v>
      </c>
      <c r="E16181" s="65">
        <f>IFERROR(VLOOKUP(C16181,Pivot!A:B,2,0),0)</f>
        <v>0</v>
      </c>
      <c r="F16181" s="65">
        <f>IFERROR(VLOOKUP(C16181,Pivot!A:C,3,0),0)</f>
        <v>0</v>
      </c>
    </row>
    <row r="16182" spans="1:6" x14ac:dyDescent="0.25">
      <c r="A16182" s="68" t="s">
        <v>103</v>
      </c>
      <c r="B16182" s="69">
        <v>491568444</v>
      </c>
      <c r="C16182" s="68">
        <v>5015353565330</v>
      </c>
      <c r="D16182" s="69" t="s">
        <v>10622</v>
      </c>
      <c r="E16182" s="65">
        <f>IFERROR(VLOOKUP(C16182,Pivot!A:B,2,0),0)</f>
        <v>0</v>
      </c>
      <c r="F16182" s="65">
        <f>IFERROR(VLOOKUP(C16182,Pivot!A:C,3,0),0)</f>
        <v>0</v>
      </c>
    </row>
    <row r="16183" spans="1:6" x14ac:dyDescent="0.25">
      <c r="A16183" s="68" t="s">
        <v>103</v>
      </c>
      <c r="B16183" s="69">
        <v>491568445</v>
      </c>
      <c r="C16183" s="68">
        <v>5015353565231</v>
      </c>
      <c r="D16183" s="69" t="s">
        <v>10623</v>
      </c>
      <c r="E16183" s="65">
        <f>IFERROR(VLOOKUP(C16183,Pivot!A:B,2,0),0)</f>
        <v>0</v>
      </c>
      <c r="F16183" s="65">
        <f>IFERROR(VLOOKUP(C16183,Pivot!A:C,3,0),0)</f>
        <v>0</v>
      </c>
    </row>
    <row r="16184" spans="1:6" x14ac:dyDescent="0.25">
      <c r="A16184" s="68" t="s">
        <v>103</v>
      </c>
      <c r="B16184" s="69">
        <v>491568445</v>
      </c>
      <c r="C16184" s="68">
        <v>5015353581408</v>
      </c>
      <c r="D16184" s="69" t="s">
        <v>10623</v>
      </c>
      <c r="E16184" s="65">
        <f>IFERROR(VLOOKUP(C16184,Pivot!A:B,2,0),0)</f>
        <v>0</v>
      </c>
      <c r="F16184" s="65">
        <f>IFERROR(VLOOKUP(C16184,Pivot!A:C,3,0),0)</f>
        <v>0</v>
      </c>
    </row>
    <row r="16185" spans="1:6" x14ac:dyDescent="0.25">
      <c r="A16185" s="68" t="s">
        <v>103</v>
      </c>
      <c r="B16185" s="69">
        <v>491568446</v>
      </c>
      <c r="C16185" s="68">
        <v>5015353565255</v>
      </c>
      <c r="D16185" s="69" t="s">
        <v>10624</v>
      </c>
      <c r="E16185" s="65">
        <f>IFERROR(VLOOKUP(C16185,Pivot!A:B,2,0),0)</f>
        <v>0</v>
      </c>
      <c r="F16185" s="65">
        <f>IFERROR(VLOOKUP(C16185,Pivot!A:C,3,0),0)</f>
        <v>0</v>
      </c>
    </row>
    <row r="16186" spans="1:6" x14ac:dyDescent="0.25">
      <c r="A16186" s="68" t="s">
        <v>103</v>
      </c>
      <c r="B16186" s="69">
        <v>491568446</v>
      </c>
      <c r="C16186" s="68">
        <v>5015353581422</v>
      </c>
      <c r="D16186" s="69" t="s">
        <v>10624</v>
      </c>
      <c r="E16186" s="65">
        <f>IFERROR(VLOOKUP(C16186,Pivot!A:B,2,0),0)</f>
        <v>0</v>
      </c>
      <c r="F16186" s="65">
        <f>IFERROR(VLOOKUP(C16186,Pivot!A:C,3,0),0)</f>
        <v>0</v>
      </c>
    </row>
    <row r="16187" spans="1:6" x14ac:dyDescent="0.25">
      <c r="A16187" s="68" t="s">
        <v>103</v>
      </c>
      <c r="B16187" s="69">
        <v>491568447</v>
      </c>
      <c r="C16187" s="68">
        <v>5015353565293</v>
      </c>
      <c r="D16187" s="69" t="s">
        <v>10625</v>
      </c>
      <c r="E16187" s="65">
        <f>IFERROR(VLOOKUP(C16187,Pivot!A:B,2,0),0)</f>
        <v>0</v>
      </c>
      <c r="F16187" s="65">
        <f>IFERROR(VLOOKUP(C16187,Pivot!A:C,3,0),0)</f>
        <v>0</v>
      </c>
    </row>
    <row r="16188" spans="1:6" x14ac:dyDescent="0.25">
      <c r="A16188" s="68" t="s">
        <v>103</v>
      </c>
      <c r="B16188" s="69">
        <v>491568447</v>
      </c>
      <c r="C16188" s="68">
        <v>5015353581439</v>
      </c>
      <c r="D16188" s="69" t="s">
        <v>10625</v>
      </c>
      <c r="E16188" s="65">
        <f>IFERROR(VLOOKUP(C16188,Pivot!A:B,2,0),0)</f>
        <v>0</v>
      </c>
      <c r="F16188" s="65">
        <f>IFERROR(VLOOKUP(C16188,Pivot!A:C,3,0),0)</f>
        <v>0</v>
      </c>
    </row>
    <row r="16189" spans="1:6" x14ac:dyDescent="0.25">
      <c r="A16189" s="68" t="s">
        <v>103</v>
      </c>
      <c r="B16189" s="69">
        <v>491568448</v>
      </c>
      <c r="C16189" s="68">
        <v>5015353455761</v>
      </c>
      <c r="D16189" s="69" t="s">
        <v>10626</v>
      </c>
      <c r="E16189" s="65">
        <f>IFERROR(VLOOKUP(C16189,Pivot!A:B,2,0),0)</f>
        <v>0</v>
      </c>
      <c r="F16189" s="65">
        <f>IFERROR(VLOOKUP(C16189,Pivot!A:C,3,0),0)</f>
        <v>0</v>
      </c>
    </row>
    <row r="16190" spans="1:6" x14ac:dyDescent="0.25">
      <c r="A16190" s="68" t="s">
        <v>103</v>
      </c>
      <c r="B16190" s="69">
        <v>491568466</v>
      </c>
      <c r="C16190" s="68">
        <v>62243322295</v>
      </c>
      <c r="D16190" s="69" t="s">
        <v>10627</v>
      </c>
      <c r="E16190" s="65">
        <f>IFERROR(VLOOKUP(C16190,Pivot!A:B,2,0),0)</f>
        <v>0</v>
      </c>
      <c r="F16190" s="65">
        <f>IFERROR(VLOOKUP(C16190,Pivot!A:C,3,0),0)</f>
        <v>0</v>
      </c>
    </row>
    <row r="16191" spans="1:6" x14ac:dyDescent="0.25">
      <c r="A16191" s="68" t="s">
        <v>103</v>
      </c>
      <c r="B16191" s="69">
        <v>491568468</v>
      </c>
      <c r="C16191" s="68">
        <v>62243288461</v>
      </c>
      <c r="D16191" s="69" t="s">
        <v>10628</v>
      </c>
      <c r="E16191" s="65">
        <f>IFERROR(VLOOKUP(C16191,Pivot!A:B,2,0),0)</f>
        <v>0</v>
      </c>
      <c r="F16191" s="65">
        <f>IFERROR(VLOOKUP(C16191,Pivot!A:C,3,0),0)</f>
        <v>0</v>
      </c>
    </row>
    <row r="16192" spans="1:6" x14ac:dyDescent="0.25">
      <c r="A16192" s="68" t="s">
        <v>103</v>
      </c>
      <c r="B16192" s="69">
        <v>491568469</v>
      </c>
      <c r="C16192" s="68">
        <v>5015353589077</v>
      </c>
      <c r="D16192" s="69" t="s">
        <v>10629</v>
      </c>
      <c r="E16192" s="65">
        <f>IFERROR(VLOOKUP(C16192,Pivot!A:B,2,0),0)</f>
        <v>0</v>
      </c>
      <c r="F16192" s="65">
        <f>IFERROR(VLOOKUP(C16192,Pivot!A:C,3,0),0)</f>
        <v>0</v>
      </c>
    </row>
    <row r="16193" spans="1:6" x14ac:dyDescent="0.25">
      <c r="A16193" s="68" t="s">
        <v>103</v>
      </c>
      <c r="B16193" s="69">
        <v>491568470</v>
      </c>
      <c r="C16193" s="68">
        <v>5015353562155</v>
      </c>
      <c r="D16193" s="69" t="s">
        <v>10630</v>
      </c>
      <c r="E16193" s="65">
        <f>IFERROR(VLOOKUP(C16193,Pivot!A:B,2,0),0)</f>
        <v>0</v>
      </c>
      <c r="F16193" s="65">
        <f>IFERROR(VLOOKUP(C16193,Pivot!A:C,3,0),0)</f>
        <v>0</v>
      </c>
    </row>
    <row r="16194" spans="1:6" x14ac:dyDescent="0.25">
      <c r="A16194" s="68" t="s">
        <v>103</v>
      </c>
      <c r="B16194" s="69">
        <v>491568471</v>
      </c>
      <c r="C16194" s="68">
        <v>5015353562162</v>
      </c>
      <c r="D16194" s="69" t="s">
        <v>10631</v>
      </c>
      <c r="E16194" s="65">
        <f>IFERROR(VLOOKUP(C16194,Pivot!A:B,2,0),0)</f>
        <v>0</v>
      </c>
      <c r="F16194" s="65">
        <f>IFERROR(VLOOKUP(C16194,Pivot!A:C,3,0),0)</f>
        <v>0</v>
      </c>
    </row>
    <row r="16195" spans="1:6" x14ac:dyDescent="0.25">
      <c r="A16195" s="68" t="s">
        <v>103</v>
      </c>
      <c r="B16195" s="69">
        <v>491568472</v>
      </c>
      <c r="C16195" s="68">
        <v>5015353561707</v>
      </c>
      <c r="D16195" s="69" t="s">
        <v>10632</v>
      </c>
      <c r="E16195" s="65">
        <f>IFERROR(VLOOKUP(C16195,Pivot!A:B,2,0),0)</f>
        <v>0</v>
      </c>
      <c r="F16195" s="65">
        <f>IFERROR(VLOOKUP(C16195,Pivot!A:C,3,0),0)</f>
        <v>0</v>
      </c>
    </row>
    <row r="16196" spans="1:6" x14ac:dyDescent="0.25">
      <c r="A16196" s="68" t="s">
        <v>103</v>
      </c>
      <c r="B16196" s="69">
        <v>491568473</v>
      </c>
      <c r="C16196" s="68">
        <v>5015353561790</v>
      </c>
      <c r="D16196" s="69" t="s">
        <v>10633</v>
      </c>
      <c r="E16196" s="65">
        <f>IFERROR(VLOOKUP(C16196,Pivot!A:B,2,0),0)</f>
        <v>0</v>
      </c>
      <c r="F16196" s="65">
        <f>IFERROR(VLOOKUP(C16196,Pivot!A:C,3,0),0)</f>
        <v>0</v>
      </c>
    </row>
    <row r="16197" spans="1:6" x14ac:dyDescent="0.25">
      <c r="A16197" s="68" t="s">
        <v>103</v>
      </c>
      <c r="B16197" s="69">
        <v>491568474</v>
      </c>
      <c r="C16197" s="68">
        <v>885561313000</v>
      </c>
      <c r="D16197" s="69" t="s">
        <v>10634</v>
      </c>
      <c r="E16197" s="65">
        <f>IFERROR(VLOOKUP(C16197,Pivot!A:B,2,0),0)</f>
        <v>0</v>
      </c>
      <c r="F16197" s="65">
        <f>IFERROR(VLOOKUP(C16197,Pivot!A:C,3,0),0)</f>
        <v>0</v>
      </c>
    </row>
    <row r="16198" spans="1:6" x14ac:dyDescent="0.25">
      <c r="A16198" s="68" t="s">
        <v>103</v>
      </c>
      <c r="B16198" s="69">
        <v>491568474</v>
      </c>
      <c r="C16198" s="68">
        <v>885561313024</v>
      </c>
      <c r="D16198" s="69" t="s">
        <v>10634</v>
      </c>
      <c r="E16198" s="65">
        <f>IFERROR(VLOOKUP(C16198,Pivot!A:B,2,0),0)</f>
        <v>0</v>
      </c>
      <c r="F16198" s="65">
        <f>IFERROR(VLOOKUP(C16198,Pivot!A:C,3,0),0)</f>
        <v>0</v>
      </c>
    </row>
    <row r="16199" spans="1:6" x14ac:dyDescent="0.25">
      <c r="A16199" s="68" t="s">
        <v>103</v>
      </c>
      <c r="B16199" s="69">
        <v>491568475</v>
      </c>
      <c r="C16199" s="68">
        <v>5015353561059</v>
      </c>
      <c r="D16199" s="69" t="s">
        <v>10635</v>
      </c>
      <c r="E16199" s="65">
        <f>IFERROR(VLOOKUP(C16199,Pivot!A:B,2,0),0)</f>
        <v>0</v>
      </c>
      <c r="F16199" s="65">
        <f>IFERROR(VLOOKUP(C16199,Pivot!A:C,3,0),0)</f>
        <v>0</v>
      </c>
    </row>
    <row r="16200" spans="1:6" x14ac:dyDescent="0.25">
      <c r="A16200" s="68" t="s">
        <v>103</v>
      </c>
      <c r="B16200" s="69">
        <v>491568476</v>
      </c>
      <c r="C16200" s="68">
        <v>5015353561141</v>
      </c>
      <c r="D16200" s="69" t="s">
        <v>10636</v>
      </c>
      <c r="E16200" s="65">
        <f>IFERROR(VLOOKUP(C16200,Pivot!A:B,2,0),0)</f>
        <v>0</v>
      </c>
      <c r="F16200" s="65">
        <f>IFERROR(VLOOKUP(C16200,Pivot!A:C,3,0),0)</f>
        <v>0</v>
      </c>
    </row>
    <row r="16201" spans="1:6" x14ac:dyDescent="0.25">
      <c r="A16201" s="68" t="s">
        <v>103</v>
      </c>
      <c r="B16201" s="69">
        <v>491568477</v>
      </c>
      <c r="C16201" s="68">
        <v>5015353561165</v>
      </c>
      <c r="D16201" s="69" t="s">
        <v>10637</v>
      </c>
      <c r="E16201" s="65">
        <f>IFERROR(VLOOKUP(C16201,Pivot!A:B,2,0),0)</f>
        <v>0</v>
      </c>
      <c r="F16201" s="65">
        <f>IFERROR(VLOOKUP(C16201,Pivot!A:C,3,0),0)</f>
        <v>0</v>
      </c>
    </row>
    <row r="16202" spans="1:6" x14ac:dyDescent="0.25">
      <c r="A16202" s="68" t="s">
        <v>103</v>
      </c>
      <c r="B16202" s="69">
        <v>491568479</v>
      </c>
      <c r="C16202" s="68">
        <v>5029736068653</v>
      </c>
      <c r="D16202" s="69" t="s">
        <v>10638</v>
      </c>
      <c r="E16202" s="65">
        <f>IFERROR(VLOOKUP(C16202,Pivot!A:B,2,0),0)</f>
        <v>0</v>
      </c>
      <c r="F16202" s="65">
        <f>IFERROR(VLOOKUP(C16202,Pivot!A:C,3,0),0)</f>
        <v>0</v>
      </c>
    </row>
    <row r="16203" spans="1:6" x14ac:dyDescent="0.25">
      <c r="A16203" s="68" t="s">
        <v>103</v>
      </c>
      <c r="B16203" s="69">
        <v>491568480</v>
      </c>
      <c r="C16203" s="68">
        <v>5029736068219</v>
      </c>
      <c r="D16203" s="69" t="s">
        <v>10639</v>
      </c>
      <c r="E16203" s="65">
        <f>IFERROR(VLOOKUP(C16203,Pivot!A:B,2,0),0)</f>
        <v>0</v>
      </c>
      <c r="F16203" s="65">
        <f>IFERROR(VLOOKUP(C16203,Pivot!A:C,3,0),0)</f>
        <v>0</v>
      </c>
    </row>
    <row r="16204" spans="1:6" x14ac:dyDescent="0.25">
      <c r="A16204" s="68" t="s">
        <v>103</v>
      </c>
      <c r="B16204" s="69">
        <v>491568483</v>
      </c>
      <c r="C16204" s="68">
        <v>5029736065768</v>
      </c>
      <c r="D16204" s="69" t="s">
        <v>10640</v>
      </c>
      <c r="E16204" s="65">
        <f>IFERROR(VLOOKUP(C16204,Pivot!A:B,2,0),0)</f>
        <v>0</v>
      </c>
      <c r="F16204" s="65">
        <f>IFERROR(VLOOKUP(C16204,Pivot!A:C,3,0),0)</f>
        <v>0</v>
      </c>
    </row>
    <row r="16205" spans="1:6" x14ac:dyDescent="0.25">
      <c r="A16205" s="68" t="s">
        <v>103</v>
      </c>
      <c r="B16205" s="69">
        <v>491568488</v>
      </c>
      <c r="C16205" s="68">
        <v>8058664062348</v>
      </c>
      <c r="D16205" s="69" t="s">
        <v>10641</v>
      </c>
      <c r="E16205" s="65">
        <f>IFERROR(VLOOKUP(C16205,Pivot!A:B,2,0),0)</f>
        <v>0</v>
      </c>
      <c r="F16205" s="65">
        <f>IFERROR(VLOOKUP(C16205,Pivot!A:C,3,0),0)</f>
        <v>0</v>
      </c>
    </row>
    <row r="16206" spans="1:6" x14ac:dyDescent="0.25">
      <c r="A16206" s="68" t="s">
        <v>103</v>
      </c>
      <c r="B16206" s="69">
        <v>491568489</v>
      </c>
      <c r="C16206" s="68">
        <v>8058664062355</v>
      </c>
      <c r="D16206" s="69" t="s">
        <v>10642</v>
      </c>
      <c r="E16206" s="65">
        <f>IFERROR(VLOOKUP(C16206,Pivot!A:B,2,0),0)</f>
        <v>0</v>
      </c>
      <c r="F16206" s="65">
        <f>IFERROR(VLOOKUP(C16206,Pivot!A:C,3,0),0)</f>
        <v>0</v>
      </c>
    </row>
    <row r="16207" spans="1:6" x14ac:dyDescent="0.25">
      <c r="A16207" s="68" t="s">
        <v>103</v>
      </c>
      <c r="B16207" s="69">
        <v>491568491</v>
      </c>
      <c r="C16207" s="68">
        <v>8058664102914</v>
      </c>
      <c r="D16207" s="69" t="s">
        <v>10643</v>
      </c>
      <c r="E16207" s="65">
        <f>IFERROR(VLOOKUP(C16207,Pivot!A:B,2,0),0)</f>
        <v>0</v>
      </c>
      <c r="F16207" s="65">
        <f>IFERROR(VLOOKUP(C16207,Pivot!A:C,3,0),0)</f>
        <v>0</v>
      </c>
    </row>
    <row r="16208" spans="1:6" x14ac:dyDescent="0.25">
      <c r="A16208" s="68" t="s">
        <v>103</v>
      </c>
      <c r="B16208" s="69">
        <v>491568492</v>
      </c>
      <c r="C16208" s="68">
        <v>8058664074365</v>
      </c>
      <c r="D16208" s="69" t="s">
        <v>10644</v>
      </c>
      <c r="E16208" s="65">
        <f>IFERROR(VLOOKUP(C16208,Pivot!A:B,2,0),0)</f>
        <v>0</v>
      </c>
      <c r="F16208" s="65">
        <f>IFERROR(VLOOKUP(C16208,Pivot!A:C,3,0),0)</f>
        <v>0</v>
      </c>
    </row>
    <row r="16209" spans="1:6" x14ac:dyDescent="0.25">
      <c r="A16209" s="68" t="s">
        <v>103</v>
      </c>
      <c r="B16209" s="69">
        <v>491568493</v>
      </c>
      <c r="C16209" s="68">
        <v>8058664074372</v>
      </c>
      <c r="D16209" s="69" t="s">
        <v>10645</v>
      </c>
      <c r="E16209" s="65">
        <f>IFERROR(VLOOKUP(C16209,Pivot!A:B,2,0),0)</f>
        <v>0</v>
      </c>
      <c r="F16209" s="65">
        <f>IFERROR(VLOOKUP(C16209,Pivot!A:C,3,0),0)</f>
        <v>0</v>
      </c>
    </row>
    <row r="16210" spans="1:6" x14ac:dyDescent="0.25">
      <c r="A16210" s="68" t="s">
        <v>103</v>
      </c>
      <c r="B16210" s="69">
        <v>491568494</v>
      </c>
      <c r="C16210" s="68">
        <v>8058664104543</v>
      </c>
      <c r="D16210" s="69" t="s">
        <v>10646</v>
      </c>
      <c r="E16210" s="65">
        <f>IFERROR(VLOOKUP(C16210,Pivot!A:B,2,0),0)</f>
        <v>0</v>
      </c>
      <c r="F16210" s="65">
        <f>IFERROR(VLOOKUP(C16210,Pivot!A:C,3,0),0)</f>
        <v>0</v>
      </c>
    </row>
    <row r="16211" spans="1:6" x14ac:dyDescent="0.25">
      <c r="A16211" s="68" t="s">
        <v>103</v>
      </c>
      <c r="B16211" s="69">
        <v>491568495</v>
      </c>
      <c r="C16211" s="68">
        <v>8058664104604</v>
      </c>
      <c r="D16211" s="69" t="s">
        <v>10647</v>
      </c>
      <c r="E16211" s="65">
        <f>IFERROR(VLOOKUP(C16211,Pivot!A:B,2,0),0)</f>
        <v>0</v>
      </c>
      <c r="F16211" s="65">
        <f>IFERROR(VLOOKUP(C16211,Pivot!A:C,3,0),0)</f>
        <v>0</v>
      </c>
    </row>
    <row r="16212" spans="1:6" x14ac:dyDescent="0.25">
      <c r="A16212" s="68" t="s">
        <v>103</v>
      </c>
      <c r="B16212" s="69">
        <v>491568496</v>
      </c>
      <c r="C16212" s="68">
        <v>8058664109340</v>
      </c>
      <c r="D16212" s="69" t="s">
        <v>10648</v>
      </c>
      <c r="E16212" s="65">
        <f>IFERROR(VLOOKUP(C16212,Pivot!A:B,2,0),0)</f>
        <v>0</v>
      </c>
      <c r="F16212" s="65">
        <f>IFERROR(VLOOKUP(C16212,Pivot!A:C,3,0),0)</f>
        <v>0</v>
      </c>
    </row>
    <row r="16213" spans="1:6" x14ac:dyDescent="0.25">
      <c r="A16213" s="68" t="s">
        <v>103</v>
      </c>
      <c r="B16213" s="69">
        <v>491568497</v>
      </c>
      <c r="C16213" s="68">
        <v>5060376771428</v>
      </c>
      <c r="D16213" s="69" t="s">
        <v>10649</v>
      </c>
      <c r="E16213" s="65">
        <f>IFERROR(VLOOKUP(C16213,Pivot!A:B,2,0),0)</f>
        <v>0</v>
      </c>
      <c r="F16213" s="65">
        <f>IFERROR(VLOOKUP(C16213,Pivot!A:C,3,0),0)</f>
        <v>0</v>
      </c>
    </row>
    <row r="16214" spans="1:6" x14ac:dyDescent="0.25">
      <c r="A16214" s="68" t="s">
        <v>103</v>
      </c>
      <c r="B16214" s="69">
        <v>491568502</v>
      </c>
      <c r="C16214" s="68">
        <v>5702016542714</v>
      </c>
      <c r="D16214" s="69" t="s">
        <v>10650</v>
      </c>
      <c r="E16214" s="65">
        <f>IFERROR(VLOOKUP(C16214,Pivot!A:B,2,0),0)</f>
        <v>0</v>
      </c>
      <c r="F16214" s="65">
        <f>IFERROR(VLOOKUP(C16214,Pivot!A:C,3,0),0)</f>
        <v>0</v>
      </c>
    </row>
    <row r="16215" spans="1:6" x14ac:dyDescent="0.25">
      <c r="A16215" s="68" t="s">
        <v>103</v>
      </c>
      <c r="B16215" s="69">
        <v>491568503</v>
      </c>
      <c r="C16215" s="68">
        <v>5060062143638</v>
      </c>
      <c r="D16215" s="69" t="s">
        <v>10651</v>
      </c>
      <c r="E16215" s="65">
        <f>IFERROR(VLOOKUP(C16215,Pivot!A:B,2,0),0)</f>
        <v>0</v>
      </c>
      <c r="F16215" s="65">
        <f>IFERROR(VLOOKUP(C16215,Pivot!A:C,3,0),0)</f>
        <v>0</v>
      </c>
    </row>
    <row r="16216" spans="1:6" x14ac:dyDescent="0.25">
      <c r="A16216" s="68" t="s">
        <v>103</v>
      </c>
      <c r="B16216" s="69">
        <v>491568504</v>
      </c>
      <c r="C16216" s="68">
        <v>5060062143645</v>
      </c>
      <c r="D16216" s="69" t="s">
        <v>10652</v>
      </c>
      <c r="E16216" s="65">
        <f>IFERROR(VLOOKUP(C16216,Pivot!A:B,2,0),0)</f>
        <v>0</v>
      </c>
      <c r="F16216" s="65">
        <f>IFERROR(VLOOKUP(C16216,Pivot!A:C,3,0),0)</f>
        <v>0</v>
      </c>
    </row>
    <row r="16217" spans="1:6" x14ac:dyDescent="0.25">
      <c r="A16217" s="68" t="s">
        <v>103</v>
      </c>
      <c r="B16217" s="69">
        <v>491568505</v>
      </c>
      <c r="C16217" s="68">
        <v>5060062143652</v>
      </c>
      <c r="D16217" s="69" t="s">
        <v>10653</v>
      </c>
      <c r="E16217" s="65">
        <f>IFERROR(VLOOKUP(C16217,Pivot!A:B,2,0),0)</f>
        <v>0</v>
      </c>
      <c r="F16217" s="65">
        <f>IFERROR(VLOOKUP(C16217,Pivot!A:C,3,0),0)</f>
        <v>0</v>
      </c>
    </row>
    <row r="16218" spans="1:6" x14ac:dyDescent="0.25">
      <c r="A16218" s="68" t="s">
        <v>103</v>
      </c>
      <c r="B16218" s="69">
        <v>491568506</v>
      </c>
      <c r="C16218" s="68">
        <v>5060062143669</v>
      </c>
      <c r="D16218" s="69" t="s">
        <v>10654</v>
      </c>
      <c r="E16218" s="65">
        <f>IFERROR(VLOOKUP(C16218,Pivot!A:B,2,0),0)</f>
        <v>0</v>
      </c>
      <c r="F16218" s="65">
        <f>IFERROR(VLOOKUP(C16218,Pivot!A:C,3,0),0)</f>
        <v>0</v>
      </c>
    </row>
    <row r="16219" spans="1:6" x14ac:dyDescent="0.25">
      <c r="A16219" s="68" t="s">
        <v>103</v>
      </c>
      <c r="B16219" s="69">
        <v>491568507</v>
      </c>
      <c r="C16219" s="68">
        <v>5060062143683</v>
      </c>
      <c r="D16219" s="69" t="s">
        <v>10655</v>
      </c>
      <c r="E16219" s="65">
        <f>IFERROR(VLOOKUP(C16219,Pivot!A:B,2,0),0)</f>
        <v>0</v>
      </c>
      <c r="F16219" s="65">
        <f>IFERROR(VLOOKUP(C16219,Pivot!A:C,3,0),0)</f>
        <v>0</v>
      </c>
    </row>
    <row r="16220" spans="1:6" x14ac:dyDescent="0.25">
      <c r="A16220" s="68" t="s">
        <v>103</v>
      </c>
      <c r="B16220" s="69">
        <v>491568508</v>
      </c>
      <c r="C16220" s="68">
        <v>5060062143690</v>
      </c>
      <c r="D16220" s="69" t="s">
        <v>10656</v>
      </c>
      <c r="E16220" s="65">
        <f>IFERROR(VLOOKUP(C16220,Pivot!A:B,2,0),0)</f>
        <v>0</v>
      </c>
      <c r="F16220" s="65">
        <f>IFERROR(VLOOKUP(C16220,Pivot!A:C,3,0),0)</f>
        <v>0</v>
      </c>
    </row>
    <row r="16221" spans="1:6" x14ac:dyDescent="0.25">
      <c r="A16221" s="68" t="s">
        <v>103</v>
      </c>
      <c r="B16221" s="69">
        <v>491568509</v>
      </c>
      <c r="C16221" s="68">
        <v>5060062144307</v>
      </c>
      <c r="D16221" s="69" t="s">
        <v>10657</v>
      </c>
      <c r="E16221" s="65">
        <f>IFERROR(VLOOKUP(C16221,Pivot!A:B,2,0),0)</f>
        <v>0</v>
      </c>
      <c r="F16221" s="65">
        <f>IFERROR(VLOOKUP(C16221,Pivot!A:C,3,0),0)</f>
        <v>0</v>
      </c>
    </row>
    <row r="16222" spans="1:6" x14ac:dyDescent="0.25">
      <c r="A16222" s="68" t="s">
        <v>103</v>
      </c>
      <c r="B16222" s="69">
        <v>491568510</v>
      </c>
      <c r="C16222" s="68">
        <v>5060062143973</v>
      </c>
      <c r="D16222" s="69" t="s">
        <v>10658</v>
      </c>
      <c r="E16222" s="65">
        <f>IFERROR(VLOOKUP(C16222,Pivot!A:B,2,0),0)</f>
        <v>0</v>
      </c>
      <c r="F16222" s="65">
        <f>IFERROR(VLOOKUP(C16222,Pivot!A:C,3,0),0)</f>
        <v>0</v>
      </c>
    </row>
    <row r="16223" spans="1:6" x14ac:dyDescent="0.25">
      <c r="A16223" s="68" t="s">
        <v>103</v>
      </c>
      <c r="B16223" s="69">
        <v>491568511</v>
      </c>
      <c r="C16223" s="68">
        <v>884920210189</v>
      </c>
      <c r="D16223" s="69" t="s">
        <v>10659</v>
      </c>
      <c r="E16223" s="65">
        <f>IFERROR(VLOOKUP(C16223,Pivot!A:B,2,0),0)</f>
        <v>0</v>
      </c>
      <c r="F16223" s="65">
        <f>IFERROR(VLOOKUP(C16223,Pivot!A:C,3,0),0)</f>
        <v>0</v>
      </c>
    </row>
    <row r="16224" spans="1:6" x14ac:dyDescent="0.25">
      <c r="A16224" s="68" t="s">
        <v>103</v>
      </c>
      <c r="B16224" s="69">
        <v>491568512</v>
      </c>
      <c r="C16224" s="68">
        <v>35051552093</v>
      </c>
      <c r="D16224" s="69" t="s">
        <v>10660</v>
      </c>
      <c r="E16224" s="65">
        <f>IFERROR(VLOOKUP(C16224,Pivot!A:B,2,0),0)</f>
        <v>0</v>
      </c>
      <c r="F16224" s="65">
        <f>IFERROR(VLOOKUP(C16224,Pivot!A:C,3,0),0)</f>
        <v>0</v>
      </c>
    </row>
    <row r="16225" spans="1:6" x14ac:dyDescent="0.25">
      <c r="A16225" s="68" t="s">
        <v>103</v>
      </c>
      <c r="B16225" s="69">
        <v>491568512</v>
      </c>
      <c r="C16225" s="68">
        <v>35051552116</v>
      </c>
      <c r="D16225" s="69" t="s">
        <v>10660</v>
      </c>
      <c r="E16225" s="65">
        <f>IFERROR(VLOOKUP(C16225,Pivot!A:B,2,0),0)</f>
        <v>0</v>
      </c>
      <c r="F16225" s="65">
        <f>IFERROR(VLOOKUP(C16225,Pivot!A:C,3,0),0)</f>
        <v>0</v>
      </c>
    </row>
    <row r="16226" spans="1:6" x14ac:dyDescent="0.25">
      <c r="A16226" s="68" t="s">
        <v>103</v>
      </c>
      <c r="B16226" s="69">
        <v>491568513</v>
      </c>
      <c r="C16226" s="68">
        <v>35051558361</v>
      </c>
      <c r="D16226" s="69" t="s">
        <v>10661</v>
      </c>
      <c r="E16226" s="65">
        <f>IFERROR(VLOOKUP(C16226,Pivot!A:B,2,0),0)</f>
        <v>0</v>
      </c>
      <c r="F16226" s="65">
        <f>IFERROR(VLOOKUP(C16226,Pivot!A:C,3,0),0)</f>
        <v>0</v>
      </c>
    </row>
    <row r="16227" spans="1:6" x14ac:dyDescent="0.25">
      <c r="A16227" s="68" t="s">
        <v>103</v>
      </c>
      <c r="B16227" s="69">
        <v>491568514</v>
      </c>
      <c r="C16227" s="68">
        <v>8801198300017</v>
      </c>
      <c r="D16227" s="69" t="s">
        <v>10662</v>
      </c>
      <c r="E16227" s="65">
        <f>IFERROR(VLOOKUP(C16227,Pivot!A:B,2,0),0)</f>
        <v>0</v>
      </c>
      <c r="F16227" s="65">
        <f>IFERROR(VLOOKUP(C16227,Pivot!A:C,3,0),0)</f>
        <v>0</v>
      </c>
    </row>
    <row r="16228" spans="1:6" x14ac:dyDescent="0.25">
      <c r="A16228" s="68" t="s">
        <v>103</v>
      </c>
      <c r="B16228" s="69">
        <v>491568515</v>
      </c>
      <c r="C16228" s="68">
        <v>8801198300024</v>
      </c>
      <c r="D16228" s="69" t="s">
        <v>10663</v>
      </c>
      <c r="E16228" s="65">
        <f>IFERROR(VLOOKUP(C16228,Pivot!A:B,2,0),0)</f>
        <v>0</v>
      </c>
      <c r="F16228" s="65">
        <f>IFERROR(VLOOKUP(C16228,Pivot!A:C,3,0),0)</f>
        <v>0</v>
      </c>
    </row>
    <row r="16229" spans="1:6" x14ac:dyDescent="0.25">
      <c r="A16229" s="68" t="s">
        <v>103</v>
      </c>
      <c r="B16229" s="69">
        <v>491568516</v>
      </c>
      <c r="C16229" s="68">
        <v>8801198300031</v>
      </c>
      <c r="D16229" s="69" t="s">
        <v>10664</v>
      </c>
      <c r="E16229" s="65">
        <f>IFERROR(VLOOKUP(C16229,Pivot!A:B,2,0),0)</f>
        <v>0</v>
      </c>
      <c r="F16229" s="65">
        <f>IFERROR(VLOOKUP(C16229,Pivot!A:C,3,0),0)</f>
        <v>0</v>
      </c>
    </row>
    <row r="16230" spans="1:6" x14ac:dyDescent="0.25">
      <c r="A16230" s="68" t="s">
        <v>103</v>
      </c>
      <c r="B16230" s="69">
        <v>491568517</v>
      </c>
      <c r="C16230" s="68">
        <v>8801198300048</v>
      </c>
      <c r="D16230" s="69" t="s">
        <v>10665</v>
      </c>
      <c r="E16230" s="65">
        <f>IFERROR(VLOOKUP(C16230,Pivot!A:B,2,0),0)</f>
        <v>0</v>
      </c>
      <c r="F16230" s="65">
        <f>IFERROR(VLOOKUP(C16230,Pivot!A:C,3,0),0)</f>
        <v>0</v>
      </c>
    </row>
    <row r="16231" spans="1:6" x14ac:dyDescent="0.25">
      <c r="A16231" s="68" t="s">
        <v>103</v>
      </c>
      <c r="B16231" s="69">
        <v>491568518</v>
      </c>
      <c r="C16231" s="68">
        <v>8801198300062</v>
      </c>
      <c r="D16231" s="69" t="s">
        <v>10666</v>
      </c>
      <c r="E16231" s="65">
        <f>IFERROR(VLOOKUP(C16231,Pivot!A:B,2,0),0)</f>
        <v>0</v>
      </c>
      <c r="F16231" s="65">
        <f>IFERROR(VLOOKUP(C16231,Pivot!A:C,3,0),0)</f>
        <v>0</v>
      </c>
    </row>
    <row r="16232" spans="1:6" x14ac:dyDescent="0.25">
      <c r="A16232" s="68" t="s">
        <v>103</v>
      </c>
      <c r="B16232" s="69">
        <v>491568519</v>
      </c>
      <c r="C16232" s="68">
        <v>8801198300093</v>
      </c>
      <c r="D16232" s="69" t="s">
        <v>10667</v>
      </c>
      <c r="E16232" s="65">
        <f>IFERROR(VLOOKUP(C16232,Pivot!A:B,2,0),0)</f>
        <v>0</v>
      </c>
      <c r="F16232" s="65">
        <f>IFERROR(VLOOKUP(C16232,Pivot!A:C,3,0),0)</f>
        <v>0</v>
      </c>
    </row>
    <row r="16233" spans="1:6" x14ac:dyDescent="0.25">
      <c r="A16233" s="68" t="s">
        <v>103</v>
      </c>
      <c r="B16233" s="69">
        <v>491568520</v>
      </c>
      <c r="C16233" s="68">
        <v>8801198300116</v>
      </c>
      <c r="D16233" s="69" t="s">
        <v>10668</v>
      </c>
      <c r="E16233" s="65">
        <f>IFERROR(VLOOKUP(C16233,Pivot!A:B,2,0),0)</f>
        <v>0</v>
      </c>
      <c r="F16233" s="65">
        <f>IFERROR(VLOOKUP(C16233,Pivot!A:C,3,0),0)</f>
        <v>0</v>
      </c>
    </row>
    <row r="16234" spans="1:6" x14ac:dyDescent="0.25">
      <c r="A16234" s="68" t="s">
        <v>103</v>
      </c>
      <c r="B16234" s="69">
        <v>491568521</v>
      </c>
      <c r="C16234" s="68">
        <v>8801198300147</v>
      </c>
      <c r="D16234" s="69" t="s">
        <v>10669</v>
      </c>
      <c r="E16234" s="65">
        <f>IFERROR(VLOOKUP(C16234,Pivot!A:B,2,0),0)</f>
        <v>0</v>
      </c>
      <c r="F16234" s="65">
        <f>IFERROR(VLOOKUP(C16234,Pivot!A:C,3,0),0)</f>
        <v>0</v>
      </c>
    </row>
    <row r="16235" spans="1:6" x14ac:dyDescent="0.25">
      <c r="A16235" s="68" t="s">
        <v>103</v>
      </c>
      <c r="B16235" s="69">
        <v>491568522</v>
      </c>
      <c r="C16235" s="68">
        <v>8801198300055</v>
      </c>
      <c r="D16235" s="69" t="s">
        <v>10670</v>
      </c>
      <c r="E16235" s="65">
        <f>IFERROR(VLOOKUP(C16235,Pivot!A:B,2,0),0)</f>
        <v>0</v>
      </c>
      <c r="F16235" s="65">
        <f>IFERROR(VLOOKUP(C16235,Pivot!A:C,3,0),0)</f>
        <v>0</v>
      </c>
    </row>
    <row r="16236" spans="1:6" x14ac:dyDescent="0.25">
      <c r="A16236" s="68" t="s">
        <v>103</v>
      </c>
      <c r="B16236" s="69">
        <v>491568523</v>
      </c>
      <c r="C16236" s="68">
        <v>8801198300079</v>
      </c>
      <c r="D16236" s="69" t="s">
        <v>10671</v>
      </c>
      <c r="E16236" s="65">
        <f>IFERROR(VLOOKUP(C16236,Pivot!A:B,2,0),0)</f>
        <v>0</v>
      </c>
      <c r="F16236" s="65">
        <f>IFERROR(VLOOKUP(C16236,Pivot!A:C,3,0),0)</f>
        <v>0</v>
      </c>
    </row>
    <row r="16237" spans="1:6" x14ac:dyDescent="0.25">
      <c r="A16237" s="68" t="s">
        <v>103</v>
      </c>
      <c r="B16237" s="69">
        <v>491568524</v>
      </c>
      <c r="C16237" s="68">
        <v>8801198300086</v>
      </c>
      <c r="D16237" s="69" t="s">
        <v>10672</v>
      </c>
      <c r="E16237" s="65">
        <f>IFERROR(VLOOKUP(C16237,Pivot!A:B,2,0),0)</f>
        <v>0</v>
      </c>
      <c r="F16237" s="65">
        <f>IFERROR(VLOOKUP(C16237,Pivot!A:C,3,0),0)</f>
        <v>0</v>
      </c>
    </row>
    <row r="16238" spans="1:6" x14ac:dyDescent="0.25">
      <c r="A16238" s="68" t="s">
        <v>103</v>
      </c>
      <c r="B16238" s="69">
        <v>491568526</v>
      </c>
      <c r="C16238" s="68">
        <v>8801198300123</v>
      </c>
      <c r="D16238" s="69" t="s">
        <v>10673</v>
      </c>
      <c r="E16238" s="65">
        <f>IFERROR(VLOOKUP(C16238,Pivot!A:B,2,0),0)</f>
        <v>0</v>
      </c>
      <c r="F16238" s="65">
        <f>IFERROR(VLOOKUP(C16238,Pivot!A:C,3,0),0)</f>
        <v>0</v>
      </c>
    </row>
    <row r="16239" spans="1:6" x14ac:dyDescent="0.25">
      <c r="A16239" s="68" t="s">
        <v>103</v>
      </c>
      <c r="B16239" s="69">
        <v>491568527</v>
      </c>
      <c r="C16239" s="68">
        <v>8801198300178</v>
      </c>
      <c r="D16239" s="69" t="s">
        <v>10674</v>
      </c>
      <c r="E16239" s="65">
        <f>IFERROR(VLOOKUP(C16239,Pivot!A:B,2,0),0)</f>
        <v>0</v>
      </c>
      <c r="F16239" s="65">
        <f>IFERROR(VLOOKUP(C16239,Pivot!A:C,3,0),0)</f>
        <v>0</v>
      </c>
    </row>
    <row r="16240" spans="1:6" x14ac:dyDescent="0.25">
      <c r="A16240" s="68" t="s">
        <v>103</v>
      </c>
      <c r="B16240" s="69">
        <v>491568528</v>
      </c>
      <c r="C16240" s="68">
        <v>8801198300185</v>
      </c>
      <c r="D16240" s="69" t="s">
        <v>10675</v>
      </c>
      <c r="E16240" s="65">
        <f>IFERROR(VLOOKUP(C16240,Pivot!A:B,2,0),0)</f>
        <v>0</v>
      </c>
      <c r="F16240" s="65">
        <f>IFERROR(VLOOKUP(C16240,Pivot!A:C,3,0),0)</f>
        <v>0</v>
      </c>
    </row>
    <row r="16241" spans="1:6" x14ac:dyDescent="0.25">
      <c r="A16241" s="68" t="s">
        <v>103</v>
      </c>
      <c r="B16241" s="69">
        <v>491568529</v>
      </c>
      <c r="C16241" s="68">
        <v>8801198300192</v>
      </c>
      <c r="D16241" s="69" t="s">
        <v>10676</v>
      </c>
      <c r="E16241" s="65">
        <f>IFERROR(VLOOKUP(C16241,Pivot!A:B,2,0),0)</f>
        <v>0</v>
      </c>
      <c r="F16241" s="65">
        <f>IFERROR(VLOOKUP(C16241,Pivot!A:C,3,0),0)</f>
        <v>0</v>
      </c>
    </row>
    <row r="16242" spans="1:6" x14ac:dyDescent="0.25">
      <c r="A16242" s="68" t="s">
        <v>103</v>
      </c>
      <c r="B16242" s="69">
        <v>491568531</v>
      </c>
      <c r="C16242" s="68">
        <v>856842500051</v>
      </c>
      <c r="D16242" s="69" t="s">
        <v>10677</v>
      </c>
      <c r="E16242" s="65">
        <f>IFERROR(VLOOKUP(C16242,Pivot!A:B,2,0),0)</f>
        <v>0</v>
      </c>
      <c r="F16242" s="65">
        <f>IFERROR(VLOOKUP(C16242,Pivot!A:C,3,0),0)</f>
        <v>0</v>
      </c>
    </row>
    <row r="16243" spans="1:6" x14ac:dyDescent="0.25">
      <c r="A16243" s="68" t="s">
        <v>103</v>
      </c>
      <c r="B16243" s="69">
        <v>491568532</v>
      </c>
      <c r="C16243" s="68">
        <v>856842500129</v>
      </c>
      <c r="D16243" s="69" t="s">
        <v>10678</v>
      </c>
      <c r="E16243" s="65">
        <f>IFERROR(VLOOKUP(C16243,Pivot!A:B,2,0),0)</f>
        <v>0</v>
      </c>
      <c r="F16243" s="65">
        <f>IFERROR(VLOOKUP(C16243,Pivot!A:C,3,0),0)</f>
        <v>0</v>
      </c>
    </row>
    <row r="16244" spans="1:6" x14ac:dyDescent="0.25">
      <c r="A16244" s="68" t="s">
        <v>103</v>
      </c>
      <c r="B16244" s="69">
        <v>491568533</v>
      </c>
      <c r="C16244" s="68">
        <v>856842500808</v>
      </c>
      <c r="D16244" s="69" t="s">
        <v>10679</v>
      </c>
      <c r="E16244" s="65">
        <f>IFERROR(VLOOKUP(C16244,Pivot!A:B,2,0),0)</f>
        <v>0</v>
      </c>
      <c r="F16244" s="65">
        <f>IFERROR(VLOOKUP(C16244,Pivot!A:C,3,0),0)</f>
        <v>0</v>
      </c>
    </row>
    <row r="16245" spans="1:6" x14ac:dyDescent="0.25">
      <c r="A16245" s="68" t="s">
        <v>103</v>
      </c>
      <c r="B16245" s="69">
        <v>491568534</v>
      </c>
      <c r="C16245" s="68">
        <v>856842501157</v>
      </c>
      <c r="D16245" s="69" t="s">
        <v>10680</v>
      </c>
      <c r="E16245" s="65">
        <f>IFERROR(VLOOKUP(C16245,Pivot!A:B,2,0),0)</f>
        <v>0</v>
      </c>
      <c r="F16245" s="65">
        <f>IFERROR(VLOOKUP(C16245,Pivot!A:C,3,0),0)</f>
        <v>0</v>
      </c>
    </row>
    <row r="16246" spans="1:6" x14ac:dyDescent="0.25">
      <c r="A16246" s="68" t="s">
        <v>103</v>
      </c>
      <c r="B16246" s="69">
        <v>491568535</v>
      </c>
      <c r="C16246" s="68">
        <v>856842501355</v>
      </c>
      <c r="D16246" s="69" t="s">
        <v>10681</v>
      </c>
      <c r="E16246" s="65">
        <f>IFERROR(VLOOKUP(C16246,Pivot!A:B,2,0),0)</f>
        <v>0</v>
      </c>
      <c r="F16246" s="65">
        <f>IFERROR(VLOOKUP(C16246,Pivot!A:C,3,0),0)</f>
        <v>0</v>
      </c>
    </row>
    <row r="16247" spans="1:6" x14ac:dyDescent="0.25">
      <c r="A16247" s="68" t="s">
        <v>103</v>
      </c>
      <c r="B16247" s="69">
        <v>491568536</v>
      </c>
      <c r="C16247" s="68">
        <v>856842501577</v>
      </c>
      <c r="D16247" s="69" t="s">
        <v>10682</v>
      </c>
      <c r="E16247" s="65">
        <f>IFERROR(VLOOKUP(C16247,Pivot!A:B,2,0),0)</f>
        <v>0</v>
      </c>
      <c r="F16247" s="65">
        <f>IFERROR(VLOOKUP(C16247,Pivot!A:C,3,0),0)</f>
        <v>0</v>
      </c>
    </row>
    <row r="16248" spans="1:6" x14ac:dyDescent="0.25">
      <c r="A16248" s="68" t="s">
        <v>103</v>
      </c>
      <c r="B16248" s="69">
        <v>491568537</v>
      </c>
      <c r="C16248" s="68">
        <v>856842501805</v>
      </c>
      <c r="D16248" s="69" t="s">
        <v>10683</v>
      </c>
      <c r="E16248" s="65">
        <f>IFERROR(VLOOKUP(C16248,Pivot!A:B,2,0),0)</f>
        <v>0</v>
      </c>
      <c r="F16248" s="65">
        <f>IFERROR(VLOOKUP(C16248,Pivot!A:C,3,0),0)</f>
        <v>0</v>
      </c>
    </row>
    <row r="16249" spans="1:6" x14ac:dyDescent="0.25">
      <c r="A16249" s="68" t="s">
        <v>103</v>
      </c>
      <c r="B16249" s="69">
        <v>491568538</v>
      </c>
      <c r="C16249" s="68">
        <v>856842501898</v>
      </c>
      <c r="D16249" s="69" t="s">
        <v>10684</v>
      </c>
      <c r="E16249" s="65">
        <f>IFERROR(VLOOKUP(C16249,Pivot!A:B,2,0),0)</f>
        <v>0</v>
      </c>
      <c r="F16249" s="65">
        <f>IFERROR(VLOOKUP(C16249,Pivot!A:C,3,0),0)</f>
        <v>0</v>
      </c>
    </row>
    <row r="16250" spans="1:6" x14ac:dyDescent="0.25">
      <c r="A16250" s="68" t="s">
        <v>103</v>
      </c>
      <c r="B16250" s="69">
        <v>491568539</v>
      </c>
      <c r="C16250" s="68">
        <v>856842502055</v>
      </c>
      <c r="D16250" s="69" t="s">
        <v>10685</v>
      </c>
      <c r="E16250" s="65">
        <f>IFERROR(VLOOKUP(C16250,Pivot!A:B,2,0),0)</f>
        <v>0</v>
      </c>
      <c r="F16250" s="65">
        <f>IFERROR(VLOOKUP(C16250,Pivot!A:C,3,0),0)</f>
        <v>0</v>
      </c>
    </row>
    <row r="16251" spans="1:6" x14ac:dyDescent="0.25">
      <c r="A16251" s="68" t="s">
        <v>103</v>
      </c>
      <c r="B16251" s="69">
        <v>491568540</v>
      </c>
      <c r="C16251" s="68">
        <v>856842502123</v>
      </c>
      <c r="D16251" s="69" t="s">
        <v>10686</v>
      </c>
      <c r="E16251" s="65">
        <f>IFERROR(VLOOKUP(C16251,Pivot!A:B,2,0),0)</f>
        <v>0</v>
      </c>
      <c r="F16251" s="65">
        <f>IFERROR(VLOOKUP(C16251,Pivot!A:C,3,0),0)</f>
        <v>0</v>
      </c>
    </row>
    <row r="16252" spans="1:6" x14ac:dyDescent="0.25">
      <c r="A16252" s="68" t="s">
        <v>103</v>
      </c>
      <c r="B16252" s="69">
        <v>491568541</v>
      </c>
      <c r="C16252" s="68">
        <v>856842502222</v>
      </c>
      <c r="D16252" s="69" t="s">
        <v>10687</v>
      </c>
      <c r="E16252" s="65">
        <f>IFERROR(VLOOKUP(C16252,Pivot!A:B,2,0),0)</f>
        <v>0</v>
      </c>
      <c r="F16252" s="65">
        <f>IFERROR(VLOOKUP(C16252,Pivot!A:C,3,0),0)</f>
        <v>0</v>
      </c>
    </row>
    <row r="16253" spans="1:6" x14ac:dyDescent="0.25">
      <c r="A16253" s="68" t="s">
        <v>103</v>
      </c>
      <c r="B16253" s="69">
        <v>491568542</v>
      </c>
      <c r="C16253" s="68">
        <v>856842502758</v>
      </c>
      <c r="D16253" s="69" t="s">
        <v>10688</v>
      </c>
      <c r="E16253" s="65">
        <f>IFERROR(VLOOKUP(C16253,Pivot!A:B,2,0),0)</f>
        <v>0</v>
      </c>
      <c r="F16253" s="65">
        <f>IFERROR(VLOOKUP(C16253,Pivot!A:C,3,0),0)</f>
        <v>0</v>
      </c>
    </row>
    <row r="16254" spans="1:6" x14ac:dyDescent="0.25">
      <c r="A16254" s="68" t="s">
        <v>103</v>
      </c>
      <c r="B16254" s="69">
        <v>491568543</v>
      </c>
      <c r="C16254" s="68">
        <v>856842574908</v>
      </c>
      <c r="D16254" s="69" t="s">
        <v>10689</v>
      </c>
      <c r="E16254" s="65">
        <f>IFERROR(VLOOKUP(C16254,Pivot!A:B,2,0),0)</f>
        <v>0</v>
      </c>
      <c r="F16254" s="65">
        <f>IFERROR(VLOOKUP(C16254,Pivot!A:C,3,0),0)</f>
        <v>0</v>
      </c>
    </row>
    <row r="16255" spans="1:6" x14ac:dyDescent="0.25">
      <c r="A16255" s="68" t="s">
        <v>103</v>
      </c>
      <c r="B16255" s="69">
        <v>491568544</v>
      </c>
      <c r="C16255" s="68">
        <v>856842600041</v>
      </c>
      <c r="D16255" s="69" t="s">
        <v>10690</v>
      </c>
      <c r="E16255" s="65">
        <f>IFERROR(VLOOKUP(C16255,Pivot!A:B,2,0),0)</f>
        <v>0</v>
      </c>
      <c r="F16255" s="65">
        <f>IFERROR(VLOOKUP(C16255,Pivot!A:C,3,0),0)</f>
        <v>0</v>
      </c>
    </row>
    <row r="16256" spans="1:6" x14ac:dyDescent="0.25">
      <c r="A16256" s="68" t="s">
        <v>103</v>
      </c>
      <c r="B16256" s="69">
        <v>491568545</v>
      </c>
      <c r="C16256" s="68">
        <v>856842600522</v>
      </c>
      <c r="D16256" s="69" t="s">
        <v>10691</v>
      </c>
      <c r="E16256" s="65">
        <f>IFERROR(VLOOKUP(C16256,Pivot!A:B,2,0),0)</f>
        <v>0</v>
      </c>
      <c r="F16256" s="65">
        <f>IFERROR(VLOOKUP(C16256,Pivot!A:C,3,0),0)</f>
        <v>0</v>
      </c>
    </row>
    <row r="16257" spans="1:6" x14ac:dyDescent="0.25">
      <c r="A16257" s="68" t="s">
        <v>103</v>
      </c>
      <c r="B16257" s="69">
        <v>491568548</v>
      </c>
      <c r="C16257" s="68">
        <v>856842604254</v>
      </c>
      <c r="D16257" s="69" t="s">
        <v>10692</v>
      </c>
      <c r="E16257" s="65">
        <f>IFERROR(VLOOKUP(C16257,Pivot!A:B,2,0),0)</f>
        <v>0</v>
      </c>
      <c r="F16257" s="65">
        <f>IFERROR(VLOOKUP(C16257,Pivot!A:C,3,0),0)</f>
        <v>0</v>
      </c>
    </row>
    <row r="16258" spans="1:6" x14ac:dyDescent="0.25">
      <c r="A16258" s="68" t="s">
        <v>103</v>
      </c>
      <c r="B16258" s="69">
        <v>491568549</v>
      </c>
      <c r="C16258" s="68">
        <v>856842604308</v>
      </c>
      <c r="D16258" s="69" t="s">
        <v>10693</v>
      </c>
      <c r="E16258" s="65">
        <f>IFERROR(VLOOKUP(C16258,Pivot!A:B,2,0),0)</f>
        <v>0</v>
      </c>
      <c r="F16258" s="65">
        <f>IFERROR(VLOOKUP(C16258,Pivot!A:C,3,0),0)</f>
        <v>0</v>
      </c>
    </row>
    <row r="16259" spans="1:6" x14ac:dyDescent="0.25">
      <c r="A16259" s="68" t="s">
        <v>103</v>
      </c>
      <c r="B16259" s="69">
        <v>491568550</v>
      </c>
      <c r="C16259" s="68">
        <v>856842604902</v>
      </c>
      <c r="D16259" s="69" t="s">
        <v>10694</v>
      </c>
      <c r="E16259" s="65">
        <f>IFERROR(VLOOKUP(C16259,Pivot!A:B,2,0),0)</f>
        <v>0</v>
      </c>
      <c r="F16259" s="65">
        <f>IFERROR(VLOOKUP(C16259,Pivot!A:C,3,0),0)</f>
        <v>0</v>
      </c>
    </row>
    <row r="16260" spans="1:6" x14ac:dyDescent="0.25">
      <c r="A16260" s="68" t="s">
        <v>103</v>
      </c>
      <c r="B16260" s="69">
        <v>491568551</v>
      </c>
      <c r="C16260" s="68">
        <v>856842605756</v>
      </c>
      <c r="D16260" s="69" t="s">
        <v>10695</v>
      </c>
      <c r="E16260" s="65">
        <f>IFERROR(VLOOKUP(C16260,Pivot!A:B,2,0),0)</f>
        <v>0</v>
      </c>
      <c r="F16260" s="65">
        <f>IFERROR(VLOOKUP(C16260,Pivot!A:C,3,0),0)</f>
        <v>0</v>
      </c>
    </row>
    <row r="16261" spans="1:6" x14ac:dyDescent="0.25">
      <c r="A16261" s="68" t="s">
        <v>103</v>
      </c>
      <c r="B16261" s="69">
        <v>491568552</v>
      </c>
      <c r="C16261" s="68">
        <v>856842606203</v>
      </c>
      <c r="D16261" s="69" t="s">
        <v>10696</v>
      </c>
      <c r="E16261" s="65">
        <f>IFERROR(VLOOKUP(C16261,Pivot!A:B,2,0),0)</f>
        <v>0</v>
      </c>
      <c r="F16261" s="65">
        <f>IFERROR(VLOOKUP(C16261,Pivot!A:C,3,0),0)</f>
        <v>0</v>
      </c>
    </row>
    <row r="16262" spans="1:6" x14ac:dyDescent="0.25">
      <c r="A16262" s="68" t="s">
        <v>103</v>
      </c>
      <c r="B16262" s="69">
        <v>491568553</v>
      </c>
      <c r="C16262" s="68">
        <v>856842606401</v>
      </c>
      <c r="D16262" s="69" t="s">
        <v>10697</v>
      </c>
      <c r="E16262" s="65">
        <f>IFERROR(VLOOKUP(C16262,Pivot!A:B,2,0),0)</f>
        <v>0</v>
      </c>
      <c r="F16262" s="65">
        <f>IFERROR(VLOOKUP(C16262,Pivot!A:C,3,0),0)</f>
        <v>0</v>
      </c>
    </row>
    <row r="16263" spans="1:6" x14ac:dyDescent="0.25">
      <c r="A16263" s="68" t="s">
        <v>103</v>
      </c>
      <c r="B16263" s="69">
        <v>491568555</v>
      </c>
      <c r="C16263" s="68">
        <v>856842606951</v>
      </c>
      <c r="D16263" s="69" t="s">
        <v>10698</v>
      </c>
      <c r="E16263" s="65">
        <f>IFERROR(VLOOKUP(C16263,Pivot!A:B,2,0),0)</f>
        <v>0</v>
      </c>
      <c r="F16263" s="65">
        <f>IFERROR(VLOOKUP(C16263,Pivot!A:C,3,0),0)</f>
        <v>0</v>
      </c>
    </row>
    <row r="16264" spans="1:6" x14ac:dyDescent="0.25">
      <c r="A16264" s="68" t="s">
        <v>103</v>
      </c>
      <c r="B16264" s="69">
        <v>491568556</v>
      </c>
      <c r="C16264" s="68">
        <v>856842607125</v>
      </c>
      <c r="D16264" s="69" t="s">
        <v>10699</v>
      </c>
      <c r="E16264" s="65">
        <f>IFERROR(VLOOKUP(C16264,Pivot!A:B,2,0),0)</f>
        <v>0</v>
      </c>
      <c r="F16264" s="65">
        <f>IFERROR(VLOOKUP(C16264,Pivot!A:C,3,0),0)</f>
        <v>0</v>
      </c>
    </row>
    <row r="16265" spans="1:6" x14ac:dyDescent="0.25">
      <c r="A16265" s="68" t="s">
        <v>103</v>
      </c>
      <c r="B16265" s="69">
        <v>491568558</v>
      </c>
      <c r="C16265" s="68">
        <v>856842607408</v>
      </c>
      <c r="D16265" s="69" t="s">
        <v>10700</v>
      </c>
      <c r="E16265" s="65">
        <f>IFERROR(VLOOKUP(C16265,Pivot!A:B,2,0),0)</f>
        <v>0</v>
      </c>
      <c r="F16265" s="65">
        <f>IFERROR(VLOOKUP(C16265,Pivot!A:C,3,0),0)</f>
        <v>0</v>
      </c>
    </row>
    <row r="16266" spans="1:6" x14ac:dyDescent="0.25">
      <c r="A16266" s="68" t="s">
        <v>103</v>
      </c>
      <c r="B16266" s="69">
        <v>491568565</v>
      </c>
      <c r="C16266" s="68">
        <v>491568565</v>
      </c>
      <c r="D16266" s="69" t="s">
        <v>10701</v>
      </c>
      <c r="E16266" s="65">
        <f>IFERROR(VLOOKUP(C16266,Pivot!A:B,2,0),0)</f>
        <v>0</v>
      </c>
      <c r="F16266" s="65">
        <f>IFERROR(VLOOKUP(C16266,Pivot!A:C,3,0),0)</f>
        <v>0</v>
      </c>
    </row>
    <row r="16267" spans="1:6" x14ac:dyDescent="0.25">
      <c r="A16267" s="68" t="s">
        <v>103</v>
      </c>
      <c r="B16267" s="69">
        <v>491568572</v>
      </c>
      <c r="C16267" s="68">
        <v>5060573540278</v>
      </c>
      <c r="D16267" s="69" t="s">
        <v>10702</v>
      </c>
      <c r="E16267" s="65">
        <f>IFERROR(VLOOKUP(C16267,Pivot!A:B,2,0),0)</f>
        <v>0</v>
      </c>
      <c r="F16267" s="65">
        <f>IFERROR(VLOOKUP(C16267,Pivot!A:C,3,0),0)</f>
        <v>0</v>
      </c>
    </row>
    <row r="16268" spans="1:6" x14ac:dyDescent="0.25">
      <c r="A16268" s="68" t="s">
        <v>103</v>
      </c>
      <c r="B16268" s="69">
        <v>491568575</v>
      </c>
      <c r="C16268" s="68">
        <v>5060573540902</v>
      </c>
      <c r="D16268" s="69" t="s">
        <v>10703</v>
      </c>
      <c r="E16268" s="65">
        <f>IFERROR(VLOOKUP(C16268,Pivot!A:B,2,0),0)</f>
        <v>0</v>
      </c>
      <c r="F16268" s="65">
        <f>IFERROR(VLOOKUP(C16268,Pivot!A:C,3,0),0)</f>
        <v>0</v>
      </c>
    </row>
    <row r="16269" spans="1:6" x14ac:dyDescent="0.25">
      <c r="A16269" s="68" t="s">
        <v>103</v>
      </c>
      <c r="B16269" s="69">
        <v>491568579</v>
      </c>
      <c r="C16269" s="68">
        <v>191726006411</v>
      </c>
      <c r="D16269" s="69" t="s">
        <v>10704</v>
      </c>
      <c r="E16269" s="65">
        <f>IFERROR(VLOOKUP(C16269,Pivot!A:B,2,0),0)</f>
        <v>0</v>
      </c>
      <c r="F16269" s="65">
        <f>IFERROR(VLOOKUP(C16269,Pivot!A:C,3,0),0)</f>
        <v>0</v>
      </c>
    </row>
    <row r="16270" spans="1:6" x14ac:dyDescent="0.25">
      <c r="A16270" s="68" t="s">
        <v>103</v>
      </c>
      <c r="B16270" s="69">
        <v>491568581</v>
      </c>
      <c r="C16270" s="68">
        <v>630509788040</v>
      </c>
      <c r="D16270" s="69" t="s">
        <v>10705</v>
      </c>
      <c r="E16270" s="65">
        <f>IFERROR(VLOOKUP(C16270,Pivot!A:B,2,0),0)</f>
        <v>0</v>
      </c>
      <c r="F16270" s="65">
        <f>IFERROR(VLOOKUP(C16270,Pivot!A:C,3,0),0)</f>
        <v>0</v>
      </c>
    </row>
    <row r="16271" spans="1:6" x14ac:dyDescent="0.25">
      <c r="A16271" s="68" t="s">
        <v>103</v>
      </c>
      <c r="B16271" s="69">
        <v>491568582</v>
      </c>
      <c r="C16271" s="68">
        <v>630509788132</v>
      </c>
      <c r="D16271" s="69" t="s">
        <v>10706</v>
      </c>
      <c r="E16271" s="65">
        <f>IFERROR(VLOOKUP(C16271,Pivot!A:B,2,0),0)</f>
        <v>0</v>
      </c>
      <c r="F16271" s="65">
        <f>IFERROR(VLOOKUP(C16271,Pivot!A:C,3,0),0)</f>
        <v>0</v>
      </c>
    </row>
    <row r="16272" spans="1:6" x14ac:dyDescent="0.25">
      <c r="A16272" s="68" t="s">
        <v>103</v>
      </c>
      <c r="B16272" s="69">
        <v>491568582</v>
      </c>
      <c r="C16272" s="68">
        <v>630509788149</v>
      </c>
      <c r="D16272" s="69" t="s">
        <v>10706</v>
      </c>
      <c r="E16272" s="65">
        <f>IFERROR(VLOOKUP(C16272,Pivot!A:B,2,0),0)</f>
        <v>0</v>
      </c>
      <c r="F16272" s="65">
        <f>IFERROR(VLOOKUP(C16272,Pivot!A:C,3,0),0)</f>
        <v>0</v>
      </c>
    </row>
    <row r="16273" spans="1:6" x14ac:dyDescent="0.25">
      <c r="A16273" s="68" t="s">
        <v>103</v>
      </c>
      <c r="B16273" s="69">
        <v>491568583</v>
      </c>
      <c r="C16273" s="68">
        <v>630509788316</v>
      </c>
      <c r="D16273" s="69" t="s">
        <v>10707</v>
      </c>
      <c r="E16273" s="65">
        <f>IFERROR(VLOOKUP(C16273,Pivot!A:B,2,0),0)</f>
        <v>0</v>
      </c>
      <c r="F16273" s="65">
        <f>IFERROR(VLOOKUP(C16273,Pivot!A:C,3,0),0)</f>
        <v>0</v>
      </c>
    </row>
    <row r="16274" spans="1:6" x14ac:dyDescent="0.25">
      <c r="A16274" s="68" t="s">
        <v>103</v>
      </c>
      <c r="B16274" s="69">
        <v>491568583</v>
      </c>
      <c r="C16274" s="68">
        <v>630509788323</v>
      </c>
      <c r="D16274" s="69" t="s">
        <v>10707</v>
      </c>
      <c r="E16274" s="65">
        <f>IFERROR(VLOOKUP(C16274,Pivot!A:B,2,0),0)</f>
        <v>0</v>
      </c>
      <c r="F16274" s="65">
        <f>IFERROR(VLOOKUP(C16274,Pivot!A:C,3,0),0)</f>
        <v>0</v>
      </c>
    </row>
    <row r="16275" spans="1:6" x14ac:dyDescent="0.25">
      <c r="A16275" s="68" t="s">
        <v>103</v>
      </c>
      <c r="B16275" s="69">
        <v>491568585</v>
      </c>
      <c r="C16275" s="68">
        <v>630509788057</v>
      </c>
      <c r="D16275" s="69" t="s">
        <v>10708</v>
      </c>
      <c r="E16275" s="65">
        <f>IFERROR(VLOOKUP(C16275,Pivot!A:B,2,0),0)</f>
        <v>0</v>
      </c>
      <c r="F16275" s="65">
        <f>IFERROR(VLOOKUP(C16275,Pivot!A:C,3,0),0)</f>
        <v>0</v>
      </c>
    </row>
    <row r="16276" spans="1:6" x14ac:dyDescent="0.25">
      <c r="A16276" s="68" t="s">
        <v>103</v>
      </c>
      <c r="B16276" s="69">
        <v>491568585</v>
      </c>
      <c r="C16276" s="68">
        <v>630509788064</v>
      </c>
      <c r="D16276" s="69" t="s">
        <v>10708</v>
      </c>
      <c r="E16276" s="65">
        <f>IFERROR(VLOOKUP(C16276,Pivot!A:B,2,0),0)</f>
        <v>0</v>
      </c>
      <c r="F16276" s="65">
        <f>IFERROR(VLOOKUP(C16276,Pivot!A:C,3,0),0)</f>
        <v>0</v>
      </c>
    </row>
    <row r="16277" spans="1:6" x14ac:dyDescent="0.25">
      <c r="A16277" s="68" t="s">
        <v>103</v>
      </c>
      <c r="B16277" s="69">
        <v>491568585</v>
      </c>
      <c r="C16277" s="68">
        <v>630509788071</v>
      </c>
      <c r="D16277" s="69" t="s">
        <v>10708</v>
      </c>
      <c r="E16277" s="65">
        <f>IFERROR(VLOOKUP(C16277,Pivot!A:B,2,0),0)</f>
        <v>0</v>
      </c>
      <c r="F16277" s="65">
        <f>IFERROR(VLOOKUP(C16277,Pivot!A:C,3,0),0)</f>
        <v>0</v>
      </c>
    </row>
    <row r="16278" spans="1:6" x14ac:dyDescent="0.25">
      <c r="A16278" s="68" t="s">
        <v>103</v>
      </c>
      <c r="B16278" s="69">
        <v>491568585</v>
      </c>
      <c r="C16278" s="68">
        <v>630509805501</v>
      </c>
      <c r="D16278" s="69" t="s">
        <v>10708</v>
      </c>
      <c r="E16278" s="65">
        <f>IFERROR(VLOOKUP(C16278,Pivot!A:B,2,0),0)</f>
        <v>0</v>
      </c>
      <c r="F16278" s="65">
        <f>IFERROR(VLOOKUP(C16278,Pivot!A:C,3,0),0)</f>
        <v>0</v>
      </c>
    </row>
    <row r="16279" spans="1:6" x14ac:dyDescent="0.25">
      <c r="A16279" s="68" t="s">
        <v>103</v>
      </c>
      <c r="B16279" s="69">
        <v>491568585</v>
      </c>
      <c r="C16279" s="68">
        <v>630509805518</v>
      </c>
      <c r="D16279" s="69" t="s">
        <v>10708</v>
      </c>
      <c r="E16279" s="65">
        <f>IFERROR(VLOOKUP(C16279,Pivot!A:B,2,0),0)</f>
        <v>0</v>
      </c>
      <c r="F16279" s="65">
        <f>IFERROR(VLOOKUP(C16279,Pivot!A:C,3,0),0)</f>
        <v>0</v>
      </c>
    </row>
    <row r="16280" spans="1:6" x14ac:dyDescent="0.25">
      <c r="A16280" s="68" t="s">
        <v>103</v>
      </c>
      <c r="B16280" s="69">
        <v>491568585</v>
      </c>
      <c r="C16280" s="68">
        <v>630509900770</v>
      </c>
      <c r="D16280" s="69" t="s">
        <v>10708</v>
      </c>
      <c r="E16280" s="65">
        <f>IFERROR(VLOOKUP(C16280,Pivot!A:B,2,0),0)</f>
        <v>0</v>
      </c>
      <c r="F16280" s="65">
        <f>IFERROR(VLOOKUP(C16280,Pivot!A:C,3,0),0)</f>
        <v>0</v>
      </c>
    </row>
    <row r="16281" spans="1:6" x14ac:dyDescent="0.25">
      <c r="A16281" s="68" t="s">
        <v>103</v>
      </c>
      <c r="B16281" s="69">
        <v>491568585</v>
      </c>
      <c r="C16281" s="68">
        <v>630509900787</v>
      </c>
      <c r="D16281" s="69" t="s">
        <v>10708</v>
      </c>
      <c r="E16281" s="65">
        <f>IFERROR(VLOOKUP(C16281,Pivot!A:B,2,0),0)</f>
        <v>0</v>
      </c>
      <c r="F16281" s="65">
        <f>IFERROR(VLOOKUP(C16281,Pivot!A:C,3,0),0)</f>
        <v>0</v>
      </c>
    </row>
    <row r="16282" spans="1:6" x14ac:dyDescent="0.25">
      <c r="A16282" s="68" t="s">
        <v>103</v>
      </c>
      <c r="B16282" s="69">
        <v>491568585</v>
      </c>
      <c r="C16282" s="68">
        <v>630509900794</v>
      </c>
      <c r="D16282" s="69" t="s">
        <v>10708</v>
      </c>
      <c r="E16282" s="65">
        <f>IFERROR(VLOOKUP(C16282,Pivot!A:B,2,0),0)</f>
        <v>0</v>
      </c>
      <c r="F16282" s="65">
        <f>IFERROR(VLOOKUP(C16282,Pivot!A:C,3,0),0)</f>
        <v>0</v>
      </c>
    </row>
    <row r="16283" spans="1:6" x14ac:dyDescent="0.25">
      <c r="A16283" s="68" t="s">
        <v>103</v>
      </c>
      <c r="B16283" s="69">
        <v>491568585</v>
      </c>
      <c r="C16283" s="68">
        <v>630509936076</v>
      </c>
      <c r="D16283" s="69" t="s">
        <v>10708</v>
      </c>
      <c r="E16283" s="65">
        <f>IFERROR(VLOOKUP(C16283,Pivot!A:B,2,0),0)</f>
        <v>0</v>
      </c>
      <c r="F16283" s="65">
        <f>IFERROR(VLOOKUP(C16283,Pivot!A:C,3,0),0)</f>
        <v>0</v>
      </c>
    </row>
    <row r="16284" spans="1:6" x14ac:dyDescent="0.25">
      <c r="A16284" s="68" t="s">
        <v>103</v>
      </c>
      <c r="B16284" s="69">
        <v>491568585</v>
      </c>
      <c r="C16284" s="68">
        <v>630509936083</v>
      </c>
      <c r="D16284" s="69" t="s">
        <v>10708</v>
      </c>
      <c r="E16284" s="65">
        <f>IFERROR(VLOOKUP(C16284,Pivot!A:B,2,0),0)</f>
        <v>0</v>
      </c>
      <c r="F16284" s="65">
        <f>IFERROR(VLOOKUP(C16284,Pivot!A:C,3,0),0)</f>
        <v>0</v>
      </c>
    </row>
    <row r="16285" spans="1:6" x14ac:dyDescent="0.25">
      <c r="A16285" s="68" t="s">
        <v>103</v>
      </c>
      <c r="B16285" s="69">
        <v>491568585</v>
      </c>
      <c r="C16285" s="68">
        <v>630509936090</v>
      </c>
      <c r="D16285" s="69" t="s">
        <v>10708</v>
      </c>
      <c r="E16285" s="65">
        <f>IFERROR(VLOOKUP(C16285,Pivot!A:B,2,0),0)</f>
        <v>0</v>
      </c>
      <c r="F16285" s="65">
        <f>IFERROR(VLOOKUP(C16285,Pivot!A:C,3,0),0)</f>
        <v>0</v>
      </c>
    </row>
    <row r="16286" spans="1:6" x14ac:dyDescent="0.25">
      <c r="A16286" s="68" t="s">
        <v>103</v>
      </c>
      <c r="B16286" s="69">
        <v>491568585</v>
      </c>
      <c r="C16286" s="68">
        <v>630509936106</v>
      </c>
      <c r="D16286" s="69" t="s">
        <v>10708</v>
      </c>
      <c r="E16286" s="65">
        <f>IFERROR(VLOOKUP(C16286,Pivot!A:B,2,0),0)</f>
        <v>0</v>
      </c>
      <c r="F16286" s="65">
        <f>IFERROR(VLOOKUP(C16286,Pivot!A:C,3,0),0)</f>
        <v>0</v>
      </c>
    </row>
    <row r="16287" spans="1:6" x14ac:dyDescent="0.25">
      <c r="A16287" s="68" t="s">
        <v>103</v>
      </c>
      <c r="B16287" s="69">
        <v>491568586</v>
      </c>
      <c r="C16287" s="68">
        <v>630509788200</v>
      </c>
      <c r="D16287" s="69" t="s">
        <v>10709</v>
      </c>
      <c r="E16287" s="65">
        <f>IFERROR(VLOOKUP(C16287,Pivot!A:B,2,0),0)</f>
        <v>0</v>
      </c>
      <c r="F16287" s="65">
        <f>IFERROR(VLOOKUP(C16287,Pivot!A:C,3,0),0)</f>
        <v>0</v>
      </c>
    </row>
    <row r="16288" spans="1:6" x14ac:dyDescent="0.25">
      <c r="A16288" s="68" t="s">
        <v>103</v>
      </c>
      <c r="B16288" s="69">
        <v>491568586</v>
      </c>
      <c r="C16288" s="68">
        <v>630509788217</v>
      </c>
      <c r="D16288" s="69" t="s">
        <v>10709</v>
      </c>
      <c r="E16288" s="65">
        <f>IFERROR(VLOOKUP(C16288,Pivot!A:B,2,0),0)</f>
        <v>0</v>
      </c>
      <c r="F16288" s="65">
        <f>IFERROR(VLOOKUP(C16288,Pivot!A:C,3,0),0)</f>
        <v>0</v>
      </c>
    </row>
    <row r="16289" spans="1:6" x14ac:dyDescent="0.25">
      <c r="A16289" s="68" t="s">
        <v>103</v>
      </c>
      <c r="B16289" s="69">
        <v>491568586</v>
      </c>
      <c r="C16289" s="68">
        <v>630509788224</v>
      </c>
      <c r="D16289" s="69" t="s">
        <v>10709</v>
      </c>
      <c r="E16289" s="65">
        <f>IFERROR(VLOOKUP(C16289,Pivot!A:B,2,0),0)</f>
        <v>0</v>
      </c>
      <c r="F16289" s="65">
        <f>IFERROR(VLOOKUP(C16289,Pivot!A:C,3,0),0)</f>
        <v>0</v>
      </c>
    </row>
    <row r="16290" spans="1:6" x14ac:dyDescent="0.25">
      <c r="A16290" s="68" t="s">
        <v>103</v>
      </c>
      <c r="B16290" s="69">
        <v>491568586</v>
      </c>
      <c r="C16290" s="68">
        <v>630509788231</v>
      </c>
      <c r="D16290" s="69" t="s">
        <v>10709</v>
      </c>
      <c r="E16290" s="65">
        <f>IFERROR(VLOOKUP(C16290,Pivot!A:B,2,0),0)</f>
        <v>0</v>
      </c>
      <c r="F16290" s="65">
        <f>IFERROR(VLOOKUP(C16290,Pivot!A:C,3,0),0)</f>
        <v>0</v>
      </c>
    </row>
    <row r="16291" spans="1:6" x14ac:dyDescent="0.25">
      <c r="A16291" s="68" t="s">
        <v>103</v>
      </c>
      <c r="B16291" s="69">
        <v>491568586</v>
      </c>
      <c r="C16291" s="68">
        <v>630509788248</v>
      </c>
      <c r="D16291" s="69" t="s">
        <v>10709</v>
      </c>
      <c r="E16291" s="65">
        <f>IFERROR(VLOOKUP(C16291,Pivot!A:B,2,0),0)</f>
        <v>0</v>
      </c>
      <c r="F16291" s="65">
        <f>IFERROR(VLOOKUP(C16291,Pivot!A:C,3,0),0)</f>
        <v>0</v>
      </c>
    </row>
    <row r="16292" spans="1:6" x14ac:dyDescent="0.25">
      <c r="A16292" s="68" t="s">
        <v>103</v>
      </c>
      <c r="B16292" s="69">
        <v>491568586</v>
      </c>
      <c r="C16292" s="68">
        <v>630509814046</v>
      </c>
      <c r="D16292" s="69" t="s">
        <v>10709</v>
      </c>
      <c r="E16292" s="65">
        <f>IFERROR(VLOOKUP(C16292,Pivot!A:B,2,0),0)</f>
        <v>0</v>
      </c>
      <c r="F16292" s="65">
        <f>IFERROR(VLOOKUP(C16292,Pivot!A:C,3,0),0)</f>
        <v>0</v>
      </c>
    </row>
    <row r="16293" spans="1:6" x14ac:dyDescent="0.25">
      <c r="A16293" s="68" t="s">
        <v>103</v>
      </c>
      <c r="B16293" s="69">
        <v>491568586</v>
      </c>
      <c r="C16293" s="68">
        <v>630509814053</v>
      </c>
      <c r="D16293" s="69" t="s">
        <v>10709</v>
      </c>
      <c r="E16293" s="65">
        <f>IFERROR(VLOOKUP(C16293,Pivot!A:B,2,0),0)</f>
        <v>0</v>
      </c>
      <c r="F16293" s="65">
        <f>IFERROR(VLOOKUP(C16293,Pivot!A:C,3,0),0)</f>
        <v>0</v>
      </c>
    </row>
    <row r="16294" spans="1:6" x14ac:dyDescent="0.25">
      <c r="A16294" s="68" t="s">
        <v>103</v>
      </c>
      <c r="B16294" s="69">
        <v>491568586</v>
      </c>
      <c r="C16294" s="68">
        <v>630509814145</v>
      </c>
      <c r="D16294" s="69" t="s">
        <v>10709</v>
      </c>
      <c r="E16294" s="65">
        <f>IFERROR(VLOOKUP(C16294,Pivot!A:B,2,0),0)</f>
        <v>0</v>
      </c>
      <c r="F16294" s="65">
        <f>IFERROR(VLOOKUP(C16294,Pivot!A:C,3,0),0)</f>
        <v>0</v>
      </c>
    </row>
    <row r="16295" spans="1:6" x14ac:dyDescent="0.25">
      <c r="A16295" s="68" t="s">
        <v>103</v>
      </c>
      <c r="B16295" s="69">
        <v>491568586</v>
      </c>
      <c r="C16295" s="68">
        <v>630509814176</v>
      </c>
      <c r="D16295" s="69" t="s">
        <v>10709</v>
      </c>
      <c r="E16295" s="65">
        <f>IFERROR(VLOOKUP(C16295,Pivot!A:B,2,0),0)</f>
        <v>0</v>
      </c>
      <c r="F16295" s="65">
        <f>IFERROR(VLOOKUP(C16295,Pivot!A:C,3,0),0)</f>
        <v>0</v>
      </c>
    </row>
    <row r="16296" spans="1:6" x14ac:dyDescent="0.25">
      <c r="A16296" s="68" t="s">
        <v>103</v>
      </c>
      <c r="B16296" s="69">
        <v>491568586</v>
      </c>
      <c r="C16296" s="68">
        <v>630509814183</v>
      </c>
      <c r="D16296" s="69" t="s">
        <v>10709</v>
      </c>
      <c r="E16296" s="65">
        <f>IFERROR(VLOOKUP(C16296,Pivot!A:B,2,0),0)</f>
        <v>0</v>
      </c>
      <c r="F16296" s="65">
        <f>IFERROR(VLOOKUP(C16296,Pivot!A:C,3,0),0)</f>
        <v>0</v>
      </c>
    </row>
    <row r="16297" spans="1:6" x14ac:dyDescent="0.25">
      <c r="A16297" s="68" t="s">
        <v>103</v>
      </c>
      <c r="B16297" s="69">
        <v>491568586</v>
      </c>
      <c r="C16297" s="68">
        <v>630509814190</v>
      </c>
      <c r="D16297" s="69" t="s">
        <v>10709</v>
      </c>
      <c r="E16297" s="65">
        <f>IFERROR(VLOOKUP(C16297,Pivot!A:B,2,0),0)</f>
        <v>0</v>
      </c>
      <c r="F16297" s="65">
        <f>IFERROR(VLOOKUP(C16297,Pivot!A:C,3,0),0)</f>
        <v>0</v>
      </c>
    </row>
    <row r="16298" spans="1:6" x14ac:dyDescent="0.25">
      <c r="A16298" s="68" t="s">
        <v>103</v>
      </c>
      <c r="B16298" s="69">
        <v>491568586</v>
      </c>
      <c r="C16298" s="68">
        <v>630509814206</v>
      </c>
      <c r="D16298" s="69" t="s">
        <v>10709</v>
      </c>
      <c r="E16298" s="65">
        <f>IFERROR(VLOOKUP(C16298,Pivot!A:B,2,0),0)</f>
        <v>0</v>
      </c>
      <c r="F16298" s="65">
        <f>IFERROR(VLOOKUP(C16298,Pivot!A:C,3,0),0)</f>
        <v>0</v>
      </c>
    </row>
    <row r="16299" spans="1:6" x14ac:dyDescent="0.25">
      <c r="A16299" s="68" t="s">
        <v>103</v>
      </c>
      <c r="B16299" s="69">
        <v>491568586</v>
      </c>
      <c r="C16299" s="68">
        <v>630509900800</v>
      </c>
      <c r="D16299" s="69" t="s">
        <v>10709</v>
      </c>
      <c r="E16299" s="65">
        <f>IFERROR(VLOOKUP(C16299,Pivot!A:B,2,0),0)</f>
        <v>0</v>
      </c>
      <c r="F16299" s="65">
        <f>IFERROR(VLOOKUP(C16299,Pivot!A:C,3,0),0)</f>
        <v>0</v>
      </c>
    </row>
    <row r="16300" spans="1:6" x14ac:dyDescent="0.25">
      <c r="A16300" s="68" t="s">
        <v>103</v>
      </c>
      <c r="B16300" s="69">
        <v>491568586</v>
      </c>
      <c r="C16300" s="68">
        <v>630509900817</v>
      </c>
      <c r="D16300" s="69" t="s">
        <v>10709</v>
      </c>
      <c r="E16300" s="65">
        <f>IFERROR(VLOOKUP(C16300,Pivot!A:B,2,0),0)</f>
        <v>0</v>
      </c>
      <c r="F16300" s="65">
        <f>IFERROR(VLOOKUP(C16300,Pivot!A:C,3,0),0)</f>
        <v>0</v>
      </c>
    </row>
    <row r="16301" spans="1:6" x14ac:dyDescent="0.25">
      <c r="A16301" s="68" t="s">
        <v>103</v>
      </c>
      <c r="B16301" s="69">
        <v>491568586</v>
      </c>
      <c r="C16301" s="68">
        <v>630509900824</v>
      </c>
      <c r="D16301" s="69" t="s">
        <v>10709</v>
      </c>
      <c r="E16301" s="65">
        <f>IFERROR(VLOOKUP(C16301,Pivot!A:B,2,0),0)</f>
        <v>0</v>
      </c>
      <c r="F16301" s="65">
        <f>IFERROR(VLOOKUP(C16301,Pivot!A:C,3,0),0)</f>
        <v>0</v>
      </c>
    </row>
    <row r="16302" spans="1:6" x14ac:dyDescent="0.25">
      <c r="A16302" s="68" t="s">
        <v>103</v>
      </c>
      <c r="B16302" s="69">
        <v>491568586</v>
      </c>
      <c r="C16302" s="68">
        <v>630509913558</v>
      </c>
      <c r="D16302" s="69" t="s">
        <v>10709</v>
      </c>
      <c r="E16302" s="65">
        <f>IFERROR(VLOOKUP(C16302,Pivot!A:B,2,0),0)</f>
        <v>0</v>
      </c>
      <c r="F16302" s="65">
        <f>IFERROR(VLOOKUP(C16302,Pivot!A:C,3,0),0)</f>
        <v>0</v>
      </c>
    </row>
    <row r="16303" spans="1:6" x14ac:dyDescent="0.25">
      <c r="A16303" s="68" t="s">
        <v>103</v>
      </c>
      <c r="B16303" s="69">
        <v>491568586</v>
      </c>
      <c r="C16303" s="68">
        <v>630509913565</v>
      </c>
      <c r="D16303" s="69" t="s">
        <v>10709</v>
      </c>
      <c r="E16303" s="65">
        <f>IFERROR(VLOOKUP(C16303,Pivot!A:B,2,0),0)</f>
        <v>0</v>
      </c>
      <c r="F16303" s="65">
        <f>IFERROR(VLOOKUP(C16303,Pivot!A:C,3,0),0)</f>
        <v>0</v>
      </c>
    </row>
    <row r="16304" spans="1:6" x14ac:dyDescent="0.25">
      <c r="A16304" s="68" t="s">
        <v>103</v>
      </c>
      <c r="B16304" s="69">
        <v>491568586</v>
      </c>
      <c r="C16304" s="68">
        <v>630509953745</v>
      </c>
      <c r="D16304" s="69" t="s">
        <v>10709</v>
      </c>
      <c r="E16304" s="65">
        <f>IFERROR(VLOOKUP(C16304,Pivot!A:B,2,0),0)</f>
        <v>0</v>
      </c>
      <c r="F16304" s="65">
        <f>IFERROR(VLOOKUP(C16304,Pivot!A:C,3,0),0)</f>
        <v>0</v>
      </c>
    </row>
    <row r="16305" spans="1:6" x14ac:dyDescent="0.25">
      <c r="A16305" s="68" t="s">
        <v>103</v>
      </c>
      <c r="B16305" s="69">
        <v>491568589</v>
      </c>
      <c r="C16305" s="68">
        <v>630509815531</v>
      </c>
      <c r="D16305" s="69" t="s">
        <v>10710</v>
      </c>
      <c r="E16305" s="65">
        <f>IFERROR(VLOOKUP(C16305,Pivot!A:B,2,0),0)</f>
        <v>0</v>
      </c>
      <c r="F16305" s="65">
        <f>IFERROR(VLOOKUP(C16305,Pivot!A:C,3,0),0)</f>
        <v>0</v>
      </c>
    </row>
    <row r="16306" spans="1:6" x14ac:dyDescent="0.25">
      <c r="A16306" s="68" t="s">
        <v>103</v>
      </c>
      <c r="B16306" s="69">
        <v>491568591</v>
      </c>
      <c r="C16306" s="68">
        <v>630509788279</v>
      </c>
      <c r="D16306" s="69" t="s">
        <v>10711</v>
      </c>
      <c r="E16306" s="65">
        <f>IFERROR(VLOOKUP(C16306,Pivot!A:B,2,0),0)</f>
        <v>0</v>
      </c>
      <c r="F16306" s="65">
        <f>IFERROR(VLOOKUP(C16306,Pivot!A:C,3,0),0)</f>
        <v>0</v>
      </c>
    </row>
    <row r="16307" spans="1:6" x14ac:dyDescent="0.25">
      <c r="A16307" s="68" t="s">
        <v>103</v>
      </c>
      <c r="B16307" s="69">
        <v>491568591</v>
      </c>
      <c r="C16307" s="68">
        <v>630509788286</v>
      </c>
      <c r="D16307" s="69" t="s">
        <v>10711</v>
      </c>
      <c r="E16307" s="65">
        <f>IFERROR(VLOOKUP(C16307,Pivot!A:B,2,0),0)</f>
        <v>0</v>
      </c>
      <c r="F16307" s="65">
        <f>IFERROR(VLOOKUP(C16307,Pivot!A:C,3,0),0)</f>
        <v>0</v>
      </c>
    </row>
    <row r="16308" spans="1:6" x14ac:dyDescent="0.25">
      <c r="A16308" s="68" t="s">
        <v>103</v>
      </c>
      <c r="B16308" s="69">
        <v>491568591</v>
      </c>
      <c r="C16308" s="68">
        <v>630509915620</v>
      </c>
      <c r="D16308" s="69" t="s">
        <v>10711</v>
      </c>
      <c r="E16308" s="65">
        <f>IFERROR(VLOOKUP(C16308,Pivot!A:B,2,0),0)</f>
        <v>0</v>
      </c>
      <c r="F16308" s="65">
        <f>IFERROR(VLOOKUP(C16308,Pivot!A:C,3,0),0)</f>
        <v>0</v>
      </c>
    </row>
    <row r="16309" spans="1:6" x14ac:dyDescent="0.25">
      <c r="A16309" s="68" t="s">
        <v>103</v>
      </c>
      <c r="B16309" s="69">
        <v>491568592</v>
      </c>
      <c r="C16309" s="68">
        <v>90159061014</v>
      </c>
      <c r="D16309" s="69" t="s">
        <v>10712</v>
      </c>
      <c r="E16309" s="65">
        <f>IFERROR(VLOOKUP(C16309,Pivot!A:B,2,0),0)</f>
        <v>0</v>
      </c>
      <c r="F16309" s="65">
        <f>IFERROR(VLOOKUP(C16309,Pivot!A:C,3,0),0)</f>
        <v>0</v>
      </c>
    </row>
    <row r="16310" spans="1:6" x14ac:dyDescent="0.25">
      <c r="A16310" s="68" t="s">
        <v>103</v>
      </c>
      <c r="B16310" s="69">
        <v>491568593</v>
      </c>
      <c r="C16310" s="68">
        <v>8901736139359</v>
      </c>
      <c r="D16310" s="69" t="s">
        <v>10713</v>
      </c>
      <c r="E16310" s="65">
        <f>IFERROR(VLOOKUP(C16310,Pivot!A:B,2,0),0)</f>
        <v>0</v>
      </c>
      <c r="F16310" s="65">
        <f>IFERROR(VLOOKUP(C16310,Pivot!A:C,3,0),0)</f>
        <v>0</v>
      </c>
    </row>
    <row r="16311" spans="1:6" x14ac:dyDescent="0.25">
      <c r="A16311" s="68" t="s">
        <v>103</v>
      </c>
      <c r="B16311" s="69">
        <v>491568594</v>
      </c>
      <c r="C16311" s="68">
        <v>8901736139410</v>
      </c>
      <c r="D16311" s="69" t="s">
        <v>10714</v>
      </c>
      <c r="E16311" s="65">
        <f>IFERROR(VLOOKUP(C16311,Pivot!A:B,2,0),0)</f>
        <v>0</v>
      </c>
      <c r="F16311" s="65">
        <f>IFERROR(VLOOKUP(C16311,Pivot!A:C,3,0),0)</f>
        <v>0</v>
      </c>
    </row>
    <row r="16312" spans="1:6" x14ac:dyDescent="0.25">
      <c r="A16312" s="68" t="s">
        <v>103</v>
      </c>
      <c r="B16312" s="69">
        <v>491568595</v>
      </c>
      <c r="C16312" s="68">
        <v>8901736139366</v>
      </c>
      <c r="D16312" s="69" t="s">
        <v>10715</v>
      </c>
      <c r="E16312" s="65">
        <f>IFERROR(VLOOKUP(C16312,Pivot!A:B,2,0),0)</f>
        <v>0</v>
      </c>
      <c r="F16312" s="65">
        <f>IFERROR(VLOOKUP(C16312,Pivot!A:C,3,0),0)</f>
        <v>0</v>
      </c>
    </row>
    <row r="16313" spans="1:6" x14ac:dyDescent="0.25">
      <c r="A16313" s="68" t="s">
        <v>103</v>
      </c>
      <c r="B16313" s="69">
        <v>491568597</v>
      </c>
      <c r="C16313" s="68">
        <v>8901736139373</v>
      </c>
      <c r="D16313" s="69" t="s">
        <v>10716</v>
      </c>
      <c r="E16313" s="65">
        <f>IFERROR(VLOOKUP(C16313,Pivot!A:B,2,0),0)</f>
        <v>0</v>
      </c>
      <c r="F16313" s="65">
        <f>IFERROR(VLOOKUP(C16313,Pivot!A:C,3,0),0)</f>
        <v>0</v>
      </c>
    </row>
    <row r="16314" spans="1:6" x14ac:dyDescent="0.25">
      <c r="A16314" s="68" t="s">
        <v>103</v>
      </c>
      <c r="B16314" s="69">
        <v>491568598</v>
      </c>
      <c r="C16314" s="68">
        <v>8901736139434</v>
      </c>
      <c r="D16314" s="69" t="s">
        <v>10717</v>
      </c>
      <c r="E16314" s="65">
        <f>IFERROR(VLOOKUP(C16314,Pivot!A:B,2,0),0)</f>
        <v>0</v>
      </c>
      <c r="F16314" s="65">
        <f>IFERROR(VLOOKUP(C16314,Pivot!A:C,3,0),0)</f>
        <v>0</v>
      </c>
    </row>
    <row r="16315" spans="1:6" x14ac:dyDescent="0.25">
      <c r="A16315" s="68" t="s">
        <v>103</v>
      </c>
      <c r="B16315" s="69">
        <v>491568599</v>
      </c>
      <c r="C16315" s="68">
        <v>8901736173605</v>
      </c>
      <c r="D16315" s="69" t="s">
        <v>10718</v>
      </c>
      <c r="E16315" s="65">
        <f>IFERROR(VLOOKUP(C16315,Pivot!A:B,2,0),0)</f>
        <v>0</v>
      </c>
      <c r="F16315" s="65">
        <f>IFERROR(VLOOKUP(C16315,Pivot!A:C,3,0),0)</f>
        <v>0</v>
      </c>
    </row>
    <row r="16316" spans="1:6" x14ac:dyDescent="0.25">
      <c r="A16316" s="68" t="s">
        <v>103</v>
      </c>
      <c r="B16316" s="69">
        <v>491568600</v>
      </c>
      <c r="C16316" s="68">
        <v>8901736173612</v>
      </c>
      <c r="D16316" s="69" t="s">
        <v>10719</v>
      </c>
      <c r="E16316" s="65">
        <f>IFERROR(VLOOKUP(C16316,Pivot!A:B,2,0),0)</f>
        <v>0</v>
      </c>
      <c r="F16316" s="65">
        <f>IFERROR(VLOOKUP(C16316,Pivot!A:C,3,0),0)</f>
        <v>0</v>
      </c>
    </row>
    <row r="16317" spans="1:6" x14ac:dyDescent="0.25">
      <c r="A16317" s="68" t="s">
        <v>103</v>
      </c>
      <c r="B16317" s="69">
        <v>491568601</v>
      </c>
      <c r="C16317" s="68">
        <v>8907136177229</v>
      </c>
      <c r="D16317" s="69" t="s">
        <v>10720</v>
      </c>
      <c r="E16317" s="65">
        <f>IFERROR(VLOOKUP(C16317,Pivot!A:B,2,0),0)</f>
        <v>0</v>
      </c>
      <c r="F16317" s="65">
        <f>IFERROR(VLOOKUP(C16317,Pivot!A:C,3,0),0)</f>
        <v>0</v>
      </c>
    </row>
    <row r="16318" spans="1:6" x14ac:dyDescent="0.25">
      <c r="A16318" s="68" t="s">
        <v>103</v>
      </c>
      <c r="B16318" s="69">
        <v>491568602</v>
      </c>
      <c r="C16318" s="68">
        <v>8907136177236</v>
      </c>
      <c r="D16318" s="69" t="s">
        <v>10721</v>
      </c>
      <c r="E16318" s="65">
        <f>IFERROR(VLOOKUP(C16318,Pivot!A:B,2,0),0)</f>
        <v>0</v>
      </c>
      <c r="F16318" s="65">
        <f>IFERROR(VLOOKUP(C16318,Pivot!A:C,3,0),0)</f>
        <v>0</v>
      </c>
    </row>
    <row r="16319" spans="1:6" x14ac:dyDescent="0.25">
      <c r="A16319" s="68" t="s">
        <v>103</v>
      </c>
      <c r="B16319" s="69">
        <v>491568603</v>
      </c>
      <c r="C16319" s="68">
        <v>8907136177243</v>
      </c>
      <c r="D16319" s="69" t="s">
        <v>10722</v>
      </c>
      <c r="E16319" s="65">
        <f>IFERROR(VLOOKUP(C16319,Pivot!A:B,2,0),0)</f>
        <v>0</v>
      </c>
      <c r="F16319" s="65">
        <f>IFERROR(VLOOKUP(C16319,Pivot!A:C,3,0),0)</f>
        <v>0</v>
      </c>
    </row>
    <row r="16320" spans="1:6" x14ac:dyDescent="0.25">
      <c r="A16320" s="68" t="s">
        <v>103</v>
      </c>
      <c r="B16320" s="69">
        <v>491568604</v>
      </c>
      <c r="C16320" s="68">
        <v>8907136177250</v>
      </c>
      <c r="D16320" s="69" t="s">
        <v>10723</v>
      </c>
      <c r="E16320" s="65">
        <f>IFERROR(VLOOKUP(C16320,Pivot!A:B,2,0),0)</f>
        <v>0</v>
      </c>
      <c r="F16320" s="65">
        <f>IFERROR(VLOOKUP(C16320,Pivot!A:C,3,0),0)</f>
        <v>0</v>
      </c>
    </row>
    <row r="16321" spans="1:6" x14ac:dyDescent="0.25">
      <c r="A16321" s="68" t="s">
        <v>103</v>
      </c>
      <c r="B16321" s="69">
        <v>491568605</v>
      </c>
      <c r="C16321" s="68">
        <v>8907136177267</v>
      </c>
      <c r="D16321" s="69" t="s">
        <v>10724</v>
      </c>
      <c r="E16321" s="65">
        <f>IFERROR(VLOOKUP(C16321,Pivot!A:B,2,0),0)</f>
        <v>0</v>
      </c>
      <c r="F16321" s="65">
        <f>IFERROR(VLOOKUP(C16321,Pivot!A:C,3,0),0)</f>
        <v>0</v>
      </c>
    </row>
    <row r="16322" spans="1:6" x14ac:dyDescent="0.25">
      <c r="A16322" s="68" t="s">
        <v>103</v>
      </c>
      <c r="B16322" s="69">
        <v>491568606</v>
      </c>
      <c r="C16322" s="68">
        <v>8907136177847</v>
      </c>
      <c r="D16322" s="69" t="s">
        <v>10725</v>
      </c>
      <c r="E16322" s="65">
        <f>IFERROR(VLOOKUP(C16322,Pivot!A:B,2,0),0)</f>
        <v>0</v>
      </c>
      <c r="F16322" s="65">
        <f>IFERROR(VLOOKUP(C16322,Pivot!A:C,3,0),0)</f>
        <v>0</v>
      </c>
    </row>
    <row r="16323" spans="1:6" x14ac:dyDescent="0.25">
      <c r="A16323" s="68" t="s">
        <v>103</v>
      </c>
      <c r="B16323" s="69">
        <v>491568607</v>
      </c>
      <c r="C16323" s="68">
        <v>8907136177878</v>
      </c>
      <c r="D16323" s="69" t="s">
        <v>10726</v>
      </c>
      <c r="E16323" s="65">
        <f>IFERROR(VLOOKUP(C16323,Pivot!A:B,2,0),0)</f>
        <v>0</v>
      </c>
      <c r="F16323" s="65">
        <f>IFERROR(VLOOKUP(C16323,Pivot!A:C,3,0),0)</f>
        <v>0</v>
      </c>
    </row>
    <row r="16324" spans="1:6" x14ac:dyDescent="0.25">
      <c r="A16324" s="68" t="s">
        <v>103</v>
      </c>
      <c r="B16324" s="69">
        <v>491568608</v>
      </c>
      <c r="C16324" s="68">
        <v>8907136177953</v>
      </c>
      <c r="D16324" s="69" t="s">
        <v>10727</v>
      </c>
      <c r="E16324" s="65">
        <f>IFERROR(VLOOKUP(C16324,Pivot!A:B,2,0),0)</f>
        <v>0</v>
      </c>
      <c r="F16324" s="65">
        <f>IFERROR(VLOOKUP(C16324,Pivot!A:C,3,0),0)</f>
        <v>0</v>
      </c>
    </row>
    <row r="16325" spans="1:6" x14ac:dyDescent="0.25">
      <c r="A16325" s="68" t="s">
        <v>103</v>
      </c>
      <c r="B16325" s="69">
        <v>491568609</v>
      </c>
      <c r="C16325" s="68">
        <v>8907136177960</v>
      </c>
      <c r="D16325" s="69" t="s">
        <v>10728</v>
      </c>
      <c r="E16325" s="65">
        <f>IFERROR(VLOOKUP(C16325,Pivot!A:B,2,0),0)</f>
        <v>0</v>
      </c>
      <c r="F16325" s="65">
        <f>IFERROR(VLOOKUP(C16325,Pivot!A:C,3,0),0)</f>
        <v>0</v>
      </c>
    </row>
    <row r="16326" spans="1:6" x14ac:dyDescent="0.25">
      <c r="A16326" s="68" t="s">
        <v>103</v>
      </c>
      <c r="B16326" s="69">
        <v>491568610</v>
      </c>
      <c r="C16326" s="68">
        <v>8901736188593</v>
      </c>
      <c r="D16326" s="69" t="s">
        <v>10729</v>
      </c>
      <c r="E16326" s="65">
        <f>IFERROR(VLOOKUP(C16326,Pivot!A:B,2,0),0)</f>
        <v>0</v>
      </c>
      <c r="F16326" s="65">
        <f>IFERROR(VLOOKUP(C16326,Pivot!A:C,3,0),0)</f>
        <v>0</v>
      </c>
    </row>
    <row r="16327" spans="1:6" x14ac:dyDescent="0.25">
      <c r="A16327" s="68" t="s">
        <v>103</v>
      </c>
      <c r="B16327" s="69">
        <v>491568611</v>
      </c>
      <c r="C16327" s="68">
        <v>8901736188609</v>
      </c>
      <c r="D16327" s="69" t="s">
        <v>10730</v>
      </c>
      <c r="E16327" s="65">
        <f>IFERROR(VLOOKUP(C16327,Pivot!A:B,2,0),0)</f>
        <v>0</v>
      </c>
      <c r="F16327" s="65">
        <f>IFERROR(VLOOKUP(C16327,Pivot!A:C,3,0),0)</f>
        <v>0</v>
      </c>
    </row>
    <row r="16328" spans="1:6" x14ac:dyDescent="0.25">
      <c r="A16328" s="68" t="s">
        <v>103</v>
      </c>
      <c r="B16328" s="69">
        <v>491568612</v>
      </c>
      <c r="C16328" s="68">
        <v>8901736188616</v>
      </c>
      <c r="D16328" s="69" t="s">
        <v>10731</v>
      </c>
      <c r="E16328" s="65">
        <f>IFERROR(VLOOKUP(C16328,Pivot!A:B,2,0),0)</f>
        <v>0</v>
      </c>
      <c r="F16328" s="65">
        <f>IFERROR(VLOOKUP(C16328,Pivot!A:C,3,0),0)</f>
        <v>0</v>
      </c>
    </row>
    <row r="16329" spans="1:6" x14ac:dyDescent="0.25">
      <c r="A16329" s="68" t="s">
        <v>103</v>
      </c>
      <c r="B16329" s="69">
        <v>491568613</v>
      </c>
      <c r="C16329" s="68">
        <v>8901736188623</v>
      </c>
      <c r="D16329" s="69" t="s">
        <v>10732</v>
      </c>
      <c r="E16329" s="65">
        <f>IFERROR(VLOOKUP(C16329,Pivot!A:B,2,0),0)</f>
        <v>0</v>
      </c>
      <c r="F16329" s="65">
        <f>IFERROR(VLOOKUP(C16329,Pivot!A:C,3,0),0)</f>
        <v>0</v>
      </c>
    </row>
    <row r="16330" spans="1:6" x14ac:dyDescent="0.25">
      <c r="A16330" s="68" t="s">
        <v>103</v>
      </c>
      <c r="B16330" s="69">
        <v>491568614</v>
      </c>
      <c r="C16330" s="68">
        <v>8901736188630</v>
      </c>
      <c r="D16330" s="69" t="s">
        <v>10733</v>
      </c>
      <c r="E16330" s="65">
        <f>IFERROR(VLOOKUP(C16330,Pivot!A:B,2,0),0)</f>
        <v>0</v>
      </c>
      <c r="F16330" s="65">
        <f>IFERROR(VLOOKUP(C16330,Pivot!A:C,3,0),0)</f>
        <v>0</v>
      </c>
    </row>
    <row r="16331" spans="1:6" x14ac:dyDescent="0.25">
      <c r="A16331" s="68" t="s">
        <v>103</v>
      </c>
      <c r="B16331" s="69">
        <v>491568615</v>
      </c>
      <c r="C16331" s="68">
        <v>8901736185738</v>
      </c>
      <c r="D16331" s="69" t="s">
        <v>10734</v>
      </c>
      <c r="E16331" s="65">
        <f>IFERROR(VLOOKUP(C16331,Pivot!A:B,2,0),0)</f>
        <v>0</v>
      </c>
      <c r="F16331" s="65">
        <f>IFERROR(VLOOKUP(C16331,Pivot!A:C,3,0),0)</f>
        <v>0</v>
      </c>
    </row>
    <row r="16332" spans="1:6" x14ac:dyDescent="0.25">
      <c r="A16332" s="68" t="s">
        <v>103</v>
      </c>
      <c r="B16332" s="69">
        <v>491568616</v>
      </c>
      <c r="C16332" s="68">
        <v>8901736182553</v>
      </c>
      <c r="D16332" s="69" t="s">
        <v>10735</v>
      </c>
      <c r="E16332" s="65">
        <f>IFERROR(VLOOKUP(C16332,Pivot!A:B,2,0),0)</f>
        <v>0</v>
      </c>
      <c r="F16332" s="65">
        <f>IFERROR(VLOOKUP(C16332,Pivot!A:C,3,0),0)</f>
        <v>0</v>
      </c>
    </row>
    <row r="16333" spans="1:6" x14ac:dyDescent="0.25">
      <c r="A16333" s="68" t="s">
        <v>103</v>
      </c>
      <c r="B16333" s="69">
        <v>491568617</v>
      </c>
      <c r="C16333" s="68">
        <v>8901736182560</v>
      </c>
      <c r="D16333" s="69" t="s">
        <v>10736</v>
      </c>
      <c r="E16333" s="65">
        <f>IFERROR(VLOOKUP(C16333,Pivot!A:B,2,0),0)</f>
        <v>0</v>
      </c>
      <c r="F16333" s="65">
        <f>IFERROR(VLOOKUP(C16333,Pivot!A:C,3,0),0)</f>
        <v>0</v>
      </c>
    </row>
    <row r="16334" spans="1:6" x14ac:dyDescent="0.25">
      <c r="A16334" s="68" t="s">
        <v>103</v>
      </c>
      <c r="B16334" s="69">
        <v>491568618</v>
      </c>
      <c r="C16334" s="68">
        <v>8901736182607</v>
      </c>
      <c r="D16334" s="69" t="s">
        <v>10737</v>
      </c>
      <c r="E16334" s="65">
        <f>IFERROR(VLOOKUP(C16334,Pivot!A:B,2,0),0)</f>
        <v>0</v>
      </c>
      <c r="F16334" s="65">
        <f>IFERROR(VLOOKUP(C16334,Pivot!A:C,3,0),0)</f>
        <v>0</v>
      </c>
    </row>
    <row r="16335" spans="1:6" x14ac:dyDescent="0.25">
      <c r="A16335" s="68" t="s">
        <v>103</v>
      </c>
      <c r="B16335" s="69">
        <v>491568619</v>
      </c>
      <c r="C16335" s="68">
        <v>8901736182676</v>
      </c>
      <c r="D16335" s="69" t="s">
        <v>10738</v>
      </c>
      <c r="E16335" s="65">
        <f>IFERROR(VLOOKUP(C16335,Pivot!A:B,2,0),0)</f>
        <v>0</v>
      </c>
      <c r="F16335" s="65">
        <f>IFERROR(VLOOKUP(C16335,Pivot!A:C,3,0),0)</f>
        <v>0</v>
      </c>
    </row>
    <row r="16336" spans="1:6" x14ac:dyDescent="0.25">
      <c r="A16336" s="68" t="s">
        <v>103</v>
      </c>
      <c r="B16336" s="69">
        <v>491568620</v>
      </c>
      <c r="C16336" s="68">
        <v>8901736182713</v>
      </c>
      <c r="D16336" s="69" t="s">
        <v>10739</v>
      </c>
      <c r="E16336" s="65">
        <f>IFERROR(VLOOKUP(C16336,Pivot!A:B,2,0),0)</f>
        <v>0</v>
      </c>
      <c r="F16336" s="65">
        <f>IFERROR(VLOOKUP(C16336,Pivot!A:C,3,0),0)</f>
        <v>0</v>
      </c>
    </row>
    <row r="16337" spans="1:6" x14ac:dyDescent="0.25">
      <c r="A16337" s="68" t="s">
        <v>103</v>
      </c>
      <c r="B16337" s="69">
        <v>491568621</v>
      </c>
      <c r="C16337" s="68">
        <v>8901736182744</v>
      </c>
      <c r="D16337" s="69" t="s">
        <v>10740</v>
      </c>
      <c r="E16337" s="65">
        <f>IFERROR(VLOOKUP(C16337,Pivot!A:B,2,0),0)</f>
        <v>0</v>
      </c>
      <c r="F16337" s="65">
        <f>IFERROR(VLOOKUP(C16337,Pivot!A:C,3,0),0)</f>
        <v>0</v>
      </c>
    </row>
    <row r="16338" spans="1:6" x14ac:dyDescent="0.25">
      <c r="A16338" s="68" t="s">
        <v>103</v>
      </c>
      <c r="B16338" s="69">
        <v>491568622</v>
      </c>
      <c r="C16338" s="68">
        <v>8901736182904</v>
      </c>
      <c r="D16338" s="69" t="s">
        <v>10741</v>
      </c>
      <c r="E16338" s="65">
        <f>IFERROR(VLOOKUP(C16338,Pivot!A:B,2,0),0)</f>
        <v>0</v>
      </c>
      <c r="F16338" s="65">
        <f>IFERROR(VLOOKUP(C16338,Pivot!A:C,3,0),0)</f>
        <v>0</v>
      </c>
    </row>
    <row r="16339" spans="1:6" x14ac:dyDescent="0.25">
      <c r="A16339" s="68" t="s">
        <v>103</v>
      </c>
      <c r="B16339" s="69">
        <v>491568623</v>
      </c>
      <c r="C16339" s="68">
        <v>8901736182911</v>
      </c>
      <c r="D16339" s="69" t="s">
        <v>10742</v>
      </c>
      <c r="E16339" s="65">
        <f>IFERROR(VLOOKUP(C16339,Pivot!A:B,2,0),0)</f>
        <v>0</v>
      </c>
      <c r="F16339" s="65">
        <f>IFERROR(VLOOKUP(C16339,Pivot!A:C,3,0),0)</f>
        <v>0</v>
      </c>
    </row>
    <row r="16340" spans="1:6" x14ac:dyDescent="0.25">
      <c r="A16340" s="68" t="s">
        <v>103</v>
      </c>
      <c r="B16340" s="69">
        <v>491568625</v>
      </c>
      <c r="C16340" s="68">
        <v>630509788910</v>
      </c>
      <c r="D16340" s="69" t="s">
        <v>10743</v>
      </c>
      <c r="E16340" s="65">
        <f>IFERROR(VLOOKUP(C16340,Pivot!A:B,2,0),0)</f>
        <v>0</v>
      </c>
      <c r="F16340" s="65">
        <f>IFERROR(VLOOKUP(C16340,Pivot!A:C,3,0),0)</f>
        <v>0</v>
      </c>
    </row>
    <row r="16341" spans="1:6" x14ac:dyDescent="0.25">
      <c r="A16341" s="68" t="s">
        <v>103</v>
      </c>
      <c r="B16341" s="69">
        <v>491568626</v>
      </c>
      <c r="C16341" s="68">
        <v>630509808168</v>
      </c>
      <c r="D16341" s="69" t="s">
        <v>10744</v>
      </c>
      <c r="E16341" s="65">
        <f>IFERROR(VLOOKUP(C16341,Pivot!A:B,2,0),0)</f>
        <v>0</v>
      </c>
      <c r="F16341" s="65">
        <f>IFERROR(VLOOKUP(C16341,Pivot!A:C,3,0),0)</f>
        <v>0</v>
      </c>
    </row>
    <row r="16342" spans="1:6" x14ac:dyDescent="0.25">
      <c r="A16342" s="68" t="s">
        <v>103</v>
      </c>
      <c r="B16342" s="69">
        <v>491568628</v>
      </c>
      <c r="C16342" s="68">
        <v>491568628</v>
      </c>
      <c r="D16342" s="69" t="s">
        <v>10745</v>
      </c>
      <c r="E16342" s="65">
        <f>IFERROR(VLOOKUP(C16342,Pivot!A:B,2,0),0)</f>
        <v>0</v>
      </c>
      <c r="F16342" s="65">
        <f>IFERROR(VLOOKUP(C16342,Pivot!A:C,3,0),0)</f>
        <v>0</v>
      </c>
    </row>
    <row r="16343" spans="1:6" x14ac:dyDescent="0.25">
      <c r="A16343" s="68" t="s">
        <v>103</v>
      </c>
      <c r="B16343" s="69">
        <v>491568629</v>
      </c>
      <c r="C16343" s="68">
        <v>491568629</v>
      </c>
      <c r="D16343" s="69" t="s">
        <v>10746</v>
      </c>
      <c r="E16343" s="65">
        <f>IFERROR(VLOOKUP(C16343,Pivot!A:B,2,0),0)</f>
        <v>0</v>
      </c>
      <c r="F16343" s="65">
        <f>IFERROR(VLOOKUP(C16343,Pivot!A:C,3,0),0)</f>
        <v>0</v>
      </c>
    </row>
    <row r="16344" spans="1:6" x14ac:dyDescent="0.25">
      <c r="A16344" s="68" t="s">
        <v>103</v>
      </c>
      <c r="B16344" s="69">
        <v>491568630</v>
      </c>
      <c r="C16344" s="68">
        <v>491568630</v>
      </c>
      <c r="D16344" s="69" t="s">
        <v>10747</v>
      </c>
      <c r="E16344" s="65">
        <f>IFERROR(VLOOKUP(C16344,Pivot!A:B,2,0),0)</f>
        <v>0</v>
      </c>
      <c r="F16344" s="65">
        <f>IFERROR(VLOOKUP(C16344,Pivot!A:C,3,0),0)</f>
        <v>0</v>
      </c>
    </row>
    <row r="16345" spans="1:6" x14ac:dyDescent="0.25">
      <c r="A16345" s="68" t="s">
        <v>103</v>
      </c>
      <c r="B16345" s="69">
        <v>491568631</v>
      </c>
      <c r="C16345" s="68">
        <v>491568631</v>
      </c>
      <c r="D16345" s="69" t="s">
        <v>10748</v>
      </c>
      <c r="E16345" s="65">
        <f>IFERROR(VLOOKUP(C16345,Pivot!A:B,2,0),0)</f>
        <v>0</v>
      </c>
      <c r="F16345" s="65">
        <f>IFERROR(VLOOKUP(C16345,Pivot!A:C,3,0),0)</f>
        <v>0</v>
      </c>
    </row>
    <row r="16346" spans="1:6" x14ac:dyDescent="0.25">
      <c r="A16346" s="68" t="s">
        <v>103</v>
      </c>
      <c r="B16346" s="69">
        <v>491568651</v>
      </c>
      <c r="C16346" s="68">
        <v>825131023939</v>
      </c>
      <c r="D16346" s="69" t="s">
        <v>10749</v>
      </c>
      <c r="E16346" s="65">
        <f>IFERROR(VLOOKUP(C16346,Pivot!A:B,2,0),0)</f>
        <v>0</v>
      </c>
      <c r="F16346" s="65">
        <f>IFERROR(VLOOKUP(C16346,Pivot!A:C,3,0),0)</f>
        <v>0</v>
      </c>
    </row>
    <row r="16347" spans="1:6" x14ac:dyDescent="0.25">
      <c r="A16347" s="68" t="s">
        <v>103</v>
      </c>
      <c r="B16347" s="69">
        <v>491568652</v>
      </c>
      <c r="C16347" s="68">
        <v>825131028132</v>
      </c>
      <c r="D16347" s="69" t="s">
        <v>10750</v>
      </c>
      <c r="E16347" s="65">
        <f>IFERROR(VLOOKUP(C16347,Pivot!A:B,2,0),0)</f>
        <v>0</v>
      </c>
      <c r="F16347" s="65">
        <f>IFERROR(VLOOKUP(C16347,Pivot!A:C,3,0),0)</f>
        <v>0</v>
      </c>
    </row>
    <row r="16348" spans="1:6" x14ac:dyDescent="0.25">
      <c r="A16348" s="68" t="s">
        <v>103</v>
      </c>
      <c r="B16348" s="69">
        <v>491568653</v>
      </c>
      <c r="C16348" s="68">
        <v>491568653</v>
      </c>
      <c r="D16348" s="69" t="s">
        <v>475</v>
      </c>
      <c r="E16348" s="65">
        <f>IFERROR(VLOOKUP(C16348,Pivot!A:B,2,0),0)</f>
        <v>0</v>
      </c>
      <c r="F16348" s="65">
        <f>IFERROR(VLOOKUP(C16348,Pivot!A:C,3,0),0)</f>
        <v>0</v>
      </c>
    </row>
    <row r="16349" spans="1:6" x14ac:dyDescent="0.25">
      <c r="A16349" s="68" t="s">
        <v>103</v>
      </c>
      <c r="B16349" s="69">
        <v>491568653</v>
      </c>
      <c r="C16349" s="68">
        <v>6941089816080</v>
      </c>
      <c r="D16349" s="69" t="s">
        <v>475</v>
      </c>
      <c r="E16349" s="65">
        <f>IFERROR(VLOOKUP(C16349,Pivot!A:B,2,0),0)</f>
        <v>0</v>
      </c>
      <c r="F16349" s="65">
        <f>IFERROR(VLOOKUP(C16349,Pivot!A:C,3,0),0)</f>
        <v>0</v>
      </c>
    </row>
    <row r="16350" spans="1:6" x14ac:dyDescent="0.25">
      <c r="A16350" s="68" t="s">
        <v>103</v>
      </c>
      <c r="B16350" s="69">
        <v>491568654</v>
      </c>
      <c r="C16350" s="68">
        <v>491568654</v>
      </c>
      <c r="D16350" s="69" t="s">
        <v>476</v>
      </c>
      <c r="E16350" s="65">
        <f>IFERROR(VLOOKUP(C16350,Pivot!A:B,2,0),0)</f>
        <v>0</v>
      </c>
      <c r="F16350" s="65">
        <f>IFERROR(VLOOKUP(C16350,Pivot!A:C,3,0),0)</f>
        <v>0</v>
      </c>
    </row>
    <row r="16351" spans="1:6" x14ac:dyDescent="0.25">
      <c r="A16351" s="68" t="s">
        <v>103</v>
      </c>
      <c r="B16351" s="69">
        <v>491568654</v>
      </c>
      <c r="C16351" s="68">
        <v>6941089816073</v>
      </c>
      <c r="D16351" s="69" t="s">
        <v>476</v>
      </c>
      <c r="E16351" s="65">
        <f>IFERROR(VLOOKUP(C16351,Pivot!A:B,2,0),0)</f>
        <v>0</v>
      </c>
      <c r="F16351" s="65">
        <f>IFERROR(VLOOKUP(C16351,Pivot!A:C,3,0),0)</f>
        <v>0</v>
      </c>
    </row>
    <row r="16352" spans="1:6" x14ac:dyDescent="0.25">
      <c r="A16352" s="68" t="s">
        <v>103</v>
      </c>
      <c r="B16352" s="69">
        <v>491568655</v>
      </c>
      <c r="C16352" s="68">
        <v>491568655</v>
      </c>
      <c r="D16352" s="69" t="s">
        <v>10751</v>
      </c>
      <c r="E16352" s="65">
        <f>IFERROR(VLOOKUP(C16352,Pivot!A:B,2,0),0)</f>
        <v>0</v>
      </c>
      <c r="F16352" s="65">
        <f>IFERROR(VLOOKUP(C16352,Pivot!A:C,3,0),0)</f>
        <v>0</v>
      </c>
    </row>
    <row r="16353" spans="1:6" x14ac:dyDescent="0.25">
      <c r="A16353" s="68" t="s">
        <v>103</v>
      </c>
      <c r="B16353" s="69">
        <v>491568655</v>
      </c>
      <c r="C16353" s="68">
        <v>6941089816097</v>
      </c>
      <c r="D16353" s="69" t="s">
        <v>10751</v>
      </c>
      <c r="E16353" s="65">
        <f>IFERROR(VLOOKUP(C16353,Pivot!A:B,2,0),0)</f>
        <v>0</v>
      </c>
      <c r="F16353" s="65">
        <f>IFERROR(VLOOKUP(C16353,Pivot!A:C,3,0),0)</f>
        <v>0</v>
      </c>
    </row>
    <row r="16354" spans="1:6" x14ac:dyDescent="0.25">
      <c r="A16354" s="68" t="s">
        <v>103</v>
      </c>
      <c r="B16354" s="69">
        <v>491568656</v>
      </c>
      <c r="C16354" s="68">
        <v>491568656</v>
      </c>
      <c r="D16354" s="69" t="s">
        <v>10752</v>
      </c>
      <c r="E16354" s="65">
        <f>IFERROR(VLOOKUP(C16354,Pivot!A:B,2,0),0)</f>
        <v>0</v>
      </c>
      <c r="F16354" s="65">
        <f>IFERROR(VLOOKUP(C16354,Pivot!A:C,3,0),0)</f>
        <v>0</v>
      </c>
    </row>
    <row r="16355" spans="1:6" x14ac:dyDescent="0.25">
      <c r="A16355" s="68" t="s">
        <v>103</v>
      </c>
      <c r="B16355" s="69">
        <v>491568656</v>
      </c>
      <c r="C16355" s="68">
        <v>6941089816103</v>
      </c>
      <c r="D16355" s="69" t="s">
        <v>10752</v>
      </c>
      <c r="E16355" s="65">
        <f>IFERROR(VLOOKUP(C16355,Pivot!A:B,2,0),0)</f>
        <v>0</v>
      </c>
      <c r="F16355" s="65">
        <f>IFERROR(VLOOKUP(C16355,Pivot!A:C,3,0),0)</f>
        <v>0</v>
      </c>
    </row>
    <row r="16356" spans="1:6" x14ac:dyDescent="0.25">
      <c r="A16356" s="68" t="s">
        <v>103</v>
      </c>
      <c r="B16356" s="69">
        <v>491568657</v>
      </c>
      <c r="C16356" s="68">
        <v>491568657</v>
      </c>
      <c r="D16356" s="69" t="s">
        <v>10753</v>
      </c>
      <c r="E16356" s="65">
        <f>IFERROR(VLOOKUP(C16356,Pivot!A:B,2,0),0)</f>
        <v>0</v>
      </c>
      <c r="F16356" s="65">
        <f>IFERROR(VLOOKUP(C16356,Pivot!A:C,3,0),0)</f>
        <v>0</v>
      </c>
    </row>
    <row r="16357" spans="1:6" x14ac:dyDescent="0.25">
      <c r="A16357" s="68" t="s">
        <v>103</v>
      </c>
      <c r="B16357" s="69">
        <v>491568657</v>
      </c>
      <c r="C16357" s="68">
        <v>825131028040</v>
      </c>
      <c r="D16357" s="69" t="s">
        <v>10753</v>
      </c>
      <c r="E16357" s="65">
        <f>IFERROR(VLOOKUP(C16357,Pivot!A:B,2,0),0)</f>
        <v>0</v>
      </c>
      <c r="F16357" s="65">
        <f>IFERROR(VLOOKUP(C16357,Pivot!A:C,3,0),0)</f>
        <v>0</v>
      </c>
    </row>
    <row r="16358" spans="1:6" x14ac:dyDescent="0.25">
      <c r="A16358" s="68" t="s">
        <v>103</v>
      </c>
      <c r="B16358" s="69">
        <v>491568658</v>
      </c>
      <c r="C16358" s="68">
        <v>491568658</v>
      </c>
      <c r="D16358" s="69" t="s">
        <v>10754</v>
      </c>
      <c r="E16358" s="65">
        <f>IFERROR(VLOOKUP(C16358,Pivot!A:B,2,0),0)</f>
        <v>0</v>
      </c>
      <c r="F16358" s="65">
        <f>IFERROR(VLOOKUP(C16358,Pivot!A:C,3,0),0)</f>
        <v>0</v>
      </c>
    </row>
    <row r="16359" spans="1:6" x14ac:dyDescent="0.25">
      <c r="A16359" s="68" t="s">
        <v>103</v>
      </c>
      <c r="B16359" s="69">
        <v>491568658</v>
      </c>
      <c r="C16359" s="68">
        <v>5015353566139</v>
      </c>
      <c r="D16359" s="69" t="s">
        <v>10754</v>
      </c>
      <c r="E16359" s="65">
        <f>IFERROR(VLOOKUP(C16359,Pivot!A:B,2,0),0)</f>
        <v>0</v>
      </c>
      <c r="F16359" s="65">
        <f>IFERROR(VLOOKUP(C16359,Pivot!A:C,3,0),0)</f>
        <v>0</v>
      </c>
    </row>
    <row r="16360" spans="1:6" x14ac:dyDescent="0.25">
      <c r="A16360" s="68" t="s">
        <v>103</v>
      </c>
      <c r="B16360" s="69">
        <v>491568659</v>
      </c>
      <c r="C16360" s="68">
        <v>491568659</v>
      </c>
      <c r="D16360" s="69" t="s">
        <v>10755</v>
      </c>
      <c r="E16360" s="65">
        <f>IFERROR(VLOOKUP(C16360,Pivot!A:B,2,0),0)</f>
        <v>0</v>
      </c>
      <c r="F16360" s="65">
        <f>IFERROR(VLOOKUP(C16360,Pivot!A:C,3,0),0)</f>
        <v>0</v>
      </c>
    </row>
    <row r="16361" spans="1:6" x14ac:dyDescent="0.25">
      <c r="A16361" s="68" t="s">
        <v>103</v>
      </c>
      <c r="B16361" s="69">
        <v>491568659</v>
      </c>
      <c r="C16361" s="68">
        <v>5015353561240</v>
      </c>
      <c r="D16361" s="69" t="s">
        <v>10755</v>
      </c>
      <c r="E16361" s="65">
        <f>IFERROR(VLOOKUP(C16361,Pivot!A:B,2,0),0)</f>
        <v>0</v>
      </c>
      <c r="F16361" s="65">
        <f>IFERROR(VLOOKUP(C16361,Pivot!A:C,3,0),0)</f>
        <v>0</v>
      </c>
    </row>
    <row r="16362" spans="1:6" x14ac:dyDescent="0.25">
      <c r="A16362" s="68" t="s">
        <v>103</v>
      </c>
      <c r="B16362" s="69">
        <v>491568660</v>
      </c>
      <c r="C16362" s="68">
        <v>491568660</v>
      </c>
      <c r="D16362" s="69" t="s">
        <v>10756</v>
      </c>
      <c r="E16362" s="65">
        <f>IFERROR(VLOOKUP(C16362,Pivot!A:B,2,0),0)</f>
        <v>0</v>
      </c>
      <c r="F16362" s="65">
        <f>IFERROR(VLOOKUP(C16362,Pivot!A:C,3,0),0)</f>
        <v>0</v>
      </c>
    </row>
    <row r="16363" spans="1:6" x14ac:dyDescent="0.25">
      <c r="A16363" s="68" t="s">
        <v>103</v>
      </c>
      <c r="B16363" s="69">
        <v>491568660</v>
      </c>
      <c r="C16363" s="68">
        <v>5015353562230</v>
      </c>
      <c r="D16363" s="69" t="s">
        <v>10756</v>
      </c>
      <c r="E16363" s="65">
        <f>IFERROR(VLOOKUP(C16363,Pivot!A:B,2,0),0)</f>
        <v>0</v>
      </c>
      <c r="F16363" s="65">
        <f>IFERROR(VLOOKUP(C16363,Pivot!A:C,3,0),0)</f>
        <v>0</v>
      </c>
    </row>
    <row r="16364" spans="1:6" x14ac:dyDescent="0.25">
      <c r="A16364" s="68" t="s">
        <v>103</v>
      </c>
      <c r="B16364" s="69">
        <v>491568662</v>
      </c>
      <c r="C16364" s="68">
        <v>5015353561691</v>
      </c>
      <c r="D16364" s="69" t="s">
        <v>10757</v>
      </c>
      <c r="E16364" s="65">
        <f>IFERROR(VLOOKUP(C16364,Pivot!A:B,2,0),0)</f>
        <v>0</v>
      </c>
      <c r="F16364" s="65">
        <f>IFERROR(VLOOKUP(C16364,Pivot!A:C,3,0),0)</f>
        <v>0</v>
      </c>
    </row>
    <row r="16365" spans="1:6" x14ac:dyDescent="0.25">
      <c r="A16365" s="68" t="s">
        <v>103</v>
      </c>
      <c r="B16365" s="69">
        <v>491568664</v>
      </c>
      <c r="C16365" s="68">
        <v>491568664</v>
      </c>
      <c r="D16365" s="69" t="s">
        <v>10758</v>
      </c>
      <c r="E16365" s="65">
        <f>IFERROR(VLOOKUP(C16365,Pivot!A:B,2,0),0)</f>
        <v>0</v>
      </c>
      <c r="F16365" s="65">
        <f>IFERROR(VLOOKUP(C16365,Pivot!A:C,3,0),0)</f>
        <v>0</v>
      </c>
    </row>
    <row r="16366" spans="1:6" x14ac:dyDescent="0.25">
      <c r="A16366" s="68" t="s">
        <v>103</v>
      </c>
      <c r="B16366" s="69">
        <v>491568664</v>
      </c>
      <c r="C16366" s="68">
        <v>703396013806</v>
      </c>
      <c r="D16366" s="69" t="s">
        <v>10758</v>
      </c>
      <c r="E16366" s="65">
        <f>IFERROR(VLOOKUP(C16366,Pivot!A:B,2,0),0)</f>
        <v>0</v>
      </c>
      <c r="F16366" s="65">
        <f>IFERROR(VLOOKUP(C16366,Pivot!A:C,3,0),0)</f>
        <v>0</v>
      </c>
    </row>
    <row r="16367" spans="1:6" x14ac:dyDescent="0.25">
      <c r="A16367" s="68" t="s">
        <v>103</v>
      </c>
      <c r="B16367" s="69">
        <v>491568674</v>
      </c>
      <c r="C16367" s="68">
        <v>5015353561929</v>
      </c>
      <c r="D16367" s="69" t="s">
        <v>10759</v>
      </c>
      <c r="E16367" s="65">
        <f>IFERROR(VLOOKUP(C16367,Pivot!A:B,2,0),0)</f>
        <v>0</v>
      </c>
      <c r="F16367" s="65">
        <f>IFERROR(VLOOKUP(C16367,Pivot!A:C,3,0),0)</f>
        <v>0</v>
      </c>
    </row>
    <row r="16368" spans="1:6" x14ac:dyDescent="0.25">
      <c r="A16368" s="68" t="s">
        <v>103</v>
      </c>
      <c r="B16368" s="69">
        <v>491568675</v>
      </c>
      <c r="C16368" s="68">
        <v>630509776559</v>
      </c>
      <c r="D16368" s="69" t="s">
        <v>10760</v>
      </c>
      <c r="E16368" s="65">
        <f>IFERROR(VLOOKUP(C16368,Pivot!A:B,2,0),0)</f>
        <v>0</v>
      </c>
      <c r="F16368" s="65">
        <f>IFERROR(VLOOKUP(C16368,Pivot!A:C,3,0),0)</f>
        <v>0</v>
      </c>
    </row>
    <row r="16369" spans="1:6" x14ac:dyDescent="0.25">
      <c r="A16369" s="68" t="s">
        <v>103</v>
      </c>
      <c r="B16369" s="69">
        <v>491568676</v>
      </c>
      <c r="C16369" s="68">
        <v>630509776535</v>
      </c>
      <c r="D16369" s="69" t="s">
        <v>10761</v>
      </c>
      <c r="E16369" s="65">
        <f>IFERROR(VLOOKUP(C16369,Pivot!A:B,2,0),0)</f>
        <v>0</v>
      </c>
      <c r="F16369" s="65">
        <f>IFERROR(VLOOKUP(C16369,Pivot!A:C,3,0),0)</f>
        <v>0</v>
      </c>
    </row>
    <row r="16370" spans="1:6" x14ac:dyDescent="0.25">
      <c r="A16370" s="68" t="s">
        <v>103</v>
      </c>
      <c r="B16370" s="69">
        <v>491568676</v>
      </c>
      <c r="C16370" s="68">
        <v>630509784288</v>
      </c>
      <c r="D16370" s="69" t="s">
        <v>10761</v>
      </c>
      <c r="E16370" s="65">
        <f>IFERROR(VLOOKUP(C16370,Pivot!A:B,2,0),0)</f>
        <v>0</v>
      </c>
      <c r="F16370" s="65">
        <f>IFERROR(VLOOKUP(C16370,Pivot!A:C,3,0),0)</f>
        <v>0</v>
      </c>
    </row>
    <row r="16371" spans="1:6" x14ac:dyDescent="0.25">
      <c r="A16371" s="68" t="s">
        <v>103</v>
      </c>
      <c r="B16371" s="69">
        <v>491568677</v>
      </c>
      <c r="C16371" s="68">
        <v>630509764907</v>
      </c>
      <c r="D16371" s="69" t="s">
        <v>10762</v>
      </c>
      <c r="E16371" s="65">
        <f>IFERROR(VLOOKUP(C16371,Pivot!A:B,2,0),0)</f>
        <v>0</v>
      </c>
      <c r="F16371" s="65">
        <f>IFERROR(VLOOKUP(C16371,Pivot!A:C,3,0),0)</f>
        <v>0</v>
      </c>
    </row>
    <row r="16372" spans="1:6" x14ac:dyDescent="0.25">
      <c r="A16372" s="68" t="s">
        <v>103</v>
      </c>
      <c r="B16372" s="69">
        <v>491568677</v>
      </c>
      <c r="C16372" s="68">
        <v>630509764914</v>
      </c>
      <c r="D16372" s="69" t="s">
        <v>10762</v>
      </c>
      <c r="E16372" s="65">
        <f>IFERROR(VLOOKUP(C16372,Pivot!A:B,2,0),0)</f>
        <v>0</v>
      </c>
      <c r="F16372" s="65">
        <f>IFERROR(VLOOKUP(C16372,Pivot!A:C,3,0),0)</f>
        <v>0</v>
      </c>
    </row>
    <row r="16373" spans="1:6" x14ac:dyDescent="0.25">
      <c r="A16373" s="68" t="s">
        <v>103</v>
      </c>
      <c r="B16373" s="69">
        <v>491568677</v>
      </c>
      <c r="C16373" s="68">
        <v>630509764921</v>
      </c>
      <c r="D16373" s="69" t="s">
        <v>10762</v>
      </c>
      <c r="E16373" s="65">
        <f>IFERROR(VLOOKUP(C16373,Pivot!A:B,2,0),0)</f>
        <v>0</v>
      </c>
      <c r="F16373" s="65">
        <f>IFERROR(VLOOKUP(C16373,Pivot!A:C,3,0),0)</f>
        <v>0</v>
      </c>
    </row>
    <row r="16374" spans="1:6" x14ac:dyDescent="0.25">
      <c r="A16374" s="68" t="s">
        <v>103</v>
      </c>
      <c r="B16374" s="69">
        <v>491568677</v>
      </c>
      <c r="C16374" s="68">
        <v>630509764938</v>
      </c>
      <c r="D16374" s="69" t="s">
        <v>10762</v>
      </c>
      <c r="E16374" s="65">
        <f>IFERROR(VLOOKUP(C16374,Pivot!A:B,2,0),0)</f>
        <v>0</v>
      </c>
      <c r="F16374" s="65">
        <f>IFERROR(VLOOKUP(C16374,Pivot!A:C,3,0),0)</f>
        <v>0</v>
      </c>
    </row>
    <row r="16375" spans="1:6" x14ac:dyDescent="0.25">
      <c r="A16375" s="68" t="s">
        <v>103</v>
      </c>
      <c r="B16375" s="69">
        <v>491568678</v>
      </c>
      <c r="C16375" s="68">
        <v>630509764969</v>
      </c>
      <c r="D16375" s="69" t="s">
        <v>10763</v>
      </c>
      <c r="E16375" s="65">
        <f>IFERROR(VLOOKUP(C16375,Pivot!A:B,2,0),0)</f>
        <v>0</v>
      </c>
      <c r="F16375" s="65">
        <f>IFERROR(VLOOKUP(C16375,Pivot!A:C,3,0),0)</f>
        <v>0</v>
      </c>
    </row>
    <row r="16376" spans="1:6" x14ac:dyDescent="0.25">
      <c r="A16376" s="68" t="s">
        <v>103</v>
      </c>
      <c r="B16376" s="69">
        <v>491568678</v>
      </c>
      <c r="C16376" s="68">
        <v>630509764976</v>
      </c>
      <c r="D16376" s="69" t="s">
        <v>10763</v>
      </c>
      <c r="E16376" s="65">
        <f>IFERROR(VLOOKUP(C16376,Pivot!A:B,2,0),0)</f>
        <v>0</v>
      </c>
      <c r="F16376" s="65">
        <f>IFERROR(VLOOKUP(C16376,Pivot!A:C,3,0),0)</f>
        <v>0</v>
      </c>
    </row>
    <row r="16377" spans="1:6" x14ac:dyDescent="0.25">
      <c r="A16377" s="68" t="s">
        <v>103</v>
      </c>
      <c r="B16377" s="69">
        <v>491568678</v>
      </c>
      <c r="C16377" s="68">
        <v>630509765003</v>
      </c>
      <c r="D16377" s="69" t="s">
        <v>10763</v>
      </c>
      <c r="E16377" s="65">
        <f>IFERROR(VLOOKUP(C16377,Pivot!A:B,2,0),0)</f>
        <v>0</v>
      </c>
      <c r="F16377" s="65">
        <f>IFERROR(VLOOKUP(C16377,Pivot!A:C,3,0),0)</f>
        <v>0</v>
      </c>
    </row>
    <row r="16378" spans="1:6" x14ac:dyDescent="0.25">
      <c r="A16378" s="68" t="s">
        <v>103</v>
      </c>
      <c r="B16378" s="69">
        <v>491568678</v>
      </c>
      <c r="C16378" s="68">
        <v>630509765010</v>
      </c>
      <c r="D16378" s="69" t="s">
        <v>10763</v>
      </c>
      <c r="E16378" s="65">
        <f>IFERROR(VLOOKUP(C16378,Pivot!A:B,2,0),0)</f>
        <v>0</v>
      </c>
      <c r="F16378" s="65">
        <f>IFERROR(VLOOKUP(C16378,Pivot!A:C,3,0),0)</f>
        <v>0</v>
      </c>
    </row>
    <row r="16379" spans="1:6" x14ac:dyDescent="0.25">
      <c r="A16379" s="68" t="s">
        <v>103</v>
      </c>
      <c r="B16379" s="69">
        <v>491568679</v>
      </c>
      <c r="C16379" s="68">
        <v>630509808410</v>
      </c>
      <c r="D16379" s="69" t="s">
        <v>10764</v>
      </c>
      <c r="E16379" s="65">
        <f>IFERROR(VLOOKUP(C16379,Pivot!A:B,2,0),0)</f>
        <v>0</v>
      </c>
      <c r="F16379" s="65">
        <f>IFERROR(VLOOKUP(C16379,Pivot!A:C,3,0),0)</f>
        <v>0</v>
      </c>
    </row>
    <row r="16380" spans="1:6" x14ac:dyDescent="0.25">
      <c r="A16380" s="68" t="s">
        <v>103</v>
      </c>
      <c r="B16380" s="69">
        <v>491568679</v>
      </c>
      <c r="C16380" s="68">
        <v>630509808434</v>
      </c>
      <c r="D16380" s="69" t="s">
        <v>10764</v>
      </c>
      <c r="E16380" s="65">
        <f>IFERROR(VLOOKUP(C16380,Pivot!A:B,2,0),0)</f>
        <v>0</v>
      </c>
      <c r="F16380" s="65">
        <f>IFERROR(VLOOKUP(C16380,Pivot!A:C,3,0),0)</f>
        <v>0</v>
      </c>
    </row>
    <row r="16381" spans="1:6" x14ac:dyDescent="0.25">
      <c r="A16381" s="68" t="s">
        <v>103</v>
      </c>
      <c r="B16381" s="69">
        <v>491568679</v>
      </c>
      <c r="C16381" s="68">
        <v>630509808441</v>
      </c>
      <c r="D16381" s="69" t="s">
        <v>10764</v>
      </c>
      <c r="E16381" s="65">
        <f>IFERROR(VLOOKUP(C16381,Pivot!A:B,2,0),0)</f>
        <v>0</v>
      </c>
      <c r="F16381" s="65">
        <f>IFERROR(VLOOKUP(C16381,Pivot!A:C,3,0),0)</f>
        <v>0</v>
      </c>
    </row>
    <row r="16382" spans="1:6" x14ac:dyDescent="0.25">
      <c r="A16382" s="68" t="s">
        <v>103</v>
      </c>
      <c r="B16382" s="69">
        <v>491568679</v>
      </c>
      <c r="C16382" s="68">
        <v>630509808458</v>
      </c>
      <c r="D16382" s="69" t="s">
        <v>10764</v>
      </c>
      <c r="E16382" s="65">
        <f>IFERROR(VLOOKUP(C16382,Pivot!A:B,2,0),0)</f>
        <v>0</v>
      </c>
      <c r="F16382" s="65">
        <f>IFERROR(VLOOKUP(C16382,Pivot!A:C,3,0),0)</f>
        <v>0</v>
      </c>
    </row>
    <row r="16383" spans="1:6" x14ac:dyDescent="0.25">
      <c r="A16383" s="68" t="s">
        <v>103</v>
      </c>
      <c r="B16383" s="69">
        <v>491568680</v>
      </c>
      <c r="C16383" s="68">
        <v>630509821815</v>
      </c>
      <c r="D16383" s="69" t="s">
        <v>10765</v>
      </c>
      <c r="E16383" s="65">
        <f>IFERROR(VLOOKUP(C16383,Pivot!A:B,2,0),0)</f>
        <v>0</v>
      </c>
      <c r="F16383" s="65">
        <f>IFERROR(VLOOKUP(C16383,Pivot!A:C,3,0),0)</f>
        <v>0</v>
      </c>
    </row>
    <row r="16384" spans="1:6" x14ac:dyDescent="0.25">
      <c r="A16384" s="68" t="s">
        <v>103</v>
      </c>
      <c r="B16384" s="69">
        <v>491568681</v>
      </c>
      <c r="C16384" s="68">
        <v>630509811199</v>
      </c>
      <c r="D16384" s="69" t="s">
        <v>10766</v>
      </c>
      <c r="E16384" s="65">
        <f>IFERROR(VLOOKUP(C16384,Pivot!A:B,2,0),0)</f>
        <v>0</v>
      </c>
      <c r="F16384" s="65">
        <f>IFERROR(VLOOKUP(C16384,Pivot!A:C,3,0),0)</f>
        <v>0</v>
      </c>
    </row>
    <row r="16385" spans="1:6" x14ac:dyDescent="0.25">
      <c r="A16385" s="68" t="s">
        <v>103</v>
      </c>
      <c r="B16385" s="69">
        <v>491568682</v>
      </c>
      <c r="C16385" s="68">
        <v>5702016370522</v>
      </c>
      <c r="D16385" s="69" t="s">
        <v>10767</v>
      </c>
      <c r="E16385" s="65">
        <f>IFERROR(VLOOKUP(C16385,Pivot!A:B,2,0),0)</f>
        <v>0</v>
      </c>
      <c r="F16385" s="65">
        <f>IFERROR(VLOOKUP(C16385,Pivot!A:C,3,0),0)</f>
        <v>0</v>
      </c>
    </row>
    <row r="16386" spans="1:6" x14ac:dyDescent="0.25">
      <c r="A16386" s="68" t="s">
        <v>103</v>
      </c>
      <c r="B16386" s="69">
        <v>491568684</v>
      </c>
      <c r="C16386" s="68">
        <v>653569850113</v>
      </c>
      <c r="D16386" s="69" t="s">
        <v>10768</v>
      </c>
      <c r="E16386" s="65">
        <f>IFERROR(VLOOKUP(C16386,Pivot!A:B,2,0),0)</f>
        <v>0</v>
      </c>
      <c r="F16386" s="65">
        <f>IFERROR(VLOOKUP(C16386,Pivot!A:C,3,0),0)</f>
        <v>0</v>
      </c>
    </row>
    <row r="16387" spans="1:6" x14ac:dyDescent="0.25">
      <c r="A16387" s="68" t="s">
        <v>103</v>
      </c>
      <c r="B16387" s="69">
        <v>491568693</v>
      </c>
      <c r="C16387" s="68">
        <v>845423001025</v>
      </c>
      <c r="D16387" s="69" t="s">
        <v>10769</v>
      </c>
      <c r="E16387" s="65">
        <f>IFERROR(VLOOKUP(C16387,Pivot!A:B,2,0),0)</f>
        <v>0</v>
      </c>
      <c r="F16387" s="65">
        <f>IFERROR(VLOOKUP(C16387,Pivot!A:C,3,0),0)</f>
        <v>0</v>
      </c>
    </row>
    <row r="16388" spans="1:6" x14ac:dyDescent="0.25">
      <c r="A16388" s="68" t="s">
        <v>103</v>
      </c>
      <c r="B16388" s="69">
        <v>491568696</v>
      </c>
      <c r="C16388" s="68">
        <v>73854008089</v>
      </c>
      <c r="D16388" s="69" t="s">
        <v>10770</v>
      </c>
      <c r="E16388" s="65">
        <f>IFERROR(VLOOKUP(C16388,Pivot!A:B,2,0),0)</f>
        <v>0</v>
      </c>
      <c r="F16388" s="65">
        <f>IFERROR(VLOOKUP(C16388,Pivot!A:C,3,0),0)</f>
        <v>0</v>
      </c>
    </row>
    <row r="16389" spans="1:6" x14ac:dyDescent="0.25">
      <c r="A16389" s="68" t="s">
        <v>103</v>
      </c>
      <c r="B16389" s="69">
        <v>491568696</v>
      </c>
      <c r="C16389" s="68">
        <v>73854016510</v>
      </c>
      <c r="D16389" s="69" t="s">
        <v>10770</v>
      </c>
      <c r="E16389" s="65">
        <f>IFERROR(VLOOKUP(C16389,Pivot!A:B,2,0),0)</f>
        <v>0</v>
      </c>
      <c r="F16389" s="65">
        <f>IFERROR(VLOOKUP(C16389,Pivot!A:C,3,0),0)</f>
        <v>0</v>
      </c>
    </row>
    <row r="16390" spans="1:6" x14ac:dyDescent="0.25">
      <c r="A16390" s="68" t="s">
        <v>103</v>
      </c>
      <c r="B16390" s="69">
        <v>491568697</v>
      </c>
      <c r="C16390" s="68">
        <v>8908008177637</v>
      </c>
      <c r="D16390" s="69" t="s">
        <v>10771</v>
      </c>
      <c r="E16390" s="65">
        <f>IFERROR(VLOOKUP(C16390,Pivot!A:B,2,0),0)</f>
        <v>0</v>
      </c>
      <c r="F16390" s="65">
        <f>IFERROR(VLOOKUP(C16390,Pivot!A:C,3,0),0)</f>
        <v>0</v>
      </c>
    </row>
    <row r="16391" spans="1:6" x14ac:dyDescent="0.25">
      <c r="A16391" s="68" t="s">
        <v>103</v>
      </c>
      <c r="B16391" s="69">
        <v>491568698</v>
      </c>
      <c r="C16391" s="68">
        <v>491568698</v>
      </c>
      <c r="D16391" s="69" t="s">
        <v>10772</v>
      </c>
      <c r="E16391" s="65">
        <f>IFERROR(VLOOKUP(C16391,Pivot!A:B,2,0),0)</f>
        <v>0</v>
      </c>
      <c r="F16391" s="65">
        <f>IFERROR(VLOOKUP(C16391,Pivot!A:C,3,0),0)</f>
        <v>0</v>
      </c>
    </row>
    <row r="16392" spans="1:6" x14ac:dyDescent="0.25">
      <c r="A16392" s="68" t="s">
        <v>103</v>
      </c>
      <c r="B16392" s="69">
        <v>491568699</v>
      </c>
      <c r="C16392" s="68">
        <v>491568699</v>
      </c>
      <c r="D16392" s="69" t="s">
        <v>10773</v>
      </c>
      <c r="E16392" s="65">
        <f>IFERROR(VLOOKUP(C16392,Pivot!A:B,2,0),0)</f>
        <v>0</v>
      </c>
      <c r="F16392" s="65">
        <f>IFERROR(VLOOKUP(C16392,Pivot!A:C,3,0),0)</f>
        <v>0</v>
      </c>
    </row>
    <row r="16393" spans="1:6" x14ac:dyDescent="0.25">
      <c r="A16393" s="68" t="s">
        <v>103</v>
      </c>
      <c r="B16393" s="69">
        <v>491568700</v>
      </c>
      <c r="C16393" s="68">
        <v>491568700</v>
      </c>
      <c r="D16393" s="69" t="s">
        <v>10774</v>
      </c>
      <c r="E16393" s="65">
        <f>IFERROR(VLOOKUP(C16393,Pivot!A:B,2,0),0)</f>
        <v>0</v>
      </c>
      <c r="F16393" s="65">
        <f>IFERROR(VLOOKUP(C16393,Pivot!A:C,3,0),0)</f>
        <v>0</v>
      </c>
    </row>
    <row r="16394" spans="1:6" x14ac:dyDescent="0.25">
      <c r="A16394" s="68" t="s">
        <v>103</v>
      </c>
      <c r="B16394" s="69">
        <v>491568701</v>
      </c>
      <c r="C16394" s="68">
        <v>491568701</v>
      </c>
      <c r="D16394" s="69" t="s">
        <v>10775</v>
      </c>
      <c r="E16394" s="65">
        <f>IFERROR(VLOOKUP(C16394,Pivot!A:B,2,0),0)</f>
        <v>0</v>
      </c>
      <c r="F16394" s="65">
        <f>IFERROR(VLOOKUP(C16394,Pivot!A:C,3,0),0)</f>
        <v>0</v>
      </c>
    </row>
    <row r="16395" spans="1:6" x14ac:dyDescent="0.25">
      <c r="A16395" s="68" t="s">
        <v>103</v>
      </c>
      <c r="B16395" s="69">
        <v>491568734</v>
      </c>
      <c r="C16395" s="68">
        <v>4895038541603</v>
      </c>
      <c r="D16395" s="69" t="s">
        <v>10776</v>
      </c>
      <c r="E16395" s="65">
        <f>IFERROR(VLOOKUP(C16395,Pivot!A:B,2,0),0)</f>
        <v>0</v>
      </c>
      <c r="F16395" s="65">
        <f>IFERROR(VLOOKUP(C16395,Pivot!A:C,3,0),0)</f>
        <v>0</v>
      </c>
    </row>
    <row r="16396" spans="1:6" x14ac:dyDescent="0.25">
      <c r="A16396" s="68" t="s">
        <v>103</v>
      </c>
      <c r="B16396" s="69">
        <v>491568747</v>
      </c>
      <c r="C16396" s="68">
        <v>5050841696417</v>
      </c>
      <c r="D16396" s="69" t="s">
        <v>10777</v>
      </c>
      <c r="E16396" s="65">
        <f>IFERROR(VLOOKUP(C16396,Pivot!A:B,2,0),0)</f>
        <v>0</v>
      </c>
      <c r="F16396" s="65">
        <f>IFERROR(VLOOKUP(C16396,Pivot!A:C,3,0),0)</f>
        <v>0</v>
      </c>
    </row>
    <row r="16397" spans="1:6" x14ac:dyDescent="0.25">
      <c r="A16397" s="68" t="s">
        <v>103</v>
      </c>
      <c r="B16397" s="69">
        <v>491568748</v>
      </c>
      <c r="C16397" s="68">
        <v>5050841696516</v>
      </c>
      <c r="D16397" s="69" t="s">
        <v>10778</v>
      </c>
      <c r="E16397" s="65">
        <f>IFERROR(VLOOKUP(C16397,Pivot!A:B,2,0),0)</f>
        <v>0</v>
      </c>
      <c r="F16397" s="65">
        <f>IFERROR(VLOOKUP(C16397,Pivot!A:C,3,0),0)</f>
        <v>0</v>
      </c>
    </row>
    <row r="16398" spans="1:6" x14ac:dyDescent="0.25">
      <c r="A16398" s="68" t="s">
        <v>103</v>
      </c>
      <c r="B16398" s="69">
        <v>491568749</v>
      </c>
      <c r="C16398" s="68">
        <v>5050841696615</v>
      </c>
      <c r="D16398" s="69" t="s">
        <v>10779</v>
      </c>
      <c r="E16398" s="65">
        <f>IFERROR(VLOOKUP(C16398,Pivot!A:B,2,0),0)</f>
        <v>0</v>
      </c>
      <c r="F16398" s="65">
        <f>IFERROR(VLOOKUP(C16398,Pivot!A:C,3,0),0)</f>
        <v>0</v>
      </c>
    </row>
    <row r="16399" spans="1:6" x14ac:dyDescent="0.25">
      <c r="A16399" s="68" t="s">
        <v>103</v>
      </c>
      <c r="B16399" s="69">
        <v>491568752</v>
      </c>
      <c r="C16399" s="68">
        <v>5050841686111</v>
      </c>
      <c r="D16399" s="69" t="s">
        <v>10780</v>
      </c>
      <c r="E16399" s="65">
        <f>IFERROR(VLOOKUP(C16399,Pivot!A:B,2,0),0)</f>
        <v>0</v>
      </c>
      <c r="F16399" s="65">
        <f>IFERROR(VLOOKUP(C16399,Pivot!A:C,3,0),0)</f>
        <v>0</v>
      </c>
    </row>
    <row r="16400" spans="1:6" x14ac:dyDescent="0.25">
      <c r="A16400" s="68" t="s">
        <v>103</v>
      </c>
      <c r="B16400" s="69">
        <v>491568755</v>
      </c>
      <c r="C16400" s="68">
        <v>4006333045462</v>
      </c>
      <c r="D16400" s="69" t="s">
        <v>10781</v>
      </c>
      <c r="E16400" s="65">
        <f>IFERROR(VLOOKUP(C16400,Pivot!A:B,2,0),0)</f>
        <v>0</v>
      </c>
      <c r="F16400" s="65">
        <f>IFERROR(VLOOKUP(C16400,Pivot!A:C,3,0),0)</f>
        <v>0</v>
      </c>
    </row>
    <row r="16401" spans="1:6" x14ac:dyDescent="0.25">
      <c r="A16401" s="68" t="s">
        <v>103</v>
      </c>
      <c r="B16401" s="69">
        <v>491568756</v>
      </c>
      <c r="C16401" s="68">
        <v>4006333045493</v>
      </c>
      <c r="D16401" s="69" t="s">
        <v>10782</v>
      </c>
      <c r="E16401" s="65">
        <f>IFERROR(VLOOKUP(C16401,Pivot!A:B,2,0),0)</f>
        <v>0</v>
      </c>
      <c r="F16401" s="65">
        <f>IFERROR(VLOOKUP(C16401,Pivot!A:C,3,0),0)</f>
        <v>0</v>
      </c>
    </row>
    <row r="16402" spans="1:6" x14ac:dyDescent="0.25">
      <c r="A16402" s="68" t="s">
        <v>103</v>
      </c>
      <c r="B16402" s="69">
        <v>491568757</v>
      </c>
      <c r="C16402" s="68">
        <v>4006333045592</v>
      </c>
      <c r="D16402" s="69" t="s">
        <v>10783</v>
      </c>
      <c r="E16402" s="65">
        <f>IFERROR(VLOOKUP(C16402,Pivot!A:B,2,0),0)</f>
        <v>0</v>
      </c>
      <c r="F16402" s="65">
        <f>IFERROR(VLOOKUP(C16402,Pivot!A:C,3,0),0)</f>
        <v>0</v>
      </c>
    </row>
    <row r="16403" spans="1:6" x14ac:dyDescent="0.25">
      <c r="A16403" s="68" t="s">
        <v>103</v>
      </c>
      <c r="B16403" s="69">
        <v>491568758</v>
      </c>
      <c r="C16403" s="68">
        <v>4006333045479</v>
      </c>
      <c r="D16403" s="69" t="s">
        <v>10784</v>
      </c>
      <c r="E16403" s="65">
        <f>IFERROR(VLOOKUP(C16403,Pivot!A:B,2,0),0)</f>
        <v>0</v>
      </c>
      <c r="F16403" s="65">
        <f>IFERROR(VLOOKUP(C16403,Pivot!A:C,3,0),0)</f>
        <v>0</v>
      </c>
    </row>
    <row r="16404" spans="1:6" x14ac:dyDescent="0.25">
      <c r="A16404" s="68" t="s">
        <v>103</v>
      </c>
      <c r="B16404" s="69">
        <v>491568759</v>
      </c>
      <c r="C16404" s="68">
        <v>4006333045585</v>
      </c>
      <c r="D16404" s="69" t="s">
        <v>10785</v>
      </c>
      <c r="E16404" s="65">
        <f>IFERROR(VLOOKUP(C16404,Pivot!A:B,2,0),0)</f>
        <v>0</v>
      </c>
      <c r="F16404" s="65">
        <f>IFERROR(VLOOKUP(C16404,Pivot!A:C,3,0),0)</f>
        <v>0</v>
      </c>
    </row>
    <row r="16405" spans="1:6" x14ac:dyDescent="0.25">
      <c r="A16405" s="68" t="s">
        <v>103</v>
      </c>
      <c r="B16405" s="69">
        <v>491568760</v>
      </c>
      <c r="C16405" s="68">
        <v>4006333058462</v>
      </c>
      <c r="D16405" s="69" t="s">
        <v>10786</v>
      </c>
      <c r="E16405" s="65">
        <f>IFERROR(VLOOKUP(C16405,Pivot!A:B,2,0),0)</f>
        <v>0</v>
      </c>
      <c r="F16405" s="65">
        <f>IFERROR(VLOOKUP(C16405,Pivot!A:C,3,0),0)</f>
        <v>0</v>
      </c>
    </row>
    <row r="16406" spans="1:6" x14ac:dyDescent="0.25">
      <c r="A16406" s="68" t="s">
        <v>103</v>
      </c>
      <c r="B16406" s="69">
        <v>491568761</v>
      </c>
      <c r="C16406" s="68">
        <v>4006333058479</v>
      </c>
      <c r="D16406" s="69" t="s">
        <v>10787</v>
      </c>
      <c r="E16406" s="65">
        <f>IFERROR(VLOOKUP(C16406,Pivot!A:B,2,0),0)</f>
        <v>0</v>
      </c>
      <c r="F16406" s="65">
        <f>IFERROR(VLOOKUP(C16406,Pivot!A:C,3,0),0)</f>
        <v>0</v>
      </c>
    </row>
    <row r="16407" spans="1:6" x14ac:dyDescent="0.25">
      <c r="A16407" s="68" t="s">
        <v>103</v>
      </c>
      <c r="B16407" s="69">
        <v>491568762</v>
      </c>
      <c r="C16407" s="68">
        <v>4006333058486</v>
      </c>
      <c r="D16407" s="69" t="s">
        <v>10788</v>
      </c>
      <c r="E16407" s="65">
        <f>IFERROR(VLOOKUP(C16407,Pivot!A:B,2,0),0)</f>
        <v>0</v>
      </c>
      <c r="F16407" s="65">
        <f>IFERROR(VLOOKUP(C16407,Pivot!A:C,3,0),0)</f>
        <v>0</v>
      </c>
    </row>
    <row r="16408" spans="1:6" x14ac:dyDescent="0.25">
      <c r="A16408" s="68" t="s">
        <v>103</v>
      </c>
      <c r="B16408" s="69">
        <v>491568763</v>
      </c>
      <c r="C16408" s="68">
        <v>4006333045622</v>
      </c>
      <c r="D16408" s="69" t="s">
        <v>10789</v>
      </c>
      <c r="E16408" s="65">
        <f>IFERROR(VLOOKUP(C16408,Pivot!A:B,2,0),0)</f>
        <v>0</v>
      </c>
      <c r="F16408" s="65">
        <f>IFERROR(VLOOKUP(C16408,Pivot!A:C,3,0),0)</f>
        <v>0</v>
      </c>
    </row>
    <row r="16409" spans="1:6" x14ac:dyDescent="0.25">
      <c r="A16409" s="68" t="s">
        <v>103</v>
      </c>
      <c r="B16409" s="69">
        <v>491568765</v>
      </c>
      <c r="C16409" s="68">
        <v>4006333059216</v>
      </c>
      <c r="D16409" s="69" t="s">
        <v>10790</v>
      </c>
      <c r="E16409" s="65">
        <f>IFERROR(VLOOKUP(C16409,Pivot!A:B,2,0),0)</f>
        <v>0</v>
      </c>
      <c r="F16409" s="65">
        <f>IFERROR(VLOOKUP(C16409,Pivot!A:C,3,0),0)</f>
        <v>0</v>
      </c>
    </row>
    <row r="16410" spans="1:6" x14ac:dyDescent="0.25">
      <c r="A16410" s="68" t="s">
        <v>103</v>
      </c>
      <c r="B16410" s="69">
        <v>491568771</v>
      </c>
      <c r="C16410" s="68">
        <v>6944994920378</v>
      </c>
      <c r="D16410" s="69" t="s">
        <v>10791</v>
      </c>
      <c r="E16410" s="65">
        <f>IFERROR(VLOOKUP(C16410,Pivot!A:B,2,0),0)</f>
        <v>0</v>
      </c>
      <c r="F16410" s="65">
        <f>IFERROR(VLOOKUP(C16410,Pivot!A:C,3,0),0)</f>
        <v>0</v>
      </c>
    </row>
    <row r="16411" spans="1:6" x14ac:dyDescent="0.25">
      <c r="A16411" s="68" t="s">
        <v>103</v>
      </c>
      <c r="B16411" s="69">
        <v>491568784</v>
      </c>
      <c r="C16411" s="68">
        <v>491568784</v>
      </c>
      <c r="D16411" s="69" t="s">
        <v>10792</v>
      </c>
      <c r="E16411" s="65">
        <f>IFERROR(VLOOKUP(C16411,Pivot!A:B,2,0),0)</f>
        <v>0</v>
      </c>
      <c r="F16411" s="65">
        <f>IFERROR(VLOOKUP(C16411,Pivot!A:C,3,0),0)</f>
        <v>0</v>
      </c>
    </row>
    <row r="16412" spans="1:6" x14ac:dyDescent="0.25">
      <c r="A16412" s="68" t="s">
        <v>103</v>
      </c>
      <c r="B16412" s="69">
        <v>491568784</v>
      </c>
      <c r="C16412" s="68">
        <v>5015353557908</v>
      </c>
      <c r="D16412" s="69" t="s">
        <v>10792</v>
      </c>
      <c r="E16412" s="65">
        <f>IFERROR(VLOOKUP(C16412,Pivot!A:B,2,0),0)</f>
        <v>0</v>
      </c>
      <c r="F16412" s="65">
        <f>IFERROR(VLOOKUP(C16412,Pivot!A:C,3,0),0)</f>
        <v>0</v>
      </c>
    </row>
    <row r="16413" spans="1:6" x14ac:dyDescent="0.25">
      <c r="A16413" s="68" t="s">
        <v>103</v>
      </c>
      <c r="B16413" s="69">
        <v>491568785</v>
      </c>
      <c r="C16413" s="68">
        <v>491568785</v>
      </c>
      <c r="D16413" s="69" t="s">
        <v>10793</v>
      </c>
      <c r="E16413" s="65">
        <f>IFERROR(VLOOKUP(C16413,Pivot!A:B,2,0),0)</f>
        <v>0</v>
      </c>
      <c r="F16413" s="65">
        <f>IFERROR(VLOOKUP(C16413,Pivot!A:C,3,0),0)</f>
        <v>0</v>
      </c>
    </row>
    <row r="16414" spans="1:6" x14ac:dyDescent="0.25">
      <c r="A16414" s="68" t="s">
        <v>103</v>
      </c>
      <c r="B16414" s="69">
        <v>491568785</v>
      </c>
      <c r="C16414" s="68">
        <v>5015353557915</v>
      </c>
      <c r="D16414" s="69" t="s">
        <v>10793</v>
      </c>
      <c r="E16414" s="65">
        <f>IFERROR(VLOOKUP(C16414,Pivot!A:B,2,0),0)</f>
        <v>0</v>
      </c>
      <c r="F16414" s="65">
        <f>IFERROR(VLOOKUP(C16414,Pivot!A:C,3,0),0)</f>
        <v>0</v>
      </c>
    </row>
    <row r="16415" spans="1:6" x14ac:dyDescent="0.25">
      <c r="A16415" s="68" t="s">
        <v>103</v>
      </c>
      <c r="B16415" s="69">
        <v>491568786</v>
      </c>
      <c r="C16415" s="68">
        <v>491568786</v>
      </c>
      <c r="D16415" s="69" t="s">
        <v>10794</v>
      </c>
      <c r="E16415" s="65">
        <f>IFERROR(VLOOKUP(C16415,Pivot!A:B,2,0),0)</f>
        <v>0</v>
      </c>
      <c r="F16415" s="65">
        <f>IFERROR(VLOOKUP(C16415,Pivot!A:C,3,0),0)</f>
        <v>0</v>
      </c>
    </row>
    <row r="16416" spans="1:6" x14ac:dyDescent="0.25">
      <c r="A16416" s="68" t="s">
        <v>103</v>
      </c>
      <c r="B16416" s="69">
        <v>491568786</v>
      </c>
      <c r="C16416" s="68">
        <v>5015353557960</v>
      </c>
      <c r="D16416" s="69" t="s">
        <v>10794</v>
      </c>
      <c r="E16416" s="65">
        <f>IFERROR(VLOOKUP(C16416,Pivot!A:B,2,0),0)</f>
        <v>0</v>
      </c>
      <c r="F16416" s="65">
        <f>IFERROR(VLOOKUP(C16416,Pivot!A:C,3,0),0)</f>
        <v>0</v>
      </c>
    </row>
    <row r="16417" spans="1:6" x14ac:dyDescent="0.25">
      <c r="A16417" s="68" t="s">
        <v>103</v>
      </c>
      <c r="B16417" s="69">
        <v>491568787</v>
      </c>
      <c r="C16417" s="68">
        <v>491568787</v>
      </c>
      <c r="D16417" s="69" t="s">
        <v>10795</v>
      </c>
      <c r="E16417" s="65">
        <f>IFERROR(VLOOKUP(C16417,Pivot!A:B,2,0),0)</f>
        <v>0</v>
      </c>
      <c r="F16417" s="65">
        <f>IFERROR(VLOOKUP(C16417,Pivot!A:C,3,0),0)</f>
        <v>0</v>
      </c>
    </row>
    <row r="16418" spans="1:6" x14ac:dyDescent="0.25">
      <c r="A16418" s="68" t="s">
        <v>103</v>
      </c>
      <c r="B16418" s="69">
        <v>491568787</v>
      </c>
      <c r="C16418" s="68">
        <v>5015353557984</v>
      </c>
      <c r="D16418" s="69" t="s">
        <v>10795</v>
      </c>
      <c r="E16418" s="65">
        <f>IFERROR(VLOOKUP(C16418,Pivot!A:B,2,0),0)</f>
        <v>0</v>
      </c>
      <c r="F16418" s="65">
        <f>IFERROR(VLOOKUP(C16418,Pivot!A:C,3,0),0)</f>
        <v>0</v>
      </c>
    </row>
    <row r="16419" spans="1:6" x14ac:dyDescent="0.25">
      <c r="A16419" s="68" t="s">
        <v>103</v>
      </c>
      <c r="B16419" s="69">
        <v>491568788</v>
      </c>
      <c r="C16419" s="68">
        <v>491568788</v>
      </c>
      <c r="D16419" s="69" t="s">
        <v>10796</v>
      </c>
      <c r="E16419" s="65">
        <f>IFERROR(VLOOKUP(C16419,Pivot!A:B,2,0),0)</f>
        <v>0</v>
      </c>
      <c r="F16419" s="65">
        <f>IFERROR(VLOOKUP(C16419,Pivot!A:C,3,0),0)</f>
        <v>0</v>
      </c>
    </row>
    <row r="16420" spans="1:6" x14ac:dyDescent="0.25">
      <c r="A16420" s="68" t="s">
        <v>103</v>
      </c>
      <c r="B16420" s="69">
        <v>491568788</v>
      </c>
      <c r="C16420" s="68">
        <v>5015353557939</v>
      </c>
      <c r="D16420" s="69" t="s">
        <v>10796</v>
      </c>
      <c r="E16420" s="65">
        <f>IFERROR(VLOOKUP(C16420,Pivot!A:B,2,0),0)</f>
        <v>0</v>
      </c>
      <c r="F16420" s="65">
        <f>IFERROR(VLOOKUP(C16420,Pivot!A:C,3,0),0)</f>
        <v>0</v>
      </c>
    </row>
    <row r="16421" spans="1:6" x14ac:dyDescent="0.25">
      <c r="A16421" s="68" t="s">
        <v>103</v>
      </c>
      <c r="B16421" s="69">
        <v>491568789</v>
      </c>
      <c r="C16421" s="68">
        <v>491568789</v>
      </c>
      <c r="D16421" s="69" t="s">
        <v>10797</v>
      </c>
      <c r="E16421" s="65">
        <f>IFERROR(VLOOKUP(C16421,Pivot!A:B,2,0),0)</f>
        <v>0</v>
      </c>
      <c r="F16421" s="65">
        <f>IFERROR(VLOOKUP(C16421,Pivot!A:C,3,0),0)</f>
        <v>0</v>
      </c>
    </row>
    <row r="16422" spans="1:6" x14ac:dyDescent="0.25">
      <c r="A16422" s="68" t="s">
        <v>103</v>
      </c>
      <c r="B16422" s="69">
        <v>491568789</v>
      </c>
      <c r="C16422" s="68">
        <v>5015353565385</v>
      </c>
      <c r="D16422" s="69" t="s">
        <v>10797</v>
      </c>
      <c r="E16422" s="65">
        <f>IFERROR(VLOOKUP(C16422,Pivot!A:B,2,0),0)</f>
        <v>0</v>
      </c>
      <c r="F16422" s="65">
        <f>IFERROR(VLOOKUP(C16422,Pivot!A:C,3,0),0)</f>
        <v>0</v>
      </c>
    </row>
    <row r="16423" spans="1:6" x14ac:dyDescent="0.25">
      <c r="A16423" s="68" t="s">
        <v>103</v>
      </c>
      <c r="B16423" s="69">
        <v>491568790</v>
      </c>
      <c r="C16423" s="68">
        <v>491568790</v>
      </c>
      <c r="D16423" s="69" t="s">
        <v>10798</v>
      </c>
      <c r="E16423" s="65">
        <f>IFERROR(VLOOKUP(C16423,Pivot!A:B,2,0),0)</f>
        <v>0</v>
      </c>
      <c r="F16423" s="65">
        <f>IFERROR(VLOOKUP(C16423,Pivot!A:C,3,0),0)</f>
        <v>0</v>
      </c>
    </row>
    <row r="16424" spans="1:6" x14ac:dyDescent="0.25">
      <c r="A16424" s="68" t="s">
        <v>103</v>
      </c>
      <c r="B16424" s="69">
        <v>491568790</v>
      </c>
      <c r="C16424" s="68">
        <v>5015353561431</v>
      </c>
      <c r="D16424" s="69" t="s">
        <v>10798</v>
      </c>
      <c r="E16424" s="65">
        <f>IFERROR(VLOOKUP(C16424,Pivot!A:B,2,0),0)</f>
        <v>0</v>
      </c>
      <c r="F16424" s="65">
        <f>IFERROR(VLOOKUP(C16424,Pivot!A:C,3,0),0)</f>
        <v>0</v>
      </c>
    </row>
    <row r="16425" spans="1:6" x14ac:dyDescent="0.25">
      <c r="A16425" s="68" t="s">
        <v>103</v>
      </c>
      <c r="B16425" s="69">
        <v>491568792</v>
      </c>
      <c r="C16425" s="68">
        <v>491568792</v>
      </c>
      <c r="D16425" s="69" t="s">
        <v>10799</v>
      </c>
      <c r="E16425" s="65">
        <f>IFERROR(VLOOKUP(C16425,Pivot!A:B,2,0),0)</f>
        <v>0</v>
      </c>
      <c r="F16425" s="65">
        <f>IFERROR(VLOOKUP(C16425,Pivot!A:C,3,0),0)</f>
        <v>0</v>
      </c>
    </row>
    <row r="16426" spans="1:6" x14ac:dyDescent="0.25">
      <c r="A16426" s="68" t="s">
        <v>103</v>
      </c>
      <c r="B16426" s="69">
        <v>491568792</v>
      </c>
      <c r="C16426" s="68">
        <v>5015353561493</v>
      </c>
      <c r="D16426" s="69" t="s">
        <v>10799</v>
      </c>
      <c r="E16426" s="65">
        <f>IFERROR(VLOOKUP(C16426,Pivot!A:B,2,0),0)</f>
        <v>0</v>
      </c>
      <c r="F16426" s="65">
        <f>IFERROR(VLOOKUP(C16426,Pivot!A:C,3,0),0)</f>
        <v>0</v>
      </c>
    </row>
    <row r="16427" spans="1:6" x14ac:dyDescent="0.25">
      <c r="A16427" s="68" t="s">
        <v>103</v>
      </c>
      <c r="B16427" s="69">
        <v>491568802</v>
      </c>
      <c r="C16427" s="68">
        <v>6999903250039</v>
      </c>
      <c r="D16427" s="69" t="s">
        <v>10800</v>
      </c>
      <c r="E16427" s="65">
        <f>IFERROR(VLOOKUP(C16427,Pivot!A:B,2,0),0)</f>
        <v>0</v>
      </c>
      <c r="F16427" s="65">
        <f>IFERROR(VLOOKUP(C16427,Pivot!A:C,3,0),0)</f>
        <v>0</v>
      </c>
    </row>
    <row r="16428" spans="1:6" x14ac:dyDescent="0.25">
      <c r="A16428" s="68" t="s">
        <v>103</v>
      </c>
      <c r="B16428" s="69">
        <v>491568803</v>
      </c>
      <c r="C16428" s="68">
        <v>6999903250022</v>
      </c>
      <c r="D16428" s="69" t="s">
        <v>10801</v>
      </c>
      <c r="E16428" s="65">
        <f>IFERROR(VLOOKUP(C16428,Pivot!A:B,2,0),0)</f>
        <v>0</v>
      </c>
      <c r="F16428" s="65">
        <f>IFERROR(VLOOKUP(C16428,Pivot!A:C,3,0),0)</f>
        <v>0</v>
      </c>
    </row>
    <row r="16429" spans="1:6" x14ac:dyDescent="0.25">
      <c r="A16429" s="68" t="s">
        <v>103</v>
      </c>
      <c r="B16429" s="69">
        <v>491568804</v>
      </c>
      <c r="C16429" s="68">
        <v>6999903250015</v>
      </c>
      <c r="D16429" s="69" t="s">
        <v>10802</v>
      </c>
      <c r="E16429" s="65">
        <f>IFERROR(VLOOKUP(C16429,Pivot!A:B,2,0),0)</f>
        <v>0</v>
      </c>
      <c r="F16429" s="65">
        <f>IFERROR(VLOOKUP(C16429,Pivot!A:C,3,0),0)</f>
        <v>0</v>
      </c>
    </row>
    <row r="16430" spans="1:6" x14ac:dyDescent="0.25">
      <c r="A16430" s="68" t="s">
        <v>103</v>
      </c>
      <c r="B16430" s="69">
        <v>491568807</v>
      </c>
      <c r="C16430" s="68">
        <v>887961768350</v>
      </c>
      <c r="D16430" s="69" t="s">
        <v>10803</v>
      </c>
      <c r="E16430" s="65">
        <f>IFERROR(VLOOKUP(C16430,Pivot!A:B,2,0),0)</f>
        <v>0</v>
      </c>
      <c r="F16430" s="65">
        <f>IFERROR(VLOOKUP(C16430,Pivot!A:C,3,0),0)</f>
        <v>0</v>
      </c>
    </row>
    <row r="16431" spans="1:6" x14ac:dyDescent="0.25">
      <c r="A16431" s="68" t="s">
        <v>103</v>
      </c>
      <c r="B16431" s="69">
        <v>491568809</v>
      </c>
      <c r="C16431" s="68">
        <v>887961531626</v>
      </c>
      <c r="D16431" s="69" t="s">
        <v>10804</v>
      </c>
      <c r="E16431" s="65">
        <f>IFERROR(VLOOKUP(C16431,Pivot!A:B,2,0),0)</f>
        <v>0</v>
      </c>
      <c r="F16431" s="65">
        <f>IFERROR(VLOOKUP(C16431,Pivot!A:C,3,0),0)</f>
        <v>0</v>
      </c>
    </row>
    <row r="16432" spans="1:6" x14ac:dyDescent="0.25">
      <c r="A16432" s="68" t="s">
        <v>103</v>
      </c>
      <c r="B16432" s="69">
        <v>491568811</v>
      </c>
      <c r="C16432" s="68">
        <v>887961706161</v>
      </c>
      <c r="D16432" s="69" t="s">
        <v>10805</v>
      </c>
      <c r="E16432" s="65">
        <f>IFERROR(VLOOKUP(C16432,Pivot!A:B,2,0),0)</f>
        <v>0</v>
      </c>
      <c r="F16432" s="65">
        <f>IFERROR(VLOOKUP(C16432,Pivot!A:C,3,0),0)</f>
        <v>0</v>
      </c>
    </row>
    <row r="16433" spans="1:6" x14ac:dyDescent="0.25">
      <c r="A16433" s="68" t="s">
        <v>103</v>
      </c>
      <c r="B16433" s="69">
        <v>491568811</v>
      </c>
      <c r="C16433" s="68">
        <v>887961706178</v>
      </c>
      <c r="D16433" s="69" t="s">
        <v>10805</v>
      </c>
      <c r="E16433" s="65">
        <f>IFERROR(VLOOKUP(C16433,Pivot!A:B,2,0),0)</f>
        <v>0</v>
      </c>
      <c r="F16433" s="65">
        <f>IFERROR(VLOOKUP(C16433,Pivot!A:C,3,0),0)</f>
        <v>0</v>
      </c>
    </row>
    <row r="16434" spans="1:6" x14ac:dyDescent="0.25">
      <c r="A16434" s="68" t="s">
        <v>103</v>
      </c>
      <c r="B16434" s="69">
        <v>491568811</v>
      </c>
      <c r="C16434" s="68">
        <v>887961706185</v>
      </c>
      <c r="D16434" s="69" t="s">
        <v>10805</v>
      </c>
      <c r="E16434" s="65">
        <f>IFERROR(VLOOKUP(C16434,Pivot!A:B,2,0),0)</f>
        <v>0</v>
      </c>
      <c r="F16434" s="65">
        <f>IFERROR(VLOOKUP(C16434,Pivot!A:C,3,0),0)</f>
        <v>0</v>
      </c>
    </row>
    <row r="16435" spans="1:6" x14ac:dyDescent="0.25">
      <c r="A16435" s="68" t="s">
        <v>103</v>
      </c>
      <c r="B16435" s="69">
        <v>491568812</v>
      </c>
      <c r="C16435" s="68">
        <v>887961687965</v>
      </c>
      <c r="D16435" s="69" t="s">
        <v>10806</v>
      </c>
      <c r="E16435" s="65">
        <f>IFERROR(VLOOKUP(C16435,Pivot!A:B,2,0),0)</f>
        <v>0</v>
      </c>
      <c r="F16435" s="65">
        <f>IFERROR(VLOOKUP(C16435,Pivot!A:C,3,0),0)</f>
        <v>0</v>
      </c>
    </row>
    <row r="16436" spans="1:6" x14ac:dyDescent="0.25">
      <c r="A16436" s="68" t="s">
        <v>103</v>
      </c>
      <c r="B16436" s="69">
        <v>491568814</v>
      </c>
      <c r="C16436" s="68">
        <v>887961787658</v>
      </c>
      <c r="D16436" s="69" t="s">
        <v>10807</v>
      </c>
      <c r="E16436" s="65">
        <f>IFERROR(VLOOKUP(C16436,Pivot!A:B,2,0),0)</f>
        <v>0</v>
      </c>
      <c r="F16436" s="65">
        <f>IFERROR(VLOOKUP(C16436,Pivot!A:C,3,0),0)</f>
        <v>0</v>
      </c>
    </row>
    <row r="16437" spans="1:6" x14ac:dyDescent="0.25">
      <c r="A16437" s="68" t="s">
        <v>103</v>
      </c>
      <c r="B16437" s="69">
        <v>491568815</v>
      </c>
      <c r="C16437" s="68">
        <v>8904097533385</v>
      </c>
      <c r="D16437" s="69" t="s">
        <v>10808</v>
      </c>
      <c r="E16437" s="65">
        <f>IFERROR(VLOOKUP(C16437,Pivot!A:B,2,0),0)</f>
        <v>0</v>
      </c>
      <c r="F16437" s="65">
        <f>IFERROR(VLOOKUP(C16437,Pivot!A:C,3,0),0)</f>
        <v>0</v>
      </c>
    </row>
    <row r="16438" spans="1:6" x14ac:dyDescent="0.25">
      <c r="A16438" s="68" t="s">
        <v>103</v>
      </c>
      <c r="B16438" s="69">
        <v>491568815</v>
      </c>
      <c r="C16438" s="68">
        <v>8904097598414</v>
      </c>
      <c r="D16438" s="69" t="s">
        <v>10808</v>
      </c>
      <c r="E16438" s="65">
        <f>IFERROR(VLOOKUP(C16438,Pivot!A:B,2,0),0)</f>
        <v>0</v>
      </c>
      <c r="F16438" s="65">
        <f>IFERROR(VLOOKUP(C16438,Pivot!A:C,3,0),0)</f>
        <v>0</v>
      </c>
    </row>
    <row r="16439" spans="1:6" x14ac:dyDescent="0.25">
      <c r="A16439" s="68" t="s">
        <v>103</v>
      </c>
      <c r="B16439" s="69">
        <v>491568816</v>
      </c>
      <c r="C16439" s="68">
        <v>887961897418</v>
      </c>
      <c r="D16439" s="69" t="s">
        <v>10809</v>
      </c>
      <c r="E16439" s="65">
        <f>IFERROR(VLOOKUP(C16439,Pivot!A:B,2,0),0)</f>
        <v>0</v>
      </c>
      <c r="F16439" s="65">
        <f>IFERROR(VLOOKUP(C16439,Pivot!A:C,3,0),0)</f>
        <v>0</v>
      </c>
    </row>
    <row r="16440" spans="1:6" x14ac:dyDescent="0.25">
      <c r="A16440" s="68" t="s">
        <v>103</v>
      </c>
      <c r="B16440" s="69">
        <v>491568817</v>
      </c>
      <c r="C16440" s="68">
        <v>195166156514</v>
      </c>
      <c r="D16440" s="69" t="s">
        <v>10810</v>
      </c>
      <c r="E16440" s="65">
        <f>IFERROR(VLOOKUP(C16440,Pivot!A:B,2,0),0)</f>
        <v>0</v>
      </c>
      <c r="F16440" s="65">
        <f>IFERROR(VLOOKUP(C16440,Pivot!A:C,3,0),0)</f>
        <v>0</v>
      </c>
    </row>
    <row r="16441" spans="1:6" x14ac:dyDescent="0.25">
      <c r="A16441" s="68" t="s">
        <v>103</v>
      </c>
      <c r="B16441" s="69">
        <v>491568817</v>
      </c>
      <c r="C16441" s="68">
        <v>195166211640</v>
      </c>
      <c r="D16441" s="69" t="s">
        <v>10810</v>
      </c>
      <c r="E16441" s="65">
        <f>IFERROR(VLOOKUP(C16441,Pivot!A:B,2,0),0)</f>
        <v>0</v>
      </c>
      <c r="F16441" s="65">
        <f>IFERROR(VLOOKUP(C16441,Pivot!A:C,3,0),0)</f>
        <v>0</v>
      </c>
    </row>
    <row r="16442" spans="1:6" x14ac:dyDescent="0.25">
      <c r="A16442" s="68" t="s">
        <v>103</v>
      </c>
      <c r="B16442" s="69">
        <v>491568817</v>
      </c>
      <c r="C16442" s="68">
        <v>195166211657</v>
      </c>
      <c r="D16442" s="69" t="s">
        <v>10810</v>
      </c>
      <c r="E16442" s="65">
        <f>IFERROR(VLOOKUP(C16442,Pivot!A:B,2,0),0)</f>
        <v>0</v>
      </c>
      <c r="F16442" s="65">
        <f>IFERROR(VLOOKUP(C16442,Pivot!A:C,3,0),0)</f>
        <v>0</v>
      </c>
    </row>
    <row r="16443" spans="1:6" x14ac:dyDescent="0.25">
      <c r="A16443" s="68" t="s">
        <v>103</v>
      </c>
      <c r="B16443" s="69">
        <v>491568817</v>
      </c>
      <c r="C16443" s="68">
        <v>195166211664</v>
      </c>
      <c r="D16443" s="69" t="s">
        <v>10810</v>
      </c>
      <c r="E16443" s="65">
        <f>IFERROR(VLOOKUP(C16443,Pivot!A:B,2,0),0)</f>
        <v>0</v>
      </c>
      <c r="F16443" s="65">
        <f>IFERROR(VLOOKUP(C16443,Pivot!A:C,3,0),0)</f>
        <v>0</v>
      </c>
    </row>
    <row r="16444" spans="1:6" x14ac:dyDescent="0.25">
      <c r="A16444" s="68" t="s">
        <v>103</v>
      </c>
      <c r="B16444" s="69">
        <v>491568817</v>
      </c>
      <c r="C16444" s="68">
        <v>630509635108</v>
      </c>
      <c r="D16444" s="69" t="s">
        <v>10810</v>
      </c>
      <c r="E16444" s="65">
        <f>IFERROR(VLOOKUP(C16444,Pivot!A:B,2,0),0)</f>
        <v>0</v>
      </c>
      <c r="F16444" s="65">
        <f>IFERROR(VLOOKUP(C16444,Pivot!A:C,3,0),0)</f>
        <v>0</v>
      </c>
    </row>
    <row r="16445" spans="1:6" x14ac:dyDescent="0.25">
      <c r="A16445" s="68" t="s">
        <v>103</v>
      </c>
      <c r="B16445" s="69">
        <v>491568817</v>
      </c>
      <c r="C16445" s="68">
        <v>630509635115</v>
      </c>
      <c r="D16445" s="69" t="s">
        <v>10810</v>
      </c>
      <c r="E16445" s="65">
        <f>IFERROR(VLOOKUP(C16445,Pivot!A:B,2,0),0)</f>
        <v>0</v>
      </c>
      <c r="F16445" s="65">
        <f>IFERROR(VLOOKUP(C16445,Pivot!A:C,3,0),0)</f>
        <v>0</v>
      </c>
    </row>
    <row r="16446" spans="1:6" x14ac:dyDescent="0.25">
      <c r="A16446" s="68" t="s">
        <v>103</v>
      </c>
      <c r="B16446" s="69">
        <v>491568817</v>
      </c>
      <c r="C16446" s="68">
        <v>630509635122</v>
      </c>
      <c r="D16446" s="69" t="s">
        <v>10810</v>
      </c>
      <c r="E16446" s="65">
        <f>IFERROR(VLOOKUP(C16446,Pivot!A:B,2,0),0)</f>
        <v>0</v>
      </c>
      <c r="F16446" s="65">
        <f>IFERROR(VLOOKUP(C16446,Pivot!A:C,3,0),0)</f>
        <v>0</v>
      </c>
    </row>
    <row r="16447" spans="1:6" x14ac:dyDescent="0.25">
      <c r="A16447" s="68" t="s">
        <v>103</v>
      </c>
      <c r="B16447" s="69">
        <v>491568817</v>
      </c>
      <c r="C16447" s="68">
        <v>630509642793</v>
      </c>
      <c r="D16447" s="69" t="s">
        <v>10810</v>
      </c>
      <c r="E16447" s="65">
        <f>IFERROR(VLOOKUP(C16447,Pivot!A:B,2,0),0)</f>
        <v>0</v>
      </c>
      <c r="F16447" s="65">
        <f>IFERROR(VLOOKUP(C16447,Pivot!A:C,3,0),0)</f>
        <v>0</v>
      </c>
    </row>
    <row r="16448" spans="1:6" x14ac:dyDescent="0.25">
      <c r="A16448" s="68" t="s">
        <v>103</v>
      </c>
      <c r="B16448" s="69">
        <v>491568817</v>
      </c>
      <c r="C16448" s="68">
        <v>630509778164</v>
      </c>
      <c r="D16448" s="69" t="s">
        <v>10810</v>
      </c>
      <c r="E16448" s="65">
        <f>IFERROR(VLOOKUP(C16448,Pivot!A:B,2,0),0)</f>
        <v>0</v>
      </c>
      <c r="F16448" s="65">
        <f>IFERROR(VLOOKUP(C16448,Pivot!A:C,3,0),0)</f>
        <v>0</v>
      </c>
    </row>
    <row r="16449" spans="1:6" x14ac:dyDescent="0.25">
      <c r="A16449" s="68" t="s">
        <v>103</v>
      </c>
      <c r="B16449" s="69">
        <v>491568817</v>
      </c>
      <c r="C16449" s="68">
        <v>630509882250</v>
      </c>
      <c r="D16449" s="69" t="s">
        <v>10810</v>
      </c>
      <c r="E16449" s="65">
        <f>IFERROR(VLOOKUP(C16449,Pivot!A:B,2,0),0)</f>
        <v>0</v>
      </c>
      <c r="F16449" s="65">
        <f>IFERROR(VLOOKUP(C16449,Pivot!A:C,3,0),0)</f>
        <v>0</v>
      </c>
    </row>
    <row r="16450" spans="1:6" x14ac:dyDescent="0.25">
      <c r="A16450" s="68" t="s">
        <v>103</v>
      </c>
      <c r="B16450" s="69">
        <v>491568820</v>
      </c>
      <c r="C16450" s="68">
        <v>630509834761</v>
      </c>
      <c r="D16450" s="69" t="s">
        <v>10811</v>
      </c>
      <c r="E16450" s="65">
        <f>IFERROR(VLOOKUP(C16450,Pivot!A:B,2,0),0)</f>
        <v>0</v>
      </c>
      <c r="F16450" s="65">
        <f>IFERROR(VLOOKUP(C16450,Pivot!A:C,3,0),0)</f>
        <v>0</v>
      </c>
    </row>
    <row r="16451" spans="1:6" x14ac:dyDescent="0.25">
      <c r="A16451" s="68" t="s">
        <v>103</v>
      </c>
      <c r="B16451" s="69">
        <v>491568821</v>
      </c>
      <c r="C16451" s="68">
        <v>630509809332</v>
      </c>
      <c r="D16451" s="69" t="s">
        <v>10812</v>
      </c>
      <c r="E16451" s="65">
        <f>IFERROR(VLOOKUP(C16451,Pivot!A:B,2,0),0)</f>
        <v>0</v>
      </c>
      <c r="F16451" s="65">
        <f>IFERROR(VLOOKUP(C16451,Pivot!A:C,3,0),0)</f>
        <v>0</v>
      </c>
    </row>
    <row r="16452" spans="1:6" x14ac:dyDescent="0.25">
      <c r="A16452" s="68" t="s">
        <v>103</v>
      </c>
      <c r="B16452" s="69">
        <v>491568822</v>
      </c>
      <c r="C16452" s="68">
        <v>630509809318</v>
      </c>
      <c r="D16452" s="69" t="s">
        <v>10813</v>
      </c>
      <c r="E16452" s="65">
        <f>IFERROR(VLOOKUP(C16452,Pivot!A:B,2,0),0)</f>
        <v>0</v>
      </c>
      <c r="F16452" s="65">
        <f>IFERROR(VLOOKUP(C16452,Pivot!A:C,3,0),0)</f>
        <v>0</v>
      </c>
    </row>
    <row r="16453" spans="1:6" x14ac:dyDescent="0.25">
      <c r="A16453" s="68" t="s">
        <v>103</v>
      </c>
      <c r="B16453" s="69">
        <v>491568824</v>
      </c>
      <c r="C16453" s="68">
        <v>630509792375</v>
      </c>
      <c r="D16453" s="69" t="s">
        <v>10814</v>
      </c>
      <c r="E16453" s="65">
        <f>IFERROR(VLOOKUP(C16453,Pivot!A:B,2,0),0)</f>
        <v>0</v>
      </c>
      <c r="F16453" s="65">
        <f>IFERROR(VLOOKUP(C16453,Pivot!A:C,3,0),0)</f>
        <v>0</v>
      </c>
    </row>
    <row r="16454" spans="1:6" x14ac:dyDescent="0.25">
      <c r="A16454" s="68" t="s">
        <v>103</v>
      </c>
      <c r="B16454" s="69">
        <v>491568824</v>
      </c>
      <c r="C16454" s="68">
        <v>630509806706</v>
      </c>
      <c r="D16454" s="69" t="s">
        <v>10814</v>
      </c>
      <c r="E16454" s="65">
        <f>IFERROR(VLOOKUP(C16454,Pivot!A:B,2,0),0)</f>
        <v>0</v>
      </c>
      <c r="F16454" s="65">
        <f>IFERROR(VLOOKUP(C16454,Pivot!A:C,3,0),0)</f>
        <v>0</v>
      </c>
    </row>
    <row r="16455" spans="1:6" x14ac:dyDescent="0.25">
      <c r="A16455" s="68" t="s">
        <v>103</v>
      </c>
      <c r="B16455" s="69">
        <v>491568825</v>
      </c>
      <c r="C16455" s="68">
        <v>195166162768</v>
      </c>
      <c r="D16455" s="69" t="s">
        <v>10815</v>
      </c>
      <c r="E16455" s="65">
        <f>IFERROR(VLOOKUP(C16455,Pivot!A:B,2,0),0)</f>
        <v>0</v>
      </c>
      <c r="F16455" s="65">
        <f>IFERROR(VLOOKUP(C16455,Pivot!A:C,3,0),0)</f>
        <v>0</v>
      </c>
    </row>
    <row r="16456" spans="1:6" x14ac:dyDescent="0.25">
      <c r="A16456" s="68" t="s">
        <v>103</v>
      </c>
      <c r="B16456" s="69">
        <v>491568825</v>
      </c>
      <c r="C16456" s="68">
        <v>195166162782</v>
      </c>
      <c r="D16456" s="69" t="s">
        <v>10815</v>
      </c>
      <c r="E16456" s="65">
        <f>IFERROR(VLOOKUP(C16456,Pivot!A:B,2,0),0)</f>
        <v>0</v>
      </c>
      <c r="F16456" s="65">
        <f>IFERROR(VLOOKUP(C16456,Pivot!A:C,3,0),0)</f>
        <v>0</v>
      </c>
    </row>
    <row r="16457" spans="1:6" x14ac:dyDescent="0.25">
      <c r="A16457" s="68" t="s">
        <v>103</v>
      </c>
      <c r="B16457" s="69">
        <v>491568825</v>
      </c>
      <c r="C16457" s="68">
        <v>195166162799</v>
      </c>
      <c r="D16457" s="69" t="s">
        <v>10815</v>
      </c>
      <c r="E16457" s="65">
        <f>IFERROR(VLOOKUP(C16457,Pivot!A:B,2,0),0)</f>
        <v>0</v>
      </c>
      <c r="F16457" s="65">
        <f>IFERROR(VLOOKUP(C16457,Pivot!A:C,3,0),0)</f>
        <v>0</v>
      </c>
    </row>
    <row r="16458" spans="1:6" x14ac:dyDescent="0.25">
      <c r="A16458" s="68" t="s">
        <v>103</v>
      </c>
      <c r="B16458" s="69">
        <v>491568825</v>
      </c>
      <c r="C16458" s="68">
        <v>195166174136</v>
      </c>
      <c r="D16458" s="69" t="s">
        <v>10815</v>
      </c>
      <c r="E16458" s="65">
        <f>IFERROR(VLOOKUP(C16458,Pivot!A:B,2,0),0)</f>
        <v>0</v>
      </c>
      <c r="F16458" s="65">
        <f>IFERROR(VLOOKUP(C16458,Pivot!A:C,3,0),0)</f>
        <v>0</v>
      </c>
    </row>
    <row r="16459" spans="1:6" x14ac:dyDescent="0.25">
      <c r="A16459" s="68" t="s">
        <v>103</v>
      </c>
      <c r="B16459" s="69">
        <v>491568825</v>
      </c>
      <c r="C16459" s="68">
        <v>195166209739</v>
      </c>
      <c r="D16459" s="69" t="s">
        <v>10815</v>
      </c>
      <c r="E16459" s="65">
        <f>IFERROR(VLOOKUP(C16459,Pivot!A:B,2,0),0)</f>
        <v>0</v>
      </c>
      <c r="F16459" s="65">
        <f>IFERROR(VLOOKUP(C16459,Pivot!A:C,3,0),0)</f>
        <v>0</v>
      </c>
    </row>
    <row r="16460" spans="1:6" x14ac:dyDescent="0.25">
      <c r="A16460" s="68" t="s">
        <v>103</v>
      </c>
      <c r="B16460" s="69">
        <v>491568825</v>
      </c>
      <c r="C16460" s="68">
        <v>630509836086</v>
      </c>
      <c r="D16460" s="69" t="s">
        <v>10815</v>
      </c>
      <c r="E16460" s="65">
        <f>IFERROR(VLOOKUP(C16460,Pivot!A:B,2,0),0)</f>
        <v>0</v>
      </c>
      <c r="F16460" s="65">
        <f>IFERROR(VLOOKUP(C16460,Pivot!A:C,3,0),0)</f>
        <v>0</v>
      </c>
    </row>
    <row r="16461" spans="1:6" x14ac:dyDescent="0.25">
      <c r="A16461" s="68" t="s">
        <v>103</v>
      </c>
      <c r="B16461" s="69">
        <v>491568825</v>
      </c>
      <c r="C16461" s="68">
        <v>630509836994</v>
      </c>
      <c r="D16461" s="69" t="s">
        <v>10815</v>
      </c>
      <c r="E16461" s="65">
        <f>IFERROR(VLOOKUP(C16461,Pivot!A:B,2,0),0)</f>
        <v>0</v>
      </c>
      <c r="F16461" s="65">
        <f>IFERROR(VLOOKUP(C16461,Pivot!A:C,3,0),0)</f>
        <v>0</v>
      </c>
    </row>
    <row r="16462" spans="1:6" x14ac:dyDescent="0.25">
      <c r="A16462" s="68" t="s">
        <v>103</v>
      </c>
      <c r="B16462" s="69">
        <v>491568825</v>
      </c>
      <c r="C16462" s="68">
        <v>630509837045</v>
      </c>
      <c r="D16462" s="69" t="s">
        <v>10815</v>
      </c>
      <c r="E16462" s="65">
        <f>IFERROR(VLOOKUP(C16462,Pivot!A:B,2,0),0)</f>
        <v>0</v>
      </c>
      <c r="F16462" s="65">
        <f>IFERROR(VLOOKUP(C16462,Pivot!A:C,3,0),0)</f>
        <v>0</v>
      </c>
    </row>
    <row r="16463" spans="1:6" x14ac:dyDescent="0.25">
      <c r="A16463" s="68" t="s">
        <v>103</v>
      </c>
      <c r="B16463" s="69">
        <v>491568825</v>
      </c>
      <c r="C16463" s="68">
        <v>630509910885</v>
      </c>
      <c r="D16463" s="69" t="s">
        <v>10815</v>
      </c>
      <c r="E16463" s="65">
        <f>IFERROR(VLOOKUP(C16463,Pivot!A:B,2,0),0)</f>
        <v>0</v>
      </c>
      <c r="F16463" s="65">
        <f>IFERROR(VLOOKUP(C16463,Pivot!A:C,3,0),0)</f>
        <v>0</v>
      </c>
    </row>
    <row r="16464" spans="1:6" x14ac:dyDescent="0.25">
      <c r="A16464" s="68" t="s">
        <v>103</v>
      </c>
      <c r="B16464" s="69">
        <v>491568825</v>
      </c>
      <c r="C16464" s="68">
        <v>630509910892</v>
      </c>
      <c r="D16464" s="69" t="s">
        <v>10815</v>
      </c>
      <c r="E16464" s="65">
        <f>IFERROR(VLOOKUP(C16464,Pivot!A:B,2,0),0)</f>
        <v>0</v>
      </c>
      <c r="F16464" s="65">
        <f>IFERROR(VLOOKUP(C16464,Pivot!A:C,3,0),0)</f>
        <v>0</v>
      </c>
    </row>
    <row r="16465" spans="1:6" x14ac:dyDescent="0.25">
      <c r="A16465" s="68" t="s">
        <v>103</v>
      </c>
      <c r="B16465" s="69">
        <v>491568827</v>
      </c>
      <c r="C16465" s="68">
        <v>630509825684</v>
      </c>
      <c r="D16465" s="69" t="s">
        <v>10816</v>
      </c>
      <c r="E16465" s="65">
        <f>IFERROR(VLOOKUP(C16465,Pivot!A:B,2,0),0)</f>
        <v>0</v>
      </c>
      <c r="F16465" s="65">
        <f>IFERROR(VLOOKUP(C16465,Pivot!A:C,3,0),0)</f>
        <v>0</v>
      </c>
    </row>
    <row r="16466" spans="1:6" x14ac:dyDescent="0.25">
      <c r="A16466" s="68" t="s">
        <v>103</v>
      </c>
      <c r="B16466" s="69">
        <v>491568827</v>
      </c>
      <c r="C16466" s="68">
        <v>630509825691</v>
      </c>
      <c r="D16466" s="69" t="s">
        <v>10816</v>
      </c>
      <c r="E16466" s="65">
        <f>IFERROR(VLOOKUP(C16466,Pivot!A:B,2,0),0)</f>
        <v>0</v>
      </c>
      <c r="F16466" s="65">
        <f>IFERROR(VLOOKUP(C16466,Pivot!A:C,3,0),0)</f>
        <v>0</v>
      </c>
    </row>
    <row r="16467" spans="1:6" x14ac:dyDescent="0.25">
      <c r="A16467" s="68" t="s">
        <v>103</v>
      </c>
      <c r="B16467" s="69">
        <v>491568827</v>
      </c>
      <c r="C16467" s="68">
        <v>630509825707</v>
      </c>
      <c r="D16467" s="69" t="s">
        <v>10816</v>
      </c>
      <c r="E16467" s="65">
        <f>IFERROR(VLOOKUP(C16467,Pivot!A:B,2,0),0)</f>
        <v>0</v>
      </c>
      <c r="F16467" s="65">
        <f>IFERROR(VLOOKUP(C16467,Pivot!A:C,3,0),0)</f>
        <v>0</v>
      </c>
    </row>
    <row r="16468" spans="1:6" x14ac:dyDescent="0.25">
      <c r="A16468" s="68" t="s">
        <v>103</v>
      </c>
      <c r="B16468" s="69">
        <v>491568827</v>
      </c>
      <c r="C16468" s="68">
        <v>630509825752</v>
      </c>
      <c r="D16468" s="69" t="s">
        <v>10816</v>
      </c>
      <c r="E16468" s="65">
        <f>IFERROR(VLOOKUP(C16468,Pivot!A:B,2,0),0)</f>
        <v>0</v>
      </c>
      <c r="F16468" s="65">
        <f>IFERROR(VLOOKUP(C16468,Pivot!A:C,3,0),0)</f>
        <v>0</v>
      </c>
    </row>
    <row r="16469" spans="1:6" x14ac:dyDescent="0.25">
      <c r="A16469" s="68" t="s">
        <v>103</v>
      </c>
      <c r="B16469" s="69">
        <v>491568827</v>
      </c>
      <c r="C16469" s="68">
        <v>630509825783</v>
      </c>
      <c r="D16469" s="69" t="s">
        <v>10816</v>
      </c>
      <c r="E16469" s="65">
        <f>IFERROR(VLOOKUP(C16469,Pivot!A:B,2,0),0)</f>
        <v>0</v>
      </c>
      <c r="F16469" s="65">
        <f>IFERROR(VLOOKUP(C16469,Pivot!A:C,3,0),0)</f>
        <v>0</v>
      </c>
    </row>
    <row r="16470" spans="1:6" x14ac:dyDescent="0.25">
      <c r="A16470" s="68" t="s">
        <v>103</v>
      </c>
      <c r="B16470" s="69">
        <v>491568827</v>
      </c>
      <c r="C16470" s="68">
        <v>630509826254</v>
      </c>
      <c r="D16470" s="69" t="s">
        <v>10816</v>
      </c>
      <c r="E16470" s="65">
        <f>IFERROR(VLOOKUP(C16470,Pivot!A:B,2,0),0)</f>
        <v>0</v>
      </c>
      <c r="F16470" s="65">
        <f>IFERROR(VLOOKUP(C16470,Pivot!A:C,3,0),0)</f>
        <v>0</v>
      </c>
    </row>
    <row r="16471" spans="1:6" x14ac:dyDescent="0.25">
      <c r="A16471" s="68" t="s">
        <v>103</v>
      </c>
      <c r="B16471" s="69">
        <v>491568829</v>
      </c>
      <c r="C16471" s="68">
        <v>630509822522</v>
      </c>
      <c r="D16471" s="69" t="s">
        <v>10817</v>
      </c>
      <c r="E16471" s="65">
        <f>IFERROR(VLOOKUP(C16471,Pivot!A:B,2,0),0)</f>
        <v>0</v>
      </c>
      <c r="F16471" s="65">
        <f>IFERROR(VLOOKUP(C16471,Pivot!A:C,3,0),0)</f>
        <v>0</v>
      </c>
    </row>
    <row r="16472" spans="1:6" x14ac:dyDescent="0.25">
      <c r="A16472" s="68" t="s">
        <v>103</v>
      </c>
      <c r="B16472" s="69">
        <v>491568832</v>
      </c>
      <c r="C16472" s="68">
        <v>630509833573</v>
      </c>
      <c r="D16472" s="69" t="s">
        <v>10818</v>
      </c>
      <c r="E16472" s="65">
        <f>IFERROR(VLOOKUP(C16472,Pivot!A:B,2,0),0)</f>
        <v>0</v>
      </c>
      <c r="F16472" s="65">
        <f>IFERROR(VLOOKUP(C16472,Pivot!A:C,3,0),0)</f>
        <v>0</v>
      </c>
    </row>
    <row r="16473" spans="1:6" x14ac:dyDescent="0.25">
      <c r="A16473" s="68" t="s">
        <v>103</v>
      </c>
      <c r="B16473" s="69">
        <v>491568835</v>
      </c>
      <c r="C16473" s="68">
        <v>630509816453</v>
      </c>
      <c r="D16473" s="69" t="s">
        <v>10819</v>
      </c>
      <c r="E16473" s="65">
        <f>IFERROR(VLOOKUP(C16473,Pivot!A:B,2,0),0)</f>
        <v>0</v>
      </c>
      <c r="F16473" s="65">
        <f>IFERROR(VLOOKUP(C16473,Pivot!A:C,3,0),0)</f>
        <v>0</v>
      </c>
    </row>
    <row r="16474" spans="1:6" x14ac:dyDescent="0.25">
      <c r="A16474" s="68" t="s">
        <v>103</v>
      </c>
      <c r="B16474" s="69">
        <v>491568836</v>
      </c>
      <c r="C16474" s="68">
        <v>630509799367</v>
      </c>
      <c r="D16474" s="69" t="s">
        <v>10820</v>
      </c>
      <c r="E16474" s="65">
        <f>IFERROR(VLOOKUP(C16474,Pivot!A:B,2,0),0)</f>
        <v>0</v>
      </c>
      <c r="F16474" s="65">
        <f>IFERROR(VLOOKUP(C16474,Pivot!A:C,3,0),0)</f>
        <v>0</v>
      </c>
    </row>
    <row r="16475" spans="1:6" x14ac:dyDescent="0.25">
      <c r="A16475" s="68" t="s">
        <v>103</v>
      </c>
      <c r="B16475" s="69">
        <v>491568838</v>
      </c>
      <c r="C16475" s="68">
        <v>630509799350</v>
      </c>
      <c r="D16475" s="69" t="s">
        <v>10821</v>
      </c>
      <c r="E16475" s="65">
        <f>IFERROR(VLOOKUP(C16475,Pivot!A:B,2,0),0)</f>
        <v>0</v>
      </c>
      <c r="F16475" s="65">
        <f>IFERROR(VLOOKUP(C16475,Pivot!A:C,3,0),0)</f>
        <v>0</v>
      </c>
    </row>
    <row r="16476" spans="1:6" x14ac:dyDescent="0.25">
      <c r="A16476" s="68" t="s">
        <v>103</v>
      </c>
      <c r="B16476" s="69">
        <v>491568840</v>
      </c>
      <c r="C16476" s="68">
        <v>630509806980</v>
      </c>
      <c r="D16476" s="69" t="s">
        <v>10822</v>
      </c>
      <c r="E16476" s="65">
        <f>IFERROR(VLOOKUP(C16476,Pivot!A:B,2,0),0)</f>
        <v>0</v>
      </c>
      <c r="F16476" s="65">
        <f>IFERROR(VLOOKUP(C16476,Pivot!A:C,3,0),0)</f>
        <v>0</v>
      </c>
    </row>
    <row r="16477" spans="1:6" x14ac:dyDescent="0.25">
      <c r="A16477" s="68" t="s">
        <v>103</v>
      </c>
      <c r="B16477" s="69">
        <v>491568841</v>
      </c>
      <c r="C16477" s="68">
        <v>887961762600</v>
      </c>
      <c r="D16477" s="69" t="s">
        <v>10823</v>
      </c>
      <c r="E16477" s="65">
        <f>IFERROR(VLOOKUP(C16477,Pivot!A:B,2,0),0)</f>
        <v>0</v>
      </c>
      <c r="F16477" s="65">
        <f>IFERROR(VLOOKUP(C16477,Pivot!A:C,3,0),0)</f>
        <v>0</v>
      </c>
    </row>
    <row r="16478" spans="1:6" x14ac:dyDescent="0.25">
      <c r="A16478" s="68" t="s">
        <v>103</v>
      </c>
      <c r="B16478" s="69">
        <v>491568842</v>
      </c>
      <c r="C16478" s="68">
        <v>887961770025</v>
      </c>
      <c r="D16478" s="69" t="s">
        <v>10824</v>
      </c>
      <c r="E16478" s="65">
        <f>IFERROR(VLOOKUP(C16478,Pivot!A:B,2,0),0)</f>
        <v>0</v>
      </c>
      <c r="F16478" s="65">
        <f>IFERROR(VLOOKUP(C16478,Pivot!A:C,3,0),0)</f>
        <v>0</v>
      </c>
    </row>
    <row r="16479" spans="1:6" x14ac:dyDescent="0.25">
      <c r="A16479" s="68" t="s">
        <v>103</v>
      </c>
      <c r="B16479" s="69">
        <v>491568842</v>
      </c>
      <c r="C16479" s="68">
        <v>887961770032</v>
      </c>
      <c r="D16479" s="69" t="s">
        <v>10824</v>
      </c>
      <c r="E16479" s="65">
        <f>IFERROR(VLOOKUP(C16479,Pivot!A:B,2,0),0)</f>
        <v>0</v>
      </c>
      <c r="F16479" s="65">
        <f>IFERROR(VLOOKUP(C16479,Pivot!A:C,3,0),0)</f>
        <v>0</v>
      </c>
    </row>
    <row r="16480" spans="1:6" x14ac:dyDescent="0.25">
      <c r="A16480" s="68" t="s">
        <v>103</v>
      </c>
      <c r="B16480" s="69">
        <v>491568842</v>
      </c>
      <c r="C16480" s="68">
        <v>887961770056</v>
      </c>
      <c r="D16480" s="69" t="s">
        <v>10824</v>
      </c>
      <c r="E16480" s="65">
        <f>IFERROR(VLOOKUP(C16480,Pivot!A:B,2,0),0)</f>
        <v>0</v>
      </c>
      <c r="F16480" s="65">
        <f>IFERROR(VLOOKUP(C16480,Pivot!A:C,3,0),0)</f>
        <v>0</v>
      </c>
    </row>
    <row r="16481" spans="1:6" x14ac:dyDescent="0.25">
      <c r="A16481" s="68" t="s">
        <v>103</v>
      </c>
      <c r="B16481" s="69">
        <v>491568842</v>
      </c>
      <c r="C16481" s="68">
        <v>887961770063</v>
      </c>
      <c r="D16481" s="69" t="s">
        <v>10824</v>
      </c>
      <c r="E16481" s="65">
        <f>IFERROR(VLOOKUP(C16481,Pivot!A:B,2,0),0)</f>
        <v>0</v>
      </c>
      <c r="F16481" s="65">
        <f>IFERROR(VLOOKUP(C16481,Pivot!A:C,3,0),0)</f>
        <v>0</v>
      </c>
    </row>
    <row r="16482" spans="1:6" x14ac:dyDescent="0.25">
      <c r="A16482" s="68" t="s">
        <v>103</v>
      </c>
      <c r="B16482" s="69">
        <v>491568842</v>
      </c>
      <c r="C16482" s="68">
        <v>887961770094</v>
      </c>
      <c r="D16482" s="69" t="s">
        <v>10824</v>
      </c>
      <c r="E16482" s="65">
        <f>IFERROR(VLOOKUP(C16482,Pivot!A:B,2,0),0)</f>
        <v>0</v>
      </c>
      <c r="F16482" s="65">
        <f>IFERROR(VLOOKUP(C16482,Pivot!A:C,3,0),0)</f>
        <v>0</v>
      </c>
    </row>
    <row r="16483" spans="1:6" x14ac:dyDescent="0.25">
      <c r="A16483" s="68" t="s">
        <v>103</v>
      </c>
      <c r="B16483" s="69">
        <v>491568842</v>
      </c>
      <c r="C16483" s="68">
        <v>887961770100</v>
      </c>
      <c r="D16483" s="69" t="s">
        <v>10824</v>
      </c>
      <c r="E16483" s="65">
        <f>IFERROR(VLOOKUP(C16483,Pivot!A:B,2,0),0)</f>
        <v>0</v>
      </c>
      <c r="F16483" s="65">
        <f>IFERROR(VLOOKUP(C16483,Pivot!A:C,3,0),0)</f>
        <v>0</v>
      </c>
    </row>
    <row r="16484" spans="1:6" x14ac:dyDescent="0.25">
      <c r="A16484" s="68" t="s">
        <v>103</v>
      </c>
      <c r="B16484" s="69">
        <v>491568842</v>
      </c>
      <c r="C16484" s="68">
        <v>887961770117</v>
      </c>
      <c r="D16484" s="69" t="s">
        <v>10824</v>
      </c>
      <c r="E16484" s="65">
        <f>IFERROR(VLOOKUP(C16484,Pivot!A:B,2,0),0)</f>
        <v>0</v>
      </c>
      <c r="F16484" s="65">
        <f>IFERROR(VLOOKUP(C16484,Pivot!A:C,3,0),0)</f>
        <v>0</v>
      </c>
    </row>
    <row r="16485" spans="1:6" x14ac:dyDescent="0.25">
      <c r="A16485" s="68" t="s">
        <v>103</v>
      </c>
      <c r="B16485" s="69">
        <v>491568843</v>
      </c>
      <c r="C16485" s="68">
        <v>887961707854</v>
      </c>
      <c r="D16485" s="69" t="s">
        <v>10825</v>
      </c>
      <c r="E16485" s="65">
        <f>IFERROR(VLOOKUP(C16485,Pivot!A:B,2,0),0)</f>
        <v>0</v>
      </c>
      <c r="F16485" s="65">
        <f>IFERROR(VLOOKUP(C16485,Pivot!A:C,3,0),0)</f>
        <v>0</v>
      </c>
    </row>
    <row r="16486" spans="1:6" x14ac:dyDescent="0.25">
      <c r="A16486" s="68" t="s">
        <v>103</v>
      </c>
      <c r="B16486" s="69">
        <v>491568843</v>
      </c>
      <c r="C16486" s="68">
        <v>887961707861</v>
      </c>
      <c r="D16486" s="69" t="s">
        <v>10825</v>
      </c>
      <c r="E16486" s="65">
        <f>IFERROR(VLOOKUP(C16486,Pivot!A:B,2,0),0)</f>
        <v>0</v>
      </c>
      <c r="F16486" s="65">
        <f>IFERROR(VLOOKUP(C16486,Pivot!A:C,3,0),0)</f>
        <v>0</v>
      </c>
    </row>
    <row r="16487" spans="1:6" x14ac:dyDescent="0.25">
      <c r="A16487" s="68" t="s">
        <v>103</v>
      </c>
      <c r="B16487" s="69">
        <v>491568843</v>
      </c>
      <c r="C16487" s="68">
        <v>887961707878</v>
      </c>
      <c r="D16487" s="69" t="s">
        <v>10825</v>
      </c>
      <c r="E16487" s="65">
        <f>IFERROR(VLOOKUP(C16487,Pivot!A:B,2,0),0)</f>
        <v>0</v>
      </c>
      <c r="F16487" s="65">
        <f>IFERROR(VLOOKUP(C16487,Pivot!A:C,3,0),0)</f>
        <v>0</v>
      </c>
    </row>
    <row r="16488" spans="1:6" x14ac:dyDescent="0.25">
      <c r="A16488" s="68" t="s">
        <v>103</v>
      </c>
      <c r="B16488" s="69">
        <v>491568844</v>
      </c>
      <c r="C16488" s="68">
        <v>887961711950</v>
      </c>
      <c r="D16488" s="69" t="s">
        <v>10826</v>
      </c>
      <c r="E16488" s="65">
        <f>IFERROR(VLOOKUP(C16488,Pivot!A:B,2,0),0)</f>
        <v>0</v>
      </c>
      <c r="F16488" s="65">
        <f>IFERROR(VLOOKUP(C16488,Pivot!A:C,3,0),0)</f>
        <v>0</v>
      </c>
    </row>
    <row r="16489" spans="1:6" x14ac:dyDescent="0.25">
      <c r="A16489" s="68" t="s">
        <v>103</v>
      </c>
      <c r="B16489" s="69">
        <v>491568846</v>
      </c>
      <c r="C16489" s="68">
        <v>887961329810</v>
      </c>
      <c r="D16489" s="69" t="s">
        <v>10827</v>
      </c>
      <c r="E16489" s="65">
        <f>IFERROR(VLOOKUP(C16489,Pivot!A:B,2,0),0)</f>
        <v>0</v>
      </c>
      <c r="F16489" s="65">
        <f>IFERROR(VLOOKUP(C16489,Pivot!A:C,3,0),0)</f>
        <v>0</v>
      </c>
    </row>
    <row r="16490" spans="1:6" x14ac:dyDescent="0.25">
      <c r="A16490" s="68" t="s">
        <v>103</v>
      </c>
      <c r="B16490" s="69">
        <v>491568847</v>
      </c>
      <c r="C16490" s="68">
        <v>887961705553</v>
      </c>
      <c r="D16490" s="69" t="s">
        <v>10828</v>
      </c>
      <c r="E16490" s="65">
        <f>IFERROR(VLOOKUP(C16490,Pivot!A:B,2,0),0)</f>
        <v>0</v>
      </c>
      <c r="F16490" s="65">
        <f>IFERROR(VLOOKUP(C16490,Pivot!A:C,3,0),0)</f>
        <v>0</v>
      </c>
    </row>
    <row r="16491" spans="1:6" x14ac:dyDescent="0.25">
      <c r="A16491" s="68" t="s">
        <v>103</v>
      </c>
      <c r="B16491" s="69">
        <v>491568848</v>
      </c>
      <c r="C16491" s="68">
        <v>887961726664</v>
      </c>
      <c r="D16491" s="69" t="s">
        <v>10829</v>
      </c>
      <c r="E16491" s="65">
        <f>IFERROR(VLOOKUP(C16491,Pivot!A:B,2,0),0)</f>
        <v>0</v>
      </c>
      <c r="F16491" s="65">
        <f>IFERROR(VLOOKUP(C16491,Pivot!A:C,3,0),0)</f>
        <v>0</v>
      </c>
    </row>
    <row r="16492" spans="1:6" x14ac:dyDescent="0.25">
      <c r="A16492" s="68" t="s">
        <v>103</v>
      </c>
      <c r="B16492" s="69">
        <v>491568850</v>
      </c>
      <c r="C16492" s="68">
        <v>8901736189279</v>
      </c>
      <c r="D16492" s="69" t="s">
        <v>10830</v>
      </c>
      <c r="E16492" s="65">
        <f>IFERROR(VLOOKUP(C16492,Pivot!A:B,2,0),0)</f>
        <v>0</v>
      </c>
      <c r="F16492" s="65">
        <f>IFERROR(VLOOKUP(C16492,Pivot!A:C,3,0),0)</f>
        <v>0</v>
      </c>
    </row>
    <row r="16493" spans="1:6" x14ac:dyDescent="0.25">
      <c r="A16493" s="68" t="s">
        <v>103</v>
      </c>
      <c r="B16493" s="69">
        <v>491568851</v>
      </c>
      <c r="C16493" s="68">
        <v>8901736189286</v>
      </c>
      <c r="D16493" s="69" t="s">
        <v>10831</v>
      </c>
      <c r="E16493" s="65">
        <f>IFERROR(VLOOKUP(C16493,Pivot!A:B,2,0),0)</f>
        <v>0</v>
      </c>
      <c r="F16493" s="65">
        <f>IFERROR(VLOOKUP(C16493,Pivot!A:C,3,0),0)</f>
        <v>0</v>
      </c>
    </row>
    <row r="16494" spans="1:6" x14ac:dyDescent="0.25">
      <c r="A16494" s="68" t="s">
        <v>103</v>
      </c>
      <c r="B16494" s="69">
        <v>491568852</v>
      </c>
      <c r="C16494" s="68">
        <v>8901736189293</v>
      </c>
      <c r="D16494" s="69" t="s">
        <v>10832</v>
      </c>
      <c r="E16494" s="65">
        <f>IFERROR(VLOOKUP(C16494,Pivot!A:B,2,0),0)</f>
        <v>0</v>
      </c>
      <c r="F16494" s="65">
        <f>IFERROR(VLOOKUP(C16494,Pivot!A:C,3,0),0)</f>
        <v>0</v>
      </c>
    </row>
    <row r="16495" spans="1:6" x14ac:dyDescent="0.25">
      <c r="A16495" s="68" t="s">
        <v>103</v>
      </c>
      <c r="B16495" s="69">
        <v>491568863</v>
      </c>
      <c r="C16495" s="68">
        <v>673534506173</v>
      </c>
      <c r="D16495" s="69" t="s">
        <v>10833</v>
      </c>
      <c r="E16495" s="65">
        <f>IFERROR(VLOOKUP(C16495,Pivot!A:B,2,0),0)</f>
        <v>0</v>
      </c>
      <c r="F16495" s="65">
        <f>IFERROR(VLOOKUP(C16495,Pivot!A:C,3,0),0)</f>
        <v>0</v>
      </c>
    </row>
    <row r="16496" spans="1:6" x14ac:dyDescent="0.25">
      <c r="A16496" s="68" t="s">
        <v>103</v>
      </c>
      <c r="B16496" s="69">
        <v>491568864</v>
      </c>
      <c r="C16496" s="68">
        <v>673534507187</v>
      </c>
      <c r="D16496" s="69" t="s">
        <v>10834</v>
      </c>
      <c r="E16496" s="65">
        <f>IFERROR(VLOOKUP(C16496,Pivot!A:B,2,0),0)</f>
        <v>0</v>
      </c>
      <c r="F16496" s="65">
        <f>IFERROR(VLOOKUP(C16496,Pivot!A:C,3,0),0)</f>
        <v>0</v>
      </c>
    </row>
    <row r="16497" spans="1:6" x14ac:dyDescent="0.25">
      <c r="A16497" s="68" t="s">
        <v>103</v>
      </c>
      <c r="B16497" s="69">
        <v>491568865</v>
      </c>
      <c r="C16497" s="68">
        <v>673534501475</v>
      </c>
      <c r="D16497" s="69" t="s">
        <v>10835</v>
      </c>
      <c r="E16497" s="65">
        <f>IFERROR(VLOOKUP(C16497,Pivot!A:B,2,0),0)</f>
        <v>0</v>
      </c>
      <c r="F16497" s="65">
        <f>IFERROR(VLOOKUP(C16497,Pivot!A:C,3,0),0)</f>
        <v>0</v>
      </c>
    </row>
    <row r="16498" spans="1:6" x14ac:dyDescent="0.25">
      <c r="A16498" s="68" t="s">
        <v>103</v>
      </c>
      <c r="B16498" s="69">
        <v>491568866</v>
      </c>
      <c r="C16498" s="68">
        <v>673534501666</v>
      </c>
      <c r="D16498" s="69" t="s">
        <v>10836</v>
      </c>
      <c r="E16498" s="65">
        <f>IFERROR(VLOOKUP(C16498,Pivot!A:B,2,0),0)</f>
        <v>0</v>
      </c>
      <c r="F16498" s="65">
        <f>IFERROR(VLOOKUP(C16498,Pivot!A:C,3,0),0)</f>
        <v>0</v>
      </c>
    </row>
    <row r="16499" spans="1:6" x14ac:dyDescent="0.25">
      <c r="A16499" s="68" t="s">
        <v>103</v>
      </c>
      <c r="B16499" s="69">
        <v>491568867</v>
      </c>
      <c r="C16499" s="68">
        <v>673534501710</v>
      </c>
      <c r="D16499" s="69" t="s">
        <v>10837</v>
      </c>
      <c r="E16499" s="65">
        <f>IFERROR(VLOOKUP(C16499,Pivot!A:B,2,0),0)</f>
        <v>0</v>
      </c>
      <c r="F16499" s="65">
        <f>IFERROR(VLOOKUP(C16499,Pivot!A:C,3,0),0)</f>
        <v>0</v>
      </c>
    </row>
    <row r="16500" spans="1:6" x14ac:dyDescent="0.25">
      <c r="A16500" s="68" t="s">
        <v>103</v>
      </c>
      <c r="B16500" s="69">
        <v>491568868</v>
      </c>
      <c r="C16500" s="68">
        <v>673534508528</v>
      </c>
      <c r="D16500" s="69" t="s">
        <v>10838</v>
      </c>
      <c r="E16500" s="65">
        <f>IFERROR(VLOOKUP(C16500,Pivot!A:B,2,0),0)</f>
        <v>0</v>
      </c>
      <c r="F16500" s="65">
        <f>IFERROR(VLOOKUP(C16500,Pivot!A:C,3,0),0)</f>
        <v>0</v>
      </c>
    </row>
    <row r="16501" spans="1:6" x14ac:dyDescent="0.25">
      <c r="A16501" s="68" t="s">
        <v>103</v>
      </c>
      <c r="B16501" s="69">
        <v>491568869</v>
      </c>
      <c r="C16501" s="68">
        <v>5029736060596</v>
      </c>
      <c r="D16501" s="69" t="s">
        <v>10839</v>
      </c>
      <c r="E16501" s="65">
        <f>IFERROR(VLOOKUP(C16501,Pivot!A:B,2,0),0)</f>
        <v>0</v>
      </c>
      <c r="F16501" s="65">
        <f>IFERROR(VLOOKUP(C16501,Pivot!A:C,3,0),0)</f>
        <v>0</v>
      </c>
    </row>
    <row r="16502" spans="1:6" x14ac:dyDescent="0.25">
      <c r="A16502" s="68" t="s">
        <v>103</v>
      </c>
      <c r="B16502" s="69">
        <v>491568871</v>
      </c>
      <c r="C16502" s="68">
        <v>5036523061438</v>
      </c>
      <c r="D16502" s="69" t="s">
        <v>10840</v>
      </c>
      <c r="E16502" s="65">
        <f>IFERROR(VLOOKUP(C16502,Pivot!A:B,2,0),0)</f>
        <v>0</v>
      </c>
      <c r="F16502" s="65">
        <f>IFERROR(VLOOKUP(C16502,Pivot!A:C,3,0),0)</f>
        <v>0</v>
      </c>
    </row>
    <row r="16503" spans="1:6" x14ac:dyDescent="0.25">
      <c r="A16503" s="68" t="s">
        <v>103</v>
      </c>
      <c r="B16503" s="69">
        <v>491568872</v>
      </c>
      <c r="C16503" s="68">
        <v>193052001870</v>
      </c>
      <c r="D16503" s="69" t="s">
        <v>10841</v>
      </c>
      <c r="E16503" s="65">
        <f>IFERROR(VLOOKUP(C16503,Pivot!A:B,2,0),0)</f>
        <v>0</v>
      </c>
      <c r="F16503" s="65">
        <f>IFERROR(VLOOKUP(C16503,Pivot!A:C,3,0),0)</f>
        <v>0</v>
      </c>
    </row>
    <row r="16504" spans="1:6" x14ac:dyDescent="0.25">
      <c r="A16504" s="68" t="s">
        <v>103</v>
      </c>
      <c r="B16504" s="69">
        <v>491568873</v>
      </c>
      <c r="C16504" s="68">
        <v>193052001689</v>
      </c>
      <c r="D16504" s="69" t="s">
        <v>10842</v>
      </c>
      <c r="E16504" s="65">
        <f>IFERROR(VLOOKUP(C16504,Pivot!A:B,2,0),0)</f>
        <v>0</v>
      </c>
      <c r="F16504" s="65">
        <f>IFERROR(VLOOKUP(C16504,Pivot!A:C,3,0),0)</f>
        <v>0</v>
      </c>
    </row>
    <row r="16505" spans="1:6" x14ac:dyDescent="0.25">
      <c r="A16505" s="68" t="s">
        <v>103</v>
      </c>
      <c r="B16505" s="69">
        <v>491568873</v>
      </c>
      <c r="C16505" s="68">
        <v>193052001894</v>
      </c>
      <c r="D16505" s="69" t="s">
        <v>10842</v>
      </c>
      <c r="E16505" s="65">
        <f>IFERROR(VLOOKUP(C16505,Pivot!A:B,2,0),0)</f>
        <v>0</v>
      </c>
      <c r="F16505" s="65">
        <f>IFERROR(VLOOKUP(C16505,Pivot!A:C,3,0),0)</f>
        <v>0</v>
      </c>
    </row>
    <row r="16506" spans="1:6" x14ac:dyDescent="0.25">
      <c r="A16506" s="68" t="s">
        <v>103</v>
      </c>
      <c r="B16506" s="69">
        <v>491568874</v>
      </c>
      <c r="C16506" s="68">
        <v>630509809509</v>
      </c>
      <c r="D16506" s="69" t="s">
        <v>10843</v>
      </c>
      <c r="E16506" s="65">
        <f>IFERROR(VLOOKUP(C16506,Pivot!A:B,2,0),0)</f>
        <v>0</v>
      </c>
      <c r="F16506" s="65">
        <f>IFERROR(VLOOKUP(C16506,Pivot!A:C,3,0),0)</f>
        <v>0</v>
      </c>
    </row>
    <row r="16507" spans="1:6" x14ac:dyDescent="0.25">
      <c r="A16507" s="68" t="s">
        <v>103</v>
      </c>
      <c r="B16507" s="69">
        <v>491568875</v>
      </c>
      <c r="C16507" s="68">
        <v>630509820405</v>
      </c>
      <c r="D16507" s="69" t="s">
        <v>10844</v>
      </c>
      <c r="E16507" s="65">
        <f>IFERROR(VLOOKUP(C16507,Pivot!A:B,2,0),0)</f>
        <v>0</v>
      </c>
      <c r="F16507" s="65">
        <f>IFERROR(VLOOKUP(C16507,Pivot!A:C,3,0),0)</f>
        <v>0</v>
      </c>
    </row>
    <row r="16508" spans="1:6" x14ac:dyDescent="0.25">
      <c r="A16508" s="68" t="s">
        <v>103</v>
      </c>
      <c r="B16508" s="69">
        <v>491568886</v>
      </c>
      <c r="C16508" s="68">
        <v>491568886</v>
      </c>
      <c r="D16508" s="69" t="s">
        <v>10845</v>
      </c>
      <c r="E16508" s="65">
        <f>IFERROR(VLOOKUP(C16508,Pivot!A:B,2,0),0)</f>
        <v>0</v>
      </c>
      <c r="F16508" s="65">
        <f>IFERROR(VLOOKUP(C16508,Pivot!A:C,3,0),0)</f>
        <v>0</v>
      </c>
    </row>
    <row r="16509" spans="1:6" x14ac:dyDescent="0.25">
      <c r="A16509" s="68" t="s">
        <v>103</v>
      </c>
      <c r="B16509" s="69">
        <v>491568886</v>
      </c>
      <c r="C16509" s="68">
        <v>845218022365</v>
      </c>
      <c r="D16509" s="69" t="s">
        <v>10845</v>
      </c>
      <c r="E16509" s="65">
        <f>IFERROR(VLOOKUP(C16509,Pivot!A:B,2,0),0)</f>
        <v>0</v>
      </c>
      <c r="F16509" s="65">
        <f>IFERROR(VLOOKUP(C16509,Pivot!A:C,3,0),0)</f>
        <v>0</v>
      </c>
    </row>
    <row r="16510" spans="1:6" x14ac:dyDescent="0.25">
      <c r="A16510" s="68" t="s">
        <v>103</v>
      </c>
      <c r="B16510" s="69">
        <v>491568897</v>
      </c>
      <c r="C16510" s="68">
        <v>14397018609</v>
      </c>
      <c r="D16510" s="69" t="s">
        <v>10846</v>
      </c>
      <c r="E16510" s="65">
        <f>IFERROR(VLOOKUP(C16510,Pivot!A:B,2,0),0)</f>
        <v>0</v>
      </c>
      <c r="F16510" s="65">
        <f>IFERROR(VLOOKUP(C16510,Pivot!A:C,3,0),0)</f>
        <v>0</v>
      </c>
    </row>
    <row r="16511" spans="1:6" x14ac:dyDescent="0.25">
      <c r="A16511" s="68" t="s">
        <v>103</v>
      </c>
      <c r="B16511" s="69">
        <v>491568898</v>
      </c>
      <c r="C16511" s="68">
        <v>491568898</v>
      </c>
      <c r="D16511" s="69" t="s">
        <v>10847</v>
      </c>
      <c r="E16511" s="65">
        <f>IFERROR(VLOOKUP(C16511,Pivot!A:B,2,0),0)</f>
        <v>0</v>
      </c>
      <c r="F16511" s="65">
        <f>IFERROR(VLOOKUP(C16511,Pivot!A:C,3,0),0)</f>
        <v>0</v>
      </c>
    </row>
    <row r="16512" spans="1:6" x14ac:dyDescent="0.25">
      <c r="A16512" s="68" t="s">
        <v>103</v>
      </c>
      <c r="B16512" s="69">
        <v>491568898</v>
      </c>
      <c r="C16512" s="68">
        <v>8904027112819</v>
      </c>
      <c r="D16512" s="69" t="s">
        <v>10847</v>
      </c>
      <c r="E16512" s="65">
        <f>IFERROR(VLOOKUP(C16512,Pivot!A:B,2,0),0)</f>
        <v>0</v>
      </c>
      <c r="F16512" s="65">
        <f>IFERROR(VLOOKUP(C16512,Pivot!A:C,3,0),0)</f>
        <v>0</v>
      </c>
    </row>
    <row r="16513" spans="1:6" x14ac:dyDescent="0.25">
      <c r="A16513" s="68" t="s">
        <v>103</v>
      </c>
      <c r="B16513" s="69">
        <v>491568900</v>
      </c>
      <c r="C16513" s="68">
        <v>630509798346</v>
      </c>
      <c r="D16513" s="69" t="s">
        <v>10848</v>
      </c>
      <c r="E16513" s="65">
        <f>IFERROR(VLOOKUP(C16513,Pivot!A:B,2,0),0)</f>
        <v>0</v>
      </c>
      <c r="F16513" s="65">
        <f>IFERROR(VLOOKUP(C16513,Pivot!A:C,3,0),0)</f>
        <v>0</v>
      </c>
    </row>
    <row r="16514" spans="1:6" x14ac:dyDescent="0.25">
      <c r="A16514" s="68" t="s">
        <v>103</v>
      </c>
      <c r="B16514" s="69">
        <v>491568901</v>
      </c>
      <c r="C16514" s="68">
        <v>8809250483050</v>
      </c>
      <c r="D16514" s="69" t="s">
        <v>10849</v>
      </c>
      <c r="E16514" s="65">
        <f>IFERROR(VLOOKUP(C16514,Pivot!A:B,2,0),0)</f>
        <v>0</v>
      </c>
      <c r="F16514" s="65">
        <f>IFERROR(VLOOKUP(C16514,Pivot!A:C,3,0),0)</f>
        <v>0</v>
      </c>
    </row>
    <row r="16515" spans="1:6" x14ac:dyDescent="0.25">
      <c r="A16515" s="68" t="s">
        <v>103</v>
      </c>
      <c r="B16515" s="69">
        <v>491568902</v>
      </c>
      <c r="C16515" s="68">
        <v>8809250483067</v>
      </c>
      <c r="D16515" s="69" t="s">
        <v>10850</v>
      </c>
      <c r="E16515" s="65">
        <f>IFERROR(VLOOKUP(C16515,Pivot!A:B,2,0),0)</f>
        <v>0</v>
      </c>
      <c r="F16515" s="65">
        <f>IFERROR(VLOOKUP(C16515,Pivot!A:C,3,0),0)</f>
        <v>0</v>
      </c>
    </row>
    <row r="16516" spans="1:6" x14ac:dyDescent="0.25">
      <c r="A16516" s="68" t="s">
        <v>103</v>
      </c>
      <c r="B16516" s="69">
        <v>491568904</v>
      </c>
      <c r="C16516" s="68">
        <v>8809250483098</v>
      </c>
      <c r="D16516" s="69" t="s">
        <v>10851</v>
      </c>
      <c r="E16516" s="65">
        <f>IFERROR(VLOOKUP(C16516,Pivot!A:B,2,0),0)</f>
        <v>0</v>
      </c>
      <c r="F16516" s="65">
        <f>IFERROR(VLOOKUP(C16516,Pivot!A:C,3,0),0)</f>
        <v>0</v>
      </c>
    </row>
    <row r="16517" spans="1:6" x14ac:dyDescent="0.25">
      <c r="A16517" s="68" t="s">
        <v>103</v>
      </c>
      <c r="B16517" s="69">
        <v>491568918</v>
      </c>
      <c r="C16517" s="68">
        <v>630509449316</v>
      </c>
      <c r="D16517" s="69" t="s">
        <v>10852</v>
      </c>
      <c r="E16517" s="65">
        <f>IFERROR(VLOOKUP(C16517,Pivot!A:B,2,0),0)</f>
        <v>0</v>
      </c>
      <c r="F16517" s="65">
        <f>IFERROR(VLOOKUP(C16517,Pivot!A:C,3,0),0)</f>
        <v>0</v>
      </c>
    </row>
    <row r="16518" spans="1:6" x14ac:dyDescent="0.25">
      <c r="A16518" s="68" t="s">
        <v>103</v>
      </c>
      <c r="B16518" s="69">
        <v>491568918</v>
      </c>
      <c r="C16518" s="68">
        <v>630509449323</v>
      </c>
      <c r="D16518" s="69" t="s">
        <v>10852</v>
      </c>
      <c r="E16518" s="65">
        <f>IFERROR(VLOOKUP(C16518,Pivot!A:B,2,0),0)</f>
        <v>0</v>
      </c>
      <c r="F16518" s="65">
        <f>IFERROR(VLOOKUP(C16518,Pivot!A:C,3,0),0)</f>
        <v>0</v>
      </c>
    </row>
    <row r="16519" spans="1:6" x14ac:dyDescent="0.25">
      <c r="A16519" s="68" t="s">
        <v>103</v>
      </c>
      <c r="B16519" s="69">
        <v>491568919</v>
      </c>
      <c r="C16519" s="68">
        <v>630509494859</v>
      </c>
      <c r="D16519" s="69" t="s">
        <v>10853</v>
      </c>
      <c r="E16519" s="65">
        <f>IFERROR(VLOOKUP(C16519,Pivot!A:B,2,0),0)</f>
        <v>0</v>
      </c>
      <c r="F16519" s="65">
        <f>IFERROR(VLOOKUP(C16519,Pivot!A:C,3,0),0)</f>
        <v>0</v>
      </c>
    </row>
    <row r="16520" spans="1:6" x14ac:dyDescent="0.25">
      <c r="A16520" s="68" t="s">
        <v>103</v>
      </c>
      <c r="B16520" s="69">
        <v>491568919</v>
      </c>
      <c r="C16520" s="68">
        <v>630509494866</v>
      </c>
      <c r="D16520" s="69" t="s">
        <v>10853</v>
      </c>
      <c r="E16520" s="65">
        <f>IFERROR(VLOOKUP(C16520,Pivot!A:B,2,0),0)</f>
        <v>0</v>
      </c>
      <c r="F16520" s="65">
        <f>IFERROR(VLOOKUP(C16520,Pivot!A:C,3,0),0)</f>
        <v>0</v>
      </c>
    </row>
    <row r="16521" spans="1:6" x14ac:dyDescent="0.25">
      <c r="A16521" s="68" t="s">
        <v>103</v>
      </c>
      <c r="B16521" s="69">
        <v>491568919</v>
      </c>
      <c r="C16521" s="68">
        <v>630509494873</v>
      </c>
      <c r="D16521" s="69" t="s">
        <v>10853</v>
      </c>
      <c r="E16521" s="65">
        <f>IFERROR(VLOOKUP(C16521,Pivot!A:B,2,0),0)</f>
        <v>0</v>
      </c>
      <c r="F16521" s="65">
        <f>IFERROR(VLOOKUP(C16521,Pivot!A:C,3,0),0)</f>
        <v>0</v>
      </c>
    </row>
    <row r="16522" spans="1:6" x14ac:dyDescent="0.25">
      <c r="A16522" s="68" t="s">
        <v>103</v>
      </c>
      <c r="B16522" s="69">
        <v>491568919</v>
      </c>
      <c r="C16522" s="68">
        <v>630509528172</v>
      </c>
      <c r="D16522" s="69" t="s">
        <v>10853</v>
      </c>
      <c r="E16522" s="65">
        <f>IFERROR(VLOOKUP(C16522,Pivot!A:B,2,0),0)</f>
        <v>0</v>
      </c>
      <c r="F16522" s="65">
        <f>IFERROR(VLOOKUP(C16522,Pivot!A:C,3,0),0)</f>
        <v>0</v>
      </c>
    </row>
    <row r="16523" spans="1:6" x14ac:dyDescent="0.25">
      <c r="A16523" s="68" t="s">
        <v>103</v>
      </c>
      <c r="B16523" s="69">
        <v>491568919</v>
      </c>
      <c r="C16523" s="68">
        <v>630509622580</v>
      </c>
      <c r="D16523" s="69" t="s">
        <v>10853</v>
      </c>
      <c r="E16523" s="65">
        <f>IFERROR(VLOOKUP(C16523,Pivot!A:B,2,0),0)</f>
        <v>0</v>
      </c>
      <c r="F16523" s="65">
        <f>IFERROR(VLOOKUP(C16523,Pivot!A:C,3,0),0)</f>
        <v>0</v>
      </c>
    </row>
    <row r="16524" spans="1:6" x14ac:dyDescent="0.25">
      <c r="A16524" s="68" t="s">
        <v>103</v>
      </c>
      <c r="B16524" s="69">
        <v>491568919</v>
      </c>
      <c r="C16524" s="68">
        <v>630509622597</v>
      </c>
      <c r="D16524" s="69" t="s">
        <v>10853</v>
      </c>
      <c r="E16524" s="65">
        <f>IFERROR(VLOOKUP(C16524,Pivot!A:B,2,0),0)</f>
        <v>0</v>
      </c>
      <c r="F16524" s="65">
        <f>IFERROR(VLOOKUP(C16524,Pivot!A:C,3,0),0)</f>
        <v>0</v>
      </c>
    </row>
    <row r="16525" spans="1:6" x14ac:dyDescent="0.25">
      <c r="A16525" s="68" t="s">
        <v>103</v>
      </c>
      <c r="B16525" s="69">
        <v>491568919</v>
      </c>
      <c r="C16525" s="68">
        <v>630509713479</v>
      </c>
      <c r="D16525" s="69" t="s">
        <v>10853</v>
      </c>
      <c r="E16525" s="65">
        <f>IFERROR(VLOOKUP(C16525,Pivot!A:B,2,0),0)</f>
        <v>0</v>
      </c>
      <c r="F16525" s="65">
        <f>IFERROR(VLOOKUP(C16525,Pivot!A:C,3,0),0)</f>
        <v>0</v>
      </c>
    </row>
    <row r="16526" spans="1:6" x14ac:dyDescent="0.25">
      <c r="A16526" s="68" t="s">
        <v>103</v>
      </c>
      <c r="B16526" s="69">
        <v>491568919</v>
      </c>
      <c r="C16526" s="68">
        <v>630509750320</v>
      </c>
      <c r="D16526" s="69" t="s">
        <v>10853</v>
      </c>
      <c r="E16526" s="65">
        <f>IFERROR(VLOOKUP(C16526,Pivot!A:B,2,0),0)</f>
        <v>0</v>
      </c>
      <c r="F16526" s="65">
        <f>IFERROR(VLOOKUP(C16526,Pivot!A:C,3,0),0)</f>
        <v>0</v>
      </c>
    </row>
    <row r="16527" spans="1:6" x14ac:dyDescent="0.25">
      <c r="A16527" s="68" t="s">
        <v>103</v>
      </c>
      <c r="B16527" s="69">
        <v>491568919</v>
      </c>
      <c r="C16527" s="68">
        <v>630509849598</v>
      </c>
      <c r="D16527" s="69" t="s">
        <v>10853</v>
      </c>
      <c r="E16527" s="65">
        <f>IFERROR(VLOOKUP(C16527,Pivot!A:B,2,0),0)</f>
        <v>0</v>
      </c>
      <c r="F16527" s="65">
        <f>IFERROR(VLOOKUP(C16527,Pivot!A:C,3,0),0)</f>
        <v>0</v>
      </c>
    </row>
    <row r="16528" spans="1:6" x14ac:dyDescent="0.25">
      <c r="A16528" s="68" t="s">
        <v>103</v>
      </c>
      <c r="B16528" s="69">
        <v>491568920</v>
      </c>
      <c r="C16528" s="68">
        <v>630509743001</v>
      </c>
      <c r="D16528" s="69" t="s">
        <v>10854</v>
      </c>
      <c r="E16528" s="65">
        <f>IFERROR(VLOOKUP(C16528,Pivot!A:B,2,0),0)</f>
        <v>0</v>
      </c>
      <c r="F16528" s="65">
        <f>IFERROR(VLOOKUP(C16528,Pivot!A:C,3,0),0)</f>
        <v>0</v>
      </c>
    </row>
    <row r="16529" spans="1:6" x14ac:dyDescent="0.25">
      <c r="A16529" s="68" t="s">
        <v>103</v>
      </c>
      <c r="B16529" s="69">
        <v>491568920</v>
      </c>
      <c r="C16529" s="68">
        <v>630509743018</v>
      </c>
      <c r="D16529" s="69" t="s">
        <v>10854</v>
      </c>
      <c r="E16529" s="65">
        <f>IFERROR(VLOOKUP(C16529,Pivot!A:B,2,0),0)</f>
        <v>0</v>
      </c>
      <c r="F16529" s="65">
        <f>IFERROR(VLOOKUP(C16529,Pivot!A:C,3,0),0)</f>
        <v>0</v>
      </c>
    </row>
    <row r="16530" spans="1:6" x14ac:dyDescent="0.25">
      <c r="A16530" s="68" t="s">
        <v>103</v>
      </c>
      <c r="B16530" s="69">
        <v>491568920</v>
      </c>
      <c r="C16530" s="68">
        <v>630509743025</v>
      </c>
      <c r="D16530" s="69" t="s">
        <v>10854</v>
      </c>
      <c r="E16530" s="65">
        <f>IFERROR(VLOOKUP(C16530,Pivot!A:B,2,0),0)</f>
        <v>0</v>
      </c>
      <c r="F16530" s="65">
        <f>IFERROR(VLOOKUP(C16530,Pivot!A:C,3,0),0)</f>
        <v>0</v>
      </c>
    </row>
    <row r="16531" spans="1:6" x14ac:dyDescent="0.25">
      <c r="A16531" s="68" t="s">
        <v>103</v>
      </c>
      <c r="B16531" s="69">
        <v>491568920</v>
      </c>
      <c r="C16531" s="68">
        <v>630509834143</v>
      </c>
      <c r="D16531" s="69" t="s">
        <v>10854</v>
      </c>
      <c r="E16531" s="65">
        <f>IFERROR(VLOOKUP(C16531,Pivot!A:B,2,0),0)</f>
        <v>0</v>
      </c>
      <c r="F16531" s="65">
        <f>IFERROR(VLOOKUP(C16531,Pivot!A:C,3,0),0)</f>
        <v>0</v>
      </c>
    </row>
    <row r="16532" spans="1:6" x14ac:dyDescent="0.25">
      <c r="A16532" s="68" t="s">
        <v>103</v>
      </c>
      <c r="B16532" s="69">
        <v>491568920</v>
      </c>
      <c r="C16532" s="68">
        <v>630509881321</v>
      </c>
      <c r="D16532" s="69" t="s">
        <v>10854</v>
      </c>
      <c r="E16532" s="65">
        <f>IFERROR(VLOOKUP(C16532,Pivot!A:B,2,0),0)</f>
        <v>0</v>
      </c>
      <c r="F16532" s="65">
        <f>IFERROR(VLOOKUP(C16532,Pivot!A:C,3,0),0)</f>
        <v>0</v>
      </c>
    </row>
    <row r="16533" spans="1:6" x14ac:dyDescent="0.25">
      <c r="A16533" s="68" t="s">
        <v>103</v>
      </c>
      <c r="B16533" s="69">
        <v>491568920</v>
      </c>
      <c r="C16533" s="68">
        <v>630509918195</v>
      </c>
      <c r="D16533" s="69" t="s">
        <v>10854</v>
      </c>
      <c r="E16533" s="65">
        <f>IFERROR(VLOOKUP(C16533,Pivot!A:B,2,0),0)</f>
        <v>0</v>
      </c>
      <c r="F16533" s="65">
        <f>IFERROR(VLOOKUP(C16533,Pivot!A:C,3,0),0)</f>
        <v>0</v>
      </c>
    </row>
    <row r="16534" spans="1:6" x14ac:dyDescent="0.25">
      <c r="A16534" s="68" t="s">
        <v>103</v>
      </c>
      <c r="B16534" s="69">
        <v>491568920</v>
      </c>
      <c r="C16534" s="68">
        <v>630509934249</v>
      </c>
      <c r="D16534" s="69" t="s">
        <v>10854</v>
      </c>
      <c r="E16534" s="65">
        <f>IFERROR(VLOOKUP(C16534,Pivot!A:B,2,0),0)</f>
        <v>0</v>
      </c>
      <c r="F16534" s="65">
        <f>IFERROR(VLOOKUP(C16534,Pivot!A:C,3,0),0)</f>
        <v>0</v>
      </c>
    </row>
    <row r="16535" spans="1:6" x14ac:dyDescent="0.25">
      <c r="A16535" s="68" t="s">
        <v>103</v>
      </c>
      <c r="B16535" s="69">
        <v>491568920</v>
      </c>
      <c r="C16535" s="68">
        <v>630509934256</v>
      </c>
      <c r="D16535" s="69" t="s">
        <v>10854</v>
      </c>
      <c r="E16535" s="65">
        <f>IFERROR(VLOOKUP(C16535,Pivot!A:B,2,0),0)</f>
        <v>0</v>
      </c>
      <c r="F16535" s="65">
        <f>IFERROR(VLOOKUP(C16535,Pivot!A:C,3,0),0)</f>
        <v>0</v>
      </c>
    </row>
    <row r="16536" spans="1:6" x14ac:dyDescent="0.25">
      <c r="A16536" s="68" t="s">
        <v>103</v>
      </c>
      <c r="B16536" s="69">
        <v>491568925</v>
      </c>
      <c r="C16536" s="68">
        <v>630509827442</v>
      </c>
      <c r="D16536" s="69" t="s">
        <v>10855</v>
      </c>
      <c r="E16536" s="65">
        <f>IFERROR(VLOOKUP(C16536,Pivot!A:B,2,0),0)</f>
        <v>0</v>
      </c>
      <c r="F16536" s="65">
        <f>IFERROR(VLOOKUP(C16536,Pivot!A:C,3,0),0)</f>
        <v>0</v>
      </c>
    </row>
    <row r="16537" spans="1:6" x14ac:dyDescent="0.25">
      <c r="A16537" s="68" t="s">
        <v>103</v>
      </c>
      <c r="B16537" s="69">
        <v>491568925</v>
      </c>
      <c r="C16537" s="68">
        <v>630509827459</v>
      </c>
      <c r="D16537" s="69" t="s">
        <v>10855</v>
      </c>
      <c r="E16537" s="65">
        <f>IFERROR(VLOOKUP(C16537,Pivot!A:B,2,0),0)</f>
        <v>0</v>
      </c>
      <c r="F16537" s="65">
        <f>IFERROR(VLOOKUP(C16537,Pivot!A:C,3,0),0)</f>
        <v>0</v>
      </c>
    </row>
    <row r="16538" spans="1:6" x14ac:dyDescent="0.25">
      <c r="A16538" s="68" t="s">
        <v>103</v>
      </c>
      <c r="B16538" s="69">
        <v>491568926</v>
      </c>
      <c r="C16538" s="68">
        <v>630509827060</v>
      </c>
      <c r="D16538" s="69" t="s">
        <v>10856</v>
      </c>
      <c r="E16538" s="65">
        <f>IFERROR(VLOOKUP(C16538,Pivot!A:B,2,0),0)</f>
        <v>0</v>
      </c>
      <c r="F16538" s="65">
        <f>IFERROR(VLOOKUP(C16538,Pivot!A:C,3,0),0)</f>
        <v>0</v>
      </c>
    </row>
    <row r="16539" spans="1:6" x14ac:dyDescent="0.25">
      <c r="A16539" s="68" t="s">
        <v>103</v>
      </c>
      <c r="B16539" s="69">
        <v>491568926</v>
      </c>
      <c r="C16539" s="68">
        <v>630509827435</v>
      </c>
      <c r="D16539" s="69" t="s">
        <v>10856</v>
      </c>
      <c r="E16539" s="65">
        <f>IFERROR(VLOOKUP(C16539,Pivot!A:B,2,0),0)</f>
        <v>0</v>
      </c>
      <c r="F16539" s="65">
        <f>IFERROR(VLOOKUP(C16539,Pivot!A:C,3,0),0)</f>
        <v>0</v>
      </c>
    </row>
    <row r="16540" spans="1:6" x14ac:dyDescent="0.25">
      <c r="A16540" s="68" t="s">
        <v>103</v>
      </c>
      <c r="B16540" s="69">
        <v>491568926</v>
      </c>
      <c r="C16540" s="68">
        <v>630509834105</v>
      </c>
      <c r="D16540" s="69" t="s">
        <v>10856</v>
      </c>
      <c r="E16540" s="65">
        <f>IFERROR(VLOOKUP(C16540,Pivot!A:B,2,0),0)</f>
        <v>0</v>
      </c>
      <c r="F16540" s="65">
        <f>IFERROR(VLOOKUP(C16540,Pivot!A:C,3,0),0)</f>
        <v>0</v>
      </c>
    </row>
    <row r="16541" spans="1:6" x14ac:dyDescent="0.25">
      <c r="A16541" s="68" t="s">
        <v>103</v>
      </c>
      <c r="B16541" s="69">
        <v>491568926</v>
      </c>
      <c r="C16541" s="68">
        <v>630509899838</v>
      </c>
      <c r="D16541" s="69" t="s">
        <v>10856</v>
      </c>
      <c r="E16541" s="65">
        <f>IFERROR(VLOOKUP(C16541,Pivot!A:B,2,0),0)</f>
        <v>0</v>
      </c>
      <c r="F16541" s="65">
        <f>IFERROR(VLOOKUP(C16541,Pivot!A:C,3,0),0)</f>
        <v>0</v>
      </c>
    </row>
    <row r="16542" spans="1:6" x14ac:dyDescent="0.25">
      <c r="A16542" s="68" t="s">
        <v>103</v>
      </c>
      <c r="B16542" s="69">
        <v>491568926</v>
      </c>
      <c r="C16542" s="68">
        <v>630509951819</v>
      </c>
      <c r="D16542" s="69" t="s">
        <v>10856</v>
      </c>
      <c r="E16542" s="65">
        <f>IFERROR(VLOOKUP(C16542,Pivot!A:B,2,0),0)</f>
        <v>0</v>
      </c>
      <c r="F16542" s="65">
        <f>IFERROR(VLOOKUP(C16542,Pivot!A:C,3,0),0)</f>
        <v>0</v>
      </c>
    </row>
    <row r="16543" spans="1:6" x14ac:dyDescent="0.25">
      <c r="A16543" s="68" t="s">
        <v>103</v>
      </c>
      <c r="B16543" s="69">
        <v>491568926</v>
      </c>
      <c r="C16543" s="68">
        <v>630509951826</v>
      </c>
      <c r="D16543" s="69" t="s">
        <v>10856</v>
      </c>
      <c r="E16543" s="65">
        <f>IFERROR(VLOOKUP(C16543,Pivot!A:B,2,0),0)</f>
        <v>0</v>
      </c>
      <c r="F16543" s="65">
        <f>IFERROR(VLOOKUP(C16543,Pivot!A:C,3,0),0)</f>
        <v>0</v>
      </c>
    </row>
    <row r="16544" spans="1:6" x14ac:dyDescent="0.25">
      <c r="A16544" s="68" t="s">
        <v>103</v>
      </c>
      <c r="B16544" s="69">
        <v>491568927</v>
      </c>
      <c r="C16544" s="68">
        <v>630509827466</v>
      </c>
      <c r="D16544" s="69" t="s">
        <v>10857</v>
      </c>
      <c r="E16544" s="65">
        <f>IFERROR(VLOOKUP(C16544,Pivot!A:B,2,0),0)</f>
        <v>0</v>
      </c>
      <c r="F16544" s="65">
        <f>IFERROR(VLOOKUP(C16544,Pivot!A:C,3,0),0)</f>
        <v>0</v>
      </c>
    </row>
    <row r="16545" spans="1:6" x14ac:dyDescent="0.25">
      <c r="A16545" s="68" t="s">
        <v>103</v>
      </c>
      <c r="B16545" s="69">
        <v>491568927</v>
      </c>
      <c r="C16545" s="68">
        <v>630509827473</v>
      </c>
      <c r="D16545" s="69" t="s">
        <v>10857</v>
      </c>
      <c r="E16545" s="65">
        <f>IFERROR(VLOOKUP(C16545,Pivot!A:B,2,0),0)</f>
        <v>0</v>
      </c>
      <c r="F16545" s="65">
        <f>IFERROR(VLOOKUP(C16545,Pivot!A:C,3,0),0)</f>
        <v>0</v>
      </c>
    </row>
    <row r="16546" spans="1:6" x14ac:dyDescent="0.25">
      <c r="A16546" s="68" t="s">
        <v>103</v>
      </c>
      <c r="B16546" s="69">
        <v>491568927</v>
      </c>
      <c r="C16546" s="68">
        <v>630509897421</v>
      </c>
      <c r="D16546" s="69" t="s">
        <v>10857</v>
      </c>
      <c r="E16546" s="65">
        <f>IFERROR(VLOOKUP(C16546,Pivot!A:B,2,0),0)</f>
        <v>0</v>
      </c>
      <c r="F16546" s="65">
        <f>IFERROR(VLOOKUP(C16546,Pivot!A:C,3,0),0)</f>
        <v>0</v>
      </c>
    </row>
    <row r="16547" spans="1:6" x14ac:dyDescent="0.25">
      <c r="A16547" s="68" t="s">
        <v>103</v>
      </c>
      <c r="B16547" s="69">
        <v>491568927</v>
      </c>
      <c r="C16547" s="68">
        <v>630509939886</v>
      </c>
      <c r="D16547" s="69" t="s">
        <v>10857</v>
      </c>
      <c r="E16547" s="65">
        <f>IFERROR(VLOOKUP(C16547,Pivot!A:B,2,0),0)</f>
        <v>0</v>
      </c>
      <c r="F16547" s="65">
        <f>IFERROR(VLOOKUP(C16547,Pivot!A:C,3,0),0)</f>
        <v>0</v>
      </c>
    </row>
    <row r="16548" spans="1:6" x14ac:dyDescent="0.25">
      <c r="A16548" s="68" t="s">
        <v>103</v>
      </c>
      <c r="B16548" s="69">
        <v>491568928</v>
      </c>
      <c r="C16548" s="68">
        <v>630509827527</v>
      </c>
      <c r="D16548" s="69" t="s">
        <v>10858</v>
      </c>
      <c r="E16548" s="65">
        <f>IFERROR(VLOOKUP(C16548,Pivot!A:B,2,0),0)</f>
        <v>0</v>
      </c>
      <c r="F16548" s="65">
        <f>IFERROR(VLOOKUP(C16548,Pivot!A:C,3,0),0)</f>
        <v>0</v>
      </c>
    </row>
    <row r="16549" spans="1:6" x14ac:dyDescent="0.25">
      <c r="A16549" s="68" t="s">
        <v>103</v>
      </c>
      <c r="B16549" s="69">
        <v>491568929</v>
      </c>
      <c r="C16549" s="68">
        <v>772018746</v>
      </c>
      <c r="D16549" s="69" t="s">
        <v>10859</v>
      </c>
      <c r="E16549" s="65">
        <f>IFERROR(VLOOKUP(C16549,Pivot!A:B,2,0),0)</f>
        <v>0</v>
      </c>
      <c r="F16549" s="65">
        <f>IFERROR(VLOOKUP(C16549,Pivot!A:C,3,0),0)</f>
        <v>0</v>
      </c>
    </row>
    <row r="16550" spans="1:6" x14ac:dyDescent="0.25">
      <c r="A16550" s="68" t="s">
        <v>103</v>
      </c>
      <c r="B16550" s="69">
        <v>491568930</v>
      </c>
      <c r="C16550" s="68">
        <v>772107358</v>
      </c>
      <c r="D16550" s="69" t="s">
        <v>10860</v>
      </c>
      <c r="E16550" s="65">
        <f>IFERROR(VLOOKUP(C16550,Pivot!A:B,2,0),0)</f>
        <v>0</v>
      </c>
      <c r="F16550" s="65">
        <f>IFERROR(VLOOKUP(C16550,Pivot!A:C,3,0),0)</f>
        <v>0</v>
      </c>
    </row>
    <row r="16551" spans="1:6" x14ac:dyDescent="0.25">
      <c r="A16551" s="68" t="s">
        <v>103</v>
      </c>
      <c r="B16551" s="69">
        <v>491568935</v>
      </c>
      <c r="C16551" s="68">
        <v>8058664106271</v>
      </c>
      <c r="D16551" s="69" t="s">
        <v>10861</v>
      </c>
      <c r="E16551" s="65">
        <f>IFERROR(VLOOKUP(C16551,Pivot!A:B,2,0),0)</f>
        <v>0</v>
      </c>
      <c r="F16551" s="65">
        <f>IFERROR(VLOOKUP(C16551,Pivot!A:C,3,0),0)</f>
        <v>0</v>
      </c>
    </row>
    <row r="16552" spans="1:6" x14ac:dyDescent="0.25">
      <c r="A16552" s="68" t="s">
        <v>103</v>
      </c>
      <c r="B16552" s="69">
        <v>491568940</v>
      </c>
      <c r="C16552" s="68">
        <v>731346002792</v>
      </c>
      <c r="D16552" s="69" t="s">
        <v>10862</v>
      </c>
      <c r="E16552" s="65">
        <f>IFERROR(VLOOKUP(C16552,Pivot!A:B,2,0),0)</f>
        <v>0</v>
      </c>
      <c r="F16552" s="65">
        <f>IFERROR(VLOOKUP(C16552,Pivot!A:C,3,0),0)</f>
        <v>0</v>
      </c>
    </row>
    <row r="16553" spans="1:6" x14ac:dyDescent="0.25">
      <c r="A16553" s="68" t="s">
        <v>103</v>
      </c>
      <c r="B16553" s="69">
        <v>491568941</v>
      </c>
      <c r="C16553" s="68">
        <v>731346003287</v>
      </c>
      <c r="D16553" s="69" t="s">
        <v>10863</v>
      </c>
      <c r="E16553" s="65">
        <f>IFERROR(VLOOKUP(C16553,Pivot!A:B,2,0),0)</f>
        <v>0</v>
      </c>
      <c r="F16553" s="65">
        <f>IFERROR(VLOOKUP(C16553,Pivot!A:C,3,0),0)</f>
        <v>0</v>
      </c>
    </row>
    <row r="16554" spans="1:6" x14ac:dyDescent="0.25">
      <c r="A16554" s="68" t="s">
        <v>103</v>
      </c>
      <c r="B16554" s="69">
        <v>491568942</v>
      </c>
      <c r="C16554" s="68">
        <v>731346002990</v>
      </c>
      <c r="D16554" s="69" t="s">
        <v>10864</v>
      </c>
      <c r="E16554" s="65">
        <f>IFERROR(VLOOKUP(C16554,Pivot!A:B,2,0),0)</f>
        <v>0</v>
      </c>
      <c r="F16554" s="65">
        <f>IFERROR(VLOOKUP(C16554,Pivot!A:C,3,0),0)</f>
        <v>0</v>
      </c>
    </row>
    <row r="16555" spans="1:6" x14ac:dyDescent="0.25">
      <c r="A16555" s="68" t="s">
        <v>103</v>
      </c>
      <c r="B16555" s="69">
        <v>491568943</v>
      </c>
      <c r="C16555" s="68">
        <v>731346553034</v>
      </c>
      <c r="D16555" s="69" t="s">
        <v>10865</v>
      </c>
      <c r="E16555" s="65">
        <f>IFERROR(VLOOKUP(C16555,Pivot!A:B,2,0),0)</f>
        <v>0</v>
      </c>
      <c r="F16555" s="65">
        <f>IFERROR(VLOOKUP(C16555,Pivot!A:C,3,0),0)</f>
        <v>0</v>
      </c>
    </row>
    <row r="16556" spans="1:6" x14ac:dyDescent="0.25">
      <c r="A16556" s="68" t="s">
        <v>103</v>
      </c>
      <c r="B16556" s="69">
        <v>491568944</v>
      </c>
      <c r="C16556" s="68">
        <v>731346000408</v>
      </c>
      <c r="D16556" s="69" t="s">
        <v>10866</v>
      </c>
      <c r="E16556" s="65">
        <f>IFERROR(VLOOKUP(C16556,Pivot!A:B,2,0),0)</f>
        <v>0</v>
      </c>
      <c r="F16556" s="65">
        <f>IFERROR(VLOOKUP(C16556,Pivot!A:C,3,0),0)</f>
        <v>0</v>
      </c>
    </row>
    <row r="16557" spans="1:6" x14ac:dyDescent="0.25">
      <c r="A16557" s="68" t="s">
        <v>103</v>
      </c>
      <c r="B16557" s="69">
        <v>491568945</v>
      </c>
      <c r="C16557" s="68">
        <v>731346146700</v>
      </c>
      <c r="D16557" s="69" t="s">
        <v>10867</v>
      </c>
      <c r="E16557" s="65">
        <f>IFERROR(VLOOKUP(C16557,Pivot!A:B,2,0),0)</f>
        <v>0</v>
      </c>
      <c r="F16557" s="65">
        <f>IFERROR(VLOOKUP(C16557,Pivot!A:C,3,0),0)</f>
        <v>0</v>
      </c>
    </row>
    <row r="16558" spans="1:6" x14ac:dyDescent="0.25">
      <c r="A16558" s="68" t="s">
        <v>103</v>
      </c>
      <c r="B16558" s="69">
        <v>491568946</v>
      </c>
      <c r="C16558" s="68">
        <v>731346611109</v>
      </c>
      <c r="D16558" s="69" t="s">
        <v>10868</v>
      </c>
      <c r="E16558" s="65">
        <f>IFERROR(VLOOKUP(C16558,Pivot!A:B,2,0),0)</f>
        <v>0</v>
      </c>
      <c r="F16558" s="65">
        <f>IFERROR(VLOOKUP(C16558,Pivot!A:C,3,0),0)</f>
        <v>0</v>
      </c>
    </row>
    <row r="16559" spans="1:6" x14ac:dyDescent="0.25">
      <c r="A16559" s="68" t="s">
        <v>103</v>
      </c>
      <c r="B16559" s="69">
        <v>491568951</v>
      </c>
      <c r="C16559" s="68">
        <v>694704110112</v>
      </c>
      <c r="D16559" s="69" t="s">
        <v>10869</v>
      </c>
      <c r="E16559" s="65">
        <f>IFERROR(VLOOKUP(C16559,Pivot!A:B,2,0),0)</f>
        <v>0</v>
      </c>
      <c r="F16559" s="65">
        <f>IFERROR(VLOOKUP(C16559,Pivot!A:C,3,0),0)</f>
        <v>0</v>
      </c>
    </row>
    <row r="16560" spans="1:6" x14ac:dyDescent="0.25">
      <c r="A16560" s="68" t="s">
        <v>103</v>
      </c>
      <c r="B16560" s="69">
        <v>491568952</v>
      </c>
      <c r="C16560" s="68">
        <v>694704110150</v>
      </c>
      <c r="D16560" s="69" t="s">
        <v>10870</v>
      </c>
      <c r="E16560" s="65">
        <f>IFERROR(VLOOKUP(C16560,Pivot!A:B,2,0),0)</f>
        <v>0</v>
      </c>
      <c r="F16560" s="65">
        <f>IFERROR(VLOOKUP(C16560,Pivot!A:C,3,0),0)</f>
        <v>0</v>
      </c>
    </row>
    <row r="16561" spans="1:6" x14ac:dyDescent="0.25">
      <c r="A16561" s="68" t="s">
        <v>103</v>
      </c>
      <c r="B16561" s="69">
        <v>491568953</v>
      </c>
      <c r="C16561" s="68">
        <v>694704110174</v>
      </c>
      <c r="D16561" s="69" t="s">
        <v>10871</v>
      </c>
      <c r="E16561" s="65">
        <f>IFERROR(VLOOKUP(C16561,Pivot!A:B,2,0),0)</f>
        <v>0</v>
      </c>
      <c r="F16561" s="65">
        <f>IFERROR(VLOOKUP(C16561,Pivot!A:C,3,0),0)</f>
        <v>0</v>
      </c>
    </row>
    <row r="16562" spans="1:6" x14ac:dyDescent="0.25">
      <c r="A16562" s="68" t="s">
        <v>103</v>
      </c>
      <c r="B16562" s="69">
        <v>491568955</v>
      </c>
      <c r="C16562" s="68">
        <v>694704111010</v>
      </c>
      <c r="D16562" s="69" t="s">
        <v>10872</v>
      </c>
      <c r="E16562" s="65">
        <f>IFERROR(VLOOKUP(C16562,Pivot!A:B,2,0),0)</f>
        <v>0</v>
      </c>
      <c r="F16562" s="65">
        <f>IFERROR(VLOOKUP(C16562,Pivot!A:C,3,0),0)</f>
        <v>0</v>
      </c>
    </row>
    <row r="16563" spans="1:6" x14ac:dyDescent="0.25">
      <c r="A16563" s="68" t="s">
        <v>103</v>
      </c>
      <c r="B16563" s="69">
        <v>491568956</v>
      </c>
      <c r="C16563" s="68">
        <v>694704111027</v>
      </c>
      <c r="D16563" s="69" t="s">
        <v>10873</v>
      </c>
      <c r="E16563" s="65">
        <f>IFERROR(VLOOKUP(C16563,Pivot!A:B,2,0),0)</f>
        <v>0</v>
      </c>
      <c r="F16563" s="65">
        <f>IFERROR(VLOOKUP(C16563,Pivot!A:C,3,0),0)</f>
        <v>0</v>
      </c>
    </row>
    <row r="16564" spans="1:6" x14ac:dyDescent="0.25">
      <c r="A16564" s="68" t="s">
        <v>103</v>
      </c>
      <c r="B16564" s="69">
        <v>491568957</v>
      </c>
      <c r="C16564" s="68">
        <v>694704111034</v>
      </c>
      <c r="D16564" s="69" t="s">
        <v>10874</v>
      </c>
      <c r="E16564" s="65">
        <f>IFERROR(VLOOKUP(C16564,Pivot!A:B,2,0),0)</f>
        <v>0</v>
      </c>
      <c r="F16564" s="65">
        <f>IFERROR(VLOOKUP(C16564,Pivot!A:C,3,0),0)</f>
        <v>0</v>
      </c>
    </row>
    <row r="16565" spans="1:6" x14ac:dyDescent="0.25">
      <c r="A16565" s="68" t="s">
        <v>103</v>
      </c>
      <c r="B16565" s="69">
        <v>491568958</v>
      </c>
      <c r="C16565" s="68">
        <v>694704111072</v>
      </c>
      <c r="D16565" s="69" t="s">
        <v>10875</v>
      </c>
      <c r="E16565" s="65">
        <f>IFERROR(VLOOKUP(C16565,Pivot!A:B,2,0),0)</f>
        <v>0</v>
      </c>
      <c r="F16565" s="65">
        <f>IFERROR(VLOOKUP(C16565,Pivot!A:C,3,0),0)</f>
        <v>0</v>
      </c>
    </row>
    <row r="16566" spans="1:6" x14ac:dyDescent="0.25">
      <c r="A16566" s="68" t="s">
        <v>103</v>
      </c>
      <c r="B16566" s="69">
        <v>491568959</v>
      </c>
      <c r="C16566" s="68">
        <v>694704111133</v>
      </c>
      <c r="D16566" s="69" t="s">
        <v>10876</v>
      </c>
      <c r="E16566" s="65">
        <f>IFERROR(VLOOKUP(C16566,Pivot!A:B,2,0),0)</f>
        <v>0</v>
      </c>
      <c r="F16566" s="65">
        <f>IFERROR(VLOOKUP(C16566,Pivot!A:C,3,0),0)</f>
        <v>0</v>
      </c>
    </row>
    <row r="16567" spans="1:6" x14ac:dyDescent="0.25">
      <c r="A16567" s="68" t="s">
        <v>103</v>
      </c>
      <c r="B16567" s="69">
        <v>491568960</v>
      </c>
      <c r="C16567" s="68">
        <v>694704111140</v>
      </c>
      <c r="D16567" s="69" t="s">
        <v>10877</v>
      </c>
      <c r="E16567" s="65">
        <f>IFERROR(VLOOKUP(C16567,Pivot!A:B,2,0),0)</f>
        <v>0</v>
      </c>
      <c r="F16567" s="65">
        <f>IFERROR(VLOOKUP(C16567,Pivot!A:C,3,0),0)</f>
        <v>0</v>
      </c>
    </row>
    <row r="16568" spans="1:6" x14ac:dyDescent="0.25">
      <c r="A16568" s="68" t="s">
        <v>103</v>
      </c>
      <c r="B16568" s="69">
        <v>491568964</v>
      </c>
      <c r="C16568" s="68">
        <v>694704112048</v>
      </c>
      <c r="D16568" s="69" t="s">
        <v>10878</v>
      </c>
      <c r="E16568" s="65">
        <f>IFERROR(VLOOKUP(C16568,Pivot!A:B,2,0),0)</f>
        <v>0</v>
      </c>
      <c r="F16568" s="65">
        <f>IFERROR(VLOOKUP(C16568,Pivot!A:C,3,0),0)</f>
        <v>0</v>
      </c>
    </row>
    <row r="16569" spans="1:6" x14ac:dyDescent="0.25">
      <c r="A16569" s="68" t="s">
        <v>103</v>
      </c>
      <c r="B16569" s="69">
        <v>491568965</v>
      </c>
      <c r="C16569" s="68">
        <v>694704113014</v>
      </c>
      <c r="D16569" s="69" t="s">
        <v>10879</v>
      </c>
      <c r="E16569" s="65">
        <f>IFERROR(VLOOKUP(C16569,Pivot!A:B,2,0),0)</f>
        <v>0</v>
      </c>
      <c r="F16569" s="65">
        <f>IFERROR(VLOOKUP(C16569,Pivot!A:C,3,0),0)</f>
        <v>0</v>
      </c>
    </row>
    <row r="16570" spans="1:6" x14ac:dyDescent="0.25">
      <c r="A16570" s="68" t="s">
        <v>103</v>
      </c>
      <c r="B16570" s="69">
        <v>491568966</v>
      </c>
      <c r="C16570" s="68">
        <v>694704113021</v>
      </c>
      <c r="D16570" s="69" t="s">
        <v>10880</v>
      </c>
      <c r="E16570" s="65">
        <f>IFERROR(VLOOKUP(C16570,Pivot!A:B,2,0),0)</f>
        <v>0</v>
      </c>
      <c r="F16570" s="65">
        <f>IFERROR(VLOOKUP(C16570,Pivot!A:C,3,0),0)</f>
        <v>0</v>
      </c>
    </row>
    <row r="16571" spans="1:6" x14ac:dyDescent="0.25">
      <c r="A16571" s="68" t="s">
        <v>103</v>
      </c>
      <c r="B16571" s="69">
        <v>491568967</v>
      </c>
      <c r="C16571" s="68">
        <v>694704114103</v>
      </c>
      <c r="D16571" s="69" t="s">
        <v>10881</v>
      </c>
      <c r="E16571" s="65">
        <f>IFERROR(VLOOKUP(C16571,Pivot!A:B,2,0),0)</f>
        <v>0</v>
      </c>
      <c r="F16571" s="65">
        <f>IFERROR(VLOOKUP(C16571,Pivot!A:C,3,0),0)</f>
        <v>0</v>
      </c>
    </row>
    <row r="16572" spans="1:6" x14ac:dyDescent="0.25">
      <c r="A16572" s="68" t="s">
        <v>103</v>
      </c>
      <c r="B16572" s="69">
        <v>491568967</v>
      </c>
      <c r="C16572" s="68">
        <v>694704114110</v>
      </c>
      <c r="D16572" s="69" t="s">
        <v>10881</v>
      </c>
      <c r="E16572" s="65">
        <f>IFERROR(VLOOKUP(C16572,Pivot!A:B,2,0),0)</f>
        <v>0</v>
      </c>
      <c r="F16572" s="65">
        <f>IFERROR(VLOOKUP(C16572,Pivot!A:C,3,0),0)</f>
        <v>0</v>
      </c>
    </row>
    <row r="16573" spans="1:6" x14ac:dyDescent="0.25">
      <c r="A16573" s="68" t="s">
        <v>103</v>
      </c>
      <c r="B16573" s="69">
        <v>491568967</v>
      </c>
      <c r="C16573" s="68">
        <v>694704114127</v>
      </c>
      <c r="D16573" s="69" t="s">
        <v>10881</v>
      </c>
      <c r="E16573" s="65">
        <f>IFERROR(VLOOKUP(C16573,Pivot!A:B,2,0),0)</f>
        <v>0</v>
      </c>
      <c r="F16573" s="65">
        <f>IFERROR(VLOOKUP(C16573,Pivot!A:C,3,0),0)</f>
        <v>0</v>
      </c>
    </row>
    <row r="16574" spans="1:6" x14ac:dyDescent="0.25">
      <c r="A16574" s="68" t="s">
        <v>103</v>
      </c>
      <c r="B16574" s="69">
        <v>491568967</v>
      </c>
      <c r="C16574" s="68">
        <v>694704114134</v>
      </c>
      <c r="D16574" s="69" t="s">
        <v>10881</v>
      </c>
      <c r="E16574" s="65">
        <f>IFERROR(VLOOKUP(C16574,Pivot!A:B,2,0),0)</f>
        <v>0</v>
      </c>
      <c r="F16574" s="65">
        <f>IFERROR(VLOOKUP(C16574,Pivot!A:C,3,0),0)</f>
        <v>0</v>
      </c>
    </row>
    <row r="16575" spans="1:6" x14ac:dyDescent="0.25">
      <c r="A16575" s="68" t="s">
        <v>103</v>
      </c>
      <c r="B16575" s="69">
        <v>491568968</v>
      </c>
      <c r="C16575" s="68">
        <v>694704115247</v>
      </c>
      <c r="D16575" s="69" t="s">
        <v>10882</v>
      </c>
      <c r="E16575" s="65">
        <f>IFERROR(VLOOKUP(C16575,Pivot!A:B,2,0),0)</f>
        <v>0</v>
      </c>
      <c r="F16575" s="65">
        <f>IFERROR(VLOOKUP(C16575,Pivot!A:C,3,0),0)</f>
        <v>0</v>
      </c>
    </row>
    <row r="16576" spans="1:6" x14ac:dyDescent="0.25">
      <c r="A16576" s="68" t="s">
        <v>103</v>
      </c>
      <c r="B16576" s="69">
        <v>491568968</v>
      </c>
      <c r="C16576" s="68">
        <v>694704115254</v>
      </c>
      <c r="D16576" s="69" t="s">
        <v>10882</v>
      </c>
      <c r="E16576" s="65">
        <f>IFERROR(VLOOKUP(C16576,Pivot!A:B,2,0),0)</f>
        <v>0</v>
      </c>
      <c r="F16576" s="65">
        <f>IFERROR(VLOOKUP(C16576,Pivot!A:C,3,0),0)</f>
        <v>0</v>
      </c>
    </row>
    <row r="16577" spans="1:6" x14ac:dyDescent="0.25">
      <c r="A16577" s="68" t="s">
        <v>103</v>
      </c>
      <c r="B16577" s="69">
        <v>491568968</v>
      </c>
      <c r="C16577" s="68">
        <v>694704115261</v>
      </c>
      <c r="D16577" s="69" t="s">
        <v>10882</v>
      </c>
      <c r="E16577" s="65">
        <f>IFERROR(VLOOKUP(C16577,Pivot!A:B,2,0),0)</f>
        <v>0</v>
      </c>
      <c r="F16577" s="65">
        <f>IFERROR(VLOOKUP(C16577,Pivot!A:C,3,0),0)</f>
        <v>0</v>
      </c>
    </row>
    <row r="16578" spans="1:6" x14ac:dyDescent="0.25">
      <c r="A16578" s="68" t="s">
        <v>103</v>
      </c>
      <c r="B16578" s="69">
        <v>491568968</v>
      </c>
      <c r="C16578" s="68">
        <v>694704115278</v>
      </c>
      <c r="D16578" s="69" t="s">
        <v>10882</v>
      </c>
      <c r="E16578" s="65">
        <f>IFERROR(VLOOKUP(C16578,Pivot!A:B,2,0),0)</f>
        <v>0</v>
      </c>
      <c r="F16578" s="65">
        <f>IFERROR(VLOOKUP(C16578,Pivot!A:C,3,0),0)</f>
        <v>0</v>
      </c>
    </row>
    <row r="16579" spans="1:6" x14ac:dyDescent="0.25">
      <c r="A16579" s="68" t="s">
        <v>103</v>
      </c>
      <c r="B16579" s="69">
        <v>491568968</v>
      </c>
      <c r="C16579" s="68">
        <v>694704115285</v>
      </c>
      <c r="D16579" s="69" t="s">
        <v>10882</v>
      </c>
      <c r="E16579" s="65">
        <f>IFERROR(VLOOKUP(C16579,Pivot!A:B,2,0),0)</f>
        <v>0</v>
      </c>
      <c r="F16579" s="65">
        <f>IFERROR(VLOOKUP(C16579,Pivot!A:C,3,0),0)</f>
        <v>0</v>
      </c>
    </row>
    <row r="16580" spans="1:6" x14ac:dyDescent="0.25">
      <c r="A16580" s="68" t="s">
        <v>103</v>
      </c>
      <c r="B16580" s="69">
        <v>491568968</v>
      </c>
      <c r="C16580" s="68">
        <v>694704115292</v>
      </c>
      <c r="D16580" s="69" t="s">
        <v>10882</v>
      </c>
      <c r="E16580" s="65">
        <f>IFERROR(VLOOKUP(C16580,Pivot!A:B,2,0),0)</f>
        <v>0</v>
      </c>
      <c r="F16580" s="65">
        <f>IFERROR(VLOOKUP(C16580,Pivot!A:C,3,0),0)</f>
        <v>0</v>
      </c>
    </row>
    <row r="16581" spans="1:6" x14ac:dyDescent="0.25">
      <c r="A16581" s="68" t="s">
        <v>103</v>
      </c>
      <c r="B16581" s="69">
        <v>491568968</v>
      </c>
      <c r="C16581" s="68">
        <v>694704115308</v>
      </c>
      <c r="D16581" s="69" t="s">
        <v>10882</v>
      </c>
      <c r="E16581" s="65">
        <f>IFERROR(VLOOKUP(C16581,Pivot!A:B,2,0),0)</f>
        <v>0</v>
      </c>
      <c r="F16581" s="65">
        <f>IFERROR(VLOOKUP(C16581,Pivot!A:C,3,0),0)</f>
        <v>0</v>
      </c>
    </row>
    <row r="16582" spans="1:6" x14ac:dyDescent="0.25">
      <c r="A16582" s="68" t="s">
        <v>103</v>
      </c>
      <c r="B16582" s="69">
        <v>491568969</v>
      </c>
      <c r="C16582" s="68">
        <v>5702016367799</v>
      </c>
      <c r="D16582" s="69" t="s">
        <v>10883</v>
      </c>
      <c r="E16582" s="65">
        <f>IFERROR(VLOOKUP(C16582,Pivot!A:B,2,0),0)</f>
        <v>0</v>
      </c>
      <c r="F16582" s="65">
        <f>IFERROR(VLOOKUP(C16582,Pivot!A:C,3,0),0)</f>
        <v>0</v>
      </c>
    </row>
    <row r="16583" spans="1:6" x14ac:dyDescent="0.25">
      <c r="A16583" s="68" t="s">
        <v>103</v>
      </c>
      <c r="B16583" s="69">
        <v>491568970</v>
      </c>
      <c r="C16583" s="68">
        <v>5702016367898</v>
      </c>
      <c r="D16583" s="69" t="s">
        <v>10884</v>
      </c>
      <c r="E16583" s="65">
        <f>IFERROR(VLOOKUP(C16583,Pivot!A:B,2,0),0)</f>
        <v>0</v>
      </c>
      <c r="F16583" s="65">
        <f>IFERROR(VLOOKUP(C16583,Pivot!A:C,3,0),0)</f>
        <v>0</v>
      </c>
    </row>
    <row r="16584" spans="1:6" x14ac:dyDescent="0.25">
      <c r="A16584" s="68" t="s">
        <v>103</v>
      </c>
      <c r="B16584" s="69">
        <v>491568971</v>
      </c>
      <c r="C16584" s="68">
        <v>5702016374988</v>
      </c>
      <c r="D16584" s="69" t="s">
        <v>10885</v>
      </c>
      <c r="E16584" s="65">
        <f>IFERROR(VLOOKUP(C16584,Pivot!A:B,2,0),0)</f>
        <v>0</v>
      </c>
      <c r="F16584" s="65">
        <f>IFERROR(VLOOKUP(C16584,Pivot!A:C,3,0),0)</f>
        <v>0</v>
      </c>
    </row>
    <row r="16585" spans="1:6" x14ac:dyDescent="0.25">
      <c r="A16585" s="68" t="s">
        <v>103</v>
      </c>
      <c r="B16585" s="69">
        <v>491568973</v>
      </c>
      <c r="C16585" s="68">
        <v>5702016370188</v>
      </c>
      <c r="D16585" s="69" t="s">
        <v>10886</v>
      </c>
      <c r="E16585" s="65">
        <f>IFERROR(VLOOKUP(C16585,Pivot!A:B,2,0),0)</f>
        <v>0</v>
      </c>
      <c r="F16585" s="65">
        <f>IFERROR(VLOOKUP(C16585,Pivot!A:C,3,0),0)</f>
        <v>0</v>
      </c>
    </row>
    <row r="16586" spans="1:6" x14ac:dyDescent="0.25">
      <c r="A16586" s="68" t="s">
        <v>103</v>
      </c>
      <c r="B16586" s="69">
        <v>491568977</v>
      </c>
      <c r="C16586" s="68">
        <v>8904027113618</v>
      </c>
      <c r="D16586" s="69" t="s">
        <v>10887</v>
      </c>
      <c r="E16586" s="65">
        <f>IFERROR(VLOOKUP(C16586,Pivot!A:B,2,0),0)</f>
        <v>0</v>
      </c>
      <c r="F16586" s="65">
        <f>IFERROR(VLOOKUP(C16586,Pivot!A:C,3,0),0)</f>
        <v>0</v>
      </c>
    </row>
    <row r="16587" spans="1:6" x14ac:dyDescent="0.25">
      <c r="A16587" s="68" t="s">
        <v>103</v>
      </c>
      <c r="B16587" s="69">
        <v>491568978</v>
      </c>
      <c r="C16587" s="68">
        <v>733538862191</v>
      </c>
      <c r="D16587" s="69" t="s">
        <v>10888</v>
      </c>
      <c r="E16587" s="65">
        <f>IFERROR(VLOOKUP(C16587,Pivot!A:B,2,0),0)</f>
        <v>0</v>
      </c>
      <c r="F16587" s="65">
        <f>IFERROR(VLOOKUP(C16587,Pivot!A:C,3,0),0)</f>
        <v>0</v>
      </c>
    </row>
    <row r="16588" spans="1:6" x14ac:dyDescent="0.25">
      <c r="A16588" s="68" t="s">
        <v>103</v>
      </c>
      <c r="B16588" s="69">
        <v>491568979</v>
      </c>
      <c r="C16588" s="68">
        <v>733538848997</v>
      </c>
      <c r="D16588" s="69" t="s">
        <v>10889</v>
      </c>
      <c r="E16588" s="65">
        <f>IFERROR(VLOOKUP(C16588,Pivot!A:B,2,0),0)</f>
        <v>0</v>
      </c>
      <c r="F16588" s="65">
        <f>IFERROR(VLOOKUP(C16588,Pivot!A:C,3,0),0)</f>
        <v>0</v>
      </c>
    </row>
    <row r="16589" spans="1:6" x14ac:dyDescent="0.25">
      <c r="A16589" s="68" t="s">
        <v>103</v>
      </c>
      <c r="B16589" s="69">
        <v>491568980</v>
      </c>
      <c r="C16589" s="68">
        <v>733538824090</v>
      </c>
      <c r="D16589" s="69" t="s">
        <v>10890</v>
      </c>
      <c r="E16589" s="65">
        <f>IFERROR(VLOOKUP(C16589,Pivot!A:B,2,0),0)</f>
        <v>0</v>
      </c>
      <c r="F16589" s="65">
        <f>IFERROR(VLOOKUP(C16589,Pivot!A:C,3,0),0)</f>
        <v>0</v>
      </c>
    </row>
    <row r="16590" spans="1:6" x14ac:dyDescent="0.25">
      <c r="A16590" s="68" t="s">
        <v>103</v>
      </c>
      <c r="B16590" s="69">
        <v>491568981</v>
      </c>
      <c r="C16590" s="68">
        <v>733538728992</v>
      </c>
      <c r="D16590" s="69" t="s">
        <v>10891</v>
      </c>
      <c r="E16590" s="65">
        <f>IFERROR(VLOOKUP(C16590,Pivot!A:B,2,0),0)</f>
        <v>0</v>
      </c>
      <c r="F16590" s="65">
        <f>IFERROR(VLOOKUP(C16590,Pivot!A:C,3,0),0)</f>
        <v>0</v>
      </c>
    </row>
    <row r="16591" spans="1:6" x14ac:dyDescent="0.25">
      <c r="A16591" s="68" t="s">
        <v>103</v>
      </c>
      <c r="B16591" s="69">
        <v>491568982</v>
      </c>
      <c r="C16591" s="68">
        <v>733538824199</v>
      </c>
      <c r="D16591" s="69" t="s">
        <v>10892</v>
      </c>
      <c r="E16591" s="65">
        <f>IFERROR(VLOOKUP(C16591,Pivot!A:B,2,0),0)</f>
        <v>0</v>
      </c>
      <c r="F16591" s="65">
        <f>IFERROR(VLOOKUP(C16591,Pivot!A:C,3,0),0)</f>
        <v>0</v>
      </c>
    </row>
    <row r="16592" spans="1:6" x14ac:dyDescent="0.25">
      <c r="A16592" s="68" t="s">
        <v>103</v>
      </c>
      <c r="B16592" s="69">
        <v>491568983</v>
      </c>
      <c r="C16592" s="68">
        <v>733538868599</v>
      </c>
      <c r="D16592" s="69" t="s">
        <v>10893</v>
      </c>
      <c r="E16592" s="65">
        <f>IFERROR(VLOOKUP(C16592,Pivot!A:B,2,0),0)</f>
        <v>0</v>
      </c>
      <c r="F16592" s="65">
        <f>IFERROR(VLOOKUP(C16592,Pivot!A:C,3,0),0)</f>
        <v>0</v>
      </c>
    </row>
    <row r="16593" spans="1:6" x14ac:dyDescent="0.25">
      <c r="A16593" s="68" t="s">
        <v>103</v>
      </c>
      <c r="B16593" s="69">
        <v>491569054</v>
      </c>
      <c r="C16593" s="68">
        <v>491569054</v>
      </c>
      <c r="D16593" s="69" t="s">
        <v>10894</v>
      </c>
      <c r="E16593" s="65">
        <f>IFERROR(VLOOKUP(C16593,Pivot!A:B,2,0),0)</f>
        <v>0</v>
      </c>
      <c r="F16593" s="65">
        <f>IFERROR(VLOOKUP(C16593,Pivot!A:C,3,0),0)</f>
        <v>0</v>
      </c>
    </row>
    <row r="16594" spans="1:6" x14ac:dyDescent="0.25">
      <c r="A16594" s="68" t="s">
        <v>103</v>
      </c>
      <c r="B16594" s="69">
        <v>491569054</v>
      </c>
      <c r="C16594" s="68">
        <v>8904027113922</v>
      </c>
      <c r="D16594" s="69" t="s">
        <v>10894</v>
      </c>
      <c r="E16594" s="65">
        <f>IFERROR(VLOOKUP(C16594,Pivot!A:B,2,0),0)</f>
        <v>0</v>
      </c>
      <c r="F16594" s="65">
        <f>IFERROR(VLOOKUP(C16594,Pivot!A:C,3,0),0)</f>
        <v>0</v>
      </c>
    </row>
    <row r="16595" spans="1:6" x14ac:dyDescent="0.25">
      <c r="A16595" s="68" t="s">
        <v>103</v>
      </c>
      <c r="B16595" s="69">
        <v>491569055</v>
      </c>
      <c r="C16595" s="68">
        <v>491569055</v>
      </c>
      <c r="D16595" s="69" t="s">
        <v>10895</v>
      </c>
      <c r="E16595" s="65">
        <f>IFERROR(VLOOKUP(C16595,Pivot!A:B,2,0),0)</f>
        <v>0</v>
      </c>
      <c r="F16595" s="65">
        <f>IFERROR(VLOOKUP(C16595,Pivot!A:C,3,0),0)</f>
        <v>0</v>
      </c>
    </row>
    <row r="16596" spans="1:6" x14ac:dyDescent="0.25">
      <c r="A16596" s="68" t="s">
        <v>103</v>
      </c>
      <c r="B16596" s="69">
        <v>491569055</v>
      </c>
      <c r="C16596" s="68">
        <v>8904027113939</v>
      </c>
      <c r="D16596" s="69" t="s">
        <v>10895</v>
      </c>
      <c r="E16596" s="65">
        <f>IFERROR(VLOOKUP(C16596,Pivot!A:B,2,0),0)</f>
        <v>0</v>
      </c>
      <c r="F16596" s="65">
        <f>IFERROR(VLOOKUP(C16596,Pivot!A:C,3,0),0)</f>
        <v>0</v>
      </c>
    </row>
    <row r="16597" spans="1:6" x14ac:dyDescent="0.25">
      <c r="A16597" s="68" t="s">
        <v>103</v>
      </c>
      <c r="B16597" s="69">
        <v>491569056</v>
      </c>
      <c r="C16597" s="68">
        <v>491569056</v>
      </c>
      <c r="D16597" s="69" t="s">
        <v>10896</v>
      </c>
      <c r="E16597" s="65">
        <f>IFERROR(VLOOKUP(C16597,Pivot!A:B,2,0),0)</f>
        <v>0</v>
      </c>
      <c r="F16597" s="65">
        <f>IFERROR(VLOOKUP(C16597,Pivot!A:C,3,0),0)</f>
        <v>0</v>
      </c>
    </row>
    <row r="16598" spans="1:6" x14ac:dyDescent="0.25">
      <c r="A16598" s="68" t="s">
        <v>103</v>
      </c>
      <c r="B16598" s="69">
        <v>491569056</v>
      </c>
      <c r="C16598" s="68">
        <v>8904027113946</v>
      </c>
      <c r="D16598" s="69" t="s">
        <v>10896</v>
      </c>
      <c r="E16598" s="65">
        <f>IFERROR(VLOOKUP(C16598,Pivot!A:B,2,0),0)</f>
        <v>0</v>
      </c>
      <c r="F16598" s="65">
        <f>IFERROR(VLOOKUP(C16598,Pivot!A:C,3,0),0)</f>
        <v>0</v>
      </c>
    </row>
    <row r="16599" spans="1:6" x14ac:dyDescent="0.25">
      <c r="A16599" s="68" t="s">
        <v>103</v>
      </c>
      <c r="B16599" s="69">
        <v>491569057</v>
      </c>
      <c r="C16599" s="68">
        <v>491569057</v>
      </c>
      <c r="D16599" s="69" t="s">
        <v>10897</v>
      </c>
      <c r="E16599" s="65">
        <f>IFERROR(VLOOKUP(C16599,Pivot!A:B,2,0),0)</f>
        <v>0</v>
      </c>
      <c r="F16599" s="65">
        <f>IFERROR(VLOOKUP(C16599,Pivot!A:C,3,0),0)</f>
        <v>0</v>
      </c>
    </row>
    <row r="16600" spans="1:6" x14ac:dyDescent="0.25">
      <c r="A16600" s="68" t="s">
        <v>103</v>
      </c>
      <c r="B16600" s="69">
        <v>491569057</v>
      </c>
      <c r="C16600" s="68">
        <v>8904027113953</v>
      </c>
      <c r="D16600" s="69" t="s">
        <v>10897</v>
      </c>
      <c r="E16600" s="65">
        <f>IFERROR(VLOOKUP(C16600,Pivot!A:B,2,0),0)</f>
        <v>0</v>
      </c>
      <c r="F16600" s="65">
        <f>IFERROR(VLOOKUP(C16600,Pivot!A:C,3,0),0)</f>
        <v>0</v>
      </c>
    </row>
    <row r="16601" spans="1:6" x14ac:dyDescent="0.25">
      <c r="A16601" s="68" t="s">
        <v>103</v>
      </c>
      <c r="B16601" s="69">
        <v>491569058</v>
      </c>
      <c r="C16601" s="68">
        <v>491569058</v>
      </c>
      <c r="D16601" s="69" t="s">
        <v>10898</v>
      </c>
      <c r="E16601" s="65">
        <f>IFERROR(VLOOKUP(C16601,Pivot!A:B,2,0),0)</f>
        <v>0</v>
      </c>
      <c r="F16601" s="65">
        <f>IFERROR(VLOOKUP(C16601,Pivot!A:C,3,0),0)</f>
        <v>0</v>
      </c>
    </row>
    <row r="16602" spans="1:6" x14ac:dyDescent="0.25">
      <c r="A16602" s="68" t="s">
        <v>103</v>
      </c>
      <c r="B16602" s="69">
        <v>491569058</v>
      </c>
      <c r="C16602" s="68">
        <v>8904027113960</v>
      </c>
      <c r="D16602" s="69" t="s">
        <v>10898</v>
      </c>
      <c r="E16602" s="65">
        <f>IFERROR(VLOOKUP(C16602,Pivot!A:B,2,0),0)</f>
        <v>0</v>
      </c>
      <c r="F16602" s="65">
        <f>IFERROR(VLOOKUP(C16602,Pivot!A:C,3,0),0)</f>
        <v>0</v>
      </c>
    </row>
    <row r="16603" spans="1:6" x14ac:dyDescent="0.25">
      <c r="A16603" s="68" t="s">
        <v>103</v>
      </c>
      <c r="B16603" s="69">
        <v>491569059</v>
      </c>
      <c r="C16603" s="68">
        <v>491569059</v>
      </c>
      <c r="D16603" s="69" t="s">
        <v>10899</v>
      </c>
      <c r="E16603" s="65">
        <f>IFERROR(VLOOKUP(C16603,Pivot!A:B,2,0),0)</f>
        <v>0</v>
      </c>
      <c r="F16603" s="65">
        <f>IFERROR(VLOOKUP(C16603,Pivot!A:C,3,0),0)</f>
        <v>0</v>
      </c>
    </row>
    <row r="16604" spans="1:6" x14ac:dyDescent="0.25">
      <c r="A16604" s="68" t="s">
        <v>103</v>
      </c>
      <c r="B16604" s="69">
        <v>491569059</v>
      </c>
      <c r="C16604" s="68">
        <v>8904027113977</v>
      </c>
      <c r="D16604" s="69" t="s">
        <v>10899</v>
      </c>
      <c r="E16604" s="65">
        <f>IFERROR(VLOOKUP(C16604,Pivot!A:B,2,0),0)</f>
        <v>0</v>
      </c>
      <c r="F16604" s="65">
        <f>IFERROR(VLOOKUP(C16604,Pivot!A:C,3,0),0)</f>
        <v>0</v>
      </c>
    </row>
    <row r="16605" spans="1:6" x14ac:dyDescent="0.25">
      <c r="A16605" s="68" t="s">
        <v>103</v>
      </c>
      <c r="B16605" s="69">
        <v>491569086</v>
      </c>
      <c r="C16605" s="68">
        <v>92389109450</v>
      </c>
      <c r="D16605" s="69" t="s">
        <v>10900</v>
      </c>
      <c r="E16605" s="65">
        <f>IFERROR(VLOOKUP(C16605,Pivot!A:B,2,0),0)</f>
        <v>0</v>
      </c>
      <c r="F16605" s="65">
        <f>IFERROR(VLOOKUP(C16605,Pivot!A:C,3,0),0)</f>
        <v>0</v>
      </c>
    </row>
    <row r="16606" spans="1:6" x14ac:dyDescent="0.25">
      <c r="A16606" s="68" t="s">
        <v>103</v>
      </c>
      <c r="B16606" s="69">
        <v>491569087</v>
      </c>
      <c r="C16606" s="68">
        <v>92389109368</v>
      </c>
      <c r="D16606" s="69" t="s">
        <v>10901</v>
      </c>
      <c r="E16606" s="65">
        <f>IFERROR(VLOOKUP(C16606,Pivot!A:B,2,0),0)</f>
        <v>0</v>
      </c>
      <c r="F16606" s="65">
        <f>IFERROR(VLOOKUP(C16606,Pivot!A:C,3,0),0)</f>
        <v>0</v>
      </c>
    </row>
    <row r="16607" spans="1:6" x14ac:dyDescent="0.25">
      <c r="A16607" s="68" t="s">
        <v>103</v>
      </c>
      <c r="B16607" s="69">
        <v>491569088</v>
      </c>
      <c r="C16607" s="68">
        <v>8904265000176</v>
      </c>
      <c r="D16607" s="69" t="s">
        <v>10902</v>
      </c>
      <c r="E16607" s="65">
        <f>IFERROR(VLOOKUP(C16607,Pivot!A:B,2,0),0)</f>
        <v>0</v>
      </c>
      <c r="F16607" s="65">
        <f>IFERROR(VLOOKUP(C16607,Pivot!A:C,3,0),0)</f>
        <v>0</v>
      </c>
    </row>
    <row r="16608" spans="1:6" x14ac:dyDescent="0.25">
      <c r="A16608" s="68" t="s">
        <v>103</v>
      </c>
      <c r="B16608" s="69">
        <v>491569089</v>
      </c>
      <c r="C16608" s="68">
        <v>8904265000183</v>
      </c>
      <c r="D16608" s="69" t="s">
        <v>10903</v>
      </c>
      <c r="E16608" s="65">
        <f>IFERROR(VLOOKUP(C16608,Pivot!A:B,2,0),0)</f>
        <v>0</v>
      </c>
      <c r="F16608" s="65">
        <f>IFERROR(VLOOKUP(C16608,Pivot!A:C,3,0),0)</f>
        <v>0</v>
      </c>
    </row>
    <row r="16609" spans="1:6" x14ac:dyDescent="0.25">
      <c r="A16609" s="68" t="s">
        <v>103</v>
      </c>
      <c r="B16609" s="69">
        <v>491569090</v>
      </c>
      <c r="C16609" s="68">
        <v>8904265001937</v>
      </c>
      <c r="D16609" s="69" t="s">
        <v>10904</v>
      </c>
      <c r="E16609" s="65">
        <f>IFERROR(VLOOKUP(C16609,Pivot!A:B,2,0),0)</f>
        <v>0</v>
      </c>
      <c r="F16609" s="65">
        <f>IFERROR(VLOOKUP(C16609,Pivot!A:C,3,0),0)</f>
        <v>0</v>
      </c>
    </row>
    <row r="16610" spans="1:6" x14ac:dyDescent="0.25">
      <c r="A16610" s="68" t="s">
        <v>103</v>
      </c>
      <c r="B16610" s="69">
        <v>491569096</v>
      </c>
      <c r="C16610" s="68">
        <v>92389115598</v>
      </c>
      <c r="D16610" s="69" t="s">
        <v>10905</v>
      </c>
      <c r="E16610" s="65">
        <f>IFERROR(VLOOKUP(C16610,Pivot!A:B,2,0),0)</f>
        <v>0</v>
      </c>
      <c r="F16610" s="65">
        <f>IFERROR(VLOOKUP(C16610,Pivot!A:C,3,0),0)</f>
        <v>0</v>
      </c>
    </row>
    <row r="16611" spans="1:6" x14ac:dyDescent="0.25">
      <c r="A16611" s="68" t="s">
        <v>103</v>
      </c>
      <c r="B16611" s="69">
        <v>491569097</v>
      </c>
      <c r="C16611" s="68">
        <v>92389150421</v>
      </c>
      <c r="D16611" s="69" t="s">
        <v>10906</v>
      </c>
      <c r="E16611" s="65">
        <f>IFERROR(VLOOKUP(C16611,Pivot!A:B,2,0),0)</f>
        <v>0</v>
      </c>
      <c r="F16611" s="65">
        <f>IFERROR(VLOOKUP(C16611,Pivot!A:C,3,0),0)</f>
        <v>0</v>
      </c>
    </row>
    <row r="16612" spans="1:6" x14ac:dyDescent="0.25">
      <c r="A16612" s="68" t="s">
        <v>103</v>
      </c>
      <c r="B16612" s="69">
        <v>491569098</v>
      </c>
      <c r="C16612" s="68">
        <v>92389115604</v>
      </c>
      <c r="D16612" s="69" t="s">
        <v>10907</v>
      </c>
      <c r="E16612" s="65">
        <f>IFERROR(VLOOKUP(C16612,Pivot!A:B,2,0),0)</f>
        <v>0</v>
      </c>
      <c r="F16612" s="65">
        <f>IFERROR(VLOOKUP(C16612,Pivot!A:C,3,0),0)</f>
        <v>0</v>
      </c>
    </row>
    <row r="16613" spans="1:6" x14ac:dyDescent="0.25">
      <c r="A16613" s="68" t="s">
        <v>103</v>
      </c>
      <c r="B16613" s="69">
        <v>491569099</v>
      </c>
      <c r="C16613" s="68">
        <v>92389115611</v>
      </c>
      <c r="D16613" s="69" t="s">
        <v>10908</v>
      </c>
      <c r="E16613" s="65">
        <f>IFERROR(VLOOKUP(C16613,Pivot!A:B,2,0),0)</f>
        <v>0</v>
      </c>
      <c r="F16613" s="65">
        <f>IFERROR(VLOOKUP(C16613,Pivot!A:C,3,0),0)</f>
        <v>0</v>
      </c>
    </row>
    <row r="16614" spans="1:6" x14ac:dyDescent="0.25">
      <c r="A16614" s="68" t="s">
        <v>103</v>
      </c>
      <c r="B16614" s="69">
        <v>491569100</v>
      </c>
      <c r="C16614" s="68">
        <v>92389168051</v>
      </c>
      <c r="D16614" s="69" t="s">
        <v>10909</v>
      </c>
      <c r="E16614" s="65">
        <f>IFERROR(VLOOKUP(C16614,Pivot!A:B,2,0),0)</f>
        <v>0</v>
      </c>
      <c r="F16614" s="65">
        <f>IFERROR(VLOOKUP(C16614,Pivot!A:C,3,0),0)</f>
        <v>0</v>
      </c>
    </row>
    <row r="16615" spans="1:6" x14ac:dyDescent="0.25">
      <c r="A16615" s="68" t="s">
        <v>103</v>
      </c>
      <c r="B16615" s="69">
        <v>491569104</v>
      </c>
      <c r="C16615" s="68">
        <v>92389562385</v>
      </c>
      <c r="D16615" s="69" t="s">
        <v>10910</v>
      </c>
      <c r="E16615" s="65">
        <f>IFERROR(VLOOKUP(C16615,Pivot!A:B,2,0),0)</f>
        <v>0</v>
      </c>
      <c r="F16615" s="65">
        <f>IFERROR(VLOOKUP(C16615,Pivot!A:C,3,0),0)</f>
        <v>0</v>
      </c>
    </row>
    <row r="16616" spans="1:6" x14ac:dyDescent="0.25">
      <c r="A16616" s="68" t="s">
        <v>103</v>
      </c>
      <c r="B16616" s="69">
        <v>491569105</v>
      </c>
      <c r="C16616" s="68">
        <v>92389562545</v>
      </c>
      <c r="D16616" s="69" t="s">
        <v>10911</v>
      </c>
      <c r="E16616" s="65">
        <f>IFERROR(VLOOKUP(C16616,Pivot!A:B,2,0),0)</f>
        <v>0</v>
      </c>
      <c r="F16616" s="65">
        <f>IFERROR(VLOOKUP(C16616,Pivot!A:C,3,0),0)</f>
        <v>0</v>
      </c>
    </row>
    <row r="16617" spans="1:6" x14ac:dyDescent="0.25">
      <c r="A16617" s="68" t="s">
        <v>103</v>
      </c>
      <c r="B16617" s="69">
        <v>491569109</v>
      </c>
      <c r="C16617" s="68">
        <v>92389207699</v>
      </c>
      <c r="D16617" s="69" t="s">
        <v>10912</v>
      </c>
      <c r="E16617" s="65">
        <f>IFERROR(VLOOKUP(C16617,Pivot!A:B,2,0),0)</f>
        <v>0</v>
      </c>
      <c r="F16617" s="65">
        <f>IFERROR(VLOOKUP(C16617,Pivot!A:C,3,0),0)</f>
        <v>0</v>
      </c>
    </row>
    <row r="16618" spans="1:6" x14ac:dyDescent="0.25">
      <c r="A16618" s="68" t="s">
        <v>103</v>
      </c>
      <c r="B16618" s="69">
        <v>491569117</v>
      </c>
      <c r="C16618" s="68">
        <v>8907136178455</v>
      </c>
      <c r="D16618" s="69" t="s">
        <v>10913</v>
      </c>
      <c r="E16618" s="65">
        <f>IFERROR(VLOOKUP(C16618,Pivot!A:B,2,0),0)</f>
        <v>0</v>
      </c>
      <c r="F16618" s="65">
        <f>IFERROR(VLOOKUP(C16618,Pivot!A:C,3,0),0)</f>
        <v>0</v>
      </c>
    </row>
    <row r="16619" spans="1:6" x14ac:dyDescent="0.25">
      <c r="A16619" s="68" t="s">
        <v>103</v>
      </c>
      <c r="B16619" s="69">
        <v>491569118</v>
      </c>
      <c r="C16619" s="68">
        <v>753610838968</v>
      </c>
      <c r="D16619" s="69" t="s">
        <v>10914</v>
      </c>
      <c r="E16619" s="65">
        <f>IFERROR(VLOOKUP(C16619,Pivot!A:B,2,0),0)</f>
        <v>0</v>
      </c>
      <c r="F16619" s="65">
        <f>IFERROR(VLOOKUP(C16619,Pivot!A:C,3,0),0)</f>
        <v>0</v>
      </c>
    </row>
    <row r="16620" spans="1:6" x14ac:dyDescent="0.25">
      <c r="A16620" s="68" t="s">
        <v>103</v>
      </c>
      <c r="B16620" s="69">
        <v>491569119</v>
      </c>
      <c r="C16620" s="68">
        <v>753610839057</v>
      </c>
      <c r="D16620" s="69" t="s">
        <v>10915</v>
      </c>
      <c r="E16620" s="65">
        <f>IFERROR(VLOOKUP(C16620,Pivot!A:B,2,0),0)</f>
        <v>0</v>
      </c>
      <c r="F16620" s="65">
        <f>IFERROR(VLOOKUP(C16620,Pivot!A:C,3,0),0)</f>
        <v>0</v>
      </c>
    </row>
    <row r="16621" spans="1:6" x14ac:dyDescent="0.25">
      <c r="A16621" s="68" t="s">
        <v>103</v>
      </c>
      <c r="B16621" s="69">
        <v>491569120</v>
      </c>
      <c r="C16621" s="68">
        <v>753610839125</v>
      </c>
      <c r="D16621" s="69" t="s">
        <v>10916</v>
      </c>
      <c r="E16621" s="65">
        <f>IFERROR(VLOOKUP(C16621,Pivot!A:B,2,0),0)</f>
        <v>0</v>
      </c>
      <c r="F16621" s="65">
        <f>IFERROR(VLOOKUP(C16621,Pivot!A:C,3,0),0)</f>
        <v>0</v>
      </c>
    </row>
    <row r="16622" spans="1:6" x14ac:dyDescent="0.25">
      <c r="A16622" s="68" t="s">
        <v>103</v>
      </c>
      <c r="B16622" s="69">
        <v>491569121</v>
      </c>
      <c r="C16622" s="68">
        <v>753610838579</v>
      </c>
      <c r="D16622" s="69" t="s">
        <v>10917</v>
      </c>
      <c r="E16622" s="65">
        <f>IFERROR(VLOOKUP(C16622,Pivot!A:B,2,0),0)</f>
        <v>0</v>
      </c>
      <c r="F16622" s="65">
        <f>IFERROR(VLOOKUP(C16622,Pivot!A:C,3,0),0)</f>
        <v>0</v>
      </c>
    </row>
    <row r="16623" spans="1:6" x14ac:dyDescent="0.25">
      <c r="A16623" s="68" t="s">
        <v>103</v>
      </c>
      <c r="B16623" s="69">
        <v>491569122</v>
      </c>
      <c r="C16623" s="68">
        <v>753610839033</v>
      </c>
      <c r="D16623" s="69" t="s">
        <v>10918</v>
      </c>
      <c r="E16623" s="65">
        <f>IFERROR(VLOOKUP(C16623,Pivot!A:B,2,0),0)</f>
        <v>0</v>
      </c>
      <c r="F16623" s="65">
        <f>IFERROR(VLOOKUP(C16623,Pivot!A:C,3,0),0)</f>
        <v>0</v>
      </c>
    </row>
    <row r="16624" spans="1:6" x14ac:dyDescent="0.25">
      <c r="A16624" s="68" t="s">
        <v>103</v>
      </c>
      <c r="B16624" s="69">
        <v>491569122</v>
      </c>
      <c r="C16624" s="68">
        <v>753610839040</v>
      </c>
      <c r="D16624" s="69" t="s">
        <v>10918</v>
      </c>
      <c r="E16624" s="65">
        <f>IFERROR(VLOOKUP(C16624,Pivot!A:B,2,0),0)</f>
        <v>0</v>
      </c>
      <c r="F16624" s="65">
        <f>IFERROR(VLOOKUP(C16624,Pivot!A:C,3,0),0)</f>
        <v>0</v>
      </c>
    </row>
    <row r="16625" spans="1:6" x14ac:dyDescent="0.25">
      <c r="A16625" s="68" t="s">
        <v>103</v>
      </c>
      <c r="B16625" s="69">
        <v>491569128</v>
      </c>
      <c r="C16625" s="68">
        <v>8901736135207</v>
      </c>
      <c r="D16625" s="69" t="s">
        <v>10919</v>
      </c>
      <c r="E16625" s="65">
        <f>IFERROR(VLOOKUP(C16625,Pivot!A:B,2,0),0)</f>
        <v>0</v>
      </c>
      <c r="F16625" s="65">
        <f>IFERROR(VLOOKUP(C16625,Pivot!A:C,3,0),0)</f>
        <v>0</v>
      </c>
    </row>
    <row r="16626" spans="1:6" x14ac:dyDescent="0.25">
      <c r="A16626" s="68" t="s">
        <v>103</v>
      </c>
      <c r="B16626" s="69">
        <v>491569130</v>
      </c>
      <c r="C16626" s="68">
        <v>8901736135535</v>
      </c>
      <c r="D16626" s="69" t="s">
        <v>10920</v>
      </c>
      <c r="E16626" s="65">
        <f>IFERROR(VLOOKUP(C16626,Pivot!A:B,2,0),0)</f>
        <v>0</v>
      </c>
      <c r="F16626" s="65">
        <f>IFERROR(VLOOKUP(C16626,Pivot!A:C,3,0),0)</f>
        <v>0</v>
      </c>
    </row>
    <row r="16627" spans="1:6" x14ac:dyDescent="0.25">
      <c r="A16627" s="68" t="s">
        <v>103</v>
      </c>
      <c r="B16627" s="69">
        <v>491569131</v>
      </c>
      <c r="C16627" s="68">
        <v>8901736174336</v>
      </c>
      <c r="D16627" s="69" t="s">
        <v>10921</v>
      </c>
      <c r="E16627" s="65">
        <f>IFERROR(VLOOKUP(C16627,Pivot!A:B,2,0),0)</f>
        <v>0</v>
      </c>
      <c r="F16627" s="65">
        <f>IFERROR(VLOOKUP(C16627,Pivot!A:C,3,0),0)</f>
        <v>0</v>
      </c>
    </row>
    <row r="16628" spans="1:6" x14ac:dyDescent="0.25">
      <c r="A16628" s="68" t="s">
        <v>103</v>
      </c>
      <c r="B16628" s="69">
        <v>491569132</v>
      </c>
      <c r="C16628" s="68">
        <v>8901736135504</v>
      </c>
      <c r="D16628" s="69" t="s">
        <v>10922</v>
      </c>
      <c r="E16628" s="65">
        <f>IFERROR(VLOOKUP(C16628,Pivot!A:B,2,0),0)</f>
        <v>0</v>
      </c>
      <c r="F16628" s="65">
        <f>IFERROR(VLOOKUP(C16628,Pivot!A:C,3,0),0)</f>
        <v>0</v>
      </c>
    </row>
    <row r="16629" spans="1:6" x14ac:dyDescent="0.25">
      <c r="A16629" s="68" t="s">
        <v>103</v>
      </c>
      <c r="B16629" s="69">
        <v>491569134</v>
      </c>
      <c r="C16629" s="68">
        <v>21664821497</v>
      </c>
      <c r="D16629" s="69" t="s">
        <v>10923</v>
      </c>
      <c r="E16629" s="65">
        <f>IFERROR(VLOOKUP(C16629,Pivot!A:B,2,0),0)</f>
        <v>0</v>
      </c>
      <c r="F16629" s="65">
        <f>IFERROR(VLOOKUP(C16629,Pivot!A:C,3,0),0)</f>
        <v>0</v>
      </c>
    </row>
    <row r="16630" spans="1:6" x14ac:dyDescent="0.25">
      <c r="A16630" s="68" t="s">
        <v>103</v>
      </c>
      <c r="B16630" s="69">
        <v>491569134</v>
      </c>
      <c r="C16630" s="68">
        <v>21664822784</v>
      </c>
      <c r="D16630" s="69" t="s">
        <v>10923</v>
      </c>
      <c r="E16630" s="65">
        <f>IFERROR(VLOOKUP(C16630,Pivot!A:B,2,0),0)</f>
        <v>0</v>
      </c>
      <c r="F16630" s="65">
        <f>IFERROR(VLOOKUP(C16630,Pivot!A:C,3,0),0)</f>
        <v>0</v>
      </c>
    </row>
    <row r="16631" spans="1:6" x14ac:dyDescent="0.25">
      <c r="A16631" s="68" t="s">
        <v>103</v>
      </c>
      <c r="B16631" s="69">
        <v>491569134</v>
      </c>
      <c r="C16631" s="68">
        <v>21664822791</v>
      </c>
      <c r="D16631" s="69" t="s">
        <v>10923</v>
      </c>
      <c r="E16631" s="65">
        <f>IFERROR(VLOOKUP(C16631,Pivot!A:B,2,0),0)</f>
        <v>0</v>
      </c>
      <c r="F16631" s="65">
        <f>IFERROR(VLOOKUP(C16631,Pivot!A:C,3,0),0)</f>
        <v>0</v>
      </c>
    </row>
    <row r="16632" spans="1:6" x14ac:dyDescent="0.25">
      <c r="A16632" s="68" t="s">
        <v>103</v>
      </c>
      <c r="B16632" s="69">
        <v>491569134</v>
      </c>
      <c r="C16632" s="68">
        <v>21664822807</v>
      </c>
      <c r="D16632" s="69" t="s">
        <v>10923</v>
      </c>
      <c r="E16632" s="65">
        <f>IFERROR(VLOOKUP(C16632,Pivot!A:B,2,0),0)</f>
        <v>0</v>
      </c>
      <c r="F16632" s="65">
        <f>IFERROR(VLOOKUP(C16632,Pivot!A:C,3,0),0)</f>
        <v>0</v>
      </c>
    </row>
    <row r="16633" spans="1:6" x14ac:dyDescent="0.25">
      <c r="A16633" s="68" t="s">
        <v>103</v>
      </c>
      <c r="B16633" s="69">
        <v>491569137</v>
      </c>
      <c r="C16633" s="68">
        <v>21664820209</v>
      </c>
      <c r="D16633" s="69" t="s">
        <v>10924</v>
      </c>
      <c r="E16633" s="65">
        <f>IFERROR(VLOOKUP(C16633,Pivot!A:B,2,0),0)</f>
        <v>0</v>
      </c>
      <c r="F16633" s="65">
        <f>IFERROR(VLOOKUP(C16633,Pivot!A:C,3,0),0)</f>
        <v>0</v>
      </c>
    </row>
    <row r="16634" spans="1:6" x14ac:dyDescent="0.25">
      <c r="A16634" s="68" t="s">
        <v>103</v>
      </c>
      <c r="B16634" s="69">
        <v>491569137</v>
      </c>
      <c r="C16634" s="68">
        <v>21664820216</v>
      </c>
      <c r="D16634" s="69" t="s">
        <v>10924</v>
      </c>
      <c r="E16634" s="65">
        <f>IFERROR(VLOOKUP(C16634,Pivot!A:B,2,0),0)</f>
        <v>0</v>
      </c>
      <c r="F16634" s="65">
        <f>IFERROR(VLOOKUP(C16634,Pivot!A:C,3,0),0)</f>
        <v>0</v>
      </c>
    </row>
    <row r="16635" spans="1:6" x14ac:dyDescent="0.25">
      <c r="A16635" s="68" t="s">
        <v>103</v>
      </c>
      <c r="B16635" s="69">
        <v>491569137</v>
      </c>
      <c r="C16635" s="68">
        <v>21664820230</v>
      </c>
      <c r="D16635" s="69" t="s">
        <v>10924</v>
      </c>
      <c r="E16635" s="65">
        <f>IFERROR(VLOOKUP(C16635,Pivot!A:B,2,0),0)</f>
        <v>0</v>
      </c>
      <c r="F16635" s="65">
        <f>IFERROR(VLOOKUP(C16635,Pivot!A:C,3,0),0)</f>
        <v>0</v>
      </c>
    </row>
    <row r="16636" spans="1:6" x14ac:dyDescent="0.25">
      <c r="A16636" s="68" t="s">
        <v>103</v>
      </c>
      <c r="B16636" s="69">
        <v>491569139</v>
      </c>
      <c r="C16636" s="68">
        <v>21664820308</v>
      </c>
      <c r="D16636" s="69" t="s">
        <v>10925</v>
      </c>
      <c r="E16636" s="65">
        <f>IFERROR(VLOOKUP(C16636,Pivot!A:B,2,0),0)</f>
        <v>0</v>
      </c>
      <c r="F16636" s="65">
        <f>IFERROR(VLOOKUP(C16636,Pivot!A:C,3,0),0)</f>
        <v>0</v>
      </c>
    </row>
    <row r="16637" spans="1:6" x14ac:dyDescent="0.25">
      <c r="A16637" s="68" t="s">
        <v>103</v>
      </c>
      <c r="B16637" s="69">
        <v>491569139</v>
      </c>
      <c r="C16637" s="68">
        <v>21664820315</v>
      </c>
      <c r="D16637" s="69" t="s">
        <v>10925</v>
      </c>
      <c r="E16637" s="65">
        <f>IFERROR(VLOOKUP(C16637,Pivot!A:B,2,0),0)</f>
        <v>0</v>
      </c>
      <c r="F16637" s="65">
        <f>IFERROR(VLOOKUP(C16637,Pivot!A:C,3,0),0)</f>
        <v>0</v>
      </c>
    </row>
    <row r="16638" spans="1:6" x14ac:dyDescent="0.25">
      <c r="A16638" s="68" t="s">
        <v>103</v>
      </c>
      <c r="B16638" s="69">
        <v>491569139</v>
      </c>
      <c r="C16638" s="68">
        <v>21664820339</v>
      </c>
      <c r="D16638" s="69" t="s">
        <v>10925</v>
      </c>
      <c r="E16638" s="65">
        <f>IFERROR(VLOOKUP(C16638,Pivot!A:B,2,0),0)</f>
        <v>0</v>
      </c>
      <c r="F16638" s="65">
        <f>IFERROR(VLOOKUP(C16638,Pivot!A:C,3,0),0)</f>
        <v>0</v>
      </c>
    </row>
    <row r="16639" spans="1:6" x14ac:dyDescent="0.25">
      <c r="A16639" s="68" t="s">
        <v>103</v>
      </c>
      <c r="B16639" s="69">
        <v>491569139</v>
      </c>
      <c r="C16639" s="68">
        <v>21664820353</v>
      </c>
      <c r="D16639" s="69" t="s">
        <v>10925</v>
      </c>
      <c r="E16639" s="65">
        <f>IFERROR(VLOOKUP(C16639,Pivot!A:B,2,0),0)</f>
        <v>0</v>
      </c>
      <c r="F16639" s="65">
        <f>IFERROR(VLOOKUP(C16639,Pivot!A:C,3,0),0)</f>
        <v>0</v>
      </c>
    </row>
    <row r="16640" spans="1:6" x14ac:dyDescent="0.25">
      <c r="A16640" s="68" t="s">
        <v>103</v>
      </c>
      <c r="B16640" s="69">
        <v>491569140</v>
      </c>
      <c r="C16640" s="68">
        <v>21664809006</v>
      </c>
      <c r="D16640" s="69" t="s">
        <v>10926</v>
      </c>
      <c r="E16640" s="65">
        <f>IFERROR(VLOOKUP(C16640,Pivot!A:B,2,0),0)</f>
        <v>0</v>
      </c>
      <c r="F16640" s="65">
        <f>IFERROR(VLOOKUP(C16640,Pivot!A:C,3,0),0)</f>
        <v>0</v>
      </c>
    </row>
    <row r="16641" spans="1:6" x14ac:dyDescent="0.25">
      <c r="A16641" s="68" t="s">
        <v>103</v>
      </c>
      <c r="B16641" s="69">
        <v>491569140</v>
      </c>
      <c r="C16641" s="68">
        <v>21664809013</v>
      </c>
      <c r="D16641" s="69" t="s">
        <v>10926</v>
      </c>
      <c r="E16641" s="65">
        <f>IFERROR(VLOOKUP(C16641,Pivot!A:B,2,0),0)</f>
        <v>0</v>
      </c>
      <c r="F16641" s="65">
        <f>IFERROR(VLOOKUP(C16641,Pivot!A:C,3,0),0)</f>
        <v>0</v>
      </c>
    </row>
    <row r="16642" spans="1:6" x14ac:dyDescent="0.25">
      <c r="A16642" s="68" t="s">
        <v>103</v>
      </c>
      <c r="B16642" s="69">
        <v>491569140</v>
      </c>
      <c r="C16642" s="68">
        <v>21664809037</v>
      </c>
      <c r="D16642" s="69" t="s">
        <v>10926</v>
      </c>
      <c r="E16642" s="65">
        <f>IFERROR(VLOOKUP(C16642,Pivot!A:B,2,0),0)</f>
        <v>0</v>
      </c>
      <c r="F16642" s="65">
        <f>IFERROR(VLOOKUP(C16642,Pivot!A:C,3,0),0)</f>
        <v>0</v>
      </c>
    </row>
    <row r="16643" spans="1:6" x14ac:dyDescent="0.25">
      <c r="A16643" s="68" t="s">
        <v>103</v>
      </c>
      <c r="B16643" s="69">
        <v>491569140</v>
      </c>
      <c r="C16643" s="68">
        <v>21664809051</v>
      </c>
      <c r="D16643" s="69" t="s">
        <v>10926</v>
      </c>
      <c r="E16643" s="65">
        <f>IFERROR(VLOOKUP(C16643,Pivot!A:B,2,0),0)</f>
        <v>0</v>
      </c>
      <c r="F16643" s="65">
        <f>IFERROR(VLOOKUP(C16643,Pivot!A:C,3,0),0)</f>
        <v>0</v>
      </c>
    </row>
    <row r="16644" spans="1:6" x14ac:dyDescent="0.25">
      <c r="A16644" s="68" t="s">
        <v>103</v>
      </c>
      <c r="B16644" s="69">
        <v>491569141</v>
      </c>
      <c r="C16644" s="68">
        <v>21664822609</v>
      </c>
      <c r="D16644" s="69" t="s">
        <v>10927</v>
      </c>
      <c r="E16644" s="65">
        <f>IFERROR(VLOOKUP(C16644,Pivot!A:B,2,0),0)</f>
        <v>0</v>
      </c>
      <c r="F16644" s="65">
        <f>IFERROR(VLOOKUP(C16644,Pivot!A:C,3,0),0)</f>
        <v>0</v>
      </c>
    </row>
    <row r="16645" spans="1:6" x14ac:dyDescent="0.25">
      <c r="A16645" s="68" t="s">
        <v>103</v>
      </c>
      <c r="B16645" s="69">
        <v>491569141</v>
      </c>
      <c r="C16645" s="68">
        <v>21664822616</v>
      </c>
      <c r="D16645" s="69" t="s">
        <v>10927</v>
      </c>
      <c r="E16645" s="65">
        <f>IFERROR(VLOOKUP(C16645,Pivot!A:B,2,0),0)</f>
        <v>0</v>
      </c>
      <c r="F16645" s="65">
        <f>IFERROR(VLOOKUP(C16645,Pivot!A:C,3,0),0)</f>
        <v>0</v>
      </c>
    </row>
    <row r="16646" spans="1:6" x14ac:dyDescent="0.25">
      <c r="A16646" s="68" t="s">
        <v>103</v>
      </c>
      <c r="B16646" s="69">
        <v>491569141</v>
      </c>
      <c r="C16646" s="68">
        <v>21664822623</v>
      </c>
      <c r="D16646" s="69" t="s">
        <v>10927</v>
      </c>
      <c r="E16646" s="65">
        <f>IFERROR(VLOOKUP(C16646,Pivot!A:B,2,0),0)</f>
        <v>0</v>
      </c>
      <c r="F16646" s="65">
        <f>IFERROR(VLOOKUP(C16646,Pivot!A:C,3,0),0)</f>
        <v>0</v>
      </c>
    </row>
    <row r="16647" spans="1:6" x14ac:dyDescent="0.25">
      <c r="A16647" s="68" t="s">
        <v>103</v>
      </c>
      <c r="B16647" s="69">
        <v>491569141</v>
      </c>
      <c r="C16647" s="68">
        <v>21664822630</v>
      </c>
      <c r="D16647" s="69" t="s">
        <v>10927</v>
      </c>
      <c r="E16647" s="65">
        <f>IFERROR(VLOOKUP(C16647,Pivot!A:B,2,0),0)</f>
        <v>0</v>
      </c>
      <c r="F16647" s="65">
        <f>IFERROR(VLOOKUP(C16647,Pivot!A:C,3,0),0)</f>
        <v>0</v>
      </c>
    </row>
    <row r="16648" spans="1:6" x14ac:dyDescent="0.25">
      <c r="A16648" s="68" t="s">
        <v>103</v>
      </c>
      <c r="B16648" s="69">
        <v>491569142</v>
      </c>
      <c r="C16648" s="68">
        <v>21664822739</v>
      </c>
      <c r="D16648" s="69" t="s">
        <v>10928</v>
      </c>
      <c r="E16648" s="65">
        <f>IFERROR(VLOOKUP(C16648,Pivot!A:B,2,0),0)</f>
        <v>0</v>
      </c>
      <c r="F16648" s="65">
        <f>IFERROR(VLOOKUP(C16648,Pivot!A:C,3,0),0)</f>
        <v>0</v>
      </c>
    </row>
    <row r="16649" spans="1:6" x14ac:dyDescent="0.25">
      <c r="A16649" s="68" t="s">
        <v>103</v>
      </c>
      <c r="B16649" s="69">
        <v>491569142</v>
      </c>
      <c r="C16649" s="68">
        <v>21664822746</v>
      </c>
      <c r="D16649" s="69" t="s">
        <v>10928</v>
      </c>
      <c r="E16649" s="65">
        <f>IFERROR(VLOOKUP(C16649,Pivot!A:B,2,0),0)</f>
        <v>0</v>
      </c>
      <c r="F16649" s="65">
        <f>IFERROR(VLOOKUP(C16649,Pivot!A:C,3,0),0)</f>
        <v>0</v>
      </c>
    </row>
    <row r="16650" spans="1:6" x14ac:dyDescent="0.25">
      <c r="A16650" s="68" t="s">
        <v>103</v>
      </c>
      <c r="B16650" s="69">
        <v>491569142</v>
      </c>
      <c r="C16650" s="68">
        <v>21664822838</v>
      </c>
      <c r="D16650" s="69" t="s">
        <v>10928</v>
      </c>
      <c r="E16650" s="65">
        <f>IFERROR(VLOOKUP(C16650,Pivot!A:B,2,0),0)</f>
        <v>0</v>
      </c>
      <c r="F16650" s="65">
        <f>IFERROR(VLOOKUP(C16650,Pivot!A:C,3,0),0)</f>
        <v>0</v>
      </c>
    </row>
    <row r="16651" spans="1:6" x14ac:dyDescent="0.25">
      <c r="A16651" s="68" t="s">
        <v>103</v>
      </c>
      <c r="B16651" s="69">
        <v>491569142</v>
      </c>
      <c r="C16651" s="68">
        <v>21664822852</v>
      </c>
      <c r="D16651" s="69" t="s">
        <v>10928</v>
      </c>
      <c r="E16651" s="65">
        <f>IFERROR(VLOOKUP(C16651,Pivot!A:B,2,0),0)</f>
        <v>0</v>
      </c>
      <c r="F16651" s="65">
        <f>IFERROR(VLOOKUP(C16651,Pivot!A:C,3,0),0)</f>
        <v>0</v>
      </c>
    </row>
    <row r="16652" spans="1:6" x14ac:dyDescent="0.25">
      <c r="A16652" s="68" t="s">
        <v>103</v>
      </c>
      <c r="B16652" s="69">
        <v>491569142</v>
      </c>
      <c r="C16652" s="68">
        <v>21664822869</v>
      </c>
      <c r="D16652" s="69" t="s">
        <v>10928</v>
      </c>
      <c r="E16652" s="65">
        <f>IFERROR(VLOOKUP(C16652,Pivot!A:B,2,0),0)</f>
        <v>0</v>
      </c>
      <c r="F16652" s="65">
        <f>IFERROR(VLOOKUP(C16652,Pivot!A:C,3,0),0)</f>
        <v>0</v>
      </c>
    </row>
    <row r="16653" spans="1:6" x14ac:dyDescent="0.25">
      <c r="A16653" s="68" t="s">
        <v>103</v>
      </c>
      <c r="B16653" s="69">
        <v>491569142</v>
      </c>
      <c r="C16653" s="68">
        <v>21664822876</v>
      </c>
      <c r="D16653" s="69" t="s">
        <v>10928</v>
      </c>
      <c r="E16653" s="65">
        <f>IFERROR(VLOOKUP(C16653,Pivot!A:B,2,0),0)</f>
        <v>0</v>
      </c>
      <c r="F16653" s="65">
        <f>IFERROR(VLOOKUP(C16653,Pivot!A:C,3,0),0)</f>
        <v>0</v>
      </c>
    </row>
    <row r="16654" spans="1:6" x14ac:dyDescent="0.25">
      <c r="A16654" s="68" t="s">
        <v>103</v>
      </c>
      <c r="B16654" s="69">
        <v>491569143</v>
      </c>
      <c r="C16654" s="68">
        <v>21664822661</v>
      </c>
      <c r="D16654" s="69" t="s">
        <v>10929</v>
      </c>
      <c r="E16654" s="65">
        <f>IFERROR(VLOOKUP(C16654,Pivot!A:B,2,0),0)</f>
        <v>0</v>
      </c>
      <c r="F16654" s="65">
        <f>IFERROR(VLOOKUP(C16654,Pivot!A:C,3,0),0)</f>
        <v>0</v>
      </c>
    </row>
    <row r="16655" spans="1:6" x14ac:dyDescent="0.25">
      <c r="A16655" s="68" t="s">
        <v>103</v>
      </c>
      <c r="B16655" s="69">
        <v>491569144</v>
      </c>
      <c r="C16655" s="68">
        <v>21664822678</v>
      </c>
      <c r="D16655" s="69" t="s">
        <v>10930</v>
      </c>
      <c r="E16655" s="65">
        <f>IFERROR(VLOOKUP(C16655,Pivot!A:B,2,0),0)</f>
        <v>0</v>
      </c>
      <c r="F16655" s="65">
        <f>IFERROR(VLOOKUP(C16655,Pivot!A:C,3,0),0)</f>
        <v>0</v>
      </c>
    </row>
    <row r="16656" spans="1:6" x14ac:dyDescent="0.25">
      <c r="A16656" s="68" t="s">
        <v>103</v>
      </c>
      <c r="B16656" s="69">
        <v>491569145</v>
      </c>
      <c r="C16656" s="68">
        <v>21664822685</v>
      </c>
      <c r="D16656" s="69" t="s">
        <v>10931</v>
      </c>
      <c r="E16656" s="65">
        <f>IFERROR(VLOOKUP(C16656,Pivot!A:B,2,0),0)</f>
        <v>0</v>
      </c>
      <c r="F16656" s="65">
        <f>IFERROR(VLOOKUP(C16656,Pivot!A:C,3,0),0)</f>
        <v>0</v>
      </c>
    </row>
    <row r="16657" spans="1:6" x14ac:dyDescent="0.25">
      <c r="A16657" s="68" t="s">
        <v>103</v>
      </c>
      <c r="B16657" s="69">
        <v>491569146</v>
      </c>
      <c r="C16657" s="68">
        <v>21664604694</v>
      </c>
      <c r="D16657" s="69" t="s">
        <v>10932</v>
      </c>
      <c r="E16657" s="65">
        <f>IFERROR(VLOOKUP(C16657,Pivot!A:B,2,0),0)</f>
        <v>0</v>
      </c>
      <c r="F16657" s="65">
        <f>IFERROR(VLOOKUP(C16657,Pivot!A:C,3,0),0)</f>
        <v>0</v>
      </c>
    </row>
    <row r="16658" spans="1:6" x14ac:dyDescent="0.25">
      <c r="A16658" s="68" t="s">
        <v>103</v>
      </c>
      <c r="B16658" s="69">
        <v>491569146</v>
      </c>
      <c r="C16658" s="68">
        <v>21664604717</v>
      </c>
      <c r="D16658" s="69" t="s">
        <v>10932</v>
      </c>
      <c r="E16658" s="65">
        <f>IFERROR(VLOOKUP(C16658,Pivot!A:B,2,0),0)</f>
        <v>0</v>
      </c>
      <c r="F16658" s="65">
        <f>IFERROR(VLOOKUP(C16658,Pivot!A:C,3,0),0)</f>
        <v>0</v>
      </c>
    </row>
    <row r="16659" spans="1:6" x14ac:dyDescent="0.25">
      <c r="A16659" s="68" t="s">
        <v>103</v>
      </c>
      <c r="B16659" s="69">
        <v>491569146</v>
      </c>
      <c r="C16659" s="68">
        <v>21664604724</v>
      </c>
      <c r="D16659" s="69" t="s">
        <v>10932</v>
      </c>
      <c r="E16659" s="65">
        <f>IFERROR(VLOOKUP(C16659,Pivot!A:B,2,0),0)</f>
        <v>0</v>
      </c>
      <c r="F16659" s="65">
        <f>IFERROR(VLOOKUP(C16659,Pivot!A:C,3,0),0)</f>
        <v>0</v>
      </c>
    </row>
    <row r="16660" spans="1:6" x14ac:dyDescent="0.25">
      <c r="A16660" s="68" t="s">
        <v>103</v>
      </c>
      <c r="B16660" s="69">
        <v>491569146</v>
      </c>
      <c r="C16660" s="68">
        <v>21664604731</v>
      </c>
      <c r="D16660" s="69" t="s">
        <v>10932</v>
      </c>
      <c r="E16660" s="65">
        <f>IFERROR(VLOOKUP(C16660,Pivot!A:B,2,0),0)</f>
        <v>0</v>
      </c>
      <c r="F16660" s="65">
        <f>IFERROR(VLOOKUP(C16660,Pivot!A:C,3,0),0)</f>
        <v>0</v>
      </c>
    </row>
    <row r="16661" spans="1:6" x14ac:dyDescent="0.25">
      <c r="A16661" s="68" t="s">
        <v>103</v>
      </c>
      <c r="B16661" s="69">
        <v>491569146</v>
      </c>
      <c r="C16661" s="68">
        <v>21664604748</v>
      </c>
      <c r="D16661" s="69" t="s">
        <v>10932</v>
      </c>
      <c r="E16661" s="65">
        <f>IFERROR(VLOOKUP(C16661,Pivot!A:B,2,0),0)</f>
        <v>0</v>
      </c>
      <c r="F16661" s="65">
        <f>IFERROR(VLOOKUP(C16661,Pivot!A:C,3,0),0)</f>
        <v>0</v>
      </c>
    </row>
    <row r="16662" spans="1:6" x14ac:dyDescent="0.25">
      <c r="A16662" s="68" t="s">
        <v>103</v>
      </c>
      <c r="B16662" s="69">
        <v>491569147</v>
      </c>
      <c r="C16662" s="68">
        <v>21664604564</v>
      </c>
      <c r="D16662" s="69" t="s">
        <v>10933</v>
      </c>
      <c r="E16662" s="65">
        <f>IFERROR(VLOOKUP(C16662,Pivot!A:B,2,0),0)</f>
        <v>0</v>
      </c>
      <c r="F16662" s="65">
        <f>IFERROR(VLOOKUP(C16662,Pivot!A:C,3,0),0)</f>
        <v>0</v>
      </c>
    </row>
    <row r="16663" spans="1:6" x14ac:dyDescent="0.25">
      <c r="A16663" s="68" t="s">
        <v>103</v>
      </c>
      <c r="B16663" s="69">
        <v>491569147</v>
      </c>
      <c r="C16663" s="68">
        <v>21664604571</v>
      </c>
      <c r="D16663" s="69" t="s">
        <v>10933</v>
      </c>
      <c r="E16663" s="65">
        <f>IFERROR(VLOOKUP(C16663,Pivot!A:B,2,0),0)</f>
        <v>0</v>
      </c>
      <c r="F16663" s="65">
        <f>IFERROR(VLOOKUP(C16663,Pivot!A:C,3,0),0)</f>
        <v>0</v>
      </c>
    </row>
    <row r="16664" spans="1:6" x14ac:dyDescent="0.25">
      <c r="A16664" s="68" t="s">
        <v>103</v>
      </c>
      <c r="B16664" s="69">
        <v>491569147</v>
      </c>
      <c r="C16664" s="68">
        <v>21664604588</v>
      </c>
      <c r="D16664" s="69" t="s">
        <v>10933</v>
      </c>
      <c r="E16664" s="65">
        <f>IFERROR(VLOOKUP(C16664,Pivot!A:B,2,0),0)</f>
        <v>0</v>
      </c>
      <c r="F16664" s="65">
        <f>IFERROR(VLOOKUP(C16664,Pivot!A:C,3,0),0)</f>
        <v>0</v>
      </c>
    </row>
    <row r="16665" spans="1:6" x14ac:dyDescent="0.25">
      <c r="A16665" s="68" t="s">
        <v>103</v>
      </c>
      <c r="B16665" s="69">
        <v>491569147</v>
      </c>
      <c r="C16665" s="68">
        <v>21664604595</v>
      </c>
      <c r="D16665" s="69" t="s">
        <v>10933</v>
      </c>
      <c r="E16665" s="65">
        <f>IFERROR(VLOOKUP(C16665,Pivot!A:B,2,0),0)</f>
        <v>0</v>
      </c>
      <c r="F16665" s="65">
        <f>IFERROR(VLOOKUP(C16665,Pivot!A:C,3,0),0)</f>
        <v>0</v>
      </c>
    </row>
    <row r="16666" spans="1:6" x14ac:dyDescent="0.25">
      <c r="A16666" s="68" t="s">
        <v>103</v>
      </c>
      <c r="B16666" s="69">
        <v>491569149</v>
      </c>
      <c r="C16666" s="68">
        <v>21664604830</v>
      </c>
      <c r="D16666" s="69" t="s">
        <v>10934</v>
      </c>
      <c r="E16666" s="65">
        <f>IFERROR(VLOOKUP(C16666,Pivot!A:B,2,0),0)</f>
        <v>0</v>
      </c>
      <c r="F16666" s="65">
        <f>IFERROR(VLOOKUP(C16666,Pivot!A:C,3,0),0)</f>
        <v>0</v>
      </c>
    </row>
    <row r="16667" spans="1:6" x14ac:dyDescent="0.25">
      <c r="A16667" s="68" t="s">
        <v>103</v>
      </c>
      <c r="B16667" s="69">
        <v>491569149</v>
      </c>
      <c r="C16667" s="68">
        <v>21664604847</v>
      </c>
      <c r="D16667" s="69" t="s">
        <v>10934</v>
      </c>
      <c r="E16667" s="65">
        <f>IFERROR(VLOOKUP(C16667,Pivot!A:B,2,0),0)</f>
        <v>0</v>
      </c>
      <c r="F16667" s="65">
        <f>IFERROR(VLOOKUP(C16667,Pivot!A:C,3,0),0)</f>
        <v>0</v>
      </c>
    </row>
    <row r="16668" spans="1:6" x14ac:dyDescent="0.25">
      <c r="A16668" s="68" t="s">
        <v>103</v>
      </c>
      <c r="B16668" s="69">
        <v>491569149</v>
      </c>
      <c r="C16668" s="68">
        <v>21664604878</v>
      </c>
      <c r="D16668" s="69" t="s">
        <v>10934</v>
      </c>
      <c r="E16668" s="65">
        <f>IFERROR(VLOOKUP(C16668,Pivot!A:B,2,0),0)</f>
        <v>0</v>
      </c>
      <c r="F16668" s="65">
        <f>IFERROR(VLOOKUP(C16668,Pivot!A:C,3,0),0)</f>
        <v>0</v>
      </c>
    </row>
    <row r="16669" spans="1:6" x14ac:dyDescent="0.25">
      <c r="A16669" s="68" t="s">
        <v>103</v>
      </c>
      <c r="B16669" s="69">
        <v>491569149</v>
      </c>
      <c r="C16669" s="68">
        <v>21664604885</v>
      </c>
      <c r="D16669" s="69" t="s">
        <v>10934</v>
      </c>
      <c r="E16669" s="65">
        <f>IFERROR(VLOOKUP(C16669,Pivot!A:B,2,0),0)</f>
        <v>0</v>
      </c>
      <c r="F16669" s="65">
        <f>IFERROR(VLOOKUP(C16669,Pivot!A:C,3,0),0)</f>
        <v>0</v>
      </c>
    </row>
    <row r="16670" spans="1:6" x14ac:dyDescent="0.25">
      <c r="A16670" s="68" t="s">
        <v>103</v>
      </c>
      <c r="B16670" s="69">
        <v>491569150</v>
      </c>
      <c r="C16670" s="68">
        <v>21664604076</v>
      </c>
      <c r="D16670" s="69" t="s">
        <v>10935</v>
      </c>
      <c r="E16670" s="65">
        <f>IFERROR(VLOOKUP(C16670,Pivot!A:B,2,0),0)</f>
        <v>0</v>
      </c>
      <c r="F16670" s="65">
        <f>IFERROR(VLOOKUP(C16670,Pivot!A:C,3,0),0)</f>
        <v>0</v>
      </c>
    </row>
    <row r="16671" spans="1:6" x14ac:dyDescent="0.25">
      <c r="A16671" s="68" t="s">
        <v>103</v>
      </c>
      <c r="B16671" s="69">
        <v>491569150</v>
      </c>
      <c r="C16671" s="68">
        <v>21664604083</v>
      </c>
      <c r="D16671" s="69" t="s">
        <v>10935</v>
      </c>
      <c r="E16671" s="65">
        <f>IFERROR(VLOOKUP(C16671,Pivot!A:B,2,0),0)</f>
        <v>0</v>
      </c>
      <c r="F16671" s="65">
        <f>IFERROR(VLOOKUP(C16671,Pivot!A:C,3,0),0)</f>
        <v>0</v>
      </c>
    </row>
    <row r="16672" spans="1:6" x14ac:dyDescent="0.25">
      <c r="A16672" s="68" t="s">
        <v>103</v>
      </c>
      <c r="B16672" s="69">
        <v>491569150</v>
      </c>
      <c r="C16672" s="68">
        <v>21664604090</v>
      </c>
      <c r="D16672" s="69" t="s">
        <v>10935</v>
      </c>
      <c r="E16672" s="65">
        <f>IFERROR(VLOOKUP(C16672,Pivot!A:B,2,0),0)</f>
        <v>0</v>
      </c>
      <c r="F16672" s="65">
        <f>IFERROR(VLOOKUP(C16672,Pivot!A:C,3,0),0)</f>
        <v>0</v>
      </c>
    </row>
    <row r="16673" spans="1:6" x14ac:dyDescent="0.25">
      <c r="A16673" s="68" t="s">
        <v>103</v>
      </c>
      <c r="B16673" s="69">
        <v>491569150</v>
      </c>
      <c r="C16673" s="68">
        <v>21664604106</v>
      </c>
      <c r="D16673" s="69" t="s">
        <v>10935</v>
      </c>
      <c r="E16673" s="65">
        <f>IFERROR(VLOOKUP(C16673,Pivot!A:B,2,0),0)</f>
        <v>0</v>
      </c>
      <c r="F16673" s="65">
        <f>IFERROR(VLOOKUP(C16673,Pivot!A:C,3,0),0)</f>
        <v>0</v>
      </c>
    </row>
    <row r="16674" spans="1:6" x14ac:dyDescent="0.25">
      <c r="A16674" s="68" t="s">
        <v>103</v>
      </c>
      <c r="B16674" s="69">
        <v>491569151</v>
      </c>
      <c r="C16674" s="68">
        <v>21664604502</v>
      </c>
      <c r="D16674" s="69" t="s">
        <v>10936</v>
      </c>
      <c r="E16674" s="65">
        <f>IFERROR(VLOOKUP(C16674,Pivot!A:B,2,0),0)</f>
        <v>0</v>
      </c>
      <c r="F16674" s="65">
        <f>IFERROR(VLOOKUP(C16674,Pivot!A:C,3,0),0)</f>
        <v>0</v>
      </c>
    </row>
    <row r="16675" spans="1:6" x14ac:dyDescent="0.25">
      <c r="A16675" s="68" t="s">
        <v>103</v>
      </c>
      <c r="B16675" s="69">
        <v>491569151</v>
      </c>
      <c r="C16675" s="68">
        <v>21664604519</v>
      </c>
      <c r="D16675" s="69" t="s">
        <v>10936</v>
      </c>
      <c r="E16675" s="65">
        <f>IFERROR(VLOOKUP(C16675,Pivot!A:B,2,0),0)</f>
        <v>0</v>
      </c>
      <c r="F16675" s="65">
        <f>IFERROR(VLOOKUP(C16675,Pivot!A:C,3,0),0)</f>
        <v>0</v>
      </c>
    </row>
    <row r="16676" spans="1:6" x14ac:dyDescent="0.25">
      <c r="A16676" s="68" t="s">
        <v>103</v>
      </c>
      <c r="B16676" s="69">
        <v>491569151</v>
      </c>
      <c r="C16676" s="68">
        <v>21664604526</v>
      </c>
      <c r="D16676" s="69" t="s">
        <v>10936</v>
      </c>
      <c r="E16676" s="65">
        <f>IFERROR(VLOOKUP(C16676,Pivot!A:B,2,0),0)</f>
        <v>0</v>
      </c>
      <c r="F16676" s="65">
        <f>IFERROR(VLOOKUP(C16676,Pivot!A:C,3,0),0)</f>
        <v>0</v>
      </c>
    </row>
    <row r="16677" spans="1:6" x14ac:dyDescent="0.25">
      <c r="A16677" s="68" t="s">
        <v>103</v>
      </c>
      <c r="B16677" s="69">
        <v>491569151</v>
      </c>
      <c r="C16677" s="68">
        <v>21664604533</v>
      </c>
      <c r="D16677" s="69" t="s">
        <v>10936</v>
      </c>
      <c r="E16677" s="65">
        <f>IFERROR(VLOOKUP(C16677,Pivot!A:B,2,0),0)</f>
        <v>0</v>
      </c>
      <c r="F16677" s="65">
        <f>IFERROR(VLOOKUP(C16677,Pivot!A:C,3,0),0)</f>
        <v>0</v>
      </c>
    </row>
    <row r="16678" spans="1:6" x14ac:dyDescent="0.25">
      <c r="A16678" s="68" t="s">
        <v>103</v>
      </c>
      <c r="B16678" s="69">
        <v>491569152</v>
      </c>
      <c r="C16678" s="68">
        <v>21664604328</v>
      </c>
      <c r="D16678" s="69" t="s">
        <v>10937</v>
      </c>
      <c r="E16678" s="65">
        <f>IFERROR(VLOOKUP(C16678,Pivot!A:B,2,0),0)</f>
        <v>0</v>
      </c>
      <c r="F16678" s="65">
        <f>IFERROR(VLOOKUP(C16678,Pivot!A:C,3,0),0)</f>
        <v>0</v>
      </c>
    </row>
    <row r="16679" spans="1:6" x14ac:dyDescent="0.25">
      <c r="A16679" s="68" t="s">
        <v>103</v>
      </c>
      <c r="B16679" s="69">
        <v>491569152</v>
      </c>
      <c r="C16679" s="68">
        <v>491569152</v>
      </c>
      <c r="D16679" s="69" t="s">
        <v>10937</v>
      </c>
      <c r="E16679" s="65">
        <f>IFERROR(VLOOKUP(C16679,Pivot!A:B,2,0),0)</f>
        <v>0</v>
      </c>
      <c r="F16679" s="65">
        <f>IFERROR(VLOOKUP(C16679,Pivot!A:C,3,0),0)</f>
        <v>0</v>
      </c>
    </row>
    <row r="16680" spans="1:6" x14ac:dyDescent="0.25">
      <c r="A16680" s="68" t="s">
        <v>103</v>
      </c>
      <c r="B16680" s="69">
        <v>491569163</v>
      </c>
      <c r="C16680" s="68">
        <v>630996752272</v>
      </c>
      <c r="D16680" s="69" t="s">
        <v>10938</v>
      </c>
      <c r="E16680" s="65">
        <f>IFERROR(VLOOKUP(C16680,Pivot!A:B,2,0),0)</f>
        <v>0</v>
      </c>
      <c r="F16680" s="65">
        <f>IFERROR(VLOOKUP(C16680,Pivot!A:C,3,0),0)</f>
        <v>0</v>
      </c>
    </row>
    <row r="16681" spans="1:6" x14ac:dyDescent="0.25">
      <c r="A16681" s="68" t="s">
        <v>103</v>
      </c>
      <c r="B16681" s="69">
        <v>491569164</v>
      </c>
      <c r="C16681" s="68">
        <v>630996752531</v>
      </c>
      <c r="D16681" s="69" t="s">
        <v>10939</v>
      </c>
      <c r="E16681" s="65">
        <f>IFERROR(VLOOKUP(C16681,Pivot!A:B,2,0),0)</f>
        <v>0</v>
      </c>
      <c r="F16681" s="65">
        <f>IFERROR(VLOOKUP(C16681,Pivot!A:C,3,0),0)</f>
        <v>0</v>
      </c>
    </row>
    <row r="16682" spans="1:6" x14ac:dyDescent="0.25">
      <c r="A16682" s="68" t="s">
        <v>103</v>
      </c>
      <c r="B16682" s="69">
        <v>491569165</v>
      </c>
      <c r="C16682" s="68">
        <v>491569165</v>
      </c>
      <c r="D16682" s="69" t="s">
        <v>10940</v>
      </c>
      <c r="E16682" s="65">
        <f>IFERROR(VLOOKUP(C16682,Pivot!A:B,2,0),0)</f>
        <v>0</v>
      </c>
      <c r="F16682" s="65">
        <f>IFERROR(VLOOKUP(C16682,Pivot!A:C,3,0),0)</f>
        <v>0</v>
      </c>
    </row>
    <row r="16683" spans="1:6" x14ac:dyDescent="0.25">
      <c r="A16683" s="68" t="s">
        <v>103</v>
      </c>
      <c r="B16683" s="69">
        <v>491569180</v>
      </c>
      <c r="C16683" s="68">
        <v>8906067981882</v>
      </c>
      <c r="D16683" s="69" t="s">
        <v>10941</v>
      </c>
      <c r="E16683" s="65">
        <f>IFERROR(VLOOKUP(C16683,Pivot!A:B,2,0),0)</f>
        <v>0</v>
      </c>
      <c r="F16683" s="65">
        <f>IFERROR(VLOOKUP(C16683,Pivot!A:C,3,0),0)</f>
        <v>0</v>
      </c>
    </row>
    <row r="16684" spans="1:6" x14ac:dyDescent="0.25">
      <c r="A16684" s="68" t="s">
        <v>103</v>
      </c>
      <c r="B16684" s="69">
        <v>491569181</v>
      </c>
      <c r="C16684" s="68">
        <v>8906067984197</v>
      </c>
      <c r="D16684" s="69" t="s">
        <v>10942</v>
      </c>
      <c r="E16684" s="65">
        <f>IFERROR(VLOOKUP(C16684,Pivot!A:B,2,0),0)</f>
        <v>0</v>
      </c>
      <c r="F16684" s="65">
        <f>IFERROR(VLOOKUP(C16684,Pivot!A:C,3,0),0)</f>
        <v>0</v>
      </c>
    </row>
    <row r="16685" spans="1:6" x14ac:dyDescent="0.25">
      <c r="A16685" s="68" t="s">
        <v>103</v>
      </c>
      <c r="B16685" s="69">
        <v>491569183</v>
      </c>
      <c r="C16685" s="68">
        <v>8906067985484</v>
      </c>
      <c r="D16685" s="69" t="s">
        <v>10943</v>
      </c>
      <c r="E16685" s="65">
        <f>IFERROR(VLOOKUP(C16685,Pivot!A:B,2,0),0)</f>
        <v>0</v>
      </c>
      <c r="F16685" s="65">
        <f>IFERROR(VLOOKUP(C16685,Pivot!A:C,3,0),0)</f>
        <v>0</v>
      </c>
    </row>
    <row r="16686" spans="1:6" x14ac:dyDescent="0.25">
      <c r="A16686" s="68" t="s">
        <v>103</v>
      </c>
      <c r="B16686" s="69">
        <v>491569286</v>
      </c>
      <c r="C16686" s="68">
        <v>8908008177606</v>
      </c>
      <c r="D16686" s="69" t="s">
        <v>10944</v>
      </c>
      <c r="E16686" s="65">
        <f>IFERROR(VLOOKUP(C16686,Pivot!A:B,2,0),0)</f>
        <v>0</v>
      </c>
      <c r="F16686" s="65">
        <f>IFERROR(VLOOKUP(C16686,Pivot!A:C,3,0),0)</f>
        <v>0</v>
      </c>
    </row>
    <row r="16687" spans="1:6" x14ac:dyDescent="0.25">
      <c r="A16687" s="68" t="s">
        <v>103</v>
      </c>
      <c r="B16687" s="69">
        <v>491569287</v>
      </c>
      <c r="C16687" s="68">
        <v>4891813885672</v>
      </c>
      <c r="D16687" s="69" t="s">
        <v>10945</v>
      </c>
      <c r="E16687" s="65">
        <f>IFERROR(VLOOKUP(C16687,Pivot!A:B,2,0),0)</f>
        <v>0</v>
      </c>
      <c r="F16687" s="65">
        <f>IFERROR(VLOOKUP(C16687,Pivot!A:C,3,0),0)</f>
        <v>0</v>
      </c>
    </row>
    <row r="16688" spans="1:6" x14ac:dyDescent="0.25">
      <c r="A16688" s="68" t="s">
        <v>103</v>
      </c>
      <c r="B16688" s="69">
        <v>491569287</v>
      </c>
      <c r="C16688" s="68">
        <v>491569287</v>
      </c>
      <c r="D16688" s="69" t="s">
        <v>10945</v>
      </c>
      <c r="E16688" s="65">
        <f>IFERROR(VLOOKUP(C16688,Pivot!A:B,2,0),0)</f>
        <v>0</v>
      </c>
      <c r="F16688" s="65">
        <f>IFERROR(VLOOKUP(C16688,Pivot!A:C,3,0),0)</f>
        <v>0</v>
      </c>
    </row>
    <row r="16689" spans="1:6" x14ac:dyDescent="0.25">
      <c r="A16689" s="68" t="s">
        <v>103</v>
      </c>
      <c r="B16689" s="69">
        <v>491569288</v>
      </c>
      <c r="C16689" s="68">
        <v>4891813885689</v>
      </c>
      <c r="D16689" s="69" t="s">
        <v>10946</v>
      </c>
      <c r="E16689" s="65">
        <f>IFERROR(VLOOKUP(C16689,Pivot!A:B,2,0),0)</f>
        <v>0</v>
      </c>
      <c r="F16689" s="65">
        <f>IFERROR(VLOOKUP(C16689,Pivot!A:C,3,0),0)</f>
        <v>0</v>
      </c>
    </row>
    <row r="16690" spans="1:6" x14ac:dyDescent="0.25">
      <c r="A16690" s="68" t="s">
        <v>103</v>
      </c>
      <c r="B16690" s="69">
        <v>491569288</v>
      </c>
      <c r="C16690" s="68">
        <v>491569288</v>
      </c>
      <c r="D16690" s="69" t="s">
        <v>10946</v>
      </c>
      <c r="E16690" s="65">
        <f>IFERROR(VLOOKUP(C16690,Pivot!A:B,2,0),0)</f>
        <v>0</v>
      </c>
      <c r="F16690" s="65">
        <f>IFERROR(VLOOKUP(C16690,Pivot!A:C,3,0),0)</f>
        <v>0</v>
      </c>
    </row>
    <row r="16691" spans="1:6" x14ac:dyDescent="0.25">
      <c r="A16691" s="68" t="s">
        <v>103</v>
      </c>
      <c r="B16691" s="69">
        <v>491569289</v>
      </c>
      <c r="C16691" s="68">
        <v>8903539092473</v>
      </c>
      <c r="D16691" s="69" t="s">
        <v>10947</v>
      </c>
      <c r="E16691" s="65">
        <f>IFERROR(VLOOKUP(C16691,Pivot!A:B,2,0),0)</f>
        <v>0</v>
      </c>
      <c r="F16691" s="65">
        <f>IFERROR(VLOOKUP(C16691,Pivot!A:C,3,0),0)</f>
        <v>0</v>
      </c>
    </row>
    <row r="16692" spans="1:6" x14ac:dyDescent="0.25">
      <c r="A16692" s="68" t="s">
        <v>103</v>
      </c>
      <c r="B16692" s="69">
        <v>491569289</v>
      </c>
      <c r="C16692" s="68">
        <v>8903539095474</v>
      </c>
      <c r="D16692" s="69" t="s">
        <v>10947</v>
      </c>
      <c r="E16692" s="65">
        <f>IFERROR(VLOOKUP(C16692,Pivot!A:B,2,0),0)</f>
        <v>0</v>
      </c>
      <c r="F16692" s="65">
        <f>IFERROR(VLOOKUP(C16692,Pivot!A:C,3,0),0)</f>
        <v>0</v>
      </c>
    </row>
    <row r="16693" spans="1:6" x14ac:dyDescent="0.25">
      <c r="A16693" s="68" t="s">
        <v>103</v>
      </c>
      <c r="B16693" s="69">
        <v>491569289</v>
      </c>
      <c r="C16693" s="68">
        <v>8903539095535</v>
      </c>
      <c r="D16693" s="69" t="s">
        <v>10947</v>
      </c>
      <c r="E16693" s="65">
        <f>IFERROR(VLOOKUP(C16693,Pivot!A:B,2,0),0)</f>
        <v>0</v>
      </c>
      <c r="F16693" s="65">
        <f>IFERROR(VLOOKUP(C16693,Pivot!A:C,3,0),0)</f>
        <v>0</v>
      </c>
    </row>
    <row r="16694" spans="1:6" x14ac:dyDescent="0.25">
      <c r="A16694" s="68" t="s">
        <v>103</v>
      </c>
      <c r="B16694" s="69">
        <v>491569291</v>
      </c>
      <c r="C16694" s="68">
        <v>8903539092534</v>
      </c>
      <c r="D16694" s="69" t="s">
        <v>10948</v>
      </c>
      <c r="E16694" s="65">
        <f>IFERROR(VLOOKUP(C16694,Pivot!A:B,2,0),0)</f>
        <v>0</v>
      </c>
      <c r="F16694" s="65">
        <f>IFERROR(VLOOKUP(C16694,Pivot!A:C,3,0),0)</f>
        <v>0</v>
      </c>
    </row>
    <row r="16695" spans="1:6" x14ac:dyDescent="0.25">
      <c r="A16695" s="68" t="s">
        <v>103</v>
      </c>
      <c r="B16695" s="69">
        <v>491569291</v>
      </c>
      <c r="C16695" s="68">
        <v>8903539096235</v>
      </c>
      <c r="D16695" s="69" t="s">
        <v>10948</v>
      </c>
      <c r="E16695" s="65">
        <f>IFERROR(VLOOKUP(C16695,Pivot!A:B,2,0),0)</f>
        <v>0</v>
      </c>
      <c r="F16695" s="65">
        <f>IFERROR(VLOOKUP(C16695,Pivot!A:C,3,0),0)</f>
        <v>0</v>
      </c>
    </row>
    <row r="16696" spans="1:6" x14ac:dyDescent="0.25">
      <c r="A16696" s="68" t="s">
        <v>103</v>
      </c>
      <c r="B16696" s="69">
        <v>491569291</v>
      </c>
      <c r="C16696" s="68">
        <v>8903539096297</v>
      </c>
      <c r="D16696" s="69" t="s">
        <v>10948</v>
      </c>
      <c r="E16696" s="65">
        <f>IFERROR(VLOOKUP(C16696,Pivot!A:B,2,0),0)</f>
        <v>0</v>
      </c>
      <c r="F16696" s="65">
        <f>IFERROR(VLOOKUP(C16696,Pivot!A:C,3,0),0)</f>
        <v>0</v>
      </c>
    </row>
    <row r="16697" spans="1:6" x14ac:dyDescent="0.25">
      <c r="A16697" s="68" t="s">
        <v>103</v>
      </c>
      <c r="B16697" s="69">
        <v>491569292</v>
      </c>
      <c r="C16697" s="68">
        <v>8903539095412</v>
      </c>
      <c r="D16697" s="69" t="s">
        <v>10949</v>
      </c>
      <c r="E16697" s="65">
        <f>IFERROR(VLOOKUP(C16697,Pivot!A:B,2,0),0)</f>
        <v>0</v>
      </c>
      <c r="F16697" s="65">
        <f>IFERROR(VLOOKUP(C16697,Pivot!A:C,3,0),0)</f>
        <v>0</v>
      </c>
    </row>
    <row r="16698" spans="1:6" x14ac:dyDescent="0.25">
      <c r="A16698" s="68" t="s">
        <v>103</v>
      </c>
      <c r="B16698" s="69">
        <v>491569292</v>
      </c>
      <c r="C16698" s="68">
        <v>8903539096341</v>
      </c>
      <c r="D16698" s="69" t="s">
        <v>10949</v>
      </c>
      <c r="E16698" s="65">
        <f>IFERROR(VLOOKUP(C16698,Pivot!A:B,2,0),0)</f>
        <v>0</v>
      </c>
      <c r="F16698" s="65">
        <f>IFERROR(VLOOKUP(C16698,Pivot!A:C,3,0),0)</f>
        <v>0</v>
      </c>
    </row>
    <row r="16699" spans="1:6" x14ac:dyDescent="0.25">
      <c r="A16699" s="68" t="s">
        <v>103</v>
      </c>
      <c r="B16699" s="69">
        <v>491569293</v>
      </c>
      <c r="C16699" s="68">
        <v>8903539093234</v>
      </c>
      <c r="D16699" s="69" t="s">
        <v>10950</v>
      </c>
      <c r="E16699" s="65">
        <f>IFERROR(VLOOKUP(C16699,Pivot!A:B,2,0),0)</f>
        <v>0</v>
      </c>
      <c r="F16699" s="65">
        <f>IFERROR(VLOOKUP(C16699,Pivot!A:C,3,0),0)</f>
        <v>0</v>
      </c>
    </row>
    <row r="16700" spans="1:6" x14ac:dyDescent="0.25">
      <c r="A16700" s="68" t="s">
        <v>103</v>
      </c>
      <c r="B16700" s="69">
        <v>491569293</v>
      </c>
      <c r="C16700" s="68">
        <v>8903539096556</v>
      </c>
      <c r="D16700" s="69" t="s">
        <v>10950</v>
      </c>
      <c r="E16700" s="65">
        <f>IFERROR(VLOOKUP(C16700,Pivot!A:B,2,0),0)</f>
        <v>0</v>
      </c>
      <c r="F16700" s="65">
        <f>IFERROR(VLOOKUP(C16700,Pivot!A:C,3,0),0)</f>
        <v>0</v>
      </c>
    </row>
    <row r="16701" spans="1:6" x14ac:dyDescent="0.25">
      <c r="A16701" s="68" t="s">
        <v>103</v>
      </c>
      <c r="B16701" s="69">
        <v>491569293</v>
      </c>
      <c r="C16701" s="68">
        <v>8903539096617</v>
      </c>
      <c r="D16701" s="69" t="s">
        <v>10950</v>
      </c>
      <c r="E16701" s="65">
        <f>IFERROR(VLOOKUP(C16701,Pivot!A:B,2,0),0)</f>
        <v>0</v>
      </c>
      <c r="F16701" s="65">
        <f>IFERROR(VLOOKUP(C16701,Pivot!A:C,3,0),0)</f>
        <v>0</v>
      </c>
    </row>
    <row r="16702" spans="1:6" x14ac:dyDescent="0.25">
      <c r="A16702" s="68" t="s">
        <v>103</v>
      </c>
      <c r="B16702" s="69">
        <v>491569294</v>
      </c>
      <c r="C16702" s="68">
        <v>8903539093241</v>
      </c>
      <c r="D16702" s="69" t="s">
        <v>10951</v>
      </c>
      <c r="E16702" s="65">
        <f>IFERROR(VLOOKUP(C16702,Pivot!A:B,2,0),0)</f>
        <v>0</v>
      </c>
      <c r="F16702" s="65">
        <f>IFERROR(VLOOKUP(C16702,Pivot!A:C,3,0),0)</f>
        <v>0</v>
      </c>
    </row>
    <row r="16703" spans="1:6" x14ac:dyDescent="0.25">
      <c r="A16703" s="68" t="s">
        <v>103</v>
      </c>
      <c r="B16703" s="69">
        <v>491569294</v>
      </c>
      <c r="C16703" s="68">
        <v>8903539096655</v>
      </c>
      <c r="D16703" s="69" t="s">
        <v>10951</v>
      </c>
      <c r="E16703" s="65">
        <f>IFERROR(VLOOKUP(C16703,Pivot!A:B,2,0),0)</f>
        <v>0</v>
      </c>
      <c r="F16703" s="65">
        <f>IFERROR(VLOOKUP(C16703,Pivot!A:C,3,0),0)</f>
        <v>0</v>
      </c>
    </row>
    <row r="16704" spans="1:6" x14ac:dyDescent="0.25">
      <c r="A16704" s="68" t="s">
        <v>103</v>
      </c>
      <c r="B16704" s="69">
        <v>491569298</v>
      </c>
      <c r="C16704" s="68">
        <v>491569298</v>
      </c>
      <c r="D16704" s="69" t="s">
        <v>10952</v>
      </c>
      <c r="E16704" s="65">
        <f>IFERROR(VLOOKUP(C16704,Pivot!A:B,2,0),0)</f>
        <v>0</v>
      </c>
      <c r="F16704" s="65">
        <f>IFERROR(VLOOKUP(C16704,Pivot!A:C,3,0),0)</f>
        <v>0</v>
      </c>
    </row>
    <row r="16705" spans="1:6" x14ac:dyDescent="0.25">
      <c r="A16705" s="68" t="s">
        <v>103</v>
      </c>
      <c r="B16705" s="69">
        <v>491569298</v>
      </c>
      <c r="C16705" s="68">
        <v>808446017954</v>
      </c>
      <c r="D16705" s="69" t="s">
        <v>10952</v>
      </c>
      <c r="E16705" s="65">
        <f>IFERROR(VLOOKUP(C16705,Pivot!A:B,2,0),0)</f>
        <v>0</v>
      </c>
      <c r="F16705" s="65">
        <f>IFERROR(VLOOKUP(C16705,Pivot!A:C,3,0),0)</f>
        <v>0</v>
      </c>
    </row>
    <row r="16706" spans="1:6" x14ac:dyDescent="0.25">
      <c r="A16706" s="68" t="s">
        <v>103</v>
      </c>
      <c r="B16706" s="69">
        <v>491581154</v>
      </c>
      <c r="C16706" s="68">
        <v>8906092713090</v>
      </c>
      <c r="D16706" s="69" t="s">
        <v>10953</v>
      </c>
      <c r="E16706" s="65">
        <f>IFERROR(VLOOKUP(C16706,Pivot!A:B,2,0),0)</f>
        <v>0</v>
      </c>
      <c r="F16706" s="65">
        <f>IFERROR(VLOOKUP(C16706,Pivot!A:C,3,0),0)</f>
        <v>0</v>
      </c>
    </row>
    <row r="16707" spans="1:6" x14ac:dyDescent="0.25">
      <c r="A16707" s="68" t="s">
        <v>103</v>
      </c>
      <c r="B16707" s="69">
        <v>491597501</v>
      </c>
      <c r="C16707" s="68">
        <v>5702016367560</v>
      </c>
      <c r="D16707" s="69" t="s">
        <v>10954</v>
      </c>
      <c r="E16707" s="65">
        <f>IFERROR(VLOOKUP(C16707,Pivot!A:B,2,0),0)</f>
        <v>0</v>
      </c>
      <c r="F16707" s="65">
        <f>IFERROR(VLOOKUP(C16707,Pivot!A:C,3,0),0)</f>
        <v>0</v>
      </c>
    </row>
    <row r="16708" spans="1:6" x14ac:dyDescent="0.25">
      <c r="A16708" s="68" t="s">
        <v>103</v>
      </c>
      <c r="B16708" s="69">
        <v>491597507</v>
      </c>
      <c r="C16708" s="68">
        <v>5702016369786</v>
      </c>
      <c r="D16708" s="69" t="s">
        <v>10955</v>
      </c>
      <c r="E16708" s="65">
        <f>IFERROR(VLOOKUP(C16708,Pivot!A:B,2,0),0)</f>
        <v>0</v>
      </c>
      <c r="F16708" s="65">
        <f>IFERROR(VLOOKUP(C16708,Pivot!A:C,3,0),0)</f>
        <v>0</v>
      </c>
    </row>
    <row r="16709" spans="1:6" x14ac:dyDescent="0.25">
      <c r="A16709" s="68" t="s">
        <v>103</v>
      </c>
      <c r="B16709" s="69">
        <v>491597508</v>
      </c>
      <c r="C16709" s="68">
        <v>5702016369793</v>
      </c>
      <c r="D16709" s="69" t="s">
        <v>10956</v>
      </c>
      <c r="E16709" s="65">
        <f>IFERROR(VLOOKUP(C16709,Pivot!A:B,2,0),0)</f>
        <v>0</v>
      </c>
      <c r="F16709" s="65">
        <f>IFERROR(VLOOKUP(C16709,Pivot!A:C,3,0),0)</f>
        <v>0</v>
      </c>
    </row>
    <row r="16710" spans="1:6" x14ac:dyDescent="0.25">
      <c r="A16710" s="68" t="s">
        <v>103</v>
      </c>
      <c r="B16710" s="69">
        <v>491597525</v>
      </c>
      <c r="C16710" s="68">
        <v>5702016369151</v>
      </c>
      <c r="D16710" s="69" t="s">
        <v>10957</v>
      </c>
      <c r="E16710" s="65">
        <f>IFERROR(VLOOKUP(C16710,Pivot!A:B,2,0),0)</f>
        <v>0</v>
      </c>
      <c r="F16710" s="65">
        <f>IFERROR(VLOOKUP(C16710,Pivot!A:C,3,0),0)</f>
        <v>0</v>
      </c>
    </row>
    <row r="16711" spans="1:6" x14ac:dyDescent="0.25">
      <c r="A16711" s="68" t="s">
        <v>103</v>
      </c>
      <c r="B16711" s="69">
        <v>491597526</v>
      </c>
      <c r="C16711" s="68">
        <v>5702016370515</v>
      </c>
      <c r="D16711" s="69" t="s">
        <v>10958</v>
      </c>
      <c r="E16711" s="65">
        <f>IFERROR(VLOOKUP(C16711,Pivot!A:B,2,0),0)</f>
        <v>0</v>
      </c>
      <c r="F16711" s="65">
        <f>IFERROR(VLOOKUP(C16711,Pivot!A:C,3,0),0)</f>
        <v>0</v>
      </c>
    </row>
    <row r="16712" spans="1:6" x14ac:dyDescent="0.25">
      <c r="A16712" s="68" t="s">
        <v>103</v>
      </c>
      <c r="B16712" s="69">
        <v>491602179</v>
      </c>
      <c r="C16712" s="68">
        <v>8904027113557</v>
      </c>
      <c r="D16712" s="69" t="s">
        <v>10959</v>
      </c>
      <c r="E16712" s="65">
        <f>IFERROR(VLOOKUP(C16712,Pivot!A:B,2,0),0)</f>
        <v>0</v>
      </c>
      <c r="F16712" s="65">
        <f>IFERROR(VLOOKUP(C16712,Pivot!A:C,3,0),0)</f>
        <v>0</v>
      </c>
    </row>
    <row r="16713" spans="1:6" x14ac:dyDescent="0.25">
      <c r="A16713" s="68" t="s">
        <v>103</v>
      </c>
      <c r="B16713" s="69">
        <v>491602180</v>
      </c>
      <c r="C16713" s="68">
        <v>8904027113564</v>
      </c>
      <c r="D16713" s="69" t="s">
        <v>10960</v>
      </c>
      <c r="E16713" s="65">
        <f>IFERROR(VLOOKUP(C16713,Pivot!A:B,2,0),0)</f>
        <v>0</v>
      </c>
      <c r="F16713" s="65">
        <f>IFERROR(VLOOKUP(C16713,Pivot!A:C,3,0),0)</f>
        <v>0</v>
      </c>
    </row>
    <row r="16714" spans="1:6" x14ac:dyDescent="0.25">
      <c r="A16714" s="68" t="s">
        <v>103</v>
      </c>
      <c r="B16714" s="69">
        <v>491602181</v>
      </c>
      <c r="C16714" s="68">
        <v>8904027113571</v>
      </c>
      <c r="D16714" s="69" t="s">
        <v>10961</v>
      </c>
      <c r="E16714" s="65">
        <f>IFERROR(VLOOKUP(C16714,Pivot!A:B,2,0),0)</f>
        <v>0</v>
      </c>
      <c r="F16714" s="65">
        <f>IFERROR(VLOOKUP(C16714,Pivot!A:C,3,0),0)</f>
        <v>0</v>
      </c>
    </row>
    <row r="16715" spans="1:6" x14ac:dyDescent="0.25">
      <c r="A16715" s="68" t="s">
        <v>103</v>
      </c>
      <c r="B16715" s="69">
        <v>491602182</v>
      </c>
      <c r="C16715" s="68">
        <v>8904027113588</v>
      </c>
      <c r="D16715" s="69" t="s">
        <v>10962</v>
      </c>
      <c r="E16715" s="65">
        <f>IFERROR(VLOOKUP(C16715,Pivot!A:B,2,0),0)</f>
        <v>0</v>
      </c>
      <c r="F16715" s="65">
        <f>IFERROR(VLOOKUP(C16715,Pivot!A:C,3,0),0)</f>
        <v>0</v>
      </c>
    </row>
    <row r="16716" spans="1:6" x14ac:dyDescent="0.25">
      <c r="A16716" s="68" t="s">
        <v>103</v>
      </c>
      <c r="B16716" s="69">
        <v>491602183</v>
      </c>
      <c r="C16716" s="68">
        <v>8904027113595</v>
      </c>
      <c r="D16716" s="69" t="s">
        <v>10963</v>
      </c>
      <c r="E16716" s="65">
        <f>IFERROR(VLOOKUP(C16716,Pivot!A:B,2,0),0)</f>
        <v>0</v>
      </c>
      <c r="F16716" s="65">
        <f>IFERROR(VLOOKUP(C16716,Pivot!A:C,3,0),0)</f>
        <v>0</v>
      </c>
    </row>
    <row r="16717" spans="1:6" x14ac:dyDescent="0.25">
      <c r="A16717" s="68" t="s">
        <v>103</v>
      </c>
      <c r="B16717" s="69">
        <v>491602184</v>
      </c>
      <c r="C16717" s="68">
        <v>8904027113601</v>
      </c>
      <c r="D16717" s="69" t="s">
        <v>10964</v>
      </c>
      <c r="E16717" s="65">
        <f>IFERROR(VLOOKUP(C16717,Pivot!A:B,2,0),0)</f>
        <v>0</v>
      </c>
      <c r="F16717" s="65">
        <f>IFERROR(VLOOKUP(C16717,Pivot!A:C,3,0),0)</f>
        <v>0</v>
      </c>
    </row>
    <row r="16718" spans="1:6" x14ac:dyDescent="0.25">
      <c r="A16718" s="68" t="s">
        <v>103</v>
      </c>
      <c r="B16718" s="69">
        <v>491602186</v>
      </c>
      <c r="C16718" s="68">
        <v>8904027113625</v>
      </c>
      <c r="D16718" s="69" t="s">
        <v>10965</v>
      </c>
      <c r="E16718" s="65">
        <f>IFERROR(VLOOKUP(C16718,Pivot!A:B,2,0),0)</f>
        <v>0</v>
      </c>
      <c r="F16718" s="65">
        <f>IFERROR(VLOOKUP(C16718,Pivot!A:C,3,0),0)</f>
        <v>0</v>
      </c>
    </row>
    <row r="16719" spans="1:6" x14ac:dyDescent="0.25">
      <c r="A16719" s="68" t="s">
        <v>103</v>
      </c>
      <c r="B16719" s="69">
        <v>491602187</v>
      </c>
      <c r="C16719" s="68">
        <v>8904027113632</v>
      </c>
      <c r="D16719" s="69" t="s">
        <v>10966</v>
      </c>
      <c r="E16719" s="65">
        <f>IFERROR(VLOOKUP(C16719,Pivot!A:B,2,0),0)</f>
        <v>0</v>
      </c>
      <c r="F16719" s="65">
        <f>IFERROR(VLOOKUP(C16719,Pivot!A:C,3,0),0)</f>
        <v>0</v>
      </c>
    </row>
    <row r="16720" spans="1:6" x14ac:dyDescent="0.25">
      <c r="A16720" s="68" t="s">
        <v>103</v>
      </c>
      <c r="B16720" s="69">
        <v>491602188</v>
      </c>
      <c r="C16720" s="68">
        <v>8904027113649</v>
      </c>
      <c r="D16720" s="69" t="s">
        <v>10967</v>
      </c>
      <c r="E16720" s="65">
        <f>IFERROR(VLOOKUP(C16720,Pivot!A:B,2,0),0)</f>
        <v>0</v>
      </c>
      <c r="F16720" s="65">
        <f>IFERROR(VLOOKUP(C16720,Pivot!A:C,3,0),0)</f>
        <v>0</v>
      </c>
    </row>
    <row r="16721" spans="1:6" x14ac:dyDescent="0.25">
      <c r="A16721" s="68" t="s">
        <v>103</v>
      </c>
      <c r="B16721" s="69">
        <v>491602189</v>
      </c>
      <c r="C16721" s="68">
        <v>8904027113656</v>
      </c>
      <c r="D16721" s="69" t="s">
        <v>10968</v>
      </c>
      <c r="E16721" s="65">
        <f>IFERROR(VLOOKUP(C16721,Pivot!A:B,2,0),0)</f>
        <v>0</v>
      </c>
      <c r="F16721" s="65">
        <f>IFERROR(VLOOKUP(C16721,Pivot!A:C,3,0),0)</f>
        <v>0</v>
      </c>
    </row>
    <row r="16722" spans="1:6" x14ac:dyDescent="0.25">
      <c r="A16722" s="68" t="s">
        <v>103</v>
      </c>
      <c r="B16722" s="69">
        <v>491602190</v>
      </c>
      <c r="C16722" s="68">
        <v>8904027113731</v>
      </c>
      <c r="D16722" s="69" t="s">
        <v>10969</v>
      </c>
      <c r="E16722" s="65">
        <f>IFERROR(VLOOKUP(C16722,Pivot!A:B,2,0),0)</f>
        <v>0</v>
      </c>
      <c r="F16722" s="65">
        <f>IFERROR(VLOOKUP(C16722,Pivot!A:C,3,0),0)</f>
        <v>0</v>
      </c>
    </row>
    <row r="16723" spans="1:6" x14ac:dyDescent="0.25">
      <c r="A16723" s="68" t="s">
        <v>103</v>
      </c>
      <c r="B16723" s="69">
        <v>491602191</v>
      </c>
      <c r="C16723" s="68">
        <v>8904027113748</v>
      </c>
      <c r="D16723" s="69" t="s">
        <v>10970</v>
      </c>
      <c r="E16723" s="65">
        <f>IFERROR(VLOOKUP(C16723,Pivot!A:B,2,0),0)</f>
        <v>0</v>
      </c>
      <c r="F16723" s="65">
        <f>IFERROR(VLOOKUP(C16723,Pivot!A:C,3,0),0)</f>
        <v>0</v>
      </c>
    </row>
    <row r="16724" spans="1:6" x14ac:dyDescent="0.25">
      <c r="A16724" s="68" t="s">
        <v>103</v>
      </c>
      <c r="B16724" s="69">
        <v>491602192</v>
      </c>
      <c r="C16724" s="68">
        <v>8904027114042</v>
      </c>
      <c r="D16724" s="69" t="s">
        <v>10971</v>
      </c>
      <c r="E16724" s="65">
        <f>IFERROR(VLOOKUP(C16724,Pivot!A:B,2,0),0)</f>
        <v>0</v>
      </c>
      <c r="F16724" s="65">
        <f>IFERROR(VLOOKUP(C16724,Pivot!A:C,3,0),0)</f>
        <v>0</v>
      </c>
    </row>
    <row r="16725" spans="1:6" x14ac:dyDescent="0.25">
      <c r="A16725" s="68" t="s">
        <v>103</v>
      </c>
      <c r="B16725" s="69">
        <v>491602194</v>
      </c>
      <c r="C16725" s="68">
        <v>8904027114073</v>
      </c>
      <c r="D16725" s="69" t="s">
        <v>10972</v>
      </c>
      <c r="E16725" s="65">
        <f>IFERROR(VLOOKUP(C16725,Pivot!A:B,2,0),0)</f>
        <v>0</v>
      </c>
      <c r="F16725" s="65">
        <f>IFERROR(VLOOKUP(C16725,Pivot!A:C,3,0),0)</f>
        <v>0</v>
      </c>
    </row>
    <row r="16726" spans="1:6" x14ac:dyDescent="0.25">
      <c r="A16726" s="68" t="s">
        <v>103</v>
      </c>
      <c r="B16726" s="69">
        <v>491602195</v>
      </c>
      <c r="C16726" s="68">
        <v>8904027114080</v>
      </c>
      <c r="D16726" s="69" t="s">
        <v>10973</v>
      </c>
      <c r="E16726" s="65">
        <f>IFERROR(VLOOKUP(C16726,Pivot!A:B,2,0),0)</f>
        <v>0</v>
      </c>
      <c r="F16726" s="65">
        <f>IFERROR(VLOOKUP(C16726,Pivot!A:C,3,0),0)</f>
        <v>0</v>
      </c>
    </row>
    <row r="16727" spans="1:6" x14ac:dyDescent="0.25">
      <c r="A16727" s="68" t="s">
        <v>103</v>
      </c>
      <c r="B16727" s="69">
        <v>491602196</v>
      </c>
      <c r="C16727" s="68">
        <v>8904027114097</v>
      </c>
      <c r="D16727" s="69" t="s">
        <v>10974</v>
      </c>
      <c r="E16727" s="65">
        <f>IFERROR(VLOOKUP(C16727,Pivot!A:B,2,0),0)</f>
        <v>0</v>
      </c>
      <c r="F16727" s="65">
        <f>IFERROR(VLOOKUP(C16727,Pivot!A:C,3,0),0)</f>
        <v>0</v>
      </c>
    </row>
    <row r="16728" spans="1:6" x14ac:dyDescent="0.25">
      <c r="A16728" s="68" t="s">
        <v>103</v>
      </c>
      <c r="B16728" s="69">
        <v>491602197</v>
      </c>
      <c r="C16728" s="68">
        <v>8904027114103</v>
      </c>
      <c r="D16728" s="69" t="s">
        <v>10975</v>
      </c>
      <c r="E16728" s="65">
        <f>IFERROR(VLOOKUP(C16728,Pivot!A:B,2,0),0)</f>
        <v>0</v>
      </c>
      <c r="F16728" s="65">
        <f>IFERROR(VLOOKUP(C16728,Pivot!A:C,3,0),0)</f>
        <v>0</v>
      </c>
    </row>
    <row r="16729" spans="1:6" x14ac:dyDescent="0.25">
      <c r="A16729" s="68" t="s">
        <v>103</v>
      </c>
      <c r="B16729" s="69">
        <v>491602198</v>
      </c>
      <c r="C16729" s="68">
        <v>8904027114110</v>
      </c>
      <c r="D16729" s="69" t="s">
        <v>10976</v>
      </c>
      <c r="E16729" s="65">
        <f>IFERROR(VLOOKUP(C16729,Pivot!A:B,2,0),0)</f>
        <v>0</v>
      </c>
      <c r="F16729" s="65">
        <f>IFERROR(VLOOKUP(C16729,Pivot!A:C,3,0),0)</f>
        <v>0</v>
      </c>
    </row>
    <row r="16730" spans="1:6" x14ac:dyDescent="0.25">
      <c r="A16730" s="68" t="s">
        <v>103</v>
      </c>
      <c r="B16730" s="69">
        <v>491602199</v>
      </c>
      <c r="C16730" s="68">
        <v>8904027114127</v>
      </c>
      <c r="D16730" s="69" t="s">
        <v>10977</v>
      </c>
      <c r="E16730" s="65">
        <f>IFERROR(VLOOKUP(C16730,Pivot!A:B,2,0),0)</f>
        <v>0</v>
      </c>
      <c r="F16730" s="65">
        <f>IFERROR(VLOOKUP(C16730,Pivot!A:C,3,0),0)</f>
        <v>0</v>
      </c>
    </row>
    <row r="16731" spans="1:6" x14ac:dyDescent="0.25">
      <c r="A16731" s="68" t="s">
        <v>103</v>
      </c>
      <c r="B16731" s="69">
        <v>491602200</v>
      </c>
      <c r="C16731" s="68">
        <v>8904027114134</v>
      </c>
      <c r="D16731" s="69" t="s">
        <v>10978</v>
      </c>
      <c r="E16731" s="65">
        <f>IFERROR(VLOOKUP(C16731,Pivot!A:B,2,0),0)</f>
        <v>0</v>
      </c>
      <c r="F16731" s="65">
        <f>IFERROR(VLOOKUP(C16731,Pivot!A:C,3,0),0)</f>
        <v>0</v>
      </c>
    </row>
    <row r="16732" spans="1:6" x14ac:dyDescent="0.25">
      <c r="A16732" s="68" t="s">
        <v>103</v>
      </c>
      <c r="B16732" s="69">
        <v>491602201</v>
      </c>
      <c r="C16732" s="68">
        <v>8904027114141</v>
      </c>
      <c r="D16732" s="69" t="s">
        <v>10979</v>
      </c>
      <c r="E16732" s="65">
        <f>IFERROR(VLOOKUP(C16732,Pivot!A:B,2,0),0)</f>
        <v>0</v>
      </c>
      <c r="F16732" s="65">
        <f>IFERROR(VLOOKUP(C16732,Pivot!A:C,3,0),0)</f>
        <v>0</v>
      </c>
    </row>
    <row r="16733" spans="1:6" x14ac:dyDescent="0.25">
      <c r="A16733" s="68" t="s">
        <v>103</v>
      </c>
      <c r="B16733" s="69">
        <v>491602202</v>
      </c>
      <c r="C16733" s="68">
        <v>8904027114196</v>
      </c>
      <c r="D16733" s="69" t="s">
        <v>10980</v>
      </c>
      <c r="E16733" s="65">
        <f>IFERROR(VLOOKUP(C16733,Pivot!A:B,2,0),0)</f>
        <v>0</v>
      </c>
      <c r="F16733" s="65">
        <f>IFERROR(VLOOKUP(C16733,Pivot!A:C,3,0),0)</f>
        <v>0</v>
      </c>
    </row>
    <row r="16734" spans="1:6" x14ac:dyDescent="0.25">
      <c r="A16734" s="68" t="s">
        <v>103</v>
      </c>
      <c r="B16734" s="69">
        <v>491602203</v>
      </c>
      <c r="C16734" s="68">
        <v>8904027114202</v>
      </c>
      <c r="D16734" s="69" t="s">
        <v>10981</v>
      </c>
      <c r="E16734" s="65">
        <f>IFERROR(VLOOKUP(C16734,Pivot!A:B,2,0),0)</f>
        <v>0</v>
      </c>
      <c r="F16734" s="65">
        <f>IFERROR(VLOOKUP(C16734,Pivot!A:C,3,0),0)</f>
        <v>0</v>
      </c>
    </row>
    <row r="16735" spans="1:6" x14ac:dyDescent="0.25">
      <c r="A16735" s="68" t="s">
        <v>103</v>
      </c>
      <c r="B16735" s="69">
        <v>491602204</v>
      </c>
      <c r="C16735" s="68">
        <v>8904027114219</v>
      </c>
      <c r="D16735" s="69" t="s">
        <v>10982</v>
      </c>
      <c r="E16735" s="65">
        <f>IFERROR(VLOOKUP(C16735,Pivot!A:B,2,0),0)</f>
        <v>0</v>
      </c>
      <c r="F16735" s="65">
        <f>IFERROR(VLOOKUP(C16735,Pivot!A:C,3,0),0)</f>
        <v>0</v>
      </c>
    </row>
    <row r="16736" spans="1:6" x14ac:dyDescent="0.25">
      <c r="A16736" s="68" t="s">
        <v>103</v>
      </c>
      <c r="B16736" s="69">
        <v>491602205</v>
      </c>
      <c r="C16736" s="68">
        <v>8904027114301</v>
      </c>
      <c r="D16736" s="69" t="s">
        <v>10983</v>
      </c>
      <c r="E16736" s="65">
        <f>IFERROR(VLOOKUP(C16736,Pivot!A:B,2,0),0)</f>
        <v>0</v>
      </c>
      <c r="F16736" s="65">
        <f>IFERROR(VLOOKUP(C16736,Pivot!A:C,3,0),0)</f>
        <v>0</v>
      </c>
    </row>
    <row r="16737" spans="1:6" x14ac:dyDescent="0.25">
      <c r="A16737" s="68" t="s">
        <v>103</v>
      </c>
      <c r="B16737" s="69">
        <v>491602206</v>
      </c>
      <c r="C16737" s="68">
        <v>8904027114363</v>
      </c>
      <c r="D16737" s="69" t="s">
        <v>10984</v>
      </c>
      <c r="E16737" s="65">
        <f>IFERROR(VLOOKUP(C16737,Pivot!A:B,2,0),0)</f>
        <v>0</v>
      </c>
      <c r="F16737" s="65">
        <f>IFERROR(VLOOKUP(C16737,Pivot!A:C,3,0),0)</f>
        <v>0</v>
      </c>
    </row>
    <row r="16738" spans="1:6" x14ac:dyDescent="0.25">
      <c r="A16738" s="68" t="s">
        <v>103</v>
      </c>
      <c r="B16738" s="69">
        <v>491602207</v>
      </c>
      <c r="C16738" s="68">
        <v>8904027114370</v>
      </c>
      <c r="D16738" s="69" t="s">
        <v>10985</v>
      </c>
      <c r="E16738" s="65">
        <f>IFERROR(VLOOKUP(C16738,Pivot!A:B,2,0),0)</f>
        <v>0</v>
      </c>
      <c r="F16738" s="65">
        <f>IFERROR(VLOOKUP(C16738,Pivot!A:C,3,0),0)</f>
        <v>0</v>
      </c>
    </row>
    <row r="16739" spans="1:6" x14ac:dyDescent="0.25">
      <c r="A16739" s="68" t="s">
        <v>103</v>
      </c>
      <c r="B16739" s="69">
        <v>491602208</v>
      </c>
      <c r="C16739" s="68">
        <v>8904027114387</v>
      </c>
      <c r="D16739" s="69" t="s">
        <v>10986</v>
      </c>
      <c r="E16739" s="65">
        <f>IFERROR(VLOOKUP(C16739,Pivot!A:B,2,0),0)</f>
        <v>0</v>
      </c>
      <c r="F16739" s="65">
        <f>IFERROR(VLOOKUP(C16739,Pivot!A:C,3,0),0)</f>
        <v>0</v>
      </c>
    </row>
    <row r="16740" spans="1:6" x14ac:dyDescent="0.25">
      <c r="A16740" s="68" t="s">
        <v>103</v>
      </c>
      <c r="B16740" s="69">
        <v>491602209</v>
      </c>
      <c r="C16740" s="68">
        <v>8904027114394</v>
      </c>
      <c r="D16740" s="69" t="s">
        <v>10987</v>
      </c>
      <c r="E16740" s="65">
        <f>IFERROR(VLOOKUP(C16740,Pivot!A:B,2,0),0)</f>
        <v>0</v>
      </c>
      <c r="F16740" s="65">
        <f>IFERROR(VLOOKUP(C16740,Pivot!A:C,3,0),0)</f>
        <v>0</v>
      </c>
    </row>
    <row r="16741" spans="1:6" x14ac:dyDescent="0.25">
      <c r="A16741" s="68" t="s">
        <v>103</v>
      </c>
      <c r="B16741" s="69">
        <v>491602210</v>
      </c>
      <c r="C16741" s="68">
        <v>8904027114400</v>
      </c>
      <c r="D16741" s="69" t="s">
        <v>10988</v>
      </c>
      <c r="E16741" s="65">
        <f>IFERROR(VLOOKUP(C16741,Pivot!A:B,2,0),0)</f>
        <v>0</v>
      </c>
      <c r="F16741" s="65">
        <f>IFERROR(VLOOKUP(C16741,Pivot!A:C,3,0),0)</f>
        <v>0</v>
      </c>
    </row>
    <row r="16742" spans="1:6" x14ac:dyDescent="0.25">
      <c r="A16742" s="68" t="s">
        <v>103</v>
      </c>
      <c r="B16742" s="69">
        <v>491602211</v>
      </c>
      <c r="C16742" s="68">
        <v>8904027114417</v>
      </c>
      <c r="D16742" s="69" t="s">
        <v>10989</v>
      </c>
      <c r="E16742" s="65">
        <f>IFERROR(VLOOKUP(C16742,Pivot!A:B,2,0),0)</f>
        <v>0</v>
      </c>
      <c r="F16742" s="65">
        <f>IFERROR(VLOOKUP(C16742,Pivot!A:C,3,0),0)</f>
        <v>0</v>
      </c>
    </row>
    <row r="16743" spans="1:6" x14ac:dyDescent="0.25">
      <c r="A16743" s="68" t="s">
        <v>103</v>
      </c>
      <c r="B16743" s="69">
        <v>491602212</v>
      </c>
      <c r="C16743" s="68">
        <v>8904027114424</v>
      </c>
      <c r="D16743" s="69" t="s">
        <v>10990</v>
      </c>
      <c r="E16743" s="65">
        <f>IFERROR(VLOOKUP(C16743,Pivot!A:B,2,0),0)</f>
        <v>0</v>
      </c>
      <c r="F16743" s="65">
        <f>IFERROR(VLOOKUP(C16743,Pivot!A:C,3,0),0)</f>
        <v>0</v>
      </c>
    </row>
    <row r="16744" spans="1:6" x14ac:dyDescent="0.25">
      <c r="A16744" s="68" t="s">
        <v>103</v>
      </c>
      <c r="B16744" s="69">
        <v>491602213</v>
      </c>
      <c r="C16744" s="68">
        <v>8904027114431</v>
      </c>
      <c r="D16744" s="69" t="s">
        <v>10991</v>
      </c>
      <c r="E16744" s="65">
        <f>IFERROR(VLOOKUP(C16744,Pivot!A:B,2,0),0)</f>
        <v>0</v>
      </c>
      <c r="F16744" s="65">
        <f>IFERROR(VLOOKUP(C16744,Pivot!A:C,3,0),0)</f>
        <v>0</v>
      </c>
    </row>
    <row r="16745" spans="1:6" x14ac:dyDescent="0.25">
      <c r="A16745" s="68" t="s">
        <v>103</v>
      </c>
      <c r="B16745" s="69">
        <v>491602214</v>
      </c>
      <c r="C16745" s="68">
        <v>8904027114622</v>
      </c>
      <c r="D16745" s="69" t="s">
        <v>10992</v>
      </c>
      <c r="E16745" s="65">
        <f>IFERROR(VLOOKUP(C16745,Pivot!A:B,2,0),0)</f>
        <v>0</v>
      </c>
      <c r="F16745" s="65">
        <f>IFERROR(VLOOKUP(C16745,Pivot!A:C,3,0),0)</f>
        <v>0</v>
      </c>
    </row>
    <row r="16746" spans="1:6" x14ac:dyDescent="0.25">
      <c r="A16746" s="68" t="s">
        <v>103</v>
      </c>
      <c r="B16746" s="69">
        <v>491602216</v>
      </c>
      <c r="C16746" s="68">
        <v>8904027114646</v>
      </c>
      <c r="D16746" s="69" t="s">
        <v>10993</v>
      </c>
      <c r="E16746" s="65">
        <f>IFERROR(VLOOKUP(C16746,Pivot!A:B,2,0),0)</f>
        <v>0</v>
      </c>
      <c r="F16746" s="65">
        <f>IFERROR(VLOOKUP(C16746,Pivot!A:C,3,0),0)</f>
        <v>0</v>
      </c>
    </row>
    <row r="16747" spans="1:6" x14ac:dyDescent="0.25">
      <c r="A16747" s="68" t="s">
        <v>103</v>
      </c>
      <c r="B16747" s="69">
        <v>491602217</v>
      </c>
      <c r="C16747" s="68">
        <v>8904027114448</v>
      </c>
      <c r="D16747" s="69" t="s">
        <v>10994</v>
      </c>
      <c r="E16747" s="65">
        <f>IFERROR(VLOOKUP(C16747,Pivot!A:B,2,0),0)</f>
        <v>0</v>
      </c>
      <c r="F16747" s="65">
        <f>IFERROR(VLOOKUP(C16747,Pivot!A:C,3,0),0)</f>
        <v>0</v>
      </c>
    </row>
    <row r="16748" spans="1:6" x14ac:dyDescent="0.25">
      <c r="A16748" s="68" t="s">
        <v>103</v>
      </c>
      <c r="B16748" s="69">
        <v>491602218</v>
      </c>
      <c r="C16748" s="68">
        <v>8904027114462</v>
      </c>
      <c r="D16748" s="69" t="s">
        <v>10995</v>
      </c>
      <c r="E16748" s="65">
        <f>IFERROR(VLOOKUP(C16748,Pivot!A:B,2,0),0)</f>
        <v>0</v>
      </c>
      <c r="F16748" s="65">
        <f>IFERROR(VLOOKUP(C16748,Pivot!A:C,3,0),0)</f>
        <v>0</v>
      </c>
    </row>
    <row r="16749" spans="1:6" x14ac:dyDescent="0.25">
      <c r="A16749" s="68" t="s">
        <v>103</v>
      </c>
      <c r="B16749" s="69">
        <v>491602219</v>
      </c>
      <c r="C16749" s="68">
        <v>8904027114479</v>
      </c>
      <c r="D16749" s="69" t="s">
        <v>10996</v>
      </c>
      <c r="E16749" s="65">
        <f>IFERROR(VLOOKUP(C16749,Pivot!A:B,2,0),0)</f>
        <v>0</v>
      </c>
      <c r="F16749" s="65">
        <f>IFERROR(VLOOKUP(C16749,Pivot!A:C,3,0),0)</f>
        <v>0</v>
      </c>
    </row>
    <row r="16750" spans="1:6" x14ac:dyDescent="0.25">
      <c r="A16750" s="68" t="s">
        <v>103</v>
      </c>
      <c r="B16750" s="69">
        <v>491602220</v>
      </c>
      <c r="C16750" s="68">
        <v>8904027114486</v>
      </c>
      <c r="D16750" s="69" t="s">
        <v>10997</v>
      </c>
      <c r="E16750" s="65">
        <f>IFERROR(VLOOKUP(C16750,Pivot!A:B,2,0),0)</f>
        <v>0</v>
      </c>
      <c r="F16750" s="65">
        <f>IFERROR(VLOOKUP(C16750,Pivot!A:C,3,0),0)</f>
        <v>0</v>
      </c>
    </row>
    <row r="16751" spans="1:6" x14ac:dyDescent="0.25">
      <c r="A16751" s="68" t="s">
        <v>103</v>
      </c>
      <c r="B16751" s="69">
        <v>491602221</v>
      </c>
      <c r="C16751" s="68">
        <v>8904027114493</v>
      </c>
      <c r="D16751" s="69" t="s">
        <v>10998</v>
      </c>
      <c r="E16751" s="65">
        <f>IFERROR(VLOOKUP(C16751,Pivot!A:B,2,0),0)</f>
        <v>0</v>
      </c>
      <c r="F16751" s="65">
        <f>IFERROR(VLOOKUP(C16751,Pivot!A:C,3,0),0)</f>
        <v>0</v>
      </c>
    </row>
    <row r="16752" spans="1:6" x14ac:dyDescent="0.25">
      <c r="A16752" s="68" t="s">
        <v>103</v>
      </c>
      <c r="B16752" s="69">
        <v>491602222</v>
      </c>
      <c r="C16752" s="68">
        <v>8904027114509</v>
      </c>
      <c r="D16752" s="69" t="s">
        <v>10999</v>
      </c>
      <c r="E16752" s="65">
        <f>IFERROR(VLOOKUP(C16752,Pivot!A:B,2,0),0)</f>
        <v>0</v>
      </c>
      <c r="F16752" s="65">
        <f>IFERROR(VLOOKUP(C16752,Pivot!A:C,3,0),0)</f>
        <v>0</v>
      </c>
    </row>
    <row r="16753" spans="1:6" x14ac:dyDescent="0.25">
      <c r="A16753" s="68" t="s">
        <v>103</v>
      </c>
      <c r="B16753" s="69">
        <v>491602223</v>
      </c>
      <c r="C16753" s="68">
        <v>8904027114516</v>
      </c>
      <c r="D16753" s="69" t="s">
        <v>11000</v>
      </c>
      <c r="E16753" s="65">
        <f>IFERROR(VLOOKUP(C16753,Pivot!A:B,2,0),0)</f>
        <v>0</v>
      </c>
      <c r="F16753" s="65">
        <f>IFERROR(VLOOKUP(C16753,Pivot!A:C,3,0),0)</f>
        <v>0</v>
      </c>
    </row>
    <row r="16754" spans="1:6" x14ac:dyDescent="0.25">
      <c r="A16754" s="68" t="s">
        <v>103</v>
      </c>
      <c r="B16754" s="69">
        <v>491602224</v>
      </c>
      <c r="C16754" s="68">
        <v>8904027114523</v>
      </c>
      <c r="D16754" s="69" t="s">
        <v>11001</v>
      </c>
      <c r="E16754" s="65">
        <f>IFERROR(VLOOKUP(C16754,Pivot!A:B,2,0),0)</f>
        <v>0</v>
      </c>
      <c r="F16754" s="65">
        <f>IFERROR(VLOOKUP(C16754,Pivot!A:C,3,0),0)</f>
        <v>0</v>
      </c>
    </row>
    <row r="16755" spans="1:6" x14ac:dyDescent="0.25">
      <c r="A16755" s="68" t="s">
        <v>103</v>
      </c>
      <c r="B16755" s="69">
        <v>491602225</v>
      </c>
      <c r="C16755" s="68">
        <v>8904027114530</v>
      </c>
      <c r="D16755" s="69" t="s">
        <v>11002</v>
      </c>
      <c r="E16755" s="65">
        <f>IFERROR(VLOOKUP(C16755,Pivot!A:B,2,0),0)</f>
        <v>0</v>
      </c>
      <c r="F16755" s="65">
        <f>IFERROR(VLOOKUP(C16755,Pivot!A:C,3,0),0)</f>
        <v>0</v>
      </c>
    </row>
    <row r="16756" spans="1:6" x14ac:dyDescent="0.25">
      <c r="A16756" s="68" t="s">
        <v>103</v>
      </c>
      <c r="B16756" s="69">
        <v>491602226</v>
      </c>
      <c r="C16756" s="68">
        <v>8904027114547</v>
      </c>
      <c r="D16756" s="69" t="s">
        <v>11003</v>
      </c>
      <c r="E16756" s="65">
        <f>IFERROR(VLOOKUP(C16756,Pivot!A:B,2,0),0)</f>
        <v>0</v>
      </c>
      <c r="F16756" s="65">
        <f>IFERROR(VLOOKUP(C16756,Pivot!A:C,3,0),0)</f>
        <v>0</v>
      </c>
    </row>
    <row r="16757" spans="1:6" x14ac:dyDescent="0.25">
      <c r="A16757" s="68" t="s">
        <v>103</v>
      </c>
      <c r="B16757" s="69">
        <v>491602227</v>
      </c>
      <c r="C16757" s="68">
        <v>8904027114561</v>
      </c>
      <c r="D16757" s="69" t="s">
        <v>11004</v>
      </c>
      <c r="E16757" s="65">
        <f>IFERROR(VLOOKUP(C16757,Pivot!A:B,2,0),0)</f>
        <v>0</v>
      </c>
      <c r="F16757" s="65">
        <f>IFERROR(VLOOKUP(C16757,Pivot!A:C,3,0),0)</f>
        <v>0</v>
      </c>
    </row>
    <row r="16758" spans="1:6" x14ac:dyDescent="0.25">
      <c r="A16758" s="68" t="s">
        <v>103</v>
      </c>
      <c r="B16758" s="69">
        <v>491602228</v>
      </c>
      <c r="C16758" s="68">
        <v>8904027114578</v>
      </c>
      <c r="D16758" s="69" t="s">
        <v>11005</v>
      </c>
      <c r="E16758" s="65">
        <f>IFERROR(VLOOKUP(C16758,Pivot!A:B,2,0),0)</f>
        <v>0</v>
      </c>
      <c r="F16758" s="65">
        <f>IFERROR(VLOOKUP(C16758,Pivot!A:C,3,0),0)</f>
        <v>0</v>
      </c>
    </row>
    <row r="16759" spans="1:6" x14ac:dyDescent="0.25">
      <c r="A16759" s="68" t="s">
        <v>103</v>
      </c>
      <c r="B16759" s="69">
        <v>491602229</v>
      </c>
      <c r="C16759" s="68">
        <v>8904027114585</v>
      </c>
      <c r="D16759" s="69" t="s">
        <v>11006</v>
      </c>
      <c r="E16759" s="65">
        <f>IFERROR(VLOOKUP(C16759,Pivot!A:B,2,0),0)</f>
        <v>0</v>
      </c>
      <c r="F16759" s="65">
        <f>IFERROR(VLOOKUP(C16759,Pivot!A:C,3,0),0)</f>
        <v>0</v>
      </c>
    </row>
    <row r="16760" spans="1:6" x14ac:dyDescent="0.25">
      <c r="A16760" s="68" t="s">
        <v>103</v>
      </c>
      <c r="B16760" s="69">
        <v>491602230</v>
      </c>
      <c r="C16760" s="68">
        <v>8904027114592</v>
      </c>
      <c r="D16760" s="69" t="s">
        <v>11007</v>
      </c>
      <c r="E16760" s="65">
        <f>IFERROR(VLOOKUP(C16760,Pivot!A:B,2,0),0)</f>
        <v>0</v>
      </c>
      <c r="F16760" s="65">
        <f>IFERROR(VLOOKUP(C16760,Pivot!A:C,3,0),0)</f>
        <v>0</v>
      </c>
    </row>
    <row r="16761" spans="1:6" x14ac:dyDescent="0.25">
      <c r="A16761" s="68" t="s">
        <v>103</v>
      </c>
      <c r="B16761" s="69">
        <v>491602231</v>
      </c>
      <c r="C16761" s="68">
        <v>8904027114608</v>
      </c>
      <c r="D16761" s="69" t="s">
        <v>11008</v>
      </c>
      <c r="E16761" s="65">
        <f>IFERROR(VLOOKUP(C16761,Pivot!A:B,2,0),0)</f>
        <v>0</v>
      </c>
      <c r="F16761" s="65">
        <f>IFERROR(VLOOKUP(C16761,Pivot!A:C,3,0),0)</f>
        <v>0</v>
      </c>
    </row>
    <row r="16762" spans="1:6" x14ac:dyDescent="0.25">
      <c r="A16762" s="68" t="s">
        <v>103</v>
      </c>
      <c r="B16762" s="69">
        <v>491602232</v>
      </c>
      <c r="C16762" s="68">
        <v>8904027114615</v>
      </c>
      <c r="D16762" s="69" t="s">
        <v>11009</v>
      </c>
      <c r="E16762" s="65">
        <f>IFERROR(VLOOKUP(C16762,Pivot!A:B,2,0),0)</f>
        <v>0</v>
      </c>
      <c r="F16762" s="65">
        <f>IFERROR(VLOOKUP(C16762,Pivot!A:C,3,0),0)</f>
        <v>0</v>
      </c>
    </row>
    <row r="16763" spans="1:6" x14ac:dyDescent="0.25">
      <c r="A16763" s="68" t="s">
        <v>103</v>
      </c>
      <c r="B16763" s="69">
        <v>491602233</v>
      </c>
      <c r="C16763" s="68">
        <v>8904027114189</v>
      </c>
      <c r="D16763" s="69" t="s">
        <v>11010</v>
      </c>
      <c r="E16763" s="65">
        <f>IFERROR(VLOOKUP(C16763,Pivot!A:B,2,0),0)</f>
        <v>0</v>
      </c>
      <c r="F16763" s="65">
        <f>IFERROR(VLOOKUP(C16763,Pivot!A:C,3,0),0)</f>
        <v>0</v>
      </c>
    </row>
    <row r="16764" spans="1:6" x14ac:dyDescent="0.25">
      <c r="A16764" s="68" t="s">
        <v>103</v>
      </c>
      <c r="B16764" s="69">
        <v>491602234</v>
      </c>
      <c r="C16764" s="68">
        <v>8904027114172</v>
      </c>
      <c r="D16764" s="69" t="s">
        <v>11011</v>
      </c>
      <c r="E16764" s="65">
        <f>IFERROR(VLOOKUP(C16764,Pivot!A:B,2,0),0)</f>
        <v>0</v>
      </c>
      <c r="F16764" s="65">
        <f>IFERROR(VLOOKUP(C16764,Pivot!A:C,3,0),0)</f>
        <v>0</v>
      </c>
    </row>
    <row r="16765" spans="1:6" x14ac:dyDescent="0.25">
      <c r="A16765" s="68" t="s">
        <v>103</v>
      </c>
      <c r="B16765" s="69">
        <v>491602235</v>
      </c>
      <c r="C16765" s="68">
        <v>8904027114165</v>
      </c>
      <c r="D16765" s="69" t="s">
        <v>11012</v>
      </c>
      <c r="E16765" s="65">
        <f>IFERROR(VLOOKUP(C16765,Pivot!A:B,2,0),0)</f>
        <v>0</v>
      </c>
      <c r="F16765" s="65">
        <f>IFERROR(VLOOKUP(C16765,Pivot!A:C,3,0),0)</f>
        <v>0</v>
      </c>
    </row>
    <row r="16766" spans="1:6" x14ac:dyDescent="0.25">
      <c r="A16766" s="68" t="s">
        <v>103</v>
      </c>
      <c r="B16766" s="69">
        <v>491602236</v>
      </c>
      <c r="C16766" s="68">
        <v>8904027114158</v>
      </c>
      <c r="D16766" s="69" t="s">
        <v>11013</v>
      </c>
      <c r="E16766" s="65">
        <f>IFERROR(VLOOKUP(C16766,Pivot!A:B,2,0),0)</f>
        <v>0</v>
      </c>
      <c r="F16766" s="65">
        <f>IFERROR(VLOOKUP(C16766,Pivot!A:C,3,0),0)</f>
        <v>0</v>
      </c>
    </row>
    <row r="16767" spans="1:6" x14ac:dyDescent="0.25">
      <c r="A16767" s="68" t="s">
        <v>103</v>
      </c>
      <c r="B16767" s="69">
        <v>491602237</v>
      </c>
      <c r="C16767" s="68">
        <v>4897018413313</v>
      </c>
      <c r="D16767" s="69" t="s">
        <v>11014</v>
      </c>
      <c r="E16767" s="65">
        <f>IFERROR(VLOOKUP(C16767,Pivot!A:B,2,0),0)</f>
        <v>0</v>
      </c>
      <c r="F16767" s="65">
        <f>IFERROR(VLOOKUP(C16767,Pivot!A:C,3,0),0)</f>
        <v>0</v>
      </c>
    </row>
    <row r="16768" spans="1:6" x14ac:dyDescent="0.25">
      <c r="A16768" s="68" t="s">
        <v>103</v>
      </c>
      <c r="B16768" s="69">
        <v>491602238</v>
      </c>
      <c r="C16768" s="68">
        <v>4897018413344</v>
      </c>
      <c r="D16768" s="69" t="s">
        <v>11015</v>
      </c>
      <c r="E16768" s="65">
        <f>IFERROR(VLOOKUP(C16768,Pivot!A:B,2,0),0)</f>
        <v>0</v>
      </c>
      <c r="F16768" s="65">
        <f>IFERROR(VLOOKUP(C16768,Pivot!A:C,3,0),0)</f>
        <v>0</v>
      </c>
    </row>
    <row r="16769" spans="1:6" x14ac:dyDescent="0.25">
      <c r="A16769" s="68" t="s">
        <v>103</v>
      </c>
      <c r="B16769" s="69">
        <v>491602239</v>
      </c>
      <c r="C16769" s="68">
        <v>4897018413351</v>
      </c>
      <c r="D16769" s="69" t="s">
        <v>11016</v>
      </c>
      <c r="E16769" s="65">
        <f>IFERROR(VLOOKUP(C16769,Pivot!A:B,2,0),0)</f>
        <v>0</v>
      </c>
      <c r="F16769" s="65">
        <f>IFERROR(VLOOKUP(C16769,Pivot!A:C,3,0),0)</f>
        <v>0</v>
      </c>
    </row>
    <row r="16770" spans="1:6" x14ac:dyDescent="0.25">
      <c r="A16770" s="68" t="s">
        <v>103</v>
      </c>
      <c r="B16770" s="69">
        <v>491602240</v>
      </c>
      <c r="C16770" s="68">
        <v>4897018413337</v>
      </c>
      <c r="D16770" s="69" t="s">
        <v>11017</v>
      </c>
      <c r="E16770" s="65">
        <f>IFERROR(VLOOKUP(C16770,Pivot!A:B,2,0),0)</f>
        <v>0</v>
      </c>
      <c r="F16770" s="65">
        <f>IFERROR(VLOOKUP(C16770,Pivot!A:C,3,0),0)</f>
        <v>0</v>
      </c>
    </row>
    <row r="16771" spans="1:6" x14ac:dyDescent="0.25">
      <c r="A16771" s="68" t="s">
        <v>103</v>
      </c>
      <c r="B16771" s="69">
        <v>491602241</v>
      </c>
      <c r="C16771" s="68">
        <v>4897018413368</v>
      </c>
      <c r="D16771" s="69" t="s">
        <v>11018</v>
      </c>
      <c r="E16771" s="65">
        <f>IFERROR(VLOOKUP(C16771,Pivot!A:B,2,0),0)</f>
        <v>0</v>
      </c>
      <c r="F16771" s="65">
        <f>IFERROR(VLOOKUP(C16771,Pivot!A:C,3,0),0)</f>
        <v>0</v>
      </c>
    </row>
    <row r="16772" spans="1:6" x14ac:dyDescent="0.25">
      <c r="A16772" s="68" t="s">
        <v>103</v>
      </c>
      <c r="B16772" s="69">
        <v>491602242</v>
      </c>
      <c r="C16772" s="68">
        <v>4897018413375</v>
      </c>
      <c r="D16772" s="69" t="s">
        <v>11019</v>
      </c>
      <c r="E16772" s="65">
        <f>IFERROR(VLOOKUP(C16772,Pivot!A:B,2,0),0)</f>
        <v>0</v>
      </c>
      <c r="F16772" s="65">
        <f>IFERROR(VLOOKUP(C16772,Pivot!A:C,3,0),0)</f>
        <v>0</v>
      </c>
    </row>
    <row r="16773" spans="1:6" x14ac:dyDescent="0.25">
      <c r="A16773" s="68" t="s">
        <v>103</v>
      </c>
      <c r="B16773" s="69">
        <v>491602246</v>
      </c>
      <c r="C16773" s="68">
        <v>6941089816653</v>
      </c>
      <c r="D16773" s="69" t="s">
        <v>11020</v>
      </c>
      <c r="E16773" s="65">
        <f>IFERROR(VLOOKUP(C16773,Pivot!A:B,2,0),0)</f>
        <v>0</v>
      </c>
      <c r="F16773" s="65">
        <f>IFERROR(VLOOKUP(C16773,Pivot!A:C,3,0),0)</f>
        <v>0</v>
      </c>
    </row>
    <row r="16774" spans="1:6" x14ac:dyDescent="0.25">
      <c r="A16774" s="68" t="s">
        <v>103</v>
      </c>
      <c r="B16774" s="69">
        <v>491602248</v>
      </c>
      <c r="C16774" s="68">
        <v>6941089816684</v>
      </c>
      <c r="D16774" s="69" t="s">
        <v>11021</v>
      </c>
      <c r="E16774" s="65">
        <f>IFERROR(VLOOKUP(C16774,Pivot!A:B,2,0),0)</f>
        <v>0</v>
      </c>
      <c r="F16774" s="65">
        <f>IFERROR(VLOOKUP(C16774,Pivot!A:C,3,0),0)</f>
        <v>0</v>
      </c>
    </row>
    <row r="16775" spans="1:6" x14ac:dyDescent="0.25">
      <c r="A16775" s="68" t="s">
        <v>103</v>
      </c>
      <c r="B16775" s="69">
        <v>491602249</v>
      </c>
      <c r="C16775" s="68">
        <v>6941089816455</v>
      </c>
      <c r="D16775" s="69" t="s">
        <v>11022</v>
      </c>
      <c r="E16775" s="65">
        <f>IFERROR(VLOOKUP(C16775,Pivot!A:B,2,0),0)</f>
        <v>0</v>
      </c>
      <c r="F16775" s="65">
        <f>IFERROR(VLOOKUP(C16775,Pivot!A:C,3,0),0)</f>
        <v>0</v>
      </c>
    </row>
    <row r="16776" spans="1:6" x14ac:dyDescent="0.25">
      <c r="A16776" s="68" t="s">
        <v>103</v>
      </c>
      <c r="B16776" s="69">
        <v>491602250</v>
      </c>
      <c r="C16776" s="68">
        <v>491602250</v>
      </c>
      <c r="D16776" s="69" t="s">
        <v>11023</v>
      </c>
      <c r="E16776" s="65">
        <f>IFERROR(VLOOKUP(C16776,Pivot!A:B,2,0),0)</f>
        <v>0</v>
      </c>
      <c r="F16776" s="65">
        <f>IFERROR(VLOOKUP(C16776,Pivot!A:C,3,0),0)</f>
        <v>0</v>
      </c>
    </row>
    <row r="16777" spans="1:6" x14ac:dyDescent="0.25">
      <c r="A16777" s="68" t="s">
        <v>103</v>
      </c>
      <c r="B16777" s="69">
        <v>491602250</v>
      </c>
      <c r="C16777" s="68">
        <v>6941089801246</v>
      </c>
      <c r="D16777" s="69" t="s">
        <v>11023</v>
      </c>
      <c r="E16777" s="65">
        <f>IFERROR(VLOOKUP(C16777,Pivot!A:B,2,0),0)</f>
        <v>0</v>
      </c>
      <c r="F16777" s="65">
        <f>IFERROR(VLOOKUP(C16777,Pivot!A:C,3,0),0)</f>
        <v>0</v>
      </c>
    </row>
    <row r="16778" spans="1:6" x14ac:dyDescent="0.25">
      <c r="A16778" s="68" t="s">
        <v>103</v>
      </c>
      <c r="B16778" s="69">
        <v>491602253</v>
      </c>
      <c r="C16778" s="68">
        <v>491602253</v>
      </c>
      <c r="D16778" s="69" t="s">
        <v>11024</v>
      </c>
      <c r="E16778" s="65">
        <f>IFERROR(VLOOKUP(C16778,Pivot!A:B,2,0),0)</f>
        <v>0</v>
      </c>
      <c r="F16778" s="65">
        <f>IFERROR(VLOOKUP(C16778,Pivot!A:C,3,0),0)</f>
        <v>0</v>
      </c>
    </row>
    <row r="16779" spans="1:6" x14ac:dyDescent="0.25">
      <c r="A16779" s="68" t="s">
        <v>103</v>
      </c>
      <c r="B16779" s="69">
        <v>491602253</v>
      </c>
      <c r="C16779" s="68">
        <v>6941089818466</v>
      </c>
      <c r="D16779" s="69" t="s">
        <v>11024</v>
      </c>
      <c r="E16779" s="65">
        <f>IFERROR(VLOOKUP(C16779,Pivot!A:B,2,0),0)</f>
        <v>0</v>
      </c>
      <c r="F16779" s="65">
        <f>IFERROR(VLOOKUP(C16779,Pivot!A:C,3,0),0)</f>
        <v>0</v>
      </c>
    </row>
    <row r="16780" spans="1:6" x14ac:dyDescent="0.25">
      <c r="A16780" s="68" t="s">
        <v>103</v>
      </c>
      <c r="B16780" s="69">
        <v>491602257</v>
      </c>
      <c r="C16780" s="68">
        <v>772037013</v>
      </c>
      <c r="D16780" s="69" t="s">
        <v>11025</v>
      </c>
      <c r="E16780" s="65">
        <f>IFERROR(VLOOKUP(C16780,Pivot!A:B,2,0),0)</f>
        <v>0</v>
      </c>
      <c r="F16780" s="65">
        <f>IFERROR(VLOOKUP(C16780,Pivot!A:C,3,0),0)</f>
        <v>0</v>
      </c>
    </row>
    <row r="16781" spans="1:6" x14ac:dyDescent="0.25">
      <c r="A16781" s="68" t="s">
        <v>103</v>
      </c>
      <c r="B16781" s="69">
        <v>491602274</v>
      </c>
      <c r="C16781" s="68">
        <v>491602274</v>
      </c>
      <c r="D16781" s="69" t="s">
        <v>11026</v>
      </c>
      <c r="E16781" s="65">
        <f>IFERROR(VLOOKUP(C16781,Pivot!A:B,2,0),0)</f>
        <v>0</v>
      </c>
      <c r="F16781" s="65">
        <f>IFERROR(VLOOKUP(C16781,Pivot!A:C,3,0),0)</f>
        <v>0</v>
      </c>
    </row>
    <row r="16782" spans="1:6" x14ac:dyDescent="0.25">
      <c r="A16782" s="68" t="s">
        <v>103</v>
      </c>
      <c r="B16782" s="69">
        <v>491602274</v>
      </c>
      <c r="C16782" s="68">
        <v>5414301522034</v>
      </c>
      <c r="D16782" s="69" t="s">
        <v>11026</v>
      </c>
      <c r="E16782" s="65">
        <f>IFERROR(VLOOKUP(C16782,Pivot!A:B,2,0),0)</f>
        <v>0</v>
      </c>
      <c r="F16782" s="65">
        <f>IFERROR(VLOOKUP(C16782,Pivot!A:C,3,0),0)</f>
        <v>0</v>
      </c>
    </row>
    <row r="16783" spans="1:6" x14ac:dyDescent="0.25">
      <c r="A16783" s="68" t="s">
        <v>103</v>
      </c>
      <c r="B16783" s="69">
        <v>491602277</v>
      </c>
      <c r="C16783" s="68">
        <v>8906054468167</v>
      </c>
      <c r="D16783" s="69" t="s">
        <v>11027</v>
      </c>
      <c r="E16783" s="65">
        <f>IFERROR(VLOOKUP(C16783,Pivot!A:B,2,0),0)</f>
        <v>0</v>
      </c>
      <c r="F16783" s="65">
        <f>IFERROR(VLOOKUP(C16783,Pivot!A:C,3,0),0)</f>
        <v>0</v>
      </c>
    </row>
    <row r="16784" spans="1:6" x14ac:dyDescent="0.25">
      <c r="A16784" s="68" t="s">
        <v>103</v>
      </c>
      <c r="B16784" s="69">
        <v>491602297</v>
      </c>
      <c r="C16784" s="68">
        <v>6941089821800</v>
      </c>
      <c r="D16784" s="69" t="s">
        <v>11028</v>
      </c>
      <c r="E16784" s="65">
        <f>IFERROR(VLOOKUP(C16784,Pivot!A:B,2,0),0)</f>
        <v>0</v>
      </c>
      <c r="F16784" s="65">
        <f>IFERROR(VLOOKUP(C16784,Pivot!A:C,3,0),0)</f>
        <v>0</v>
      </c>
    </row>
    <row r="16785" spans="1:6" x14ac:dyDescent="0.25">
      <c r="A16785" s="68" t="s">
        <v>103</v>
      </c>
      <c r="B16785" s="69">
        <v>491602298</v>
      </c>
      <c r="C16785" s="68">
        <v>6941089821794</v>
      </c>
      <c r="D16785" s="69" t="s">
        <v>11029</v>
      </c>
      <c r="E16785" s="65">
        <f>IFERROR(VLOOKUP(C16785,Pivot!A:B,2,0),0)</f>
        <v>0</v>
      </c>
      <c r="F16785" s="65">
        <f>IFERROR(VLOOKUP(C16785,Pivot!A:C,3,0),0)</f>
        <v>0</v>
      </c>
    </row>
    <row r="16786" spans="1:6" x14ac:dyDescent="0.25">
      <c r="A16786" s="68" t="s">
        <v>103</v>
      </c>
      <c r="B16786" s="69">
        <v>491602299</v>
      </c>
      <c r="C16786" s="68">
        <v>5702016367614</v>
      </c>
      <c r="D16786" s="69" t="s">
        <v>11030</v>
      </c>
      <c r="E16786" s="65">
        <f>IFERROR(VLOOKUP(C16786,Pivot!A:B,2,0),0)</f>
        <v>0</v>
      </c>
      <c r="F16786" s="65">
        <f>IFERROR(VLOOKUP(C16786,Pivot!A:C,3,0),0)</f>
        <v>0</v>
      </c>
    </row>
    <row r="16787" spans="1:6" x14ac:dyDescent="0.25">
      <c r="A16787" s="68" t="s">
        <v>103</v>
      </c>
      <c r="B16787" s="69">
        <v>491602310</v>
      </c>
      <c r="C16787" s="68">
        <v>5702016537802</v>
      </c>
      <c r="D16787" s="69" t="s">
        <v>11031</v>
      </c>
      <c r="E16787" s="65">
        <f>IFERROR(VLOOKUP(C16787,Pivot!A:B,2,0),0)</f>
        <v>0</v>
      </c>
      <c r="F16787" s="65">
        <f>IFERROR(VLOOKUP(C16787,Pivot!A:C,3,0),0)</f>
        <v>0</v>
      </c>
    </row>
    <row r="16788" spans="1:6" x14ac:dyDescent="0.25">
      <c r="A16788" s="68" t="s">
        <v>103</v>
      </c>
      <c r="B16788" s="69">
        <v>491602311</v>
      </c>
      <c r="C16788" s="68">
        <v>5702016369137</v>
      </c>
      <c r="D16788" s="69" t="s">
        <v>11032</v>
      </c>
      <c r="E16788" s="65">
        <f>IFERROR(VLOOKUP(C16788,Pivot!A:B,2,0),0)</f>
        <v>0</v>
      </c>
      <c r="F16788" s="65">
        <f>IFERROR(VLOOKUP(C16788,Pivot!A:C,3,0),0)</f>
        <v>0</v>
      </c>
    </row>
    <row r="16789" spans="1:6" x14ac:dyDescent="0.25">
      <c r="A16789" s="68" t="s">
        <v>103</v>
      </c>
      <c r="B16789" s="69">
        <v>491602312</v>
      </c>
      <c r="C16789" s="68">
        <v>5702016370270</v>
      </c>
      <c r="D16789" s="69" t="s">
        <v>11033</v>
      </c>
      <c r="E16789" s="65">
        <f>IFERROR(VLOOKUP(C16789,Pivot!A:B,2,0),0)</f>
        <v>0</v>
      </c>
      <c r="F16789" s="65">
        <f>IFERROR(VLOOKUP(C16789,Pivot!A:C,3,0),0)</f>
        <v>0</v>
      </c>
    </row>
    <row r="16790" spans="1:6" x14ac:dyDescent="0.25">
      <c r="A16790" s="68" t="s">
        <v>103</v>
      </c>
      <c r="B16790" s="69">
        <v>491602323</v>
      </c>
      <c r="C16790" s="68">
        <v>6944588209728</v>
      </c>
      <c r="D16790" s="69" t="s">
        <v>11034</v>
      </c>
      <c r="E16790" s="65">
        <f>IFERROR(VLOOKUP(C16790,Pivot!A:B,2,0),0)</f>
        <v>0</v>
      </c>
      <c r="F16790" s="65">
        <f>IFERROR(VLOOKUP(C16790,Pivot!A:C,3,0),0)</f>
        <v>0</v>
      </c>
    </row>
    <row r="16791" spans="1:6" x14ac:dyDescent="0.25">
      <c r="A16791" s="68" t="s">
        <v>103</v>
      </c>
      <c r="B16791" s="69">
        <v>491602325</v>
      </c>
      <c r="C16791" s="68">
        <v>6944588209780</v>
      </c>
      <c r="D16791" s="69" t="s">
        <v>11035</v>
      </c>
      <c r="E16791" s="65">
        <f>IFERROR(VLOOKUP(C16791,Pivot!A:B,2,0),0)</f>
        <v>0</v>
      </c>
      <c r="F16791" s="65">
        <f>IFERROR(VLOOKUP(C16791,Pivot!A:C,3,0),0)</f>
        <v>0</v>
      </c>
    </row>
    <row r="16792" spans="1:6" x14ac:dyDescent="0.25">
      <c r="A16792" s="68" t="s">
        <v>103</v>
      </c>
      <c r="B16792" s="69">
        <v>491602326</v>
      </c>
      <c r="C16792" s="68">
        <v>6944588209797</v>
      </c>
      <c r="D16792" s="69" t="s">
        <v>11036</v>
      </c>
      <c r="E16792" s="65">
        <f>IFERROR(VLOOKUP(C16792,Pivot!A:B,2,0),0)</f>
        <v>0</v>
      </c>
      <c r="F16792" s="65">
        <f>IFERROR(VLOOKUP(C16792,Pivot!A:C,3,0),0)</f>
        <v>0</v>
      </c>
    </row>
    <row r="16793" spans="1:6" x14ac:dyDescent="0.25">
      <c r="A16793" s="68" t="s">
        <v>103</v>
      </c>
      <c r="B16793" s="69">
        <v>491602327</v>
      </c>
      <c r="C16793" s="68">
        <v>6944588202538</v>
      </c>
      <c r="D16793" s="69" t="s">
        <v>11037</v>
      </c>
      <c r="E16793" s="65">
        <f>IFERROR(VLOOKUP(C16793,Pivot!A:B,2,0),0)</f>
        <v>0</v>
      </c>
      <c r="F16793" s="65">
        <f>IFERROR(VLOOKUP(C16793,Pivot!A:C,3,0),0)</f>
        <v>0</v>
      </c>
    </row>
    <row r="16794" spans="1:6" x14ac:dyDescent="0.25">
      <c r="A16794" s="68" t="s">
        <v>103</v>
      </c>
      <c r="B16794" s="69">
        <v>491602328</v>
      </c>
      <c r="C16794" s="68">
        <v>6944588202545</v>
      </c>
      <c r="D16794" s="69" t="s">
        <v>11038</v>
      </c>
      <c r="E16794" s="65">
        <f>IFERROR(VLOOKUP(C16794,Pivot!A:B,2,0),0)</f>
        <v>0</v>
      </c>
      <c r="F16794" s="65">
        <f>IFERROR(VLOOKUP(C16794,Pivot!A:C,3,0),0)</f>
        <v>0</v>
      </c>
    </row>
    <row r="16795" spans="1:6" x14ac:dyDescent="0.25">
      <c r="A16795" s="68" t="s">
        <v>103</v>
      </c>
      <c r="B16795" s="69">
        <v>491602329</v>
      </c>
      <c r="C16795" s="68">
        <v>6944588202552</v>
      </c>
      <c r="D16795" s="69" t="s">
        <v>11039</v>
      </c>
      <c r="E16795" s="65">
        <f>IFERROR(VLOOKUP(C16795,Pivot!A:B,2,0),0)</f>
        <v>0</v>
      </c>
      <c r="F16795" s="65">
        <f>IFERROR(VLOOKUP(C16795,Pivot!A:C,3,0),0)</f>
        <v>0</v>
      </c>
    </row>
    <row r="16796" spans="1:6" x14ac:dyDescent="0.25">
      <c r="A16796" s="68" t="s">
        <v>103</v>
      </c>
      <c r="B16796" s="69">
        <v>491602330</v>
      </c>
      <c r="C16796" s="68">
        <v>8901137154012</v>
      </c>
      <c r="D16796" s="69" t="s">
        <v>11040</v>
      </c>
      <c r="E16796" s="65">
        <f>IFERROR(VLOOKUP(C16796,Pivot!A:B,2,0),0)</f>
        <v>0</v>
      </c>
      <c r="F16796" s="65">
        <f>IFERROR(VLOOKUP(C16796,Pivot!A:C,3,0),0)</f>
        <v>0</v>
      </c>
    </row>
    <row r="16797" spans="1:6" x14ac:dyDescent="0.25">
      <c r="A16797" s="68" t="s">
        <v>103</v>
      </c>
      <c r="B16797" s="69">
        <v>491602333</v>
      </c>
      <c r="C16797" s="68">
        <v>8901137155019</v>
      </c>
      <c r="D16797" s="69" t="s">
        <v>11041</v>
      </c>
      <c r="E16797" s="65">
        <f>IFERROR(VLOOKUP(C16797,Pivot!A:B,2,0),0)</f>
        <v>0</v>
      </c>
      <c r="F16797" s="65">
        <f>IFERROR(VLOOKUP(C16797,Pivot!A:C,3,0),0)</f>
        <v>0</v>
      </c>
    </row>
    <row r="16798" spans="1:6" x14ac:dyDescent="0.25">
      <c r="A16798" s="68" t="s">
        <v>103</v>
      </c>
      <c r="B16798" s="69">
        <v>491602336</v>
      </c>
      <c r="C16798" s="68">
        <v>4010350103418</v>
      </c>
      <c r="D16798" s="69" t="s">
        <v>11042</v>
      </c>
      <c r="E16798" s="65">
        <f>IFERROR(VLOOKUP(C16798,Pivot!A:B,2,0),0)</f>
        <v>0</v>
      </c>
      <c r="F16798" s="65">
        <f>IFERROR(VLOOKUP(C16798,Pivot!A:C,3,0),0)</f>
        <v>0</v>
      </c>
    </row>
    <row r="16799" spans="1:6" x14ac:dyDescent="0.25">
      <c r="A16799" s="68" t="s">
        <v>103</v>
      </c>
      <c r="B16799" s="69">
        <v>491602337</v>
      </c>
      <c r="C16799" s="68">
        <v>4010350603734</v>
      </c>
      <c r="D16799" s="69" t="s">
        <v>11043</v>
      </c>
      <c r="E16799" s="65">
        <f>IFERROR(VLOOKUP(C16799,Pivot!A:B,2,0),0)</f>
        <v>0</v>
      </c>
      <c r="F16799" s="65">
        <f>IFERROR(VLOOKUP(C16799,Pivot!A:C,3,0),0)</f>
        <v>0</v>
      </c>
    </row>
    <row r="16800" spans="1:6" x14ac:dyDescent="0.25">
      <c r="A16800" s="68" t="s">
        <v>103</v>
      </c>
      <c r="B16800" s="69">
        <v>491602338</v>
      </c>
      <c r="C16800" s="68">
        <v>4010350610510</v>
      </c>
      <c r="D16800" s="69" t="s">
        <v>11044</v>
      </c>
      <c r="E16800" s="65">
        <f>IFERROR(VLOOKUP(C16800,Pivot!A:B,2,0),0)</f>
        <v>0</v>
      </c>
      <c r="F16800" s="65">
        <f>IFERROR(VLOOKUP(C16800,Pivot!A:C,3,0),0)</f>
        <v>0</v>
      </c>
    </row>
    <row r="16801" spans="1:6" x14ac:dyDescent="0.25">
      <c r="A16801" s="68" t="s">
        <v>103</v>
      </c>
      <c r="B16801" s="69">
        <v>491602339</v>
      </c>
      <c r="C16801" s="68">
        <v>4010350608326</v>
      </c>
      <c r="D16801" s="69" t="s">
        <v>11045</v>
      </c>
      <c r="E16801" s="65">
        <f>IFERROR(VLOOKUP(C16801,Pivot!A:B,2,0),0)</f>
        <v>0</v>
      </c>
      <c r="F16801" s="65">
        <f>IFERROR(VLOOKUP(C16801,Pivot!A:C,3,0),0)</f>
        <v>0</v>
      </c>
    </row>
    <row r="16802" spans="1:6" x14ac:dyDescent="0.25">
      <c r="A16802" s="68" t="s">
        <v>103</v>
      </c>
      <c r="B16802" s="69">
        <v>491602340</v>
      </c>
      <c r="C16802" s="68">
        <v>4010350102411</v>
      </c>
      <c r="D16802" s="69" t="s">
        <v>11046</v>
      </c>
      <c r="E16802" s="65">
        <f>IFERROR(VLOOKUP(C16802,Pivot!A:B,2,0),0)</f>
        <v>0</v>
      </c>
      <c r="F16802" s="65">
        <f>IFERROR(VLOOKUP(C16802,Pivot!A:C,3,0),0)</f>
        <v>0</v>
      </c>
    </row>
    <row r="16803" spans="1:6" x14ac:dyDescent="0.25">
      <c r="A16803" s="68" t="s">
        <v>103</v>
      </c>
      <c r="B16803" s="69">
        <v>491602341</v>
      </c>
      <c r="C16803" s="68">
        <v>4010350300411</v>
      </c>
      <c r="D16803" s="69" t="s">
        <v>11047</v>
      </c>
      <c r="E16803" s="65">
        <f>IFERROR(VLOOKUP(C16803,Pivot!A:B,2,0),0)</f>
        <v>0</v>
      </c>
      <c r="F16803" s="65">
        <f>IFERROR(VLOOKUP(C16803,Pivot!A:C,3,0),0)</f>
        <v>0</v>
      </c>
    </row>
    <row r="16804" spans="1:6" x14ac:dyDescent="0.25">
      <c r="A16804" s="68" t="s">
        <v>103</v>
      </c>
      <c r="B16804" s="69">
        <v>491602342</v>
      </c>
      <c r="C16804" s="68">
        <v>4010350300510</v>
      </c>
      <c r="D16804" s="69" t="s">
        <v>11048</v>
      </c>
      <c r="E16804" s="65">
        <f>IFERROR(VLOOKUP(C16804,Pivot!A:B,2,0),0)</f>
        <v>0</v>
      </c>
      <c r="F16804" s="65">
        <f>IFERROR(VLOOKUP(C16804,Pivot!A:C,3,0),0)</f>
        <v>0</v>
      </c>
    </row>
    <row r="16805" spans="1:6" x14ac:dyDescent="0.25">
      <c r="A16805" s="68" t="s">
        <v>103</v>
      </c>
      <c r="B16805" s="69">
        <v>491602343</v>
      </c>
      <c r="C16805" s="68">
        <v>4010350201114</v>
      </c>
      <c r="D16805" s="69" t="s">
        <v>11049</v>
      </c>
      <c r="E16805" s="65">
        <f>IFERROR(VLOOKUP(C16805,Pivot!A:B,2,0),0)</f>
        <v>0</v>
      </c>
      <c r="F16805" s="65">
        <f>IFERROR(VLOOKUP(C16805,Pivot!A:C,3,0),0)</f>
        <v>0</v>
      </c>
    </row>
    <row r="16806" spans="1:6" x14ac:dyDescent="0.25">
      <c r="A16806" s="68" t="s">
        <v>103</v>
      </c>
      <c r="B16806" s="69">
        <v>491602344</v>
      </c>
      <c r="C16806" s="68">
        <v>4010350101711</v>
      </c>
      <c r="D16806" s="69" t="s">
        <v>11050</v>
      </c>
      <c r="E16806" s="65">
        <f>IFERROR(VLOOKUP(C16806,Pivot!A:B,2,0),0)</f>
        <v>0</v>
      </c>
      <c r="F16806" s="65">
        <f>IFERROR(VLOOKUP(C16806,Pivot!A:C,3,0),0)</f>
        <v>0</v>
      </c>
    </row>
    <row r="16807" spans="1:6" x14ac:dyDescent="0.25">
      <c r="A16807" s="68" t="s">
        <v>103</v>
      </c>
      <c r="B16807" s="69">
        <v>491602345</v>
      </c>
      <c r="C16807" s="68">
        <v>4010350102619</v>
      </c>
      <c r="D16807" s="69" t="s">
        <v>11051</v>
      </c>
      <c r="E16807" s="65">
        <f>IFERROR(VLOOKUP(C16807,Pivot!A:B,2,0),0)</f>
        <v>0</v>
      </c>
      <c r="F16807" s="65">
        <f>IFERROR(VLOOKUP(C16807,Pivot!A:C,3,0),0)</f>
        <v>0</v>
      </c>
    </row>
    <row r="16808" spans="1:6" x14ac:dyDescent="0.25">
      <c r="A16808" s="68" t="s">
        <v>103</v>
      </c>
      <c r="B16808" s="69">
        <v>491602346</v>
      </c>
      <c r="C16808" s="68">
        <v>4010350300329</v>
      </c>
      <c r="D16808" s="69" t="s">
        <v>11052</v>
      </c>
      <c r="E16808" s="65">
        <f>IFERROR(VLOOKUP(C16808,Pivot!A:B,2,0),0)</f>
        <v>0</v>
      </c>
      <c r="F16808" s="65">
        <f>IFERROR(VLOOKUP(C16808,Pivot!A:C,3,0),0)</f>
        <v>0</v>
      </c>
    </row>
    <row r="16809" spans="1:6" x14ac:dyDescent="0.25">
      <c r="A16809" s="68" t="s">
        <v>103</v>
      </c>
      <c r="B16809" s="69">
        <v>491602347</v>
      </c>
      <c r="C16809" s="68">
        <v>4010350300619</v>
      </c>
      <c r="D16809" s="69" t="s">
        <v>11053</v>
      </c>
      <c r="E16809" s="65">
        <f>IFERROR(VLOOKUP(C16809,Pivot!A:B,2,0),0)</f>
        <v>0</v>
      </c>
      <c r="F16809" s="65">
        <f>IFERROR(VLOOKUP(C16809,Pivot!A:C,3,0),0)</f>
        <v>0</v>
      </c>
    </row>
    <row r="16810" spans="1:6" x14ac:dyDescent="0.25">
      <c r="A16810" s="68" t="s">
        <v>103</v>
      </c>
      <c r="B16810" s="69">
        <v>491602352</v>
      </c>
      <c r="C16810" s="68">
        <v>4006333060649</v>
      </c>
      <c r="D16810" s="69" t="s">
        <v>11054</v>
      </c>
      <c r="E16810" s="65">
        <f>IFERROR(VLOOKUP(C16810,Pivot!A:B,2,0),0)</f>
        <v>0</v>
      </c>
      <c r="F16810" s="65">
        <f>IFERROR(VLOOKUP(C16810,Pivot!A:C,3,0),0)</f>
        <v>0</v>
      </c>
    </row>
    <row r="16811" spans="1:6" x14ac:dyDescent="0.25">
      <c r="A16811" s="68" t="s">
        <v>103</v>
      </c>
      <c r="B16811" s="69">
        <v>491602353</v>
      </c>
      <c r="C16811" s="68">
        <v>4006333059810</v>
      </c>
      <c r="D16811" s="69" t="s">
        <v>11055</v>
      </c>
      <c r="E16811" s="65">
        <f>IFERROR(VLOOKUP(C16811,Pivot!A:B,2,0),0)</f>
        <v>0</v>
      </c>
      <c r="F16811" s="65">
        <f>IFERROR(VLOOKUP(C16811,Pivot!A:C,3,0),0)</f>
        <v>0</v>
      </c>
    </row>
    <row r="16812" spans="1:6" x14ac:dyDescent="0.25">
      <c r="A16812" s="68" t="s">
        <v>103</v>
      </c>
      <c r="B16812" s="69">
        <v>491602354</v>
      </c>
      <c r="C16812" s="68">
        <v>4006333058813</v>
      </c>
      <c r="D16812" s="69" t="s">
        <v>11056</v>
      </c>
      <c r="E16812" s="65">
        <f>IFERROR(VLOOKUP(C16812,Pivot!A:B,2,0),0)</f>
        <v>0</v>
      </c>
      <c r="F16812" s="65">
        <f>IFERROR(VLOOKUP(C16812,Pivot!A:C,3,0),0)</f>
        <v>0</v>
      </c>
    </row>
    <row r="16813" spans="1:6" x14ac:dyDescent="0.25">
      <c r="A16813" s="68" t="s">
        <v>103</v>
      </c>
      <c r="B16813" s="69">
        <v>491602355</v>
      </c>
      <c r="C16813" s="68">
        <v>4006333058820</v>
      </c>
      <c r="D16813" s="69" t="s">
        <v>11057</v>
      </c>
      <c r="E16813" s="65">
        <f>IFERROR(VLOOKUP(C16813,Pivot!A:B,2,0),0)</f>
        <v>0</v>
      </c>
      <c r="F16813" s="65">
        <f>IFERROR(VLOOKUP(C16813,Pivot!A:C,3,0),0)</f>
        <v>0</v>
      </c>
    </row>
    <row r="16814" spans="1:6" x14ac:dyDescent="0.25">
      <c r="A16814" s="68" t="s">
        <v>103</v>
      </c>
      <c r="B16814" s="69">
        <v>491602356</v>
      </c>
      <c r="C16814" s="68">
        <v>4006333058837</v>
      </c>
      <c r="D16814" s="69" t="s">
        <v>11058</v>
      </c>
      <c r="E16814" s="65">
        <f>IFERROR(VLOOKUP(C16814,Pivot!A:B,2,0),0)</f>
        <v>0</v>
      </c>
      <c r="F16814" s="65">
        <f>IFERROR(VLOOKUP(C16814,Pivot!A:C,3,0),0)</f>
        <v>0</v>
      </c>
    </row>
    <row r="16815" spans="1:6" x14ac:dyDescent="0.25">
      <c r="A16815" s="68" t="s">
        <v>103</v>
      </c>
      <c r="B16815" s="69">
        <v>491602358</v>
      </c>
      <c r="C16815" s="68">
        <v>619317024519</v>
      </c>
      <c r="D16815" s="69" t="s">
        <v>11059</v>
      </c>
      <c r="E16815" s="65">
        <f>IFERROR(VLOOKUP(C16815,Pivot!A:B,2,0),0)</f>
        <v>0</v>
      </c>
      <c r="F16815" s="65">
        <f>IFERROR(VLOOKUP(C16815,Pivot!A:C,3,0),0)</f>
        <v>0</v>
      </c>
    </row>
    <row r="16816" spans="1:6" x14ac:dyDescent="0.25">
      <c r="A16816" s="68" t="s">
        <v>103</v>
      </c>
      <c r="B16816" s="69">
        <v>491602359</v>
      </c>
      <c r="C16816" s="68">
        <v>619317024526</v>
      </c>
      <c r="D16816" s="69" t="s">
        <v>11060</v>
      </c>
      <c r="E16816" s="65">
        <f>IFERROR(VLOOKUP(C16816,Pivot!A:B,2,0),0)</f>
        <v>0</v>
      </c>
      <c r="F16816" s="65">
        <f>IFERROR(VLOOKUP(C16816,Pivot!A:C,3,0),0)</f>
        <v>0</v>
      </c>
    </row>
    <row r="16817" spans="1:6" x14ac:dyDescent="0.25">
      <c r="A16817" s="68" t="s">
        <v>103</v>
      </c>
      <c r="B16817" s="69">
        <v>491602360</v>
      </c>
      <c r="C16817" s="68">
        <v>619317024533</v>
      </c>
      <c r="D16817" s="69" t="s">
        <v>11061</v>
      </c>
      <c r="E16817" s="65">
        <f>IFERROR(VLOOKUP(C16817,Pivot!A:B,2,0),0)</f>
        <v>0</v>
      </c>
      <c r="F16817" s="65">
        <f>IFERROR(VLOOKUP(C16817,Pivot!A:C,3,0),0)</f>
        <v>0</v>
      </c>
    </row>
    <row r="16818" spans="1:6" x14ac:dyDescent="0.25">
      <c r="A16818" s="68" t="s">
        <v>103</v>
      </c>
      <c r="B16818" s="69">
        <v>491602361</v>
      </c>
      <c r="C16818" s="68">
        <v>619317024540</v>
      </c>
      <c r="D16818" s="69" t="s">
        <v>11062</v>
      </c>
      <c r="E16818" s="65">
        <f>IFERROR(VLOOKUP(C16818,Pivot!A:B,2,0),0)</f>
        <v>0</v>
      </c>
      <c r="F16818" s="65">
        <f>IFERROR(VLOOKUP(C16818,Pivot!A:C,3,0),0)</f>
        <v>0</v>
      </c>
    </row>
    <row r="16819" spans="1:6" x14ac:dyDescent="0.25">
      <c r="A16819" s="68" t="s">
        <v>103</v>
      </c>
      <c r="B16819" s="69">
        <v>491602516</v>
      </c>
      <c r="C16819" s="68">
        <v>491602516</v>
      </c>
      <c r="D16819" s="69" t="s">
        <v>11063</v>
      </c>
      <c r="E16819" s="65">
        <f>IFERROR(VLOOKUP(C16819,Pivot!A:B,2,0),0)</f>
        <v>0</v>
      </c>
      <c r="F16819" s="65">
        <f>IFERROR(VLOOKUP(C16819,Pivot!A:C,3,0),0)</f>
        <v>0</v>
      </c>
    </row>
    <row r="16820" spans="1:6" x14ac:dyDescent="0.25">
      <c r="A16820" s="68" t="s">
        <v>103</v>
      </c>
      <c r="B16820" s="69">
        <v>491602522</v>
      </c>
      <c r="C16820" s="68">
        <v>4006592025793</v>
      </c>
      <c r="D16820" s="69" t="s">
        <v>11064</v>
      </c>
      <c r="E16820" s="65">
        <f>IFERROR(VLOOKUP(C16820,Pivot!A:B,2,0),0)</f>
        <v>0</v>
      </c>
      <c r="F16820" s="65">
        <f>IFERROR(VLOOKUP(C16820,Pivot!A:C,3,0),0)</f>
        <v>0</v>
      </c>
    </row>
    <row r="16821" spans="1:6" x14ac:dyDescent="0.25">
      <c r="A16821" s="68" t="s">
        <v>103</v>
      </c>
      <c r="B16821" s="69">
        <v>491602524</v>
      </c>
      <c r="C16821" s="68">
        <v>4006592036676</v>
      </c>
      <c r="D16821" s="69" t="s">
        <v>11065</v>
      </c>
      <c r="E16821" s="65">
        <f>IFERROR(VLOOKUP(C16821,Pivot!A:B,2,0),0)</f>
        <v>0</v>
      </c>
      <c r="F16821" s="65">
        <f>IFERROR(VLOOKUP(C16821,Pivot!A:C,3,0),0)</f>
        <v>0</v>
      </c>
    </row>
    <row r="16822" spans="1:6" x14ac:dyDescent="0.25">
      <c r="A16822" s="68" t="s">
        <v>103</v>
      </c>
      <c r="B16822" s="69">
        <v>491602526</v>
      </c>
      <c r="C16822" s="68">
        <v>4006592025076</v>
      </c>
      <c r="D16822" s="69" t="s">
        <v>11066</v>
      </c>
      <c r="E16822" s="65">
        <f>IFERROR(VLOOKUP(C16822,Pivot!A:B,2,0),0)</f>
        <v>0</v>
      </c>
      <c r="F16822" s="65">
        <f>IFERROR(VLOOKUP(C16822,Pivot!A:C,3,0),0)</f>
        <v>0</v>
      </c>
    </row>
    <row r="16823" spans="1:6" x14ac:dyDescent="0.25">
      <c r="A16823" s="68" t="s">
        <v>103</v>
      </c>
      <c r="B16823" s="69">
        <v>491602527</v>
      </c>
      <c r="C16823" s="68">
        <v>4006592018924</v>
      </c>
      <c r="D16823" s="69" t="s">
        <v>11067</v>
      </c>
      <c r="E16823" s="65">
        <f>IFERROR(VLOOKUP(C16823,Pivot!A:B,2,0),0)</f>
        <v>0</v>
      </c>
      <c r="F16823" s="65">
        <f>IFERROR(VLOOKUP(C16823,Pivot!A:C,3,0),0)</f>
        <v>0</v>
      </c>
    </row>
    <row r="16824" spans="1:6" x14ac:dyDescent="0.25">
      <c r="A16824" s="68" t="s">
        <v>103</v>
      </c>
      <c r="B16824" s="69">
        <v>491602528</v>
      </c>
      <c r="C16824" s="68">
        <v>4006592025144</v>
      </c>
      <c r="D16824" s="69" t="s">
        <v>11068</v>
      </c>
      <c r="E16824" s="65">
        <f>IFERROR(VLOOKUP(C16824,Pivot!A:B,2,0),0)</f>
        <v>0</v>
      </c>
      <c r="F16824" s="65">
        <f>IFERROR(VLOOKUP(C16824,Pivot!A:C,3,0),0)</f>
        <v>0</v>
      </c>
    </row>
    <row r="16825" spans="1:6" x14ac:dyDescent="0.25">
      <c r="A16825" s="68" t="s">
        <v>103</v>
      </c>
      <c r="B16825" s="69">
        <v>491602529</v>
      </c>
      <c r="C16825" s="68">
        <v>4006592036614</v>
      </c>
      <c r="D16825" s="69" t="s">
        <v>11069</v>
      </c>
      <c r="E16825" s="65">
        <f>IFERROR(VLOOKUP(C16825,Pivot!A:B,2,0),0)</f>
        <v>0</v>
      </c>
      <c r="F16825" s="65">
        <f>IFERROR(VLOOKUP(C16825,Pivot!A:C,3,0),0)</f>
        <v>0</v>
      </c>
    </row>
    <row r="16826" spans="1:6" x14ac:dyDescent="0.25">
      <c r="A16826" s="68" t="s">
        <v>103</v>
      </c>
      <c r="B16826" s="69">
        <v>491602530</v>
      </c>
      <c r="C16826" s="68">
        <v>4006592045630</v>
      </c>
      <c r="D16826" s="69" t="s">
        <v>11070</v>
      </c>
      <c r="E16826" s="65">
        <f>IFERROR(VLOOKUP(C16826,Pivot!A:B,2,0),0)</f>
        <v>0</v>
      </c>
      <c r="F16826" s="65">
        <f>IFERROR(VLOOKUP(C16826,Pivot!A:C,3,0),0)</f>
        <v>0</v>
      </c>
    </row>
    <row r="16827" spans="1:6" x14ac:dyDescent="0.25">
      <c r="A16827" s="68" t="s">
        <v>103</v>
      </c>
      <c r="B16827" s="69">
        <v>491602531</v>
      </c>
      <c r="C16827" s="68">
        <v>4006592042554</v>
      </c>
      <c r="D16827" s="69" t="s">
        <v>11071</v>
      </c>
      <c r="E16827" s="65">
        <f>IFERROR(VLOOKUP(C16827,Pivot!A:B,2,0),0)</f>
        <v>0</v>
      </c>
      <c r="F16827" s="65">
        <f>IFERROR(VLOOKUP(C16827,Pivot!A:C,3,0),0)</f>
        <v>0</v>
      </c>
    </row>
    <row r="16828" spans="1:6" x14ac:dyDescent="0.25">
      <c r="A16828" s="68" t="s">
        <v>103</v>
      </c>
      <c r="B16828" s="69">
        <v>491602532</v>
      </c>
      <c r="C16828" s="68">
        <v>4006592041267</v>
      </c>
      <c r="D16828" s="69" t="s">
        <v>11072</v>
      </c>
      <c r="E16828" s="65">
        <f>IFERROR(VLOOKUP(C16828,Pivot!A:B,2,0),0)</f>
        <v>0</v>
      </c>
      <c r="F16828" s="65">
        <f>IFERROR(VLOOKUP(C16828,Pivot!A:C,3,0),0)</f>
        <v>0</v>
      </c>
    </row>
    <row r="16829" spans="1:6" x14ac:dyDescent="0.25">
      <c r="A16829" s="68" t="s">
        <v>103</v>
      </c>
      <c r="B16829" s="69">
        <v>491602533</v>
      </c>
      <c r="C16829" s="68">
        <v>4006592038717</v>
      </c>
      <c r="D16829" s="69" t="s">
        <v>11073</v>
      </c>
      <c r="E16829" s="65">
        <f>IFERROR(VLOOKUP(C16829,Pivot!A:B,2,0),0)</f>
        <v>0</v>
      </c>
      <c r="F16829" s="65">
        <f>IFERROR(VLOOKUP(C16829,Pivot!A:C,3,0),0)</f>
        <v>0</v>
      </c>
    </row>
    <row r="16830" spans="1:6" x14ac:dyDescent="0.25">
      <c r="A16830" s="68" t="s">
        <v>103</v>
      </c>
      <c r="B16830" s="69">
        <v>491602534</v>
      </c>
      <c r="C16830" s="68">
        <v>4006592916787</v>
      </c>
      <c r="D16830" s="69" t="s">
        <v>11074</v>
      </c>
      <c r="E16830" s="65">
        <f>IFERROR(VLOOKUP(C16830,Pivot!A:B,2,0),0)</f>
        <v>0</v>
      </c>
      <c r="F16830" s="65">
        <f>IFERROR(VLOOKUP(C16830,Pivot!A:C,3,0),0)</f>
        <v>0</v>
      </c>
    </row>
    <row r="16831" spans="1:6" x14ac:dyDescent="0.25">
      <c r="A16831" s="68" t="s">
        <v>103</v>
      </c>
      <c r="B16831" s="69">
        <v>491602536</v>
      </c>
      <c r="C16831" s="68">
        <v>4006592998639</v>
      </c>
      <c r="D16831" s="69" t="s">
        <v>11075</v>
      </c>
      <c r="E16831" s="65">
        <f>IFERROR(VLOOKUP(C16831,Pivot!A:B,2,0),0)</f>
        <v>0</v>
      </c>
      <c r="F16831" s="65">
        <f>IFERROR(VLOOKUP(C16831,Pivot!A:C,3,0),0)</f>
        <v>0</v>
      </c>
    </row>
    <row r="16832" spans="1:6" x14ac:dyDescent="0.25">
      <c r="A16832" s="68" t="s">
        <v>103</v>
      </c>
      <c r="B16832" s="69">
        <v>491602537</v>
      </c>
      <c r="C16832" s="68">
        <v>4006592001315</v>
      </c>
      <c r="D16832" s="69" t="s">
        <v>11076</v>
      </c>
      <c r="E16832" s="65">
        <f>IFERROR(VLOOKUP(C16832,Pivot!A:B,2,0),0)</f>
        <v>0</v>
      </c>
      <c r="F16832" s="65">
        <f>IFERROR(VLOOKUP(C16832,Pivot!A:C,3,0),0)</f>
        <v>0</v>
      </c>
    </row>
    <row r="16833" spans="1:6" x14ac:dyDescent="0.25">
      <c r="A16833" s="68" t="s">
        <v>103</v>
      </c>
      <c r="B16833" s="69">
        <v>491602538</v>
      </c>
      <c r="C16833" s="68">
        <v>3032163105145</v>
      </c>
      <c r="D16833" s="69" t="s">
        <v>11077</v>
      </c>
      <c r="E16833" s="65">
        <f>IFERROR(VLOOKUP(C16833,Pivot!A:B,2,0),0)</f>
        <v>0</v>
      </c>
      <c r="F16833" s="65">
        <f>IFERROR(VLOOKUP(C16833,Pivot!A:C,3,0),0)</f>
        <v>0</v>
      </c>
    </row>
    <row r="16834" spans="1:6" x14ac:dyDescent="0.25">
      <c r="A16834" s="68" t="s">
        <v>103</v>
      </c>
      <c r="B16834" s="69">
        <v>491602539</v>
      </c>
      <c r="C16834" s="68">
        <v>3032163105640</v>
      </c>
      <c r="D16834" s="69" t="s">
        <v>11078</v>
      </c>
      <c r="E16834" s="65">
        <f>IFERROR(VLOOKUP(C16834,Pivot!A:B,2,0),0)</f>
        <v>0</v>
      </c>
      <c r="F16834" s="65">
        <f>IFERROR(VLOOKUP(C16834,Pivot!A:C,3,0),0)</f>
        <v>0</v>
      </c>
    </row>
    <row r="16835" spans="1:6" x14ac:dyDescent="0.25">
      <c r="A16835" s="68" t="s">
        <v>103</v>
      </c>
      <c r="B16835" s="69">
        <v>491602582</v>
      </c>
      <c r="C16835" s="68">
        <v>491602582</v>
      </c>
      <c r="D16835" s="69" t="s">
        <v>11079</v>
      </c>
      <c r="E16835" s="65">
        <f>IFERROR(VLOOKUP(C16835,Pivot!A:B,2,0),0)</f>
        <v>0</v>
      </c>
      <c r="F16835" s="65">
        <f>IFERROR(VLOOKUP(C16835,Pivot!A:C,3,0),0)</f>
        <v>0</v>
      </c>
    </row>
    <row r="16836" spans="1:6" x14ac:dyDescent="0.25">
      <c r="A16836" s="68" t="s">
        <v>103</v>
      </c>
      <c r="B16836" s="69">
        <v>491602589</v>
      </c>
      <c r="C16836" s="68">
        <v>491602589</v>
      </c>
      <c r="D16836" s="69" t="s">
        <v>11080</v>
      </c>
      <c r="E16836" s="65">
        <f>IFERROR(VLOOKUP(C16836,Pivot!A:B,2,0),0)</f>
        <v>0</v>
      </c>
      <c r="F16836" s="65">
        <f>IFERROR(VLOOKUP(C16836,Pivot!A:C,3,0),0)</f>
        <v>0</v>
      </c>
    </row>
    <row r="16837" spans="1:6" x14ac:dyDescent="0.25">
      <c r="A16837" s="68" t="s">
        <v>103</v>
      </c>
      <c r="B16837" s="69">
        <v>491602622</v>
      </c>
      <c r="C16837" s="68">
        <v>93514069601</v>
      </c>
      <c r="D16837" s="69" t="s">
        <v>11081</v>
      </c>
      <c r="E16837" s="65">
        <f>IFERROR(VLOOKUP(C16837,Pivot!A:B,2,0),0)</f>
        <v>0</v>
      </c>
      <c r="F16837" s="65">
        <f>IFERROR(VLOOKUP(C16837,Pivot!A:C,3,0),0)</f>
        <v>0</v>
      </c>
    </row>
    <row r="16838" spans="1:6" x14ac:dyDescent="0.25">
      <c r="A16838" s="68" t="s">
        <v>103</v>
      </c>
      <c r="B16838" s="69">
        <v>491602623</v>
      </c>
      <c r="C16838" s="68">
        <v>93514069557</v>
      </c>
      <c r="D16838" s="69" t="s">
        <v>11082</v>
      </c>
      <c r="E16838" s="65">
        <f>IFERROR(VLOOKUP(C16838,Pivot!A:B,2,0),0)</f>
        <v>0</v>
      </c>
      <c r="F16838" s="65">
        <f>IFERROR(VLOOKUP(C16838,Pivot!A:C,3,0),0)</f>
        <v>0</v>
      </c>
    </row>
    <row r="16839" spans="1:6" x14ac:dyDescent="0.25">
      <c r="A16839" s="68" t="s">
        <v>103</v>
      </c>
      <c r="B16839" s="69">
        <v>491602625</v>
      </c>
      <c r="C16839" s="68">
        <v>93514073844</v>
      </c>
      <c r="D16839" s="69" t="s">
        <v>11083</v>
      </c>
      <c r="E16839" s="65">
        <f>IFERROR(VLOOKUP(C16839,Pivot!A:B,2,0),0)</f>
        <v>0</v>
      </c>
      <c r="F16839" s="65">
        <f>IFERROR(VLOOKUP(C16839,Pivot!A:C,3,0),0)</f>
        <v>0</v>
      </c>
    </row>
    <row r="16840" spans="1:6" x14ac:dyDescent="0.25">
      <c r="A16840" s="68" t="s">
        <v>103</v>
      </c>
      <c r="B16840" s="69">
        <v>491602635</v>
      </c>
      <c r="C16840" s="68">
        <v>4891122506732</v>
      </c>
      <c r="D16840" s="69" t="s">
        <v>11084</v>
      </c>
      <c r="E16840" s="65">
        <f>IFERROR(VLOOKUP(C16840,Pivot!A:B,2,0),0)</f>
        <v>0</v>
      </c>
      <c r="F16840" s="65">
        <f>IFERROR(VLOOKUP(C16840,Pivot!A:C,3,0),0)</f>
        <v>0</v>
      </c>
    </row>
    <row r="16841" spans="1:6" x14ac:dyDescent="0.25">
      <c r="A16841" s="68" t="s">
        <v>103</v>
      </c>
      <c r="B16841" s="69">
        <v>491602635</v>
      </c>
      <c r="C16841" s="68">
        <v>491602635</v>
      </c>
      <c r="D16841" s="69" t="s">
        <v>11084</v>
      </c>
      <c r="E16841" s="65">
        <f>IFERROR(VLOOKUP(C16841,Pivot!A:B,2,0),0)</f>
        <v>0</v>
      </c>
      <c r="F16841" s="65">
        <f>IFERROR(VLOOKUP(C16841,Pivot!A:C,3,0),0)</f>
        <v>0</v>
      </c>
    </row>
    <row r="16842" spans="1:6" x14ac:dyDescent="0.25">
      <c r="A16842" s="68" t="s">
        <v>103</v>
      </c>
      <c r="B16842" s="69">
        <v>491602636</v>
      </c>
      <c r="C16842" s="68">
        <v>491602636</v>
      </c>
      <c r="D16842" s="69" t="s">
        <v>11085</v>
      </c>
      <c r="E16842" s="65">
        <f>IFERROR(VLOOKUP(C16842,Pivot!A:B,2,0),0)</f>
        <v>0</v>
      </c>
      <c r="F16842" s="65">
        <f>IFERROR(VLOOKUP(C16842,Pivot!A:C,3,0),0)</f>
        <v>0</v>
      </c>
    </row>
    <row r="16843" spans="1:6" x14ac:dyDescent="0.25">
      <c r="A16843" s="68" t="s">
        <v>103</v>
      </c>
      <c r="B16843" s="69">
        <v>491602636</v>
      </c>
      <c r="C16843" s="68">
        <v>8904301753943</v>
      </c>
      <c r="D16843" s="69" t="s">
        <v>11085</v>
      </c>
      <c r="E16843" s="65">
        <f>IFERROR(VLOOKUP(C16843,Pivot!A:B,2,0),0)</f>
        <v>0</v>
      </c>
      <c r="F16843" s="65">
        <f>IFERROR(VLOOKUP(C16843,Pivot!A:C,3,0),0)</f>
        <v>0</v>
      </c>
    </row>
    <row r="16844" spans="1:6" x14ac:dyDescent="0.25">
      <c r="A16844" s="68" t="s">
        <v>103</v>
      </c>
      <c r="B16844" s="69">
        <v>491602637</v>
      </c>
      <c r="C16844" s="68">
        <v>4891122506770</v>
      </c>
      <c r="D16844" s="69" t="s">
        <v>11086</v>
      </c>
      <c r="E16844" s="65">
        <f>IFERROR(VLOOKUP(C16844,Pivot!A:B,2,0),0)</f>
        <v>0</v>
      </c>
      <c r="F16844" s="65">
        <f>IFERROR(VLOOKUP(C16844,Pivot!A:C,3,0),0)</f>
        <v>0</v>
      </c>
    </row>
    <row r="16845" spans="1:6" x14ac:dyDescent="0.25">
      <c r="A16845" s="68" t="s">
        <v>103</v>
      </c>
      <c r="B16845" s="69">
        <v>491602637</v>
      </c>
      <c r="C16845" s="68">
        <v>491602637</v>
      </c>
      <c r="D16845" s="69" t="s">
        <v>11086</v>
      </c>
      <c r="E16845" s="65">
        <f>IFERROR(VLOOKUP(C16845,Pivot!A:B,2,0),0)</f>
        <v>0</v>
      </c>
      <c r="F16845" s="65">
        <f>IFERROR(VLOOKUP(C16845,Pivot!A:C,3,0),0)</f>
        <v>0</v>
      </c>
    </row>
    <row r="16846" spans="1:6" x14ac:dyDescent="0.25">
      <c r="A16846" s="68" t="s">
        <v>103</v>
      </c>
      <c r="B16846" s="69">
        <v>491602638</v>
      </c>
      <c r="C16846" s="68">
        <v>4891122508828</v>
      </c>
      <c r="D16846" s="69" t="s">
        <v>11087</v>
      </c>
      <c r="E16846" s="65">
        <f>IFERROR(VLOOKUP(C16846,Pivot!A:B,2,0),0)</f>
        <v>0</v>
      </c>
      <c r="F16846" s="65">
        <f>IFERROR(VLOOKUP(C16846,Pivot!A:C,3,0),0)</f>
        <v>0</v>
      </c>
    </row>
    <row r="16847" spans="1:6" x14ac:dyDescent="0.25">
      <c r="A16847" s="68" t="s">
        <v>103</v>
      </c>
      <c r="B16847" s="69">
        <v>491602638</v>
      </c>
      <c r="C16847" s="68">
        <v>491602638</v>
      </c>
      <c r="D16847" s="69" t="s">
        <v>11087</v>
      </c>
      <c r="E16847" s="65">
        <f>IFERROR(VLOOKUP(C16847,Pivot!A:B,2,0),0)</f>
        <v>0</v>
      </c>
      <c r="F16847" s="65">
        <f>IFERROR(VLOOKUP(C16847,Pivot!A:C,3,0),0)</f>
        <v>0</v>
      </c>
    </row>
    <row r="16848" spans="1:6" x14ac:dyDescent="0.25">
      <c r="A16848" s="68" t="s">
        <v>103</v>
      </c>
      <c r="B16848" s="69">
        <v>491602641</v>
      </c>
      <c r="C16848" s="68">
        <v>4891122606371</v>
      </c>
      <c r="D16848" s="69" t="s">
        <v>11088</v>
      </c>
      <c r="E16848" s="65">
        <f>IFERROR(VLOOKUP(C16848,Pivot!A:B,2,0),0)</f>
        <v>0</v>
      </c>
      <c r="F16848" s="65">
        <f>IFERROR(VLOOKUP(C16848,Pivot!A:C,3,0),0)</f>
        <v>0</v>
      </c>
    </row>
    <row r="16849" spans="1:6" x14ac:dyDescent="0.25">
      <c r="A16849" s="68" t="s">
        <v>103</v>
      </c>
      <c r="B16849" s="69">
        <v>491602641</v>
      </c>
      <c r="C16849" s="68">
        <v>491602641</v>
      </c>
      <c r="D16849" s="69" t="s">
        <v>11088</v>
      </c>
      <c r="E16849" s="65">
        <f>IFERROR(VLOOKUP(C16849,Pivot!A:B,2,0),0)</f>
        <v>0</v>
      </c>
      <c r="F16849" s="65">
        <f>IFERROR(VLOOKUP(C16849,Pivot!A:C,3,0),0)</f>
        <v>0</v>
      </c>
    </row>
    <row r="16850" spans="1:6" x14ac:dyDescent="0.25">
      <c r="A16850" s="68" t="s">
        <v>103</v>
      </c>
      <c r="B16850" s="69">
        <v>491602642</v>
      </c>
      <c r="C16850" s="68">
        <v>4891122606623</v>
      </c>
      <c r="D16850" s="69" t="s">
        <v>11089</v>
      </c>
      <c r="E16850" s="65">
        <f>IFERROR(VLOOKUP(C16850,Pivot!A:B,2,0),0)</f>
        <v>0</v>
      </c>
      <c r="F16850" s="65">
        <f>IFERROR(VLOOKUP(C16850,Pivot!A:C,3,0),0)</f>
        <v>0</v>
      </c>
    </row>
    <row r="16851" spans="1:6" x14ac:dyDescent="0.25">
      <c r="A16851" s="68" t="s">
        <v>103</v>
      </c>
      <c r="B16851" s="69">
        <v>491602642</v>
      </c>
      <c r="C16851" s="68">
        <v>491602642</v>
      </c>
      <c r="D16851" s="69" t="s">
        <v>11089</v>
      </c>
      <c r="E16851" s="65">
        <f>IFERROR(VLOOKUP(C16851,Pivot!A:B,2,0),0)</f>
        <v>0</v>
      </c>
      <c r="F16851" s="65">
        <f>IFERROR(VLOOKUP(C16851,Pivot!A:C,3,0),0)</f>
        <v>0</v>
      </c>
    </row>
    <row r="16852" spans="1:6" x14ac:dyDescent="0.25">
      <c r="A16852" s="68" t="s">
        <v>103</v>
      </c>
      <c r="B16852" s="69">
        <v>491602644</v>
      </c>
      <c r="C16852" s="68">
        <v>4891122608542</v>
      </c>
      <c r="D16852" s="69" t="s">
        <v>11088</v>
      </c>
      <c r="E16852" s="65">
        <f>IFERROR(VLOOKUP(C16852,Pivot!A:B,2,0),0)</f>
        <v>0</v>
      </c>
      <c r="F16852" s="65">
        <f>IFERROR(VLOOKUP(C16852,Pivot!A:C,3,0),0)</f>
        <v>0</v>
      </c>
    </row>
    <row r="16853" spans="1:6" x14ac:dyDescent="0.25">
      <c r="A16853" s="68" t="s">
        <v>103</v>
      </c>
      <c r="B16853" s="69">
        <v>491602644</v>
      </c>
      <c r="C16853" s="68">
        <v>491602644</v>
      </c>
      <c r="D16853" s="69" t="s">
        <v>11088</v>
      </c>
      <c r="E16853" s="65">
        <f>IFERROR(VLOOKUP(C16853,Pivot!A:B,2,0),0)</f>
        <v>0</v>
      </c>
      <c r="F16853" s="65">
        <f>IFERROR(VLOOKUP(C16853,Pivot!A:C,3,0),0)</f>
        <v>0</v>
      </c>
    </row>
    <row r="16854" spans="1:6" x14ac:dyDescent="0.25">
      <c r="A16854" s="68" t="s">
        <v>103</v>
      </c>
      <c r="B16854" s="69">
        <v>491602653</v>
      </c>
      <c r="C16854" s="68">
        <v>8904027118361</v>
      </c>
      <c r="D16854" s="69" t="s">
        <v>11090</v>
      </c>
      <c r="E16854" s="65">
        <f>IFERROR(VLOOKUP(C16854,Pivot!A:B,2,0),0)</f>
        <v>0</v>
      </c>
      <c r="F16854" s="65">
        <f>IFERROR(VLOOKUP(C16854,Pivot!A:C,3,0),0)</f>
        <v>0</v>
      </c>
    </row>
    <row r="16855" spans="1:6" x14ac:dyDescent="0.25">
      <c r="A16855" s="68" t="s">
        <v>103</v>
      </c>
      <c r="B16855" s="69">
        <v>491602654</v>
      </c>
      <c r="C16855" s="68">
        <v>8904027118378</v>
      </c>
      <c r="D16855" s="69" t="s">
        <v>11091</v>
      </c>
      <c r="E16855" s="65">
        <f>IFERROR(VLOOKUP(C16855,Pivot!A:B,2,0),0)</f>
        <v>0</v>
      </c>
      <c r="F16855" s="65">
        <f>IFERROR(VLOOKUP(C16855,Pivot!A:C,3,0),0)</f>
        <v>0</v>
      </c>
    </row>
    <row r="16856" spans="1:6" x14ac:dyDescent="0.25">
      <c r="A16856" s="68" t="s">
        <v>103</v>
      </c>
      <c r="B16856" s="69">
        <v>491602655</v>
      </c>
      <c r="C16856" s="68">
        <v>8904027118385</v>
      </c>
      <c r="D16856" s="69" t="s">
        <v>11092</v>
      </c>
      <c r="E16856" s="65">
        <f>IFERROR(VLOOKUP(C16856,Pivot!A:B,2,0),0)</f>
        <v>0</v>
      </c>
      <c r="F16856" s="65">
        <f>IFERROR(VLOOKUP(C16856,Pivot!A:C,3,0),0)</f>
        <v>0</v>
      </c>
    </row>
    <row r="16857" spans="1:6" x14ac:dyDescent="0.25">
      <c r="A16857" s="68" t="s">
        <v>103</v>
      </c>
      <c r="B16857" s="69">
        <v>491602657</v>
      </c>
      <c r="C16857" s="68">
        <v>8904027118408</v>
      </c>
      <c r="D16857" s="69" t="s">
        <v>11093</v>
      </c>
      <c r="E16857" s="65">
        <f>IFERROR(VLOOKUP(C16857,Pivot!A:B,2,0),0)</f>
        <v>0</v>
      </c>
      <c r="F16857" s="65">
        <f>IFERROR(VLOOKUP(C16857,Pivot!A:C,3,0),0)</f>
        <v>0</v>
      </c>
    </row>
    <row r="16858" spans="1:6" x14ac:dyDescent="0.25">
      <c r="A16858" s="68" t="s">
        <v>103</v>
      </c>
      <c r="B16858" s="69">
        <v>491602658</v>
      </c>
      <c r="C16858" s="68">
        <v>8904027118422</v>
      </c>
      <c r="D16858" s="69" t="s">
        <v>11094</v>
      </c>
      <c r="E16858" s="65">
        <f>IFERROR(VLOOKUP(C16858,Pivot!A:B,2,0),0)</f>
        <v>0</v>
      </c>
      <c r="F16858" s="65">
        <f>IFERROR(VLOOKUP(C16858,Pivot!A:C,3,0),0)</f>
        <v>0</v>
      </c>
    </row>
    <row r="16859" spans="1:6" x14ac:dyDescent="0.25">
      <c r="A16859" s="68" t="s">
        <v>103</v>
      </c>
      <c r="B16859" s="69">
        <v>491602659</v>
      </c>
      <c r="C16859" s="68">
        <v>8904027118439</v>
      </c>
      <c r="D16859" s="69" t="s">
        <v>11095</v>
      </c>
      <c r="E16859" s="65">
        <f>IFERROR(VLOOKUP(C16859,Pivot!A:B,2,0),0)</f>
        <v>0</v>
      </c>
      <c r="F16859" s="65">
        <f>IFERROR(VLOOKUP(C16859,Pivot!A:C,3,0),0)</f>
        <v>0</v>
      </c>
    </row>
    <row r="16860" spans="1:6" x14ac:dyDescent="0.25">
      <c r="A16860" s="68" t="s">
        <v>103</v>
      </c>
      <c r="B16860" s="69">
        <v>491602660</v>
      </c>
      <c r="C16860" s="68">
        <v>8904027118446</v>
      </c>
      <c r="D16860" s="69" t="s">
        <v>11096</v>
      </c>
      <c r="E16860" s="65">
        <f>IFERROR(VLOOKUP(C16860,Pivot!A:B,2,0),0)</f>
        <v>0</v>
      </c>
      <c r="F16860" s="65">
        <f>IFERROR(VLOOKUP(C16860,Pivot!A:C,3,0),0)</f>
        <v>0</v>
      </c>
    </row>
    <row r="16861" spans="1:6" x14ac:dyDescent="0.25">
      <c r="A16861" s="68" t="s">
        <v>103</v>
      </c>
      <c r="B16861" s="69">
        <v>491602661</v>
      </c>
      <c r="C16861" s="68">
        <v>8904027118453</v>
      </c>
      <c r="D16861" s="69" t="s">
        <v>11097</v>
      </c>
      <c r="E16861" s="65">
        <f>IFERROR(VLOOKUP(C16861,Pivot!A:B,2,0),0)</f>
        <v>0</v>
      </c>
      <c r="F16861" s="65">
        <f>IFERROR(VLOOKUP(C16861,Pivot!A:C,3,0),0)</f>
        <v>0</v>
      </c>
    </row>
    <row r="16862" spans="1:6" x14ac:dyDescent="0.25">
      <c r="A16862" s="68" t="s">
        <v>103</v>
      </c>
      <c r="B16862" s="69">
        <v>491602663</v>
      </c>
      <c r="C16862" s="68">
        <v>4891122802032</v>
      </c>
      <c r="D16862" s="69" t="s">
        <v>11098</v>
      </c>
      <c r="E16862" s="65">
        <f>IFERROR(VLOOKUP(C16862,Pivot!A:B,2,0),0)</f>
        <v>0</v>
      </c>
      <c r="F16862" s="65">
        <f>IFERROR(VLOOKUP(C16862,Pivot!A:C,3,0),0)</f>
        <v>0</v>
      </c>
    </row>
    <row r="16863" spans="1:6" x14ac:dyDescent="0.25">
      <c r="A16863" s="68" t="s">
        <v>103</v>
      </c>
      <c r="B16863" s="69">
        <v>491602663</v>
      </c>
      <c r="C16863" s="68">
        <v>491602663</v>
      </c>
      <c r="D16863" s="69" t="s">
        <v>11098</v>
      </c>
      <c r="E16863" s="65">
        <f>IFERROR(VLOOKUP(C16863,Pivot!A:B,2,0),0)</f>
        <v>0</v>
      </c>
      <c r="F16863" s="65">
        <f>IFERROR(VLOOKUP(C16863,Pivot!A:C,3,0),0)</f>
        <v>0</v>
      </c>
    </row>
    <row r="16864" spans="1:6" x14ac:dyDescent="0.25">
      <c r="A16864" s="68" t="s">
        <v>103</v>
      </c>
      <c r="B16864" s="69">
        <v>491602664</v>
      </c>
      <c r="C16864" s="68">
        <v>4891122505131</v>
      </c>
      <c r="D16864" s="69" t="s">
        <v>11099</v>
      </c>
      <c r="E16864" s="65">
        <f>IFERROR(VLOOKUP(C16864,Pivot!A:B,2,0),0)</f>
        <v>0</v>
      </c>
      <c r="F16864" s="65">
        <f>IFERROR(VLOOKUP(C16864,Pivot!A:C,3,0),0)</f>
        <v>0</v>
      </c>
    </row>
    <row r="16865" spans="1:6" x14ac:dyDescent="0.25">
      <c r="A16865" s="68" t="s">
        <v>103</v>
      </c>
      <c r="B16865" s="69">
        <v>491602664</v>
      </c>
      <c r="C16865" s="68">
        <v>491602664</v>
      </c>
      <c r="D16865" s="69" t="s">
        <v>11099</v>
      </c>
      <c r="E16865" s="65">
        <f>IFERROR(VLOOKUP(C16865,Pivot!A:B,2,0),0)</f>
        <v>0</v>
      </c>
      <c r="F16865" s="65">
        <f>IFERROR(VLOOKUP(C16865,Pivot!A:C,3,0),0)</f>
        <v>0</v>
      </c>
    </row>
    <row r="16866" spans="1:6" x14ac:dyDescent="0.25">
      <c r="A16866" s="68" t="s">
        <v>103</v>
      </c>
      <c r="B16866" s="69">
        <v>491602665</v>
      </c>
      <c r="C16866" s="68">
        <v>4891122505193</v>
      </c>
      <c r="D16866" s="69" t="s">
        <v>11100</v>
      </c>
      <c r="E16866" s="65">
        <f>IFERROR(VLOOKUP(C16866,Pivot!A:B,2,0),0)</f>
        <v>0</v>
      </c>
      <c r="F16866" s="65">
        <f>IFERROR(VLOOKUP(C16866,Pivot!A:C,3,0),0)</f>
        <v>0</v>
      </c>
    </row>
    <row r="16867" spans="1:6" x14ac:dyDescent="0.25">
      <c r="A16867" s="68" t="s">
        <v>103</v>
      </c>
      <c r="B16867" s="69">
        <v>491602665</v>
      </c>
      <c r="C16867" s="68">
        <v>491602665</v>
      </c>
      <c r="D16867" s="69" t="s">
        <v>11100</v>
      </c>
      <c r="E16867" s="65">
        <f>IFERROR(VLOOKUP(C16867,Pivot!A:B,2,0),0)</f>
        <v>0</v>
      </c>
      <c r="F16867" s="65">
        <f>IFERROR(VLOOKUP(C16867,Pivot!A:C,3,0),0)</f>
        <v>0</v>
      </c>
    </row>
    <row r="16868" spans="1:6" x14ac:dyDescent="0.25">
      <c r="A16868" s="68" t="s">
        <v>103</v>
      </c>
      <c r="B16868" s="69">
        <v>491602666</v>
      </c>
      <c r="C16868" s="68">
        <v>4891122506671</v>
      </c>
      <c r="D16868" s="69" t="s">
        <v>11101</v>
      </c>
      <c r="E16868" s="65">
        <f>IFERROR(VLOOKUP(C16868,Pivot!A:B,2,0),0)</f>
        <v>0</v>
      </c>
      <c r="F16868" s="65">
        <f>IFERROR(VLOOKUP(C16868,Pivot!A:C,3,0),0)</f>
        <v>0</v>
      </c>
    </row>
    <row r="16869" spans="1:6" x14ac:dyDescent="0.25">
      <c r="A16869" s="68" t="s">
        <v>103</v>
      </c>
      <c r="B16869" s="69">
        <v>491602666</v>
      </c>
      <c r="C16869" s="68">
        <v>491602666</v>
      </c>
      <c r="D16869" s="69" t="s">
        <v>11101</v>
      </c>
      <c r="E16869" s="65">
        <f>IFERROR(VLOOKUP(C16869,Pivot!A:B,2,0),0)</f>
        <v>0</v>
      </c>
      <c r="F16869" s="65">
        <f>IFERROR(VLOOKUP(C16869,Pivot!A:C,3,0),0)</f>
        <v>0</v>
      </c>
    </row>
    <row r="16870" spans="1:6" x14ac:dyDescent="0.25">
      <c r="A16870" s="68" t="s">
        <v>103</v>
      </c>
      <c r="B16870" s="69">
        <v>491602667</v>
      </c>
      <c r="C16870" s="68">
        <v>4891122506763</v>
      </c>
      <c r="D16870" s="69" t="s">
        <v>11102</v>
      </c>
      <c r="E16870" s="65">
        <f>IFERROR(VLOOKUP(C16870,Pivot!A:B,2,0),0)</f>
        <v>0</v>
      </c>
      <c r="F16870" s="65">
        <f>IFERROR(VLOOKUP(C16870,Pivot!A:C,3,0),0)</f>
        <v>0</v>
      </c>
    </row>
    <row r="16871" spans="1:6" x14ac:dyDescent="0.25">
      <c r="A16871" s="68" t="s">
        <v>103</v>
      </c>
      <c r="B16871" s="69">
        <v>491602667</v>
      </c>
      <c r="C16871" s="68">
        <v>491602667</v>
      </c>
      <c r="D16871" s="69" t="s">
        <v>11102</v>
      </c>
      <c r="E16871" s="65">
        <f>IFERROR(VLOOKUP(C16871,Pivot!A:B,2,0),0)</f>
        <v>0</v>
      </c>
      <c r="F16871" s="65">
        <f>IFERROR(VLOOKUP(C16871,Pivot!A:C,3,0),0)</f>
        <v>0</v>
      </c>
    </row>
    <row r="16872" spans="1:6" x14ac:dyDescent="0.25">
      <c r="A16872" s="68" t="s">
        <v>103</v>
      </c>
      <c r="B16872" s="69">
        <v>491602668</v>
      </c>
      <c r="C16872" s="68">
        <v>4891122507319</v>
      </c>
      <c r="D16872" s="69" t="s">
        <v>11103</v>
      </c>
      <c r="E16872" s="65">
        <f>IFERROR(VLOOKUP(C16872,Pivot!A:B,2,0),0)</f>
        <v>0</v>
      </c>
      <c r="F16872" s="65">
        <f>IFERROR(VLOOKUP(C16872,Pivot!A:C,3,0),0)</f>
        <v>0</v>
      </c>
    </row>
    <row r="16873" spans="1:6" x14ac:dyDescent="0.25">
      <c r="A16873" s="68" t="s">
        <v>103</v>
      </c>
      <c r="B16873" s="69">
        <v>491602668</v>
      </c>
      <c r="C16873" s="68">
        <v>491602668</v>
      </c>
      <c r="D16873" s="69" t="s">
        <v>11103</v>
      </c>
      <c r="E16873" s="65">
        <f>IFERROR(VLOOKUP(C16873,Pivot!A:B,2,0),0)</f>
        <v>0</v>
      </c>
      <c r="F16873" s="65">
        <f>IFERROR(VLOOKUP(C16873,Pivot!A:C,3,0),0)</f>
        <v>0</v>
      </c>
    </row>
    <row r="16874" spans="1:6" x14ac:dyDescent="0.25">
      <c r="A16874" s="68" t="s">
        <v>103</v>
      </c>
      <c r="B16874" s="69">
        <v>491602669</v>
      </c>
      <c r="C16874" s="68">
        <v>491602669</v>
      </c>
      <c r="D16874" s="69" t="s">
        <v>11104</v>
      </c>
      <c r="E16874" s="65">
        <f>IFERROR(VLOOKUP(C16874,Pivot!A:B,2,0),0)</f>
        <v>0</v>
      </c>
      <c r="F16874" s="65">
        <f>IFERROR(VLOOKUP(C16874,Pivot!A:C,3,0),0)</f>
        <v>0</v>
      </c>
    </row>
    <row r="16875" spans="1:6" x14ac:dyDescent="0.25">
      <c r="A16875" s="68" t="s">
        <v>103</v>
      </c>
      <c r="B16875" s="69">
        <v>491602669</v>
      </c>
      <c r="C16875" s="68">
        <v>8904301753950</v>
      </c>
      <c r="D16875" s="69" t="s">
        <v>11104</v>
      </c>
      <c r="E16875" s="65">
        <f>IFERROR(VLOOKUP(C16875,Pivot!A:B,2,0),0)</f>
        <v>0</v>
      </c>
      <c r="F16875" s="65">
        <f>IFERROR(VLOOKUP(C16875,Pivot!A:C,3,0),0)</f>
        <v>0</v>
      </c>
    </row>
    <row r="16876" spans="1:6" x14ac:dyDescent="0.25">
      <c r="A16876" s="68" t="s">
        <v>103</v>
      </c>
      <c r="B16876" s="69">
        <v>491602670</v>
      </c>
      <c r="C16876" s="68">
        <v>4891122507456</v>
      </c>
      <c r="D16876" s="69" t="s">
        <v>11105</v>
      </c>
      <c r="E16876" s="65">
        <f>IFERROR(VLOOKUP(C16876,Pivot!A:B,2,0),0)</f>
        <v>0</v>
      </c>
      <c r="F16876" s="65">
        <f>IFERROR(VLOOKUP(C16876,Pivot!A:C,3,0),0)</f>
        <v>0</v>
      </c>
    </row>
    <row r="16877" spans="1:6" x14ac:dyDescent="0.25">
      <c r="A16877" s="68" t="s">
        <v>103</v>
      </c>
      <c r="B16877" s="69">
        <v>491602670</v>
      </c>
      <c r="C16877" s="68">
        <v>491602670</v>
      </c>
      <c r="D16877" s="69" t="s">
        <v>11105</v>
      </c>
      <c r="E16877" s="65">
        <f>IFERROR(VLOOKUP(C16877,Pivot!A:B,2,0),0)</f>
        <v>0</v>
      </c>
      <c r="F16877" s="65">
        <f>IFERROR(VLOOKUP(C16877,Pivot!A:C,3,0),0)</f>
        <v>0</v>
      </c>
    </row>
    <row r="16878" spans="1:6" x14ac:dyDescent="0.25">
      <c r="A16878" s="68" t="s">
        <v>103</v>
      </c>
      <c r="B16878" s="69">
        <v>491602671</v>
      </c>
      <c r="C16878" s="68">
        <v>491602671</v>
      </c>
      <c r="D16878" s="69" t="s">
        <v>11106</v>
      </c>
      <c r="E16878" s="65">
        <f>IFERROR(VLOOKUP(C16878,Pivot!A:B,2,0),0)</f>
        <v>0</v>
      </c>
      <c r="F16878" s="65">
        <f>IFERROR(VLOOKUP(C16878,Pivot!A:C,3,0),0)</f>
        <v>0</v>
      </c>
    </row>
    <row r="16879" spans="1:6" x14ac:dyDescent="0.25">
      <c r="A16879" s="68" t="s">
        <v>103</v>
      </c>
      <c r="B16879" s="69">
        <v>491602671</v>
      </c>
      <c r="C16879" s="68">
        <v>8904301753936</v>
      </c>
      <c r="D16879" s="69" t="s">
        <v>11106</v>
      </c>
      <c r="E16879" s="65">
        <f>IFERROR(VLOOKUP(C16879,Pivot!A:B,2,0),0)</f>
        <v>0</v>
      </c>
      <c r="F16879" s="65">
        <f>IFERROR(VLOOKUP(C16879,Pivot!A:C,3,0),0)</f>
        <v>0</v>
      </c>
    </row>
    <row r="16880" spans="1:6" x14ac:dyDescent="0.25">
      <c r="A16880" s="68" t="s">
        <v>103</v>
      </c>
      <c r="B16880" s="69">
        <v>491602672</v>
      </c>
      <c r="C16880" s="68">
        <v>4891122606111</v>
      </c>
      <c r="D16880" s="69" t="s">
        <v>11107</v>
      </c>
      <c r="E16880" s="65">
        <f>IFERROR(VLOOKUP(C16880,Pivot!A:B,2,0),0)</f>
        <v>0</v>
      </c>
      <c r="F16880" s="65">
        <f>IFERROR(VLOOKUP(C16880,Pivot!A:C,3,0),0)</f>
        <v>0</v>
      </c>
    </row>
    <row r="16881" spans="1:6" x14ac:dyDescent="0.25">
      <c r="A16881" s="68" t="s">
        <v>103</v>
      </c>
      <c r="B16881" s="69">
        <v>491602672</v>
      </c>
      <c r="C16881" s="68">
        <v>491602672</v>
      </c>
      <c r="D16881" s="69" t="s">
        <v>11107</v>
      </c>
      <c r="E16881" s="65">
        <f>IFERROR(VLOOKUP(C16881,Pivot!A:B,2,0),0)</f>
        <v>0</v>
      </c>
      <c r="F16881" s="65">
        <f>IFERROR(VLOOKUP(C16881,Pivot!A:C,3,0),0)</f>
        <v>0</v>
      </c>
    </row>
    <row r="16882" spans="1:6" x14ac:dyDescent="0.25">
      <c r="A16882" s="68" t="s">
        <v>103</v>
      </c>
      <c r="B16882" s="69">
        <v>491602673</v>
      </c>
      <c r="C16882" s="68">
        <v>4891122606470</v>
      </c>
      <c r="D16882" s="69" t="s">
        <v>11108</v>
      </c>
      <c r="E16882" s="65">
        <f>IFERROR(VLOOKUP(C16882,Pivot!A:B,2,0),0)</f>
        <v>0</v>
      </c>
      <c r="F16882" s="65">
        <f>IFERROR(VLOOKUP(C16882,Pivot!A:C,3,0),0)</f>
        <v>0</v>
      </c>
    </row>
    <row r="16883" spans="1:6" x14ac:dyDescent="0.25">
      <c r="A16883" s="68" t="s">
        <v>103</v>
      </c>
      <c r="B16883" s="69">
        <v>491602673</v>
      </c>
      <c r="C16883" s="68">
        <v>491602673</v>
      </c>
      <c r="D16883" s="69" t="s">
        <v>11108</v>
      </c>
      <c r="E16883" s="65">
        <f>IFERROR(VLOOKUP(C16883,Pivot!A:B,2,0),0)</f>
        <v>0</v>
      </c>
      <c r="F16883" s="65">
        <f>IFERROR(VLOOKUP(C16883,Pivot!A:C,3,0),0)</f>
        <v>0</v>
      </c>
    </row>
    <row r="16884" spans="1:6" x14ac:dyDescent="0.25">
      <c r="A16884" s="68" t="s">
        <v>103</v>
      </c>
      <c r="B16884" s="69">
        <v>491602674</v>
      </c>
      <c r="C16884" s="68">
        <v>4891122606739</v>
      </c>
      <c r="D16884" s="69" t="s">
        <v>11109</v>
      </c>
      <c r="E16884" s="65">
        <f>IFERROR(VLOOKUP(C16884,Pivot!A:B,2,0),0)</f>
        <v>0</v>
      </c>
      <c r="F16884" s="65">
        <f>IFERROR(VLOOKUP(C16884,Pivot!A:C,3,0),0)</f>
        <v>0</v>
      </c>
    </row>
    <row r="16885" spans="1:6" x14ac:dyDescent="0.25">
      <c r="A16885" s="68" t="s">
        <v>103</v>
      </c>
      <c r="B16885" s="69">
        <v>491602674</v>
      </c>
      <c r="C16885" s="68">
        <v>491602674</v>
      </c>
      <c r="D16885" s="69" t="s">
        <v>11109</v>
      </c>
      <c r="E16885" s="65">
        <f>IFERROR(VLOOKUP(C16885,Pivot!A:B,2,0),0)</f>
        <v>0</v>
      </c>
      <c r="F16885" s="65">
        <f>IFERROR(VLOOKUP(C16885,Pivot!A:C,3,0),0)</f>
        <v>0</v>
      </c>
    </row>
    <row r="16886" spans="1:6" x14ac:dyDescent="0.25">
      <c r="A16886" s="68" t="s">
        <v>103</v>
      </c>
      <c r="B16886" s="69">
        <v>491602675</v>
      </c>
      <c r="C16886" s="68">
        <v>4891122608948</v>
      </c>
      <c r="D16886" s="69" t="s">
        <v>11110</v>
      </c>
      <c r="E16886" s="65">
        <f>IFERROR(VLOOKUP(C16886,Pivot!A:B,2,0),0)</f>
        <v>0</v>
      </c>
      <c r="F16886" s="65">
        <f>IFERROR(VLOOKUP(C16886,Pivot!A:C,3,0),0)</f>
        <v>0</v>
      </c>
    </row>
    <row r="16887" spans="1:6" x14ac:dyDescent="0.25">
      <c r="A16887" s="68" t="s">
        <v>103</v>
      </c>
      <c r="B16887" s="69">
        <v>491602675</v>
      </c>
      <c r="C16887" s="68">
        <v>491602675</v>
      </c>
      <c r="D16887" s="69" t="s">
        <v>11110</v>
      </c>
      <c r="E16887" s="65">
        <f>IFERROR(VLOOKUP(C16887,Pivot!A:B,2,0),0)</f>
        <v>0</v>
      </c>
      <c r="F16887" s="65">
        <f>IFERROR(VLOOKUP(C16887,Pivot!A:C,3,0),0)</f>
        <v>0</v>
      </c>
    </row>
    <row r="16888" spans="1:6" x14ac:dyDescent="0.25">
      <c r="A16888" s="68" t="s">
        <v>103</v>
      </c>
      <c r="B16888" s="69">
        <v>491602690</v>
      </c>
      <c r="C16888" s="68">
        <v>491602690</v>
      </c>
      <c r="D16888" s="69" t="s">
        <v>11111</v>
      </c>
      <c r="E16888" s="65">
        <f>IFERROR(VLOOKUP(C16888,Pivot!A:B,2,0),0)</f>
        <v>0</v>
      </c>
      <c r="F16888" s="65">
        <f>IFERROR(VLOOKUP(C16888,Pivot!A:C,3,0),0)</f>
        <v>0</v>
      </c>
    </row>
    <row r="16889" spans="1:6" x14ac:dyDescent="0.25">
      <c r="A16889" s="68" t="s">
        <v>103</v>
      </c>
      <c r="B16889" s="69">
        <v>491602690</v>
      </c>
      <c r="C16889" s="68">
        <v>5015353613062</v>
      </c>
      <c r="D16889" s="69" t="s">
        <v>11111</v>
      </c>
      <c r="E16889" s="65">
        <f>IFERROR(VLOOKUP(C16889,Pivot!A:B,2,0),0)</f>
        <v>0</v>
      </c>
      <c r="F16889" s="65">
        <f>IFERROR(VLOOKUP(C16889,Pivot!A:C,3,0),0)</f>
        <v>0</v>
      </c>
    </row>
    <row r="16890" spans="1:6" x14ac:dyDescent="0.25">
      <c r="A16890" s="68" t="s">
        <v>103</v>
      </c>
      <c r="B16890" s="69">
        <v>491602691</v>
      </c>
      <c r="C16890" s="68">
        <v>491602691</v>
      </c>
      <c r="D16890" s="69" t="s">
        <v>11112</v>
      </c>
      <c r="E16890" s="65">
        <f>IFERROR(VLOOKUP(C16890,Pivot!A:B,2,0),0)</f>
        <v>0</v>
      </c>
      <c r="F16890" s="65">
        <f>IFERROR(VLOOKUP(C16890,Pivot!A:C,3,0),0)</f>
        <v>0</v>
      </c>
    </row>
    <row r="16891" spans="1:6" x14ac:dyDescent="0.25">
      <c r="A16891" s="68" t="s">
        <v>103</v>
      </c>
      <c r="B16891" s="69">
        <v>491602691</v>
      </c>
      <c r="C16891" s="68">
        <v>5015353612997</v>
      </c>
      <c r="D16891" s="69" t="s">
        <v>11112</v>
      </c>
      <c r="E16891" s="65">
        <f>IFERROR(VLOOKUP(C16891,Pivot!A:B,2,0),0)</f>
        <v>0</v>
      </c>
      <c r="F16891" s="65">
        <f>IFERROR(VLOOKUP(C16891,Pivot!A:C,3,0),0)</f>
        <v>0</v>
      </c>
    </row>
    <row r="16892" spans="1:6" x14ac:dyDescent="0.25">
      <c r="A16892" s="68" t="s">
        <v>103</v>
      </c>
      <c r="B16892" s="69">
        <v>491602692</v>
      </c>
      <c r="C16892" s="68">
        <v>491602692</v>
      </c>
      <c r="D16892" s="69" t="s">
        <v>11113</v>
      </c>
      <c r="E16892" s="65">
        <f>IFERROR(VLOOKUP(C16892,Pivot!A:B,2,0),0)</f>
        <v>0</v>
      </c>
      <c r="F16892" s="65">
        <f>IFERROR(VLOOKUP(C16892,Pivot!A:C,3,0),0)</f>
        <v>0</v>
      </c>
    </row>
    <row r="16893" spans="1:6" x14ac:dyDescent="0.25">
      <c r="A16893" s="68" t="s">
        <v>103</v>
      </c>
      <c r="B16893" s="69">
        <v>491602692</v>
      </c>
      <c r="C16893" s="68">
        <v>5015353613055</v>
      </c>
      <c r="D16893" s="69" t="s">
        <v>11113</v>
      </c>
      <c r="E16893" s="65">
        <f>IFERROR(VLOOKUP(C16893,Pivot!A:B,2,0),0)</f>
        <v>0</v>
      </c>
      <c r="F16893" s="65">
        <f>IFERROR(VLOOKUP(C16893,Pivot!A:C,3,0),0)</f>
        <v>0</v>
      </c>
    </row>
    <row r="16894" spans="1:6" x14ac:dyDescent="0.25">
      <c r="A16894" s="68" t="s">
        <v>103</v>
      </c>
      <c r="B16894" s="69">
        <v>491602693</v>
      </c>
      <c r="C16894" s="68">
        <v>491602693</v>
      </c>
      <c r="D16894" s="69" t="s">
        <v>11114</v>
      </c>
      <c r="E16894" s="65">
        <f>IFERROR(VLOOKUP(C16894,Pivot!A:B,2,0),0)</f>
        <v>0</v>
      </c>
      <c r="F16894" s="65">
        <f>IFERROR(VLOOKUP(C16894,Pivot!A:C,3,0),0)</f>
        <v>0</v>
      </c>
    </row>
    <row r="16895" spans="1:6" x14ac:dyDescent="0.25">
      <c r="A16895" s="68" t="s">
        <v>103</v>
      </c>
      <c r="B16895" s="69">
        <v>491602693</v>
      </c>
      <c r="C16895" s="68">
        <v>5015353613024</v>
      </c>
      <c r="D16895" s="69" t="s">
        <v>11114</v>
      </c>
      <c r="E16895" s="65">
        <f>IFERROR(VLOOKUP(C16895,Pivot!A:B,2,0),0)</f>
        <v>0</v>
      </c>
      <c r="F16895" s="65">
        <f>IFERROR(VLOOKUP(C16895,Pivot!A:C,3,0),0)</f>
        <v>0</v>
      </c>
    </row>
    <row r="16896" spans="1:6" x14ac:dyDescent="0.25">
      <c r="A16896" s="68" t="s">
        <v>103</v>
      </c>
      <c r="B16896" s="69">
        <v>491602694</v>
      </c>
      <c r="C16896" s="68">
        <v>491602694</v>
      </c>
      <c r="D16896" s="69" t="s">
        <v>11115</v>
      </c>
      <c r="E16896" s="65">
        <f>IFERROR(VLOOKUP(C16896,Pivot!A:B,2,0),0)</f>
        <v>0</v>
      </c>
      <c r="F16896" s="65">
        <f>IFERROR(VLOOKUP(C16896,Pivot!A:C,3,0),0)</f>
        <v>0</v>
      </c>
    </row>
    <row r="16897" spans="1:6" x14ac:dyDescent="0.25">
      <c r="A16897" s="68" t="s">
        <v>103</v>
      </c>
      <c r="B16897" s="69">
        <v>491602694</v>
      </c>
      <c r="C16897" s="68">
        <v>5015353613017</v>
      </c>
      <c r="D16897" s="69" t="s">
        <v>11115</v>
      </c>
      <c r="E16897" s="65">
        <f>IFERROR(VLOOKUP(C16897,Pivot!A:B,2,0),0)</f>
        <v>0</v>
      </c>
      <c r="F16897" s="65">
        <f>IFERROR(VLOOKUP(C16897,Pivot!A:C,3,0),0)</f>
        <v>0</v>
      </c>
    </row>
    <row r="16898" spans="1:6" x14ac:dyDescent="0.25">
      <c r="A16898" s="68" t="s">
        <v>103</v>
      </c>
      <c r="B16898" s="69">
        <v>491602695</v>
      </c>
      <c r="C16898" s="68">
        <v>491602695</v>
      </c>
      <c r="D16898" s="69" t="s">
        <v>11116</v>
      </c>
      <c r="E16898" s="65">
        <f>IFERROR(VLOOKUP(C16898,Pivot!A:B,2,0),0)</f>
        <v>0</v>
      </c>
      <c r="F16898" s="65">
        <f>IFERROR(VLOOKUP(C16898,Pivot!A:C,3,0),0)</f>
        <v>0</v>
      </c>
    </row>
    <row r="16899" spans="1:6" x14ac:dyDescent="0.25">
      <c r="A16899" s="68" t="s">
        <v>103</v>
      </c>
      <c r="B16899" s="69">
        <v>491602695</v>
      </c>
      <c r="C16899" s="68">
        <v>5015353613048</v>
      </c>
      <c r="D16899" s="69" t="s">
        <v>11116</v>
      </c>
      <c r="E16899" s="65">
        <f>IFERROR(VLOOKUP(C16899,Pivot!A:B,2,0),0)</f>
        <v>0</v>
      </c>
      <c r="F16899" s="65">
        <f>IFERROR(VLOOKUP(C16899,Pivot!A:C,3,0),0)</f>
        <v>0</v>
      </c>
    </row>
    <row r="16900" spans="1:6" x14ac:dyDescent="0.25">
      <c r="A16900" s="68" t="s">
        <v>103</v>
      </c>
      <c r="B16900" s="69">
        <v>491602699</v>
      </c>
      <c r="C16900" s="68">
        <v>491602699</v>
      </c>
      <c r="D16900" s="69" t="s">
        <v>11117</v>
      </c>
      <c r="E16900" s="65">
        <f>IFERROR(VLOOKUP(C16900,Pivot!A:B,2,0),0)</f>
        <v>0</v>
      </c>
      <c r="F16900" s="65">
        <f>IFERROR(VLOOKUP(C16900,Pivot!A:C,3,0),0)</f>
        <v>0</v>
      </c>
    </row>
    <row r="16901" spans="1:6" x14ac:dyDescent="0.25">
      <c r="A16901" s="68" t="s">
        <v>103</v>
      </c>
      <c r="B16901" s="69">
        <v>491602699</v>
      </c>
      <c r="C16901" s="68">
        <v>5015353612553</v>
      </c>
      <c r="D16901" s="69" t="s">
        <v>11117</v>
      </c>
      <c r="E16901" s="65">
        <f>IFERROR(VLOOKUP(C16901,Pivot!A:B,2,0),0)</f>
        <v>0</v>
      </c>
      <c r="F16901" s="65">
        <f>IFERROR(VLOOKUP(C16901,Pivot!A:C,3,0),0)</f>
        <v>0</v>
      </c>
    </row>
    <row r="16902" spans="1:6" x14ac:dyDescent="0.25">
      <c r="A16902" s="68" t="s">
        <v>103</v>
      </c>
      <c r="B16902" s="69">
        <v>491602700</v>
      </c>
      <c r="C16902" s="68">
        <v>491602700</v>
      </c>
      <c r="D16902" s="69" t="s">
        <v>11118</v>
      </c>
      <c r="E16902" s="65">
        <f>IFERROR(VLOOKUP(C16902,Pivot!A:B,2,0),0)</f>
        <v>0</v>
      </c>
      <c r="F16902" s="65">
        <f>IFERROR(VLOOKUP(C16902,Pivot!A:C,3,0),0)</f>
        <v>0</v>
      </c>
    </row>
    <row r="16903" spans="1:6" x14ac:dyDescent="0.25">
      <c r="A16903" s="68" t="s">
        <v>103</v>
      </c>
      <c r="B16903" s="69">
        <v>491602700</v>
      </c>
      <c r="C16903" s="68">
        <v>5015353612539</v>
      </c>
      <c r="D16903" s="69" t="s">
        <v>11118</v>
      </c>
      <c r="E16903" s="65">
        <f>IFERROR(VLOOKUP(C16903,Pivot!A:B,2,0),0)</f>
        <v>0</v>
      </c>
      <c r="F16903" s="65">
        <f>IFERROR(VLOOKUP(C16903,Pivot!A:C,3,0),0)</f>
        <v>0</v>
      </c>
    </row>
    <row r="16904" spans="1:6" x14ac:dyDescent="0.25">
      <c r="A16904" s="68" t="s">
        <v>103</v>
      </c>
      <c r="B16904" s="69">
        <v>491602701</v>
      </c>
      <c r="C16904" s="68">
        <v>491602701</v>
      </c>
      <c r="D16904" s="69" t="s">
        <v>11119</v>
      </c>
      <c r="E16904" s="65">
        <f>IFERROR(VLOOKUP(C16904,Pivot!A:B,2,0),0)</f>
        <v>0</v>
      </c>
      <c r="F16904" s="65">
        <f>IFERROR(VLOOKUP(C16904,Pivot!A:C,3,0),0)</f>
        <v>0</v>
      </c>
    </row>
    <row r="16905" spans="1:6" x14ac:dyDescent="0.25">
      <c r="A16905" s="68" t="s">
        <v>103</v>
      </c>
      <c r="B16905" s="69">
        <v>491602701</v>
      </c>
      <c r="C16905" s="68">
        <v>5015353612522</v>
      </c>
      <c r="D16905" s="69" t="s">
        <v>11119</v>
      </c>
      <c r="E16905" s="65">
        <f>IFERROR(VLOOKUP(C16905,Pivot!A:B,2,0),0)</f>
        <v>0</v>
      </c>
      <c r="F16905" s="65">
        <f>IFERROR(VLOOKUP(C16905,Pivot!A:C,3,0),0)</f>
        <v>0</v>
      </c>
    </row>
    <row r="16906" spans="1:6" x14ac:dyDescent="0.25">
      <c r="A16906" s="68" t="s">
        <v>103</v>
      </c>
      <c r="B16906" s="69">
        <v>491602714</v>
      </c>
      <c r="C16906" s="68">
        <v>491602714</v>
      </c>
      <c r="D16906" s="69" t="s">
        <v>11120</v>
      </c>
      <c r="E16906" s="65">
        <f>IFERROR(VLOOKUP(C16906,Pivot!A:B,2,0),0)</f>
        <v>0</v>
      </c>
      <c r="F16906" s="65">
        <f>IFERROR(VLOOKUP(C16906,Pivot!A:C,3,0),0)</f>
        <v>0</v>
      </c>
    </row>
    <row r="16907" spans="1:6" x14ac:dyDescent="0.25">
      <c r="A16907" s="68" t="s">
        <v>103</v>
      </c>
      <c r="B16907" s="69">
        <v>491602715</v>
      </c>
      <c r="C16907" s="68">
        <v>491602715</v>
      </c>
      <c r="D16907" s="69" t="s">
        <v>11121</v>
      </c>
      <c r="E16907" s="65">
        <f>IFERROR(VLOOKUP(C16907,Pivot!A:B,2,0),0)</f>
        <v>0</v>
      </c>
      <c r="F16907" s="65">
        <f>IFERROR(VLOOKUP(C16907,Pivot!A:C,3,0),0)</f>
        <v>0</v>
      </c>
    </row>
    <row r="16908" spans="1:6" x14ac:dyDescent="0.25">
      <c r="A16908" s="68" t="s">
        <v>103</v>
      </c>
      <c r="B16908" s="69">
        <v>491602716</v>
      </c>
      <c r="C16908" s="68">
        <v>491602716</v>
      </c>
      <c r="D16908" s="69" t="s">
        <v>11122</v>
      </c>
      <c r="E16908" s="65">
        <f>IFERROR(VLOOKUP(C16908,Pivot!A:B,2,0),0)</f>
        <v>0</v>
      </c>
      <c r="F16908" s="65">
        <f>IFERROR(VLOOKUP(C16908,Pivot!A:C,3,0),0)</f>
        <v>0</v>
      </c>
    </row>
    <row r="16909" spans="1:6" x14ac:dyDescent="0.25">
      <c r="A16909" s="68" t="s">
        <v>103</v>
      </c>
      <c r="B16909" s="69">
        <v>491602721</v>
      </c>
      <c r="C16909" s="68">
        <v>491602721</v>
      </c>
      <c r="D16909" s="69" t="s">
        <v>11123</v>
      </c>
      <c r="E16909" s="65">
        <f>IFERROR(VLOOKUP(C16909,Pivot!A:B,2,0),0)</f>
        <v>0</v>
      </c>
      <c r="F16909" s="65">
        <f>IFERROR(VLOOKUP(C16909,Pivot!A:C,3,0),0)</f>
        <v>0</v>
      </c>
    </row>
    <row r="16910" spans="1:6" x14ac:dyDescent="0.25">
      <c r="A16910" s="68" t="s">
        <v>103</v>
      </c>
      <c r="B16910" s="69">
        <v>491602721</v>
      </c>
      <c r="C16910" s="68">
        <v>5015353673974</v>
      </c>
      <c r="D16910" s="69" t="s">
        <v>11123</v>
      </c>
      <c r="E16910" s="65">
        <f>IFERROR(VLOOKUP(C16910,Pivot!A:B,2,0),0)</f>
        <v>0</v>
      </c>
      <c r="F16910" s="65">
        <f>IFERROR(VLOOKUP(C16910,Pivot!A:C,3,0),0)</f>
        <v>0</v>
      </c>
    </row>
    <row r="16911" spans="1:6" x14ac:dyDescent="0.25">
      <c r="A16911" s="68" t="s">
        <v>103</v>
      </c>
      <c r="B16911" s="69">
        <v>491602722</v>
      </c>
      <c r="C16911" s="68">
        <v>491602722</v>
      </c>
      <c r="D16911" s="69" t="s">
        <v>11124</v>
      </c>
      <c r="E16911" s="65">
        <f>IFERROR(VLOOKUP(C16911,Pivot!A:B,2,0),0)</f>
        <v>0</v>
      </c>
      <c r="F16911" s="65">
        <f>IFERROR(VLOOKUP(C16911,Pivot!A:C,3,0),0)</f>
        <v>0</v>
      </c>
    </row>
    <row r="16912" spans="1:6" x14ac:dyDescent="0.25">
      <c r="A16912" s="68" t="s">
        <v>103</v>
      </c>
      <c r="B16912" s="69">
        <v>491602722</v>
      </c>
      <c r="C16912" s="68">
        <v>5015353673981</v>
      </c>
      <c r="D16912" s="69" t="s">
        <v>11124</v>
      </c>
      <c r="E16912" s="65">
        <f>IFERROR(VLOOKUP(C16912,Pivot!A:B,2,0),0)</f>
        <v>0</v>
      </c>
      <c r="F16912" s="65">
        <f>IFERROR(VLOOKUP(C16912,Pivot!A:C,3,0),0)</f>
        <v>0</v>
      </c>
    </row>
    <row r="16913" spans="1:6" x14ac:dyDescent="0.25">
      <c r="A16913" s="68" t="s">
        <v>103</v>
      </c>
      <c r="B16913" s="69">
        <v>491602723</v>
      </c>
      <c r="C16913" s="68">
        <v>491602723</v>
      </c>
      <c r="D16913" s="69" t="s">
        <v>11125</v>
      </c>
      <c r="E16913" s="65">
        <f>IFERROR(VLOOKUP(C16913,Pivot!A:B,2,0),0)</f>
        <v>0</v>
      </c>
      <c r="F16913" s="65">
        <f>IFERROR(VLOOKUP(C16913,Pivot!A:C,3,0),0)</f>
        <v>0</v>
      </c>
    </row>
    <row r="16914" spans="1:6" x14ac:dyDescent="0.25">
      <c r="A16914" s="68" t="s">
        <v>103</v>
      </c>
      <c r="B16914" s="69">
        <v>491602723</v>
      </c>
      <c r="C16914" s="68">
        <v>5015353673998</v>
      </c>
      <c r="D16914" s="69" t="s">
        <v>11125</v>
      </c>
      <c r="E16914" s="65">
        <f>IFERROR(VLOOKUP(C16914,Pivot!A:B,2,0),0)</f>
        <v>0</v>
      </c>
      <c r="F16914" s="65">
        <f>IFERROR(VLOOKUP(C16914,Pivot!A:C,3,0),0)</f>
        <v>0</v>
      </c>
    </row>
    <row r="16915" spans="1:6" x14ac:dyDescent="0.25">
      <c r="A16915" s="68" t="s">
        <v>103</v>
      </c>
      <c r="B16915" s="69">
        <v>491602728</v>
      </c>
      <c r="C16915" s="68">
        <v>491602728</v>
      </c>
      <c r="D16915" s="69" t="s">
        <v>11126</v>
      </c>
      <c r="E16915" s="65">
        <f>IFERROR(VLOOKUP(C16915,Pivot!A:B,2,0),0)</f>
        <v>0</v>
      </c>
      <c r="F16915" s="65">
        <f>IFERROR(VLOOKUP(C16915,Pivot!A:C,3,0),0)</f>
        <v>0</v>
      </c>
    </row>
    <row r="16916" spans="1:6" x14ac:dyDescent="0.25">
      <c r="A16916" s="68" t="s">
        <v>103</v>
      </c>
      <c r="B16916" s="69">
        <v>491602728</v>
      </c>
      <c r="C16916" s="68">
        <v>5015353612324</v>
      </c>
      <c r="D16916" s="69" t="s">
        <v>11126</v>
      </c>
      <c r="E16916" s="65">
        <f>IFERROR(VLOOKUP(C16916,Pivot!A:B,2,0),0)</f>
        <v>0</v>
      </c>
      <c r="F16916" s="65">
        <f>IFERROR(VLOOKUP(C16916,Pivot!A:C,3,0),0)</f>
        <v>0</v>
      </c>
    </row>
    <row r="16917" spans="1:6" x14ac:dyDescent="0.25">
      <c r="A16917" s="68" t="s">
        <v>103</v>
      </c>
      <c r="B16917" s="69">
        <v>491602729</v>
      </c>
      <c r="C16917" s="68">
        <v>491602729</v>
      </c>
      <c r="D16917" s="69" t="s">
        <v>11127</v>
      </c>
      <c r="E16917" s="65">
        <f>IFERROR(VLOOKUP(C16917,Pivot!A:B,2,0),0)</f>
        <v>0</v>
      </c>
      <c r="F16917" s="65">
        <f>IFERROR(VLOOKUP(C16917,Pivot!A:C,3,0),0)</f>
        <v>0</v>
      </c>
    </row>
    <row r="16918" spans="1:6" x14ac:dyDescent="0.25">
      <c r="A16918" s="68" t="s">
        <v>103</v>
      </c>
      <c r="B16918" s="69">
        <v>491602729</v>
      </c>
      <c r="C16918" s="68">
        <v>5015353612348</v>
      </c>
      <c r="D16918" s="69" t="s">
        <v>11127</v>
      </c>
      <c r="E16918" s="65">
        <f>IFERROR(VLOOKUP(C16918,Pivot!A:B,2,0),0)</f>
        <v>0</v>
      </c>
      <c r="F16918" s="65">
        <f>IFERROR(VLOOKUP(C16918,Pivot!A:C,3,0),0)</f>
        <v>0</v>
      </c>
    </row>
    <row r="16919" spans="1:6" x14ac:dyDescent="0.25">
      <c r="A16919" s="68" t="s">
        <v>103</v>
      </c>
      <c r="B16919" s="69">
        <v>491602730</v>
      </c>
      <c r="C16919" s="68">
        <v>491602730</v>
      </c>
      <c r="D16919" s="69" t="s">
        <v>11128</v>
      </c>
      <c r="E16919" s="65">
        <f>IFERROR(VLOOKUP(C16919,Pivot!A:B,2,0),0)</f>
        <v>0</v>
      </c>
      <c r="F16919" s="65">
        <f>IFERROR(VLOOKUP(C16919,Pivot!A:C,3,0),0)</f>
        <v>0</v>
      </c>
    </row>
    <row r="16920" spans="1:6" x14ac:dyDescent="0.25">
      <c r="A16920" s="68" t="s">
        <v>103</v>
      </c>
      <c r="B16920" s="69">
        <v>491602730</v>
      </c>
      <c r="C16920" s="68">
        <v>5015353612331</v>
      </c>
      <c r="D16920" s="69" t="s">
        <v>11128</v>
      </c>
      <c r="E16920" s="65">
        <f>IFERROR(VLOOKUP(C16920,Pivot!A:B,2,0),0)</f>
        <v>0</v>
      </c>
      <c r="F16920" s="65">
        <f>IFERROR(VLOOKUP(C16920,Pivot!A:C,3,0),0)</f>
        <v>0</v>
      </c>
    </row>
    <row r="16921" spans="1:6" x14ac:dyDescent="0.25">
      <c r="A16921" s="68" t="s">
        <v>103</v>
      </c>
      <c r="B16921" s="69">
        <v>491602731</v>
      </c>
      <c r="C16921" s="68">
        <v>491602731</v>
      </c>
      <c r="D16921" s="69" t="s">
        <v>11129</v>
      </c>
      <c r="E16921" s="65">
        <f>IFERROR(VLOOKUP(C16921,Pivot!A:B,2,0),0)</f>
        <v>0</v>
      </c>
      <c r="F16921" s="65">
        <f>IFERROR(VLOOKUP(C16921,Pivot!A:C,3,0),0)</f>
        <v>0</v>
      </c>
    </row>
    <row r="16922" spans="1:6" x14ac:dyDescent="0.25">
      <c r="A16922" s="68" t="s">
        <v>103</v>
      </c>
      <c r="B16922" s="69">
        <v>491602731</v>
      </c>
      <c r="C16922" s="68">
        <v>5015353612317</v>
      </c>
      <c r="D16922" s="69" t="s">
        <v>11129</v>
      </c>
      <c r="E16922" s="65">
        <f>IFERROR(VLOOKUP(C16922,Pivot!A:B,2,0),0)</f>
        <v>0</v>
      </c>
      <c r="F16922" s="65">
        <f>IFERROR(VLOOKUP(C16922,Pivot!A:C,3,0),0)</f>
        <v>0</v>
      </c>
    </row>
    <row r="16923" spans="1:6" x14ac:dyDescent="0.25">
      <c r="A16923" s="68" t="s">
        <v>103</v>
      </c>
      <c r="B16923" s="69">
        <v>491602738</v>
      </c>
      <c r="C16923" s="68">
        <v>4891122505377</v>
      </c>
      <c r="D16923" s="69" t="s">
        <v>11130</v>
      </c>
      <c r="E16923" s="65">
        <f>IFERROR(VLOOKUP(C16923,Pivot!A:B,2,0),0)</f>
        <v>0</v>
      </c>
      <c r="F16923" s="65">
        <f>IFERROR(VLOOKUP(C16923,Pivot!A:C,3,0),0)</f>
        <v>0</v>
      </c>
    </row>
    <row r="16924" spans="1:6" x14ac:dyDescent="0.25">
      <c r="A16924" s="68" t="s">
        <v>103</v>
      </c>
      <c r="B16924" s="69">
        <v>491602739</v>
      </c>
      <c r="C16924" s="68">
        <v>4891122506312</v>
      </c>
      <c r="D16924" s="69" t="s">
        <v>11131</v>
      </c>
      <c r="E16924" s="65">
        <f>IFERROR(VLOOKUP(C16924,Pivot!A:B,2,0),0)</f>
        <v>0</v>
      </c>
      <c r="F16924" s="65">
        <f>IFERROR(VLOOKUP(C16924,Pivot!A:C,3,0),0)</f>
        <v>0</v>
      </c>
    </row>
    <row r="16925" spans="1:6" x14ac:dyDescent="0.25">
      <c r="A16925" s="68" t="s">
        <v>103</v>
      </c>
      <c r="B16925" s="69">
        <v>491602741</v>
      </c>
      <c r="C16925" s="68">
        <v>4891122506961</v>
      </c>
      <c r="D16925" s="69" t="s">
        <v>11132</v>
      </c>
      <c r="E16925" s="65">
        <f>IFERROR(VLOOKUP(C16925,Pivot!A:B,2,0),0)</f>
        <v>0</v>
      </c>
      <c r="F16925" s="65">
        <f>IFERROR(VLOOKUP(C16925,Pivot!A:C,3,0),0)</f>
        <v>0</v>
      </c>
    </row>
    <row r="16926" spans="1:6" x14ac:dyDescent="0.25">
      <c r="A16926" s="68" t="s">
        <v>103</v>
      </c>
      <c r="B16926" s="69">
        <v>491602742</v>
      </c>
      <c r="C16926" s="68">
        <v>4891122506985</v>
      </c>
      <c r="D16926" s="69" t="s">
        <v>11133</v>
      </c>
      <c r="E16926" s="65">
        <f>IFERROR(VLOOKUP(C16926,Pivot!A:B,2,0),0)</f>
        <v>0</v>
      </c>
      <c r="F16926" s="65">
        <f>IFERROR(VLOOKUP(C16926,Pivot!A:C,3,0),0)</f>
        <v>0</v>
      </c>
    </row>
    <row r="16927" spans="1:6" x14ac:dyDescent="0.25">
      <c r="A16927" s="68" t="s">
        <v>103</v>
      </c>
      <c r="B16927" s="69">
        <v>491602743</v>
      </c>
      <c r="C16927" s="68">
        <v>491602743</v>
      </c>
      <c r="D16927" s="69" t="s">
        <v>11134</v>
      </c>
      <c r="E16927" s="65">
        <f>IFERROR(VLOOKUP(C16927,Pivot!A:B,2,0),0)</f>
        <v>0</v>
      </c>
      <c r="F16927" s="65">
        <f>IFERROR(VLOOKUP(C16927,Pivot!A:C,3,0),0)</f>
        <v>0</v>
      </c>
    </row>
    <row r="16928" spans="1:6" x14ac:dyDescent="0.25">
      <c r="A16928" s="68" t="s">
        <v>103</v>
      </c>
      <c r="B16928" s="69">
        <v>491602743</v>
      </c>
      <c r="C16928" s="68">
        <v>8904301753967</v>
      </c>
      <c r="D16928" s="69" t="s">
        <v>11134</v>
      </c>
      <c r="E16928" s="65">
        <f>IFERROR(VLOOKUP(C16928,Pivot!A:B,2,0),0)</f>
        <v>0</v>
      </c>
      <c r="F16928" s="65">
        <f>IFERROR(VLOOKUP(C16928,Pivot!A:C,3,0),0)</f>
        <v>0</v>
      </c>
    </row>
    <row r="16929" spans="1:6" x14ac:dyDescent="0.25">
      <c r="A16929" s="68" t="s">
        <v>103</v>
      </c>
      <c r="B16929" s="69">
        <v>491602744</v>
      </c>
      <c r="C16929" s="68">
        <v>4891122507449</v>
      </c>
      <c r="D16929" s="69" t="s">
        <v>11135</v>
      </c>
      <c r="E16929" s="65">
        <f>IFERROR(VLOOKUP(C16929,Pivot!A:B,2,0),0)</f>
        <v>0</v>
      </c>
      <c r="F16929" s="65">
        <f>IFERROR(VLOOKUP(C16929,Pivot!A:C,3,0),0)</f>
        <v>0</v>
      </c>
    </row>
    <row r="16930" spans="1:6" x14ac:dyDescent="0.25">
      <c r="A16930" s="68" t="s">
        <v>103</v>
      </c>
      <c r="B16930" s="69">
        <v>491602746</v>
      </c>
      <c r="C16930" s="68">
        <v>4891122605220</v>
      </c>
      <c r="D16930" s="69" t="s">
        <v>11136</v>
      </c>
      <c r="E16930" s="65">
        <f>IFERROR(VLOOKUP(C16930,Pivot!A:B,2,0),0)</f>
        <v>0</v>
      </c>
      <c r="F16930" s="65">
        <f>IFERROR(VLOOKUP(C16930,Pivot!A:C,3,0),0)</f>
        <v>0</v>
      </c>
    </row>
    <row r="16931" spans="1:6" x14ac:dyDescent="0.25">
      <c r="A16931" s="68" t="s">
        <v>103</v>
      </c>
      <c r="B16931" s="69">
        <v>491602748</v>
      </c>
      <c r="C16931" s="68">
        <v>849789025176</v>
      </c>
      <c r="D16931" s="69" t="s">
        <v>11137</v>
      </c>
      <c r="E16931" s="65">
        <f>IFERROR(VLOOKUP(C16931,Pivot!A:B,2,0),0)</f>
        <v>0</v>
      </c>
      <c r="F16931" s="65">
        <f>IFERROR(VLOOKUP(C16931,Pivot!A:C,3,0),0)</f>
        <v>0</v>
      </c>
    </row>
    <row r="16932" spans="1:6" x14ac:dyDescent="0.25">
      <c r="A16932" s="68" t="s">
        <v>103</v>
      </c>
      <c r="B16932" s="69">
        <v>491602750</v>
      </c>
      <c r="C16932" s="68">
        <v>35051559702</v>
      </c>
      <c r="D16932" s="69" t="s">
        <v>11138</v>
      </c>
      <c r="E16932" s="65">
        <f>IFERROR(VLOOKUP(C16932,Pivot!A:B,2,0),0)</f>
        <v>0</v>
      </c>
      <c r="F16932" s="65">
        <f>IFERROR(VLOOKUP(C16932,Pivot!A:C,3,0),0)</f>
        <v>0</v>
      </c>
    </row>
    <row r="16933" spans="1:6" x14ac:dyDescent="0.25">
      <c r="A16933" s="68" t="s">
        <v>103</v>
      </c>
      <c r="B16933" s="69">
        <v>491602750</v>
      </c>
      <c r="C16933" s="68">
        <v>35051560449</v>
      </c>
      <c r="D16933" s="69" t="s">
        <v>11138</v>
      </c>
      <c r="E16933" s="65">
        <f>IFERROR(VLOOKUP(C16933,Pivot!A:B,2,0),0)</f>
        <v>0</v>
      </c>
      <c r="F16933" s="65">
        <f>IFERROR(VLOOKUP(C16933,Pivot!A:C,3,0),0)</f>
        <v>0</v>
      </c>
    </row>
    <row r="16934" spans="1:6" x14ac:dyDescent="0.25">
      <c r="A16934" s="68" t="s">
        <v>103</v>
      </c>
      <c r="B16934" s="69">
        <v>491602750</v>
      </c>
      <c r="C16934" s="68">
        <v>35051560456</v>
      </c>
      <c r="D16934" s="69" t="s">
        <v>11138</v>
      </c>
      <c r="E16934" s="65">
        <f>IFERROR(VLOOKUP(C16934,Pivot!A:B,2,0),0)</f>
        <v>0</v>
      </c>
      <c r="F16934" s="65">
        <f>IFERROR(VLOOKUP(C16934,Pivot!A:C,3,0),0)</f>
        <v>0</v>
      </c>
    </row>
    <row r="16935" spans="1:6" x14ac:dyDescent="0.25">
      <c r="A16935" s="68" t="s">
        <v>103</v>
      </c>
      <c r="B16935" s="69">
        <v>491602750</v>
      </c>
      <c r="C16935" s="68">
        <v>35051560463</v>
      </c>
      <c r="D16935" s="69" t="s">
        <v>11138</v>
      </c>
      <c r="E16935" s="65">
        <f>IFERROR(VLOOKUP(C16935,Pivot!A:B,2,0),0)</f>
        <v>0</v>
      </c>
      <c r="F16935" s="65">
        <f>IFERROR(VLOOKUP(C16935,Pivot!A:C,3,0),0)</f>
        <v>0</v>
      </c>
    </row>
    <row r="16936" spans="1:6" x14ac:dyDescent="0.25">
      <c r="A16936" s="68" t="s">
        <v>103</v>
      </c>
      <c r="B16936" s="69">
        <v>491602750</v>
      </c>
      <c r="C16936" s="68">
        <v>35051560470</v>
      </c>
      <c r="D16936" s="69" t="s">
        <v>11138</v>
      </c>
      <c r="E16936" s="65">
        <f>IFERROR(VLOOKUP(C16936,Pivot!A:B,2,0),0)</f>
        <v>0</v>
      </c>
      <c r="F16936" s="65">
        <f>IFERROR(VLOOKUP(C16936,Pivot!A:C,3,0),0)</f>
        <v>0</v>
      </c>
    </row>
    <row r="16937" spans="1:6" x14ac:dyDescent="0.25">
      <c r="A16937" s="68" t="s">
        <v>103</v>
      </c>
      <c r="B16937" s="69">
        <v>491602750</v>
      </c>
      <c r="C16937" s="68">
        <v>491602750</v>
      </c>
      <c r="D16937" s="69" t="s">
        <v>11138</v>
      </c>
      <c r="E16937" s="65">
        <f>IFERROR(VLOOKUP(C16937,Pivot!A:B,2,0),0)</f>
        <v>0</v>
      </c>
      <c r="F16937" s="65">
        <f>IFERROR(VLOOKUP(C16937,Pivot!A:C,3,0),0)</f>
        <v>0</v>
      </c>
    </row>
    <row r="16938" spans="1:6" x14ac:dyDescent="0.25">
      <c r="A16938" s="68" t="s">
        <v>103</v>
      </c>
      <c r="B16938" s="69">
        <v>491602751</v>
      </c>
      <c r="C16938" s="68">
        <v>35051557098</v>
      </c>
      <c r="D16938" s="69" t="s">
        <v>11139</v>
      </c>
      <c r="E16938" s="65">
        <f>IFERROR(VLOOKUP(C16938,Pivot!A:B,2,0),0)</f>
        <v>0</v>
      </c>
      <c r="F16938" s="65">
        <f>IFERROR(VLOOKUP(C16938,Pivot!A:C,3,0),0)</f>
        <v>0</v>
      </c>
    </row>
    <row r="16939" spans="1:6" x14ac:dyDescent="0.25">
      <c r="A16939" s="68" t="s">
        <v>103</v>
      </c>
      <c r="B16939" s="69">
        <v>491602751</v>
      </c>
      <c r="C16939" s="68">
        <v>491602751</v>
      </c>
      <c r="D16939" s="69" t="s">
        <v>11139</v>
      </c>
      <c r="E16939" s="65">
        <f>IFERROR(VLOOKUP(C16939,Pivot!A:B,2,0),0)</f>
        <v>0</v>
      </c>
      <c r="F16939" s="65">
        <f>IFERROR(VLOOKUP(C16939,Pivot!A:C,3,0),0)</f>
        <v>0</v>
      </c>
    </row>
    <row r="16940" spans="1:6" x14ac:dyDescent="0.25">
      <c r="A16940" s="68" t="s">
        <v>103</v>
      </c>
      <c r="B16940" s="69">
        <v>491602752</v>
      </c>
      <c r="C16940" s="68">
        <v>35051566625</v>
      </c>
      <c r="D16940" s="69" t="s">
        <v>11140</v>
      </c>
      <c r="E16940" s="65">
        <f>IFERROR(VLOOKUP(C16940,Pivot!A:B,2,0),0)</f>
        <v>0</v>
      </c>
      <c r="F16940" s="65">
        <f>IFERROR(VLOOKUP(C16940,Pivot!A:C,3,0),0)</f>
        <v>0</v>
      </c>
    </row>
    <row r="16941" spans="1:6" x14ac:dyDescent="0.25">
      <c r="A16941" s="68" t="s">
        <v>103</v>
      </c>
      <c r="B16941" s="69">
        <v>491602752</v>
      </c>
      <c r="C16941" s="68">
        <v>35051566632</v>
      </c>
      <c r="D16941" s="69" t="s">
        <v>11140</v>
      </c>
      <c r="E16941" s="65">
        <f>IFERROR(VLOOKUP(C16941,Pivot!A:B,2,0),0)</f>
        <v>0</v>
      </c>
      <c r="F16941" s="65">
        <f>IFERROR(VLOOKUP(C16941,Pivot!A:C,3,0),0)</f>
        <v>0</v>
      </c>
    </row>
    <row r="16942" spans="1:6" x14ac:dyDescent="0.25">
      <c r="A16942" s="68" t="s">
        <v>103</v>
      </c>
      <c r="B16942" s="69">
        <v>491602752</v>
      </c>
      <c r="C16942" s="68">
        <v>35051566649</v>
      </c>
      <c r="D16942" s="69" t="s">
        <v>11140</v>
      </c>
      <c r="E16942" s="65">
        <f>IFERROR(VLOOKUP(C16942,Pivot!A:B,2,0),0)</f>
        <v>0</v>
      </c>
      <c r="F16942" s="65">
        <f>IFERROR(VLOOKUP(C16942,Pivot!A:C,3,0),0)</f>
        <v>0</v>
      </c>
    </row>
    <row r="16943" spans="1:6" x14ac:dyDescent="0.25">
      <c r="A16943" s="68" t="s">
        <v>103</v>
      </c>
      <c r="B16943" s="69">
        <v>491602752</v>
      </c>
      <c r="C16943" s="68">
        <v>491602752</v>
      </c>
      <c r="D16943" s="69" t="s">
        <v>11140</v>
      </c>
      <c r="E16943" s="65">
        <f>IFERROR(VLOOKUP(C16943,Pivot!A:B,2,0),0)</f>
        <v>0</v>
      </c>
      <c r="F16943" s="65">
        <f>IFERROR(VLOOKUP(C16943,Pivot!A:C,3,0),0)</f>
        <v>0</v>
      </c>
    </row>
    <row r="16944" spans="1:6" x14ac:dyDescent="0.25">
      <c r="A16944" s="68" t="s">
        <v>103</v>
      </c>
      <c r="B16944" s="69">
        <v>491602753</v>
      </c>
      <c r="C16944" s="68">
        <v>35051561705</v>
      </c>
      <c r="D16944" s="69" t="s">
        <v>11141</v>
      </c>
      <c r="E16944" s="65">
        <f>IFERROR(VLOOKUP(C16944,Pivot!A:B,2,0),0)</f>
        <v>0</v>
      </c>
      <c r="F16944" s="65">
        <f>IFERROR(VLOOKUP(C16944,Pivot!A:C,3,0),0)</f>
        <v>0</v>
      </c>
    </row>
    <row r="16945" spans="1:6" x14ac:dyDescent="0.25">
      <c r="A16945" s="68" t="s">
        <v>103</v>
      </c>
      <c r="B16945" s="69">
        <v>491602753</v>
      </c>
      <c r="C16945" s="68">
        <v>491602753</v>
      </c>
      <c r="D16945" s="69" t="s">
        <v>11141</v>
      </c>
      <c r="E16945" s="65">
        <f>IFERROR(VLOOKUP(C16945,Pivot!A:B,2,0),0)</f>
        <v>0</v>
      </c>
      <c r="F16945" s="65">
        <f>IFERROR(VLOOKUP(C16945,Pivot!A:C,3,0),0)</f>
        <v>0</v>
      </c>
    </row>
    <row r="16946" spans="1:6" x14ac:dyDescent="0.25">
      <c r="A16946" s="68" t="s">
        <v>103</v>
      </c>
      <c r="B16946" s="69">
        <v>491602755</v>
      </c>
      <c r="C16946" s="68">
        <v>35051560296</v>
      </c>
      <c r="D16946" s="69" t="s">
        <v>11142</v>
      </c>
      <c r="E16946" s="65">
        <f>IFERROR(VLOOKUP(C16946,Pivot!A:B,2,0),0)</f>
        <v>0</v>
      </c>
      <c r="F16946" s="65">
        <f>IFERROR(VLOOKUP(C16946,Pivot!A:C,3,0),0)</f>
        <v>0</v>
      </c>
    </row>
    <row r="16947" spans="1:6" x14ac:dyDescent="0.25">
      <c r="A16947" s="68" t="s">
        <v>103</v>
      </c>
      <c r="B16947" s="69">
        <v>491602755</v>
      </c>
      <c r="C16947" s="68">
        <v>491602755</v>
      </c>
      <c r="D16947" s="69" t="s">
        <v>11142</v>
      </c>
      <c r="E16947" s="65">
        <f>IFERROR(VLOOKUP(C16947,Pivot!A:B,2,0),0)</f>
        <v>0</v>
      </c>
      <c r="F16947" s="65">
        <f>IFERROR(VLOOKUP(C16947,Pivot!A:C,3,0),0)</f>
        <v>0</v>
      </c>
    </row>
    <row r="16948" spans="1:6" x14ac:dyDescent="0.25">
      <c r="A16948" s="68" t="s">
        <v>103</v>
      </c>
      <c r="B16948" s="69">
        <v>491602756</v>
      </c>
      <c r="C16948" s="68">
        <v>35051560531</v>
      </c>
      <c r="D16948" s="69" t="s">
        <v>11143</v>
      </c>
      <c r="E16948" s="65">
        <f>IFERROR(VLOOKUP(C16948,Pivot!A:B,2,0),0)</f>
        <v>0</v>
      </c>
      <c r="F16948" s="65">
        <f>IFERROR(VLOOKUP(C16948,Pivot!A:C,3,0),0)</f>
        <v>0</v>
      </c>
    </row>
    <row r="16949" spans="1:6" x14ac:dyDescent="0.25">
      <c r="A16949" s="68" t="s">
        <v>103</v>
      </c>
      <c r="B16949" s="69">
        <v>491602756</v>
      </c>
      <c r="C16949" s="68">
        <v>491602756</v>
      </c>
      <c r="D16949" s="69" t="s">
        <v>11143</v>
      </c>
      <c r="E16949" s="65">
        <f>IFERROR(VLOOKUP(C16949,Pivot!A:B,2,0),0)</f>
        <v>0</v>
      </c>
      <c r="F16949" s="65">
        <f>IFERROR(VLOOKUP(C16949,Pivot!A:C,3,0),0)</f>
        <v>0</v>
      </c>
    </row>
    <row r="16950" spans="1:6" x14ac:dyDescent="0.25">
      <c r="A16950" s="68" t="s">
        <v>103</v>
      </c>
      <c r="B16950" s="69">
        <v>491602757</v>
      </c>
      <c r="C16950" s="68">
        <v>35051560548</v>
      </c>
      <c r="D16950" s="69" t="s">
        <v>11144</v>
      </c>
      <c r="E16950" s="65">
        <f>IFERROR(VLOOKUP(C16950,Pivot!A:B,2,0),0)</f>
        <v>0</v>
      </c>
      <c r="F16950" s="65">
        <f>IFERROR(VLOOKUP(C16950,Pivot!A:C,3,0),0)</f>
        <v>0</v>
      </c>
    </row>
    <row r="16951" spans="1:6" x14ac:dyDescent="0.25">
      <c r="A16951" s="68" t="s">
        <v>103</v>
      </c>
      <c r="B16951" s="69">
        <v>491602757</v>
      </c>
      <c r="C16951" s="68">
        <v>35051560562</v>
      </c>
      <c r="D16951" s="69" t="s">
        <v>11144</v>
      </c>
      <c r="E16951" s="65">
        <f>IFERROR(VLOOKUP(C16951,Pivot!A:B,2,0),0)</f>
        <v>0</v>
      </c>
      <c r="F16951" s="65">
        <f>IFERROR(VLOOKUP(C16951,Pivot!A:C,3,0),0)</f>
        <v>0</v>
      </c>
    </row>
    <row r="16952" spans="1:6" x14ac:dyDescent="0.25">
      <c r="A16952" s="68" t="s">
        <v>103</v>
      </c>
      <c r="B16952" s="69">
        <v>491602757</v>
      </c>
      <c r="C16952" s="68">
        <v>35051560579</v>
      </c>
      <c r="D16952" s="69" t="s">
        <v>11144</v>
      </c>
      <c r="E16952" s="65">
        <f>IFERROR(VLOOKUP(C16952,Pivot!A:B,2,0),0)</f>
        <v>0</v>
      </c>
      <c r="F16952" s="65">
        <f>IFERROR(VLOOKUP(C16952,Pivot!A:C,3,0),0)</f>
        <v>0</v>
      </c>
    </row>
    <row r="16953" spans="1:6" x14ac:dyDescent="0.25">
      <c r="A16953" s="68" t="s">
        <v>103</v>
      </c>
      <c r="B16953" s="69">
        <v>491602757</v>
      </c>
      <c r="C16953" s="68">
        <v>491602757</v>
      </c>
      <c r="D16953" s="69" t="s">
        <v>11144</v>
      </c>
      <c r="E16953" s="65">
        <f>IFERROR(VLOOKUP(C16953,Pivot!A:B,2,0),0)</f>
        <v>0</v>
      </c>
      <c r="F16953" s="65">
        <f>IFERROR(VLOOKUP(C16953,Pivot!A:C,3,0),0)</f>
        <v>0</v>
      </c>
    </row>
    <row r="16954" spans="1:6" x14ac:dyDescent="0.25">
      <c r="A16954" s="68" t="s">
        <v>103</v>
      </c>
      <c r="B16954" s="69">
        <v>491602758</v>
      </c>
      <c r="C16954" s="68">
        <v>35051559771</v>
      </c>
      <c r="D16954" s="69" t="s">
        <v>11145</v>
      </c>
      <c r="E16954" s="65">
        <f>IFERROR(VLOOKUP(C16954,Pivot!A:B,2,0),0)</f>
        <v>0</v>
      </c>
      <c r="F16954" s="65">
        <f>IFERROR(VLOOKUP(C16954,Pivot!A:C,3,0),0)</f>
        <v>0</v>
      </c>
    </row>
    <row r="16955" spans="1:6" x14ac:dyDescent="0.25">
      <c r="A16955" s="68" t="s">
        <v>103</v>
      </c>
      <c r="B16955" s="69">
        <v>491602758</v>
      </c>
      <c r="C16955" s="68">
        <v>491602758</v>
      </c>
      <c r="D16955" s="69" t="s">
        <v>11145</v>
      </c>
      <c r="E16955" s="65">
        <f>IFERROR(VLOOKUP(C16955,Pivot!A:B,2,0),0)</f>
        <v>0</v>
      </c>
      <c r="F16955" s="65">
        <f>IFERROR(VLOOKUP(C16955,Pivot!A:C,3,0),0)</f>
        <v>0</v>
      </c>
    </row>
    <row r="16956" spans="1:6" x14ac:dyDescent="0.25">
      <c r="A16956" s="68" t="s">
        <v>103</v>
      </c>
      <c r="B16956" s="69">
        <v>491602759</v>
      </c>
      <c r="C16956" s="68">
        <v>35051556268</v>
      </c>
      <c r="D16956" s="69" t="s">
        <v>10661</v>
      </c>
      <c r="E16956" s="65">
        <f>IFERROR(VLOOKUP(C16956,Pivot!A:B,2,0),0)</f>
        <v>0</v>
      </c>
      <c r="F16956" s="65">
        <f>IFERROR(VLOOKUP(C16956,Pivot!A:C,3,0),0)</f>
        <v>0</v>
      </c>
    </row>
    <row r="16957" spans="1:6" x14ac:dyDescent="0.25">
      <c r="A16957" s="68" t="s">
        <v>103</v>
      </c>
      <c r="B16957" s="69">
        <v>491602759</v>
      </c>
      <c r="C16957" s="68">
        <v>35051558378</v>
      </c>
      <c r="D16957" s="69" t="s">
        <v>10661</v>
      </c>
      <c r="E16957" s="65">
        <f>IFERROR(VLOOKUP(C16957,Pivot!A:B,2,0),0)</f>
        <v>0</v>
      </c>
      <c r="F16957" s="65">
        <f>IFERROR(VLOOKUP(C16957,Pivot!A:C,3,0),0)</f>
        <v>0</v>
      </c>
    </row>
    <row r="16958" spans="1:6" x14ac:dyDescent="0.25">
      <c r="A16958" s="68" t="s">
        <v>103</v>
      </c>
      <c r="B16958" s="69">
        <v>491602759</v>
      </c>
      <c r="C16958" s="68">
        <v>491602759</v>
      </c>
      <c r="D16958" s="69" t="s">
        <v>10661</v>
      </c>
      <c r="E16958" s="65">
        <f>IFERROR(VLOOKUP(C16958,Pivot!A:B,2,0),0)</f>
        <v>0</v>
      </c>
      <c r="F16958" s="65">
        <f>IFERROR(VLOOKUP(C16958,Pivot!A:C,3,0),0)</f>
        <v>0</v>
      </c>
    </row>
    <row r="16959" spans="1:6" x14ac:dyDescent="0.25">
      <c r="A16959" s="68" t="s">
        <v>103</v>
      </c>
      <c r="B16959" s="69">
        <v>491602760</v>
      </c>
      <c r="C16959" s="68">
        <v>35051560944</v>
      </c>
      <c r="D16959" s="69" t="s">
        <v>11146</v>
      </c>
      <c r="E16959" s="65">
        <f>IFERROR(VLOOKUP(C16959,Pivot!A:B,2,0),0)</f>
        <v>0</v>
      </c>
      <c r="F16959" s="65">
        <f>IFERROR(VLOOKUP(C16959,Pivot!A:C,3,0),0)</f>
        <v>0</v>
      </c>
    </row>
    <row r="16960" spans="1:6" x14ac:dyDescent="0.25">
      <c r="A16960" s="68" t="s">
        <v>103</v>
      </c>
      <c r="B16960" s="69">
        <v>491602760</v>
      </c>
      <c r="C16960" s="68">
        <v>491602760</v>
      </c>
      <c r="D16960" s="69" t="s">
        <v>11146</v>
      </c>
      <c r="E16960" s="65">
        <f>IFERROR(VLOOKUP(C16960,Pivot!A:B,2,0),0)</f>
        <v>0</v>
      </c>
      <c r="F16960" s="65">
        <f>IFERROR(VLOOKUP(C16960,Pivot!A:C,3,0),0)</f>
        <v>0</v>
      </c>
    </row>
    <row r="16961" spans="1:6" x14ac:dyDescent="0.25">
      <c r="A16961" s="68" t="s">
        <v>103</v>
      </c>
      <c r="B16961" s="69">
        <v>491602762</v>
      </c>
      <c r="C16961" s="68">
        <v>35051557043</v>
      </c>
      <c r="D16961" s="69" t="s">
        <v>11147</v>
      </c>
      <c r="E16961" s="65">
        <f>IFERROR(VLOOKUP(C16961,Pivot!A:B,2,0),0)</f>
        <v>0</v>
      </c>
      <c r="F16961" s="65">
        <f>IFERROR(VLOOKUP(C16961,Pivot!A:C,3,0),0)</f>
        <v>0</v>
      </c>
    </row>
    <row r="16962" spans="1:6" x14ac:dyDescent="0.25">
      <c r="A16962" s="68" t="s">
        <v>103</v>
      </c>
      <c r="B16962" s="69">
        <v>491602762</v>
      </c>
      <c r="C16962" s="68">
        <v>491602762</v>
      </c>
      <c r="D16962" s="69" t="s">
        <v>11147</v>
      </c>
      <c r="E16962" s="65">
        <f>IFERROR(VLOOKUP(C16962,Pivot!A:B,2,0),0)</f>
        <v>0</v>
      </c>
      <c r="F16962" s="65">
        <f>IFERROR(VLOOKUP(C16962,Pivot!A:C,3,0),0)</f>
        <v>0</v>
      </c>
    </row>
    <row r="16963" spans="1:6" x14ac:dyDescent="0.25">
      <c r="A16963" s="68" t="s">
        <v>103</v>
      </c>
      <c r="B16963" s="69">
        <v>491602764</v>
      </c>
      <c r="C16963" s="68">
        <v>35051561149</v>
      </c>
      <c r="D16963" s="69" t="s">
        <v>11148</v>
      </c>
      <c r="E16963" s="65">
        <f>IFERROR(VLOOKUP(C16963,Pivot!A:B,2,0),0)</f>
        <v>0</v>
      </c>
      <c r="F16963" s="65">
        <f>IFERROR(VLOOKUP(C16963,Pivot!A:C,3,0),0)</f>
        <v>0</v>
      </c>
    </row>
    <row r="16964" spans="1:6" x14ac:dyDescent="0.25">
      <c r="A16964" s="68" t="s">
        <v>103</v>
      </c>
      <c r="B16964" s="69">
        <v>491602764</v>
      </c>
      <c r="C16964" s="68">
        <v>491602764</v>
      </c>
      <c r="D16964" s="69" t="s">
        <v>11148</v>
      </c>
      <c r="E16964" s="65">
        <f>IFERROR(VLOOKUP(C16964,Pivot!A:B,2,0),0)</f>
        <v>0</v>
      </c>
      <c r="F16964" s="65">
        <f>IFERROR(VLOOKUP(C16964,Pivot!A:C,3,0),0)</f>
        <v>0</v>
      </c>
    </row>
    <row r="16965" spans="1:6" x14ac:dyDescent="0.25">
      <c r="A16965" s="68" t="s">
        <v>103</v>
      </c>
      <c r="B16965" s="69">
        <v>491602766</v>
      </c>
      <c r="C16965" s="68">
        <v>4893163870148</v>
      </c>
      <c r="D16965" s="69" t="s">
        <v>11149</v>
      </c>
      <c r="E16965" s="65">
        <f>IFERROR(VLOOKUP(C16965,Pivot!A:B,2,0),0)</f>
        <v>0</v>
      </c>
      <c r="F16965" s="65">
        <f>IFERROR(VLOOKUP(C16965,Pivot!A:C,3,0),0)</f>
        <v>0</v>
      </c>
    </row>
    <row r="16966" spans="1:6" x14ac:dyDescent="0.25">
      <c r="A16966" s="68" t="s">
        <v>103</v>
      </c>
      <c r="B16966" s="69">
        <v>491602766</v>
      </c>
      <c r="C16966" s="68">
        <v>491602766</v>
      </c>
      <c r="D16966" s="69" t="s">
        <v>11149</v>
      </c>
      <c r="E16966" s="65">
        <f>IFERROR(VLOOKUP(C16966,Pivot!A:B,2,0),0)</f>
        <v>0</v>
      </c>
      <c r="F16966" s="65">
        <f>IFERROR(VLOOKUP(C16966,Pivot!A:C,3,0),0)</f>
        <v>0</v>
      </c>
    </row>
    <row r="16967" spans="1:6" x14ac:dyDescent="0.25">
      <c r="A16967" s="68" t="s">
        <v>103</v>
      </c>
      <c r="B16967" s="69">
        <v>491602767</v>
      </c>
      <c r="C16967" s="68">
        <v>4893163870155</v>
      </c>
      <c r="D16967" s="69" t="s">
        <v>11150</v>
      </c>
      <c r="E16967" s="65">
        <f>IFERROR(VLOOKUP(C16967,Pivot!A:B,2,0),0)</f>
        <v>0</v>
      </c>
      <c r="F16967" s="65">
        <f>IFERROR(VLOOKUP(C16967,Pivot!A:C,3,0),0)</f>
        <v>0</v>
      </c>
    </row>
    <row r="16968" spans="1:6" x14ac:dyDescent="0.25">
      <c r="A16968" s="68" t="s">
        <v>103</v>
      </c>
      <c r="B16968" s="69">
        <v>491602767</v>
      </c>
      <c r="C16968" s="68">
        <v>491602767</v>
      </c>
      <c r="D16968" s="69" t="s">
        <v>11150</v>
      </c>
      <c r="E16968" s="65">
        <f>IFERROR(VLOOKUP(C16968,Pivot!A:B,2,0),0)</f>
        <v>0</v>
      </c>
      <c r="F16968" s="65">
        <f>IFERROR(VLOOKUP(C16968,Pivot!A:C,3,0),0)</f>
        <v>0</v>
      </c>
    </row>
    <row r="16969" spans="1:6" x14ac:dyDescent="0.25">
      <c r="A16969" s="68" t="s">
        <v>103</v>
      </c>
      <c r="B16969" s="69">
        <v>491602768</v>
      </c>
      <c r="C16969" s="68">
        <v>4893163870162</v>
      </c>
      <c r="D16969" s="69" t="s">
        <v>11151</v>
      </c>
      <c r="E16969" s="65">
        <f>IFERROR(VLOOKUP(C16969,Pivot!A:B,2,0),0)</f>
        <v>0</v>
      </c>
      <c r="F16969" s="65">
        <f>IFERROR(VLOOKUP(C16969,Pivot!A:C,3,0),0)</f>
        <v>0</v>
      </c>
    </row>
    <row r="16970" spans="1:6" x14ac:dyDescent="0.25">
      <c r="A16970" s="68" t="s">
        <v>103</v>
      </c>
      <c r="B16970" s="69">
        <v>491602768</v>
      </c>
      <c r="C16970" s="68">
        <v>491602768</v>
      </c>
      <c r="D16970" s="69" t="s">
        <v>11151</v>
      </c>
      <c r="E16970" s="65">
        <f>IFERROR(VLOOKUP(C16970,Pivot!A:B,2,0),0)</f>
        <v>0</v>
      </c>
      <c r="F16970" s="65">
        <f>IFERROR(VLOOKUP(C16970,Pivot!A:C,3,0),0)</f>
        <v>0</v>
      </c>
    </row>
    <row r="16971" spans="1:6" x14ac:dyDescent="0.25">
      <c r="A16971" s="68" t="s">
        <v>103</v>
      </c>
      <c r="B16971" s="69">
        <v>491602769</v>
      </c>
      <c r="C16971" s="68">
        <v>491602769</v>
      </c>
      <c r="D16971" s="69" t="s">
        <v>11152</v>
      </c>
      <c r="E16971" s="65">
        <f>IFERROR(VLOOKUP(C16971,Pivot!A:B,2,0),0)</f>
        <v>0</v>
      </c>
      <c r="F16971" s="65">
        <f>IFERROR(VLOOKUP(C16971,Pivot!A:C,3,0),0)</f>
        <v>0</v>
      </c>
    </row>
    <row r="16972" spans="1:6" x14ac:dyDescent="0.25">
      <c r="A16972" s="68" t="s">
        <v>103</v>
      </c>
      <c r="B16972" s="69">
        <v>491602769</v>
      </c>
      <c r="C16972" s="68">
        <v>778988144381</v>
      </c>
      <c r="D16972" s="69" t="s">
        <v>11152</v>
      </c>
      <c r="E16972" s="65">
        <f>IFERROR(VLOOKUP(C16972,Pivot!A:B,2,0),0)</f>
        <v>0</v>
      </c>
      <c r="F16972" s="65">
        <f>IFERROR(VLOOKUP(C16972,Pivot!A:C,3,0),0)</f>
        <v>0</v>
      </c>
    </row>
    <row r="16973" spans="1:6" x14ac:dyDescent="0.25">
      <c r="A16973" s="68" t="s">
        <v>103</v>
      </c>
      <c r="B16973" s="69">
        <v>491602770</v>
      </c>
      <c r="C16973" s="68">
        <v>491602770</v>
      </c>
      <c r="D16973" s="69" t="s">
        <v>11153</v>
      </c>
      <c r="E16973" s="65">
        <f>IFERROR(VLOOKUP(C16973,Pivot!A:B,2,0),0)</f>
        <v>0</v>
      </c>
      <c r="F16973" s="65">
        <f>IFERROR(VLOOKUP(C16973,Pivot!A:C,3,0),0)</f>
        <v>0</v>
      </c>
    </row>
    <row r="16974" spans="1:6" x14ac:dyDescent="0.25">
      <c r="A16974" s="68" t="s">
        <v>103</v>
      </c>
      <c r="B16974" s="69">
        <v>491602770</v>
      </c>
      <c r="C16974" s="68">
        <v>778988144435</v>
      </c>
      <c r="D16974" s="69" t="s">
        <v>11153</v>
      </c>
      <c r="E16974" s="65">
        <f>IFERROR(VLOOKUP(C16974,Pivot!A:B,2,0),0)</f>
        <v>0</v>
      </c>
      <c r="F16974" s="65">
        <f>IFERROR(VLOOKUP(C16974,Pivot!A:C,3,0),0)</f>
        <v>0</v>
      </c>
    </row>
    <row r="16975" spans="1:6" x14ac:dyDescent="0.25">
      <c r="A16975" s="68" t="s">
        <v>103</v>
      </c>
      <c r="B16975" s="69">
        <v>491602771</v>
      </c>
      <c r="C16975" s="68">
        <v>491602771</v>
      </c>
      <c r="D16975" s="69" t="s">
        <v>11154</v>
      </c>
      <c r="E16975" s="65">
        <f>IFERROR(VLOOKUP(C16975,Pivot!A:B,2,0),0)</f>
        <v>0</v>
      </c>
      <c r="F16975" s="65">
        <f>IFERROR(VLOOKUP(C16975,Pivot!A:C,3,0),0)</f>
        <v>0</v>
      </c>
    </row>
    <row r="16976" spans="1:6" x14ac:dyDescent="0.25">
      <c r="A16976" s="68" t="s">
        <v>103</v>
      </c>
      <c r="B16976" s="69">
        <v>491602771</v>
      </c>
      <c r="C16976" s="68">
        <v>778988144466</v>
      </c>
      <c r="D16976" s="69" t="s">
        <v>11154</v>
      </c>
      <c r="E16976" s="65">
        <f>IFERROR(VLOOKUP(C16976,Pivot!A:B,2,0),0)</f>
        <v>0</v>
      </c>
      <c r="F16976" s="65">
        <f>IFERROR(VLOOKUP(C16976,Pivot!A:C,3,0),0)</f>
        <v>0</v>
      </c>
    </row>
    <row r="16977" spans="1:6" x14ac:dyDescent="0.25">
      <c r="A16977" s="68" t="s">
        <v>103</v>
      </c>
      <c r="B16977" s="69">
        <v>491602772</v>
      </c>
      <c r="C16977" s="68">
        <v>491602772</v>
      </c>
      <c r="D16977" s="69" t="s">
        <v>11155</v>
      </c>
      <c r="E16977" s="65">
        <f>IFERROR(VLOOKUP(C16977,Pivot!A:B,2,0),0)</f>
        <v>0</v>
      </c>
      <c r="F16977" s="65">
        <f>IFERROR(VLOOKUP(C16977,Pivot!A:C,3,0),0)</f>
        <v>0</v>
      </c>
    </row>
    <row r="16978" spans="1:6" x14ac:dyDescent="0.25">
      <c r="A16978" s="68" t="s">
        <v>103</v>
      </c>
      <c r="B16978" s="69">
        <v>491602772</v>
      </c>
      <c r="C16978" s="68">
        <v>778988144459</v>
      </c>
      <c r="D16978" s="69" t="s">
        <v>11155</v>
      </c>
      <c r="E16978" s="65">
        <f>IFERROR(VLOOKUP(C16978,Pivot!A:B,2,0),0)</f>
        <v>0</v>
      </c>
      <c r="F16978" s="65">
        <f>IFERROR(VLOOKUP(C16978,Pivot!A:C,3,0),0)</f>
        <v>0</v>
      </c>
    </row>
    <row r="16979" spans="1:6" x14ac:dyDescent="0.25">
      <c r="A16979" s="68" t="s">
        <v>103</v>
      </c>
      <c r="B16979" s="69">
        <v>491602773</v>
      </c>
      <c r="C16979" s="68">
        <v>491602773</v>
      </c>
      <c r="D16979" s="69" t="s">
        <v>11156</v>
      </c>
      <c r="E16979" s="65">
        <f>IFERROR(VLOOKUP(C16979,Pivot!A:B,2,0),0)</f>
        <v>0</v>
      </c>
      <c r="F16979" s="65">
        <f>IFERROR(VLOOKUP(C16979,Pivot!A:C,3,0),0)</f>
        <v>0</v>
      </c>
    </row>
    <row r="16980" spans="1:6" x14ac:dyDescent="0.25">
      <c r="A16980" s="68" t="s">
        <v>103</v>
      </c>
      <c r="B16980" s="69">
        <v>491602773</v>
      </c>
      <c r="C16980" s="68">
        <v>5050868431718</v>
      </c>
      <c r="D16980" s="69" t="s">
        <v>11156</v>
      </c>
      <c r="E16980" s="65">
        <f>IFERROR(VLOOKUP(C16980,Pivot!A:B,2,0),0)</f>
        <v>0</v>
      </c>
      <c r="F16980" s="65">
        <f>IFERROR(VLOOKUP(C16980,Pivot!A:C,3,0),0)</f>
        <v>0</v>
      </c>
    </row>
    <row r="16981" spans="1:6" x14ac:dyDescent="0.25">
      <c r="A16981" s="68" t="s">
        <v>103</v>
      </c>
      <c r="B16981" s="69">
        <v>491602774</v>
      </c>
      <c r="C16981" s="68">
        <v>491602774</v>
      </c>
      <c r="D16981" s="69" t="s">
        <v>11157</v>
      </c>
      <c r="E16981" s="65">
        <f>IFERROR(VLOOKUP(C16981,Pivot!A:B,2,0),0)</f>
        <v>0</v>
      </c>
      <c r="F16981" s="65">
        <f>IFERROR(VLOOKUP(C16981,Pivot!A:C,3,0),0)</f>
        <v>0</v>
      </c>
    </row>
    <row r="16982" spans="1:6" x14ac:dyDescent="0.25">
      <c r="A16982" s="68" t="s">
        <v>103</v>
      </c>
      <c r="B16982" s="69">
        <v>491602774</v>
      </c>
      <c r="C16982" s="68">
        <v>5050868431619</v>
      </c>
      <c r="D16982" s="69" t="s">
        <v>11157</v>
      </c>
      <c r="E16982" s="65">
        <f>IFERROR(VLOOKUP(C16982,Pivot!A:B,2,0),0)</f>
        <v>0</v>
      </c>
      <c r="F16982" s="65">
        <f>IFERROR(VLOOKUP(C16982,Pivot!A:C,3,0),0)</f>
        <v>0</v>
      </c>
    </row>
    <row r="16983" spans="1:6" x14ac:dyDescent="0.25">
      <c r="A16983" s="68" t="s">
        <v>103</v>
      </c>
      <c r="B16983" s="69">
        <v>491602775</v>
      </c>
      <c r="C16983" s="68">
        <v>491602775</v>
      </c>
      <c r="D16983" s="69" t="s">
        <v>11158</v>
      </c>
      <c r="E16983" s="65">
        <f>IFERROR(VLOOKUP(C16983,Pivot!A:B,2,0),0)</f>
        <v>0</v>
      </c>
      <c r="F16983" s="65">
        <f>IFERROR(VLOOKUP(C16983,Pivot!A:C,3,0),0)</f>
        <v>0</v>
      </c>
    </row>
    <row r="16984" spans="1:6" x14ac:dyDescent="0.25">
      <c r="A16984" s="68" t="s">
        <v>103</v>
      </c>
      <c r="B16984" s="69">
        <v>491602775</v>
      </c>
      <c r="C16984" s="68">
        <v>5050868431510</v>
      </c>
      <c r="D16984" s="69" t="s">
        <v>11158</v>
      </c>
      <c r="E16984" s="65">
        <f>IFERROR(VLOOKUP(C16984,Pivot!A:B,2,0),0)</f>
        <v>0</v>
      </c>
      <c r="F16984" s="65">
        <f>IFERROR(VLOOKUP(C16984,Pivot!A:C,3,0),0)</f>
        <v>0</v>
      </c>
    </row>
    <row r="16985" spans="1:6" x14ac:dyDescent="0.25">
      <c r="A16985" s="68" t="s">
        <v>103</v>
      </c>
      <c r="B16985" s="69">
        <v>491602776</v>
      </c>
      <c r="C16985" s="68">
        <v>491602776</v>
      </c>
      <c r="D16985" s="69" t="s">
        <v>11159</v>
      </c>
      <c r="E16985" s="65">
        <f>IFERROR(VLOOKUP(C16985,Pivot!A:B,2,0),0)</f>
        <v>0</v>
      </c>
      <c r="F16985" s="65">
        <f>IFERROR(VLOOKUP(C16985,Pivot!A:C,3,0),0)</f>
        <v>0</v>
      </c>
    </row>
    <row r="16986" spans="1:6" x14ac:dyDescent="0.25">
      <c r="A16986" s="68" t="s">
        <v>103</v>
      </c>
      <c r="B16986" s="69">
        <v>491602776</v>
      </c>
      <c r="C16986" s="68">
        <v>5050838375615</v>
      </c>
      <c r="D16986" s="69" t="s">
        <v>11159</v>
      </c>
      <c r="E16986" s="65">
        <f>IFERROR(VLOOKUP(C16986,Pivot!A:B,2,0),0)</f>
        <v>0</v>
      </c>
      <c r="F16986" s="65">
        <f>IFERROR(VLOOKUP(C16986,Pivot!A:C,3,0),0)</f>
        <v>0</v>
      </c>
    </row>
    <row r="16987" spans="1:6" x14ac:dyDescent="0.25">
      <c r="A16987" s="68" t="s">
        <v>103</v>
      </c>
      <c r="B16987" s="69">
        <v>491602777</v>
      </c>
      <c r="C16987" s="68">
        <v>491602777</v>
      </c>
      <c r="D16987" s="69" t="s">
        <v>11160</v>
      </c>
      <c r="E16987" s="65">
        <f>IFERROR(VLOOKUP(C16987,Pivot!A:B,2,0),0)</f>
        <v>0</v>
      </c>
      <c r="F16987" s="65">
        <f>IFERROR(VLOOKUP(C16987,Pivot!A:C,3,0),0)</f>
        <v>0</v>
      </c>
    </row>
    <row r="16988" spans="1:6" x14ac:dyDescent="0.25">
      <c r="A16988" s="68" t="s">
        <v>103</v>
      </c>
      <c r="B16988" s="69">
        <v>491602777</v>
      </c>
      <c r="C16988" s="68">
        <v>5050838417117</v>
      </c>
      <c r="D16988" s="69" t="s">
        <v>11160</v>
      </c>
      <c r="E16988" s="65">
        <f>IFERROR(VLOOKUP(C16988,Pivot!A:B,2,0),0)</f>
        <v>0</v>
      </c>
      <c r="F16988" s="65">
        <f>IFERROR(VLOOKUP(C16988,Pivot!A:C,3,0),0)</f>
        <v>0</v>
      </c>
    </row>
    <row r="16989" spans="1:6" x14ac:dyDescent="0.25">
      <c r="A16989" s="68" t="s">
        <v>103</v>
      </c>
      <c r="B16989" s="69">
        <v>491602778</v>
      </c>
      <c r="C16989" s="68">
        <v>491602778</v>
      </c>
      <c r="D16989" s="69" t="s">
        <v>11161</v>
      </c>
      <c r="E16989" s="65">
        <f>IFERROR(VLOOKUP(C16989,Pivot!A:B,2,0),0)</f>
        <v>0</v>
      </c>
      <c r="F16989" s="65">
        <f>IFERROR(VLOOKUP(C16989,Pivot!A:C,3,0),0)</f>
        <v>0</v>
      </c>
    </row>
    <row r="16990" spans="1:6" x14ac:dyDescent="0.25">
      <c r="A16990" s="68" t="s">
        <v>103</v>
      </c>
      <c r="B16990" s="69">
        <v>491602778</v>
      </c>
      <c r="C16990" s="68">
        <v>5050838417513</v>
      </c>
      <c r="D16990" s="69" t="s">
        <v>11161</v>
      </c>
      <c r="E16990" s="65">
        <f>IFERROR(VLOOKUP(C16990,Pivot!A:B,2,0),0)</f>
        <v>0</v>
      </c>
      <c r="F16990" s="65">
        <f>IFERROR(VLOOKUP(C16990,Pivot!A:C,3,0),0)</f>
        <v>0</v>
      </c>
    </row>
    <row r="16991" spans="1:6" x14ac:dyDescent="0.25">
      <c r="A16991" s="68" t="s">
        <v>103</v>
      </c>
      <c r="B16991" s="69">
        <v>491602795</v>
      </c>
      <c r="C16991" s="68">
        <v>491602795</v>
      </c>
      <c r="D16991" s="69" t="s">
        <v>11162</v>
      </c>
      <c r="E16991" s="65">
        <f>IFERROR(VLOOKUP(C16991,Pivot!A:B,2,0),0)</f>
        <v>0</v>
      </c>
      <c r="F16991" s="65">
        <f>IFERROR(VLOOKUP(C16991,Pivot!A:C,3,0),0)</f>
        <v>0</v>
      </c>
    </row>
    <row r="16992" spans="1:6" x14ac:dyDescent="0.25">
      <c r="A16992" s="68" t="s">
        <v>103</v>
      </c>
      <c r="B16992" s="69">
        <v>491602795</v>
      </c>
      <c r="C16992" s="68">
        <v>8058664109913</v>
      </c>
      <c r="D16992" s="69" t="s">
        <v>11162</v>
      </c>
      <c r="E16992" s="65">
        <f>IFERROR(VLOOKUP(C16992,Pivot!A:B,2,0),0)</f>
        <v>0</v>
      </c>
      <c r="F16992" s="65">
        <f>IFERROR(VLOOKUP(C16992,Pivot!A:C,3,0),0)</f>
        <v>0</v>
      </c>
    </row>
    <row r="16993" spans="1:6" x14ac:dyDescent="0.25">
      <c r="A16993" s="68" t="s">
        <v>103</v>
      </c>
      <c r="B16993" s="69">
        <v>491602803</v>
      </c>
      <c r="C16993" s="68">
        <v>491602803</v>
      </c>
      <c r="D16993" s="69" t="s">
        <v>11163</v>
      </c>
      <c r="E16993" s="65">
        <f>IFERROR(VLOOKUP(C16993,Pivot!A:B,2,0),0)</f>
        <v>0</v>
      </c>
      <c r="F16993" s="65">
        <f>IFERROR(VLOOKUP(C16993,Pivot!A:C,3,0),0)</f>
        <v>0</v>
      </c>
    </row>
    <row r="16994" spans="1:6" x14ac:dyDescent="0.25">
      <c r="A16994" s="68" t="s">
        <v>103</v>
      </c>
      <c r="B16994" s="69">
        <v>491602803</v>
      </c>
      <c r="C16994" s="68">
        <v>8908007719142</v>
      </c>
      <c r="D16994" s="69" t="s">
        <v>11163</v>
      </c>
      <c r="E16994" s="65">
        <f>IFERROR(VLOOKUP(C16994,Pivot!A:B,2,0),0)</f>
        <v>0</v>
      </c>
      <c r="F16994" s="65">
        <f>IFERROR(VLOOKUP(C16994,Pivot!A:C,3,0),0)</f>
        <v>0</v>
      </c>
    </row>
    <row r="16995" spans="1:6" x14ac:dyDescent="0.25">
      <c r="A16995" s="68" t="s">
        <v>103</v>
      </c>
      <c r="B16995" s="69">
        <v>491602804</v>
      </c>
      <c r="C16995" s="68">
        <v>491602804</v>
      </c>
      <c r="D16995" s="69" t="s">
        <v>11164</v>
      </c>
      <c r="E16995" s="65">
        <f>IFERROR(VLOOKUP(C16995,Pivot!A:B,2,0),0)</f>
        <v>0</v>
      </c>
      <c r="F16995" s="65">
        <f>IFERROR(VLOOKUP(C16995,Pivot!A:C,3,0),0)</f>
        <v>0</v>
      </c>
    </row>
    <row r="16996" spans="1:6" x14ac:dyDescent="0.25">
      <c r="A16996" s="68" t="s">
        <v>103</v>
      </c>
      <c r="B16996" s="69">
        <v>491602804</v>
      </c>
      <c r="C16996" s="68">
        <v>8908007719289</v>
      </c>
      <c r="D16996" s="69" t="s">
        <v>11164</v>
      </c>
      <c r="E16996" s="65">
        <f>IFERROR(VLOOKUP(C16996,Pivot!A:B,2,0),0)</f>
        <v>0</v>
      </c>
      <c r="F16996" s="65">
        <f>IFERROR(VLOOKUP(C16996,Pivot!A:C,3,0),0)</f>
        <v>0</v>
      </c>
    </row>
    <row r="16997" spans="1:6" x14ac:dyDescent="0.25">
      <c r="A16997" s="68" t="s">
        <v>103</v>
      </c>
      <c r="B16997" s="69">
        <v>491602805</v>
      </c>
      <c r="C16997" s="68">
        <v>491602805</v>
      </c>
      <c r="D16997" s="69" t="s">
        <v>11165</v>
      </c>
      <c r="E16997" s="65">
        <f>IFERROR(VLOOKUP(C16997,Pivot!A:B,2,0),0)</f>
        <v>0</v>
      </c>
      <c r="F16997" s="65">
        <f>IFERROR(VLOOKUP(C16997,Pivot!A:C,3,0),0)</f>
        <v>0</v>
      </c>
    </row>
    <row r="16998" spans="1:6" x14ac:dyDescent="0.25">
      <c r="A16998" s="68" t="s">
        <v>103</v>
      </c>
      <c r="B16998" s="69">
        <v>491602805</v>
      </c>
      <c r="C16998" s="68">
        <v>8908007719050</v>
      </c>
      <c r="D16998" s="69" t="s">
        <v>11165</v>
      </c>
      <c r="E16998" s="65">
        <f>IFERROR(VLOOKUP(C16998,Pivot!A:B,2,0),0)</f>
        <v>0</v>
      </c>
      <c r="F16998" s="65">
        <f>IFERROR(VLOOKUP(C16998,Pivot!A:C,3,0),0)</f>
        <v>0</v>
      </c>
    </row>
    <row r="16999" spans="1:6" x14ac:dyDescent="0.25">
      <c r="A16999" s="68" t="s">
        <v>103</v>
      </c>
      <c r="B16999" s="69">
        <v>491602806</v>
      </c>
      <c r="C16999" s="68">
        <v>491602806</v>
      </c>
      <c r="D16999" s="69" t="s">
        <v>11166</v>
      </c>
      <c r="E16999" s="65">
        <f>IFERROR(VLOOKUP(C16999,Pivot!A:B,2,0),0)</f>
        <v>0</v>
      </c>
      <c r="F16999" s="65">
        <f>IFERROR(VLOOKUP(C16999,Pivot!A:C,3,0),0)</f>
        <v>0</v>
      </c>
    </row>
    <row r="17000" spans="1:6" x14ac:dyDescent="0.25">
      <c r="A17000" s="68" t="s">
        <v>103</v>
      </c>
      <c r="B17000" s="69">
        <v>491602806</v>
      </c>
      <c r="C17000" s="68">
        <v>772004497</v>
      </c>
      <c r="D17000" s="69" t="s">
        <v>11166</v>
      </c>
      <c r="E17000" s="65">
        <f>IFERROR(VLOOKUP(C17000,Pivot!A:B,2,0),0)</f>
        <v>0</v>
      </c>
      <c r="F17000" s="65">
        <f>IFERROR(VLOOKUP(C17000,Pivot!A:C,3,0),0)</f>
        <v>0</v>
      </c>
    </row>
    <row r="17001" spans="1:6" x14ac:dyDescent="0.25">
      <c r="A17001" s="68" t="s">
        <v>103</v>
      </c>
      <c r="B17001" s="69">
        <v>491602807</v>
      </c>
      <c r="C17001" s="68">
        <v>491602807</v>
      </c>
      <c r="D17001" s="69" t="s">
        <v>11167</v>
      </c>
      <c r="E17001" s="65">
        <f>IFERROR(VLOOKUP(C17001,Pivot!A:B,2,0),0)</f>
        <v>0</v>
      </c>
      <c r="F17001" s="65">
        <f>IFERROR(VLOOKUP(C17001,Pivot!A:C,3,0),0)</f>
        <v>0</v>
      </c>
    </row>
    <row r="17002" spans="1:6" x14ac:dyDescent="0.25">
      <c r="A17002" s="68" t="s">
        <v>103</v>
      </c>
      <c r="B17002" s="69">
        <v>491602807</v>
      </c>
      <c r="C17002" s="68">
        <v>772004948</v>
      </c>
      <c r="D17002" s="69" t="s">
        <v>11167</v>
      </c>
      <c r="E17002" s="65">
        <f>IFERROR(VLOOKUP(C17002,Pivot!A:B,2,0),0)</f>
        <v>0</v>
      </c>
      <c r="F17002" s="65">
        <f>IFERROR(VLOOKUP(C17002,Pivot!A:C,3,0),0)</f>
        <v>0</v>
      </c>
    </row>
    <row r="17003" spans="1:6" x14ac:dyDescent="0.25">
      <c r="A17003" s="68" t="s">
        <v>103</v>
      </c>
      <c r="B17003" s="69">
        <v>491602807</v>
      </c>
      <c r="C17003" s="68">
        <v>772005753</v>
      </c>
      <c r="D17003" s="69" t="s">
        <v>11167</v>
      </c>
      <c r="E17003" s="65">
        <f>IFERROR(VLOOKUP(C17003,Pivot!A:B,2,0),0)</f>
        <v>0</v>
      </c>
      <c r="F17003" s="65">
        <f>IFERROR(VLOOKUP(C17003,Pivot!A:C,3,0),0)</f>
        <v>0</v>
      </c>
    </row>
    <row r="17004" spans="1:6" x14ac:dyDescent="0.25">
      <c r="A17004" s="68" t="s">
        <v>103</v>
      </c>
      <c r="B17004" s="69">
        <v>491602808</v>
      </c>
      <c r="C17004" s="68">
        <v>491602808</v>
      </c>
      <c r="D17004" s="69" t="s">
        <v>11168</v>
      </c>
      <c r="E17004" s="65">
        <f>IFERROR(VLOOKUP(C17004,Pivot!A:B,2,0),0)</f>
        <v>0</v>
      </c>
      <c r="F17004" s="65">
        <f>IFERROR(VLOOKUP(C17004,Pivot!A:C,3,0),0)</f>
        <v>0</v>
      </c>
    </row>
    <row r="17005" spans="1:6" x14ac:dyDescent="0.25">
      <c r="A17005" s="68" t="s">
        <v>103</v>
      </c>
      <c r="B17005" s="69">
        <v>491602808</v>
      </c>
      <c r="C17005" s="68">
        <v>772328005</v>
      </c>
      <c r="D17005" s="69" t="s">
        <v>11168</v>
      </c>
      <c r="E17005" s="65">
        <f>IFERROR(VLOOKUP(C17005,Pivot!A:B,2,0),0)</f>
        <v>0</v>
      </c>
      <c r="F17005" s="65">
        <f>IFERROR(VLOOKUP(C17005,Pivot!A:C,3,0),0)</f>
        <v>0</v>
      </c>
    </row>
    <row r="17006" spans="1:6" x14ac:dyDescent="0.25">
      <c r="A17006" s="68" t="s">
        <v>103</v>
      </c>
      <c r="B17006" s="69">
        <v>491602810</v>
      </c>
      <c r="C17006" s="68">
        <v>4897067860885</v>
      </c>
      <c r="D17006" s="69" t="s">
        <v>11169</v>
      </c>
      <c r="E17006" s="65">
        <f>IFERROR(VLOOKUP(C17006,Pivot!A:B,2,0),0)</f>
        <v>0</v>
      </c>
      <c r="F17006" s="65">
        <f>IFERROR(VLOOKUP(C17006,Pivot!A:C,3,0),0)</f>
        <v>0</v>
      </c>
    </row>
    <row r="17007" spans="1:6" x14ac:dyDescent="0.25">
      <c r="A17007" s="68" t="s">
        <v>103</v>
      </c>
      <c r="B17007" s="69">
        <v>491602810</v>
      </c>
      <c r="C17007" s="68">
        <v>491602810</v>
      </c>
      <c r="D17007" s="69" t="s">
        <v>11169</v>
      </c>
      <c r="E17007" s="65">
        <f>IFERROR(VLOOKUP(C17007,Pivot!A:B,2,0),0)</f>
        <v>0</v>
      </c>
      <c r="F17007" s="65">
        <f>IFERROR(VLOOKUP(C17007,Pivot!A:C,3,0),0)</f>
        <v>0</v>
      </c>
    </row>
    <row r="17008" spans="1:6" x14ac:dyDescent="0.25">
      <c r="A17008" s="68" t="s">
        <v>103</v>
      </c>
      <c r="B17008" s="69">
        <v>491602811</v>
      </c>
      <c r="C17008" s="68">
        <v>4897067860892</v>
      </c>
      <c r="D17008" s="69" t="s">
        <v>11170</v>
      </c>
      <c r="E17008" s="65">
        <f>IFERROR(VLOOKUP(C17008,Pivot!A:B,2,0),0)</f>
        <v>0</v>
      </c>
      <c r="F17008" s="65">
        <f>IFERROR(VLOOKUP(C17008,Pivot!A:C,3,0),0)</f>
        <v>0</v>
      </c>
    </row>
    <row r="17009" spans="1:6" x14ac:dyDescent="0.25">
      <c r="A17009" s="68" t="s">
        <v>103</v>
      </c>
      <c r="B17009" s="69">
        <v>491602811</v>
      </c>
      <c r="C17009" s="68">
        <v>491602811</v>
      </c>
      <c r="D17009" s="69" t="s">
        <v>11170</v>
      </c>
      <c r="E17009" s="65">
        <f>IFERROR(VLOOKUP(C17009,Pivot!A:B,2,0),0)</f>
        <v>0</v>
      </c>
      <c r="F17009" s="65">
        <f>IFERROR(VLOOKUP(C17009,Pivot!A:C,3,0),0)</f>
        <v>0</v>
      </c>
    </row>
    <row r="17010" spans="1:6" x14ac:dyDescent="0.25">
      <c r="A17010" s="68" t="s">
        <v>103</v>
      </c>
      <c r="B17010" s="69">
        <v>491602812</v>
      </c>
      <c r="C17010" s="68">
        <v>4897067860908</v>
      </c>
      <c r="D17010" s="69" t="s">
        <v>11171</v>
      </c>
      <c r="E17010" s="65">
        <f>IFERROR(VLOOKUP(C17010,Pivot!A:B,2,0),0)</f>
        <v>0</v>
      </c>
      <c r="F17010" s="65">
        <f>IFERROR(VLOOKUP(C17010,Pivot!A:C,3,0),0)</f>
        <v>0</v>
      </c>
    </row>
    <row r="17011" spans="1:6" x14ac:dyDescent="0.25">
      <c r="A17011" s="68" t="s">
        <v>103</v>
      </c>
      <c r="B17011" s="69">
        <v>491602812</v>
      </c>
      <c r="C17011" s="68">
        <v>491602812</v>
      </c>
      <c r="D17011" s="69" t="s">
        <v>11171</v>
      </c>
      <c r="E17011" s="65">
        <f>IFERROR(VLOOKUP(C17011,Pivot!A:B,2,0),0)</f>
        <v>0</v>
      </c>
      <c r="F17011" s="65">
        <f>IFERROR(VLOOKUP(C17011,Pivot!A:C,3,0),0)</f>
        <v>0</v>
      </c>
    </row>
    <row r="17012" spans="1:6" x14ac:dyDescent="0.25">
      <c r="A17012" s="68" t="s">
        <v>103</v>
      </c>
      <c r="B17012" s="69">
        <v>491602813</v>
      </c>
      <c r="C17012" s="68">
        <v>4897067861202</v>
      </c>
      <c r="D17012" s="69" t="s">
        <v>11172</v>
      </c>
      <c r="E17012" s="65">
        <f>IFERROR(VLOOKUP(C17012,Pivot!A:B,2,0),0)</f>
        <v>0</v>
      </c>
      <c r="F17012" s="65">
        <f>IFERROR(VLOOKUP(C17012,Pivot!A:C,3,0),0)</f>
        <v>0</v>
      </c>
    </row>
    <row r="17013" spans="1:6" x14ac:dyDescent="0.25">
      <c r="A17013" s="68" t="s">
        <v>103</v>
      </c>
      <c r="B17013" s="69">
        <v>491602813</v>
      </c>
      <c r="C17013" s="68">
        <v>491602813</v>
      </c>
      <c r="D17013" s="69" t="s">
        <v>11172</v>
      </c>
      <c r="E17013" s="65">
        <f>IFERROR(VLOOKUP(C17013,Pivot!A:B,2,0),0)</f>
        <v>0</v>
      </c>
      <c r="F17013" s="65">
        <f>IFERROR(VLOOKUP(C17013,Pivot!A:C,3,0),0)</f>
        <v>0</v>
      </c>
    </row>
    <row r="17014" spans="1:6" x14ac:dyDescent="0.25">
      <c r="A17014" s="68" t="s">
        <v>103</v>
      </c>
      <c r="B17014" s="69">
        <v>491602814</v>
      </c>
      <c r="C17014" s="68">
        <v>491602814</v>
      </c>
      <c r="D17014" s="69" t="s">
        <v>11173</v>
      </c>
      <c r="E17014" s="65">
        <f>IFERROR(VLOOKUP(C17014,Pivot!A:B,2,0),0)</f>
        <v>0</v>
      </c>
      <c r="F17014" s="65">
        <f>IFERROR(VLOOKUP(C17014,Pivot!A:C,3,0),0)</f>
        <v>0</v>
      </c>
    </row>
    <row r="17015" spans="1:6" x14ac:dyDescent="0.25">
      <c r="A17015" s="68" t="s">
        <v>103</v>
      </c>
      <c r="B17015" s="69">
        <v>491602814</v>
      </c>
      <c r="C17015" s="68">
        <v>886144956416</v>
      </c>
      <c r="D17015" s="69" t="s">
        <v>11173</v>
      </c>
      <c r="E17015" s="65">
        <f>IFERROR(VLOOKUP(C17015,Pivot!A:B,2,0),0)</f>
        <v>0</v>
      </c>
      <c r="F17015" s="65">
        <f>IFERROR(VLOOKUP(C17015,Pivot!A:C,3,0),0)</f>
        <v>0</v>
      </c>
    </row>
    <row r="17016" spans="1:6" x14ac:dyDescent="0.25">
      <c r="A17016" s="68" t="s">
        <v>103</v>
      </c>
      <c r="B17016" s="69">
        <v>491602814</v>
      </c>
      <c r="C17016" s="68">
        <v>886144956423</v>
      </c>
      <c r="D17016" s="69" t="s">
        <v>11173</v>
      </c>
      <c r="E17016" s="65">
        <f>IFERROR(VLOOKUP(C17016,Pivot!A:B,2,0),0)</f>
        <v>0</v>
      </c>
      <c r="F17016" s="65">
        <f>IFERROR(VLOOKUP(C17016,Pivot!A:C,3,0),0)</f>
        <v>0</v>
      </c>
    </row>
    <row r="17017" spans="1:6" x14ac:dyDescent="0.25">
      <c r="A17017" s="68" t="s">
        <v>103</v>
      </c>
      <c r="B17017" s="69">
        <v>491602814</v>
      </c>
      <c r="C17017" s="68">
        <v>886144956430</v>
      </c>
      <c r="D17017" s="69" t="s">
        <v>11173</v>
      </c>
      <c r="E17017" s="65">
        <f>IFERROR(VLOOKUP(C17017,Pivot!A:B,2,0),0)</f>
        <v>0</v>
      </c>
      <c r="F17017" s="65">
        <f>IFERROR(VLOOKUP(C17017,Pivot!A:C,3,0),0)</f>
        <v>0</v>
      </c>
    </row>
    <row r="17018" spans="1:6" x14ac:dyDescent="0.25">
      <c r="A17018" s="68" t="s">
        <v>103</v>
      </c>
      <c r="B17018" s="69">
        <v>491602815</v>
      </c>
      <c r="C17018" s="68">
        <v>491602815</v>
      </c>
      <c r="D17018" s="69" t="s">
        <v>11174</v>
      </c>
      <c r="E17018" s="65">
        <f>IFERROR(VLOOKUP(C17018,Pivot!A:B,2,0),0)</f>
        <v>0</v>
      </c>
      <c r="F17018" s="65">
        <f>IFERROR(VLOOKUP(C17018,Pivot!A:C,3,0),0)</f>
        <v>0</v>
      </c>
    </row>
    <row r="17019" spans="1:6" x14ac:dyDescent="0.25">
      <c r="A17019" s="68" t="s">
        <v>103</v>
      </c>
      <c r="B17019" s="69">
        <v>491602815</v>
      </c>
      <c r="C17019" s="68">
        <v>886144954962</v>
      </c>
      <c r="D17019" s="69" t="s">
        <v>11174</v>
      </c>
      <c r="E17019" s="65">
        <f>IFERROR(VLOOKUP(C17019,Pivot!A:B,2,0),0)</f>
        <v>0</v>
      </c>
      <c r="F17019" s="65">
        <f>IFERROR(VLOOKUP(C17019,Pivot!A:C,3,0),0)</f>
        <v>0</v>
      </c>
    </row>
    <row r="17020" spans="1:6" x14ac:dyDescent="0.25">
      <c r="A17020" s="68" t="s">
        <v>103</v>
      </c>
      <c r="B17020" s="69">
        <v>491602815</v>
      </c>
      <c r="C17020" s="68">
        <v>886144954979</v>
      </c>
      <c r="D17020" s="69" t="s">
        <v>11174</v>
      </c>
      <c r="E17020" s="65">
        <f>IFERROR(VLOOKUP(C17020,Pivot!A:B,2,0),0)</f>
        <v>0</v>
      </c>
      <c r="F17020" s="65">
        <f>IFERROR(VLOOKUP(C17020,Pivot!A:C,3,0),0)</f>
        <v>0</v>
      </c>
    </row>
    <row r="17021" spans="1:6" x14ac:dyDescent="0.25">
      <c r="A17021" s="68" t="s">
        <v>103</v>
      </c>
      <c r="B17021" s="69">
        <v>491602815</v>
      </c>
      <c r="C17021" s="68">
        <v>886144954986</v>
      </c>
      <c r="D17021" s="69" t="s">
        <v>11174</v>
      </c>
      <c r="E17021" s="65">
        <f>IFERROR(VLOOKUP(C17021,Pivot!A:B,2,0),0)</f>
        <v>0</v>
      </c>
      <c r="F17021" s="65">
        <f>IFERROR(VLOOKUP(C17021,Pivot!A:C,3,0),0)</f>
        <v>0</v>
      </c>
    </row>
    <row r="17022" spans="1:6" x14ac:dyDescent="0.25">
      <c r="A17022" s="68" t="s">
        <v>103</v>
      </c>
      <c r="B17022" s="69">
        <v>491602816</v>
      </c>
      <c r="C17022" s="68">
        <v>491602816</v>
      </c>
      <c r="D17022" s="69" t="s">
        <v>11175</v>
      </c>
      <c r="E17022" s="65">
        <f>IFERROR(VLOOKUP(C17022,Pivot!A:B,2,0),0)</f>
        <v>0</v>
      </c>
      <c r="F17022" s="65">
        <f>IFERROR(VLOOKUP(C17022,Pivot!A:C,3,0),0)</f>
        <v>0</v>
      </c>
    </row>
    <row r="17023" spans="1:6" x14ac:dyDescent="0.25">
      <c r="A17023" s="68" t="s">
        <v>103</v>
      </c>
      <c r="B17023" s="69">
        <v>491602816</v>
      </c>
      <c r="C17023" s="68">
        <v>886144953866</v>
      </c>
      <c r="D17023" s="69" t="s">
        <v>11175</v>
      </c>
      <c r="E17023" s="65">
        <f>IFERROR(VLOOKUP(C17023,Pivot!A:B,2,0),0)</f>
        <v>0</v>
      </c>
      <c r="F17023" s="65">
        <f>IFERROR(VLOOKUP(C17023,Pivot!A:C,3,0),0)</f>
        <v>0</v>
      </c>
    </row>
    <row r="17024" spans="1:6" x14ac:dyDescent="0.25">
      <c r="A17024" s="68" t="s">
        <v>103</v>
      </c>
      <c r="B17024" s="69">
        <v>491602816</v>
      </c>
      <c r="C17024" s="68">
        <v>886144953873</v>
      </c>
      <c r="D17024" s="69" t="s">
        <v>11175</v>
      </c>
      <c r="E17024" s="65">
        <f>IFERROR(VLOOKUP(C17024,Pivot!A:B,2,0),0)</f>
        <v>0</v>
      </c>
      <c r="F17024" s="65">
        <f>IFERROR(VLOOKUP(C17024,Pivot!A:C,3,0),0)</f>
        <v>0</v>
      </c>
    </row>
    <row r="17025" spans="1:6" x14ac:dyDescent="0.25">
      <c r="A17025" s="68" t="s">
        <v>103</v>
      </c>
      <c r="B17025" s="69">
        <v>491602816</v>
      </c>
      <c r="C17025" s="68">
        <v>886144953880</v>
      </c>
      <c r="D17025" s="69" t="s">
        <v>11175</v>
      </c>
      <c r="E17025" s="65">
        <f>IFERROR(VLOOKUP(C17025,Pivot!A:B,2,0),0)</f>
        <v>0</v>
      </c>
      <c r="F17025" s="65">
        <f>IFERROR(VLOOKUP(C17025,Pivot!A:C,3,0),0)</f>
        <v>0</v>
      </c>
    </row>
    <row r="17026" spans="1:6" x14ac:dyDescent="0.25">
      <c r="A17026" s="68" t="s">
        <v>103</v>
      </c>
      <c r="B17026" s="69">
        <v>491602817</v>
      </c>
      <c r="C17026" s="68">
        <v>491602817</v>
      </c>
      <c r="D17026" s="69" t="s">
        <v>11176</v>
      </c>
      <c r="E17026" s="65">
        <f>IFERROR(VLOOKUP(C17026,Pivot!A:B,2,0),0)</f>
        <v>0</v>
      </c>
      <c r="F17026" s="65">
        <f>IFERROR(VLOOKUP(C17026,Pivot!A:C,3,0),0)</f>
        <v>0</v>
      </c>
    </row>
    <row r="17027" spans="1:6" x14ac:dyDescent="0.25">
      <c r="A17027" s="68" t="s">
        <v>103</v>
      </c>
      <c r="B17027" s="69">
        <v>491602817</v>
      </c>
      <c r="C17027" s="68">
        <v>886144954665</v>
      </c>
      <c r="D17027" s="69" t="s">
        <v>11176</v>
      </c>
      <c r="E17027" s="65">
        <f>IFERROR(VLOOKUP(C17027,Pivot!A:B,2,0),0)</f>
        <v>0</v>
      </c>
      <c r="F17027" s="65">
        <f>IFERROR(VLOOKUP(C17027,Pivot!A:C,3,0),0)</f>
        <v>0</v>
      </c>
    </row>
    <row r="17028" spans="1:6" x14ac:dyDescent="0.25">
      <c r="A17028" s="68" t="s">
        <v>103</v>
      </c>
      <c r="B17028" s="69">
        <v>491602817</v>
      </c>
      <c r="C17028" s="68">
        <v>886144954672</v>
      </c>
      <c r="D17028" s="69" t="s">
        <v>11176</v>
      </c>
      <c r="E17028" s="65">
        <f>IFERROR(VLOOKUP(C17028,Pivot!A:B,2,0),0)</f>
        <v>0</v>
      </c>
      <c r="F17028" s="65">
        <f>IFERROR(VLOOKUP(C17028,Pivot!A:C,3,0),0)</f>
        <v>0</v>
      </c>
    </row>
    <row r="17029" spans="1:6" x14ac:dyDescent="0.25">
      <c r="A17029" s="68" t="s">
        <v>103</v>
      </c>
      <c r="B17029" s="69">
        <v>491602817</v>
      </c>
      <c r="C17029" s="68">
        <v>886144954689</v>
      </c>
      <c r="D17029" s="69" t="s">
        <v>11176</v>
      </c>
      <c r="E17029" s="65">
        <f>IFERROR(VLOOKUP(C17029,Pivot!A:B,2,0),0)</f>
        <v>0</v>
      </c>
      <c r="F17029" s="65">
        <f>IFERROR(VLOOKUP(C17029,Pivot!A:C,3,0),0)</f>
        <v>0</v>
      </c>
    </row>
    <row r="17030" spans="1:6" x14ac:dyDescent="0.25">
      <c r="A17030" s="68" t="s">
        <v>103</v>
      </c>
      <c r="B17030" s="69">
        <v>491602819</v>
      </c>
      <c r="C17030" s="68">
        <v>491602819</v>
      </c>
      <c r="D17030" s="69" t="s">
        <v>11177</v>
      </c>
      <c r="E17030" s="65">
        <f>IFERROR(VLOOKUP(C17030,Pivot!A:B,2,0),0)</f>
        <v>0</v>
      </c>
      <c r="F17030" s="65">
        <f>IFERROR(VLOOKUP(C17030,Pivot!A:C,3,0),0)</f>
        <v>0</v>
      </c>
    </row>
    <row r="17031" spans="1:6" x14ac:dyDescent="0.25">
      <c r="A17031" s="68" t="s">
        <v>103</v>
      </c>
      <c r="B17031" s="69">
        <v>491602819</v>
      </c>
      <c r="C17031" s="68">
        <v>886144246210</v>
      </c>
      <c r="D17031" s="69" t="s">
        <v>11177</v>
      </c>
      <c r="E17031" s="65">
        <f>IFERROR(VLOOKUP(C17031,Pivot!A:B,2,0),0)</f>
        <v>0</v>
      </c>
      <c r="F17031" s="65">
        <f>IFERROR(VLOOKUP(C17031,Pivot!A:C,3,0),0)</f>
        <v>0</v>
      </c>
    </row>
    <row r="17032" spans="1:6" x14ac:dyDescent="0.25">
      <c r="A17032" s="68" t="s">
        <v>103</v>
      </c>
      <c r="B17032" s="69">
        <v>491602819</v>
      </c>
      <c r="C17032" s="68">
        <v>886144246227</v>
      </c>
      <c r="D17032" s="69" t="s">
        <v>11177</v>
      </c>
      <c r="E17032" s="65">
        <f>IFERROR(VLOOKUP(C17032,Pivot!A:B,2,0),0)</f>
        <v>0</v>
      </c>
      <c r="F17032" s="65">
        <f>IFERROR(VLOOKUP(C17032,Pivot!A:C,3,0),0)</f>
        <v>0</v>
      </c>
    </row>
    <row r="17033" spans="1:6" x14ac:dyDescent="0.25">
      <c r="A17033" s="68" t="s">
        <v>103</v>
      </c>
      <c r="B17033" s="69">
        <v>491602819</v>
      </c>
      <c r="C17033" s="68">
        <v>886144246234</v>
      </c>
      <c r="D17033" s="69" t="s">
        <v>11177</v>
      </c>
      <c r="E17033" s="65">
        <f>IFERROR(VLOOKUP(C17033,Pivot!A:B,2,0),0)</f>
        <v>0</v>
      </c>
      <c r="F17033" s="65">
        <f>IFERROR(VLOOKUP(C17033,Pivot!A:C,3,0),0)</f>
        <v>0</v>
      </c>
    </row>
    <row r="17034" spans="1:6" x14ac:dyDescent="0.25">
      <c r="A17034" s="68" t="s">
        <v>103</v>
      </c>
      <c r="B17034" s="69">
        <v>491602820</v>
      </c>
      <c r="C17034" s="68">
        <v>778988170588</v>
      </c>
      <c r="D17034" s="69" t="s">
        <v>11178</v>
      </c>
      <c r="E17034" s="65">
        <f>IFERROR(VLOOKUP(C17034,Pivot!A:B,2,0),0)</f>
        <v>0</v>
      </c>
      <c r="F17034" s="65">
        <f>IFERROR(VLOOKUP(C17034,Pivot!A:C,3,0),0)</f>
        <v>0</v>
      </c>
    </row>
    <row r="17035" spans="1:6" x14ac:dyDescent="0.25">
      <c r="A17035" s="68" t="s">
        <v>103</v>
      </c>
      <c r="B17035" s="69">
        <v>491602821</v>
      </c>
      <c r="C17035" s="68">
        <v>778988144244</v>
      </c>
      <c r="D17035" s="69" t="s">
        <v>11179</v>
      </c>
      <c r="E17035" s="65">
        <f>IFERROR(VLOOKUP(C17035,Pivot!A:B,2,0),0)</f>
        <v>0</v>
      </c>
      <c r="F17035" s="65">
        <f>IFERROR(VLOOKUP(C17035,Pivot!A:C,3,0),0)</f>
        <v>0</v>
      </c>
    </row>
    <row r="17036" spans="1:6" x14ac:dyDescent="0.25">
      <c r="A17036" s="68" t="s">
        <v>103</v>
      </c>
      <c r="B17036" s="69">
        <v>491602822</v>
      </c>
      <c r="C17036" s="68">
        <v>778988170571</v>
      </c>
      <c r="D17036" s="69" t="s">
        <v>11180</v>
      </c>
      <c r="E17036" s="65">
        <f>IFERROR(VLOOKUP(C17036,Pivot!A:B,2,0),0)</f>
        <v>0</v>
      </c>
      <c r="F17036" s="65">
        <f>IFERROR(VLOOKUP(C17036,Pivot!A:C,3,0),0)</f>
        <v>0</v>
      </c>
    </row>
    <row r="17037" spans="1:6" x14ac:dyDescent="0.25">
      <c r="A17037" s="68" t="s">
        <v>103</v>
      </c>
      <c r="B17037" s="69">
        <v>491602823</v>
      </c>
      <c r="C17037" s="68">
        <v>778988175255</v>
      </c>
      <c r="D17037" s="69" t="s">
        <v>11181</v>
      </c>
      <c r="E17037" s="65">
        <f>IFERROR(VLOOKUP(C17037,Pivot!A:B,2,0),0)</f>
        <v>0</v>
      </c>
      <c r="F17037" s="65">
        <f>IFERROR(VLOOKUP(C17037,Pivot!A:C,3,0),0)</f>
        <v>0</v>
      </c>
    </row>
    <row r="17038" spans="1:6" x14ac:dyDescent="0.25">
      <c r="A17038" s="68" t="s">
        <v>103</v>
      </c>
      <c r="B17038" s="69">
        <v>491602824</v>
      </c>
      <c r="C17038" s="68">
        <v>778988253595</v>
      </c>
      <c r="D17038" s="69" t="s">
        <v>11182</v>
      </c>
      <c r="E17038" s="65">
        <f>IFERROR(VLOOKUP(C17038,Pivot!A:B,2,0),0)</f>
        <v>0</v>
      </c>
      <c r="F17038" s="65">
        <f>IFERROR(VLOOKUP(C17038,Pivot!A:C,3,0),0)</f>
        <v>0</v>
      </c>
    </row>
    <row r="17039" spans="1:6" x14ac:dyDescent="0.25">
      <c r="A17039" s="68" t="s">
        <v>103</v>
      </c>
      <c r="B17039" s="69">
        <v>491602825</v>
      </c>
      <c r="C17039" s="68">
        <v>813974021625</v>
      </c>
      <c r="D17039" s="69" t="s">
        <v>11183</v>
      </c>
      <c r="E17039" s="65">
        <f>IFERROR(VLOOKUP(C17039,Pivot!A:B,2,0),0)</f>
        <v>0</v>
      </c>
      <c r="F17039" s="65">
        <f>IFERROR(VLOOKUP(C17039,Pivot!A:C,3,0),0)</f>
        <v>0</v>
      </c>
    </row>
    <row r="17040" spans="1:6" x14ac:dyDescent="0.25">
      <c r="A17040" s="68" t="s">
        <v>103</v>
      </c>
      <c r="B17040" s="69">
        <v>491602828</v>
      </c>
      <c r="C17040" s="68">
        <v>4006592046002</v>
      </c>
      <c r="D17040" s="69" t="s">
        <v>11184</v>
      </c>
      <c r="E17040" s="65">
        <f>IFERROR(VLOOKUP(C17040,Pivot!A:B,2,0),0)</f>
        <v>0</v>
      </c>
      <c r="F17040" s="65">
        <f>IFERROR(VLOOKUP(C17040,Pivot!A:C,3,0),0)</f>
        <v>0</v>
      </c>
    </row>
    <row r="17041" spans="1:6" x14ac:dyDescent="0.25">
      <c r="A17041" s="68" t="s">
        <v>103</v>
      </c>
      <c r="B17041" s="69">
        <v>491602829</v>
      </c>
      <c r="C17041" s="68">
        <v>4006592046170</v>
      </c>
      <c r="D17041" s="69" t="s">
        <v>11185</v>
      </c>
      <c r="E17041" s="65">
        <f>IFERROR(VLOOKUP(C17041,Pivot!A:B,2,0),0)</f>
        <v>0</v>
      </c>
      <c r="F17041" s="65">
        <f>IFERROR(VLOOKUP(C17041,Pivot!A:C,3,0),0)</f>
        <v>0</v>
      </c>
    </row>
    <row r="17042" spans="1:6" x14ac:dyDescent="0.25">
      <c r="A17042" s="68" t="s">
        <v>103</v>
      </c>
      <c r="B17042" s="69">
        <v>491602830</v>
      </c>
      <c r="C17042" s="68">
        <v>4003046003253</v>
      </c>
      <c r="D17042" s="69" t="s">
        <v>11186</v>
      </c>
      <c r="E17042" s="65">
        <f>IFERROR(VLOOKUP(C17042,Pivot!A:B,2,0),0)</f>
        <v>0</v>
      </c>
      <c r="F17042" s="65">
        <f>IFERROR(VLOOKUP(C17042,Pivot!A:C,3,0),0)</f>
        <v>0</v>
      </c>
    </row>
    <row r="17043" spans="1:6" x14ac:dyDescent="0.25">
      <c r="A17043" s="68" t="s">
        <v>103</v>
      </c>
      <c r="B17043" s="69">
        <v>491602831</v>
      </c>
      <c r="C17043" s="68">
        <v>4003046003284</v>
      </c>
      <c r="D17043" s="69" t="s">
        <v>11187</v>
      </c>
      <c r="E17043" s="65">
        <f>IFERROR(VLOOKUP(C17043,Pivot!A:B,2,0),0)</f>
        <v>0</v>
      </c>
      <c r="F17043" s="65">
        <f>IFERROR(VLOOKUP(C17043,Pivot!A:C,3,0),0)</f>
        <v>0</v>
      </c>
    </row>
    <row r="17044" spans="1:6" x14ac:dyDescent="0.25">
      <c r="A17044" s="68" t="s">
        <v>103</v>
      </c>
      <c r="B17044" s="69">
        <v>491602834</v>
      </c>
      <c r="C17044" s="68">
        <v>4895179720165</v>
      </c>
      <c r="D17044" s="69" t="s">
        <v>11188</v>
      </c>
      <c r="E17044" s="65">
        <f>IFERROR(VLOOKUP(C17044,Pivot!A:B,2,0),0)</f>
        <v>0</v>
      </c>
      <c r="F17044" s="65">
        <f>IFERROR(VLOOKUP(C17044,Pivot!A:C,3,0),0)</f>
        <v>0</v>
      </c>
    </row>
    <row r="17045" spans="1:6" x14ac:dyDescent="0.25">
      <c r="A17045" s="68" t="s">
        <v>103</v>
      </c>
      <c r="B17045" s="69">
        <v>491602835</v>
      </c>
      <c r="C17045" s="68">
        <v>4895179719039</v>
      </c>
      <c r="D17045" s="69" t="s">
        <v>11189</v>
      </c>
      <c r="E17045" s="65">
        <f>IFERROR(VLOOKUP(C17045,Pivot!A:B,2,0),0)</f>
        <v>0</v>
      </c>
      <c r="F17045" s="65">
        <f>IFERROR(VLOOKUP(C17045,Pivot!A:C,3,0),0)</f>
        <v>0</v>
      </c>
    </row>
    <row r="17046" spans="1:6" x14ac:dyDescent="0.25">
      <c r="A17046" s="68" t="s">
        <v>103</v>
      </c>
      <c r="B17046" s="69">
        <v>491602836</v>
      </c>
      <c r="C17046" s="68">
        <v>4895179717998</v>
      </c>
      <c r="D17046" s="69" t="s">
        <v>11190</v>
      </c>
      <c r="E17046" s="65">
        <f>IFERROR(VLOOKUP(C17046,Pivot!A:B,2,0),0)</f>
        <v>0</v>
      </c>
      <c r="F17046" s="65">
        <f>IFERROR(VLOOKUP(C17046,Pivot!A:C,3,0),0)</f>
        <v>0</v>
      </c>
    </row>
    <row r="17047" spans="1:6" x14ac:dyDescent="0.25">
      <c r="A17047" s="68" t="s">
        <v>103</v>
      </c>
      <c r="B17047" s="69">
        <v>491602837</v>
      </c>
      <c r="C17047" s="68">
        <v>4895179718070</v>
      </c>
      <c r="D17047" s="69" t="s">
        <v>11191</v>
      </c>
      <c r="E17047" s="65">
        <f>IFERROR(VLOOKUP(C17047,Pivot!A:B,2,0),0)</f>
        <v>0</v>
      </c>
      <c r="F17047" s="65">
        <f>IFERROR(VLOOKUP(C17047,Pivot!A:C,3,0),0)</f>
        <v>0</v>
      </c>
    </row>
    <row r="17048" spans="1:6" x14ac:dyDescent="0.25">
      <c r="A17048" s="68" t="s">
        <v>103</v>
      </c>
      <c r="B17048" s="69">
        <v>491602838</v>
      </c>
      <c r="C17048" s="68">
        <v>4895179718056</v>
      </c>
      <c r="D17048" s="69" t="s">
        <v>11192</v>
      </c>
      <c r="E17048" s="65">
        <f>IFERROR(VLOOKUP(C17048,Pivot!A:B,2,0),0)</f>
        <v>0</v>
      </c>
      <c r="F17048" s="65">
        <f>IFERROR(VLOOKUP(C17048,Pivot!A:C,3,0),0)</f>
        <v>0</v>
      </c>
    </row>
    <row r="17049" spans="1:6" x14ac:dyDescent="0.25">
      <c r="A17049" s="68" t="s">
        <v>103</v>
      </c>
      <c r="B17049" s="69">
        <v>491602840</v>
      </c>
      <c r="C17049" s="68">
        <v>4895179720424</v>
      </c>
      <c r="D17049" s="69" t="s">
        <v>11193</v>
      </c>
      <c r="E17049" s="65">
        <f>IFERROR(VLOOKUP(C17049,Pivot!A:B,2,0),0)</f>
        <v>0</v>
      </c>
      <c r="F17049" s="65">
        <f>IFERROR(VLOOKUP(C17049,Pivot!A:C,3,0),0)</f>
        <v>0</v>
      </c>
    </row>
    <row r="17050" spans="1:6" x14ac:dyDescent="0.25">
      <c r="A17050" s="68" t="s">
        <v>103</v>
      </c>
      <c r="B17050" s="69">
        <v>491602844</v>
      </c>
      <c r="C17050" s="68">
        <v>4895179729571</v>
      </c>
      <c r="D17050" s="69" t="s">
        <v>11194</v>
      </c>
      <c r="E17050" s="65">
        <f>IFERROR(VLOOKUP(C17050,Pivot!A:B,2,0),0)</f>
        <v>0</v>
      </c>
      <c r="F17050" s="65">
        <f>IFERROR(VLOOKUP(C17050,Pivot!A:C,3,0),0)</f>
        <v>0</v>
      </c>
    </row>
    <row r="17051" spans="1:6" x14ac:dyDescent="0.25">
      <c r="A17051" s="68" t="s">
        <v>103</v>
      </c>
      <c r="B17051" s="69">
        <v>491602845</v>
      </c>
      <c r="C17051" s="68">
        <v>4895179729632</v>
      </c>
      <c r="D17051" s="69" t="s">
        <v>11195</v>
      </c>
      <c r="E17051" s="65">
        <f>IFERROR(VLOOKUP(C17051,Pivot!A:B,2,0),0)</f>
        <v>0</v>
      </c>
      <c r="F17051" s="65">
        <f>IFERROR(VLOOKUP(C17051,Pivot!A:C,3,0),0)</f>
        <v>0</v>
      </c>
    </row>
    <row r="17052" spans="1:6" x14ac:dyDescent="0.25">
      <c r="A17052" s="68" t="s">
        <v>103</v>
      </c>
      <c r="B17052" s="69">
        <v>491602846</v>
      </c>
      <c r="C17052" s="68">
        <v>4895179729663</v>
      </c>
      <c r="D17052" s="69" t="s">
        <v>11196</v>
      </c>
      <c r="E17052" s="65">
        <f>IFERROR(VLOOKUP(C17052,Pivot!A:B,2,0),0)</f>
        <v>0</v>
      </c>
      <c r="F17052" s="65">
        <f>IFERROR(VLOOKUP(C17052,Pivot!A:C,3,0),0)</f>
        <v>0</v>
      </c>
    </row>
    <row r="17053" spans="1:6" x14ac:dyDescent="0.25">
      <c r="A17053" s="68" t="s">
        <v>103</v>
      </c>
      <c r="B17053" s="69">
        <v>491602847</v>
      </c>
      <c r="C17053" s="68">
        <v>5056219005669</v>
      </c>
      <c r="D17053" s="69" t="s">
        <v>11197</v>
      </c>
      <c r="E17053" s="65">
        <f>IFERROR(VLOOKUP(C17053,Pivot!A:B,2,0),0)</f>
        <v>0</v>
      </c>
      <c r="F17053" s="65">
        <f>IFERROR(VLOOKUP(C17053,Pivot!A:C,3,0),0)</f>
        <v>0</v>
      </c>
    </row>
    <row r="17054" spans="1:6" x14ac:dyDescent="0.25">
      <c r="A17054" s="68" t="s">
        <v>103</v>
      </c>
      <c r="B17054" s="69">
        <v>491602848</v>
      </c>
      <c r="C17054" s="68">
        <v>5055114394571</v>
      </c>
      <c r="D17054" s="69" t="s">
        <v>11198</v>
      </c>
      <c r="E17054" s="65">
        <f>IFERROR(VLOOKUP(C17054,Pivot!A:B,2,0),0)</f>
        <v>0</v>
      </c>
      <c r="F17054" s="65">
        <f>IFERROR(VLOOKUP(C17054,Pivot!A:C,3,0),0)</f>
        <v>0</v>
      </c>
    </row>
    <row r="17055" spans="1:6" x14ac:dyDescent="0.25">
      <c r="A17055" s="68" t="s">
        <v>103</v>
      </c>
      <c r="B17055" s="69">
        <v>491602849</v>
      </c>
      <c r="C17055" s="68">
        <v>5056219001357</v>
      </c>
      <c r="D17055" s="69" t="s">
        <v>11199</v>
      </c>
      <c r="E17055" s="65">
        <f>IFERROR(VLOOKUP(C17055,Pivot!A:B,2,0),0)</f>
        <v>0</v>
      </c>
      <c r="F17055" s="65">
        <f>IFERROR(VLOOKUP(C17055,Pivot!A:C,3,0),0)</f>
        <v>0</v>
      </c>
    </row>
    <row r="17056" spans="1:6" x14ac:dyDescent="0.25">
      <c r="A17056" s="68" t="s">
        <v>103</v>
      </c>
      <c r="B17056" s="69">
        <v>491602850</v>
      </c>
      <c r="C17056" s="68">
        <v>5056219005782</v>
      </c>
      <c r="D17056" s="69" t="s">
        <v>11200</v>
      </c>
      <c r="E17056" s="65">
        <f>IFERROR(VLOOKUP(C17056,Pivot!A:B,2,0),0)</f>
        <v>0</v>
      </c>
      <c r="F17056" s="65">
        <f>IFERROR(VLOOKUP(C17056,Pivot!A:C,3,0),0)</f>
        <v>0</v>
      </c>
    </row>
    <row r="17057" spans="1:6" x14ac:dyDescent="0.25">
      <c r="A17057" s="68" t="s">
        <v>103</v>
      </c>
      <c r="B17057" s="69">
        <v>491602851</v>
      </c>
      <c r="C17057" s="68">
        <v>491602851</v>
      </c>
      <c r="D17057" s="69" t="s">
        <v>11201</v>
      </c>
      <c r="E17057" s="65">
        <f>IFERROR(VLOOKUP(C17057,Pivot!A:B,2,0),0)</f>
        <v>0</v>
      </c>
      <c r="F17057" s="65">
        <f>IFERROR(VLOOKUP(C17057,Pivot!A:C,3,0),0)</f>
        <v>0</v>
      </c>
    </row>
    <row r="17058" spans="1:6" x14ac:dyDescent="0.25">
      <c r="A17058" s="68" t="s">
        <v>103</v>
      </c>
      <c r="B17058" s="69">
        <v>491602851</v>
      </c>
      <c r="C17058" s="68">
        <v>5056219014784</v>
      </c>
      <c r="D17058" s="69" t="s">
        <v>11201</v>
      </c>
      <c r="E17058" s="65">
        <f>IFERROR(VLOOKUP(C17058,Pivot!A:B,2,0),0)</f>
        <v>0</v>
      </c>
      <c r="F17058" s="65">
        <f>IFERROR(VLOOKUP(C17058,Pivot!A:C,3,0),0)</f>
        <v>0</v>
      </c>
    </row>
    <row r="17059" spans="1:6" x14ac:dyDescent="0.25">
      <c r="A17059" s="68" t="s">
        <v>103</v>
      </c>
      <c r="B17059" s="69">
        <v>491602852</v>
      </c>
      <c r="C17059" s="68">
        <v>5056219014838</v>
      </c>
      <c r="D17059" s="69" t="s">
        <v>11202</v>
      </c>
      <c r="E17059" s="65">
        <f>IFERROR(VLOOKUP(C17059,Pivot!A:B,2,0),0)</f>
        <v>0</v>
      </c>
      <c r="F17059" s="65">
        <f>IFERROR(VLOOKUP(C17059,Pivot!A:C,3,0),0)</f>
        <v>0</v>
      </c>
    </row>
    <row r="17060" spans="1:6" x14ac:dyDescent="0.25">
      <c r="A17060" s="68" t="s">
        <v>103</v>
      </c>
      <c r="B17060" s="69">
        <v>491602853</v>
      </c>
      <c r="C17060" s="68">
        <v>5056219014821</v>
      </c>
      <c r="D17060" s="69" t="s">
        <v>11203</v>
      </c>
      <c r="E17060" s="65">
        <f>IFERROR(VLOOKUP(C17060,Pivot!A:B,2,0),0)</f>
        <v>0</v>
      </c>
      <c r="F17060" s="65">
        <f>IFERROR(VLOOKUP(C17060,Pivot!A:C,3,0),0)</f>
        <v>0</v>
      </c>
    </row>
    <row r="17061" spans="1:6" x14ac:dyDescent="0.25">
      <c r="A17061" s="68" t="s">
        <v>103</v>
      </c>
      <c r="B17061" s="69">
        <v>491602859</v>
      </c>
      <c r="C17061" s="68">
        <v>35051556220</v>
      </c>
      <c r="D17061" s="69" t="s">
        <v>11204</v>
      </c>
      <c r="E17061" s="65">
        <f>IFERROR(VLOOKUP(C17061,Pivot!A:B,2,0),0)</f>
        <v>0</v>
      </c>
      <c r="F17061" s="65">
        <f>IFERROR(VLOOKUP(C17061,Pivot!A:C,3,0),0)</f>
        <v>0</v>
      </c>
    </row>
    <row r="17062" spans="1:6" x14ac:dyDescent="0.25">
      <c r="A17062" s="68" t="s">
        <v>103</v>
      </c>
      <c r="B17062" s="69">
        <v>491602859</v>
      </c>
      <c r="C17062" s="68">
        <v>35051557050</v>
      </c>
      <c r="D17062" s="69" t="s">
        <v>11204</v>
      </c>
      <c r="E17062" s="65">
        <f>IFERROR(VLOOKUP(C17062,Pivot!A:B,2,0),0)</f>
        <v>0</v>
      </c>
      <c r="F17062" s="65">
        <f>IFERROR(VLOOKUP(C17062,Pivot!A:C,3,0),0)</f>
        <v>0</v>
      </c>
    </row>
    <row r="17063" spans="1:6" x14ac:dyDescent="0.25">
      <c r="A17063" s="68" t="s">
        <v>103</v>
      </c>
      <c r="B17063" s="69">
        <v>491602860</v>
      </c>
      <c r="C17063" s="68">
        <v>35051556244</v>
      </c>
      <c r="D17063" s="69" t="s">
        <v>11205</v>
      </c>
      <c r="E17063" s="65">
        <f>IFERROR(VLOOKUP(C17063,Pivot!A:B,2,0),0)</f>
        <v>0</v>
      </c>
      <c r="F17063" s="65">
        <f>IFERROR(VLOOKUP(C17063,Pivot!A:C,3,0),0)</f>
        <v>0</v>
      </c>
    </row>
    <row r="17064" spans="1:6" x14ac:dyDescent="0.25">
      <c r="A17064" s="68" t="s">
        <v>103</v>
      </c>
      <c r="B17064" s="69">
        <v>491602861</v>
      </c>
      <c r="C17064" s="68">
        <v>35051556299</v>
      </c>
      <c r="D17064" s="69" t="s">
        <v>11206</v>
      </c>
      <c r="E17064" s="65">
        <f>IFERROR(VLOOKUP(C17064,Pivot!A:B,2,0),0)</f>
        <v>0</v>
      </c>
      <c r="F17064" s="65">
        <f>IFERROR(VLOOKUP(C17064,Pivot!A:C,3,0),0)</f>
        <v>0</v>
      </c>
    </row>
    <row r="17065" spans="1:6" x14ac:dyDescent="0.25">
      <c r="A17065" s="68" t="s">
        <v>103</v>
      </c>
      <c r="B17065" s="69">
        <v>491602862</v>
      </c>
      <c r="C17065" s="68">
        <v>630996752883</v>
      </c>
      <c r="D17065" s="69" t="s">
        <v>11207</v>
      </c>
      <c r="E17065" s="65">
        <f>IFERROR(VLOOKUP(C17065,Pivot!A:B,2,0),0)</f>
        <v>0</v>
      </c>
      <c r="F17065" s="65">
        <f>IFERROR(VLOOKUP(C17065,Pivot!A:C,3,0),0)</f>
        <v>0</v>
      </c>
    </row>
    <row r="17066" spans="1:6" x14ac:dyDescent="0.25">
      <c r="A17066" s="68" t="s">
        <v>103</v>
      </c>
      <c r="B17066" s="69">
        <v>491602862</v>
      </c>
      <c r="C17066" s="68">
        <v>630996754153</v>
      </c>
      <c r="D17066" s="69" t="s">
        <v>11207</v>
      </c>
      <c r="E17066" s="65">
        <f>IFERROR(VLOOKUP(C17066,Pivot!A:B,2,0),0)</f>
        <v>0</v>
      </c>
      <c r="F17066" s="65">
        <f>IFERROR(VLOOKUP(C17066,Pivot!A:C,3,0),0)</f>
        <v>0</v>
      </c>
    </row>
    <row r="17067" spans="1:6" x14ac:dyDescent="0.25">
      <c r="A17067" s="68" t="s">
        <v>103</v>
      </c>
      <c r="B17067" s="69">
        <v>491602864</v>
      </c>
      <c r="C17067" s="68">
        <v>630996752913</v>
      </c>
      <c r="D17067" s="69" t="s">
        <v>11208</v>
      </c>
      <c r="E17067" s="65">
        <f>IFERROR(VLOOKUP(C17067,Pivot!A:B,2,0),0)</f>
        <v>0</v>
      </c>
      <c r="F17067" s="65">
        <f>IFERROR(VLOOKUP(C17067,Pivot!A:C,3,0),0)</f>
        <v>0</v>
      </c>
    </row>
    <row r="17068" spans="1:6" x14ac:dyDescent="0.25">
      <c r="A17068" s="68" t="s">
        <v>103</v>
      </c>
      <c r="B17068" s="69">
        <v>491602864</v>
      </c>
      <c r="C17068" s="68">
        <v>630996754160</v>
      </c>
      <c r="D17068" s="69" t="s">
        <v>11208</v>
      </c>
      <c r="E17068" s="65">
        <f>IFERROR(VLOOKUP(C17068,Pivot!A:B,2,0),0)</f>
        <v>0</v>
      </c>
      <c r="F17068" s="65">
        <f>IFERROR(VLOOKUP(C17068,Pivot!A:C,3,0),0)</f>
        <v>0</v>
      </c>
    </row>
    <row r="17069" spans="1:6" x14ac:dyDescent="0.25">
      <c r="A17069" s="68" t="s">
        <v>103</v>
      </c>
      <c r="B17069" s="69">
        <v>491602865</v>
      </c>
      <c r="C17069" s="68">
        <v>630996752838</v>
      </c>
      <c r="D17069" s="69" t="s">
        <v>11209</v>
      </c>
      <c r="E17069" s="65">
        <f>IFERROR(VLOOKUP(C17069,Pivot!A:B,2,0),0)</f>
        <v>0</v>
      </c>
      <c r="F17069" s="65">
        <f>IFERROR(VLOOKUP(C17069,Pivot!A:C,3,0),0)</f>
        <v>0</v>
      </c>
    </row>
    <row r="17070" spans="1:6" x14ac:dyDescent="0.25">
      <c r="A17070" s="68" t="s">
        <v>103</v>
      </c>
      <c r="B17070" s="69">
        <v>491602867</v>
      </c>
      <c r="C17070" s="68">
        <v>778988562857</v>
      </c>
      <c r="D17070" s="69" t="s">
        <v>11210</v>
      </c>
      <c r="E17070" s="65">
        <f>IFERROR(VLOOKUP(C17070,Pivot!A:B,2,0),0)</f>
        <v>0</v>
      </c>
      <c r="F17070" s="65">
        <f>IFERROR(VLOOKUP(C17070,Pivot!A:C,3,0),0)</f>
        <v>0</v>
      </c>
    </row>
    <row r="17071" spans="1:6" x14ac:dyDescent="0.25">
      <c r="A17071" s="68" t="s">
        <v>103</v>
      </c>
      <c r="B17071" s="69">
        <v>491602868</v>
      </c>
      <c r="C17071" s="68">
        <v>8410779060532</v>
      </c>
      <c r="D17071" s="69" t="s">
        <v>11211</v>
      </c>
      <c r="E17071" s="65">
        <f>IFERROR(VLOOKUP(C17071,Pivot!A:B,2,0),0)</f>
        <v>0</v>
      </c>
      <c r="F17071" s="65">
        <f>IFERROR(VLOOKUP(C17071,Pivot!A:C,3,0),0)</f>
        <v>0</v>
      </c>
    </row>
    <row r="17072" spans="1:6" x14ac:dyDescent="0.25">
      <c r="A17072" s="68" t="s">
        <v>103</v>
      </c>
      <c r="B17072" s="69">
        <v>491602869</v>
      </c>
      <c r="C17072" s="68">
        <v>8410779060549</v>
      </c>
      <c r="D17072" s="69" t="s">
        <v>11212</v>
      </c>
      <c r="E17072" s="65">
        <f>IFERROR(VLOOKUP(C17072,Pivot!A:B,2,0),0)</f>
        <v>0</v>
      </c>
      <c r="F17072" s="65">
        <f>IFERROR(VLOOKUP(C17072,Pivot!A:C,3,0),0)</f>
        <v>0</v>
      </c>
    </row>
    <row r="17073" spans="1:6" x14ac:dyDescent="0.25">
      <c r="A17073" s="68" t="s">
        <v>103</v>
      </c>
      <c r="B17073" s="69">
        <v>491602870</v>
      </c>
      <c r="C17073" s="68">
        <v>8410779060563</v>
      </c>
      <c r="D17073" s="69" t="s">
        <v>11213</v>
      </c>
      <c r="E17073" s="65">
        <f>IFERROR(VLOOKUP(C17073,Pivot!A:B,2,0),0)</f>
        <v>0</v>
      </c>
      <c r="F17073" s="65">
        <f>IFERROR(VLOOKUP(C17073,Pivot!A:C,3,0),0)</f>
        <v>0</v>
      </c>
    </row>
    <row r="17074" spans="1:6" x14ac:dyDescent="0.25">
      <c r="A17074" s="68" t="s">
        <v>103</v>
      </c>
      <c r="B17074" s="69">
        <v>491602871</v>
      </c>
      <c r="C17074" s="68">
        <v>8410779060556</v>
      </c>
      <c r="D17074" s="69" t="s">
        <v>11214</v>
      </c>
      <c r="E17074" s="65">
        <f>IFERROR(VLOOKUP(C17074,Pivot!A:B,2,0),0)</f>
        <v>0</v>
      </c>
      <c r="F17074" s="65">
        <f>IFERROR(VLOOKUP(C17074,Pivot!A:C,3,0),0)</f>
        <v>0</v>
      </c>
    </row>
    <row r="17075" spans="1:6" x14ac:dyDescent="0.25">
      <c r="A17075" s="68" t="s">
        <v>103</v>
      </c>
      <c r="B17075" s="69">
        <v>491602872</v>
      </c>
      <c r="C17075" s="68">
        <v>8410779053923</v>
      </c>
      <c r="D17075" s="69" t="s">
        <v>11215</v>
      </c>
      <c r="E17075" s="65">
        <f>IFERROR(VLOOKUP(C17075,Pivot!A:B,2,0),0)</f>
        <v>0</v>
      </c>
      <c r="F17075" s="65">
        <f>IFERROR(VLOOKUP(C17075,Pivot!A:C,3,0),0)</f>
        <v>0</v>
      </c>
    </row>
    <row r="17076" spans="1:6" x14ac:dyDescent="0.25">
      <c r="A17076" s="68" t="s">
        <v>103</v>
      </c>
      <c r="B17076" s="69">
        <v>491602873</v>
      </c>
      <c r="C17076" s="68">
        <v>886144246166</v>
      </c>
      <c r="D17076" s="69" t="s">
        <v>11216</v>
      </c>
      <c r="E17076" s="65">
        <f>IFERROR(VLOOKUP(C17076,Pivot!A:B,2,0),0)</f>
        <v>0</v>
      </c>
      <c r="F17076" s="65">
        <f>IFERROR(VLOOKUP(C17076,Pivot!A:C,3,0),0)</f>
        <v>0</v>
      </c>
    </row>
    <row r="17077" spans="1:6" x14ac:dyDescent="0.25">
      <c r="A17077" s="68" t="s">
        <v>103</v>
      </c>
      <c r="B17077" s="69">
        <v>491602873</v>
      </c>
      <c r="C17077" s="68">
        <v>886144246173</v>
      </c>
      <c r="D17077" s="69" t="s">
        <v>11216</v>
      </c>
      <c r="E17077" s="65">
        <f>IFERROR(VLOOKUP(C17077,Pivot!A:B,2,0),0)</f>
        <v>0</v>
      </c>
      <c r="F17077" s="65">
        <f>IFERROR(VLOOKUP(C17077,Pivot!A:C,3,0),0)</f>
        <v>0</v>
      </c>
    </row>
    <row r="17078" spans="1:6" x14ac:dyDescent="0.25">
      <c r="A17078" s="68" t="s">
        <v>103</v>
      </c>
      <c r="B17078" s="69">
        <v>491602873</v>
      </c>
      <c r="C17078" s="68">
        <v>886144246180</v>
      </c>
      <c r="D17078" s="69" t="s">
        <v>11216</v>
      </c>
      <c r="E17078" s="65">
        <f>IFERROR(VLOOKUP(C17078,Pivot!A:B,2,0),0)</f>
        <v>0</v>
      </c>
      <c r="F17078" s="65">
        <f>IFERROR(VLOOKUP(C17078,Pivot!A:C,3,0),0)</f>
        <v>0</v>
      </c>
    </row>
    <row r="17079" spans="1:6" x14ac:dyDescent="0.25">
      <c r="A17079" s="68" t="s">
        <v>103</v>
      </c>
      <c r="B17079" s="69">
        <v>491602874</v>
      </c>
      <c r="C17079" s="68">
        <v>8901736189767</v>
      </c>
      <c r="D17079" s="69" t="s">
        <v>11217</v>
      </c>
      <c r="E17079" s="65">
        <f>IFERROR(VLOOKUP(C17079,Pivot!A:B,2,0),0)</f>
        <v>0</v>
      </c>
      <c r="F17079" s="65">
        <f>IFERROR(VLOOKUP(C17079,Pivot!A:C,3,0),0)</f>
        <v>0</v>
      </c>
    </row>
    <row r="17080" spans="1:6" x14ac:dyDescent="0.25">
      <c r="A17080" s="68" t="s">
        <v>103</v>
      </c>
      <c r="B17080" s="69">
        <v>491602875</v>
      </c>
      <c r="C17080" s="68">
        <v>8901736189774</v>
      </c>
      <c r="D17080" s="69" t="s">
        <v>11218</v>
      </c>
      <c r="E17080" s="65">
        <f>IFERROR(VLOOKUP(C17080,Pivot!A:B,2,0),0)</f>
        <v>0</v>
      </c>
      <c r="F17080" s="65">
        <f>IFERROR(VLOOKUP(C17080,Pivot!A:C,3,0),0)</f>
        <v>0</v>
      </c>
    </row>
    <row r="17081" spans="1:6" x14ac:dyDescent="0.25">
      <c r="A17081" s="68" t="s">
        <v>103</v>
      </c>
      <c r="B17081" s="69">
        <v>491602876</v>
      </c>
      <c r="C17081" s="68">
        <v>8901736189781</v>
      </c>
      <c r="D17081" s="69" t="s">
        <v>11219</v>
      </c>
      <c r="E17081" s="65">
        <f>IFERROR(VLOOKUP(C17081,Pivot!A:B,2,0),0)</f>
        <v>0</v>
      </c>
      <c r="F17081" s="65">
        <f>IFERROR(VLOOKUP(C17081,Pivot!A:C,3,0),0)</f>
        <v>0</v>
      </c>
    </row>
    <row r="17082" spans="1:6" x14ac:dyDescent="0.25">
      <c r="A17082" s="68" t="s">
        <v>103</v>
      </c>
      <c r="B17082" s="69">
        <v>491602877</v>
      </c>
      <c r="C17082" s="68">
        <v>8901736189798</v>
      </c>
      <c r="D17082" s="69" t="s">
        <v>11220</v>
      </c>
      <c r="E17082" s="65">
        <f>IFERROR(VLOOKUP(C17082,Pivot!A:B,2,0),0)</f>
        <v>0</v>
      </c>
      <c r="F17082" s="65">
        <f>IFERROR(VLOOKUP(C17082,Pivot!A:C,3,0),0)</f>
        <v>0</v>
      </c>
    </row>
    <row r="17083" spans="1:6" x14ac:dyDescent="0.25">
      <c r="A17083" s="68" t="s">
        <v>103</v>
      </c>
      <c r="B17083" s="69">
        <v>491602879</v>
      </c>
      <c r="C17083" s="68">
        <v>8901736189170</v>
      </c>
      <c r="D17083" s="69" t="s">
        <v>11221</v>
      </c>
      <c r="E17083" s="65">
        <f>IFERROR(VLOOKUP(C17083,Pivot!A:B,2,0),0)</f>
        <v>0</v>
      </c>
      <c r="F17083" s="65">
        <f>IFERROR(VLOOKUP(C17083,Pivot!A:C,3,0),0)</f>
        <v>0</v>
      </c>
    </row>
    <row r="17084" spans="1:6" x14ac:dyDescent="0.25">
      <c r="A17084" s="68" t="s">
        <v>103</v>
      </c>
      <c r="B17084" s="69">
        <v>491602881</v>
      </c>
      <c r="C17084" s="68">
        <v>8901736189200</v>
      </c>
      <c r="D17084" s="69" t="s">
        <v>11222</v>
      </c>
      <c r="E17084" s="65">
        <f>IFERROR(VLOOKUP(C17084,Pivot!A:B,2,0),0)</f>
        <v>0</v>
      </c>
      <c r="F17084" s="65">
        <f>IFERROR(VLOOKUP(C17084,Pivot!A:C,3,0),0)</f>
        <v>0</v>
      </c>
    </row>
    <row r="17085" spans="1:6" x14ac:dyDescent="0.25">
      <c r="A17085" s="68" t="s">
        <v>103</v>
      </c>
      <c r="B17085" s="69">
        <v>491602883</v>
      </c>
      <c r="C17085" s="68">
        <v>8901736189224</v>
      </c>
      <c r="D17085" s="69" t="s">
        <v>11223</v>
      </c>
      <c r="E17085" s="65">
        <f>IFERROR(VLOOKUP(C17085,Pivot!A:B,2,0),0)</f>
        <v>0</v>
      </c>
      <c r="F17085" s="65">
        <f>IFERROR(VLOOKUP(C17085,Pivot!A:C,3,0),0)</f>
        <v>0</v>
      </c>
    </row>
    <row r="17086" spans="1:6" x14ac:dyDescent="0.25">
      <c r="A17086" s="68" t="s">
        <v>103</v>
      </c>
      <c r="B17086" s="69">
        <v>491602884</v>
      </c>
      <c r="C17086" s="68">
        <v>8901736189231</v>
      </c>
      <c r="D17086" s="69" t="s">
        <v>11224</v>
      </c>
      <c r="E17086" s="65">
        <f>IFERROR(VLOOKUP(C17086,Pivot!A:B,2,0),0)</f>
        <v>0</v>
      </c>
      <c r="F17086" s="65">
        <f>IFERROR(VLOOKUP(C17086,Pivot!A:C,3,0),0)</f>
        <v>0</v>
      </c>
    </row>
    <row r="17087" spans="1:6" x14ac:dyDescent="0.25">
      <c r="A17087" s="68" t="s">
        <v>103</v>
      </c>
      <c r="B17087" s="69">
        <v>491602886</v>
      </c>
      <c r="C17087" s="68">
        <v>8901736189255</v>
      </c>
      <c r="D17087" s="69" t="s">
        <v>11225</v>
      </c>
      <c r="E17087" s="65">
        <f>IFERROR(VLOOKUP(C17087,Pivot!A:B,2,0),0)</f>
        <v>0</v>
      </c>
      <c r="F17087" s="65">
        <f>IFERROR(VLOOKUP(C17087,Pivot!A:C,3,0),0)</f>
        <v>0</v>
      </c>
    </row>
    <row r="17088" spans="1:6" x14ac:dyDescent="0.25">
      <c r="A17088" s="68" t="s">
        <v>103</v>
      </c>
      <c r="B17088" s="69">
        <v>491602887</v>
      </c>
      <c r="C17088" s="68">
        <v>8901736189262</v>
      </c>
      <c r="D17088" s="69" t="s">
        <v>11226</v>
      </c>
      <c r="E17088" s="65">
        <f>IFERROR(VLOOKUP(C17088,Pivot!A:B,2,0),0)</f>
        <v>0</v>
      </c>
      <c r="F17088" s="65">
        <f>IFERROR(VLOOKUP(C17088,Pivot!A:C,3,0),0)</f>
        <v>0</v>
      </c>
    </row>
    <row r="17089" spans="1:6" x14ac:dyDescent="0.25">
      <c r="A17089" s="68" t="s">
        <v>103</v>
      </c>
      <c r="B17089" s="69">
        <v>491602888</v>
      </c>
      <c r="C17089" s="68">
        <v>8901736189309</v>
      </c>
      <c r="D17089" s="69" t="s">
        <v>11227</v>
      </c>
      <c r="E17089" s="65">
        <f>IFERROR(VLOOKUP(C17089,Pivot!A:B,2,0),0)</f>
        <v>0</v>
      </c>
      <c r="F17089" s="65">
        <f>IFERROR(VLOOKUP(C17089,Pivot!A:C,3,0),0)</f>
        <v>0</v>
      </c>
    </row>
    <row r="17090" spans="1:6" x14ac:dyDescent="0.25">
      <c r="A17090" s="68" t="s">
        <v>103</v>
      </c>
      <c r="B17090" s="69">
        <v>491602889</v>
      </c>
      <c r="C17090" s="68">
        <v>8901736189316</v>
      </c>
      <c r="D17090" s="69" t="s">
        <v>11228</v>
      </c>
      <c r="E17090" s="65">
        <f>IFERROR(VLOOKUP(C17090,Pivot!A:B,2,0),0)</f>
        <v>0</v>
      </c>
      <c r="F17090" s="65">
        <f>IFERROR(VLOOKUP(C17090,Pivot!A:C,3,0),0)</f>
        <v>0</v>
      </c>
    </row>
    <row r="17091" spans="1:6" x14ac:dyDescent="0.25">
      <c r="A17091" s="68" t="s">
        <v>103</v>
      </c>
      <c r="B17091" s="69">
        <v>491602890</v>
      </c>
      <c r="C17091" s="68">
        <v>8901736189323</v>
      </c>
      <c r="D17091" s="69" t="s">
        <v>11229</v>
      </c>
      <c r="E17091" s="65">
        <f>IFERROR(VLOOKUP(C17091,Pivot!A:B,2,0),0)</f>
        <v>0</v>
      </c>
      <c r="F17091" s="65">
        <f>IFERROR(VLOOKUP(C17091,Pivot!A:C,3,0),0)</f>
        <v>0</v>
      </c>
    </row>
    <row r="17092" spans="1:6" x14ac:dyDescent="0.25">
      <c r="A17092" s="68" t="s">
        <v>103</v>
      </c>
      <c r="B17092" s="69">
        <v>491602891</v>
      </c>
      <c r="C17092" s="68">
        <v>8901736189330</v>
      </c>
      <c r="D17092" s="69" t="s">
        <v>11230</v>
      </c>
      <c r="E17092" s="65">
        <f>IFERROR(VLOOKUP(C17092,Pivot!A:B,2,0),0)</f>
        <v>0</v>
      </c>
      <c r="F17092" s="65">
        <f>IFERROR(VLOOKUP(C17092,Pivot!A:C,3,0),0)</f>
        <v>0</v>
      </c>
    </row>
    <row r="17093" spans="1:6" x14ac:dyDescent="0.25">
      <c r="A17093" s="68" t="s">
        <v>103</v>
      </c>
      <c r="B17093" s="69">
        <v>491602892</v>
      </c>
      <c r="C17093" s="68">
        <v>8901736189354</v>
      </c>
      <c r="D17093" s="69" t="s">
        <v>11231</v>
      </c>
      <c r="E17093" s="65">
        <f>IFERROR(VLOOKUP(C17093,Pivot!A:B,2,0),0)</f>
        <v>0</v>
      </c>
      <c r="F17093" s="65">
        <f>IFERROR(VLOOKUP(C17093,Pivot!A:C,3,0),0)</f>
        <v>0</v>
      </c>
    </row>
    <row r="17094" spans="1:6" x14ac:dyDescent="0.25">
      <c r="A17094" s="68" t="s">
        <v>103</v>
      </c>
      <c r="B17094" s="69">
        <v>491602893</v>
      </c>
      <c r="C17094" s="68">
        <v>8901736189378</v>
      </c>
      <c r="D17094" s="69" t="s">
        <v>11232</v>
      </c>
      <c r="E17094" s="65">
        <f>IFERROR(VLOOKUP(C17094,Pivot!A:B,2,0),0)</f>
        <v>0</v>
      </c>
      <c r="F17094" s="65">
        <f>IFERROR(VLOOKUP(C17094,Pivot!A:C,3,0),0)</f>
        <v>0</v>
      </c>
    </row>
    <row r="17095" spans="1:6" x14ac:dyDescent="0.25">
      <c r="A17095" s="68" t="s">
        <v>103</v>
      </c>
      <c r="B17095" s="69">
        <v>491602894</v>
      </c>
      <c r="C17095" s="68">
        <v>8901736189347</v>
      </c>
      <c r="D17095" s="69" t="s">
        <v>11233</v>
      </c>
      <c r="E17095" s="65">
        <f>IFERROR(VLOOKUP(C17095,Pivot!A:B,2,0),0)</f>
        <v>0</v>
      </c>
      <c r="F17095" s="65">
        <f>IFERROR(VLOOKUP(C17095,Pivot!A:C,3,0),0)</f>
        <v>0</v>
      </c>
    </row>
    <row r="17096" spans="1:6" x14ac:dyDescent="0.25">
      <c r="A17096" s="68" t="s">
        <v>103</v>
      </c>
      <c r="B17096" s="69">
        <v>491602895</v>
      </c>
      <c r="C17096" s="68">
        <v>8901736189361</v>
      </c>
      <c r="D17096" s="69" t="s">
        <v>11234</v>
      </c>
      <c r="E17096" s="65">
        <f>IFERROR(VLOOKUP(C17096,Pivot!A:B,2,0),0)</f>
        <v>0</v>
      </c>
      <c r="F17096" s="65">
        <f>IFERROR(VLOOKUP(C17096,Pivot!A:C,3,0),0)</f>
        <v>0</v>
      </c>
    </row>
    <row r="17097" spans="1:6" x14ac:dyDescent="0.25">
      <c r="A17097" s="68" t="s">
        <v>103</v>
      </c>
      <c r="B17097" s="69">
        <v>491602896</v>
      </c>
      <c r="C17097" s="68">
        <v>8901736189408</v>
      </c>
      <c r="D17097" s="69" t="s">
        <v>11235</v>
      </c>
      <c r="E17097" s="65">
        <f>IFERROR(VLOOKUP(C17097,Pivot!A:B,2,0),0)</f>
        <v>0</v>
      </c>
      <c r="F17097" s="65">
        <f>IFERROR(VLOOKUP(C17097,Pivot!A:C,3,0),0)</f>
        <v>0</v>
      </c>
    </row>
    <row r="17098" spans="1:6" x14ac:dyDescent="0.25">
      <c r="A17098" s="68" t="s">
        <v>103</v>
      </c>
      <c r="B17098" s="69">
        <v>491602897</v>
      </c>
      <c r="C17098" s="68">
        <v>8901736189415</v>
      </c>
      <c r="D17098" s="69" t="s">
        <v>11236</v>
      </c>
      <c r="E17098" s="65">
        <f>IFERROR(VLOOKUP(C17098,Pivot!A:B,2,0),0)</f>
        <v>0</v>
      </c>
      <c r="F17098" s="65">
        <f>IFERROR(VLOOKUP(C17098,Pivot!A:C,3,0),0)</f>
        <v>0</v>
      </c>
    </row>
    <row r="17099" spans="1:6" x14ac:dyDescent="0.25">
      <c r="A17099" s="68" t="s">
        <v>103</v>
      </c>
      <c r="B17099" s="69">
        <v>491602898</v>
      </c>
      <c r="C17099" s="68">
        <v>8901736189385</v>
      </c>
      <c r="D17099" s="69" t="s">
        <v>11237</v>
      </c>
      <c r="E17099" s="65">
        <f>IFERROR(VLOOKUP(C17099,Pivot!A:B,2,0),0)</f>
        <v>0</v>
      </c>
      <c r="F17099" s="65">
        <f>IFERROR(VLOOKUP(C17099,Pivot!A:C,3,0),0)</f>
        <v>0</v>
      </c>
    </row>
    <row r="17100" spans="1:6" x14ac:dyDescent="0.25">
      <c r="A17100" s="68" t="s">
        <v>103</v>
      </c>
      <c r="B17100" s="69">
        <v>491602899</v>
      </c>
      <c r="C17100" s="68">
        <v>8901736189392</v>
      </c>
      <c r="D17100" s="69" t="s">
        <v>11238</v>
      </c>
      <c r="E17100" s="65">
        <f>IFERROR(VLOOKUP(C17100,Pivot!A:B,2,0),0)</f>
        <v>0</v>
      </c>
      <c r="F17100" s="65">
        <f>IFERROR(VLOOKUP(C17100,Pivot!A:C,3,0),0)</f>
        <v>0</v>
      </c>
    </row>
    <row r="17101" spans="1:6" x14ac:dyDescent="0.25">
      <c r="A17101" s="68" t="s">
        <v>103</v>
      </c>
      <c r="B17101" s="69">
        <v>491602900</v>
      </c>
      <c r="C17101" s="68">
        <v>8901736189439</v>
      </c>
      <c r="D17101" s="69" t="s">
        <v>11239</v>
      </c>
      <c r="E17101" s="65">
        <f>IFERROR(VLOOKUP(C17101,Pivot!A:B,2,0),0)</f>
        <v>0</v>
      </c>
      <c r="F17101" s="65">
        <f>IFERROR(VLOOKUP(C17101,Pivot!A:C,3,0),0)</f>
        <v>0</v>
      </c>
    </row>
    <row r="17102" spans="1:6" x14ac:dyDescent="0.25">
      <c r="A17102" s="68" t="s">
        <v>103</v>
      </c>
      <c r="B17102" s="69">
        <v>491602901</v>
      </c>
      <c r="C17102" s="68">
        <v>8901736189446</v>
      </c>
      <c r="D17102" s="69" t="s">
        <v>11240</v>
      </c>
      <c r="E17102" s="65">
        <f>IFERROR(VLOOKUP(C17102,Pivot!A:B,2,0),0)</f>
        <v>0</v>
      </c>
      <c r="F17102" s="65">
        <f>IFERROR(VLOOKUP(C17102,Pivot!A:C,3,0),0)</f>
        <v>0</v>
      </c>
    </row>
    <row r="17103" spans="1:6" x14ac:dyDescent="0.25">
      <c r="A17103" s="68" t="s">
        <v>103</v>
      </c>
      <c r="B17103" s="69">
        <v>491602902</v>
      </c>
      <c r="C17103" s="68">
        <v>8901736189460</v>
      </c>
      <c r="D17103" s="69" t="s">
        <v>11241</v>
      </c>
      <c r="E17103" s="65">
        <f>IFERROR(VLOOKUP(C17103,Pivot!A:B,2,0),0)</f>
        <v>0</v>
      </c>
      <c r="F17103" s="65">
        <f>IFERROR(VLOOKUP(C17103,Pivot!A:C,3,0),0)</f>
        <v>0</v>
      </c>
    </row>
    <row r="17104" spans="1:6" x14ac:dyDescent="0.25">
      <c r="A17104" s="68" t="s">
        <v>103</v>
      </c>
      <c r="B17104" s="69">
        <v>491602903</v>
      </c>
      <c r="C17104" s="68">
        <v>8901736189477</v>
      </c>
      <c r="D17104" s="69" t="s">
        <v>11242</v>
      </c>
      <c r="E17104" s="65">
        <f>IFERROR(VLOOKUP(C17104,Pivot!A:B,2,0),0)</f>
        <v>0</v>
      </c>
      <c r="F17104" s="65">
        <f>IFERROR(VLOOKUP(C17104,Pivot!A:C,3,0),0)</f>
        <v>0</v>
      </c>
    </row>
    <row r="17105" spans="1:6" x14ac:dyDescent="0.25">
      <c r="A17105" s="68" t="s">
        <v>103</v>
      </c>
      <c r="B17105" s="69">
        <v>491602904</v>
      </c>
      <c r="C17105" s="68">
        <v>8901736189484</v>
      </c>
      <c r="D17105" s="69" t="s">
        <v>11243</v>
      </c>
      <c r="E17105" s="65">
        <f>IFERROR(VLOOKUP(C17105,Pivot!A:B,2,0),0)</f>
        <v>0</v>
      </c>
      <c r="F17105" s="65">
        <f>IFERROR(VLOOKUP(C17105,Pivot!A:C,3,0),0)</f>
        <v>0</v>
      </c>
    </row>
    <row r="17106" spans="1:6" x14ac:dyDescent="0.25">
      <c r="A17106" s="68" t="s">
        <v>103</v>
      </c>
      <c r="B17106" s="69">
        <v>491602905</v>
      </c>
      <c r="C17106" s="68">
        <v>8901736189422</v>
      </c>
      <c r="D17106" s="69" t="s">
        <v>11244</v>
      </c>
      <c r="E17106" s="65">
        <f>IFERROR(VLOOKUP(C17106,Pivot!A:B,2,0),0)</f>
        <v>0</v>
      </c>
      <c r="F17106" s="65">
        <f>IFERROR(VLOOKUP(C17106,Pivot!A:C,3,0),0)</f>
        <v>0</v>
      </c>
    </row>
    <row r="17107" spans="1:6" x14ac:dyDescent="0.25">
      <c r="A17107" s="68" t="s">
        <v>103</v>
      </c>
      <c r="B17107" s="69">
        <v>491602908</v>
      </c>
      <c r="C17107" s="68">
        <v>8901736189514</v>
      </c>
      <c r="D17107" s="69" t="s">
        <v>11245</v>
      </c>
      <c r="E17107" s="65">
        <f>IFERROR(VLOOKUP(C17107,Pivot!A:B,2,0),0)</f>
        <v>0</v>
      </c>
      <c r="F17107" s="65">
        <f>IFERROR(VLOOKUP(C17107,Pivot!A:C,3,0),0)</f>
        <v>0</v>
      </c>
    </row>
    <row r="17108" spans="1:6" x14ac:dyDescent="0.25">
      <c r="A17108" s="68" t="s">
        <v>103</v>
      </c>
      <c r="B17108" s="69">
        <v>491602909</v>
      </c>
      <c r="C17108" s="68">
        <v>8901736189521</v>
      </c>
      <c r="D17108" s="69" t="s">
        <v>11246</v>
      </c>
      <c r="E17108" s="65">
        <f>IFERROR(VLOOKUP(C17108,Pivot!A:B,2,0),0)</f>
        <v>0</v>
      </c>
      <c r="F17108" s="65">
        <f>IFERROR(VLOOKUP(C17108,Pivot!A:C,3,0),0)</f>
        <v>0</v>
      </c>
    </row>
    <row r="17109" spans="1:6" x14ac:dyDescent="0.25">
      <c r="A17109" s="68" t="s">
        <v>103</v>
      </c>
      <c r="B17109" s="69">
        <v>491602910</v>
      </c>
      <c r="C17109" s="68">
        <v>8901736189552</v>
      </c>
      <c r="D17109" s="69" t="s">
        <v>11247</v>
      </c>
      <c r="E17109" s="65">
        <f>IFERROR(VLOOKUP(C17109,Pivot!A:B,2,0),0)</f>
        <v>0</v>
      </c>
      <c r="F17109" s="65">
        <f>IFERROR(VLOOKUP(C17109,Pivot!A:C,3,0),0)</f>
        <v>0</v>
      </c>
    </row>
    <row r="17110" spans="1:6" x14ac:dyDescent="0.25">
      <c r="A17110" s="68" t="s">
        <v>103</v>
      </c>
      <c r="B17110" s="69">
        <v>491602911</v>
      </c>
      <c r="C17110" s="68">
        <v>8901736189545</v>
      </c>
      <c r="D17110" s="69" t="s">
        <v>11248</v>
      </c>
      <c r="E17110" s="65">
        <f>IFERROR(VLOOKUP(C17110,Pivot!A:B,2,0),0)</f>
        <v>0</v>
      </c>
      <c r="F17110" s="65">
        <f>IFERROR(VLOOKUP(C17110,Pivot!A:C,3,0),0)</f>
        <v>0</v>
      </c>
    </row>
    <row r="17111" spans="1:6" x14ac:dyDescent="0.25">
      <c r="A17111" s="68" t="s">
        <v>103</v>
      </c>
      <c r="B17111" s="69">
        <v>491602912</v>
      </c>
      <c r="C17111" s="68">
        <v>8901736189538</v>
      </c>
      <c r="D17111" s="69" t="s">
        <v>11249</v>
      </c>
      <c r="E17111" s="65">
        <f>IFERROR(VLOOKUP(C17111,Pivot!A:B,2,0),0)</f>
        <v>0</v>
      </c>
      <c r="F17111" s="65">
        <f>IFERROR(VLOOKUP(C17111,Pivot!A:C,3,0),0)</f>
        <v>0</v>
      </c>
    </row>
    <row r="17112" spans="1:6" x14ac:dyDescent="0.25">
      <c r="A17112" s="68" t="s">
        <v>103</v>
      </c>
      <c r="B17112" s="69">
        <v>491602913</v>
      </c>
      <c r="C17112" s="68">
        <v>89445132746070</v>
      </c>
      <c r="D17112" s="69" t="s">
        <v>11250</v>
      </c>
      <c r="E17112" s="65">
        <f>IFERROR(VLOOKUP(C17112,Pivot!A:B,2,0),0)</f>
        <v>0</v>
      </c>
      <c r="F17112" s="65">
        <f>IFERROR(VLOOKUP(C17112,Pivot!A:C,3,0),0)</f>
        <v>0</v>
      </c>
    </row>
    <row r="17113" spans="1:6" x14ac:dyDescent="0.25">
      <c r="A17113" s="68" t="s">
        <v>103</v>
      </c>
      <c r="B17113" s="69">
        <v>491602914</v>
      </c>
      <c r="C17113" s="68">
        <v>630509840021</v>
      </c>
      <c r="D17113" s="69" t="s">
        <v>11251</v>
      </c>
      <c r="E17113" s="65">
        <f>IFERROR(VLOOKUP(C17113,Pivot!A:B,2,0),0)</f>
        <v>0</v>
      </c>
      <c r="F17113" s="65">
        <f>IFERROR(VLOOKUP(C17113,Pivot!A:C,3,0),0)</f>
        <v>0</v>
      </c>
    </row>
    <row r="17114" spans="1:6" x14ac:dyDescent="0.25">
      <c r="A17114" s="68" t="s">
        <v>103</v>
      </c>
      <c r="B17114" s="69">
        <v>491602914</v>
      </c>
      <c r="C17114" s="68">
        <v>630509840038</v>
      </c>
      <c r="D17114" s="69" t="s">
        <v>11251</v>
      </c>
      <c r="E17114" s="65">
        <f>IFERROR(VLOOKUP(C17114,Pivot!A:B,2,0),0)</f>
        <v>0</v>
      </c>
      <c r="F17114" s="65">
        <f>IFERROR(VLOOKUP(C17114,Pivot!A:C,3,0),0)</f>
        <v>0</v>
      </c>
    </row>
    <row r="17115" spans="1:6" x14ac:dyDescent="0.25">
      <c r="A17115" s="68" t="s">
        <v>103</v>
      </c>
      <c r="B17115" s="69">
        <v>491602914</v>
      </c>
      <c r="C17115" s="68">
        <v>630509867905</v>
      </c>
      <c r="D17115" s="69" t="s">
        <v>11251</v>
      </c>
      <c r="E17115" s="65">
        <f>IFERROR(VLOOKUP(C17115,Pivot!A:B,2,0),0)</f>
        <v>0</v>
      </c>
      <c r="F17115" s="65">
        <f>IFERROR(VLOOKUP(C17115,Pivot!A:C,3,0),0)</f>
        <v>0</v>
      </c>
    </row>
    <row r="17116" spans="1:6" x14ac:dyDescent="0.25">
      <c r="A17116" s="68" t="s">
        <v>103</v>
      </c>
      <c r="B17116" s="69">
        <v>491602914</v>
      </c>
      <c r="C17116" s="68">
        <v>630509867912</v>
      </c>
      <c r="D17116" s="69" t="s">
        <v>11251</v>
      </c>
      <c r="E17116" s="65">
        <f>IFERROR(VLOOKUP(C17116,Pivot!A:B,2,0),0)</f>
        <v>0</v>
      </c>
      <c r="F17116" s="65">
        <f>IFERROR(VLOOKUP(C17116,Pivot!A:C,3,0),0)</f>
        <v>0</v>
      </c>
    </row>
    <row r="17117" spans="1:6" x14ac:dyDescent="0.25">
      <c r="A17117" s="68" t="s">
        <v>103</v>
      </c>
      <c r="B17117" s="69">
        <v>491602915</v>
      </c>
      <c r="C17117" s="68">
        <v>630509839940</v>
      </c>
      <c r="D17117" s="69" t="s">
        <v>11252</v>
      </c>
      <c r="E17117" s="65">
        <f>IFERROR(VLOOKUP(C17117,Pivot!A:B,2,0),0)</f>
        <v>0</v>
      </c>
      <c r="F17117" s="65">
        <f>IFERROR(VLOOKUP(C17117,Pivot!A:C,3,0),0)</f>
        <v>0</v>
      </c>
    </row>
    <row r="17118" spans="1:6" x14ac:dyDescent="0.25">
      <c r="A17118" s="68" t="s">
        <v>103</v>
      </c>
      <c r="B17118" s="69">
        <v>491602915</v>
      </c>
      <c r="C17118" s="68">
        <v>630509839957</v>
      </c>
      <c r="D17118" s="69" t="s">
        <v>11252</v>
      </c>
      <c r="E17118" s="65">
        <f>IFERROR(VLOOKUP(C17118,Pivot!A:B,2,0),0)</f>
        <v>0</v>
      </c>
      <c r="F17118" s="65">
        <f>IFERROR(VLOOKUP(C17118,Pivot!A:C,3,0),0)</f>
        <v>0</v>
      </c>
    </row>
    <row r="17119" spans="1:6" x14ac:dyDescent="0.25">
      <c r="A17119" s="68" t="s">
        <v>103</v>
      </c>
      <c r="B17119" s="69">
        <v>491602916</v>
      </c>
      <c r="C17119" s="68">
        <v>491602916</v>
      </c>
      <c r="D17119" s="69" t="s">
        <v>11253</v>
      </c>
      <c r="E17119" s="65">
        <f>IFERROR(VLOOKUP(C17119,Pivot!A:B,2,0),0)</f>
        <v>0</v>
      </c>
      <c r="F17119" s="65">
        <f>IFERROR(VLOOKUP(C17119,Pivot!A:C,3,0),0)</f>
        <v>0</v>
      </c>
    </row>
    <row r="17120" spans="1:6" x14ac:dyDescent="0.25">
      <c r="A17120" s="68" t="s">
        <v>103</v>
      </c>
      <c r="B17120" s="69">
        <v>491602916</v>
      </c>
      <c r="C17120" s="68">
        <v>630509839995</v>
      </c>
      <c r="D17120" s="69" t="s">
        <v>11253</v>
      </c>
      <c r="E17120" s="65">
        <f>IFERROR(VLOOKUP(C17120,Pivot!A:B,2,0),0)</f>
        <v>0</v>
      </c>
      <c r="F17120" s="65">
        <f>IFERROR(VLOOKUP(C17120,Pivot!A:C,3,0),0)</f>
        <v>0</v>
      </c>
    </row>
    <row r="17121" spans="1:6" x14ac:dyDescent="0.25">
      <c r="A17121" s="68" t="s">
        <v>103</v>
      </c>
      <c r="B17121" s="69">
        <v>491602916</v>
      </c>
      <c r="C17121" s="68">
        <v>630509840007</v>
      </c>
      <c r="D17121" s="69" t="s">
        <v>11253</v>
      </c>
      <c r="E17121" s="65">
        <f>IFERROR(VLOOKUP(C17121,Pivot!A:B,2,0),0)</f>
        <v>0</v>
      </c>
      <c r="F17121" s="65">
        <f>IFERROR(VLOOKUP(C17121,Pivot!A:C,3,0),0)</f>
        <v>0</v>
      </c>
    </row>
    <row r="17122" spans="1:6" x14ac:dyDescent="0.25">
      <c r="A17122" s="68" t="s">
        <v>103</v>
      </c>
      <c r="B17122" s="69">
        <v>491602916</v>
      </c>
      <c r="C17122" s="68">
        <v>630509840014</v>
      </c>
      <c r="D17122" s="69" t="s">
        <v>11253</v>
      </c>
      <c r="E17122" s="65">
        <f>IFERROR(VLOOKUP(C17122,Pivot!A:B,2,0),0)</f>
        <v>0</v>
      </c>
      <c r="F17122" s="65">
        <f>IFERROR(VLOOKUP(C17122,Pivot!A:C,3,0),0)</f>
        <v>0</v>
      </c>
    </row>
    <row r="17123" spans="1:6" x14ac:dyDescent="0.25">
      <c r="A17123" s="68" t="s">
        <v>103</v>
      </c>
      <c r="B17123" s="69">
        <v>491602917</v>
      </c>
      <c r="C17123" s="68">
        <v>630509839926</v>
      </c>
      <c r="D17123" s="69" t="s">
        <v>11254</v>
      </c>
      <c r="E17123" s="65">
        <f>IFERROR(VLOOKUP(C17123,Pivot!A:B,2,0),0)</f>
        <v>0</v>
      </c>
      <c r="F17123" s="65">
        <f>IFERROR(VLOOKUP(C17123,Pivot!A:C,3,0),0)</f>
        <v>0</v>
      </c>
    </row>
    <row r="17124" spans="1:6" x14ac:dyDescent="0.25">
      <c r="A17124" s="68" t="s">
        <v>103</v>
      </c>
      <c r="B17124" s="69">
        <v>491602917</v>
      </c>
      <c r="C17124" s="68">
        <v>630509839933</v>
      </c>
      <c r="D17124" s="69" t="s">
        <v>11254</v>
      </c>
      <c r="E17124" s="65">
        <f>IFERROR(VLOOKUP(C17124,Pivot!A:B,2,0),0)</f>
        <v>0</v>
      </c>
      <c r="F17124" s="65">
        <f>IFERROR(VLOOKUP(C17124,Pivot!A:C,3,0),0)</f>
        <v>0</v>
      </c>
    </row>
    <row r="17125" spans="1:6" x14ac:dyDescent="0.25">
      <c r="A17125" s="68" t="s">
        <v>103</v>
      </c>
      <c r="B17125" s="69">
        <v>491602918</v>
      </c>
      <c r="C17125" s="68">
        <v>630509839964</v>
      </c>
      <c r="D17125" s="69" t="s">
        <v>11255</v>
      </c>
      <c r="E17125" s="65">
        <f>IFERROR(VLOOKUP(C17125,Pivot!A:B,2,0),0)</f>
        <v>0</v>
      </c>
      <c r="F17125" s="65">
        <f>IFERROR(VLOOKUP(C17125,Pivot!A:C,3,0),0)</f>
        <v>0</v>
      </c>
    </row>
    <row r="17126" spans="1:6" x14ac:dyDescent="0.25">
      <c r="A17126" s="68" t="s">
        <v>103</v>
      </c>
      <c r="B17126" s="69">
        <v>491602918</v>
      </c>
      <c r="C17126" s="68">
        <v>630509839988</v>
      </c>
      <c r="D17126" s="69" t="s">
        <v>11255</v>
      </c>
      <c r="E17126" s="65">
        <f>IFERROR(VLOOKUP(C17126,Pivot!A:B,2,0),0)</f>
        <v>0</v>
      </c>
      <c r="F17126" s="65">
        <f>IFERROR(VLOOKUP(C17126,Pivot!A:C,3,0),0)</f>
        <v>0</v>
      </c>
    </row>
    <row r="17127" spans="1:6" x14ac:dyDescent="0.25">
      <c r="A17127" s="68" t="s">
        <v>103</v>
      </c>
      <c r="B17127" s="69">
        <v>491602919</v>
      </c>
      <c r="C17127" s="68">
        <v>630509859276</v>
      </c>
      <c r="D17127" s="69" t="s">
        <v>11256</v>
      </c>
      <c r="E17127" s="65">
        <f>IFERROR(VLOOKUP(C17127,Pivot!A:B,2,0),0)</f>
        <v>0</v>
      </c>
      <c r="F17127" s="65">
        <f>IFERROR(VLOOKUP(C17127,Pivot!A:C,3,0),0)</f>
        <v>0</v>
      </c>
    </row>
    <row r="17128" spans="1:6" x14ac:dyDescent="0.25">
      <c r="A17128" s="68" t="s">
        <v>103</v>
      </c>
      <c r="B17128" s="69">
        <v>491602920</v>
      </c>
      <c r="C17128" s="68">
        <v>630509849222</v>
      </c>
      <c r="D17128" s="69" t="s">
        <v>11257</v>
      </c>
      <c r="E17128" s="65">
        <f>IFERROR(VLOOKUP(C17128,Pivot!A:B,2,0),0)</f>
        <v>0</v>
      </c>
      <c r="F17128" s="65">
        <f>IFERROR(VLOOKUP(C17128,Pivot!A:C,3,0),0)</f>
        <v>0</v>
      </c>
    </row>
    <row r="17129" spans="1:6" x14ac:dyDescent="0.25">
      <c r="A17129" s="68" t="s">
        <v>103</v>
      </c>
      <c r="B17129" s="69">
        <v>491602920</v>
      </c>
      <c r="C17129" s="68">
        <v>630509849239</v>
      </c>
      <c r="D17129" s="69" t="s">
        <v>11257</v>
      </c>
      <c r="E17129" s="65">
        <f>IFERROR(VLOOKUP(C17129,Pivot!A:B,2,0),0)</f>
        <v>0</v>
      </c>
      <c r="F17129" s="65">
        <f>IFERROR(VLOOKUP(C17129,Pivot!A:C,3,0),0)</f>
        <v>0</v>
      </c>
    </row>
    <row r="17130" spans="1:6" x14ac:dyDescent="0.25">
      <c r="A17130" s="68" t="s">
        <v>103</v>
      </c>
      <c r="B17130" s="69">
        <v>491602921</v>
      </c>
      <c r="C17130" s="68">
        <v>90159315933</v>
      </c>
      <c r="D17130" s="69" t="s">
        <v>11258</v>
      </c>
      <c r="E17130" s="65">
        <f>IFERROR(VLOOKUP(C17130,Pivot!A:B,2,0),0)</f>
        <v>0</v>
      </c>
      <c r="F17130" s="65">
        <f>IFERROR(VLOOKUP(C17130,Pivot!A:C,3,0),0)</f>
        <v>0</v>
      </c>
    </row>
    <row r="17131" spans="1:6" x14ac:dyDescent="0.25">
      <c r="A17131" s="68" t="s">
        <v>103</v>
      </c>
      <c r="B17131" s="69">
        <v>491602922</v>
      </c>
      <c r="C17131" s="68">
        <v>90159315940</v>
      </c>
      <c r="D17131" s="69" t="s">
        <v>11259</v>
      </c>
      <c r="E17131" s="65">
        <f>IFERROR(VLOOKUP(C17131,Pivot!A:B,2,0),0)</f>
        <v>0</v>
      </c>
      <c r="F17131" s="65">
        <f>IFERROR(VLOOKUP(C17131,Pivot!A:C,3,0),0)</f>
        <v>0</v>
      </c>
    </row>
    <row r="17132" spans="1:6" x14ac:dyDescent="0.25">
      <c r="A17132" s="68" t="s">
        <v>103</v>
      </c>
      <c r="B17132" s="69">
        <v>491602924</v>
      </c>
      <c r="C17132" s="68">
        <v>4893993361205</v>
      </c>
      <c r="D17132" s="69" t="s">
        <v>11260</v>
      </c>
      <c r="E17132" s="65">
        <f>IFERROR(VLOOKUP(C17132,Pivot!A:B,2,0),0)</f>
        <v>0</v>
      </c>
      <c r="F17132" s="65">
        <f>IFERROR(VLOOKUP(C17132,Pivot!A:C,3,0),0)</f>
        <v>0</v>
      </c>
    </row>
    <row r="17133" spans="1:6" x14ac:dyDescent="0.25">
      <c r="A17133" s="68" t="s">
        <v>103</v>
      </c>
      <c r="B17133" s="69">
        <v>491602926</v>
      </c>
      <c r="C17133" s="68">
        <v>90159124405</v>
      </c>
      <c r="D17133" s="69" t="s">
        <v>11261</v>
      </c>
      <c r="E17133" s="65">
        <f>IFERROR(VLOOKUP(C17133,Pivot!A:B,2,0),0)</f>
        <v>0</v>
      </c>
      <c r="F17133" s="65">
        <f>IFERROR(VLOOKUP(C17133,Pivot!A:C,3,0),0)</f>
        <v>0</v>
      </c>
    </row>
    <row r="17134" spans="1:6" x14ac:dyDescent="0.25">
      <c r="A17134" s="68" t="s">
        <v>103</v>
      </c>
      <c r="B17134" s="69">
        <v>491602928</v>
      </c>
      <c r="C17134" s="68">
        <v>4893993566679</v>
      </c>
      <c r="D17134" s="69" t="s">
        <v>11262</v>
      </c>
      <c r="E17134" s="65">
        <f>IFERROR(VLOOKUP(C17134,Pivot!A:B,2,0),0)</f>
        <v>0</v>
      </c>
      <c r="F17134" s="65">
        <f>IFERROR(VLOOKUP(C17134,Pivot!A:C,3,0),0)</f>
        <v>0</v>
      </c>
    </row>
    <row r="17135" spans="1:6" x14ac:dyDescent="0.25">
      <c r="A17135" s="68" t="s">
        <v>103</v>
      </c>
      <c r="B17135" s="69">
        <v>491602936</v>
      </c>
      <c r="C17135" s="68">
        <v>5015353616537</v>
      </c>
      <c r="D17135" s="69" t="s">
        <v>11263</v>
      </c>
      <c r="E17135" s="65">
        <f>IFERROR(VLOOKUP(C17135,Pivot!A:B,2,0),0)</f>
        <v>0</v>
      </c>
      <c r="F17135" s="65">
        <f>IFERROR(VLOOKUP(C17135,Pivot!A:C,3,0),0)</f>
        <v>0</v>
      </c>
    </row>
    <row r="17136" spans="1:6" x14ac:dyDescent="0.25">
      <c r="A17136" s="68" t="s">
        <v>103</v>
      </c>
      <c r="B17136" s="69">
        <v>491602937</v>
      </c>
      <c r="C17136" s="68">
        <v>5015353616544</v>
      </c>
      <c r="D17136" s="69" t="s">
        <v>11264</v>
      </c>
      <c r="E17136" s="65">
        <f>IFERROR(VLOOKUP(C17136,Pivot!A:B,2,0),0)</f>
        <v>0</v>
      </c>
      <c r="F17136" s="65">
        <f>IFERROR(VLOOKUP(C17136,Pivot!A:C,3,0),0)</f>
        <v>0</v>
      </c>
    </row>
    <row r="17137" spans="1:6" x14ac:dyDescent="0.25">
      <c r="A17137" s="68" t="s">
        <v>103</v>
      </c>
      <c r="B17137" s="69">
        <v>491602938</v>
      </c>
      <c r="C17137" s="68">
        <v>491602938</v>
      </c>
      <c r="D17137" s="69" t="s">
        <v>11265</v>
      </c>
      <c r="E17137" s="65">
        <f>IFERROR(VLOOKUP(C17137,Pivot!A:B,2,0),0)</f>
        <v>0</v>
      </c>
      <c r="F17137" s="65">
        <f>IFERROR(VLOOKUP(C17137,Pivot!A:C,3,0),0)</f>
        <v>0</v>
      </c>
    </row>
    <row r="17138" spans="1:6" x14ac:dyDescent="0.25">
      <c r="A17138" s="68" t="s">
        <v>103</v>
      </c>
      <c r="B17138" s="69">
        <v>491602938</v>
      </c>
      <c r="C17138" s="68">
        <v>7611212459109</v>
      </c>
      <c r="D17138" s="69" t="s">
        <v>11265</v>
      </c>
      <c r="E17138" s="65">
        <f>IFERROR(VLOOKUP(C17138,Pivot!A:B,2,0),0)</f>
        <v>0</v>
      </c>
      <c r="F17138" s="65">
        <f>IFERROR(VLOOKUP(C17138,Pivot!A:C,3,0),0)</f>
        <v>0</v>
      </c>
    </row>
    <row r="17139" spans="1:6" x14ac:dyDescent="0.25">
      <c r="A17139" s="68" t="s">
        <v>103</v>
      </c>
      <c r="B17139" s="69">
        <v>491602939</v>
      </c>
      <c r="C17139" s="68">
        <v>5015353611686</v>
      </c>
      <c r="D17139" s="69" t="s">
        <v>11266</v>
      </c>
      <c r="E17139" s="65">
        <f>IFERROR(VLOOKUP(C17139,Pivot!A:B,2,0),0)</f>
        <v>0</v>
      </c>
      <c r="F17139" s="65">
        <f>IFERROR(VLOOKUP(C17139,Pivot!A:C,3,0),0)</f>
        <v>0</v>
      </c>
    </row>
    <row r="17140" spans="1:6" x14ac:dyDescent="0.25">
      <c r="A17140" s="68" t="s">
        <v>103</v>
      </c>
      <c r="B17140" s="69">
        <v>491602941</v>
      </c>
      <c r="C17140" s="68">
        <v>5015353611709</v>
      </c>
      <c r="D17140" s="69" t="s">
        <v>11267</v>
      </c>
      <c r="E17140" s="65">
        <f>IFERROR(VLOOKUP(C17140,Pivot!A:B,2,0),0)</f>
        <v>0</v>
      </c>
      <c r="F17140" s="65">
        <f>IFERROR(VLOOKUP(C17140,Pivot!A:C,3,0),0)</f>
        <v>0</v>
      </c>
    </row>
    <row r="17141" spans="1:6" x14ac:dyDescent="0.25">
      <c r="A17141" s="68" t="s">
        <v>103</v>
      </c>
      <c r="B17141" s="69">
        <v>491602942</v>
      </c>
      <c r="C17141" s="68">
        <v>5015353611716</v>
      </c>
      <c r="D17141" s="69" t="s">
        <v>11268</v>
      </c>
      <c r="E17141" s="65">
        <f>IFERROR(VLOOKUP(C17141,Pivot!A:B,2,0),0)</f>
        <v>0</v>
      </c>
      <c r="F17141" s="65">
        <f>IFERROR(VLOOKUP(C17141,Pivot!A:C,3,0),0)</f>
        <v>0</v>
      </c>
    </row>
    <row r="17142" spans="1:6" x14ac:dyDescent="0.25">
      <c r="A17142" s="68" t="s">
        <v>103</v>
      </c>
      <c r="B17142" s="69">
        <v>491602943</v>
      </c>
      <c r="C17142" s="68">
        <v>5015353611723</v>
      </c>
      <c r="D17142" s="69" t="s">
        <v>11269</v>
      </c>
      <c r="E17142" s="65">
        <f>IFERROR(VLOOKUP(C17142,Pivot!A:B,2,0),0)</f>
        <v>0</v>
      </c>
      <c r="F17142" s="65">
        <f>IFERROR(VLOOKUP(C17142,Pivot!A:C,3,0),0)</f>
        <v>0</v>
      </c>
    </row>
    <row r="17143" spans="1:6" x14ac:dyDescent="0.25">
      <c r="A17143" s="68" t="s">
        <v>103</v>
      </c>
      <c r="B17143" s="69">
        <v>491602944</v>
      </c>
      <c r="C17143" s="68">
        <v>5015353611730</v>
      </c>
      <c r="D17143" s="69" t="s">
        <v>11270</v>
      </c>
      <c r="E17143" s="65">
        <f>IFERROR(VLOOKUP(C17143,Pivot!A:B,2,0),0)</f>
        <v>0</v>
      </c>
      <c r="F17143" s="65">
        <f>IFERROR(VLOOKUP(C17143,Pivot!A:C,3,0),0)</f>
        <v>0</v>
      </c>
    </row>
    <row r="17144" spans="1:6" x14ac:dyDescent="0.25">
      <c r="A17144" s="68" t="s">
        <v>103</v>
      </c>
      <c r="B17144" s="69">
        <v>491602945</v>
      </c>
      <c r="C17144" s="68">
        <v>5015353611747</v>
      </c>
      <c r="D17144" s="69" t="s">
        <v>11271</v>
      </c>
      <c r="E17144" s="65">
        <f>IFERROR(VLOOKUP(C17144,Pivot!A:B,2,0),0)</f>
        <v>0</v>
      </c>
      <c r="F17144" s="65">
        <f>IFERROR(VLOOKUP(C17144,Pivot!A:C,3,0),0)</f>
        <v>0</v>
      </c>
    </row>
    <row r="17145" spans="1:6" x14ac:dyDescent="0.25">
      <c r="A17145" s="68" t="s">
        <v>103</v>
      </c>
      <c r="B17145" s="69">
        <v>491602946</v>
      </c>
      <c r="C17145" s="68">
        <v>5015353611754</v>
      </c>
      <c r="D17145" s="69" t="s">
        <v>11272</v>
      </c>
      <c r="E17145" s="65">
        <f>IFERROR(VLOOKUP(C17145,Pivot!A:B,2,0),0)</f>
        <v>0</v>
      </c>
      <c r="F17145" s="65">
        <f>IFERROR(VLOOKUP(C17145,Pivot!A:C,3,0),0)</f>
        <v>0</v>
      </c>
    </row>
    <row r="17146" spans="1:6" x14ac:dyDescent="0.25">
      <c r="A17146" s="68" t="s">
        <v>103</v>
      </c>
      <c r="B17146" s="69">
        <v>491602947</v>
      </c>
      <c r="C17146" s="68">
        <v>5015353611761</v>
      </c>
      <c r="D17146" s="69" t="s">
        <v>11273</v>
      </c>
      <c r="E17146" s="65">
        <f>IFERROR(VLOOKUP(C17146,Pivot!A:B,2,0),0)</f>
        <v>0</v>
      </c>
      <c r="F17146" s="65">
        <f>IFERROR(VLOOKUP(C17146,Pivot!A:C,3,0),0)</f>
        <v>0</v>
      </c>
    </row>
    <row r="17147" spans="1:6" x14ac:dyDescent="0.25">
      <c r="A17147" s="68" t="s">
        <v>103</v>
      </c>
      <c r="B17147" s="69">
        <v>491602948</v>
      </c>
      <c r="C17147" s="68">
        <v>5015353611778</v>
      </c>
      <c r="D17147" s="69" t="s">
        <v>11274</v>
      </c>
      <c r="E17147" s="65">
        <f>IFERROR(VLOOKUP(C17147,Pivot!A:B,2,0),0)</f>
        <v>0</v>
      </c>
      <c r="F17147" s="65">
        <f>IFERROR(VLOOKUP(C17147,Pivot!A:C,3,0),0)</f>
        <v>0</v>
      </c>
    </row>
    <row r="17148" spans="1:6" x14ac:dyDescent="0.25">
      <c r="A17148" s="68" t="s">
        <v>103</v>
      </c>
      <c r="B17148" s="69">
        <v>491602949</v>
      </c>
      <c r="C17148" s="68">
        <v>5015353608013</v>
      </c>
      <c r="D17148" s="69" t="s">
        <v>11275</v>
      </c>
      <c r="E17148" s="65">
        <f>IFERROR(VLOOKUP(C17148,Pivot!A:B,2,0),0)</f>
        <v>0</v>
      </c>
      <c r="F17148" s="65">
        <f>IFERROR(VLOOKUP(C17148,Pivot!A:C,3,0),0)</f>
        <v>0</v>
      </c>
    </row>
    <row r="17149" spans="1:6" x14ac:dyDescent="0.25">
      <c r="A17149" s="68" t="s">
        <v>103</v>
      </c>
      <c r="B17149" s="69">
        <v>491602950</v>
      </c>
      <c r="C17149" s="68">
        <v>5015353608020</v>
      </c>
      <c r="D17149" s="69" t="s">
        <v>11276</v>
      </c>
      <c r="E17149" s="65">
        <f>IFERROR(VLOOKUP(C17149,Pivot!A:B,2,0),0)</f>
        <v>0</v>
      </c>
      <c r="F17149" s="65">
        <f>IFERROR(VLOOKUP(C17149,Pivot!A:C,3,0),0)</f>
        <v>0</v>
      </c>
    </row>
    <row r="17150" spans="1:6" x14ac:dyDescent="0.25">
      <c r="A17150" s="68" t="s">
        <v>103</v>
      </c>
      <c r="B17150" s="69">
        <v>491602951</v>
      </c>
      <c r="C17150" s="68">
        <v>5015353608037</v>
      </c>
      <c r="D17150" s="69" t="s">
        <v>11277</v>
      </c>
      <c r="E17150" s="65">
        <f>IFERROR(VLOOKUP(C17150,Pivot!A:B,2,0),0)</f>
        <v>0</v>
      </c>
      <c r="F17150" s="65">
        <f>IFERROR(VLOOKUP(C17150,Pivot!A:C,3,0),0)</f>
        <v>0</v>
      </c>
    </row>
    <row r="17151" spans="1:6" x14ac:dyDescent="0.25">
      <c r="A17151" s="68" t="s">
        <v>103</v>
      </c>
      <c r="B17151" s="69">
        <v>491602952</v>
      </c>
      <c r="C17151" s="68">
        <v>5015353608044</v>
      </c>
      <c r="D17151" s="69" t="s">
        <v>11278</v>
      </c>
      <c r="E17151" s="65">
        <f>IFERROR(VLOOKUP(C17151,Pivot!A:B,2,0),0)</f>
        <v>0</v>
      </c>
      <c r="F17151" s="65">
        <f>IFERROR(VLOOKUP(C17151,Pivot!A:C,3,0),0)</f>
        <v>0</v>
      </c>
    </row>
    <row r="17152" spans="1:6" x14ac:dyDescent="0.25">
      <c r="A17152" s="68" t="s">
        <v>103</v>
      </c>
      <c r="B17152" s="69">
        <v>491602953</v>
      </c>
      <c r="C17152" s="68">
        <v>5015353608051</v>
      </c>
      <c r="D17152" s="69" t="s">
        <v>11279</v>
      </c>
      <c r="E17152" s="65">
        <f>IFERROR(VLOOKUP(C17152,Pivot!A:B,2,0),0)</f>
        <v>0</v>
      </c>
      <c r="F17152" s="65">
        <f>IFERROR(VLOOKUP(C17152,Pivot!A:C,3,0),0)</f>
        <v>0</v>
      </c>
    </row>
    <row r="17153" spans="1:6" x14ac:dyDescent="0.25">
      <c r="A17153" s="68" t="s">
        <v>103</v>
      </c>
      <c r="B17153" s="69">
        <v>491602954</v>
      </c>
      <c r="C17153" s="68">
        <v>5015353608068</v>
      </c>
      <c r="D17153" s="69" t="s">
        <v>11280</v>
      </c>
      <c r="E17153" s="65">
        <f>IFERROR(VLOOKUP(C17153,Pivot!A:B,2,0),0)</f>
        <v>0</v>
      </c>
      <c r="F17153" s="65">
        <f>IFERROR(VLOOKUP(C17153,Pivot!A:C,3,0),0)</f>
        <v>0</v>
      </c>
    </row>
    <row r="17154" spans="1:6" x14ac:dyDescent="0.25">
      <c r="A17154" s="68" t="s">
        <v>103</v>
      </c>
      <c r="B17154" s="69">
        <v>491602955</v>
      </c>
      <c r="C17154" s="68">
        <v>5015353608587</v>
      </c>
      <c r="D17154" s="69" t="s">
        <v>11281</v>
      </c>
      <c r="E17154" s="65">
        <f>IFERROR(VLOOKUP(C17154,Pivot!A:B,2,0),0)</f>
        <v>0</v>
      </c>
      <c r="F17154" s="65">
        <f>IFERROR(VLOOKUP(C17154,Pivot!A:C,3,0),0)</f>
        <v>0</v>
      </c>
    </row>
    <row r="17155" spans="1:6" x14ac:dyDescent="0.25">
      <c r="A17155" s="68" t="s">
        <v>103</v>
      </c>
      <c r="B17155" s="69">
        <v>491602956</v>
      </c>
      <c r="C17155" s="68">
        <v>5015353608600</v>
      </c>
      <c r="D17155" s="69" t="s">
        <v>11282</v>
      </c>
      <c r="E17155" s="65">
        <f>IFERROR(VLOOKUP(C17155,Pivot!A:B,2,0),0)</f>
        <v>0</v>
      </c>
      <c r="F17155" s="65">
        <f>IFERROR(VLOOKUP(C17155,Pivot!A:C,3,0),0)</f>
        <v>0</v>
      </c>
    </row>
    <row r="17156" spans="1:6" x14ac:dyDescent="0.25">
      <c r="A17156" s="68" t="s">
        <v>103</v>
      </c>
      <c r="B17156" s="69">
        <v>491602957</v>
      </c>
      <c r="C17156" s="68">
        <v>5015353608617</v>
      </c>
      <c r="D17156" s="69" t="s">
        <v>11283</v>
      </c>
      <c r="E17156" s="65">
        <f>IFERROR(VLOOKUP(C17156,Pivot!A:B,2,0),0)</f>
        <v>0</v>
      </c>
      <c r="F17156" s="65">
        <f>IFERROR(VLOOKUP(C17156,Pivot!A:C,3,0),0)</f>
        <v>0</v>
      </c>
    </row>
    <row r="17157" spans="1:6" x14ac:dyDescent="0.25">
      <c r="A17157" s="68" t="s">
        <v>103</v>
      </c>
      <c r="B17157" s="69">
        <v>491602958</v>
      </c>
      <c r="C17157" s="68">
        <v>5015353608624</v>
      </c>
      <c r="D17157" s="69" t="s">
        <v>11284</v>
      </c>
      <c r="E17157" s="65">
        <f>IFERROR(VLOOKUP(C17157,Pivot!A:B,2,0),0)</f>
        <v>0</v>
      </c>
      <c r="F17157" s="65">
        <f>IFERROR(VLOOKUP(C17157,Pivot!A:C,3,0),0)</f>
        <v>0</v>
      </c>
    </row>
    <row r="17158" spans="1:6" x14ac:dyDescent="0.25">
      <c r="A17158" s="68" t="s">
        <v>103</v>
      </c>
      <c r="B17158" s="69">
        <v>491602959</v>
      </c>
      <c r="C17158" s="68">
        <v>5015353608648</v>
      </c>
      <c r="D17158" s="69" t="s">
        <v>11285</v>
      </c>
      <c r="E17158" s="65">
        <f>IFERROR(VLOOKUP(C17158,Pivot!A:B,2,0),0)</f>
        <v>0</v>
      </c>
      <c r="F17158" s="65">
        <f>IFERROR(VLOOKUP(C17158,Pivot!A:C,3,0),0)</f>
        <v>0</v>
      </c>
    </row>
    <row r="17159" spans="1:6" x14ac:dyDescent="0.25">
      <c r="A17159" s="68" t="s">
        <v>103</v>
      </c>
      <c r="B17159" s="69">
        <v>491602960</v>
      </c>
      <c r="C17159" s="68">
        <v>5015353608655</v>
      </c>
      <c r="D17159" s="69" t="s">
        <v>11286</v>
      </c>
      <c r="E17159" s="65">
        <f>IFERROR(VLOOKUP(C17159,Pivot!A:B,2,0),0)</f>
        <v>0</v>
      </c>
      <c r="F17159" s="65">
        <f>IFERROR(VLOOKUP(C17159,Pivot!A:C,3,0),0)</f>
        <v>0</v>
      </c>
    </row>
    <row r="17160" spans="1:6" x14ac:dyDescent="0.25">
      <c r="A17160" s="68" t="s">
        <v>103</v>
      </c>
      <c r="B17160" s="69">
        <v>491602961</v>
      </c>
      <c r="C17160" s="68">
        <v>5015353608662</v>
      </c>
      <c r="D17160" s="69" t="s">
        <v>11287</v>
      </c>
      <c r="E17160" s="65">
        <f>IFERROR(VLOOKUP(C17160,Pivot!A:B,2,0),0)</f>
        <v>0</v>
      </c>
      <c r="F17160" s="65">
        <f>IFERROR(VLOOKUP(C17160,Pivot!A:C,3,0),0)</f>
        <v>0</v>
      </c>
    </row>
    <row r="17161" spans="1:6" x14ac:dyDescent="0.25">
      <c r="A17161" s="68" t="s">
        <v>103</v>
      </c>
      <c r="B17161" s="69">
        <v>491602962</v>
      </c>
      <c r="C17161" s="68">
        <v>5015353608686</v>
      </c>
      <c r="D17161" s="69" t="s">
        <v>11288</v>
      </c>
      <c r="E17161" s="65">
        <f>IFERROR(VLOOKUP(C17161,Pivot!A:B,2,0),0)</f>
        <v>0</v>
      </c>
      <c r="F17161" s="65">
        <f>IFERROR(VLOOKUP(C17161,Pivot!A:C,3,0),0)</f>
        <v>0</v>
      </c>
    </row>
    <row r="17162" spans="1:6" x14ac:dyDescent="0.25">
      <c r="A17162" s="68" t="s">
        <v>103</v>
      </c>
      <c r="B17162" s="69">
        <v>491602963</v>
      </c>
      <c r="C17162" s="68">
        <v>5015353608884</v>
      </c>
      <c r="D17162" s="69" t="s">
        <v>11289</v>
      </c>
      <c r="E17162" s="65">
        <f>IFERROR(VLOOKUP(C17162,Pivot!A:B,2,0),0)</f>
        <v>0</v>
      </c>
      <c r="F17162" s="65">
        <f>IFERROR(VLOOKUP(C17162,Pivot!A:C,3,0),0)</f>
        <v>0</v>
      </c>
    </row>
    <row r="17163" spans="1:6" x14ac:dyDescent="0.25">
      <c r="A17163" s="68" t="s">
        <v>103</v>
      </c>
      <c r="B17163" s="69">
        <v>491602964</v>
      </c>
      <c r="C17163" s="68">
        <v>5015353608907</v>
      </c>
      <c r="D17163" s="69" t="s">
        <v>11290</v>
      </c>
      <c r="E17163" s="65">
        <f>IFERROR(VLOOKUP(C17163,Pivot!A:B,2,0),0)</f>
        <v>0</v>
      </c>
      <c r="F17163" s="65">
        <f>IFERROR(VLOOKUP(C17163,Pivot!A:C,3,0),0)</f>
        <v>0</v>
      </c>
    </row>
    <row r="17164" spans="1:6" x14ac:dyDescent="0.25">
      <c r="A17164" s="68" t="s">
        <v>103</v>
      </c>
      <c r="B17164" s="69">
        <v>491602965</v>
      </c>
      <c r="C17164" s="68">
        <v>5015353608921</v>
      </c>
      <c r="D17164" s="69" t="s">
        <v>11291</v>
      </c>
      <c r="E17164" s="65">
        <f>IFERROR(VLOOKUP(C17164,Pivot!A:B,2,0),0)</f>
        <v>0</v>
      </c>
      <c r="F17164" s="65">
        <f>IFERROR(VLOOKUP(C17164,Pivot!A:C,3,0),0)</f>
        <v>0</v>
      </c>
    </row>
    <row r="17165" spans="1:6" x14ac:dyDescent="0.25">
      <c r="A17165" s="68" t="s">
        <v>103</v>
      </c>
      <c r="B17165" s="69">
        <v>491602966</v>
      </c>
      <c r="C17165" s="68">
        <v>5015353608938</v>
      </c>
      <c r="D17165" s="69" t="s">
        <v>11292</v>
      </c>
      <c r="E17165" s="65">
        <f>IFERROR(VLOOKUP(C17165,Pivot!A:B,2,0),0)</f>
        <v>0</v>
      </c>
      <c r="F17165" s="65">
        <f>IFERROR(VLOOKUP(C17165,Pivot!A:C,3,0),0)</f>
        <v>0</v>
      </c>
    </row>
    <row r="17166" spans="1:6" x14ac:dyDescent="0.25">
      <c r="A17166" s="68" t="s">
        <v>103</v>
      </c>
      <c r="B17166" s="69">
        <v>491602967</v>
      </c>
      <c r="C17166" s="68">
        <v>5015353608945</v>
      </c>
      <c r="D17166" s="69" t="s">
        <v>11293</v>
      </c>
      <c r="E17166" s="65">
        <f>IFERROR(VLOOKUP(C17166,Pivot!A:B,2,0),0)</f>
        <v>0</v>
      </c>
      <c r="F17166" s="65">
        <f>IFERROR(VLOOKUP(C17166,Pivot!A:C,3,0),0)</f>
        <v>0</v>
      </c>
    </row>
    <row r="17167" spans="1:6" x14ac:dyDescent="0.25">
      <c r="A17167" s="68" t="s">
        <v>103</v>
      </c>
      <c r="B17167" s="69">
        <v>491602968</v>
      </c>
      <c r="C17167" s="68">
        <v>5015353608969</v>
      </c>
      <c r="D17167" s="69" t="s">
        <v>11294</v>
      </c>
      <c r="E17167" s="65">
        <f>IFERROR(VLOOKUP(C17167,Pivot!A:B,2,0),0)</f>
        <v>0</v>
      </c>
      <c r="F17167" s="65">
        <f>IFERROR(VLOOKUP(C17167,Pivot!A:C,3,0),0)</f>
        <v>0</v>
      </c>
    </row>
    <row r="17168" spans="1:6" x14ac:dyDescent="0.25">
      <c r="A17168" s="68" t="s">
        <v>103</v>
      </c>
      <c r="B17168" s="69">
        <v>491602969</v>
      </c>
      <c r="C17168" s="68">
        <v>5015353608983</v>
      </c>
      <c r="D17168" s="69" t="s">
        <v>11295</v>
      </c>
      <c r="E17168" s="65">
        <f>IFERROR(VLOOKUP(C17168,Pivot!A:B,2,0),0)</f>
        <v>0</v>
      </c>
      <c r="F17168" s="65">
        <f>IFERROR(VLOOKUP(C17168,Pivot!A:C,3,0),0)</f>
        <v>0</v>
      </c>
    </row>
    <row r="17169" spans="1:6" x14ac:dyDescent="0.25">
      <c r="A17169" s="68" t="s">
        <v>103</v>
      </c>
      <c r="B17169" s="69">
        <v>491602971</v>
      </c>
      <c r="C17169" s="68">
        <v>5015353609010</v>
      </c>
      <c r="D17169" s="69" t="s">
        <v>11296</v>
      </c>
      <c r="E17169" s="65">
        <f>IFERROR(VLOOKUP(C17169,Pivot!A:B,2,0),0)</f>
        <v>0</v>
      </c>
      <c r="F17169" s="65">
        <f>IFERROR(VLOOKUP(C17169,Pivot!A:C,3,0),0)</f>
        <v>0</v>
      </c>
    </row>
    <row r="17170" spans="1:6" x14ac:dyDescent="0.25">
      <c r="A17170" s="68" t="s">
        <v>103</v>
      </c>
      <c r="B17170" s="69">
        <v>491602972</v>
      </c>
      <c r="C17170" s="68">
        <v>5015353610184</v>
      </c>
      <c r="D17170" s="69" t="s">
        <v>11297</v>
      </c>
      <c r="E17170" s="65">
        <f>IFERROR(VLOOKUP(C17170,Pivot!A:B,2,0),0)</f>
        <v>0</v>
      </c>
      <c r="F17170" s="65">
        <f>IFERROR(VLOOKUP(C17170,Pivot!A:C,3,0),0)</f>
        <v>0</v>
      </c>
    </row>
    <row r="17171" spans="1:6" x14ac:dyDescent="0.25">
      <c r="A17171" s="68" t="s">
        <v>103</v>
      </c>
      <c r="B17171" s="69">
        <v>491602973</v>
      </c>
      <c r="C17171" s="68">
        <v>5015353610207</v>
      </c>
      <c r="D17171" s="69" t="s">
        <v>11298</v>
      </c>
      <c r="E17171" s="65">
        <f>IFERROR(VLOOKUP(C17171,Pivot!A:B,2,0),0)</f>
        <v>0</v>
      </c>
      <c r="F17171" s="65">
        <f>IFERROR(VLOOKUP(C17171,Pivot!A:C,3,0),0)</f>
        <v>0</v>
      </c>
    </row>
    <row r="17172" spans="1:6" x14ac:dyDescent="0.25">
      <c r="A17172" s="68" t="s">
        <v>103</v>
      </c>
      <c r="B17172" s="69">
        <v>491602974</v>
      </c>
      <c r="C17172" s="68">
        <v>5015353608761</v>
      </c>
      <c r="D17172" s="69" t="s">
        <v>11299</v>
      </c>
      <c r="E17172" s="65">
        <f>IFERROR(VLOOKUP(C17172,Pivot!A:B,2,0),0)</f>
        <v>0</v>
      </c>
      <c r="F17172" s="65">
        <f>IFERROR(VLOOKUP(C17172,Pivot!A:C,3,0),0)</f>
        <v>0</v>
      </c>
    </row>
    <row r="17173" spans="1:6" x14ac:dyDescent="0.25">
      <c r="A17173" s="68" t="s">
        <v>103</v>
      </c>
      <c r="B17173" s="69">
        <v>491602975</v>
      </c>
      <c r="C17173" s="68">
        <v>5015353608778</v>
      </c>
      <c r="D17173" s="69" t="s">
        <v>11300</v>
      </c>
      <c r="E17173" s="65">
        <f>IFERROR(VLOOKUP(C17173,Pivot!A:B,2,0),0)</f>
        <v>0</v>
      </c>
      <c r="F17173" s="65">
        <f>IFERROR(VLOOKUP(C17173,Pivot!A:C,3,0),0)</f>
        <v>0</v>
      </c>
    </row>
    <row r="17174" spans="1:6" x14ac:dyDescent="0.25">
      <c r="A17174" s="68" t="s">
        <v>103</v>
      </c>
      <c r="B17174" s="69">
        <v>491602976</v>
      </c>
      <c r="C17174" s="68">
        <v>5015353608785</v>
      </c>
      <c r="D17174" s="69" t="s">
        <v>11301</v>
      </c>
      <c r="E17174" s="65">
        <f>IFERROR(VLOOKUP(C17174,Pivot!A:B,2,0),0)</f>
        <v>0</v>
      </c>
      <c r="F17174" s="65">
        <f>IFERROR(VLOOKUP(C17174,Pivot!A:C,3,0),0)</f>
        <v>0</v>
      </c>
    </row>
    <row r="17175" spans="1:6" x14ac:dyDescent="0.25">
      <c r="A17175" s="68" t="s">
        <v>103</v>
      </c>
      <c r="B17175" s="69">
        <v>491602977</v>
      </c>
      <c r="C17175" s="68">
        <v>5015353608792</v>
      </c>
      <c r="D17175" s="69" t="s">
        <v>11302</v>
      </c>
      <c r="E17175" s="65">
        <f>IFERROR(VLOOKUP(C17175,Pivot!A:B,2,0),0)</f>
        <v>0</v>
      </c>
      <c r="F17175" s="65">
        <f>IFERROR(VLOOKUP(C17175,Pivot!A:C,3,0),0)</f>
        <v>0</v>
      </c>
    </row>
    <row r="17176" spans="1:6" x14ac:dyDescent="0.25">
      <c r="A17176" s="68" t="s">
        <v>103</v>
      </c>
      <c r="B17176" s="69">
        <v>491602978</v>
      </c>
      <c r="C17176" s="68">
        <v>5015353608815</v>
      </c>
      <c r="D17176" s="69" t="s">
        <v>11303</v>
      </c>
      <c r="E17176" s="65">
        <f>IFERROR(VLOOKUP(C17176,Pivot!A:B,2,0),0)</f>
        <v>0</v>
      </c>
      <c r="F17176" s="65">
        <f>IFERROR(VLOOKUP(C17176,Pivot!A:C,3,0),0)</f>
        <v>0</v>
      </c>
    </row>
    <row r="17177" spans="1:6" x14ac:dyDescent="0.25">
      <c r="A17177" s="68" t="s">
        <v>103</v>
      </c>
      <c r="B17177" s="69">
        <v>491602979</v>
      </c>
      <c r="C17177" s="68">
        <v>5015353608822</v>
      </c>
      <c r="D17177" s="69" t="s">
        <v>11304</v>
      </c>
      <c r="E17177" s="65">
        <f>IFERROR(VLOOKUP(C17177,Pivot!A:B,2,0),0)</f>
        <v>0</v>
      </c>
      <c r="F17177" s="65">
        <f>IFERROR(VLOOKUP(C17177,Pivot!A:C,3,0),0)</f>
        <v>0</v>
      </c>
    </row>
    <row r="17178" spans="1:6" x14ac:dyDescent="0.25">
      <c r="A17178" s="68" t="s">
        <v>103</v>
      </c>
      <c r="B17178" s="69">
        <v>491602980</v>
      </c>
      <c r="C17178" s="68">
        <v>5015353608853</v>
      </c>
      <c r="D17178" s="69" t="s">
        <v>11305</v>
      </c>
      <c r="E17178" s="65">
        <f>IFERROR(VLOOKUP(C17178,Pivot!A:B,2,0),0)</f>
        <v>0</v>
      </c>
      <c r="F17178" s="65">
        <f>IFERROR(VLOOKUP(C17178,Pivot!A:C,3,0),0)</f>
        <v>0</v>
      </c>
    </row>
    <row r="17179" spans="1:6" x14ac:dyDescent="0.25">
      <c r="A17179" s="68" t="s">
        <v>103</v>
      </c>
      <c r="B17179" s="69">
        <v>491602981</v>
      </c>
      <c r="C17179" s="68">
        <v>5015353608860</v>
      </c>
      <c r="D17179" s="69" t="s">
        <v>11306</v>
      </c>
      <c r="E17179" s="65">
        <f>IFERROR(VLOOKUP(C17179,Pivot!A:B,2,0),0)</f>
        <v>0</v>
      </c>
      <c r="F17179" s="65">
        <f>IFERROR(VLOOKUP(C17179,Pivot!A:C,3,0),0)</f>
        <v>0</v>
      </c>
    </row>
    <row r="17180" spans="1:6" x14ac:dyDescent="0.25">
      <c r="A17180" s="68" t="s">
        <v>103</v>
      </c>
      <c r="B17180" s="69">
        <v>491602982</v>
      </c>
      <c r="C17180" s="68">
        <v>491602982</v>
      </c>
      <c r="D17180" s="69" t="s">
        <v>11307</v>
      </c>
      <c r="E17180" s="65">
        <f>IFERROR(VLOOKUP(C17180,Pivot!A:B,2,0),0)</f>
        <v>0</v>
      </c>
      <c r="F17180" s="65">
        <f>IFERROR(VLOOKUP(C17180,Pivot!A:C,3,0),0)</f>
        <v>0</v>
      </c>
    </row>
    <row r="17181" spans="1:6" x14ac:dyDescent="0.25">
      <c r="A17181" s="68" t="s">
        <v>103</v>
      </c>
      <c r="B17181" s="69">
        <v>491602982</v>
      </c>
      <c r="C17181" s="68">
        <v>8904301751819</v>
      </c>
      <c r="D17181" s="69" t="s">
        <v>11307</v>
      </c>
      <c r="E17181" s="65">
        <f>IFERROR(VLOOKUP(C17181,Pivot!A:B,2,0),0)</f>
        <v>0</v>
      </c>
      <c r="F17181" s="65">
        <f>IFERROR(VLOOKUP(C17181,Pivot!A:C,3,0),0)</f>
        <v>0</v>
      </c>
    </row>
    <row r="17182" spans="1:6" x14ac:dyDescent="0.25">
      <c r="A17182" s="68" t="s">
        <v>103</v>
      </c>
      <c r="B17182" s="69">
        <v>491602983</v>
      </c>
      <c r="C17182" s="68">
        <v>491602983</v>
      </c>
      <c r="D17182" s="69" t="s">
        <v>11308</v>
      </c>
      <c r="E17182" s="65">
        <f>IFERROR(VLOOKUP(C17182,Pivot!A:B,2,0),0)</f>
        <v>0</v>
      </c>
      <c r="F17182" s="65">
        <f>IFERROR(VLOOKUP(C17182,Pivot!A:C,3,0),0)</f>
        <v>0</v>
      </c>
    </row>
    <row r="17183" spans="1:6" x14ac:dyDescent="0.25">
      <c r="A17183" s="68" t="s">
        <v>103</v>
      </c>
      <c r="B17183" s="69">
        <v>491602983</v>
      </c>
      <c r="C17183" s="68">
        <v>8904301751789</v>
      </c>
      <c r="D17183" s="69" t="s">
        <v>11308</v>
      </c>
      <c r="E17183" s="65">
        <f>IFERROR(VLOOKUP(C17183,Pivot!A:B,2,0),0)</f>
        <v>0</v>
      </c>
      <c r="F17183" s="65">
        <f>IFERROR(VLOOKUP(C17183,Pivot!A:C,3,0),0)</f>
        <v>0</v>
      </c>
    </row>
    <row r="17184" spans="1:6" x14ac:dyDescent="0.25">
      <c r="A17184" s="68" t="s">
        <v>103</v>
      </c>
      <c r="B17184" s="69">
        <v>491602984</v>
      </c>
      <c r="C17184" s="68">
        <v>491602984</v>
      </c>
      <c r="D17184" s="69" t="s">
        <v>11309</v>
      </c>
      <c r="E17184" s="65">
        <f>IFERROR(VLOOKUP(C17184,Pivot!A:B,2,0),0)</f>
        <v>0</v>
      </c>
      <c r="F17184" s="65">
        <f>IFERROR(VLOOKUP(C17184,Pivot!A:C,3,0),0)</f>
        <v>0</v>
      </c>
    </row>
    <row r="17185" spans="1:6" x14ac:dyDescent="0.25">
      <c r="A17185" s="68" t="s">
        <v>103</v>
      </c>
      <c r="B17185" s="69">
        <v>491602984</v>
      </c>
      <c r="C17185" s="68">
        <v>8904301751826</v>
      </c>
      <c r="D17185" s="69" t="s">
        <v>11309</v>
      </c>
      <c r="E17185" s="65">
        <f>IFERROR(VLOOKUP(C17185,Pivot!A:B,2,0),0)</f>
        <v>0</v>
      </c>
      <c r="F17185" s="65">
        <f>IFERROR(VLOOKUP(C17185,Pivot!A:C,3,0),0)</f>
        <v>0</v>
      </c>
    </row>
    <row r="17186" spans="1:6" x14ac:dyDescent="0.25">
      <c r="A17186" s="68" t="s">
        <v>103</v>
      </c>
      <c r="B17186" s="69">
        <v>491602985</v>
      </c>
      <c r="C17186" s="68">
        <v>491602985</v>
      </c>
      <c r="D17186" s="69" t="s">
        <v>11310</v>
      </c>
      <c r="E17186" s="65">
        <f>IFERROR(VLOOKUP(C17186,Pivot!A:B,2,0),0)</f>
        <v>0</v>
      </c>
      <c r="F17186" s="65">
        <f>IFERROR(VLOOKUP(C17186,Pivot!A:C,3,0),0)</f>
        <v>0</v>
      </c>
    </row>
    <row r="17187" spans="1:6" x14ac:dyDescent="0.25">
      <c r="A17187" s="68" t="s">
        <v>103</v>
      </c>
      <c r="B17187" s="69">
        <v>491602985</v>
      </c>
      <c r="C17187" s="68">
        <v>8904301751796</v>
      </c>
      <c r="D17187" s="69" t="s">
        <v>11310</v>
      </c>
      <c r="E17187" s="65">
        <f>IFERROR(VLOOKUP(C17187,Pivot!A:B,2,0),0)</f>
        <v>0</v>
      </c>
      <c r="F17187" s="65">
        <f>IFERROR(VLOOKUP(C17187,Pivot!A:C,3,0),0)</f>
        <v>0</v>
      </c>
    </row>
    <row r="17188" spans="1:6" x14ac:dyDescent="0.25">
      <c r="A17188" s="68" t="s">
        <v>103</v>
      </c>
      <c r="B17188" s="69">
        <v>491602986</v>
      </c>
      <c r="C17188" s="68">
        <v>491602986</v>
      </c>
      <c r="D17188" s="69" t="s">
        <v>11311</v>
      </c>
      <c r="E17188" s="65">
        <f>IFERROR(VLOOKUP(C17188,Pivot!A:B,2,0),0)</f>
        <v>0</v>
      </c>
      <c r="F17188" s="65">
        <f>IFERROR(VLOOKUP(C17188,Pivot!A:C,3,0),0)</f>
        <v>0</v>
      </c>
    </row>
    <row r="17189" spans="1:6" x14ac:dyDescent="0.25">
      <c r="A17189" s="68" t="s">
        <v>103</v>
      </c>
      <c r="B17189" s="69">
        <v>491602986</v>
      </c>
      <c r="C17189" s="68">
        <v>8904301751802</v>
      </c>
      <c r="D17189" s="69" t="s">
        <v>11311</v>
      </c>
      <c r="E17189" s="65">
        <f>IFERROR(VLOOKUP(C17189,Pivot!A:B,2,0),0)</f>
        <v>0</v>
      </c>
      <c r="F17189" s="65">
        <f>IFERROR(VLOOKUP(C17189,Pivot!A:C,3,0),0)</f>
        <v>0</v>
      </c>
    </row>
    <row r="17190" spans="1:6" x14ac:dyDescent="0.25">
      <c r="A17190" s="68" t="s">
        <v>103</v>
      </c>
      <c r="B17190" s="69">
        <v>491602987</v>
      </c>
      <c r="C17190" s="68">
        <v>491602987</v>
      </c>
      <c r="D17190" s="69" t="s">
        <v>11312</v>
      </c>
      <c r="E17190" s="65">
        <f>IFERROR(VLOOKUP(C17190,Pivot!A:B,2,0),0)</f>
        <v>0</v>
      </c>
      <c r="F17190" s="65">
        <f>IFERROR(VLOOKUP(C17190,Pivot!A:C,3,0),0)</f>
        <v>0</v>
      </c>
    </row>
    <row r="17191" spans="1:6" x14ac:dyDescent="0.25">
      <c r="A17191" s="68" t="s">
        <v>103</v>
      </c>
      <c r="B17191" s="69">
        <v>491602987</v>
      </c>
      <c r="C17191" s="68">
        <v>8904301751635</v>
      </c>
      <c r="D17191" s="69" t="s">
        <v>11312</v>
      </c>
      <c r="E17191" s="65">
        <f>IFERROR(VLOOKUP(C17191,Pivot!A:B,2,0),0)</f>
        <v>0</v>
      </c>
      <c r="F17191" s="65">
        <f>IFERROR(VLOOKUP(C17191,Pivot!A:C,3,0),0)</f>
        <v>0</v>
      </c>
    </row>
    <row r="17192" spans="1:6" x14ac:dyDescent="0.25">
      <c r="A17192" s="68" t="s">
        <v>103</v>
      </c>
      <c r="B17192" s="69">
        <v>491602988</v>
      </c>
      <c r="C17192" s="68">
        <v>491602988</v>
      </c>
      <c r="D17192" s="69" t="s">
        <v>11313</v>
      </c>
      <c r="E17192" s="65">
        <f>IFERROR(VLOOKUP(C17192,Pivot!A:B,2,0),0)</f>
        <v>0</v>
      </c>
      <c r="F17192" s="65">
        <f>IFERROR(VLOOKUP(C17192,Pivot!A:C,3,0),0)</f>
        <v>0</v>
      </c>
    </row>
    <row r="17193" spans="1:6" x14ac:dyDescent="0.25">
      <c r="A17193" s="68" t="s">
        <v>103</v>
      </c>
      <c r="B17193" s="69">
        <v>491602988</v>
      </c>
      <c r="C17193" s="68">
        <v>8904301751659</v>
      </c>
      <c r="D17193" s="69" t="s">
        <v>11313</v>
      </c>
      <c r="E17193" s="65">
        <f>IFERROR(VLOOKUP(C17193,Pivot!A:B,2,0),0)</f>
        <v>0</v>
      </c>
      <c r="F17193" s="65">
        <f>IFERROR(VLOOKUP(C17193,Pivot!A:C,3,0),0)</f>
        <v>0</v>
      </c>
    </row>
    <row r="17194" spans="1:6" x14ac:dyDescent="0.25">
      <c r="A17194" s="68" t="s">
        <v>103</v>
      </c>
      <c r="B17194" s="69">
        <v>491602989</v>
      </c>
      <c r="C17194" s="68">
        <v>491602989</v>
      </c>
      <c r="D17194" s="69" t="s">
        <v>11314</v>
      </c>
      <c r="E17194" s="65">
        <f>IFERROR(VLOOKUP(C17194,Pivot!A:B,2,0),0)</f>
        <v>0</v>
      </c>
      <c r="F17194" s="65">
        <f>IFERROR(VLOOKUP(C17194,Pivot!A:C,3,0),0)</f>
        <v>0</v>
      </c>
    </row>
    <row r="17195" spans="1:6" x14ac:dyDescent="0.25">
      <c r="A17195" s="68" t="s">
        <v>103</v>
      </c>
      <c r="B17195" s="69">
        <v>491602989</v>
      </c>
      <c r="C17195" s="68">
        <v>5050841639315</v>
      </c>
      <c r="D17195" s="69" t="s">
        <v>11314</v>
      </c>
      <c r="E17195" s="65">
        <f>IFERROR(VLOOKUP(C17195,Pivot!A:B,2,0),0)</f>
        <v>0</v>
      </c>
      <c r="F17195" s="65">
        <f>IFERROR(VLOOKUP(C17195,Pivot!A:C,3,0),0)</f>
        <v>0</v>
      </c>
    </row>
    <row r="17196" spans="1:6" x14ac:dyDescent="0.25">
      <c r="A17196" s="68" t="s">
        <v>103</v>
      </c>
      <c r="B17196" s="69">
        <v>491602989</v>
      </c>
      <c r="C17196" s="68">
        <v>8904301751642</v>
      </c>
      <c r="D17196" s="69" t="s">
        <v>11314</v>
      </c>
      <c r="E17196" s="65">
        <f>IFERROR(VLOOKUP(C17196,Pivot!A:B,2,0),0)</f>
        <v>0</v>
      </c>
      <c r="F17196" s="65">
        <f>IFERROR(VLOOKUP(C17196,Pivot!A:C,3,0),0)</f>
        <v>0</v>
      </c>
    </row>
    <row r="17197" spans="1:6" x14ac:dyDescent="0.25">
      <c r="A17197" s="68" t="s">
        <v>103</v>
      </c>
      <c r="B17197" s="69">
        <v>491602990</v>
      </c>
      <c r="C17197" s="68">
        <v>491602990</v>
      </c>
      <c r="D17197" s="69" t="s">
        <v>11315</v>
      </c>
      <c r="E17197" s="65">
        <f>IFERROR(VLOOKUP(C17197,Pivot!A:B,2,0),0)</f>
        <v>0</v>
      </c>
      <c r="F17197" s="65">
        <f>IFERROR(VLOOKUP(C17197,Pivot!A:C,3,0),0)</f>
        <v>0</v>
      </c>
    </row>
    <row r="17198" spans="1:6" x14ac:dyDescent="0.25">
      <c r="A17198" s="68" t="s">
        <v>103</v>
      </c>
      <c r="B17198" s="69">
        <v>491602990</v>
      </c>
      <c r="C17198" s="68">
        <v>8904301751611</v>
      </c>
      <c r="D17198" s="69" t="s">
        <v>11315</v>
      </c>
      <c r="E17198" s="65">
        <f>IFERROR(VLOOKUP(C17198,Pivot!A:B,2,0),0)</f>
        <v>0</v>
      </c>
      <c r="F17198" s="65">
        <f>IFERROR(VLOOKUP(C17198,Pivot!A:C,3,0),0)</f>
        <v>0</v>
      </c>
    </row>
    <row r="17199" spans="1:6" x14ac:dyDescent="0.25">
      <c r="A17199" s="68" t="s">
        <v>103</v>
      </c>
      <c r="B17199" s="69">
        <v>491602991</v>
      </c>
      <c r="C17199" s="68">
        <v>491602991</v>
      </c>
      <c r="D17199" s="69" t="s">
        <v>11316</v>
      </c>
      <c r="E17199" s="65">
        <f>IFERROR(VLOOKUP(C17199,Pivot!A:B,2,0),0)</f>
        <v>0</v>
      </c>
      <c r="F17199" s="65">
        <f>IFERROR(VLOOKUP(C17199,Pivot!A:C,3,0),0)</f>
        <v>0</v>
      </c>
    </row>
    <row r="17200" spans="1:6" x14ac:dyDescent="0.25">
      <c r="A17200" s="68" t="s">
        <v>103</v>
      </c>
      <c r="B17200" s="69">
        <v>491602991</v>
      </c>
      <c r="C17200" s="68">
        <v>8904301751628</v>
      </c>
      <c r="D17200" s="69" t="s">
        <v>11316</v>
      </c>
      <c r="E17200" s="65">
        <f>IFERROR(VLOOKUP(C17200,Pivot!A:B,2,0),0)</f>
        <v>0</v>
      </c>
      <c r="F17200" s="65">
        <f>IFERROR(VLOOKUP(C17200,Pivot!A:C,3,0),0)</f>
        <v>0</v>
      </c>
    </row>
    <row r="17201" spans="1:6" x14ac:dyDescent="0.25">
      <c r="A17201" s="68" t="s">
        <v>103</v>
      </c>
      <c r="B17201" s="69">
        <v>491602992</v>
      </c>
      <c r="C17201" s="68">
        <v>491602992</v>
      </c>
      <c r="D17201" s="69" t="s">
        <v>11317</v>
      </c>
      <c r="E17201" s="65">
        <f>IFERROR(VLOOKUP(C17201,Pivot!A:B,2,0),0)</f>
        <v>0</v>
      </c>
      <c r="F17201" s="65">
        <f>IFERROR(VLOOKUP(C17201,Pivot!A:C,3,0),0)</f>
        <v>0</v>
      </c>
    </row>
    <row r="17202" spans="1:6" x14ac:dyDescent="0.25">
      <c r="A17202" s="68" t="s">
        <v>103</v>
      </c>
      <c r="B17202" s="69">
        <v>491602992</v>
      </c>
      <c r="C17202" s="68">
        <v>8904301751581</v>
      </c>
      <c r="D17202" s="69" t="s">
        <v>11317</v>
      </c>
      <c r="E17202" s="65">
        <f>IFERROR(VLOOKUP(C17202,Pivot!A:B,2,0),0)</f>
        <v>0</v>
      </c>
      <c r="F17202" s="65">
        <f>IFERROR(VLOOKUP(C17202,Pivot!A:C,3,0),0)</f>
        <v>0</v>
      </c>
    </row>
    <row r="17203" spans="1:6" x14ac:dyDescent="0.25">
      <c r="A17203" s="68" t="s">
        <v>103</v>
      </c>
      <c r="B17203" s="69">
        <v>491602993</v>
      </c>
      <c r="C17203" s="68">
        <v>491602993</v>
      </c>
      <c r="D17203" s="69" t="s">
        <v>11318</v>
      </c>
      <c r="E17203" s="65">
        <f>IFERROR(VLOOKUP(C17203,Pivot!A:B,2,0),0)</f>
        <v>0</v>
      </c>
      <c r="F17203" s="65">
        <f>IFERROR(VLOOKUP(C17203,Pivot!A:C,3,0),0)</f>
        <v>0</v>
      </c>
    </row>
    <row r="17204" spans="1:6" x14ac:dyDescent="0.25">
      <c r="A17204" s="68" t="s">
        <v>103</v>
      </c>
      <c r="B17204" s="69">
        <v>491602993</v>
      </c>
      <c r="C17204" s="68">
        <v>8904301751574</v>
      </c>
      <c r="D17204" s="69" t="s">
        <v>11318</v>
      </c>
      <c r="E17204" s="65">
        <f>IFERROR(VLOOKUP(C17204,Pivot!A:B,2,0),0)</f>
        <v>0</v>
      </c>
      <c r="F17204" s="65">
        <f>IFERROR(VLOOKUP(C17204,Pivot!A:C,3,0),0)</f>
        <v>0</v>
      </c>
    </row>
    <row r="17205" spans="1:6" x14ac:dyDescent="0.25">
      <c r="A17205" s="68" t="s">
        <v>103</v>
      </c>
      <c r="B17205" s="69">
        <v>491602994</v>
      </c>
      <c r="C17205" s="68">
        <v>491602994</v>
      </c>
      <c r="D17205" s="69" t="s">
        <v>11319</v>
      </c>
      <c r="E17205" s="65">
        <f>IFERROR(VLOOKUP(C17205,Pivot!A:B,2,0),0)</f>
        <v>0</v>
      </c>
      <c r="F17205" s="65">
        <f>IFERROR(VLOOKUP(C17205,Pivot!A:C,3,0),0)</f>
        <v>0</v>
      </c>
    </row>
    <row r="17206" spans="1:6" x14ac:dyDescent="0.25">
      <c r="A17206" s="68" t="s">
        <v>103</v>
      </c>
      <c r="B17206" s="69">
        <v>491602994</v>
      </c>
      <c r="C17206" s="68">
        <v>8904301751598</v>
      </c>
      <c r="D17206" s="69" t="s">
        <v>11319</v>
      </c>
      <c r="E17206" s="65">
        <f>IFERROR(VLOOKUP(C17206,Pivot!A:B,2,0),0)</f>
        <v>0</v>
      </c>
      <c r="F17206" s="65">
        <f>IFERROR(VLOOKUP(C17206,Pivot!A:C,3,0),0)</f>
        <v>0</v>
      </c>
    </row>
    <row r="17207" spans="1:6" x14ac:dyDescent="0.25">
      <c r="A17207" s="68" t="s">
        <v>103</v>
      </c>
      <c r="B17207" s="69">
        <v>491602995</v>
      </c>
      <c r="C17207" s="68">
        <v>491602995</v>
      </c>
      <c r="D17207" s="69" t="s">
        <v>11320</v>
      </c>
      <c r="E17207" s="65">
        <f>IFERROR(VLOOKUP(C17207,Pivot!A:B,2,0),0)</f>
        <v>0</v>
      </c>
      <c r="F17207" s="65">
        <f>IFERROR(VLOOKUP(C17207,Pivot!A:C,3,0),0)</f>
        <v>0</v>
      </c>
    </row>
    <row r="17208" spans="1:6" x14ac:dyDescent="0.25">
      <c r="A17208" s="68" t="s">
        <v>103</v>
      </c>
      <c r="B17208" s="69">
        <v>491602995</v>
      </c>
      <c r="C17208" s="68">
        <v>8904301751604</v>
      </c>
      <c r="D17208" s="69" t="s">
        <v>11320</v>
      </c>
      <c r="E17208" s="65">
        <f>IFERROR(VLOOKUP(C17208,Pivot!A:B,2,0),0)</f>
        <v>0</v>
      </c>
      <c r="F17208" s="65">
        <f>IFERROR(VLOOKUP(C17208,Pivot!A:C,3,0),0)</f>
        <v>0</v>
      </c>
    </row>
    <row r="17209" spans="1:6" x14ac:dyDescent="0.25">
      <c r="A17209" s="68" t="s">
        <v>103</v>
      </c>
      <c r="B17209" s="69">
        <v>491603014</v>
      </c>
      <c r="C17209" s="68">
        <v>491603014</v>
      </c>
      <c r="D17209" s="69" t="s">
        <v>11321</v>
      </c>
      <c r="E17209" s="65">
        <f>IFERROR(VLOOKUP(C17209,Pivot!A:B,2,0),0)</f>
        <v>0</v>
      </c>
      <c r="F17209" s="65">
        <f>IFERROR(VLOOKUP(C17209,Pivot!A:C,3,0),0)</f>
        <v>0</v>
      </c>
    </row>
    <row r="17210" spans="1:6" x14ac:dyDescent="0.25">
      <c r="A17210" s="68" t="s">
        <v>103</v>
      </c>
      <c r="B17210" s="69">
        <v>491603014</v>
      </c>
      <c r="C17210" s="68">
        <v>8904301751697</v>
      </c>
      <c r="D17210" s="69" t="s">
        <v>11321</v>
      </c>
      <c r="E17210" s="65">
        <f>IFERROR(VLOOKUP(C17210,Pivot!A:B,2,0),0)</f>
        <v>0</v>
      </c>
      <c r="F17210" s="65">
        <f>IFERROR(VLOOKUP(C17210,Pivot!A:C,3,0),0)</f>
        <v>0</v>
      </c>
    </row>
    <row r="17211" spans="1:6" x14ac:dyDescent="0.25">
      <c r="A17211" s="68" t="s">
        <v>103</v>
      </c>
      <c r="B17211" s="69">
        <v>491603015</v>
      </c>
      <c r="C17211" s="68">
        <v>491603015</v>
      </c>
      <c r="D17211" s="69" t="s">
        <v>11322</v>
      </c>
      <c r="E17211" s="65">
        <f>IFERROR(VLOOKUP(C17211,Pivot!A:B,2,0),0)</f>
        <v>0</v>
      </c>
      <c r="F17211" s="65">
        <f>IFERROR(VLOOKUP(C17211,Pivot!A:C,3,0),0)</f>
        <v>0</v>
      </c>
    </row>
    <row r="17212" spans="1:6" x14ac:dyDescent="0.25">
      <c r="A17212" s="68" t="s">
        <v>103</v>
      </c>
      <c r="B17212" s="69">
        <v>491603015</v>
      </c>
      <c r="C17212" s="68">
        <v>8904301751680</v>
      </c>
      <c r="D17212" s="69" t="s">
        <v>11322</v>
      </c>
      <c r="E17212" s="65">
        <f>IFERROR(VLOOKUP(C17212,Pivot!A:B,2,0),0)</f>
        <v>0</v>
      </c>
      <c r="F17212" s="65">
        <f>IFERROR(VLOOKUP(C17212,Pivot!A:C,3,0),0)</f>
        <v>0</v>
      </c>
    </row>
    <row r="17213" spans="1:6" x14ac:dyDescent="0.25">
      <c r="A17213" s="68" t="s">
        <v>103</v>
      </c>
      <c r="B17213" s="69">
        <v>491603016</v>
      </c>
      <c r="C17213" s="68">
        <v>491603016</v>
      </c>
      <c r="D17213" s="69" t="s">
        <v>11323</v>
      </c>
      <c r="E17213" s="65">
        <f>IFERROR(VLOOKUP(C17213,Pivot!A:B,2,0),0)</f>
        <v>0</v>
      </c>
      <c r="F17213" s="65">
        <f>IFERROR(VLOOKUP(C17213,Pivot!A:C,3,0),0)</f>
        <v>0</v>
      </c>
    </row>
    <row r="17214" spans="1:6" x14ac:dyDescent="0.25">
      <c r="A17214" s="68" t="s">
        <v>103</v>
      </c>
      <c r="B17214" s="69">
        <v>491603016</v>
      </c>
      <c r="C17214" s="68">
        <v>8904301751673</v>
      </c>
      <c r="D17214" s="69" t="s">
        <v>11323</v>
      </c>
      <c r="E17214" s="65">
        <f>IFERROR(VLOOKUP(C17214,Pivot!A:B,2,0),0)</f>
        <v>0</v>
      </c>
      <c r="F17214" s="65">
        <f>IFERROR(VLOOKUP(C17214,Pivot!A:C,3,0),0)</f>
        <v>0</v>
      </c>
    </row>
    <row r="17215" spans="1:6" x14ac:dyDescent="0.25">
      <c r="A17215" s="68" t="s">
        <v>103</v>
      </c>
      <c r="B17215" s="69">
        <v>491603018</v>
      </c>
      <c r="C17215" s="68">
        <v>491603018</v>
      </c>
      <c r="D17215" s="69" t="s">
        <v>11324</v>
      </c>
      <c r="E17215" s="65">
        <f>IFERROR(VLOOKUP(C17215,Pivot!A:B,2,0),0)</f>
        <v>0</v>
      </c>
      <c r="F17215" s="65">
        <f>IFERROR(VLOOKUP(C17215,Pivot!A:C,3,0),0)</f>
        <v>0</v>
      </c>
    </row>
    <row r="17216" spans="1:6" x14ac:dyDescent="0.25">
      <c r="A17216" s="68" t="s">
        <v>103</v>
      </c>
      <c r="B17216" s="69">
        <v>491603018</v>
      </c>
      <c r="C17216" s="68">
        <v>8904301751703</v>
      </c>
      <c r="D17216" s="69" t="s">
        <v>11324</v>
      </c>
      <c r="E17216" s="65">
        <f>IFERROR(VLOOKUP(C17216,Pivot!A:B,2,0),0)</f>
        <v>0</v>
      </c>
      <c r="F17216" s="65">
        <f>IFERROR(VLOOKUP(C17216,Pivot!A:C,3,0),0)</f>
        <v>0</v>
      </c>
    </row>
    <row r="17217" spans="1:6" x14ac:dyDescent="0.25">
      <c r="A17217" s="68" t="s">
        <v>103</v>
      </c>
      <c r="B17217" s="69">
        <v>491603019</v>
      </c>
      <c r="C17217" s="68">
        <v>491603019</v>
      </c>
      <c r="D17217" s="69" t="s">
        <v>11325</v>
      </c>
      <c r="E17217" s="65">
        <f>IFERROR(VLOOKUP(C17217,Pivot!A:B,2,0),0)</f>
        <v>0</v>
      </c>
      <c r="F17217" s="65">
        <f>IFERROR(VLOOKUP(C17217,Pivot!A:C,3,0),0)</f>
        <v>0</v>
      </c>
    </row>
    <row r="17218" spans="1:6" x14ac:dyDescent="0.25">
      <c r="A17218" s="68" t="s">
        <v>103</v>
      </c>
      <c r="B17218" s="69">
        <v>491603019</v>
      </c>
      <c r="C17218" s="68">
        <v>8904301751727</v>
      </c>
      <c r="D17218" s="69" t="s">
        <v>11325</v>
      </c>
      <c r="E17218" s="65">
        <f>IFERROR(VLOOKUP(C17218,Pivot!A:B,2,0),0)</f>
        <v>0</v>
      </c>
      <c r="F17218" s="65">
        <f>IFERROR(VLOOKUP(C17218,Pivot!A:C,3,0),0)</f>
        <v>0</v>
      </c>
    </row>
    <row r="17219" spans="1:6" x14ac:dyDescent="0.25">
      <c r="A17219" s="68" t="s">
        <v>103</v>
      </c>
      <c r="B17219" s="69">
        <v>491603020</v>
      </c>
      <c r="C17219" s="68">
        <v>491603020</v>
      </c>
      <c r="D17219" s="69" t="s">
        <v>11326</v>
      </c>
      <c r="E17219" s="65">
        <f>IFERROR(VLOOKUP(C17219,Pivot!A:B,2,0),0)</f>
        <v>0</v>
      </c>
      <c r="F17219" s="65">
        <f>IFERROR(VLOOKUP(C17219,Pivot!A:C,3,0),0)</f>
        <v>0</v>
      </c>
    </row>
    <row r="17220" spans="1:6" x14ac:dyDescent="0.25">
      <c r="A17220" s="68" t="s">
        <v>103</v>
      </c>
      <c r="B17220" s="69">
        <v>491603020</v>
      </c>
      <c r="C17220" s="68">
        <v>8904301751734</v>
      </c>
      <c r="D17220" s="69" t="s">
        <v>11326</v>
      </c>
      <c r="E17220" s="65">
        <f>IFERROR(VLOOKUP(C17220,Pivot!A:B,2,0),0)</f>
        <v>0</v>
      </c>
      <c r="F17220" s="65">
        <f>IFERROR(VLOOKUP(C17220,Pivot!A:C,3,0),0)</f>
        <v>0</v>
      </c>
    </row>
    <row r="17221" spans="1:6" x14ac:dyDescent="0.25">
      <c r="A17221" s="68" t="s">
        <v>103</v>
      </c>
      <c r="B17221" s="69">
        <v>491603021</v>
      </c>
      <c r="C17221" s="68">
        <v>491603021</v>
      </c>
      <c r="D17221" s="69" t="s">
        <v>11327</v>
      </c>
      <c r="E17221" s="65">
        <f>IFERROR(VLOOKUP(C17221,Pivot!A:B,2,0),0)</f>
        <v>0</v>
      </c>
      <c r="F17221" s="65">
        <f>IFERROR(VLOOKUP(C17221,Pivot!A:C,3,0),0)</f>
        <v>0</v>
      </c>
    </row>
    <row r="17222" spans="1:6" x14ac:dyDescent="0.25">
      <c r="A17222" s="68" t="s">
        <v>103</v>
      </c>
      <c r="B17222" s="69">
        <v>491603021</v>
      </c>
      <c r="C17222" s="68">
        <v>8904301751710</v>
      </c>
      <c r="D17222" s="69" t="s">
        <v>11327</v>
      </c>
      <c r="E17222" s="65">
        <f>IFERROR(VLOOKUP(C17222,Pivot!A:B,2,0),0)</f>
        <v>0</v>
      </c>
      <c r="F17222" s="65">
        <f>IFERROR(VLOOKUP(C17222,Pivot!A:C,3,0),0)</f>
        <v>0</v>
      </c>
    </row>
    <row r="17223" spans="1:6" x14ac:dyDescent="0.25">
      <c r="A17223" s="68" t="s">
        <v>103</v>
      </c>
      <c r="B17223" s="69">
        <v>491603022</v>
      </c>
      <c r="C17223" s="68">
        <v>491603022</v>
      </c>
      <c r="D17223" s="69" t="s">
        <v>11328</v>
      </c>
      <c r="E17223" s="65">
        <f>IFERROR(VLOOKUP(C17223,Pivot!A:B,2,0),0)</f>
        <v>0</v>
      </c>
      <c r="F17223" s="65">
        <f>IFERROR(VLOOKUP(C17223,Pivot!A:C,3,0),0)</f>
        <v>0</v>
      </c>
    </row>
    <row r="17224" spans="1:6" x14ac:dyDescent="0.25">
      <c r="A17224" s="68" t="s">
        <v>103</v>
      </c>
      <c r="B17224" s="69">
        <v>491603022</v>
      </c>
      <c r="C17224" s="68">
        <v>8904301751772</v>
      </c>
      <c r="D17224" s="69" t="s">
        <v>11328</v>
      </c>
      <c r="E17224" s="65">
        <f>IFERROR(VLOOKUP(C17224,Pivot!A:B,2,0),0)</f>
        <v>0</v>
      </c>
      <c r="F17224" s="65">
        <f>IFERROR(VLOOKUP(C17224,Pivot!A:C,3,0),0)</f>
        <v>0</v>
      </c>
    </row>
    <row r="17225" spans="1:6" x14ac:dyDescent="0.25">
      <c r="A17225" s="68" t="s">
        <v>103</v>
      </c>
      <c r="B17225" s="69">
        <v>491603023</v>
      </c>
      <c r="C17225" s="68">
        <v>491603023</v>
      </c>
      <c r="D17225" s="69" t="s">
        <v>11329</v>
      </c>
      <c r="E17225" s="65">
        <f>IFERROR(VLOOKUP(C17225,Pivot!A:B,2,0),0)</f>
        <v>0</v>
      </c>
      <c r="F17225" s="65">
        <f>IFERROR(VLOOKUP(C17225,Pivot!A:C,3,0),0)</f>
        <v>0</v>
      </c>
    </row>
    <row r="17226" spans="1:6" x14ac:dyDescent="0.25">
      <c r="A17226" s="68" t="s">
        <v>103</v>
      </c>
      <c r="B17226" s="69">
        <v>491603023</v>
      </c>
      <c r="C17226" s="68">
        <v>8904301751758</v>
      </c>
      <c r="D17226" s="69" t="s">
        <v>11329</v>
      </c>
      <c r="E17226" s="65">
        <f>IFERROR(VLOOKUP(C17226,Pivot!A:B,2,0),0)</f>
        <v>0</v>
      </c>
      <c r="F17226" s="65">
        <f>IFERROR(VLOOKUP(C17226,Pivot!A:C,3,0),0)</f>
        <v>0</v>
      </c>
    </row>
    <row r="17227" spans="1:6" x14ac:dyDescent="0.25">
      <c r="A17227" s="68" t="s">
        <v>103</v>
      </c>
      <c r="B17227" s="69">
        <v>491603024</v>
      </c>
      <c r="C17227" s="68">
        <v>491603024</v>
      </c>
      <c r="D17227" s="69" t="s">
        <v>11330</v>
      </c>
      <c r="E17227" s="65">
        <f>IFERROR(VLOOKUP(C17227,Pivot!A:B,2,0),0)</f>
        <v>0</v>
      </c>
      <c r="F17227" s="65">
        <f>IFERROR(VLOOKUP(C17227,Pivot!A:C,3,0),0)</f>
        <v>0</v>
      </c>
    </row>
    <row r="17228" spans="1:6" x14ac:dyDescent="0.25">
      <c r="A17228" s="68" t="s">
        <v>103</v>
      </c>
      <c r="B17228" s="69">
        <v>491603024</v>
      </c>
      <c r="C17228" s="68">
        <v>8904301751666</v>
      </c>
      <c r="D17228" s="69" t="s">
        <v>11330</v>
      </c>
      <c r="E17228" s="65">
        <f>IFERROR(VLOOKUP(C17228,Pivot!A:B,2,0),0)</f>
        <v>0</v>
      </c>
      <c r="F17228" s="65">
        <f>IFERROR(VLOOKUP(C17228,Pivot!A:C,3,0),0)</f>
        <v>0</v>
      </c>
    </row>
    <row r="17229" spans="1:6" x14ac:dyDescent="0.25">
      <c r="A17229" s="68" t="s">
        <v>103</v>
      </c>
      <c r="B17229" s="69">
        <v>491603026</v>
      </c>
      <c r="C17229" s="68">
        <v>491603026</v>
      </c>
      <c r="D17229" s="69" t="s">
        <v>11331</v>
      </c>
      <c r="E17229" s="65">
        <f>IFERROR(VLOOKUP(C17229,Pivot!A:B,2,0),0)</f>
        <v>0</v>
      </c>
      <c r="F17229" s="65">
        <f>IFERROR(VLOOKUP(C17229,Pivot!A:C,3,0),0)</f>
        <v>0</v>
      </c>
    </row>
    <row r="17230" spans="1:6" x14ac:dyDescent="0.25">
      <c r="A17230" s="68" t="s">
        <v>103</v>
      </c>
      <c r="B17230" s="69">
        <v>491603026</v>
      </c>
      <c r="C17230" s="68">
        <v>8904301751765</v>
      </c>
      <c r="D17230" s="69" t="s">
        <v>11331</v>
      </c>
      <c r="E17230" s="65">
        <f>IFERROR(VLOOKUP(C17230,Pivot!A:B,2,0),0)</f>
        <v>0</v>
      </c>
      <c r="F17230" s="65">
        <f>IFERROR(VLOOKUP(C17230,Pivot!A:C,3,0),0)</f>
        <v>0</v>
      </c>
    </row>
    <row r="17231" spans="1:6" x14ac:dyDescent="0.25">
      <c r="A17231" s="68" t="s">
        <v>103</v>
      </c>
      <c r="B17231" s="69">
        <v>491603027</v>
      </c>
      <c r="C17231" s="68">
        <v>491603027</v>
      </c>
      <c r="D17231" s="69" t="s">
        <v>11332</v>
      </c>
      <c r="E17231" s="65">
        <f>IFERROR(VLOOKUP(C17231,Pivot!A:B,2,0),0)</f>
        <v>0</v>
      </c>
      <c r="F17231" s="65">
        <f>IFERROR(VLOOKUP(C17231,Pivot!A:C,3,0),0)</f>
        <v>0</v>
      </c>
    </row>
    <row r="17232" spans="1:6" x14ac:dyDescent="0.25">
      <c r="A17232" s="68" t="s">
        <v>103</v>
      </c>
      <c r="B17232" s="69">
        <v>491603027</v>
      </c>
      <c r="C17232" s="68">
        <v>5050841687316</v>
      </c>
      <c r="D17232" s="69" t="s">
        <v>11332</v>
      </c>
      <c r="E17232" s="65">
        <f>IFERROR(VLOOKUP(C17232,Pivot!A:B,2,0),0)</f>
        <v>0</v>
      </c>
      <c r="F17232" s="65">
        <f>IFERROR(VLOOKUP(C17232,Pivot!A:C,3,0),0)</f>
        <v>0</v>
      </c>
    </row>
    <row r="17233" spans="1:6" x14ac:dyDescent="0.25">
      <c r="A17233" s="68" t="s">
        <v>103</v>
      </c>
      <c r="B17233" s="69">
        <v>491603027</v>
      </c>
      <c r="C17233" s="68">
        <v>8904301751840</v>
      </c>
      <c r="D17233" s="69" t="s">
        <v>11332</v>
      </c>
      <c r="E17233" s="65">
        <f>IFERROR(VLOOKUP(C17233,Pivot!A:B,2,0),0)</f>
        <v>0</v>
      </c>
      <c r="F17233" s="65">
        <f>IFERROR(VLOOKUP(C17233,Pivot!A:C,3,0),0)</f>
        <v>0</v>
      </c>
    </row>
    <row r="17234" spans="1:6" x14ac:dyDescent="0.25">
      <c r="A17234" s="68" t="s">
        <v>103</v>
      </c>
      <c r="B17234" s="69">
        <v>491603028</v>
      </c>
      <c r="C17234" s="68">
        <v>8906076571098</v>
      </c>
      <c r="D17234" s="69" t="s">
        <v>11333</v>
      </c>
      <c r="E17234" s="65">
        <f>IFERROR(VLOOKUP(C17234,Pivot!A:B,2,0),0)</f>
        <v>0</v>
      </c>
      <c r="F17234" s="65">
        <f>IFERROR(VLOOKUP(C17234,Pivot!A:C,3,0),0)</f>
        <v>0</v>
      </c>
    </row>
    <row r="17235" spans="1:6" x14ac:dyDescent="0.25">
      <c r="A17235" s="68" t="s">
        <v>103</v>
      </c>
      <c r="B17235" s="69">
        <v>491603029</v>
      </c>
      <c r="C17235" s="68">
        <v>8906076571142</v>
      </c>
      <c r="D17235" s="69" t="s">
        <v>11334</v>
      </c>
      <c r="E17235" s="65">
        <f>IFERROR(VLOOKUP(C17235,Pivot!A:B,2,0),0)</f>
        <v>0</v>
      </c>
      <c r="F17235" s="65">
        <f>IFERROR(VLOOKUP(C17235,Pivot!A:C,3,0),0)</f>
        <v>0</v>
      </c>
    </row>
    <row r="17236" spans="1:6" x14ac:dyDescent="0.25">
      <c r="A17236" s="68" t="s">
        <v>103</v>
      </c>
      <c r="B17236" s="69">
        <v>491603032</v>
      </c>
      <c r="C17236" s="68">
        <v>491603032</v>
      </c>
      <c r="D17236" s="69" t="s">
        <v>11335</v>
      </c>
      <c r="E17236" s="65">
        <f>IFERROR(VLOOKUP(C17236,Pivot!A:B,2,0),0)</f>
        <v>0</v>
      </c>
      <c r="F17236" s="65">
        <f>IFERROR(VLOOKUP(C17236,Pivot!A:C,3,0),0)</f>
        <v>0</v>
      </c>
    </row>
    <row r="17237" spans="1:6" x14ac:dyDescent="0.25">
      <c r="A17237" s="68" t="s">
        <v>103</v>
      </c>
      <c r="B17237" s="69">
        <v>491603033</v>
      </c>
      <c r="C17237" s="68">
        <v>491603033</v>
      </c>
      <c r="D17237" s="69" t="s">
        <v>11336</v>
      </c>
      <c r="E17237" s="65">
        <f>IFERROR(VLOOKUP(C17237,Pivot!A:B,2,0),0)</f>
        <v>0</v>
      </c>
      <c r="F17237" s="65">
        <f>IFERROR(VLOOKUP(C17237,Pivot!A:C,3,0),0)</f>
        <v>0</v>
      </c>
    </row>
    <row r="17238" spans="1:6" x14ac:dyDescent="0.25">
      <c r="A17238" s="68" t="s">
        <v>103</v>
      </c>
      <c r="B17238" s="69">
        <v>491603033</v>
      </c>
      <c r="C17238" s="68">
        <v>879426007876</v>
      </c>
      <c r="D17238" s="69" t="s">
        <v>11336</v>
      </c>
      <c r="E17238" s="65">
        <f>IFERROR(VLOOKUP(C17238,Pivot!A:B,2,0),0)</f>
        <v>0</v>
      </c>
      <c r="F17238" s="65">
        <f>IFERROR(VLOOKUP(C17238,Pivot!A:C,3,0),0)</f>
        <v>0</v>
      </c>
    </row>
    <row r="17239" spans="1:6" x14ac:dyDescent="0.25">
      <c r="A17239" s="68" t="s">
        <v>103</v>
      </c>
      <c r="B17239" s="69">
        <v>491603034</v>
      </c>
      <c r="C17239" s="68">
        <v>491603034</v>
      </c>
      <c r="D17239" s="69" t="s">
        <v>11337</v>
      </c>
      <c r="E17239" s="65">
        <f>IFERROR(VLOOKUP(C17239,Pivot!A:B,2,0),0)</f>
        <v>0</v>
      </c>
      <c r="F17239" s="65">
        <f>IFERROR(VLOOKUP(C17239,Pivot!A:C,3,0),0)</f>
        <v>0</v>
      </c>
    </row>
    <row r="17240" spans="1:6" x14ac:dyDescent="0.25">
      <c r="A17240" s="68" t="s">
        <v>103</v>
      </c>
      <c r="B17240" s="69">
        <v>491603034</v>
      </c>
      <c r="C17240" s="68">
        <v>879426007999</v>
      </c>
      <c r="D17240" s="69" t="s">
        <v>11337</v>
      </c>
      <c r="E17240" s="65">
        <f>IFERROR(VLOOKUP(C17240,Pivot!A:B,2,0),0)</f>
        <v>0</v>
      </c>
      <c r="F17240" s="65">
        <f>IFERROR(VLOOKUP(C17240,Pivot!A:C,3,0),0)</f>
        <v>0</v>
      </c>
    </row>
    <row r="17241" spans="1:6" x14ac:dyDescent="0.25">
      <c r="A17241" s="68" t="s">
        <v>103</v>
      </c>
      <c r="B17241" s="69">
        <v>491603052</v>
      </c>
      <c r="C17241" s="68">
        <v>8908007095130</v>
      </c>
      <c r="D17241" s="69" t="s">
        <v>11338</v>
      </c>
      <c r="E17241" s="65">
        <f>IFERROR(VLOOKUP(C17241,Pivot!A:B,2,0),0)</f>
        <v>0</v>
      </c>
      <c r="F17241" s="65">
        <f>IFERROR(VLOOKUP(C17241,Pivot!A:C,3,0),0)</f>
        <v>0</v>
      </c>
    </row>
    <row r="17242" spans="1:6" x14ac:dyDescent="0.25">
      <c r="A17242" s="68" t="s">
        <v>103</v>
      </c>
      <c r="B17242" s="69">
        <v>491603060</v>
      </c>
      <c r="C17242" s="68">
        <v>8904027107976</v>
      </c>
      <c r="D17242" s="69" t="s">
        <v>11339</v>
      </c>
      <c r="E17242" s="65">
        <f>IFERROR(VLOOKUP(C17242,Pivot!A:B,2,0),0)</f>
        <v>0</v>
      </c>
      <c r="F17242" s="65">
        <f>IFERROR(VLOOKUP(C17242,Pivot!A:C,3,0),0)</f>
        <v>0</v>
      </c>
    </row>
    <row r="17243" spans="1:6" x14ac:dyDescent="0.25">
      <c r="A17243" s="68" t="s">
        <v>103</v>
      </c>
      <c r="B17243" s="69">
        <v>491603061</v>
      </c>
      <c r="C17243" s="68">
        <v>8904027107983</v>
      </c>
      <c r="D17243" s="69" t="s">
        <v>11340</v>
      </c>
      <c r="E17243" s="65">
        <f>IFERROR(VLOOKUP(C17243,Pivot!A:B,2,0),0)</f>
        <v>0</v>
      </c>
      <c r="F17243" s="65">
        <f>IFERROR(VLOOKUP(C17243,Pivot!A:C,3,0),0)</f>
        <v>0</v>
      </c>
    </row>
    <row r="17244" spans="1:6" x14ac:dyDescent="0.25">
      <c r="A17244" s="68" t="s">
        <v>103</v>
      </c>
      <c r="B17244" s="69">
        <v>491603062</v>
      </c>
      <c r="C17244" s="68">
        <v>8904027107914</v>
      </c>
      <c r="D17244" s="69" t="s">
        <v>11340</v>
      </c>
      <c r="E17244" s="65">
        <f>IFERROR(VLOOKUP(C17244,Pivot!A:B,2,0),0)</f>
        <v>0</v>
      </c>
      <c r="F17244" s="65">
        <f>IFERROR(VLOOKUP(C17244,Pivot!A:C,3,0),0)</f>
        <v>0</v>
      </c>
    </row>
    <row r="17245" spans="1:6" x14ac:dyDescent="0.25">
      <c r="A17245" s="68" t="s">
        <v>103</v>
      </c>
      <c r="B17245" s="69">
        <v>491603063</v>
      </c>
      <c r="C17245" s="68">
        <v>630509645084</v>
      </c>
      <c r="D17245" s="69" t="s">
        <v>11341</v>
      </c>
      <c r="E17245" s="65">
        <f>IFERROR(VLOOKUP(C17245,Pivot!A:B,2,0),0)</f>
        <v>0</v>
      </c>
      <c r="F17245" s="65">
        <f>IFERROR(VLOOKUP(C17245,Pivot!A:C,3,0),0)</f>
        <v>0</v>
      </c>
    </row>
    <row r="17246" spans="1:6" x14ac:dyDescent="0.25">
      <c r="A17246" s="68" t="s">
        <v>103</v>
      </c>
      <c r="B17246" s="69">
        <v>491603064</v>
      </c>
      <c r="C17246" s="68">
        <v>6971127643026</v>
      </c>
      <c r="D17246" s="69" t="s">
        <v>11342</v>
      </c>
      <c r="E17246" s="65">
        <f>IFERROR(VLOOKUP(C17246,Pivot!A:B,2,0),0)</f>
        <v>0</v>
      </c>
      <c r="F17246" s="65">
        <f>IFERROR(VLOOKUP(C17246,Pivot!A:C,3,0),0)</f>
        <v>0</v>
      </c>
    </row>
    <row r="17247" spans="1:6" x14ac:dyDescent="0.25">
      <c r="A17247" s="68" t="s">
        <v>103</v>
      </c>
      <c r="B17247" s="69">
        <v>491603222</v>
      </c>
      <c r="C17247" s="68">
        <v>630509849246</v>
      </c>
      <c r="D17247" s="69" t="s">
        <v>11343</v>
      </c>
      <c r="E17247" s="65">
        <f>IFERROR(VLOOKUP(C17247,Pivot!A:B,2,0),0)</f>
        <v>0</v>
      </c>
      <c r="F17247" s="65">
        <f>IFERROR(VLOOKUP(C17247,Pivot!A:C,3,0),0)</f>
        <v>0</v>
      </c>
    </row>
    <row r="17248" spans="1:6" x14ac:dyDescent="0.25">
      <c r="A17248" s="68" t="s">
        <v>103</v>
      </c>
      <c r="B17248" s="69">
        <v>491603222</v>
      </c>
      <c r="C17248" s="68">
        <v>630509882199</v>
      </c>
      <c r="D17248" s="69" t="s">
        <v>11343</v>
      </c>
      <c r="E17248" s="65">
        <f>IFERROR(VLOOKUP(C17248,Pivot!A:B,2,0),0)</f>
        <v>0</v>
      </c>
      <c r="F17248" s="65">
        <f>IFERROR(VLOOKUP(C17248,Pivot!A:C,3,0),0)</f>
        <v>0</v>
      </c>
    </row>
    <row r="17249" spans="1:6" x14ac:dyDescent="0.25">
      <c r="A17249" s="68" t="s">
        <v>103</v>
      </c>
      <c r="B17249" s="69">
        <v>491603223</v>
      </c>
      <c r="C17249" s="68">
        <v>491603223</v>
      </c>
      <c r="D17249" s="69" t="s">
        <v>11344</v>
      </c>
      <c r="E17249" s="65">
        <f>IFERROR(VLOOKUP(C17249,Pivot!A:B,2,0),0)</f>
        <v>0</v>
      </c>
      <c r="F17249" s="65">
        <f>IFERROR(VLOOKUP(C17249,Pivot!A:C,3,0),0)</f>
        <v>0</v>
      </c>
    </row>
    <row r="17250" spans="1:6" x14ac:dyDescent="0.25">
      <c r="A17250" s="68" t="s">
        <v>103</v>
      </c>
      <c r="B17250" s="69">
        <v>491603223</v>
      </c>
      <c r="C17250" s="68">
        <v>630509849079</v>
      </c>
      <c r="D17250" s="69" t="s">
        <v>11344</v>
      </c>
      <c r="E17250" s="65">
        <f>IFERROR(VLOOKUP(C17250,Pivot!A:B,2,0),0)</f>
        <v>0</v>
      </c>
      <c r="F17250" s="65">
        <f>IFERROR(VLOOKUP(C17250,Pivot!A:C,3,0),0)</f>
        <v>0</v>
      </c>
    </row>
    <row r="17251" spans="1:6" x14ac:dyDescent="0.25">
      <c r="A17251" s="68" t="s">
        <v>103</v>
      </c>
      <c r="B17251" s="69">
        <v>491603223</v>
      </c>
      <c r="C17251" s="68">
        <v>630509849086</v>
      </c>
      <c r="D17251" s="69" t="s">
        <v>11344</v>
      </c>
      <c r="E17251" s="65">
        <f>IFERROR(VLOOKUP(C17251,Pivot!A:B,2,0),0)</f>
        <v>0</v>
      </c>
      <c r="F17251" s="65">
        <f>IFERROR(VLOOKUP(C17251,Pivot!A:C,3,0),0)</f>
        <v>0</v>
      </c>
    </row>
    <row r="17252" spans="1:6" x14ac:dyDescent="0.25">
      <c r="A17252" s="68" t="s">
        <v>103</v>
      </c>
      <c r="B17252" s="69">
        <v>491603224</v>
      </c>
      <c r="C17252" s="68">
        <v>630509848256</v>
      </c>
      <c r="D17252" s="69" t="s">
        <v>11345</v>
      </c>
      <c r="E17252" s="65">
        <f>IFERROR(VLOOKUP(C17252,Pivot!A:B,2,0),0)</f>
        <v>0</v>
      </c>
      <c r="F17252" s="65">
        <f>IFERROR(VLOOKUP(C17252,Pivot!A:C,3,0),0)</f>
        <v>0</v>
      </c>
    </row>
    <row r="17253" spans="1:6" x14ac:dyDescent="0.25">
      <c r="A17253" s="68" t="s">
        <v>103</v>
      </c>
      <c r="B17253" s="69">
        <v>491603224</v>
      </c>
      <c r="C17253" s="68">
        <v>630509848287</v>
      </c>
      <c r="D17253" s="69" t="s">
        <v>11345</v>
      </c>
      <c r="E17253" s="65">
        <f>IFERROR(VLOOKUP(C17253,Pivot!A:B,2,0),0)</f>
        <v>0</v>
      </c>
      <c r="F17253" s="65">
        <f>IFERROR(VLOOKUP(C17253,Pivot!A:C,3,0),0)</f>
        <v>0</v>
      </c>
    </row>
    <row r="17254" spans="1:6" x14ac:dyDescent="0.25">
      <c r="A17254" s="68" t="s">
        <v>103</v>
      </c>
      <c r="B17254" s="69">
        <v>491603224</v>
      </c>
      <c r="C17254" s="68">
        <v>630509848294</v>
      </c>
      <c r="D17254" s="69" t="s">
        <v>11345</v>
      </c>
      <c r="E17254" s="65">
        <f>IFERROR(VLOOKUP(C17254,Pivot!A:B,2,0),0)</f>
        <v>0</v>
      </c>
      <c r="F17254" s="65">
        <f>IFERROR(VLOOKUP(C17254,Pivot!A:C,3,0),0)</f>
        <v>0</v>
      </c>
    </row>
    <row r="17255" spans="1:6" x14ac:dyDescent="0.25">
      <c r="A17255" s="68" t="s">
        <v>103</v>
      </c>
      <c r="B17255" s="69">
        <v>491603224</v>
      </c>
      <c r="C17255" s="68">
        <v>630509911448</v>
      </c>
      <c r="D17255" s="69" t="s">
        <v>11345</v>
      </c>
      <c r="E17255" s="65">
        <f>IFERROR(VLOOKUP(C17255,Pivot!A:B,2,0),0)</f>
        <v>0</v>
      </c>
      <c r="F17255" s="65">
        <f>IFERROR(VLOOKUP(C17255,Pivot!A:C,3,0),0)</f>
        <v>0</v>
      </c>
    </row>
    <row r="17256" spans="1:6" x14ac:dyDescent="0.25">
      <c r="A17256" s="68" t="s">
        <v>103</v>
      </c>
      <c r="B17256" s="69">
        <v>491603224</v>
      </c>
      <c r="C17256" s="68">
        <v>630509947447</v>
      </c>
      <c r="D17256" s="69" t="s">
        <v>11345</v>
      </c>
      <c r="E17256" s="65">
        <f>IFERROR(VLOOKUP(C17256,Pivot!A:B,2,0),0)</f>
        <v>0</v>
      </c>
      <c r="F17256" s="65">
        <f>IFERROR(VLOOKUP(C17256,Pivot!A:C,3,0),0)</f>
        <v>0</v>
      </c>
    </row>
    <row r="17257" spans="1:6" x14ac:dyDescent="0.25">
      <c r="A17257" s="68" t="s">
        <v>103</v>
      </c>
      <c r="B17257" s="69">
        <v>491603225</v>
      </c>
      <c r="C17257" s="68">
        <v>630509843497</v>
      </c>
      <c r="D17257" s="69" t="s">
        <v>11346</v>
      </c>
      <c r="E17257" s="65">
        <f>IFERROR(VLOOKUP(C17257,Pivot!A:B,2,0),0)</f>
        <v>0</v>
      </c>
      <c r="F17257" s="65">
        <f>IFERROR(VLOOKUP(C17257,Pivot!A:C,3,0),0)</f>
        <v>0</v>
      </c>
    </row>
    <row r="17258" spans="1:6" x14ac:dyDescent="0.25">
      <c r="A17258" s="68" t="s">
        <v>103</v>
      </c>
      <c r="B17258" s="69">
        <v>491603226</v>
      </c>
      <c r="C17258" s="68">
        <v>630509843473</v>
      </c>
      <c r="D17258" s="69" t="s">
        <v>11347</v>
      </c>
      <c r="E17258" s="65">
        <f>IFERROR(VLOOKUP(C17258,Pivot!A:B,2,0),0)</f>
        <v>0</v>
      </c>
      <c r="F17258" s="65">
        <f>IFERROR(VLOOKUP(C17258,Pivot!A:C,3,0),0)</f>
        <v>0</v>
      </c>
    </row>
    <row r="17259" spans="1:6" x14ac:dyDescent="0.25">
      <c r="A17259" s="68" t="s">
        <v>103</v>
      </c>
      <c r="B17259" s="69">
        <v>491603227</v>
      </c>
      <c r="C17259" s="68">
        <v>630509849550</v>
      </c>
      <c r="D17259" s="69" t="s">
        <v>11348</v>
      </c>
      <c r="E17259" s="65">
        <f>IFERROR(VLOOKUP(C17259,Pivot!A:B,2,0),0)</f>
        <v>0</v>
      </c>
      <c r="F17259" s="65">
        <f>IFERROR(VLOOKUP(C17259,Pivot!A:C,3,0),0)</f>
        <v>0</v>
      </c>
    </row>
    <row r="17260" spans="1:6" x14ac:dyDescent="0.25">
      <c r="A17260" s="68" t="s">
        <v>103</v>
      </c>
      <c r="B17260" s="69">
        <v>491603228</v>
      </c>
      <c r="C17260" s="68">
        <v>86002051097</v>
      </c>
      <c r="D17260" s="69" t="s">
        <v>11349</v>
      </c>
      <c r="E17260" s="65">
        <f>IFERROR(VLOOKUP(C17260,Pivot!A:B,2,0),0)</f>
        <v>0</v>
      </c>
      <c r="F17260" s="65">
        <f>IFERROR(VLOOKUP(C17260,Pivot!A:C,3,0),0)</f>
        <v>0</v>
      </c>
    </row>
    <row r="17261" spans="1:6" x14ac:dyDescent="0.25">
      <c r="A17261" s="68" t="s">
        <v>103</v>
      </c>
      <c r="B17261" s="69">
        <v>491603229</v>
      </c>
      <c r="C17261" s="68">
        <v>86002051127</v>
      </c>
      <c r="D17261" s="69" t="s">
        <v>11350</v>
      </c>
      <c r="E17261" s="65">
        <f>IFERROR(VLOOKUP(C17261,Pivot!A:B,2,0),0)</f>
        <v>0</v>
      </c>
      <c r="F17261" s="65">
        <f>IFERROR(VLOOKUP(C17261,Pivot!A:C,3,0),0)</f>
        <v>0</v>
      </c>
    </row>
    <row r="17262" spans="1:6" x14ac:dyDescent="0.25">
      <c r="A17262" s="68" t="s">
        <v>103</v>
      </c>
      <c r="B17262" s="69">
        <v>491603231</v>
      </c>
      <c r="C17262" s="68">
        <v>86002052605</v>
      </c>
      <c r="D17262" s="69" t="s">
        <v>11351</v>
      </c>
      <c r="E17262" s="65">
        <f>IFERROR(VLOOKUP(C17262,Pivot!A:B,2,0),0)</f>
        <v>0</v>
      </c>
      <c r="F17262" s="65">
        <f>IFERROR(VLOOKUP(C17262,Pivot!A:C,3,0),0)</f>
        <v>0</v>
      </c>
    </row>
    <row r="17263" spans="1:6" x14ac:dyDescent="0.25">
      <c r="A17263" s="68" t="s">
        <v>103</v>
      </c>
      <c r="B17263" s="69">
        <v>491603232</v>
      </c>
      <c r="C17263" s="68">
        <v>86002052858</v>
      </c>
      <c r="D17263" s="69" t="s">
        <v>11352</v>
      </c>
      <c r="E17263" s="65">
        <f>IFERROR(VLOOKUP(C17263,Pivot!A:B,2,0),0)</f>
        <v>0</v>
      </c>
      <c r="F17263" s="65">
        <f>IFERROR(VLOOKUP(C17263,Pivot!A:C,3,0),0)</f>
        <v>0</v>
      </c>
    </row>
    <row r="17264" spans="1:6" x14ac:dyDescent="0.25">
      <c r="A17264" s="68" t="s">
        <v>103</v>
      </c>
      <c r="B17264" s="69">
        <v>491603233</v>
      </c>
      <c r="C17264" s="68">
        <v>86002053008</v>
      </c>
      <c r="D17264" s="69" t="s">
        <v>11353</v>
      </c>
      <c r="E17264" s="65">
        <f>IFERROR(VLOOKUP(C17264,Pivot!A:B,2,0),0)</f>
        <v>0</v>
      </c>
      <c r="F17264" s="65">
        <f>IFERROR(VLOOKUP(C17264,Pivot!A:C,3,0),0)</f>
        <v>0</v>
      </c>
    </row>
    <row r="17265" spans="1:6" x14ac:dyDescent="0.25">
      <c r="A17265" s="68" t="s">
        <v>103</v>
      </c>
      <c r="B17265" s="69">
        <v>491603234</v>
      </c>
      <c r="C17265" s="68">
        <v>765023028188</v>
      </c>
      <c r="D17265" s="69" t="s">
        <v>11354</v>
      </c>
      <c r="E17265" s="65">
        <f>IFERROR(VLOOKUP(C17265,Pivot!A:B,2,0),0)</f>
        <v>0</v>
      </c>
      <c r="F17265" s="65">
        <f>IFERROR(VLOOKUP(C17265,Pivot!A:C,3,0),0)</f>
        <v>0</v>
      </c>
    </row>
    <row r="17266" spans="1:6" x14ac:dyDescent="0.25">
      <c r="A17266" s="68" t="s">
        <v>103</v>
      </c>
      <c r="B17266" s="69">
        <v>491603235</v>
      </c>
      <c r="C17266" s="68">
        <v>8906115470023</v>
      </c>
      <c r="D17266" s="69" t="s">
        <v>11355</v>
      </c>
      <c r="E17266" s="65">
        <f>IFERROR(VLOOKUP(C17266,Pivot!A:B,2,0),0)</f>
        <v>0</v>
      </c>
      <c r="F17266" s="65">
        <f>IFERROR(VLOOKUP(C17266,Pivot!A:C,3,0),0)</f>
        <v>0</v>
      </c>
    </row>
    <row r="17267" spans="1:6" x14ac:dyDescent="0.25">
      <c r="A17267" s="68" t="s">
        <v>103</v>
      </c>
      <c r="B17267" s="69">
        <v>491603236</v>
      </c>
      <c r="C17267" s="68">
        <v>719565426384</v>
      </c>
      <c r="D17267" s="69" t="s">
        <v>11356</v>
      </c>
      <c r="E17267" s="65">
        <f>IFERROR(VLOOKUP(C17267,Pivot!A:B,2,0),0)</f>
        <v>0</v>
      </c>
      <c r="F17267" s="65">
        <f>IFERROR(VLOOKUP(C17267,Pivot!A:C,3,0),0)</f>
        <v>0</v>
      </c>
    </row>
    <row r="17268" spans="1:6" x14ac:dyDescent="0.25">
      <c r="A17268" s="68" t="s">
        <v>103</v>
      </c>
      <c r="B17268" s="69">
        <v>491603240</v>
      </c>
      <c r="C17268" s="68">
        <v>719565386718</v>
      </c>
      <c r="D17268" s="69" t="s">
        <v>11357</v>
      </c>
      <c r="E17268" s="65">
        <f>IFERROR(VLOOKUP(C17268,Pivot!A:B,2,0),0)</f>
        <v>0</v>
      </c>
      <c r="F17268" s="65">
        <f>IFERROR(VLOOKUP(C17268,Pivot!A:C,3,0),0)</f>
        <v>0</v>
      </c>
    </row>
    <row r="17269" spans="1:6" x14ac:dyDescent="0.25">
      <c r="A17269" s="68" t="s">
        <v>103</v>
      </c>
      <c r="B17269" s="69">
        <v>491603241</v>
      </c>
      <c r="C17269" s="68">
        <v>719565399404</v>
      </c>
      <c r="D17269" s="69" t="s">
        <v>11358</v>
      </c>
      <c r="E17269" s="65">
        <f>IFERROR(VLOOKUP(C17269,Pivot!A:B,2,0),0)</f>
        <v>0</v>
      </c>
      <c r="F17269" s="65">
        <f>IFERROR(VLOOKUP(C17269,Pivot!A:C,3,0),0)</f>
        <v>0</v>
      </c>
    </row>
    <row r="17270" spans="1:6" x14ac:dyDescent="0.25">
      <c r="A17270" s="68" t="s">
        <v>103</v>
      </c>
      <c r="B17270" s="69">
        <v>491603242</v>
      </c>
      <c r="C17270" s="68">
        <v>4891813848202</v>
      </c>
      <c r="D17270" s="69" t="s">
        <v>11359</v>
      </c>
      <c r="E17270" s="65">
        <f>IFERROR(VLOOKUP(C17270,Pivot!A:B,2,0),0)</f>
        <v>0</v>
      </c>
      <c r="F17270" s="65">
        <f>IFERROR(VLOOKUP(C17270,Pivot!A:C,3,0),0)</f>
        <v>0</v>
      </c>
    </row>
    <row r="17271" spans="1:6" x14ac:dyDescent="0.25">
      <c r="A17271" s="68" t="s">
        <v>103</v>
      </c>
      <c r="B17271" s="69">
        <v>491603243</v>
      </c>
      <c r="C17271" s="68">
        <v>4891813848134</v>
      </c>
      <c r="D17271" s="69" t="s">
        <v>11360</v>
      </c>
      <c r="E17271" s="65">
        <f>IFERROR(VLOOKUP(C17271,Pivot!A:B,2,0),0)</f>
        <v>0</v>
      </c>
      <c r="F17271" s="65">
        <f>IFERROR(VLOOKUP(C17271,Pivot!A:C,3,0),0)</f>
        <v>0</v>
      </c>
    </row>
    <row r="17272" spans="1:6" x14ac:dyDescent="0.25">
      <c r="A17272" s="68" t="s">
        <v>103</v>
      </c>
      <c r="B17272" s="69">
        <v>491603244</v>
      </c>
      <c r="C17272" s="68">
        <v>4891813885702</v>
      </c>
      <c r="D17272" s="69" t="s">
        <v>11361</v>
      </c>
      <c r="E17272" s="65">
        <f>IFERROR(VLOOKUP(C17272,Pivot!A:B,2,0),0)</f>
        <v>0</v>
      </c>
      <c r="F17272" s="65">
        <f>IFERROR(VLOOKUP(C17272,Pivot!A:C,3,0),0)</f>
        <v>0</v>
      </c>
    </row>
    <row r="17273" spans="1:6" x14ac:dyDescent="0.25">
      <c r="A17273" s="68" t="s">
        <v>103</v>
      </c>
      <c r="B17273" s="69">
        <v>491603245</v>
      </c>
      <c r="C17273" s="68">
        <v>4891813884828</v>
      </c>
      <c r="D17273" s="69" t="s">
        <v>11362</v>
      </c>
      <c r="E17273" s="65">
        <f>IFERROR(VLOOKUP(C17273,Pivot!A:B,2,0),0)</f>
        <v>0</v>
      </c>
      <c r="F17273" s="65">
        <f>IFERROR(VLOOKUP(C17273,Pivot!A:C,3,0),0)</f>
        <v>0</v>
      </c>
    </row>
    <row r="17274" spans="1:6" x14ac:dyDescent="0.25">
      <c r="A17274" s="68" t="s">
        <v>103</v>
      </c>
      <c r="B17274" s="69">
        <v>491603248</v>
      </c>
      <c r="C17274" s="68">
        <v>5702016365429</v>
      </c>
      <c r="D17274" s="69" t="s">
        <v>11363</v>
      </c>
      <c r="E17274" s="65">
        <f>IFERROR(VLOOKUP(C17274,Pivot!A:B,2,0),0)</f>
        <v>0</v>
      </c>
      <c r="F17274" s="65">
        <f>IFERROR(VLOOKUP(C17274,Pivot!A:C,3,0),0)</f>
        <v>0</v>
      </c>
    </row>
    <row r="17275" spans="1:6" x14ac:dyDescent="0.25">
      <c r="A17275" s="68" t="s">
        <v>103</v>
      </c>
      <c r="B17275" s="69">
        <v>491603256</v>
      </c>
      <c r="C17275" s="68">
        <v>5702016368635</v>
      </c>
      <c r="D17275" s="69" t="s">
        <v>11364</v>
      </c>
      <c r="E17275" s="65">
        <f>IFERROR(VLOOKUP(C17275,Pivot!A:B,2,0),0)</f>
        <v>0</v>
      </c>
      <c r="F17275" s="65">
        <f>IFERROR(VLOOKUP(C17275,Pivot!A:C,3,0),0)</f>
        <v>0</v>
      </c>
    </row>
    <row r="17276" spans="1:6" x14ac:dyDescent="0.25">
      <c r="A17276" s="68" t="s">
        <v>103</v>
      </c>
      <c r="B17276" s="69">
        <v>491603257</v>
      </c>
      <c r="C17276" s="68">
        <v>5702016368642</v>
      </c>
      <c r="D17276" s="69" t="s">
        <v>11365</v>
      </c>
      <c r="E17276" s="65">
        <f>IFERROR(VLOOKUP(C17276,Pivot!A:B,2,0),0)</f>
        <v>0</v>
      </c>
      <c r="F17276" s="65">
        <f>IFERROR(VLOOKUP(C17276,Pivot!A:C,3,0),0)</f>
        <v>0</v>
      </c>
    </row>
    <row r="17277" spans="1:6" x14ac:dyDescent="0.25">
      <c r="A17277" s="68" t="s">
        <v>103</v>
      </c>
      <c r="B17277" s="69">
        <v>491603258</v>
      </c>
      <c r="C17277" s="68">
        <v>5702016368659</v>
      </c>
      <c r="D17277" s="69" t="s">
        <v>11366</v>
      </c>
      <c r="E17277" s="65">
        <f>IFERROR(VLOOKUP(C17277,Pivot!A:B,2,0),0)</f>
        <v>0</v>
      </c>
      <c r="F17277" s="65">
        <f>IFERROR(VLOOKUP(C17277,Pivot!A:C,3,0),0)</f>
        <v>0</v>
      </c>
    </row>
    <row r="17278" spans="1:6" x14ac:dyDescent="0.25">
      <c r="A17278" s="68" t="s">
        <v>103</v>
      </c>
      <c r="B17278" s="69">
        <v>491603300</v>
      </c>
      <c r="C17278" s="68">
        <v>808446018074</v>
      </c>
      <c r="D17278" s="69" t="s">
        <v>11367</v>
      </c>
      <c r="E17278" s="65">
        <f>IFERROR(VLOOKUP(C17278,Pivot!A:B,2,0),0)</f>
        <v>0</v>
      </c>
      <c r="F17278" s="65">
        <f>IFERROR(VLOOKUP(C17278,Pivot!A:C,3,0),0)</f>
        <v>0</v>
      </c>
    </row>
    <row r="17279" spans="1:6" x14ac:dyDescent="0.25">
      <c r="A17279" s="68" t="s">
        <v>103</v>
      </c>
      <c r="B17279" s="69">
        <v>491603301</v>
      </c>
      <c r="C17279" s="68">
        <v>808446018098</v>
      </c>
      <c r="D17279" s="69" t="s">
        <v>11368</v>
      </c>
      <c r="E17279" s="65">
        <f>IFERROR(VLOOKUP(C17279,Pivot!A:B,2,0),0)</f>
        <v>0</v>
      </c>
      <c r="F17279" s="65">
        <f>IFERROR(VLOOKUP(C17279,Pivot!A:C,3,0),0)</f>
        <v>0</v>
      </c>
    </row>
    <row r="17280" spans="1:6" x14ac:dyDescent="0.25">
      <c r="A17280" s="68" t="s">
        <v>103</v>
      </c>
      <c r="B17280" s="69">
        <v>491603302</v>
      </c>
      <c r="C17280" s="68">
        <v>808446016698</v>
      </c>
      <c r="D17280" s="69" t="s">
        <v>11369</v>
      </c>
      <c r="E17280" s="65">
        <f>IFERROR(VLOOKUP(C17280,Pivot!A:B,2,0),0)</f>
        <v>0</v>
      </c>
      <c r="F17280" s="65">
        <f>IFERROR(VLOOKUP(C17280,Pivot!A:C,3,0),0)</f>
        <v>0</v>
      </c>
    </row>
    <row r="17281" spans="1:6" x14ac:dyDescent="0.25">
      <c r="A17281" s="68" t="s">
        <v>103</v>
      </c>
      <c r="B17281" s="69">
        <v>491603303</v>
      </c>
      <c r="C17281" s="68">
        <v>808446016711</v>
      </c>
      <c r="D17281" s="69" t="s">
        <v>11370</v>
      </c>
      <c r="E17281" s="65">
        <f>IFERROR(VLOOKUP(C17281,Pivot!A:B,2,0),0)</f>
        <v>0</v>
      </c>
      <c r="F17281" s="65">
        <f>IFERROR(VLOOKUP(C17281,Pivot!A:C,3,0),0)</f>
        <v>0</v>
      </c>
    </row>
    <row r="17282" spans="1:6" x14ac:dyDescent="0.25">
      <c r="A17282" s="68" t="s">
        <v>103</v>
      </c>
      <c r="B17282" s="69">
        <v>491603304</v>
      </c>
      <c r="C17282" s="68">
        <v>808446016735</v>
      </c>
      <c r="D17282" s="69" t="s">
        <v>11371</v>
      </c>
      <c r="E17282" s="65">
        <f>IFERROR(VLOOKUP(C17282,Pivot!A:B,2,0),0)</f>
        <v>0</v>
      </c>
      <c r="F17282" s="65">
        <f>IFERROR(VLOOKUP(C17282,Pivot!A:C,3,0),0)</f>
        <v>0</v>
      </c>
    </row>
    <row r="17283" spans="1:6" x14ac:dyDescent="0.25">
      <c r="A17283" s="68" t="s">
        <v>103</v>
      </c>
      <c r="B17283" s="69">
        <v>491603305</v>
      </c>
      <c r="C17283" s="68">
        <v>808446016759</v>
      </c>
      <c r="D17283" s="69" t="s">
        <v>11372</v>
      </c>
      <c r="E17283" s="65">
        <f>IFERROR(VLOOKUP(C17283,Pivot!A:B,2,0),0)</f>
        <v>0</v>
      </c>
      <c r="F17283" s="65">
        <f>IFERROR(VLOOKUP(C17283,Pivot!A:C,3,0),0)</f>
        <v>0</v>
      </c>
    </row>
    <row r="17284" spans="1:6" x14ac:dyDescent="0.25">
      <c r="A17284" s="68" t="s">
        <v>103</v>
      </c>
      <c r="B17284" s="69">
        <v>491603306</v>
      </c>
      <c r="C17284" s="68">
        <v>808446016773</v>
      </c>
      <c r="D17284" s="69" t="s">
        <v>11373</v>
      </c>
      <c r="E17284" s="65">
        <f>IFERROR(VLOOKUP(C17284,Pivot!A:B,2,0),0)</f>
        <v>0</v>
      </c>
      <c r="F17284" s="65">
        <f>IFERROR(VLOOKUP(C17284,Pivot!A:C,3,0),0)</f>
        <v>0</v>
      </c>
    </row>
    <row r="17285" spans="1:6" x14ac:dyDescent="0.25">
      <c r="A17285" s="68" t="s">
        <v>103</v>
      </c>
      <c r="B17285" s="69">
        <v>491603307</v>
      </c>
      <c r="C17285" s="68">
        <v>808446016797</v>
      </c>
      <c r="D17285" s="69" t="s">
        <v>11374</v>
      </c>
      <c r="E17285" s="65">
        <f>IFERROR(VLOOKUP(C17285,Pivot!A:B,2,0),0)</f>
        <v>0</v>
      </c>
      <c r="F17285" s="65">
        <f>IFERROR(VLOOKUP(C17285,Pivot!A:C,3,0),0)</f>
        <v>0</v>
      </c>
    </row>
    <row r="17286" spans="1:6" x14ac:dyDescent="0.25">
      <c r="A17286" s="68" t="s">
        <v>103</v>
      </c>
      <c r="B17286" s="69">
        <v>491603308</v>
      </c>
      <c r="C17286" s="68">
        <v>491603308</v>
      </c>
      <c r="D17286" s="69" t="s">
        <v>11375</v>
      </c>
      <c r="E17286" s="65">
        <f>IFERROR(VLOOKUP(C17286,Pivot!A:B,2,0),0)</f>
        <v>0</v>
      </c>
      <c r="F17286" s="65">
        <f>IFERROR(VLOOKUP(C17286,Pivot!A:C,3,0),0)</f>
        <v>0</v>
      </c>
    </row>
    <row r="17287" spans="1:6" x14ac:dyDescent="0.25">
      <c r="A17287" s="68" t="s">
        <v>103</v>
      </c>
      <c r="B17287" s="69">
        <v>491603308</v>
      </c>
      <c r="C17287" s="68">
        <v>753610838746</v>
      </c>
      <c r="D17287" s="69" t="s">
        <v>11375</v>
      </c>
      <c r="E17287" s="65">
        <f>IFERROR(VLOOKUP(C17287,Pivot!A:B,2,0),0)</f>
        <v>0</v>
      </c>
      <c r="F17287" s="65">
        <f>IFERROR(VLOOKUP(C17287,Pivot!A:C,3,0),0)</f>
        <v>0</v>
      </c>
    </row>
    <row r="17288" spans="1:6" x14ac:dyDescent="0.25">
      <c r="A17288" s="68" t="s">
        <v>103</v>
      </c>
      <c r="B17288" s="69">
        <v>491603314</v>
      </c>
      <c r="C17288" s="68">
        <v>778988165645</v>
      </c>
      <c r="D17288" s="69" t="s">
        <v>11376</v>
      </c>
      <c r="E17288" s="65">
        <f>IFERROR(VLOOKUP(C17288,Pivot!A:B,2,0),0)</f>
        <v>0</v>
      </c>
      <c r="F17288" s="65">
        <f>IFERROR(VLOOKUP(C17288,Pivot!A:C,3,0),0)</f>
        <v>0</v>
      </c>
    </row>
    <row r="17289" spans="1:6" x14ac:dyDescent="0.25">
      <c r="A17289" s="68" t="s">
        <v>103</v>
      </c>
      <c r="B17289" s="69">
        <v>491603315</v>
      </c>
      <c r="C17289" s="68">
        <v>778988264294</v>
      </c>
      <c r="D17289" s="69" t="s">
        <v>11377</v>
      </c>
      <c r="E17289" s="65">
        <f>IFERROR(VLOOKUP(C17289,Pivot!A:B,2,0),0)</f>
        <v>0</v>
      </c>
      <c r="F17289" s="65">
        <f>IFERROR(VLOOKUP(C17289,Pivot!A:C,3,0),0)</f>
        <v>0</v>
      </c>
    </row>
    <row r="17290" spans="1:6" x14ac:dyDescent="0.25">
      <c r="A17290" s="68" t="s">
        <v>103</v>
      </c>
      <c r="B17290" s="69">
        <v>491603315</v>
      </c>
      <c r="C17290" s="68">
        <v>778988264300</v>
      </c>
      <c r="D17290" s="69" t="s">
        <v>11377</v>
      </c>
      <c r="E17290" s="65">
        <f>IFERROR(VLOOKUP(C17290,Pivot!A:B,2,0),0)</f>
        <v>0</v>
      </c>
      <c r="F17290" s="65">
        <f>IFERROR(VLOOKUP(C17290,Pivot!A:C,3,0),0)</f>
        <v>0</v>
      </c>
    </row>
    <row r="17291" spans="1:6" x14ac:dyDescent="0.25">
      <c r="A17291" s="68" t="s">
        <v>103</v>
      </c>
      <c r="B17291" s="69">
        <v>491603317</v>
      </c>
      <c r="C17291" s="68">
        <v>3181860250075</v>
      </c>
      <c r="D17291" s="69" t="s">
        <v>11378</v>
      </c>
      <c r="E17291" s="65">
        <f>IFERROR(VLOOKUP(C17291,Pivot!A:B,2,0),0)</f>
        <v>0</v>
      </c>
      <c r="F17291" s="65">
        <f>IFERROR(VLOOKUP(C17291,Pivot!A:C,3,0),0)</f>
        <v>0</v>
      </c>
    </row>
    <row r="17292" spans="1:6" x14ac:dyDescent="0.25">
      <c r="A17292" s="68" t="s">
        <v>103</v>
      </c>
      <c r="B17292" s="69">
        <v>491603318</v>
      </c>
      <c r="C17292" s="68">
        <v>3181860235720</v>
      </c>
      <c r="D17292" s="69" t="s">
        <v>11379</v>
      </c>
      <c r="E17292" s="65">
        <f>IFERROR(VLOOKUP(C17292,Pivot!A:B,2,0),0)</f>
        <v>0</v>
      </c>
      <c r="F17292" s="65">
        <f>IFERROR(VLOOKUP(C17292,Pivot!A:C,3,0),0)</f>
        <v>0</v>
      </c>
    </row>
    <row r="17293" spans="1:6" x14ac:dyDescent="0.25">
      <c r="A17293" s="68" t="s">
        <v>103</v>
      </c>
      <c r="B17293" s="69">
        <v>491603319</v>
      </c>
      <c r="C17293" s="68">
        <v>3181860235751</v>
      </c>
      <c r="D17293" s="69" t="s">
        <v>11380</v>
      </c>
      <c r="E17293" s="65">
        <f>IFERROR(VLOOKUP(C17293,Pivot!A:B,2,0),0)</f>
        <v>0</v>
      </c>
      <c r="F17293" s="65">
        <f>IFERROR(VLOOKUP(C17293,Pivot!A:C,3,0),0)</f>
        <v>0</v>
      </c>
    </row>
    <row r="17294" spans="1:6" x14ac:dyDescent="0.25">
      <c r="A17294" s="68" t="s">
        <v>103</v>
      </c>
      <c r="B17294" s="69">
        <v>491603320</v>
      </c>
      <c r="C17294" s="68">
        <v>3181860250266</v>
      </c>
      <c r="D17294" s="69" t="s">
        <v>11381</v>
      </c>
      <c r="E17294" s="65">
        <f>IFERROR(VLOOKUP(C17294,Pivot!A:B,2,0),0)</f>
        <v>0</v>
      </c>
      <c r="F17294" s="65">
        <f>IFERROR(VLOOKUP(C17294,Pivot!A:C,3,0),0)</f>
        <v>0</v>
      </c>
    </row>
    <row r="17295" spans="1:6" x14ac:dyDescent="0.25">
      <c r="A17295" s="68" t="s">
        <v>103</v>
      </c>
      <c r="B17295" s="69">
        <v>491603321</v>
      </c>
      <c r="C17295" s="68">
        <v>886144324611</v>
      </c>
      <c r="D17295" s="69" t="s">
        <v>11382</v>
      </c>
      <c r="E17295" s="65">
        <f>IFERROR(VLOOKUP(C17295,Pivot!A:B,2,0),0)</f>
        <v>0</v>
      </c>
      <c r="F17295" s="65">
        <f>IFERROR(VLOOKUP(C17295,Pivot!A:C,3,0),0)</f>
        <v>0</v>
      </c>
    </row>
    <row r="17296" spans="1:6" x14ac:dyDescent="0.25">
      <c r="A17296" s="68" t="s">
        <v>103</v>
      </c>
      <c r="B17296" s="69">
        <v>491603322</v>
      </c>
      <c r="C17296" s="68">
        <v>4897060371562</v>
      </c>
      <c r="D17296" s="69" t="s">
        <v>11383</v>
      </c>
      <c r="E17296" s="65">
        <f>IFERROR(VLOOKUP(C17296,Pivot!A:B,2,0),0)</f>
        <v>0</v>
      </c>
      <c r="F17296" s="65">
        <f>IFERROR(VLOOKUP(C17296,Pivot!A:C,3,0),0)</f>
        <v>0</v>
      </c>
    </row>
    <row r="17297" spans="1:6" x14ac:dyDescent="0.25">
      <c r="A17297" s="68" t="s">
        <v>103</v>
      </c>
      <c r="B17297" s="69">
        <v>491603323</v>
      </c>
      <c r="C17297" s="68">
        <v>4897060371579</v>
      </c>
      <c r="D17297" s="69" t="s">
        <v>11384</v>
      </c>
      <c r="E17297" s="65">
        <f>IFERROR(VLOOKUP(C17297,Pivot!A:B,2,0),0)</f>
        <v>0</v>
      </c>
      <c r="F17297" s="65">
        <f>IFERROR(VLOOKUP(C17297,Pivot!A:C,3,0),0)</f>
        <v>0</v>
      </c>
    </row>
    <row r="17298" spans="1:6" x14ac:dyDescent="0.25">
      <c r="A17298" s="68" t="s">
        <v>103</v>
      </c>
      <c r="B17298" s="69">
        <v>491603324</v>
      </c>
      <c r="C17298" s="68">
        <v>4897060371647</v>
      </c>
      <c r="D17298" s="69" t="s">
        <v>11385</v>
      </c>
      <c r="E17298" s="65">
        <f>IFERROR(VLOOKUP(C17298,Pivot!A:B,2,0),0)</f>
        <v>0</v>
      </c>
      <c r="F17298" s="65">
        <f>IFERROR(VLOOKUP(C17298,Pivot!A:C,3,0),0)</f>
        <v>0</v>
      </c>
    </row>
    <row r="17299" spans="1:6" x14ac:dyDescent="0.25">
      <c r="A17299" s="68" t="s">
        <v>103</v>
      </c>
      <c r="B17299" s="69">
        <v>491603325</v>
      </c>
      <c r="C17299" s="68">
        <v>792189473835</v>
      </c>
      <c r="D17299" s="69" t="s">
        <v>11386</v>
      </c>
      <c r="E17299" s="65">
        <f>IFERROR(VLOOKUP(C17299,Pivot!A:B,2,0),0)</f>
        <v>0</v>
      </c>
      <c r="F17299" s="65">
        <f>IFERROR(VLOOKUP(C17299,Pivot!A:C,3,0),0)</f>
        <v>0</v>
      </c>
    </row>
    <row r="17300" spans="1:6" x14ac:dyDescent="0.25">
      <c r="A17300" s="68" t="s">
        <v>103</v>
      </c>
      <c r="B17300" s="69">
        <v>491603325</v>
      </c>
      <c r="C17300" s="68">
        <v>792189473866</v>
      </c>
      <c r="D17300" s="69" t="s">
        <v>11386</v>
      </c>
      <c r="E17300" s="65">
        <f>IFERROR(VLOOKUP(C17300,Pivot!A:B,2,0),0)</f>
        <v>0</v>
      </c>
      <c r="F17300" s="65">
        <f>IFERROR(VLOOKUP(C17300,Pivot!A:C,3,0),0)</f>
        <v>0</v>
      </c>
    </row>
    <row r="17301" spans="1:6" x14ac:dyDescent="0.25">
      <c r="A17301" s="68" t="s">
        <v>103</v>
      </c>
      <c r="B17301" s="69">
        <v>491603325</v>
      </c>
      <c r="C17301" s="68">
        <v>792189473873</v>
      </c>
      <c r="D17301" s="69" t="s">
        <v>11386</v>
      </c>
      <c r="E17301" s="65">
        <f>IFERROR(VLOOKUP(C17301,Pivot!A:B,2,0),0)</f>
        <v>0</v>
      </c>
      <c r="F17301" s="65">
        <f>IFERROR(VLOOKUP(C17301,Pivot!A:C,3,0),0)</f>
        <v>0</v>
      </c>
    </row>
    <row r="17302" spans="1:6" x14ac:dyDescent="0.25">
      <c r="A17302" s="68" t="s">
        <v>103</v>
      </c>
      <c r="B17302" s="69">
        <v>491603325</v>
      </c>
      <c r="C17302" s="68">
        <v>792189473880</v>
      </c>
      <c r="D17302" s="69" t="s">
        <v>11386</v>
      </c>
      <c r="E17302" s="65">
        <f>IFERROR(VLOOKUP(C17302,Pivot!A:B,2,0),0)</f>
        <v>0</v>
      </c>
      <c r="F17302" s="65">
        <f>IFERROR(VLOOKUP(C17302,Pivot!A:C,3,0),0)</f>
        <v>0</v>
      </c>
    </row>
    <row r="17303" spans="1:6" x14ac:dyDescent="0.25">
      <c r="A17303" s="68" t="s">
        <v>103</v>
      </c>
      <c r="B17303" s="69">
        <v>491603325</v>
      </c>
      <c r="C17303" s="68">
        <v>792189473897</v>
      </c>
      <c r="D17303" s="69" t="s">
        <v>11386</v>
      </c>
      <c r="E17303" s="65">
        <f>IFERROR(VLOOKUP(C17303,Pivot!A:B,2,0),0)</f>
        <v>0</v>
      </c>
      <c r="F17303" s="65">
        <f>IFERROR(VLOOKUP(C17303,Pivot!A:C,3,0),0)</f>
        <v>0</v>
      </c>
    </row>
    <row r="17304" spans="1:6" x14ac:dyDescent="0.25">
      <c r="A17304" s="68" t="s">
        <v>103</v>
      </c>
      <c r="B17304" s="69">
        <v>491603325</v>
      </c>
      <c r="C17304" s="68">
        <v>792189473910</v>
      </c>
      <c r="D17304" s="69" t="s">
        <v>11386</v>
      </c>
      <c r="E17304" s="65">
        <f>IFERROR(VLOOKUP(C17304,Pivot!A:B,2,0),0)</f>
        <v>0</v>
      </c>
      <c r="F17304" s="65">
        <f>IFERROR(VLOOKUP(C17304,Pivot!A:C,3,0),0)</f>
        <v>0</v>
      </c>
    </row>
    <row r="17305" spans="1:6" x14ac:dyDescent="0.25">
      <c r="A17305" s="68" t="s">
        <v>103</v>
      </c>
      <c r="B17305" s="69">
        <v>491603325</v>
      </c>
      <c r="C17305" s="68">
        <v>792189473927</v>
      </c>
      <c r="D17305" s="69" t="s">
        <v>11386</v>
      </c>
      <c r="E17305" s="65">
        <f>IFERROR(VLOOKUP(C17305,Pivot!A:B,2,0),0)</f>
        <v>0</v>
      </c>
      <c r="F17305" s="65">
        <f>IFERROR(VLOOKUP(C17305,Pivot!A:C,3,0),0)</f>
        <v>0</v>
      </c>
    </row>
    <row r="17306" spans="1:6" x14ac:dyDescent="0.25">
      <c r="A17306" s="68" t="s">
        <v>103</v>
      </c>
      <c r="B17306" s="69">
        <v>491603325</v>
      </c>
      <c r="C17306" s="68">
        <v>792189473941</v>
      </c>
      <c r="D17306" s="69" t="s">
        <v>11386</v>
      </c>
      <c r="E17306" s="65">
        <f>IFERROR(VLOOKUP(C17306,Pivot!A:B,2,0),0)</f>
        <v>0</v>
      </c>
      <c r="F17306" s="65">
        <f>IFERROR(VLOOKUP(C17306,Pivot!A:C,3,0),0)</f>
        <v>0</v>
      </c>
    </row>
    <row r="17307" spans="1:6" x14ac:dyDescent="0.25">
      <c r="A17307" s="68" t="s">
        <v>103</v>
      </c>
      <c r="B17307" s="69">
        <v>491603325</v>
      </c>
      <c r="C17307" s="68">
        <v>792189474009</v>
      </c>
      <c r="D17307" s="69" t="s">
        <v>11386</v>
      </c>
      <c r="E17307" s="65">
        <f>IFERROR(VLOOKUP(C17307,Pivot!A:B,2,0),0)</f>
        <v>0</v>
      </c>
      <c r="F17307" s="65">
        <f>IFERROR(VLOOKUP(C17307,Pivot!A:C,3,0),0)</f>
        <v>0</v>
      </c>
    </row>
    <row r="17308" spans="1:6" x14ac:dyDescent="0.25">
      <c r="A17308" s="68" t="s">
        <v>103</v>
      </c>
      <c r="B17308" s="69">
        <v>491603326</v>
      </c>
      <c r="C17308" s="68">
        <v>792189450126</v>
      </c>
      <c r="D17308" s="69" t="s">
        <v>11387</v>
      </c>
      <c r="E17308" s="65">
        <f>IFERROR(VLOOKUP(C17308,Pivot!A:B,2,0),0)</f>
        <v>0</v>
      </c>
      <c r="F17308" s="65">
        <f>IFERROR(VLOOKUP(C17308,Pivot!A:C,3,0),0)</f>
        <v>0</v>
      </c>
    </row>
    <row r="17309" spans="1:6" x14ac:dyDescent="0.25">
      <c r="A17309" s="68" t="s">
        <v>103</v>
      </c>
      <c r="B17309" s="69">
        <v>491603327</v>
      </c>
      <c r="C17309" s="68">
        <v>792189474108</v>
      </c>
      <c r="D17309" s="69" t="s">
        <v>11388</v>
      </c>
      <c r="E17309" s="65">
        <f>IFERROR(VLOOKUP(C17309,Pivot!A:B,2,0),0)</f>
        <v>0</v>
      </c>
      <c r="F17309" s="65">
        <f>IFERROR(VLOOKUP(C17309,Pivot!A:C,3,0),0)</f>
        <v>0</v>
      </c>
    </row>
    <row r="17310" spans="1:6" x14ac:dyDescent="0.25">
      <c r="A17310" s="68" t="s">
        <v>103</v>
      </c>
      <c r="B17310" s="69">
        <v>491603512</v>
      </c>
      <c r="C17310" s="68">
        <v>8904108405915</v>
      </c>
      <c r="D17310" s="69" t="s">
        <v>11389</v>
      </c>
      <c r="E17310" s="65">
        <f>IFERROR(VLOOKUP(C17310,Pivot!A:B,2,0),0)</f>
        <v>0</v>
      </c>
      <c r="F17310" s="65">
        <f>IFERROR(VLOOKUP(C17310,Pivot!A:C,3,0),0)</f>
        <v>0</v>
      </c>
    </row>
    <row r="17311" spans="1:6" x14ac:dyDescent="0.25">
      <c r="A17311" s="68" t="s">
        <v>103</v>
      </c>
      <c r="B17311" s="69">
        <v>491603514</v>
      </c>
      <c r="C17311" s="68">
        <v>8904108414238</v>
      </c>
      <c r="D17311" s="69" t="s">
        <v>11390</v>
      </c>
      <c r="E17311" s="65">
        <f>IFERROR(VLOOKUP(C17311,Pivot!A:B,2,0),0)</f>
        <v>0</v>
      </c>
      <c r="F17311" s="65">
        <f>IFERROR(VLOOKUP(C17311,Pivot!A:C,3,0),0)</f>
        <v>0</v>
      </c>
    </row>
    <row r="17312" spans="1:6" x14ac:dyDescent="0.25">
      <c r="A17312" s="68" t="s">
        <v>103</v>
      </c>
      <c r="B17312" s="69">
        <v>491603579</v>
      </c>
      <c r="C17312" s="68">
        <v>5702016604092</v>
      </c>
      <c r="D17312" s="69" t="s">
        <v>11391</v>
      </c>
      <c r="E17312" s="65">
        <f>IFERROR(VLOOKUP(C17312,Pivot!A:B,2,0),0)</f>
        <v>0</v>
      </c>
      <c r="F17312" s="65">
        <f>IFERROR(VLOOKUP(C17312,Pivot!A:C,3,0),0)</f>
        <v>0</v>
      </c>
    </row>
    <row r="17313" spans="1:6" x14ac:dyDescent="0.25">
      <c r="A17313" s="68" t="s">
        <v>103</v>
      </c>
      <c r="B17313" s="69">
        <v>491603650</v>
      </c>
      <c r="C17313" s="68">
        <v>491603650</v>
      </c>
      <c r="D17313" s="69" t="s">
        <v>11392</v>
      </c>
      <c r="E17313" s="65">
        <f>IFERROR(VLOOKUP(C17313,Pivot!A:B,2,0),0)</f>
        <v>0</v>
      </c>
      <c r="F17313" s="65">
        <f>IFERROR(VLOOKUP(C17313,Pivot!A:C,3,0),0)</f>
        <v>0</v>
      </c>
    </row>
    <row r="17314" spans="1:6" x14ac:dyDescent="0.25">
      <c r="A17314" s="68" t="s">
        <v>103</v>
      </c>
      <c r="B17314" s="69">
        <v>491603650</v>
      </c>
      <c r="C17314" s="68">
        <v>5015353610740</v>
      </c>
      <c r="D17314" s="69" t="s">
        <v>11392</v>
      </c>
      <c r="E17314" s="65">
        <f>IFERROR(VLOOKUP(C17314,Pivot!A:B,2,0),0)</f>
        <v>0</v>
      </c>
      <c r="F17314" s="65">
        <f>IFERROR(VLOOKUP(C17314,Pivot!A:C,3,0),0)</f>
        <v>0</v>
      </c>
    </row>
    <row r="17315" spans="1:6" x14ac:dyDescent="0.25">
      <c r="A17315" s="68" t="s">
        <v>103</v>
      </c>
      <c r="B17315" s="69">
        <v>491603651</v>
      </c>
      <c r="C17315" s="68">
        <v>491603651</v>
      </c>
      <c r="D17315" s="69" t="s">
        <v>11393</v>
      </c>
      <c r="E17315" s="65">
        <f>IFERROR(VLOOKUP(C17315,Pivot!A:B,2,0),0)</f>
        <v>0</v>
      </c>
      <c r="F17315" s="65">
        <f>IFERROR(VLOOKUP(C17315,Pivot!A:C,3,0),0)</f>
        <v>0</v>
      </c>
    </row>
    <row r="17316" spans="1:6" x14ac:dyDescent="0.25">
      <c r="A17316" s="68" t="s">
        <v>103</v>
      </c>
      <c r="B17316" s="69">
        <v>491603651</v>
      </c>
      <c r="C17316" s="68">
        <v>5015353610757</v>
      </c>
      <c r="D17316" s="69" t="s">
        <v>11393</v>
      </c>
      <c r="E17316" s="65">
        <f>IFERROR(VLOOKUP(C17316,Pivot!A:B,2,0),0)</f>
        <v>0</v>
      </c>
      <c r="F17316" s="65">
        <f>IFERROR(VLOOKUP(C17316,Pivot!A:C,3,0),0)</f>
        <v>0</v>
      </c>
    </row>
    <row r="17317" spans="1:6" x14ac:dyDescent="0.25">
      <c r="A17317" s="68" t="s">
        <v>103</v>
      </c>
      <c r="B17317" s="69">
        <v>491603652</v>
      </c>
      <c r="C17317" s="68">
        <v>491603652</v>
      </c>
      <c r="D17317" s="69" t="s">
        <v>11394</v>
      </c>
      <c r="E17317" s="65">
        <f>IFERROR(VLOOKUP(C17317,Pivot!A:B,2,0),0)</f>
        <v>0</v>
      </c>
      <c r="F17317" s="65">
        <f>IFERROR(VLOOKUP(C17317,Pivot!A:C,3,0),0)</f>
        <v>0</v>
      </c>
    </row>
    <row r="17318" spans="1:6" x14ac:dyDescent="0.25">
      <c r="A17318" s="68" t="s">
        <v>103</v>
      </c>
      <c r="B17318" s="69">
        <v>491603652</v>
      </c>
      <c r="C17318" s="68">
        <v>5015353610771</v>
      </c>
      <c r="D17318" s="69" t="s">
        <v>11394</v>
      </c>
      <c r="E17318" s="65">
        <f>IFERROR(VLOOKUP(C17318,Pivot!A:B,2,0),0)</f>
        <v>0</v>
      </c>
      <c r="F17318" s="65">
        <f>IFERROR(VLOOKUP(C17318,Pivot!A:C,3,0),0)</f>
        <v>0</v>
      </c>
    </row>
    <row r="17319" spans="1:6" x14ac:dyDescent="0.25">
      <c r="A17319" s="68" t="s">
        <v>103</v>
      </c>
      <c r="B17319" s="69">
        <v>491603653</v>
      </c>
      <c r="C17319" s="68">
        <v>491603653</v>
      </c>
      <c r="D17319" s="69" t="s">
        <v>11395</v>
      </c>
      <c r="E17319" s="65">
        <f>IFERROR(VLOOKUP(C17319,Pivot!A:B,2,0),0)</f>
        <v>0</v>
      </c>
      <c r="F17319" s="65">
        <f>IFERROR(VLOOKUP(C17319,Pivot!A:C,3,0),0)</f>
        <v>0</v>
      </c>
    </row>
    <row r="17320" spans="1:6" x14ac:dyDescent="0.25">
      <c r="A17320" s="68" t="s">
        <v>103</v>
      </c>
      <c r="B17320" s="69">
        <v>491603653</v>
      </c>
      <c r="C17320" s="68">
        <v>5015353610818</v>
      </c>
      <c r="D17320" s="69" t="s">
        <v>11395</v>
      </c>
      <c r="E17320" s="65">
        <f>IFERROR(VLOOKUP(C17320,Pivot!A:B,2,0),0)</f>
        <v>0</v>
      </c>
      <c r="F17320" s="65">
        <f>IFERROR(VLOOKUP(C17320,Pivot!A:C,3,0),0)</f>
        <v>0</v>
      </c>
    </row>
    <row r="17321" spans="1:6" x14ac:dyDescent="0.25">
      <c r="A17321" s="68" t="s">
        <v>103</v>
      </c>
      <c r="B17321" s="69">
        <v>491603654</v>
      </c>
      <c r="C17321" s="68">
        <v>491603654</v>
      </c>
      <c r="D17321" s="69" t="s">
        <v>11396</v>
      </c>
      <c r="E17321" s="65">
        <f>IFERROR(VLOOKUP(C17321,Pivot!A:B,2,0),0)</f>
        <v>0</v>
      </c>
      <c r="F17321" s="65">
        <f>IFERROR(VLOOKUP(C17321,Pivot!A:C,3,0),0)</f>
        <v>0</v>
      </c>
    </row>
    <row r="17322" spans="1:6" x14ac:dyDescent="0.25">
      <c r="A17322" s="68" t="s">
        <v>103</v>
      </c>
      <c r="B17322" s="69">
        <v>491603654</v>
      </c>
      <c r="C17322" s="68">
        <v>5015353610825</v>
      </c>
      <c r="D17322" s="69" t="s">
        <v>11396</v>
      </c>
      <c r="E17322" s="65">
        <f>IFERROR(VLOOKUP(C17322,Pivot!A:B,2,0),0)</f>
        <v>0</v>
      </c>
      <c r="F17322" s="65">
        <f>IFERROR(VLOOKUP(C17322,Pivot!A:C,3,0),0)</f>
        <v>0</v>
      </c>
    </row>
    <row r="17323" spans="1:6" x14ac:dyDescent="0.25">
      <c r="A17323" s="68" t="s">
        <v>103</v>
      </c>
      <c r="B17323" s="69">
        <v>491603657</v>
      </c>
      <c r="C17323" s="68">
        <v>491603657</v>
      </c>
      <c r="D17323" s="69" t="s">
        <v>11397</v>
      </c>
      <c r="E17323" s="65">
        <f>IFERROR(VLOOKUP(C17323,Pivot!A:B,2,0),0)</f>
        <v>0</v>
      </c>
      <c r="F17323" s="65">
        <f>IFERROR(VLOOKUP(C17323,Pivot!A:C,3,0),0)</f>
        <v>0</v>
      </c>
    </row>
    <row r="17324" spans="1:6" x14ac:dyDescent="0.25">
      <c r="A17324" s="68" t="s">
        <v>103</v>
      </c>
      <c r="B17324" s="69">
        <v>491603657</v>
      </c>
      <c r="C17324" s="68">
        <v>5015353610863</v>
      </c>
      <c r="D17324" s="69" t="s">
        <v>11397</v>
      </c>
      <c r="E17324" s="65">
        <f>IFERROR(VLOOKUP(C17324,Pivot!A:B,2,0),0)</f>
        <v>0</v>
      </c>
      <c r="F17324" s="65">
        <f>IFERROR(VLOOKUP(C17324,Pivot!A:C,3,0),0)</f>
        <v>0</v>
      </c>
    </row>
    <row r="17325" spans="1:6" x14ac:dyDescent="0.25">
      <c r="A17325" s="68" t="s">
        <v>103</v>
      </c>
      <c r="B17325" s="69">
        <v>491603666</v>
      </c>
      <c r="C17325" s="68">
        <v>491603666</v>
      </c>
      <c r="D17325" s="69" t="s">
        <v>11398</v>
      </c>
      <c r="E17325" s="65">
        <f>IFERROR(VLOOKUP(C17325,Pivot!A:B,2,0),0)</f>
        <v>0</v>
      </c>
      <c r="F17325" s="65">
        <f>IFERROR(VLOOKUP(C17325,Pivot!A:C,3,0),0)</f>
        <v>0</v>
      </c>
    </row>
    <row r="17326" spans="1:6" x14ac:dyDescent="0.25">
      <c r="A17326" s="68" t="s">
        <v>103</v>
      </c>
      <c r="B17326" s="69">
        <v>491603666</v>
      </c>
      <c r="C17326" s="68">
        <v>5015353611013</v>
      </c>
      <c r="D17326" s="69" t="s">
        <v>11398</v>
      </c>
      <c r="E17326" s="65">
        <f>IFERROR(VLOOKUP(C17326,Pivot!A:B,2,0),0)</f>
        <v>0</v>
      </c>
      <c r="F17326" s="65">
        <f>IFERROR(VLOOKUP(C17326,Pivot!A:C,3,0),0)</f>
        <v>0</v>
      </c>
    </row>
    <row r="17327" spans="1:6" x14ac:dyDescent="0.25">
      <c r="A17327" s="68" t="s">
        <v>103</v>
      </c>
      <c r="B17327" s="69">
        <v>491603667</v>
      </c>
      <c r="C17327" s="68">
        <v>491603667</v>
      </c>
      <c r="D17327" s="69" t="s">
        <v>11399</v>
      </c>
      <c r="E17327" s="65">
        <f>IFERROR(VLOOKUP(C17327,Pivot!A:B,2,0),0)</f>
        <v>0</v>
      </c>
      <c r="F17327" s="65">
        <f>IFERROR(VLOOKUP(C17327,Pivot!A:C,3,0),0)</f>
        <v>0</v>
      </c>
    </row>
    <row r="17328" spans="1:6" x14ac:dyDescent="0.25">
      <c r="A17328" s="68" t="s">
        <v>103</v>
      </c>
      <c r="B17328" s="69">
        <v>491603667</v>
      </c>
      <c r="C17328" s="68">
        <v>5015353611020</v>
      </c>
      <c r="D17328" s="69" t="s">
        <v>11399</v>
      </c>
      <c r="E17328" s="65">
        <f>IFERROR(VLOOKUP(C17328,Pivot!A:B,2,0),0)</f>
        <v>0</v>
      </c>
      <c r="F17328" s="65">
        <f>IFERROR(VLOOKUP(C17328,Pivot!A:C,3,0),0)</f>
        <v>0</v>
      </c>
    </row>
    <row r="17329" spans="1:6" x14ac:dyDescent="0.25">
      <c r="A17329" s="68" t="s">
        <v>103</v>
      </c>
      <c r="B17329" s="69">
        <v>491603668</v>
      </c>
      <c r="C17329" s="68">
        <v>491603668</v>
      </c>
      <c r="D17329" s="69" t="s">
        <v>11400</v>
      </c>
      <c r="E17329" s="65">
        <f>IFERROR(VLOOKUP(C17329,Pivot!A:B,2,0),0)</f>
        <v>0</v>
      </c>
      <c r="F17329" s="65">
        <f>IFERROR(VLOOKUP(C17329,Pivot!A:C,3,0),0)</f>
        <v>0</v>
      </c>
    </row>
    <row r="17330" spans="1:6" x14ac:dyDescent="0.25">
      <c r="A17330" s="68" t="s">
        <v>103</v>
      </c>
      <c r="B17330" s="69">
        <v>491603668</v>
      </c>
      <c r="C17330" s="68">
        <v>5015353611037</v>
      </c>
      <c r="D17330" s="69" t="s">
        <v>11400</v>
      </c>
      <c r="E17330" s="65">
        <f>IFERROR(VLOOKUP(C17330,Pivot!A:B,2,0),0)</f>
        <v>0</v>
      </c>
      <c r="F17330" s="65">
        <f>IFERROR(VLOOKUP(C17330,Pivot!A:C,3,0),0)</f>
        <v>0</v>
      </c>
    </row>
    <row r="17331" spans="1:6" x14ac:dyDescent="0.25">
      <c r="A17331" s="68" t="s">
        <v>103</v>
      </c>
      <c r="B17331" s="69">
        <v>491603669</v>
      </c>
      <c r="C17331" s="68">
        <v>491603669</v>
      </c>
      <c r="D17331" s="69" t="s">
        <v>11401</v>
      </c>
      <c r="E17331" s="65">
        <f>IFERROR(VLOOKUP(C17331,Pivot!A:B,2,0),0)</f>
        <v>0</v>
      </c>
      <c r="F17331" s="65">
        <f>IFERROR(VLOOKUP(C17331,Pivot!A:C,3,0),0)</f>
        <v>0</v>
      </c>
    </row>
    <row r="17332" spans="1:6" x14ac:dyDescent="0.25">
      <c r="A17332" s="68" t="s">
        <v>103</v>
      </c>
      <c r="B17332" s="69">
        <v>491603669</v>
      </c>
      <c r="C17332" s="68">
        <v>5015353611044</v>
      </c>
      <c r="D17332" s="69" t="s">
        <v>11401</v>
      </c>
      <c r="E17332" s="65">
        <f>IFERROR(VLOOKUP(C17332,Pivot!A:B,2,0),0)</f>
        <v>0</v>
      </c>
      <c r="F17332" s="65">
        <f>IFERROR(VLOOKUP(C17332,Pivot!A:C,3,0),0)</f>
        <v>0</v>
      </c>
    </row>
    <row r="17333" spans="1:6" x14ac:dyDescent="0.25">
      <c r="A17333" s="68" t="s">
        <v>103</v>
      </c>
      <c r="B17333" s="69">
        <v>491603670</v>
      </c>
      <c r="C17333" s="68">
        <v>491603670</v>
      </c>
      <c r="D17333" s="69" t="s">
        <v>11402</v>
      </c>
      <c r="E17333" s="65">
        <f>IFERROR(VLOOKUP(C17333,Pivot!A:B,2,0),0)</f>
        <v>0</v>
      </c>
      <c r="F17333" s="65">
        <f>IFERROR(VLOOKUP(C17333,Pivot!A:C,3,0),0)</f>
        <v>0</v>
      </c>
    </row>
    <row r="17334" spans="1:6" x14ac:dyDescent="0.25">
      <c r="A17334" s="68" t="s">
        <v>103</v>
      </c>
      <c r="B17334" s="69">
        <v>491603670</v>
      </c>
      <c r="C17334" s="68">
        <v>5015353611051</v>
      </c>
      <c r="D17334" s="69" t="s">
        <v>11402</v>
      </c>
      <c r="E17334" s="65">
        <f>IFERROR(VLOOKUP(C17334,Pivot!A:B,2,0),0)</f>
        <v>0</v>
      </c>
      <c r="F17334" s="65">
        <f>IFERROR(VLOOKUP(C17334,Pivot!A:C,3,0),0)</f>
        <v>0</v>
      </c>
    </row>
    <row r="17335" spans="1:6" x14ac:dyDescent="0.25">
      <c r="A17335" s="68" t="s">
        <v>103</v>
      </c>
      <c r="B17335" s="69">
        <v>491603676</v>
      </c>
      <c r="C17335" s="68">
        <v>491603676</v>
      </c>
      <c r="D17335" s="69" t="s">
        <v>11403</v>
      </c>
      <c r="E17335" s="65">
        <f>IFERROR(VLOOKUP(C17335,Pivot!A:B,2,0),0)</f>
        <v>0</v>
      </c>
      <c r="F17335" s="65">
        <f>IFERROR(VLOOKUP(C17335,Pivot!A:C,3,0),0)</f>
        <v>0</v>
      </c>
    </row>
    <row r="17336" spans="1:6" x14ac:dyDescent="0.25">
      <c r="A17336" s="68" t="s">
        <v>103</v>
      </c>
      <c r="B17336" s="69">
        <v>491603676</v>
      </c>
      <c r="C17336" s="68">
        <v>5015353611136</v>
      </c>
      <c r="D17336" s="69" t="s">
        <v>11403</v>
      </c>
      <c r="E17336" s="65">
        <f>IFERROR(VLOOKUP(C17336,Pivot!A:B,2,0),0)</f>
        <v>0</v>
      </c>
      <c r="F17336" s="65">
        <f>IFERROR(VLOOKUP(C17336,Pivot!A:C,3,0),0)</f>
        <v>0</v>
      </c>
    </row>
    <row r="17337" spans="1:6" x14ac:dyDescent="0.25">
      <c r="A17337" s="68" t="s">
        <v>103</v>
      </c>
      <c r="B17337" s="69">
        <v>491603677</v>
      </c>
      <c r="C17337" s="68">
        <v>491603677</v>
      </c>
      <c r="D17337" s="69" t="s">
        <v>11404</v>
      </c>
      <c r="E17337" s="65">
        <f>IFERROR(VLOOKUP(C17337,Pivot!A:B,2,0),0)</f>
        <v>0</v>
      </c>
      <c r="F17337" s="65">
        <f>IFERROR(VLOOKUP(C17337,Pivot!A:C,3,0),0)</f>
        <v>0</v>
      </c>
    </row>
    <row r="17338" spans="1:6" x14ac:dyDescent="0.25">
      <c r="A17338" s="68" t="s">
        <v>103</v>
      </c>
      <c r="B17338" s="69">
        <v>491603677</v>
      </c>
      <c r="C17338" s="68">
        <v>5015353611150</v>
      </c>
      <c r="D17338" s="69" t="s">
        <v>11404</v>
      </c>
      <c r="E17338" s="65">
        <f>IFERROR(VLOOKUP(C17338,Pivot!A:B,2,0),0)</f>
        <v>0</v>
      </c>
      <c r="F17338" s="65">
        <f>IFERROR(VLOOKUP(C17338,Pivot!A:C,3,0),0)</f>
        <v>0</v>
      </c>
    </row>
    <row r="17339" spans="1:6" x14ac:dyDescent="0.25">
      <c r="A17339" s="68" t="s">
        <v>103</v>
      </c>
      <c r="B17339" s="69">
        <v>491603679</v>
      </c>
      <c r="C17339" s="68">
        <v>491603679</v>
      </c>
      <c r="D17339" s="69" t="s">
        <v>11405</v>
      </c>
      <c r="E17339" s="65">
        <f>IFERROR(VLOOKUP(C17339,Pivot!A:B,2,0),0)</f>
        <v>0</v>
      </c>
      <c r="F17339" s="65">
        <f>IFERROR(VLOOKUP(C17339,Pivot!A:C,3,0),0)</f>
        <v>0</v>
      </c>
    </row>
    <row r="17340" spans="1:6" x14ac:dyDescent="0.25">
      <c r="A17340" s="68" t="s">
        <v>103</v>
      </c>
      <c r="B17340" s="69">
        <v>491603679</v>
      </c>
      <c r="C17340" s="68">
        <v>5015353611181</v>
      </c>
      <c r="D17340" s="69" t="s">
        <v>11405</v>
      </c>
      <c r="E17340" s="65">
        <f>IFERROR(VLOOKUP(C17340,Pivot!A:B,2,0),0)</f>
        <v>0</v>
      </c>
      <c r="F17340" s="65">
        <f>IFERROR(VLOOKUP(C17340,Pivot!A:C,3,0),0)</f>
        <v>0</v>
      </c>
    </row>
    <row r="17341" spans="1:6" x14ac:dyDescent="0.25">
      <c r="A17341" s="68" t="s">
        <v>103</v>
      </c>
      <c r="B17341" s="69">
        <v>491603682</v>
      </c>
      <c r="C17341" s="68">
        <v>491603682</v>
      </c>
      <c r="D17341" s="69" t="s">
        <v>11406</v>
      </c>
      <c r="E17341" s="65">
        <f>IFERROR(VLOOKUP(C17341,Pivot!A:B,2,0),0)</f>
        <v>0</v>
      </c>
      <c r="F17341" s="65">
        <f>IFERROR(VLOOKUP(C17341,Pivot!A:C,3,0),0)</f>
        <v>0</v>
      </c>
    </row>
    <row r="17342" spans="1:6" x14ac:dyDescent="0.25">
      <c r="A17342" s="68" t="s">
        <v>103</v>
      </c>
      <c r="B17342" s="69">
        <v>491603682</v>
      </c>
      <c r="C17342" s="68">
        <v>5015353611228</v>
      </c>
      <c r="D17342" s="69" t="s">
        <v>11406</v>
      </c>
      <c r="E17342" s="65">
        <f>IFERROR(VLOOKUP(C17342,Pivot!A:B,2,0),0)</f>
        <v>0</v>
      </c>
      <c r="F17342" s="65">
        <f>IFERROR(VLOOKUP(C17342,Pivot!A:C,3,0),0)</f>
        <v>0</v>
      </c>
    </row>
    <row r="17343" spans="1:6" x14ac:dyDescent="0.25">
      <c r="A17343" s="68" t="s">
        <v>103</v>
      </c>
      <c r="B17343" s="69">
        <v>491603684</v>
      </c>
      <c r="C17343" s="68">
        <v>491603684</v>
      </c>
      <c r="D17343" s="69" t="s">
        <v>11407</v>
      </c>
      <c r="E17343" s="65">
        <f>IFERROR(VLOOKUP(C17343,Pivot!A:B,2,0),0)</f>
        <v>0</v>
      </c>
      <c r="F17343" s="65">
        <f>IFERROR(VLOOKUP(C17343,Pivot!A:C,3,0),0)</f>
        <v>0</v>
      </c>
    </row>
    <row r="17344" spans="1:6" x14ac:dyDescent="0.25">
      <c r="A17344" s="68" t="s">
        <v>103</v>
      </c>
      <c r="B17344" s="69">
        <v>491603684</v>
      </c>
      <c r="C17344" s="68">
        <v>5015353611242</v>
      </c>
      <c r="D17344" s="69" t="s">
        <v>11407</v>
      </c>
      <c r="E17344" s="65">
        <f>IFERROR(VLOOKUP(C17344,Pivot!A:B,2,0),0)</f>
        <v>0</v>
      </c>
      <c r="F17344" s="65">
        <f>IFERROR(VLOOKUP(C17344,Pivot!A:C,3,0),0)</f>
        <v>0</v>
      </c>
    </row>
    <row r="17345" spans="1:6" x14ac:dyDescent="0.25">
      <c r="A17345" s="68" t="s">
        <v>103</v>
      </c>
      <c r="B17345" s="69">
        <v>491603690</v>
      </c>
      <c r="C17345" s="68">
        <v>491603690</v>
      </c>
      <c r="D17345" s="69" t="s">
        <v>11408</v>
      </c>
      <c r="E17345" s="65">
        <f>IFERROR(VLOOKUP(C17345,Pivot!A:B,2,0),0)</f>
        <v>0</v>
      </c>
      <c r="F17345" s="65">
        <f>IFERROR(VLOOKUP(C17345,Pivot!A:C,3,0),0)</f>
        <v>0</v>
      </c>
    </row>
    <row r="17346" spans="1:6" x14ac:dyDescent="0.25">
      <c r="A17346" s="68" t="s">
        <v>103</v>
      </c>
      <c r="B17346" s="69">
        <v>491603690</v>
      </c>
      <c r="C17346" s="68">
        <v>5015353611327</v>
      </c>
      <c r="D17346" s="69" t="s">
        <v>11408</v>
      </c>
      <c r="E17346" s="65">
        <f>IFERROR(VLOOKUP(C17346,Pivot!A:B,2,0),0)</f>
        <v>0</v>
      </c>
      <c r="F17346" s="65">
        <f>IFERROR(VLOOKUP(C17346,Pivot!A:C,3,0),0)</f>
        <v>0</v>
      </c>
    </row>
    <row r="17347" spans="1:6" x14ac:dyDescent="0.25">
      <c r="A17347" s="68" t="s">
        <v>103</v>
      </c>
      <c r="B17347" s="69">
        <v>491603690</v>
      </c>
      <c r="C17347" s="68">
        <v>8904301758979</v>
      </c>
      <c r="D17347" s="69" t="s">
        <v>11408</v>
      </c>
      <c r="E17347" s="65">
        <f>IFERROR(VLOOKUP(C17347,Pivot!A:B,2,0),0)</f>
        <v>0</v>
      </c>
      <c r="F17347" s="65">
        <f>IFERROR(VLOOKUP(C17347,Pivot!A:C,3,0),0)</f>
        <v>0</v>
      </c>
    </row>
    <row r="17348" spans="1:6" x14ac:dyDescent="0.25">
      <c r="A17348" s="68" t="s">
        <v>103</v>
      </c>
      <c r="B17348" s="69">
        <v>491603692</v>
      </c>
      <c r="C17348" s="68">
        <v>491603692</v>
      </c>
      <c r="D17348" s="69" t="s">
        <v>11409</v>
      </c>
      <c r="E17348" s="65">
        <f>IFERROR(VLOOKUP(C17348,Pivot!A:B,2,0),0)</f>
        <v>0</v>
      </c>
      <c r="F17348" s="65">
        <f>IFERROR(VLOOKUP(C17348,Pivot!A:C,3,0),0)</f>
        <v>0</v>
      </c>
    </row>
    <row r="17349" spans="1:6" x14ac:dyDescent="0.25">
      <c r="A17349" s="68" t="s">
        <v>103</v>
      </c>
      <c r="B17349" s="69">
        <v>491603692</v>
      </c>
      <c r="C17349" s="68">
        <v>5015353611341</v>
      </c>
      <c r="D17349" s="69" t="s">
        <v>11409</v>
      </c>
      <c r="E17349" s="65">
        <f>IFERROR(VLOOKUP(C17349,Pivot!A:B,2,0),0)</f>
        <v>0</v>
      </c>
      <c r="F17349" s="65">
        <f>IFERROR(VLOOKUP(C17349,Pivot!A:C,3,0),0)</f>
        <v>0</v>
      </c>
    </row>
    <row r="17350" spans="1:6" x14ac:dyDescent="0.25">
      <c r="A17350" s="68" t="s">
        <v>103</v>
      </c>
      <c r="B17350" s="69">
        <v>491603695</v>
      </c>
      <c r="C17350" s="68">
        <v>491603695</v>
      </c>
      <c r="D17350" s="69" t="s">
        <v>11410</v>
      </c>
      <c r="E17350" s="65">
        <f>IFERROR(VLOOKUP(C17350,Pivot!A:B,2,0),0)</f>
        <v>0</v>
      </c>
      <c r="F17350" s="65">
        <f>IFERROR(VLOOKUP(C17350,Pivot!A:C,3,0),0)</f>
        <v>0</v>
      </c>
    </row>
    <row r="17351" spans="1:6" x14ac:dyDescent="0.25">
      <c r="A17351" s="68" t="s">
        <v>103</v>
      </c>
      <c r="B17351" s="69">
        <v>491603695</v>
      </c>
      <c r="C17351" s="68">
        <v>8904301759761</v>
      </c>
      <c r="D17351" s="69" t="s">
        <v>11410</v>
      </c>
      <c r="E17351" s="65">
        <f>IFERROR(VLOOKUP(C17351,Pivot!A:B,2,0),0)</f>
        <v>0</v>
      </c>
      <c r="F17351" s="65">
        <f>IFERROR(VLOOKUP(C17351,Pivot!A:C,3,0),0)</f>
        <v>0</v>
      </c>
    </row>
    <row r="17352" spans="1:6" x14ac:dyDescent="0.25">
      <c r="A17352" s="68" t="s">
        <v>103</v>
      </c>
      <c r="B17352" s="69">
        <v>491603696</v>
      </c>
      <c r="C17352" s="68">
        <v>491603696</v>
      </c>
      <c r="D17352" s="69" t="s">
        <v>11411</v>
      </c>
      <c r="E17352" s="65">
        <f>IFERROR(VLOOKUP(C17352,Pivot!A:B,2,0),0)</f>
        <v>0</v>
      </c>
      <c r="F17352" s="65">
        <f>IFERROR(VLOOKUP(C17352,Pivot!A:C,3,0),0)</f>
        <v>0</v>
      </c>
    </row>
    <row r="17353" spans="1:6" x14ac:dyDescent="0.25">
      <c r="A17353" s="68" t="s">
        <v>103</v>
      </c>
      <c r="B17353" s="69">
        <v>491603696</v>
      </c>
      <c r="C17353" s="68">
        <v>8904301759815</v>
      </c>
      <c r="D17353" s="69" t="s">
        <v>11411</v>
      </c>
      <c r="E17353" s="65">
        <f>IFERROR(VLOOKUP(C17353,Pivot!A:B,2,0),0)</f>
        <v>0</v>
      </c>
      <c r="F17353" s="65">
        <f>IFERROR(VLOOKUP(C17353,Pivot!A:C,3,0),0)</f>
        <v>0</v>
      </c>
    </row>
    <row r="17354" spans="1:6" x14ac:dyDescent="0.25">
      <c r="A17354" s="68" t="s">
        <v>103</v>
      </c>
      <c r="B17354" s="69">
        <v>491603697</v>
      </c>
      <c r="C17354" s="68">
        <v>491603697</v>
      </c>
      <c r="D17354" s="69" t="s">
        <v>11412</v>
      </c>
      <c r="E17354" s="65">
        <f>IFERROR(VLOOKUP(C17354,Pivot!A:B,2,0),0)</f>
        <v>0</v>
      </c>
      <c r="F17354" s="65">
        <f>IFERROR(VLOOKUP(C17354,Pivot!A:C,3,0),0)</f>
        <v>0</v>
      </c>
    </row>
    <row r="17355" spans="1:6" x14ac:dyDescent="0.25">
      <c r="A17355" s="68" t="s">
        <v>103</v>
      </c>
      <c r="B17355" s="69">
        <v>491603697</v>
      </c>
      <c r="C17355" s="68">
        <v>8904301759808</v>
      </c>
      <c r="D17355" s="69" t="s">
        <v>11412</v>
      </c>
      <c r="E17355" s="65">
        <f>IFERROR(VLOOKUP(C17355,Pivot!A:B,2,0),0)</f>
        <v>0</v>
      </c>
      <c r="F17355" s="65">
        <f>IFERROR(VLOOKUP(C17355,Pivot!A:C,3,0),0)</f>
        <v>0</v>
      </c>
    </row>
    <row r="17356" spans="1:6" x14ac:dyDescent="0.25">
      <c r="A17356" s="68" t="s">
        <v>103</v>
      </c>
      <c r="B17356" s="69">
        <v>491603698</v>
      </c>
      <c r="C17356" s="68">
        <v>491603698</v>
      </c>
      <c r="D17356" s="69" t="s">
        <v>11413</v>
      </c>
      <c r="E17356" s="65">
        <f>IFERROR(VLOOKUP(C17356,Pivot!A:B,2,0),0)</f>
        <v>0</v>
      </c>
      <c r="F17356" s="65">
        <f>IFERROR(VLOOKUP(C17356,Pivot!A:C,3,0),0)</f>
        <v>0</v>
      </c>
    </row>
    <row r="17357" spans="1:6" x14ac:dyDescent="0.25">
      <c r="A17357" s="68" t="s">
        <v>103</v>
      </c>
      <c r="B17357" s="69">
        <v>491603698</v>
      </c>
      <c r="C17357" s="68">
        <v>8904301759822</v>
      </c>
      <c r="D17357" s="69" t="s">
        <v>11413</v>
      </c>
      <c r="E17357" s="65">
        <f>IFERROR(VLOOKUP(C17357,Pivot!A:B,2,0),0)</f>
        <v>0</v>
      </c>
      <c r="F17357" s="65">
        <f>IFERROR(VLOOKUP(C17357,Pivot!A:C,3,0),0)</f>
        <v>0</v>
      </c>
    </row>
    <row r="17358" spans="1:6" x14ac:dyDescent="0.25">
      <c r="A17358" s="68" t="s">
        <v>103</v>
      </c>
      <c r="B17358" s="69">
        <v>491603699</v>
      </c>
      <c r="C17358" s="68">
        <v>491603699</v>
      </c>
      <c r="D17358" s="69" t="s">
        <v>11414</v>
      </c>
      <c r="E17358" s="65">
        <f>IFERROR(VLOOKUP(C17358,Pivot!A:B,2,0),0)</f>
        <v>0</v>
      </c>
      <c r="F17358" s="65">
        <f>IFERROR(VLOOKUP(C17358,Pivot!A:C,3,0),0)</f>
        <v>0</v>
      </c>
    </row>
    <row r="17359" spans="1:6" x14ac:dyDescent="0.25">
      <c r="A17359" s="68" t="s">
        <v>103</v>
      </c>
      <c r="B17359" s="69">
        <v>491603699</v>
      </c>
      <c r="C17359" s="68">
        <v>8904301759785</v>
      </c>
      <c r="D17359" s="69" t="s">
        <v>11414</v>
      </c>
      <c r="E17359" s="65">
        <f>IFERROR(VLOOKUP(C17359,Pivot!A:B,2,0),0)</f>
        <v>0</v>
      </c>
      <c r="F17359" s="65">
        <f>IFERROR(VLOOKUP(C17359,Pivot!A:C,3,0),0)</f>
        <v>0</v>
      </c>
    </row>
    <row r="17360" spans="1:6" x14ac:dyDescent="0.25">
      <c r="A17360" s="68" t="s">
        <v>103</v>
      </c>
      <c r="B17360" s="69">
        <v>491603700</v>
      </c>
      <c r="C17360" s="68">
        <v>491603700</v>
      </c>
      <c r="D17360" s="69" t="s">
        <v>11415</v>
      </c>
      <c r="E17360" s="65">
        <f>IFERROR(VLOOKUP(C17360,Pivot!A:B,2,0),0)</f>
        <v>0</v>
      </c>
      <c r="F17360" s="65">
        <f>IFERROR(VLOOKUP(C17360,Pivot!A:C,3,0),0)</f>
        <v>0</v>
      </c>
    </row>
    <row r="17361" spans="1:6" x14ac:dyDescent="0.25">
      <c r="A17361" s="68" t="s">
        <v>103</v>
      </c>
      <c r="B17361" s="69">
        <v>491603700</v>
      </c>
      <c r="C17361" s="68">
        <v>8904301759792</v>
      </c>
      <c r="D17361" s="69" t="s">
        <v>11415</v>
      </c>
      <c r="E17361" s="65">
        <f>IFERROR(VLOOKUP(C17361,Pivot!A:B,2,0),0)</f>
        <v>0</v>
      </c>
      <c r="F17361" s="65">
        <f>IFERROR(VLOOKUP(C17361,Pivot!A:C,3,0),0)</f>
        <v>0</v>
      </c>
    </row>
    <row r="17362" spans="1:6" x14ac:dyDescent="0.25">
      <c r="A17362" s="68" t="s">
        <v>103</v>
      </c>
      <c r="B17362" s="69">
        <v>491603701</v>
      </c>
      <c r="C17362" s="68">
        <v>491603701</v>
      </c>
      <c r="D17362" s="69" t="s">
        <v>11416</v>
      </c>
      <c r="E17362" s="65">
        <f>IFERROR(VLOOKUP(C17362,Pivot!A:B,2,0),0)</f>
        <v>0</v>
      </c>
      <c r="F17362" s="65">
        <f>IFERROR(VLOOKUP(C17362,Pivot!A:C,3,0),0)</f>
        <v>0</v>
      </c>
    </row>
    <row r="17363" spans="1:6" x14ac:dyDescent="0.25">
      <c r="A17363" s="68" t="s">
        <v>103</v>
      </c>
      <c r="B17363" s="69">
        <v>491603701</v>
      </c>
      <c r="C17363" s="68">
        <v>8904301759778</v>
      </c>
      <c r="D17363" s="69" t="s">
        <v>11416</v>
      </c>
      <c r="E17363" s="65">
        <f>IFERROR(VLOOKUP(C17363,Pivot!A:B,2,0),0)</f>
        <v>0</v>
      </c>
      <c r="F17363" s="65">
        <f>IFERROR(VLOOKUP(C17363,Pivot!A:C,3,0),0)</f>
        <v>0</v>
      </c>
    </row>
    <row r="17364" spans="1:6" x14ac:dyDescent="0.25">
      <c r="A17364" s="68" t="s">
        <v>103</v>
      </c>
      <c r="B17364" s="69">
        <v>491603704</v>
      </c>
      <c r="C17364" s="68">
        <v>491603704</v>
      </c>
      <c r="D17364" s="69" t="s">
        <v>11417</v>
      </c>
      <c r="E17364" s="65">
        <f>IFERROR(VLOOKUP(C17364,Pivot!A:B,2,0),0)</f>
        <v>0</v>
      </c>
      <c r="F17364" s="65">
        <f>IFERROR(VLOOKUP(C17364,Pivot!A:C,3,0),0)</f>
        <v>0</v>
      </c>
    </row>
    <row r="17365" spans="1:6" x14ac:dyDescent="0.25">
      <c r="A17365" s="68" t="s">
        <v>103</v>
      </c>
      <c r="B17365" s="69">
        <v>491603704</v>
      </c>
      <c r="C17365" s="68">
        <v>5015353615783</v>
      </c>
      <c r="D17365" s="69" t="s">
        <v>11417</v>
      </c>
      <c r="E17365" s="65">
        <f>IFERROR(VLOOKUP(C17365,Pivot!A:B,2,0),0)</f>
        <v>0</v>
      </c>
      <c r="F17365" s="65">
        <f>IFERROR(VLOOKUP(C17365,Pivot!A:C,3,0),0)</f>
        <v>0</v>
      </c>
    </row>
    <row r="17366" spans="1:6" x14ac:dyDescent="0.25">
      <c r="A17366" s="68" t="s">
        <v>103</v>
      </c>
      <c r="B17366" s="69">
        <v>491603716</v>
      </c>
      <c r="C17366" s="68">
        <v>630509791521</v>
      </c>
      <c r="D17366" s="69" t="s">
        <v>11418</v>
      </c>
      <c r="E17366" s="65">
        <f>IFERROR(VLOOKUP(C17366,Pivot!A:B,2,0),0)</f>
        <v>0</v>
      </c>
      <c r="F17366" s="65">
        <f>IFERROR(VLOOKUP(C17366,Pivot!A:C,3,0),0)</f>
        <v>0</v>
      </c>
    </row>
    <row r="17367" spans="1:6" x14ac:dyDescent="0.25">
      <c r="A17367" s="68" t="s">
        <v>103</v>
      </c>
      <c r="B17367" s="69">
        <v>491603716</v>
      </c>
      <c r="C17367" s="68">
        <v>630509791545</v>
      </c>
      <c r="D17367" s="69" t="s">
        <v>11418</v>
      </c>
      <c r="E17367" s="65">
        <f>IFERROR(VLOOKUP(C17367,Pivot!A:B,2,0),0)</f>
        <v>0</v>
      </c>
      <c r="F17367" s="65">
        <f>IFERROR(VLOOKUP(C17367,Pivot!A:C,3,0),0)</f>
        <v>0</v>
      </c>
    </row>
    <row r="17368" spans="1:6" x14ac:dyDescent="0.25">
      <c r="A17368" s="68" t="s">
        <v>103</v>
      </c>
      <c r="B17368" s="69">
        <v>491603716</v>
      </c>
      <c r="C17368" s="68">
        <v>630509791569</v>
      </c>
      <c r="D17368" s="69" t="s">
        <v>11418</v>
      </c>
      <c r="E17368" s="65">
        <f>IFERROR(VLOOKUP(C17368,Pivot!A:B,2,0),0)</f>
        <v>0</v>
      </c>
      <c r="F17368" s="65">
        <f>IFERROR(VLOOKUP(C17368,Pivot!A:C,3,0),0)</f>
        <v>0</v>
      </c>
    </row>
    <row r="17369" spans="1:6" x14ac:dyDescent="0.25">
      <c r="A17369" s="68" t="s">
        <v>103</v>
      </c>
      <c r="B17369" s="69">
        <v>491603716</v>
      </c>
      <c r="C17369" s="68">
        <v>630509791583</v>
      </c>
      <c r="D17369" s="69" t="s">
        <v>11418</v>
      </c>
      <c r="E17369" s="65">
        <f>IFERROR(VLOOKUP(C17369,Pivot!A:B,2,0),0)</f>
        <v>0</v>
      </c>
      <c r="F17369" s="65">
        <f>IFERROR(VLOOKUP(C17369,Pivot!A:C,3,0),0)</f>
        <v>0</v>
      </c>
    </row>
    <row r="17370" spans="1:6" x14ac:dyDescent="0.25">
      <c r="A17370" s="68" t="s">
        <v>103</v>
      </c>
      <c r="B17370" s="69">
        <v>491603716</v>
      </c>
      <c r="C17370" s="68">
        <v>630509864959</v>
      </c>
      <c r="D17370" s="69" t="s">
        <v>11418</v>
      </c>
      <c r="E17370" s="65">
        <f>IFERROR(VLOOKUP(C17370,Pivot!A:B,2,0),0)</f>
        <v>0</v>
      </c>
      <c r="F17370" s="65">
        <f>IFERROR(VLOOKUP(C17370,Pivot!A:C,3,0),0)</f>
        <v>0</v>
      </c>
    </row>
    <row r="17371" spans="1:6" x14ac:dyDescent="0.25">
      <c r="A17371" s="68" t="s">
        <v>103</v>
      </c>
      <c r="B17371" s="69">
        <v>491603717</v>
      </c>
      <c r="C17371" s="68">
        <v>630509672530</v>
      </c>
      <c r="D17371" s="69" t="s">
        <v>11419</v>
      </c>
      <c r="E17371" s="65">
        <f>IFERROR(VLOOKUP(C17371,Pivot!A:B,2,0),0)</f>
        <v>0</v>
      </c>
      <c r="F17371" s="65">
        <f>IFERROR(VLOOKUP(C17371,Pivot!A:C,3,0),0)</f>
        <v>0</v>
      </c>
    </row>
    <row r="17372" spans="1:6" x14ac:dyDescent="0.25">
      <c r="A17372" s="68" t="s">
        <v>103</v>
      </c>
      <c r="B17372" s="69">
        <v>491603717</v>
      </c>
      <c r="C17372" s="68">
        <v>630509672561</v>
      </c>
      <c r="D17372" s="69" t="s">
        <v>11419</v>
      </c>
      <c r="E17372" s="65">
        <f>IFERROR(VLOOKUP(C17372,Pivot!A:B,2,0),0)</f>
        <v>0</v>
      </c>
      <c r="F17372" s="65">
        <f>IFERROR(VLOOKUP(C17372,Pivot!A:C,3,0),0)</f>
        <v>0</v>
      </c>
    </row>
    <row r="17373" spans="1:6" x14ac:dyDescent="0.25">
      <c r="A17373" s="68" t="s">
        <v>103</v>
      </c>
      <c r="B17373" s="69">
        <v>491603717</v>
      </c>
      <c r="C17373" s="68">
        <v>630509672578</v>
      </c>
      <c r="D17373" s="69" t="s">
        <v>11419</v>
      </c>
      <c r="E17373" s="65">
        <f>IFERROR(VLOOKUP(C17373,Pivot!A:B,2,0),0)</f>
        <v>0</v>
      </c>
      <c r="F17373" s="65">
        <f>IFERROR(VLOOKUP(C17373,Pivot!A:C,3,0),0)</f>
        <v>0</v>
      </c>
    </row>
    <row r="17374" spans="1:6" x14ac:dyDescent="0.25">
      <c r="A17374" s="68" t="s">
        <v>103</v>
      </c>
      <c r="B17374" s="69">
        <v>491603717</v>
      </c>
      <c r="C17374" s="68">
        <v>630509782284</v>
      </c>
      <c r="D17374" s="69" t="s">
        <v>11419</v>
      </c>
      <c r="E17374" s="65">
        <f>IFERROR(VLOOKUP(C17374,Pivot!A:B,2,0),0)</f>
        <v>0</v>
      </c>
      <c r="F17374" s="65">
        <f>IFERROR(VLOOKUP(C17374,Pivot!A:C,3,0),0)</f>
        <v>0</v>
      </c>
    </row>
    <row r="17375" spans="1:6" x14ac:dyDescent="0.25">
      <c r="A17375" s="68" t="s">
        <v>103</v>
      </c>
      <c r="B17375" s="69">
        <v>491603717</v>
      </c>
      <c r="C17375" s="68">
        <v>630509782291</v>
      </c>
      <c r="D17375" s="69" t="s">
        <v>11419</v>
      </c>
      <c r="E17375" s="65">
        <f>IFERROR(VLOOKUP(C17375,Pivot!A:B,2,0),0)</f>
        <v>0</v>
      </c>
      <c r="F17375" s="65">
        <f>IFERROR(VLOOKUP(C17375,Pivot!A:C,3,0),0)</f>
        <v>0</v>
      </c>
    </row>
    <row r="17376" spans="1:6" x14ac:dyDescent="0.25">
      <c r="A17376" s="68" t="s">
        <v>103</v>
      </c>
      <c r="B17376" s="69">
        <v>491603720</v>
      </c>
      <c r="C17376" s="68">
        <v>630509840083</v>
      </c>
      <c r="D17376" s="69" t="s">
        <v>11420</v>
      </c>
      <c r="E17376" s="65">
        <f>IFERROR(VLOOKUP(C17376,Pivot!A:B,2,0),0)</f>
        <v>0</v>
      </c>
      <c r="F17376" s="65">
        <f>IFERROR(VLOOKUP(C17376,Pivot!A:C,3,0),0)</f>
        <v>0</v>
      </c>
    </row>
    <row r="17377" spans="1:6" x14ac:dyDescent="0.25">
      <c r="A17377" s="68" t="s">
        <v>103</v>
      </c>
      <c r="B17377" s="69">
        <v>491603721</v>
      </c>
      <c r="C17377" s="68">
        <v>630509859023</v>
      </c>
      <c r="D17377" s="69" t="s">
        <v>11421</v>
      </c>
      <c r="E17377" s="65">
        <f>IFERROR(VLOOKUP(C17377,Pivot!A:B,2,0),0)</f>
        <v>0</v>
      </c>
      <c r="F17377" s="65">
        <f>IFERROR(VLOOKUP(C17377,Pivot!A:C,3,0),0)</f>
        <v>0</v>
      </c>
    </row>
    <row r="17378" spans="1:6" x14ac:dyDescent="0.25">
      <c r="A17378" s="68" t="s">
        <v>103</v>
      </c>
      <c r="B17378" s="69">
        <v>491603722</v>
      </c>
      <c r="C17378" s="68">
        <v>630509840120</v>
      </c>
      <c r="D17378" s="69" t="s">
        <v>11422</v>
      </c>
      <c r="E17378" s="65">
        <f>IFERROR(VLOOKUP(C17378,Pivot!A:B,2,0),0)</f>
        <v>0</v>
      </c>
      <c r="F17378" s="65">
        <f>IFERROR(VLOOKUP(C17378,Pivot!A:C,3,0),0)</f>
        <v>0</v>
      </c>
    </row>
    <row r="17379" spans="1:6" x14ac:dyDescent="0.25">
      <c r="A17379" s="68" t="s">
        <v>103</v>
      </c>
      <c r="B17379" s="69">
        <v>491603724</v>
      </c>
      <c r="C17379" s="68">
        <v>630509582938</v>
      </c>
      <c r="D17379" s="69" t="s">
        <v>11423</v>
      </c>
      <c r="E17379" s="65">
        <f>IFERROR(VLOOKUP(C17379,Pivot!A:B,2,0),0)</f>
        <v>0</v>
      </c>
      <c r="F17379" s="65">
        <f>IFERROR(VLOOKUP(C17379,Pivot!A:C,3,0),0)</f>
        <v>0</v>
      </c>
    </row>
    <row r="17380" spans="1:6" x14ac:dyDescent="0.25">
      <c r="A17380" s="68" t="s">
        <v>103</v>
      </c>
      <c r="B17380" s="69">
        <v>491603726</v>
      </c>
      <c r="C17380" s="68">
        <v>630509858286</v>
      </c>
      <c r="D17380" s="69" t="s">
        <v>11424</v>
      </c>
      <c r="E17380" s="65">
        <f>IFERROR(VLOOKUP(C17380,Pivot!A:B,2,0),0)</f>
        <v>0</v>
      </c>
      <c r="F17380" s="65">
        <f>IFERROR(VLOOKUP(C17380,Pivot!A:C,3,0),0)</f>
        <v>0</v>
      </c>
    </row>
    <row r="17381" spans="1:6" x14ac:dyDescent="0.25">
      <c r="A17381" s="68" t="s">
        <v>103</v>
      </c>
      <c r="B17381" s="69">
        <v>491603733</v>
      </c>
      <c r="C17381" s="68">
        <v>887961282528</v>
      </c>
      <c r="D17381" s="69" t="s">
        <v>11425</v>
      </c>
      <c r="E17381" s="65">
        <f>IFERROR(VLOOKUP(C17381,Pivot!A:B,2,0),0)</f>
        <v>0</v>
      </c>
      <c r="F17381" s="65">
        <f>IFERROR(VLOOKUP(C17381,Pivot!A:C,3,0),0)</f>
        <v>0</v>
      </c>
    </row>
    <row r="17382" spans="1:6" x14ac:dyDescent="0.25">
      <c r="A17382" s="68" t="s">
        <v>103</v>
      </c>
      <c r="B17382" s="69">
        <v>491603733</v>
      </c>
      <c r="C17382" s="68">
        <v>887961780567</v>
      </c>
      <c r="D17382" s="69" t="s">
        <v>11425</v>
      </c>
      <c r="E17382" s="65">
        <f>IFERROR(VLOOKUP(C17382,Pivot!A:B,2,0),0)</f>
        <v>0</v>
      </c>
      <c r="F17382" s="65">
        <f>IFERROR(VLOOKUP(C17382,Pivot!A:C,3,0),0)</f>
        <v>0</v>
      </c>
    </row>
    <row r="17383" spans="1:6" x14ac:dyDescent="0.25">
      <c r="A17383" s="68" t="s">
        <v>103</v>
      </c>
      <c r="B17383" s="69">
        <v>491603733</v>
      </c>
      <c r="C17383" s="68">
        <v>887961780574</v>
      </c>
      <c r="D17383" s="69" t="s">
        <v>11425</v>
      </c>
      <c r="E17383" s="65">
        <f>IFERROR(VLOOKUP(C17383,Pivot!A:B,2,0),0)</f>
        <v>0</v>
      </c>
      <c r="F17383" s="65">
        <f>IFERROR(VLOOKUP(C17383,Pivot!A:C,3,0),0)</f>
        <v>0</v>
      </c>
    </row>
    <row r="17384" spans="1:6" x14ac:dyDescent="0.25">
      <c r="A17384" s="68" t="s">
        <v>103</v>
      </c>
      <c r="B17384" s="69">
        <v>491603734</v>
      </c>
      <c r="C17384" s="68">
        <v>630509840045</v>
      </c>
      <c r="D17384" s="69" t="s">
        <v>11426</v>
      </c>
      <c r="E17384" s="65">
        <f>IFERROR(VLOOKUP(C17384,Pivot!A:B,2,0),0)</f>
        <v>0</v>
      </c>
      <c r="F17384" s="65">
        <f>IFERROR(VLOOKUP(C17384,Pivot!A:C,3,0),0)</f>
        <v>0</v>
      </c>
    </row>
    <row r="17385" spans="1:6" x14ac:dyDescent="0.25">
      <c r="A17385" s="68" t="s">
        <v>103</v>
      </c>
      <c r="B17385" s="69">
        <v>491603734</v>
      </c>
      <c r="C17385" s="68">
        <v>630509840052</v>
      </c>
      <c r="D17385" s="69" t="s">
        <v>11426</v>
      </c>
      <c r="E17385" s="65">
        <f>IFERROR(VLOOKUP(C17385,Pivot!A:B,2,0),0)</f>
        <v>0</v>
      </c>
      <c r="F17385" s="65">
        <f>IFERROR(VLOOKUP(C17385,Pivot!A:C,3,0),0)</f>
        <v>0</v>
      </c>
    </row>
    <row r="17386" spans="1:6" x14ac:dyDescent="0.25">
      <c r="A17386" s="68" t="s">
        <v>103</v>
      </c>
      <c r="B17386" s="69">
        <v>491603735</v>
      </c>
      <c r="C17386" s="68">
        <v>8056379079934</v>
      </c>
      <c r="D17386" s="69" t="s">
        <v>11427</v>
      </c>
      <c r="E17386" s="65">
        <f>IFERROR(VLOOKUP(C17386,Pivot!A:B,2,0),0)</f>
        <v>0</v>
      </c>
      <c r="F17386" s="65">
        <f>IFERROR(VLOOKUP(C17386,Pivot!A:C,3,0),0)</f>
        <v>0</v>
      </c>
    </row>
    <row r="17387" spans="1:6" x14ac:dyDescent="0.25">
      <c r="A17387" s="68" t="s">
        <v>103</v>
      </c>
      <c r="B17387" s="69">
        <v>491603736</v>
      </c>
      <c r="C17387" s="68">
        <v>8056379078999</v>
      </c>
      <c r="D17387" s="69" t="s">
        <v>11428</v>
      </c>
      <c r="E17387" s="65">
        <f>IFERROR(VLOOKUP(C17387,Pivot!A:B,2,0),0)</f>
        <v>0</v>
      </c>
      <c r="F17387" s="65">
        <f>IFERROR(VLOOKUP(C17387,Pivot!A:C,3,0),0)</f>
        <v>0</v>
      </c>
    </row>
    <row r="17388" spans="1:6" x14ac:dyDescent="0.25">
      <c r="A17388" s="68" t="s">
        <v>103</v>
      </c>
      <c r="B17388" s="69">
        <v>491603737</v>
      </c>
      <c r="C17388" s="68">
        <v>8056379078982</v>
      </c>
      <c r="D17388" s="69" t="s">
        <v>11429</v>
      </c>
      <c r="E17388" s="65">
        <f>IFERROR(VLOOKUP(C17388,Pivot!A:B,2,0),0)</f>
        <v>0</v>
      </c>
      <c r="F17388" s="65">
        <f>IFERROR(VLOOKUP(C17388,Pivot!A:C,3,0),0)</f>
        <v>0</v>
      </c>
    </row>
    <row r="17389" spans="1:6" x14ac:dyDescent="0.25">
      <c r="A17389" s="68" t="s">
        <v>103</v>
      </c>
      <c r="B17389" s="69">
        <v>491603738</v>
      </c>
      <c r="C17389" s="68">
        <v>8056379078975</v>
      </c>
      <c r="D17389" s="69" t="s">
        <v>11430</v>
      </c>
      <c r="E17389" s="65">
        <f>IFERROR(VLOOKUP(C17389,Pivot!A:B,2,0),0)</f>
        <v>0</v>
      </c>
      <c r="F17389" s="65">
        <f>IFERROR(VLOOKUP(C17389,Pivot!A:C,3,0),0)</f>
        <v>0</v>
      </c>
    </row>
    <row r="17390" spans="1:6" x14ac:dyDescent="0.25">
      <c r="A17390" s="68" t="s">
        <v>103</v>
      </c>
      <c r="B17390" s="69">
        <v>491603739</v>
      </c>
      <c r="C17390" s="68">
        <v>8056379080633</v>
      </c>
      <c r="D17390" s="69" t="s">
        <v>11431</v>
      </c>
      <c r="E17390" s="65">
        <f>IFERROR(VLOOKUP(C17390,Pivot!A:B,2,0),0)</f>
        <v>0</v>
      </c>
      <c r="F17390" s="65">
        <f>IFERROR(VLOOKUP(C17390,Pivot!A:C,3,0),0)</f>
        <v>0</v>
      </c>
    </row>
    <row r="17391" spans="1:6" x14ac:dyDescent="0.25">
      <c r="A17391" s="68" t="s">
        <v>103</v>
      </c>
      <c r="B17391" s="69">
        <v>491603740</v>
      </c>
      <c r="C17391" s="68">
        <v>8056379078968</v>
      </c>
      <c r="D17391" s="69" t="s">
        <v>11432</v>
      </c>
      <c r="E17391" s="65">
        <f>IFERROR(VLOOKUP(C17391,Pivot!A:B,2,0),0)</f>
        <v>0</v>
      </c>
      <c r="F17391" s="65">
        <f>IFERROR(VLOOKUP(C17391,Pivot!A:C,3,0),0)</f>
        <v>0</v>
      </c>
    </row>
    <row r="17392" spans="1:6" x14ac:dyDescent="0.25">
      <c r="A17392" s="68" t="s">
        <v>103</v>
      </c>
      <c r="B17392" s="69">
        <v>491603741</v>
      </c>
      <c r="C17392" s="68">
        <v>8056379083191</v>
      </c>
      <c r="D17392" s="69" t="s">
        <v>11433</v>
      </c>
      <c r="E17392" s="65">
        <f>IFERROR(VLOOKUP(C17392,Pivot!A:B,2,0),0)</f>
        <v>0</v>
      </c>
      <c r="F17392" s="65">
        <f>IFERROR(VLOOKUP(C17392,Pivot!A:C,3,0),0)</f>
        <v>0</v>
      </c>
    </row>
    <row r="17393" spans="1:6" x14ac:dyDescent="0.25">
      <c r="A17393" s="68" t="s">
        <v>103</v>
      </c>
      <c r="B17393" s="69">
        <v>491603742</v>
      </c>
      <c r="C17393" s="68">
        <v>8056379081555</v>
      </c>
      <c r="D17393" s="69" t="s">
        <v>11434</v>
      </c>
      <c r="E17393" s="65">
        <f>IFERROR(VLOOKUP(C17393,Pivot!A:B,2,0),0)</f>
        <v>0</v>
      </c>
      <c r="F17393" s="65">
        <f>IFERROR(VLOOKUP(C17393,Pivot!A:C,3,0),0)</f>
        <v>0</v>
      </c>
    </row>
    <row r="17394" spans="1:6" x14ac:dyDescent="0.25">
      <c r="A17394" s="68" t="s">
        <v>103</v>
      </c>
      <c r="B17394" s="69">
        <v>491603743</v>
      </c>
      <c r="C17394" s="68">
        <v>4891122807273</v>
      </c>
      <c r="D17394" s="69" t="s">
        <v>11435</v>
      </c>
      <c r="E17394" s="65">
        <f>IFERROR(VLOOKUP(C17394,Pivot!A:B,2,0),0)</f>
        <v>0</v>
      </c>
      <c r="F17394" s="65">
        <f>IFERROR(VLOOKUP(C17394,Pivot!A:C,3,0),0)</f>
        <v>0</v>
      </c>
    </row>
    <row r="17395" spans="1:6" x14ac:dyDescent="0.25">
      <c r="A17395" s="68" t="s">
        <v>103</v>
      </c>
      <c r="B17395" s="69">
        <v>491603743</v>
      </c>
      <c r="C17395" s="68">
        <v>491603743</v>
      </c>
      <c r="D17395" s="69" t="s">
        <v>11435</v>
      </c>
      <c r="E17395" s="65">
        <f>IFERROR(VLOOKUP(C17395,Pivot!A:B,2,0),0)</f>
        <v>0</v>
      </c>
      <c r="F17395" s="65">
        <f>IFERROR(VLOOKUP(C17395,Pivot!A:C,3,0),0)</f>
        <v>0</v>
      </c>
    </row>
    <row r="17396" spans="1:6" x14ac:dyDescent="0.25">
      <c r="A17396" s="68" t="s">
        <v>103</v>
      </c>
      <c r="B17396" s="69">
        <v>491603744</v>
      </c>
      <c r="C17396" s="68">
        <v>886144325267</v>
      </c>
      <c r="D17396" s="69" t="s">
        <v>11436</v>
      </c>
      <c r="E17396" s="65">
        <f>IFERROR(VLOOKUP(C17396,Pivot!A:B,2,0),0)</f>
        <v>0</v>
      </c>
      <c r="F17396" s="65">
        <f>IFERROR(VLOOKUP(C17396,Pivot!A:C,3,0),0)</f>
        <v>0</v>
      </c>
    </row>
    <row r="17397" spans="1:6" x14ac:dyDescent="0.25">
      <c r="A17397" s="68" t="s">
        <v>103</v>
      </c>
      <c r="B17397" s="69">
        <v>491603745</v>
      </c>
      <c r="C17397" s="68">
        <v>886144325311</v>
      </c>
      <c r="D17397" s="69" t="s">
        <v>11437</v>
      </c>
      <c r="E17397" s="65">
        <f>IFERROR(VLOOKUP(C17397,Pivot!A:B,2,0),0)</f>
        <v>0</v>
      </c>
      <c r="F17397" s="65">
        <f>IFERROR(VLOOKUP(C17397,Pivot!A:C,3,0),0)</f>
        <v>0</v>
      </c>
    </row>
    <row r="17398" spans="1:6" x14ac:dyDescent="0.25">
      <c r="A17398" s="68" t="s">
        <v>103</v>
      </c>
      <c r="B17398" s="69">
        <v>491603745</v>
      </c>
      <c r="C17398" s="68">
        <v>886144325328</v>
      </c>
      <c r="D17398" s="69" t="s">
        <v>11437</v>
      </c>
      <c r="E17398" s="65">
        <f>IFERROR(VLOOKUP(C17398,Pivot!A:B,2,0),0)</f>
        <v>0</v>
      </c>
      <c r="F17398" s="65">
        <f>IFERROR(VLOOKUP(C17398,Pivot!A:C,3,0),0)</f>
        <v>0</v>
      </c>
    </row>
    <row r="17399" spans="1:6" x14ac:dyDescent="0.25">
      <c r="A17399" s="68" t="s">
        <v>103</v>
      </c>
      <c r="B17399" s="69">
        <v>491603745</v>
      </c>
      <c r="C17399" s="68">
        <v>886144325335</v>
      </c>
      <c r="D17399" s="69" t="s">
        <v>11437</v>
      </c>
      <c r="E17399" s="65">
        <f>IFERROR(VLOOKUP(C17399,Pivot!A:B,2,0),0)</f>
        <v>0</v>
      </c>
      <c r="F17399" s="65">
        <f>IFERROR(VLOOKUP(C17399,Pivot!A:C,3,0),0)</f>
        <v>0</v>
      </c>
    </row>
    <row r="17400" spans="1:6" x14ac:dyDescent="0.25">
      <c r="A17400" s="68" t="s">
        <v>103</v>
      </c>
      <c r="B17400" s="69">
        <v>491603745</v>
      </c>
      <c r="C17400" s="68">
        <v>886144325342</v>
      </c>
      <c r="D17400" s="69" t="s">
        <v>11437</v>
      </c>
      <c r="E17400" s="65">
        <f>IFERROR(VLOOKUP(C17400,Pivot!A:B,2,0),0)</f>
        <v>0</v>
      </c>
      <c r="F17400" s="65">
        <f>IFERROR(VLOOKUP(C17400,Pivot!A:C,3,0),0)</f>
        <v>0</v>
      </c>
    </row>
    <row r="17401" spans="1:6" x14ac:dyDescent="0.25">
      <c r="A17401" s="68" t="s">
        <v>103</v>
      </c>
      <c r="B17401" s="69">
        <v>491603746</v>
      </c>
      <c r="C17401" s="68">
        <v>886144324918</v>
      </c>
      <c r="D17401" s="69" t="s">
        <v>11438</v>
      </c>
      <c r="E17401" s="65">
        <f>IFERROR(VLOOKUP(C17401,Pivot!A:B,2,0),0)</f>
        <v>0</v>
      </c>
      <c r="F17401" s="65">
        <f>IFERROR(VLOOKUP(C17401,Pivot!A:C,3,0),0)</f>
        <v>0</v>
      </c>
    </row>
    <row r="17402" spans="1:6" x14ac:dyDescent="0.25">
      <c r="A17402" s="68" t="s">
        <v>103</v>
      </c>
      <c r="B17402" s="69">
        <v>491603746</v>
      </c>
      <c r="C17402" s="68">
        <v>886144324925</v>
      </c>
      <c r="D17402" s="69" t="s">
        <v>11438</v>
      </c>
      <c r="E17402" s="65">
        <f>IFERROR(VLOOKUP(C17402,Pivot!A:B,2,0),0)</f>
        <v>0</v>
      </c>
      <c r="F17402" s="65">
        <f>IFERROR(VLOOKUP(C17402,Pivot!A:C,3,0),0)</f>
        <v>0</v>
      </c>
    </row>
    <row r="17403" spans="1:6" x14ac:dyDescent="0.25">
      <c r="A17403" s="68" t="s">
        <v>103</v>
      </c>
      <c r="B17403" s="69">
        <v>491603746</v>
      </c>
      <c r="C17403" s="68">
        <v>886144324932</v>
      </c>
      <c r="D17403" s="69" t="s">
        <v>11438</v>
      </c>
      <c r="E17403" s="65">
        <f>IFERROR(VLOOKUP(C17403,Pivot!A:B,2,0),0)</f>
        <v>0</v>
      </c>
      <c r="F17403" s="65">
        <f>IFERROR(VLOOKUP(C17403,Pivot!A:C,3,0),0)</f>
        <v>0</v>
      </c>
    </row>
    <row r="17404" spans="1:6" x14ac:dyDescent="0.25">
      <c r="A17404" s="68" t="s">
        <v>103</v>
      </c>
      <c r="B17404" s="69">
        <v>491603746</v>
      </c>
      <c r="C17404" s="68">
        <v>886144324949</v>
      </c>
      <c r="D17404" s="69" t="s">
        <v>11438</v>
      </c>
      <c r="E17404" s="65">
        <f>IFERROR(VLOOKUP(C17404,Pivot!A:B,2,0),0)</f>
        <v>0</v>
      </c>
      <c r="F17404" s="65">
        <f>IFERROR(VLOOKUP(C17404,Pivot!A:C,3,0),0)</f>
        <v>0</v>
      </c>
    </row>
    <row r="17405" spans="1:6" x14ac:dyDescent="0.25">
      <c r="A17405" s="68" t="s">
        <v>103</v>
      </c>
      <c r="B17405" s="69">
        <v>491603747</v>
      </c>
      <c r="C17405" s="68">
        <v>886144324468</v>
      </c>
      <c r="D17405" s="69" t="s">
        <v>11439</v>
      </c>
      <c r="E17405" s="65">
        <f>IFERROR(VLOOKUP(C17405,Pivot!A:B,2,0),0)</f>
        <v>0</v>
      </c>
      <c r="F17405" s="65">
        <f>IFERROR(VLOOKUP(C17405,Pivot!A:C,3,0),0)</f>
        <v>0</v>
      </c>
    </row>
    <row r="17406" spans="1:6" x14ac:dyDescent="0.25">
      <c r="A17406" s="68" t="s">
        <v>103</v>
      </c>
      <c r="B17406" s="69">
        <v>491603747</v>
      </c>
      <c r="C17406" s="68">
        <v>886144324475</v>
      </c>
      <c r="D17406" s="69" t="s">
        <v>11439</v>
      </c>
      <c r="E17406" s="65">
        <f>IFERROR(VLOOKUP(C17406,Pivot!A:B,2,0),0)</f>
        <v>0</v>
      </c>
      <c r="F17406" s="65">
        <f>IFERROR(VLOOKUP(C17406,Pivot!A:C,3,0),0)</f>
        <v>0</v>
      </c>
    </row>
    <row r="17407" spans="1:6" x14ac:dyDescent="0.25">
      <c r="A17407" s="68" t="s">
        <v>103</v>
      </c>
      <c r="B17407" s="69">
        <v>491603748</v>
      </c>
      <c r="C17407" s="68">
        <v>886144325137</v>
      </c>
      <c r="D17407" s="69" t="s">
        <v>11440</v>
      </c>
      <c r="E17407" s="65">
        <f>IFERROR(VLOOKUP(C17407,Pivot!A:B,2,0),0)</f>
        <v>0</v>
      </c>
      <c r="F17407" s="65">
        <f>IFERROR(VLOOKUP(C17407,Pivot!A:C,3,0),0)</f>
        <v>0</v>
      </c>
    </row>
    <row r="17408" spans="1:6" x14ac:dyDescent="0.25">
      <c r="A17408" s="68" t="s">
        <v>103</v>
      </c>
      <c r="B17408" s="69">
        <v>491603749</v>
      </c>
      <c r="C17408" s="68">
        <v>886144324819</v>
      </c>
      <c r="D17408" s="69" t="s">
        <v>11441</v>
      </c>
      <c r="E17408" s="65">
        <f>IFERROR(VLOOKUP(C17408,Pivot!A:B,2,0),0)</f>
        <v>0</v>
      </c>
      <c r="F17408" s="65">
        <f>IFERROR(VLOOKUP(C17408,Pivot!A:C,3,0),0)</f>
        <v>0</v>
      </c>
    </row>
    <row r="17409" spans="1:6" x14ac:dyDescent="0.25">
      <c r="A17409" s="68" t="s">
        <v>103</v>
      </c>
      <c r="B17409" s="69">
        <v>491603749</v>
      </c>
      <c r="C17409" s="68">
        <v>886144324826</v>
      </c>
      <c r="D17409" s="69" t="s">
        <v>11441</v>
      </c>
      <c r="E17409" s="65">
        <f>IFERROR(VLOOKUP(C17409,Pivot!A:B,2,0),0)</f>
        <v>0</v>
      </c>
      <c r="F17409" s="65">
        <f>IFERROR(VLOOKUP(C17409,Pivot!A:C,3,0),0)</f>
        <v>0</v>
      </c>
    </row>
    <row r="17410" spans="1:6" x14ac:dyDescent="0.25">
      <c r="A17410" s="68" t="s">
        <v>103</v>
      </c>
      <c r="B17410" s="69">
        <v>491603750</v>
      </c>
      <c r="C17410" s="68">
        <v>886144325663</v>
      </c>
      <c r="D17410" s="69" t="s">
        <v>11442</v>
      </c>
      <c r="E17410" s="65">
        <f>IFERROR(VLOOKUP(C17410,Pivot!A:B,2,0),0)</f>
        <v>0</v>
      </c>
      <c r="F17410" s="65">
        <f>IFERROR(VLOOKUP(C17410,Pivot!A:C,3,0),0)</f>
        <v>0</v>
      </c>
    </row>
    <row r="17411" spans="1:6" x14ac:dyDescent="0.25">
      <c r="A17411" s="68" t="s">
        <v>103</v>
      </c>
      <c r="B17411" s="69">
        <v>491603751</v>
      </c>
      <c r="C17411" s="68">
        <v>491603751</v>
      </c>
      <c r="D17411" s="69" t="s">
        <v>11443</v>
      </c>
      <c r="E17411" s="65">
        <f>IFERROR(VLOOKUP(C17411,Pivot!A:B,2,0),0)</f>
        <v>0</v>
      </c>
      <c r="F17411" s="65">
        <f>IFERROR(VLOOKUP(C17411,Pivot!A:C,3,0),0)</f>
        <v>0</v>
      </c>
    </row>
    <row r="17412" spans="1:6" x14ac:dyDescent="0.25">
      <c r="A17412" s="68" t="s">
        <v>103</v>
      </c>
      <c r="B17412" s="69">
        <v>491603751</v>
      </c>
      <c r="C17412" s="68">
        <v>886144325410</v>
      </c>
      <c r="D17412" s="69" t="s">
        <v>11443</v>
      </c>
      <c r="E17412" s="65">
        <f>IFERROR(VLOOKUP(C17412,Pivot!A:B,2,0),0)</f>
        <v>0</v>
      </c>
      <c r="F17412" s="65">
        <f>IFERROR(VLOOKUP(C17412,Pivot!A:C,3,0),0)</f>
        <v>0</v>
      </c>
    </row>
    <row r="17413" spans="1:6" x14ac:dyDescent="0.25">
      <c r="A17413" s="68" t="s">
        <v>103</v>
      </c>
      <c r="B17413" s="69">
        <v>491603752</v>
      </c>
      <c r="C17413" s="68">
        <v>491603752</v>
      </c>
      <c r="D17413" s="69" t="s">
        <v>11444</v>
      </c>
      <c r="E17413" s="65">
        <f>IFERROR(VLOOKUP(C17413,Pivot!A:B,2,0),0)</f>
        <v>0</v>
      </c>
      <c r="F17413" s="65">
        <f>IFERROR(VLOOKUP(C17413,Pivot!A:C,3,0),0)</f>
        <v>0</v>
      </c>
    </row>
    <row r="17414" spans="1:6" x14ac:dyDescent="0.25">
      <c r="A17414" s="68" t="s">
        <v>103</v>
      </c>
      <c r="B17414" s="69">
        <v>491603752</v>
      </c>
      <c r="C17414" s="68">
        <v>886144325465</v>
      </c>
      <c r="D17414" s="69" t="s">
        <v>11444</v>
      </c>
      <c r="E17414" s="65">
        <f>IFERROR(VLOOKUP(C17414,Pivot!A:B,2,0),0)</f>
        <v>0</v>
      </c>
      <c r="F17414" s="65">
        <f>IFERROR(VLOOKUP(C17414,Pivot!A:C,3,0),0)</f>
        <v>0</v>
      </c>
    </row>
    <row r="17415" spans="1:6" x14ac:dyDescent="0.25">
      <c r="A17415" s="68" t="s">
        <v>103</v>
      </c>
      <c r="B17415" s="69">
        <v>491603753</v>
      </c>
      <c r="C17415" s="68">
        <v>491603753</v>
      </c>
      <c r="D17415" s="69" t="s">
        <v>11445</v>
      </c>
      <c r="E17415" s="65">
        <f>IFERROR(VLOOKUP(C17415,Pivot!A:B,2,0),0)</f>
        <v>0</v>
      </c>
      <c r="F17415" s="65">
        <f>IFERROR(VLOOKUP(C17415,Pivot!A:C,3,0),0)</f>
        <v>0</v>
      </c>
    </row>
    <row r="17416" spans="1:6" x14ac:dyDescent="0.25">
      <c r="A17416" s="68" t="s">
        <v>103</v>
      </c>
      <c r="B17416" s="69">
        <v>491603753</v>
      </c>
      <c r="C17416" s="68">
        <v>886144324369</v>
      </c>
      <c r="D17416" s="69" t="s">
        <v>11445</v>
      </c>
      <c r="E17416" s="65">
        <f>IFERROR(VLOOKUP(C17416,Pivot!A:B,2,0),0)</f>
        <v>0</v>
      </c>
      <c r="F17416" s="65">
        <f>IFERROR(VLOOKUP(C17416,Pivot!A:C,3,0),0)</f>
        <v>0</v>
      </c>
    </row>
    <row r="17417" spans="1:6" x14ac:dyDescent="0.25">
      <c r="A17417" s="68" t="s">
        <v>103</v>
      </c>
      <c r="B17417" s="69">
        <v>491603769</v>
      </c>
      <c r="C17417" s="68">
        <v>491603769</v>
      </c>
      <c r="D17417" s="69" t="s">
        <v>11446</v>
      </c>
      <c r="E17417" s="65">
        <f>IFERROR(VLOOKUP(C17417,Pivot!A:B,2,0),0)</f>
        <v>0</v>
      </c>
      <c r="F17417" s="65">
        <f>IFERROR(VLOOKUP(C17417,Pivot!A:C,3,0),0)</f>
        <v>0</v>
      </c>
    </row>
    <row r="17418" spans="1:6" x14ac:dyDescent="0.25">
      <c r="A17418" s="68" t="s">
        <v>103</v>
      </c>
      <c r="B17418" s="69">
        <v>491603769</v>
      </c>
      <c r="C17418" s="68">
        <v>630509885251</v>
      </c>
      <c r="D17418" s="69" t="s">
        <v>11446</v>
      </c>
      <c r="E17418" s="65">
        <f>IFERROR(VLOOKUP(C17418,Pivot!A:B,2,0),0)</f>
        <v>0</v>
      </c>
      <c r="F17418" s="65">
        <f>IFERROR(VLOOKUP(C17418,Pivot!A:C,3,0),0)</f>
        <v>0</v>
      </c>
    </row>
    <row r="17419" spans="1:6" x14ac:dyDescent="0.25">
      <c r="A17419" s="68" t="s">
        <v>103</v>
      </c>
      <c r="B17419" s="69">
        <v>491603770</v>
      </c>
      <c r="C17419" s="68">
        <v>491603770</v>
      </c>
      <c r="D17419" s="69" t="s">
        <v>11447</v>
      </c>
      <c r="E17419" s="65">
        <f>IFERROR(VLOOKUP(C17419,Pivot!A:B,2,0),0)</f>
        <v>0</v>
      </c>
      <c r="F17419" s="65">
        <f>IFERROR(VLOOKUP(C17419,Pivot!A:C,3,0),0)</f>
        <v>0</v>
      </c>
    </row>
    <row r="17420" spans="1:6" x14ac:dyDescent="0.25">
      <c r="A17420" s="68" t="s">
        <v>103</v>
      </c>
      <c r="B17420" s="69">
        <v>491603770</v>
      </c>
      <c r="C17420" s="68">
        <v>630509888009</v>
      </c>
      <c r="D17420" s="69" t="s">
        <v>11447</v>
      </c>
      <c r="E17420" s="65">
        <f>IFERROR(VLOOKUP(C17420,Pivot!A:B,2,0),0)</f>
        <v>0</v>
      </c>
      <c r="F17420" s="65">
        <f>IFERROR(VLOOKUP(C17420,Pivot!A:C,3,0),0)</f>
        <v>0</v>
      </c>
    </row>
    <row r="17421" spans="1:6" x14ac:dyDescent="0.25">
      <c r="A17421" s="68" t="s">
        <v>103</v>
      </c>
      <c r="B17421" s="69">
        <v>491603771</v>
      </c>
      <c r="C17421" s="68">
        <v>491603771</v>
      </c>
      <c r="D17421" s="69" t="s">
        <v>11448</v>
      </c>
      <c r="E17421" s="65">
        <f>IFERROR(VLOOKUP(C17421,Pivot!A:B,2,0),0)</f>
        <v>0</v>
      </c>
      <c r="F17421" s="65">
        <f>IFERROR(VLOOKUP(C17421,Pivot!A:C,3,0),0)</f>
        <v>0</v>
      </c>
    </row>
    <row r="17422" spans="1:6" x14ac:dyDescent="0.25">
      <c r="A17422" s="68" t="s">
        <v>103</v>
      </c>
      <c r="B17422" s="69">
        <v>491603771</v>
      </c>
      <c r="C17422" s="68">
        <v>778988562253</v>
      </c>
      <c r="D17422" s="69" t="s">
        <v>11448</v>
      </c>
      <c r="E17422" s="65">
        <f>IFERROR(VLOOKUP(C17422,Pivot!A:B,2,0),0)</f>
        <v>0</v>
      </c>
      <c r="F17422" s="65">
        <f>IFERROR(VLOOKUP(C17422,Pivot!A:C,3,0),0)</f>
        <v>0</v>
      </c>
    </row>
    <row r="17423" spans="1:6" x14ac:dyDescent="0.25">
      <c r="A17423" s="68" t="s">
        <v>103</v>
      </c>
      <c r="B17423" s="69">
        <v>491603772</v>
      </c>
      <c r="C17423" s="68">
        <v>491603772</v>
      </c>
      <c r="D17423" s="69" t="s">
        <v>11449</v>
      </c>
      <c r="E17423" s="65">
        <f>IFERROR(VLOOKUP(C17423,Pivot!A:B,2,0),0)</f>
        <v>0</v>
      </c>
      <c r="F17423" s="65">
        <f>IFERROR(VLOOKUP(C17423,Pivot!A:C,3,0),0)</f>
        <v>0</v>
      </c>
    </row>
    <row r="17424" spans="1:6" x14ac:dyDescent="0.25">
      <c r="A17424" s="68" t="s">
        <v>103</v>
      </c>
      <c r="B17424" s="69">
        <v>491603772</v>
      </c>
      <c r="C17424" s="68">
        <v>8901736189675</v>
      </c>
      <c r="D17424" s="69" t="s">
        <v>11449</v>
      </c>
      <c r="E17424" s="65">
        <f>IFERROR(VLOOKUP(C17424,Pivot!A:B,2,0),0)</f>
        <v>0</v>
      </c>
      <c r="F17424" s="65">
        <f>IFERROR(VLOOKUP(C17424,Pivot!A:C,3,0),0)</f>
        <v>0</v>
      </c>
    </row>
    <row r="17425" spans="1:6" x14ac:dyDescent="0.25">
      <c r="A17425" s="68" t="s">
        <v>103</v>
      </c>
      <c r="B17425" s="69">
        <v>491603773</v>
      </c>
      <c r="C17425" s="68">
        <v>491603773</v>
      </c>
      <c r="D17425" s="69" t="s">
        <v>11450</v>
      </c>
      <c r="E17425" s="65">
        <f>IFERROR(VLOOKUP(C17425,Pivot!A:B,2,0),0)</f>
        <v>0</v>
      </c>
      <c r="F17425" s="65">
        <f>IFERROR(VLOOKUP(C17425,Pivot!A:C,3,0),0)</f>
        <v>0</v>
      </c>
    </row>
    <row r="17426" spans="1:6" x14ac:dyDescent="0.25">
      <c r="A17426" s="68" t="s">
        <v>103</v>
      </c>
      <c r="B17426" s="69">
        <v>491603773</v>
      </c>
      <c r="C17426" s="68">
        <v>8901736189682</v>
      </c>
      <c r="D17426" s="69" t="s">
        <v>11450</v>
      </c>
      <c r="E17426" s="65">
        <f>IFERROR(VLOOKUP(C17426,Pivot!A:B,2,0),0)</f>
        <v>0</v>
      </c>
      <c r="F17426" s="65">
        <f>IFERROR(VLOOKUP(C17426,Pivot!A:C,3,0),0)</f>
        <v>0</v>
      </c>
    </row>
    <row r="17427" spans="1:6" x14ac:dyDescent="0.25">
      <c r="A17427" s="68" t="s">
        <v>103</v>
      </c>
      <c r="B17427" s="69">
        <v>491603775</v>
      </c>
      <c r="C17427" s="68">
        <v>491603775</v>
      </c>
      <c r="D17427" s="69" t="s">
        <v>11451</v>
      </c>
      <c r="E17427" s="65">
        <f>IFERROR(VLOOKUP(C17427,Pivot!A:B,2,0),0)</f>
        <v>0</v>
      </c>
      <c r="F17427" s="65">
        <f>IFERROR(VLOOKUP(C17427,Pivot!A:C,3,0),0)</f>
        <v>0</v>
      </c>
    </row>
    <row r="17428" spans="1:6" x14ac:dyDescent="0.25">
      <c r="A17428" s="68" t="s">
        <v>103</v>
      </c>
      <c r="B17428" s="69">
        <v>491603775</v>
      </c>
      <c r="C17428" s="68">
        <v>8901736189736</v>
      </c>
      <c r="D17428" s="69" t="s">
        <v>11451</v>
      </c>
      <c r="E17428" s="65">
        <f>IFERROR(VLOOKUP(C17428,Pivot!A:B,2,0),0)</f>
        <v>0</v>
      </c>
      <c r="F17428" s="65">
        <f>IFERROR(VLOOKUP(C17428,Pivot!A:C,3,0),0)</f>
        <v>0</v>
      </c>
    </row>
    <row r="17429" spans="1:6" x14ac:dyDescent="0.25">
      <c r="A17429" s="68" t="s">
        <v>103</v>
      </c>
      <c r="B17429" s="69">
        <v>491603776</v>
      </c>
      <c r="C17429" s="68">
        <v>491603776</v>
      </c>
      <c r="D17429" s="69" t="s">
        <v>11452</v>
      </c>
      <c r="E17429" s="65">
        <f>IFERROR(VLOOKUP(C17429,Pivot!A:B,2,0),0)</f>
        <v>0</v>
      </c>
      <c r="F17429" s="65">
        <f>IFERROR(VLOOKUP(C17429,Pivot!A:C,3,0),0)</f>
        <v>0</v>
      </c>
    </row>
    <row r="17430" spans="1:6" x14ac:dyDescent="0.25">
      <c r="A17430" s="68" t="s">
        <v>103</v>
      </c>
      <c r="B17430" s="69">
        <v>491603776</v>
      </c>
      <c r="C17430" s="68">
        <v>8901736189743</v>
      </c>
      <c r="D17430" s="69" t="s">
        <v>11452</v>
      </c>
      <c r="E17430" s="65">
        <f>IFERROR(VLOOKUP(C17430,Pivot!A:B,2,0),0)</f>
        <v>0</v>
      </c>
      <c r="F17430" s="65">
        <f>IFERROR(VLOOKUP(C17430,Pivot!A:C,3,0),0)</f>
        <v>0</v>
      </c>
    </row>
    <row r="17431" spans="1:6" x14ac:dyDescent="0.25">
      <c r="A17431" s="68" t="s">
        <v>103</v>
      </c>
      <c r="B17431" s="69">
        <v>491603777</v>
      </c>
      <c r="C17431" s="68">
        <v>491603777</v>
      </c>
      <c r="D17431" s="69" t="s">
        <v>11453</v>
      </c>
      <c r="E17431" s="65">
        <f>IFERROR(VLOOKUP(C17431,Pivot!A:B,2,0),0)</f>
        <v>0</v>
      </c>
      <c r="F17431" s="65">
        <f>IFERROR(VLOOKUP(C17431,Pivot!A:C,3,0),0)</f>
        <v>0</v>
      </c>
    </row>
    <row r="17432" spans="1:6" x14ac:dyDescent="0.25">
      <c r="A17432" s="68" t="s">
        <v>103</v>
      </c>
      <c r="B17432" s="69">
        <v>491603777</v>
      </c>
      <c r="C17432" s="68">
        <v>8901736189750</v>
      </c>
      <c r="D17432" s="69" t="s">
        <v>11453</v>
      </c>
      <c r="E17432" s="65">
        <f>IFERROR(VLOOKUP(C17432,Pivot!A:B,2,0),0)</f>
        <v>0</v>
      </c>
      <c r="F17432" s="65">
        <f>IFERROR(VLOOKUP(C17432,Pivot!A:C,3,0),0)</f>
        <v>0</v>
      </c>
    </row>
    <row r="17433" spans="1:6" x14ac:dyDescent="0.25">
      <c r="A17433" s="68" t="s">
        <v>103</v>
      </c>
      <c r="B17433" s="69">
        <v>491603778</v>
      </c>
      <c r="C17433" s="68">
        <v>491603778</v>
      </c>
      <c r="D17433" s="69" t="s">
        <v>11454</v>
      </c>
      <c r="E17433" s="65">
        <f>IFERROR(VLOOKUP(C17433,Pivot!A:B,2,0),0)</f>
        <v>0</v>
      </c>
      <c r="F17433" s="65">
        <f>IFERROR(VLOOKUP(C17433,Pivot!A:C,3,0),0)</f>
        <v>0</v>
      </c>
    </row>
    <row r="17434" spans="1:6" x14ac:dyDescent="0.25">
      <c r="A17434" s="68" t="s">
        <v>103</v>
      </c>
      <c r="B17434" s="69">
        <v>491603778</v>
      </c>
      <c r="C17434" s="68">
        <v>778988267523</v>
      </c>
      <c r="D17434" s="69" t="s">
        <v>11454</v>
      </c>
      <c r="E17434" s="65">
        <f>IFERROR(VLOOKUP(C17434,Pivot!A:B,2,0),0)</f>
        <v>0</v>
      </c>
      <c r="F17434" s="65">
        <f>IFERROR(VLOOKUP(C17434,Pivot!A:C,3,0),0)</f>
        <v>0</v>
      </c>
    </row>
    <row r="17435" spans="1:6" x14ac:dyDescent="0.25">
      <c r="A17435" s="68" t="s">
        <v>103</v>
      </c>
      <c r="B17435" s="69">
        <v>491603779</v>
      </c>
      <c r="C17435" s="68">
        <v>4897049300347</v>
      </c>
      <c r="D17435" s="69" t="s">
        <v>11455</v>
      </c>
      <c r="E17435" s="65">
        <f>IFERROR(VLOOKUP(C17435,Pivot!A:B,2,0),0)</f>
        <v>0</v>
      </c>
      <c r="F17435" s="65">
        <f>IFERROR(VLOOKUP(C17435,Pivot!A:C,3,0),0)</f>
        <v>0</v>
      </c>
    </row>
    <row r="17436" spans="1:6" x14ac:dyDescent="0.25">
      <c r="A17436" s="68" t="s">
        <v>103</v>
      </c>
      <c r="B17436" s="69">
        <v>491603814</v>
      </c>
      <c r="C17436" s="68">
        <v>5015353649283</v>
      </c>
      <c r="D17436" s="69" t="s">
        <v>11456</v>
      </c>
      <c r="E17436" s="65">
        <f>IFERROR(VLOOKUP(C17436,Pivot!A:B,2,0),0)</f>
        <v>0</v>
      </c>
      <c r="F17436" s="65">
        <f>IFERROR(VLOOKUP(C17436,Pivot!A:C,3,0),0)</f>
        <v>0</v>
      </c>
    </row>
    <row r="17437" spans="1:6" x14ac:dyDescent="0.25">
      <c r="A17437" s="68" t="s">
        <v>103</v>
      </c>
      <c r="B17437" s="69">
        <v>491603815</v>
      </c>
      <c r="C17437" s="68">
        <v>5015353645285</v>
      </c>
      <c r="D17437" s="69" t="s">
        <v>11457</v>
      </c>
      <c r="E17437" s="65">
        <f>IFERROR(VLOOKUP(C17437,Pivot!A:B,2,0),0)</f>
        <v>0</v>
      </c>
      <c r="F17437" s="65">
        <f>IFERROR(VLOOKUP(C17437,Pivot!A:C,3,0),0)</f>
        <v>0</v>
      </c>
    </row>
    <row r="17438" spans="1:6" x14ac:dyDescent="0.25">
      <c r="A17438" s="68" t="s">
        <v>103</v>
      </c>
      <c r="B17438" s="69">
        <v>491603816</v>
      </c>
      <c r="C17438" s="68">
        <v>5015353645230</v>
      </c>
      <c r="D17438" s="69" t="s">
        <v>692</v>
      </c>
      <c r="E17438" s="65">
        <f>IFERROR(VLOOKUP(C17438,Pivot!A:B,2,0),0)</f>
        <v>0</v>
      </c>
      <c r="F17438" s="65">
        <f>IFERROR(VLOOKUP(C17438,Pivot!A:C,3,0),0)</f>
        <v>0</v>
      </c>
    </row>
    <row r="17439" spans="1:6" x14ac:dyDescent="0.25">
      <c r="A17439" s="68" t="s">
        <v>103</v>
      </c>
      <c r="B17439" s="69">
        <v>491603817</v>
      </c>
      <c r="C17439" s="68">
        <v>5015353642758</v>
      </c>
      <c r="D17439" s="69" t="s">
        <v>11458</v>
      </c>
      <c r="E17439" s="65">
        <f>IFERROR(VLOOKUP(C17439,Pivot!A:B,2,0),0)</f>
        <v>0</v>
      </c>
      <c r="F17439" s="65">
        <f>IFERROR(VLOOKUP(C17439,Pivot!A:C,3,0),0)</f>
        <v>0</v>
      </c>
    </row>
    <row r="17440" spans="1:6" x14ac:dyDescent="0.25">
      <c r="A17440" s="68" t="s">
        <v>103</v>
      </c>
      <c r="B17440" s="69">
        <v>491603819</v>
      </c>
      <c r="C17440" s="68">
        <v>778988158869</v>
      </c>
      <c r="D17440" s="69" t="s">
        <v>11459</v>
      </c>
      <c r="E17440" s="65">
        <f>IFERROR(VLOOKUP(C17440,Pivot!A:B,2,0),0)</f>
        <v>0</v>
      </c>
      <c r="F17440" s="65">
        <f>IFERROR(VLOOKUP(C17440,Pivot!A:C,3,0),0)</f>
        <v>0</v>
      </c>
    </row>
    <row r="17441" spans="1:6" x14ac:dyDescent="0.25">
      <c r="A17441" s="68" t="s">
        <v>103</v>
      </c>
      <c r="B17441" s="69">
        <v>491603820</v>
      </c>
      <c r="C17441" s="68">
        <v>778988184745</v>
      </c>
      <c r="D17441" s="69" t="s">
        <v>11460</v>
      </c>
      <c r="E17441" s="65">
        <f>IFERROR(VLOOKUP(C17441,Pivot!A:B,2,0),0)</f>
        <v>0</v>
      </c>
      <c r="F17441" s="65">
        <f>IFERROR(VLOOKUP(C17441,Pivot!A:C,3,0),0)</f>
        <v>0</v>
      </c>
    </row>
    <row r="17442" spans="1:6" x14ac:dyDescent="0.25">
      <c r="A17442" s="68" t="s">
        <v>103</v>
      </c>
      <c r="B17442" s="69">
        <v>491603823</v>
      </c>
      <c r="C17442" s="68">
        <v>792189341554</v>
      </c>
      <c r="D17442" s="69" t="s">
        <v>11461</v>
      </c>
      <c r="E17442" s="65">
        <f>IFERROR(VLOOKUP(C17442,Pivot!A:B,2,0),0)</f>
        <v>0</v>
      </c>
      <c r="F17442" s="65">
        <f>IFERROR(VLOOKUP(C17442,Pivot!A:C,3,0),0)</f>
        <v>0</v>
      </c>
    </row>
    <row r="17443" spans="1:6" x14ac:dyDescent="0.25">
      <c r="A17443" s="68" t="s">
        <v>103</v>
      </c>
      <c r="B17443" s="69">
        <v>491603824</v>
      </c>
      <c r="C17443" s="68">
        <v>8711808761223</v>
      </c>
      <c r="D17443" s="69" t="s">
        <v>11462</v>
      </c>
      <c r="E17443" s="65">
        <f>IFERROR(VLOOKUP(C17443,Pivot!A:B,2,0),0)</f>
        <v>0</v>
      </c>
      <c r="F17443" s="65">
        <f>IFERROR(VLOOKUP(C17443,Pivot!A:C,3,0),0)</f>
        <v>0</v>
      </c>
    </row>
    <row r="17444" spans="1:6" x14ac:dyDescent="0.25">
      <c r="A17444" s="68" t="s">
        <v>103</v>
      </c>
      <c r="B17444" s="69">
        <v>491603825</v>
      </c>
      <c r="C17444" s="68">
        <v>8711808309104</v>
      </c>
      <c r="D17444" s="69" t="s">
        <v>11463</v>
      </c>
      <c r="E17444" s="65">
        <f>IFERROR(VLOOKUP(C17444,Pivot!A:B,2,0),0)</f>
        <v>0</v>
      </c>
      <c r="F17444" s="65">
        <f>IFERROR(VLOOKUP(C17444,Pivot!A:C,3,0),0)</f>
        <v>0</v>
      </c>
    </row>
    <row r="17445" spans="1:6" x14ac:dyDescent="0.25">
      <c r="A17445" s="68" t="s">
        <v>103</v>
      </c>
      <c r="B17445" s="69">
        <v>491603826</v>
      </c>
      <c r="C17445" s="68">
        <v>8711808307438</v>
      </c>
      <c r="D17445" s="69" t="s">
        <v>11464</v>
      </c>
      <c r="E17445" s="65">
        <f>IFERROR(VLOOKUP(C17445,Pivot!A:B,2,0),0)</f>
        <v>0</v>
      </c>
      <c r="F17445" s="65">
        <f>IFERROR(VLOOKUP(C17445,Pivot!A:C,3,0),0)</f>
        <v>0</v>
      </c>
    </row>
    <row r="17446" spans="1:6" x14ac:dyDescent="0.25">
      <c r="A17446" s="68" t="s">
        <v>103</v>
      </c>
      <c r="B17446" s="69">
        <v>491603827</v>
      </c>
      <c r="C17446" s="68">
        <v>6943478024854</v>
      </c>
      <c r="D17446" s="69" t="s">
        <v>11465</v>
      </c>
      <c r="E17446" s="65">
        <f>IFERROR(VLOOKUP(C17446,Pivot!A:B,2,0),0)</f>
        <v>0</v>
      </c>
      <c r="F17446" s="65">
        <f>IFERROR(VLOOKUP(C17446,Pivot!A:C,3,0),0)</f>
        <v>0</v>
      </c>
    </row>
    <row r="17447" spans="1:6" x14ac:dyDescent="0.25">
      <c r="A17447" s="68" t="s">
        <v>103</v>
      </c>
      <c r="B17447" s="69">
        <v>491603828</v>
      </c>
      <c r="C17447" s="68">
        <v>491603828</v>
      </c>
      <c r="D17447" s="69" t="s">
        <v>11466</v>
      </c>
      <c r="E17447" s="65">
        <f>IFERROR(VLOOKUP(C17447,Pivot!A:B,2,0),0)</f>
        <v>0</v>
      </c>
      <c r="F17447" s="65">
        <f>IFERROR(VLOOKUP(C17447,Pivot!A:C,3,0),0)</f>
        <v>0</v>
      </c>
    </row>
    <row r="17448" spans="1:6" x14ac:dyDescent="0.25">
      <c r="A17448" s="68" t="s">
        <v>103</v>
      </c>
      <c r="B17448" s="69">
        <v>491603828</v>
      </c>
      <c r="C17448" s="68">
        <v>6943478024861</v>
      </c>
      <c r="D17448" s="69" t="s">
        <v>11466</v>
      </c>
      <c r="E17448" s="65">
        <f>IFERROR(VLOOKUP(C17448,Pivot!A:B,2,0),0)</f>
        <v>0</v>
      </c>
      <c r="F17448" s="65">
        <f>IFERROR(VLOOKUP(C17448,Pivot!A:C,3,0),0)</f>
        <v>0</v>
      </c>
    </row>
    <row r="17449" spans="1:6" x14ac:dyDescent="0.25">
      <c r="A17449" s="68" t="s">
        <v>103</v>
      </c>
      <c r="B17449" s="69">
        <v>491603829</v>
      </c>
      <c r="C17449" s="68">
        <v>778988259962</v>
      </c>
      <c r="D17449" s="69" t="s">
        <v>11467</v>
      </c>
      <c r="E17449" s="65">
        <f>IFERROR(VLOOKUP(C17449,Pivot!A:B,2,0),0)</f>
        <v>0</v>
      </c>
      <c r="F17449" s="65">
        <f>IFERROR(VLOOKUP(C17449,Pivot!A:C,3,0),0)</f>
        <v>0</v>
      </c>
    </row>
    <row r="17450" spans="1:6" x14ac:dyDescent="0.25">
      <c r="A17450" s="68" t="s">
        <v>103</v>
      </c>
      <c r="B17450" s="69">
        <v>491603830</v>
      </c>
      <c r="C17450" s="68">
        <v>778988680209</v>
      </c>
      <c r="D17450" s="69" t="s">
        <v>11468</v>
      </c>
      <c r="E17450" s="65">
        <f>IFERROR(VLOOKUP(C17450,Pivot!A:B,2,0),0)</f>
        <v>0</v>
      </c>
      <c r="F17450" s="65">
        <f>IFERROR(VLOOKUP(C17450,Pivot!A:C,3,0),0)</f>
        <v>0</v>
      </c>
    </row>
    <row r="17451" spans="1:6" x14ac:dyDescent="0.25">
      <c r="A17451" s="68" t="s">
        <v>103</v>
      </c>
      <c r="B17451" s="69">
        <v>491603831</v>
      </c>
      <c r="C17451" s="68">
        <v>886144247217</v>
      </c>
      <c r="D17451" s="69" t="s">
        <v>11469</v>
      </c>
      <c r="E17451" s="65">
        <f>IFERROR(VLOOKUP(C17451,Pivot!A:B,2,0),0)</f>
        <v>0</v>
      </c>
      <c r="F17451" s="65">
        <f>IFERROR(VLOOKUP(C17451,Pivot!A:C,3,0),0)</f>
        <v>0</v>
      </c>
    </row>
    <row r="17452" spans="1:6" x14ac:dyDescent="0.25">
      <c r="A17452" s="68" t="s">
        <v>103</v>
      </c>
      <c r="B17452" s="69">
        <v>491603831</v>
      </c>
      <c r="C17452" s="68">
        <v>886144247224</v>
      </c>
      <c r="D17452" s="69" t="s">
        <v>11469</v>
      </c>
      <c r="E17452" s="65">
        <f>IFERROR(VLOOKUP(C17452,Pivot!A:B,2,0),0)</f>
        <v>0</v>
      </c>
      <c r="F17452" s="65">
        <f>IFERROR(VLOOKUP(C17452,Pivot!A:C,3,0),0)</f>
        <v>0</v>
      </c>
    </row>
    <row r="17453" spans="1:6" x14ac:dyDescent="0.25">
      <c r="A17453" s="68" t="s">
        <v>103</v>
      </c>
      <c r="B17453" s="69">
        <v>491603831</v>
      </c>
      <c r="C17453" s="68">
        <v>886144247231</v>
      </c>
      <c r="D17453" s="69" t="s">
        <v>11469</v>
      </c>
      <c r="E17453" s="65">
        <f>IFERROR(VLOOKUP(C17453,Pivot!A:B,2,0),0)</f>
        <v>0</v>
      </c>
      <c r="F17453" s="65">
        <f>IFERROR(VLOOKUP(C17453,Pivot!A:C,3,0),0)</f>
        <v>0</v>
      </c>
    </row>
    <row r="17454" spans="1:6" x14ac:dyDescent="0.25">
      <c r="A17454" s="68" t="s">
        <v>103</v>
      </c>
      <c r="B17454" s="69">
        <v>491603834</v>
      </c>
      <c r="C17454" s="68">
        <v>778988558836</v>
      </c>
      <c r="D17454" s="69" t="s">
        <v>11470</v>
      </c>
      <c r="E17454" s="65">
        <f>IFERROR(VLOOKUP(C17454,Pivot!A:B,2,0),0)</f>
        <v>0</v>
      </c>
      <c r="F17454" s="65">
        <f>IFERROR(VLOOKUP(C17454,Pivot!A:C,3,0),0)</f>
        <v>0</v>
      </c>
    </row>
    <row r="17455" spans="1:6" x14ac:dyDescent="0.25">
      <c r="A17455" s="68" t="s">
        <v>103</v>
      </c>
      <c r="B17455" s="69">
        <v>491603834</v>
      </c>
      <c r="C17455" s="68">
        <v>778988558935</v>
      </c>
      <c r="D17455" s="69" t="s">
        <v>11470</v>
      </c>
      <c r="E17455" s="65">
        <f>IFERROR(VLOOKUP(C17455,Pivot!A:B,2,0),0)</f>
        <v>0</v>
      </c>
      <c r="F17455" s="65">
        <f>IFERROR(VLOOKUP(C17455,Pivot!A:C,3,0),0)</f>
        <v>0</v>
      </c>
    </row>
    <row r="17456" spans="1:6" x14ac:dyDescent="0.25">
      <c r="A17456" s="68" t="s">
        <v>103</v>
      </c>
      <c r="B17456" s="69">
        <v>491603835</v>
      </c>
      <c r="C17456" s="68">
        <v>778988569290</v>
      </c>
      <c r="D17456" s="69" t="s">
        <v>11471</v>
      </c>
      <c r="E17456" s="65">
        <f>IFERROR(VLOOKUP(C17456,Pivot!A:B,2,0),0)</f>
        <v>0</v>
      </c>
      <c r="F17456" s="65">
        <f>IFERROR(VLOOKUP(C17456,Pivot!A:C,3,0),0)</f>
        <v>0</v>
      </c>
    </row>
    <row r="17457" spans="1:6" x14ac:dyDescent="0.25">
      <c r="A17457" s="68" t="s">
        <v>103</v>
      </c>
      <c r="B17457" s="69">
        <v>491603835</v>
      </c>
      <c r="C17457" s="68">
        <v>778988569313</v>
      </c>
      <c r="D17457" s="69" t="s">
        <v>11471</v>
      </c>
      <c r="E17457" s="65">
        <f>IFERROR(VLOOKUP(C17457,Pivot!A:B,2,0),0)</f>
        <v>0</v>
      </c>
      <c r="F17457" s="65">
        <f>IFERROR(VLOOKUP(C17457,Pivot!A:C,3,0),0)</f>
        <v>0</v>
      </c>
    </row>
    <row r="17458" spans="1:6" x14ac:dyDescent="0.25">
      <c r="A17458" s="68" t="s">
        <v>103</v>
      </c>
      <c r="B17458" s="69">
        <v>491603836</v>
      </c>
      <c r="C17458" s="68">
        <v>886144236907</v>
      </c>
      <c r="D17458" s="69" t="s">
        <v>11472</v>
      </c>
      <c r="E17458" s="65">
        <f>IFERROR(VLOOKUP(C17458,Pivot!A:B,2,0),0)</f>
        <v>0</v>
      </c>
      <c r="F17458" s="65">
        <f>IFERROR(VLOOKUP(C17458,Pivot!A:C,3,0),0)</f>
        <v>0</v>
      </c>
    </row>
    <row r="17459" spans="1:6" x14ac:dyDescent="0.25">
      <c r="A17459" s="68" t="s">
        <v>103</v>
      </c>
      <c r="B17459" s="69">
        <v>491603838</v>
      </c>
      <c r="C17459" s="68">
        <v>5015353608105</v>
      </c>
      <c r="D17459" s="69" t="s">
        <v>11473</v>
      </c>
      <c r="E17459" s="65">
        <f>IFERROR(VLOOKUP(C17459,Pivot!A:B,2,0),0)</f>
        <v>0</v>
      </c>
      <c r="F17459" s="65">
        <f>IFERROR(VLOOKUP(C17459,Pivot!A:C,3,0),0)</f>
        <v>0</v>
      </c>
    </row>
    <row r="17460" spans="1:6" x14ac:dyDescent="0.25">
      <c r="A17460" s="68" t="s">
        <v>103</v>
      </c>
      <c r="B17460" s="69">
        <v>491603839</v>
      </c>
      <c r="C17460" s="68">
        <v>5015353608129</v>
      </c>
      <c r="D17460" s="69" t="s">
        <v>11474</v>
      </c>
      <c r="E17460" s="65">
        <f>IFERROR(VLOOKUP(C17460,Pivot!A:B,2,0),0)</f>
        <v>0</v>
      </c>
      <c r="F17460" s="65">
        <f>IFERROR(VLOOKUP(C17460,Pivot!A:C,3,0),0)</f>
        <v>0</v>
      </c>
    </row>
    <row r="17461" spans="1:6" x14ac:dyDescent="0.25">
      <c r="A17461" s="68" t="s">
        <v>103</v>
      </c>
      <c r="B17461" s="69">
        <v>491603841</v>
      </c>
      <c r="C17461" s="68">
        <v>5015353608150</v>
      </c>
      <c r="D17461" s="69" t="s">
        <v>11475</v>
      </c>
      <c r="E17461" s="65">
        <f>IFERROR(VLOOKUP(C17461,Pivot!A:B,2,0),0)</f>
        <v>0</v>
      </c>
      <c r="F17461" s="65">
        <f>IFERROR(VLOOKUP(C17461,Pivot!A:C,3,0),0)</f>
        <v>0</v>
      </c>
    </row>
    <row r="17462" spans="1:6" x14ac:dyDescent="0.25">
      <c r="A17462" s="68" t="s">
        <v>103</v>
      </c>
      <c r="B17462" s="69">
        <v>491603843</v>
      </c>
      <c r="C17462" s="68">
        <v>5015353608174</v>
      </c>
      <c r="D17462" s="69" t="s">
        <v>11476</v>
      </c>
      <c r="E17462" s="65">
        <f>IFERROR(VLOOKUP(C17462,Pivot!A:B,2,0),0)</f>
        <v>0</v>
      </c>
      <c r="F17462" s="65">
        <f>IFERROR(VLOOKUP(C17462,Pivot!A:C,3,0),0)</f>
        <v>0</v>
      </c>
    </row>
    <row r="17463" spans="1:6" x14ac:dyDescent="0.25">
      <c r="A17463" s="68" t="s">
        <v>103</v>
      </c>
      <c r="B17463" s="69">
        <v>491603844</v>
      </c>
      <c r="C17463" s="68">
        <v>5015353608198</v>
      </c>
      <c r="D17463" s="69" t="s">
        <v>11477</v>
      </c>
      <c r="E17463" s="65">
        <f>IFERROR(VLOOKUP(C17463,Pivot!A:B,2,0),0)</f>
        <v>0</v>
      </c>
      <c r="F17463" s="65">
        <f>IFERROR(VLOOKUP(C17463,Pivot!A:C,3,0),0)</f>
        <v>0</v>
      </c>
    </row>
    <row r="17464" spans="1:6" x14ac:dyDescent="0.25">
      <c r="A17464" s="68" t="s">
        <v>103</v>
      </c>
      <c r="B17464" s="69">
        <v>491603846</v>
      </c>
      <c r="C17464" s="68">
        <v>5015353608211</v>
      </c>
      <c r="D17464" s="69" t="s">
        <v>11478</v>
      </c>
      <c r="E17464" s="65">
        <f>IFERROR(VLOOKUP(C17464,Pivot!A:B,2,0),0)</f>
        <v>0</v>
      </c>
      <c r="F17464" s="65">
        <f>IFERROR(VLOOKUP(C17464,Pivot!A:C,3,0),0)</f>
        <v>0</v>
      </c>
    </row>
    <row r="17465" spans="1:6" x14ac:dyDescent="0.25">
      <c r="A17465" s="68" t="s">
        <v>103</v>
      </c>
      <c r="B17465" s="69">
        <v>491603847</v>
      </c>
      <c r="C17465" s="68">
        <v>5015353608228</v>
      </c>
      <c r="D17465" s="69" t="s">
        <v>11479</v>
      </c>
      <c r="E17465" s="65">
        <f>IFERROR(VLOOKUP(C17465,Pivot!A:B,2,0),0)</f>
        <v>0</v>
      </c>
      <c r="F17465" s="65">
        <f>IFERROR(VLOOKUP(C17465,Pivot!A:C,3,0),0)</f>
        <v>0</v>
      </c>
    </row>
    <row r="17466" spans="1:6" x14ac:dyDescent="0.25">
      <c r="A17466" s="68" t="s">
        <v>103</v>
      </c>
      <c r="B17466" s="69">
        <v>491603848</v>
      </c>
      <c r="C17466" s="68">
        <v>5015353608235</v>
      </c>
      <c r="D17466" s="69" t="s">
        <v>11480</v>
      </c>
      <c r="E17466" s="65">
        <f>IFERROR(VLOOKUP(C17466,Pivot!A:B,2,0),0)</f>
        <v>0</v>
      </c>
      <c r="F17466" s="65">
        <f>IFERROR(VLOOKUP(C17466,Pivot!A:C,3,0),0)</f>
        <v>0</v>
      </c>
    </row>
    <row r="17467" spans="1:6" x14ac:dyDescent="0.25">
      <c r="A17467" s="68" t="s">
        <v>103</v>
      </c>
      <c r="B17467" s="69">
        <v>491603849</v>
      </c>
      <c r="C17467" s="68">
        <v>5015353608242</v>
      </c>
      <c r="D17467" s="69" t="s">
        <v>11481</v>
      </c>
      <c r="E17467" s="65">
        <f>IFERROR(VLOOKUP(C17467,Pivot!A:B,2,0),0)</f>
        <v>0</v>
      </c>
      <c r="F17467" s="65">
        <f>IFERROR(VLOOKUP(C17467,Pivot!A:C,3,0),0)</f>
        <v>0</v>
      </c>
    </row>
    <row r="17468" spans="1:6" x14ac:dyDescent="0.25">
      <c r="A17468" s="68" t="s">
        <v>103</v>
      </c>
      <c r="B17468" s="69">
        <v>491603850</v>
      </c>
      <c r="C17468" s="68">
        <v>5015353608259</v>
      </c>
      <c r="D17468" s="69" t="s">
        <v>11482</v>
      </c>
      <c r="E17468" s="65">
        <f>IFERROR(VLOOKUP(C17468,Pivot!A:B,2,0),0)</f>
        <v>0</v>
      </c>
      <c r="F17468" s="65">
        <f>IFERROR(VLOOKUP(C17468,Pivot!A:C,3,0),0)</f>
        <v>0</v>
      </c>
    </row>
    <row r="17469" spans="1:6" x14ac:dyDescent="0.25">
      <c r="A17469" s="68" t="s">
        <v>103</v>
      </c>
      <c r="B17469" s="69">
        <v>491603851</v>
      </c>
      <c r="C17469" s="68">
        <v>5015353608266</v>
      </c>
      <c r="D17469" s="69" t="s">
        <v>11483</v>
      </c>
      <c r="E17469" s="65">
        <f>IFERROR(VLOOKUP(C17469,Pivot!A:B,2,0),0)</f>
        <v>0</v>
      </c>
      <c r="F17469" s="65">
        <f>IFERROR(VLOOKUP(C17469,Pivot!A:C,3,0),0)</f>
        <v>0</v>
      </c>
    </row>
    <row r="17470" spans="1:6" x14ac:dyDescent="0.25">
      <c r="A17470" s="68" t="s">
        <v>103</v>
      </c>
      <c r="B17470" s="69">
        <v>491603853</v>
      </c>
      <c r="C17470" s="68">
        <v>5015353608280</v>
      </c>
      <c r="D17470" s="69" t="s">
        <v>11484</v>
      </c>
      <c r="E17470" s="65">
        <f>IFERROR(VLOOKUP(C17470,Pivot!A:B,2,0),0)</f>
        <v>0</v>
      </c>
      <c r="F17470" s="65">
        <f>IFERROR(VLOOKUP(C17470,Pivot!A:C,3,0),0)</f>
        <v>0</v>
      </c>
    </row>
    <row r="17471" spans="1:6" x14ac:dyDescent="0.25">
      <c r="A17471" s="68" t="s">
        <v>103</v>
      </c>
      <c r="B17471" s="69">
        <v>491603854</v>
      </c>
      <c r="C17471" s="68">
        <v>5015353608297</v>
      </c>
      <c r="D17471" s="69" t="s">
        <v>11485</v>
      </c>
      <c r="E17471" s="65">
        <f>IFERROR(VLOOKUP(C17471,Pivot!A:B,2,0),0)</f>
        <v>0</v>
      </c>
      <c r="F17471" s="65">
        <f>IFERROR(VLOOKUP(C17471,Pivot!A:C,3,0),0)</f>
        <v>0</v>
      </c>
    </row>
    <row r="17472" spans="1:6" x14ac:dyDescent="0.25">
      <c r="A17472" s="68" t="s">
        <v>103</v>
      </c>
      <c r="B17472" s="69">
        <v>491603855</v>
      </c>
      <c r="C17472" s="68">
        <v>5015353608303</v>
      </c>
      <c r="D17472" s="69" t="s">
        <v>11486</v>
      </c>
      <c r="E17472" s="65">
        <f>IFERROR(VLOOKUP(C17472,Pivot!A:B,2,0),0)</f>
        <v>0</v>
      </c>
      <c r="F17472" s="65">
        <f>IFERROR(VLOOKUP(C17472,Pivot!A:C,3,0),0)</f>
        <v>0</v>
      </c>
    </row>
    <row r="17473" spans="1:6" x14ac:dyDescent="0.25">
      <c r="A17473" s="68" t="s">
        <v>103</v>
      </c>
      <c r="B17473" s="69">
        <v>491603856</v>
      </c>
      <c r="C17473" s="68">
        <v>5015353608310</v>
      </c>
      <c r="D17473" s="69" t="s">
        <v>11487</v>
      </c>
      <c r="E17473" s="65">
        <f>IFERROR(VLOOKUP(C17473,Pivot!A:B,2,0),0)</f>
        <v>0</v>
      </c>
      <c r="F17473" s="65">
        <f>IFERROR(VLOOKUP(C17473,Pivot!A:C,3,0),0)</f>
        <v>0</v>
      </c>
    </row>
    <row r="17474" spans="1:6" x14ac:dyDescent="0.25">
      <c r="A17474" s="68" t="s">
        <v>103</v>
      </c>
      <c r="B17474" s="69">
        <v>491603857</v>
      </c>
      <c r="C17474" s="68">
        <v>5015353608327</v>
      </c>
      <c r="D17474" s="69" t="s">
        <v>11488</v>
      </c>
      <c r="E17474" s="65">
        <f>IFERROR(VLOOKUP(C17474,Pivot!A:B,2,0),0)</f>
        <v>0</v>
      </c>
      <c r="F17474" s="65">
        <f>IFERROR(VLOOKUP(C17474,Pivot!A:C,3,0),0)</f>
        <v>0</v>
      </c>
    </row>
    <row r="17475" spans="1:6" x14ac:dyDescent="0.25">
      <c r="A17475" s="68" t="s">
        <v>103</v>
      </c>
      <c r="B17475" s="69">
        <v>491603858</v>
      </c>
      <c r="C17475" s="68">
        <v>5015353608365</v>
      </c>
      <c r="D17475" s="69" t="s">
        <v>11489</v>
      </c>
      <c r="E17475" s="65">
        <f>IFERROR(VLOOKUP(C17475,Pivot!A:B,2,0),0)</f>
        <v>0</v>
      </c>
      <c r="F17475" s="65">
        <f>IFERROR(VLOOKUP(C17475,Pivot!A:C,3,0),0)</f>
        <v>0</v>
      </c>
    </row>
    <row r="17476" spans="1:6" x14ac:dyDescent="0.25">
      <c r="A17476" s="68" t="s">
        <v>103</v>
      </c>
      <c r="B17476" s="69">
        <v>491603862</v>
      </c>
      <c r="C17476" s="68">
        <v>5015353608433</v>
      </c>
      <c r="D17476" s="69" t="s">
        <v>11490</v>
      </c>
      <c r="E17476" s="65">
        <f>IFERROR(VLOOKUP(C17476,Pivot!A:B,2,0),0)</f>
        <v>0</v>
      </c>
      <c r="F17476" s="65">
        <f>IFERROR(VLOOKUP(C17476,Pivot!A:C,3,0),0)</f>
        <v>0</v>
      </c>
    </row>
    <row r="17477" spans="1:6" x14ac:dyDescent="0.25">
      <c r="A17477" s="68" t="s">
        <v>103</v>
      </c>
      <c r="B17477" s="69">
        <v>491603864</v>
      </c>
      <c r="C17477" s="68">
        <v>5015353608495</v>
      </c>
      <c r="D17477" s="69" t="s">
        <v>11491</v>
      </c>
      <c r="E17477" s="65">
        <f>IFERROR(VLOOKUP(C17477,Pivot!A:B,2,0),0)</f>
        <v>0</v>
      </c>
      <c r="F17477" s="65">
        <f>IFERROR(VLOOKUP(C17477,Pivot!A:C,3,0),0)</f>
        <v>0</v>
      </c>
    </row>
    <row r="17478" spans="1:6" x14ac:dyDescent="0.25">
      <c r="A17478" s="68" t="s">
        <v>103</v>
      </c>
      <c r="B17478" s="69">
        <v>491603865</v>
      </c>
      <c r="C17478" s="68">
        <v>5015353608501</v>
      </c>
      <c r="D17478" s="69" t="s">
        <v>11492</v>
      </c>
      <c r="E17478" s="65">
        <f>IFERROR(VLOOKUP(C17478,Pivot!A:B,2,0),0)</f>
        <v>0</v>
      </c>
      <c r="F17478" s="65">
        <f>IFERROR(VLOOKUP(C17478,Pivot!A:C,3,0),0)</f>
        <v>0</v>
      </c>
    </row>
    <row r="17479" spans="1:6" x14ac:dyDescent="0.25">
      <c r="A17479" s="68" t="s">
        <v>103</v>
      </c>
      <c r="B17479" s="69">
        <v>491603867</v>
      </c>
      <c r="C17479" s="68">
        <v>5015353608570</v>
      </c>
      <c r="D17479" s="69" t="s">
        <v>11493</v>
      </c>
      <c r="E17479" s="65">
        <f>IFERROR(VLOOKUP(C17479,Pivot!A:B,2,0),0)</f>
        <v>0</v>
      </c>
      <c r="F17479" s="65">
        <f>IFERROR(VLOOKUP(C17479,Pivot!A:C,3,0),0)</f>
        <v>0</v>
      </c>
    </row>
    <row r="17480" spans="1:6" x14ac:dyDescent="0.25">
      <c r="A17480" s="68" t="s">
        <v>103</v>
      </c>
      <c r="B17480" s="69">
        <v>491603868</v>
      </c>
      <c r="C17480" s="68">
        <v>5015353609027</v>
      </c>
      <c r="D17480" s="69" t="s">
        <v>11494</v>
      </c>
      <c r="E17480" s="65">
        <f>IFERROR(VLOOKUP(C17480,Pivot!A:B,2,0),0)</f>
        <v>0</v>
      </c>
      <c r="F17480" s="65">
        <f>IFERROR(VLOOKUP(C17480,Pivot!A:C,3,0),0)</f>
        <v>0</v>
      </c>
    </row>
    <row r="17481" spans="1:6" x14ac:dyDescent="0.25">
      <c r="A17481" s="68" t="s">
        <v>103</v>
      </c>
      <c r="B17481" s="69">
        <v>491603869</v>
      </c>
      <c r="C17481" s="68">
        <v>5015353609133</v>
      </c>
      <c r="D17481" s="69" t="s">
        <v>11495</v>
      </c>
      <c r="E17481" s="65">
        <f>IFERROR(VLOOKUP(C17481,Pivot!A:B,2,0),0)</f>
        <v>0</v>
      </c>
      <c r="F17481" s="65">
        <f>IFERROR(VLOOKUP(C17481,Pivot!A:C,3,0),0)</f>
        <v>0</v>
      </c>
    </row>
    <row r="17482" spans="1:6" x14ac:dyDescent="0.25">
      <c r="A17482" s="68" t="s">
        <v>103</v>
      </c>
      <c r="B17482" s="69">
        <v>491603870</v>
      </c>
      <c r="C17482" s="68">
        <v>5015353609140</v>
      </c>
      <c r="D17482" s="69" t="s">
        <v>11496</v>
      </c>
      <c r="E17482" s="65">
        <f>IFERROR(VLOOKUP(C17482,Pivot!A:B,2,0),0)</f>
        <v>0</v>
      </c>
      <c r="F17482" s="65">
        <f>IFERROR(VLOOKUP(C17482,Pivot!A:C,3,0),0)</f>
        <v>0</v>
      </c>
    </row>
    <row r="17483" spans="1:6" x14ac:dyDescent="0.25">
      <c r="A17483" s="68" t="s">
        <v>103</v>
      </c>
      <c r="B17483" s="69">
        <v>491603871</v>
      </c>
      <c r="C17483" s="68">
        <v>5015353609157</v>
      </c>
      <c r="D17483" s="69" t="s">
        <v>11497</v>
      </c>
      <c r="E17483" s="65">
        <f>IFERROR(VLOOKUP(C17483,Pivot!A:B,2,0),0)</f>
        <v>0</v>
      </c>
      <c r="F17483" s="65">
        <f>IFERROR(VLOOKUP(C17483,Pivot!A:C,3,0),0)</f>
        <v>0</v>
      </c>
    </row>
    <row r="17484" spans="1:6" x14ac:dyDescent="0.25">
      <c r="A17484" s="68" t="s">
        <v>103</v>
      </c>
      <c r="B17484" s="69">
        <v>491603882</v>
      </c>
      <c r="C17484" s="68">
        <v>5015353613086</v>
      </c>
      <c r="D17484" s="69" t="s">
        <v>647</v>
      </c>
      <c r="E17484" s="65">
        <f>IFERROR(VLOOKUP(C17484,Pivot!A:B,2,0),0)</f>
        <v>0</v>
      </c>
      <c r="F17484" s="65">
        <f>IFERROR(VLOOKUP(C17484,Pivot!A:C,3,0),0)</f>
        <v>0</v>
      </c>
    </row>
    <row r="17485" spans="1:6" x14ac:dyDescent="0.25">
      <c r="A17485" s="68" t="s">
        <v>103</v>
      </c>
      <c r="B17485" s="69">
        <v>491603884</v>
      </c>
      <c r="C17485" s="68">
        <v>5015353613109</v>
      </c>
      <c r="D17485" s="69" t="s">
        <v>11498</v>
      </c>
      <c r="E17485" s="65">
        <f>IFERROR(VLOOKUP(C17485,Pivot!A:B,2,0),0)</f>
        <v>0</v>
      </c>
      <c r="F17485" s="65">
        <f>IFERROR(VLOOKUP(C17485,Pivot!A:C,3,0),0)</f>
        <v>0</v>
      </c>
    </row>
    <row r="17486" spans="1:6" x14ac:dyDescent="0.25">
      <c r="A17486" s="68" t="s">
        <v>103</v>
      </c>
      <c r="B17486" s="69">
        <v>491603886</v>
      </c>
      <c r="C17486" s="68">
        <v>5015353613123</v>
      </c>
      <c r="D17486" s="69" t="s">
        <v>11499</v>
      </c>
      <c r="E17486" s="65">
        <f>IFERROR(VLOOKUP(C17486,Pivot!A:B,2,0),0)</f>
        <v>0</v>
      </c>
      <c r="F17486" s="65">
        <f>IFERROR(VLOOKUP(C17486,Pivot!A:C,3,0),0)</f>
        <v>0</v>
      </c>
    </row>
    <row r="17487" spans="1:6" x14ac:dyDescent="0.25">
      <c r="A17487" s="68" t="s">
        <v>103</v>
      </c>
      <c r="B17487" s="69">
        <v>491603887</v>
      </c>
      <c r="C17487" s="68">
        <v>5015353613130</v>
      </c>
      <c r="D17487" s="69" t="s">
        <v>11500</v>
      </c>
      <c r="E17487" s="65">
        <f>IFERROR(VLOOKUP(C17487,Pivot!A:B,2,0),0)</f>
        <v>0</v>
      </c>
      <c r="F17487" s="65">
        <f>IFERROR(VLOOKUP(C17487,Pivot!A:C,3,0),0)</f>
        <v>0</v>
      </c>
    </row>
    <row r="17488" spans="1:6" x14ac:dyDescent="0.25">
      <c r="A17488" s="68" t="s">
        <v>103</v>
      </c>
      <c r="B17488" s="69">
        <v>491603888</v>
      </c>
      <c r="C17488" s="68">
        <v>5015353613147</v>
      </c>
      <c r="D17488" s="69" t="s">
        <v>11501</v>
      </c>
      <c r="E17488" s="65">
        <f>IFERROR(VLOOKUP(C17488,Pivot!A:B,2,0),0)</f>
        <v>0</v>
      </c>
      <c r="F17488" s="65">
        <f>IFERROR(VLOOKUP(C17488,Pivot!A:C,3,0),0)</f>
        <v>0</v>
      </c>
    </row>
    <row r="17489" spans="1:6" x14ac:dyDescent="0.25">
      <c r="A17489" s="68" t="s">
        <v>103</v>
      </c>
      <c r="B17489" s="69">
        <v>491603890</v>
      </c>
      <c r="C17489" s="68">
        <v>5015353613369</v>
      </c>
      <c r="D17489" s="69" t="s">
        <v>11502</v>
      </c>
      <c r="E17489" s="65">
        <f>IFERROR(VLOOKUP(C17489,Pivot!A:B,2,0),0)</f>
        <v>0</v>
      </c>
      <c r="F17489" s="65">
        <f>IFERROR(VLOOKUP(C17489,Pivot!A:C,3,0),0)</f>
        <v>0</v>
      </c>
    </row>
    <row r="17490" spans="1:6" x14ac:dyDescent="0.25">
      <c r="A17490" s="68" t="s">
        <v>103</v>
      </c>
      <c r="B17490" s="69">
        <v>491603891</v>
      </c>
      <c r="C17490" s="68">
        <v>5015353613376</v>
      </c>
      <c r="D17490" s="69" t="s">
        <v>11503</v>
      </c>
      <c r="E17490" s="65">
        <f>IFERROR(VLOOKUP(C17490,Pivot!A:B,2,0),0)</f>
        <v>0</v>
      </c>
      <c r="F17490" s="65">
        <f>IFERROR(VLOOKUP(C17490,Pivot!A:C,3,0),0)</f>
        <v>0</v>
      </c>
    </row>
    <row r="17491" spans="1:6" x14ac:dyDescent="0.25">
      <c r="A17491" s="68" t="s">
        <v>103</v>
      </c>
      <c r="B17491" s="69">
        <v>491603893</v>
      </c>
      <c r="C17491" s="68">
        <v>5015353613383</v>
      </c>
      <c r="D17491" s="69" t="s">
        <v>11504</v>
      </c>
      <c r="E17491" s="65">
        <f>IFERROR(VLOOKUP(C17491,Pivot!A:B,2,0),0)</f>
        <v>0</v>
      </c>
      <c r="F17491" s="65">
        <f>IFERROR(VLOOKUP(C17491,Pivot!A:C,3,0),0)</f>
        <v>0</v>
      </c>
    </row>
    <row r="17492" spans="1:6" x14ac:dyDescent="0.25">
      <c r="A17492" s="68" t="s">
        <v>103</v>
      </c>
      <c r="B17492" s="69">
        <v>491603897</v>
      </c>
      <c r="C17492" s="68">
        <v>5015353613451</v>
      </c>
      <c r="D17492" s="69" t="s">
        <v>11505</v>
      </c>
      <c r="E17492" s="65">
        <f>IFERROR(VLOOKUP(C17492,Pivot!A:B,2,0),0)</f>
        <v>0</v>
      </c>
      <c r="F17492" s="65">
        <f>IFERROR(VLOOKUP(C17492,Pivot!A:C,3,0),0)</f>
        <v>0</v>
      </c>
    </row>
    <row r="17493" spans="1:6" x14ac:dyDescent="0.25">
      <c r="A17493" s="68" t="s">
        <v>103</v>
      </c>
      <c r="B17493" s="69">
        <v>491603897</v>
      </c>
      <c r="C17493" s="68">
        <v>6950568585959</v>
      </c>
      <c r="D17493" s="69" t="s">
        <v>11505</v>
      </c>
      <c r="E17493" s="65">
        <f>IFERROR(VLOOKUP(C17493,Pivot!A:B,2,0),0)</f>
        <v>0</v>
      </c>
      <c r="F17493" s="65">
        <f>IFERROR(VLOOKUP(C17493,Pivot!A:C,3,0),0)</f>
        <v>0</v>
      </c>
    </row>
    <row r="17494" spans="1:6" x14ac:dyDescent="0.25">
      <c r="A17494" s="68" t="s">
        <v>103</v>
      </c>
      <c r="B17494" s="69">
        <v>491603898</v>
      </c>
      <c r="C17494" s="68">
        <v>5015353613468</v>
      </c>
      <c r="D17494" s="69" t="s">
        <v>11506</v>
      </c>
      <c r="E17494" s="65">
        <f>IFERROR(VLOOKUP(C17494,Pivot!A:B,2,0),0)</f>
        <v>0</v>
      </c>
      <c r="F17494" s="65">
        <f>IFERROR(VLOOKUP(C17494,Pivot!A:C,3,0),0)</f>
        <v>0</v>
      </c>
    </row>
    <row r="17495" spans="1:6" x14ac:dyDescent="0.25">
      <c r="A17495" s="68" t="s">
        <v>103</v>
      </c>
      <c r="B17495" s="69">
        <v>491603898</v>
      </c>
      <c r="C17495" s="68">
        <v>6950568585942</v>
      </c>
      <c r="D17495" s="69" t="s">
        <v>11506</v>
      </c>
      <c r="E17495" s="65">
        <f>IFERROR(VLOOKUP(C17495,Pivot!A:B,2,0),0)</f>
        <v>0</v>
      </c>
      <c r="F17495" s="65">
        <f>IFERROR(VLOOKUP(C17495,Pivot!A:C,3,0),0)</f>
        <v>0</v>
      </c>
    </row>
    <row r="17496" spans="1:6" x14ac:dyDescent="0.25">
      <c r="A17496" s="68" t="s">
        <v>103</v>
      </c>
      <c r="B17496" s="69">
        <v>491603901</v>
      </c>
      <c r="C17496" s="68">
        <v>5015353613505</v>
      </c>
      <c r="D17496" s="69" t="s">
        <v>11507</v>
      </c>
      <c r="E17496" s="65">
        <f>IFERROR(VLOOKUP(C17496,Pivot!A:B,2,0),0)</f>
        <v>0</v>
      </c>
      <c r="F17496" s="65">
        <f>IFERROR(VLOOKUP(C17496,Pivot!A:C,3,0),0)</f>
        <v>0</v>
      </c>
    </row>
    <row r="17497" spans="1:6" x14ac:dyDescent="0.25">
      <c r="A17497" s="68" t="s">
        <v>103</v>
      </c>
      <c r="B17497" s="69">
        <v>491603914</v>
      </c>
      <c r="C17497" s="68">
        <v>491603914</v>
      </c>
      <c r="D17497" s="69" t="s">
        <v>769</v>
      </c>
      <c r="E17497" s="65">
        <f>IFERROR(VLOOKUP(C17497,Pivot!A:B,2,0),0)</f>
        <v>0</v>
      </c>
      <c r="F17497" s="65">
        <f>IFERROR(VLOOKUP(C17497,Pivot!A:C,3,0),0)</f>
        <v>0</v>
      </c>
    </row>
    <row r="17498" spans="1:6" x14ac:dyDescent="0.25">
      <c r="A17498" s="68" t="s">
        <v>103</v>
      </c>
      <c r="B17498" s="69">
        <v>491603915</v>
      </c>
      <c r="C17498" s="68">
        <v>5015353615721</v>
      </c>
      <c r="D17498" s="69" t="s">
        <v>11508</v>
      </c>
      <c r="E17498" s="65">
        <f>IFERROR(VLOOKUP(C17498,Pivot!A:B,2,0),0)</f>
        <v>0</v>
      </c>
      <c r="F17498" s="65">
        <f>IFERROR(VLOOKUP(C17498,Pivot!A:C,3,0),0)</f>
        <v>0</v>
      </c>
    </row>
    <row r="17499" spans="1:6" x14ac:dyDescent="0.25">
      <c r="A17499" s="68" t="s">
        <v>103</v>
      </c>
      <c r="B17499" s="69">
        <v>491603916</v>
      </c>
      <c r="C17499" s="68">
        <v>5015353615738</v>
      </c>
      <c r="D17499" s="69" t="s">
        <v>11509</v>
      </c>
      <c r="E17499" s="65">
        <f>IFERROR(VLOOKUP(C17499,Pivot!A:B,2,0),0)</f>
        <v>0</v>
      </c>
      <c r="F17499" s="65">
        <f>IFERROR(VLOOKUP(C17499,Pivot!A:C,3,0),0)</f>
        <v>0</v>
      </c>
    </row>
    <row r="17500" spans="1:6" x14ac:dyDescent="0.25">
      <c r="A17500" s="68" t="s">
        <v>103</v>
      </c>
      <c r="B17500" s="69">
        <v>491603917</v>
      </c>
      <c r="C17500" s="68">
        <v>4892493240010</v>
      </c>
      <c r="D17500" s="69" t="s">
        <v>11510</v>
      </c>
      <c r="E17500" s="65">
        <f>IFERROR(VLOOKUP(C17500,Pivot!A:B,2,0),0)</f>
        <v>0</v>
      </c>
      <c r="F17500" s="65">
        <f>IFERROR(VLOOKUP(C17500,Pivot!A:C,3,0),0)</f>
        <v>0</v>
      </c>
    </row>
    <row r="17501" spans="1:6" x14ac:dyDescent="0.25">
      <c r="A17501" s="68" t="s">
        <v>103</v>
      </c>
      <c r="B17501" s="69">
        <v>491603917</v>
      </c>
      <c r="C17501" s="68">
        <v>5015353616612</v>
      </c>
      <c r="D17501" s="69" t="s">
        <v>11510</v>
      </c>
      <c r="E17501" s="65">
        <f>IFERROR(VLOOKUP(C17501,Pivot!A:B,2,0),0)</f>
        <v>0</v>
      </c>
      <c r="F17501" s="65">
        <f>IFERROR(VLOOKUP(C17501,Pivot!A:C,3,0),0)</f>
        <v>0</v>
      </c>
    </row>
    <row r="17502" spans="1:6" x14ac:dyDescent="0.25">
      <c r="A17502" s="68" t="s">
        <v>103</v>
      </c>
      <c r="B17502" s="69">
        <v>491603918</v>
      </c>
      <c r="C17502" s="68">
        <v>4892493240027</v>
      </c>
      <c r="D17502" s="69" t="s">
        <v>11511</v>
      </c>
      <c r="E17502" s="65">
        <f>IFERROR(VLOOKUP(C17502,Pivot!A:B,2,0),0)</f>
        <v>0</v>
      </c>
      <c r="F17502" s="65">
        <f>IFERROR(VLOOKUP(C17502,Pivot!A:C,3,0),0)</f>
        <v>0</v>
      </c>
    </row>
    <row r="17503" spans="1:6" x14ac:dyDescent="0.25">
      <c r="A17503" s="68" t="s">
        <v>103</v>
      </c>
      <c r="B17503" s="69">
        <v>491603918</v>
      </c>
      <c r="C17503" s="68">
        <v>5015353616636</v>
      </c>
      <c r="D17503" s="69" t="s">
        <v>11511</v>
      </c>
      <c r="E17503" s="65">
        <f>IFERROR(VLOOKUP(C17503,Pivot!A:B,2,0),0)</f>
        <v>0</v>
      </c>
      <c r="F17503" s="65">
        <f>IFERROR(VLOOKUP(C17503,Pivot!A:C,3,0),0)</f>
        <v>0</v>
      </c>
    </row>
    <row r="17504" spans="1:6" x14ac:dyDescent="0.25">
      <c r="A17504" s="68" t="s">
        <v>103</v>
      </c>
      <c r="B17504" s="69">
        <v>491603919</v>
      </c>
      <c r="C17504" s="68">
        <v>5015353616674</v>
      </c>
      <c r="D17504" s="69" t="s">
        <v>11512</v>
      </c>
      <c r="E17504" s="65">
        <f>IFERROR(VLOOKUP(C17504,Pivot!A:B,2,0),0)</f>
        <v>0</v>
      </c>
      <c r="F17504" s="65">
        <f>IFERROR(VLOOKUP(C17504,Pivot!A:C,3,0),0)</f>
        <v>0</v>
      </c>
    </row>
    <row r="17505" spans="1:6" x14ac:dyDescent="0.25">
      <c r="A17505" s="68" t="s">
        <v>103</v>
      </c>
      <c r="B17505" s="69">
        <v>491603920</v>
      </c>
      <c r="C17505" s="68">
        <v>4892493240089</v>
      </c>
      <c r="D17505" s="69" t="s">
        <v>11513</v>
      </c>
      <c r="E17505" s="65">
        <f>IFERROR(VLOOKUP(C17505,Pivot!A:B,2,0),0)</f>
        <v>0</v>
      </c>
      <c r="F17505" s="65">
        <f>IFERROR(VLOOKUP(C17505,Pivot!A:C,3,0),0)</f>
        <v>0</v>
      </c>
    </row>
    <row r="17506" spans="1:6" x14ac:dyDescent="0.25">
      <c r="A17506" s="68" t="s">
        <v>103</v>
      </c>
      <c r="B17506" s="69">
        <v>491603920</v>
      </c>
      <c r="C17506" s="68">
        <v>5015353616698</v>
      </c>
      <c r="D17506" s="69" t="s">
        <v>11513</v>
      </c>
      <c r="E17506" s="65">
        <f>IFERROR(VLOOKUP(C17506,Pivot!A:B,2,0),0)</f>
        <v>0</v>
      </c>
      <c r="F17506" s="65">
        <f>IFERROR(VLOOKUP(C17506,Pivot!A:C,3,0),0)</f>
        <v>0</v>
      </c>
    </row>
    <row r="17507" spans="1:6" x14ac:dyDescent="0.25">
      <c r="A17507" s="68" t="s">
        <v>103</v>
      </c>
      <c r="B17507" s="69">
        <v>491603922</v>
      </c>
      <c r="C17507" s="68">
        <v>5015353616742</v>
      </c>
      <c r="D17507" s="69" t="s">
        <v>11514</v>
      </c>
      <c r="E17507" s="65">
        <f>IFERROR(VLOOKUP(C17507,Pivot!A:B,2,0),0)</f>
        <v>0</v>
      </c>
      <c r="F17507" s="65">
        <f>IFERROR(VLOOKUP(C17507,Pivot!A:C,3,0),0)</f>
        <v>0</v>
      </c>
    </row>
    <row r="17508" spans="1:6" x14ac:dyDescent="0.25">
      <c r="A17508" s="68" t="s">
        <v>103</v>
      </c>
      <c r="B17508" s="69">
        <v>491603926</v>
      </c>
      <c r="C17508" s="68">
        <v>5015353609089</v>
      </c>
      <c r="D17508" s="69" t="s">
        <v>11515</v>
      </c>
      <c r="E17508" s="65">
        <f>IFERROR(VLOOKUP(C17508,Pivot!A:B,2,0),0)</f>
        <v>0</v>
      </c>
      <c r="F17508" s="65">
        <f>IFERROR(VLOOKUP(C17508,Pivot!A:C,3,0),0)</f>
        <v>0</v>
      </c>
    </row>
    <row r="17509" spans="1:6" x14ac:dyDescent="0.25">
      <c r="A17509" s="68" t="s">
        <v>103</v>
      </c>
      <c r="B17509" s="69">
        <v>491603927</v>
      </c>
      <c r="C17509" s="68">
        <v>5015353609096</v>
      </c>
      <c r="D17509" s="69" t="s">
        <v>11516</v>
      </c>
      <c r="E17509" s="65">
        <f>IFERROR(VLOOKUP(C17509,Pivot!A:B,2,0),0)</f>
        <v>0</v>
      </c>
      <c r="F17509" s="65">
        <f>IFERROR(VLOOKUP(C17509,Pivot!A:C,3,0),0)</f>
        <v>0</v>
      </c>
    </row>
    <row r="17510" spans="1:6" x14ac:dyDescent="0.25">
      <c r="A17510" s="68" t="s">
        <v>103</v>
      </c>
      <c r="B17510" s="69">
        <v>491603928</v>
      </c>
      <c r="C17510" s="68">
        <v>5015353609102</v>
      </c>
      <c r="D17510" s="69" t="s">
        <v>11517</v>
      </c>
      <c r="E17510" s="65">
        <f>IFERROR(VLOOKUP(C17510,Pivot!A:B,2,0),0)</f>
        <v>0</v>
      </c>
      <c r="F17510" s="65">
        <f>IFERROR(VLOOKUP(C17510,Pivot!A:C,3,0),0)</f>
        <v>0</v>
      </c>
    </row>
    <row r="17511" spans="1:6" x14ac:dyDescent="0.25">
      <c r="A17511" s="68" t="s">
        <v>103</v>
      </c>
      <c r="B17511" s="69">
        <v>491603957</v>
      </c>
      <c r="C17511" s="68">
        <v>491603957</v>
      </c>
      <c r="D17511" s="69" t="s">
        <v>11518</v>
      </c>
      <c r="E17511" s="65">
        <f>IFERROR(VLOOKUP(C17511,Pivot!A:B,2,0),0)</f>
        <v>0</v>
      </c>
      <c r="F17511" s="65">
        <f>IFERROR(VLOOKUP(C17511,Pivot!A:C,3,0),0)</f>
        <v>0</v>
      </c>
    </row>
    <row r="17512" spans="1:6" x14ac:dyDescent="0.25">
      <c r="A17512" s="68" t="s">
        <v>103</v>
      </c>
      <c r="B17512" s="69">
        <v>491603964</v>
      </c>
      <c r="C17512" s="68">
        <v>5015353612508</v>
      </c>
      <c r="D17512" s="69" t="s">
        <v>11519</v>
      </c>
      <c r="E17512" s="65">
        <f>IFERROR(VLOOKUP(C17512,Pivot!A:B,2,0),0)</f>
        <v>0</v>
      </c>
      <c r="F17512" s="65">
        <f>IFERROR(VLOOKUP(C17512,Pivot!A:C,3,0),0)</f>
        <v>0</v>
      </c>
    </row>
    <row r="17513" spans="1:6" x14ac:dyDescent="0.25">
      <c r="A17513" s="68" t="s">
        <v>103</v>
      </c>
      <c r="B17513" s="69">
        <v>491603965</v>
      </c>
      <c r="C17513" s="68">
        <v>5015353612515</v>
      </c>
      <c r="D17513" s="69" t="s">
        <v>11520</v>
      </c>
      <c r="E17513" s="65">
        <f>IFERROR(VLOOKUP(C17513,Pivot!A:B,2,0),0)</f>
        <v>0</v>
      </c>
      <c r="F17513" s="65">
        <f>IFERROR(VLOOKUP(C17513,Pivot!A:C,3,0),0)</f>
        <v>0</v>
      </c>
    </row>
    <row r="17514" spans="1:6" x14ac:dyDescent="0.25">
      <c r="A17514" s="68" t="s">
        <v>103</v>
      </c>
      <c r="B17514" s="69">
        <v>491603975</v>
      </c>
      <c r="C17514" s="68">
        <v>5015353612720</v>
      </c>
      <c r="D17514" s="69" t="s">
        <v>11521</v>
      </c>
      <c r="E17514" s="65">
        <f>IFERROR(VLOOKUP(C17514,Pivot!A:B,2,0),0)</f>
        <v>0</v>
      </c>
      <c r="F17514" s="65">
        <f>IFERROR(VLOOKUP(C17514,Pivot!A:C,3,0),0)</f>
        <v>0</v>
      </c>
    </row>
    <row r="17515" spans="1:6" x14ac:dyDescent="0.25">
      <c r="A17515" s="68" t="s">
        <v>103</v>
      </c>
      <c r="B17515" s="69">
        <v>491603976</v>
      </c>
      <c r="C17515" s="68">
        <v>5015353612737</v>
      </c>
      <c r="D17515" s="69" t="s">
        <v>11522</v>
      </c>
      <c r="E17515" s="65">
        <f>IFERROR(VLOOKUP(C17515,Pivot!A:B,2,0),0)</f>
        <v>0</v>
      </c>
      <c r="F17515" s="65">
        <f>IFERROR(VLOOKUP(C17515,Pivot!A:C,3,0),0)</f>
        <v>0</v>
      </c>
    </row>
    <row r="17516" spans="1:6" x14ac:dyDescent="0.25">
      <c r="A17516" s="68" t="s">
        <v>103</v>
      </c>
      <c r="B17516" s="69">
        <v>491603977</v>
      </c>
      <c r="C17516" s="68">
        <v>5015353612744</v>
      </c>
      <c r="D17516" s="69" t="s">
        <v>11523</v>
      </c>
      <c r="E17516" s="65">
        <f>IFERROR(VLOOKUP(C17516,Pivot!A:B,2,0),0)</f>
        <v>0</v>
      </c>
      <c r="F17516" s="65">
        <f>IFERROR(VLOOKUP(C17516,Pivot!A:C,3,0),0)</f>
        <v>0</v>
      </c>
    </row>
    <row r="17517" spans="1:6" x14ac:dyDescent="0.25">
      <c r="A17517" s="68" t="s">
        <v>103</v>
      </c>
      <c r="B17517" s="69">
        <v>491603978</v>
      </c>
      <c r="C17517" s="68">
        <v>5015353612751</v>
      </c>
      <c r="D17517" s="69" t="s">
        <v>11524</v>
      </c>
      <c r="E17517" s="65">
        <f>IFERROR(VLOOKUP(C17517,Pivot!A:B,2,0),0)</f>
        <v>0</v>
      </c>
      <c r="F17517" s="65">
        <f>IFERROR(VLOOKUP(C17517,Pivot!A:C,3,0),0)</f>
        <v>0</v>
      </c>
    </row>
    <row r="17518" spans="1:6" x14ac:dyDescent="0.25">
      <c r="A17518" s="68" t="s">
        <v>103</v>
      </c>
      <c r="B17518" s="69">
        <v>491603979</v>
      </c>
      <c r="C17518" s="68">
        <v>5015353612768</v>
      </c>
      <c r="D17518" s="69" t="s">
        <v>11525</v>
      </c>
      <c r="E17518" s="65">
        <f>IFERROR(VLOOKUP(C17518,Pivot!A:B,2,0),0)</f>
        <v>0</v>
      </c>
      <c r="F17518" s="65">
        <f>IFERROR(VLOOKUP(C17518,Pivot!A:C,3,0),0)</f>
        <v>0</v>
      </c>
    </row>
    <row r="17519" spans="1:6" x14ac:dyDescent="0.25">
      <c r="A17519" s="68" t="s">
        <v>103</v>
      </c>
      <c r="B17519" s="69">
        <v>491603980</v>
      </c>
      <c r="C17519" s="68">
        <v>5015353612775</v>
      </c>
      <c r="D17519" s="69" t="s">
        <v>11526</v>
      </c>
      <c r="E17519" s="65">
        <f>IFERROR(VLOOKUP(C17519,Pivot!A:B,2,0),0)</f>
        <v>0</v>
      </c>
      <c r="F17519" s="65">
        <f>IFERROR(VLOOKUP(C17519,Pivot!A:C,3,0),0)</f>
        <v>0</v>
      </c>
    </row>
    <row r="17520" spans="1:6" x14ac:dyDescent="0.25">
      <c r="A17520" s="68" t="s">
        <v>103</v>
      </c>
      <c r="B17520" s="69">
        <v>491603981</v>
      </c>
      <c r="C17520" s="68">
        <v>5015353612782</v>
      </c>
      <c r="D17520" s="69" t="s">
        <v>11527</v>
      </c>
      <c r="E17520" s="65">
        <f>IFERROR(VLOOKUP(C17520,Pivot!A:B,2,0),0)</f>
        <v>0</v>
      </c>
      <c r="F17520" s="65">
        <f>IFERROR(VLOOKUP(C17520,Pivot!A:C,3,0),0)</f>
        <v>0</v>
      </c>
    </row>
    <row r="17521" spans="1:6" x14ac:dyDescent="0.25">
      <c r="A17521" s="68" t="s">
        <v>103</v>
      </c>
      <c r="B17521" s="69">
        <v>491603983</v>
      </c>
      <c r="C17521" s="68">
        <v>5015353612812</v>
      </c>
      <c r="D17521" s="69" t="s">
        <v>121</v>
      </c>
      <c r="E17521" s="65">
        <f>IFERROR(VLOOKUP(C17521,Pivot!A:B,2,0),0)</f>
        <v>0</v>
      </c>
      <c r="F17521" s="65">
        <f>IFERROR(VLOOKUP(C17521,Pivot!A:C,3,0),0)</f>
        <v>0</v>
      </c>
    </row>
    <row r="17522" spans="1:6" x14ac:dyDescent="0.25">
      <c r="A17522" s="68" t="s">
        <v>103</v>
      </c>
      <c r="B17522" s="69">
        <v>491603984</v>
      </c>
      <c r="C17522" s="68">
        <v>5015353612829</v>
      </c>
      <c r="D17522" s="69" t="s">
        <v>120</v>
      </c>
      <c r="E17522" s="65">
        <f>IFERROR(VLOOKUP(C17522,Pivot!A:B,2,0),0)</f>
        <v>0</v>
      </c>
      <c r="F17522" s="65">
        <f>IFERROR(VLOOKUP(C17522,Pivot!A:C,3,0),0)</f>
        <v>0</v>
      </c>
    </row>
    <row r="17523" spans="1:6" x14ac:dyDescent="0.25">
      <c r="A17523" s="68" t="s">
        <v>103</v>
      </c>
      <c r="B17523" s="69">
        <v>491603986</v>
      </c>
      <c r="C17523" s="68">
        <v>5015353612874</v>
      </c>
      <c r="D17523" s="69" t="s">
        <v>11528</v>
      </c>
      <c r="E17523" s="65">
        <f>IFERROR(VLOOKUP(C17523,Pivot!A:B,2,0),0)</f>
        <v>0</v>
      </c>
      <c r="F17523" s="65">
        <f>IFERROR(VLOOKUP(C17523,Pivot!A:C,3,0),0)</f>
        <v>0</v>
      </c>
    </row>
    <row r="17524" spans="1:6" x14ac:dyDescent="0.25">
      <c r="A17524" s="68" t="s">
        <v>103</v>
      </c>
      <c r="B17524" s="69">
        <v>491603988</v>
      </c>
      <c r="C17524" s="68">
        <v>5015353612898</v>
      </c>
      <c r="D17524" s="69" t="s">
        <v>11529</v>
      </c>
      <c r="E17524" s="65">
        <f>IFERROR(VLOOKUP(C17524,Pivot!A:B,2,0),0)</f>
        <v>0</v>
      </c>
      <c r="F17524" s="65">
        <f>IFERROR(VLOOKUP(C17524,Pivot!A:C,3,0),0)</f>
        <v>0</v>
      </c>
    </row>
    <row r="17525" spans="1:6" x14ac:dyDescent="0.25">
      <c r="A17525" s="68" t="s">
        <v>103</v>
      </c>
      <c r="B17525" s="69">
        <v>491603990</v>
      </c>
      <c r="C17525" s="68">
        <v>5015353612928</v>
      </c>
      <c r="D17525" s="69" t="s">
        <v>11530</v>
      </c>
      <c r="E17525" s="65">
        <f>IFERROR(VLOOKUP(C17525,Pivot!A:B,2,0),0)</f>
        <v>0</v>
      </c>
      <c r="F17525" s="65">
        <f>IFERROR(VLOOKUP(C17525,Pivot!A:C,3,0),0)</f>
        <v>0</v>
      </c>
    </row>
    <row r="17526" spans="1:6" x14ac:dyDescent="0.25">
      <c r="A17526" s="68" t="s">
        <v>103</v>
      </c>
      <c r="B17526" s="69">
        <v>491603991</v>
      </c>
      <c r="C17526" s="68">
        <v>5015353612935</v>
      </c>
      <c r="D17526" s="69" t="s">
        <v>119</v>
      </c>
      <c r="E17526" s="65">
        <f>IFERROR(VLOOKUP(C17526,Pivot!A:B,2,0),0)</f>
        <v>0</v>
      </c>
      <c r="F17526" s="65">
        <f>IFERROR(VLOOKUP(C17526,Pivot!A:C,3,0),0)</f>
        <v>0</v>
      </c>
    </row>
    <row r="17527" spans="1:6" x14ac:dyDescent="0.25">
      <c r="A17527" s="68" t="s">
        <v>103</v>
      </c>
      <c r="B17527" s="69">
        <v>491604006</v>
      </c>
      <c r="C17527" s="68">
        <v>5015353613192</v>
      </c>
      <c r="D17527" s="69" t="s">
        <v>11531</v>
      </c>
      <c r="E17527" s="65">
        <f>IFERROR(VLOOKUP(C17527,Pivot!A:B,2,0),0)</f>
        <v>0</v>
      </c>
      <c r="F17527" s="65">
        <f>IFERROR(VLOOKUP(C17527,Pivot!A:C,3,0),0)</f>
        <v>0</v>
      </c>
    </row>
    <row r="17528" spans="1:6" x14ac:dyDescent="0.25">
      <c r="A17528" s="68" t="s">
        <v>103</v>
      </c>
      <c r="B17528" s="69">
        <v>491604007</v>
      </c>
      <c r="C17528" s="68">
        <v>5015353613208</v>
      </c>
      <c r="D17528" s="69" t="s">
        <v>11532</v>
      </c>
      <c r="E17528" s="65">
        <f>IFERROR(VLOOKUP(C17528,Pivot!A:B,2,0),0)</f>
        <v>0</v>
      </c>
      <c r="F17528" s="65">
        <f>IFERROR(VLOOKUP(C17528,Pivot!A:C,3,0),0)</f>
        <v>0</v>
      </c>
    </row>
    <row r="17529" spans="1:6" x14ac:dyDescent="0.25">
      <c r="A17529" s="68" t="s">
        <v>103</v>
      </c>
      <c r="B17529" s="69">
        <v>491604008</v>
      </c>
      <c r="C17529" s="68">
        <v>5015353613222</v>
      </c>
      <c r="D17529" s="69" t="s">
        <v>11533</v>
      </c>
      <c r="E17529" s="65">
        <f>IFERROR(VLOOKUP(C17529,Pivot!A:B,2,0),0)</f>
        <v>0</v>
      </c>
      <c r="F17529" s="65">
        <f>IFERROR(VLOOKUP(C17529,Pivot!A:C,3,0),0)</f>
        <v>0</v>
      </c>
    </row>
    <row r="17530" spans="1:6" x14ac:dyDescent="0.25">
      <c r="A17530" s="68" t="s">
        <v>103</v>
      </c>
      <c r="B17530" s="69">
        <v>491604009</v>
      </c>
      <c r="C17530" s="68">
        <v>5015353613277</v>
      </c>
      <c r="D17530" s="69" t="s">
        <v>11534</v>
      </c>
      <c r="E17530" s="65">
        <f>IFERROR(VLOOKUP(C17530,Pivot!A:B,2,0),0)</f>
        <v>0</v>
      </c>
      <c r="F17530" s="65">
        <f>IFERROR(VLOOKUP(C17530,Pivot!A:C,3,0),0)</f>
        <v>0</v>
      </c>
    </row>
    <row r="17531" spans="1:6" x14ac:dyDescent="0.25">
      <c r="A17531" s="68" t="s">
        <v>103</v>
      </c>
      <c r="B17531" s="69">
        <v>491604010</v>
      </c>
      <c r="C17531" s="68">
        <v>5015353613581</v>
      </c>
      <c r="D17531" s="69" t="s">
        <v>11535</v>
      </c>
      <c r="E17531" s="65">
        <f>IFERROR(VLOOKUP(C17531,Pivot!A:B,2,0),0)</f>
        <v>0</v>
      </c>
      <c r="F17531" s="65">
        <f>IFERROR(VLOOKUP(C17531,Pivot!A:C,3,0),0)</f>
        <v>0</v>
      </c>
    </row>
    <row r="17532" spans="1:6" x14ac:dyDescent="0.25">
      <c r="A17532" s="68" t="s">
        <v>103</v>
      </c>
      <c r="B17532" s="69">
        <v>491604011</v>
      </c>
      <c r="C17532" s="68">
        <v>5015353613598</v>
      </c>
      <c r="D17532" s="69" t="s">
        <v>11536</v>
      </c>
      <c r="E17532" s="65">
        <f>IFERROR(VLOOKUP(C17532,Pivot!A:B,2,0),0)</f>
        <v>0</v>
      </c>
      <c r="F17532" s="65">
        <f>IFERROR(VLOOKUP(C17532,Pivot!A:C,3,0),0)</f>
        <v>0</v>
      </c>
    </row>
    <row r="17533" spans="1:6" x14ac:dyDescent="0.25">
      <c r="A17533" s="68" t="s">
        <v>103</v>
      </c>
      <c r="B17533" s="69">
        <v>491604014</v>
      </c>
      <c r="C17533" s="68">
        <v>5015353613628</v>
      </c>
      <c r="D17533" s="69" t="s">
        <v>11537</v>
      </c>
      <c r="E17533" s="65">
        <f>IFERROR(VLOOKUP(C17533,Pivot!A:B,2,0),0)</f>
        <v>0</v>
      </c>
      <c r="F17533" s="65">
        <f>IFERROR(VLOOKUP(C17533,Pivot!A:C,3,0),0)</f>
        <v>0</v>
      </c>
    </row>
    <row r="17534" spans="1:6" x14ac:dyDescent="0.25">
      <c r="A17534" s="68" t="s">
        <v>103</v>
      </c>
      <c r="B17534" s="69">
        <v>491604015</v>
      </c>
      <c r="C17534" s="68">
        <v>5015353613673</v>
      </c>
      <c r="D17534" s="69" t="s">
        <v>11538</v>
      </c>
      <c r="E17534" s="65">
        <f>IFERROR(VLOOKUP(C17534,Pivot!A:B,2,0),0)</f>
        <v>0</v>
      </c>
      <c r="F17534" s="65">
        <f>IFERROR(VLOOKUP(C17534,Pivot!A:C,3,0),0)</f>
        <v>0</v>
      </c>
    </row>
    <row r="17535" spans="1:6" x14ac:dyDescent="0.25">
      <c r="A17535" s="68" t="s">
        <v>103</v>
      </c>
      <c r="B17535" s="69">
        <v>491604016</v>
      </c>
      <c r="C17535" s="68">
        <v>5015353613680</v>
      </c>
      <c r="D17535" s="69" t="s">
        <v>11539</v>
      </c>
      <c r="E17535" s="65">
        <f>IFERROR(VLOOKUP(C17535,Pivot!A:B,2,0),0)</f>
        <v>0</v>
      </c>
      <c r="F17535" s="65">
        <f>IFERROR(VLOOKUP(C17535,Pivot!A:C,3,0),0)</f>
        <v>0</v>
      </c>
    </row>
    <row r="17536" spans="1:6" x14ac:dyDescent="0.25">
      <c r="A17536" s="68" t="s">
        <v>103</v>
      </c>
      <c r="B17536" s="69">
        <v>491604022</v>
      </c>
      <c r="C17536" s="68">
        <v>5015353607986</v>
      </c>
      <c r="D17536" s="69" t="s">
        <v>11540</v>
      </c>
      <c r="E17536" s="65">
        <f>IFERROR(VLOOKUP(C17536,Pivot!A:B,2,0),0)</f>
        <v>0</v>
      </c>
      <c r="F17536" s="65">
        <f>IFERROR(VLOOKUP(C17536,Pivot!A:C,3,0),0)</f>
        <v>0</v>
      </c>
    </row>
    <row r="17537" spans="1:6" x14ac:dyDescent="0.25">
      <c r="A17537" s="68" t="s">
        <v>103</v>
      </c>
      <c r="B17537" s="69">
        <v>491604023</v>
      </c>
      <c r="C17537" s="68">
        <v>5015353607993</v>
      </c>
      <c r="D17537" s="69" t="s">
        <v>11541</v>
      </c>
      <c r="E17537" s="65">
        <f>IFERROR(VLOOKUP(C17537,Pivot!A:B,2,0),0)</f>
        <v>0</v>
      </c>
      <c r="F17537" s="65">
        <f>IFERROR(VLOOKUP(C17537,Pivot!A:C,3,0),0)</f>
        <v>0</v>
      </c>
    </row>
    <row r="17538" spans="1:6" x14ac:dyDescent="0.25">
      <c r="A17538" s="68" t="s">
        <v>103</v>
      </c>
      <c r="B17538" s="69">
        <v>491604024</v>
      </c>
      <c r="C17538" s="68">
        <v>5015353608006</v>
      </c>
      <c r="D17538" s="69" t="s">
        <v>11542</v>
      </c>
      <c r="E17538" s="65">
        <f>IFERROR(VLOOKUP(C17538,Pivot!A:B,2,0),0)</f>
        <v>0</v>
      </c>
      <c r="F17538" s="65">
        <f>IFERROR(VLOOKUP(C17538,Pivot!A:C,3,0),0)</f>
        <v>0</v>
      </c>
    </row>
    <row r="17539" spans="1:6" x14ac:dyDescent="0.25">
      <c r="A17539" s="68" t="s">
        <v>103</v>
      </c>
      <c r="B17539" s="69">
        <v>491604025</v>
      </c>
      <c r="C17539" s="68">
        <v>5015353609171</v>
      </c>
      <c r="D17539" s="69" t="s">
        <v>11543</v>
      </c>
      <c r="E17539" s="65">
        <f>IFERROR(VLOOKUP(C17539,Pivot!A:B,2,0),0)</f>
        <v>0</v>
      </c>
      <c r="F17539" s="65">
        <f>IFERROR(VLOOKUP(C17539,Pivot!A:C,3,0),0)</f>
        <v>0</v>
      </c>
    </row>
    <row r="17540" spans="1:6" x14ac:dyDescent="0.25">
      <c r="A17540" s="68" t="s">
        <v>103</v>
      </c>
      <c r="B17540" s="69">
        <v>491604026</v>
      </c>
      <c r="C17540" s="68">
        <v>5015353609188</v>
      </c>
      <c r="D17540" s="69" t="s">
        <v>11544</v>
      </c>
      <c r="E17540" s="65">
        <f>IFERROR(VLOOKUP(C17540,Pivot!A:B,2,0),0)</f>
        <v>0</v>
      </c>
      <c r="F17540" s="65">
        <f>IFERROR(VLOOKUP(C17540,Pivot!A:C,3,0),0)</f>
        <v>0</v>
      </c>
    </row>
    <row r="17541" spans="1:6" x14ac:dyDescent="0.25">
      <c r="A17541" s="68" t="s">
        <v>103</v>
      </c>
      <c r="B17541" s="69">
        <v>491604027</v>
      </c>
      <c r="C17541" s="68">
        <v>5015353609195</v>
      </c>
      <c r="D17541" s="69" t="s">
        <v>11545</v>
      </c>
      <c r="E17541" s="65">
        <f>IFERROR(VLOOKUP(C17541,Pivot!A:B,2,0),0)</f>
        <v>0</v>
      </c>
      <c r="F17541" s="65">
        <f>IFERROR(VLOOKUP(C17541,Pivot!A:C,3,0),0)</f>
        <v>0</v>
      </c>
    </row>
    <row r="17542" spans="1:6" x14ac:dyDescent="0.25">
      <c r="A17542" s="68" t="s">
        <v>103</v>
      </c>
      <c r="B17542" s="69">
        <v>491604028</v>
      </c>
      <c r="C17542" s="68">
        <v>5015353609201</v>
      </c>
      <c r="D17542" s="69" t="s">
        <v>11546</v>
      </c>
      <c r="E17542" s="65">
        <f>IFERROR(VLOOKUP(C17542,Pivot!A:B,2,0),0)</f>
        <v>0</v>
      </c>
      <c r="F17542" s="65">
        <f>IFERROR(VLOOKUP(C17542,Pivot!A:C,3,0),0)</f>
        <v>0</v>
      </c>
    </row>
    <row r="17543" spans="1:6" x14ac:dyDescent="0.25">
      <c r="A17543" s="68" t="s">
        <v>103</v>
      </c>
      <c r="B17543" s="69">
        <v>491604029</v>
      </c>
      <c r="C17543" s="68">
        <v>5015353609218</v>
      </c>
      <c r="D17543" s="69" t="s">
        <v>11547</v>
      </c>
      <c r="E17543" s="65">
        <f>IFERROR(VLOOKUP(C17543,Pivot!A:B,2,0),0)</f>
        <v>0</v>
      </c>
      <c r="F17543" s="65">
        <f>IFERROR(VLOOKUP(C17543,Pivot!A:C,3,0),0)</f>
        <v>0</v>
      </c>
    </row>
    <row r="17544" spans="1:6" x14ac:dyDescent="0.25">
      <c r="A17544" s="68" t="s">
        <v>103</v>
      </c>
      <c r="B17544" s="69">
        <v>491604030</v>
      </c>
      <c r="C17544" s="68">
        <v>5015353609225</v>
      </c>
      <c r="D17544" s="69" t="s">
        <v>11548</v>
      </c>
      <c r="E17544" s="65">
        <f>IFERROR(VLOOKUP(C17544,Pivot!A:B,2,0),0)</f>
        <v>0</v>
      </c>
      <c r="F17544" s="65">
        <f>IFERROR(VLOOKUP(C17544,Pivot!A:C,3,0),0)</f>
        <v>0</v>
      </c>
    </row>
    <row r="17545" spans="1:6" x14ac:dyDescent="0.25">
      <c r="A17545" s="68" t="s">
        <v>103</v>
      </c>
      <c r="B17545" s="69">
        <v>491604031</v>
      </c>
      <c r="C17545" s="68">
        <v>5015353609256</v>
      </c>
      <c r="D17545" s="69" t="s">
        <v>11549</v>
      </c>
      <c r="E17545" s="65">
        <f>IFERROR(VLOOKUP(C17545,Pivot!A:B,2,0),0)</f>
        <v>0</v>
      </c>
      <c r="F17545" s="65">
        <f>IFERROR(VLOOKUP(C17545,Pivot!A:C,3,0),0)</f>
        <v>0</v>
      </c>
    </row>
    <row r="17546" spans="1:6" x14ac:dyDescent="0.25">
      <c r="A17546" s="68" t="s">
        <v>103</v>
      </c>
      <c r="B17546" s="69">
        <v>491604032</v>
      </c>
      <c r="C17546" s="68">
        <v>5015353609263</v>
      </c>
      <c r="D17546" s="69" t="s">
        <v>11550</v>
      </c>
      <c r="E17546" s="65">
        <f>IFERROR(VLOOKUP(C17546,Pivot!A:B,2,0),0)</f>
        <v>0</v>
      </c>
      <c r="F17546" s="65">
        <f>IFERROR(VLOOKUP(C17546,Pivot!A:C,3,0),0)</f>
        <v>0</v>
      </c>
    </row>
    <row r="17547" spans="1:6" x14ac:dyDescent="0.25">
      <c r="A17547" s="68" t="s">
        <v>103</v>
      </c>
      <c r="B17547" s="69">
        <v>491604033</v>
      </c>
      <c r="C17547" s="68">
        <v>5015353609287</v>
      </c>
      <c r="D17547" s="69" t="s">
        <v>11551</v>
      </c>
      <c r="E17547" s="65">
        <f>IFERROR(VLOOKUP(C17547,Pivot!A:B,2,0),0)</f>
        <v>0</v>
      </c>
      <c r="F17547" s="65">
        <f>IFERROR(VLOOKUP(C17547,Pivot!A:C,3,0),0)</f>
        <v>0</v>
      </c>
    </row>
    <row r="17548" spans="1:6" x14ac:dyDescent="0.25">
      <c r="A17548" s="68" t="s">
        <v>103</v>
      </c>
      <c r="B17548" s="69">
        <v>491604052</v>
      </c>
      <c r="C17548" s="68">
        <v>491604052</v>
      </c>
      <c r="D17548" s="69" t="s">
        <v>11552</v>
      </c>
      <c r="E17548" s="65">
        <f>IFERROR(VLOOKUP(C17548,Pivot!A:B,2,0),0)</f>
        <v>0</v>
      </c>
      <c r="F17548" s="65">
        <f>IFERROR(VLOOKUP(C17548,Pivot!A:C,3,0),0)</f>
        <v>0</v>
      </c>
    </row>
    <row r="17549" spans="1:6" x14ac:dyDescent="0.25">
      <c r="A17549" s="68" t="s">
        <v>103</v>
      </c>
      <c r="B17549" s="69">
        <v>491604061</v>
      </c>
      <c r="C17549" s="68">
        <v>5015353610016</v>
      </c>
      <c r="D17549" s="69" t="s">
        <v>11553</v>
      </c>
      <c r="E17549" s="65">
        <f>IFERROR(VLOOKUP(C17549,Pivot!A:B,2,0),0)</f>
        <v>0</v>
      </c>
      <c r="F17549" s="65">
        <f>IFERROR(VLOOKUP(C17549,Pivot!A:C,3,0),0)</f>
        <v>0</v>
      </c>
    </row>
    <row r="17550" spans="1:6" x14ac:dyDescent="0.25">
      <c r="A17550" s="68" t="s">
        <v>103</v>
      </c>
      <c r="B17550" s="69">
        <v>491604079</v>
      </c>
      <c r="C17550" s="68">
        <v>491604079</v>
      </c>
      <c r="D17550" s="69" t="s">
        <v>11554</v>
      </c>
      <c r="E17550" s="65">
        <f>IFERROR(VLOOKUP(C17550,Pivot!A:B,2,0),0)</f>
        <v>0</v>
      </c>
      <c r="F17550" s="65">
        <f>IFERROR(VLOOKUP(C17550,Pivot!A:C,3,0),0)</f>
        <v>0</v>
      </c>
    </row>
    <row r="17551" spans="1:6" x14ac:dyDescent="0.25">
      <c r="A17551" s="68" t="s">
        <v>103</v>
      </c>
      <c r="B17551" s="69">
        <v>491604079</v>
      </c>
      <c r="C17551" s="68">
        <v>8906151410137</v>
      </c>
      <c r="D17551" s="69" t="s">
        <v>11554</v>
      </c>
      <c r="E17551" s="65">
        <f>IFERROR(VLOOKUP(C17551,Pivot!A:B,2,0),0)</f>
        <v>0</v>
      </c>
      <c r="F17551" s="65">
        <f>IFERROR(VLOOKUP(C17551,Pivot!A:C,3,0),0)</f>
        <v>0</v>
      </c>
    </row>
    <row r="17552" spans="1:6" x14ac:dyDescent="0.25">
      <c r="A17552" s="68" t="s">
        <v>103</v>
      </c>
      <c r="B17552" s="69">
        <v>491604089</v>
      </c>
      <c r="C17552" s="68">
        <v>491604089</v>
      </c>
      <c r="D17552" s="69" t="s">
        <v>11555</v>
      </c>
      <c r="E17552" s="65">
        <f>IFERROR(VLOOKUP(C17552,Pivot!A:B,2,0),0)</f>
        <v>0</v>
      </c>
      <c r="F17552" s="65">
        <f>IFERROR(VLOOKUP(C17552,Pivot!A:C,3,0),0)</f>
        <v>0</v>
      </c>
    </row>
    <row r="17553" spans="1:6" x14ac:dyDescent="0.25">
      <c r="A17553" s="68" t="s">
        <v>103</v>
      </c>
      <c r="B17553" s="69">
        <v>491604091</v>
      </c>
      <c r="C17553" s="68">
        <v>491604091</v>
      </c>
      <c r="D17553" s="69" t="s">
        <v>11556</v>
      </c>
      <c r="E17553" s="65">
        <f>IFERROR(VLOOKUP(C17553,Pivot!A:B,2,0),0)</f>
        <v>0</v>
      </c>
      <c r="F17553" s="65">
        <f>IFERROR(VLOOKUP(C17553,Pivot!A:C,3,0),0)</f>
        <v>0</v>
      </c>
    </row>
    <row r="17554" spans="1:6" x14ac:dyDescent="0.25">
      <c r="A17554" s="68" t="s">
        <v>103</v>
      </c>
      <c r="B17554" s="69">
        <v>491604109</v>
      </c>
      <c r="C17554" s="68">
        <v>491604109</v>
      </c>
      <c r="D17554" s="69" t="s">
        <v>11557</v>
      </c>
      <c r="E17554" s="65">
        <f>IFERROR(VLOOKUP(C17554,Pivot!A:B,2,0),0)</f>
        <v>0</v>
      </c>
      <c r="F17554" s="65">
        <f>IFERROR(VLOOKUP(C17554,Pivot!A:C,3,0),0)</f>
        <v>0</v>
      </c>
    </row>
    <row r="17555" spans="1:6" x14ac:dyDescent="0.25">
      <c r="A17555" s="68" t="s">
        <v>103</v>
      </c>
      <c r="B17555" s="69">
        <v>491604109</v>
      </c>
      <c r="C17555" s="68">
        <v>5050838349814</v>
      </c>
      <c r="D17555" s="69" t="s">
        <v>11557</v>
      </c>
      <c r="E17555" s="65">
        <f>IFERROR(VLOOKUP(C17555,Pivot!A:B,2,0),0)</f>
        <v>0</v>
      </c>
      <c r="F17555" s="65">
        <f>IFERROR(VLOOKUP(C17555,Pivot!A:C,3,0),0)</f>
        <v>0</v>
      </c>
    </row>
    <row r="17556" spans="1:6" x14ac:dyDescent="0.25">
      <c r="A17556" s="68" t="s">
        <v>103</v>
      </c>
      <c r="B17556" s="69">
        <v>491604110</v>
      </c>
      <c r="C17556" s="68">
        <v>491604110</v>
      </c>
      <c r="D17556" s="69" t="s">
        <v>11558</v>
      </c>
      <c r="E17556" s="65">
        <f>IFERROR(VLOOKUP(C17556,Pivot!A:B,2,0),0)</f>
        <v>0</v>
      </c>
      <c r="F17556" s="65">
        <f>IFERROR(VLOOKUP(C17556,Pivot!A:C,3,0),0)</f>
        <v>0</v>
      </c>
    </row>
    <row r="17557" spans="1:6" x14ac:dyDescent="0.25">
      <c r="A17557" s="68" t="s">
        <v>103</v>
      </c>
      <c r="B17557" s="69">
        <v>491604110</v>
      </c>
      <c r="C17557" s="68">
        <v>5050838375714</v>
      </c>
      <c r="D17557" s="69" t="s">
        <v>11558</v>
      </c>
      <c r="E17557" s="65">
        <f>IFERROR(VLOOKUP(C17557,Pivot!A:B,2,0),0)</f>
        <v>0</v>
      </c>
      <c r="F17557" s="65">
        <f>IFERROR(VLOOKUP(C17557,Pivot!A:C,3,0),0)</f>
        <v>0</v>
      </c>
    </row>
    <row r="17558" spans="1:6" x14ac:dyDescent="0.25">
      <c r="A17558" s="68" t="s">
        <v>103</v>
      </c>
      <c r="B17558" s="69">
        <v>491604111</v>
      </c>
      <c r="C17558" s="68">
        <v>491604111</v>
      </c>
      <c r="D17558" s="69" t="s">
        <v>11559</v>
      </c>
      <c r="E17558" s="65">
        <f>IFERROR(VLOOKUP(C17558,Pivot!A:B,2,0),0)</f>
        <v>0</v>
      </c>
      <c r="F17558" s="65">
        <f>IFERROR(VLOOKUP(C17558,Pivot!A:C,3,0),0)</f>
        <v>0</v>
      </c>
    </row>
    <row r="17559" spans="1:6" x14ac:dyDescent="0.25">
      <c r="A17559" s="68" t="s">
        <v>103</v>
      </c>
      <c r="B17559" s="69">
        <v>491604111</v>
      </c>
      <c r="C17559" s="68">
        <v>5050868424314</v>
      </c>
      <c r="D17559" s="69" t="s">
        <v>11559</v>
      </c>
      <c r="E17559" s="65">
        <f>IFERROR(VLOOKUP(C17559,Pivot!A:B,2,0),0)</f>
        <v>0</v>
      </c>
      <c r="F17559" s="65">
        <f>IFERROR(VLOOKUP(C17559,Pivot!A:C,3,0),0)</f>
        <v>0</v>
      </c>
    </row>
    <row r="17560" spans="1:6" x14ac:dyDescent="0.25">
      <c r="A17560" s="68" t="s">
        <v>103</v>
      </c>
      <c r="B17560" s="69">
        <v>491604112</v>
      </c>
      <c r="C17560" s="68">
        <v>491604112</v>
      </c>
      <c r="D17560" s="69" t="s">
        <v>11560</v>
      </c>
      <c r="E17560" s="65">
        <f>IFERROR(VLOOKUP(C17560,Pivot!A:B,2,0),0)</f>
        <v>0</v>
      </c>
      <c r="F17560" s="65">
        <f>IFERROR(VLOOKUP(C17560,Pivot!A:C,3,0),0)</f>
        <v>0</v>
      </c>
    </row>
    <row r="17561" spans="1:6" x14ac:dyDescent="0.25">
      <c r="A17561" s="68" t="s">
        <v>103</v>
      </c>
      <c r="B17561" s="69">
        <v>491604112</v>
      </c>
      <c r="C17561" s="68">
        <v>5050838300211</v>
      </c>
      <c r="D17561" s="69" t="s">
        <v>11560</v>
      </c>
      <c r="E17561" s="65">
        <f>IFERROR(VLOOKUP(C17561,Pivot!A:B,2,0),0)</f>
        <v>0</v>
      </c>
      <c r="F17561" s="65">
        <f>IFERROR(VLOOKUP(C17561,Pivot!A:C,3,0),0)</f>
        <v>0</v>
      </c>
    </row>
    <row r="17562" spans="1:6" x14ac:dyDescent="0.25">
      <c r="A17562" s="68" t="s">
        <v>103</v>
      </c>
      <c r="B17562" s="69">
        <v>491604113</v>
      </c>
      <c r="C17562" s="68">
        <v>491604113</v>
      </c>
      <c r="D17562" s="69" t="s">
        <v>11561</v>
      </c>
      <c r="E17562" s="65">
        <f>IFERROR(VLOOKUP(C17562,Pivot!A:B,2,0),0)</f>
        <v>0</v>
      </c>
      <c r="F17562" s="65">
        <f>IFERROR(VLOOKUP(C17562,Pivot!A:C,3,0),0)</f>
        <v>0</v>
      </c>
    </row>
    <row r="17563" spans="1:6" x14ac:dyDescent="0.25">
      <c r="A17563" s="68" t="s">
        <v>103</v>
      </c>
      <c r="B17563" s="69">
        <v>491604113</v>
      </c>
      <c r="C17563" s="68">
        <v>5050838402618</v>
      </c>
      <c r="D17563" s="69" t="s">
        <v>11561</v>
      </c>
      <c r="E17563" s="65">
        <f>IFERROR(VLOOKUP(C17563,Pivot!A:B,2,0),0)</f>
        <v>0</v>
      </c>
      <c r="F17563" s="65">
        <f>IFERROR(VLOOKUP(C17563,Pivot!A:C,3,0),0)</f>
        <v>0</v>
      </c>
    </row>
    <row r="17564" spans="1:6" x14ac:dyDescent="0.25">
      <c r="A17564" s="68" t="s">
        <v>103</v>
      </c>
      <c r="B17564" s="69">
        <v>491604114</v>
      </c>
      <c r="C17564" s="68">
        <v>491604114</v>
      </c>
      <c r="D17564" s="69" t="s">
        <v>11562</v>
      </c>
      <c r="E17564" s="65">
        <f>IFERROR(VLOOKUP(C17564,Pivot!A:B,2,0),0)</f>
        <v>0</v>
      </c>
      <c r="F17564" s="65">
        <f>IFERROR(VLOOKUP(C17564,Pivot!A:C,3,0),0)</f>
        <v>0</v>
      </c>
    </row>
    <row r="17565" spans="1:6" x14ac:dyDescent="0.25">
      <c r="A17565" s="68" t="s">
        <v>103</v>
      </c>
      <c r="B17565" s="69">
        <v>491604114</v>
      </c>
      <c r="C17565" s="68">
        <v>5050838402717</v>
      </c>
      <c r="D17565" s="69" t="s">
        <v>11562</v>
      </c>
      <c r="E17565" s="65">
        <f>IFERROR(VLOOKUP(C17565,Pivot!A:B,2,0),0)</f>
        <v>0</v>
      </c>
      <c r="F17565" s="65">
        <f>IFERROR(VLOOKUP(C17565,Pivot!A:C,3,0),0)</f>
        <v>0</v>
      </c>
    </row>
    <row r="17566" spans="1:6" x14ac:dyDescent="0.25">
      <c r="A17566" s="68" t="s">
        <v>103</v>
      </c>
      <c r="B17566" s="69">
        <v>491604140</v>
      </c>
      <c r="C17566" s="68">
        <v>491604140</v>
      </c>
      <c r="D17566" s="69" t="s">
        <v>11563</v>
      </c>
      <c r="E17566" s="65">
        <f>IFERROR(VLOOKUP(C17566,Pivot!A:B,2,0),0)</f>
        <v>0</v>
      </c>
      <c r="F17566" s="65">
        <f>IFERROR(VLOOKUP(C17566,Pivot!A:C,3,0),0)</f>
        <v>0</v>
      </c>
    </row>
    <row r="17567" spans="1:6" x14ac:dyDescent="0.25">
      <c r="A17567" s="68" t="s">
        <v>103</v>
      </c>
      <c r="B17567" s="69">
        <v>491604140</v>
      </c>
      <c r="C17567" s="68">
        <v>8906006067103</v>
      </c>
      <c r="D17567" s="69" t="s">
        <v>11563</v>
      </c>
      <c r="E17567" s="65">
        <f>IFERROR(VLOOKUP(C17567,Pivot!A:B,2,0),0)</f>
        <v>0</v>
      </c>
      <c r="F17567" s="65">
        <f>IFERROR(VLOOKUP(C17567,Pivot!A:C,3,0),0)</f>
        <v>0</v>
      </c>
    </row>
    <row r="17568" spans="1:6" x14ac:dyDescent="0.25">
      <c r="A17568" s="68" t="s">
        <v>103</v>
      </c>
      <c r="B17568" s="69">
        <v>491604144</v>
      </c>
      <c r="C17568" s="68">
        <v>491604144</v>
      </c>
      <c r="D17568" s="69" t="s">
        <v>11564</v>
      </c>
      <c r="E17568" s="65">
        <f>IFERROR(VLOOKUP(C17568,Pivot!A:B,2,0),0)</f>
        <v>0</v>
      </c>
      <c r="F17568" s="65">
        <f>IFERROR(VLOOKUP(C17568,Pivot!A:C,3,0),0)</f>
        <v>0</v>
      </c>
    </row>
    <row r="17569" spans="1:6" x14ac:dyDescent="0.25">
      <c r="A17569" s="68" t="s">
        <v>103</v>
      </c>
      <c r="B17569" s="69">
        <v>491604144</v>
      </c>
      <c r="C17569" s="68">
        <v>8906006069473</v>
      </c>
      <c r="D17569" s="69" t="s">
        <v>11564</v>
      </c>
      <c r="E17569" s="65">
        <f>IFERROR(VLOOKUP(C17569,Pivot!A:B,2,0),0)</f>
        <v>0</v>
      </c>
      <c r="F17569" s="65">
        <f>IFERROR(VLOOKUP(C17569,Pivot!A:C,3,0),0)</f>
        <v>0</v>
      </c>
    </row>
    <row r="17570" spans="1:6" x14ac:dyDescent="0.25">
      <c r="A17570" s="68" t="s">
        <v>103</v>
      </c>
      <c r="B17570" s="69">
        <v>491604146</v>
      </c>
      <c r="C17570" s="68">
        <v>491604146</v>
      </c>
      <c r="D17570" s="69" t="s">
        <v>11565</v>
      </c>
      <c r="E17570" s="65">
        <f>IFERROR(VLOOKUP(C17570,Pivot!A:B,2,0),0)</f>
        <v>0</v>
      </c>
      <c r="F17570" s="65">
        <f>IFERROR(VLOOKUP(C17570,Pivot!A:C,3,0),0)</f>
        <v>0</v>
      </c>
    </row>
    <row r="17571" spans="1:6" x14ac:dyDescent="0.25">
      <c r="A17571" s="68" t="s">
        <v>103</v>
      </c>
      <c r="B17571" s="69">
        <v>491604146</v>
      </c>
      <c r="C17571" s="68">
        <v>8906006069251</v>
      </c>
      <c r="D17571" s="69" t="s">
        <v>11565</v>
      </c>
      <c r="E17571" s="65">
        <f>IFERROR(VLOOKUP(C17571,Pivot!A:B,2,0),0)</f>
        <v>0</v>
      </c>
      <c r="F17571" s="65">
        <f>IFERROR(VLOOKUP(C17571,Pivot!A:C,3,0),0)</f>
        <v>0</v>
      </c>
    </row>
    <row r="17572" spans="1:6" x14ac:dyDescent="0.25">
      <c r="A17572" s="68" t="s">
        <v>103</v>
      </c>
      <c r="B17572" s="69">
        <v>491604158</v>
      </c>
      <c r="C17572" s="68">
        <v>8904108406332</v>
      </c>
      <c r="D17572" s="69" t="s">
        <v>11566</v>
      </c>
      <c r="E17572" s="65">
        <f>IFERROR(VLOOKUP(C17572,Pivot!A:B,2,0),0)</f>
        <v>0</v>
      </c>
      <c r="F17572" s="65">
        <f>IFERROR(VLOOKUP(C17572,Pivot!A:C,3,0),0)</f>
        <v>0</v>
      </c>
    </row>
    <row r="17573" spans="1:6" x14ac:dyDescent="0.25">
      <c r="A17573" s="68" t="s">
        <v>103</v>
      </c>
      <c r="B17573" s="69">
        <v>491604159</v>
      </c>
      <c r="C17573" s="68">
        <v>8904108406387</v>
      </c>
      <c r="D17573" s="69" t="s">
        <v>11567</v>
      </c>
      <c r="E17573" s="65">
        <f>IFERROR(VLOOKUP(C17573,Pivot!A:B,2,0),0)</f>
        <v>0</v>
      </c>
      <c r="F17573" s="65">
        <f>IFERROR(VLOOKUP(C17573,Pivot!A:C,3,0),0)</f>
        <v>0</v>
      </c>
    </row>
    <row r="17574" spans="1:6" x14ac:dyDescent="0.25">
      <c r="A17574" s="68" t="s">
        <v>103</v>
      </c>
      <c r="B17574" s="69">
        <v>491604160</v>
      </c>
      <c r="C17574" s="68">
        <v>8904108411947</v>
      </c>
      <c r="D17574" s="69" t="s">
        <v>11568</v>
      </c>
      <c r="E17574" s="65">
        <f>IFERROR(VLOOKUP(C17574,Pivot!A:B,2,0),0)</f>
        <v>0</v>
      </c>
      <c r="F17574" s="65">
        <f>IFERROR(VLOOKUP(C17574,Pivot!A:C,3,0),0)</f>
        <v>0</v>
      </c>
    </row>
    <row r="17575" spans="1:6" x14ac:dyDescent="0.25">
      <c r="A17575" s="68" t="s">
        <v>103</v>
      </c>
      <c r="B17575" s="69">
        <v>491604161</v>
      </c>
      <c r="C17575" s="68">
        <v>8904108412500</v>
      </c>
      <c r="D17575" s="69" t="s">
        <v>11569</v>
      </c>
      <c r="E17575" s="65">
        <f>IFERROR(VLOOKUP(C17575,Pivot!A:B,2,0),0)</f>
        <v>0</v>
      </c>
      <c r="F17575" s="65">
        <f>IFERROR(VLOOKUP(C17575,Pivot!A:C,3,0),0)</f>
        <v>0</v>
      </c>
    </row>
    <row r="17576" spans="1:6" x14ac:dyDescent="0.25">
      <c r="A17576" s="68" t="s">
        <v>103</v>
      </c>
      <c r="B17576" s="69">
        <v>491604165</v>
      </c>
      <c r="C17576" s="68">
        <v>491604165</v>
      </c>
      <c r="D17576" s="69" t="s">
        <v>11570</v>
      </c>
      <c r="E17576" s="65">
        <f>IFERROR(VLOOKUP(C17576,Pivot!A:B,2,0),0)</f>
        <v>0</v>
      </c>
      <c r="F17576" s="65">
        <f>IFERROR(VLOOKUP(C17576,Pivot!A:C,3,0),0)</f>
        <v>0</v>
      </c>
    </row>
    <row r="17577" spans="1:6" x14ac:dyDescent="0.25">
      <c r="A17577" s="68" t="s">
        <v>103</v>
      </c>
      <c r="B17577" s="69">
        <v>491604166</v>
      </c>
      <c r="C17577" s="68">
        <v>491604166</v>
      </c>
      <c r="D17577" s="69" t="s">
        <v>11571</v>
      </c>
      <c r="E17577" s="65">
        <f>IFERROR(VLOOKUP(C17577,Pivot!A:B,2,0),0)</f>
        <v>0</v>
      </c>
      <c r="F17577" s="65">
        <f>IFERROR(VLOOKUP(C17577,Pivot!A:C,3,0),0)</f>
        <v>0</v>
      </c>
    </row>
    <row r="17578" spans="1:6" x14ac:dyDescent="0.25">
      <c r="A17578" s="68" t="s">
        <v>103</v>
      </c>
      <c r="B17578" s="69">
        <v>491604167</v>
      </c>
      <c r="C17578" s="68">
        <v>491604167</v>
      </c>
      <c r="D17578" s="69" t="s">
        <v>11572</v>
      </c>
      <c r="E17578" s="65">
        <f>IFERROR(VLOOKUP(C17578,Pivot!A:B,2,0),0)</f>
        <v>0</v>
      </c>
      <c r="F17578" s="65">
        <f>IFERROR(VLOOKUP(C17578,Pivot!A:C,3,0),0)</f>
        <v>0</v>
      </c>
    </row>
    <row r="17579" spans="1:6" x14ac:dyDescent="0.25">
      <c r="A17579" s="68" t="s">
        <v>103</v>
      </c>
      <c r="B17579" s="69">
        <v>491604168</v>
      </c>
      <c r="C17579" s="68">
        <v>491604168</v>
      </c>
      <c r="D17579" s="69" t="s">
        <v>11573</v>
      </c>
      <c r="E17579" s="65">
        <f>IFERROR(VLOOKUP(C17579,Pivot!A:B,2,0),0)</f>
        <v>0</v>
      </c>
      <c r="F17579" s="65">
        <f>IFERROR(VLOOKUP(C17579,Pivot!A:C,3,0),0)</f>
        <v>0</v>
      </c>
    </row>
    <row r="17580" spans="1:6" x14ac:dyDescent="0.25">
      <c r="A17580" s="68" t="s">
        <v>103</v>
      </c>
      <c r="B17580" s="69">
        <v>491604169</v>
      </c>
      <c r="C17580" s="68">
        <v>491604169</v>
      </c>
      <c r="D17580" s="69" t="s">
        <v>11574</v>
      </c>
      <c r="E17580" s="65">
        <f>IFERROR(VLOOKUP(C17580,Pivot!A:B,2,0),0)</f>
        <v>0</v>
      </c>
      <c r="F17580" s="65">
        <f>IFERROR(VLOOKUP(C17580,Pivot!A:C,3,0),0)</f>
        <v>0</v>
      </c>
    </row>
    <row r="17581" spans="1:6" x14ac:dyDescent="0.25">
      <c r="A17581" s="68" t="s">
        <v>103</v>
      </c>
      <c r="B17581" s="69">
        <v>491604170</v>
      </c>
      <c r="C17581" s="68">
        <v>491604170</v>
      </c>
      <c r="D17581" s="69" t="s">
        <v>11575</v>
      </c>
      <c r="E17581" s="65">
        <f>IFERROR(VLOOKUP(C17581,Pivot!A:B,2,0),0)</f>
        <v>0</v>
      </c>
      <c r="F17581" s="65">
        <f>IFERROR(VLOOKUP(C17581,Pivot!A:C,3,0),0)</f>
        <v>0</v>
      </c>
    </row>
    <row r="17582" spans="1:6" x14ac:dyDescent="0.25">
      <c r="A17582" s="68" t="s">
        <v>103</v>
      </c>
      <c r="B17582" s="69">
        <v>491604171</v>
      </c>
      <c r="C17582" s="68">
        <v>491604171</v>
      </c>
      <c r="D17582" s="69" t="s">
        <v>11576</v>
      </c>
      <c r="E17582" s="65">
        <f>IFERROR(VLOOKUP(C17582,Pivot!A:B,2,0),0)</f>
        <v>0</v>
      </c>
      <c r="F17582" s="65">
        <f>IFERROR(VLOOKUP(C17582,Pivot!A:C,3,0),0)</f>
        <v>0</v>
      </c>
    </row>
    <row r="17583" spans="1:6" x14ac:dyDescent="0.25">
      <c r="A17583" s="68" t="s">
        <v>103</v>
      </c>
      <c r="B17583" s="69">
        <v>491604172</v>
      </c>
      <c r="C17583" s="68">
        <v>491604172</v>
      </c>
      <c r="D17583" s="69" t="s">
        <v>11577</v>
      </c>
      <c r="E17583" s="65">
        <f>IFERROR(VLOOKUP(C17583,Pivot!A:B,2,0),0)</f>
        <v>0</v>
      </c>
      <c r="F17583" s="65">
        <f>IFERROR(VLOOKUP(C17583,Pivot!A:C,3,0),0)</f>
        <v>0</v>
      </c>
    </row>
    <row r="17584" spans="1:6" x14ac:dyDescent="0.25">
      <c r="A17584" s="68" t="s">
        <v>103</v>
      </c>
      <c r="B17584" s="69">
        <v>491604173</v>
      </c>
      <c r="C17584" s="68">
        <v>491604173</v>
      </c>
      <c r="D17584" s="69" t="s">
        <v>11578</v>
      </c>
      <c r="E17584" s="65">
        <f>IFERROR(VLOOKUP(C17584,Pivot!A:B,2,0),0)</f>
        <v>0</v>
      </c>
      <c r="F17584" s="65">
        <f>IFERROR(VLOOKUP(C17584,Pivot!A:C,3,0),0)</f>
        <v>0</v>
      </c>
    </row>
    <row r="17585" spans="1:6" x14ac:dyDescent="0.25">
      <c r="A17585" s="68" t="s">
        <v>103</v>
      </c>
      <c r="B17585" s="69">
        <v>491604174</v>
      </c>
      <c r="C17585" s="68">
        <v>491604174</v>
      </c>
      <c r="D17585" s="69" t="s">
        <v>11579</v>
      </c>
      <c r="E17585" s="65">
        <f>IFERROR(VLOOKUP(C17585,Pivot!A:B,2,0),0)</f>
        <v>0</v>
      </c>
      <c r="F17585" s="65">
        <f>IFERROR(VLOOKUP(C17585,Pivot!A:C,3,0),0)</f>
        <v>0</v>
      </c>
    </row>
    <row r="17586" spans="1:6" x14ac:dyDescent="0.25">
      <c r="A17586" s="68" t="s">
        <v>103</v>
      </c>
      <c r="B17586" s="69">
        <v>491604175</v>
      </c>
      <c r="C17586" s="68">
        <v>491604175</v>
      </c>
      <c r="D17586" s="69" t="s">
        <v>11580</v>
      </c>
      <c r="E17586" s="65">
        <f>IFERROR(VLOOKUP(C17586,Pivot!A:B,2,0),0)</f>
        <v>0</v>
      </c>
      <c r="F17586" s="65">
        <f>IFERROR(VLOOKUP(C17586,Pivot!A:C,3,0),0)</f>
        <v>0</v>
      </c>
    </row>
    <row r="17587" spans="1:6" x14ac:dyDescent="0.25">
      <c r="A17587" s="68" t="s">
        <v>103</v>
      </c>
      <c r="B17587" s="69">
        <v>491604176</v>
      </c>
      <c r="C17587" s="68">
        <v>491604176</v>
      </c>
      <c r="D17587" s="69" t="s">
        <v>11581</v>
      </c>
      <c r="E17587" s="65">
        <f>IFERROR(VLOOKUP(C17587,Pivot!A:B,2,0),0)</f>
        <v>0</v>
      </c>
      <c r="F17587" s="65">
        <f>IFERROR(VLOOKUP(C17587,Pivot!A:C,3,0),0)</f>
        <v>0</v>
      </c>
    </row>
    <row r="17588" spans="1:6" x14ac:dyDescent="0.25">
      <c r="A17588" s="68" t="s">
        <v>103</v>
      </c>
      <c r="B17588" s="69">
        <v>491604177</v>
      </c>
      <c r="C17588" s="68">
        <v>491604177</v>
      </c>
      <c r="D17588" s="69" t="s">
        <v>11582</v>
      </c>
      <c r="E17588" s="65">
        <f>IFERROR(VLOOKUP(C17588,Pivot!A:B,2,0),0)</f>
        <v>0</v>
      </c>
      <c r="F17588" s="65">
        <f>IFERROR(VLOOKUP(C17588,Pivot!A:C,3,0),0)</f>
        <v>0</v>
      </c>
    </row>
    <row r="17589" spans="1:6" x14ac:dyDescent="0.25">
      <c r="A17589" s="68" t="s">
        <v>103</v>
      </c>
      <c r="B17589" s="69">
        <v>491604178</v>
      </c>
      <c r="C17589" s="68">
        <v>491604178</v>
      </c>
      <c r="D17589" s="69" t="s">
        <v>11583</v>
      </c>
      <c r="E17589" s="65">
        <f>IFERROR(VLOOKUP(C17589,Pivot!A:B,2,0),0)</f>
        <v>0</v>
      </c>
      <c r="F17589" s="65">
        <f>IFERROR(VLOOKUP(C17589,Pivot!A:C,3,0),0)</f>
        <v>0</v>
      </c>
    </row>
    <row r="17590" spans="1:6" x14ac:dyDescent="0.25">
      <c r="A17590" s="68" t="s">
        <v>103</v>
      </c>
      <c r="B17590" s="69">
        <v>491634393</v>
      </c>
      <c r="C17590" s="68">
        <v>491634393</v>
      </c>
      <c r="D17590" s="69" t="s">
        <v>11584</v>
      </c>
      <c r="E17590" s="65">
        <f>IFERROR(VLOOKUP(C17590,Pivot!A:B,2,0),0)</f>
        <v>0</v>
      </c>
      <c r="F17590" s="65">
        <f>IFERROR(VLOOKUP(C17590,Pivot!A:C,3,0),0)</f>
        <v>0</v>
      </c>
    </row>
    <row r="17591" spans="1:6" x14ac:dyDescent="0.25">
      <c r="A17591" s="68" t="s">
        <v>103</v>
      </c>
      <c r="B17591" s="69">
        <v>491634394</v>
      </c>
      <c r="C17591" s="68">
        <v>491634394</v>
      </c>
      <c r="D17591" s="69" t="s">
        <v>11585</v>
      </c>
      <c r="E17591" s="65">
        <f>IFERROR(VLOOKUP(C17591,Pivot!A:B,2,0),0)</f>
        <v>0</v>
      </c>
      <c r="F17591" s="65">
        <f>IFERROR(VLOOKUP(C17591,Pivot!A:C,3,0),0)</f>
        <v>0</v>
      </c>
    </row>
    <row r="17592" spans="1:6" x14ac:dyDescent="0.25">
      <c r="A17592" s="68" t="s">
        <v>103</v>
      </c>
      <c r="B17592" s="69">
        <v>491634395</v>
      </c>
      <c r="C17592" s="68">
        <v>491634395</v>
      </c>
      <c r="D17592" s="69" t="s">
        <v>11586</v>
      </c>
      <c r="E17592" s="65">
        <f>IFERROR(VLOOKUP(C17592,Pivot!A:B,2,0),0)</f>
        <v>0</v>
      </c>
      <c r="F17592" s="65">
        <f>IFERROR(VLOOKUP(C17592,Pivot!A:C,3,0),0)</f>
        <v>0</v>
      </c>
    </row>
    <row r="17593" spans="1:6" x14ac:dyDescent="0.25">
      <c r="A17593" s="68" t="s">
        <v>103</v>
      </c>
      <c r="B17593" s="69">
        <v>491634396</v>
      </c>
      <c r="C17593" s="68">
        <v>491634396</v>
      </c>
      <c r="D17593" s="69" t="s">
        <v>11587</v>
      </c>
      <c r="E17593" s="65">
        <f>IFERROR(VLOOKUP(C17593,Pivot!A:B,2,0),0)</f>
        <v>0</v>
      </c>
      <c r="F17593" s="65">
        <f>IFERROR(VLOOKUP(C17593,Pivot!A:C,3,0),0)</f>
        <v>0</v>
      </c>
    </row>
    <row r="17594" spans="1:6" x14ac:dyDescent="0.25">
      <c r="A17594" s="68" t="s">
        <v>103</v>
      </c>
      <c r="B17594" s="69">
        <v>491634397</v>
      </c>
      <c r="C17594" s="68">
        <v>491634397</v>
      </c>
      <c r="D17594" s="69" t="s">
        <v>11588</v>
      </c>
      <c r="E17594" s="65">
        <f>IFERROR(VLOOKUP(C17594,Pivot!A:B,2,0),0)</f>
        <v>0</v>
      </c>
      <c r="F17594" s="65">
        <f>IFERROR(VLOOKUP(C17594,Pivot!A:C,3,0),0)</f>
        <v>0</v>
      </c>
    </row>
    <row r="17595" spans="1:6" x14ac:dyDescent="0.25">
      <c r="A17595" s="68" t="s">
        <v>103</v>
      </c>
      <c r="B17595" s="69">
        <v>491634398</v>
      </c>
      <c r="C17595" s="68">
        <v>491634398</v>
      </c>
      <c r="D17595" s="69" t="s">
        <v>11589</v>
      </c>
      <c r="E17595" s="65">
        <f>IFERROR(VLOOKUP(C17595,Pivot!A:B,2,0),0)</f>
        <v>0</v>
      </c>
      <c r="F17595" s="65">
        <f>IFERROR(VLOOKUP(C17595,Pivot!A:C,3,0),0)</f>
        <v>0</v>
      </c>
    </row>
    <row r="17596" spans="1:6" x14ac:dyDescent="0.25">
      <c r="A17596" s="68" t="s">
        <v>103</v>
      </c>
      <c r="B17596" s="69">
        <v>491634399</v>
      </c>
      <c r="C17596" s="68">
        <v>491634399</v>
      </c>
      <c r="D17596" s="69" t="s">
        <v>11590</v>
      </c>
      <c r="E17596" s="65">
        <f>IFERROR(VLOOKUP(C17596,Pivot!A:B,2,0),0)</f>
        <v>0</v>
      </c>
      <c r="F17596" s="65">
        <f>IFERROR(VLOOKUP(C17596,Pivot!A:C,3,0),0)</f>
        <v>0</v>
      </c>
    </row>
    <row r="17597" spans="1:6" x14ac:dyDescent="0.25">
      <c r="A17597" s="68" t="s">
        <v>103</v>
      </c>
      <c r="B17597" s="69">
        <v>491634435</v>
      </c>
      <c r="C17597" s="68">
        <v>491634435</v>
      </c>
      <c r="D17597" s="69" t="s">
        <v>11591</v>
      </c>
      <c r="E17597" s="65">
        <f>IFERROR(VLOOKUP(C17597,Pivot!A:B,2,0),0)</f>
        <v>0</v>
      </c>
      <c r="F17597" s="65">
        <f>IFERROR(VLOOKUP(C17597,Pivot!A:C,3,0),0)</f>
        <v>0</v>
      </c>
    </row>
    <row r="17598" spans="1:6" x14ac:dyDescent="0.25">
      <c r="A17598" s="68" t="s">
        <v>103</v>
      </c>
      <c r="B17598" s="69">
        <v>491634436</v>
      </c>
      <c r="C17598" s="68">
        <v>491634436</v>
      </c>
      <c r="D17598" s="69" t="s">
        <v>11592</v>
      </c>
      <c r="E17598" s="65">
        <f>IFERROR(VLOOKUP(C17598,Pivot!A:B,2,0),0)</f>
        <v>0</v>
      </c>
      <c r="F17598" s="65">
        <f>IFERROR(VLOOKUP(C17598,Pivot!A:C,3,0),0)</f>
        <v>0</v>
      </c>
    </row>
    <row r="17599" spans="1:6" x14ac:dyDescent="0.25">
      <c r="A17599" s="68" t="s">
        <v>103</v>
      </c>
      <c r="B17599" s="69">
        <v>491634437</v>
      </c>
      <c r="C17599" s="68">
        <v>491634437</v>
      </c>
      <c r="D17599" s="69" t="s">
        <v>11593</v>
      </c>
      <c r="E17599" s="65">
        <f>IFERROR(VLOOKUP(C17599,Pivot!A:B,2,0),0)</f>
        <v>0</v>
      </c>
      <c r="F17599" s="65">
        <f>IFERROR(VLOOKUP(C17599,Pivot!A:C,3,0),0)</f>
        <v>0</v>
      </c>
    </row>
    <row r="17600" spans="1:6" x14ac:dyDescent="0.25">
      <c r="A17600" s="68" t="s">
        <v>103</v>
      </c>
      <c r="B17600" s="69">
        <v>491634438</v>
      </c>
      <c r="C17600" s="68">
        <v>491634438</v>
      </c>
      <c r="D17600" s="69" t="s">
        <v>11594</v>
      </c>
      <c r="E17600" s="65">
        <f>IFERROR(VLOOKUP(C17600,Pivot!A:B,2,0),0)</f>
        <v>0</v>
      </c>
      <c r="F17600" s="65">
        <f>IFERROR(VLOOKUP(C17600,Pivot!A:C,3,0),0)</f>
        <v>0</v>
      </c>
    </row>
    <row r="17601" spans="1:6" x14ac:dyDescent="0.25">
      <c r="A17601" s="68" t="s">
        <v>103</v>
      </c>
      <c r="B17601" s="69">
        <v>491634439</v>
      </c>
      <c r="C17601" s="68">
        <v>491634439</v>
      </c>
      <c r="D17601" s="69" t="s">
        <v>11595</v>
      </c>
      <c r="E17601" s="65">
        <f>IFERROR(VLOOKUP(C17601,Pivot!A:B,2,0),0)</f>
        <v>0</v>
      </c>
      <c r="F17601" s="65">
        <f>IFERROR(VLOOKUP(C17601,Pivot!A:C,3,0),0)</f>
        <v>0</v>
      </c>
    </row>
    <row r="17602" spans="1:6" x14ac:dyDescent="0.25">
      <c r="A17602" s="68" t="s">
        <v>103</v>
      </c>
      <c r="B17602" s="69">
        <v>491634440</v>
      </c>
      <c r="C17602" s="68">
        <v>491634440</v>
      </c>
      <c r="D17602" s="69" t="s">
        <v>11596</v>
      </c>
      <c r="E17602" s="65">
        <f>IFERROR(VLOOKUP(C17602,Pivot!A:B,2,0),0)</f>
        <v>0</v>
      </c>
      <c r="F17602" s="65">
        <f>IFERROR(VLOOKUP(C17602,Pivot!A:C,3,0),0)</f>
        <v>0</v>
      </c>
    </row>
    <row r="17603" spans="1:6" x14ac:dyDescent="0.25">
      <c r="A17603" s="68" t="s">
        <v>103</v>
      </c>
      <c r="B17603" s="69">
        <v>491634441</v>
      </c>
      <c r="C17603" s="68">
        <v>491634441</v>
      </c>
      <c r="D17603" s="69" t="s">
        <v>11597</v>
      </c>
      <c r="E17603" s="65">
        <f>IFERROR(VLOOKUP(C17603,Pivot!A:B,2,0),0)</f>
        <v>0</v>
      </c>
      <c r="F17603" s="65">
        <f>IFERROR(VLOOKUP(C17603,Pivot!A:C,3,0),0)</f>
        <v>0</v>
      </c>
    </row>
    <row r="17604" spans="1:6" x14ac:dyDescent="0.25">
      <c r="A17604" s="68" t="s">
        <v>103</v>
      </c>
      <c r="B17604" s="69">
        <v>491634442</v>
      </c>
      <c r="C17604" s="68">
        <v>491634442</v>
      </c>
      <c r="D17604" s="69" t="s">
        <v>11598</v>
      </c>
      <c r="E17604" s="65">
        <f>IFERROR(VLOOKUP(C17604,Pivot!A:B,2,0),0)</f>
        <v>0</v>
      </c>
      <c r="F17604" s="65">
        <f>IFERROR(VLOOKUP(C17604,Pivot!A:C,3,0),0)</f>
        <v>0</v>
      </c>
    </row>
    <row r="17605" spans="1:6" x14ac:dyDescent="0.25">
      <c r="A17605" s="68" t="s">
        <v>103</v>
      </c>
      <c r="B17605" s="69">
        <v>491634443</v>
      </c>
      <c r="C17605" s="68">
        <v>491634443</v>
      </c>
      <c r="D17605" s="69" t="s">
        <v>11599</v>
      </c>
      <c r="E17605" s="65">
        <f>IFERROR(VLOOKUP(C17605,Pivot!A:B,2,0),0)</f>
        <v>0</v>
      </c>
      <c r="F17605" s="65">
        <f>IFERROR(VLOOKUP(C17605,Pivot!A:C,3,0),0)</f>
        <v>0</v>
      </c>
    </row>
    <row r="17606" spans="1:6" x14ac:dyDescent="0.25">
      <c r="A17606" s="68" t="s">
        <v>103</v>
      </c>
      <c r="B17606" s="69">
        <v>491634445</v>
      </c>
      <c r="C17606" s="68">
        <v>491634445</v>
      </c>
      <c r="D17606" s="69" t="s">
        <v>11600</v>
      </c>
      <c r="E17606" s="65">
        <f>IFERROR(VLOOKUP(C17606,Pivot!A:B,2,0),0)</f>
        <v>0</v>
      </c>
      <c r="F17606" s="65">
        <f>IFERROR(VLOOKUP(C17606,Pivot!A:C,3,0),0)</f>
        <v>0</v>
      </c>
    </row>
    <row r="17607" spans="1:6" x14ac:dyDescent="0.25">
      <c r="A17607" s="68" t="s">
        <v>103</v>
      </c>
      <c r="B17607" s="69">
        <v>491634446</v>
      </c>
      <c r="C17607" s="68">
        <v>491634446</v>
      </c>
      <c r="D17607" s="69" t="s">
        <v>11601</v>
      </c>
      <c r="E17607" s="65">
        <f>IFERROR(VLOOKUP(C17607,Pivot!A:B,2,0),0)</f>
        <v>0</v>
      </c>
      <c r="F17607" s="65">
        <f>IFERROR(VLOOKUP(C17607,Pivot!A:C,3,0),0)</f>
        <v>0</v>
      </c>
    </row>
    <row r="17608" spans="1:6" x14ac:dyDescent="0.25">
      <c r="A17608" s="68" t="s">
        <v>103</v>
      </c>
      <c r="B17608" s="69">
        <v>491634447</v>
      </c>
      <c r="C17608" s="68">
        <v>491634447</v>
      </c>
      <c r="D17608" s="69" t="s">
        <v>11602</v>
      </c>
      <c r="E17608" s="65">
        <f>IFERROR(VLOOKUP(C17608,Pivot!A:B,2,0),0)</f>
        <v>0</v>
      </c>
      <c r="F17608" s="65">
        <f>IFERROR(VLOOKUP(C17608,Pivot!A:C,3,0),0)</f>
        <v>0</v>
      </c>
    </row>
    <row r="17609" spans="1:6" x14ac:dyDescent="0.25">
      <c r="A17609" s="68" t="s">
        <v>103</v>
      </c>
      <c r="B17609" s="69">
        <v>491634448</v>
      </c>
      <c r="C17609" s="68">
        <v>491634448</v>
      </c>
      <c r="D17609" s="69" t="s">
        <v>11603</v>
      </c>
      <c r="E17609" s="65">
        <f>IFERROR(VLOOKUP(C17609,Pivot!A:B,2,0),0)</f>
        <v>0</v>
      </c>
      <c r="F17609" s="65">
        <f>IFERROR(VLOOKUP(C17609,Pivot!A:C,3,0),0)</f>
        <v>0</v>
      </c>
    </row>
    <row r="17610" spans="1:6" x14ac:dyDescent="0.25">
      <c r="A17610" s="68" t="s">
        <v>103</v>
      </c>
      <c r="B17610" s="69">
        <v>491634449</v>
      </c>
      <c r="C17610" s="68">
        <v>491634449</v>
      </c>
      <c r="D17610" s="69" t="s">
        <v>11604</v>
      </c>
      <c r="E17610" s="65">
        <f>IFERROR(VLOOKUP(C17610,Pivot!A:B,2,0),0)</f>
        <v>0</v>
      </c>
      <c r="F17610" s="65">
        <f>IFERROR(VLOOKUP(C17610,Pivot!A:C,3,0),0)</f>
        <v>0</v>
      </c>
    </row>
    <row r="17611" spans="1:6" x14ac:dyDescent="0.25">
      <c r="A17611" s="68" t="s">
        <v>103</v>
      </c>
      <c r="B17611" s="69">
        <v>491634450</v>
      </c>
      <c r="C17611" s="68">
        <v>491634450</v>
      </c>
      <c r="D17611" s="69" t="s">
        <v>11605</v>
      </c>
      <c r="E17611" s="65">
        <f>IFERROR(VLOOKUP(C17611,Pivot!A:B,2,0),0)</f>
        <v>0</v>
      </c>
      <c r="F17611" s="65">
        <f>IFERROR(VLOOKUP(C17611,Pivot!A:C,3,0),0)</f>
        <v>0</v>
      </c>
    </row>
    <row r="17612" spans="1:6" x14ac:dyDescent="0.25">
      <c r="A17612" s="68" t="s">
        <v>103</v>
      </c>
      <c r="B17612" s="69">
        <v>491634451</v>
      </c>
      <c r="C17612" s="68">
        <v>491634451</v>
      </c>
      <c r="D17612" s="69" t="s">
        <v>11606</v>
      </c>
      <c r="E17612" s="65">
        <f>IFERROR(VLOOKUP(C17612,Pivot!A:B,2,0),0)</f>
        <v>0</v>
      </c>
      <c r="F17612" s="65">
        <f>IFERROR(VLOOKUP(C17612,Pivot!A:C,3,0),0)</f>
        <v>0</v>
      </c>
    </row>
    <row r="17613" spans="1:6" x14ac:dyDescent="0.25">
      <c r="A17613" s="68" t="s">
        <v>103</v>
      </c>
      <c r="B17613" s="69">
        <v>491634452</v>
      </c>
      <c r="C17613" s="68">
        <v>491634452</v>
      </c>
      <c r="D17613" s="69" t="s">
        <v>11607</v>
      </c>
      <c r="E17613" s="65">
        <f>IFERROR(VLOOKUP(C17613,Pivot!A:B,2,0),0)</f>
        <v>0</v>
      </c>
      <c r="F17613" s="65">
        <f>IFERROR(VLOOKUP(C17613,Pivot!A:C,3,0),0)</f>
        <v>0</v>
      </c>
    </row>
    <row r="17614" spans="1:6" x14ac:dyDescent="0.25">
      <c r="A17614" s="68" t="s">
        <v>103</v>
      </c>
      <c r="B17614" s="69">
        <v>491634453</v>
      </c>
      <c r="C17614" s="68">
        <v>491634453</v>
      </c>
      <c r="D17614" s="69" t="s">
        <v>11608</v>
      </c>
      <c r="E17614" s="65">
        <f>IFERROR(VLOOKUP(C17614,Pivot!A:B,2,0),0)</f>
        <v>0</v>
      </c>
      <c r="F17614" s="65">
        <f>IFERROR(VLOOKUP(C17614,Pivot!A:C,3,0),0)</f>
        <v>0</v>
      </c>
    </row>
    <row r="17615" spans="1:6" x14ac:dyDescent="0.25">
      <c r="A17615" s="68" t="s">
        <v>103</v>
      </c>
      <c r="B17615" s="69">
        <v>491634454</v>
      </c>
      <c r="C17615" s="68">
        <v>491634454</v>
      </c>
      <c r="D17615" s="69" t="s">
        <v>11609</v>
      </c>
      <c r="E17615" s="65">
        <f>IFERROR(VLOOKUP(C17615,Pivot!A:B,2,0),0)</f>
        <v>0</v>
      </c>
      <c r="F17615" s="65">
        <f>IFERROR(VLOOKUP(C17615,Pivot!A:C,3,0),0)</f>
        <v>0</v>
      </c>
    </row>
    <row r="17616" spans="1:6" x14ac:dyDescent="0.25">
      <c r="A17616" s="68" t="s">
        <v>103</v>
      </c>
      <c r="B17616" s="69">
        <v>491634455</v>
      </c>
      <c r="C17616" s="68">
        <v>491634455</v>
      </c>
      <c r="D17616" s="69" t="s">
        <v>11610</v>
      </c>
      <c r="E17616" s="65">
        <f>IFERROR(VLOOKUP(C17616,Pivot!A:B,2,0),0)</f>
        <v>0</v>
      </c>
      <c r="F17616" s="65">
        <f>IFERROR(VLOOKUP(C17616,Pivot!A:C,3,0),0)</f>
        <v>0</v>
      </c>
    </row>
    <row r="17617" spans="1:6" x14ac:dyDescent="0.25">
      <c r="A17617" s="68" t="s">
        <v>103</v>
      </c>
      <c r="B17617" s="69">
        <v>491634456</v>
      </c>
      <c r="C17617" s="68">
        <v>491634456</v>
      </c>
      <c r="D17617" s="69" t="s">
        <v>11611</v>
      </c>
      <c r="E17617" s="65">
        <f>IFERROR(VLOOKUP(C17617,Pivot!A:B,2,0),0)</f>
        <v>0</v>
      </c>
      <c r="F17617" s="65">
        <f>IFERROR(VLOOKUP(C17617,Pivot!A:C,3,0),0)</f>
        <v>0</v>
      </c>
    </row>
    <row r="17618" spans="1:6" x14ac:dyDescent="0.25">
      <c r="A17618" s="68" t="s">
        <v>103</v>
      </c>
      <c r="B17618" s="69">
        <v>491634458</v>
      </c>
      <c r="C17618" s="68">
        <v>491634458</v>
      </c>
      <c r="D17618" s="69" t="s">
        <v>11612</v>
      </c>
      <c r="E17618" s="65">
        <f>IFERROR(VLOOKUP(C17618,Pivot!A:B,2,0),0)</f>
        <v>0</v>
      </c>
      <c r="F17618" s="65">
        <f>IFERROR(VLOOKUP(C17618,Pivot!A:C,3,0),0)</f>
        <v>0</v>
      </c>
    </row>
    <row r="17619" spans="1:6" x14ac:dyDescent="0.25">
      <c r="A17619" s="68" t="s">
        <v>103</v>
      </c>
      <c r="B17619" s="69">
        <v>491634459</v>
      </c>
      <c r="C17619" s="68">
        <v>491634459</v>
      </c>
      <c r="D17619" s="69" t="s">
        <v>11613</v>
      </c>
      <c r="E17619" s="65">
        <f>IFERROR(VLOOKUP(C17619,Pivot!A:B,2,0),0)</f>
        <v>0</v>
      </c>
      <c r="F17619" s="65">
        <f>IFERROR(VLOOKUP(C17619,Pivot!A:C,3,0),0)</f>
        <v>0</v>
      </c>
    </row>
    <row r="17620" spans="1:6" x14ac:dyDescent="0.25">
      <c r="A17620" s="68" t="s">
        <v>103</v>
      </c>
      <c r="B17620" s="69">
        <v>491634460</v>
      </c>
      <c r="C17620" s="68">
        <v>491634460</v>
      </c>
      <c r="D17620" s="69" t="s">
        <v>11614</v>
      </c>
      <c r="E17620" s="65">
        <f>IFERROR(VLOOKUP(C17620,Pivot!A:B,2,0),0)</f>
        <v>0</v>
      </c>
      <c r="F17620" s="65">
        <f>IFERROR(VLOOKUP(C17620,Pivot!A:C,3,0),0)</f>
        <v>0</v>
      </c>
    </row>
    <row r="17621" spans="1:6" x14ac:dyDescent="0.25">
      <c r="A17621" s="68" t="s">
        <v>103</v>
      </c>
      <c r="B17621" s="69">
        <v>491634461</v>
      </c>
      <c r="C17621" s="68">
        <v>491634461</v>
      </c>
      <c r="D17621" s="69" t="s">
        <v>11615</v>
      </c>
      <c r="E17621" s="65">
        <f>IFERROR(VLOOKUP(C17621,Pivot!A:B,2,0),0)</f>
        <v>0</v>
      </c>
      <c r="F17621" s="65">
        <f>IFERROR(VLOOKUP(C17621,Pivot!A:C,3,0),0)</f>
        <v>0</v>
      </c>
    </row>
    <row r="17622" spans="1:6" x14ac:dyDescent="0.25">
      <c r="A17622" s="68" t="s">
        <v>103</v>
      </c>
      <c r="B17622" s="69">
        <v>491634462</v>
      </c>
      <c r="C17622" s="68">
        <v>491634462</v>
      </c>
      <c r="D17622" s="69" t="s">
        <v>11616</v>
      </c>
      <c r="E17622" s="65">
        <f>IFERROR(VLOOKUP(C17622,Pivot!A:B,2,0),0)</f>
        <v>0</v>
      </c>
      <c r="F17622" s="65">
        <f>IFERROR(VLOOKUP(C17622,Pivot!A:C,3,0),0)</f>
        <v>0</v>
      </c>
    </row>
    <row r="17623" spans="1:6" x14ac:dyDescent="0.25">
      <c r="A17623" s="68" t="s">
        <v>103</v>
      </c>
      <c r="B17623" s="69">
        <v>491634463</v>
      </c>
      <c r="C17623" s="68">
        <v>491634463</v>
      </c>
      <c r="D17623" s="69" t="s">
        <v>11617</v>
      </c>
      <c r="E17623" s="65">
        <f>IFERROR(VLOOKUP(C17623,Pivot!A:B,2,0),0)</f>
        <v>0</v>
      </c>
      <c r="F17623" s="65">
        <f>IFERROR(VLOOKUP(C17623,Pivot!A:C,3,0),0)</f>
        <v>0</v>
      </c>
    </row>
    <row r="17624" spans="1:6" x14ac:dyDescent="0.25">
      <c r="A17624" s="68" t="s">
        <v>103</v>
      </c>
      <c r="B17624" s="69">
        <v>491634464</v>
      </c>
      <c r="C17624" s="68">
        <v>491634464</v>
      </c>
      <c r="D17624" s="69" t="s">
        <v>11618</v>
      </c>
      <c r="E17624" s="65">
        <f>IFERROR(VLOOKUP(C17624,Pivot!A:B,2,0),0)</f>
        <v>0</v>
      </c>
      <c r="F17624" s="65">
        <f>IFERROR(VLOOKUP(C17624,Pivot!A:C,3,0),0)</f>
        <v>0</v>
      </c>
    </row>
    <row r="17625" spans="1:6" x14ac:dyDescent="0.25">
      <c r="A17625" s="68" t="s">
        <v>103</v>
      </c>
      <c r="B17625" s="69">
        <v>491634465</v>
      </c>
      <c r="C17625" s="68">
        <v>491634465</v>
      </c>
      <c r="D17625" s="69" t="s">
        <v>11619</v>
      </c>
      <c r="E17625" s="65">
        <f>IFERROR(VLOOKUP(C17625,Pivot!A:B,2,0),0)</f>
        <v>0</v>
      </c>
      <c r="F17625" s="65">
        <f>IFERROR(VLOOKUP(C17625,Pivot!A:C,3,0),0)</f>
        <v>0</v>
      </c>
    </row>
    <row r="17626" spans="1:6" x14ac:dyDescent="0.25">
      <c r="A17626" s="68" t="s">
        <v>103</v>
      </c>
      <c r="B17626" s="69">
        <v>491634466</v>
      </c>
      <c r="C17626" s="68">
        <v>491634466</v>
      </c>
      <c r="D17626" s="69" t="s">
        <v>11620</v>
      </c>
      <c r="E17626" s="65">
        <f>IFERROR(VLOOKUP(C17626,Pivot!A:B,2,0),0)</f>
        <v>0</v>
      </c>
      <c r="F17626" s="65">
        <f>IFERROR(VLOOKUP(C17626,Pivot!A:C,3,0),0)</f>
        <v>0</v>
      </c>
    </row>
    <row r="17627" spans="1:6" x14ac:dyDescent="0.25">
      <c r="A17627" s="68" t="s">
        <v>103</v>
      </c>
      <c r="B17627" s="69">
        <v>491634467</v>
      </c>
      <c r="C17627" s="68">
        <v>491634467</v>
      </c>
      <c r="D17627" s="69" t="s">
        <v>11621</v>
      </c>
      <c r="E17627" s="65">
        <f>IFERROR(VLOOKUP(C17627,Pivot!A:B,2,0),0)</f>
        <v>0</v>
      </c>
      <c r="F17627" s="65">
        <f>IFERROR(VLOOKUP(C17627,Pivot!A:C,3,0),0)</f>
        <v>0</v>
      </c>
    </row>
    <row r="17628" spans="1:6" x14ac:dyDescent="0.25">
      <c r="A17628" s="68" t="s">
        <v>103</v>
      </c>
      <c r="B17628" s="69">
        <v>491634468</v>
      </c>
      <c r="C17628" s="68">
        <v>491634468</v>
      </c>
      <c r="D17628" s="69" t="s">
        <v>11622</v>
      </c>
      <c r="E17628" s="65">
        <f>IFERROR(VLOOKUP(C17628,Pivot!A:B,2,0),0)</f>
        <v>0</v>
      </c>
      <c r="F17628" s="65">
        <f>IFERROR(VLOOKUP(C17628,Pivot!A:C,3,0),0)</f>
        <v>0</v>
      </c>
    </row>
    <row r="17629" spans="1:6" x14ac:dyDescent="0.25">
      <c r="A17629" s="68" t="s">
        <v>103</v>
      </c>
      <c r="B17629" s="69">
        <v>491634469</v>
      </c>
      <c r="C17629" s="68">
        <v>606314674458</v>
      </c>
      <c r="D17629" s="69" t="s">
        <v>11623</v>
      </c>
      <c r="E17629" s="65">
        <f>IFERROR(VLOOKUP(C17629,Pivot!A:B,2,0),0)</f>
        <v>0</v>
      </c>
      <c r="F17629" s="65">
        <f>IFERROR(VLOOKUP(C17629,Pivot!A:C,3,0),0)</f>
        <v>0</v>
      </c>
    </row>
    <row r="17630" spans="1:6" x14ac:dyDescent="0.25">
      <c r="A17630" s="68" t="s">
        <v>103</v>
      </c>
      <c r="B17630" s="69">
        <v>491634470</v>
      </c>
      <c r="C17630" s="68">
        <v>606314674441</v>
      </c>
      <c r="D17630" s="69" t="s">
        <v>11624</v>
      </c>
      <c r="E17630" s="65">
        <f>IFERROR(VLOOKUP(C17630,Pivot!A:B,2,0),0)</f>
        <v>0</v>
      </c>
      <c r="F17630" s="65">
        <f>IFERROR(VLOOKUP(C17630,Pivot!A:C,3,0),0)</f>
        <v>0</v>
      </c>
    </row>
    <row r="17631" spans="1:6" x14ac:dyDescent="0.25">
      <c r="A17631" s="68" t="s">
        <v>103</v>
      </c>
      <c r="B17631" s="69">
        <v>491634471</v>
      </c>
      <c r="C17631" s="68">
        <v>606314674434</v>
      </c>
      <c r="D17631" s="69" t="s">
        <v>11625</v>
      </c>
      <c r="E17631" s="65">
        <f>IFERROR(VLOOKUP(C17631,Pivot!A:B,2,0),0)</f>
        <v>0</v>
      </c>
      <c r="F17631" s="65">
        <f>IFERROR(VLOOKUP(C17631,Pivot!A:C,3,0),0)</f>
        <v>0</v>
      </c>
    </row>
    <row r="17632" spans="1:6" x14ac:dyDescent="0.25">
      <c r="A17632" s="68" t="s">
        <v>103</v>
      </c>
      <c r="B17632" s="69">
        <v>491634472</v>
      </c>
      <c r="C17632" s="68">
        <v>719565341502</v>
      </c>
      <c r="D17632" s="69" t="s">
        <v>11626</v>
      </c>
      <c r="E17632" s="65">
        <f>IFERROR(VLOOKUP(C17632,Pivot!A:B,2,0),0)</f>
        <v>0</v>
      </c>
      <c r="F17632" s="65">
        <f>IFERROR(VLOOKUP(C17632,Pivot!A:C,3,0),0)</f>
        <v>0</v>
      </c>
    </row>
    <row r="17633" spans="1:6" x14ac:dyDescent="0.25">
      <c r="A17633" s="68" t="s">
        <v>103</v>
      </c>
      <c r="B17633" s="69">
        <v>491634473</v>
      </c>
      <c r="C17633" s="68">
        <v>719565424724</v>
      </c>
      <c r="D17633" s="69" t="s">
        <v>11627</v>
      </c>
      <c r="E17633" s="65">
        <f>IFERROR(VLOOKUP(C17633,Pivot!A:B,2,0),0)</f>
        <v>0</v>
      </c>
      <c r="F17633" s="65">
        <f>IFERROR(VLOOKUP(C17633,Pivot!A:C,3,0),0)</f>
        <v>0</v>
      </c>
    </row>
    <row r="17634" spans="1:6" x14ac:dyDescent="0.25">
      <c r="A17634" s="68" t="s">
        <v>103</v>
      </c>
      <c r="B17634" s="69">
        <v>491634474</v>
      </c>
      <c r="C17634" s="68">
        <v>719565382697</v>
      </c>
      <c r="D17634" s="69" t="s">
        <v>11628</v>
      </c>
      <c r="E17634" s="65">
        <f>IFERROR(VLOOKUP(C17634,Pivot!A:B,2,0),0)</f>
        <v>0</v>
      </c>
      <c r="F17634" s="65">
        <f>IFERROR(VLOOKUP(C17634,Pivot!A:C,3,0),0)</f>
        <v>0</v>
      </c>
    </row>
    <row r="17635" spans="1:6" x14ac:dyDescent="0.25">
      <c r="A17635" s="68" t="s">
        <v>103</v>
      </c>
      <c r="B17635" s="69">
        <v>491634475</v>
      </c>
      <c r="C17635" s="68">
        <v>719565390388</v>
      </c>
      <c r="D17635" s="69" t="s">
        <v>11629</v>
      </c>
      <c r="E17635" s="65">
        <f>IFERROR(VLOOKUP(C17635,Pivot!A:B,2,0),0)</f>
        <v>0</v>
      </c>
      <c r="F17635" s="65">
        <f>IFERROR(VLOOKUP(C17635,Pivot!A:C,3,0),0)</f>
        <v>0</v>
      </c>
    </row>
    <row r="17636" spans="1:6" x14ac:dyDescent="0.25">
      <c r="A17636" s="68" t="s">
        <v>103</v>
      </c>
      <c r="B17636" s="69">
        <v>491634476</v>
      </c>
      <c r="C17636" s="68">
        <v>719565425660</v>
      </c>
      <c r="D17636" s="69" t="s">
        <v>11630</v>
      </c>
      <c r="E17636" s="65">
        <f>IFERROR(VLOOKUP(C17636,Pivot!A:B,2,0),0)</f>
        <v>0</v>
      </c>
      <c r="F17636" s="65">
        <f>IFERROR(VLOOKUP(C17636,Pivot!A:C,3,0),0)</f>
        <v>0</v>
      </c>
    </row>
    <row r="17637" spans="1:6" x14ac:dyDescent="0.25">
      <c r="A17637" s="68" t="s">
        <v>103</v>
      </c>
      <c r="B17637" s="69">
        <v>491634477</v>
      </c>
      <c r="C17637" s="68">
        <v>719565425783</v>
      </c>
      <c r="D17637" s="69" t="s">
        <v>11631</v>
      </c>
      <c r="E17637" s="65">
        <f>IFERROR(VLOOKUP(C17637,Pivot!A:B,2,0),0)</f>
        <v>0</v>
      </c>
      <c r="F17637" s="65">
        <f>IFERROR(VLOOKUP(C17637,Pivot!A:C,3,0),0)</f>
        <v>0</v>
      </c>
    </row>
    <row r="17638" spans="1:6" x14ac:dyDescent="0.25">
      <c r="A17638" s="68" t="s">
        <v>103</v>
      </c>
      <c r="B17638" s="69">
        <v>491634478</v>
      </c>
      <c r="C17638" s="68">
        <v>719565425738</v>
      </c>
      <c r="D17638" s="69" t="s">
        <v>11632</v>
      </c>
      <c r="E17638" s="65">
        <f>IFERROR(VLOOKUP(C17638,Pivot!A:B,2,0),0)</f>
        <v>0</v>
      </c>
      <c r="F17638" s="65">
        <f>IFERROR(VLOOKUP(C17638,Pivot!A:C,3,0),0)</f>
        <v>0</v>
      </c>
    </row>
    <row r="17639" spans="1:6" x14ac:dyDescent="0.25">
      <c r="A17639" s="68" t="s">
        <v>103</v>
      </c>
      <c r="B17639" s="69">
        <v>491634479</v>
      </c>
      <c r="C17639" s="68">
        <v>719565428760</v>
      </c>
      <c r="D17639" s="69" t="s">
        <v>11633</v>
      </c>
      <c r="E17639" s="65">
        <f>IFERROR(VLOOKUP(C17639,Pivot!A:B,2,0),0)</f>
        <v>0</v>
      </c>
      <c r="F17639" s="65">
        <f>IFERROR(VLOOKUP(C17639,Pivot!A:C,3,0),0)</f>
        <v>0</v>
      </c>
    </row>
    <row r="17640" spans="1:6" x14ac:dyDescent="0.25">
      <c r="A17640" s="68" t="s">
        <v>103</v>
      </c>
      <c r="B17640" s="69">
        <v>491634480</v>
      </c>
      <c r="C17640" s="68">
        <v>719565423666</v>
      </c>
      <c r="D17640" s="69" t="s">
        <v>11634</v>
      </c>
      <c r="E17640" s="65">
        <f>IFERROR(VLOOKUP(C17640,Pivot!A:B,2,0),0)</f>
        <v>0</v>
      </c>
      <c r="F17640" s="65">
        <f>IFERROR(VLOOKUP(C17640,Pivot!A:C,3,0),0)</f>
        <v>0</v>
      </c>
    </row>
    <row r="17641" spans="1:6" x14ac:dyDescent="0.25">
      <c r="A17641" s="68" t="s">
        <v>103</v>
      </c>
      <c r="B17641" s="69">
        <v>491634481</v>
      </c>
      <c r="C17641" s="68">
        <v>8905039002167</v>
      </c>
      <c r="D17641" s="69" t="s">
        <v>11635</v>
      </c>
      <c r="E17641" s="65">
        <f>IFERROR(VLOOKUP(C17641,Pivot!A:B,2,0),0)</f>
        <v>0</v>
      </c>
      <c r="F17641" s="65">
        <f>IFERROR(VLOOKUP(C17641,Pivot!A:C,3,0),0)</f>
        <v>0</v>
      </c>
    </row>
    <row r="17642" spans="1:6" x14ac:dyDescent="0.25">
      <c r="A17642" s="68" t="s">
        <v>103</v>
      </c>
      <c r="B17642" s="69">
        <v>491634482</v>
      </c>
      <c r="C17642" s="68">
        <v>8905039002174</v>
      </c>
      <c r="D17642" s="69" t="s">
        <v>11636</v>
      </c>
      <c r="E17642" s="65">
        <f>IFERROR(VLOOKUP(C17642,Pivot!A:B,2,0),0)</f>
        <v>0</v>
      </c>
      <c r="F17642" s="65">
        <f>IFERROR(VLOOKUP(C17642,Pivot!A:C,3,0),0)</f>
        <v>0</v>
      </c>
    </row>
    <row r="17643" spans="1:6" x14ac:dyDescent="0.25">
      <c r="A17643" s="68" t="s">
        <v>103</v>
      </c>
      <c r="B17643" s="69">
        <v>491634483</v>
      </c>
      <c r="C17643" s="68">
        <v>8905039002181</v>
      </c>
      <c r="D17643" s="69" t="s">
        <v>11637</v>
      </c>
      <c r="E17643" s="65">
        <f>IFERROR(VLOOKUP(C17643,Pivot!A:B,2,0),0)</f>
        <v>0</v>
      </c>
      <c r="F17643" s="65">
        <f>IFERROR(VLOOKUP(C17643,Pivot!A:C,3,0),0)</f>
        <v>0</v>
      </c>
    </row>
    <row r="17644" spans="1:6" x14ac:dyDescent="0.25">
      <c r="A17644" s="68" t="s">
        <v>103</v>
      </c>
      <c r="B17644" s="69">
        <v>491634484</v>
      </c>
      <c r="C17644" s="68">
        <v>8905039002198</v>
      </c>
      <c r="D17644" s="69" t="s">
        <v>11638</v>
      </c>
      <c r="E17644" s="65">
        <f>IFERROR(VLOOKUP(C17644,Pivot!A:B,2,0),0)</f>
        <v>0</v>
      </c>
      <c r="F17644" s="65">
        <f>IFERROR(VLOOKUP(C17644,Pivot!A:C,3,0),0)</f>
        <v>0</v>
      </c>
    </row>
    <row r="17645" spans="1:6" x14ac:dyDescent="0.25">
      <c r="A17645" s="68" t="s">
        <v>103</v>
      </c>
      <c r="B17645" s="69">
        <v>491634485</v>
      </c>
      <c r="C17645" s="68">
        <v>8905039002204</v>
      </c>
      <c r="D17645" s="69" t="s">
        <v>11639</v>
      </c>
      <c r="E17645" s="65">
        <f>IFERROR(VLOOKUP(C17645,Pivot!A:B,2,0),0)</f>
        <v>0</v>
      </c>
      <c r="F17645" s="65">
        <f>IFERROR(VLOOKUP(C17645,Pivot!A:C,3,0),0)</f>
        <v>0</v>
      </c>
    </row>
    <row r="17646" spans="1:6" x14ac:dyDescent="0.25">
      <c r="A17646" s="68" t="s">
        <v>103</v>
      </c>
      <c r="B17646" s="69">
        <v>491634486</v>
      </c>
      <c r="C17646" s="68">
        <v>8905039002211</v>
      </c>
      <c r="D17646" s="69" t="s">
        <v>11640</v>
      </c>
      <c r="E17646" s="65">
        <f>IFERROR(VLOOKUP(C17646,Pivot!A:B,2,0),0)</f>
        <v>0</v>
      </c>
      <c r="F17646" s="65">
        <f>IFERROR(VLOOKUP(C17646,Pivot!A:C,3,0),0)</f>
        <v>0</v>
      </c>
    </row>
    <row r="17647" spans="1:6" x14ac:dyDescent="0.25">
      <c r="A17647" s="68" t="s">
        <v>103</v>
      </c>
      <c r="B17647" s="69">
        <v>491634487</v>
      </c>
      <c r="C17647" s="68">
        <v>8905039002228</v>
      </c>
      <c r="D17647" s="69" t="s">
        <v>11641</v>
      </c>
      <c r="E17647" s="65">
        <f>IFERROR(VLOOKUP(C17647,Pivot!A:B,2,0),0)</f>
        <v>0</v>
      </c>
      <c r="F17647" s="65">
        <f>IFERROR(VLOOKUP(C17647,Pivot!A:C,3,0),0)</f>
        <v>0</v>
      </c>
    </row>
    <row r="17648" spans="1:6" x14ac:dyDescent="0.25">
      <c r="A17648" s="68" t="s">
        <v>103</v>
      </c>
      <c r="B17648" s="69">
        <v>491634488</v>
      </c>
      <c r="C17648" s="68">
        <v>8905039002235</v>
      </c>
      <c r="D17648" s="69" t="s">
        <v>11642</v>
      </c>
      <c r="E17648" s="65">
        <f>IFERROR(VLOOKUP(C17648,Pivot!A:B,2,0),0)</f>
        <v>0</v>
      </c>
      <c r="F17648" s="65">
        <f>IFERROR(VLOOKUP(C17648,Pivot!A:C,3,0),0)</f>
        <v>0</v>
      </c>
    </row>
    <row r="17649" spans="1:6" x14ac:dyDescent="0.25">
      <c r="A17649" s="68" t="s">
        <v>103</v>
      </c>
      <c r="B17649" s="69">
        <v>491634489</v>
      </c>
      <c r="C17649" s="68">
        <v>8905039002242</v>
      </c>
      <c r="D17649" s="69" t="s">
        <v>11643</v>
      </c>
      <c r="E17649" s="65">
        <f>IFERROR(VLOOKUP(C17649,Pivot!A:B,2,0),0)</f>
        <v>0</v>
      </c>
      <c r="F17649" s="65">
        <f>IFERROR(VLOOKUP(C17649,Pivot!A:C,3,0),0)</f>
        <v>0</v>
      </c>
    </row>
    <row r="17650" spans="1:6" x14ac:dyDescent="0.25">
      <c r="A17650" s="68" t="s">
        <v>103</v>
      </c>
      <c r="B17650" s="69">
        <v>491634490</v>
      </c>
      <c r="C17650" s="68">
        <v>8905039002259</v>
      </c>
      <c r="D17650" s="69" t="s">
        <v>11644</v>
      </c>
      <c r="E17650" s="65">
        <f>IFERROR(VLOOKUP(C17650,Pivot!A:B,2,0),0)</f>
        <v>0</v>
      </c>
      <c r="F17650" s="65">
        <f>IFERROR(VLOOKUP(C17650,Pivot!A:C,3,0),0)</f>
        <v>0</v>
      </c>
    </row>
    <row r="17651" spans="1:6" x14ac:dyDescent="0.25">
      <c r="A17651" s="68" t="s">
        <v>103</v>
      </c>
      <c r="B17651" s="69">
        <v>491634491</v>
      </c>
      <c r="C17651" s="68">
        <v>8905039002266</v>
      </c>
      <c r="D17651" s="69" t="s">
        <v>11645</v>
      </c>
      <c r="E17651" s="65">
        <f>IFERROR(VLOOKUP(C17651,Pivot!A:B,2,0),0)</f>
        <v>0</v>
      </c>
      <c r="F17651" s="65">
        <f>IFERROR(VLOOKUP(C17651,Pivot!A:C,3,0),0)</f>
        <v>0</v>
      </c>
    </row>
    <row r="17652" spans="1:6" x14ac:dyDescent="0.25">
      <c r="A17652" s="68" t="s">
        <v>103</v>
      </c>
      <c r="B17652" s="69">
        <v>491634492</v>
      </c>
      <c r="C17652" s="68">
        <v>8905039002273</v>
      </c>
      <c r="D17652" s="69" t="s">
        <v>11646</v>
      </c>
      <c r="E17652" s="65">
        <f>IFERROR(VLOOKUP(C17652,Pivot!A:B,2,0),0)</f>
        <v>0</v>
      </c>
      <c r="F17652" s="65">
        <f>IFERROR(VLOOKUP(C17652,Pivot!A:C,3,0),0)</f>
        <v>0</v>
      </c>
    </row>
    <row r="17653" spans="1:6" x14ac:dyDescent="0.25">
      <c r="A17653" s="68" t="s">
        <v>103</v>
      </c>
      <c r="B17653" s="69">
        <v>491634493</v>
      </c>
      <c r="C17653" s="68">
        <v>8905039000774</v>
      </c>
      <c r="D17653" s="69" t="s">
        <v>11647</v>
      </c>
      <c r="E17653" s="65">
        <f>IFERROR(VLOOKUP(C17653,Pivot!A:B,2,0),0)</f>
        <v>0</v>
      </c>
      <c r="F17653" s="65">
        <f>IFERROR(VLOOKUP(C17653,Pivot!A:C,3,0),0)</f>
        <v>0</v>
      </c>
    </row>
    <row r="17654" spans="1:6" x14ac:dyDescent="0.25">
      <c r="A17654" s="68" t="s">
        <v>103</v>
      </c>
      <c r="B17654" s="69">
        <v>491634494</v>
      </c>
      <c r="C17654" s="68">
        <v>8905039000781</v>
      </c>
      <c r="D17654" s="69" t="s">
        <v>11648</v>
      </c>
      <c r="E17654" s="65">
        <f>IFERROR(VLOOKUP(C17654,Pivot!A:B,2,0),0)</f>
        <v>0</v>
      </c>
      <c r="F17654" s="65">
        <f>IFERROR(VLOOKUP(C17654,Pivot!A:C,3,0),0)</f>
        <v>0</v>
      </c>
    </row>
    <row r="17655" spans="1:6" x14ac:dyDescent="0.25">
      <c r="A17655" s="68" t="s">
        <v>103</v>
      </c>
      <c r="B17655" s="69">
        <v>491634495</v>
      </c>
      <c r="C17655" s="68">
        <v>8905039000798</v>
      </c>
      <c r="D17655" s="69" t="s">
        <v>11648</v>
      </c>
      <c r="E17655" s="65">
        <f>IFERROR(VLOOKUP(C17655,Pivot!A:B,2,0),0)</f>
        <v>0</v>
      </c>
      <c r="F17655" s="65">
        <f>IFERROR(VLOOKUP(C17655,Pivot!A:C,3,0),0)</f>
        <v>0</v>
      </c>
    </row>
    <row r="17656" spans="1:6" x14ac:dyDescent="0.25">
      <c r="A17656" s="68" t="s">
        <v>103</v>
      </c>
      <c r="B17656" s="69">
        <v>491634496</v>
      </c>
      <c r="C17656" s="68">
        <v>8905039000866</v>
      </c>
      <c r="D17656" s="69" t="s">
        <v>11648</v>
      </c>
      <c r="E17656" s="65">
        <f>IFERROR(VLOOKUP(C17656,Pivot!A:B,2,0),0)</f>
        <v>0</v>
      </c>
      <c r="F17656" s="65">
        <f>IFERROR(VLOOKUP(C17656,Pivot!A:C,3,0),0)</f>
        <v>0</v>
      </c>
    </row>
    <row r="17657" spans="1:6" x14ac:dyDescent="0.25">
      <c r="A17657" s="68" t="s">
        <v>103</v>
      </c>
      <c r="B17657" s="69">
        <v>491634497</v>
      </c>
      <c r="C17657" s="68">
        <v>8905039000859</v>
      </c>
      <c r="D17657" s="69" t="s">
        <v>11648</v>
      </c>
      <c r="E17657" s="65">
        <f>IFERROR(VLOOKUP(C17657,Pivot!A:B,2,0),0)</f>
        <v>0</v>
      </c>
      <c r="F17657" s="65">
        <f>IFERROR(VLOOKUP(C17657,Pivot!A:C,3,0),0)</f>
        <v>0</v>
      </c>
    </row>
    <row r="17658" spans="1:6" x14ac:dyDescent="0.25">
      <c r="A17658" s="68" t="s">
        <v>103</v>
      </c>
      <c r="B17658" s="69">
        <v>491634498</v>
      </c>
      <c r="C17658" s="68">
        <v>8905039000804</v>
      </c>
      <c r="D17658" s="69" t="s">
        <v>11649</v>
      </c>
      <c r="E17658" s="65">
        <f>IFERROR(VLOOKUP(C17658,Pivot!A:B,2,0),0)</f>
        <v>0</v>
      </c>
      <c r="F17658" s="65">
        <f>IFERROR(VLOOKUP(C17658,Pivot!A:C,3,0),0)</f>
        <v>0</v>
      </c>
    </row>
    <row r="17659" spans="1:6" x14ac:dyDescent="0.25">
      <c r="A17659" s="68" t="s">
        <v>103</v>
      </c>
      <c r="B17659" s="69">
        <v>491634499</v>
      </c>
      <c r="C17659" s="68">
        <v>8905039000811</v>
      </c>
      <c r="D17659" s="69" t="s">
        <v>11648</v>
      </c>
      <c r="E17659" s="65">
        <f>IFERROR(VLOOKUP(C17659,Pivot!A:B,2,0),0)</f>
        <v>0</v>
      </c>
      <c r="F17659" s="65">
        <f>IFERROR(VLOOKUP(C17659,Pivot!A:C,3,0),0)</f>
        <v>0</v>
      </c>
    </row>
    <row r="17660" spans="1:6" x14ac:dyDescent="0.25">
      <c r="A17660" s="68" t="s">
        <v>103</v>
      </c>
      <c r="B17660" s="69">
        <v>491634500</v>
      </c>
      <c r="C17660" s="68">
        <v>8905039000828</v>
      </c>
      <c r="D17660" s="69" t="s">
        <v>11650</v>
      </c>
      <c r="E17660" s="65">
        <f>IFERROR(VLOOKUP(C17660,Pivot!A:B,2,0),0)</f>
        <v>0</v>
      </c>
      <c r="F17660" s="65">
        <f>IFERROR(VLOOKUP(C17660,Pivot!A:C,3,0),0)</f>
        <v>0</v>
      </c>
    </row>
    <row r="17661" spans="1:6" x14ac:dyDescent="0.25">
      <c r="A17661" s="68" t="s">
        <v>103</v>
      </c>
      <c r="B17661" s="69">
        <v>491634501</v>
      </c>
      <c r="C17661" s="68">
        <v>8905039000835</v>
      </c>
      <c r="D17661" s="69" t="s">
        <v>11651</v>
      </c>
      <c r="E17661" s="65">
        <f>IFERROR(VLOOKUP(C17661,Pivot!A:B,2,0),0)</f>
        <v>0</v>
      </c>
      <c r="F17661" s="65">
        <f>IFERROR(VLOOKUP(C17661,Pivot!A:C,3,0),0)</f>
        <v>0</v>
      </c>
    </row>
    <row r="17662" spans="1:6" x14ac:dyDescent="0.25">
      <c r="A17662" s="68" t="s">
        <v>103</v>
      </c>
      <c r="B17662" s="69">
        <v>491634502</v>
      </c>
      <c r="C17662" s="68">
        <v>8905039000842</v>
      </c>
      <c r="D17662" s="69" t="s">
        <v>11652</v>
      </c>
      <c r="E17662" s="65">
        <f>IFERROR(VLOOKUP(C17662,Pivot!A:B,2,0),0)</f>
        <v>0</v>
      </c>
      <c r="F17662" s="65">
        <f>IFERROR(VLOOKUP(C17662,Pivot!A:C,3,0),0)</f>
        <v>0</v>
      </c>
    </row>
    <row r="17663" spans="1:6" x14ac:dyDescent="0.25">
      <c r="A17663" s="68" t="s">
        <v>103</v>
      </c>
      <c r="B17663" s="69">
        <v>491634503</v>
      </c>
      <c r="C17663" s="68">
        <v>491634503</v>
      </c>
      <c r="D17663" s="69" t="s">
        <v>11653</v>
      </c>
      <c r="E17663" s="65">
        <f>IFERROR(VLOOKUP(C17663,Pivot!A:B,2,0),0)</f>
        <v>0</v>
      </c>
      <c r="F17663" s="65">
        <f>IFERROR(VLOOKUP(C17663,Pivot!A:C,3,0),0)</f>
        <v>0</v>
      </c>
    </row>
    <row r="17664" spans="1:6" x14ac:dyDescent="0.25">
      <c r="A17664" s="68" t="s">
        <v>103</v>
      </c>
      <c r="B17664" s="69">
        <v>491634503</v>
      </c>
      <c r="C17664" s="68">
        <v>630509848522</v>
      </c>
      <c r="D17664" s="69" t="s">
        <v>11653</v>
      </c>
      <c r="E17664" s="65">
        <f>IFERROR(VLOOKUP(C17664,Pivot!A:B,2,0),0)</f>
        <v>0</v>
      </c>
      <c r="F17664" s="65">
        <f>IFERROR(VLOOKUP(C17664,Pivot!A:C,3,0),0)</f>
        <v>0</v>
      </c>
    </row>
    <row r="17665" spans="1:6" x14ac:dyDescent="0.25">
      <c r="A17665" s="68" t="s">
        <v>103</v>
      </c>
      <c r="B17665" s="69">
        <v>491634503</v>
      </c>
      <c r="C17665" s="68">
        <v>630509848539</v>
      </c>
      <c r="D17665" s="69" t="s">
        <v>11653</v>
      </c>
      <c r="E17665" s="65">
        <f>IFERROR(VLOOKUP(C17665,Pivot!A:B,2,0),0)</f>
        <v>0</v>
      </c>
      <c r="F17665" s="65">
        <f>IFERROR(VLOOKUP(C17665,Pivot!A:C,3,0),0)</f>
        <v>0</v>
      </c>
    </row>
    <row r="17666" spans="1:6" x14ac:dyDescent="0.25">
      <c r="A17666" s="68" t="s">
        <v>103</v>
      </c>
      <c r="B17666" s="69">
        <v>491634504</v>
      </c>
      <c r="C17666" s="68">
        <v>630509853472</v>
      </c>
      <c r="D17666" s="69" t="s">
        <v>11654</v>
      </c>
      <c r="E17666" s="65">
        <f>IFERROR(VLOOKUP(C17666,Pivot!A:B,2,0),0)</f>
        <v>0</v>
      </c>
      <c r="F17666" s="65">
        <f>IFERROR(VLOOKUP(C17666,Pivot!A:C,3,0),0)</f>
        <v>0</v>
      </c>
    </row>
    <row r="17667" spans="1:6" x14ac:dyDescent="0.25">
      <c r="A17667" s="68" t="s">
        <v>103</v>
      </c>
      <c r="B17667" s="69">
        <v>491634505</v>
      </c>
      <c r="C17667" s="68">
        <v>630509858644</v>
      </c>
      <c r="D17667" s="69" t="s">
        <v>11655</v>
      </c>
      <c r="E17667" s="65">
        <f>IFERROR(VLOOKUP(C17667,Pivot!A:B,2,0),0)</f>
        <v>0</v>
      </c>
      <c r="F17667" s="65">
        <f>IFERROR(VLOOKUP(C17667,Pivot!A:C,3,0),0)</f>
        <v>0</v>
      </c>
    </row>
    <row r="17668" spans="1:6" x14ac:dyDescent="0.25">
      <c r="A17668" s="68" t="s">
        <v>103</v>
      </c>
      <c r="B17668" s="69">
        <v>491634506</v>
      </c>
      <c r="C17668" s="68">
        <v>630509887385</v>
      </c>
      <c r="D17668" s="69" t="s">
        <v>11656</v>
      </c>
      <c r="E17668" s="65">
        <f>IFERROR(VLOOKUP(C17668,Pivot!A:B,2,0),0)</f>
        <v>0</v>
      </c>
      <c r="F17668" s="65">
        <f>IFERROR(VLOOKUP(C17668,Pivot!A:C,3,0),0)</f>
        <v>0</v>
      </c>
    </row>
    <row r="17669" spans="1:6" x14ac:dyDescent="0.25">
      <c r="A17669" s="68" t="s">
        <v>103</v>
      </c>
      <c r="B17669" s="69">
        <v>491634506</v>
      </c>
      <c r="C17669" s="68">
        <v>630509887392</v>
      </c>
      <c r="D17669" s="69" t="s">
        <v>11656</v>
      </c>
      <c r="E17669" s="65">
        <f>IFERROR(VLOOKUP(C17669,Pivot!A:B,2,0),0)</f>
        <v>0</v>
      </c>
      <c r="F17669" s="65">
        <f>IFERROR(VLOOKUP(C17669,Pivot!A:C,3,0),0)</f>
        <v>0</v>
      </c>
    </row>
    <row r="17670" spans="1:6" x14ac:dyDescent="0.25">
      <c r="A17670" s="68" t="s">
        <v>103</v>
      </c>
      <c r="B17670" s="69">
        <v>491634506</v>
      </c>
      <c r="C17670" s="68">
        <v>630509888177</v>
      </c>
      <c r="D17670" s="69" t="s">
        <v>11656</v>
      </c>
      <c r="E17670" s="65">
        <f>IFERROR(VLOOKUP(C17670,Pivot!A:B,2,0),0)</f>
        <v>0</v>
      </c>
      <c r="F17670" s="65">
        <f>IFERROR(VLOOKUP(C17670,Pivot!A:C,3,0),0)</f>
        <v>0</v>
      </c>
    </row>
    <row r="17671" spans="1:6" x14ac:dyDescent="0.25">
      <c r="A17671" s="68" t="s">
        <v>103</v>
      </c>
      <c r="B17671" s="69">
        <v>491634507</v>
      </c>
      <c r="C17671" s="68">
        <v>5015353613260</v>
      </c>
      <c r="D17671" s="69" t="s">
        <v>11657</v>
      </c>
      <c r="E17671" s="65">
        <f>IFERROR(VLOOKUP(C17671,Pivot!A:B,2,0),0)</f>
        <v>0</v>
      </c>
      <c r="F17671" s="65">
        <f>IFERROR(VLOOKUP(C17671,Pivot!A:C,3,0),0)</f>
        <v>0</v>
      </c>
    </row>
    <row r="17672" spans="1:6" x14ac:dyDescent="0.25">
      <c r="A17672" s="68" t="s">
        <v>103</v>
      </c>
      <c r="B17672" s="69">
        <v>491634508</v>
      </c>
      <c r="C17672" s="68">
        <v>8901736178976</v>
      </c>
      <c r="D17672" s="69" t="s">
        <v>11658</v>
      </c>
      <c r="E17672" s="65">
        <f>IFERROR(VLOOKUP(C17672,Pivot!A:B,2,0),0)</f>
        <v>0</v>
      </c>
      <c r="F17672" s="65">
        <f>IFERROR(VLOOKUP(C17672,Pivot!A:C,3,0),0)</f>
        <v>0</v>
      </c>
    </row>
    <row r="17673" spans="1:6" x14ac:dyDescent="0.25">
      <c r="A17673" s="68" t="s">
        <v>103</v>
      </c>
      <c r="B17673" s="69">
        <v>491634509</v>
      </c>
      <c r="C17673" s="68">
        <v>8901736178990</v>
      </c>
      <c r="D17673" s="69" t="s">
        <v>11659</v>
      </c>
      <c r="E17673" s="65">
        <f>IFERROR(VLOOKUP(C17673,Pivot!A:B,2,0),0)</f>
        <v>0</v>
      </c>
      <c r="F17673" s="65">
        <f>IFERROR(VLOOKUP(C17673,Pivot!A:C,3,0),0)</f>
        <v>0</v>
      </c>
    </row>
    <row r="17674" spans="1:6" x14ac:dyDescent="0.25">
      <c r="A17674" s="68" t="s">
        <v>103</v>
      </c>
      <c r="B17674" s="69">
        <v>491634510</v>
      </c>
      <c r="C17674" s="68">
        <v>8901736179003</v>
      </c>
      <c r="D17674" s="69" t="s">
        <v>11660</v>
      </c>
      <c r="E17674" s="65">
        <f>IFERROR(VLOOKUP(C17674,Pivot!A:B,2,0),0)</f>
        <v>0</v>
      </c>
      <c r="F17674" s="65">
        <f>IFERROR(VLOOKUP(C17674,Pivot!A:C,3,0),0)</f>
        <v>0</v>
      </c>
    </row>
    <row r="17675" spans="1:6" x14ac:dyDescent="0.25">
      <c r="A17675" s="68" t="s">
        <v>103</v>
      </c>
      <c r="B17675" s="69">
        <v>491634511</v>
      </c>
      <c r="C17675" s="68">
        <v>8901736179058</v>
      </c>
      <c r="D17675" s="69" t="s">
        <v>11661</v>
      </c>
      <c r="E17675" s="65">
        <f>IFERROR(VLOOKUP(C17675,Pivot!A:B,2,0),0)</f>
        <v>0</v>
      </c>
      <c r="F17675" s="65">
        <f>IFERROR(VLOOKUP(C17675,Pivot!A:C,3,0),0)</f>
        <v>0</v>
      </c>
    </row>
    <row r="17676" spans="1:6" x14ac:dyDescent="0.25">
      <c r="A17676" s="68" t="s">
        <v>103</v>
      </c>
      <c r="B17676" s="69">
        <v>491634512</v>
      </c>
      <c r="C17676" s="68">
        <v>753610838890</v>
      </c>
      <c r="D17676" s="69" t="s">
        <v>11662</v>
      </c>
      <c r="E17676" s="65">
        <f>IFERROR(VLOOKUP(C17676,Pivot!A:B,2,0),0)</f>
        <v>0</v>
      </c>
      <c r="F17676" s="65">
        <f>IFERROR(VLOOKUP(C17676,Pivot!A:C,3,0),0)</f>
        <v>0</v>
      </c>
    </row>
    <row r="17677" spans="1:6" x14ac:dyDescent="0.25">
      <c r="A17677" s="68" t="s">
        <v>103</v>
      </c>
      <c r="B17677" s="69">
        <v>491634513</v>
      </c>
      <c r="C17677" s="68">
        <v>753610838876</v>
      </c>
      <c r="D17677" s="69" t="s">
        <v>11663</v>
      </c>
      <c r="E17677" s="65">
        <f>IFERROR(VLOOKUP(C17677,Pivot!A:B,2,0),0)</f>
        <v>0</v>
      </c>
      <c r="F17677" s="65">
        <f>IFERROR(VLOOKUP(C17677,Pivot!A:C,3,0),0)</f>
        <v>0</v>
      </c>
    </row>
    <row r="17678" spans="1:6" x14ac:dyDescent="0.25">
      <c r="A17678" s="68" t="s">
        <v>103</v>
      </c>
      <c r="B17678" s="69">
        <v>491634514</v>
      </c>
      <c r="C17678" s="68">
        <v>753610838883</v>
      </c>
      <c r="D17678" s="69" t="s">
        <v>11664</v>
      </c>
      <c r="E17678" s="65">
        <f>IFERROR(VLOOKUP(C17678,Pivot!A:B,2,0),0)</f>
        <v>0</v>
      </c>
      <c r="F17678" s="65">
        <f>IFERROR(VLOOKUP(C17678,Pivot!A:C,3,0),0)</f>
        <v>0</v>
      </c>
    </row>
    <row r="17679" spans="1:6" x14ac:dyDescent="0.25">
      <c r="A17679" s="68" t="s">
        <v>103</v>
      </c>
      <c r="B17679" s="69">
        <v>491634516</v>
      </c>
      <c r="C17679" s="68">
        <v>491634516</v>
      </c>
      <c r="D17679" s="69" t="s">
        <v>11665</v>
      </c>
      <c r="E17679" s="65">
        <f>IFERROR(VLOOKUP(C17679,Pivot!A:B,2,0),0)</f>
        <v>0</v>
      </c>
      <c r="F17679" s="65">
        <f>IFERROR(VLOOKUP(C17679,Pivot!A:C,3,0),0)</f>
        <v>0</v>
      </c>
    </row>
    <row r="17680" spans="1:6" x14ac:dyDescent="0.25">
      <c r="A17680" s="68" t="s">
        <v>103</v>
      </c>
      <c r="B17680" s="69">
        <v>491634518</v>
      </c>
      <c r="C17680" s="68">
        <v>491634518</v>
      </c>
      <c r="D17680" s="69" t="s">
        <v>11666</v>
      </c>
      <c r="E17680" s="65">
        <f>IFERROR(VLOOKUP(C17680,Pivot!A:B,2,0),0)</f>
        <v>0</v>
      </c>
      <c r="F17680" s="65">
        <f>IFERROR(VLOOKUP(C17680,Pivot!A:C,3,0),0)</f>
        <v>0</v>
      </c>
    </row>
    <row r="17681" spans="1:6" x14ac:dyDescent="0.25">
      <c r="A17681" s="68" t="s">
        <v>103</v>
      </c>
      <c r="B17681" s="69">
        <v>491634518</v>
      </c>
      <c r="C17681" s="68">
        <v>8904027111447</v>
      </c>
      <c r="D17681" s="69" t="s">
        <v>11666</v>
      </c>
      <c r="E17681" s="65">
        <f>IFERROR(VLOOKUP(C17681,Pivot!A:B,2,0),0)</f>
        <v>0</v>
      </c>
      <c r="F17681" s="65">
        <f>IFERROR(VLOOKUP(C17681,Pivot!A:C,3,0),0)</f>
        <v>0</v>
      </c>
    </row>
    <row r="17682" spans="1:6" x14ac:dyDescent="0.25">
      <c r="A17682" s="68" t="s">
        <v>103</v>
      </c>
      <c r="B17682" s="69">
        <v>491634543</v>
      </c>
      <c r="C17682" s="68">
        <v>630509399598</v>
      </c>
      <c r="D17682" s="69" t="s">
        <v>11667</v>
      </c>
      <c r="E17682" s="65">
        <f>IFERROR(VLOOKUP(C17682,Pivot!A:B,2,0),0)</f>
        <v>0</v>
      </c>
      <c r="F17682" s="65">
        <f>IFERROR(VLOOKUP(C17682,Pivot!A:C,3,0),0)</f>
        <v>0</v>
      </c>
    </row>
    <row r="17683" spans="1:6" x14ac:dyDescent="0.25">
      <c r="A17683" s="68" t="s">
        <v>103</v>
      </c>
      <c r="B17683" s="69">
        <v>491634543</v>
      </c>
      <c r="C17683" s="68">
        <v>630509399659</v>
      </c>
      <c r="D17683" s="69" t="s">
        <v>11667</v>
      </c>
      <c r="E17683" s="65">
        <f>IFERROR(VLOOKUP(C17683,Pivot!A:B,2,0),0)</f>
        <v>0</v>
      </c>
      <c r="F17683" s="65">
        <f>IFERROR(VLOOKUP(C17683,Pivot!A:C,3,0),0)</f>
        <v>0</v>
      </c>
    </row>
    <row r="17684" spans="1:6" x14ac:dyDescent="0.25">
      <c r="A17684" s="68" t="s">
        <v>103</v>
      </c>
      <c r="B17684" s="69">
        <v>491634543</v>
      </c>
      <c r="C17684" s="68">
        <v>630509399666</v>
      </c>
      <c r="D17684" s="69" t="s">
        <v>11667</v>
      </c>
      <c r="E17684" s="65">
        <f>IFERROR(VLOOKUP(C17684,Pivot!A:B,2,0),0)</f>
        <v>0</v>
      </c>
      <c r="F17684" s="65">
        <f>IFERROR(VLOOKUP(C17684,Pivot!A:C,3,0),0)</f>
        <v>0</v>
      </c>
    </row>
    <row r="17685" spans="1:6" x14ac:dyDescent="0.25">
      <c r="A17685" s="68" t="s">
        <v>103</v>
      </c>
      <c r="B17685" s="69">
        <v>491634543</v>
      </c>
      <c r="C17685" s="68">
        <v>630509399673</v>
      </c>
      <c r="D17685" s="69" t="s">
        <v>11667</v>
      </c>
      <c r="E17685" s="65">
        <f>IFERROR(VLOOKUP(C17685,Pivot!A:B,2,0),0)</f>
        <v>0</v>
      </c>
      <c r="F17685" s="65">
        <f>IFERROR(VLOOKUP(C17685,Pivot!A:C,3,0),0)</f>
        <v>0</v>
      </c>
    </row>
    <row r="17686" spans="1:6" x14ac:dyDescent="0.25">
      <c r="A17686" s="68" t="s">
        <v>103</v>
      </c>
      <c r="B17686" s="69">
        <v>491634543</v>
      </c>
      <c r="C17686" s="68">
        <v>630509745104</v>
      </c>
      <c r="D17686" s="69" t="s">
        <v>11667</v>
      </c>
      <c r="E17686" s="65">
        <f>IFERROR(VLOOKUP(C17686,Pivot!A:B,2,0),0)</f>
        <v>0</v>
      </c>
      <c r="F17686" s="65">
        <f>IFERROR(VLOOKUP(C17686,Pivot!A:C,3,0),0)</f>
        <v>0</v>
      </c>
    </row>
    <row r="17687" spans="1:6" x14ac:dyDescent="0.25">
      <c r="A17687" s="68" t="s">
        <v>103</v>
      </c>
      <c r="B17687" s="69">
        <v>491634543</v>
      </c>
      <c r="C17687" s="68">
        <v>630509745111</v>
      </c>
      <c r="D17687" s="69" t="s">
        <v>11667</v>
      </c>
      <c r="E17687" s="65">
        <f>IFERROR(VLOOKUP(C17687,Pivot!A:B,2,0),0)</f>
        <v>0</v>
      </c>
      <c r="F17687" s="65">
        <f>IFERROR(VLOOKUP(C17687,Pivot!A:C,3,0),0)</f>
        <v>0</v>
      </c>
    </row>
    <row r="17688" spans="1:6" x14ac:dyDescent="0.25">
      <c r="A17688" s="68" t="s">
        <v>103</v>
      </c>
      <c r="B17688" s="69">
        <v>491634544</v>
      </c>
      <c r="C17688" s="68">
        <v>630509455478</v>
      </c>
      <c r="D17688" s="69" t="s">
        <v>11668</v>
      </c>
      <c r="E17688" s="65">
        <f>IFERROR(VLOOKUP(C17688,Pivot!A:B,2,0),0)</f>
        <v>0</v>
      </c>
      <c r="F17688" s="65">
        <f>IFERROR(VLOOKUP(C17688,Pivot!A:C,3,0),0)</f>
        <v>0</v>
      </c>
    </row>
    <row r="17689" spans="1:6" x14ac:dyDescent="0.25">
      <c r="A17689" s="68" t="s">
        <v>103</v>
      </c>
      <c r="B17689" s="69">
        <v>491634544</v>
      </c>
      <c r="C17689" s="68">
        <v>630509455485</v>
      </c>
      <c r="D17689" s="69" t="s">
        <v>11668</v>
      </c>
      <c r="E17689" s="65">
        <f>IFERROR(VLOOKUP(C17689,Pivot!A:B,2,0),0)</f>
        <v>0</v>
      </c>
      <c r="F17689" s="65">
        <f>IFERROR(VLOOKUP(C17689,Pivot!A:C,3,0),0)</f>
        <v>0</v>
      </c>
    </row>
    <row r="17690" spans="1:6" x14ac:dyDescent="0.25">
      <c r="A17690" s="68" t="s">
        <v>103</v>
      </c>
      <c r="B17690" s="69">
        <v>491634544</v>
      </c>
      <c r="C17690" s="68">
        <v>630509455492</v>
      </c>
      <c r="D17690" s="69" t="s">
        <v>11668</v>
      </c>
      <c r="E17690" s="65">
        <f>IFERROR(VLOOKUP(C17690,Pivot!A:B,2,0),0)</f>
        <v>0</v>
      </c>
      <c r="F17690" s="65">
        <f>IFERROR(VLOOKUP(C17690,Pivot!A:C,3,0),0)</f>
        <v>0</v>
      </c>
    </row>
    <row r="17691" spans="1:6" x14ac:dyDescent="0.25">
      <c r="A17691" s="68" t="s">
        <v>103</v>
      </c>
      <c r="B17691" s="69">
        <v>491634544</v>
      </c>
      <c r="C17691" s="68">
        <v>630509455508</v>
      </c>
      <c r="D17691" s="69" t="s">
        <v>11668</v>
      </c>
      <c r="E17691" s="65">
        <f>IFERROR(VLOOKUP(C17691,Pivot!A:B,2,0),0)</f>
        <v>0</v>
      </c>
      <c r="F17691" s="65">
        <f>IFERROR(VLOOKUP(C17691,Pivot!A:C,3,0),0)</f>
        <v>0</v>
      </c>
    </row>
    <row r="17692" spans="1:6" x14ac:dyDescent="0.25">
      <c r="A17692" s="68" t="s">
        <v>103</v>
      </c>
      <c r="B17692" s="69">
        <v>491634544</v>
      </c>
      <c r="C17692" s="68">
        <v>630509455515</v>
      </c>
      <c r="D17692" s="69" t="s">
        <v>11668</v>
      </c>
      <c r="E17692" s="65">
        <f>IFERROR(VLOOKUP(C17692,Pivot!A:B,2,0),0)</f>
        <v>0</v>
      </c>
      <c r="F17692" s="65">
        <f>IFERROR(VLOOKUP(C17692,Pivot!A:C,3,0),0)</f>
        <v>0</v>
      </c>
    </row>
    <row r="17693" spans="1:6" x14ac:dyDescent="0.25">
      <c r="A17693" s="68" t="s">
        <v>103</v>
      </c>
      <c r="B17693" s="69">
        <v>491634544</v>
      </c>
      <c r="C17693" s="68">
        <v>630509457274</v>
      </c>
      <c r="D17693" s="69" t="s">
        <v>11668</v>
      </c>
      <c r="E17693" s="65">
        <f>IFERROR(VLOOKUP(C17693,Pivot!A:B,2,0),0)</f>
        <v>0</v>
      </c>
      <c r="F17693" s="65">
        <f>IFERROR(VLOOKUP(C17693,Pivot!A:C,3,0),0)</f>
        <v>0</v>
      </c>
    </row>
    <row r="17694" spans="1:6" x14ac:dyDescent="0.25">
      <c r="A17694" s="68" t="s">
        <v>103</v>
      </c>
      <c r="B17694" s="69">
        <v>491634544</v>
      </c>
      <c r="C17694" s="68">
        <v>630509457281</v>
      </c>
      <c r="D17694" s="69" t="s">
        <v>11668</v>
      </c>
      <c r="E17694" s="65">
        <f>IFERROR(VLOOKUP(C17694,Pivot!A:B,2,0),0)</f>
        <v>0</v>
      </c>
      <c r="F17694" s="65">
        <f>IFERROR(VLOOKUP(C17694,Pivot!A:C,3,0),0)</f>
        <v>0</v>
      </c>
    </row>
    <row r="17695" spans="1:6" x14ac:dyDescent="0.25">
      <c r="A17695" s="68" t="s">
        <v>103</v>
      </c>
      <c r="B17695" s="69">
        <v>491634544</v>
      </c>
      <c r="C17695" s="68">
        <v>630509492404</v>
      </c>
      <c r="D17695" s="69" t="s">
        <v>11668</v>
      </c>
      <c r="E17695" s="65">
        <f>IFERROR(VLOOKUP(C17695,Pivot!A:B,2,0),0)</f>
        <v>0</v>
      </c>
      <c r="F17695" s="65">
        <f>IFERROR(VLOOKUP(C17695,Pivot!A:C,3,0),0)</f>
        <v>0</v>
      </c>
    </row>
    <row r="17696" spans="1:6" x14ac:dyDescent="0.25">
      <c r="A17696" s="68" t="s">
        <v>103</v>
      </c>
      <c r="B17696" s="69">
        <v>491634546</v>
      </c>
      <c r="C17696" s="68">
        <v>630509775217</v>
      </c>
      <c r="D17696" s="69" t="s">
        <v>11669</v>
      </c>
      <c r="E17696" s="65">
        <f>IFERROR(VLOOKUP(C17696,Pivot!A:B,2,0),0)</f>
        <v>0</v>
      </c>
      <c r="F17696" s="65">
        <f>IFERROR(VLOOKUP(C17696,Pivot!A:C,3,0),0)</f>
        <v>0</v>
      </c>
    </row>
    <row r="17697" spans="1:6" x14ac:dyDescent="0.25">
      <c r="A17697" s="68" t="s">
        <v>103</v>
      </c>
      <c r="B17697" s="69">
        <v>491634546</v>
      </c>
      <c r="C17697" s="68">
        <v>630509775224</v>
      </c>
      <c r="D17697" s="69" t="s">
        <v>11669</v>
      </c>
      <c r="E17697" s="65">
        <f>IFERROR(VLOOKUP(C17697,Pivot!A:B,2,0),0)</f>
        <v>0</v>
      </c>
      <c r="F17697" s="65">
        <f>IFERROR(VLOOKUP(C17697,Pivot!A:C,3,0),0)</f>
        <v>0</v>
      </c>
    </row>
    <row r="17698" spans="1:6" x14ac:dyDescent="0.25">
      <c r="A17698" s="68" t="s">
        <v>103</v>
      </c>
      <c r="B17698" s="69">
        <v>491634557</v>
      </c>
      <c r="C17698" s="68">
        <v>6290210166816</v>
      </c>
      <c r="D17698" s="69" t="s">
        <v>11670</v>
      </c>
      <c r="E17698" s="65">
        <f>IFERROR(VLOOKUP(C17698,Pivot!A:B,2,0),0)</f>
        <v>0</v>
      </c>
      <c r="F17698" s="65">
        <f>IFERROR(VLOOKUP(C17698,Pivot!A:C,3,0),0)</f>
        <v>0</v>
      </c>
    </row>
    <row r="17699" spans="1:6" x14ac:dyDescent="0.25">
      <c r="A17699" s="68" t="s">
        <v>103</v>
      </c>
      <c r="B17699" s="69">
        <v>491634558</v>
      </c>
      <c r="C17699" s="68">
        <v>6290210166823</v>
      </c>
      <c r="D17699" s="69" t="s">
        <v>11671</v>
      </c>
      <c r="E17699" s="65">
        <f>IFERROR(VLOOKUP(C17699,Pivot!A:B,2,0),0)</f>
        <v>0</v>
      </c>
      <c r="F17699" s="65">
        <f>IFERROR(VLOOKUP(C17699,Pivot!A:C,3,0),0)</f>
        <v>0</v>
      </c>
    </row>
    <row r="17700" spans="1:6" x14ac:dyDescent="0.25">
      <c r="A17700" s="68" t="s">
        <v>103</v>
      </c>
      <c r="B17700" s="69">
        <v>491634562</v>
      </c>
      <c r="C17700" s="68">
        <v>630509796502</v>
      </c>
      <c r="D17700" s="69" t="s">
        <v>11672</v>
      </c>
      <c r="E17700" s="65">
        <f>IFERROR(VLOOKUP(C17700,Pivot!A:B,2,0),0)</f>
        <v>0</v>
      </c>
      <c r="F17700" s="65">
        <f>IFERROR(VLOOKUP(C17700,Pivot!A:C,3,0),0)</f>
        <v>0</v>
      </c>
    </row>
    <row r="17701" spans="1:6" x14ac:dyDescent="0.25">
      <c r="A17701" s="68" t="s">
        <v>103</v>
      </c>
      <c r="B17701" s="69">
        <v>491634563</v>
      </c>
      <c r="C17701" s="68">
        <v>8421134094710</v>
      </c>
      <c r="D17701" s="69" t="s">
        <v>11673</v>
      </c>
      <c r="E17701" s="65">
        <f>IFERROR(VLOOKUP(C17701,Pivot!A:B,2,0),0)</f>
        <v>0</v>
      </c>
      <c r="F17701" s="65">
        <f>IFERROR(VLOOKUP(C17701,Pivot!A:C,3,0),0)</f>
        <v>0</v>
      </c>
    </row>
    <row r="17702" spans="1:6" x14ac:dyDescent="0.25">
      <c r="A17702" s="68" t="s">
        <v>103</v>
      </c>
      <c r="B17702" s="69">
        <v>491634564</v>
      </c>
      <c r="C17702" s="68">
        <v>8421134093997</v>
      </c>
      <c r="D17702" s="69" t="s">
        <v>11674</v>
      </c>
      <c r="E17702" s="65">
        <f>IFERROR(VLOOKUP(C17702,Pivot!A:B,2,0),0)</f>
        <v>0</v>
      </c>
      <c r="F17702" s="65">
        <f>IFERROR(VLOOKUP(C17702,Pivot!A:C,3,0),0)</f>
        <v>0</v>
      </c>
    </row>
    <row r="17703" spans="1:6" x14ac:dyDescent="0.25">
      <c r="A17703" s="68" t="s">
        <v>103</v>
      </c>
      <c r="B17703" s="69">
        <v>491634565</v>
      </c>
      <c r="C17703" s="68">
        <v>630996754603</v>
      </c>
      <c r="D17703" s="69" t="s">
        <v>11675</v>
      </c>
      <c r="E17703" s="65">
        <f>IFERROR(VLOOKUP(C17703,Pivot!A:B,2,0),0)</f>
        <v>0</v>
      </c>
      <c r="F17703" s="65">
        <f>IFERROR(VLOOKUP(C17703,Pivot!A:C,3,0),0)</f>
        <v>0</v>
      </c>
    </row>
    <row r="17704" spans="1:6" x14ac:dyDescent="0.25">
      <c r="A17704" s="68" t="s">
        <v>103</v>
      </c>
      <c r="B17704" s="69">
        <v>491634565</v>
      </c>
      <c r="C17704" s="68">
        <v>630996754696</v>
      </c>
      <c r="D17704" s="69" t="s">
        <v>11675</v>
      </c>
      <c r="E17704" s="65">
        <f>IFERROR(VLOOKUP(C17704,Pivot!A:B,2,0),0)</f>
        <v>0</v>
      </c>
      <c r="F17704" s="65">
        <f>IFERROR(VLOOKUP(C17704,Pivot!A:C,3,0),0)</f>
        <v>0</v>
      </c>
    </row>
    <row r="17705" spans="1:6" x14ac:dyDescent="0.25">
      <c r="A17705" s="68" t="s">
        <v>103</v>
      </c>
      <c r="B17705" s="69">
        <v>491634566</v>
      </c>
      <c r="C17705" s="68">
        <v>630996754610</v>
      </c>
      <c r="D17705" s="69" t="s">
        <v>11676</v>
      </c>
      <c r="E17705" s="65">
        <f>IFERROR(VLOOKUP(C17705,Pivot!A:B,2,0),0)</f>
        <v>0</v>
      </c>
      <c r="F17705" s="65">
        <f>IFERROR(VLOOKUP(C17705,Pivot!A:C,3,0),0)</f>
        <v>0</v>
      </c>
    </row>
    <row r="17706" spans="1:6" x14ac:dyDescent="0.25">
      <c r="A17706" s="68" t="s">
        <v>103</v>
      </c>
      <c r="B17706" s="69">
        <v>491634566</v>
      </c>
      <c r="C17706" s="68">
        <v>630996754702</v>
      </c>
      <c r="D17706" s="69" t="s">
        <v>11676</v>
      </c>
      <c r="E17706" s="65">
        <f>IFERROR(VLOOKUP(C17706,Pivot!A:B,2,0),0)</f>
        <v>0</v>
      </c>
      <c r="F17706" s="65">
        <f>IFERROR(VLOOKUP(C17706,Pivot!A:C,3,0),0)</f>
        <v>0</v>
      </c>
    </row>
    <row r="17707" spans="1:6" x14ac:dyDescent="0.25">
      <c r="A17707" s="68" t="s">
        <v>103</v>
      </c>
      <c r="B17707" s="69">
        <v>491634567</v>
      </c>
      <c r="C17707" s="68">
        <v>630996754641</v>
      </c>
      <c r="D17707" s="69" t="s">
        <v>11677</v>
      </c>
      <c r="E17707" s="65">
        <f>IFERROR(VLOOKUP(C17707,Pivot!A:B,2,0),0)</f>
        <v>0</v>
      </c>
      <c r="F17707" s="65">
        <f>IFERROR(VLOOKUP(C17707,Pivot!A:C,3,0),0)</f>
        <v>0</v>
      </c>
    </row>
    <row r="17708" spans="1:6" x14ac:dyDescent="0.25">
      <c r="A17708" s="68" t="s">
        <v>103</v>
      </c>
      <c r="B17708" s="69">
        <v>491634567</v>
      </c>
      <c r="C17708" s="68">
        <v>630996754658</v>
      </c>
      <c r="D17708" s="69" t="s">
        <v>11677</v>
      </c>
      <c r="E17708" s="65">
        <f>IFERROR(VLOOKUP(C17708,Pivot!A:B,2,0),0)</f>
        <v>0</v>
      </c>
      <c r="F17708" s="65">
        <f>IFERROR(VLOOKUP(C17708,Pivot!A:C,3,0),0)</f>
        <v>0</v>
      </c>
    </row>
    <row r="17709" spans="1:6" x14ac:dyDescent="0.25">
      <c r="A17709" s="68" t="s">
        <v>103</v>
      </c>
      <c r="B17709" s="69">
        <v>491634567</v>
      </c>
      <c r="C17709" s="68">
        <v>630996754665</v>
      </c>
      <c r="D17709" s="69" t="s">
        <v>11677</v>
      </c>
      <c r="E17709" s="65">
        <f>IFERROR(VLOOKUP(C17709,Pivot!A:B,2,0),0)</f>
        <v>0</v>
      </c>
      <c r="F17709" s="65">
        <f>IFERROR(VLOOKUP(C17709,Pivot!A:C,3,0),0)</f>
        <v>0</v>
      </c>
    </row>
    <row r="17710" spans="1:6" x14ac:dyDescent="0.25">
      <c r="A17710" s="68" t="s">
        <v>103</v>
      </c>
      <c r="B17710" s="69">
        <v>491634568</v>
      </c>
      <c r="C17710" s="68">
        <v>630996753774</v>
      </c>
      <c r="D17710" s="69" t="s">
        <v>11678</v>
      </c>
      <c r="E17710" s="65">
        <f>IFERROR(VLOOKUP(C17710,Pivot!A:B,2,0),0)</f>
        <v>0</v>
      </c>
      <c r="F17710" s="65">
        <f>IFERROR(VLOOKUP(C17710,Pivot!A:C,3,0),0)</f>
        <v>0</v>
      </c>
    </row>
    <row r="17711" spans="1:6" x14ac:dyDescent="0.25">
      <c r="A17711" s="68" t="s">
        <v>103</v>
      </c>
      <c r="B17711" s="69">
        <v>491634568</v>
      </c>
      <c r="C17711" s="68">
        <v>630996753781</v>
      </c>
      <c r="D17711" s="69" t="s">
        <v>11678</v>
      </c>
      <c r="E17711" s="65">
        <f>IFERROR(VLOOKUP(C17711,Pivot!A:B,2,0),0)</f>
        <v>0</v>
      </c>
      <c r="F17711" s="65">
        <f>IFERROR(VLOOKUP(C17711,Pivot!A:C,3,0),0)</f>
        <v>0</v>
      </c>
    </row>
    <row r="17712" spans="1:6" x14ac:dyDescent="0.25">
      <c r="A17712" s="68" t="s">
        <v>103</v>
      </c>
      <c r="B17712" s="69">
        <v>491634568</v>
      </c>
      <c r="C17712" s="68">
        <v>630996753798</v>
      </c>
      <c r="D17712" s="69" t="s">
        <v>11678</v>
      </c>
      <c r="E17712" s="65">
        <f>IFERROR(VLOOKUP(C17712,Pivot!A:B,2,0),0)</f>
        <v>0</v>
      </c>
      <c r="F17712" s="65">
        <f>IFERROR(VLOOKUP(C17712,Pivot!A:C,3,0),0)</f>
        <v>0</v>
      </c>
    </row>
    <row r="17713" spans="1:6" x14ac:dyDescent="0.25">
      <c r="A17713" s="68" t="s">
        <v>103</v>
      </c>
      <c r="B17713" s="69">
        <v>491634569</v>
      </c>
      <c r="C17713" s="68">
        <v>630996753026</v>
      </c>
      <c r="D17713" s="69" t="s">
        <v>11679</v>
      </c>
      <c r="E17713" s="65">
        <f>IFERROR(VLOOKUP(C17713,Pivot!A:B,2,0),0)</f>
        <v>0</v>
      </c>
      <c r="F17713" s="65">
        <f>IFERROR(VLOOKUP(C17713,Pivot!A:C,3,0),0)</f>
        <v>0</v>
      </c>
    </row>
    <row r="17714" spans="1:6" x14ac:dyDescent="0.25">
      <c r="A17714" s="68" t="s">
        <v>103</v>
      </c>
      <c r="B17714" s="69">
        <v>491634569</v>
      </c>
      <c r="C17714" s="68">
        <v>630996754177</v>
      </c>
      <c r="D17714" s="69" t="s">
        <v>11679</v>
      </c>
      <c r="E17714" s="65">
        <f>IFERROR(VLOOKUP(C17714,Pivot!A:B,2,0),0)</f>
        <v>0</v>
      </c>
      <c r="F17714" s="65">
        <f>IFERROR(VLOOKUP(C17714,Pivot!A:C,3,0),0)</f>
        <v>0</v>
      </c>
    </row>
    <row r="17715" spans="1:6" x14ac:dyDescent="0.25">
      <c r="A17715" s="68" t="s">
        <v>103</v>
      </c>
      <c r="B17715" s="69">
        <v>491634570</v>
      </c>
      <c r="C17715" s="68">
        <v>630996754870</v>
      </c>
      <c r="D17715" s="69" t="s">
        <v>11680</v>
      </c>
      <c r="E17715" s="65">
        <f>IFERROR(VLOOKUP(C17715,Pivot!A:B,2,0),0)</f>
        <v>0</v>
      </c>
      <c r="F17715" s="65">
        <f>IFERROR(VLOOKUP(C17715,Pivot!A:C,3,0),0)</f>
        <v>0</v>
      </c>
    </row>
    <row r="17716" spans="1:6" x14ac:dyDescent="0.25">
      <c r="A17716" s="68" t="s">
        <v>103</v>
      </c>
      <c r="B17716" s="69">
        <v>491634570</v>
      </c>
      <c r="C17716" s="68">
        <v>630996754887</v>
      </c>
      <c r="D17716" s="69" t="s">
        <v>11680</v>
      </c>
      <c r="E17716" s="65">
        <f>IFERROR(VLOOKUP(C17716,Pivot!A:B,2,0),0)</f>
        <v>0</v>
      </c>
      <c r="F17716" s="65">
        <f>IFERROR(VLOOKUP(C17716,Pivot!A:C,3,0),0)</f>
        <v>0</v>
      </c>
    </row>
    <row r="17717" spans="1:6" x14ac:dyDescent="0.25">
      <c r="A17717" s="68" t="s">
        <v>103</v>
      </c>
      <c r="B17717" s="69">
        <v>491634570</v>
      </c>
      <c r="C17717" s="68">
        <v>630996754894</v>
      </c>
      <c r="D17717" s="69" t="s">
        <v>11680</v>
      </c>
      <c r="E17717" s="65">
        <f>IFERROR(VLOOKUP(C17717,Pivot!A:B,2,0),0)</f>
        <v>0</v>
      </c>
      <c r="F17717" s="65">
        <f>IFERROR(VLOOKUP(C17717,Pivot!A:C,3,0),0)</f>
        <v>0</v>
      </c>
    </row>
    <row r="17718" spans="1:6" x14ac:dyDescent="0.25">
      <c r="A17718" s="68" t="s">
        <v>103</v>
      </c>
      <c r="B17718" s="69">
        <v>491634571</v>
      </c>
      <c r="C17718" s="68">
        <v>630996754238</v>
      </c>
      <c r="D17718" s="69" t="s">
        <v>11681</v>
      </c>
      <c r="E17718" s="65">
        <f>IFERROR(VLOOKUP(C17718,Pivot!A:B,2,0),0)</f>
        <v>0</v>
      </c>
      <c r="F17718" s="65">
        <f>IFERROR(VLOOKUP(C17718,Pivot!A:C,3,0),0)</f>
        <v>0</v>
      </c>
    </row>
    <row r="17719" spans="1:6" x14ac:dyDescent="0.25">
      <c r="A17719" s="68" t="s">
        <v>103</v>
      </c>
      <c r="B17719" s="69">
        <v>491634572</v>
      </c>
      <c r="C17719" s="68">
        <v>630996753019</v>
      </c>
      <c r="D17719" s="69" t="s">
        <v>11682</v>
      </c>
      <c r="E17719" s="65">
        <f>IFERROR(VLOOKUP(C17719,Pivot!A:B,2,0),0)</f>
        <v>0</v>
      </c>
      <c r="F17719" s="65">
        <f>IFERROR(VLOOKUP(C17719,Pivot!A:C,3,0),0)</f>
        <v>0</v>
      </c>
    </row>
    <row r="17720" spans="1:6" x14ac:dyDescent="0.25">
      <c r="A17720" s="68" t="s">
        <v>103</v>
      </c>
      <c r="B17720" s="69">
        <v>491634572</v>
      </c>
      <c r="C17720" s="68">
        <v>630996754795</v>
      </c>
      <c r="D17720" s="69" t="s">
        <v>11682</v>
      </c>
      <c r="E17720" s="65">
        <f>IFERROR(VLOOKUP(C17720,Pivot!A:B,2,0),0)</f>
        <v>0</v>
      </c>
      <c r="F17720" s="65">
        <f>IFERROR(VLOOKUP(C17720,Pivot!A:C,3,0),0)</f>
        <v>0</v>
      </c>
    </row>
    <row r="17721" spans="1:6" x14ac:dyDescent="0.25">
      <c r="A17721" s="68" t="s">
        <v>103</v>
      </c>
      <c r="B17721" s="69">
        <v>491634573</v>
      </c>
      <c r="C17721" s="68">
        <v>5021813154419</v>
      </c>
      <c r="D17721" s="69" t="s">
        <v>11683</v>
      </c>
      <c r="E17721" s="65">
        <f>IFERROR(VLOOKUP(C17721,Pivot!A:B,2,0),0)</f>
        <v>0</v>
      </c>
      <c r="F17721" s="65">
        <f>IFERROR(VLOOKUP(C17721,Pivot!A:C,3,0),0)</f>
        <v>0</v>
      </c>
    </row>
    <row r="17722" spans="1:6" x14ac:dyDescent="0.25">
      <c r="A17722" s="68" t="s">
        <v>103</v>
      </c>
      <c r="B17722" s="69">
        <v>491634574</v>
      </c>
      <c r="C17722" s="68">
        <v>491634574</v>
      </c>
      <c r="D17722" s="69" t="s">
        <v>11684</v>
      </c>
      <c r="E17722" s="65">
        <f>IFERROR(VLOOKUP(C17722,Pivot!A:B,2,0),0)</f>
        <v>0</v>
      </c>
      <c r="F17722" s="65">
        <f>IFERROR(VLOOKUP(C17722,Pivot!A:C,3,0),0)</f>
        <v>0</v>
      </c>
    </row>
    <row r="17723" spans="1:6" x14ac:dyDescent="0.25">
      <c r="A17723" s="68" t="s">
        <v>103</v>
      </c>
      <c r="B17723" s="69">
        <v>491634574</v>
      </c>
      <c r="C17723" s="68">
        <v>8421350254</v>
      </c>
      <c r="D17723" s="69" t="s">
        <v>11684</v>
      </c>
      <c r="E17723" s="65">
        <f>IFERROR(VLOOKUP(C17723,Pivot!A:B,2,0),0)</f>
        <v>0</v>
      </c>
      <c r="F17723" s="65">
        <f>IFERROR(VLOOKUP(C17723,Pivot!A:C,3,0),0)</f>
        <v>0</v>
      </c>
    </row>
    <row r="17724" spans="1:6" x14ac:dyDescent="0.25">
      <c r="A17724" s="68" t="s">
        <v>103</v>
      </c>
      <c r="B17724" s="69">
        <v>491634575</v>
      </c>
      <c r="C17724" s="68">
        <v>491634575</v>
      </c>
      <c r="D17724" s="69" t="s">
        <v>11685</v>
      </c>
      <c r="E17724" s="65">
        <f>IFERROR(VLOOKUP(C17724,Pivot!A:B,2,0),0)</f>
        <v>0</v>
      </c>
      <c r="F17724" s="65">
        <f>IFERROR(VLOOKUP(C17724,Pivot!A:C,3,0),0)</f>
        <v>0</v>
      </c>
    </row>
    <row r="17725" spans="1:6" x14ac:dyDescent="0.25">
      <c r="A17725" s="68" t="s">
        <v>103</v>
      </c>
      <c r="B17725" s="69">
        <v>491634575</v>
      </c>
      <c r="C17725" s="68">
        <v>8421350278</v>
      </c>
      <c r="D17725" s="69" t="s">
        <v>11685</v>
      </c>
      <c r="E17725" s="65">
        <f>IFERROR(VLOOKUP(C17725,Pivot!A:B,2,0),0)</f>
        <v>0</v>
      </c>
      <c r="F17725" s="65">
        <f>IFERROR(VLOOKUP(C17725,Pivot!A:C,3,0),0)</f>
        <v>0</v>
      </c>
    </row>
    <row r="17726" spans="1:6" x14ac:dyDescent="0.25">
      <c r="A17726" s="68" t="s">
        <v>103</v>
      </c>
      <c r="B17726" s="69">
        <v>491634576</v>
      </c>
      <c r="C17726" s="68">
        <v>491634576</v>
      </c>
      <c r="D17726" s="69" t="s">
        <v>11686</v>
      </c>
      <c r="E17726" s="65">
        <f>IFERROR(VLOOKUP(C17726,Pivot!A:B,2,0),0)</f>
        <v>0</v>
      </c>
      <c r="F17726" s="65">
        <f>IFERROR(VLOOKUP(C17726,Pivot!A:C,3,0),0)</f>
        <v>0</v>
      </c>
    </row>
    <row r="17727" spans="1:6" x14ac:dyDescent="0.25">
      <c r="A17727" s="68" t="s">
        <v>103</v>
      </c>
      <c r="B17727" s="69">
        <v>491634576</v>
      </c>
      <c r="C17727" s="68">
        <v>8421350407</v>
      </c>
      <c r="D17727" s="69" t="s">
        <v>11686</v>
      </c>
      <c r="E17727" s="65">
        <f>IFERROR(VLOOKUP(C17727,Pivot!A:B,2,0),0)</f>
        <v>0</v>
      </c>
      <c r="F17727" s="65">
        <f>IFERROR(VLOOKUP(C17727,Pivot!A:C,3,0),0)</f>
        <v>0</v>
      </c>
    </row>
    <row r="17728" spans="1:6" x14ac:dyDescent="0.25">
      <c r="A17728" s="68" t="s">
        <v>103</v>
      </c>
      <c r="B17728" s="69">
        <v>491634577</v>
      </c>
      <c r="C17728" s="68">
        <v>491634577</v>
      </c>
      <c r="D17728" s="69" t="s">
        <v>11687</v>
      </c>
      <c r="E17728" s="65">
        <f>IFERROR(VLOOKUP(C17728,Pivot!A:B,2,0),0)</f>
        <v>0</v>
      </c>
      <c r="F17728" s="65">
        <f>IFERROR(VLOOKUP(C17728,Pivot!A:C,3,0),0)</f>
        <v>0</v>
      </c>
    </row>
    <row r="17729" spans="1:6" x14ac:dyDescent="0.25">
      <c r="A17729" s="68" t="s">
        <v>103</v>
      </c>
      <c r="B17729" s="69">
        <v>491634577</v>
      </c>
      <c r="C17729" s="68">
        <v>8421352104</v>
      </c>
      <c r="D17729" s="69" t="s">
        <v>11687</v>
      </c>
      <c r="E17729" s="65">
        <f>IFERROR(VLOOKUP(C17729,Pivot!A:B,2,0),0)</f>
        <v>0</v>
      </c>
      <c r="F17729" s="65">
        <f>IFERROR(VLOOKUP(C17729,Pivot!A:C,3,0),0)</f>
        <v>0</v>
      </c>
    </row>
    <row r="17730" spans="1:6" x14ac:dyDescent="0.25">
      <c r="A17730" s="68" t="s">
        <v>103</v>
      </c>
      <c r="B17730" s="69">
        <v>491634578</v>
      </c>
      <c r="C17730" s="68">
        <v>491634578</v>
      </c>
      <c r="D17730" s="69" t="s">
        <v>11688</v>
      </c>
      <c r="E17730" s="65">
        <f>IFERROR(VLOOKUP(C17730,Pivot!A:B,2,0),0)</f>
        <v>0</v>
      </c>
      <c r="F17730" s="65">
        <f>IFERROR(VLOOKUP(C17730,Pivot!A:C,3,0),0)</f>
        <v>0</v>
      </c>
    </row>
    <row r="17731" spans="1:6" x14ac:dyDescent="0.25">
      <c r="A17731" s="68" t="s">
        <v>103</v>
      </c>
      <c r="B17731" s="69">
        <v>491634578</v>
      </c>
      <c r="C17731" s="68">
        <v>8421365579</v>
      </c>
      <c r="D17731" s="69" t="s">
        <v>11688</v>
      </c>
      <c r="E17731" s="65">
        <f>IFERROR(VLOOKUP(C17731,Pivot!A:B,2,0),0)</f>
        <v>0</v>
      </c>
      <c r="F17731" s="65">
        <f>IFERROR(VLOOKUP(C17731,Pivot!A:C,3,0),0)</f>
        <v>0</v>
      </c>
    </row>
    <row r="17732" spans="1:6" x14ac:dyDescent="0.25">
      <c r="A17732" s="68" t="s">
        <v>103</v>
      </c>
      <c r="B17732" s="69">
        <v>491634579</v>
      </c>
      <c r="C17732" s="68">
        <v>491634579</v>
      </c>
      <c r="D17732" s="69" t="s">
        <v>11689</v>
      </c>
      <c r="E17732" s="65">
        <f>IFERROR(VLOOKUP(C17732,Pivot!A:B,2,0),0)</f>
        <v>0</v>
      </c>
      <c r="F17732" s="65">
        <f>IFERROR(VLOOKUP(C17732,Pivot!A:C,3,0),0)</f>
        <v>0</v>
      </c>
    </row>
    <row r="17733" spans="1:6" x14ac:dyDescent="0.25">
      <c r="A17733" s="68" t="s">
        <v>103</v>
      </c>
      <c r="B17733" s="69">
        <v>491634579</v>
      </c>
      <c r="C17733" s="68">
        <v>8421350391</v>
      </c>
      <c r="D17733" s="69" t="s">
        <v>11689</v>
      </c>
      <c r="E17733" s="65">
        <f>IFERROR(VLOOKUP(C17733,Pivot!A:B,2,0),0)</f>
        <v>0</v>
      </c>
      <c r="F17733" s="65">
        <f>IFERROR(VLOOKUP(C17733,Pivot!A:C,3,0),0)</f>
        <v>0</v>
      </c>
    </row>
    <row r="17734" spans="1:6" x14ac:dyDescent="0.25">
      <c r="A17734" s="68" t="s">
        <v>103</v>
      </c>
      <c r="B17734" s="69">
        <v>491634580</v>
      </c>
      <c r="C17734" s="68">
        <v>491634580</v>
      </c>
      <c r="D17734" s="69" t="s">
        <v>11690</v>
      </c>
      <c r="E17734" s="65">
        <f>IFERROR(VLOOKUP(C17734,Pivot!A:B,2,0),0)</f>
        <v>0</v>
      </c>
      <c r="F17734" s="65">
        <f>IFERROR(VLOOKUP(C17734,Pivot!A:C,3,0),0)</f>
        <v>0</v>
      </c>
    </row>
    <row r="17735" spans="1:6" x14ac:dyDescent="0.25">
      <c r="A17735" s="68" t="s">
        <v>103</v>
      </c>
      <c r="B17735" s="69">
        <v>491634580</v>
      </c>
      <c r="C17735" s="68">
        <v>8421352081</v>
      </c>
      <c r="D17735" s="69" t="s">
        <v>11690</v>
      </c>
      <c r="E17735" s="65">
        <f>IFERROR(VLOOKUP(C17735,Pivot!A:B,2,0),0)</f>
        <v>0</v>
      </c>
      <c r="F17735" s="65">
        <f>IFERROR(VLOOKUP(C17735,Pivot!A:C,3,0),0)</f>
        <v>0</v>
      </c>
    </row>
    <row r="17736" spans="1:6" x14ac:dyDescent="0.25">
      <c r="A17736" s="68" t="s">
        <v>103</v>
      </c>
      <c r="B17736" s="69">
        <v>491634581</v>
      </c>
      <c r="C17736" s="68">
        <v>491634581</v>
      </c>
      <c r="D17736" s="69" t="s">
        <v>11691</v>
      </c>
      <c r="E17736" s="65">
        <f>IFERROR(VLOOKUP(C17736,Pivot!A:B,2,0),0)</f>
        <v>0</v>
      </c>
      <c r="F17736" s="65">
        <f>IFERROR(VLOOKUP(C17736,Pivot!A:C,3,0),0)</f>
        <v>0</v>
      </c>
    </row>
    <row r="17737" spans="1:6" x14ac:dyDescent="0.25">
      <c r="A17737" s="68" t="s">
        <v>103</v>
      </c>
      <c r="B17737" s="69">
        <v>491634581</v>
      </c>
      <c r="C17737" s="68">
        <v>8421366019</v>
      </c>
      <c r="D17737" s="69" t="s">
        <v>11691</v>
      </c>
      <c r="E17737" s="65">
        <f>IFERROR(VLOOKUP(C17737,Pivot!A:B,2,0),0)</f>
        <v>0</v>
      </c>
      <c r="F17737" s="65">
        <f>IFERROR(VLOOKUP(C17737,Pivot!A:C,3,0),0)</f>
        <v>0</v>
      </c>
    </row>
    <row r="17738" spans="1:6" x14ac:dyDescent="0.25">
      <c r="A17738" s="68" t="s">
        <v>103</v>
      </c>
      <c r="B17738" s="69">
        <v>491634582</v>
      </c>
      <c r="C17738" s="68">
        <v>491634582</v>
      </c>
      <c r="D17738" s="69" t="s">
        <v>11692</v>
      </c>
      <c r="E17738" s="65">
        <f>IFERROR(VLOOKUP(C17738,Pivot!A:B,2,0),0)</f>
        <v>0</v>
      </c>
      <c r="F17738" s="65">
        <f>IFERROR(VLOOKUP(C17738,Pivot!A:C,3,0),0)</f>
        <v>0</v>
      </c>
    </row>
    <row r="17739" spans="1:6" x14ac:dyDescent="0.25">
      <c r="A17739" s="68" t="s">
        <v>103</v>
      </c>
      <c r="B17739" s="69">
        <v>491634582</v>
      </c>
      <c r="C17739" s="68">
        <v>8421366194</v>
      </c>
      <c r="D17739" s="69" t="s">
        <v>11692</v>
      </c>
      <c r="E17739" s="65">
        <f>IFERROR(VLOOKUP(C17739,Pivot!A:B,2,0),0)</f>
        <v>0</v>
      </c>
      <c r="F17739" s="65">
        <f>IFERROR(VLOOKUP(C17739,Pivot!A:C,3,0),0)</f>
        <v>0</v>
      </c>
    </row>
    <row r="17740" spans="1:6" x14ac:dyDescent="0.25">
      <c r="A17740" s="68" t="s">
        <v>103</v>
      </c>
      <c r="B17740" s="69">
        <v>491634583</v>
      </c>
      <c r="C17740" s="68">
        <v>491634583</v>
      </c>
      <c r="D17740" s="69" t="s">
        <v>11693</v>
      </c>
      <c r="E17740" s="65">
        <f>IFERROR(VLOOKUP(C17740,Pivot!A:B,2,0),0)</f>
        <v>0</v>
      </c>
      <c r="F17740" s="65">
        <f>IFERROR(VLOOKUP(C17740,Pivot!A:C,3,0),0)</f>
        <v>0</v>
      </c>
    </row>
    <row r="17741" spans="1:6" x14ac:dyDescent="0.25">
      <c r="A17741" s="68" t="s">
        <v>103</v>
      </c>
      <c r="B17741" s="69">
        <v>491634583</v>
      </c>
      <c r="C17741" s="68">
        <v>8421366347</v>
      </c>
      <c r="D17741" s="69" t="s">
        <v>11693</v>
      </c>
      <c r="E17741" s="65">
        <f>IFERROR(VLOOKUP(C17741,Pivot!A:B,2,0),0)</f>
        <v>0</v>
      </c>
      <c r="F17741" s="65">
        <f>IFERROR(VLOOKUP(C17741,Pivot!A:C,3,0),0)</f>
        <v>0</v>
      </c>
    </row>
    <row r="17742" spans="1:6" x14ac:dyDescent="0.25">
      <c r="A17742" s="68" t="s">
        <v>103</v>
      </c>
      <c r="B17742" s="69">
        <v>491634584</v>
      </c>
      <c r="C17742" s="68">
        <v>491634584</v>
      </c>
      <c r="D17742" s="69" t="s">
        <v>11694</v>
      </c>
      <c r="E17742" s="65">
        <f>IFERROR(VLOOKUP(C17742,Pivot!A:B,2,0),0)</f>
        <v>0</v>
      </c>
      <c r="F17742" s="65">
        <f>IFERROR(VLOOKUP(C17742,Pivot!A:C,3,0),0)</f>
        <v>0</v>
      </c>
    </row>
    <row r="17743" spans="1:6" x14ac:dyDescent="0.25">
      <c r="A17743" s="68" t="s">
        <v>103</v>
      </c>
      <c r="B17743" s="69">
        <v>491634584</v>
      </c>
      <c r="C17743" s="68">
        <v>8421366408</v>
      </c>
      <c r="D17743" s="69" t="s">
        <v>11694</v>
      </c>
      <c r="E17743" s="65">
        <f>IFERROR(VLOOKUP(C17743,Pivot!A:B,2,0),0)</f>
        <v>0</v>
      </c>
      <c r="F17743" s="65">
        <f>IFERROR(VLOOKUP(C17743,Pivot!A:C,3,0),0)</f>
        <v>0</v>
      </c>
    </row>
    <row r="17744" spans="1:6" x14ac:dyDescent="0.25">
      <c r="A17744" s="68" t="s">
        <v>103</v>
      </c>
      <c r="B17744" s="69">
        <v>491634585</v>
      </c>
      <c r="C17744" s="68">
        <v>491634585</v>
      </c>
      <c r="D17744" s="69" t="s">
        <v>11695</v>
      </c>
      <c r="E17744" s="65">
        <f>IFERROR(VLOOKUP(C17744,Pivot!A:B,2,0),0)</f>
        <v>0</v>
      </c>
      <c r="F17744" s="65">
        <f>IFERROR(VLOOKUP(C17744,Pivot!A:C,3,0),0)</f>
        <v>0</v>
      </c>
    </row>
    <row r="17745" spans="1:6" x14ac:dyDescent="0.25">
      <c r="A17745" s="68" t="s">
        <v>103</v>
      </c>
      <c r="B17745" s="69">
        <v>491634585</v>
      </c>
      <c r="C17745" s="68">
        <v>8421366484</v>
      </c>
      <c r="D17745" s="69" t="s">
        <v>11695</v>
      </c>
      <c r="E17745" s="65">
        <f>IFERROR(VLOOKUP(C17745,Pivot!A:B,2,0),0)</f>
        <v>0</v>
      </c>
      <c r="F17745" s="65">
        <f>IFERROR(VLOOKUP(C17745,Pivot!A:C,3,0),0)</f>
        <v>0</v>
      </c>
    </row>
    <row r="17746" spans="1:6" x14ac:dyDescent="0.25">
      <c r="A17746" s="68" t="s">
        <v>103</v>
      </c>
      <c r="B17746" s="69">
        <v>491634586</v>
      </c>
      <c r="C17746" s="68">
        <v>491634586</v>
      </c>
      <c r="D17746" s="69" t="s">
        <v>11696</v>
      </c>
      <c r="E17746" s="65">
        <f>IFERROR(VLOOKUP(C17746,Pivot!A:B,2,0),0)</f>
        <v>0</v>
      </c>
      <c r="F17746" s="65">
        <f>IFERROR(VLOOKUP(C17746,Pivot!A:C,3,0),0)</f>
        <v>0</v>
      </c>
    </row>
    <row r="17747" spans="1:6" x14ac:dyDescent="0.25">
      <c r="A17747" s="68" t="s">
        <v>103</v>
      </c>
      <c r="B17747" s="69">
        <v>491634586</v>
      </c>
      <c r="C17747" s="68">
        <v>8421366514</v>
      </c>
      <c r="D17747" s="69" t="s">
        <v>11696</v>
      </c>
      <c r="E17747" s="65">
        <f>IFERROR(VLOOKUP(C17747,Pivot!A:B,2,0),0)</f>
        <v>0</v>
      </c>
      <c r="F17747" s="65">
        <f>IFERROR(VLOOKUP(C17747,Pivot!A:C,3,0),0)</f>
        <v>0</v>
      </c>
    </row>
    <row r="17748" spans="1:6" x14ac:dyDescent="0.25">
      <c r="A17748" s="68" t="s">
        <v>103</v>
      </c>
      <c r="B17748" s="69">
        <v>491634587</v>
      </c>
      <c r="C17748" s="68">
        <v>491634587</v>
      </c>
      <c r="D17748" s="69" t="s">
        <v>11697</v>
      </c>
      <c r="E17748" s="65">
        <f>IFERROR(VLOOKUP(C17748,Pivot!A:B,2,0),0)</f>
        <v>0</v>
      </c>
      <c r="F17748" s="65">
        <f>IFERROR(VLOOKUP(C17748,Pivot!A:C,3,0),0)</f>
        <v>0</v>
      </c>
    </row>
    <row r="17749" spans="1:6" x14ac:dyDescent="0.25">
      <c r="A17749" s="68" t="s">
        <v>103</v>
      </c>
      <c r="B17749" s="69">
        <v>491634587</v>
      </c>
      <c r="C17749" s="68">
        <v>8421366569</v>
      </c>
      <c r="D17749" s="69" t="s">
        <v>11697</v>
      </c>
      <c r="E17749" s="65">
        <f>IFERROR(VLOOKUP(C17749,Pivot!A:B,2,0),0)</f>
        <v>0</v>
      </c>
      <c r="F17749" s="65">
        <f>IFERROR(VLOOKUP(C17749,Pivot!A:C,3,0),0)</f>
        <v>0</v>
      </c>
    </row>
    <row r="17750" spans="1:6" x14ac:dyDescent="0.25">
      <c r="A17750" s="68" t="s">
        <v>103</v>
      </c>
      <c r="B17750" s="69">
        <v>491634588</v>
      </c>
      <c r="C17750" s="68">
        <v>491634588</v>
      </c>
      <c r="D17750" s="69" t="s">
        <v>11698</v>
      </c>
      <c r="E17750" s="65">
        <f>IFERROR(VLOOKUP(C17750,Pivot!A:B,2,0),0)</f>
        <v>0</v>
      </c>
      <c r="F17750" s="65">
        <f>IFERROR(VLOOKUP(C17750,Pivot!A:C,3,0),0)</f>
        <v>0</v>
      </c>
    </row>
    <row r="17751" spans="1:6" x14ac:dyDescent="0.25">
      <c r="A17751" s="68" t="s">
        <v>103</v>
      </c>
      <c r="B17751" s="69">
        <v>491634588</v>
      </c>
      <c r="C17751" s="68">
        <v>8421353002</v>
      </c>
      <c r="D17751" s="69" t="s">
        <v>11698</v>
      </c>
      <c r="E17751" s="65">
        <f>IFERROR(VLOOKUP(C17751,Pivot!A:B,2,0),0)</f>
        <v>0</v>
      </c>
      <c r="F17751" s="65">
        <f>IFERROR(VLOOKUP(C17751,Pivot!A:C,3,0),0)</f>
        <v>0</v>
      </c>
    </row>
    <row r="17752" spans="1:6" x14ac:dyDescent="0.25">
      <c r="A17752" s="68" t="s">
        <v>103</v>
      </c>
      <c r="B17752" s="69">
        <v>491634589</v>
      </c>
      <c r="C17752" s="68">
        <v>491634589</v>
      </c>
      <c r="D17752" s="69" t="s">
        <v>11699</v>
      </c>
      <c r="E17752" s="65">
        <f>IFERROR(VLOOKUP(C17752,Pivot!A:B,2,0),0)</f>
        <v>0</v>
      </c>
      <c r="F17752" s="65">
        <f>IFERROR(VLOOKUP(C17752,Pivot!A:C,3,0),0)</f>
        <v>0</v>
      </c>
    </row>
    <row r="17753" spans="1:6" x14ac:dyDescent="0.25">
      <c r="A17753" s="68" t="s">
        <v>103</v>
      </c>
      <c r="B17753" s="69">
        <v>491634589</v>
      </c>
      <c r="C17753" s="68">
        <v>8421353033</v>
      </c>
      <c r="D17753" s="69" t="s">
        <v>11699</v>
      </c>
      <c r="E17753" s="65">
        <f>IFERROR(VLOOKUP(C17753,Pivot!A:B,2,0),0)</f>
        <v>0</v>
      </c>
      <c r="F17753" s="65">
        <f>IFERROR(VLOOKUP(C17753,Pivot!A:C,3,0),0)</f>
        <v>0</v>
      </c>
    </row>
    <row r="17754" spans="1:6" x14ac:dyDescent="0.25">
      <c r="A17754" s="68" t="s">
        <v>103</v>
      </c>
      <c r="B17754" s="69">
        <v>491634590</v>
      </c>
      <c r="C17754" s="68">
        <v>491634590</v>
      </c>
      <c r="D17754" s="69" t="s">
        <v>11700</v>
      </c>
      <c r="E17754" s="65">
        <f>IFERROR(VLOOKUP(C17754,Pivot!A:B,2,0),0)</f>
        <v>0</v>
      </c>
      <c r="F17754" s="65">
        <f>IFERROR(VLOOKUP(C17754,Pivot!A:C,3,0),0)</f>
        <v>0</v>
      </c>
    </row>
    <row r="17755" spans="1:6" x14ac:dyDescent="0.25">
      <c r="A17755" s="68" t="s">
        <v>103</v>
      </c>
      <c r="B17755" s="69">
        <v>491634590</v>
      </c>
      <c r="C17755" s="68">
        <v>8421353071</v>
      </c>
      <c r="D17755" s="69" t="s">
        <v>11700</v>
      </c>
      <c r="E17755" s="65">
        <f>IFERROR(VLOOKUP(C17755,Pivot!A:B,2,0),0)</f>
        <v>0</v>
      </c>
      <c r="F17755" s="65">
        <f>IFERROR(VLOOKUP(C17755,Pivot!A:C,3,0),0)</f>
        <v>0</v>
      </c>
    </row>
    <row r="17756" spans="1:6" x14ac:dyDescent="0.25">
      <c r="A17756" s="68" t="s">
        <v>103</v>
      </c>
      <c r="B17756" s="69">
        <v>491634592</v>
      </c>
      <c r="C17756" s="68">
        <v>491634592</v>
      </c>
      <c r="D17756" s="69" t="s">
        <v>11701</v>
      </c>
      <c r="E17756" s="65">
        <f>IFERROR(VLOOKUP(C17756,Pivot!A:B,2,0),0)</f>
        <v>0</v>
      </c>
      <c r="F17756" s="65">
        <f>IFERROR(VLOOKUP(C17756,Pivot!A:C,3,0),0)</f>
        <v>0</v>
      </c>
    </row>
    <row r="17757" spans="1:6" x14ac:dyDescent="0.25">
      <c r="A17757" s="68" t="s">
        <v>103</v>
      </c>
      <c r="B17757" s="69">
        <v>491634592</v>
      </c>
      <c r="C17757" s="68">
        <v>8421353095</v>
      </c>
      <c r="D17757" s="69" t="s">
        <v>11701</v>
      </c>
      <c r="E17757" s="65">
        <f>IFERROR(VLOOKUP(C17757,Pivot!A:B,2,0),0)</f>
        <v>0</v>
      </c>
      <c r="F17757" s="65">
        <f>IFERROR(VLOOKUP(C17757,Pivot!A:C,3,0),0)</f>
        <v>0</v>
      </c>
    </row>
    <row r="17758" spans="1:6" x14ac:dyDescent="0.25">
      <c r="A17758" s="68" t="s">
        <v>103</v>
      </c>
      <c r="B17758" s="69">
        <v>491634594</v>
      </c>
      <c r="C17758" s="68">
        <v>491634594</v>
      </c>
      <c r="D17758" s="69" t="s">
        <v>11702</v>
      </c>
      <c r="E17758" s="65">
        <f>IFERROR(VLOOKUP(C17758,Pivot!A:B,2,0),0)</f>
        <v>0</v>
      </c>
      <c r="F17758" s="65">
        <f>IFERROR(VLOOKUP(C17758,Pivot!A:C,3,0),0)</f>
        <v>0</v>
      </c>
    </row>
    <row r="17759" spans="1:6" x14ac:dyDescent="0.25">
      <c r="A17759" s="68" t="s">
        <v>103</v>
      </c>
      <c r="B17759" s="69">
        <v>491634594</v>
      </c>
      <c r="C17759" s="68">
        <v>8421362134</v>
      </c>
      <c r="D17759" s="69" t="s">
        <v>11702</v>
      </c>
      <c r="E17759" s="65">
        <f>IFERROR(VLOOKUP(C17759,Pivot!A:B,2,0),0)</f>
        <v>0</v>
      </c>
      <c r="F17759" s="65">
        <f>IFERROR(VLOOKUP(C17759,Pivot!A:C,3,0),0)</f>
        <v>0</v>
      </c>
    </row>
    <row r="17760" spans="1:6" x14ac:dyDescent="0.25">
      <c r="A17760" s="68" t="s">
        <v>103</v>
      </c>
      <c r="B17760" s="69">
        <v>491634595</v>
      </c>
      <c r="C17760" s="68">
        <v>491634595</v>
      </c>
      <c r="D17760" s="69" t="s">
        <v>11703</v>
      </c>
      <c r="E17760" s="65">
        <f>IFERROR(VLOOKUP(C17760,Pivot!A:B,2,0),0)</f>
        <v>0</v>
      </c>
      <c r="F17760" s="65">
        <f>IFERROR(VLOOKUP(C17760,Pivot!A:C,3,0),0)</f>
        <v>0</v>
      </c>
    </row>
    <row r="17761" spans="1:6" x14ac:dyDescent="0.25">
      <c r="A17761" s="68" t="s">
        <v>103</v>
      </c>
      <c r="B17761" s="69">
        <v>491634595</v>
      </c>
      <c r="C17761" s="68">
        <v>8421362172</v>
      </c>
      <c r="D17761" s="69" t="s">
        <v>11703</v>
      </c>
      <c r="E17761" s="65">
        <f>IFERROR(VLOOKUP(C17761,Pivot!A:B,2,0),0)</f>
        <v>0</v>
      </c>
      <c r="F17761" s="65">
        <f>IFERROR(VLOOKUP(C17761,Pivot!A:C,3,0),0)</f>
        <v>0</v>
      </c>
    </row>
    <row r="17762" spans="1:6" x14ac:dyDescent="0.25">
      <c r="A17762" s="68" t="s">
        <v>103</v>
      </c>
      <c r="B17762" s="69">
        <v>491634596</v>
      </c>
      <c r="C17762" s="68">
        <v>491634596</v>
      </c>
      <c r="D17762" s="69" t="s">
        <v>11704</v>
      </c>
      <c r="E17762" s="65">
        <f>IFERROR(VLOOKUP(C17762,Pivot!A:B,2,0),0)</f>
        <v>0</v>
      </c>
      <c r="F17762" s="65">
        <f>IFERROR(VLOOKUP(C17762,Pivot!A:C,3,0),0)</f>
        <v>0</v>
      </c>
    </row>
    <row r="17763" spans="1:6" x14ac:dyDescent="0.25">
      <c r="A17763" s="68" t="s">
        <v>103</v>
      </c>
      <c r="B17763" s="69">
        <v>491634596</v>
      </c>
      <c r="C17763" s="68">
        <v>8421362523</v>
      </c>
      <c r="D17763" s="69" t="s">
        <v>11704</v>
      </c>
      <c r="E17763" s="65">
        <f>IFERROR(VLOOKUP(C17763,Pivot!A:B,2,0),0)</f>
        <v>0</v>
      </c>
      <c r="F17763" s="65">
        <f>IFERROR(VLOOKUP(C17763,Pivot!A:C,3,0),0)</f>
        <v>0</v>
      </c>
    </row>
    <row r="17764" spans="1:6" x14ac:dyDescent="0.25">
      <c r="A17764" s="68" t="s">
        <v>103</v>
      </c>
      <c r="B17764" s="69">
        <v>491634597</v>
      </c>
      <c r="C17764" s="68">
        <v>491634597</v>
      </c>
      <c r="D17764" s="69" t="s">
        <v>11705</v>
      </c>
      <c r="E17764" s="65">
        <f>IFERROR(VLOOKUP(C17764,Pivot!A:B,2,0),0)</f>
        <v>0</v>
      </c>
      <c r="F17764" s="65">
        <f>IFERROR(VLOOKUP(C17764,Pivot!A:C,3,0),0)</f>
        <v>0</v>
      </c>
    </row>
    <row r="17765" spans="1:6" x14ac:dyDescent="0.25">
      <c r="A17765" s="68" t="s">
        <v>103</v>
      </c>
      <c r="B17765" s="69">
        <v>491634597</v>
      </c>
      <c r="C17765" s="68">
        <v>8421368525</v>
      </c>
      <c r="D17765" s="69" t="s">
        <v>11705</v>
      </c>
      <c r="E17765" s="65">
        <f>IFERROR(VLOOKUP(C17765,Pivot!A:B,2,0),0)</f>
        <v>0</v>
      </c>
      <c r="F17765" s="65">
        <f>IFERROR(VLOOKUP(C17765,Pivot!A:C,3,0),0)</f>
        <v>0</v>
      </c>
    </row>
    <row r="17766" spans="1:6" x14ac:dyDescent="0.25">
      <c r="A17766" s="68" t="s">
        <v>103</v>
      </c>
      <c r="B17766" s="69">
        <v>491634598</v>
      </c>
      <c r="C17766" s="68">
        <v>491634598</v>
      </c>
      <c r="D17766" s="69" t="s">
        <v>11706</v>
      </c>
      <c r="E17766" s="65">
        <f>IFERROR(VLOOKUP(C17766,Pivot!A:B,2,0),0)</f>
        <v>0</v>
      </c>
      <c r="F17766" s="65">
        <f>IFERROR(VLOOKUP(C17766,Pivot!A:C,3,0),0)</f>
        <v>0</v>
      </c>
    </row>
    <row r="17767" spans="1:6" x14ac:dyDescent="0.25">
      <c r="A17767" s="68" t="s">
        <v>103</v>
      </c>
      <c r="B17767" s="69">
        <v>491634598</v>
      </c>
      <c r="C17767" s="68">
        <v>8421411993</v>
      </c>
      <c r="D17767" s="69" t="s">
        <v>11706</v>
      </c>
      <c r="E17767" s="65">
        <f>IFERROR(VLOOKUP(C17767,Pivot!A:B,2,0),0)</f>
        <v>0</v>
      </c>
      <c r="F17767" s="65">
        <f>IFERROR(VLOOKUP(C17767,Pivot!A:C,3,0),0)</f>
        <v>0</v>
      </c>
    </row>
    <row r="17768" spans="1:6" x14ac:dyDescent="0.25">
      <c r="A17768" s="68" t="s">
        <v>103</v>
      </c>
      <c r="B17768" s="69">
        <v>491634599</v>
      </c>
      <c r="C17768" s="68">
        <v>491634599</v>
      </c>
      <c r="D17768" s="69" t="s">
        <v>11707</v>
      </c>
      <c r="E17768" s="65">
        <f>IFERROR(VLOOKUP(C17768,Pivot!A:B,2,0),0)</f>
        <v>0</v>
      </c>
      <c r="F17768" s="65">
        <f>IFERROR(VLOOKUP(C17768,Pivot!A:C,3,0),0)</f>
        <v>0</v>
      </c>
    </row>
    <row r="17769" spans="1:6" x14ac:dyDescent="0.25">
      <c r="A17769" s="68" t="s">
        <v>103</v>
      </c>
      <c r="B17769" s="69">
        <v>491634599</v>
      </c>
      <c r="C17769" s="68">
        <v>8421362608</v>
      </c>
      <c r="D17769" s="69" t="s">
        <v>11707</v>
      </c>
      <c r="E17769" s="65">
        <f>IFERROR(VLOOKUP(C17769,Pivot!A:B,2,0),0)</f>
        <v>0</v>
      </c>
      <c r="F17769" s="65">
        <f>IFERROR(VLOOKUP(C17769,Pivot!A:C,3,0),0)</f>
        <v>0</v>
      </c>
    </row>
    <row r="17770" spans="1:6" x14ac:dyDescent="0.25">
      <c r="A17770" s="68" t="s">
        <v>103</v>
      </c>
      <c r="B17770" s="69">
        <v>491634600</v>
      </c>
      <c r="C17770" s="68">
        <v>491634600</v>
      </c>
      <c r="D17770" s="69" t="s">
        <v>11708</v>
      </c>
      <c r="E17770" s="65">
        <f>IFERROR(VLOOKUP(C17770,Pivot!A:B,2,0),0)</f>
        <v>0</v>
      </c>
      <c r="F17770" s="65">
        <f>IFERROR(VLOOKUP(C17770,Pivot!A:C,3,0),0)</f>
        <v>0</v>
      </c>
    </row>
    <row r="17771" spans="1:6" x14ac:dyDescent="0.25">
      <c r="A17771" s="68" t="s">
        <v>103</v>
      </c>
      <c r="B17771" s="69">
        <v>491634600</v>
      </c>
      <c r="C17771" s="68">
        <v>8421362639</v>
      </c>
      <c r="D17771" s="69" t="s">
        <v>11708</v>
      </c>
      <c r="E17771" s="65">
        <f>IFERROR(VLOOKUP(C17771,Pivot!A:B,2,0),0)</f>
        <v>0</v>
      </c>
      <c r="F17771" s="65">
        <f>IFERROR(VLOOKUP(C17771,Pivot!A:C,3,0),0)</f>
        <v>0</v>
      </c>
    </row>
    <row r="17772" spans="1:6" x14ac:dyDescent="0.25">
      <c r="A17772" s="68" t="s">
        <v>103</v>
      </c>
      <c r="B17772" s="69">
        <v>491634601</v>
      </c>
      <c r="C17772" s="68">
        <v>491634601</v>
      </c>
      <c r="D17772" s="69" t="s">
        <v>11709</v>
      </c>
      <c r="E17772" s="65">
        <f>IFERROR(VLOOKUP(C17772,Pivot!A:B,2,0),0)</f>
        <v>0</v>
      </c>
      <c r="F17772" s="65">
        <f>IFERROR(VLOOKUP(C17772,Pivot!A:C,3,0),0)</f>
        <v>0</v>
      </c>
    </row>
    <row r="17773" spans="1:6" x14ac:dyDescent="0.25">
      <c r="A17773" s="68" t="s">
        <v>103</v>
      </c>
      <c r="B17773" s="69">
        <v>491634601</v>
      </c>
      <c r="C17773" s="68">
        <v>8421362653</v>
      </c>
      <c r="D17773" s="69" t="s">
        <v>11709</v>
      </c>
      <c r="E17773" s="65">
        <f>IFERROR(VLOOKUP(C17773,Pivot!A:B,2,0),0)</f>
        <v>0</v>
      </c>
      <c r="F17773" s="65">
        <f>IFERROR(VLOOKUP(C17773,Pivot!A:C,3,0),0)</f>
        <v>0</v>
      </c>
    </row>
    <row r="17774" spans="1:6" x14ac:dyDescent="0.25">
      <c r="A17774" s="68" t="s">
        <v>103</v>
      </c>
      <c r="B17774" s="69">
        <v>491634602</v>
      </c>
      <c r="C17774" s="68">
        <v>491634602</v>
      </c>
      <c r="D17774" s="69" t="s">
        <v>11710</v>
      </c>
      <c r="E17774" s="65">
        <f>IFERROR(VLOOKUP(C17774,Pivot!A:B,2,0),0)</f>
        <v>0</v>
      </c>
      <c r="F17774" s="65">
        <f>IFERROR(VLOOKUP(C17774,Pivot!A:C,3,0),0)</f>
        <v>0</v>
      </c>
    </row>
    <row r="17775" spans="1:6" x14ac:dyDescent="0.25">
      <c r="A17775" s="68" t="s">
        <v>103</v>
      </c>
      <c r="B17775" s="69">
        <v>491634602</v>
      </c>
      <c r="C17775" s="68">
        <v>8421362660</v>
      </c>
      <c r="D17775" s="69" t="s">
        <v>11710</v>
      </c>
      <c r="E17775" s="65">
        <f>IFERROR(VLOOKUP(C17775,Pivot!A:B,2,0),0)</f>
        <v>0</v>
      </c>
      <c r="F17775" s="65">
        <f>IFERROR(VLOOKUP(C17775,Pivot!A:C,3,0),0)</f>
        <v>0</v>
      </c>
    </row>
    <row r="17776" spans="1:6" x14ac:dyDescent="0.25">
      <c r="A17776" s="68" t="s">
        <v>103</v>
      </c>
      <c r="B17776" s="69">
        <v>491634603</v>
      </c>
      <c r="C17776" s="68">
        <v>491634603</v>
      </c>
      <c r="D17776" s="69" t="s">
        <v>11711</v>
      </c>
      <c r="E17776" s="65">
        <f>IFERROR(VLOOKUP(C17776,Pivot!A:B,2,0),0)</f>
        <v>0</v>
      </c>
      <c r="F17776" s="65">
        <f>IFERROR(VLOOKUP(C17776,Pivot!A:C,3,0),0)</f>
        <v>0</v>
      </c>
    </row>
    <row r="17777" spans="1:6" x14ac:dyDescent="0.25">
      <c r="A17777" s="68" t="s">
        <v>103</v>
      </c>
      <c r="B17777" s="69">
        <v>491634603</v>
      </c>
      <c r="C17777" s="68">
        <v>8421366712</v>
      </c>
      <c r="D17777" s="69" t="s">
        <v>11711</v>
      </c>
      <c r="E17777" s="65">
        <f>IFERROR(VLOOKUP(C17777,Pivot!A:B,2,0),0)</f>
        <v>0</v>
      </c>
      <c r="F17777" s="65">
        <f>IFERROR(VLOOKUP(C17777,Pivot!A:C,3,0),0)</f>
        <v>0</v>
      </c>
    </row>
    <row r="17778" spans="1:6" x14ac:dyDescent="0.25">
      <c r="A17778" s="68" t="s">
        <v>103</v>
      </c>
      <c r="B17778" s="69">
        <v>491634604</v>
      </c>
      <c r="C17778" s="68">
        <v>491634604</v>
      </c>
      <c r="D17778" s="69" t="s">
        <v>11712</v>
      </c>
      <c r="E17778" s="65">
        <f>IFERROR(VLOOKUP(C17778,Pivot!A:B,2,0),0)</f>
        <v>0</v>
      </c>
      <c r="F17778" s="65">
        <f>IFERROR(VLOOKUP(C17778,Pivot!A:C,3,0),0)</f>
        <v>0</v>
      </c>
    </row>
    <row r="17779" spans="1:6" x14ac:dyDescent="0.25">
      <c r="A17779" s="68" t="s">
        <v>103</v>
      </c>
      <c r="B17779" s="69">
        <v>491634604</v>
      </c>
      <c r="C17779" s="68">
        <v>8421366743</v>
      </c>
      <c r="D17779" s="69" t="s">
        <v>11712</v>
      </c>
      <c r="E17779" s="65">
        <f>IFERROR(VLOOKUP(C17779,Pivot!A:B,2,0),0)</f>
        <v>0</v>
      </c>
      <c r="F17779" s="65">
        <f>IFERROR(VLOOKUP(C17779,Pivot!A:C,3,0),0)</f>
        <v>0</v>
      </c>
    </row>
    <row r="17780" spans="1:6" x14ac:dyDescent="0.25">
      <c r="A17780" s="68" t="s">
        <v>103</v>
      </c>
      <c r="B17780" s="69">
        <v>491634605</v>
      </c>
      <c r="C17780" s="68">
        <v>491634605</v>
      </c>
      <c r="D17780" s="69" t="s">
        <v>11713</v>
      </c>
      <c r="E17780" s="65">
        <f>IFERROR(VLOOKUP(C17780,Pivot!A:B,2,0),0)</f>
        <v>0</v>
      </c>
      <c r="F17780" s="65">
        <f>IFERROR(VLOOKUP(C17780,Pivot!A:C,3,0),0)</f>
        <v>0</v>
      </c>
    </row>
    <row r="17781" spans="1:6" x14ac:dyDescent="0.25">
      <c r="A17781" s="68" t="s">
        <v>103</v>
      </c>
      <c r="B17781" s="69">
        <v>491634605</v>
      </c>
      <c r="C17781" s="68">
        <v>8421362646</v>
      </c>
      <c r="D17781" s="69" t="s">
        <v>11713</v>
      </c>
      <c r="E17781" s="65">
        <f>IFERROR(VLOOKUP(C17781,Pivot!A:B,2,0),0)</f>
        <v>0</v>
      </c>
      <c r="F17781" s="65">
        <f>IFERROR(VLOOKUP(C17781,Pivot!A:C,3,0),0)</f>
        <v>0</v>
      </c>
    </row>
    <row r="17782" spans="1:6" x14ac:dyDescent="0.25">
      <c r="A17782" s="68" t="s">
        <v>103</v>
      </c>
      <c r="B17782" s="69">
        <v>491634606</v>
      </c>
      <c r="C17782" s="68">
        <v>491634606</v>
      </c>
      <c r="D17782" s="69" t="s">
        <v>11714</v>
      </c>
      <c r="E17782" s="65">
        <f>IFERROR(VLOOKUP(C17782,Pivot!A:B,2,0),0)</f>
        <v>0</v>
      </c>
      <c r="F17782" s="65">
        <f>IFERROR(VLOOKUP(C17782,Pivot!A:C,3,0),0)</f>
        <v>0</v>
      </c>
    </row>
    <row r="17783" spans="1:6" x14ac:dyDescent="0.25">
      <c r="A17783" s="68" t="s">
        <v>103</v>
      </c>
      <c r="B17783" s="69">
        <v>491634606</v>
      </c>
      <c r="C17783" s="68">
        <v>8421364152</v>
      </c>
      <c r="D17783" s="69" t="s">
        <v>11714</v>
      </c>
      <c r="E17783" s="65">
        <f>IFERROR(VLOOKUP(C17783,Pivot!A:B,2,0),0)</f>
        <v>0</v>
      </c>
      <c r="F17783" s="65">
        <f>IFERROR(VLOOKUP(C17783,Pivot!A:C,3,0),0)</f>
        <v>0</v>
      </c>
    </row>
    <row r="17784" spans="1:6" x14ac:dyDescent="0.25">
      <c r="A17784" s="68" t="s">
        <v>103</v>
      </c>
      <c r="B17784" s="69">
        <v>491634607</v>
      </c>
      <c r="C17784" s="68">
        <v>491634607</v>
      </c>
      <c r="D17784" s="69" t="s">
        <v>11715</v>
      </c>
      <c r="E17784" s="65">
        <f>IFERROR(VLOOKUP(C17784,Pivot!A:B,2,0),0)</f>
        <v>0</v>
      </c>
      <c r="F17784" s="65">
        <f>IFERROR(VLOOKUP(C17784,Pivot!A:C,3,0),0)</f>
        <v>0</v>
      </c>
    </row>
    <row r="17785" spans="1:6" x14ac:dyDescent="0.25">
      <c r="A17785" s="68" t="s">
        <v>103</v>
      </c>
      <c r="B17785" s="69">
        <v>491634607</v>
      </c>
      <c r="C17785" s="68">
        <v>8421372621</v>
      </c>
      <c r="D17785" s="69" t="s">
        <v>11715</v>
      </c>
      <c r="E17785" s="65">
        <f>IFERROR(VLOOKUP(C17785,Pivot!A:B,2,0),0)</f>
        <v>0</v>
      </c>
      <c r="F17785" s="65">
        <f>IFERROR(VLOOKUP(C17785,Pivot!A:C,3,0),0)</f>
        <v>0</v>
      </c>
    </row>
    <row r="17786" spans="1:6" x14ac:dyDescent="0.25">
      <c r="A17786" s="68" t="s">
        <v>103</v>
      </c>
      <c r="B17786" s="69">
        <v>491634608</v>
      </c>
      <c r="C17786" s="68">
        <v>491634608</v>
      </c>
      <c r="D17786" s="69" t="s">
        <v>11716</v>
      </c>
      <c r="E17786" s="65">
        <f>IFERROR(VLOOKUP(C17786,Pivot!A:B,2,0),0)</f>
        <v>0</v>
      </c>
      <c r="F17786" s="65">
        <f>IFERROR(VLOOKUP(C17786,Pivot!A:C,3,0),0)</f>
        <v>0</v>
      </c>
    </row>
    <row r="17787" spans="1:6" x14ac:dyDescent="0.25">
      <c r="A17787" s="68" t="s">
        <v>103</v>
      </c>
      <c r="B17787" s="69">
        <v>491634608</v>
      </c>
      <c r="C17787" s="68">
        <v>8421371570</v>
      </c>
      <c r="D17787" s="69" t="s">
        <v>11716</v>
      </c>
      <c r="E17787" s="65">
        <f>IFERROR(VLOOKUP(C17787,Pivot!A:B,2,0),0)</f>
        <v>0</v>
      </c>
      <c r="F17787" s="65">
        <f>IFERROR(VLOOKUP(C17787,Pivot!A:C,3,0),0)</f>
        <v>0</v>
      </c>
    </row>
    <row r="17788" spans="1:6" x14ac:dyDescent="0.25">
      <c r="A17788" s="68" t="s">
        <v>103</v>
      </c>
      <c r="B17788" s="69">
        <v>491634609</v>
      </c>
      <c r="C17788" s="68">
        <v>491634609</v>
      </c>
      <c r="D17788" s="69" t="s">
        <v>11717</v>
      </c>
      <c r="E17788" s="65">
        <f>IFERROR(VLOOKUP(C17788,Pivot!A:B,2,0),0)</f>
        <v>0</v>
      </c>
      <c r="F17788" s="65">
        <f>IFERROR(VLOOKUP(C17788,Pivot!A:C,3,0),0)</f>
        <v>0</v>
      </c>
    </row>
    <row r="17789" spans="1:6" x14ac:dyDescent="0.25">
      <c r="A17789" s="68" t="s">
        <v>103</v>
      </c>
      <c r="B17789" s="69">
        <v>491634609</v>
      </c>
      <c r="C17789" s="68">
        <v>8421364350</v>
      </c>
      <c r="D17789" s="69" t="s">
        <v>11717</v>
      </c>
      <c r="E17789" s="65">
        <f>IFERROR(VLOOKUP(C17789,Pivot!A:B,2,0),0)</f>
        <v>0</v>
      </c>
      <c r="F17789" s="65">
        <f>IFERROR(VLOOKUP(C17789,Pivot!A:C,3,0),0)</f>
        <v>0</v>
      </c>
    </row>
    <row r="17790" spans="1:6" x14ac:dyDescent="0.25">
      <c r="A17790" s="68" t="s">
        <v>103</v>
      </c>
      <c r="B17790" s="69">
        <v>491634612</v>
      </c>
      <c r="C17790" s="68">
        <v>491634612</v>
      </c>
      <c r="D17790" s="69" t="s">
        <v>11718</v>
      </c>
      <c r="E17790" s="65">
        <f>IFERROR(VLOOKUP(C17790,Pivot!A:B,2,0),0)</f>
        <v>0</v>
      </c>
      <c r="F17790" s="65">
        <f>IFERROR(VLOOKUP(C17790,Pivot!A:C,3,0),0)</f>
        <v>0</v>
      </c>
    </row>
    <row r="17791" spans="1:6" x14ac:dyDescent="0.25">
      <c r="A17791" s="68" t="s">
        <v>103</v>
      </c>
      <c r="B17791" s="69">
        <v>491634612</v>
      </c>
      <c r="C17791" s="68">
        <v>8421367863</v>
      </c>
      <c r="D17791" s="69" t="s">
        <v>11718</v>
      </c>
      <c r="E17791" s="65">
        <f>IFERROR(VLOOKUP(C17791,Pivot!A:B,2,0),0)</f>
        <v>0</v>
      </c>
      <c r="F17791" s="65">
        <f>IFERROR(VLOOKUP(C17791,Pivot!A:C,3,0),0)</f>
        <v>0</v>
      </c>
    </row>
    <row r="17792" spans="1:6" x14ac:dyDescent="0.25">
      <c r="A17792" s="68" t="s">
        <v>103</v>
      </c>
      <c r="B17792" s="69">
        <v>491634613</v>
      </c>
      <c r="C17792" s="68">
        <v>491634613</v>
      </c>
      <c r="D17792" s="69" t="s">
        <v>11719</v>
      </c>
      <c r="E17792" s="65">
        <f>IFERROR(VLOOKUP(C17792,Pivot!A:B,2,0),0)</f>
        <v>0</v>
      </c>
      <c r="F17792" s="65">
        <f>IFERROR(VLOOKUP(C17792,Pivot!A:C,3,0),0)</f>
        <v>0</v>
      </c>
    </row>
    <row r="17793" spans="1:6" x14ac:dyDescent="0.25">
      <c r="A17793" s="68" t="s">
        <v>103</v>
      </c>
      <c r="B17793" s="69">
        <v>491634613</v>
      </c>
      <c r="C17793" s="68">
        <v>8421424023</v>
      </c>
      <c r="D17793" s="69" t="s">
        <v>11719</v>
      </c>
      <c r="E17793" s="65">
        <f>IFERROR(VLOOKUP(C17793,Pivot!A:B,2,0),0)</f>
        <v>0</v>
      </c>
      <c r="F17793" s="65">
        <f>IFERROR(VLOOKUP(C17793,Pivot!A:C,3,0),0)</f>
        <v>0</v>
      </c>
    </row>
    <row r="17794" spans="1:6" x14ac:dyDescent="0.25">
      <c r="A17794" s="68" t="s">
        <v>103</v>
      </c>
      <c r="B17794" s="69">
        <v>491634614</v>
      </c>
      <c r="C17794" s="68">
        <v>491634614</v>
      </c>
      <c r="D17794" s="69" t="s">
        <v>11720</v>
      </c>
      <c r="E17794" s="65">
        <f>IFERROR(VLOOKUP(C17794,Pivot!A:B,2,0),0)</f>
        <v>0</v>
      </c>
      <c r="F17794" s="65">
        <f>IFERROR(VLOOKUP(C17794,Pivot!A:C,3,0),0)</f>
        <v>0</v>
      </c>
    </row>
    <row r="17795" spans="1:6" x14ac:dyDescent="0.25">
      <c r="A17795" s="68" t="s">
        <v>103</v>
      </c>
      <c r="B17795" s="69">
        <v>491634614</v>
      </c>
      <c r="C17795" s="68">
        <v>8421424054</v>
      </c>
      <c r="D17795" s="69" t="s">
        <v>11720</v>
      </c>
      <c r="E17795" s="65">
        <f>IFERROR(VLOOKUP(C17795,Pivot!A:B,2,0),0)</f>
        <v>0</v>
      </c>
      <c r="F17795" s="65">
        <f>IFERROR(VLOOKUP(C17795,Pivot!A:C,3,0),0)</f>
        <v>0</v>
      </c>
    </row>
    <row r="17796" spans="1:6" x14ac:dyDescent="0.25">
      <c r="A17796" s="68" t="s">
        <v>103</v>
      </c>
      <c r="B17796" s="69">
        <v>491634615</v>
      </c>
      <c r="C17796" s="68">
        <v>491634615</v>
      </c>
      <c r="D17796" s="69" t="s">
        <v>11721</v>
      </c>
      <c r="E17796" s="65">
        <f>IFERROR(VLOOKUP(C17796,Pivot!A:B,2,0),0)</f>
        <v>0</v>
      </c>
      <c r="F17796" s="65">
        <f>IFERROR(VLOOKUP(C17796,Pivot!A:C,3,0),0)</f>
        <v>0</v>
      </c>
    </row>
    <row r="17797" spans="1:6" x14ac:dyDescent="0.25">
      <c r="A17797" s="68" t="s">
        <v>103</v>
      </c>
      <c r="B17797" s="69">
        <v>491634615</v>
      </c>
      <c r="C17797" s="68">
        <v>8421424061</v>
      </c>
      <c r="D17797" s="69" t="s">
        <v>11721</v>
      </c>
      <c r="E17797" s="65">
        <f>IFERROR(VLOOKUP(C17797,Pivot!A:B,2,0),0)</f>
        <v>0</v>
      </c>
      <c r="F17797" s="65">
        <f>IFERROR(VLOOKUP(C17797,Pivot!A:C,3,0),0)</f>
        <v>0</v>
      </c>
    </row>
    <row r="17798" spans="1:6" x14ac:dyDescent="0.25">
      <c r="A17798" s="68" t="s">
        <v>103</v>
      </c>
      <c r="B17798" s="69">
        <v>491634616</v>
      </c>
      <c r="C17798" s="68">
        <v>491634616</v>
      </c>
      <c r="D17798" s="69" t="s">
        <v>11722</v>
      </c>
      <c r="E17798" s="65">
        <f>IFERROR(VLOOKUP(C17798,Pivot!A:B,2,0),0)</f>
        <v>0</v>
      </c>
      <c r="F17798" s="65">
        <f>IFERROR(VLOOKUP(C17798,Pivot!A:C,3,0),0)</f>
        <v>0</v>
      </c>
    </row>
    <row r="17799" spans="1:6" x14ac:dyDescent="0.25">
      <c r="A17799" s="68" t="s">
        <v>103</v>
      </c>
      <c r="B17799" s="69">
        <v>491634616</v>
      </c>
      <c r="C17799" s="68">
        <v>8421424078</v>
      </c>
      <c r="D17799" s="69" t="s">
        <v>11722</v>
      </c>
      <c r="E17799" s="65">
        <f>IFERROR(VLOOKUP(C17799,Pivot!A:B,2,0),0)</f>
        <v>0</v>
      </c>
      <c r="F17799" s="65">
        <f>IFERROR(VLOOKUP(C17799,Pivot!A:C,3,0),0)</f>
        <v>0</v>
      </c>
    </row>
    <row r="17800" spans="1:6" x14ac:dyDescent="0.25">
      <c r="A17800" s="68" t="s">
        <v>103</v>
      </c>
      <c r="B17800" s="69">
        <v>491634617</v>
      </c>
      <c r="C17800" s="68">
        <v>491634617</v>
      </c>
      <c r="D17800" s="69" t="s">
        <v>11723</v>
      </c>
      <c r="E17800" s="65">
        <f>IFERROR(VLOOKUP(C17800,Pivot!A:B,2,0),0)</f>
        <v>0</v>
      </c>
      <c r="F17800" s="65">
        <f>IFERROR(VLOOKUP(C17800,Pivot!A:C,3,0),0)</f>
        <v>0</v>
      </c>
    </row>
    <row r="17801" spans="1:6" x14ac:dyDescent="0.25">
      <c r="A17801" s="68" t="s">
        <v>103</v>
      </c>
      <c r="B17801" s="69">
        <v>491634617</v>
      </c>
      <c r="C17801" s="68">
        <v>8421424085</v>
      </c>
      <c r="D17801" s="69" t="s">
        <v>11723</v>
      </c>
      <c r="E17801" s="65">
        <f>IFERROR(VLOOKUP(C17801,Pivot!A:B,2,0),0)</f>
        <v>0</v>
      </c>
      <c r="F17801" s="65">
        <f>IFERROR(VLOOKUP(C17801,Pivot!A:C,3,0),0)</f>
        <v>0</v>
      </c>
    </row>
    <row r="17802" spans="1:6" x14ac:dyDescent="0.25">
      <c r="A17802" s="68" t="s">
        <v>103</v>
      </c>
      <c r="B17802" s="69">
        <v>491634618</v>
      </c>
      <c r="C17802" s="68">
        <v>491634618</v>
      </c>
      <c r="D17802" s="69" t="s">
        <v>11724</v>
      </c>
      <c r="E17802" s="65">
        <f>IFERROR(VLOOKUP(C17802,Pivot!A:B,2,0),0)</f>
        <v>0</v>
      </c>
      <c r="F17802" s="65">
        <f>IFERROR(VLOOKUP(C17802,Pivot!A:C,3,0),0)</f>
        <v>0</v>
      </c>
    </row>
    <row r="17803" spans="1:6" x14ac:dyDescent="0.25">
      <c r="A17803" s="68" t="s">
        <v>103</v>
      </c>
      <c r="B17803" s="69">
        <v>491634618</v>
      </c>
      <c r="C17803" s="68">
        <v>8421424108</v>
      </c>
      <c r="D17803" s="69" t="s">
        <v>11724</v>
      </c>
      <c r="E17803" s="65">
        <f>IFERROR(VLOOKUP(C17803,Pivot!A:B,2,0),0)</f>
        <v>0</v>
      </c>
      <c r="F17803" s="65">
        <f>IFERROR(VLOOKUP(C17803,Pivot!A:C,3,0),0)</f>
        <v>0</v>
      </c>
    </row>
    <row r="17804" spans="1:6" x14ac:dyDescent="0.25">
      <c r="A17804" s="68" t="s">
        <v>103</v>
      </c>
      <c r="B17804" s="69">
        <v>491634619</v>
      </c>
      <c r="C17804" s="68">
        <v>491634619</v>
      </c>
      <c r="D17804" s="69" t="s">
        <v>11725</v>
      </c>
      <c r="E17804" s="65">
        <f>IFERROR(VLOOKUP(C17804,Pivot!A:B,2,0),0)</f>
        <v>0</v>
      </c>
      <c r="F17804" s="65">
        <f>IFERROR(VLOOKUP(C17804,Pivot!A:C,3,0),0)</f>
        <v>0</v>
      </c>
    </row>
    <row r="17805" spans="1:6" x14ac:dyDescent="0.25">
      <c r="A17805" s="68" t="s">
        <v>103</v>
      </c>
      <c r="B17805" s="69">
        <v>491634619</v>
      </c>
      <c r="C17805" s="68">
        <v>8421950072</v>
      </c>
      <c r="D17805" s="69" t="s">
        <v>11725</v>
      </c>
      <c r="E17805" s="65">
        <f>IFERROR(VLOOKUP(C17805,Pivot!A:B,2,0),0)</f>
        <v>0</v>
      </c>
      <c r="F17805" s="65">
        <f>IFERROR(VLOOKUP(C17805,Pivot!A:C,3,0),0)</f>
        <v>0</v>
      </c>
    </row>
    <row r="17806" spans="1:6" x14ac:dyDescent="0.25">
      <c r="A17806" s="68" t="s">
        <v>103</v>
      </c>
      <c r="B17806" s="69">
        <v>491634620</v>
      </c>
      <c r="C17806" s="68">
        <v>491634620</v>
      </c>
      <c r="D17806" s="69" t="s">
        <v>11726</v>
      </c>
      <c r="E17806" s="65">
        <f>IFERROR(VLOOKUP(C17806,Pivot!A:B,2,0),0)</f>
        <v>0</v>
      </c>
      <c r="F17806" s="65">
        <f>IFERROR(VLOOKUP(C17806,Pivot!A:C,3,0),0)</f>
        <v>0</v>
      </c>
    </row>
    <row r="17807" spans="1:6" x14ac:dyDescent="0.25">
      <c r="A17807" s="68" t="s">
        <v>103</v>
      </c>
      <c r="B17807" s="69">
        <v>491634620</v>
      </c>
      <c r="C17807" s="68">
        <v>8421950119</v>
      </c>
      <c r="D17807" s="69" t="s">
        <v>11726</v>
      </c>
      <c r="E17807" s="65">
        <f>IFERROR(VLOOKUP(C17807,Pivot!A:B,2,0),0)</f>
        <v>0</v>
      </c>
      <c r="F17807" s="65">
        <f>IFERROR(VLOOKUP(C17807,Pivot!A:C,3,0),0)</f>
        <v>0</v>
      </c>
    </row>
    <row r="17808" spans="1:6" x14ac:dyDescent="0.25">
      <c r="A17808" s="68" t="s">
        <v>103</v>
      </c>
      <c r="B17808" s="69">
        <v>491634621</v>
      </c>
      <c r="C17808" s="68">
        <v>491634621</v>
      </c>
      <c r="D17808" s="69" t="s">
        <v>11727</v>
      </c>
      <c r="E17808" s="65">
        <f>IFERROR(VLOOKUP(C17808,Pivot!A:B,2,0),0)</f>
        <v>0</v>
      </c>
      <c r="F17808" s="65">
        <f>IFERROR(VLOOKUP(C17808,Pivot!A:C,3,0),0)</f>
        <v>0</v>
      </c>
    </row>
    <row r="17809" spans="1:6" x14ac:dyDescent="0.25">
      <c r="A17809" s="68" t="s">
        <v>103</v>
      </c>
      <c r="B17809" s="69">
        <v>491634621</v>
      </c>
      <c r="C17809" s="68">
        <v>8421950133</v>
      </c>
      <c r="D17809" s="69" t="s">
        <v>11727</v>
      </c>
      <c r="E17809" s="65">
        <f>IFERROR(VLOOKUP(C17809,Pivot!A:B,2,0),0)</f>
        <v>0</v>
      </c>
      <c r="F17809" s="65">
        <f>IFERROR(VLOOKUP(C17809,Pivot!A:C,3,0),0)</f>
        <v>0</v>
      </c>
    </row>
    <row r="17810" spans="1:6" x14ac:dyDescent="0.25">
      <c r="A17810" s="68" t="s">
        <v>103</v>
      </c>
      <c r="B17810" s="69">
        <v>491634622</v>
      </c>
      <c r="C17810" s="68">
        <v>491634622</v>
      </c>
      <c r="D17810" s="69" t="s">
        <v>11728</v>
      </c>
      <c r="E17810" s="65">
        <f>IFERROR(VLOOKUP(C17810,Pivot!A:B,2,0),0)</f>
        <v>0</v>
      </c>
      <c r="F17810" s="65">
        <f>IFERROR(VLOOKUP(C17810,Pivot!A:C,3,0),0)</f>
        <v>0</v>
      </c>
    </row>
    <row r="17811" spans="1:6" x14ac:dyDescent="0.25">
      <c r="A17811" s="68" t="s">
        <v>103</v>
      </c>
      <c r="B17811" s="69">
        <v>491634622</v>
      </c>
      <c r="C17811" s="68">
        <v>8421950218</v>
      </c>
      <c r="D17811" s="69" t="s">
        <v>11728</v>
      </c>
      <c r="E17811" s="65">
        <f>IFERROR(VLOOKUP(C17811,Pivot!A:B,2,0),0)</f>
        <v>0</v>
      </c>
      <c r="F17811" s="65">
        <f>IFERROR(VLOOKUP(C17811,Pivot!A:C,3,0),0)</f>
        <v>0</v>
      </c>
    </row>
    <row r="17812" spans="1:6" x14ac:dyDescent="0.25">
      <c r="A17812" s="68" t="s">
        <v>103</v>
      </c>
      <c r="B17812" s="69">
        <v>491634623</v>
      </c>
      <c r="C17812" s="68">
        <v>491634623</v>
      </c>
      <c r="D17812" s="69" t="s">
        <v>11729</v>
      </c>
      <c r="E17812" s="65">
        <f>IFERROR(VLOOKUP(C17812,Pivot!A:B,2,0),0)</f>
        <v>0</v>
      </c>
      <c r="F17812" s="65">
        <f>IFERROR(VLOOKUP(C17812,Pivot!A:C,3,0),0)</f>
        <v>0</v>
      </c>
    </row>
    <row r="17813" spans="1:6" x14ac:dyDescent="0.25">
      <c r="A17813" s="68" t="s">
        <v>103</v>
      </c>
      <c r="B17813" s="69">
        <v>491634623</v>
      </c>
      <c r="C17813" s="68">
        <v>8421950256</v>
      </c>
      <c r="D17813" s="69" t="s">
        <v>11729</v>
      </c>
      <c r="E17813" s="65">
        <f>IFERROR(VLOOKUP(C17813,Pivot!A:B,2,0),0)</f>
        <v>0</v>
      </c>
      <c r="F17813" s="65">
        <f>IFERROR(VLOOKUP(C17813,Pivot!A:C,3,0),0)</f>
        <v>0</v>
      </c>
    </row>
    <row r="17814" spans="1:6" x14ac:dyDescent="0.25">
      <c r="A17814" s="68" t="s">
        <v>103</v>
      </c>
      <c r="B17814" s="69">
        <v>491634624</v>
      </c>
      <c r="C17814" s="68">
        <v>491634624</v>
      </c>
      <c r="D17814" s="69" t="s">
        <v>11730</v>
      </c>
      <c r="E17814" s="65">
        <f>IFERROR(VLOOKUP(C17814,Pivot!A:B,2,0),0)</f>
        <v>0</v>
      </c>
      <c r="F17814" s="65">
        <f>IFERROR(VLOOKUP(C17814,Pivot!A:C,3,0),0)</f>
        <v>0</v>
      </c>
    </row>
    <row r="17815" spans="1:6" x14ac:dyDescent="0.25">
      <c r="A17815" s="68" t="s">
        <v>103</v>
      </c>
      <c r="B17815" s="69">
        <v>491634624</v>
      </c>
      <c r="C17815" s="68">
        <v>8421951116</v>
      </c>
      <c r="D17815" s="69" t="s">
        <v>11730</v>
      </c>
      <c r="E17815" s="65">
        <f>IFERROR(VLOOKUP(C17815,Pivot!A:B,2,0),0)</f>
        <v>0</v>
      </c>
      <c r="F17815" s="65">
        <f>IFERROR(VLOOKUP(C17815,Pivot!A:C,3,0),0)</f>
        <v>0</v>
      </c>
    </row>
    <row r="17816" spans="1:6" x14ac:dyDescent="0.25">
      <c r="A17816" s="68" t="s">
        <v>103</v>
      </c>
      <c r="B17816" s="69">
        <v>491634625</v>
      </c>
      <c r="C17816" s="68">
        <v>491634625</v>
      </c>
      <c r="D17816" s="69" t="s">
        <v>11731</v>
      </c>
      <c r="E17816" s="65">
        <f>IFERROR(VLOOKUP(C17816,Pivot!A:B,2,0),0)</f>
        <v>0</v>
      </c>
      <c r="F17816" s="65">
        <f>IFERROR(VLOOKUP(C17816,Pivot!A:C,3,0),0)</f>
        <v>0</v>
      </c>
    </row>
    <row r="17817" spans="1:6" x14ac:dyDescent="0.25">
      <c r="A17817" s="68" t="s">
        <v>103</v>
      </c>
      <c r="B17817" s="69">
        <v>491634625</v>
      </c>
      <c r="C17817" s="68">
        <v>8421951130</v>
      </c>
      <c r="D17817" s="69" t="s">
        <v>11731</v>
      </c>
      <c r="E17817" s="65">
        <f>IFERROR(VLOOKUP(C17817,Pivot!A:B,2,0),0)</f>
        <v>0</v>
      </c>
      <c r="F17817" s="65">
        <f>IFERROR(VLOOKUP(C17817,Pivot!A:C,3,0),0)</f>
        <v>0</v>
      </c>
    </row>
    <row r="17818" spans="1:6" x14ac:dyDescent="0.25">
      <c r="A17818" s="68" t="s">
        <v>103</v>
      </c>
      <c r="B17818" s="69">
        <v>491634626</v>
      </c>
      <c r="C17818" s="68">
        <v>491634626</v>
      </c>
      <c r="D17818" s="69" t="s">
        <v>11732</v>
      </c>
      <c r="E17818" s="65">
        <f>IFERROR(VLOOKUP(C17818,Pivot!A:B,2,0),0)</f>
        <v>0</v>
      </c>
      <c r="F17818" s="65">
        <f>IFERROR(VLOOKUP(C17818,Pivot!A:C,3,0),0)</f>
        <v>0</v>
      </c>
    </row>
    <row r="17819" spans="1:6" x14ac:dyDescent="0.25">
      <c r="A17819" s="68" t="s">
        <v>103</v>
      </c>
      <c r="B17819" s="69">
        <v>491634626</v>
      </c>
      <c r="C17819" s="68">
        <v>8421951215</v>
      </c>
      <c r="D17819" s="69" t="s">
        <v>11732</v>
      </c>
      <c r="E17819" s="65">
        <f>IFERROR(VLOOKUP(C17819,Pivot!A:B,2,0),0)</f>
        <v>0</v>
      </c>
      <c r="F17819" s="65">
        <f>IFERROR(VLOOKUP(C17819,Pivot!A:C,3,0),0)</f>
        <v>0</v>
      </c>
    </row>
    <row r="17820" spans="1:6" x14ac:dyDescent="0.25">
      <c r="A17820" s="68" t="s">
        <v>103</v>
      </c>
      <c r="B17820" s="69">
        <v>491634627</v>
      </c>
      <c r="C17820" s="68">
        <v>491634627</v>
      </c>
      <c r="D17820" s="69" t="s">
        <v>11733</v>
      </c>
      <c r="E17820" s="65">
        <f>IFERROR(VLOOKUP(C17820,Pivot!A:B,2,0),0)</f>
        <v>0</v>
      </c>
      <c r="F17820" s="65">
        <f>IFERROR(VLOOKUP(C17820,Pivot!A:C,3,0),0)</f>
        <v>0</v>
      </c>
    </row>
    <row r="17821" spans="1:6" x14ac:dyDescent="0.25">
      <c r="A17821" s="68" t="s">
        <v>103</v>
      </c>
      <c r="B17821" s="69">
        <v>491634627</v>
      </c>
      <c r="C17821" s="68">
        <v>8421951277</v>
      </c>
      <c r="D17821" s="69" t="s">
        <v>11733</v>
      </c>
      <c r="E17821" s="65">
        <f>IFERROR(VLOOKUP(C17821,Pivot!A:B,2,0),0)</f>
        <v>0</v>
      </c>
      <c r="F17821" s="65">
        <f>IFERROR(VLOOKUP(C17821,Pivot!A:C,3,0),0)</f>
        <v>0</v>
      </c>
    </row>
    <row r="17822" spans="1:6" x14ac:dyDescent="0.25">
      <c r="A17822" s="68" t="s">
        <v>103</v>
      </c>
      <c r="B17822" s="69">
        <v>491634628</v>
      </c>
      <c r="C17822" s="68">
        <v>491634628</v>
      </c>
      <c r="D17822" s="69" t="s">
        <v>11734</v>
      </c>
      <c r="E17822" s="65">
        <f>IFERROR(VLOOKUP(C17822,Pivot!A:B,2,0),0)</f>
        <v>0</v>
      </c>
      <c r="F17822" s="65">
        <f>IFERROR(VLOOKUP(C17822,Pivot!A:C,3,0),0)</f>
        <v>0</v>
      </c>
    </row>
    <row r="17823" spans="1:6" x14ac:dyDescent="0.25">
      <c r="A17823" s="68" t="s">
        <v>103</v>
      </c>
      <c r="B17823" s="69">
        <v>491634628</v>
      </c>
      <c r="C17823" s="68">
        <v>8421951291</v>
      </c>
      <c r="D17823" s="69" t="s">
        <v>11734</v>
      </c>
      <c r="E17823" s="65">
        <f>IFERROR(VLOOKUP(C17823,Pivot!A:B,2,0),0)</f>
        <v>0</v>
      </c>
      <c r="F17823" s="65">
        <f>IFERROR(VLOOKUP(C17823,Pivot!A:C,3,0),0)</f>
        <v>0</v>
      </c>
    </row>
    <row r="17824" spans="1:6" x14ac:dyDescent="0.25">
      <c r="A17824" s="68" t="s">
        <v>103</v>
      </c>
      <c r="B17824" s="69">
        <v>491634629</v>
      </c>
      <c r="C17824" s="68">
        <v>491634629</v>
      </c>
      <c r="D17824" s="69" t="s">
        <v>11735</v>
      </c>
      <c r="E17824" s="65">
        <f>IFERROR(VLOOKUP(C17824,Pivot!A:B,2,0),0)</f>
        <v>0</v>
      </c>
      <c r="F17824" s="65">
        <f>IFERROR(VLOOKUP(C17824,Pivot!A:C,3,0),0)</f>
        <v>0</v>
      </c>
    </row>
    <row r="17825" spans="1:6" x14ac:dyDescent="0.25">
      <c r="A17825" s="68" t="s">
        <v>103</v>
      </c>
      <c r="B17825" s="69">
        <v>491634629</v>
      </c>
      <c r="C17825" s="68">
        <v>8421952212</v>
      </c>
      <c r="D17825" s="69" t="s">
        <v>11735</v>
      </c>
      <c r="E17825" s="65">
        <f>IFERROR(VLOOKUP(C17825,Pivot!A:B,2,0),0)</f>
        <v>0</v>
      </c>
      <c r="F17825" s="65">
        <f>IFERROR(VLOOKUP(C17825,Pivot!A:C,3,0),0)</f>
        <v>0</v>
      </c>
    </row>
    <row r="17826" spans="1:6" x14ac:dyDescent="0.25">
      <c r="A17826" s="68" t="s">
        <v>103</v>
      </c>
      <c r="B17826" s="69">
        <v>491634630</v>
      </c>
      <c r="C17826" s="68">
        <v>491634630</v>
      </c>
      <c r="D17826" s="69" t="s">
        <v>11736</v>
      </c>
      <c r="E17826" s="65">
        <f>IFERROR(VLOOKUP(C17826,Pivot!A:B,2,0),0)</f>
        <v>0</v>
      </c>
      <c r="F17826" s="65">
        <f>IFERROR(VLOOKUP(C17826,Pivot!A:C,3,0),0)</f>
        <v>0</v>
      </c>
    </row>
    <row r="17827" spans="1:6" x14ac:dyDescent="0.25">
      <c r="A17827" s="68" t="s">
        <v>103</v>
      </c>
      <c r="B17827" s="69">
        <v>491634630</v>
      </c>
      <c r="C17827" s="68">
        <v>8421952229</v>
      </c>
      <c r="D17827" s="69" t="s">
        <v>11736</v>
      </c>
      <c r="E17827" s="65">
        <f>IFERROR(VLOOKUP(C17827,Pivot!A:B,2,0),0)</f>
        <v>0</v>
      </c>
      <c r="F17827" s="65">
        <f>IFERROR(VLOOKUP(C17827,Pivot!A:C,3,0),0)</f>
        <v>0</v>
      </c>
    </row>
    <row r="17828" spans="1:6" x14ac:dyDescent="0.25">
      <c r="A17828" s="68" t="s">
        <v>103</v>
      </c>
      <c r="B17828" s="69">
        <v>491634631</v>
      </c>
      <c r="C17828" s="68">
        <v>491634631</v>
      </c>
      <c r="D17828" s="69" t="s">
        <v>11737</v>
      </c>
      <c r="E17828" s="65">
        <f>IFERROR(VLOOKUP(C17828,Pivot!A:B,2,0),0)</f>
        <v>0</v>
      </c>
      <c r="F17828" s="65">
        <f>IFERROR(VLOOKUP(C17828,Pivot!A:C,3,0),0)</f>
        <v>0</v>
      </c>
    </row>
    <row r="17829" spans="1:6" x14ac:dyDescent="0.25">
      <c r="A17829" s="68" t="s">
        <v>103</v>
      </c>
      <c r="B17829" s="69">
        <v>491634631</v>
      </c>
      <c r="C17829" s="68">
        <v>8421952236</v>
      </c>
      <c r="D17829" s="69" t="s">
        <v>11737</v>
      </c>
      <c r="E17829" s="65">
        <f>IFERROR(VLOOKUP(C17829,Pivot!A:B,2,0),0)</f>
        <v>0</v>
      </c>
      <c r="F17829" s="65">
        <f>IFERROR(VLOOKUP(C17829,Pivot!A:C,3,0),0)</f>
        <v>0</v>
      </c>
    </row>
    <row r="17830" spans="1:6" x14ac:dyDescent="0.25">
      <c r="A17830" s="68" t="s">
        <v>103</v>
      </c>
      <c r="B17830" s="69">
        <v>491634632</v>
      </c>
      <c r="C17830" s="68">
        <v>491634632</v>
      </c>
      <c r="D17830" s="69" t="s">
        <v>11738</v>
      </c>
      <c r="E17830" s="65">
        <f>IFERROR(VLOOKUP(C17830,Pivot!A:B,2,0),0)</f>
        <v>0</v>
      </c>
      <c r="F17830" s="65">
        <f>IFERROR(VLOOKUP(C17830,Pivot!A:C,3,0),0)</f>
        <v>0</v>
      </c>
    </row>
    <row r="17831" spans="1:6" x14ac:dyDescent="0.25">
      <c r="A17831" s="68" t="s">
        <v>103</v>
      </c>
      <c r="B17831" s="69">
        <v>491634632</v>
      </c>
      <c r="C17831" s="68">
        <v>8421952250</v>
      </c>
      <c r="D17831" s="69" t="s">
        <v>11738</v>
      </c>
      <c r="E17831" s="65">
        <f>IFERROR(VLOOKUP(C17831,Pivot!A:B,2,0),0)</f>
        <v>0</v>
      </c>
      <c r="F17831" s="65">
        <f>IFERROR(VLOOKUP(C17831,Pivot!A:C,3,0),0)</f>
        <v>0</v>
      </c>
    </row>
    <row r="17832" spans="1:6" x14ac:dyDescent="0.25">
      <c r="A17832" s="68" t="s">
        <v>103</v>
      </c>
      <c r="B17832" s="69">
        <v>491634633</v>
      </c>
      <c r="C17832" s="68">
        <v>491634633</v>
      </c>
      <c r="D17832" s="69" t="s">
        <v>11739</v>
      </c>
      <c r="E17832" s="65">
        <f>IFERROR(VLOOKUP(C17832,Pivot!A:B,2,0),0)</f>
        <v>0</v>
      </c>
      <c r="F17832" s="65">
        <f>IFERROR(VLOOKUP(C17832,Pivot!A:C,3,0),0)</f>
        <v>0</v>
      </c>
    </row>
    <row r="17833" spans="1:6" x14ac:dyDescent="0.25">
      <c r="A17833" s="68" t="s">
        <v>103</v>
      </c>
      <c r="B17833" s="69">
        <v>491634633</v>
      </c>
      <c r="C17833" s="68">
        <v>8421952274</v>
      </c>
      <c r="D17833" s="69" t="s">
        <v>11739</v>
      </c>
      <c r="E17833" s="65">
        <f>IFERROR(VLOOKUP(C17833,Pivot!A:B,2,0),0)</f>
        <v>0</v>
      </c>
      <c r="F17833" s="65">
        <f>IFERROR(VLOOKUP(C17833,Pivot!A:C,3,0),0)</f>
        <v>0</v>
      </c>
    </row>
    <row r="17834" spans="1:6" x14ac:dyDescent="0.25">
      <c r="A17834" s="68" t="s">
        <v>103</v>
      </c>
      <c r="B17834" s="69">
        <v>491634636</v>
      </c>
      <c r="C17834" s="68">
        <v>8906076573092</v>
      </c>
      <c r="D17834" s="69" t="s">
        <v>11740</v>
      </c>
      <c r="E17834" s="65">
        <f>IFERROR(VLOOKUP(C17834,Pivot!A:B,2,0),0)</f>
        <v>0</v>
      </c>
      <c r="F17834" s="65">
        <f>IFERROR(VLOOKUP(C17834,Pivot!A:C,3,0),0)</f>
        <v>0</v>
      </c>
    </row>
    <row r="17835" spans="1:6" x14ac:dyDescent="0.25">
      <c r="A17835" s="68" t="s">
        <v>103</v>
      </c>
      <c r="B17835" s="69">
        <v>491634637</v>
      </c>
      <c r="C17835" s="68">
        <v>8906076572002</v>
      </c>
      <c r="D17835" s="69" t="s">
        <v>11741</v>
      </c>
      <c r="E17835" s="65">
        <f>IFERROR(VLOOKUP(C17835,Pivot!A:B,2,0),0)</f>
        <v>0</v>
      </c>
      <c r="F17835" s="65">
        <f>IFERROR(VLOOKUP(C17835,Pivot!A:C,3,0),0)</f>
        <v>0</v>
      </c>
    </row>
    <row r="17836" spans="1:6" x14ac:dyDescent="0.25">
      <c r="A17836" s="68" t="s">
        <v>103</v>
      </c>
      <c r="B17836" s="69">
        <v>491634699</v>
      </c>
      <c r="C17836" s="68">
        <v>86002019080</v>
      </c>
      <c r="D17836" s="69" t="s">
        <v>11742</v>
      </c>
      <c r="E17836" s="65">
        <f>IFERROR(VLOOKUP(C17836,Pivot!A:B,2,0),0)</f>
        <v>0</v>
      </c>
      <c r="F17836" s="65">
        <f>IFERROR(VLOOKUP(C17836,Pivot!A:C,3,0),0)</f>
        <v>0</v>
      </c>
    </row>
    <row r="17837" spans="1:6" x14ac:dyDescent="0.25">
      <c r="A17837" s="68" t="s">
        <v>103</v>
      </c>
      <c r="B17837" s="69">
        <v>491634702</v>
      </c>
      <c r="C17837" s="68">
        <v>86002019660</v>
      </c>
      <c r="D17837" s="69" t="s">
        <v>11743</v>
      </c>
      <c r="E17837" s="65">
        <f>IFERROR(VLOOKUP(C17837,Pivot!A:B,2,0),0)</f>
        <v>0</v>
      </c>
      <c r="F17837" s="65">
        <f>IFERROR(VLOOKUP(C17837,Pivot!A:C,3,0),0)</f>
        <v>0</v>
      </c>
    </row>
    <row r="17838" spans="1:6" x14ac:dyDescent="0.25">
      <c r="A17838" s="68" t="s">
        <v>103</v>
      </c>
      <c r="B17838" s="69">
        <v>491634703</v>
      </c>
      <c r="C17838" s="68">
        <v>86002019684</v>
      </c>
      <c r="D17838" s="69" t="s">
        <v>11744</v>
      </c>
      <c r="E17838" s="65">
        <f>IFERROR(VLOOKUP(C17838,Pivot!A:B,2,0),0)</f>
        <v>0</v>
      </c>
      <c r="F17838" s="65">
        <f>IFERROR(VLOOKUP(C17838,Pivot!A:C,3,0),0)</f>
        <v>0</v>
      </c>
    </row>
    <row r="17839" spans="1:6" x14ac:dyDescent="0.25">
      <c r="A17839" s="68" t="s">
        <v>103</v>
      </c>
      <c r="B17839" s="69">
        <v>491634704</v>
      </c>
      <c r="C17839" s="68">
        <v>86002019691</v>
      </c>
      <c r="D17839" s="69" t="s">
        <v>11744</v>
      </c>
      <c r="E17839" s="65">
        <f>IFERROR(VLOOKUP(C17839,Pivot!A:B,2,0),0)</f>
        <v>0</v>
      </c>
      <c r="F17839" s="65">
        <f>IFERROR(VLOOKUP(C17839,Pivot!A:C,3,0),0)</f>
        <v>0</v>
      </c>
    </row>
    <row r="17840" spans="1:6" x14ac:dyDescent="0.25">
      <c r="A17840" s="68" t="s">
        <v>103</v>
      </c>
      <c r="B17840" s="69">
        <v>491634705</v>
      </c>
      <c r="C17840" s="68">
        <v>86002019769</v>
      </c>
      <c r="D17840" s="69" t="s">
        <v>11745</v>
      </c>
      <c r="E17840" s="65">
        <f>IFERROR(VLOOKUP(C17840,Pivot!A:B,2,0),0)</f>
        <v>0</v>
      </c>
      <c r="F17840" s="65">
        <f>IFERROR(VLOOKUP(C17840,Pivot!A:C,3,0),0)</f>
        <v>0</v>
      </c>
    </row>
    <row r="17841" spans="1:6" x14ac:dyDescent="0.25">
      <c r="A17841" s="68" t="s">
        <v>103</v>
      </c>
      <c r="B17841" s="69">
        <v>491634716</v>
      </c>
      <c r="C17841" s="68">
        <v>695929012076</v>
      </c>
      <c r="D17841" s="69" t="s">
        <v>11746</v>
      </c>
      <c r="E17841" s="65">
        <f>IFERROR(VLOOKUP(C17841,Pivot!A:B,2,0),0)</f>
        <v>0</v>
      </c>
      <c r="F17841" s="65">
        <f>IFERROR(VLOOKUP(C17841,Pivot!A:C,3,0),0)</f>
        <v>0</v>
      </c>
    </row>
    <row r="17842" spans="1:6" x14ac:dyDescent="0.25">
      <c r="A17842" s="68" t="s">
        <v>103</v>
      </c>
      <c r="B17842" s="69">
        <v>491634720</v>
      </c>
      <c r="C17842" s="68">
        <v>695929013080</v>
      </c>
      <c r="D17842" s="69" t="s">
        <v>11747</v>
      </c>
      <c r="E17842" s="65">
        <f>IFERROR(VLOOKUP(C17842,Pivot!A:B,2,0),0)</f>
        <v>0</v>
      </c>
      <c r="F17842" s="65">
        <f>IFERROR(VLOOKUP(C17842,Pivot!A:C,3,0),0)</f>
        <v>0</v>
      </c>
    </row>
    <row r="17843" spans="1:6" x14ac:dyDescent="0.25">
      <c r="A17843" s="68" t="s">
        <v>103</v>
      </c>
      <c r="B17843" s="69">
        <v>491634727</v>
      </c>
      <c r="C17843" s="68">
        <v>695929023041</v>
      </c>
      <c r="D17843" s="69" t="s">
        <v>11748</v>
      </c>
      <c r="E17843" s="65">
        <f>IFERROR(VLOOKUP(C17843,Pivot!A:B,2,0),0)</f>
        <v>0</v>
      </c>
      <c r="F17843" s="65">
        <f>IFERROR(VLOOKUP(C17843,Pivot!A:C,3,0),0)</f>
        <v>0</v>
      </c>
    </row>
    <row r="17844" spans="1:6" x14ac:dyDescent="0.25">
      <c r="A17844" s="68" t="s">
        <v>103</v>
      </c>
      <c r="B17844" s="69">
        <v>491634729</v>
      </c>
      <c r="C17844" s="68">
        <v>695929023249</v>
      </c>
      <c r="D17844" s="69" t="s">
        <v>11749</v>
      </c>
      <c r="E17844" s="65">
        <f>IFERROR(VLOOKUP(C17844,Pivot!A:B,2,0),0)</f>
        <v>0</v>
      </c>
      <c r="F17844" s="65">
        <f>IFERROR(VLOOKUP(C17844,Pivot!A:C,3,0),0)</f>
        <v>0</v>
      </c>
    </row>
    <row r="17845" spans="1:6" x14ac:dyDescent="0.25">
      <c r="A17845" s="68" t="s">
        <v>103</v>
      </c>
      <c r="B17845" s="69">
        <v>491634730</v>
      </c>
      <c r="C17845" s="68">
        <v>695929032029</v>
      </c>
      <c r="D17845" s="69" t="s">
        <v>11750</v>
      </c>
      <c r="E17845" s="65">
        <f>IFERROR(VLOOKUP(C17845,Pivot!A:B,2,0),0)</f>
        <v>0</v>
      </c>
      <c r="F17845" s="65">
        <f>IFERROR(VLOOKUP(C17845,Pivot!A:C,3,0),0)</f>
        <v>0</v>
      </c>
    </row>
    <row r="17846" spans="1:6" x14ac:dyDescent="0.25">
      <c r="A17846" s="68" t="s">
        <v>103</v>
      </c>
      <c r="B17846" s="69">
        <v>491634731</v>
      </c>
      <c r="C17846" s="68">
        <v>695929032036</v>
      </c>
      <c r="D17846" s="69" t="s">
        <v>11751</v>
      </c>
      <c r="E17846" s="65">
        <f>IFERROR(VLOOKUP(C17846,Pivot!A:B,2,0),0)</f>
        <v>0</v>
      </c>
      <c r="F17846" s="65">
        <f>IFERROR(VLOOKUP(C17846,Pivot!A:C,3,0),0)</f>
        <v>0</v>
      </c>
    </row>
    <row r="17847" spans="1:6" x14ac:dyDescent="0.25">
      <c r="A17847" s="68" t="s">
        <v>103</v>
      </c>
      <c r="B17847" s="69">
        <v>491634732</v>
      </c>
      <c r="C17847" s="68">
        <v>695929032043</v>
      </c>
      <c r="D17847" s="69" t="s">
        <v>11752</v>
      </c>
      <c r="E17847" s="65">
        <f>IFERROR(VLOOKUP(C17847,Pivot!A:B,2,0),0)</f>
        <v>0</v>
      </c>
      <c r="F17847" s="65">
        <f>IFERROR(VLOOKUP(C17847,Pivot!A:C,3,0),0)</f>
        <v>0</v>
      </c>
    </row>
    <row r="17848" spans="1:6" x14ac:dyDescent="0.25">
      <c r="A17848" s="68" t="s">
        <v>103</v>
      </c>
      <c r="B17848" s="69">
        <v>491634733</v>
      </c>
      <c r="C17848" s="68">
        <v>695929032050</v>
      </c>
      <c r="D17848" s="69" t="s">
        <v>11753</v>
      </c>
      <c r="E17848" s="65">
        <f>IFERROR(VLOOKUP(C17848,Pivot!A:B,2,0),0)</f>
        <v>0</v>
      </c>
      <c r="F17848" s="65">
        <f>IFERROR(VLOOKUP(C17848,Pivot!A:C,3,0),0)</f>
        <v>0</v>
      </c>
    </row>
    <row r="17849" spans="1:6" x14ac:dyDescent="0.25">
      <c r="A17849" s="68" t="s">
        <v>103</v>
      </c>
      <c r="B17849" s="69">
        <v>491634821</v>
      </c>
      <c r="C17849" s="68">
        <v>886144246111</v>
      </c>
      <c r="D17849" s="69" t="s">
        <v>11754</v>
      </c>
      <c r="E17849" s="65">
        <f>IFERROR(VLOOKUP(C17849,Pivot!A:B,2,0),0)</f>
        <v>0</v>
      </c>
      <c r="F17849" s="65">
        <f>IFERROR(VLOOKUP(C17849,Pivot!A:C,3,0),0)</f>
        <v>0</v>
      </c>
    </row>
    <row r="17850" spans="1:6" x14ac:dyDescent="0.25">
      <c r="A17850" s="68" t="s">
        <v>103</v>
      </c>
      <c r="B17850" s="69">
        <v>491634822</v>
      </c>
      <c r="C17850" s="68">
        <v>886144246739</v>
      </c>
      <c r="D17850" s="69" t="s">
        <v>11755</v>
      </c>
      <c r="E17850" s="65">
        <f>IFERROR(VLOOKUP(C17850,Pivot!A:B,2,0),0)</f>
        <v>0</v>
      </c>
      <c r="F17850" s="65">
        <f>IFERROR(VLOOKUP(C17850,Pivot!A:C,3,0),0)</f>
        <v>0</v>
      </c>
    </row>
    <row r="17851" spans="1:6" x14ac:dyDescent="0.25">
      <c r="A17851" s="68" t="s">
        <v>103</v>
      </c>
      <c r="B17851" s="69">
        <v>491634822</v>
      </c>
      <c r="C17851" s="68">
        <v>886144246821</v>
      </c>
      <c r="D17851" s="69" t="s">
        <v>11755</v>
      </c>
      <c r="E17851" s="65">
        <f>IFERROR(VLOOKUP(C17851,Pivot!A:B,2,0),0)</f>
        <v>0</v>
      </c>
      <c r="F17851" s="65">
        <f>IFERROR(VLOOKUP(C17851,Pivot!A:C,3,0),0)</f>
        <v>0</v>
      </c>
    </row>
    <row r="17852" spans="1:6" x14ac:dyDescent="0.25">
      <c r="A17852" s="68" t="s">
        <v>103</v>
      </c>
      <c r="B17852" s="69">
        <v>491634823</v>
      </c>
      <c r="C17852" s="68">
        <v>491634823</v>
      </c>
      <c r="D17852" s="69" t="s">
        <v>11756</v>
      </c>
      <c r="E17852" s="65">
        <f>IFERROR(VLOOKUP(C17852,Pivot!A:B,2,0),0)</f>
        <v>0</v>
      </c>
      <c r="F17852" s="65">
        <f>IFERROR(VLOOKUP(C17852,Pivot!A:C,3,0),0)</f>
        <v>0</v>
      </c>
    </row>
    <row r="17853" spans="1:6" x14ac:dyDescent="0.25">
      <c r="A17853" s="68" t="s">
        <v>103</v>
      </c>
      <c r="B17853" s="69">
        <v>491634823</v>
      </c>
      <c r="C17853" s="68">
        <v>886144245916</v>
      </c>
      <c r="D17853" s="69" t="s">
        <v>11756</v>
      </c>
      <c r="E17853" s="65">
        <f>IFERROR(VLOOKUP(C17853,Pivot!A:B,2,0),0)</f>
        <v>0</v>
      </c>
      <c r="F17853" s="65">
        <f>IFERROR(VLOOKUP(C17853,Pivot!A:C,3,0),0)</f>
        <v>0</v>
      </c>
    </row>
    <row r="17854" spans="1:6" x14ac:dyDescent="0.25">
      <c r="A17854" s="68" t="s">
        <v>103</v>
      </c>
      <c r="B17854" s="69">
        <v>491634823</v>
      </c>
      <c r="C17854" s="68">
        <v>886144245923</v>
      </c>
      <c r="D17854" s="69" t="s">
        <v>11756</v>
      </c>
      <c r="E17854" s="65">
        <f>IFERROR(VLOOKUP(C17854,Pivot!A:B,2,0),0)</f>
        <v>0</v>
      </c>
      <c r="F17854" s="65">
        <f>IFERROR(VLOOKUP(C17854,Pivot!A:C,3,0),0)</f>
        <v>0</v>
      </c>
    </row>
    <row r="17855" spans="1:6" x14ac:dyDescent="0.25">
      <c r="A17855" s="68" t="s">
        <v>103</v>
      </c>
      <c r="B17855" s="69">
        <v>491634823</v>
      </c>
      <c r="C17855" s="68">
        <v>886144245930</v>
      </c>
      <c r="D17855" s="69" t="s">
        <v>11756</v>
      </c>
      <c r="E17855" s="65">
        <f>IFERROR(VLOOKUP(C17855,Pivot!A:B,2,0),0)</f>
        <v>0</v>
      </c>
      <c r="F17855" s="65">
        <f>IFERROR(VLOOKUP(C17855,Pivot!A:C,3,0),0)</f>
        <v>0</v>
      </c>
    </row>
    <row r="17856" spans="1:6" x14ac:dyDescent="0.25">
      <c r="A17856" s="68" t="s">
        <v>103</v>
      </c>
      <c r="B17856" s="69">
        <v>491634824</v>
      </c>
      <c r="C17856" s="68">
        <v>491634824</v>
      </c>
      <c r="D17856" s="69" t="s">
        <v>11757</v>
      </c>
      <c r="E17856" s="65">
        <f>IFERROR(VLOOKUP(C17856,Pivot!A:B,2,0),0)</f>
        <v>0</v>
      </c>
      <c r="F17856" s="65">
        <f>IFERROR(VLOOKUP(C17856,Pivot!A:C,3,0),0)</f>
        <v>0</v>
      </c>
    </row>
    <row r="17857" spans="1:6" x14ac:dyDescent="0.25">
      <c r="A17857" s="68" t="s">
        <v>103</v>
      </c>
      <c r="B17857" s="69">
        <v>491634824</v>
      </c>
      <c r="C17857" s="68">
        <v>886144247163</v>
      </c>
      <c r="D17857" s="69" t="s">
        <v>11757</v>
      </c>
      <c r="E17857" s="65">
        <f>IFERROR(VLOOKUP(C17857,Pivot!A:B,2,0),0)</f>
        <v>0</v>
      </c>
      <c r="F17857" s="65">
        <f>IFERROR(VLOOKUP(C17857,Pivot!A:C,3,0),0)</f>
        <v>0</v>
      </c>
    </row>
    <row r="17858" spans="1:6" x14ac:dyDescent="0.25">
      <c r="A17858" s="68" t="s">
        <v>103</v>
      </c>
      <c r="B17858" s="69">
        <v>491634824</v>
      </c>
      <c r="C17858" s="68">
        <v>886144247170</v>
      </c>
      <c r="D17858" s="69" t="s">
        <v>11757</v>
      </c>
      <c r="E17858" s="65">
        <f>IFERROR(VLOOKUP(C17858,Pivot!A:B,2,0),0)</f>
        <v>0</v>
      </c>
      <c r="F17858" s="65">
        <f>IFERROR(VLOOKUP(C17858,Pivot!A:C,3,0),0)</f>
        <v>0</v>
      </c>
    </row>
    <row r="17859" spans="1:6" x14ac:dyDescent="0.25">
      <c r="A17859" s="68" t="s">
        <v>103</v>
      </c>
      <c r="B17859" s="69">
        <v>491634824</v>
      </c>
      <c r="C17859" s="68">
        <v>886144247187</v>
      </c>
      <c r="D17859" s="69" t="s">
        <v>11757</v>
      </c>
      <c r="E17859" s="65">
        <f>IFERROR(VLOOKUP(C17859,Pivot!A:B,2,0),0)</f>
        <v>0</v>
      </c>
      <c r="F17859" s="65">
        <f>IFERROR(VLOOKUP(C17859,Pivot!A:C,3,0),0)</f>
        <v>0</v>
      </c>
    </row>
    <row r="17860" spans="1:6" x14ac:dyDescent="0.25">
      <c r="A17860" s="68" t="s">
        <v>103</v>
      </c>
      <c r="B17860" s="69">
        <v>491634824</v>
      </c>
      <c r="C17860" s="68">
        <v>886144247385</v>
      </c>
      <c r="D17860" s="69" t="s">
        <v>11757</v>
      </c>
      <c r="E17860" s="65">
        <f>IFERROR(VLOOKUP(C17860,Pivot!A:B,2,0),0)</f>
        <v>0</v>
      </c>
      <c r="F17860" s="65">
        <f>IFERROR(VLOOKUP(C17860,Pivot!A:C,3,0),0)</f>
        <v>0</v>
      </c>
    </row>
    <row r="17861" spans="1:6" x14ac:dyDescent="0.25">
      <c r="A17861" s="68" t="s">
        <v>103</v>
      </c>
      <c r="B17861" s="69">
        <v>491634825</v>
      </c>
      <c r="C17861" s="68">
        <v>630996500064</v>
      </c>
      <c r="D17861" s="69" t="s">
        <v>11758</v>
      </c>
      <c r="E17861" s="65">
        <f>IFERROR(VLOOKUP(C17861,Pivot!A:B,2,0),0)</f>
        <v>0</v>
      </c>
      <c r="F17861" s="65">
        <f>IFERROR(VLOOKUP(C17861,Pivot!A:C,3,0),0)</f>
        <v>0</v>
      </c>
    </row>
    <row r="17862" spans="1:6" x14ac:dyDescent="0.25">
      <c r="A17862" s="68" t="s">
        <v>103</v>
      </c>
      <c r="B17862" s="69">
        <v>491634826</v>
      </c>
      <c r="C17862" s="68">
        <v>630996500071</v>
      </c>
      <c r="D17862" s="69" t="s">
        <v>11758</v>
      </c>
      <c r="E17862" s="65">
        <f>IFERROR(VLOOKUP(C17862,Pivot!A:B,2,0),0)</f>
        <v>0</v>
      </c>
      <c r="F17862" s="65">
        <f>IFERROR(VLOOKUP(C17862,Pivot!A:C,3,0),0)</f>
        <v>0</v>
      </c>
    </row>
    <row r="17863" spans="1:6" x14ac:dyDescent="0.25">
      <c r="A17863" s="68" t="s">
        <v>103</v>
      </c>
      <c r="B17863" s="69">
        <v>491634827</v>
      </c>
      <c r="C17863" s="68">
        <v>630996500088</v>
      </c>
      <c r="D17863" s="69" t="s">
        <v>11758</v>
      </c>
      <c r="E17863" s="65">
        <f>IFERROR(VLOOKUP(C17863,Pivot!A:B,2,0),0)</f>
        <v>0</v>
      </c>
      <c r="F17863" s="65">
        <f>IFERROR(VLOOKUP(C17863,Pivot!A:C,3,0),0)</f>
        <v>0</v>
      </c>
    </row>
    <row r="17864" spans="1:6" x14ac:dyDescent="0.25">
      <c r="A17864" s="68" t="s">
        <v>103</v>
      </c>
      <c r="B17864" s="69">
        <v>491634828</v>
      </c>
      <c r="C17864" s="68">
        <v>630996500095</v>
      </c>
      <c r="D17864" s="69" t="s">
        <v>11758</v>
      </c>
      <c r="E17864" s="65">
        <f>IFERROR(VLOOKUP(C17864,Pivot!A:B,2,0),0)</f>
        <v>0</v>
      </c>
      <c r="F17864" s="65">
        <f>IFERROR(VLOOKUP(C17864,Pivot!A:C,3,0),0)</f>
        <v>0</v>
      </c>
    </row>
    <row r="17865" spans="1:6" x14ac:dyDescent="0.25">
      <c r="A17865" s="68" t="s">
        <v>103</v>
      </c>
      <c r="B17865" s="69">
        <v>491634829</v>
      </c>
      <c r="C17865" s="68">
        <v>630996500200</v>
      </c>
      <c r="D17865" s="69" t="s">
        <v>11759</v>
      </c>
      <c r="E17865" s="65">
        <f>IFERROR(VLOOKUP(C17865,Pivot!A:B,2,0),0)</f>
        <v>0</v>
      </c>
      <c r="F17865" s="65">
        <f>IFERROR(VLOOKUP(C17865,Pivot!A:C,3,0),0)</f>
        <v>0</v>
      </c>
    </row>
    <row r="17866" spans="1:6" x14ac:dyDescent="0.25">
      <c r="A17866" s="68" t="s">
        <v>103</v>
      </c>
      <c r="B17866" s="69">
        <v>491634831</v>
      </c>
      <c r="C17866" s="68">
        <v>630996500019</v>
      </c>
      <c r="D17866" s="69" t="s">
        <v>11760</v>
      </c>
      <c r="E17866" s="65">
        <f>IFERROR(VLOOKUP(C17866,Pivot!A:B,2,0),0)</f>
        <v>0</v>
      </c>
      <c r="F17866" s="65">
        <f>IFERROR(VLOOKUP(C17866,Pivot!A:C,3,0),0)</f>
        <v>0</v>
      </c>
    </row>
    <row r="17867" spans="1:6" x14ac:dyDescent="0.25">
      <c r="A17867" s="68" t="s">
        <v>103</v>
      </c>
      <c r="B17867" s="69">
        <v>491634889</v>
      </c>
      <c r="C17867" s="68">
        <v>8908007095666</v>
      </c>
      <c r="D17867" s="69" t="s">
        <v>11761</v>
      </c>
      <c r="E17867" s="65">
        <f>IFERROR(VLOOKUP(C17867,Pivot!A:B,2,0),0)</f>
        <v>0</v>
      </c>
      <c r="F17867" s="65">
        <f>IFERROR(VLOOKUP(C17867,Pivot!A:C,3,0),0)</f>
        <v>0</v>
      </c>
    </row>
    <row r="17868" spans="1:6" x14ac:dyDescent="0.25">
      <c r="A17868" s="68" t="s">
        <v>103</v>
      </c>
      <c r="B17868" s="69">
        <v>491634891</v>
      </c>
      <c r="C17868" s="68">
        <v>791115722184</v>
      </c>
      <c r="D17868" s="69" t="s">
        <v>11762</v>
      </c>
      <c r="E17868" s="65">
        <f>IFERROR(VLOOKUP(C17868,Pivot!A:B,2,0),0)</f>
        <v>0</v>
      </c>
      <c r="F17868" s="65">
        <f>IFERROR(VLOOKUP(C17868,Pivot!A:C,3,0),0)</f>
        <v>0</v>
      </c>
    </row>
    <row r="17869" spans="1:6" x14ac:dyDescent="0.25">
      <c r="A17869" s="68" t="s">
        <v>103</v>
      </c>
      <c r="B17869" s="69">
        <v>491634892</v>
      </c>
      <c r="C17869" s="68">
        <v>791115722191</v>
      </c>
      <c r="D17869" s="69" t="s">
        <v>11763</v>
      </c>
      <c r="E17869" s="65">
        <f>IFERROR(VLOOKUP(C17869,Pivot!A:B,2,0),0)</f>
        <v>0</v>
      </c>
      <c r="F17869" s="65">
        <f>IFERROR(VLOOKUP(C17869,Pivot!A:C,3,0),0)</f>
        <v>0</v>
      </c>
    </row>
    <row r="17870" spans="1:6" x14ac:dyDescent="0.25">
      <c r="A17870" s="68" t="s">
        <v>103</v>
      </c>
      <c r="B17870" s="69">
        <v>491634893</v>
      </c>
      <c r="C17870" s="68">
        <v>791115722207</v>
      </c>
      <c r="D17870" s="69" t="s">
        <v>11764</v>
      </c>
      <c r="E17870" s="65">
        <f>IFERROR(VLOOKUP(C17870,Pivot!A:B,2,0),0)</f>
        <v>0</v>
      </c>
      <c r="F17870" s="65">
        <f>IFERROR(VLOOKUP(C17870,Pivot!A:C,3,0),0)</f>
        <v>0</v>
      </c>
    </row>
    <row r="17871" spans="1:6" x14ac:dyDescent="0.25">
      <c r="A17871" s="68" t="s">
        <v>103</v>
      </c>
      <c r="B17871" s="69">
        <v>491634894</v>
      </c>
      <c r="C17871" s="68">
        <v>791115722214</v>
      </c>
      <c r="D17871" s="69" t="s">
        <v>11765</v>
      </c>
      <c r="E17871" s="65">
        <f>IFERROR(VLOOKUP(C17871,Pivot!A:B,2,0),0)</f>
        <v>0</v>
      </c>
      <c r="F17871" s="65">
        <f>IFERROR(VLOOKUP(C17871,Pivot!A:C,3,0),0)</f>
        <v>0</v>
      </c>
    </row>
    <row r="17872" spans="1:6" x14ac:dyDescent="0.25">
      <c r="A17872" s="68" t="s">
        <v>103</v>
      </c>
      <c r="B17872" s="69">
        <v>491634895</v>
      </c>
      <c r="C17872" s="68">
        <v>791115722221</v>
      </c>
      <c r="D17872" s="69" t="s">
        <v>11766</v>
      </c>
      <c r="E17872" s="65">
        <f>IFERROR(VLOOKUP(C17872,Pivot!A:B,2,0),0)</f>
        <v>0</v>
      </c>
      <c r="F17872" s="65">
        <f>IFERROR(VLOOKUP(C17872,Pivot!A:C,3,0),0)</f>
        <v>0</v>
      </c>
    </row>
    <row r="17873" spans="1:6" x14ac:dyDescent="0.25">
      <c r="A17873" s="68" t="s">
        <v>103</v>
      </c>
      <c r="B17873" s="69">
        <v>491634896</v>
      </c>
      <c r="C17873" s="68">
        <v>791115722245</v>
      </c>
      <c r="D17873" s="69" t="s">
        <v>11767</v>
      </c>
      <c r="E17873" s="65">
        <f>IFERROR(VLOOKUP(C17873,Pivot!A:B,2,0),0)</f>
        <v>0</v>
      </c>
      <c r="F17873" s="65">
        <f>IFERROR(VLOOKUP(C17873,Pivot!A:C,3,0),0)</f>
        <v>0</v>
      </c>
    </row>
    <row r="17874" spans="1:6" x14ac:dyDescent="0.25">
      <c r="A17874" s="68" t="s">
        <v>103</v>
      </c>
      <c r="B17874" s="69">
        <v>491634897</v>
      </c>
      <c r="C17874" s="68">
        <v>791115722252</v>
      </c>
      <c r="D17874" s="69" t="s">
        <v>11768</v>
      </c>
      <c r="E17874" s="65">
        <f>IFERROR(VLOOKUP(C17874,Pivot!A:B,2,0),0)</f>
        <v>0</v>
      </c>
      <c r="F17874" s="65">
        <f>IFERROR(VLOOKUP(C17874,Pivot!A:C,3,0),0)</f>
        <v>0</v>
      </c>
    </row>
    <row r="17875" spans="1:6" x14ac:dyDescent="0.25">
      <c r="A17875" s="68" t="s">
        <v>103</v>
      </c>
      <c r="B17875" s="69">
        <v>491634898</v>
      </c>
      <c r="C17875" s="68">
        <v>791115722269</v>
      </c>
      <c r="D17875" s="69" t="s">
        <v>11769</v>
      </c>
      <c r="E17875" s="65">
        <f>IFERROR(VLOOKUP(C17875,Pivot!A:B,2,0),0)</f>
        <v>0</v>
      </c>
      <c r="F17875" s="65">
        <f>IFERROR(VLOOKUP(C17875,Pivot!A:C,3,0),0)</f>
        <v>0</v>
      </c>
    </row>
    <row r="17876" spans="1:6" x14ac:dyDescent="0.25">
      <c r="A17876" s="68" t="s">
        <v>103</v>
      </c>
      <c r="B17876" s="69">
        <v>491634899</v>
      </c>
      <c r="C17876" s="68">
        <v>791115722276</v>
      </c>
      <c r="D17876" s="69" t="s">
        <v>11770</v>
      </c>
      <c r="E17876" s="65">
        <f>IFERROR(VLOOKUP(C17876,Pivot!A:B,2,0),0)</f>
        <v>0</v>
      </c>
      <c r="F17876" s="65">
        <f>IFERROR(VLOOKUP(C17876,Pivot!A:C,3,0),0)</f>
        <v>0</v>
      </c>
    </row>
    <row r="17877" spans="1:6" x14ac:dyDescent="0.25">
      <c r="A17877" s="68" t="s">
        <v>103</v>
      </c>
      <c r="B17877" s="69">
        <v>491634900</v>
      </c>
      <c r="C17877" s="68">
        <v>791115722283</v>
      </c>
      <c r="D17877" s="69" t="s">
        <v>11771</v>
      </c>
      <c r="E17877" s="65">
        <f>IFERROR(VLOOKUP(C17877,Pivot!A:B,2,0),0)</f>
        <v>0</v>
      </c>
      <c r="F17877" s="65">
        <f>IFERROR(VLOOKUP(C17877,Pivot!A:C,3,0),0)</f>
        <v>0</v>
      </c>
    </row>
    <row r="17878" spans="1:6" x14ac:dyDescent="0.25">
      <c r="A17878" s="68" t="s">
        <v>103</v>
      </c>
      <c r="B17878" s="69">
        <v>491634901</v>
      </c>
      <c r="C17878" s="68">
        <v>791115722290</v>
      </c>
      <c r="D17878" s="69" t="s">
        <v>11772</v>
      </c>
      <c r="E17878" s="65">
        <f>IFERROR(VLOOKUP(C17878,Pivot!A:B,2,0),0)</f>
        <v>0</v>
      </c>
      <c r="F17878" s="65">
        <f>IFERROR(VLOOKUP(C17878,Pivot!A:C,3,0),0)</f>
        <v>0</v>
      </c>
    </row>
    <row r="17879" spans="1:6" x14ac:dyDescent="0.25">
      <c r="A17879" s="68" t="s">
        <v>103</v>
      </c>
      <c r="B17879" s="69">
        <v>491634902</v>
      </c>
      <c r="C17879" s="68">
        <v>791115722306</v>
      </c>
      <c r="D17879" s="69" t="s">
        <v>11773</v>
      </c>
      <c r="E17879" s="65">
        <f>IFERROR(VLOOKUP(C17879,Pivot!A:B,2,0),0)</f>
        <v>0</v>
      </c>
      <c r="F17879" s="65">
        <f>IFERROR(VLOOKUP(C17879,Pivot!A:C,3,0),0)</f>
        <v>0</v>
      </c>
    </row>
    <row r="17880" spans="1:6" x14ac:dyDescent="0.25">
      <c r="A17880" s="68" t="s">
        <v>103</v>
      </c>
      <c r="B17880" s="69">
        <v>491634903</v>
      </c>
      <c r="C17880" s="68">
        <v>791115722313</v>
      </c>
      <c r="D17880" s="69" t="s">
        <v>11774</v>
      </c>
      <c r="E17880" s="65">
        <f>IFERROR(VLOOKUP(C17880,Pivot!A:B,2,0),0)</f>
        <v>0</v>
      </c>
      <c r="F17880" s="65">
        <f>IFERROR(VLOOKUP(C17880,Pivot!A:C,3,0),0)</f>
        <v>0</v>
      </c>
    </row>
    <row r="17881" spans="1:6" x14ac:dyDescent="0.25">
      <c r="A17881" s="68" t="s">
        <v>103</v>
      </c>
      <c r="B17881" s="69">
        <v>491634905</v>
      </c>
      <c r="C17881" s="68">
        <v>778988639924</v>
      </c>
      <c r="D17881" s="69" t="s">
        <v>11775</v>
      </c>
      <c r="E17881" s="65">
        <f>IFERROR(VLOOKUP(C17881,Pivot!A:B,2,0),0)</f>
        <v>0</v>
      </c>
      <c r="F17881" s="65">
        <f>IFERROR(VLOOKUP(C17881,Pivot!A:C,3,0),0)</f>
        <v>0</v>
      </c>
    </row>
    <row r="17882" spans="1:6" x14ac:dyDescent="0.25">
      <c r="A17882" s="68" t="s">
        <v>103</v>
      </c>
      <c r="B17882" s="69">
        <v>491634907</v>
      </c>
      <c r="C17882" s="68">
        <v>884978240077</v>
      </c>
      <c r="D17882" s="69" t="s">
        <v>11776</v>
      </c>
      <c r="E17882" s="65">
        <f>IFERROR(VLOOKUP(C17882,Pivot!A:B,2,0),0)</f>
        <v>0</v>
      </c>
      <c r="F17882" s="65">
        <f>IFERROR(VLOOKUP(C17882,Pivot!A:C,3,0),0)</f>
        <v>0</v>
      </c>
    </row>
    <row r="17883" spans="1:6" x14ac:dyDescent="0.25">
      <c r="A17883" s="68" t="s">
        <v>103</v>
      </c>
      <c r="B17883" s="69">
        <v>491634908</v>
      </c>
      <c r="C17883" s="68">
        <v>884978241098</v>
      </c>
      <c r="D17883" s="69" t="s">
        <v>11777</v>
      </c>
      <c r="E17883" s="65">
        <f>IFERROR(VLOOKUP(C17883,Pivot!A:B,2,0),0)</f>
        <v>0</v>
      </c>
      <c r="F17883" s="65">
        <f>IFERROR(VLOOKUP(C17883,Pivot!A:C,3,0),0)</f>
        <v>0</v>
      </c>
    </row>
    <row r="17884" spans="1:6" x14ac:dyDescent="0.25">
      <c r="A17884" s="68" t="s">
        <v>103</v>
      </c>
      <c r="B17884" s="69">
        <v>491634909</v>
      </c>
      <c r="C17884" s="68">
        <v>884978241050</v>
      </c>
      <c r="D17884" s="69" t="s">
        <v>11778</v>
      </c>
      <c r="E17884" s="65">
        <f>IFERROR(VLOOKUP(C17884,Pivot!A:B,2,0),0)</f>
        <v>0</v>
      </c>
      <c r="F17884" s="65">
        <f>IFERROR(VLOOKUP(C17884,Pivot!A:C,3,0),0)</f>
        <v>0</v>
      </c>
    </row>
    <row r="17885" spans="1:6" x14ac:dyDescent="0.25">
      <c r="A17885" s="68" t="s">
        <v>103</v>
      </c>
      <c r="B17885" s="69">
        <v>491634921</v>
      </c>
      <c r="C17885" s="68">
        <v>4897050275122</v>
      </c>
      <c r="D17885" s="69" t="s">
        <v>11779</v>
      </c>
      <c r="E17885" s="65">
        <f>IFERROR(VLOOKUP(C17885,Pivot!A:B,2,0),0)</f>
        <v>0</v>
      </c>
      <c r="F17885" s="65">
        <f>IFERROR(VLOOKUP(C17885,Pivot!A:C,3,0),0)</f>
        <v>0</v>
      </c>
    </row>
    <row r="17886" spans="1:6" x14ac:dyDescent="0.25">
      <c r="A17886" s="68" t="s">
        <v>103</v>
      </c>
      <c r="B17886" s="69">
        <v>491634922</v>
      </c>
      <c r="C17886" s="68">
        <v>4897050275115</v>
      </c>
      <c r="D17886" s="69" t="s">
        <v>11780</v>
      </c>
      <c r="E17886" s="65">
        <f>IFERROR(VLOOKUP(C17886,Pivot!A:B,2,0),0)</f>
        <v>0</v>
      </c>
      <c r="F17886" s="65">
        <f>IFERROR(VLOOKUP(C17886,Pivot!A:C,3,0),0)</f>
        <v>0</v>
      </c>
    </row>
    <row r="17887" spans="1:6" x14ac:dyDescent="0.25">
      <c r="A17887" s="68" t="s">
        <v>103</v>
      </c>
      <c r="B17887" s="69">
        <v>491634923</v>
      </c>
      <c r="C17887" s="68">
        <v>4897050275146</v>
      </c>
      <c r="D17887" s="69" t="s">
        <v>11781</v>
      </c>
      <c r="E17887" s="65">
        <f>IFERROR(VLOOKUP(C17887,Pivot!A:B,2,0),0)</f>
        <v>0</v>
      </c>
      <c r="F17887" s="65">
        <f>IFERROR(VLOOKUP(C17887,Pivot!A:C,3,0),0)</f>
        <v>0</v>
      </c>
    </row>
    <row r="17888" spans="1:6" x14ac:dyDescent="0.25">
      <c r="A17888" s="68" t="s">
        <v>103</v>
      </c>
      <c r="B17888" s="69">
        <v>491634926</v>
      </c>
      <c r="C17888" s="68">
        <v>6009880578627</v>
      </c>
      <c r="D17888" s="69" t="s">
        <v>11782</v>
      </c>
      <c r="E17888" s="65">
        <f>IFERROR(VLOOKUP(C17888,Pivot!A:B,2,0),0)</f>
        <v>0</v>
      </c>
      <c r="F17888" s="65">
        <f>IFERROR(VLOOKUP(C17888,Pivot!A:C,3,0),0)</f>
        <v>0</v>
      </c>
    </row>
    <row r="17889" spans="1:6" x14ac:dyDescent="0.25">
      <c r="A17889" s="68" t="s">
        <v>103</v>
      </c>
      <c r="B17889" s="69">
        <v>491634929</v>
      </c>
      <c r="C17889" s="68">
        <v>6009880578658</v>
      </c>
      <c r="D17889" s="69" t="s">
        <v>11783</v>
      </c>
      <c r="E17889" s="65">
        <f>IFERROR(VLOOKUP(C17889,Pivot!A:B,2,0),0)</f>
        <v>0</v>
      </c>
      <c r="F17889" s="65">
        <f>IFERROR(VLOOKUP(C17889,Pivot!A:C,3,0),0)</f>
        <v>0</v>
      </c>
    </row>
    <row r="17890" spans="1:6" x14ac:dyDescent="0.25">
      <c r="A17890" s="68" t="s">
        <v>103</v>
      </c>
      <c r="B17890" s="69">
        <v>491634932</v>
      </c>
      <c r="C17890" s="68">
        <v>6009880578894</v>
      </c>
      <c r="D17890" s="69" t="s">
        <v>11784</v>
      </c>
      <c r="E17890" s="65">
        <f>IFERROR(VLOOKUP(C17890,Pivot!A:B,2,0),0)</f>
        <v>0</v>
      </c>
      <c r="F17890" s="65">
        <f>IFERROR(VLOOKUP(C17890,Pivot!A:C,3,0),0)</f>
        <v>0</v>
      </c>
    </row>
    <row r="17891" spans="1:6" x14ac:dyDescent="0.25">
      <c r="A17891" s="68" t="s">
        <v>103</v>
      </c>
      <c r="B17891" s="69">
        <v>491634933</v>
      </c>
      <c r="C17891" s="68">
        <v>6009880578900</v>
      </c>
      <c r="D17891" s="69" t="s">
        <v>11785</v>
      </c>
      <c r="E17891" s="65">
        <f>IFERROR(VLOOKUP(C17891,Pivot!A:B,2,0),0)</f>
        <v>0</v>
      </c>
      <c r="F17891" s="65">
        <f>IFERROR(VLOOKUP(C17891,Pivot!A:C,3,0),0)</f>
        <v>0</v>
      </c>
    </row>
    <row r="17892" spans="1:6" x14ac:dyDescent="0.25">
      <c r="A17892" s="68" t="s">
        <v>103</v>
      </c>
      <c r="B17892" s="69">
        <v>491634934</v>
      </c>
      <c r="C17892" s="68">
        <v>6009880578917</v>
      </c>
      <c r="D17892" s="69" t="s">
        <v>11786</v>
      </c>
      <c r="E17892" s="65">
        <f>IFERROR(VLOOKUP(C17892,Pivot!A:B,2,0),0)</f>
        <v>0</v>
      </c>
      <c r="F17892" s="65">
        <f>IFERROR(VLOOKUP(C17892,Pivot!A:C,3,0),0)</f>
        <v>0</v>
      </c>
    </row>
    <row r="17893" spans="1:6" x14ac:dyDescent="0.25">
      <c r="A17893" s="68" t="s">
        <v>103</v>
      </c>
      <c r="B17893" s="69">
        <v>491634935</v>
      </c>
      <c r="C17893" s="68">
        <v>6009880578924</v>
      </c>
      <c r="D17893" s="69" t="s">
        <v>11787</v>
      </c>
      <c r="E17893" s="65">
        <f>IFERROR(VLOOKUP(C17893,Pivot!A:B,2,0),0)</f>
        <v>0</v>
      </c>
      <c r="F17893" s="65">
        <f>IFERROR(VLOOKUP(C17893,Pivot!A:C,3,0),0)</f>
        <v>0</v>
      </c>
    </row>
    <row r="17894" spans="1:6" x14ac:dyDescent="0.25">
      <c r="A17894" s="68" t="s">
        <v>103</v>
      </c>
      <c r="B17894" s="69">
        <v>491634936</v>
      </c>
      <c r="C17894" s="68">
        <v>6009880578931</v>
      </c>
      <c r="D17894" s="69" t="s">
        <v>11788</v>
      </c>
      <c r="E17894" s="65">
        <f>IFERROR(VLOOKUP(C17894,Pivot!A:B,2,0),0)</f>
        <v>0</v>
      </c>
      <c r="F17894" s="65">
        <f>IFERROR(VLOOKUP(C17894,Pivot!A:C,3,0),0)</f>
        <v>0</v>
      </c>
    </row>
    <row r="17895" spans="1:6" x14ac:dyDescent="0.25">
      <c r="A17895" s="68" t="s">
        <v>103</v>
      </c>
      <c r="B17895" s="69">
        <v>491634937</v>
      </c>
      <c r="C17895" s="68">
        <v>6009880578948</v>
      </c>
      <c r="D17895" s="69" t="s">
        <v>11789</v>
      </c>
      <c r="E17895" s="65">
        <f>IFERROR(VLOOKUP(C17895,Pivot!A:B,2,0),0)</f>
        <v>0</v>
      </c>
      <c r="F17895" s="65">
        <f>IFERROR(VLOOKUP(C17895,Pivot!A:C,3,0),0)</f>
        <v>0</v>
      </c>
    </row>
    <row r="17896" spans="1:6" x14ac:dyDescent="0.25">
      <c r="A17896" s="68" t="s">
        <v>103</v>
      </c>
      <c r="B17896" s="69">
        <v>491634938</v>
      </c>
      <c r="C17896" s="68">
        <v>6009880578955</v>
      </c>
      <c r="D17896" s="69" t="s">
        <v>11790</v>
      </c>
      <c r="E17896" s="65">
        <f>IFERROR(VLOOKUP(C17896,Pivot!A:B,2,0),0)</f>
        <v>0</v>
      </c>
      <c r="F17896" s="65">
        <f>IFERROR(VLOOKUP(C17896,Pivot!A:C,3,0),0)</f>
        <v>0</v>
      </c>
    </row>
    <row r="17897" spans="1:6" x14ac:dyDescent="0.25">
      <c r="A17897" s="68" t="s">
        <v>103</v>
      </c>
      <c r="B17897" s="69">
        <v>491634939</v>
      </c>
      <c r="C17897" s="68">
        <v>6009880578962</v>
      </c>
      <c r="D17897" s="69" t="s">
        <v>11791</v>
      </c>
      <c r="E17897" s="65">
        <f>IFERROR(VLOOKUP(C17897,Pivot!A:B,2,0),0)</f>
        <v>0</v>
      </c>
      <c r="F17897" s="65">
        <f>IFERROR(VLOOKUP(C17897,Pivot!A:C,3,0),0)</f>
        <v>0</v>
      </c>
    </row>
    <row r="17898" spans="1:6" x14ac:dyDescent="0.25">
      <c r="A17898" s="68" t="s">
        <v>103</v>
      </c>
      <c r="B17898" s="69">
        <v>491634940</v>
      </c>
      <c r="C17898" s="68">
        <v>4891813848073</v>
      </c>
      <c r="D17898" s="69" t="s">
        <v>11792</v>
      </c>
      <c r="E17898" s="65">
        <f>IFERROR(VLOOKUP(C17898,Pivot!A:B,2,0),0)</f>
        <v>0</v>
      </c>
      <c r="F17898" s="65">
        <f>IFERROR(VLOOKUP(C17898,Pivot!A:C,3,0),0)</f>
        <v>0</v>
      </c>
    </row>
    <row r="17899" spans="1:6" x14ac:dyDescent="0.25">
      <c r="A17899" s="68" t="s">
        <v>103</v>
      </c>
      <c r="B17899" s="69">
        <v>491634941</v>
      </c>
      <c r="C17899" s="68">
        <v>8904027118897</v>
      </c>
      <c r="D17899" s="69" t="s">
        <v>11793</v>
      </c>
      <c r="E17899" s="65">
        <f>IFERROR(VLOOKUP(C17899,Pivot!A:B,2,0),0)</f>
        <v>0</v>
      </c>
      <c r="F17899" s="65">
        <f>IFERROR(VLOOKUP(C17899,Pivot!A:C,3,0),0)</f>
        <v>0</v>
      </c>
    </row>
    <row r="17900" spans="1:6" x14ac:dyDescent="0.25">
      <c r="A17900" s="68" t="s">
        <v>103</v>
      </c>
      <c r="B17900" s="69">
        <v>491634942</v>
      </c>
      <c r="C17900" s="68">
        <v>5050841688719</v>
      </c>
      <c r="D17900" s="69" t="s">
        <v>11794</v>
      </c>
      <c r="E17900" s="65">
        <f>IFERROR(VLOOKUP(C17900,Pivot!A:B,2,0),0)</f>
        <v>0</v>
      </c>
      <c r="F17900" s="65">
        <f>IFERROR(VLOOKUP(C17900,Pivot!A:C,3,0),0)</f>
        <v>0</v>
      </c>
    </row>
    <row r="17901" spans="1:6" x14ac:dyDescent="0.25">
      <c r="A17901" s="68" t="s">
        <v>103</v>
      </c>
      <c r="B17901" s="69">
        <v>491634943</v>
      </c>
      <c r="C17901" s="68">
        <v>5050841688818</v>
      </c>
      <c r="D17901" s="69" t="s">
        <v>11795</v>
      </c>
      <c r="E17901" s="65">
        <f>IFERROR(VLOOKUP(C17901,Pivot!A:B,2,0),0)</f>
        <v>0</v>
      </c>
      <c r="F17901" s="65">
        <f>IFERROR(VLOOKUP(C17901,Pivot!A:C,3,0),0)</f>
        <v>0</v>
      </c>
    </row>
    <row r="17902" spans="1:6" x14ac:dyDescent="0.25">
      <c r="A17902" s="68" t="s">
        <v>103</v>
      </c>
      <c r="B17902" s="69">
        <v>491634944</v>
      </c>
      <c r="C17902" s="68">
        <v>630509754601</v>
      </c>
      <c r="D17902" s="69" t="s">
        <v>11796</v>
      </c>
      <c r="E17902" s="65">
        <f>IFERROR(VLOOKUP(C17902,Pivot!A:B,2,0),0)</f>
        <v>0</v>
      </c>
      <c r="F17902" s="65">
        <f>IFERROR(VLOOKUP(C17902,Pivot!A:C,3,0),0)</f>
        <v>0</v>
      </c>
    </row>
    <row r="17903" spans="1:6" x14ac:dyDescent="0.25">
      <c r="A17903" s="68" t="s">
        <v>103</v>
      </c>
      <c r="B17903" s="69">
        <v>491634944</v>
      </c>
      <c r="C17903" s="68">
        <v>630509754618</v>
      </c>
      <c r="D17903" s="69" t="s">
        <v>11796</v>
      </c>
      <c r="E17903" s="65">
        <f>IFERROR(VLOOKUP(C17903,Pivot!A:B,2,0),0)</f>
        <v>0</v>
      </c>
      <c r="F17903" s="65">
        <f>IFERROR(VLOOKUP(C17903,Pivot!A:C,3,0),0)</f>
        <v>0</v>
      </c>
    </row>
    <row r="17904" spans="1:6" x14ac:dyDescent="0.25">
      <c r="A17904" s="68" t="s">
        <v>103</v>
      </c>
      <c r="B17904" s="69">
        <v>491634944</v>
      </c>
      <c r="C17904" s="68">
        <v>630509754625</v>
      </c>
      <c r="D17904" s="69" t="s">
        <v>11796</v>
      </c>
      <c r="E17904" s="65">
        <f>IFERROR(VLOOKUP(C17904,Pivot!A:B,2,0),0)</f>
        <v>0</v>
      </c>
      <c r="F17904" s="65">
        <f>IFERROR(VLOOKUP(C17904,Pivot!A:C,3,0),0)</f>
        <v>0</v>
      </c>
    </row>
    <row r="17905" spans="1:6" x14ac:dyDescent="0.25">
      <c r="A17905" s="68" t="s">
        <v>103</v>
      </c>
      <c r="B17905" s="69">
        <v>491634944</v>
      </c>
      <c r="C17905" s="68">
        <v>630509754632</v>
      </c>
      <c r="D17905" s="69" t="s">
        <v>11796</v>
      </c>
      <c r="E17905" s="65">
        <f>IFERROR(VLOOKUP(C17905,Pivot!A:B,2,0),0)</f>
        <v>0</v>
      </c>
      <c r="F17905" s="65">
        <f>IFERROR(VLOOKUP(C17905,Pivot!A:C,3,0),0)</f>
        <v>0</v>
      </c>
    </row>
    <row r="17906" spans="1:6" x14ac:dyDescent="0.25">
      <c r="A17906" s="68" t="s">
        <v>103</v>
      </c>
      <c r="B17906" s="69">
        <v>491634944</v>
      </c>
      <c r="C17906" s="68">
        <v>630509788620</v>
      </c>
      <c r="D17906" s="69" t="s">
        <v>11796</v>
      </c>
      <c r="E17906" s="65">
        <f>IFERROR(VLOOKUP(C17906,Pivot!A:B,2,0),0)</f>
        <v>0</v>
      </c>
      <c r="F17906" s="65">
        <f>IFERROR(VLOOKUP(C17906,Pivot!A:C,3,0),0)</f>
        <v>0</v>
      </c>
    </row>
    <row r="17907" spans="1:6" x14ac:dyDescent="0.25">
      <c r="A17907" s="68" t="s">
        <v>103</v>
      </c>
      <c r="B17907" s="69">
        <v>491634944</v>
      </c>
      <c r="C17907" s="68">
        <v>630509788637</v>
      </c>
      <c r="D17907" s="69" t="s">
        <v>11796</v>
      </c>
      <c r="E17907" s="65">
        <f>IFERROR(VLOOKUP(C17907,Pivot!A:B,2,0),0)</f>
        <v>0</v>
      </c>
      <c r="F17907" s="65">
        <f>IFERROR(VLOOKUP(C17907,Pivot!A:C,3,0),0)</f>
        <v>0</v>
      </c>
    </row>
    <row r="17908" spans="1:6" x14ac:dyDescent="0.25">
      <c r="A17908" s="68" t="s">
        <v>103</v>
      </c>
      <c r="B17908" s="69">
        <v>491634944</v>
      </c>
      <c r="C17908" s="68">
        <v>630509788644</v>
      </c>
      <c r="D17908" s="69" t="s">
        <v>11796</v>
      </c>
      <c r="E17908" s="65">
        <f>IFERROR(VLOOKUP(C17908,Pivot!A:B,2,0),0)</f>
        <v>0</v>
      </c>
      <c r="F17908" s="65">
        <f>IFERROR(VLOOKUP(C17908,Pivot!A:C,3,0),0)</f>
        <v>0</v>
      </c>
    </row>
    <row r="17909" spans="1:6" x14ac:dyDescent="0.25">
      <c r="A17909" s="68" t="s">
        <v>103</v>
      </c>
      <c r="B17909" s="69">
        <v>491634944</v>
      </c>
      <c r="C17909" s="68">
        <v>630509788651</v>
      </c>
      <c r="D17909" s="69" t="s">
        <v>11796</v>
      </c>
      <c r="E17909" s="65">
        <f>IFERROR(VLOOKUP(C17909,Pivot!A:B,2,0),0)</f>
        <v>0</v>
      </c>
      <c r="F17909" s="65">
        <f>IFERROR(VLOOKUP(C17909,Pivot!A:C,3,0),0)</f>
        <v>0</v>
      </c>
    </row>
    <row r="17910" spans="1:6" x14ac:dyDescent="0.25">
      <c r="A17910" s="68" t="s">
        <v>103</v>
      </c>
      <c r="B17910" s="69">
        <v>491634944</v>
      </c>
      <c r="C17910" s="68">
        <v>630509847020</v>
      </c>
      <c r="D17910" s="69" t="s">
        <v>11796</v>
      </c>
      <c r="E17910" s="65">
        <f>IFERROR(VLOOKUP(C17910,Pivot!A:B,2,0),0)</f>
        <v>0</v>
      </c>
      <c r="F17910" s="65">
        <f>IFERROR(VLOOKUP(C17910,Pivot!A:C,3,0),0)</f>
        <v>0</v>
      </c>
    </row>
    <row r="17911" spans="1:6" x14ac:dyDescent="0.25">
      <c r="A17911" s="68" t="s">
        <v>103</v>
      </c>
      <c r="B17911" s="69">
        <v>491634944</v>
      </c>
      <c r="C17911" s="68">
        <v>630509847037</v>
      </c>
      <c r="D17911" s="69" t="s">
        <v>11796</v>
      </c>
      <c r="E17911" s="65">
        <f>IFERROR(VLOOKUP(C17911,Pivot!A:B,2,0),0)</f>
        <v>0</v>
      </c>
      <c r="F17911" s="65">
        <f>IFERROR(VLOOKUP(C17911,Pivot!A:C,3,0),0)</f>
        <v>0</v>
      </c>
    </row>
    <row r="17912" spans="1:6" x14ac:dyDescent="0.25">
      <c r="A17912" s="68" t="s">
        <v>103</v>
      </c>
      <c r="B17912" s="69">
        <v>491634944</v>
      </c>
      <c r="C17912" s="68">
        <v>630509847044</v>
      </c>
      <c r="D17912" s="69" t="s">
        <v>11796</v>
      </c>
      <c r="E17912" s="65">
        <f>IFERROR(VLOOKUP(C17912,Pivot!A:B,2,0),0)</f>
        <v>0</v>
      </c>
      <c r="F17912" s="65">
        <f>IFERROR(VLOOKUP(C17912,Pivot!A:C,3,0),0)</f>
        <v>0</v>
      </c>
    </row>
    <row r="17913" spans="1:6" x14ac:dyDescent="0.25">
      <c r="A17913" s="68" t="s">
        <v>103</v>
      </c>
      <c r="B17913" s="69">
        <v>491634944</v>
      </c>
      <c r="C17913" s="68">
        <v>630509847051</v>
      </c>
      <c r="D17913" s="69" t="s">
        <v>11796</v>
      </c>
      <c r="E17913" s="65">
        <f>IFERROR(VLOOKUP(C17913,Pivot!A:B,2,0),0)</f>
        <v>0</v>
      </c>
      <c r="F17913" s="65">
        <f>IFERROR(VLOOKUP(C17913,Pivot!A:C,3,0),0)</f>
        <v>0</v>
      </c>
    </row>
    <row r="17914" spans="1:6" x14ac:dyDescent="0.25">
      <c r="A17914" s="68" t="s">
        <v>103</v>
      </c>
      <c r="B17914" s="69">
        <v>491634944</v>
      </c>
      <c r="C17914" s="68">
        <v>630509847068</v>
      </c>
      <c r="D17914" s="69" t="s">
        <v>11796</v>
      </c>
      <c r="E17914" s="65">
        <f>IFERROR(VLOOKUP(C17914,Pivot!A:B,2,0),0)</f>
        <v>0</v>
      </c>
      <c r="F17914" s="65">
        <f>IFERROR(VLOOKUP(C17914,Pivot!A:C,3,0),0)</f>
        <v>0</v>
      </c>
    </row>
    <row r="17915" spans="1:6" x14ac:dyDescent="0.25">
      <c r="A17915" s="68" t="s">
        <v>103</v>
      </c>
      <c r="B17915" s="69">
        <v>491634944</v>
      </c>
      <c r="C17915" s="68">
        <v>630509847723</v>
      </c>
      <c r="D17915" s="69" t="s">
        <v>11796</v>
      </c>
      <c r="E17915" s="65">
        <f>IFERROR(VLOOKUP(C17915,Pivot!A:B,2,0),0)</f>
        <v>0</v>
      </c>
      <c r="F17915" s="65">
        <f>IFERROR(VLOOKUP(C17915,Pivot!A:C,3,0),0)</f>
        <v>0</v>
      </c>
    </row>
    <row r="17916" spans="1:6" x14ac:dyDescent="0.25">
      <c r="A17916" s="68" t="s">
        <v>103</v>
      </c>
      <c r="B17916" s="69">
        <v>491634944</v>
      </c>
      <c r="C17916" s="68">
        <v>630509891894</v>
      </c>
      <c r="D17916" s="69" t="s">
        <v>11796</v>
      </c>
      <c r="E17916" s="65">
        <f>IFERROR(VLOOKUP(C17916,Pivot!A:B,2,0),0)</f>
        <v>0</v>
      </c>
      <c r="F17916" s="65">
        <f>IFERROR(VLOOKUP(C17916,Pivot!A:C,3,0),0)</f>
        <v>0</v>
      </c>
    </row>
    <row r="17917" spans="1:6" x14ac:dyDescent="0.25">
      <c r="A17917" s="68" t="s">
        <v>103</v>
      </c>
      <c r="B17917" s="69">
        <v>491634944</v>
      </c>
      <c r="C17917" s="68">
        <v>630509892075</v>
      </c>
      <c r="D17917" s="69" t="s">
        <v>11796</v>
      </c>
      <c r="E17917" s="65">
        <f>IFERROR(VLOOKUP(C17917,Pivot!A:B,2,0),0)</f>
        <v>0</v>
      </c>
      <c r="F17917" s="65">
        <f>IFERROR(VLOOKUP(C17917,Pivot!A:C,3,0),0)</f>
        <v>0</v>
      </c>
    </row>
    <row r="17918" spans="1:6" x14ac:dyDescent="0.25">
      <c r="A17918" s="68" t="s">
        <v>103</v>
      </c>
      <c r="B17918" s="69">
        <v>491634945</v>
      </c>
      <c r="C17918" s="68">
        <v>630509754885</v>
      </c>
      <c r="D17918" s="69" t="s">
        <v>11797</v>
      </c>
      <c r="E17918" s="65">
        <f>IFERROR(VLOOKUP(C17918,Pivot!A:B,2,0),0)</f>
        <v>0</v>
      </c>
      <c r="F17918" s="65">
        <f>IFERROR(VLOOKUP(C17918,Pivot!A:C,3,0),0)</f>
        <v>0</v>
      </c>
    </row>
    <row r="17919" spans="1:6" x14ac:dyDescent="0.25">
      <c r="A17919" s="68" t="s">
        <v>103</v>
      </c>
      <c r="B17919" s="69">
        <v>491634945</v>
      </c>
      <c r="C17919" s="68">
        <v>630509754892</v>
      </c>
      <c r="D17919" s="69" t="s">
        <v>11797</v>
      </c>
      <c r="E17919" s="65">
        <f>IFERROR(VLOOKUP(C17919,Pivot!A:B,2,0),0)</f>
        <v>0</v>
      </c>
      <c r="F17919" s="65">
        <f>IFERROR(VLOOKUP(C17919,Pivot!A:C,3,0),0)</f>
        <v>0</v>
      </c>
    </row>
    <row r="17920" spans="1:6" x14ac:dyDescent="0.25">
      <c r="A17920" s="68" t="s">
        <v>103</v>
      </c>
      <c r="B17920" s="69">
        <v>491634945</v>
      </c>
      <c r="C17920" s="68">
        <v>630509777624</v>
      </c>
      <c r="D17920" s="69" t="s">
        <v>11797</v>
      </c>
      <c r="E17920" s="65">
        <f>IFERROR(VLOOKUP(C17920,Pivot!A:B,2,0),0)</f>
        <v>0</v>
      </c>
      <c r="F17920" s="65">
        <f>IFERROR(VLOOKUP(C17920,Pivot!A:C,3,0),0)</f>
        <v>0</v>
      </c>
    </row>
    <row r="17921" spans="1:6" x14ac:dyDescent="0.25">
      <c r="A17921" s="68" t="s">
        <v>103</v>
      </c>
      <c r="B17921" s="69">
        <v>491634945</v>
      </c>
      <c r="C17921" s="68">
        <v>630509777631</v>
      </c>
      <c r="D17921" s="69" t="s">
        <v>11797</v>
      </c>
      <c r="E17921" s="65">
        <f>IFERROR(VLOOKUP(C17921,Pivot!A:B,2,0),0)</f>
        <v>0</v>
      </c>
      <c r="F17921" s="65">
        <f>IFERROR(VLOOKUP(C17921,Pivot!A:C,3,0),0)</f>
        <v>0</v>
      </c>
    </row>
    <row r="17922" spans="1:6" x14ac:dyDescent="0.25">
      <c r="A17922" s="68" t="s">
        <v>103</v>
      </c>
      <c r="B17922" s="69">
        <v>491634946</v>
      </c>
      <c r="C17922" s="68">
        <v>630509856664</v>
      </c>
      <c r="D17922" s="69" t="s">
        <v>11798</v>
      </c>
      <c r="E17922" s="65">
        <f>IFERROR(VLOOKUP(C17922,Pivot!A:B,2,0),0)</f>
        <v>0</v>
      </c>
      <c r="F17922" s="65">
        <f>IFERROR(VLOOKUP(C17922,Pivot!A:C,3,0),0)</f>
        <v>0</v>
      </c>
    </row>
    <row r="17923" spans="1:6" x14ac:dyDescent="0.25">
      <c r="A17923" s="68" t="s">
        <v>103</v>
      </c>
      <c r="B17923" s="69">
        <v>491634947</v>
      </c>
      <c r="C17923" s="68">
        <v>4006333064418</v>
      </c>
      <c r="D17923" s="69" t="s">
        <v>11799</v>
      </c>
      <c r="E17923" s="65">
        <f>IFERROR(VLOOKUP(C17923,Pivot!A:B,2,0),0)</f>
        <v>0</v>
      </c>
      <c r="F17923" s="65">
        <f>IFERROR(VLOOKUP(C17923,Pivot!A:C,3,0),0)</f>
        <v>0</v>
      </c>
    </row>
    <row r="17924" spans="1:6" x14ac:dyDescent="0.25">
      <c r="A17924" s="68" t="s">
        <v>103</v>
      </c>
      <c r="B17924" s="69">
        <v>491634948</v>
      </c>
      <c r="C17924" s="68">
        <v>4006333064425</v>
      </c>
      <c r="D17924" s="69" t="s">
        <v>11800</v>
      </c>
      <c r="E17924" s="65">
        <f>IFERROR(VLOOKUP(C17924,Pivot!A:B,2,0),0)</f>
        <v>0</v>
      </c>
      <c r="F17924" s="65">
        <f>IFERROR(VLOOKUP(C17924,Pivot!A:C,3,0),0)</f>
        <v>0</v>
      </c>
    </row>
    <row r="17925" spans="1:6" x14ac:dyDescent="0.25">
      <c r="A17925" s="68" t="s">
        <v>103</v>
      </c>
      <c r="B17925" s="69">
        <v>491634949</v>
      </c>
      <c r="C17925" s="68">
        <v>4006333064432</v>
      </c>
      <c r="D17925" s="69" t="s">
        <v>11801</v>
      </c>
      <c r="E17925" s="65">
        <f>IFERROR(VLOOKUP(C17925,Pivot!A:B,2,0),0)</f>
        <v>0</v>
      </c>
      <c r="F17925" s="65">
        <f>IFERROR(VLOOKUP(C17925,Pivot!A:C,3,0),0)</f>
        <v>0</v>
      </c>
    </row>
    <row r="17926" spans="1:6" x14ac:dyDescent="0.25">
      <c r="A17926" s="68" t="s">
        <v>103</v>
      </c>
      <c r="B17926" s="69">
        <v>491634950</v>
      </c>
      <c r="C17926" s="68">
        <v>4006333064449</v>
      </c>
      <c r="D17926" s="69" t="s">
        <v>11802</v>
      </c>
      <c r="E17926" s="65">
        <f>IFERROR(VLOOKUP(C17926,Pivot!A:B,2,0),0)</f>
        <v>0</v>
      </c>
      <c r="F17926" s="65">
        <f>IFERROR(VLOOKUP(C17926,Pivot!A:C,3,0),0)</f>
        <v>0</v>
      </c>
    </row>
    <row r="17927" spans="1:6" x14ac:dyDescent="0.25">
      <c r="A17927" s="68" t="s">
        <v>103</v>
      </c>
      <c r="B17927" s="69">
        <v>491634951</v>
      </c>
      <c r="C17927" s="68">
        <v>4006333064586</v>
      </c>
      <c r="D17927" s="69" t="s">
        <v>11803</v>
      </c>
      <c r="E17927" s="65">
        <f>IFERROR(VLOOKUP(C17927,Pivot!A:B,2,0),0)</f>
        <v>0</v>
      </c>
      <c r="F17927" s="65">
        <f>IFERROR(VLOOKUP(C17927,Pivot!A:C,3,0),0)</f>
        <v>0</v>
      </c>
    </row>
    <row r="17928" spans="1:6" x14ac:dyDescent="0.25">
      <c r="A17928" s="68" t="s">
        <v>103</v>
      </c>
      <c r="B17928" s="69">
        <v>491634952</v>
      </c>
      <c r="C17928" s="68">
        <v>4006333064616</v>
      </c>
      <c r="D17928" s="69" t="s">
        <v>11804</v>
      </c>
      <c r="E17928" s="65">
        <f>IFERROR(VLOOKUP(C17928,Pivot!A:B,2,0),0)</f>
        <v>0</v>
      </c>
      <c r="F17928" s="65">
        <f>IFERROR(VLOOKUP(C17928,Pivot!A:C,3,0),0)</f>
        <v>0</v>
      </c>
    </row>
    <row r="17929" spans="1:6" x14ac:dyDescent="0.25">
      <c r="A17929" s="68" t="s">
        <v>103</v>
      </c>
      <c r="B17929" s="69">
        <v>491634953</v>
      </c>
      <c r="C17929" s="68">
        <v>4006333064630</v>
      </c>
      <c r="D17929" s="69" t="s">
        <v>11805</v>
      </c>
      <c r="E17929" s="65">
        <f>IFERROR(VLOOKUP(C17929,Pivot!A:B,2,0),0)</f>
        <v>0</v>
      </c>
      <c r="F17929" s="65">
        <f>IFERROR(VLOOKUP(C17929,Pivot!A:C,3,0),0)</f>
        <v>0</v>
      </c>
    </row>
    <row r="17930" spans="1:6" x14ac:dyDescent="0.25">
      <c r="A17930" s="68" t="s">
        <v>103</v>
      </c>
      <c r="B17930" s="69">
        <v>491634954</v>
      </c>
      <c r="C17930" s="68">
        <v>4006333064852</v>
      </c>
      <c r="D17930" s="69" t="s">
        <v>11806</v>
      </c>
      <c r="E17930" s="65">
        <f>IFERROR(VLOOKUP(C17930,Pivot!A:B,2,0),0)</f>
        <v>0</v>
      </c>
      <c r="F17930" s="65">
        <f>IFERROR(VLOOKUP(C17930,Pivot!A:C,3,0),0)</f>
        <v>0</v>
      </c>
    </row>
    <row r="17931" spans="1:6" x14ac:dyDescent="0.25">
      <c r="A17931" s="68" t="s">
        <v>103</v>
      </c>
      <c r="B17931" s="69">
        <v>491634956</v>
      </c>
      <c r="C17931" s="68">
        <v>4006333065002</v>
      </c>
      <c r="D17931" s="69" t="s">
        <v>11807</v>
      </c>
      <c r="E17931" s="65">
        <f>IFERROR(VLOOKUP(C17931,Pivot!A:B,2,0),0)</f>
        <v>0</v>
      </c>
      <c r="F17931" s="65">
        <f>IFERROR(VLOOKUP(C17931,Pivot!A:C,3,0),0)</f>
        <v>0</v>
      </c>
    </row>
    <row r="17932" spans="1:6" x14ac:dyDescent="0.25">
      <c r="A17932" s="68" t="s">
        <v>103</v>
      </c>
      <c r="B17932" s="69">
        <v>491634957</v>
      </c>
      <c r="C17932" s="68">
        <v>4006333065019</v>
      </c>
      <c r="D17932" s="69" t="s">
        <v>11808</v>
      </c>
      <c r="E17932" s="65">
        <f>IFERROR(VLOOKUP(C17932,Pivot!A:B,2,0),0)</f>
        <v>0</v>
      </c>
      <c r="F17932" s="65">
        <f>IFERROR(VLOOKUP(C17932,Pivot!A:C,3,0),0)</f>
        <v>0</v>
      </c>
    </row>
    <row r="17933" spans="1:6" x14ac:dyDescent="0.25">
      <c r="A17933" s="68" t="s">
        <v>103</v>
      </c>
      <c r="B17933" s="69">
        <v>491634958</v>
      </c>
      <c r="C17933" s="68">
        <v>4006333065026</v>
      </c>
      <c r="D17933" s="69" t="s">
        <v>11809</v>
      </c>
      <c r="E17933" s="65">
        <f>IFERROR(VLOOKUP(C17933,Pivot!A:B,2,0),0)</f>
        <v>0</v>
      </c>
      <c r="F17933" s="65">
        <f>IFERROR(VLOOKUP(C17933,Pivot!A:C,3,0),0)</f>
        <v>0</v>
      </c>
    </row>
    <row r="17934" spans="1:6" x14ac:dyDescent="0.25">
      <c r="A17934" s="68" t="s">
        <v>103</v>
      </c>
      <c r="B17934" s="69">
        <v>491634959</v>
      </c>
      <c r="C17934" s="68">
        <v>4006333065033</v>
      </c>
      <c r="D17934" s="69" t="s">
        <v>11810</v>
      </c>
      <c r="E17934" s="65">
        <f>IFERROR(VLOOKUP(C17934,Pivot!A:B,2,0),0)</f>
        <v>0</v>
      </c>
      <c r="F17934" s="65">
        <f>IFERROR(VLOOKUP(C17934,Pivot!A:C,3,0),0)</f>
        <v>0</v>
      </c>
    </row>
    <row r="17935" spans="1:6" x14ac:dyDescent="0.25">
      <c r="A17935" s="68" t="s">
        <v>103</v>
      </c>
      <c r="B17935" s="69">
        <v>491634960</v>
      </c>
      <c r="C17935" s="68">
        <v>4006333065064</v>
      </c>
      <c r="D17935" s="69" t="s">
        <v>11811</v>
      </c>
      <c r="E17935" s="65">
        <f>IFERROR(VLOOKUP(C17935,Pivot!A:B,2,0),0)</f>
        <v>0</v>
      </c>
      <c r="F17935" s="65">
        <f>IFERROR(VLOOKUP(C17935,Pivot!A:C,3,0),0)</f>
        <v>0</v>
      </c>
    </row>
    <row r="17936" spans="1:6" x14ac:dyDescent="0.25">
      <c r="A17936" s="68" t="s">
        <v>103</v>
      </c>
      <c r="B17936" s="69">
        <v>491634961</v>
      </c>
      <c r="C17936" s="68">
        <v>4006333065101</v>
      </c>
      <c r="D17936" s="69" t="s">
        <v>11812</v>
      </c>
      <c r="E17936" s="65">
        <f>IFERROR(VLOOKUP(C17936,Pivot!A:B,2,0),0)</f>
        <v>0</v>
      </c>
      <c r="F17936" s="65">
        <f>IFERROR(VLOOKUP(C17936,Pivot!A:C,3,0),0)</f>
        <v>0</v>
      </c>
    </row>
    <row r="17937" spans="1:6" x14ac:dyDescent="0.25">
      <c r="A17937" s="68" t="s">
        <v>103</v>
      </c>
      <c r="B17937" s="69">
        <v>491634962</v>
      </c>
      <c r="C17937" s="68">
        <v>4006333064753</v>
      </c>
      <c r="D17937" s="69" t="s">
        <v>11813</v>
      </c>
      <c r="E17937" s="65">
        <f>IFERROR(VLOOKUP(C17937,Pivot!A:B,2,0),0)</f>
        <v>0</v>
      </c>
      <c r="F17937" s="65">
        <f>IFERROR(VLOOKUP(C17937,Pivot!A:C,3,0),0)</f>
        <v>0</v>
      </c>
    </row>
    <row r="17938" spans="1:6" x14ac:dyDescent="0.25">
      <c r="A17938" s="68" t="s">
        <v>103</v>
      </c>
      <c r="B17938" s="69">
        <v>491634964</v>
      </c>
      <c r="C17938" s="68">
        <v>4006333066054</v>
      </c>
      <c r="D17938" s="69" t="s">
        <v>11814</v>
      </c>
      <c r="E17938" s="65">
        <f>IFERROR(VLOOKUP(C17938,Pivot!A:B,2,0),0)</f>
        <v>0</v>
      </c>
      <c r="F17938" s="65">
        <f>IFERROR(VLOOKUP(C17938,Pivot!A:C,3,0),0)</f>
        <v>0</v>
      </c>
    </row>
    <row r="17939" spans="1:6" x14ac:dyDescent="0.25">
      <c r="A17939" s="68" t="s">
        <v>103</v>
      </c>
      <c r="B17939" s="69">
        <v>491634966</v>
      </c>
      <c r="C17939" s="68">
        <v>4006333061868</v>
      </c>
      <c r="D17939" s="69" t="s">
        <v>11815</v>
      </c>
      <c r="E17939" s="65">
        <f>IFERROR(VLOOKUP(C17939,Pivot!A:B,2,0),0)</f>
        <v>0</v>
      </c>
      <c r="F17939" s="65">
        <f>IFERROR(VLOOKUP(C17939,Pivot!A:C,3,0),0)</f>
        <v>0</v>
      </c>
    </row>
    <row r="17940" spans="1:6" x14ac:dyDescent="0.25">
      <c r="A17940" s="68" t="s">
        <v>103</v>
      </c>
      <c r="B17940" s="69">
        <v>491634967</v>
      </c>
      <c r="C17940" s="68">
        <v>4006333061851</v>
      </c>
      <c r="D17940" s="69" t="s">
        <v>11815</v>
      </c>
      <c r="E17940" s="65">
        <f>IFERROR(VLOOKUP(C17940,Pivot!A:B,2,0),0)</f>
        <v>0</v>
      </c>
      <c r="F17940" s="65">
        <f>IFERROR(VLOOKUP(C17940,Pivot!A:C,3,0),0)</f>
        <v>0</v>
      </c>
    </row>
    <row r="17941" spans="1:6" x14ac:dyDescent="0.25">
      <c r="A17941" s="68" t="s">
        <v>103</v>
      </c>
      <c r="B17941" s="69">
        <v>491634968</v>
      </c>
      <c r="C17941" s="68">
        <v>4006333063282</v>
      </c>
      <c r="D17941" s="69" t="s">
        <v>11815</v>
      </c>
      <c r="E17941" s="65">
        <f>IFERROR(VLOOKUP(C17941,Pivot!A:B,2,0),0)</f>
        <v>0</v>
      </c>
      <c r="F17941" s="65">
        <f>IFERROR(VLOOKUP(C17941,Pivot!A:C,3,0),0)</f>
        <v>0</v>
      </c>
    </row>
    <row r="17942" spans="1:6" x14ac:dyDescent="0.25">
      <c r="A17942" s="68" t="s">
        <v>103</v>
      </c>
      <c r="B17942" s="69">
        <v>491634969</v>
      </c>
      <c r="C17942" s="68">
        <v>4006333068270</v>
      </c>
      <c r="D17942" s="69" t="s">
        <v>11816</v>
      </c>
      <c r="E17942" s="65">
        <f>IFERROR(VLOOKUP(C17942,Pivot!A:B,2,0),0)</f>
        <v>0</v>
      </c>
      <c r="F17942" s="65">
        <f>IFERROR(VLOOKUP(C17942,Pivot!A:C,3,0),0)</f>
        <v>0</v>
      </c>
    </row>
    <row r="17943" spans="1:6" x14ac:dyDescent="0.25">
      <c r="A17943" s="68" t="s">
        <v>103</v>
      </c>
      <c r="B17943" s="69">
        <v>491634970</v>
      </c>
      <c r="C17943" s="68">
        <v>661732795086</v>
      </c>
      <c r="D17943" s="69" t="s">
        <v>11817</v>
      </c>
      <c r="E17943" s="65">
        <f>IFERROR(VLOOKUP(C17943,Pivot!A:B,2,0),0)</f>
        <v>0</v>
      </c>
      <c r="F17943" s="65">
        <f>IFERROR(VLOOKUP(C17943,Pivot!A:C,3,0),0)</f>
        <v>0</v>
      </c>
    </row>
    <row r="17944" spans="1:6" x14ac:dyDescent="0.25">
      <c r="A17944" s="68" t="s">
        <v>103</v>
      </c>
      <c r="B17944" s="69">
        <v>491634974</v>
      </c>
      <c r="C17944" s="68">
        <v>661732793549</v>
      </c>
      <c r="D17944" s="69" t="s">
        <v>11818</v>
      </c>
      <c r="E17944" s="65">
        <f>IFERROR(VLOOKUP(C17944,Pivot!A:B,2,0),0)</f>
        <v>0</v>
      </c>
      <c r="F17944" s="65">
        <f>IFERROR(VLOOKUP(C17944,Pivot!A:C,3,0),0)</f>
        <v>0</v>
      </c>
    </row>
    <row r="17945" spans="1:6" x14ac:dyDescent="0.25">
      <c r="A17945" s="68" t="s">
        <v>103</v>
      </c>
      <c r="B17945" s="69">
        <v>491634977</v>
      </c>
      <c r="C17945" s="68">
        <v>661732793594</v>
      </c>
      <c r="D17945" s="69" t="s">
        <v>11819</v>
      </c>
      <c r="E17945" s="65">
        <f>IFERROR(VLOOKUP(C17945,Pivot!A:B,2,0),0)</f>
        <v>0</v>
      </c>
      <c r="F17945" s="65">
        <f>IFERROR(VLOOKUP(C17945,Pivot!A:C,3,0),0)</f>
        <v>0</v>
      </c>
    </row>
    <row r="17946" spans="1:6" x14ac:dyDescent="0.25">
      <c r="A17946" s="68" t="s">
        <v>103</v>
      </c>
      <c r="B17946" s="69">
        <v>491634978</v>
      </c>
      <c r="C17946" s="68">
        <v>661732795598</v>
      </c>
      <c r="D17946" s="69" t="s">
        <v>11820</v>
      </c>
      <c r="E17946" s="65">
        <f>IFERROR(VLOOKUP(C17946,Pivot!A:B,2,0),0)</f>
        <v>0</v>
      </c>
      <c r="F17946" s="65">
        <f>IFERROR(VLOOKUP(C17946,Pivot!A:C,3,0),0)</f>
        <v>0</v>
      </c>
    </row>
    <row r="17947" spans="1:6" x14ac:dyDescent="0.25">
      <c r="A17947" s="68" t="s">
        <v>103</v>
      </c>
      <c r="B17947" s="69">
        <v>491634985</v>
      </c>
      <c r="C17947" s="68">
        <v>661732731756</v>
      </c>
      <c r="D17947" s="69" t="s">
        <v>11821</v>
      </c>
      <c r="E17947" s="65">
        <f>IFERROR(VLOOKUP(C17947,Pivot!A:B,2,0),0)</f>
        <v>0</v>
      </c>
      <c r="F17947" s="65">
        <f>IFERROR(VLOOKUP(C17947,Pivot!A:C,3,0),0)</f>
        <v>0</v>
      </c>
    </row>
    <row r="17948" spans="1:6" x14ac:dyDescent="0.25">
      <c r="A17948" s="68" t="s">
        <v>103</v>
      </c>
      <c r="B17948" s="69">
        <v>491634986</v>
      </c>
      <c r="C17948" s="68">
        <v>661732731800</v>
      </c>
      <c r="D17948" s="69" t="s">
        <v>11822</v>
      </c>
      <c r="E17948" s="65">
        <f>IFERROR(VLOOKUP(C17948,Pivot!A:B,2,0),0)</f>
        <v>0</v>
      </c>
      <c r="F17948" s="65">
        <f>IFERROR(VLOOKUP(C17948,Pivot!A:C,3,0),0)</f>
        <v>0</v>
      </c>
    </row>
    <row r="17949" spans="1:6" x14ac:dyDescent="0.25">
      <c r="A17949" s="68" t="s">
        <v>103</v>
      </c>
      <c r="B17949" s="69">
        <v>491634990</v>
      </c>
      <c r="C17949" s="68">
        <v>887961774696</v>
      </c>
      <c r="D17949" s="69" t="s">
        <v>11823</v>
      </c>
      <c r="E17949" s="65">
        <f>IFERROR(VLOOKUP(C17949,Pivot!A:B,2,0),0)</f>
        <v>0</v>
      </c>
      <c r="F17949" s="65">
        <f>IFERROR(VLOOKUP(C17949,Pivot!A:C,3,0),0)</f>
        <v>0</v>
      </c>
    </row>
    <row r="17950" spans="1:6" x14ac:dyDescent="0.25">
      <c r="A17950" s="68" t="s">
        <v>103</v>
      </c>
      <c r="B17950" s="69">
        <v>491634992</v>
      </c>
      <c r="C17950" s="68">
        <v>887961795318</v>
      </c>
      <c r="D17950" s="69" t="s">
        <v>11824</v>
      </c>
      <c r="E17950" s="65">
        <f>IFERROR(VLOOKUP(C17950,Pivot!A:B,2,0),0)</f>
        <v>0</v>
      </c>
      <c r="F17950" s="65">
        <f>IFERROR(VLOOKUP(C17950,Pivot!A:C,3,0),0)</f>
        <v>0</v>
      </c>
    </row>
    <row r="17951" spans="1:6" x14ac:dyDescent="0.25">
      <c r="A17951" s="68" t="s">
        <v>103</v>
      </c>
      <c r="B17951" s="69">
        <v>491634994</v>
      </c>
      <c r="C17951" s="68">
        <v>887961800616</v>
      </c>
      <c r="D17951" s="69" t="s">
        <v>11825</v>
      </c>
      <c r="E17951" s="65">
        <f>IFERROR(VLOOKUP(C17951,Pivot!A:B,2,0),0)</f>
        <v>0</v>
      </c>
      <c r="F17951" s="65">
        <f>IFERROR(VLOOKUP(C17951,Pivot!A:C,3,0),0)</f>
        <v>0</v>
      </c>
    </row>
    <row r="17952" spans="1:6" x14ac:dyDescent="0.25">
      <c r="A17952" s="68" t="s">
        <v>103</v>
      </c>
      <c r="B17952" s="69">
        <v>491634995</v>
      </c>
      <c r="C17952" s="68">
        <v>887961800661</v>
      </c>
      <c r="D17952" s="69" t="s">
        <v>11826</v>
      </c>
      <c r="E17952" s="65">
        <f>IFERROR(VLOOKUP(C17952,Pivot!A:B,2,0),0)</f>
        <v>0</v>
      </c>
      <c r="F17952" s="65">
        <f>IFERROR(VLOOKUP(C17952,Pivot!A:C,3,0),0)</f>
        <v>0</v>
      </c>
    </row>
    <row r="17953" spans="1:6" x14ac:dyDescent="0.25">
      <c r="A17953" s="68" t="s">
        <v>103</v>
      </c>
      <c r="B17953" s="69">
        <v>491634996</v>
      </c>
      <c r="C17953" s="68">
        <v>887961803471</v>
      </c>
      <c r="D17953" s="69" t="s">
        <v>11827</v>
      </c>
      <c r="E17953" s="65">
        <f>IFERROR(VLOOKUP(C17953,Pivot!A:B,2,0),0)</f>
        <v>0</v>
      </c>
      <c r="F17953" s="65">
        <f>IFERROR(VLOOKUP(C17953,Pivot!A:C,3,0),0)</f>
        <v>0</v>
      </c>
    </row>
    <row r="17954" spans="1:6" x14ac:dyDescent="0.25">
      <c r="A17954" s="68" t="s">
        <v>103</v>
      </c>
      <c r="B17954" s="69">
        <v>491635001</v>
      </c>
      <c r="C17954" s="68">
        <v>887961813227</v>
      </c>
      <c r="D17954" s="69" t="s">
        <v>11828</v>
      </c>
      <c r="E17954" s="65">
        <f>IFERROR(VLOOKUP(C17954,Pivot!A:B,2,0),0)</f>
        <v>0</v>
      </c>
      <c r="F17954" s="65">
        <f>IFERROR(VLOOKUP(C17954,Pivot!A:C,3,0),0)</f>
        <v>0</v>
      </c>
    </row>
    <row r="17955" spans="1:6" x14ac:dyDescent="0.25">
      <c r="A17955" s="68" t="s">
        <v>103</v>
      </c>
      <c r="B17955" s="69">
        <v>491635003</v>
      </c>
      <c r="C17955" s="68">
        <v>887961827286</v>
      </c>
      <c r="D17955" s="69" t="s">
        <v>11829</v>
      </c>
      <c r="E17955" s="65">
        <f>IFERROR(VLOOKUP(C17955,Pivot!A:B,2,0),0)</f>
        <v>0</v>
      </c>
      <c r="F17955" s="65">
        <f>IFERROR(VLOOKUP(C17955,Pivot!A:C,3,0),0)</f>
        <v>0</v>
      </c>
    </row>
    <row r="17956" spans="1:6" x14ac:dyDescent="0.25">
      <c r="A17956" s="68" t="s">
        <v>103</v>
      </c>
      <c r="B17956" s="69">
        <v>491635004</v>
      </c>
      <c r="C17956" s="68">
        <v>887961861624</v>
      </c>
      <c r="D17956" s="69" t="s">
        <v>11830</v>
      </c>
      <c r="E17956" s="65">
        <f>IFERROR(VLOOKUP(C17956,Pivot!A:B,2,0),0)</f>
        <v>0</v>
      </c>
      <c r="F17956" s="65">
        <f>IFERROR(VLOOKUP(C17956,Pivot!A:C,3,0),0)</f>
        <v>0</v>
      </c>
    </row>
    <row r="17957" spans="1:6" x14ac:dyDescent="0.25">
      <c r="A17957" s="68" t="s">
        <v>103</v>
      </c>
      <c r="B17957" s="69">
        <v>491635004</v>
      </c>
      <c r="C17957" s="68">
        <v>887961861655</v>
      </c>
      <c r="D17957" s="69" t="s">
        <v>11830</v>
      </c>
      <c r="E17957" s="65">
        <f>IFERROR(VLOOKUP(C17957,Pivot!A:B,2,0),0)</f>
        <v>0</v>
      </c>
      <c r="F17957" s="65">
        <f>IFERROR(VLOOKUP(C17957,Pivot!A:C,3,0),0)</f>
        <v>0</v>
      </c>
    </row>
    <row r="17958" spans="1:6" x14ac:dyDescent="0.25">
      <c r="A17958" s="68" t="s">
        <v>103</v>
      </c>
      <c r="B17958" s="69">
        <v>491635005</v>
      </c>
      <c r="C17958" s="68">
        <v>887961818949</v>
      </c>
      <c r="D17958" s="69" t="s">
        <v>11831</v>
      </c>
      <c r="E17958" s="65">
        <f>IFERROR(VLOOKUP(C17958,Pivot!A:B,2,0),0)</f>
        <v>0</v>
      </c>
      <c r="F17958" s="65">
        <f>IFERROR(VLOOKUP(C17958,Pivot!A:C,3,0),0)</f>
        <v>0</v>
      </c>
    </row>
    <row r="17959" spans="1:6" x14ac:dyDescent="0.25">
      <c r="A17959" s="68" t="s">
        <v>103</v>
      </c>
      <c r="B17959" s="69">
        <v>491635006</v>
      </c>
      <c r="C17959" s="68">
        <v>887961687330</v>
      </c>
      <c r="D17959" s="69" t="s">
        <v>11832</v>
      </c>
      <c r="E17959" s="65">
        <f>IFERROR(VLOOKUP(C17959,Pivot!A:B,2,0),0)</f>
        <v>0</v>
      </c>
      <c r="F17959" s="65">
        <f>IFERROR(VLOOKUP(C17959,Pivot!A:C,3,0),0)</f>
        <v>0</v>
      </c>
    </row>
    <row r="17960" spans="1:6" x14ac:dyDescent="0.25">
      <c r="A17960" s="68" t="s">
        <v>103</v>
      </c>
      <c r="B17960" s="69">
        <v>491635010</v>
      </c>
      <c r="C17960" s="68">
        <v>8901736189187</v>
      </c>
      <c r="D17960" s="69" t="s">
        <v>11833</v>
      </c>
      <c r="E17960" s="65">
        <f>IFERROR(VLOOKUP(C17960,Pivot!A:B,2,0),0)</f>
        <v>0</v>
      </c>
      <c r="F17960" s="65">
        <f>IFERROR(VLOOKUP(C17960,Pivot!A:C,3,0),0)</f>
        <v>0</v>
      </c>
    </row>
    <row r="17961" spans="1:6" x14ac:dyDescent="0.25">
      <c r="A17961" s="68" t="s">
        <v>103</v>
      </c>
      <c r="B17961" s="69">
        <v>491635011</v>
      </c>
      <c r="C17961" s="68">
        <v>8854740014160</v>
      </c>
      <c r="D17961" s="69" t="s">
        <v>11834</v>
      </c>
      <c r="E17961" s="65">
        <f>IFERROR(VLOOKUP(C17961,Pivot!A:B,2,0),0)</f>
        <v>0</v>
      </c>
      <c r="F17961" s="65">
        <f>IFERROR(VLOOKUP(C17961,Pivot!A:C,3,0),0)</f>
        <v>0</v>
      </c>
    </row>
    <row r="17962" spans="1:6" x14ac:dyDescent="0.25">
      <c r="A17962" s="68" t="s">
        <v>103</v>
      </c>
      <c r="B17962" s="69">
        <v>491635012</v>
      </c>
      <c r="C17962" s="68">
        <v>8854740034311</v>
      </c>
      <c r="D17962" s="69" t="s">
        <v>11835</v>
      </c>
      <c r="E17962" s="65">
        <f>IFERROR(VLOOKUP(C17962,Pivot!A:B,2,0),0)</f>
        <v>0</v>
      </c>
      <c r="F17962" s="65">
        <f>IFERROR(VLOOKUP(C17962,Pivot!A:C,3,0),0)</f>
        <v>0</v>
      </c>
    </row>
    <row r="17963" spans="1:6" x14ac:dyDescent="0.25">
      <c r="A17963" s="68" t="s">
        <v>103</v>
      </c>
      <c r="B17963" s="69">
        <v>491635013</v>
      </c>
      <c r="C17963" s="68">
        <v>8854740041272</v>
      </c>
      <c r="D17963" s="69" t="s">
        <v>11836</v>
      </c>
      <c r="E17963" s="65">
        <f>IFERROR(VLOOKUP(C17963,Pivot!A:B,2,0),0)</f>
        <v>0</v>
      </c>
      <c r="F17963" s="65">
        <f>IFERROR(VLOOKUP(C17963,Pivot!A:C,3,0),0)</f>
        <v>0</v>
      </c>
    </row>
    <row r="17964" spans="1:6" x14ac:dyDescent="0.25">
      <c r="A17964" s="68" t="s">
        <v>103</v>
      </c>
      <c r="B17964" s="69">
        <v>491635014</v>
      </c>
      <c r="C17964" s="68">
        <v>8854740041289</v>
      </c>
      <c r="D17964" s="69" t="s">
        <v>11837</v>
      </c>
      <c r="E17964" s="65">
        <f>IFERROR(VLOOKUP(C17964,Pivot!A:B,2,0),0)</f>
        <v>0</v>
      </c>
      <c r="F17964" s="65">
        <f>IFERROR(VLOOKUP(C17964,Pivot!A:C,3,0),0)</f>
        <v>0</v>
      </c>
    </row>
    <row r="17965" spans="1:6" x14ac:dyDescent="0.25">
      <c r="A17965" s="68" t="s">
        <v>103</v>
      </c>
      <c r="B17965" s="69">
        <v>491635015</v>
      </c>
      <c r="C17965" s="68">
        <v>8854740041333</v>
      </c>
      <c r="D17965" s="69" t="s">
        <v>11838</v>
      </c>
      <c r="E17965" s="65">
        <f>IFERROR(VLOOKUP(C17965,Pivot!A:B,2,0),0)</f>
        <v>0</v>
      </c>
      <c r="F17965" s="65">
        <f>IFERROR(VLOOKUP(C17965,Pivot!A:C,3,0),0)</f>
        <v>0</v>
      </c>
    </row>
    <row r="17966" spans="1:6" x14ac:dyDescent="0.25">
      <c r="A17966" s="68" t="s">
        <v>103</v>
      </c>
      <c r="B17966" s="69">
        <v>491635016</v>
      </c>
      <c r="C17966" s="68">
        <v>8854740041340</v>
      </c>
      <c r="D17966" s="69" t="s">
        <v>11839</v>
      </c>
      <c r="E17966" s="65">
        <f>IFERROR(VLOOKUP(C17966,Pivot!A:B,2,0),0)</f>
        <v>0</v>
      </c>
      <c r="F17966" s="65">
        <f>IFERROR(VLOOKUP(C17966,Pivot!A:C,3,0),0)</f>
        <v>0</v>
      </c>
    </row>
    <row r="17967" spans="1:6" x14ac:dyDescent="0.25">
      <c r="A17967" s="68" t="s">
        <v>103</v>
      </c>
      <c r="B17967" s="69">
        <v>491635017</v>
      </c>
      <c r="C17967" s="68">
        <v>8854740041357</v>
      </c>
      <c r="D17967" s="69" t="s">
        <v>11840</v>
      </c>
      <c r="E17967" s="65">
        <f>IFERROR(VLOOKUP(C17967,Pivot!A:B,2,0),0)</f>
        <v>0</v>
      </c>
      <c r="F17967" s="65">
        <f>IFERROR(VLOOKUP(C17967,Pivot!A:C,3,0),0)</f>
        <v>0</v>
      </c>
    </row>
    <row r="17968" spans="1:6" x14ac:dyDescent="0.25">
      <c r="A17968" s="68" t="s">
        <v>103</v>
      </c>
      <c r="B17968" s="69">
        <v>491635018</v>
      </c>
      <c r="C17968" s="68">
        <v>8854740046338</v>
      </c>
      <c r="D17968" s="69" t="s">
        <v>11841</v>
      </c>
      <c r="E17968" s="65">
        <f>IFERROR(VLOOKUP(C17968,Pivot!A:B,2,0),0)</f>
        <v>0</v>
      </c>
      <c r="F17968" s="65">
        <f>IFERROR(VLOOKUP(C17968,Pivot!A:C,3,0),0)</f>
        <v>0</v>
      </c>
    </row>
    <row r="17969" spans="1:6" x14ac:dyDescent="0.25">
      <c r="A17969" s="68" t="s">
        <v>103</v>
      </c>
      <c r="B17969" s="69">
        <v>491635019</v>
      </c>
      <c r="C17969" s="68">
        <v>8854740051400</v>
      </c>
      <c r="D17969" s="69" t="s">
        <v>11842</v>
      </c>
      <c r="E17969" s="65">
        <f>IFERROR(VLOOKUP(C17969,Pivot!A:B,2,0),0)</f>
        <v>0</v>
      </c>
      <c r="F17969" s="65">
        <f>IFERROR(VLOOKUP(C17969,Pivot!A:C,3,0),0)</f>
        <v>0</v>
      </c>
    </row>
    <row r="17970" spans="1:6" x14ac:dyDescent="0.25">
      <c r="A17970" s="68" t="s">
        <v>103</v>
      </c>
      <c r="B17970" s="69">
        <v>491635020</v>
      </c>
      <c r="C17970" s="68">
        <v>8854740051837</v>
      </c>
      <c r="D17970" s="69" t="s">
        <v>11843</v>
      </c>
      <c r="E17970" s="65">
        <f>IFERROR(VLOOKUP(C17970,Pivot!A:B,2,0),0)</f>
        <v>0</v>
      </c>
      <c r="F17970" s="65">
        <f>IFERROR(VLOOKUP(C17970,Pivot!A:C,3,0),0)</f>
        <v>0</v>
      </c>
    </row>
    <row r="17971" spans="1:6" x14ac:dyDescent="0.25">
      <c r="A17971" s="68" t="s">
        <v>103</v>
      </c>
      <c r="B17971" s="69">
        <v>491635021</v>
      </c>
      <c r="C17971" s="68">
        <v>8854740051950</v>
      </c>
      <c r="D17971" s="69" t="s">
        <v>11844</v>
      </c>
      <c r="E17971" s="65">
        <f>IFERROR(VLOOKUP(C17971,Pivot!A:B,2,0),0)</f>
        <v>0</v>
      </c>
      <c r="F17971" s="65">
        <f>IFERROR(VLOOKUP(C17971,Pivot!A:C,3,0),0)</f>
        <v>0</v>
      </c>
    </row>
    <row r="17972" spans="1:6" x14ac:dyDescent="0.25">
      <c r="A17972" s="68" t="s">
        <v>103</v>
      </c>
      <c r="B17972" s="69">
        <v>491635022</v>
      </c>
      <c r="C17972" s="68">
        <v>8854740053916</v>
      </c>
      <c r="D17972" s="69" t="s">
        <v>11845</v>
      </c>
      <c r="E17972" s="65">
        <f>IFERROR(VLOOKUP(C17972,Pivot!A:B,2,0),0)</f>
        <v>0</v>
      </c>
      <c r="F17972" s="65">
        <f>IFERROR(VLOOKUP(C17972,Pivot!A:C,3,0),0)</f>
        <v>0</v>
      </c>
    </row>
    <row r="17973" spans="1:6" x14ac:dyDescent="0.25">
      <c r="A17973" s="68" t="s">
        <v>103</v>
      </c>
      <c r="B17973" s="69">
        <v>491635041</v>
      </c>
      <c r="C17973" s="68">
        <v>3417761859032</v>
      </c>
      <c r="D17973" s="69" t="s">
        <v>11846</v>
      </c>
      <c r="E17973" s="65">
        <f>IFERROR(VLOOKUP(C17973,Pivot!A:B,2,0),0)</f>
        <v>0</v>
      </c>
      <c r="F17973" s="65">
        <f>IFERROR(VLOOKUP(C17973,Pivot!A:C,3,0),0)</f>
        <v>0</v>
      </c>
    </row>
    <row r="17974" spans="1:6" x14ac:dyDescent="0.25">
      <c r="A17974" s="68" t="s">
        <v>103</v>
      </c>
      <c r="B17974" s="69">
        <v>491635043</v>
      </c>
      <c r="C17974" s="68">
        <v>3417765027031</v>
      </c>
      <c r="D17974" s="69" t="s">
        <v>11847</v>
      </c>
      <c r="E17974" s="65">
        <f>IFERROR(VLOOKUP(C17974,Pivot!A:B,2,0),0)</f>
        <v>0</v>
      </c>
      <c r="F17974" s="65">
        <f>IFERROR(VLOOKUP(C17974,Pivot!A:C,3,0),0)</f>
        <v>0</v>
      </c>
    </row>
    <row r="17975" spans="1:6" x14ac:dyDescent="0.25">
      <c r="A17975" s="68" t="s">
        <v>103</v>
      </c>
      <c r="B17975" s="69">
        <v>491635050</v>
      </c>
      <c r="C17975" s="68">
        <v>3417766024008</v>
      </c>
      <c r="D17975" s="69" t="s">
        <v>11848</v>
      </c>
      <c r="E17975" s="65">
        <f>IFERROR(VLOOKUP(C17975,Pivot!A:B,2,0),0)</f>
        <v>0</v>
      </c>
      <c r="F17975" s="65">
        <f>IFERROR(VLOOKUP(C17975,Pivot!A:C,3,0),0)</f>
        <v>0</v>
      </c>
    </row>
    <row r="17976" spans="1:6" x14ac:dyDescent="0.25">
      <c r="A17976" s="68" t="s">
        <v>103</v>
      </c>
      <c r="B17976" s="69">
        <v>491635051</v>
      </c>
      <c r="C17976" s="68">
        <v>3417766076007</v>
      </c>
      <c r="D17976" s="69" t="s">
        <v>11849</v>
      </c>
      <c r="E17976" s="65">
        <f>IFERROR(VLOOKUP(C17976,Pivot!A:B,2,0),0)</f>
        <v>0</v>
      </c>
      <c r="F17976" s="65">
        <f>IFERROR(VLOOKUP(C17976,Pivot!A:C,3,0),0)</f>
        <v>0</v>
      </c>
    </row>
    <row r="17977" spans="1:6" x14ac:dyDescent="0.25">
      <c r="A17977" s="68" t="s">
        <v>103</v>
      </c>
      <c r="B17977" s="69">
        <v>491635055</v>
      </c>
      <c r="C17977" s="68">
        <v>5054131051641</v>
      </c>
      <c r="D17977" s="69" t="s">
        <v>11850</v>
      </c>
      <c r="E17977" s="65">
        <f>IFERROR(VLOOKUP(C17977,Pivot!A:B,2,0),0)</f>
        <v>0</v>
      </c>
      <c r="F17977" s="65">
        <f>IFERROR(VLOOKUP(C17977,Pivot!A:C,3,0),0)</f>
        <v>0</v>
      </c>
    </row>
    <row r="17978" spans="1:6" x14ac:dyDescent="0.25">
      <c r="A17978" s="68" t="s">
        <v>103</v>
      </c>
      <c r="B17978" s="69">
        <v>491635061</v>
      </c>
      <c r="C17978" s="68">
        <v>5054131052099</v>
      </c>
      <c r="D17978" s="69" t="s">
        <v>11851</v>
      </c>
      <c r="E17978" s="65">
        <f>IFERROR(VLOOKUP(C17978,Pivot!A:B,2,0),0)</f>
        <v>0</v>
      </c>
      <c r="F17978" s="65">
        <f>IFERROR(VLOOKUP(C17978,Pivot!A:C,3,0),0)</f>
        <v>0</v>
      </c>
    </row>
    <row r="17979" spans="1:6" x14ac:dyDescent="0.25">
      <c r="A17979" s="68" t="s">
        <v>103</v>
      </c>
      <c r="B17979" s="69">
        <v>491635062</v>
      </c>
      <c r="C17979" s="68">
        <v>5054131051214</v>
      </c>
      <c r="D17979" s="69" t="s">
        <v>11852</v>
      </c>
      <c r="E17979" s="65">
        <f>IFERROR(VLOOKUP(C17979,Pivot!A:B,2,0),0)</f>
        <v>0</v>
      </c>
      <c r="F17979" s="65">
        <f>IFERROR(VLOOKUP(C17979,Pivot!A:C,3,0),0)</f>
        <v>0</v>
      </c>
    </row>
    <row r="17980" spans="1:6" x14ac:dyDescent="0.25">
      <c r="A17980" s="68" t="s">
        <v>103</v>
      </c>
      <c r="B17980" s="69">
        <v>491635063</v>
      </c>
      <c r="C17980" s="68">
        <v>5054131050620</v>
      </c>
      <c r="D17980" s="69" t="s">
        <v>11853</v>
      </c>
      <c r="E17980" s="65">
        <f>IFERROR(VLOOKUP(C17980,Pivot!A:B,2,0),0)</f>
        <v>0</v>
      </c>
      <c r="F17980" s="65">
        <f>IFERROR(VLOOKUP(C17980,Pivot!A:C,3,0),0)</f>
        <v>0</v>
      </c>
    </row>
    <row r="17981" spans="1:6" x14ac:dyDescent="0.25">
      <c r="A17981" s="68" t="s">
        <v>103</v>
      </c>
      <c r="B17981" s="69">
        <v>491635064</v>
      </c>
      <c r="C17981" s="68">
        <v>5054131050651</v>
      </c>
      <c r="D17981" s="69" t="s">
        <v>11854</v>
      </c>
      <c r="E17981" s="65">
        <f>IFERROR(VLOOKUP(C17981,Pivot!A:B,2,0),0)</f>
        <v>0</v>
      </c>
      <c r="F17981" s="65">
        <f>IFERROR(VLOOKUP(C17981,Pivot!A:C,3,0),0)</f>
        <v>0</v>
      </c>
    </row>
    <row r="17982" spans="1:6" x14ac:dyDescent="0.25">
      <c r="A17982" s="68" t="s">
        <v>103</v>
      </c>
      <c r="B17982" s="69">
        <v>491635066</v>
      </c>
      <c r="C17982" s="68">
        <v>5054131051221</v>
      </c>
      <c r="D17982" s="69" t="s">
        <v>11855</v>
      </c>
      <c r="E17982" s="65">
        <f>IFERROR(VLOOKUP(C17982,Pivot!A:B,2,0),0)</f>
        <v>0</v>
      </c>
      <c r="F17982" s="65">
        <f>IFERROR(VLOOKUP(C17982,Pivot!A:C,3,0),0)</f>
        <v>0</v>
      </c>
    </row>
    <row r="17983" spans="1:6" x14ac:dyDescent="0.25">
      <c r="A17983" s="68" t="s">
        <v>103</v>
      </c>
      <c r="B17983" s="69">
        <v>491635068</v>
      </c>
      <c r="C17983" s="68">
        <v>5054131053041</v>
      </c>
      <c r="D17983" s="69" t="s">
        <v>11856</v>
      </c>
      <c r="E17983" s="65">
        <f>IFERROR(VLOOKUP(C17983,Pivot!A:B,2,0),0)</f>
        <v>0</v>
      </c>
      <c r="F17983" s="65">
        <f>IFERROR(VLOOKUP(C17983,Pivot!A:C,3,0),0)</f>
        <v>0</v>
      </c>
    </row>
    <row r="17984" spans="1:6" x14ac:dyDescent="0.25">
      <c r="A17984" s="68" t="s">
        <v>103</v>
      </c>
      <c r="B17984" s="69">
        <v>491635069</v>
      </c>
      <c r="C17984" s="68">
        <v>5054131053058</v>
      </c>
      <c r="D17984" s="69" t="s">
        <v>11857</v>
      </c>
      <c r="E17984" s="65">
        <f>IFERROR(VLOOKUP(C17984,Pivot!A:B,2,0),0)</f>
        <v>0</v>
      </c>
      <c r="F17984" s="65">
        <f>IFERROR(VLOOKUP(C17984,Pivot!A:C,3,0),0)</f>
        <v>0</v>
      </c>
    </row>
    <row r="17985" spans="1:6" x14ac:dyDescent="0.25">
      <c r="A17985" s="68" t="s">
        <v>103</v>
      </c>
      <c r="B17985" s="69">
        <v>491635070</v>
      </c>
      <c r="C17985" s="68">
        <v>5054131053065</v>
      </c>
      <c r="D17985" s="69" t="s">
        <v>11858</v>
      </c>
      <c r="E17985" s="65">
        <f>IFERROR(VLOOKUP(C17985,Pivot!A:B,2,0),0)</f>
        <v>0</v>
      </c>
      <c r="F17985" s="65">
        <f>IFERROR(VLOOKUP(C17985,Pivot!A:C,3,0),0)</f>
        <v>0</v>
      </c>
    </row>
    <row r="17986" spans="1:6" x14ac:dyDescent="0.25">
      <c r="A17986" s="68" t="s">
        <v>103</v>
      </c>
      <c r="B17986" s="69">
        <v>491635071</v>
      </c>
      <c r="C17986" s="68">
        <v>5054131053072</v>
      </c>
      <c r="D17986" s="69" t="s">
        <v>11859</v>
      </c>
      <c r="E17986" s="65">
        <f>IFERROR(VLOOKUP(C17986,Pivot!A:B,2,0),0)</f>
        <v>0</v>
      </c>
      <c r="F17986" s="65">
        <f>IFERROR(VLOOKUP(C17986,Pivot!A:C,3,0),0)</f>
        <v>0</v>
      </c>
    </row>
    <row r="17987" spans="1:6" x14ac:dyDescent="0.25">
      <c r="A17987" s="68" t="s">
        <v>103</v>
      </c>
      <c r="B17987" s="69">
        <v>491635072</v>
      </c>
      <c r="C17987" s="68">
        <v>5054131053096</v>
      </c>
      <c r="D17987" s="69" t="s">
        <v>11860</v>
      </c>
      <c r="E17987" s="65">
        <f>IFERROR(VLOOKUP(C17987,Pivot!A:B,2,0),0)</f>
        <v>0</v>
      </c>
      <c r="F17987" s="65">
        <f>IFERROR(VLOOKUP(C17987,Pivot!A:C,3,0),0)</f>
        <v>0</v>
      </c>
    </row>
    <row r="17988" spans="1:6" x14ac:dyDescent="0.25">
      <c r="A17988" s="68" t="s">
        <v>103</v>
      </c>
      <c r="B17988" s="69">
        <v>491635074</v>
      </c>
      <c r="C17988" s="68">
        <v>5054131050330</v>
      </c>
      <c r="D17988" s="69" t="s">
        <v>11861</v>
      </c>
      <c r="E17988" s="65">
        <f>IFERROR(VLOOKUP(C17988,Pivot!A:B,2,0),0)</f>
        <v>0</v>
      </c>
      <c r="F17988" s="65">
        <f>IFERROR(VLOOKUP(C17988,Pivot!A:C,3,0),0)</f>
        <v>0</v>
      </c>
    </row>
    <row r="17989" spans="1:6" x14ac:dyDescent="0.25">
      <c r="A17989" s="68" t="s">
        <v>103</v>
      </c>
      <c r="B17989" s="69">
        <v>491635128</v>
      </c>
      <c r="C17989" s="68">
        <v>491635128</v>
      </c>
      <c r="D17989" s="69" t="s">
        <v>11862</v>
      </c>
      <c r="E17989" s="65">
        <f>IFERROR(VLOOKUP(C17989,Pivot!A:B,2,0),0)</f>
        <v>0</v>
      </c>
      <c r="F17989" s="65">
        <f>IFERROR(VLOOKUP(C17989,Pivot!A:C,3,0),0)</f>
        <v>0</v>
      </c>
    </row>
    <row r="17990" spans="1:6" x14ac:dyDescent="0.25">
      <c r="A17990" s="68" t="s">
        <v>103</v>
      </c>
      <c r="B17990" s="69">
        <v>491635276</v>
      </c>
      <c r="C17990" s="68">
        <v>8854740057051</v>
      </c>
      <c r="D17990" s="69" t="s">
        <v>11863</v>
      </c>
      <c r="E17990" s="65">
        <f>IFERROR(VLOOKUP(C17990,Pivot!A:B,2,0),0)</f>
        <v>0</v>
      </c>
      <c r="F17990" s="65">
        <f>IFERROR(VLOOKUP(C17990,Pivot!A:C,3,0),0)</f>
        <v>0</v>
      </c>
    </row>
    <row r="17991" spans="1:6" x14ac:dyDescent="0.25">
      <c r="A17991" s="68" t="s">
        <v>103</v>
      </c>
      <c r="B17991" s="69">
        <v>491635279</v>
      </c>
      <c r="C17991" s="68">
        <v>8854740060242</v>
      </c>
      <c r="D17991" s="69" t="s">
        <v>11864</v>
      </c>
      <c r="E17991" s="65">
        <f>IFERROR(VLOOKUP(C17991,Pivot!A:B,2,0),0)</f>
        <v>0</v>
      </c>
      <c r="F17991" s="65">
        <f>IFERROR(VLOOKUP(C17991,Pivot!A:C,3,0),0)</f>
        <v>0</v>
      </c>
    </row>
    <row r="17992" spans="1:6" x14ac:dyDescent="0.25">
      <c r="A17992" s="68" t="s">
        <v>103</v>
      </c>
      <c r="B17992" s="69">
        <v>491635280</v>
      </c>
      <c r="C17992" s="68">
        <v>8854740060495</v>
      </c>
      <c r="D17992" s="69" t="s">
        <v>11865</v>
      </c>
      <c r="E17992" s="65">
        <f>IFERROR(VLOOKUP(C17992,Pivot!A:B,2,0),0)</f>
        <v>0</v>
      </c>
      <c r="F17992" s="65">
        <f>IFERROR(VLOOKUP(C17992,Pivot!A:C,3,0),0)</f>
        <v>0</v>
      </c>
    </row>
    <row r="17993" spans="1:6" x14ac:dyDescent="0.25">
      <c r="A17993" s="68" t="s">
        <v>103</v>
      </c>
      <c r="B17993" s="69">
        <v>491635281</v>
      </c>
      <c r="C17993" s="68">
        <v>8854740060600</v>
      </c>
      <c r="D17993" s="69" t="s">
        <v>11866</v>
      </c>
      <c r="E17993" s="65">
        <f>IFERROR(VLOOKUP(C17993,Pivot!A:B,2,0),0)</f>
        <v>0</v>
      </c>
      <c r="F17993" s="65">
        <f>IFERROR(VLOOKUP(C17993,Pivot!A:C,3,0),0)</f>
        <v>0</v>
      </c>
    </row>
    <row r="17994" spans="1:6" x14ac:dyDescent="0.25">
      <c r="A17994" s="68" t="s">
        <v>103</v>
      </c>
      <c r="B17994" s="69">
        <v>491635282</v>
      </c>
      <c r="C17994" s="68">
        <v>8854740062659</v>
      </c>
      <c r="D17994" s="69" t="s">
        <v>11867</v>
      </c>
      <c r="E17994" s="65">
        <f>IFERROR(VLOOKUP(C17994,Pivot!A:B,2,0),0)</f>
        <v>0</v>
      </c>
      <c r="F17994" s="65">
        <f>IFERROR(VLOOKUP(C17994,Pivot!A:C,3,0),0)</f>
        <v>0</v>
      </c>
    </row>
    <row r="17995" spans="1:6" x14ac:dyDescent="0.25">
      <c r="A17995" s="68" t="s">
        <v>103</v>
      </c>
      <c r="B17995" s="69">
        <v>491635283</v>
      </c>
      <c r="C17995" s="68">
        <v>8854740064271</v>
      </c>
      <c r="D17995" s="69" t="s">
        <v>11868</v>
      </c>
      <c r="E17995" s="65">
        <f>IFERROR(VLOOKUP(C17995,Pivot!A:B,2,0),0)</f>
        <v>0</v>
      </c>
      <c r="F17995" s="65">
        <f>IFERROR(VLOOKUP(C17995,Pivot!A:C,3,0),0)</f>
        <v>0</v>
      </c>
    </row>
    <row r="17996" spans="1:6" x14ac:dyDescent="0.25">
      <c r="A17996" s="68" t="s">
        <v>103</v>
      </c>
      <c r="B17996" s="69">
        <v>491635284</v>
      </c>
      <c r="C17996" s="68">
        <v>8854740073143</v>
      </c>
      <c r="D17996" s="69" t="s">
        <v>11869</v>
      </c>
      <c r="E17996" s="65">
        <f>IFERROR(VLOOKUP(C17996,Pivot!A:B,2,0),0)</f>
        <v>0</v>
      </c>
      <c r="F17996" s="65">
        <f>IFERROR(VLOOKUP(C17996,Pivot!A:C,3,0),0)</f>
        <v>0</v>
      </c>
    </row>
    <row r="17997" spans="1:6" x14ac:dyDescent="0.25">
      <c r="A17997" s="68" t="s">
        <v>103</v>
      </c>
      <c r="B17997" s="69">
        <v>491635285</v>
      </c>
      <c r="C17997" s="68">
        <v>8854740094063</v>
      </c>
      <c r="D17997" s="69" t="s">
        <v>11870</v>
      </c>
      <c r="E17997" s="65">
        <f>IFERROR(VLOOKUP(C17997,Pivot!A:B,2,0),0)</f>
        <v>0</v>
      </c>
      <c r="F17997" s="65">
        <f>IFERROR(VLOOKUP(C17997,Pivot!A:C,3,0),0)</f>
        <v>0</v>
      </c>
    </row>
    <row r="17998" spans="1:6" x14ac:dyDescent="0.25">
      <c r="A17998" s="68" t="s">
        <v>103</v>
      </c>
      <c r="B17998" s="69">
        <v>491635286</v>
      </c>
      <c r="C17998" s="68">
        <v>8901736189644</v>
      </c>
      <c r="D17998" s="69" t="s">
        <v>11871</v>
      </c>
      <c r="E17998" s="65">
        <f>IFERROR(VLOOKUP(C17998,Pivot!A:B,2,0),0)</f>
        <v>0</v>
      </c>
      <c r="F17998" s="65">
        <f>IFERROR(VLOOKUP(C17998,Pivot!A:C,3,0),0)</f>
        <v>0</v>
      </c>
    </row>
    <row r="17999" spans="1:6" x14ac:dyDescent="0.25">
      <c r="A17999" s="68" t="s">
        <v>103</v>
      </c>
      <c r="B17999" s="69">
        <v>491635287</v>
      </c>
      <c r="C17999" s="68">
        <v>8901736189651</v>
      </c>
      <c r="D17999" s="69" t="s">
        <v>11872</v>
      </c>
      <c r="E17999" s="65">
        <f>IFERROR(VLOOKUP(C17999,Pivot!A:B,2,0),0)</f>
        <v>0</v>
      </c>
      <c r="F17999" s="65">
        <f>IFERROR(VLOOKUP(C17999,Pivot!A:C,3,0),0)</f>
        <v>0</v>
      </c>
    </row>
    <row r="18000" spans="1:6" x14ac:dyDescent="0.25">
      <c r="A18000" s="68" t="s">
        <v>103</v>
      </c>
      <c r="B18000" s="69">
        <v>491635288</v>
      </c>
      <c r="C18000" s="68">
        <v>8901736189668</v>
      </c>
      <c r="D18000" s="69" t="s">
        <v>11873</v>
      </c>
      <c r="E18000" s="65">
        <f>IFERROR(VLOOKUP(C18000,Pivot!A:B,2,0),0)</f>
        <v>0</v>
      </c>
      <c r="F18000" s="65">
        <f>IFERROR(VLOOKUP(C18000,Pivot!A:C,3,0),0)</f>
        <v>0</v>
      </c>
    </row>
    <row r="18001" spans="1:6" x14ac:dyDescent="0.25">
      <c r="A18001" s="68" t="s">
        <v>103</v>
      </c>
      <c r="B18001" s="69">
        <v>491635289</v>
      </c>
      <c r="C18001" s="68">
        <v>8901736189705</v>
      </c>
      <c r="D18001" s="69" t="s">
        <v>11874</v>
      </c>
      <c r="E18001" s="65">
        <f>IFERROR(VLOOKUP(C18001,Pivot!A:B,2,0),0)</f>
        <v>0</v>
      </c>
      <c r="F18001" s="65">
        <f>IFERROR(VLOOKUP(C18001,Pivot!A:C,3,0),0)</f>
        <v>0</v>
      </c>
    </row>
    <row r="18002" spans="1:6" x14ac:dyDescent="0.25">
      <c r="A18002" s="68" t="s">
        <v>103</v>
      </c>
      <c r="B18002" s="69">
        <v>491635290</v>
      </c>
      <c r="C18002" s="68">
        <v>8901736189712</v>
      </c>
      <c r="D18002" s="69" t="s">
        <v>11875</v>
      </c>
      <c r="E18002" s="65">
        <f>IFERROR(VLOOKUP(C18002,Pivot!A:B,2,0),0)</f>
        <v>0</v>
      </c>
      <c r="F18002" s="65">
        <f>IFERROR(VLOOKUP(C18002,Pivot!A:C,3,0),0)</f>
        <v>0</v>
      </c>
    </row>
    <row r="18003" spans="1:6" x14ac:dyDescent="0.25">
      <c r="A18003" s="68" t="s">
        <v>103</v>
      </c>
      <c r="B18003" s="69">
        <v>491635291</v>
      </c>
      <c r="C18003" s="68">
        <v>8901736189729</v>
      </c>
      <c r="D18003" s="69" t="s">
        <v>11876</v>
      </c>
      <c r="E18003" s="65">
        <f>IFERROR(VLOOKUP(C18003,Pivot!A:B,2,0),0)</f>
        <v>0</v>
      </c>
      <c r="F18003" s="65">
        <f>IFERROR(VLOOKUP(C18003,Pivot!A:C,3,0),0)</f>
        <v>0</v>
      </c>
    </row>
    <row r="18004" spans="1:6" x14ac:dyDescent="0.25">
      <c r="A18004" s="68" t="s">
        <v>103</v>
      </c>
      <c r="B18004" s="69">
        <v>491635293</v>
      </c>
      <c r="C18004" s="68">
        <v>8904268300495</v>
      </c>
      <c r="D18004" s="69" t="s">
        <v>11877</v>
      </c>
      <c r="E18004" s="65">
        <f>IFERROR(VLOOKUP(C18004,Pivot!A:B,2,0),0)</f>
        <v>0</v>
      </c>
      <c r="F18004" s="65">
        <f>IFERROR(VLOOKUP(C18004,Pivot!A:C,3,0),0)</f>
        <v>0</v>
      </c>
    </row>
    <row r="18005" spans="1:6" x14ac:dyDescent="0.25">
      <c r="A18005" s="68" t="s">
        <v>103</v>
      </c>
      <c r="B18005" s="69">
        <v>491635295</v>
      </c>
      <c r="C18005" s="68">
        <v>491635295</v>
      </c>
      <c r="D18005" s="69" t="s">
        <v>580</v>
      </c>
      <c r="E18005" s="65">
        <f>IFERROR(VLOOKUP(C18005,Pivot!A:B,2,0),0)</f>
        <v>0</v>
      </c>
      <c r="F18005" s="65">
        <f>IFERROR(VLOOKUP(C18005,Pivot!A:C,3,0),0)</f>
        <v>0</v>
      </c>
    </row>
    <row r="18006" spans="1:6" x14ac:dyDescent="0.25">
      <c r="A18006" s="68" t="s">
        <v>103</v>
      </c>
      <c r="B18006" s="69">
        <v>491635295</v>
      </c>
      <c r="C18006" s="68">
        <v>5015353613567</v>
      </c>
      <c r="D18006" s="69" t="s">
        <v>580</v>
      </c>
      <c r="E18006" s="65">
        <f>IFERROR(VLOOKUP(C18006,Pivot!A:B,2,0),0)</f>
        <v>0</v>
      </c>
      <c r="F18006" s="65">
        <f>IFERROR(VLOOKUP(C18006,Pivot!A:C,3,0),0)</f>
        <v>0</v>
      </c>
    </row>
    <row r="18007" spans="1:6" x14ac:dyDescent="0.25">
      <c r="A18007" s="68" t="s">
        <v>103</v>
      </c>
      <c r="B18007" s="69">
        <v>491635296</v>
      </c>
      <c r="C18007" s="68">
        <v>491635296</v>
      </c>
      <c r="D18007" s="69" t="s">
        <v>581</v>
      </c>
      <c r="E18007" s="65">
        <f>IFERROR(VLOOKUP(C18007,Pivot!A:B,2,0),0)</f>
        <v>0</v>
      </c>
      <c r="F18007" s="65">
        <f>IFERROR(VLOOKUP(C18007,Pivot!A:C,3,0),0)</f>
        <v>0</v>
      </c>
    </row>
    <row r="18008" spans="1:6" x14ac:dyDescent="0.25">
      <c r="A18008" s="68" t="s">
        <v>103</v>
      </c>
      <c r="B18008" s="69">
        <v>491635296</v>
      </c>
      <c r="C18008" s="68">
        <v>5015353613574</v>
      </c>
      <c r="D18008" s="69" t="s">
        <v>581</v>
      </c>
      <c r="E18008" s="65">
        <f>IFERROR(VLOOKUP(C18008,Pivot!A:B,2,0),0)</f>
        <v>0</v>
      </c>
      <c r="F18008" s="65">
        <f>IFERROR(VLOOKUP(C18008,Pivot!A:C,3,0),0)</f>
        <v>0</v>
      </c>
    </row>
    <row r="18009" spans="1:6" x14ac:dyDescent="0.25">
      <c r="A18009" s="68" t="s">
        <v>103</v>
      </c>
      <c r="B18009" s="69">
        <v>491635297</v>
      </c>
      <c r="C18009" s="68">
        <v>491635297</v>
      </c>
      <c r="D18009" s="69" t="s">
        <v>11878</v>
      </c>
      <c r="E18009" s="65">
        <f>IFERROR(VLOOKUP(C18009,Pivot!A:B,2,0),0)</f>
        <v>0</v>
      </c>
      <c r="F18009" s="65">
        <f>IFERROR(VLOOKUP(C18009,Pivot!A:C,3,0),0)</f>
        <v>0</v>
      </c>
    </row>
    <row r="18010" spans="1:6" x14ac:dyDescent="0.25">
      <c r="A18010" s="68" t="s">
        <v>103</v>
      </c>
      <c r="B18010" s="69">
        <v>491635297</v>
      </c>
      <c r="C18010" s="68">
        <v>5015353613550</v>
      </c>
      <c r="D18010" s="69" t="s">
        <v>11878</v>
      </c>
      <c r="E18010" s="65">
        <f>IFERROR(VLOOKUP(C18010,Pivot!A:B,2,0),0)</f>
        <v>0</v>
      </c>
      <c r="F18010" s="65">
        <f>IFERROR(VLOOKUP(C18010,Pivot!A:C,3,0),0)</f>
        <v>0</v>
      </c>
    </row>
    <row r="18011" spans="1:6" x14ac:dyDescent="0.25">
      <c r="A18011" s="68" t="s">
        <v>103</v>
      </c>
      <c r="B18011" s="69">
        <v>491635298</v>
      </c>
      <c r="C18011" s="68">
        <v>491635298</v>
      </c>
      <c r="D18011" s="69" t="s">
        <v>582</v>
      </c>
      <c r="E18011" s="65">
        <f>IFERROR(VLOOKUP(C18011,Pivot!A:B,2,0),0)</f>
        <v>0</v>
      </c>
      <c r="F18011" s="65">
        <f>IFERROR(VLOOKUP(C18011,Pivot!A:C,3,0),0)</f>
        <v>0</v>
      </c>
    </row>
    <row r="18012" spans="1:6" x14ac:dyDescent="0.25">
      <c r="A18012" s="68" t="s">
        <v>103</v>
      </c>
      <c r="B18012" s="69">
        <v>491635298</v>
      </c>
      <c r="C18012" s="68">
        <v>5015353613543</v>
      </c>
      <c r="D18012" s="69" t="s">
        <v>582</v>
      </c>
      <c r="E18012" s="65">
        <f>IFERROR(VLOOKUP(C18012,Pivot!A:B,2,0),0)</f>
        <v>0</v>
      </c>
      <c r="F18012" s="65">
        <f>IFERROR(VLOOKUP(C18012,Pivot!A:C,3,0),0)</f>
        <v>0</v>
      </c>
    </row>
    <row r="18013" spans="1:6" x14ac:dyDescent="0.25">
      <c r="A18013" s="68" t="s">
        <v>103</v>
      </c>
      <c r="B18013" s="69">
        <v>491635299</v>
      </c>
      <c r="C18013" s="68">
        <v>4715643017075</v>
      </c>
      <c r="D18013" s="69" t="s">
        <v>11879</v>
      </c>
      <c r="E18013" s="65">
        <f>IFERROR(VLOOKUP(C18013,Pivot!A:B,2,0),0)</f>
        <v>0</v>
      </c>
      <c r="F18013" s="65">
        <f>IFERROR(VLOOKUP(C18013,Pivot!A:C,3,0),0)</f>
        <v>0</v>
      </c>
    </row>
    <row r="18014" spans="1:6" x14ac:dyDescent="0.25">
      <c r="A18014" s="68" t="s">
        <v>103</v>
      </c>
      <c r="B18014" s="69">
        <v>491635300</v>
      </c>
      <c r="C18014" s="68">
        <v>4715643199252</v>
      </c>
      <c r="D18014" s="69" t="s">
        <v>11880</v>
      </c>
      <c r="E18014" s="65">
        <f>IFERROR(VLOOKUP(C18014,Pivot!A:B,2,0),0)</f>
        <v>0</v>
      </c>
      <c r="F18014" s="65">
        <f>IFERROR(VLOOKUP(C18014,Pivot!A:C,3,0),0)</f>
        <v>0</v>
      </c>
    </row>
    <row r="18015" spans="1:6" x14ac:dyDescent="0.25">
      <c r="A18015" s="68" t="s">
        <v>103</v>
      </c>
      <c r="B18015" s="69">
        <v>491635301</v>
      </c>
      <c r="C18015" s="68">
        <v>4715643199269</v>
      </c>
      <c r="D18015" s="69" t="s">
        <v>11881</v>
      </c>
      <c r="E18015" s="65">
        <f>IFERROR(VLOOKUP(C18015,Pivot!A:B,2,0),0)</f>
        <v>0</v>
      </c>
      <c r="F18015" s="65">
        <f>IFERROR(VLOOKUP(C18015,Pivot!A:C,3,0),0)</f>
        <v>0</v>
      </c>
    </row>
    <row r="18016" spans="1:6" x14ac:dyDescent="0.25">
      <c r="A18016" s="68" t="s">
        <v>103</v>
      </c>
      <c r="B18016" s="69">
        <v>491635302</v>
      </c>
      <c r="C18016" s="68">
        <v>4715643199276</v>
      </c>
      <c r="D18016" s="69" t="s">
        <v>11882</v>
      </c>
      <c r="E18016" s="65">
        <f>IFERROR(VLOOKUP(C18016,Pivot!A:B,2,0),0)</f>
        <v>0</v>
      </c>
      <c r="F18016" s="65">
        <f>IFERROR(VLOOKUP(C18016,Pivot!A:C,3,0),0)</f>
        <v>0</v>
      </c>
    </row>
    <row r="18017" spans="1:6" x14ac:dyDescent="0.25">
      <c r="A18017" s="68" t="s">
        <v>103</v>
      </c>
      <c r="B18017" s="69">
        <v>491635303</v>
      </c>
      <c r="C18017" s="68">
        <v>4715643099019</v>
      </c>
      <c r="D18017" s="69" t="s">
        <v>11883</v>
      </c>
      <c r="E18017" s="65">
        <f>IFERROR(VLOOKUP(C18017,Pivot!A:B,2,0),0)</f>
        <v>0</v>
      </c>
      <c r="F18017" s="65">
        <f>IFERROR(VLOOKUP(C18017,Pivot!A:C,3,0),0)</f>
        <v>0</v>
      </c>
    </row>
    <row r="18018" spans="1:6" x14ac:dyDescent="0.25">
      <c r="A18018" s="68" t="s">
        <v>103</v>
      </c>
      <c r="B18018" s="69">
        <v>491635304</v>
      </c>
      <c r="C18018" s="68">
        <v>4715643022550</v>
      </c>
      <c r="D18018" s="69" t="s">
        <v>11884</v>
      </c>
      <c r="E18018" s="65">
        <f>IFERROR(VLOOKUP(C18018,Pivot!A:B,2,0),0)</f>
        <v>0</v>
      </c>
      <c r="F18018" s="65">
        <f>IFERROR(VLOOKUP(C18018,Pivot!A:C,3,0),0)</f>
        <v>0</v>
      </c>
    </row>
    <row r="18019" spans="1:6" x14ac:dyDescent="0.25">
      <c r="A18019" s="68" t="s">
        <v>103</v>
      </c>
      <c r="B18019" s="69">
        <v>491635305</v>
      </c>
      <c r="C18019" s="68">
        <v>4715643022598</v>
      </c>
      <c r="D18019" s="69" t="s">
        <v>11885</v>
      </c>
      <c r="E18019" s="65">
        <f>IFERROR(VLOOKUP(C18019,Pivot!A:B,2,0),0)</f>
        <v>0</v>
      </c>
      <c r="F18019" s="65">
        <f>IFERROR(VLOOKUP(C18019,Pivot!A:C,3,0),0)</f>
        <v>0</v>
      </c>
    </row>
    <row r="18020" spans="1:6" x14ac:dyDescent="0.25">
      <c r="A18020" s="68" t="s">
        <v>103</v>
      </c>
      <c r="B18020" s="69">
        <v>491635306</v>
      </c>
      <c r="C18020" s="68">
        <v>4715643088129</v>
      </c>
      <c r="D18020" s="69" t="s">
        <v>11886</v>
      </c>
      <c r="E18020" s="65">
        <f>IFERROR(VLOOKUP(C18020,Pivot!A:B,2,0),0)</f>
        <v>0</v>
      </c>
      <c r="F18020" s="65">
        <f>IFERROR(VLOOKUP(C18020,Pivot!A:C,3,0),0)</f>
        <v>0</v>
      </c>
    </row>
    <row r="18021" spans="1:6" x14ac:dyDescent="0.25">
      <c r="A18021" s="68" t="s">
        <v>103</v>
      </c>
      <c r="B18021" s="69">
        <v>491635599</v>
      </c>
      <c r="C18021" s="68">
        <v>8906022397758</v>
      </c>
      <c r="D18021" s="69" t="s">
        <v>11887</v>
      </c>
      <c r="E18021" s="65">
        <f>IFERROR(VLOOKUP(C18021,Pivot!A:B,2,0),0)</f>
        <v>0</v>
      </c>
      <c r="F18021" s="65">
        <f>IFERROR(VLOOKUP(C18021,Pivot!A:C,3,0),0)</f>
        <v>0</v>
      </c>
    </row>
    <row r="18022" spans="1:6" x14ac:dyDescent="0.25">
      <c r="A18022" s="68" t="s">
        <v>103</v>
      </c>
      <c r="B18022" s="69">
        <v>491635610</v>
      </c>
      <c r="C18022" s="68">
        <v>8906022396270</v>
      </c>
      <c r="D18022" s="69" t="s">
        <v>11888</v>
      </c>
      <c r="E18022" s="65">
        <f>IFERROR(VLOOKUP(C18022,Pivot!A:B,2,0),0)</f>
        <v>0</v>
      </c>
      <c r="F18022" s="65">
        <f>IFERROR(VLOOKUP(C18022,Pivot!A:C,3,0),0)</f>
        <v>0</v>
      </c>
    </row>
    <row r="18023" spans="1:6" x14ac:dyDescent="0.25">
      <c r="A18023" s="68" t="s">
        <v>103</v>
      </c>
      <c r="B18023" s="69">
        <v>491635611</v>
      </c>
      <c r="C18023" s="68">
        <v>8906022396287</v>
      </c>
      <c r="D18023" s="69" t="s">
        <v>11889</v>
      </c>
      <c r="E18023" s="65">
        <f>IFERROR(VLOOKUP(C18023,Pivot!A:B,2,0),0)</f>
        <v>0</v>
      </c>
      <c r="F18023" s="65">
        <f>IFERROR(VLOOKUP(C18023,Pivot!A:C,3,0),0)</f>
        <v>0</v>
      </c>
    </row>
    <row r="18024" spans="1:6" x14ac:dyDescent="0.25">
      <c r="A18024" s="68" t="s">
        <v>103</v>
      </c>
      <c r="B18024" s="69">
        <v>491635616</v>
      </c>
      <c r="C18024" s="68">
        <v>8906022396843</v>
      </c>
      <c r="D18024" s="69" t="s">
        <v>11890</v>
      </c>
      <c r="E18024" s="65">
        <f>IFERROR(VLOOKUP(C18024,Pivot!A:B,2,0),0)</f>
        <v>0</v>
      </c>
      <c r="F18024" s="65">
        <f>IFERROR(VLOOKUP(C18024,Pivot!A:C,3,0),0)</f>
        <v>0</v>
      </c>
    </row>
    <row r="18025" spans="1:6" x14ac:dyDescent="0.25">
      <c r="A18025" s="68" t="s">
        <v>103</v>
      </c>
      <c r="B18025" s="69">
        <v>491635617</v>
      </c>
      <c r="C18025" s="68">
        <v>8906022396867</v>
      </c>
      <c r="D18025" s="69" t="s">
        <v>11891</v>
      </c>
      <c r="E18025" s="65">
        <f>IFERROR(VLOOKUP(C18025,Pivot!A:B,2,0),0)</f>
        <v>0</v>
      </c>
      <c r="F18025" s="65">
        <f>IFERROR(VLOOKUP(C18025,Pivot!A:C,3,0),0)</f>
        <v>0</v>
      </c>
    </row>
    <row r="18026" spans="1:6" x14ac:dyDescent="0.25">
      <c r="A18026" s="68" t="s">
        <v>103</v>
      </c>
      <c r="B18026" s="69">
        <v>491635618</v>
      </c>
      <c r="C18026" s="68">
        <v>8906022396874</v>
      </c>
      <c r="D18026" s="69" t="s">
        <v>11892</v>
      </c>
      <c r="E18026" s="65">
        <f>IFERROR(VLOOKUP(C18026,Pivot!A:B,2,0),0)</f>
        <v>0</v>
      </c>
      <c r="F18026" s="65">
        <f>IFERROR(VLOOKUP(C18026,Pivot!A:C,3,0),0)</f>
        <v>0</v>
      </c>
    </row>
    <row r="18027" spans="1:6" x14ac:dyDescent="0.25">
      <c r="A18027" s="68" t="s">
        <v>103</v>
      </c>
      <c r="B18027" s="69">
        <v>491635620</v>
      </c>
      <c r="C18027" s="68">
        <v>491635620</v>
      </c>
      <c r="D18027" s="69" t="s">
        <v>11893</v>
      </c>
      <c r="E18027" s="65">
        <f>IFERROR(VLOOKUP(C18027,Pivot!A:B,2,0),0)</f>
        <v>0</v>
      </c>
      <c r="F18027" s="65">
        <f>IFERROR(VLOOKUP(C18027,Pivot!A:C,3,0),0)</f>
        <v>0</v>
      </c>
    </row>
    <row r="18028" spans="1:6" x14ac:dyDescent="0.25">
      <c r="A18028" s="68" t="s">
        <v>103</v>
      </c>
      <c r="B18028" s="69">
        <v>491635620</v>
      </c>
      <c r="C18028" s="68">
        <v>5015353604718</v>
      </c>
      <c r="D18028" s="69" t="s">
        <v>11893</v>
      </c>
      <c r="E18028" s="65">
        <f>IFERROR(VLOOKUP(C18028,Pivot!A:B,2,0),0)</f>
        <v>0</v>
      </c>
      <c r="F18028" s="65">
        <f>IFERROR(VLOOKUP(C18028,Pivot!A:C,3,0),0)</f>
        <v>0</v>
      </c>
    </row>
    <row r="18029" spans="1:6" x14ac:dyDescent="0.25">
      <c r="A18029" s="68" t="s">
        <v>103</v>
      </c>
      <c r="B18029" s="69">
        <v>491635621</v>
      </c>
      <c r="C18029" s="68">
        <v>491635621</v>
      </c>
      <c r="D18029" s="69" t="s">
        <v>11894</v>
      </c>
      <c r="E18029" s="65">
        <f>IFERROR(VLOOKUP(C18029,Pivot!A:B,2,0),0)</f>
        <v>0</v>
      </c>
      <c r="F18029" s="65">
        <f>IFERROR(VLOOKUP(C18029,Pivot!A:C,3,0),0)</f>
        <v>0</v>
      </c>
    </row>
    <row r="18030" spans="1:6" x14ac:dyDescent="0.25">
      <c r="A18030" s="68" t="s">
        <v>103</v>
      </c>
      <c r="B18030" s="69">
        <v>491635621</v>
      </c>
      <c r="C18030" s="68">
        <v>5015353604725</v>
      </c>
      <c r="D18030" s="69" t="s">
        <v>11894</v>
      </c>
      <c r="E18030" s="65">
        <f>IFERROR(VLOOKUP(C18030,Pivot!A:B,2,0),0)</f>
        <v>0</v>
      </c>
      <c r="F18030" s="65">
        <f>IFERROR(VLOOKUP(C18030,Pivot!A:C,3,0),0)</f>
        <v>0</v>
      </c>
    </row>
    <row r="18031" spans="1:6" x14ac:dyDescent="0.25">
      <c r="A18031" s="68" t="s">
        <v>103</v>
      </c>
      <c r="B18031" s="69">
        <v>491635623</v>
      </c>
      <c r="C18031" s="68">
        <v>491635623</v>
      </c>
      <c r="D18031" s="69" t="s">
        <v>11895</v>
      </c>
      <c r="E18031" s="65">
        <f>IFERROR(VLOOKUP(C18031,Pivot!A:B,2,0),0)</f>
        <v>0</v>
      </c>
      <c r="F18031" s="65">
        <f>IFERROR(VLOOKUP(C18031,Pivot!A:C,3,0),0)</f>
        <v>0</v>
      </c>
    </row>
    <row r="18032" spans="1:6" x14ac:dyDescent="0.25">
      <c r="A18032" s="68" t="s">
        <v>103</v>
      </c>
      <c r="B18032" s="69">
        <v>491635624</v>
      </c>
      <c r="C18032" s="68">
        <v>491635624</v>
      </c>
      <c r="D18032" s="69" t="s">
        <v>11896</v>
      </c>
      <c r="E18032" s="65">
        <f>IFERROR(VLOOKUP(C18032,Pivot!A:B,2,0),0)</f>
        <v>0</v>
      </c>
      <c r="F18032" s="65">
        <f>IFERROR(VLOOKUP(C18032,Pivot!A:C,3,0),0)</f>
        <v>0</v>
      </c>
    </row>
    <row r="18033" spans="1:6" x14ac:dyDescent="0.25">
      <c r="A18033" s="68" t="s">
        <v>103</v>
      </c>
      <c r="B18033" s="69">
        <v>491635625</v>
      </c>
      <c r="C18033" s="68">
        <v>491635625</v>
      </c>
      <c r="D18033" s="69" t="s">
        <v>11897</v>
      </c>
      <c r="E18033" s="65">
        <f>IFERROR(VLOOKUP(C18033,Pivot!A:B,2,0),0)</f>
        <v>0</v>
      </c>
      <c r="F18033" s="65">
        <f>IFERROR(VLOOKUP(C18033,Pivot!A:C,3,0),0)</f>
        <v>0</v>
      </c>
    </row>
    <row r="18034" spans="1:6" x14ac:dyDescent="0.25">
      <c r="A18034" s="68" t="s">
        <v>103</v>
      </c>
      <c r="B18034" s="69">
        <v>491635627</v>
      </c>
      <c r="C18034" s="68">
        <v>491635627</v>
      </c>
      <c r="D18034" s="69" t="s">
        <v>11898</v>
      </c>
      <c r="E18034" s="65">
        <f>IFERROR(VLOOKUP(C18034,Pivot!A:B,2,0),0)</f>
        <v>0</v>
      </c>
      <c r="F18034" s="65">
        <f>IFERROR(VLOOKUP(C18034,Pivot!A:C,3,0),0)</f>
        <v>0</v>
      </c>
    </row>
    <row r="18035" spans="1:6" x14ac:dyDescent="0.25">
      <c r="A18035" s="68" t="s">
        <v>103</v>
      </c>
      <c r="B18035" s="69">
        <v>491635629</v>
      </c>
      <c r="C18035" s="68">
        <v>491635629</v>
      </c>
      <c r="D18035" s="69" t="s">
        <v>11899</v>
      </c>
      <c r="E18035" s="65">
        <f>IFERROR(VLOOKUP(C18035,Pivot!A:B,2,0),0)</f>
        <v>0</v>
      </c>
      <c r="F18035" s="65">
        <f>IFERROR(VLOOKUP(C18035,Pivot!A:C,3,0),0)</f>
        <v>0</v>
      </c>
    </row>
    <row r="18036" spans="1:6" x14ac:dyDescent="0.25">
      <c r="A18036" s="68" t="s">
        <v>103</v>
      </c>
      <c r="B18036" s="69">
        <v>491635630</v>
      </c>
      <c r="C18036" s="68">
        <v>491635630</v>
      </c>
      <c r="D18036" s="69" t="s">
        <v>11900</v>
      </c>
      <c r="E18036" s="65">
        <f>IFERROR(VLOOKUP(C18036,Pivot!A:B,2,0),0)</f>
        <v>0</v>
      </c>
      <c r="F18036" s="65">
        <f>IFERROR(VLOOKUP(C18036,Pivot!A:C,3,0),0)</f>
        <v>0</v>
      </c>
    </row>
    <row r="18037" spans="1:6" x14ac:dyDescent="0.25">
      <c r="A18037" s="68" t="s">
        <v>103</v>
      </c>
      <c r="B18037" s="69">
        <v>491635631</v>
      </c>
      <c r="C18037" s="68">
        <v>491635631</v>
      </c>
      <c r="D18037" s="69" t="s">
        <v>11901</v>
      </c>
      <c r="E18037" s="65">
        <f>IFERROR(VLOOKUP(C18037,Pivot!A:B,2,0),0)</f>
        <v>0</v>
      </c>
      <c r="F18037" s="65">
        <f>IFERROR(VLOOKUP(C18037,Pivot!A:C,3,0),0)</f>
        <v>0</v>
      </c>
    </row>
    <row r="18038" spans="1:6" x14ac:dyDescent="0.25">
      <c r="A18038" s="68" t="s">
        <v>103</v>
      </c>
      <c r="B18038" s="69">
        <v>491635632</v>
      </c>
      <c r="C18038" s="68">
        <v>491635632</v>
      </c>
      <c r="D18038" s="69" t="s">
        <v>11902</v>
      </c>
      <c r="E18038" s="65">
        <f>IFERROR(VLOOKUP(C18038,Pivot!A:B,2,0),0)</f>
        <v>0</v>
      </c>
      <c r="F18038" s="65">
        <f>IFERROR(VLOOKUP(C18038,Pivot!A:C,3,0),0)</f>
        <v>0</v>
      </c>
    </row>
    <row r="18039" spans="1:6" x14ac:dyDescent="0.25">
      <c r="A18039" s="68" t="s">
        <v>103</v>
      </c>
      <c r="B18039" s="69">
        <v>491635634</v>
      </c>
      <c r="C18039" s="68">
        <v>491635634</v>
      </c>
      <c r="D18039" s="69" t="s">
        <v>11903</v>
      </c>
      <c r="E18039" s="65">
        <f>IFERROR(VLOOKUP(C18039,Pivot!A:B,2,0),0)</f>
        <v>0</v>
      </c>
      <c r="F18039" s="65">
        <f>IFERROR(VLOOKUP(C18039,Pivot!A:C,3,0),0)</f>
        <v>0</v>
      </c>
    </row>
    <row r="18040" spans="1:6" x14ac:dyDescent="0.25">
      <c r="A18040" s="68" t="s">
        <v>103</v>
      </c>
      <c r="B18040" s="69">
        <v>491635635</v>
      </c>
      <c r="C18040" s="68">
        <v>491635635</v>
      </c>
      <c r="D18040" s="69" t="s">
        <v>11904</v>
      </c>
      <c r="E18040" s="65">
        <f>IFERROR(VLOOKUP(C18040,Pivot!A:B,2,0),0)</f>
        <v>0</v>
      </c>
      <c r="F18040" s="65">
        <f>IFERROR(VLOOKUP(C18040,Pivot!A:C,3,0),0)</f>
        <v>0</v>
      </c>
    </row>
    <row r="18041" spans="1:6" x14ac:dyDescent="0.25">
      <c r="A18041" s="68" t="s">
        <v>103</v>
      </c>
      <c r="B18041" s="69">
        <v>491635636</v>
      </c>
      <c r="C18041" s="68">
        <v>491635636</v>
      </c>
      <c r="D18041" s="69" t="s">
        <v>11905</v>
      </c>
      <c r="E18041" s="65">
        <f>IFERROR(VLOOKUP(C18041,Pivot!A:B,2,0),0)</f>
        <v>0</v>
      </c>
      <c r="F18041" s="65">
        <f>IFERROR(VLOOKUP(C18041,Pivot!A:C,3,0),0)</f>
        <v>0</v>
      </c>
    </row>
    <row r="18042" spans="1:6" x14ac:dyDescent="0.25">
      <c r="A18042" s="68" t="s">
        <v>103</v>
      </c>
      <c r="B18042" s="69">
        <v>491635637</v>
      </c>
      <c r="C18042" s="68">
        <v>491635637</v>
      </c>
      <c r="D18042" s="69" t="s">
        <v>11906</v>
      </c>
      <c r="E18042" s="65">
        <f>IFERROR(VLOOKUP(C18042,Pivot!A:B,2,0),0)</f>
        <v>0</v>
      </c>
      <c r="F18042" s="65">
        <f>IFERROR(VLOOKUP(C18042,Pivot!A:C,3,0),0)</f>
        <v>0</v>
      </c>
    </row>
    <row r="18043" spans="1:6" x14ac:dyDescent="0.25">
      <c r="A18043" s="68" t="s">
        <v>103</v>
      </c>
      <c r="B18043" s="69">
        <v>491635638</v>
      </c>
      <c r="C18043" s="68">
        <v>491635638</v>
      </c>
      <c r="D18043" s="69" t="s">
        <v>11907</v>
      </c>
      <c r="E18043" s="65">
        <f>IFERROR(VLOOKUP(C18043,Pivot!A:B,2,0),0)</f>
        <v>0</v>
      </c>
      <c r="F18043" s="65">
        <f>IFERROR(VLOOKUP(C18043,Pivot!A:C,3,0),0)</f>
        <v>0</v>
      </c>
    </row>
    <row r="18044" spans="1:6" x14ac:dyDescent="0.25">
      <c r="A18044" s="68" t="s">
        <v>103</v>
      </c>
      <c r="B18044" s="69">
        <v>491635639</v>
      </c>
      <c r="C18044" s="68">
        <v>491635639</v>
      </c>
      <c r="D18044" s="69" t="s">
        <v>11908</v>
      </c>
      <c r="E18044" s="65">
        <f>IFERROR(VLOOKUP(C18044,Pivot!A:B,2,0),0)</f>
        <v>0</v>
      </c>
      <c r="F18044" s="65">
        <f>IFERROR(VLOOKUP(C18044,Pivot!A:C,3,0),0)</f>
        <v>0</v>
      </c>
    </row>
    <row r="18045" spans="1:6" x14ac:dyDescent="0.25">
      <c r="A18045" s="68" t="s">
        <v>103</v>
      </c>
      <c r="B18045" s="69">
        <v>491635640</v>
      </c>
      <c r="C18045" s="68">
        <v>491635640</v>
      </c>
      <c r="D18045" s="69" t="s">
        <v>11909</v>
      </c>
      <c r="E18045" s="65">
        <f>IFERROR(VLOOKUP(C18045,Pivot!A:B,2,0),0)</f>
        <v>0</v>
      </c>
      <c r="F18045" s="65">
        <f>IFERROR(VLOOKUP(C18045,Pivot!A:C,3,0),0)</f>
        <v>0</v>
      </c>
    </row>
    <row r="18046" spans="1:6" x14ac:dyDescent="0.25">
      <c r="A18046" s="68" t="s">
        <v>103</v>
      </c>
      <c r="B18046" s="69">
        <v>491635643</v>
      </c>
      <c r="C18046" s="68">
        <v>630509751686</v>
      </c>
      <c r="D18046" s="69" t="s">
        <v>11910</v>
      </c>
      <c r="E18046" s="65">
        <f>IFERROR(VLOOKUP(C18046,Pivot!A:B,2,0),0)</f>
        <v>0</v>
      </c>
      <c r="F18046" s="65">
        <f>IFERROR(VLOOKUP(C18046,Pivot!A:C,3,0),0)</f>
        <v>0</v>
      </c>
    </row>
    <row r="18047" spans="1:6" x14ac:dyDescent="0.25">
      <c r="A18047" s="68" t="s">
        <v>103</v>
      </c>
      <c r="B18047" s="69">
        <v>491635644</v>
      </c>
      <c r="C18047" s="68">
        <v>630509736881</v>
      </c>
      <c r="D18047" s="69" t="s">
        <v>11911</v>
      </c>
      <c r="E18047" s="65">
        <f>IFERROR(VLOOKUP(C18047,Pivot!A:B,2,0),0)</f>
        <v>0</v>
      </c>
      <c r="F18047" s="65">
        <f>IFERROR(VLOOKUP(C18047,Pivot!A:C,3,0),0)</f>
        <v>0</v>
      </c>
    </row>
    <row r="18048" spans="1:6" x14ac:dyDescent="0.25">
      <c r="A18048" s="68" t="s">
        <v>103</v>
      </c>
      <c r="B18048" s="69">
        <v>491635645</v>
      </c>
      <c r="C18048" s="68">
        <v>630509736874</v>
      </c>
      <c r="D18048" s="69" t="s">
        <v>11912</v>
      </c>
      <c r="E18048" s="65">
        <f>IFERROR(VLOOKUP(C18048,Pivot!A:B,2,0),0)</f>
        <v>0</v>
      </c>
      <c r="F18048" s="65">
        <f>IFERROR(VLOOKUP(C18048,Pivot!A:C,3,0),0)</f>
        <v>0</v>
      </c>
    </row>
    <row r="18049" spans="1:6" x14ac:dyDescent="0.25">
      <c r="A18049" s="68" t="s">
        <v>103</v>
      </c>
      <c r="B18049" s="69">
        <v>491635646</v>
      </c>
      <c r="C18049" s="68">
        <v>5010993661121</v>
      </c>
      <c r="D18049" s="69" t="s">
        <v>11913</v>
      </c>
      <c r="E18049" s="65">
        <f>IFERROR(VLOOKUP(C18049,Pivot!A:B,2,0),0)</f>
        <v>0</v>
      </c>
      <c r="F18049" s="65">
        <f>IFERROR(VLOOKUP(C18049,Pivot!A:C,3,0),0)</f>
        <v>0</v>
      </c>
    </row>
    <row r="18050" spans="1:6" x14ac:dyDescent="0.25">
      <c r="A18050" s="68" t="s">
        <v>103</v>
      </c>
      <c r="B18050" s="69">
        <v>491635647</v>
      </c>
      <c r="C18050" s="68">
        <v>8906098500649</v>
      </c>
      <c r="D18050" s="69" t="s">
        <v>11914</v>
      </c>
      <c r="E18050" s="65">
        <f>IFERROR(VLOOKUP(C18050,Pivot!A:B,2,0),0)</f>
        <v>0</v>
      </c>
      <c r="F18050" s="65">
        <f>IFERROR(VLOOKUP(C18050,Pivot!A:C,3,0),0)</f>
        <v>0</v>
      </c>
    </row>
    <row r="18051" spans="1:6" x14ac:dyDescent="0.25">
      <c r="A18051" s="68" t="s">
        <v>103</v>
      </c>
      <c r="B18051" s="69">
        <v>491635649</v>
      </c>
      <c r="C18051" s="68">
        <v>8906098500663</v>
      </c>
      <c r="D18051" s="69" t="s">
        <v>11915</v>
      </c>
      <c r="E18051" s="65">
        <f>IFERROR(VLOOKUP(C18051,Pivot!A:B,2,0),0)</f>
        <v>0</v>
      </c>
      <c r="F18051" s="65">
        <f>IFERROR(VLOOKUP(C18051,Pivot!A:C,3,0),0)</f>
        <v>0</v>
      </c>
    </row>
    <row r="18052" spans="1:6" x14ac:dyDescent="0.25">
      <c r="A18052" s="68" t="s">
        <v>103</v>
      </c>
      <c r="B18052" s="69">
        <v>491635650</v>
      </c>
      <c r="C18052" s="68">
        <v>8906098500670</v>
      </c>
      <c r="D18052" s="69" t="s">
        <v>11916</v>
      </c>
      <c r="E18052" s="65">
        <f>IFERROR(VLOOKUP(C18052,Pivot!A:B,2,0),0)</f>
        <v>0</v>
      </c>
      <c r="F18052" s="65">
        <f>IFERROR(VLOOKUP(C18052,Pivot!A:C,3,0),0)</f>
        <v>0</v>
      </c>
    </row>
    <row r="18053" spans="1:6" x14ac:dyDescent="0.25">
      <c r="A18053" s="68" t="s">
        <v>103</v>
      </c>
      <c r="B18053" s="69">
        <v>491635651</v>
      </c>
      <c r="C18053" s="68">
        <v>8906098500687</v>
      </c>
      <c r="D18053" s="69" t="s">
        <v>11917</v>
      </c>
      <c r="E18053" s="65">
        <f>IFERROR(VLOOKUP(C18053,Pivot!A:B,2,0),0)</f>
        <v>0</v>
      </c>
      <c r="F18053" s="65">
        <f>IFERROR(VLOOKUP(C18053,Pivot!A:C,3,0),0)</f>
        <v>0</v>
      </c>
    </row>
    <row r="18054" spans="1:6" x14ac:dyDescent="0.25">
      <c r="A18054" s="68" t="s">
        <v>103</v>
      </c>
      <c r="B18054" s="69">
        <v>491635653</v>
      </c>
      <c r="C18054" s="68">
        <v>8906098500731</v>
      </c>
      <c r="D18054" s="69" t="s">
        <v>11918</v>
      </c>
      <c r="E18054" s="65">
        <f>IFERROR(VLOOKUP(C18054,Pivot!A:B,2,0),0)</f>
        <v>0</v>
      </c>
      <c r="F18054" s="65">
        <f>IFERROR(VLOOKUP(C18054,Pivot!A:C,3,0),0)</f>
        <v>0</v>
      </c>
    </row>
    <row r="18055" spans="1:6" x14ac:dyDescent="0.25">
      <c r="A18055" s="68" t="s">
        <v>103</v>
      </c>
      <c r="B18055" s="69">
        <v>491635657</v>
      </c>
      <c r="C18055" s="68">
        <v>8906098500564</v>
      </c>
      <c r="D18055" s="69" t="s">
        <v>11919</v>
      </c>
      <c r="E18055" s="65">
        <f>IFERROR(VLOOKUP(C18055,Pivot!A:B,2,0),0)</f>
        <v>0</v>
      </c>
      <c r="F18055" s="65">
        <f>IFERROR(VLOOKUP(C18055,Pivot!A:C,3,0),0)</f>
        <v>0</v>
      </c>
    </row>
    <row r="18056" spans="1:6" x14ac:dyDescent="0.25">
      <c r="A18056" s="68" t="s">
        <v>103</v>
      </c>
      <c r="B18056" s="69">
        <v>491635658</v>
      </c>
      <c r="C18056" s="68">
        <v>8906098500717</v>
      </c>
      <c r="D18056" s="69" t="s">
        <v>11920</v>
      </c>
      <c r="E18056" s="65">
        <f>IFERROR(VLOOKUP(C18056,Pivot!A:B,2,0),0)</f>
        <v>0</v>
      </c>
      <c r="F18056" s="65">
        <f>IFERROR(VLOOKUP(C18056,Pivot!A:C,3,0),0)</f>
        <v>0</v>
      </c>
    </row>
    <row r="18057" spans="1:6" x14ac:dyDescent="0.25">
      <c r="A18057" s="68" t="s">
        <v>103</v>
      </c>
      <c r="B18057" s="69">
        <v>491635662</v>
      </c>
      <c r="C18057" s="68">
        <v>8906098500458</v>
      </c>
      <c r="D18057" s="69" t="s">
        <v>11921</v>
      </c>
      <c r="E18057" s="65">
        <f>IFERROR(VLOOKUP(C18057,Pivot!A:B,2,0),0)</f>
        <v>0</v>
      </c>
      <c r="F18057" s="65">
        <f>IFERROR(VLOOKUP(C18057,Pivot!A:C,3,0),0)</f>
        <v>0</v>
      </c>
    </row>
    <row r="18058" spans="1:6" x14ac:dyDescent="0.25">
      <c r="A18058" s="68" t="s">
        <v>103</v>
      </c>
      <c r="B18058" s="69">
        <v>491635667</v>
      </c>
      <c r="C18058" s="68">
        <v>8906098500786</v>
      </c>
      <c r="D18058" s="69" t="s">
        <v>11922</v>
      </c>
      <c r="E18058" s="65">
        <f>IFERROR(VLOOKUP(C18058,Pivot!A:B,2,0),0)</f>
        <v>0</v>
      </c>
      <c r="F18058" s="65">
        <f>IFERROR(VLOOKUP(C18058,Pivot!A:C,3,0),0)</f>
        <v>0</v>
      </c>
    </row>
    <row r="18059" spans="1:6" x14ac:dyDescent="0.25">
      <c r="A18059" s="68" t="s">
        <v>103</v>
      </c>
      <c r="B18059" s="69">
        <v>491635671</v>
      </c>
      <c r="C18059" s="68">
        <v>8906098500823</v>
      </c>
      <c r="D18059" s="69" t="s">
        <v>11923</v>
      </c>
      <c r="E18059" s="65">
        <f>IFERROR(VLOOKUP(C18059,Pivot!A:B,2,0),0)</f>
        <v>0</v>
      </c>
      <c r="F18059" s="65">
        <f>IFERROR(VLOOKUP(C18059,Pivot!A:C,3,0),0)</f>
        <v>0</v>
      </c>
    </row>
    <row r="18060" spans="1:6" x14ac:dyDescent="0.25">
      <c r="A18060" s="68" t="s">
        <v>103</v>
      </c>
      <c r="B18060" s="69">
        <v>491635674</v>
      </c>
      <c r="C18060" s="68">
        <v>491635674</v>
      </c>
      <c r="D18060" s="69" t="s">
        <v>11924</v>
      </c>
      <c r="E18060" s="65">
        <f>IFERROR(VLOOKUP(C18060,Pivot!A:B,2,0),0)</f>
        <v>0</v>
      </c>
      <c r="F18060" s="65">
        <f>IFERROR(VLOOKUP(C18060,Pivot!A:C,3,0),0)</f>
        <v>0</v>
      </c>
    </row>
    <row r="18061" spans="1:6" x14ac:dyDescent="0.25">
      <c r="A18061" s="68" t="s">
        <v>103</v>
      </c>
      <c r="B18061" s="69">
        <v>491635678</v>
      </c>
      <c r="C18061" s="68">
        <v>778988269305</v>
      </c>
      <c r="D18061" s="69" t="s">
        <v>11925</v>
      </c>
      <c r="E18061" s="65">
        <f>IFERROR(VLOOKUP(C18061,Pivot!A:B,2,0),0)</f>
        <v>0</v>
      </c>
      <c r="F18061" s="65">
        <f>IFERROR(VLOOKUP(C18061,Pivot!A:C,3,0),0)</f>
        <v>0</v>
      </c>
    </row>
    <row r="18062" spans="1:6" x14ac:dyDescent="0.25">
      <c r="A18062" s="68" t="s">
        <v>103</v>
      </c>
      <c r="B18062" s="69">
        <v>491635682</v>
      </c>
      <c r="C18062" s="68">
        <v>778988151570</v>
      </c>
      <c r="D18062" s="69" t="s">
        <v>11926</v>
      </c>
      <c r="E18062" s="65">
        <f>IFERROR(VLOOKUP(C18062,Pivot!A:B,2,0),0)</f>
        <v>0</v>
      </c>
      <c r="F18062" s="65">
        <f>IFERROR(VLOOKUP(C18062,Pivot!A:C,3,0),0)</f>
        <v>0</v>
      </c>
    </row>
    <row r="18063" spans="1:6" x14ac:dyDescent="0.25">
      <c r="A18063" s="68" t="s">
        <v>103</v>
      </c>
      <c r="B18063" s="69">
        <v>491635685</v>
      </c>
      <c r="C18063" s="68">
        <v>491635685</v>
      </c>
      <c r="D18063" s="69" t="s">
        <v>11927</v>
      </c>
      <c r="E18063" s="65">
        <f>IFERROR(VLOOKUP(C18063,Pivot!A:B,2,0),0)</f>
        <v>0</v>
      </c>
      <c r="F18063" s="65">
        <f>IFERROR(VLOOKUP(C18063,Pivot!A:C,3,0),0)</f>
        <v>0</v>
      </c>
    </row>
    <row r="18064" spans="1:6" x14ac:dyDescent="0.25">
      <c r="A18064" s="68" t="s">
        <v>103</v>
      </c>
      <c r="B18064" s="69">
        <v>491635685</v>
      </c>
      <c r="C18064" s="68">
        <v>772048392</v>
      </c>
      <c r="D18064" s="69" t="s">
        <v>11927</v>
      </c>
      <c r="E18064" s="65">
        <f>IFERROR(VLOOKUP(C18064,Pivot!A:B,2,0),0)</f>
        <v>0</v>
      </c>
      <c r="F18064" s="65">
        <f>IFERROR(VLOOKUP(C18064,Pivot!A:C,3,0),0)</f>
        <v>0</v>
      </c>
    </row>
    <row r="18065" spans="1:6" x14ac:dyDescent="0.25">
      <c r="A18065" s="68" t="s">
        <v>103</v>
      </c>
      <c r="B18065" s="69">
        <v>491635687</v>
      </c>
      <c r="C18065" s="68">
        <v>491635687</v>
      </c>
      <c r="D18065" s="69" t="s">
        <v>11928</v>
      </c>
      <c r="E18065" s="65">
        <f>IFERROR(VLOOKUP(C18065,Pivot!A:B,2,0),0)</f>
        <v>0</v>
      </c>
      <c r="F18065" s="65">
        <f>IFERROR(VLOOKUP(C18065,Pivot!A:C,3,0),0)</f>
        <v>0</v>
      </c>
    </row>
    <row r="18066" spans="1:6" x14ac:dyDescent="0.25">
      <c r="A18066" s="68" t="s">
        <v>103</v>
      </c>
      <c r="B18066" s="69">
        <v>491635687</v>
      </c>
      <c r="C18066" s="68">
        <v>5050868459019</v>
      </c>
      <c r="D18066" s="69" t="s">
        <v>11928</v>
      </c>
      <c r="E18066" s="65">
        <f>IFERROR(VLOOKUP(C18066,Pivot!A:B,2,0),0)</f>
        <v>0</v>
      </c>
      <c r="F18066" s="65">
        <f>IFERROR(VLOOKUP(C18066,Pivot!A:C,3,0),0)</f>
        <v>0</v>
      </c>
    </row>
    <row r="18067" spans="1:6" x14ac:dyDescent="0.25">
      <c r="A18067" s="68" t="s">
        <v>103</v>
      </c>
      <c r="B18067" s="69">
        <v>491635688</v>
      </c>
      <c r="C18067" s="68">
        <v>491635688</v>
      </c>
      <c r="D18067" s="69" t="s">
        <v>11929</v>
      </c>
      <c r="E18067" s="65">
        <f>IFERROR(VLOOKUP(C18067,Pivot!A:B,2,0),0)</f>
        <v>0</v>
      </c>
      <c r="F18067" s="65">
        <f>IFERROR(VLOOKUP(C18067,Pivot!A:C,3,0),0)</f>
        <v>0</v>
      </c>
    </row>
    <row r="18068" spans="1:6" x14ac:dyDescent="0.25">
      <c r="A18068" s="68" t="s">
        <v>103</v>
      </c>
      <c r="B18068" s="69">
        <v>491635688</v>
      </c>
      <c r="C18068" s="68">
        <v>5050838349517</v>
      </c>
      <c r="D18068" s="69" t="s">
        <v>11929</v>
      </c>
      <c r="E18068" s="65">
        <f>IFERROR(VLOOKUP(C18068,Pivot!A:B,2,0),0)</f>
        <v>0</v>
      </c>
      <c r="F18068" s="65">
        <f>IFERROR(VLOOKUP(C18068,Pivot!A:C,3,0),0)</f>
        <v>0</v>
      </c>
    </row>
    <row r="18069" spans="1:6" x14ac:dyDescent="0.25">
      <c r="A18069" s="68" t="s">
        <v>103</v>
      </c>
      <c r="B18069" s="69">
        <v>491635689</v>
      </c>
      <c r="C18069" s="68">
        <v>4895167983541</v>
      </c>
      <c r="D18069" s="69" t="s">
        <v>11930</v>
      </c>
      <c r="E18069" s="65">
        <f>IFERROR(VLOOKUP(C18069,Pivot!A:B,2,0),0)</f>
        <v>0</v>
      </c>
      <c r="F18069" s="65">
        <f>IFERROR(VLOOKUP(C18069,Pivot!A:C,3,0),0)</f>
        <v>0</v>
      </c>
    </row>
    <row r="18070" spans="1:6" x14ac:dyDescent="0.25">
      <c r="A18070" s="68" t="s">
        <v>103</v>
      </c>
      <c r="B18070" s="69">
        <v>491635691</v>
      </c>
      <c r="C18070" s="68">
        <v>630509754748</v>
      </c>
      <c r="D18070" s="69" t="s">
        <v>11931</v>
      </c>
      <c r="E18070" s="65">
        <f>IFERROR(VLOOKUP(C18070,Pivot!A:B,2,0),0)</f>
        <v>0</v>
      </c>
      <c r="F18070" s="65">
        <f>IFERROR(VLOOKUP(C18070,Pivot!A:C,3,0),0)</f>
        <v>0</v>
      </c>
    </row>
    <row r="18071" spans="1:6" x14ac:dyDescent="0.25">
      <c r="A18071" s="68" t="s">
        <v>103</v>
      </c>
      <c r="B18071" s="69">
        <v>491635691</v>
      </c>
      <c r="C18071" s="68">
        <v>630509754755</v>
      </c>
      <c r="D18071" s="69" t="s">
        <v>11931</v>
      </c>
      <c r="E18071" s="65">
        <f>IFERROR(VLOOKUP(C18071,Pivot!A:B,2,0),0)</f>
        <v>0</v>
      </c>
      <c r="F18071" s="65">
        <f>IFERROR(VLOOKUP(C18071,Pivot!A:C,3,0),0)</f>
        <v>0</v>
      </c>
    </row>
    <row r="18072" spans="1:6" x14ac:dyDescent="0.25">
      <c r="A18072" s="68" t="s">
        <v>103</v>
      </c>
      <c r="B18072" s="69">
        <v>491635691</v>
      </c>
      <c r="C18072" s="68">
        <v>630509769919</v>
      </c>
      <c r="D18072" s="69" t="s">
        <v>11931</v>
      </c>
      <c r="E18072" s="65">
        <f>IFERROR(VLOOKUP(C18072,Pivot!A:B,2,0),0)</f>
        <v>0</v>
      </c>
      <c r="F18072" s="65">
        <f>IFERROR(VLOOKUP(C18072,Pivot!A:C,3,0),0)</f>
        <v>0</v>
      </c>
    </row>
    <row r="18073" spans="1:6" x14ac:dyDescent="0.25">
      <c r="A18073" s="68" t="s">
        <v>103</v>
      </c>
      <c r="B18073" s="69">
        <v>491635691</v>
      </c>
      <c r="C18073" s="68">
        <v>630509769933</v>
      </c>
      <c r="D18073" s="69" t="s">
        <v>11931</v>
      </c>
      <c r="E18073" s="65">
        <f>IFERROR(VLOOKUP(C18073,Pivot!A:B,2,0),0)</f>
        <v>0</v>
      </c>
      <c r="F18073" s="65">
        <f>IFERROR(VLOOKUP(C18073,Pivot!A:C,3,0),0)</f>
        <v>0</v>
      </c>
    </row>
    <row r="18074" spans="1:6" x14ac:dyDescent="0.25">
      <c r="A18074" s="68" t="s">
        <v>103</v>
      </c>
      <c r="B18074" s="69">
        <v>491635691</v>
      </c>
      <c r="C18074" s="68">
        <v>630509778836</v>
      </c>
      <c r="D18074" s="69" t="s">
        <v>11931</v>
      </c>
      <c r="E18074" s="65">
        <f>IFERROR(VLOOKUP(C18074,Pivot!A:B,2,0),0)</f>
        <v>0</v>
      </c>
      <c r="F18074" s="65">
        <f>IFERROR(VLOOKUP(C18074,Pivot!A:C,3,0),0)</f>
        <v>0</v>
      </c>
    </row>
    <row r="18075" spans="1:6" x14ac:dyDescent="0.25">
      <c r="A18075" s="68" t="s">
        <v>103</v>
      </c>
      <c r="B18075" s="69">
        <v>491635691</v>
      </c>
      <c r="C18075" s="68">
        <v>630509896431</v>
      </c>
      <c r="D18075" s="69" t="s">
        <v>11931</v>
      </c>
      <c r="E18075" s="65">
        <f>IFERROR(VLOOKUP(C18075,Pivot!A:B,2,0),0)</f>
        <v>0</v>
      </c>
      <c r="F18075" s="65">
        <f>IFERROR(VLOOKUP(C18075,Pivot!A:C,3,0),0)</f>
        <v>0</v>
      </c>
    </row>
    <row r="18076" spans="1:6" x14ac:dyDescent="0.25">
      <c r="A18076" s="68" t="s">
        <v>103</v>
      </c>
      <c r="B18076" s="69">
        <v>491635691</v>
      </c>
      <c r="C18076" s="68">
        <v>630509896448</v>
      </c>
      <c r="D18076" s="69" t="s">
        <v>11931</v>
      </c>
      <c r="E18076" s="65">
        <f>IFERROR(VLOOKUP(C18076,Pivot!A:B,2,0),0)</f>
        <v>0</v>
      </c>
      <c r="F18076" s="65">
        <f>IFERROR(VLOOKUP(C18076,Pivot!A:C,3,0),0)</f>
        <v>0</v>
      </c>
    </row>
    <row r="18077" spans="1:6" x14ac:dyDescent="0.25">
      <c r="A18077" s="68" t="s">
        <v>103</v>
      </c>
      <c r="B18077" s="69">
        <v>491635692</v>
      </c>
      <c r="C18077" s="68">
        <v>5010993633883</v>
      </c>
      <c r="D18077" s="69" t="s">
        <v>11932</v>
      </c>
      <c r="E18077" s="65">
        <f>IFERROR(VLOOKUP(C18077,Pivot!A:B,2,0),0)</f>
        <v>0</v>
      </c>
      <c r="F18077" s="65">
        <f>IFERROR(VLOOKUP(C18077,Pivot!A:C,3,0),0)</f>
        <v>0</v>
      </c>
    </row>
    <row r="18078" spans="1:6" x14ac:dyDescent="0.25">
      <c r="A18078" s="68" t="s">
        <v>103</v>
      </c>
      <c r="B18078" s="69">
        <v>491635692</v>
      </c>
      <c r="C18078" s="68">
        <v>5010993633913</v>
      </c>
      <c r="D18078" s="69" t="s">
        <v>11932</v>
      </c>
      <c r="E18078" s="65">
        <f>IFERROR(VLOOKUP(C18078,Pivot!A:B,2,0),0)</f>
        <v>0</v>
      </c>
      <c r="F18078" s="65">
        <f>IFERROR(VLOOKUP(C18078,Pivot!A:C,3,0),0)</f>
        <v>0</v>
      </c>
    </row>
    <row r="18079" spans="1:6" x14ac:dyDescent="0.25">
      <c r="A18079" s="68" t="s">
        <v>103</v>
      </c>
      <c r="B18079" s="69">
        <v>491635692</v>
      </c>
      <c r="C18079" s="68">
        <v>5010993633968</v>
      </c>
      <c r="D18079" s="69" t="s">
        <v>11932</v>
      </c>
      <c r="E18079" s="65">
        <f>IFERROR(VLOOKUP(C18079,Pivot!A:B,2,0),0)</f>
        <v>0</v>
      </c>
      <c r="F18079" s="65">
        <f>IFERROR(VLOOKUP(C18079,Pivot!A:C,3,0),0)</f>
        <v>0</v>
      </c>
    </row>
    <row r="18080" spans="1:6" x14ac:dyDescent="0.25">
      <c r="A18080" s="68" t="s">
        <v>103</v>
      </c>
      <c r="B18080" s="69">
        <v>491635692</v>
      </c>
      <c r="C18080" s="68">
        <v>5010993633975</v>
      </c>
      <c r="D18080" s="69" t="s">
        <v>11932</v>
      </c>
      <c r="E18080" s="65">
        <f>IFERROR(VLOOKUP(C18080,Pivot!A:B,2,0),0)</f>
        <v>0</v>
      </c>
      <c r="F18080" s="65">
        <f>IFERROR(VLOOKUP(C18080,Pivot!A:C,3,0),0)</f>
        <v>0</v>
      </c>
    </row>
    <row r="18081" spans="1:6" x14ac:dyDescent="0.25">
      <c r="A18081" s="68" t="s">
        <v>103</v>
      </c>
      <c r="B18081" s="69">
        <v>491635692</v>
      </c>
      <c r="C18081" s="68">
        <v>5010993644070</v>
      </c>
      <c r="D18081" s="69" t="s">
        <v>11932</v>
      </c>
      <c r="E18081" s="65">
        <f>IFERROR(VLOOKUP(C18081,Pivot!A:B,2,0),0)</f>
        <v>0</v>
      </c>
      <c r="F18081" s="65">
        <f>IFERROR(VLOOKUP(C18081,Pivot!A:C,3,0),0)</f>
        <v>0</v>
      </c>
    </row>
    <row r="18082" spans="1:6" x14ac:dyDescent="0.25">
      <c r="A18082" s="68" t="s">
        <v>103</v>
      </c>
      <c r="B18082" s="69">
        <v>491635692</v>
      </c>
      <c r="C18082" s="68">
        <v>5010993644087</v>
      </c>
      <c r="D18082" s="69" t="s">
        <v>11932</v>
      </c>
      <c r="E18082" s="65">
        <f>IFERROR(VLOOKUP(C18082,Pivot!A:B,2,0),0)</f>
        <v>0</v>
      </c>
      <c r="F18082" s="65">
        <f>IFERROR(VLOOKUP(C18082,Pivot!A:C,3,0),0)</f>
        <v>0</v>
      </c>
    </row>
    <row r="18083" spans="1:6" x14ac:dyDescent="0.25">
      <c r="A18083" s="68" t="s">
        <v>103</v>
      </c>
      <c r="B18083" s="69">
        <v>491635692</v>
      </c>
      <c r="C18083" s="68">
        <v>5010993652952</v>
      </c>
      <c r="D18083" s="69" t="s">
        <v>11932</v>
      </c>
      <c r="E18083" s="65">
        <f>IFERROR(VLOOKUP(C18083,Pivot!A:B,2,0),0)</f>
        <v>0</v>
      </c>
      <c r="F18083" s="65">
        <f>IFERROR(VLOOKUP(C18083,Pivot!A:C,3,0),0)</f>
        <v>0</v>
      </c>
    </row>
    <row r="18084" spans="1:6" x14ac:dyDescent="0.25">
      <c r="A18084" s="68" t="s">
        <v>103</v>
      </c>
      <c r="B18084" s="69">
        <v>491635692</v>
      </c>
      <c r="C18084" s="68">
        <v>5010993652969</v>
      </c>
      <c r="D18084" s="69" t="s">
        <v>11932</v>
      </c>
      <c r="E18084" s="65">
        <f>IFERROR(VLOOKUP(C18084,Pivot!A:B,2,0),0)</f>
        <v>0</v>
      </c>
      <c r="F18084" s="65">
        <f>IFERROR(VLOOKUP(C18084,Pivot!A:C,3,0),0)</f>
        <v>0</v>
      </c>
    </row>
    <row r="18085" spans="1:6" x14ac:dyDescent="0.25">
      <c r="A18085" s="68" t="s">
        <v>103</v>
      </c>
      <c r="B18085" s="69">
        <v>491635694</v>
      </c>
      <c r="C18085" s="68">
        <v>5010993663521</v>
      </c>
      <c r="D18085" s="69" t="s">
        <v>11933</v>
      </c>
      <c r="E18085" s="65">
        <f>IFERROR(VLOOKUP(C18085,Pivot!A:B,2,0),0)</f>
        <v>0</v>
      </c>
      <c r="F18085" s="65">
        <f>IFERROR(VLOOKUP(C18085,Pivot!A:C,3,0),0)</f>
        <v>0</v>
      </c>
    </row>
    <row r="18086" spans="1:6" x14ac:dyDescent="0.25">
      <c r="A18086" s="68" t="s">
        <v>103</v>
      </c>
      <c r="B18086" s="69">
        <v>491635694</v>
      </c>
      <c r="C18086" s="68">
        <v>5010993663613</v>
      </c>
      <c r="D18086" s="69" t="s">
        <v>11933</v>
      </c>
      <c r="E18086" s="65">
        <f>IFERROR(VLOOKUP(C18086,Pivot!A:B,2,0),0)</f>
        <v>0</v>
      </c>
      <c r="F18086" s="65">
        <f>IFERROR(VLOOKUP(C18086,Pivot!A:C,3,0),0)</f>
        <v>0</v>
      </c>
    </row>
    <row r="18087" spans="1:6" x14ac:dyDescent="0.25">
      <c r="A18087" s="68" t="s">
        <v>103</v>
      </c>
      <c r="B18087" s="69">
        <v>491635694</v>
      </c>
      <c r="C18087" s="68">
        <v>5010993663620</v>
      </c>
      <c r="D18087" s="69" t="s">
        <v>11933</v>
      </c>
      <c r="E18087" s="65">
        <f>IFERROR(VLOOKUP(C18087,Pivot!A:B,2,0),0)</f>
        <v>0</v>
      </c>
      <c r="F18087" s="65">
        <f>IFERROR(VLOOKUP(C18087,Pivot!A:C,3,0),0)</f>
        <v>0</v>
      </c>
    </row>
    <row r="18088" spans="1:6" x14ac:dyDescent="0.25">
      <c r="A18088" s="68" t="s">
        <v>103</v>
      </c>
      <c r="B18088" s="69">
        <v>491635695</v>
      </c>
      <c r="C18088" s="68">
        <v>630509778010</v>
      </c>
      <c r="D18088" s="69" t="s">
        <v>11934</v>
      </c>
      <c r="E18088" s="65">
        <f>IFERROR(VLOOKUP(C18088,Pivot!A:B,2,0),0)</f>
        <v>0</v>
      </c>
      <c r="F18088" s="65">
        <f>IFERROR(VLOOKUP(C18088,Pivot!A:C,3,0),0)</f>
        <v>0</v>
      </c>
    </row>
    <row r="18089" spans="1:6" x14ac:dyDescent="0.25">
      <c r="A18089" s="68" t="s">
        <v>103</v>
      </c>
      <c r="B18089" s="69">
        <v>491635696</v>
      </c>
      <c r="C18089" s="68">
        <v>630509881888</v>
      </c>
      <c r="D18089" s="69" t="s">
        <v>11935</v>
      </c>
      <c r="E18089" s="65">
        <f>IFERROR(VLOOKUP(C18089,Pivot!A:B,2,0),0)</f>
        <v>0</v>
      </c>
      <c r="F18089" s="65">
        <f>IFERROR(VLOOKUP(C18089,Pivot!A:C,3,0),0)</f>
        <v>0</v>
      </c>
    </row>
    <row r="18090" spans="1:6" x14ac:dyDescent="0.25">
      <c r="A18090" s="68" t="s">
        <v>103</v>
      </c>
      <c r="B18090" s="69">
        <v>491635696</v>
      </c>
      <c r="C18090" s="68">
        <v>630509910717</v>
      </c>
      <c r="D18090" s="69" t="s">
        <v>11935</v>
      </c>
      <c r="E18090" s="65">
        <f>IFERROR(VLOOKUP(C18090,Pivot!A:B,2,0),0)</f>
        <v>0</v>
      </c>
      <c r="F18090" s="65">
        <f>IFERROR(VLOOKUP(C18090,Pivot!A:C,3,0),0)</f>
        <v>0</v>
      </c>
    </row>
    <row r="18091" spans="1:6" x14ac:dyDescent="0.25">
      <c r="A18091" s="68" t="s">
        <v>103</v>
      </c>
      <c r="B18091" s="69">
        <v>491635698</v>
      </c>
      <c r="C18091" s="68">
        <v>5010993645671</v>
      </c>
      <c r="D18091" s="69" t="s">
        <v>11936</v>
      </c>
      <c r="E18091" s="65">
        <f>IFERROR(VLOOKUP(C18091,Pivot!A:B,2,0),0)</f>
        <v>0</v>
      </c>
      <c r="F18091" s="65">
        <f>IFERROR(VLOOKUP(C18091,Pivot!A:C,3,0),0)</f>
        <v>0</v>
      </c>
    </row>
    <row r="18092" spans="1:6" x14ac:dyDescent="0.25">
      <c r="A18092" s="68" t="s">
        <v>103</v>
      </c>
      <c r="B18092" s="69">
        <v>491635699</v>
      </c>
      <c r="C18092" s="68">
        <v>630509878154</v>
      </c>
      <c r="D18092" s="69" t="s">
        <v>11937</v>
      </c>
      <c r="E18092" s="65">
        <f>IFERROR(VLOOKUP(C18092,Pivot!A:B,2,0),0)</f>
        <v>0</v>
      </c>
      <c r="F18092" s="65">
        <f>IFERROR(VLOOKUP(C18092,Pivot!A:C,3,0),0)</f>
        <v>0</v>
      </c>
    </row>
    <row r="18093" spans="1:6" x14ac:dyDescent="0.25">
      <c r="A18093" s="68" t="s">
        <v>103</v>
      </c>
      <c r="B18093" s="69">
        <v>491635700</v>
      </c>
      <c r="C18093" s="68">
        <v>630509877942</v>
      </c>
      <c r="D18093" s="69" t="s">
        <v>11938</v>
      </c>
      <c r="E18093" s="65">
        <f>IFERROR(VLOOKUP(C18093,Pivot!A:B,2,0),0)</f>
        <v>0</v>
      </c>
      <c r="F18093" s="65">
        <f>IFERROR(VLOOKUP(C18093,Pivot!A:C,3,0),0)</f>
        <v>0</v>
      </c>
    </row>
    <row r="18094" spans="1:6" x14ac:dyDescent="0.25">
      <c r="A18094" s="68" t="s">
        <v>103</v>
      </c>
      <c r="B18094" s="69">
        <v>491635701</v>
      </c>
      <c r="C18094" s="68">
        <v>630509877768</v>
      </c>
      <c r="D18094" s="69" t="s">
        <v>11939</v>
      </c>
      <c r="E18094" s="65">
        <f>IFERROR(VLOOKUP(C18094,Pivot!A:B,2,0),0)</f>
        <v>0</v>
      </c>
      <c r="F18094" s="65">
        <f>IFERROR(VLOOKUP(C18094,Pivot!A:C,3,0),0)</f>
        <v>0</v>
      </c>
    </row>
    <row r="18095" spans="1:6" x14ac:dyDescent="0.25">
      <c r="A18095" s="68" t="s">
        <v>103</v>
      </c>
      <c r="B18095" s="69">
        <v>491635702</v>
      </c>
      <c r="C18095" s="68">
        <v>630509877744</v>
      </c>
      <c r="D18095" s="69" t="s">
        <v>11940</v>
      </c>
      <c r="E18095" s="65">
        <f>IFERROR(VLOOKUP(C18095,Pivot!A:B,2,0),0)</f>
        <v>0</v>
      </c>
      <c r="F18095" s="65">
        <f>IFERROR(VLOOKUP(C18095,Pivot!A:C,3,0),0)</f>
        <v>0</v>
      </c>
    </row>
    <row r="18096" spans="1:6" x14ac:dyDescent="0.25">
      <c r="A18096" s="68" t="s">
        <v>103</v>
      </c>
      <c r="B18096" s="69">
        <v>491635703</v>
      </c>
      <c r="C18096" s="68">
        <v>630509877720</v>
      </c>
      <c r="D18096" s="69" t="s">
        <v>11941</v>
      </c>
      <c r="E18096" s="65">
        <f>IFERROR(VLOOKUP(C18096,Pivot!A:B,2,0),0)</f>
        <v>0</v>
      </c>
      <c r="F18096" s="65">
        <f>IFERROR(VLOOKUP(C18096,Pivot!A:C,3,0),0)</f>
        <v>0</v>
      </c>
    </row>
    <row r="18097" spans="1:6" x14ac:dyDescent="0.25">
      <c r="A18097" s="68" t="s">
        <v>103</v>
      </c>
      <c r="B18097" s="69">
        <v>491635706</v>
      </c>
      <c r="C18097" s="68">
        <v>630509910168</v>
      </c>
      <c r="D18097" s="69" t="s">
        <v>11942</v>
      </c>
      <c r="E18097" s="65">
        <f>IFERROR(VLOOKUP(C18097,Pivot!A:B,2,0),0)</f>
        <v>0</v>
      </c>
      <c r="F18097" s="65">
        <f>IFERROR(VLOOKUP(C18097,Pivot!A:C,3,0),0)</f>
        <v>0</v>
      </c>
    </row>
    <row r="18098" spans="1:6" x14ac:dyDescent="0.25">
      <c r="A18098" s="68" t="s">
        <v>103</v>
      </c>
      <c r="B18098" s="69">
        <v>491635706</v>
      </c>
      <c r="C18098" s="68">
        <v>630509997428</v>
      </c>
      <c r="D18098" s="69" t="s">
        <v>11942</v>
      </c>
      <c r="E18098" s="65">
        <f>IFERROR(VLOOKUP(C18098,Pivot!A:B,2,0),0)</f>
        <v>0</v>
      </c>
      <c r="F18098" s="65">
        <f>IFERROR(VLOOKUP(C18098,Pivot!A:C,3,0),0)</f>
        <v>0</v>
      </c>
    </row>
    <row r="18099" spans="1:6" x14ac:dyDescent="0.25">
      <c r="A18099" s="68" t="s">
        <v>103</v>
      </c>
      <c r="B18099" s="69">
        <v>491635707</v>
      </c>
      <c r="C18099" s="68">
        <v>630509910113</v>
      </c>
      <c r="D18099" s="69" t="s">
        <v>11943</v>
      </c>
      <c r="E18099" s="65">
        <f>IFERROR(VLOOKUP(C18099,Pivot!A:B,2,0),0)</f>
        <v>0</v>
      </c>
      <c r="F18099" s="65">
        <f>IFERROR(VLOOKUP(C18099,Pivot!A:C,3,0),0)</f>
        <v>0</v>
      </c>
    </row>
    <row r="18100" spans="1:6" x14ac:dyDescent="0.25">
      <c r="A18100" s="68" t="s">
        <v>103</v>
      </c>
      <c r="B18100" s="69">
        <v>491635708</v>
      </c>
      <c r="C18100" s="68">
        <v>630509910137</v>
      </c>
      <c r="D18100" s="69" t="s">
        <v>11944</v>
      </c>
      <c r="E18100" s="65">
        <f>IFERROR(VLOOKUP(C18100,Pivot!A:B,2,0),0)</f>
        <v>0</v>
      </c>
      <c r="F18100" s="65">
        <f>IFERROR(VLOOKUP(C18100,Pivot!A:C,3,0),0)</f>
        <v>0</v>
      </c>
    </row>
    <row r="18101" spans="1:6" x14ac:dyDescent="0.25">
      <c r="A18101" s="68" t="s">
        <v>103</v>
      </c>
      <c r="B18101" s="69">
        <v>491635709</v>
      </c>
      <c r="C18101" s="68">
        <v>630509359530</v>
      </c>
      <c r="D18101" s="69" t="s">
        <v>11945</v>
      </c>
      <c r="E18101" s="65">
        <f>IFERROR(VLOOKUP(C18101,Pivot!A:B,2,0),0)</f>
        <v>0</v>
      </c>
      <c r="F18101" s="65">
        <f>IFERROR(VLOOKUP(C18101,Pivot!A:C,3,0),0)</f>
        <v>0</v>
      </c>
    </row>
    <row r="18102" spans="1:6" x14ac:dyDescent="0.25">
      <c r="A18102" s="68" t="s">
        <v>103</v>
      </c>
      <c r="B18102" s="69">
        <v>491635710</v>
      </c>
      <c r="C18102" s="68">
        <v>630509732791</v>
      </c>
      <c r="D18102" s="69" t="s">
        <v>11946</v>
      </c>
      <c r="E18102" s="65">
        <f>IFERROR(VLOOKUP(C18102,Pivot!A:B,2,0),0)</f>
        <v>0</v>
      </c>
      <c r="F18102" s="65">
        <f>IFERROR(VLOOKUP(C18102,Pivot!A:C,3,0),0)</f>
        <v>0</v>
      </c>
    </row>
    <row r="18103" spans="1:6" x14ac:dyDescent="0.25">
      <c r="A18103" s="68" t="s">
        <v>103</v>
      </c>
      <c r="B18103" s="69">
        <v>491635711</v>
      </c>
      <c r="C18103" s="68">
        <v>5010993638536</v>
      </c>
      <c r="D18103" s="69" t="s">
        <v>11947</v>
      </c>
      <c r="E18103" s="65">
        <f>IFERROR(VLOOKUP(C18103,Pivot!A:B,2,0),0)</f>
        <v>0</v>
      </c>
      <c r="F18103" s="65">
        <f>IFERROR(VLOOKUP(C18103,Pivot!A:C,3,0),0)</f>
        <v>0</v>
      </c>
    </row>
    <row r="18104" spans="1:6" x14ac:dyDescent="0.25">
      <c r="A18104" s="68" t="s">
        <v>103</v>
      </c>
      <c r="B18104" s="69">
        <v>491635712</v>
      </c>
      <c r="C18104" s="68">
        <v>5010993638505</v>
      </c>
      <c r="D18104" s="69" t="s">
        <v>11948</v>
      </c>
      <c r="E18104" s="65">
        <f>IFERROR(VLOOKUP(C18104,Pivot!A:B,2,0),0)</f>
        <v>0</v>
      </c>
      <c r="F18104" s="65">
        <f>IFERROR(VLOOKUP(C18104,Pivot!A:C,3,0),0)</f>
        <v>0</v>
      </c>
    </row>
    <row r="18105" spans="1:6" x14ac:dyDescent="0.25">
      <c r="A18105" s="68" t="s">
        <v>103</v>
      </c>
      <c r="B18105" s="69">
        <v>491635713</v>
      </c>
      <c r="C18105" s="68">
        <v>5010993638512</v>
      </c>
      <c r="D18105" s="69" t="s">
        <v>11949</v>
      </c>
      <c r="E18105" s="65">
        <f>IFERROR(VLOOKUP(C18105,Pivot!A:B,2,0),0)</f>
        <v>0</v>
      </c>
      <c r="F18105" s="65">
        <f>IFERROR(VLOOKUP(C18105,Pivot!A:C,3,0),0)</f>
        <v>0</v>
      </c>
    </row>
    <row r="18106" spans="1:6" x14ac:dyDescent="0.25">
      <c r="A18106" s="68" t="s">
        <v>103</v>
      </c>
      <c r="B18106" s="69">
        <v>491635714</v>
      </c>
      <c r="C18106" s="68">
        <v>5010993641871</v>
      </c>
      <c r="D18106" s="69" t="s">
        <v>11950</v>
      </c>
      <c r="E18106" s="65">
        <f>IFERROR(VLOOKUP(C18106,Pivot!A:B,2,0),0)</f>
        <v>0</v>
      </c>
      <c r="F18106" s="65">
        <f>IFERROR(VLOOKUP(C18106,Pivot!A:C,3,0),0)</f>
        <v>0</v>
      </c>
    </row>
    <row r="18107" spans="1:6" x14ac:dyDescent="0.25">
      <c r="A18107" s="68" t="s">
        <v>103</v>
      </c>
      <c r="B18107" s="69">
        <v>491635715</v>
      </c>
      <c r="C18107" s="68">
        <v>5010993641888</v>
      </c>
      <c r="D18107" s="69" t="s">
        <v>11951</v>
      </c>
      <c r="E18107" s="65">
        <f>IFERROR(VLOOKUP(C18107,Pivot!A:B,2,0),0)</f>
        <v>0</v>
      </c>
      <c r="F18107" s="65">
        <f>IFERROR(VLOOKUP(C18107,Pivot!A:C,3,0),0)</f>
        <v>0</v>
      </c>
    </row>
    <row r="18108" spans="1:6" x14ac:dyDescent="0.25">
      <c r="A18108" s="68" t="s">
        <v>103</v>
      </c>
      <c r="B18108" s="69">
        <v>491635716</v>
      </c>
      <c r="C18108" s="68">
        <v>5010993641864</v>
      </c>
      <c r="D18108" s="69" t="s">
        <v>11952</v>
      </c>
      <c r="E18108" s="65">
        <f>IFERROR(VLOOKUP(C18108,Pivot!A:B,2,0),0)</f>
        <v>0</v>
      </c>
      <c r="F18108" s="65">
        <f>IFERROR(VLOOKUP(C18108,Pivot!A:C,3,0),0)</f>
        <v>0</v>
      </c>
    </row>
    <row r="18109" spans="1:6" x14ac:dyDescent="0.25">
      <c r="A18109" s="68" t="s">
        <v>103</v>
      </c>
      <c r="B18109" s="69">
        <v>491635717</v>
      </c>
      <c r="C18109" s="68">
        <v>5010993641857</v>
      </c>
      <c r="D18109" s="69" t="s">
        <v>11953</v>
      </c>
      <c r="E18109" s="65">
        <f>IFERROR(VLOOKUP(C18109,Pivot!A:B,2,0),0)</f>
        <v>0</v>
      </c>
      <c r="F18109" s="65">
        <f>IFERROR(VLOOKUP(C18109,Pivot!A:C,3,0),0)</f>
        <v>0</v>
      </c>
    </row>
    <row r="18110" spans="1:6" x14ac:dyDescent="0.25">
      <c r="A18110" s="68" t="s">
        <v>103</v>
      </c>
      <c r="B18110" s="69">
        <v>491635718</v>
      </c>
      <c r="C18110" s="68">
        <v>630509910182</v>
      </c>
      <c r="D18110" s="69" t="s">
        <v>11954</v>
      </c>
      <c r="E18110" s="65">
        <f>IFERROR(VLOOKUP(C18110,Pivot!A:B,2,0),0)</f>
        <v>0</v>
      </c>
      <c r="F18110" s="65">
        <f>IFERROR(VLOOKUP(C18110,Pivot!A:C,3,0),0)</f>
        <v>0</v>
      </c>
    </row>
    <row r="18111" spans="1:6" x14ac:dyDescent="0.25">
      <c r="A18111" s="68" t="s">
        <v>103</v>
      </c>
      <c r="B18111" s="69">
        <v>491635719</v>
      </c>
      <c r="C18111" s="68">
        <v>630509910175</v>
      </c>
      <c r="D18111" s="69" t="s">
        <v>11955</v>
      </c>
      <c r="E18111" s="65">
        <f>IFERROR(VLOOKUP(C18111,Pivot!A:B,2,0),0)</f>
        <v>0</v>
      </c>
      <c r="F18111" s="65">
        <f>IFERROR(VLOOKUP(C18111,Pivot!A:C,3,0),0)</f>
        <v>0</v>
      </c>
    </row>
    <row r="18112" spans="1:6" x14ac:dyDescent="0.25">
      <c r="A18112" s="68" t="s">
        <v>103</v>
      </c>
      <c r="B18112" s="69">
        <v>491635721</v>
      </c>
      <c r="C18112" s="68">
        <v>5010993663545</v>
      </c>
      <c r="D18112" s="69" t="s">
        <v>11956</v>
      </c>
      <c r="E18112" s="65">
        <f>IFERROR(VLOOKUP(C18112,Pivot!A:B,2,0),0)</f>
        <v>0</v>
      </c>
      <c r="F18112" s="65">
        <f>IFERROR(VLOOKUP(C18112,Pivot!A:C,3,0),0)</f>
        <v>0</v>
      </c>
    </row>
    <row r="18113" spans="1:6" x14ac:dyDescent="0.25">
      <c r="A18113" s="68" t="s">
        <v>103</v>
      </c>
      <c r="B18113" s="69">
        <v>491635722</v>
      </c>
      <c r="C18113" s="68">
        <v>5010993663569</v>
      </c>
      <c r="D18113" s="69" t="s">
        <v>11957</v>
      </c>
      <c r="E18113" s="65">
        <f>IFERROR(VLOOKUP(C18113,Pivot!A:B,2,0),0)</f>
        <v>0</v>
      </c>
      <c r="F18113" s="65">
        <f>IFERROR(VLOOKUP(C18113,Pivot!A:C,3,0),0)</f>
        <v>0</v>
      </c>
    </row>
    <row r="18114" spans="1:6" x14ac:dyDescent="0.25">
      <c r="A18114" s="68" t="s">
        <v>103</v>
      </c>
      <c r="B18114" s="69">
        <v>491635723</v>
      </c>
      <c r="C18114" s="68">
        <v>5010993648399</v>
      </c>
      <c r="D18114" s="69" t="s">
        <v>11958</v>
      </c>
      <c r="E18114" s="65">
        <f>IFERROR(VLOOKUP(C18114,Pivot!A:B,2,0),0)</f>
        <v>0</v>
      </c>
      <c r="F18114" s="65">
        <f>IFERROR(VLOOKUP(C18114,Pivot!A:C,3,0),0)</f>
        <v>0</v>
      </c>
    </row>
    <row r="18115" spans="1:6" x14ac:dyDescent="0.25">
      <c r="A18115" s="68" t="s">
        <v>103</v>
      </c>
      <c r="B18115" s="69">
        <v>491635726</v>
      </c>
      <c r="C18115" s="68">
        <v>750670142356</v>
      </c>
      <c r="D18115" s="69" t="s">
        <v>11959</v>
      </c>
      <c r="E18115" s="65">
        <f>IFERROR(VLOOKUP(C18115,Pivot!A:B,2,0),0)</f>
        <v>0</v>
      </c>
      <c r="F18115" s="65">
        <f>IFERROR(VLOOKUP(C18115,Pivot!A:C,3,0),0)</f>
        <v>0</v>
      </c>
    </row>
    <row r="18116" spans="1:6" x14ac:dyDescent="0.25">
      <c r="A18116" s="68" t="s">
        <v>103</v>
      </c>
      <c r="B18116" s="69">
        <v>491635728</v>
      </c>
      <c r="C18116" s="68">
        <v>750670142714</v>
      </c>
      <c r="D18116" s="69" t="s">
        <v>11960</v>
      </c>
      <c r="E18116" s="65">
        <f>IFERROR(VLOOKUP(C18116,Pivot!A:B,2,0),0)</f>
        <v>0</v>
      </c>
      <c r="F18116" s="65">
        <f>IFERROR(VLOOKUP(C18116,Pivot!A:C,3,0),0)</f>
        <v>0</v>
      </c>
    </row>
    <row r="18117" spans="1:6" x14ac:dyDescent="0.25">
      <c r="A18117" s="68" t="s">
        <v>103</v>
      </c>
      <c r="B18117" s="69">
        <v>491635730</v>
      </c>
      <c r="C18117" s="68">
        <v>750670142400</v>
      </c>
      <c r="D18117" s="69" t="s">
        <v>11961</v>
      </c>
      <c r="E18117" s="65">
        <f>IFERROR(VLOOKUP(C18117,Pivot!A:B,2,0),0)</f>
        <v>0</v>
      </c>
      <c r="F18117" s="65">
        <f>IFERROR(VLOOKUP(C18117,Pivot!A:C,3,0),0)</f>
        <v>0</v>
      </c>
    </row>
    <row r="18118" spans="1:6" x14ac:dyDescent="0.25">
      <c r="A18118" s="68" t="s">
        <v>103</v>
      </c>
      <c r="B18118" s="69">
        <v>491635731</v>
      </c>
      <c r="C18118" s="68">
        <v>750670142370</v>
      </c>
      <c r="D18118" s="69" t="s">
        <v>11962</v>
      </c>
      <c r="E18118" s="65">
        <f>IFERROR(VLOOKUP(C18118,Pivot!A:B,2,0),0)</f>
        <v>0</v>
      </c>
      <c r="F18118" s="65">
        <f>IFERROR(VLOOKUP(C18118,Pivot!A:C,3,0),0)</f>
        <v>0</v>
      </c>
    </row>
    <row r="18119" spans="1:6" x14ac:dyDescent="0.25">
      <c r="A18119" s="68" t="s">
        <v>103</v>
      </c>
      <c r="B18119" s="69">
        <v>491635732</v>
      </c>
      <c r="C18119" s="68">
        <v>750670142592</v>
      </c>
      <c r="D18119" s="69" t="s">
        <v>11963</v>
      </c>
      <c r="E18119" s="65">
        <f>IFERROR(VLOOKUP(C18119,Pivot!A:B,2,0),0)</f>
        <v>0</v>
      </c>
      <c r="F18119" s="65">
        <f>IFERROR(VLOOKUP(C18119,Pivot!A:C,3,0),0)</f>
        <v>0</v>
      </c>
    </row>
    <row r="18120" spans="1:6" x14ac:dyDescent="0.25">
      <c r="A18120" s="68" t="s">
        <v>103</v>
      </c>
      <c r="B18120" s="69">
        <v>491635733</v>
      </c>
      <c r="C18120" s="68">
        <v>750670142530</v>
      </c>
      <c r="D18120" s="69" t="s">
        <v>11964</v>
      </c>
      <c r="E18120" s="65">
        <f>IFERROR(VLOOKUP(C18120,Pivot!A:B,2,0),0)</f>
        <v>0</v>
      </c>
      <c r="F18120" s="65">
        <f>IFERROR(VLOOKUP(C18120,Pivot!A:C,3,0),0)</f>
        <v>0</v>
      </c>
    </row>
    <row r="18121" spans="1:6" x14ac:dyDescent="0.25">
      <c r="A18121" s="68" t="s">
        <v>103</v>
      </c>
      <c r="B18121" s="69">
        <v>491635734</v>
      </c>
      <c r="C18121" s="68">
        <v>750670142288</v>
      </c>
      <c r="D18121" s="69" t="s">
        <v>11965</v>
      </c>
      <c r="E18121" s="65">
        <f>IFERROR(VLOOKUP(C18121,Pivot!A:B,2,0),0)</f>
        <v>0</v>
      </c>
      <c r="F18121" s="65">
        <f>IFERROR(VLOOKUP(C18121,Pivot!A:C,3,0),0)</f>
        <v>0</v>
      </c>
    </row>
    <row r="18122" spans="1:6" x14ac:dyDescent="0.25">
      <c r="A18122" s="68" t="s">
        <v>103</v>
      </c>
      <c r="B18122" s="69">
        <v>491635735</v>
      </c>
      <c r="C18122" s="68">
        <v>750670142417</v>
      </c>
      <c r="D18122" s="69" t="s">
        <v>11966</v>
      </c>
      <c r="E18122" s="65">
        <f>IFERROR(VLOOKUP(C18122,Pivot!A:B,2,0),0)</f>
        <v>0</v>
      </c>
      <c r="F18122" s="65">
        <f>IFERROR(VLOOKUP(C18122,Pivot!A:C,3,0),0)</f>
        <v>0</v>
      </c>
    </row>
    <row r="18123" spans="1:6" x14ac:dyDescent="0.25">
      <c r="A18123" s="68" t="s">
        <v>103</v>
      </c>
      <c r="B18123" s="69">
        <v>491635736</v>
      </c>
      <c r="C18123" s="68">
        <v>750670142240</v>
      </c>
      <c r="D18123" s="69" t="s">
        <v>11967</v>
      </c>
      <c r="E18123" s="65">
        <f>IFERROR(VLOOKUP(C18123,Pivot!A:B,2,0),0)</f>
        <v>0</v>
      </c>
      <c r="F18123" s="65">
        <f>IFERROR(VLOOKUP(C18123,Pivot!A:C,3,0),0)</f>
        <v>0</v>
      </c>
    </row>
    <row r="18124" spans="1:6" x14ac:dyDescent="0.25">
      <c r="A18124" s="68" t="s">
        <v>103</v>
      </c>
      <c r="B18124" s="69">
        <v>491635737</v>
      </c>
      <c r="C18124" s="68">
        <v>791623207876</v>
      </c>
      <c r="D18124" s="69" t="s">
        <v>11968</v>
      </c>
      <c r="E18124" s="65">
        <f>IFERROR(VLOOKUP(C18124,Pivot!A:B,2,0),0)</f>
        <v>0</v>
      </c>
      <c r="F18124" s="65">
        <f>IFERROR(VLOOKUP(C18124,Pivot!A:C,3,0),0)</f>
        <v>0</v>
      </c>
    </row>
    <row r="18125" spans="1:6" x14ac:dyDescent="0.25">
      <c r="A18125" s="68" t="s">
        <v>103</v>
      </c>
      <c r="B18125" s="69">
        <v>491635738</v>
      </c>
      <c r="C18125" s="68">
        <v>750670142295</v>
      </c>
      <c r="D18125" s="69" t="s">
        <v>11969</v>
      </c>
      <c r="E18125" s="65">
        <f>IFERROR(VLOOKUP(C18125,Pivot!A:B,2,0),0)</f>
        <v>0</v>
      </c>
      <c r="F18125" s="65">
        <f>IFERROR(VLOOKUP(C18125,Pivot!A:C,3,0),0)</f>
        <v>0</v>
      </c>
    </row>
    <row r="18126" spans="1:6" x14ac:dyDescent="0.25">
      <c r="A18126" s="68" t="s">
        <v>103</v>
      </c>
      <c r="B18126" s="69">
        <v>491635739</v>
      </c>
      <c r="C18126" s="68">
        <v>750670142325</v>
      </c>
      <c r="D18126" s="69" t="s">
        <v>11970</v>
      </c>
      <c r="E18126" s="65">
        <f>IFERROR(VLOOKUP(C18126,Pivot!A:B,2,0),0)</f>
        <v>0</v>
      </c>
      <c r="F18126" s="65">
        <f>IFERROR(VLOOKUP(C18126,Pivot!A:C,3,0),0)</f>
        <v>0</v>
      </c>
    </row>
    <row r="18127" spans="1:6" x14ac:dyDescent="0.25">
      <c r="A18127" s="68" t="s">
        <v>103</v>
      </c>
      <c r="B18127" s="69">
        <v>491635740</v>
      </c>
      <c r="C18127" s="68">
        <v>791623210616</v>
      </c>
      <c r="D18127" s="69" t="s">
        <v>11971</v>
      </c>
      <c r="E18127" s="65">
        <f>IFERROR(VLOOKUP(C18127,Pivot!A:B,2,0),0)</f>
        <v>0</v>
      </c>
      <c r="F18127" s="65">
        <f>IFERROR(VLOOKUP(C18127,Pivot!A:C,3,0),0)</f>
        <v>0</v>
      </c>
    </row>
    <row r="18128" spans="1:6" x14ac:dyDescent="0.25">
      <c r="A18128" s="68" t="s">
        <v>103</v>
      </c>
      <c r="B18128" s="69">
        <v>491635741</v>
      </c>
      <c r="C18128" s="68">
        <v>791623208347</v>
      </c>
      <c r="D18128" s="69" t="s">
        <v>11972</v>
      </c>
      <c r="E18128" s="65">
        <f>IFERROR(VLOOKUP(C18128,Pivot!A:B,2,0),0)</f>
        <v>0</v>
      </c>
      <c r="F18128" s="65">
        <f>IFERROR(VLOOKUP(C18128,Pivot!A:C,3,0),0)</f>
        <v>0</v>
      </c>
    </row>
    <row r="18129" spans="1:6" x14ac:dyDescent="0.25">
      <c r="A18129" s="68" t="s">
        <v>103</v>
      </c>
      <c r="B18129" s="69">
        <v>491635743</v>
      </c>
      <c r="C18129" s="68">
        <v>750670142752</v>
      </c>
      <c r="D18129" s="69" t="s">
        <v>11973</v>
      </c>
      <c r="E18129" s="65">
        <f>IFERROR(VLOOKUP(C18129,Pivot!A:B,2,0),0)</f>
        <v>0</v>
      </c>
      <c r="F18129" s="65">
        <f>IFERROR(VLOOKUP(C18129,Pivot!A:C,3,0),0)</f>
        <v>0</v>
      </c>
    </row>
    <row r="18130" spans="1:6" x14ac:dyDescent="0.25">
      <c r="A18130" s="68" t="s">
        <v>103</v>
      </c>
      <c r="B18130" s="69">
        <v>491635744</v>
      </c>
      <c r="C18130" s="68">
        <v>750670142745</v>
      </c>
      <c r="D18130" s="69" t="s">
        <v>11974</v>
      </c>
      <c r="E18130" s="65">
        <f>IFERROR(VLOOKUP(C18130,Pivot!A:B,2,0),0)</f>
        <v>0</v>
      </c>
      <c r="F18130" s="65">
        <f>IFERROR(VLOOKUP(C18130,Pivot!A:C,3,0),0)</f>
        <v>0</v>
      </c>
    </row>
    <row r="18131" spans="1:6" x14ac:dyDescent="0.25">
      <c r="A18131" s="68" t="s">
        <v>103</v>
      </c>
      <c r="B18131" s="69">
        <v>491635745</v>
      </c>
      <c r="C18131" s="68">
        <v>750670142233</v>
      </c>
      <c r="D18131" s="69" t="s">
        <v>11975</v>
      </c>
      <c r="E18131" s="65">
        <f>IFERROR(VLOOKUP(C18131,Pivot!A:B,2,0),0)</f>
        <v>0</v>
      </c>
      <c r="F18131" s="65">
        <f>IFERROR(VLOOKUP(C18131,Pivot!A:C,3,0),0)</f>
        <v>0</v>
      </c>
    </row>
    <row r="18132" spans="1:6" x14ac:dyDescent="0.25">
      <c r="A18132" s="68" t="s">
        <v>103</v>
      </c>
      <c r="B18132" s="69">
        <v>491635746</v>
      </c>
      <c r="C18132" s="68">
        <v>887961779523</v>
      </c>
      <c r="D18132" s="69" t="s">
        <v>11976</v>
      </c>
      <c r="E18132" s="65">
        <f>IFERROR(VLOOKUP(C18132,Pivot!A:B,2,0),0)</f>
        <v>0</v>
      </c>
      <c r="F18132" s="65">
        <f>IFERROR(VLOOKUP(C18132,Pivot!A:C,3,0),0)</f>
        <v>0</v>
      </c>
    </row>
    <row r="18133" spans="1:6" x14ac:dyDescent="0.25">
      <c r="A18133" s="68" t="s">
        <v>103</v>
      </c>
      <c r="B18133" s="69">
        <v>491635750</v>
      </c>
      <c r="C18133" s="68">
        <v>887961726657</v>
      </c>
      <c r="D18133" s="69" t="s">
        <v>11977</v>
      </c>
      <c r="E18133" s="65">
        <f>IFERROR(VLOOKUP(C18133,Pivot!A:B,2,0),0)</f>
        <v>0</v>
      </c>
      <c r="F18133" s="65">
        <f>IFERROR(VLOOKUP(C18133,Pivot!A:C,3,0),0)</f>
        <v>0</v>
      </c>
    </row>
    <row r="18134" spans="1:6" x14ac:dyDescent="0.25">
      <c r="A18134" s="68" t="s">
        <v>103</v>
      </c>
      <c r="B18134" s="69">
        <v>491635751</v>
      </c>
      <c r="C18134" s="68">
        <v>887961726671</v>
      </c>
      <c r="D18134" s="69" t="s">
        <v>11978</v>
      </c>
      <c r="E18134" s="65">
        <f>IFERROR(VLOOKUP(C18134,Pivot!A:B,2,0),0)</f>
        <v>0</v>
      </c>
      <c r="F18134" s="65">
        <f>IFERROR(VLOOKUP(C18134,Pivot!A:C,3,0),0)</f>
        <v>0</v>
      </c>
    </row>
    <row r="18135" spans="1:6" x14ac:dyDescent="0.25">
      <c r="A18135" s="68" t="s">
        <v>103</v>
      </c>
      <c r="B18135" s="69">
        <v>491635751</v>
      </c>
      <c r="C18135" s="68">
        <v>887961815542</v>
      </c>
      <c r="D18135" s="69" t="s">
        <v>11978</v>
      </c>
      <c r="E18135" s="65">
        <f>IFERROR(VLOOKUP(C18135,Pivot!A:B,2,0),0)</f>
        <v>0</v>
      </c>
      <c r="F18135" s="65">
        <f>IFERROR(VLOOKUP(C18135,Pivot!A:C,3,0),0)</f>
        <v>0</v>
      </c>
    </row>
    <row r="18136" spans="1:6" x14ac:dyDescent="0.25">
      <c r="A18136" s="68" t="s">
        <v>103</v>
      </c>
      <c r="B18136" s="69">
        <v>491635751</v>
      </c>
      <c r="C18136" s="68">
        <v>887961815559</v>
      </c>
      <c r="D18136" s="69" t="s">
        <v>11978</v>
      </c>
      <c r="E18136" s="65">
        <f>IFERROR(VLOOKUP(C18136,Pivot!A:B,2,0),0)</f>
        <v>0</v>
      </c>
      <c r="F18136" s="65">
        <f>IFERROR(VLOOKUP(C18136,Pivot!A:C,3,0),0)</f>
        <v>0</v>
      </c>
    </row>
    <row r="18137" spans="1:6" x14ac:dyDescent="0.25">
      <c r="A18137" s="68" t="s">
        <v>103</v>
      </c>
      <c r="B18137" s="69">
        <v>491635751</v>
      </c>
      <c r="C18137" s="68">
        <v>887961815566</v>
      </c>
      <c r="D18137" s="69" t="s">
        <v>11978</v>
      </c>
      <c r="E18137" s="65">
        <f>IFERROR(VLOOKUP(C18137,Pivot!A:B,2,0),0)</f>
        <v>0</v>
      </c>
      <c r="F18137" s="65">
        <f>IFERROR(VLOOKUP(C18137,Pivot!A:C,3,0),0)</f>
        <v>0</v>
      </c>
    </row>
    <row r="18138" spans="1:6" x14ac:dyDescent="0.25">
      <c r="A18138" s="68" t="s">
        <v>103</v>
      </c>
      <c r="B18138" s="69">
        <v>491635751</v>
      </c>
      <c r="C18138" s="68">
        <v>887961823998</v>
      </c>
      <c r="D18138" s="69" t="s">
        <v>11978</v>
      </c>
      <c r="E18138" s="65">
        <f>IFERROR(VLOOKUP(C18138,Pivot!A:B,2,0),0)</f>
        <v>0</v>
      </c>
      <c r="F18138" s="65">
        <f>IFERROR(VLOOKUP(C18138,Pivot!A:C,3,0),0)</f>
        <v>0</v>
      </c>
    </row>
    <row r="18139" spans="1:6" x14ac:dyDescent="0.25">
      <c r="A18139" s="68" t="s">
        <v>103</v>
      </c>
      <c r="B18139" s="69">
        <v>491635752</v>
      </c>
      <c r="C18139" s="68">
        <v>887961786361</v>
      </c>
      <c r="D18139" s="69" t="s">
        <v>11979</v>
      </c>
      <c r="E18139" s="65">
        <f>IFERROR(VLOOKUP(C18139,Pivot!A:B,2,0),0)</f>
        <v>0</v>
      </c>
      <c r="F18139" s="65">
        <f>IFERROR(VLOOKUP(C18139,Pivot!A:C,3,0),0)</f>
        <v>0</v>
      </c>
    </row>
    <row r="18140" spans="1:6" x14ac:dyDescent="0.25">
      <c r="A18140" s="68" t="s">
        <v>103</v>
      </c>
      <c r="B18140" s="69">
        <v>491635753</v>
      </c>
      <c r="C18140" s="68">
        <v>887961535440</v>
      </c>
      <c r="D18140" s="69" t="s">
        <v>11980</v>
      </c>
      <c r="E18140" s="65">
        <f>IFERROR(VLOOKUP(C18140,Pivot!A:B,2,0),0)</f>
        <v>0</v>
      </c>
      <c r="F18140" s="65">
        <f>IFERROR(VLOOKUP(C18140,Pivot!A:C,3,0),0)</f>
        <v>0</v>
      </c>
    </row>
    <row r="18141" spans="1:6" x14ac:dyDescent="0.25">
      <c r="A18141" s="68" t="s">
        <v>103</v>
      </c>
      <c r="B18141" s="69">
        <v>491635753</v>
      </c>
      <c r="C18141" s="68">
        <v>887961709780</v>
      </c>
      <c r="D18141" s="69" t="s">
        <v>11980</v>
      </c>
      <c r="E18141" s="65">
        <f>IFERROR(VLOOKUP(C18141,Pivot!A:B,2,0),0)</f>
        <v>0</v>
      </c>
      <c r="F18141" s="65">
        <f>IFERROR(VLOOKUP(C18141,Pivot!A:C,3,0),0)</f>
        <v>0</v>
      </c>
    </row>
    <row r="18142" spans="1:6" x14ac:dyDescent="0.25">
      <c r="A18142" s="68" t="s">
        <v>103</v>
      </c>
      <c r="B18142" s="69">
        <v>491635753</v>
      </c>
      <c r="C18142" s="68">
        <v>887961709803</v>
      </c>
      <c r="D18142" s="69" t="s">
        <v>11980</v>
      </c>
      <c r="E18142" s="65">
        <f>IFERROR(VLOOKUP(C18142,Pivot!A:B,2,0),0)</f>
        <v>0</v>
      </c>
      <c r="F18142" s="65">
        <f>IFERROR(VLOOKUP(C18142,Pivot!A:C,3,0),0)</f>
        <v>0</v>
      </c>
    </row>
    <row r="18143" spans="1:6" x14ac:dyDescent="0.25">
      <c r="A18143" s="68" t="s">
        <v>103</v>
      </c>
      <c r="B18143" s="69">
        <v>491635753</v>
      </c>
      <c r="C18143" s="68">
        <v>887961811889</v>
      </c>
      <c r="D18143" s="69" t="s">
        <v>11980</v>
      </c>
      <c r="E18143" s="65">
        <f>IFERROR(VLOOKUP(C18143,Pivot!A:B,2,0),0)</f>
        <v>0</v>
      </c>
      <c r="F18143" s="65">
        <f>IFERROR(VLOOKUP(C18143,Pivot!A:C,3,0),0)</f>
        <v>0</v>
      </c>
    </row>
    <row r="18144" spans="1:6" x14ac:dyDescent="0.25">
      <c r="A18144" s="68" t="s">
        <v>103</v>
      </c>
      <c r="B18144" s="69">
        <v>491635753</v>
      </c>
      <c r="C18144" s="68">
        <v>887961811896</v>
      </c>
      <c r="D18144" s="69" t="s">
        <v>11980</v>
      </c>
      <c r="E18144" s="65">
        <f>IFERROR(VLOOKUP(C18144,Pivot!A:B,2,0),0)</f>
        <v>0</v>
      </c>
      <c r="F18144" s="65">
        <f>IFERROR(VLOOKUP(C18144,Pivot!A:C,3,0),0)</f>
        <v>0</v>
      </c>
    </row>
    <row r="18145" spans="1:6" x14ac:dyDescent="0.25">
      <c r="A18145" s="68" t="s">
        <v>103</v>
      </c>
      <c r="B18145" s="69">
        <v>491635753</v>
      </c>
      <c r="C18145" s="68">
        <v>887961811902</v>
      </c>
      <c r="D18145" s="69" t="s">
        <v>11980</v>
      </c>
      <c r="E18145" s="65">
        <f>IFERROR(VLOOKUP(C18145,Pivot!A:B,2,0),0)</f>
        <v>0</v>
      </c>
      <c r="F18145" s="65">
        <f>IFERROR(VLOOKUP(C18145,Pivot!A:C,3,0),0)</f>
        <v>0</v>
      </c>
    </row>
    <row r="18146" spans="1:6" x14ac:dyDescent="0.25">
      <c r="A18146" s="68" t="s">
        <v>103</v>
      </c>
      <c r="B18146" s="69">
        <v>491635753</v>
      </c>
      <c r="C18146" s="68">
        <v>887961811919</v>
      </c>
      <c r="D18146" s="69" t="s">
        <v>11980</v>
      </c>
      <c r="E18146" s="65">
        <f>IFERROR(VLOOKUP(C18146,Pivot!A:B,2,0),0)</f>
        <v>0</v>
      </c>
      <c r="F18146" s="65">
        <f>IFERROR(VLOOKUP(C18146,Pivot!A:C,3,0),0)</f>
        <v>0</v>
      </c>
    </row>
    <row r="18147" spans="1:6" x14ac:dyDescent="0.25">
      <c r="A18147" s="68" t="s">
        <v>103</v>
      </c>
      <c r="B18147" s="69">
        <v>491635753</v>
      </c>
      <c r="C18147" s="68">
        <v>887961811926</v>
      </c>
      <c r="D18147" s="69" t="s">
        <v>11980</v>
      </c>
      <c r="E18147" s="65">
        <f>IFERROR(VLOOKUP(C18147,Pivot!A:B,2,0),0)</f>
        <v>0</v>
      </c>
      <c r="F18147" s="65">
        <f>IFERROR(VLOOKUP(C18147,Pivot!A:C,3,0),0)</f>
        <v>0</v>
      </c>
    </row>
    <row r="18148" spans="1:6" x14ac:dyDescent="0.25">
      <c r="A18148" s="68" t="s">
        <v>103</v>
      </c>
      <c r="B18148" s="69">
        <v>491635753</v>
      </c>
      <c r="C18148" s="68">
        <v>887961811933</v>
      </c>
      <c r="D18148" s="69" t="s">
        <v>11980</v>
      </c>
      <c r="E18148" s="65">
        <f>IFERROR(VLOOKUP(C18148,Pivot!A:B,2,0),0)</f>
        <v>0</v>
      </c>
      <c r="F18148" s="65">
        <f>IFERROR(VLOOKUP(C18148,Pivot!A:C,3,0),0)</f>
        <v>0</v>
      </c>
    </row>
    <row r="18149" spans="1:6" x14ac:dyDescent="0.25">
      <c r="A18149" s="68" t="s">
        <v>103</v>
      </c>
      <c r="B18149" s="69">
        <v>491635753</v>
      </c>
      <c r="C18149" s="68">
        <v>887961811940</v>
      </c>
      <c r="D18149" s="69" t="s">
        <v>11980</v>
      </c>
      <c r="E18149" s="65">
        <f>IFERROR(VLOOKUP(C18149,Pivot!A:B,2,0),0)</f>
        <v>0</v>
      </c>
      <c r="F18149" s="65">
        <f>IFERROR(VLOOKUP(C18149,Pivot!A:C,3,0),0)</f>
        <v>0</v>
      </c>
    </row>
    <row r="18150" spans="1:6" x14ac:dyDescent="0.25">
      <c r="A18150" s="68" t="s">
        <v>103</v>
      </c>
      <c r="B18150" s="69">
        <v>491635753</v>
      </c>
      <c r="C18150" s="68">
        <v>887961811957</v>
      </c>
      <c r="D18150" s="69" t="s">
        <v>11980</v>
      </c>
      <c r="E18150" s="65">
        <f>IFERROR(VLOOKUP(C18150,Pivot!A:B,2,0),0)</f>
        <v>0</v>
      </c>
      <c r="F18150" s="65">
        <f>IFERROR(VLOOKUP(C18150,Pivot!A:C,3,0),0)</f>
        <v>0</v>
      </c>
    </row>
    <row r="18151" spans="1:6" x14ac:dyDescent="0.25">
      <c r="A18151" s="68" t="s">
        <v>103</v>
      </c>
      <c r="B18151" s="69">
        <v>491635753</v>
      </c>
      <c r="C18151" s="68">
        <v>887961811964</v>
      </c>
      <c r="D18151" s="69" t="s">
        <v>11980</v>
      </c>
      <c r="E18151" s="65">
        <f>IFERROR(VLOOKUP(C18151,Pivot!A:B,2,0),0)</f>
        <v>0</v>
      </c>
      <c r="F18151" s="65">
        <f>IFERROR(VLOOKUP(C18151,Pivot!A:C,3,0),0)</f>
        <v>0</v>
      </c>
    </row>
    <row r="18152" spans="1:6" x14ac:dyDescent="0.25">
      <c r="A18152" s="68" t="s">
        <v>103</v>
      </c>
      <c r="B18152" s="69">
        <v>491635753</v>
      </c>
      <c r="C18152" s="68">
        <v>887961811988</v>
      </c>
      <c r="D18152" s="69" t="s">
        <v>11980</v>
      </c>
      <c r="E18152" s="65">
        <f>IFERROR(VLOOKUP(C18152,Pivot!A:B,2,0),0)</f>
        <v>0</v>
      </c>
      <c r="F18152" s="65">
        <f>IFERROR(VLOOKUP(C18152,Pivot!A:C,3,0),0)</f>
        <v>0</v>
      </c>
    </row>
    <row r="18153" spans="1:6" x14ac:dyDescent="0.25">
      <c r="A18153" s="68" t="s">
        <v>103</v>
      </c>
      <c r="B18153" s="69">
        <v>491635753</v>
      </c>
      <c r="C18153" s="68">
        <v>887961811995</v>
      </c>
      <c r="D18153" s="69" t="s">
        <v>11980</v>
      </c>
      <c r="E18153" s="65">
        <f>IFERROR(VLOOKUP(C18153,Pivot!A:B,2,0),0)</f>
        <v>0</v>
      </c>
      <c r="F18153" s="65">
        <f>IFERROR(VLOOKUP(C18153,Pivot!A:C,3,0),0)</f>
        <v>0</v>
      </c>
    </row>
    <row r="18154" spans="1:6" x14ac:dyDescent="0.25">
      <c r="A18154" s="68" t="s">
        <v>103</v>
      </c>
      <c r="B18154" s="69">
        <v>491635753</v>
      </c>
      <c r="C18154" s="68">
        <v>887961812015</v>
      </c>
      <c r="D18154" s="69" t="s">
        <v>11980</v>
      </c>
      <c r="E18154" s="65">
        <f>IFERROR(VLOOKUP(C18154,Pivot!A:B,2,0),0)</f>
        <v>0</v>
      </c>
      <c r="F18154" s="65">
        <f>IFERROR(VLOOKUP(C18154,Pivot!A:C,3,0),0)</f>
        <v>0</v>
      </c>
    </row>
    <row r="18155" spans="1:6" x14ac:dyDescent="0.25">
      <c r="A18155" s="68" t="s">
        <v>103</v>
      </c>
      <c r="B18155" s="69">
        <v>491635753</v>
      </c>
      <c r="C18155" s="68">
        <v>887961855098</v>
      </c>
      <c r="D18155" s="69" t="s">
        <v>11980</v>
      </c>
      <c r="E18155" s="65">
        <f>IFERROR(VLOOKUP(C18155,Pivot!A:B,2,0),0)</f>
        <v>0</v>
      </c>
      <c r="F18155" s="65">
        <f>IFERROR(VLOOKUP(C18155,Pivot!A:C,3,0),0)</f>
        <v>0</v>
      </c>
    </row>
    <row r="18156" spans="1:6" x14ac:dyDescent="0.25">
      <c r="A18156" s="68" t="s">
        <v>103</v>
      </c>
      <c r="B18156" s="69">
        <v>491635753</v>
      </c>
      <c r="C18156" s="68">
        <v>887961855104</v>
      </c>
      <c r="D18156" s="69" t="s">
        <v>11980</v>
      </c>
      <c r="E18156" s="65">
        <f>IFERROR(VLOOKUP(C18156,Pivot!A:B,2,0),0)</f>
        <v>0</v>
      </c>
      <c r="F18156" s="65">
        <f>IFERROR(VLOOKUP(C18156,Pivot!A:C,3,0),0)</f>
        <v>0</v>
      </c>
    </row>
    <row r="18157" spans="1:6" x14ac:dyDescent="0.25">
      <c r="A18157" s="68" t="s">
        <v>103</v>
      </c>
      <c r="B18157" s="69">
        <v>491635753</v>
      </c>
      <c r="C18157" s="68">
        <v>887961855111</v>
      </c>
      <c r="D18157" s="69" t="s">
        <v>11980</v>
      </c>
      <c r="E18157" s="65">
        <f>IFERROR(VLOOKUP(C18157,Pivot!A:B,2,0),0)</f>
        <v>0</v>
      </c>
      <c r="F18157" s="65">
        <f>IFERROR(VLOOKUP(C18157,Pivot!A:C,3,0),0)</f>
        <v>0</v>
      </c>
    </row>
    <row r="18158" spans="1:6" x14ac:dyDescent="0.25">
      <c r="A18158" s="68" t="s">
        <v>103</v>
      </c>
      <c r="B18158" s="69">
        <v>491635753</v>
      </c>
      <c r="C18158" s="68">
        <v>887961855128</v>
      </c>
      <c r="D18158" s="69" t="s">
        <v>11980</v>
      </c>
      <c r="E18158" s="65">
        <f>IFERROR(VLOOKUP(C18158,Pivot!A:B,2,0),0)</f>
        <v>0</v>
      </c>
      <c r="F18158" s="65">
        <f>IFERROR(VLOOKUP(C18158,Pivot!A:C,3,0),0)</f>
        <v>0</v>
      </c>
    </row>
    <row r="18159" spans="1:6" x14ac:dyDescent="0.25">
      <c r="A18159" s="68" t="s">
        <v>103</v>
      </c>
      <c r="B18159" s="69">
        <v>491635753</v>
      </c>
      <c r="C18159" s="68">
        <v>887961855135</v>
      </c>
      <c r="D18159" s="69" t="s">
        <v>11980</v>
      </c>
      <c r="E18159" s="65">
        <f>IFERROR(VLOOKUP(C18159,Pivot!A:B,2,0),0)</f>
        <v>0</v>
      </c>
      <c r="F18159" s="65">
        <f>IFERROR(VLOOKUP(C18159,Pivot!A:C,3,0),0)</f>
        <v>0</v>
      </c>
    </row>
    <row r="18160" spans="1:6" x14ac:dyDescent="0.25">
      <c r="A18160" s="68" t="s">
        <v>103</v>
      </c>
      <c r="B18160" s="69">
        <v>491635753</v>
      </c>
      <c r="C18160" s="68">
        <v>887961855142</v>
      </c>
      <c r="D18160" s="69" t="s">
        <v>11980</v>
      </c>
      <c r="E18160" s="65">
        <f>IFERROR(VLOOKUP(C18160,Pivot!A:B,2,0),0)</f>
        <v>0</v>
      </c>
      <c r="F18160" s="65">
        <f>IFERROR(VLOOKUP(C18160,Pivot!A:C,3,0),0)</f>
        <v>0</v>
      </c>
    </row>
    <row r="18161" spans="1:6" x14ac:dyDescent="0.25">
      <c r="A18161" s="68" t="s">
        <v>103</v>
      </c>
      <c r="B18161" s="69">
        <v>491635753</v>
      </c>
      <c r="C18161" s="68">
        <v>887961855159</v>
      </c>
      <c r="D18161" s="69" t="s">
        <v>11980</v>
      </c>
      <c r="E18161" s="65">
        <f>IFERROR(VLOOKUP(C18161,Pivot!A:B,2,0),0)</f>
        <v>0</v>
      </c>
      <c r="F18161" s="65">
        <f>IFERROR(VLOOKUP(C18161,Pivot!A:C,3,0),0)</f>
        <v>0</v>
      </c>
    </row>
    <row r="18162" spans="1:6" x14ac:dyDescent="0.25">
      <c r="A18162" s="68" t="s">
        <v>103</v>
      </c>
      <c r="B18162" s="69">
        <v>491635753</v>
      </c>
      <c r="C18162" s="68">
        <v>887961855166</v>
      </c>
      <c r="D18162" s="69" t="s">
        <v>11980</v>
      </c>
      <c r="E18162" s="65">
        <f>IFERROR(VLOOKUP(C18162,Pivot!A:B,2,0),0)</f>
        <v>0</v>
      </c>
      <c r="F18162" s="65">
        <f>IFERROR(VLOOKUP(C18162,Pivot!A:C,3,0),0)</f>
        <v>0</v>
      </c>
    </row>
    <row r="18163" spans="1:6" x14ac:dyDescent="0.25">
      <c r="A18163" s="68" t="s">
        <v>103</v>
      </c>
      <c r="B18163" s="69">
        <v>491635753</v>
      </c>
      <c r="C18163" s="68">
        <v>887961855173</v>
      </c>
      <c r="D18163" s="69" t="s">
        <v>11980</v>
      </c>
      <c r="E18163" s="65">
        <f>IFERROR(VLOOKUP(C18163,Pivot!A:B,2,0),0)</f>
        <v>0</v>
      </c>
      <c r="F18163" s="65">
        <f>IFERROR(VLOOKUP(C18163,Pivot!A:C,3,0),0)</f>
        <v>0</v>
      </c>
    </row>
    <row r="18164" spans="1:6" x14ac:dyDescent="0.25">
      <c r="A18164" s="68" t="s">
        <v>103</v>
      </c>
      <c r="B18164" s="69">
        <v>491635753</v>
      </c>
      <c r="C18164" s="68">
        <v>887961855180</v>
      </c>
      <c r="D18164" s="69" t="s">
        <v>11980</v>
      </c>
      <c r="E18164" s="65">
        <f>IFERROR(VLOOKUP(C18164,Pivot!A:B,2,0),0)</f>
        <v>0</v>
      </c>
      <c r="F18164" s="65">
        <f>IFERROR(VLOOKUP(C18164,Pivot!A:C,3,0),0)</f>
        <v>0</v>
      </c>
    </row>
    <row r="18165" spans="1:6" x14ac:dyDescent="0.25">
      <c r="A18165" s="68" t="s">
        <v>103</v>
      </c>
      <c r="B18165" s="69">
        <v>491635753</v>
      </c>
      <c r="C18165" s="68">
        <v>887961855197</v>
      </c>
      <c r="D18165" s="69" t="s">
        <v>11980</v>
      </c>
      <c r="E18165" s="65">
        <f>IFERROR(VLOOKUP(C18165,Pivot!A:B,2,0),0)</f>
        <v>0</v>
      </c>
      <c r="F18165" s="65">
        <f>IFERROR(VLOOKUP(C18165,Pivot!A:C,3,0),0)</f>
        <v>0</v>
      </c>
    </row>
    <row r="18166" spans="1:6" x14ac:dyDescent="0.25">
      <c r="A18166" s="68" t="s">
        <v>103</v>
      </c>
      <c r="B18166" s="69">
        <v>491635753</v>
      </c>
      <c r="C18166" s="68">
        <v>887961855203</v>
      </c>
      <c r="D18166" s="69" t="s">
        <v>11980</v>
      </c>
      <c r="E18166" s="65">
        <f>IFERROR(VLOOKUP(C18166,Pivot!A:B,2,0),0)</f>
        <v>0</v>
      </c>
      <c r="F18166" s="65">
        <f>IFERROR(VLOOKUP(C18166,Pivot!A:C,3,0),0)</f>
        <v>0</v>
      </c>
    </row>
    <row r="18167" spans="1:6" x14ac:dyDescent="0.25">
      <c r="A18167" s="68" t="s">
        <v>103</v>
      </c>
      <c r="B18167" s="69">
        <v>491635753</v>
      </c>
      <c r="C18167" s="68">
        <v>887961855210</v>
      </c>
      <c r="D18167" s="69" t="s">
        <v>11980</v>
      </c>
      <c r="E18167" s="65">
        <f>IFERROR(VLOOKUP(C18167,Pivot!A:B,2,0),0)</f>
        <v>0</v>
      </c>
      <c r="F18167" s="65">
        <f>IFERROR(VLOOKUP(C18167,Pivot!A:C,3,0),0)</f>
        <v>0</v>
      </c>
    </row>
    <row r="18168" spans="1:6" x14ac:dyDescent="0.25">
      <c r="A18168" s="68" t="s">
        <v>103</v>
      </c>
      <c r="B18168" s="69">
        <v>491635753</v>
      </c>
      <c r="C18168" s="68">
        <v>887961855227</v>
      </c>
      <c r="D18168" s="69" t="s">
        <v>11980</v>
      </c>
      <c r="E18168" s="65">
        <f>IFERROR(VLOOKUP(C18168,Pivot!A:B,2,0),0)</f>
        <v>0</v>
      </c>
      <c r="F18168" s="65">
        <f>IFERROR(VLOOKUP(C18168,Pivot!A:C,3,0),0)</f>
        <v>0</v>
      </c>
    </row>
    <row r="18169" spans="1:6" x14ac:dyDescent="0.25">
      <c r="A18169" s="68" t="s">
        <v>103</v>
      </c>
      <c r="B18169" s="69">
        <v>491635753</v>
      </c>
      <c r="C18169" s="68">
        <v>887961855234</v>
      </c>
      <c r="D18169" s="69" t="s">
        <v>11980</v>
      </c>
      <c r="E18169" s="65">
        <f>IFERROR(VLOOKUP(C18169,Pivot!A:B,2,0),0)</f>
        <v>0</v>
      </c>
      <c r="F18169" s="65">
        <f>IFERROR(VLOOKUP(C18169,Pivot!A:C,3,0),0)</f>
        <v>0</v>
      </c>
    </row>
    <row r="18170" spans="1:6" x14ac:dyDescent="0.25">
      <c r="A18170" s="68" t="s">
        <v>103</v>
      </c>
      <c r="B18170" s="69">
        <v>491635753</v>
      </c>
      <c r="C18170" s="68">
        <v>887961855241</v>
      </c>
      <c r="D18170" s="69" t="s">
        <v>11980</v>
      </c>
      <c r="E18170" s="65">
        <f>IFERROR(VLOOKUP(C18170,Pivot!A:B,2,0),0)</f>
        <v>0</v>
      </c>
      <c r="F18170" s="65">
        <f>IFERROR(VLOOKUP(C18170,Pivot!A:C,3,0),0)</f>
        <v>0</v>
      </c>
    </row>
    <row r="18171" spans="1:6" x14ac:dyDescent="0.25">
      <c r="A18171" s="68" t="s">
        <v>103</v>
      </c>
      <c r="B18171" s="69">
        <v>491635753</v>
      </c>
      <c r="C18171" s="68">
        <v>887961855258</v>
      </c>
      <c r="D18171" s="69" t="s">
        <v>11980</v>
      </c>
      <c r="E18171" s="65">
        <f>IFERROR(VLOOKUP(C18171,Pivot!A:B,2,0),0)</f>
        <v>0</v>
      </c>
      <c r="F18171" s="65">
        <f>IFERROR(VLOOKUP(C18171,Pivot!A:C,3,0),0)</f>
        <v>0</v>
      </c>
    </row>
    <row r="18172" spans="1:6" x14ac:dyDescent="0.25">
      <c r="A18172" s="68" t="s">
        <v>103</v>
      </c>
      <c r="B18172" s="69">
        <v>491635753</v>
      </c>
      <c r="C18172" s="68">
        <v>887961855265</v>
      </c>
      <c r="D18172" s="69" t="s">
        <v>11980</v>
      </c>
      <c r="E18172" s="65">
        <f>IFERROR(VLOOKUP(C18172,Pivot!A:B,2,0),0)</f>
        <v>0</v>
      </c>
      <c r="F18172" s="65">
        <f>IFERROR(VLOOKUP(C18172,Pivot!A:C,3,0),0)</f>
        <v>0</v>
      </c>
    </row>
    <row r="18173" spans="1:6" x14ac:dyDescent="0.25">
      <c r="A18173" s="68" t="s">
        <v>103</v>
      </c>
      <c r="B18173" s="69">
        <v>491635753</v>
      </c>
      <c r="C18173" s="68">
        <v>887961855272</v>
      </c>
      <c r="D18173" s="69" t="s">
        <v>11980</v>
      </c>
      <c r="E18173" s="65">
        <f>IFERROR(VLOOKUP(C18173,Pivot!A:B,2,0),0)</f>
        <v>0</v>
      </c>
      <c r="F18173" s="65">
        <f>IFERROR(VLOOKUP(C18173,Pivot!A:C,3,0),0)</f>
        <v>0</v>
      </c>
    </row>
    <row r="18174" spans="1:6" x14ac:dyDescent="0.25">
      <c r="A18174" s="68" t="s">
        <v>103</v>
      </c>
      <c r="B18174" s="69">
        <v>491635753</v>
      </c>
      <c r="C18174" s="68">
        <v>887961855289</v>
      </c>
      <c r="D18174" s="69" t="s">
        <v>11980</v>
      </c>
      <c r="E18174" s="65">
        <f>IFERROR(VLOOKUP(C18174,Pivot!A:B,2,0),0)</f>
        <v>0</v>
      </c>
      <c r="F18174" s="65">
        <f>IFERROR(VLOOKUP(C18174,Pivot!A:C,3,0),0)</f>
        <v>0</v>
      </c>
    </row>
    <row r="18175" spans="1:6" x14ac:dyDescent="0.25">
      <c r="A18175" s="68" t="s">
        <v>103</v>
      </c>
      <c r="B18175" s="69">
        <v>491635753</v>
      </c>
      <c r="C18175" s="68">
        <v>887961855296</v>
      </c>
      <c r="D18175" s="69" t="s">
        <v>11980</v>
      </c>
      <c r="E18175" s="65">
        <f>IFERROR(VLOOKUP(C18175,Pivot!A:B,2,0),0)</f>
        <v>0</v>
      </c>
      <c r="F18175" s="65">
        <f>IFERROR(VLOOKUP(C18175,Pivot!A:C,3,0),0)</f>
        <v>0</v>
      </c>
    </row>
    <row r="18176" spans="1:6" x14ac:dyDescent="0.25">
      <c r="A18176" s="68" t="s">
        <v>103</v>
      </c>
      <c r="B18176" s="69">
        <v>491635753</v>
      </c>
      <c r="C18176" s="68">
        <v>887961855302</v>
      </c>
      <c r="D18176" s="69" t="s">
        <v>11980</v>
      </c>
      <c r="E18176" s="65">
        <f>IFERROR(VLOOKUP(C18176,Pivot!A:B,2,0),0)</f>
        <v>0</v>
      </c>
      <c r="F18176" s="65">
        <f>IFERROR(VLOOKUP(C18176,Pivot!A:C,3,0),0)</f>
        <v>0</v>
      </c>
    </row>
    <row r="18177" spans="1:6" x14ac:dyDescent="0.25">
      <c r="A18177" s="68" t="s">
        <v>103</v>
      </c>
      <c r="B18177" s="69">
        <v>491635753</v>
      </c>
      <c r="C18177" s="68">
        <v>887961855319</v>
      </c>
      <c r="D18177" s="69" t="s">
        <v>11980</v>
      </c>
      <c r="E18177" s="65">
        <f>IFERROR(VLOOKUP(C18177,Pivot!A:B,2,0),0)</f>
        <v>0</v>
      </c>
      <c r="F18177" s="65">
        <f>IFERROR(VLOOKUP(C18177,Pivot!A:C,3,0),0)</f>
        <v>0</v>
      </c>
    </row>
    <row r="18178" spans="1:6" x14ac:dyDescent="0.25">
      <c r="A18178" s="68" t="s">
        <v>103</v>
      </c>
      <c r="B18178" s="69">
        <v>491635753</v>
      </c>
      <c r="C18178" s="68">
        <v>887961855326</v>
      </c>
      <c r="D18178" s="69" t="s">
        <v>11980</v>
      </c>
      <c r="E18178" s="65">
        <f>IFERROR(VLOOKUP(C18178,Pivot!A:B,2,0),0)</f>
        <v>0</v>
      </c>
      <c r="F18178" s="65">
        <f>IFERROR(VLOOKUP(C18178,Pivot!A:C,3,0),0)</f>
        <v>0</v>
      </c>
    </row>
    <row r="18179" spans="1:6" x14ac:dyDescent="0.25">
      <c r="A18179" s="68" t="s">
        <v>103</v>
      </c>
      <c r="B18179" s="69">
        <v>491635753</v>
      </c>
      <c r="C18179" s="68">
        <v>887961869453</v>
      </c>
      <c r="D18179" s="69" t="s">
        <v>11980</v>
      </c>
      <c r="E18179" s="65">
        <f>IFERROR(VLOOKUP(C18179,Pivot!A:B,2,0),0)</f>
        <v>0</v>
      </c>
      <c r="F18179" s="65">
        <f>IFERROR(VLOOKUP(C18179,Pivot!A:C,3,0),0)</f>
        <v>0</v>
      </c>
    </row>
    <row r="18180" spans="1:6" x14ac:dyDescent="0.25">
      <c r="A18180" s="68" t="s">
        <v>103</v>
      </c>
      <c r="B18180" s="69">
        <v>491635753</v>
      </c>
      <c r="C18180" s="68">
        <v>887961869460</v>
      </c>
      <c r="D18180" s="69" t="s">
        <v>11980</v>
      </c>
      <c r="E18180" s="65">
        <f>IFERROR(VLOOKUP(C18180,Pivot!A:B,2,0),0)</f>
        <v>0</v>
      </c>
      <c r="F18180" s="65">
        <f>IFERROR(VLOOKUP(C18180,Pivot!A:C,3,0),0)</f>
        <v>0</v>
      </c>
    </row>
    <row r="18181" spans="1:6" x14ac:dyDescent="0.25">
      <c r="A18181" s="68" t="s">
        <v>103</v>
      </c>
      <c r="B18181" s="69">
        <v>491635753</v>
      </c>
      <c r="C18181" s="68">
        <v>887961869477</v>
      </c>
      <c r="D18181" s="69" t="s">
        <v>11980</v>
      </c>
      <c r="E18181" s="65">
        <f>IFERROR(VLOOKUP(C18181,Pivot!A:B,2,0),0)</f>
        <v>0</v>
      </c>
      <c r="F18181" s="65">
        <f>IFERROR(VLOOKUP(C18181,Pivot!A:C,3,0),0)</f>
        <v>0</v>
      </c>
    </row>
    <row r="18182" spans="1:6" x14ac:dyDescent="0.25">
      <c r="A18182" s="68" t="s">
        <v>103</v>
      </c>
      <c r="B18182" s="69">
        <v>491635754</v>
      </c>
      <c r="C18182" s="68">
        <v>619317024328</v>
      </c>
      <c r="D18182" s="69" t="s">
        <v>11981</v>
      </c>
      <c r="E18182" s="65">
        <f>IFERROR(VLOOKUP(C18182,Pivot!A:B,2,0),0)</f>
        <v>0</v>
      </c>
      <c r="F18182" s="65">
        <f>IFERROR(VLOOKUP(C18182,Pivot!A:C,3,0),0)</f>
        <v>0</v>
      </c>
    </row>
    <row r="18183" spans="1:6" x14ac:dyDescent="0.25">
      <c r="A18183" s="68" t="s">
        <v>103</v>
      </c>
      <c r="B18183" s="69">
        <v>491635755</v>
      </c>
      <c r="C18183" s="68">
        <v>4895167984609</v>
      </c>
      <c r="D18183" s="69" t="s">
        <v>11982</v>
      </c>
      <c r="E18183" s="65">
        <f>IFERROR(VLOOKUP(C18183,Pivot!A:B,2,0),0)</f>
        <v>0</v>
      </c>
      <c r="F18183" s="65">
        <f>IFERROR(VLOOKUP(C18183,Pivot!A:C,3,0),0)</f>
        <v>0</v>
      </c>
    </row>
    <row r="18184" spans="1:6" x14ac:dyDescent="0.25">
      <c r="A18184" s="68" t="s">
        <v>103</v>
      </c>
      <c r="B18184" s="69">
        <v>491635756</v>
      </c>
      <c r="C18184" s="68">
        <v>4895167985187</v>
      </c>
      <c r="D18184" s="69" t="s">
        <v>11983</v>
      </c>
      <c r="E18184" s="65">
        <f>IFERROR(VLOOKUP(C18184,Pivot!A:B,2,0),0)</f>
        <v>0</v>
      </c>
      <c r="F18184" s="65">
        <f>IFERROR(VLOOKUP(C18184,Pivot!A:C,3,0),0)</f>
        <v>0</v>
      </c>
    </row>
    <row r="18185" spans="1:6" x14ac:dyDescent="0.25">
      <c r="A18185" s="68" t="s">
        <v>103</v>
      </c>
      <c r="B18185" s="69">
        <v>491635757</v>
      </c>
      <c r="C18185" s="68">
        <v>4895167984616</v>
      </c>
      <c r="D18185" s="69" t="s">
        <v>11984</v>
      </c>
      <c r="E18185" s="65">
        <f>IFERROR(VLOOKUP(C18185,Pivot!A:B,2,0),0)</f>
        <v>0</v>
      </c>
      <c r="F18185" s="65">
        <f>IFERROR(VLOOKUP(C18185,Pivot!A:C,3,0),0)</f>
        <v>0</v>
      </c>
    </row>
    <row r="18186" spans="1:6" x14ac:dyDescent="0.25">
      <c r="A18186" s="68" t="s">
        <v>103</v>
      </c>
      <c r="B18186" s="69">
        <v>491636091</v>
      </c>
      <c r="C18186" s="68">
        <v>491636091</v>
      </c>
      <c r="D18186" s="69" t="s">
        <v>508</v>
      </c>
      <c r="E18186" s="65">
        <f>IFERROR(VLOOKUP(C18186,Pivot!A:B,2,0),0)</f>
        <v>0</v>
      </c>
      <c r="F18186" s="65">
        <f>IFERROR(VLOOKUP(C18186,Pivot!A:C,3,0),0)</f>
        <v>0</v>
      </c>
    </row>
    <row r="18187" spans="1:6" x14ac:dyDescent="0.25">
      <c r="A18187" s="68" t="s">
        <v>103</v>
      </c>
      <c r="B18187" s="69">
        <v>491636091</v>
      </c>
      <c r="C18187" s="68">
        <v>5015353256139</v>
      </c>
      <c r="D18187" s="69" t="s">
        <v>508</v>
      </c>
      <c r="E18187" s="65">
        <f>IFERROR(VLOOKUP(C18187,Pivot!A:B,2,0),0)</f>
        <v>0</v>
      </c>
      <c r="F18187" s="65">
        <f>IFERROR(VLOOKUP(C18187,Pivot!A:C,3,0),0)</f>
        <v>0</v>
      </c>
    </row>
    <row r="18188" spans="1:6" x14ac:dyDescent="0.25">
      <c r="A18188" s="68" t="s">
        <v>103</v>
      </c>
      <c r="B18188" s="69">
        <v>491636092</v>
      </c>
      <c r="C18188" s="68">
        <v>491636092</v>
      </c>
      <c r="D18188" s="69" t="s">
        <v>11985</v>
      </c>
      <c r="E18188" s="65">
        <f>IFERROR(VLOOKUP(C18188,Pivot!A:B,2,0),0)</f>
        <v>0</v>
      </c>
      <c r="F18188" s="65">
        <f>IFERROR(VLOOKUP(C18188,Pivot!A:C,3,0),0)</f>
        <v>0</v>
      </c>
    </row>
    <row r="18189" spans="1:6" x14ac:dyDescent="0.25">
      <c r="A18189" s="68" t="s">
        <v>103</v>
      </c>
      <c r="B18189" s="69">
        <v>491636092</v>
      </c>
      <c r="C18189" s="68">
        <v>5015353562087</v>
      </c>
      <c r="D18189" s="69" t="s">
        <v>11985</v>
      </c>
      <c r="E18189" s="65">
        <f>IFERROR(VLOOKUP(C18189,Pivot!A:B,2,0),0)</f>
        <v>0</v>
      </c>
      <c r="F18189" s="65">
        <f>IFERROR(VLOOKUP(C18189,Pivot!A:C,3,0),0)</f>
        <v>0</v>
      </c>
    </row>
    <row r="18190" spans="1:6" x14ac:dyDescent="0.25">
      <c r="A18190" s="68" t="s">
        <v>103</v>
      </c>
      <c r="B18190" s="69">
        <v>491636093</v>
      </c>
      <c r="C18190" s="68">
        <v>491636093</v>
      </c>
      <c r="D18190" s="69" t="s">
        <v>461</v>
      </c>
      <c r="E18190" s="65">
        <f>IFERROR(VLOOKUP(C18190,Pivot!A:B,2,0),0)</f>
        <v>0</v>
      </c>
      <c r="F18190" s="65">
        <f>IFERROR(VLOOKUP(C18190,Pivot!A:C,3,0),0)</f>
        <v>0</v>
      </c>
    </row>
    <row r="18191" spans="1:6" x14ac:dyDescent="0.25">
      <c r="A18191" s="68" t="s">
        <v>103</v>
      </c>
      <c r="B18191" s="69">
        <v>491636093</v>
      </c>
      <c r="C18191" s="68">
        <v>5015353665344</v>
      </c>
      <c r="D18191" s="69" t="s">
        <v>461</v>
      </c>
      <c r="E18191" s="65">
        <f>IFERROR(VLOOKUP(C18191,Pivot!A:B,2,0),0)</f>
        <v>0</v>
      </c>
      <c r="F18191" s="65">
        <f>IFERROR(VLOOKUP(C18191,Pivot!A:C,3,0),0)</f>
        <v>0</v>
      </c>
    </row>
    <row r="18192" spans="1:6" x14ac:dyDescent="0.25">
      <c r="A18192" s="68" t="s">
        <v>103</v>
      </c>
      <c r="B18192" s="69">
        <v>491636105</v>
      </c>
      <c r="C18192" s="68">
        <v>491636105</v>
      </c>
      <c r="D18192" s="69" t="s">
        <v>11986</v>
      </c>
      <c r="E18192" s="65">
        <f>IFERROR(VLOOKUP(C18192,Pivot!A:B,2,0),0)</f>
        <v>0</v>
      </c>
      <c r="F18192" s="65">
        <f>IFERROR(VLOOKUP(C18192,Pivot!A:C,3,0),0)</f>
        <v>0</v>
      </c>
    </row>
    <row r="18193" spans="1:6" x14ac:dyDescent="0.25">
      <c r="A18193" s="68" t="s">
        <v>103</v>
      </c>
      <c r="B18193" s="69">
        <v>491636105</v>
      </c>
      <c r="C18193" s="68">
        <v>5015353664071</v>
      </c>
      <c r="D18193" s="69" t="s">
        <v>11986</v>
      </c>
      <c r="E18193" s="65">
        <f>IFERROR(VLOOKUP(C18193,Pivot!A:B,2,0),0)</f>
        <v>0</v>
      </c>
      <c r="F18193" s="65">
        <f>IFERROR(VLOOKUP(C18193,Pivot!A:C,3,0),0)</f>
        <v>0</v>
      </c>
    </row>
    <row r="18194" spans="1:6" x14ac:dyDescent="0.25">
      <c r="A18194" s="68" t="s">
        <v>103</v>
      </c>
      <c r="B18194" s="69">
        <v>491636106</v>
      </c>
      <c r="C18194" s="68">
        <v>491636106</v>
      </c>
      <c r="D18194" s="69" t="s">
        <v>11987</v>
      </c>
      <c r="E18194" s="65">
        <f>IFERROR(VLOOKUP(C18194,Pivot!A:B,2,0),0)</f>
        <v>0</v>
      </c>
      <c r="F18194" s="65">
        <f>IFERROR(VLOOKUP(C18194,Pivot!A:C,3,0),0)</f>
        <v>0</v>
      </c>
    </row>
    <row r="18195" spans="1:6" x14ac:dyDescent="0.25">
      <c r="A18195" s="68" t="s">
        <v>103</v>
      </c>
      <c r="B18195" s="69">
        <v>491636106</v>
      </c>
      <c r="C18195" s="68">
        <v>5015353664088</v>
      </c>
      <c r="D18195" s="69" t="s">
        <v>11987</v>
      </c>
      <c r="E18195" s="65">
        <f>IFERROR(VLOOKUP(C18195,Pivot!A:B,2,0),0)</f>
        <v>0</v>
      </c>
      <c r="F18195" s="65">
        <f>IFERROR(VLOOKUP(C18195,Pivot!A:C,3,0),0)</f>
        <v>0</v>
      </c>
    </row>
    <row r="18196" spans="1:6" x14ac:dyDescent="0.25">
      <c r="A18196" s="68" t="s">
        <v>103</v>
      </c>
      <c r="B18196" s="69">
        <v>491636107</v>
      </c>
      <c r="C18196" s="68">
        <v>491636107</v>
      </c>
      <c r="D18196" s="69" t="s">
        <v>11988</v>
      </c>
      <c r="E18196" s="65">
        <f>IFERROR(VLOOKUP(C18196,Pivot!A:B,2,0),0)</f>
        <v>0</v>
      </c>
      <c r="F18196" s="65">
        <f>IFERROR(VLOOKUP(C18196,Pivot!A:C,3,0),0)</f>
        <v>0</v>
      </c>
    </row>
    <row r="18197" spans="1:6" x14ac:dyDescent="0.25">
      <c r="A18197" s="68" t="s">
        <v>103</v>
      </c>
      <c r="B18197" s="69">
        <v>491636107</v>
      </c>
      <c r="C18197" s="68">
        <v>8904027119603</v>
      </c>
      <c r="D18197" s="69" t="s">
        <v>11988</v>
      </c>
      <c r="E18197" s="65">
        <f>IFERROR(VLOOKUP(C18197,Pivot!A:B,2,0),0)</f>
        <v>0</v>
      </c>
      <c r="F18197" s="65">
        <f>IFERROR(VLOOKUP(C18197,Pivot!A:C,3,0),0)</f>
        <v>0</v>
      </c>
    </row>
    <row r="18198" spans="1:6" x14ac:dyDescent="0.25">
      <c r="A18198" s="68" t="s">
        <v>103</v>
      </c>
      <c r="B18198" s="69">
        <v>491636119</v>
      </c>
      <c r="C18198" s="68">
        <v>491636119</v>
      </c>
      <c r="D18198" s="69" t="s">
        <v>11989</v>
      </c>
      <c r="E18198" s="65">
        <f>IFERROR(VLOOKUP(C18198,Pivot!A:B,2,0),0)</f>
        <v>0</v>
      </c>
      <c r="F18198" s="65">
        <f>IFERROR(VLOOKUP(C18198,Pivot!A:C,3,0),0)</f>
        <v>0</v>
      </c>
    </row>
    <row r="18199" spans="1:6" x14ac:dyDescent="0.25">
      <c r="A18199" s="68" t="s">
        <v>103</v>
      </c>
      <c r="B18199" s="69">
        <v>491636120</v>
      </c>
      <c r="C18199" s="68">
        <v>491636120</v>
      </c>
      <c r="D18199" s="69" t="s">
        <v>11990</v>
      </c>
      <c r="E18199" s="65">
        <f>IFERROR(VLOOKUP(C18199,Pivot!A:B,2,0),0)</f>
        <v>0</v>
      </c>
      <c r="F18199" s="65">
        <f>IFERROR(VLOOKUP(C18199,Pivot!A:C,3,0),0)</f>
        <v>0</v>
      </c>
    </row>
    <row r="18200" spans="1:6" x14ac:dyDescent="0.25">
      <c r="A18200" s="68" t="s">
        <v>103</v>
      </c>
      <c r="B18200" s="69">
        <v>491636121</v>
      </c>
      <c r="C18200" s="68">
        <v>491636121</v>
      </c>
      <c r="D18200" s="69" t="s">
        <v>11991</v>
      </c>
      <c r="E18200" s="65">
        <f>IFERROR(VLOOKUP(C18200,Pivot!A:B,2,0),0)</f>
        <v>0</v>
      </c>
      <c r="F18200" s="65">
        <f>IFERROR(VLOOKUP(C18200,Pivot!A:C,3,0),0)</f>
        <v>0</v>
      </c>
    </row>
    <row r="18201" spans="1:6" x14ac:dyDescent="0.25">
      <c r="A18201" s="68" t="s">
        <v>103</v>
      </c>
      <c r="B18201" s="69">
        <v>491636122</v>
      </c>
      <c r="C18201" s="68">
        <v>491636122</v>
      </c>
      <c r="D18201" s="69" t="s">
        <v>11992</v>
      </c>
      <c r="E18201" s="65">
        <f>IFERROR(VLOOKUP(C18201,Pivot!A:B,2,0),0)</f>
        <v>0</v>
      </c>
      <c r="F18201" s="65">
        <f>IFERROR(VLOOKUP(C18201,Pivot!A:C,3,0),0)</f>
        <v>0</v>
      </c>
    </row>
    <row r="18202" spans="1:6" x14ac:dyDescent="0.25">
      <c r="A18202" s="68" t="s">
        <v>103</v>
      </c>
      <c r="B18202" s="69">
        <v>491636123</v>
      </c>
      <c r="C18202" s="68">
        <v>491636123</v>
      </c>
      <c r="D18202" s="69" t="s">
        <v>11993</v>
      </c>
      <c r="E18202" s="65">
        <f>IFERROR(VLOOKUP(C18202,Pivot!A:B,2,0),0)</f>
        <v>0</v>
      </c>
      <c r="F18202" s="65">
        <f>IFERROR(VLOOKUP(C18202,Pivot!A:C,3,0),0)</f>
        <v>0</v>
      </c>
    </row>
    <row r="18203" spans="1:6" x14ac:dyDescent="0.25">
      <c r="A18203" s="68" t="s">
        <v>103</v>
      </c>
      <c r="B18203" s="69">
        <v>491636124</v>
      </c>
      <c r="C18203" s="68">
        <v>491636124</v>
      </c>
      <c r="D18203" s="69" t="s">
        <v>11994</v>
      </c>
      <c r="E18203" s="65">
        <f>IFERROR(VLOOKUP(C18203,Pivot!A:B,2,0),0)</f>
        <v>0</v>
      </c>
      <c r="F18203" s="65">
        <f>IFERROR(VLOOKUP(C18203,Pivot!A:C,3,0),0)</f>
        <v>0</v>
      </c>
    </row>
    <row r="18204" spans="1:6" x14ac:dyDescent="0.25">
      <c r="A18204" s="68" t="s">
        <v>103</v>
      </c>
      <c r="B18204" s="69">
        <v>491636125</v>
      </c>
      <c r="C18204" s="68">
        <v>491636125</v>
      </c>
      <c r="D18204" s="69" t="s">
        <v>11995</v>
      </c>
      <c r="E18204" s="65">
        <f>IFERROR(VLOOKUP(C18204,Pivot!A:B,2,0),0)</f>
        <v>0</v>
      </c>
      <c r="F18204" s="65">
        <f>IFERROR(VLOOKUP(C18204,Pivot!A:C,3,0),0)</f>
        <v>0</v>
      </c>
    </row>
    <row r="18205" spans="1:6" x14ac:dyDescent="0.25">
      <c r="A18205" s="68" t="s">
        <v>103</v>
      </c>
      <c r="B18205" s="69">
        <v>491636126</v>
      </c>
      <c r="C18205" s="68">
        <v>491636126</v>
      </c>
      <c r="D18205" s="69" t="s">
        <v>11996</v>
      </c>
      <c r="E18205" s="65">
        <f>IFERROR(VLOOKUP(C18205,Pivot!A:B,2,0),0)</f>
        <v>0</v>
      </c>
      <c r="F18205" s="65">
        <f>IFERROR(VLOOKUP(C18205,Pivot!A:C,3,0),0)</f>
        <v>0</v>
      </c>
    </row>
    <row r="18206" spans="1:6" x14ac:dyDescent="0.25">
      <c r="A18206" s="68" t="s">
        <v>103</v>
      </c>
      <c r="B18206" s="69">
        <v>491636127</v>
      </c>
      <c r="C18206" s="68">
        <v>491636127</v>
      </c>
      <c r="D18206" s="69" t="s">
        <v>11997</v>
      </c>
      <c r="E18206" s="65">
        <f>IFERROR(VLOOKUP(C18206,Pivot!A:B,2,0),0)</f>
        <v>0</v>
      </c>
      <c r="F18206" s="65">
        <f>IFERROR(VLOOKUP(C18206,Pivot!A:C,3,0),0)</f>
        <v>0</v>
      </c>
    </row>
    <row r="18207" spans="1:6" x14ac:dyDescent="0.25">
      <c r="A18207" s="68" t="s">
        <v>103</v>
      </c>
      <c r="B18207" s="69">
        <v>491636128</v>
      </c>
      <c r="C18207" s="68">
        <v>491636128</v>
      </c>
      <c r="D18207" s="69" t="s">
        <v>11998</v>
      </c>
      <c r="E18207" s="65">
        <f>IFERROR(VLOOKUP(C18207,Pivot!A:B,2,0),0)</f>
        <v>0</v>
      </c>
      <c r="F18207" s="65">
        <f>IFERROR(VLOOKUP(C18207,Pivot!A:C,3,0),0)</f>
        <v>0</v>
      </c>
    </row>
    <row r="18208" spans="1:6" x14ac:dyDescent="0.25">
      <c r="A18208" s="68" t="s">
        <v>103</v>
      </c>
      <c r="B18208" s="69">
        <v>491636129</v>
      </c>
      <c r="C18208" s="68">
        <v>491636129</v>
      </c>
      <c r="D18208" s="69" t="s">
        <v>11999</v>
      </c>
      <c r="E18208" s="65">
        <f>IFERROR(VLOOKUP(C18208,Pivot!A:B,2,0),0)</f>
        <v>0</v>
      </c>
      <c r="F18208" s="65">
        <f>IFERROR(VLOOKUP(C18208,Pivot!A:C,3,0),0)</f>
        <v>0</v>
      </c>
    </row>
    <row r="18209" spans="1:6" x14ac:dyDescent="0.25">
      <c r="A18209" s="68" t="s">
        <v>103</v>
      </c>
      <c r="B18209" s="69">
        <v>491636130</v>
      </c>
      <c r="C18209" s="68">
        <v>491636130</v>
      </c>
      <c r="D18209" s="69" t="s">
        <v>12000</v>
      </c>
      <c r="E18209" s="65">
        <f>IFERROR(VLOOKUP(C18209,Pivot!A:B,2,0),0)</f>
        <v>0</v>
      </c>
      <c r="F18209" s="65">
        <f>IFERROR(VLOOKUP(C18209,Pivot!A:C,3,0),0)</f>
        <v>0</v>
      </c>
    </row>
    <row r="18210" spans="1:6" x14ac:dyDescent="0.25">
      <c r="A18210" s="68" t="s">
        <v>103</v>
      </c>
      <c r="B18210" s="69">
        <v>491636131</v>
      </c>
      <c r="C18210" s="68">
        <v>491636131</v>
      </c>
      <c r="D18210" s="69" t="s">
        <v>12001</v>
      </c>
      <c r="E18210" s="65">
        <f>IFERROR(VLOOKUP(C18210,Pivot!A:B,2,0),0)</f>
        <v>0</v>
      </c>
      <c r="F18210" s="65">
        <f>IFERROR(VLOOKUP(C18210,Pivot!A:C,3,0),0)</f>
        <v>0</v>
      </c>
    </row>
    <row r="18211" spans="1:6" x14ac:dyDescent="0.25">
      <c r="A18211" s="68" t="s">
        <v>103</v>
      </c>
      <c r="B18211" s="69">
        <v>491636132</v>
      </c>
      <c r="C18211" s="68">
        <v>491636132</v>
      </c>
      <c r="D18211" s="69" t="s">
        <v>12002</v>
      </c>
      <c r="E18211" s="65">
        <f>IFERROR(VLOOKUP(C18211,Pivot!A:B,2,0),0)</f>
        <v>0</v>
      </c>
      <c r="F18211" s="65">
        <f>IFERROR(VLOOKUP(C18211,Pivot!A:C,3,0),0)</f>
        <v>0</v>
      </c>
    </row>
    <row r="18212" spans="1:6" x14ac:dyDescent="0.25">
      <c r="A18212" s="68" t="s">
        <v>103</v>
      </c>
      <c r="B18212" s="69">
        <v>491636133</v>
      </c>
      <c r="C18212" s="68">
        <v>491636133</v>
      </c>
      <c r="D18212" s="69" t="s">
        <v>12003</v>
      </c>
      <c r="E18212" s="65">
        <f>IFERROR(VLOOKUP(C18212,Pivot!A:B,2,0),0)</f>
        <v>0</v>
      </c>
      <c r="F18212" s="65">
        <f>IFERROR(VLOOKUP(C18212,Pivot!A:C,3,0),0)</f>
        <v>0</v>
      </c>
    </row>
    <row r="18213" spans="1:6" x14ac:dyDescent="0.25">
      <c r="A18213" s="68" t="s">
        <v>103</v>
      </c>
      <c r="B18213" s="69">
        <v>491636134</v>
      </c>
      <c r="C18213" s="68">
        <v>491636134</v>
      </c>
      <c r="D18213" s="69" t="s">
        <v>12004</v>
      </c>
      <c r="E18213" s="65">
        <f>IFERROR(VLOOKUP(C18213,Pivot!A:B,2,0),0)</f>
        <v>0</v>
      </c>
      <c r="F18213" s="65">
        <f>IFERROR(VLOOKUP(C18213,Pivot!A:C,3,0),0)</f>
        <v>0</v>
      </c>
    </row>
    <row r="18214" spans="1:6" x14ac:dyDescent="0.25">
      <c r="A18214" s="68" t="s">
        <v>103</v>
      </c>
      <c r="B18214" s="69">
        <v>491636135</v>
      </c>
      <c r="C18214" s="68">
        <v>491636135</v>
      </c>
      <c r="D18214" s="69" t="s">
        <v>12005</v>
      </c>
      <c r="E18214" s="65">
        <f>IFERROR(VLOOKUP(C18214,Pivot!A:B,2,0),0)</f>
        <v>0</v>
      </c>
      <c r="F18214" s="65">
        <f>IFERROR(VLOOKUP(C18214,Pivot!A:C,3,0),0)</f>
        <v>0</v>
      </c>
    </row>
    <row r="18215" spans="1:6" x14ac:dyDescent="0.25">
      <c r="A18215" s="68" t="s">
        <v>103</v>
      </c>
      <c r="B18215" s="69">
        <v>491636136</v>
      </c>
      <c r="C18215" s="68">
        <v>491636136</v>
      </c>
      <c r="D18215" s="69" t="s">
        <v>12006</v>
      </c>
      <c r="E18215" s="65">
        <f>IFERROR(VLOOKUP(C18215,Pivot!A:B,2,0),0)</f>
        <v>0</v>
      </c>
      <c r="F18215" s="65">
        <f>IFERROR(VLOOKUP(C18215,Pivot!A:C,3,0),0)</f>
        <v>0</v>
      </c>
    </row>
    <row r="18216" spans="1:6" x14ac:dyDescent="0.25">
      <c r="A18216" s="68" t="s">
        <v>103</v>
      </c>
      <c r="B18216" s="69">
        <v>491636137</v>
      </c>
      <c r="C18216" s="68">
        <v>491636137</v>
      </c>
      <c r="D18216" s="69" t="s">
        <v>12007</v>
      </c>
      <c r="E18216" s="65">
        <f>IFERROR(VLOOKUP(C18216,Pivot!A:B,2,0),0)</f>
        <v>0</v>
      </c>
      <c r="F18216" s="65">
        <f>IFERROR(VLOOKUP(C18216,Pivot!A:C,3,0),0)</f>
        <v>0</v>
      </c>
    </row>
    <row r="18217" spans="1:6" x14ac:dyDescent="0.25">
      <c r="A18217" s="68" t="s">
        <v>103</v>
      </c>
      <c r="B18217" s="69">
        <v>491636138</v>
      </c>
      <c r="C18217" s="68">
        <v>491636138</v>
      </c>
      <c r="D18217" s="69" t="s">
        <v>12008</v>
      </c>
      <c r="E18217" s="65">
        <f>IFERROR(VLOOKUP(C18217,Pivot!A:B,2,0),0)</f>
        <v>0</v>
      </c>
      <c r="F18217" s="65">
        <f>IFERROR(VLOOKUP(C18217,Pivot!A:C,3,0),0)</f>
        <v>0</v>
      </c>
    </row>
    <row r="18218" spans="1:6" x14ac:dyDescent="0.25">
      <c r="A18218" s="68" t="s">
        <v>103</v>
      </c>
      <c r="B18218" s="69">
        <v>491636139</v>
      </c>
      <c r="C18218" s="68">
        <v>491636139</v>
      </c>
      <c r="D18218" s="69" t="s">
        <v>12009</v>
      </c>
      <c r="E18218" s="65">
        <f>IFERROR(VLOOKUP(C18218,Pivot!A:B,2,0),0)</f>
        <v>0</v>
      </c>
      <c r="F18218" s="65">
        <f>IFERROR(VLOOKUP(C18218,Pivot!A:C,3,0),0)</f>
        <v>0</v>
      </c>
    </row>
    <row r="18219" spans="1:6" x14ac:dyDescent="0.25">
      <c r="A18219" s="68" t="s">
        <v>103</v>
      </c>
      <c r="B18219" s="69">
        <v>491636140</v>
      </c>
      <c r="C18219" s="68">
        <v>491636140</v>
      </c>
      <c r="D18219" s="69" t="s">
        <v>12010</v>
      </c>
      <c r="E18219" s="65">
        <f>IFERROR(VLOOKUP(C18219,Pivot!A:B,2,0),0)</f>
        <v>0</v>
      </c>
      <c r="F18219" s="65">
        <f>IFERROR(VLOOKUP(C18219,Pivot!A:C,3,0),0)</f>
        <v>0</v>
      </c>
    </row>
    <row r="18220" spans="1:6" x14ac:dyDescent="0.25">
      <c r="A18220" s="68" t="s">
        <v>103</v>
      </c>
      <c r="B18220" s="69">
        <v>491636141</v>
      </c>
      <c r="C18220" s="68">
        <v>491636141</v>
      </c>
      <c r="D18220" s="69" t="s">
        <v>12011</v>
      </c>
      <c r="E18220" s="65">
        <f>IFERROR(VLOOKUP(C18220,Pivot!A:B,2,0),0)</f>
        <v>0</v>
      </c>
      <c r="F18220" s="65">
        <f>IFERROR(VLOOKUP(C18220,Pivot!A:C,3,0),0)</f>
        <v>0</v>
      </c>
    </row>
    <row r="18221" spans="1:6" x14ac:dyDescent="0.25">
      <c r="A18221" s="68" t="s">
        <v>103</v>
      </c>
      <c r="B18221" s="69">
        <v>491636142</v>
      </c>
      <c r="C18221" s="68">
        <v>491636142</v>
      </c>
      <c r="D18221" s="69" t="s">
        <v>12012</v>
      </c>
      <c r="E18221" s="65">
        <f>IFERROR(VLOOKUP(C18221,Pivot!A:B,2,0),0)</f>
        <v>0</v>
      </c>
      <c r="F18221" s="65">
        <f>IFERROR(VLOOKUP(C18221,Pivot!A:C,3,0),0)</f>
        <v>0</v>
      </c>
    </row>
    <row r="18222" spans="1:6" x14ac:dyDescent="0.25">
      <c r="A18222" s="68" t="s">
        <v>103</v>
      </c>
      <c r="B18222" s="69">
        <v>491636143</v>
      </c>
      <c r="C18222" s="68">
        <v>491636143</v>
      </c>
      <c r="D18222" s="69" t="s">
        <v>12013</v>
      </c>
      <c r="E18222" s="65">
        <f>IFERROR(VLOOKUP(C18222,Pivot!A:B,2,0),0)</f>
        <v>0</v>
      </c>
      <c r="F18222" s="65">
        <f>IFERROR(VLOOKUP(C18222,Pivot!A:C,3,0),0)</f>
        <v>0</v>
      </c>
    </row>
    <row r="18223" spans="1:6" x14ac:dyDescent="0.25">
      <c r="A18223" s="68" t="s">
        <v>103</v>
      </c>
      <c r="B18223" s="69">
        <v>491636144</v>
      </c>
      <c r="C18223" s="68">
        <v>491636144</v>
      </c>
      <c r="D18223" s="69" t="s">
        <v>12014</v>
      </c>
      <c r="E18223" s="65">
        <f>IFERROR(VLOOKUP(C18223,Pivot!A:B,2,0),0)</f>
        <v>0</v>
      </c>
      <c r="F18223" s="65">
        <f>IFERROR(VLOOKUP(C18223,Pivot!A:C,3,0),0)</f>
        <v>0</v>
      </c>
    </row>
    <row r="18224" spans="1:6" x14ac:dyDescent="0.25">
      <c r="A18224" s="68" t="s">
        <v>103</v>
      </c>
      <c r="B18224" s="69">
        <v>491636145</v>
      </c>
      <c r="C18224" s="68">
        <v>491636145</v>
      </c>
      <c r="D18224" s="69" t="s">
        <v>12015</v>
      </c>
      <c r="E18224" s="65">
        <f>IFERROR(VLOOKUP(C18224,Pivot!A:B,2,0),0)</f>
        <v>0</v>
      </c>
      <c r="F18224" s="65">
        <f>IFERROR(VLOOKUP(C18224,Pivot!A:C,3,0),0)</f>
        <v>0</v>
      </c>
    </row>
    <row r="18225" spans="1:6" x14ac:dyDescent="0.25">
      <c r="A18225" s="68" t="s">
        <v>103</v>
      </c>
      <c r="B18225" s="69">
        <v>491636146</v>
      </c>
      <c r="C18225" s="68">
        <v>491636146</v>
      </c>
      <c r="D18225" s="69" t="s">
        <v>12016</v>
      </c>
      <c r="E18225" s="65">
        <f>IFERROR(VLOOKUP(C18225,Pivot!A:B,2,0),0)</f>
        <v>0</v>
      </c>
      <c r="F18225" s="65">
        <f>IFERROR(VLOOKUP(C18225,Pivot!A:C,3,0),0)</f>
        <v>0</v>
      </c>
    </row>
    <row r="18226" spans="1:6" x14ac:dyDescent="0.25">
      <c r="A18226" s="68" t="s">
        <v>103</v>
      </c>
      <c r="B18226" s="69">
        <v>491636147</v>
      </c>
      <c r="C18226" s="68">
        <v>491636147</v>
      </c>
      <c r="D18226" s="69" t="s">
        <v>12017</v>
      </c>
      <c r="E18226" s="65">
        <f>IFERROR(VLOOKUP(C18226,Pivot!A:B,2,0),0)</f>
        <v>0</v>
      </c>
      <c r="F18226" s="65">
        <f>IFERROR(VLOOKUP(C18226,Pivot!A:C,3,0),0)</f>
        <v>0</v>
      </c>
    </row>
    <row r="18227" spans="1:6" x14ac:dyDescent="0.25">
      <c r="A18227" s="68" t="s">
        <v>103</v>
      </c>
      <c r="B18227" s="69">
        <v>491636148</v>
      </c>
      <c r="C18227" s="68">
        <v>491636148</v>
      </c>
      <c r="D18227" s="69" t="s">
        <v>12018</v>
      </c>
      <c r="E18227" s="65">
        <f>IFERROR(VLOOKUP(C18227,Pivot!A:B,2,0),0)</f>
        <v>0</v>
      </c>
      <c r="F18227" s="65">
        <f>IFERROR(VLOOKUP(C18227,Pivot!A:C,3,0),0)</f>
        <v>0</v>
      </c>
    </row>
    <row r="18228" spans="1:6" x14ac:dyDescent="0.25">
      <c r="A18228" s="68" t="s">
        <v>103</v>
      </c>
      <c r="B18228" s="69">
        <v>491636149</v>
      </c>
      <c r="C18228" s="68">
        <v>491636149</v>
      </c>
      <c r="D18228" s="69" t="s">
        <v>12019</v>
      </c>
      <c r="E18228" s="65">
        <f>IFERROR(VLOOKUP(C18228,Pivot!A:B,2,0),0)</f>
        <v>0</v>
      </c>
      <c r="F18228" s="65">
        <f>IFERROR(VLOOKUP(C18228,Pivot!A:C,3,0),0)</f>
        <v>0</v>
      </c>
    </row>
    <row r="18229" spans="1:6" x14ac:dyDescent="0.25">
      <c r="A18229" s="68" t="s">
        <v>103</v>
      </c>
      <c r="B18229" s="69">
        <v>491636150</v>
      </c>
      <c r="C18229" s="68">
        <v>491636150</v>
      </c>
      <c r="D18229" s="69" t="s">
        <v>12020</v>
      </c>
      <c r="E18229" s="65">
        <f>IFERROR(VLOOKUP(C18229,Pivot!A:B,2,0),0)</f>
        <v>0</v>
      </c>
      <c r="F18229" s="65">
        <f>IFERROR(VLOOKUP(C18229,Pivot!A:C,3,0),0)</f>
        <v>0</v>
      </c>
    </row>
    <row r="18230" spans="1:6" x14ac:dyDescent="0.25">
      <c r="A18230" s="68" t="s">
        <v>103</v>
      </c>
      <c r="B18230" s="69">
        <v>491636151</v>
      </c>
      <c r="C18230" s="68">
        <v>491636151</v>
      </c>
      <c r="D18230" s="69" t="s">
        <v>12021</v>
      </c>
      <c r="E18230" s="65">
        <f>IFERROR(VLOOKUP(C18230,Pivot!A:B,2,0),0)</f>
        <v>0</v>
      </c>
      <c r="F18230" s="65">
        <f>IFERROR(VLOOKUP(C18230,Pivot!A:C,3,0),0)</f>
        <v>0</v>
      </c>
    </row>
    <row r="18231" spans="1:6" x14ac:dyDescent="0.25">
      <c r="A18231" s="68" t="s">
        <v>103</v>
      </c>
      <c r="B18231" s="69">
        <v>491636152</v>
      </c>
      <c r="C18231" s="68">
        <v>491636152</v>
      </c>
      <c r="D18231" s="69" t="s">
        <v>12022</v>
      </c>
      <c r="E18231" s="65">
        <f>IFERROR(VLOOKUP(C18231,Pivot!A:B,2,0),0)</f>
        <v>0</v>
      </c>
      <c r="F18231" s="65">
        <f>IFERROR(VLOOKUP(C18231,Pivot!A:C,3,0),0)</f>
        <v>0</v>
      </c>
    </row>
    <row r="18232" spans="1:6" x14ac:dyDescent="0.25">
      <c r="A18232" s="68" t="s">
        <v>103</v>
      </c>
      <c r="B18232" s="69">
        <v>491636153</v>
      </c>
      <c r="C18232" s="68">
        <v>491636153</v>
      </c>
      <c r="D18232" s="69" t="s">
        <v>12023</v>
      </c>
      <c r="E18232" s="65">
        <f>IFERROR(VLOOKUP(C18232,Pivot!A:B,2,0),0)</f>
        <v>0</v>
      </c>
      <c r="F18232" s="65">
        <f>IFERROR(VLOOKUP(C18232,Pivot!A:C,3,0),0)</f>
        <v>0</v>
      </c>
    </row>
    <row r="18233" spans="1:6" x14ac:dyDescent="0.25">
      <c r="A18233" s="68" t="s">
        <v>103</v>
      </c>
      <c r="B18233" s="69">
        <v>491636154</v>
      </c>
      <c r="C18233" s="68">
        <v>491636154</v>
      </c>
      <c r="D18233" s="69" t="s">
        <v>12024</v>
      </c>
      <c r="E18233" s="65">
        <f>IFERROR(VLOOKUP(C18233,Pivot!A:B,2,0),0)</f>
        <v>0</v>
      </c>
      <c r="F18233" s="65">
        <f>IFERROR(VLOOKUP(C18233,Pivot!A:C,3,0),0)</f>
        <v>0</v>
      </c>
    </row>
    <row r="18234" spans="1:6" x14ac:dyDescent="0.25">
      <c r="A18234" s="68" t="s">
        <v>103</v>
      </c>
      <c r="B18234" s="69">
        <v>491636155</v>
      </c>
      <c r="C18234" s="68">
        <v>491636155</v>
      </c>
      <c r="D18234" s="69" t="s">
        <v>12025</v>
      </c>
      <c r="E18234" s="65">
        <f>IFERROR(VLOOKUP(C18234,Pivot!A:B,2,0),0)</f>
        <v>0</v>
      </c>
      <c r="F18234" s="65">
        <f>IFERROR(VLOOKUP(C18234,Pivot!A:C,3,0),0)</f>
        <v>0</v>
      </c>
    </row>
    <row r="18235" spans="1:6" x14ac:dyDescent="0.25">
      <c r="A18235" s="68" t="s">
        <v>103</v>
      </c>
      <c r="B18235" s="69">
        <v>491636156</v>
      </c>
      <c r="C18235" s="68">
        <v>491636156</v>
      </c>
      <c r="D18235" s="69" t="s">
        <v>12026</v>
      </c>
      <c r="E18235" s="65">
        <f>IFERROR(VLOOKUP(C18235,Pivot!A:B,2,0),0)</f>
        <v>0</v>
      </c>
      <c r="F18235" s="65">
        <f>IFERROR(VLOOKUP(C18235,Pivot!A:C,3,0),0)</f>
        <v>0</v>
      </c>
    </row>
    <row r="18236" spans="1:6" x14ac:dyDescent="0.25">
      <c r="A18236" s="68" t="s">
        <v>103</v>
      </c>
      <c r="B18236" s="69">
        <v>491636157</v>
      </c>
      <c r="C18236" s="68">
        <v>50743646164</v>
      </c>
      <c r="D18236" s="69" t="s">
        <v>12027</v>
      </c>
      <c r="E18236" s="65">
        <f>IFERROR(VLOOKUP(C18236,Pivot!A:B,2,0),0)</f>
        <v>0</v>
      </c>
      <c r="F18236" s="65">
        <f>IFERROR(VLOOKUP(C18236,Pivot!A:C,3,0),0)</f>
        <v>0</v>
      </c>
    </row>
    <row r="18237" spans="1:6" x14ac:dyDescent="0.25">
      <c r="A18237" s="68" t="s">
        <v>103</v>
      </c>
      <c r="B18237" s="69">
        <v>491636158</v>
      </c>
      <c r="C18237" s="68">
        <v>50743648274</v>
      </c>
      <c r="D18237" s="69" t="s">
        <v>12028</v>
      </c>
      <c r="E18237" s="65">
        <f>IFERROR(VLOOKUP(C18237,Pivot!A:B,2,0),0)</f>
        <v>0</v>
      </c>
      <c r="F18237" s="65">
        <f>IFERROR(VLOOKUP(C18237,Pivot!A:C,3,0),0)</f>
        <v>0</v>
      </c>
    </row>
    <row r="18238" spans="1:6" x14ac:dyDescent="0.25">
      <c r="A18238" s="68" t="s">
        <v>103</v>
      </c>
      <c r="B18238" s="69">
        <v>491636158</v>
      </c>
      <c r="C18238" s="68">
        <v>50743648816</v>
      </c>
      <c r="D18238" s="69" t="s">
        <v>12028</v>
      </c>
      <c r="E18238" s="65">
        <f>IFERROR(VLOOKUP(C18238,Pivot!A:B,2,0),0)</f>
        <v>0</v>
      </c>
      <c r="F18238" s="65">
        <f>IFERROR(VLOOKUP(C18238,Pivot!A:C,3,0),0)</f>
        <v>0</v>
      </c>
    </row>
    <row r="18239" spans="1:6" x14ac:dyDescent="0.25">
      <c r="A18239" s="68" t="s">
        <v>103</v>
      </c>
      <c r="B18239" s="69">
        <v>491636158</v>
      </c>
      <c r="C18239" s="68">
        <v>50743648823</v>
      </c>
      <c r="D18239" s="69" t="s">
        <v>12028</v>
      </c>
      <c r="E18239" s="65">
        <f>IFERROR(VLOOKUP(C18239,Pivot!A:B,2,0),0)</f>
        <v>0</v>
      </c>
      <c r="F18239" s="65">
        <f>IFERROR(VLOOKUP(C18239,Pivot!A:C,3,0),0)</f>
        <v>0</v>
      </c>
    </row>
    <row r="18240" spans="1:6" x14ac:dyDescent="0.25">
      <c r="A18240" s="68" t="s">
        <v>103</v>
      </c>
      <c r="B18240" s="69">
        <v>491636158</v>
      </c>
      <c r="C18240" s="68">
        <v>50743648830</v>
      </c>
      <c r="D18240" s="69" t="s">
        <v>12028</v>
      </c>
      <c r="E18240" s="65">
        <f>IFERROR(VLOOKUP(C18240,Pivot!A:B,2,0),0)</f>
        <v>0</v>
      </c>
      <c r="F18240" s="65">
        <f>IFERROR(VLOOKUP(C18240,Pivot!A:C,3,0),0)</f>
        <v>0</v>
      </c>
    </row>
    <row r="18241" spans="1:6" x14ac:dyDescent="0.25">
      <c r="A18241" s="68" t="s">
        <v>103</v>
      </c>
      <c r="B18241" s="69">
        <v>491636159</v>
      </c>
      <c r="C18241" s="68">
        <v>50743641442</v>
      </c>
      <c r="D18241" s="69" t="s">
        <v>12029</v>
      </c>
      <c r="E18241" s="65">
        <f>IFERROR(VLOOKUP(C18241,Pivot!A:B,2,0),0)</f>
        <v>0</v>
      </c>
      <c r="F18241" s="65">
        <f>IFERROR(VLOOKUP(C18241,Pivot!A:C,3,0),0)</f>
        <v>0</v>
      </c>
    </row>
    <row r="18242" spans="1:6" x14ac:dyDescent="0.25">
      <c r="A18242" s="68" t="s">
        <v>103</v>
      </c>
      <c r="B18242" s="69">
        <v>491636160</v>
      </c>
      <c r="C18242" s="68">
        <v>50743640933</v>
      </c>
      <c r="D18242" s="69" t="s">
        <v>12030</v>
      </c>
      <c r="E18242" s="65">
        <f>IFERROR(VLOOKUP(C18242,Pivot!A:B,2,0),0)</f>
        <v>0</v>
      </c>
      <c r="F18242" s="65">
        <f>IFERROR(VLOOKUP(C18242,Pivot!A:C,3,0),0)</f>
        <v>0</v>
      </c>
    </row>
    <row r="18243" spans="1:6" x14ac:dyDescent="0.25">
      <c r="A18243" s="68" t="s">
        <v>103</v>
      </c>
      <c r="B18243" s="69">
        <v>491636162</v>
      </c>
      <c r="C18243" s="68">
        <v>50743642999</v>
      </c>
      <c r="D18243" s="69" t="s">
        <v>12031</v>
      </c>
      <c r="E18243" s="65">
        <f>IFERROR(VLOOKUP(C18243,Pivot!A:B,2,0),0)</f>
        <v>0</v>
      </c>
      <c r="F18243" s="65">
        <f>IFERROR(VLOOKUP(C18243,Pivot!A:C,3,0),0)</f>
        <v>0</v>
      </c>
    </row>
    <row r="18244" spans="1:6" x14ac:dyDescent="0.25">
      <c r="A18244" s="68" t="s">
        <v>103</v>
      </c>
      <c r="B18244" s="69">
        <v>491636163</v>
      </c>
      <c r="C18244" s="68">
        <v>50743648908</v>
      </c>
      <c r="D18244" s="69" t="s">
        <v>12032</v>
      </c>
      <c r="E18244" s="65">
        <f>IFERROR(VLOOKUP(C18244,Pivot!A:B,2,0),0)</f>
        <v>0</v>
      </c>
      <c r="F18244" s="65">
        <f>IFERROR(VLOOKUP(C18244,Pivot!A:C,3,0),0)</f>
        <v>0</v>
      </c>
    </row>
    <row r="18245" spans="1:6" x14ac:dyDescent="0.25">
      <c r="A18245" s="68" t="s">
        <v>103</v>
      </c>
      <c r="B18245" s="69">
        <v>491636164</v>
      </c>
      <c r="C18245" s="68">
        <v>491636164</v>
      </c>
      <c r="D18245" s="69" t="s">
        <v>12033</v>
      </c>
      <c r="E18245" s="65">
        <f>IFERROR(VLOOKUP(C18245,Pivot!A:B,2,0),0)</f>
        <v>0</v>
      </c>
      <c r="F18245" s="65">
        <f>IFERROR(VLOOKUP(C18245,Pivot!A:C,3,0),0)</f>
        <v>0</v>
      </c>
    </row>
    <row r="18246" spans="1:6" x14ac:dyDescent="0.25">
      <c r="A18246" s="68" t="s">
        <v>103</v>
      </c>
      <c r="B18246" s="69">
        <v>491636164</v>
      </c>
      <c r="C18246" s="68">
        <v>50743648878</v>
      </c>
      <c r="D18246" s="69" t="s">
        <v>12033</v>
      </c>
      <c r="E18246" s="65">
        <f>IFERROR(VLOOKUP(C18246,Pivot!A:B,2,0),0)</f>
        <v>0</v>
      </c>
      <c r="F18246" s="65">
        <f>IFERROR(VLOOKUP(C18246,Pivot!A:C,3,0),0)</f>
        <v>0</v>
      </c>
    </row>
    <row r="18247" spans="1:6" x14ac:dyDescent="0.25">
      <c r="A18247" s="68" t="s">
        <v>103</v>
      </c>
      <c r="B18247" s="69">
        <v>491636165</v>
      </c>
      <c r="C18247" s="68">
        <v>50743647246</v>
      </c>
      <c r="D18247" s="69" t="s">
        <v>12033</v>
      </c>
      <c r="E18247" s="65">
        <f>IFERROR(VLOOKUP(C18247,Pivot!A:B,2,0),0)</f>
        <v>0</v>
      </c>
      <c r="F18247" s="65">
        <f>IFERROR(VLOOKUP(C18247,Pivot!A:C,3,0),0)</f>
        <v>0</v>
      </c>
    </row>
    <row r="18248" spans="1:6" x14ac:dyDescent="0.25">
      <c r="A18248" s="68" t="s">
        <v>103</v>
      </c>
      <c r="B18248" s="69">
        <v>491636166</v>
      </c>
      <c r="C18248" s="68">
        <v>35051117018</v>
      </c>
      <c r="D18248" s="69" t="s">
        <v>12034</v>
      </c>
      <c r="E18248" s="65">
        <f>IFERROR(VLOOKUP(C18248,Pivot!A:B,2,0),0)</f>
        <v>0</v>
      </c>
      <c r="F18248" s="65">
        <f>IFERROR(VLOOKUP(C18248,Pivot!A:C,3,0),0)</f>
        <v>0</v>
      </c>
    </row>
    <row r="18249" spans="1:6" x14ac:dyDescent="0.25">
      <c r="A18249" s="68" t="s">
        <v>103</v>
      </c>
      <c r="B18249" s="69">
        <v>491636166</v>
      </c>
      <c r="C18249" s="68">
        <v>35051117025</v>
      </c>
      <c r="D18249" s="69" t="s">
        <v>12034</v>
      </c>
      <c r="E18249" s="65">
        <f>IFERROR(VLOOKUP(C18249,Pivot!A:B,2,0),0)</f>
        <v>0</v>
      </c>
      <c r="F18249" s="65">
        <f>IFERROR(VLOOKUP(C18249,Pivot!A:C,3,0),0)</f>
        <v>0</v>
      </c>
    </row>
    <row r="18250" spans="1:6" x14ac:dyDescent="0.25">
      <c r="A18250" s="68" t="s">
        <v>103</v>
      </c>
      <c r="B18250" s="69">
        <v>491636166</v>
      </c>
      <c r="C18250" s="68">
        <v>491636166</v>
      </c>
      <c r="D18250" s="69" t="s">
        <v>12034</v>
      </c>
      <c r="E18250" s="65">
        <f>IFERROR(VLOOKUP(C18250,Pivot!A:B,2,0),0)</f>
        <v>0</v>
      </c>
      <c r="F18250" s="65">
        <f>IFERROR(VLOOKUP(C18250,Pivot!A:C,3,0),0)</f>
        <v>0</v>
      </c>
    </row>
    <row r="18251" spans="1:6" x14ac:dyDescent="0.25">
      <c r="A18251" s="68" t="s">
        <v>103</v>
      </c>
      <c r="B18251" s="69">
        <v>491636167</v>
      </c>
      <c r="C18251" s="68">
        <v>35051564744</v>
      </c>
      <c r="D18251" s="69" t="s">
        <v>12035</v>
      </c>
      <c r="E18251" s="65">
        <f>IFERROR(VLOOKUP(C18251,Pivot!A:B,2,0),0)</f>
        <v>0</v>
      </c>
      <c r="F18251" s="65">
        <f>IFERROR(VLOOKUP(C18251,Pivot!A:C,3,0),0)</f>
        <v>0</v>
      </c>
    </row>
    <row r="18252" spans="1:6" x14ac:dyDescent="0.25">
      <c r="A18252" s="68" t="s">
        <v>103</v>
      </c>
      <c r="B18252" s="69">
        <v>491636167</v>
      </c>
      <c r="C18252" s="68">
        <v>35051564751</v>
      </c>
      <c r="D18252" s="69" t="s">
        <v>12035</v>
      </c>
      <c r="E18252" s="65">
        <f>IFERROR(VLOOKUP(C18252,Pivot!A:B,2,0),0)</f>
        <v>0</v>
      </c>
      <c r="F18252" s="65">
        <f>IFERROR(VLOOKUP(C18252,Pivot!A:C,3,0),0)</f>
        <v>0</v>
      </c>
    </row>
    <row r="18253" spans="1:6" x14ac:dyDescent="0.25">
      <c r="A18253" s="68" t="s">
        <v>103</v>
      </c>
      <c r="B18253" s="69">
        <v>491636168</v>
      </c>
      <c r="C18253" s="68">
        <v>35051564829</v>
      </c>
      <c r="D18253" s="69" t="s">
        <v>12036</v>
      </c>
      <c r="E18253" s="65">
        <f>IFERROR(VLOOKUP(C18253,Pivot!A:B,2,0),0)</f>
        <v>0</v>
      </c>
      <c r="F18253" s="65">
        <f>IFERROR(VLOOKUP(C18253,Pivot!A:C,3,0),0)</f>
        <v>0</v>
      </c>
    </row>
    <row r="18254" spans="1:6" x14ac:dyDescent="0.25">
      <c r="A18254" s="68" t="s">
        <v>103</v>
      </c>
      <c r="B18254" s="69">
        <v>491636168</v>
      </c>
      <c r="C18254" s="68">
        <v>35051564836</v>
      </c>
      <c r="D18254" s="69" t="s">
        <v>12036</v>
      </c>
      <c r="E18254" s="65">
        <f>IFERROR(VLOOKUP(C18254,Pivot!A:B,2,0),0)</f>
        <v>0</v>
      </c>
      <c r="F18254" s="65">
        <f>IFERROR(VLOOKUP(C18254,Pivot!A:C,3,0),0)</f>
        <v>0</v>
      </c>
    </row>
    <row r="18255" spans="1:6" x14ac:dyDescent="0.25">
      <c r="A18255" s="68" t="s">
        <v>103</v>
      </c>
      <c r="B18255" s="69">
        <v>491636169</v>
      </c>
      <c r="C18255" s="68">
        <v>35051564881</v>
      </c>
      <c r="D18255" s="69" t="s">
        <v>12037</v>
      </c>
      <c r="E18255" s="65">
        <f>IFERROR(VLOOKUP(C18255,Pivot!A:B,2,0),0)</f>
        <v>0</v>
      </c>
      <c r="F18255" s="65">
        <f>IFERROR(VLOOKUP(C18255,Pivot!A:C,3,0),0)</f>
        <v>0</v>
      </c>
    </row>
    <row r="18256" spans="1:6" x14ac:dyDescent="0.25">
      <c r="A18256" s="68" t="s">
        <v>103</v>
      </c>
      <c r="B18256" s="69">
        <v>491636169</v>
      </c>
      <c r="C18256" s="68">
        <v>35051564898</v>
      </c>
      <c r="D18256" s="69" t="s">
        <v>12037</v>
      </c>
      <c r="E18256" s="65">
        <f>IFERROR(VLOOKUP(C18256,Pivot!A:B,2,0),0)</f>
        <v>0</v>
      </c>
      <c r="F18256" s="65">
        <f>IFERROR(VLOOKUP(C18256,Pivot!A:C,3,0),0)</f>
        <v>0</v>
      </c>
    </row>
    <row r="18257" spans="1:6" x14ac:dyDescent="0.25">
      <c r="A18257" s="68" t="s">
        <v>103</v>
      </c>
      <c r="B18257" s="69">
        <v>491636169</v>
      </c>
      <c r="C18257" s="68">
        <v>491636169</v>
      </c>
      <c r="D18257" s="69" t="s">
        <v>12037</v>
      </c>
      <c r="E18257" s="65">
        <f>IFERROR(VLOOKUP(C18257,Pivot!A:B,2,0),0)</f>
        <v>0</v>
      </c>
      <c r="F18257" s="65">
        <f>IFERROR(VLOOKUP(C18257,Pivot!A:C,3,0),0)</f>
        <v>0</v>
      </c>
    </row>
    <row r="18258" spans="1:6" x14ac:dyDescent="0.25">
      <c r="A18258" s="68" t="s">
        <v>103</v>
      </c>
      <c r="B18258" s="69">
        <v>491636170</v>
      </c>
      <c r="C18258" s="68">
        <v>35051561736</v>
      </c>
      <c r="D18258" s="69" t="s">
        <v>12038</v>
      </c>
      <c r="E18258" s="65">
        <f>IFERROR(VLOOKUP(C18258,Pivot!A:B,2,0),0)</f>
        <v>0</v>
      </c>
      <c r="F18258" s="65">
        <f>IFERROR(VLOOKUP(C18258,Pivot!A:C,3,0),0)</f>
        <v>0</v>
      </c>
    </row>
    <row r="18259" spans="1:6" x14ac:dyDescent="0.25">
      <c r="A18259" s="68" t="s">
        <v>103</v>
      </c>
      <c r="B18259" s="69">
        <v>491636172</v>
      </c>
      <c r="C18259" s="68">
        <v>35051565222</v>
      </c>
      <c r="D18259" s="69" t="s">
        <v>12039</v>
      </c>
      <c r="E18259" s="65">
        <f>IFERROR(VLOOKUP(C18259,Pivot!A:B,2,0),0)</f>
        <v>0</v>
      </c>
      <c r="F18259" s="65">
        <f>IFERROR(VLOOKUP(C18259,Pivot!A:C,3,0),0)</f>
        <v>0</v>
      </c>
    </row>
    <row r="18260" spans="1:6" x14ac:dyDescent="0.25">
      <c r="A18260" s="68" t="s">
        <v>103</v>
      </c>
      <c r="B18260" s="69">
        <v>491636174</v>
      </c>
      <c r="C18260" s="68">
        <v>35051565147</v>
      </c>
      <c r="D18260" s="69" t="s">
        <v>12040</v>
      </c>
      <c r="E18260" s="65">
        <f>IFERROR(VLOOKUP(C18260,Pivot!A:B,2,0),0)</f>
        <v>0</v>
      </c>
      <c r="F18260" s="65">
        <f>IFERROR(VLOOKUP(C18260,Pivot!A:C,3,0),0)</f>
        <v>0</v>
      </c>
    </row>
    <row r="18261" spans="1:6" x14ac:dyDescent="0.25">
      <c r="A18261" s="68" t="s">
        <v>103</v>
      </c>
      <c r="B18261" s="69">
        <v>491636174</v>
      </c>
      <c r="C18261" s="68">
        <v>35051565154</v>
      </c>
      <c r="D18261" s="69" t="s">
        <v>12040</v>
      </c>
      <c r="E18261" s="65">
        <f>IFERROR(VLOOKUP(C18261,Pivot!A:B,2,0),0)</f>
        <v>0</v>
      </c>
      <c r="F18261" s="65">
        <f>IFERROR(VLOOKUP(C18261,Pivot!A:C,3,0),0)</f>
        <v>0</v>
      </c>
    </row>
    <row r="18262" spans="1:6" x14ac:dyDescent="0.25">
      <c r="A18262" s="68" t="s">
        <v>103</v>
      </c>
      <c r="B18262" s="69">
        <v>491636174</v>
      </c>
      <c r="C18262" s="68">
        <v>35051565161</v>
      </c>
      <c r="D18262" s="69" t="s">
        <v>12040</v>
      </c>
      <c r="E18262" s="65">
        <f>IFERROR(VLOOKUP(C18262,Pivot!A:B,2,0),0)</f>
        <v>0</v>
      </c>
      <c r="F18262" s="65">
        <f>IFERROR(VLOOKUP(C18262,Pivot!A:C,3,0),0)</f>
        <v>0</v>
      </c>
    </row>
    <row r="18263" spans="1:6" x14ac:dyDescent="0.25">
      <c r="A18263" s="68" t="s">
        <v>103</v>
      </c>
      <c r="B18263" s="69">
        <v>491636174</v>
      </c>
      <c r="C18263" s="68">
        <v>35051565185</v>
      </c>
      <c r="D18263" s="69" t="s">
        <v>12040</v>
      </c>
      <c r="E18263" s="65">
        <f>IFERROR(VLOOKUP(C18263,Pivot!A:B,2,0),0)</f>
        <v>0</v>
      </c>
      <c r="F18263" s="65">
        <f>IFERROR(VLOOKUP(C18263,Pivot!A:C,3,0),0)</f>
        <v>0</v>
      </c>
    </row>
    <row r="18264" spans="1:6" x14ac:dyDescent="0.25">
      <c r="A18264" s="68" t="s">
        <v>103</v>
      </c>
      <c r="B18264" s="69">
        <v>491636176</v>
      </c>
      <c r="C18264" s="68">
        <v>50743646737</v>
      </c>
      <c r="D18264" s="69" t="s">
        <v>12041</v>
      </c>
      <c r="E18264" s="65">
        <f>IFERROR(VLOOKUP(C18264,Pivot!A:B,2,0),0)</f>
        <v>0</v>
      </c>
      <c r="F18264" s="65">
        <f>IFERROR(VLOOKUP(C18264,Pivot!A:C,3,0),0)</f>
        <v>0</v>
      </c>
    </row>
    <row r="18265" spans="1:6" x14ac:dyDescent="0.25">
      <c r="A18265" s="68" t="s">
        <v>103</v>
      </c>
      <c r="B18265" s="69">
        <v>491636177</v>
      </c>
      <c r="C18265" s="68">
        <v>50743643002</v>
      </c>
      <c r="D18265" s="69" t="s">
        <v>12042</v>
      </c>
      <c r="E18265" s="65">
        <f>IFERROR(VLOOKUP(C18265,Pivot!A:B,2,0),0)</f>
        <v>0</v>
      </c>
      <c r="F18265" s="65">
        <f>IFERROR(VLOOKUP(C18265,Pivot!A:C,3,0),0)</f>
        <v>0</v>
      </c>
    </row>
    <row r="18266" spans="1:6" x14ac:dyDescent="0.25">
      <c r="A18266" s="68" t="s">
        <v>103</v>
      </c>
      <c r="B18266" s="69">
        <v>491636179</v>
      </c>
      <c r="C18266" s="68">
        <v>491636179</v>
      </c>
      <c r="D18266" s="69" t="s">
        <v>12043</v>
      </c>
      <c r="E18266" s="65">
        <f>IFERROR(VLOOKUP(C18266,Pivot!A:B,2,0),0)</f>
        <v>0</v>
      </c>
      <c r="F18266" s="65">
        <f>IFERROR(VLOOKUP(C18266,Pivot!A:C,3,0),0)</f>
        <v>0</v>
      </c>
    </row>
    <row r="18267" spans="1:6" x14ac:dyDescent="0.25">
      <c r="A18267" s="68" t="s">
        <v>103</v>
      </c>
      <c r="B18267" s="69">
        <v>491636179</v>
      </c>
      <c r="C18267" s="68">
        <v>50743630408</v>
      </c>
      <c r="D18267" s="69" t="s">
        <v>12043</v>
      </c>
      <c r="E18267" s="65">
        <f>IFERROR(VLOOKUP(C18267,Pivot!A:B,2,0),0)</f>
        <v>0</v>
      </c>
      <c r="F18267" s="65">
        <f>IFERROR(VLOOKUP(C18267,Pivot!A:C,3,0),0)</f>
        <v>0</v>
      </c>
    </row>
    <row r="18268" spans="1:6" x14ac:dyDescent="0.25">
      <c r="A18268" s="68" t="s">
        <v>103</v>
      </c>
      <c r="B18268" s="69">
        <v>491636180</v>
      </c>
      <c r="C18268" s="68">
        <v>491636180</v>
      </c>
      <c r="D18268" s="69" t="s">
        <v>12044</v>
      </c>
      <c r="E18268" s="65">
        <f>IFERROR(VLOOKUP(C18268,Pivot!A:B,2,0),0)</f>
        <v>0</v>
      </c>
      <c r="F18268" s="65">
        <f>IFERROR(VLOOKUP(C18268,Pivot!A:C,3,0),0)</f>
        <v>0</v>
      </c>
    </row>
    <row r="18269" spans="1:6" x14ac:dyDescent="0.25">
      <c r="A18269" s="68" t="s">
        <v>103</v>
      </c>
      <c r="B18269" s="69">
        <v>491636180</v>
      </c>
      <c r="C18269" s="68">
        <v>50743622243</v>
      </c>
      <c r="D18269" s="69" t="s">
        <v>12044</v>
      </c>
      <c r="E18269" s="65">
        <f>IFERROR(VLOOKUP(C18269,Pivot!A:B,2,0),0)</f>
        <v>0</v>
      </c>
      <c r="F18269" s="65">
        <f>IFERROR(VLOOKUP(C18269,Pivot!A:C,3,0),0)</f>
        <v>0</v>
      </c>
    </row>
    <row r="18270" spans="1:6" x14ac:dyDescent="0.25">
      <c r="A18270" s="68" t="s">
        <v>103</v>
      </c>
      <c r="B18270" s="69">
        <v>491636187</v>
      </c>
      <c r="C18270" s="68">
        <v>491636187</v>
      </c>
      <c r="D18270" s="69" t="s">
        <v>12045</v>
      </c>
      <c r="E18270" s="65">
        <f>IFERROR(VLOOKUP(C18270,Pivot!A:B,2,0),0)</f>
        <v>0</v>
      </c>
      <c r="F18270" s="65">
        <f>IFERROR(VLOOKUP(C18270,Pivot!A:C,3,0),0)</f>
        <v>0</v>
      </c>
    </row>
    <row r="18271" spans="1:6" x14ac:dyDescent="0.25">
      <c r="A18271" s="68" t="s">
        <v>103</v>
      </c>
      <c r="B18271" s="69">
        <v>491636187</v>
      </c>
      <c r="C18271" s="68">
        <v>8904027118651</v>
      </c>
      <c r="D18271" s="69" t="s">
        <v>12045</v>
      </c>
      <c r="E18271" s="65">
        <f>IFERROR(VLOOKUP(C18271,Pivot!A:B,2,0),0)</f>
        <v>0</v>
      </c>
      <c r="F18271" s="65">
        <f>IFERROR(VLOOKUP(C18271,Pivot!A:C,3,0),0)</f>
        <v>0</v>
      </c>
    </row>
    <row r="18272" spans="1:6" x14ac:dyDescent="0.25">
      <c r="A18272" s="68" t="s">
        <v>103</v>
      </c>
      <c r="B18272" s="69">
        <v>491636188</v>
      </c>
      <c r="C18272" s="68">
        <v>887961071375</v>
      </c>
      <c r="D18272" s="69" t="s">
        <v>12046</v>
      </c>
      <c r="E18272" s="65">
        <f>IFERROR(VLOOKUP(C18272,Pivot!A:B,2,0),0)</f>
        <v>0</v>
      </c>
      <c r="F18272" s="65">
        <f>IFERROR(VLOOKUP(C18272,Pivot!A:C,3,0),0)</f>
        <v>0</v>
      </c>
    </row>
    <row r="18273" spans="1:6" x14ac:dyDescent="0.25">
      <c r="A18273" s="68" t="s">
        <v>103</v>
      </c>
      <c r="B18273" s="69">
        <v>491636189</v>
      </c>
      <c r="C18273" s="68">
        <v>887961192568</v>
      </c>
      <c r="D18273" s="69" t="s">
        <v>12047</v>
      </c>
      <c r="E18273" s="65">
        <f>IFERROR(VLOOKUP(C18273,Pivot!A:B,2,0),0)</f>
        <v>0</v>
      </c>
      <c r="F18273" s="65">
        <f>IFERROR(VLOOKUP(C18273,Pivot!A:C,3,0),0)</f>
        <v>0</v>
      </c>
    </row>
    <row r="18274" spans="1:6" x14ac:dyDescent="0.25">
      <c r="A18274" s="68" t="s">
        <v>103</v>
      </c>
      <c r="B18274" s="69">
        <v>491636191</v>
      </c>
      <c r="C18274" s="68">
        <v>887961687743</v>
      </c>
      <c r="D18274" s="69" t="s">
        <v>12048</v>
      </c>
      <c r="E18274" s="65">
        <f>IFERROR(VLOOKUP(C18274,Pivot!A:B,2,0),0)</f>
        <v>0</v>
      </c>
      <c r="F18274" s="65">
        <f>IFERROR(VLOOKUP(C18274,Pivot!A:C,3,0),0)</f>
        <v>0</v>
      </c>
    </row>
    <row r="18275" spans="1:6" x14ac:dyDescent="0.25">
      <c r="A18275" s="68" t="s">
        <v>103</v>
      </c>
      <c r="B18275" s="69">
        <v>491636192</v>
      </c>
      <c r="C18275" s="68">
        <v>887961796247</v>
      </c>
      <c r="D18275" s="69" t="s">
        <v>12049</v>
      </c>
      <c r="E18275" s="65">
        <f>IFERROR(VLOOKUP(C18275,Pivot!A:B,2,0),0)</f>
        <v>0</v>
      </c>
      <c r="F18275" s="65">
        <f>IFERROR(VLOOKUP(C18275,Pivot!A:C,3,0),0)</f>
        <v>0</v>
      </c>
    </row>
    <row r="18276" spans="1:6" x14ac:dyDescent="0.25">
      <c r="A18276" s="68" t="s">
        <v>103</v>
      </c>
      <c r="B18276" s="69">
        <v>491636194</v>
      </c>
      <c r="C18276" s="68">
        <v>887961809558</v>
      </c>
      <c r="D18276" s="69" t="s">
        <v>12050</v>
      </c>
      <c r="E18276" s="65">
        <f>IFERROR(VLOOKUP(C18276,Pivot!A:B,2,0),0)</f>
        <v>0</v>
      </c>
      <c r="F18276" s="65">
        <f>IFERROR(VLOOKUP(C18276,Pivot!A:C,3,0),0)</f>
        <v>0</v>
      </c>
    </row>
    <row r="18277" spans="1:6" x14ac:dyDescent="0.25">
      <c r="A18277" s="68" t="s">
        <v>103</v>
      </c>
      <c r="B18277" s="69">
        <v>491636196</v>
      </c>
      <c r="C18277" s="68">
        <v>887961818963</v>
      </c>
      <c r="D18277" s="69" t="s">
        <v>12051</v>
      </c>
      <c r="E18277" s="65">
        <f>IFERROR(VLOOKUP(C18277,Pivot!A:B,2,0),0)</f>
        <v>0</v>
      </c>
      <c r="F18277" s="65">
        <f>IFERROR(VLOOKUP(C18277,Pivot!A:C,3,0),0)</f>
        <v>0</v>
      </c>
    </row>
    <row r="18278" spans="1:6" x14ac:dyDescent="0.25">
      <c r="A18278" s="68" t="s">
        <v>103</v>
      </c>
      <c r="B18278" s="69">
        <v>491636197</v>
      </c>
      <c r="C18278" s="68">
        <v>887961819014</v>
      </c>
      <c r="D18278" s="69" t="s">
        <v>12052</v>
      </c>
      <c r="E18278" s="65">
        <f>IFERROR(VLOOKUP(C18278,Pivot!A:B,2,0),0)</f>
        <v>0</v>
      </c>
      <c r="F18278" s="65">
        <f>IFERROR(VLOOKUP(C18278,Pivot!A:C,3,0),0)</f>
        <v>0</v>
      </c>
    </row>
    <row r="18279" spans="1:6" x14ac:dyDescent="0.25">
      <c r="A18279" s="68" t="s">
        <v>103</v>
      </c>
      <c r="B18279" s="69">
        <v>491636199</v>
      </c>
      <c r="C18279" s="68">
        <v>887961819199</v>
      </c>
      <c r="D18279" s="69" t="s">
        <v>12053</v>
      </c>
      <c r="E18279" s="65">
        <f>IFERROR(VLOOKUP(C18279,Pivot!A:B,2,0),0)</f>
        <v>0</v>
      </c>
      <c r="F18279" s="65">
        <f>IFERROR(VLOOKUP(C18279,Pivot!A:C,3,0),0)</f>
        <v>0</v>
      </c>
    </row>
    <row r="18280" spans="1:6" x14ac:dyDescent="0.25">
      <c r="A18280" s="68" t="s">
        <v>103</v>
      </c>
      <c r="B18280" s="69">
        <v>491636202</v>
      </c>
      <c r="C18280" s="68">
        <v>630996577073</v>
      </c>
      <c r="D18280" s="69" t="s">
        <v>12054</v>
      </c>
      <c r="E18280" s="65">
        <f>IFERROR(VLOOKUP(C18280,Pivot!A:B,2,0),0)</f>
        <v>0</v>
      </c>
      <c r="F18280" s="65">
        <f>IFERROR(VLOOKUP(C18280,Pivot!A:C,3,0),0)</f>
        <v>0</v>
      </c>
    </row>
    <row r="18281" spans="1:6" x14ac:dyDescent="0.25">
      <c r="A18281" s="68" t="s">
        <v>103</v>
      </c>
      <c r="B18281" s="69">
        <v>491636205</v>
      </c>
      <c r="C18281" s="68">
        <v>630996576922</v>
      </c>
      <c r="D18281" s="69" t="s">
        <v>12055</v>
      </c>
      <c r="E18281" s="65">
        <f>IFERROR(VLOOKUP(C18281,Pivot!A:B,2,0),0)</f>
        <v>0</v>
      </c>
      <c r="F18281" s="65">
        <f>IFERROR(VLOOKUP(C18281,Pivot!A:C,3,0),0)</f>
        <v>0</v>
      </c>
    </row>
    <row r="18282" spans="1:6" x14ac:dyDescent="0.25">
      <c r="A18282" s="68" t="s">
        <v>103</v>
      </c>
      <c r="B18282" s="69">
        <v>491636206</v>
      </c>
      <c r="C18282" s="68">
        <v>630996575758</v>
      </c>
      <c r="D18282" s="69" t="s">
        <v>12056</v>
      </c>
      <c r="E18282" s="65">
        <f>IFERROR(VLOOKUP(C18282,Pivot!A:B,2,0),0)</f>
        <v>0</v>
      </c>
      <c r="F18282" s="65">
        <f>IFERROR(VLOOKUP(C18282,Pivot!A:C,3,0),0)</f>
        <v>0</v>
      </c>
    </row>
    <row r="18283" spans="1:6" x14ac:dyDescent="0.25">
      <c r="A18283" s="68" t="s">
        <v>103</v>
      </c>
      <c r="B18283" s="69">
        <v>491636214</v>
      </c>
      <c r="C18283" s="68">
        <v>887961699036</v>
      </c>
      <c r="D18283" s="69" t="s">
        <v>12057</v>
      </c>
      <c r="E18283" s="65">
        <f>IFERROR(VLOOKUP(C18283,Pivot!A:B,2,0),0)</f>
        <v>0</v>
      </c>
      <c r="F18283" s="65">
        <f>IFERROR(VLOOKUP(C18283,Pivot!A:C,3,0),0)</f>
        <v>0</v>
      </c>
    </row>
    <row r="18284" spans="1:6" x14ac:dyDescent="0.25">
      <c r="A18284" s="68" t="s">
        <v>103</v>
      </c>
      <c r="B18284" s="69">
        <v>491636216</v>
      </c>
      <c r="C18284" s="68">
        <v>887961795141</v>
      </c>
      <c r="D18284" s="69" t="s">
        <v>12058</v>
      </c>
      <c r="E18284" s="65">
        <f>IFERROR(VLOOKUP(C18284,Pivot!A:B,2,0),0)</f>
        <v>0</v>
      </c>
      <c r="F18284" s="65">
        <f>IFERROR(VLOOKUP(C18284,Pivot!A:C,3,0),0)</f>
        <v>0</v>
      </c>
    </row>
    <row r="18285" spans="1:6" x14ac:dyDescent="0.25">
      <c r="A18285" s="68" t="s">
        <v>103</v>
      </c>
      <c r="B18285" s="69">
        <v>491636218</v>
      </c>
      <c r="C18285" s="68">
        <v>887961795233</v>
      </c>
      <c r="D18285" s="69" t="s">
        <v>12059</v>
      </c>
      <c r="E18285" s="65">
        <f>IFERROR(VLOOKUP(C18285,Pivot!A:B,2,0),0)</f>
        <v>0</v>
      </c>
      <c r="F18285" s="65">
        <f>IFERROR(VLOOKUP(C18285,Pivot!A:C,3,0),0)</f>
        <v>0</v>
      </c>
    </row>
    <row r="18286" spans="1:6" x14ac:dyDescent="0.25">
      <c r="A18286" s="68" t="s">
        <v>103</v>
      </c>
      <c r="B18286" s="69">
        <v>491636220</v>
      </c>
      <c r="C18286" s="68">
        <v>887961800654</v>
      </c>
      <c r="D18286" s="69" t="s">
        <v>12060</v>
      </c>
      <c r="E18286" s="65">
        <f>IFERROR(VLOOKUP(C18286,Pivot!A:B,2,0),0)</f>
        <v>0</v>
      </c>
      <c r="F18286" s="65">
        <f>IFERROR(VLOOKUP(C18286,Pivot!A:C,3,0),0)</f>
        <v>0</v>
      </c>
    </row>
    <row r="18287" spans="1:6" x14ac:dyDescent="0.25">
      <c r="A18287" s="68" t="s">
        <v>103</v>
      </c>
      <c r="B18287" s="69">
        <v>491636224</v>
      </c>
      <c r="C18287" s="68">
        <v>887961812831</v>
      </c>
      <c r="D18287" s="69" t="s">
        <v>12061</v>
      </c>
      <c r="E18287" s="65">
        <f>IFERROR(VLOOKUP(C18287,Pivot!A:B,2,0),0)</f>
        <v>0</v>
      </c>
      <c r="F18287" s="65">
        <f>IFERROR(VLOOKUP(C18287,Pivot!A:C,3,0),0)</f>
        <v>0</v>
      </c>
    </row>
    <row r="18288" spans="1:6" x14ac:dyDescent="0.25">
      <c r="A18288" s="68" t="s">
        <v>103</v>
      </c>
      <c r="B18288" s="69">
        <v>491636224</v>
      </c>
      <c r="C18288" s="68">
        <v>887961812848</v>
      </c>
      <c r="D18288" s="69" t="s">
        <v>12061</v>
      </c>
      <c r="E18288" s="65">
        <f>IFERROR(VLOOKUP(C18288,Pivot!A:B,2,0),0)</f>
        <v>0</v>
      </c>
      <c r="F18288" s="65">
        <f>IFERROR(VLOOKUP(C18288,Pivot!A:C,3,0),0)</f>
        <v>0</v>
      </c>
    </row>
    <row r="18289" spans="1:6" x14ac:dyDescent="0.25">
      <c r="A18289" s="68" t="s">
        <v>103</v>
      </c>
      <c r="B18289" s="69">
        <v>491636224</v>
      </c>
      <c r="C18289" s="68">
        <v>887961812855</v>
      </c>
      <c r="D18289" s="69" t="s">
        <v>12061</v>
      </c>
      <c r="E18289" s="65">
        <f>IFERROR(VLOOKUP(C18289,Pivot!A:B,2,0),0)</f>
        <v>0</v>
      </c>
      <c r="F18289" s="65">
        <f>IFERROR(VLOOKUP(C18289,Pivot!A:C,3,0),0)</f>
        <v>0</v>
      </c>
    </row>
    <row r="18290" spans="1:6" x14ac:dyDescent="0.25">
      <c r="A18290" s="68" t="s">
        <v>103</v>
      </c>
      <c r="B18290" s="69">
        <v>491636224</v>
      </c>
      <c r="C18290" s="68">
        <v>887961812879</v>
      </c>
      <c r="D18290" s="69" t="s">
        <v>12061</v>
      </c>
      <c r="E18290" s="65">
        <f>IFERROR(VLOOKUP(C18290,Pivot!A:B,2,0),0)</f>
        <v>0</v>
      </c>
      <c r="F18290" s="65">
        <f>IFERROR(VLOOKUP(C18290,Pivot!A:C,3,0),0)</f>
        <v>0</v>
      </c>
    </row>
    <row r="18291" spans="1:6" x14ac:dyDescent="0.25">
      <c r="A18291" s="68" t="s">
        <v>103</v>
      </c>
      <c r="B18291" s="69">
        <v>491636228</v>
      </c>
      <c r="C18291" s="68">
        <v>887961831856</v>
      </c>
      <c r="D18291" s="69" t="s">
        <v>12062</v>
      </c>
      <c r="E18291" s="65">
        <f>IFERROR(VLOOKUP(C18291,Pivot!A:B,2,0),0)</f>
        <v>0</v>
      </c>
      <c r="F18291" s="65">
        <f>IFERROR(VLOOKUP(C18291,Pivot!A:C,3,0),0)</f>
        <v>0</v>
      </c>
    </row>
    <row r="18292" spans="1:6" x14ac:dyDescent="0.25">
      <c r="A18292" s="68" t="s">
        <v>103</v>
      </c>
      <c r="B18292" s="69">
        <v>491636230</v>
      </c>
      <c r="C18292" s="68">
        <v>887961812909</v>
      </c>
      <c r="D18292" s="69" t="s">
        <v>12063</v>
      </c>
      <c r="E18292" s="65">
        <f>IFERROR(VLOOKUP(C18292,Pivot!A:B,2,0),0)</f>
        <v>0</v>
      </c>
      <c r="F18292" s="65">
        <f>IFERROR(VLOOKUP(C18292,Pivot!A:C,3,0),0)</f>
        <v>0</v>
      </c>
    </row>
    <row r="18293" spans="1:6" x14ac:dyDescent="0.25">
      <c r="A18293" s="68" t="s">
        <v>103</v>
      </c>
      <c r="B18293" s="69">
        <v>491636231</v>
      </c>
      <c r="C18293" s="68">
        <v>887961813036</v>
      </c>
      <c r="D18293" s="69" t="s">
        <v>12064</v>
      </c>
      <c r="E18293" s="65">
        <f>IFERROR(VLOOKUP(C18293,Pivot!A:B,2,0),0)</f>
        <v>0</v>
      </c>
      <c r="F18293" s="65">
        <f>IFERROR(VLOOKUP(C18293,Pivot!A:C,3,0),0)</f>
        <v>0</v>
      </c>
    </row>
    <row r="18294" spans="1:6" x14ac:dyDescent="0.25">
      <c r="A18294" s="68" t="s">
        <v>103</v>
      </c>
      <c r="B18294" s="69">
        <v>491636233</v>
      </c>
      <c r="C18294" s="68">
        <v>887961759433</v>
      </c>
      <c r="D18294" s="69" t="s">
        <v>12065</v>
      </c>
      <c r="E18294" s="65">
        <f>IFERROR(VLOOKUP(C18294,Pivot!A:B,2,0),0)</f>
        <v>0</v>
      </c>
      <c r="F18294" s="65">
        <f>IFERROR(VLOOKUP(C18294,Pivot!A:C,3,0),0)</f>
        <v>0</v>
      </c>
    </row>
    <row r="18295" spans="1:6" x14ac:dyDescent="0.25">
      <c r="A18295" s="68" t="s">
        <v>103</v>
      </c>
      <c r="B18295" s="69">
        <v>491636234</v>
      </c>
      <c r="C18295" s="68">
        <v>887961795592</v>
      </c>
      <c r="D18295" s="69" t="s">
        <v>12066</v>
      </c>
      <c r="E18295" s="65">
        <f>IFERROR(VLOOKUP(C18295,Pivot!A:B,2,0),0)</f>
        <v>0</v>
      </c>
      <c r="F18295" s="65">
        <f>IFERROR(VLOOKUP(C18295,Pivot!A:C,3,0),0)</f>
        <v>0</v>
      </c>
    </row>
    <row r="18296" spans="1:6" x14ac:dyDescent="0.25">
      <c r="A18296" s="68" t="s">
        <v>103</v>
      </c>
      <c r="B18296" s="69">
        <v>491636238</v>
      </c>
      <c r="C18296" s="68">
        <v>887961798166</v>
      </c>
      <c r="D18296" s="69" t="s">
        <v>12067</v>
      </c>
      <c r="E18296" s="65">
        <f>IFERROR(VLOOKUP(C18296,Pivot!A:B,2,0),0)</f>
        <v>0</v>
      </c>
      <c r="F18296" s="65">
        <f>IFERROR(VLOOKUP(C18296,Pivot!A:C,3,0),0)</f>
        <v>0</v>
      </c>
    </row>
    <row r="18297" spans="1:6" x14ac:dyDescent="0.25">
      <c r="A18297" s="68" t="s">
        <v>103</v>
      </c>
      <c r="B18297" s="69">
        <v>491636242</v>
      </c>
      <c r="C18297" s="68">
        <v>5702016618877</v>
      </c>
      <c r="D18297" s="69" t="s">
        <v>12068</v>
      </c>
      <c r="E18297" s="65">
        <f>IFERROR(VLOOKUP(C18297,Pivot!A:B,2,0),0)</f>
        <v>0</v>
      </c>
      <c r="F18297" s="65">
        <f>IFERROR(VLOOKUP(C18297,Pivot!A:C,3,0),0)</f>
        <v>0</v>
      </c>
    </row>
    <row r="18298" spans="1:6" x14ac:dyDescent="0.25">
      <c r="A18298" s="68" t="s">
        <v>103</v>
      </c>
      <c r="B18298" s="69">
        <v>491636243</v>
      </c>
      <c r="C18298" s="68">
        <v>5702016618884</v>
      </c>
      <c r="D18298" s="69" t="s">
        <v>12069</v>
      </c>
      <c r="E18298" s="65">
        <f>IFERROR(VLOOKUP(C18298,Pivot!A:B,2,0),0)</f>
        <v>0</v>
      </c>
      <c r="F18298" s="65">
        <f>IFERROR(VLOOKUP(C18298,Pivot!A:C,3,0),0)</f>
        <v>0</v>
      </c>
    </row>
    <row r="18299" spans="1:6" x14ac:dyDescent="0.25">
      <c r="A18299" s="68" t="s">
        <v>103</v>
      </c>
      <c r="B18299" s="69">
        <v>491636246</v>
      </c>
      <c r="C18299" s="68">
        <v>5702016616750</v>
      </c>
      <c r="D18299" s="69" t="s">
        <v>12070</v>
      </c>
      <c r="E18299" s="65">
        <f>IFERROR(VLOOKUP(C18299,Pivot!A:B,2,0),0)</f>
        <v>0</v>
      </c>
      <c r="F18299" s="65">
        <f>IFERROR(VLOOKUP(C18299,Pivot!A:C,3,0),0)</f>
        <v>0</v>
      </c>
    </row>
    <row r="18300" spans="1:6" x14ac:dyDescent="0.25">
      <c r="A18300" s="68" t="s">
        <v>103</v>
      </c>
      <c r="B18300" s="69">
        <v>491636247</v>
      </c>
      <c r="C18300" s="68">
        <v>5702016618778</v>
      </c>
      <c r="D18300" s="69" t="s">
        <v>12071</v>
      </c>
      <c r="E18300" s="65">
        <f>IFERROR(VLOOKUP(C18300,Pivot!A:B,2,0),0)</f>
        <v>0</v>
      </c>
      <c r="F18300" s="65">
        <f>IFERROR(VLOOKUP(C18300,Pivot!A:C,3,0),0)</f>
        <v>0</v>
      </c>
    </row>
    <row r="18301" spans="1:6" x14ac:dyDescent="0.25">
      <c r="A18301" s="68" t="s">
        <v>103</v>
      </c>
      <c r="B18301" s="69">
        <v>491636249</v>
      </c>
      <c r="C18301" s="68">
        <v>5702016618792</v>
      </c>
      <c r="D18301" s="69" t="s">
        <v>12072</v>
      </c>
      <c r="E18301" s="65">
        <f>IFERROR(VLOOKUP(C18301,Pivot!A:B,2,0),0)</f>
        <v>0</v>
      </c>
      <c r="F18301" s="65">
        <f>IFERROR(VLOOKUP(C18301,Pivot!A:C,3,0),0)</f>
        <v>0</v>
      </c>
    </row>
    <row r="18302" spans="1:6" x14ac:dyDescent="0.25">
      <c r="A18302" s="68" t="s">
        <v>103</v>
      </c>
      <c r="B18302" s="69">
        <v>491636251</v>
      </c>
      <c r="C18302" s="68">
        <v>5702016618839</v>
      </c>
      <c r="D18302" s="69" t="s">
        <v>12073</v>
      </c>
      <c r="E18302" s="65">
        <f>IFERROR(VLOOKUP(C18302,Pivot!A:B,2,0),0)</f>
        <v>0</v>
      </c>
      <c r="F18302" s="65">
        <f>IFERROR(VLOOKUP(C18302,Pivot!A:C,3,0),0)</f>
        <v>0</v>
      </c>
    </row>
    <row r="18303" spans="1:6" x14ac:dyDescent="0.25">
      <c r="A18303" s="68" t="s">
        <v>103</v>
      </c>
      <c r="B18303" s="69">
        <v>491636254</v>
      </c>
      <c r="C18303" s="68">
        <v>5702016616453</v>
      </c>
      <c r="D18303" s="69" t="s">
        <v>12074</v>
      </c>
      <c r="E18303" s="65">
        <f>IFERROR(VLOOKUP(C18303,Pivot!A:B,2,0),0)</f>
        <v>0</v>
      </c>
      <c r="F18303" s="65">
        <f>IFERROR(VLOOKUP(C18303,Pivot!A:C,3,0),0)</f>
        <v>0</v>
      </c>
    </row>
    <row r="18304" spans="1:6" x14ac:dyDescent="0.25">
      <c r="A18304" s="68" t="s">
        <v>103</v>
      </c>
      <c r="B18304" s="69">
        <v>491636256</v>
      </c>
      <c r="C18304" s="68">
        <v>5702016616408</v>
      </c>
      <c r="D18304" s="69" t="s">
        <v>12075</v>
      </c>
      <c r="E18304" s="65">
        <f>IFERROR(VLOOKUP(C18304,Pivot!A:B,2,0),0)</f>
        <v>0</v>
      </c>
      <c r="F18304" s="65">
        <f>IFERROR(VLOOKUP(C18304,Pivot!A:C,3,0),0)</f>
        <v>0</v>
      </c>
    </row>
    <row r="18305" spans="1:6" x14ac:dyDescent="0.25">
      <c r="A18305" s="68" t="s">
        <v>103</v>
      </c>
      <c r="B18305" s="69">
        <v>491636257</v>
      </c>
      <c r="C18305" s="68">
        <v>5702016616415</v>
      </c>
      <c r="D18305" s="69" t="s">
        <v>12076</v>
      </c>
      <c r="E18305" s="65">
        <f>IFERROR(VLOOKUP(C18305,Pivot!A:B,2,0),0)</f>
        <v>0</v>
      </c>
      <c r="F18305" s="65">
        <f>IFERROR(VLOOKUP(C18305,Pivot!A:C,3,0),0)</f>
        <v>0</v>
      </c>
    </row>
    <row r="18306" spans="1:6" x14ac:dyDescent="0.25">
      <c r="A18306" s="68" t="s">
        <v>103</v>
      </c>
      <c r="B18306" s="69">
        <v>491636258</v>
      </c>
      <c r="C18306" s="68">
        <v>5702016616422</v>
      </c>
      <c r="D18306" s="69" t="s">
        <v>12077</v>
      </c>
      <c r="E18306" s="65">
        <f>IFERROR(VLOOKUP(C18306,Pivot!A:B,2,0),0)</f>
        <v>0</v>
      </c>
      <c r="F18306" s="65">
        <f>IFERROR(VLOOKUP(C18306,Pivot!A:C,3,0),0)</f>
        <v>0</v>
      </c>
    </row>
    <row r="18307" spans="1:6" x14ac:dyDescent="0.25">
      <c r="A18307" s="68" t="s">
        <v>103</v>
      </c>
      <c r="B18307" s="69">
        <v>491636260</v>
      </c>
      <c r="C18307" s="68">
        <v>5702016617474</v>
      </c>
      <c r="D18307" s="69" t="s">
        <v>12078</v>
      </c>
      <c r="E18307" s="65">
        <f>IFERROR(VLOOKUP(C18307,Pivot!A:B,2,0),0)</f>
        <v>0</v>
      </c>
      <c r="F18307" s="65">
        <f>IFERROR(VLOOKUP(C18307,Pivot!A:C,3,0),0)</f>
        <v>0</v>
      </c>
    </row>
    <row r="18308" spans="1:6" x14ac:dyDescent="0.25">
      <c r="A18308" s="68" t="s">
        <v>103</v>
      </c>
      <c r="B18308" s="69">
        <v>491636262</v>
      </c>
      <c r="C18308" s="68">
        <v>5702016616873</v>
      </c>
      <c r="D18308" s="69" t="s">
        <v>12079</v>
      </c>
      <c r="E18308" s="65">
        <f>IFERROR(VLOOKUP(C18308,Pivot!A:B,2,0),0)</f>
        <v>0</v>
      </c>
      <c r="F18308" s="65">
        <f>IFERROR(VLOOKUP(C18308,Pivot!A:C,3,0),0)</f>
        <v>0</v>
      </c>
    </row>
    <row r="18309" spans="1:6" x14ac:dyDescent="0.25">
      <c r="A18309" s="68" t="s">
        <v>103</v>
      </c>
      <c r="B18309" s="69">
        <v>491636274</v>
      </c>
      <c r="C18309" s="68">
        <v>5702016616606</v>
      </c>
      <c r="D18309" s="69" t="s">
        <v>12080</v>
      </c>
      <c r="E18309" s="65">
        <f>IFERROR(VLOOKUP(C18309,Pivot!A:B,2,0),0)</f>
        <v>0</v>
      </c>
      <c r="F18309" s="65">
        <f>IFERROR(VLOOKUP(C18309,Pivot!A:C,3,0),0)</f>
        <v>0</v>
      </c>
    </row>
    <row r="18310" spans="1:6" x14ac:dyDescent="0.25">
      <c r="A18310" s="68" t="s">
        <v>103</v>
      </c>
      <c r="B18310" s="69">
        <v>491636276</v>
      </c>
      <c r="C18310" s="68">
        <v>5702016616057</v>
      </c>
      <c r="D18310" s="69" t="s">
        <v>12081</v>
      </c>
      <c r="E18310" s="65">
        <f>IFERROR(VLOOKUP(C18310,Pivot!A:B,2,0),0)</f>
        <v>0</v>
      </c>
      <c r="F18310" s="65">
        <f>IFERROR(VLOOKUP(C18310,Pivot!A:C,3,0),0)</f>
        <v>0</v>
      </c>
    </row>
    <row r="18311" spans="1:6" x14ac:dyDescent="0.25">
      <c r="A18311" s="68" t="s">
        <v>103</v>
      </c>
      <c r="B18311" s="69">
        <v>491636278</v>
      </c>
      <c r="C18311" s="68">
        <v>5702016616279</v>
      </c>
      <c r="D18311" s="69" t="s">
        <v>12082</v>
      </c>
      <c r="E18311" s="65">
        <f>IFERROR(VLOOKUP(C18311,Pivot!A:B,2,0),0)</f>
        <v>0</v>
      </c>
      <c r="F18311" s="65">
        <f>IFERROR(VLOOKUP(C18311,Pivot!A:C,3,0),0)</f>
        <v>0</v>
      </c>
    </row>
    <row r="18312" spans="1:6" x14ac:dyDescent="0.25">
      <c r="A18312" s="68" t="s">
        <v>103</v>
      </c>
      <c r="B18312" s="69">
        <v>491636280</v>
      </c>
      <c r="C18312" s="68">
        <v>5702016616293</v>
      </c>
      <c r="D18312" s="69" t="s">
        <v>12083</v>
      </c>
      <c r="E18312" s="65">
        <f>IFERROR(VLOOKUP(C18312,Pivot!A:B,2,0),0)</f>
        <v>0</v>
      </c>
      <c r="F18312" s="65">
        <f>IFERROR(VLOOKUP(C18312,Pivot!A:C,3,0),0)</f>
        <v>0</v>
      </c>
    </row>
    <row r="18313" spans="1:6" x14ac:dyDescent="0.25">
      <c r="A18313" s="68" t="s">
        <v>103</v>
      </c>
      <c r="B18313" s="69">
        <v>491636286</v>
      </c>
      <c r="C18313" s="68">
        <v>5702016617795</v>
      </c>
      <c r="D18313" s="69" t="s">
        <v>12084</v>
      </c>
      <c r="E18313" s="65">
        <f>IFERROR(VLOOKUP(C18313,Pivot!A:B,2,0),0)</f>
        <v>0</v>
      </c>
      <c r="F18313" s="65">
        <f>IFERROR(VLOOKUP(C18313,Pivot!A:C,3,0),0)</f>
        <v>0</v>
      </c>
    </row>
    <row r="18314" spans="1:6" x14ac:dyDescent="0.25">
      <c r="A18314" s="68" t="s">
        <v>103</v>
      </c>
      <c r="B18314" s="69">
        <v>491636288</v>
      </c>
      <c r="C18314" s="68">
        <v>5702016617818</v>
      </c>
      <c r="D18314" s="69" t="s">
        <v>12085</v>
      </c>
      <c r="E18314" s="65">
        <f>IFERROR(VLOOKUP(C18314,Pivot!A:B,2,0),0)</f>
        <v>0</v>
      </c>
      <c r="F18314" s="65">
        <f>IFERROR(VLOOKUP(C18314,Pivot!A:C,3,0),0)</f>
        <v>0</v>
      </c>
    </row>
    <row r="18315" spans="1:6" x14ac:dyDescent="0.25">
      <c r="A18315" s="68" t="s">
        <v>103</v>
      </c>
      <c r="B18315" s="69">
        <v>491636294</v>
      </c>
      <c r="C18315" s="68">
        <v>5702016617894</v>
      </c>
      <c r="D18315" s="69" t="s">
        <v>12086</v>
      </c>
      <c r="E18315" s="65">
        <f>IFERROR(VLOOKUP(C18315,Pivot!A:B,2,0),0)</f>
        <v>0</v>
      </c>
      <c r="F18315" s="65">
        <f>IFERROR(VLOOKUP(C18315,Pivot!A:C,3,0),0)</f>
        <v>0</v>
      </c>
    </row>
    <row r="18316" spans="1:6" x14ac:dyDescent="0.25">
      <c r="A18316" s="68" t="s">
        <v>103</v>
      </c>
      <c r="B18316" s="69">
        <v>491636295</v>
      </c>
      <c r="C18316" s="68">
        <v>5702016617900</v>
      </c>
      <c r="D18316" s="69" t="s">
        <v>12087</v>
      </c>
      <c r="E18316" s="65">
        <f>IFERROR(VLOOKUP(C18316,Pivot!A:B,2,0),0)</f>
        <v>0</v>
      </c>
      <c r="F18316" s="65">
        <f>IFERROR(VLOOKUP(C18316,Pivot!A:C,3,0),0)</f>
        <v>0</v>
      </c>
    </row>
    <row r="18317" spans="1:6" x14ac:dyDescent="0.25">
      <c r="A18317" s="68" t="s">
        <v>103</v>
      </c>
      <c r="B18317" s="69">
        <v>491636299</v>
      </c>
      <c r="C18317" s="68">
        <v>5702016618020</v>
      </c>
      <c r="D18317" s="69" t="s">
        <v>12088</v>
      </c>
      <c r="E18317" s="65">
        <f>IFERROR(VLOOKUP(C18317,Pivot!A:B,2,0),0)</f>
        <v>0</v>
      </c>
      <c r="F18317" s="65">
        <f>IFERROR(VLOOKUP(C18317,Pivot!A:C,3,0),0)</f>
        <v>0</v>
      </c>
    </row>
    <row r="18318" spans="1:6" x14ac:dyDescent="0.25">
      <c r="A18318" s="68" t="s">
        <v>103</v>
      </c>
      <c r="B18318" s="69">
        <v>491637421</v>
      </c>
      <c r="C18318" s="68">
        <v>7611212460778</v>
      </c>
      <c r="D18318" s="69" t="s">
        <v>12089</v>
      </c>
      <c r="E18318" s="65">
        <f>IFERROR(VLOOKUP(C18318,Pivot!A:B,2,0),0)</f>
        <v>0</v>
      </c>
      <c r="F18318" s="65">
        <f>IFERROR(VLOOKUP(C18318,Pivot!A:C,3,0),0)</f>
        <v>0</v>
      </c>
    </row>
    <row r="18319" spans="1:6" x14ac:dyDescent="0.25">
      <c r="A18319" s="68" t="s">
        <v>103</v>
      </c>
      <c r="B18319" s="69">
        <v>491642127</v>
      </c>
      <c r="C18319" s="68">
        <v>8904027118910</v>
      </c>
      <c r="D18319" s="69" t="s">
        <v>12090</v>
      </c>
      <c r="E18319" s="65">
        <f>IFERROR(VLOOKUP(C18319,Pivot!A:B,2,0),0)</f>
        <v>0</v>
      </c>
      <c r="F18319" s="65">
        <f>IFERROR(VLOOKUP(C18319,Pivot!A:C,3,0),0)</f>
        <v>0</v>
      </c>
    </row>
    <row r="18320" spans="1:6" x14ac:dyDescent="0.25">
      <c r="A18320" s="68" t="s">
        <v>103</v>
      </c>
      <c r="B18320" s="69">
        <v>491653245</v>
      </c>
      <c r="C18320" s="68">
        <v>71662013790</v>
      </c>
      <c r="D18320" s="69" t="s">
        <v>12091</v>
      </c>
      <c r="E18320" s="65">
        <f>IFERROR(VLOOKUP(C18320,Pivot!A:B,2,0),0)</f>
        <v>0</v>
      </c>
      <c r="F18320" s="65">
        <f>IFERROR(VLOOKUP(C18320,Pivot!A:C,3,0),0)</f>
        <v>0</v>
      </c>
    </row>
    <row r="18321" spans="1:6" x14ac:dyDescent="0.25">
      <c r="A18321" s="68" t="s">
        <v>103</v>
      </c>
      <c r="B18321" s="69">
        <v>491653743</v>
      </c>
      <c r="C18321" s="68">
        <v>8906106990660</v>
      </c>
      <c r="D18321" s="69" t="s">
        <v>12092</v>
      </c>
      <c r="E18321" s="65">
        <f>IFERROR(VLOOKUP(C18321,Pivot!A:B,2,0),0)</f>
        <v>0</v>
      </c>
      <c r="F18321" s="65">
        <f>IFERROR(VLOOKUP(C18321,Pivot!A:C,3,0),0)</f>
        <v>0</v>
      </c>
    </row>
    <row r="18322" spans="1:6" x14ac:dyDescent="0.25">
      <c r="A18322" s="68" t="s">
        <v>103</v>
      </c>
      <c r="B18322" s="69">
        <v>491653759</v>
      </c>
      <c r="C18322" s="68">
        <v>8906106992732</v>
      </c>
      <c r="D18322" s="69" t="s">
        <v>12093</v>
      </c>
      <c r="E18322" s="65">
        <f>IFERROR(VLOOKUP(C18322,Pivot!A:B,2,0),0)</f>
        <v>0</v>
      </c>
      <c r="F18322" s="65">
        <f>IFERROR(VLOOKUP(C18322,Pivot!A:C,3,0),0)</f>
        <v>0</v>
      </c>
    </row>
    <row r="18323" spans="1:6" x14ac:dyDescent="0.25">
      <c r="A18323" s="68" t="s">
        <v>103</v>
      </c>
      <c r="B18323" s="69">
        <v>491653815</v>
      </c>
      <c r="C18323" s="68">
        <v>8906106990820</v>
      </c>
      <c r="D18323" s="69" t="s">
        <v>12094</v>
      </c>
      <c r="E18323" s="65">
        <f>IFERROR(VLOOKUP(C18323,Pivot!A:B,2,0),0)</f>
        <v>0</v>
      </c>
      <c r="F18323" s="65">
        <f>IFERROR(VLOOKUP(C18323,Pivot!A:C,3,0),0)</f>
        <v>0</v>
      </c>
    </row>
    <row r="18324" spans="1:6" x14ac:dyDescent="0.25">
      <c r="A18324" s="68" t="s">
        <v>103</v>
      </c>
      <c r="B18324" s="69">
        <v>491653859</v>
      </c>
      <c r="C18324" s="68">
        <v>8906106990578</v>
      </c>
      <c r="D18324" s="69" t="s">
        <v>12095</v>
      </c>
      <c r="E18324" s="65">
        <f>IFERROR(VLOOKUP(C18324,Pivot!A:B,2,0),0)</f>
        <v>0</v>
      </c>
      <c r="F18324" s="65">
        <f>IFERROR(VLOOKUP(C18324,Pivot!A:C,3,0),0)</f>
        <v>0</v>
      </c>
    </row>
    <row r="18325" spans="1:6" x14ac:dyDescent="0.25">
      <c r="A18325" s="68" t="s">
        <v>103</v>
      </c>
      <c r="B18325" s="69">
        <v>491653897</v>
      </c>
      <c r="C18325" s="68">
        <v>5013138672624</v>
      </c>
      <c r="D18325" s="69" t="s">
        <v>12096</v>
      </c>
      <c r="E18325" s="65">
        <f>IFERROR(VLOOKUP(C18325,Pivot!A:B,2,0),0)</f>
        <v>0</v>
      </c>
      <c r="F18325" s="65">
        <f>IFERROR(VLOOKUP(C18325,Pivot!A:C,3,0),0)</f>
        <v>0</v>
      </c>
    </row>
    <row r="18326" spans="1:6" x14ac:dyDescent="0.25">
      <c r="A18326" s="68" t="s">
        <v>103</v>
      </c>
      <c r="B18326" s="69">
        <v>491653980</v>
      </c>
      <c r="C18326" s="68">
        <v>8907595032152</v>
      </c>
      <c r="D18326" s="69" t="s">
        <v>12097</v>
      </c>
      <c r="E18326" s="65">
        <f>IFERROR(VLOOKUP(C18326,Pivot!A:B,2,0),0)</f>
        <v>0</v>
      </c>
      <c r="F18326" s="65">
        <f>IFERROR(VLOOKUP(C18326,Pivot!A:C,3,0),0)</f>
        <v>0</v>
      </c>
    </row>
    <row r="18327" spans="1:6" x14ac:dyDescent="0.25">
      <c r="A18327" s="68" t="s">
        <v>103</v>
      </c>
      <c r="B18327" s="69">
        <v>491654115</v>
      </c>
      <c r="C18327" s="68">
        <v>194135154506</v>
      </c>
      <c r="D18327" s="69" t="s">
        <v>12098</v>
      </c>
      <c r="E18327" s="65">
        <f>IFERROR(VLOOKUP(C18327,Pivot!A:B,2,0),0)</f>
        <v>0</v>
      </c>
      <c r="F18327" s="65">
        <f>IFERROR(VLOOKUP(C18327,Pivot!A:C,3,0),0)</f>
        <v>0</v>
      </c>
    </row>
    <row r="18328" spans="1:6" x14ac:dyDescent="0.25">
      <c r="A18328" s="68" t="s">
        <v>103</v>
      </c>
      <c r="B18328" s="69">
        <v>491654617</v>
      </c>
      <c r="C18328" s="68">
        <v>816523028656</v>
      </c>
      <c r="D18328" s="69" t="s">
        <v>12099</v>
      </c>
      <c r="E18328" s="65">
        <f>IFERROR(VLOOKUP(C18328,Pivot!A:B,2,0),0)</f>
        <v>0</v>
      </c>
      <c r="F18328" s="65">
        <f>IFERROR(VLOOKUP(C18328,Pivot!A:C,3,0),0)</f>
        <v>0</v>
      </c>
    </row>
    <row r="18329" spans="1:6" x14ac:dyDescent="0.25">
      <c r="A18329" s="68" t="s">
        <v>103</v>
      </c>
      <c r="B18329" s="69">
        <v>491654632</v>
      </c>
      <c r="C18329" s="68">
        <v>194133131066</v>
      </c>
      <c r="D18329" s="69" t="s">
        <v>12100</v>
      </c>
      <c r="E18329" s="65">
        <f>IFERROR(VLOOKUP(C18329,Pivot!A:B,2,0),0)</f>
        <v>0</v>
      </c>
      <c r="F18329" s="65">
        <f>IFERROR(VLOOKUP(C18329,Pivot!A:C,3,0),0)</f>
        <v>0</v>
      </c>
    </row>
    <row r="18330" spans="1:6" x14ac:dyDescent="0.25">
      <c r="A18330" s="68" t="s">
        <v>103</v>
      </c>
      <c r="B18330" s="69">
        <v>491654645</v>
      </c>
      <c r="C18330" s="68">
        <v>8906126400149</v>
      </c>
      <c r="D18330" s="69" t="s">
        <v>12101</v>
      </c>
      <c r="E18330" s="65">
        <f>IFERROR(VLOOKUP(C18330,Pivot!A:B,2,0),0)</f>
        <v>0</v>
      </c>
      <c r="F18330" s="65">
        <f>IFERROR(VLOOKUP(C18330,Pivot!A:C,3,0),0)</f>
        <v>0</v>
      </c>
    </row>
    <row r="18331" spans="1:6" x14ac:dyDescent="0.25">
      <c r="A18331" s="68" t="s">
        <v>103</v>
      </c>
      <c r="B18331" s="69">
        <v>491667895</v>
      </c>
      <c r="C18331" s="68">
        <v>491667895</v>
      </c>
      <c r="D18331" s="69" t="s">
        <v>12102</v>
      </c>
      <c r="E18331" s="65">
        <f>IFERROR(VLOOKUP(C18331,Pivot!A:B,2,0),0)</f>
        <v>0</v>
      </c>
      <c r="F18331" s="65">
        <f>IFERROR(VLOOKUP(C18331,Pivot!A:C,3,0),0)</f>
        <v>0</v>
      </c>
    </row>
    <row r="18332" spans="1:6" x14ac:dyDescent="0.25">
      <c r="A18332" s="68" t="s">
        <v>103</v>
      </c>
      <c r="B18332" s="69">
        <v>491667895</v>
      </c>
      <c r="C18332" s="68">
        <v>887961761115</v>
      </c>
      <c r="D18332" s="69" t="s">
        <v>12102</v>
      </c>
      <c r="E18332" s="65">
        <f>IFERROR(VLOOKUP(C18332,Pivot!A:B,2,0),0)</f>
        <v>0</v>
      </c>
      <c r="F18332" s="65">
        <f>IFERROR(VLOOKUP(C18332,Pivot!A:C,3,0),0)</f>
        <v>0</v>
      </c>
    </row>
    <row r="18333" spans="1:6" x14ac:dyDescent="0.25">
      <c r="A18333" s="68" t="s">
        <v>103</v>
      </c>
      <c r="B18333" s="69">
        <v>491667896</v>
      </c>
      <c r="C18333" s="68">
        <v>491667896</v>
      </c>
      <c r="D18333" s="69" t="s">
        <v>12103</v>
      </c>
      <c r="E18333" s="65">
        <f>IFERROR(VLOOKUP(C18333,Pivot!A:B,2,0),0)</f>
        <v>0</v>
      </c>
      <c r="F18333" s="65">
        <f>IFERROR(VLOOKUP(C18333,Pivot!A:C,3,0),0)</f>
        <v>0</v>
      </c>
    </row>
    <row r="18334" spans="1:6" x14ac:dyDescent="0.25">
      <c r="A18334" s="68" t="s">
        <v>103</v>
      </c>
      <c r="B18334" s="69">
        <v>491667896</v>
      </c>
      <c r="C18334" s="68">
        <v>887961832983</v>
      </c>
      <c r="D18334" s="69" t="s">
        <v>12103</v>
      </c>
      <c r="E18334" s="65">
        <f>IFERROR(VLOOKUP(C18334,Pivot!A:B,2,0),0)</f>
        <v>0</v>
      </c>
      <c r="F18334" s="65">
        <f>IFERROR(VLOOKUP(C18334,Pivot!A:C,3,0),0)</f>
        <v>0</v>
      </c>
    </row>
    <row r="18335" spans="1:6" x14ac:dyDescent="0.25">
      <c r="A18335" s="68" t="s">
        <v>103</v>
      </c>
      <c r="B18335" s="69">
        <v>491667896</v>
      </c>
      <c r="C18335" s="68">
        <v>887961832990</v>
      </c>
      <c r="D18335" s="69" t="s">
        <v>12103</v>
      </c>
      <c r="E18335" s="65">
        <f>IFERROR(VLOOKUP(C18335,Pivot!A:B,2,0),0)</f>
        <v>0</v>
      </c>
      <c r="F18335" s="65">
        <f>IFERROR(VLOOKUP(C18335,Pivot!A:C,3,0),0)</f>
        <v>0</v>
      </c>
    </row>
    <row r="18336" spans="1:6" x14ac:dyDescent="0.25">
      <c r="A18336" s="68" t="s">
        <v>103</v>
      </c>
      <c r="B18336" s="69">
        <v>491667896</v>
      </c>
      <c r="C18336" s="68">
        <v>887961833003</v>
      </c>
      <c r="D18336" s="69" t="s">
        <v>12103</v>
      </c>
      <c r="E18336" s="65">
        <f>IFERROR(VLOOKUP(C18336,Pivot!A:B,2,0),0)</f>
        <v>0</v>
      </c>
      <c r="F18336" s="65">
        <f>IFERROR(VLOOKUP(C18336,Pivot!A:C,3,0),0)</f>
        <v>0</v>
      </c>
    </row>
    <row r="18337" spans="1:6" x14ac:dyDescent="0.25">
      <c r="A18337" s="68" t="s">
        <v>103</v>
      </c>
      <c r="B18337" s="69">
        <v>491667896</v>
      </c>
      <c r="C18337" s="68">
        <v>887961833010</v>
      </c>
      <c r="D18337" s="69" t="s">
        <v>12103</v>
      </c>
      <c r="E18337" s="65">
        <f>IFERROR(VLOOKUP(C18337,Pivot!A:B,2,0),0)</f>
        <v>0</v>
      </c>
      <c r="F18337" s="65">
        <f>IFERROR(VLOOKUP(C18337,Pivot!A:C,3,0),0)</f>
        <v>0</v>
      </c>
    </row>
    <row r="18338" spans="1:6" x14ac:dyDescent="0.25">
      <c r="A18338" s="68" t="s">
        <v>103</v>
      </c>
      <c r="B18338" s="69">
        <v>491667896</v>
      </c>
      <c r="C18338" s="68">
        <v>887961833027</v>
      </c>
      <c r="D18338" s="69" t="s">
        <v>12103</v>
      </c>
      <c r="E18338" s="65">
        <f>IFERROR(VLOOKUP(C18338,Pivot!A:B,2,0),0)</f>
        <v>0</v>
      </c>
      <c r="F18338" s="65">
        <f>IFERROR(VLOOKUP(C18338,Pivot!A:C,3,0),0)</f>
        <v>0</v>
      </c>
    </row>
    <row r="18339" spans="1:6" x14ac:dyDescent="0.25">
      <c r="A18339" s="68" t="s">
        <v>103</v>
      </c>
      <c r="B18339" s="69">
        <v>491667896</v>
      </c>
      <c r="C18339" s="68">
        <v>887961833034</v>
      </c>
      <c r="D18339" s="69" t="s">
        <v>12103</v>
      </c>
      <c r="E18339" s="65">
        <f>IFERROR(VLOOKUP(C18339,Pivot!A:B,2,0),0)</f>
        <v>0</v>
      </c>
      <c r="F18339" s="65">
        <f>IFERROR(VLOOKUP(C18339,Pivot!A:C,3,0),0)</f>
        <v>0</v>
      </c>
    </row>
    <row r="18340" spans="1:6" x14ac:dyDescent="0.25">
      <c r="A18340" s="68" t="s">
        <v>103</v>
      </c>
      <c r="B18340" s="69">
        <v>491667896</v>
      </c>
      <c r="C18340" s="68">
        <v>887961833041</v>
      </c>
      <c r="D18340" s="69" t="s">
        <v>12103</v>
      </c>
      <c r="E18340" s="65">
        <f>IFERROR(VLOOKUP(C18340,Pivot!A:B,2,0),0)</f>
        <v>0</v>
      </c>
      <c r="F18340" s="65">
        <f>IFERROR(VLOOKUP(C18340,Pivot!A:C,3,0),0)</f>
        <v>0</v>
      </c>
    </row>
    <row r="18341" spans="1:6" x14ac:dyDescent="0.25">
      <c r="A18341" s="68" t="s">
        <v>103</v>
      </c>
      <c r="B18341" s="69">
        <v>491667897</v>
      </c>
      <c r="C18341" s="68">
        <v>491667897</v>
      </c>
      <c r="D18341" s="69" t="s">
        <v>12104</v>
      </c>
      <c r="E18341" s="65">
        <f>IFERROR(VLOOKUP(C18341,Pivot!A:B,2,0),0)</f>
        <v>0</v>
      </c>
      <c r="F18341" s="65">
        <f>IFERROR(VLOOKUP(C18341,Pivot!A:C,3,0),0)</f>
        <v>0</v>
      </c>
    </row>
    <row r="18342" spans="1:6" x14ac:dyDescent="0.25">
      <c r="A18342" s="68" t="s">
        <v>103</v>
      </c>
      <c r="B18342" s="69">
        <v>491667897</v>
      </c>
      <c r="C18342" s="68">
        <v>887961833195</v>
      </c>
      <c r="D18342" s="69" t="s">
        <v>12104</v>
      </c>
      <c r="E18342" s="65">
        <f>IFERROR(VLOOKUP(C18342,Pivot!A:B,2,0),0)</f>
        <v>0</v>
      </c>
      <c r="F18342" s="65">
        <f>IFERROR(VLOOKUP(C18342,Pivot!A:C,3,0),0)</f>
        <v>0</v>
      </c>
    </row>
    <row r="18343" spans="1:6" x14ac:dyDescent="0.25">
      <c r="A18343" s="68" t="s">
        <v>103</v>
      </c>
      <c r="B18343" s="69">
        <v>491667897</v>
      </c>
      <c r="C18343" s="68">
        <v>887961833201</v>
      </c>
      <c r="D18343" s="69" t="s">
        <v>12104</v>
      </c>
      <c r="E18343" s="65">
        <f>IFERROR(VLOOKUP(C18343,Pivot!A:B,2,0),0)</f>
        <v>0</v>
      </c>
      <c r="F18343" s="65">
        <f>IFERROR(VLOOKUP(C18343,Pivot!A:C,3,0),0)</f>
        <v>0</v>
      </c>
    </row>
    <row r="18344" spans="1:6" x14ac:dyDescent="0.25">
      <c r="A18344" s="68" t="s">
        <v>103</v>
      </c>
      <c r="B18344" s="69">
        <v>491667897</v>
      </c>
      <c r="C18344" s="68">
        <v>887961833218</v>
      </c>
      <c r="D18344" s="69" t="s">
        <v>12104</v>
      </c>
      <c r="E18344" s="65">
        <f>IFERROR(VLOOKUP(C18344,Pivot!A:B,2,0),0)</f>
        <v>0</v>
      </c>
      <c r="F18344" s="65">
        <f>IFERROR(VLOOKUP(C18344,Pivot!A:C,3,0),0)</f>
        <v>0</v>
      </c>
    </row>
    <row r="18345" spans="1:6" x14ac:dyDescent="0.25">
      <c r="A18345" s="68" t="s">
        <v>103</v>
      </c>
      <c r="B18345" s="69">
        <v>491667898</v>
      </c>
      <c r="C18345" s="68">
        <v>491667898</v>
      </c>
      <c r="D18345" s="69" t="s">
        <v>12105</v>
      </c>
      <c r="E18345" s="65">
        <f>IFERROR(VLOOKUP(C18345,Pivot!A:B,2,0),0)</f>
        <v>0</v>
      </c>
      <c r="F18345" s="65">
        <f>IFERROR(VLOOKUP(C18345,Pivot!A:C,3,0),0)</f>
        <v>0</v>
      </c>
    </row>
    <row r="18346" spans="1:6" x14ac:dyDescent="0.25">
      <c r="A18346" s="68" t="s">
        <v>103</v>
      </c>
      <c r="B18346" s="69">
        <v>491667898</v>
      </c>
      <c r="C18346" s="68">
        <v>887961833232</v>
      </c>
      <c r="D18346" s="69" t="s">
        <v>12105</v>
      </c>
      <c r="E18346" s="65">
        <f>IFERROR(VLOOKUP(C18346,Pivot!A:B,2,0),0)</f>
        <v>0</v>
      </c>
      <c r="F18346" s="65">
        <f>IFERROR(VLOOKUP(C18346,Pivot!A:C,3,0),0)</f>
        <v>0</v>
      </c>
    </row>
    <row r="18347" spans="1:6" x14ac:dyDescent="0.25">
      <c r="A18347" s="68" t="s">
        <v>103</v>
      </c>
      <c r="B18347" s="69">
        <v>491667904</v>
      </c>
      <c r="C18347" s="68">
        <v>6923744081637</v>
      </c>
      <c r="D18347" s="69" t="s">
        <v>12106</v>
      </c>
      <c r="E18347" s="65">
        <f>IFERROR(VLOOKUP(C18347,Pivot!A:B,2,0),0)</f>
        <v>0</v>
      </c>
      <c r="F18347" s="65">
        <f>IFERROR(VLOOKUP(C18347,Pivot!A:C,3,0),0)</f>
        <v>0</v>
      </c>
    </row>
    <row r="18348" spans="1:6" x14ac:dyDescent="0.25">
      <c r="A18348" s="68" t="s">
        <v>103</v>
      </c>
      <c r="B18348" s="69">
        <v>491667908</v>
      </c>
      <c r="C18348" s="68">
        <v>6923744082832</v>
      </c>
      <c r="D18348" s="69" t="s">
        <v>12107</v>
      </c>
      <c r="E18348" s="65">
        <f>IFERROR(VLOOKUP(C18348,Pivot!A:B,2,0),0)</f>
        <v>0</v>
      </c>
      <c r="F18348" s="65">
        <f>IFERROR(VLOOKUP(C18348,Pivot!A:C,3,0),0)</f>
        <v>0</v>
      </c>
    </row>
    <row r="18349" spans="1:6" x14ac:dyDescent="0.25">
      <c r="A18349" s="68" t="s">
        <v>103</v>
      </c>
      <c r="B18349" s="69">
        <v>491667922</v>
      </c>
      <c r="C18349" s="68">
        <v>6923744084683</v>
      </c>
      <c r="D18349" s="69" t="s">
        <v>12108</v>
      </c>
      <c r="E18349" s="65">
        <f>IFERROR(VLOOKUP(C18349,Pivot!A:B,2,0),0)</f>
        <v>0</v>
      </c>
      <c r="F18349" s="65">
        <f>IFERROR(VLOOKUP(C18349,Pivot!A:C,3,0),0)</f>
        <v>0</v>
      </c>
    </row>
    <row r="18350" spans="1:6" x14ac:dyDescent="0.25">
      <c r="A18350" s="68" t="s">
        <v>103</v>
      </c>
      <c r="B18350" s="69">
        <v>491667964</v>
      </c>
      <c r="C18350" s="68">
        <v>6941089825228</v>
      </c>
      <c r="D18350" s="69" t="s">
        <v>12109</v>
      </c>
      <c r="E18350" s="65">
        <f>IFERROR(VLOOKUP(C18350,Pivot!A:B,2,0),0)</f>
        <v>0</v>
      </c>
      <c r="F18350" s="65">
        <f>IFERROR(VLOOKUP(C18350,Pivot!A:C,3,0),0)</f>
        <v>0</v>
      </c>
    </row>
    <row r="18351" spans="1:6" x14ac:dyDescent="0.25">
      <c r="A18351" s="68" t="s">
        <v>103</v>
      </c>
      <c r="B18351" s="69">
        <v>491667965</v>
      </c>
      <c r="C18351" s="68">
        <v>6941089825242</v>
      </c>
      <c r="D18351" s="69" t="s">
        <v>12110</v>
      </c>
      <c r="E18351" s="65">
        <f>IFERROR(VLOOKUP(C18351,Pivot!A:B,2,0),0)</f>
        <v>0</v>
      </c>
      <c r="F18351" s="65">
        <f>IFERROR(VLOOKUP(C18351,Pivot!A:C,3,0),0)</f>
        <v>0</v>
      </c>
    </row>
    <row r="18352" spans="1:6" x14ac:dyDescent="0.25">
      <c r="A18352" s="68" t="s">
        <v>103</v>
      </c>
      <c r="B18352" s="69">
        <v>491667983</v>
      </c>
      <c r="C18352" s="68">
        <v>6941089828168</v>
      </c>
      <c r="D18352" s="69" t="s">
        <v>12111</v>
      </c>
      <c r="E18352" s="65">
        <f>IFERROR(VLOOKUP(C18352,Pivot!A:B,2,0),0)</f>
        <v>0</v>
      </c>
      <c r="F18352" s="65">
        <f>IFERROR(VLOOKUP(C18352,Pivot!A:C,3,0),0)</f>
        <v>0</v>
      </c>
    </row>
    <row r="18353" spans="1:6" x14ac:dyDescent="0.25">
      <c r="A18353" s="68" t="s">
        <v>103</v>
      </c>
      <c r="B18353" s="69">
        <v>491667990</v>
      </c>
      <c r="C18353" s="68">
        <v>6941089819074</v>
      </c>
      <c r="D18353" s="69" t="s">
        <v>12112</v>
      </c>
      <c r="E18353" s="65">
        <f>IFERROR(VLOOKUP(C18353,Pivot!A:B,2,0),0)</f>
        <v>0</v>
      </c>
      <c r="F18353" s="65">
        <f>IFERROR(VLOOKUP(C18353,Pivot!A:C,3,0),0)</f>
        <v>0</v>
      </c>
    </row>
    <row r="18354" spans="1:6" x14ac:dyDescent="0.25">
      <c r="A18354" s="68" t="s">
        <v>103</v>
      </c>
      <c r="B18354" s="69">
        <v>491667997</v>
      </c>
      <c r="C18354" s="68">
        <v>6941089810163</v>
      </c>
      <c r="D18354" s="69" t="s">
        <v>12113</v>
      </c>
      <c r="E18354" s="65">
        <f>IFERROR(VLOOKUP(C18354,Pivot!A:B,2,0),0)</f>
        <v>0</v>
      </c>
      <c r="F18354" s="65">
        <f>IFERROR(VLOOKUP(C18354,Pivot!A:C,3,0),0)</f>
        <v>0</v>
      </c>
    </row>
    <row r="18355" spans="1:6" x14ac:dyDescent="0.25">
      <c r="A18355" s="68" t="s">
        <v>103</v>
      </c>
      <c r="B18355" s="69">
        <v>491667999</v>
      </c>
      <c r="C18355" s="68">
        <v>6941089823644</v>
      </c>
      <c r="D18355" s="69" t="s">
        <v>12114</v>
      </c>
      <c r="E18355" s="65">
        <f>IFERROR(VLOOKUP(C18355,Pivot!A:B,2,0),0)</f>
        <v>0</v>
      </c>
      <c r="F18355" s="65">
        <f>IFERROR(VLOOKUP(C18355,Pivot!A:C,3,0),0)</f>
        <v>0</v>
      </c>
    </row>
    <row r="18356" spans="1:6" x14ac:dyDescent="0.25">
      <c r="A18356" s="68" t="s">
        <v>103</v>
      </c>
      <c r="B18356" s="69">
        <v>491668001</v>
      </c>
      <c r="C18356" s="68">
        <v>6941089823651</v>
      </c>
      <c r="D18356" s="69" t="s">
        <v>12115</v>
      </c>
      <c r="E18356" s="65">
        <f>IFERROR(VLOOKUP(C18356,Pivot!A:B,2,0),0)</f>
        <v>0</v>
      </c>
      <c r="F18356" s="65">
        <f>IFERROR(VLOOKUP(C18356,Pivot!A:C,3,0),0)</f>
        <v>0</v>
      </c>
    </row>
    <row r="18357" spans="1:6" x14ac:dyDescent="0.25">
      <c r="A18357" s="68" t="s">
        <v>103</v>
      </c>
      <c r="B18357" s="69">
        <v>491668064</v>
      </c>
      <c r="C18357" s="68">
        <v>8058664097647</v>
      </c>
      <c r="D18357" s="69" t="s">
        <v>12116</v>
      </c>
      <c r="E18357" s="65">
        <f>IFERROR(VLOOKUP(C18357,Pivot!A:B,2,0),0)</f>
        <v>0</v>
      </c>
      <c r="F18357" s="65">
        <f>IFERROR(VLOOKUP(C18357,Pivot!A:C,3,0),0)</f>
        <v>0</v>
      </c>
    </row>
    <row r="18358" spans="1:6" x14ac:dyDescent="0.25">
      <c r="A18358" s="68" t="s">
        <v>103</v>
      </c>
      <c r="B18358" s="69">
        <v>491668065</v>
      </c>
      <c r="C18358" s="68">
        <v>8058664042623</v>
      </c>
      <c r="D18358" s="69" t="s">
        <v>12117</v>
      </c>
      <c r="E18358" s="65">
        <f>IFERROR(VLOOKUP(C18358,Pivot!A:B,2,0),0)</f>
        <v>0</v>
      </c>
      <c r="F18358" s="65">
        <f>IFERROR(VLOOKUP(C18358,Pivot!A:C,3,0),0)</f>
        <v>0</v>
      </c>
    </row>
    <row r="18359" spans="1:6" x14ac:dyDescent="0.25">
      <c r="A18359" s="68" t="s">
        <v>103</v>
      </c>
      <c r="B18359" s="69">
        <v>491668308</v>
      </c>
      <c r="C18359" s="68">
        <v>5056219039435</v>
      </c>
      <c r="D18359" s="69" t="s">
        <v>12118</v>
      </c>
      <c r="E18359" s="65">
        <f>IFERROR(VLOOKUP(C18359,Pivot!A:B,2,0),0)</f>
        <v>0</v>
      </c>
      <c r="F18359" s="65">
        <f>IFERROR(VLOOKUP(C18359,Pivot!A:C,3,0),0)</f>
        <v>0</v>
      </c>
    </row>
    <row r="18360" spans="1:6" x14ac:dyDescent="0.25">
      <c r="A18360" s="68" t="s">
        <v>103</v>
      </c>
      <c r="B18360" s="69">
        <v>491668309</v>
      </c>
      <c r="C18360" s="68">
        <v>5056219042923</v>
      </c>
      <c r="D18360" s="69" t="s">
        <v>12119</v>
      </c>
      <c r="E18360" s="65">
        <f>IFERROR(VLOOKUP(C18360,Pivot!A:B,2,0),0)</f>
        <v>0</v>
      </c>
      <c r="F18360" s="65">
        <f>IFERROR(VLOOKUP(C18360,Pivot!A:C,3,0),0)</f>
        <v>0</v>
      </c>
    </row>
    <row r="18361" spans="1:6" x14ac:dyDescent="0.25">
      <c r="A18361" s="68" t="s">
        <v>103</v>
      </c>
      <c r="B18361" s="69">
        <v>491668310</v>
      </c>
      <c r="C18361" s="68">
        <v>5056219041032</v>
      </c>
      <c r="D18361" s="69" t="s">
        <v>12120</v>
      </c>
      <c r="E18361" s="65">
        <f>IFERROR(VLOOKUP(C18361,Pivot!A:B,2,0),0)</f>
        <v>0</v>
      </c>
      <c r="F18361" s="65">
        <f>IFERROR(VLOOKUP(C18361,Pivot!A:C,3,0),0)</f>
        <v>0</v>
      </c>
    </row>
    <row r="18362" spans="1:6" x14ac:dyDescent="0.25">
      <c r="A18362" s="68" t="s">
        <v>103</v>
      </c>
      <c r="B18362" s="69">
        <v>491668311</v>
      </c>
      <c r="C18362" s="68">
        <v>5056219039923</v>
      </c>
      <c r="D18362" s="69" t="s">
        <v>12121</v>
      </c>
      <c r="E18362" s="65">
        <f>IFERROR(VLOOKUP(C18362,Pivot!A:B,2,0),0)</f>
        <v>0</v>
      </c>
      <c r="F18362" s="65">
        <f>IFERROR(VLOOKUP(C18362,Pivot!A:C,3,0),0)</f>
        <v>0</v>
      </c>
    </row>
    <row r="18363" spans="1:6" x14ac:dyDescent="0.25">
      <c r="A18363" s="68" t="s">
        <v>103</v>
      </c>
      <c r="B18363" s="69">
        <v>491668312</v>
      </c>
      <c r="C18363" s="68">
        <v>5056219035925</v>
      </c>
      <c r="D18363" s="69" t="s">
        <v>12122</v>
      </c>
      <c r="E18363" s="65">
        <f>IFERROR(VLOOKUP(C18363,Pivot!A:B,2,0),0)</f>
        <v>0</v>
      </c>
      <c r="F18363" s="65">
        <f>IFERROR(VLOOKUP(C18363,Pivot!A:C,3,0),0)</f>
        <v>0</v>
      </c>
    </row>
    <row r="18364" spans="1:6" x14ac:dyDescent="0.25">
      <c r="A18364" s="68" t="s">
        <v>103</v>
      </c>
      <c r="B18364" s="69">
        <v>491668313</v>
      </c>
      <c r="C18364" s="68">
        <v>5056219037813</v>
      </c>
      <c r="D18364" s="69" t="s">
        <v>12123</v>
      </c>
      <c r="E18364" s="65">
        <f>IFERROR(VLOOKUP(C18364,Pivot!A:B,2,0),0)</f>
        <v>0</v>
      </c>
      <c r="F18364" s="65">
        <f>IFERROR(VLOOKUP(C18364,Pivot!A:C,3,0),0)</f>
        <v>0</v>
      </c>
    </row>
    <row r="18365" spans="1:6" x14ac:dyDescent="0.25">
      <c r="A18365" s="68" t="s">
        <v>103</v>
      </c>
      <c r="B18365" s="69">
        <v>491668314</v>
      </c>
      <c r="C18365" s="68">
        <v>5056219038667</v>
      </c>
      <c r="D18365" s="69" t="s">
        <v>12124</v>
      </c>
      <c r="E18365" s="65">
        <f>IFERROR(VLOOKUP(C18365,Pivot!A:B,2,0),0)</f>
        <v>0</v>
      </c>
      <c r="F18365" s="65">
        <f>IFERROR(VLOOKUP(C18365,Pivot!A:C,3,0),0)</f>
        <v>0</v>
      </c>
    </row>
    <row r="18366" spans="1:6" x14ac:dyDescent="0.25">
      <c r="A18366" s="68" t="s">
        <v>103</v>
      </c>
      <c r="B18366" s="69">
        <v>491668315</v>
      </c>
      <c r="C18366" s="68">
        <v>5056219037325</v>
      </c>
      <c r="D18366" s="69" t="s">
        <v>12125</v>
      </c>
      <c r="E18366" s="65">
        <f>IFERROR(VLOOKUP(C18366,Pivot!A:B,2,0),0)</f>
        <v>0</v>
      </c>
      <c r="F18366" s="65">
        <f>IFERROR(VLOOKUP(C18366,Pivot!A:C,3,0),0)</f>
        <v>0</v>
      </c>
    </row>
    <row r="18367" spans="1:6" x14ac:dyDescent="0.25">
      <c r="A18367" s="68" t="s">
        <v>103</v>
      </c>
      <c r="B18367" s="69">
        <v>491668316</v>
      </c>
      <c r="C18367" s="68">
        <v>5056219035192</v>
      </c>
      <c r="D18367" s="69" t="s">
        <v>12126</v>
      </c>
      <c r="E18367" s="65">
        <f>IFERROR(VLOOKUP(C18367,Pivot!A:B,2,0),0)</f>
        <v>0</v>
      </c>
      <c r="F18367" s="65">
        <f>IFERROR(VLOOKUP(C18367,Pivot!A:C,3,0),0)</f>
        <v>0</v>
      </c>
    </row>
    <row r="18368" spans="1:6" x14ac:dyDescent="0.25">
      <c r="A18368" s="68" t="s">
        <v>103</v>
      </c>
      <c r="B18368" s="69">
        <v>491668317</v>
      </c>
      <c r="C18368" s="68">
        <v>5056219036809</v>
      </c>
      <c r="D18368" s="69" t="s">
        <v>12127</v>
      </c>
      <c r="E18368" s="65">
        <f>IFERROR(VLOOKUP(C18368,Pivot!A:B,2,0),0)</f>
        <v>0</v>
      </c>
      <c r="F18368" s="65">
        <f>IFERROR(VLOOKUP(C18368,Pivot!A:C,3,0),0)</f>
        <v>0</v>
      </c>
    </row>
    <row r="18369" spans="1:6" x14ac:dyDescent="0.25">
      <c r="A18369" s="68" t="s">
        <v>103</v>
      </c>
      <c r="B18369" s="69">
        <v>491668319</v>
      </c>
      <c r="C18369" s="68">
        <v>5056219036229</v>
      </c>
      <c r="D18369" s="69" t="s">
        <v>12128</v>
      </c>
      <c r="E18369" s="65">
        <f>IFERROR(VLOOKUP(C18369,Pivot!A:B,2,0),0)</f>
        <v>0</v>
      </c>
      <c r="F18369" s="65">
        <f>IFERROR(VLOOKUP(C18369,Pivot!A:C,3,0),0)</f>
        <v>0</v>
      </c>
    </row>
    <row r="18370" spans="1:6" x14ac:dyDescent="0.25">
      <c r="A18370" s="68" t="s">
        <v>103</v>
      </c>
      <c r="B18370" s="69">
        <v>491668320</v>
      </c>
      <c r="C18370" s="68">
        <v>5056219035864</v>
      </c>
      <c r="D18370" s="69" t="s">
        <v>12129</v>
      </c>
      <c r="E18370" s="65">
        <f>IFERROR(VLOOKUP(C18370,Pivot!A:B,2,0),0)</f>
        <v>0</v>
      </c>
      <c r="F18370" s="65">
        <f>IFERROR(VLOOKUP(C18370,Pivot!A:C,3,0),0)</f>
        <v>0</v>
      </c>
    </row>
    <row r="18371" spans="1:6" x14ac:dyDescent="0.25">
      <c r="A18371" s="68" t="s">
        <v>103</v>
      </c>
      <c r="B18371" s="69">
        <v>491668321</v>
      </c>
      <c r="C18371" s="68">
        <v>5056219030159</v>
      </c>
      <c r="D18371" s="69" t="s">
        <v>12130</v>
      </c>
      <c r="E18371" s="65">
        <f>IFERROR(VLOOKUP(C18371,Pivot!A:B,2,0),0)</f>
        <v>0</v>
      </c>
      <c r="F18371" s="65">
        <f>IFERROR(VLOOKUP(C18371,Pivot!A:C,3,0),0)</f>
        <v>0</v>
      </c>
    </row>
    <row r="18372" spans="1:6" x14ac:dyDescent="0.25">
      <c r="A18372" s="68" t="s">
        <v>103</v>
      </c>
      <c r="B18372" s="69">
        <v>491668322</v>
      </c>
      <c r="C18372" s="68">
        <v>5056219032191</v>
      </c>
      <c r="D18372" s="69" t="s">
        <v>12131</v>
      </c>
      <c r="E18372" s="65">
        <f>IFERROR(VLOOKUP(C18372,Pivot!A:B,2,0),0)</f>
        <v>0</v>
      </c>
      <c r="F18372" s="65">
        <f>IFERROR(VLOOKUP(C18372,Pivot!A:C,3,0),0)</f>
        <v>0</v>
      </c>
    </row>
    <row r="18373" spans="1:6" x14ac:dyDescent="0.25">
      <c r="A18373" s="68" t="s">
        <v>103</v>
      </c>
      <c r="B18373" s="69">
        <v>491668323</v>
      </c>
      <c r="C18373" s="68">
        <v>5056219030135</v>
      </c>
      <c r="D18373" s="69" t="s">
        <v>12132</v>
      </c>
      <c r="E18373" s="65">
        <f>IFERROR(VLOOKUP(C18373,Pivot!A:B,2,0),0)</f>
        <v>0</v>
      </c>
      <c r="F18373" s="65">
        <f>IFERROR(VLOOKUP(C18373,Pivot!A:C,3,0),0)</f>
        <v>0</v>
      </c>
    </row>
    <row r="18374" spans="1:6" x14ac:dyDescent="0.25">
      <c r="A18374" s="68" t="s">
        <v>103</v>
      </c>
      <c r="B18374" s="69">
        <v>491668324</v>
      </c>
      <c r="C18374" s="68">
        <v>7290104318016</v>
      </c>
      <c r="D18374" s="69" t="s">
        <v>12133</v>
      </c>
      <c r="E18374" s="65">
        <f>IFERROR(VLOOKUP(C18374,Pivot!A:B,2,0),0)</f>
        <v>0</v>
      </c>
      <c r="F18374" s="65">
        <f>IFERROR(VLOOKUP(C18374,Pivot!A:C,3,0),0)</f>
        <v>0</v>
      </c>
    </row>
    <row r="18375" spans="1:6" x14ac:dyDescent="0.25">
      <c r="A18375" s="68" t="s">
        <v>103</v>
      </c>
      <c r="B18375" s="69">
        <v>491668325</v>
      </c>
      <c r="C18375" s="68">
        <v>7290104316241</v>
      </c>
      <c r="D18375" s="69" t="s">
        <v>12134</v>
      </c>
      <c r="E18375" s="65">
        <f>IFERROR(VLOOKUP(C18375,Pivot!A:B,2,0),0)</f>
        <v>0</v>
      </c>
      <c r="F18375" s="65">
        <f>IFERROR(VLOOKUP(C18375,Pivot!A:C,3,0),0)</f>
        <v>0</v>
      </c>
    </row>
    <row r="18376" spans="1:6" x14ac:dyDescent="0.25">
      <c r="A18376" s="68" t="s">
        <v>103</v>
      </c>
      <c r="B18376" s="69">
        <v>491668326</v>
      </c>
      <c r="C18376" s="68">
        <v>7290104317842</v>
      </c>
      <c r="D18376" s="69" t="s">
        <v>12135</v>
      </c>
      <c r="E18376" s="65">
        <f>IFERROR(VLOOKUP(C18376,Pivot!A:B,2,0),0)</f>
        <v>0</v>
      </c>
      <c r="F18376" s="65">
        <f>IFERROR(VLOOKUP(C18376,Pivot!A:C,3,0),0)</f>
        <v>0</v>
      </c>
    </row>
    <row r="18377" spans="1:6" x14ac:dyDescent="0.25">
      <c r="A18377" s="68" t="s">
        <v>103</v>
      </c>
      <c r="B18377" s="69">
        <v>491668327</v>
      </c>
      <c r="C18377" s="68">
        <v>7290104317880</v>
      </c>
      <c r="D18377" s="69" t="s">
        <v>12136</v>
      </c>
      <c r="E18377" s="65">
        <f>IFERROR(VLOOKUP(C18377,Pivot!A:B,2,0),0)</f>
        <v>0</v>
      </c>
      <c r="F18377" s="65">
        <f>IFERROR(VLOOKUP(C18377,Pivot!A:C,3,0),0)</f>
        <v>0</v>
      </c>
    </row>
    <row r="18378" spans="1:6" x14ac:dyDescent="0.25">
      <c r="A18378" s="68" t="s">
        <v>103</v>
      </c>
      <c r="B18378" s="69">
        <v>491668328</v>
      </c>
      <c r="C18378" s="68">
        <v>7290104316456</v>
      </c>
      <c r="D18378" s="69" t="s">
        <v>12137</v>
      </c>
      <c r="E18378" s="65">
        <f>IFERROR(VLOOKUP(C18378,Pivot!A:B,2,0),0)</f>
        <v>0</v>
      </c>
      <c r="F18378" s="65">
        <f>IFERROR(VLOOKUP(C18378,Pivot!A:C,3,0),0)</f>
        <v>0</v>
      </c>
    </row>
    <row r="18379" spans="1:6" x14ac:dyDescent="0.25">
      <c r="A18379" s="68" t="s">
        <v>103</v>
      </c>
      <c r="B18379" s="69">
        <v>491668328</v>
      </c>
      <c r="C18379" s="68">
        <v>7290104317859</v>
      </c>
      <c r="D18379" s="69" t="s">
        <v>12137</v>
      </c>
      <c r="E18379" s="65">
        <f>IFERROR(VLOOKUP(C18379,Pivot!A:B,2,0),0)</f>
        <v>0</v>
      </c>
      <c r="F18379" s="65">
        <f>IFERROR(VLOOKUP(C18379,Pivot!A:C,3,0),0)</f>
        <v>0</v>
      </c>
    </row>
    <row r="18380" spans="1:6" x14ac:dyDescent="0.25">
      <c r="A18380" s="68" t="s">
        <v>103</v>
      </c>
      <c r="B18380" s="69">
        <v>491668329</v>
      </c>
      <c r="C18380" s="68">
        <v>7290104316227</v>
      </c>
      <c r="D18380" s="69" t="s">
        <v>12138</v>
      </c>
      <c r="E18380" s="65">
        <f>IFERROR(VLOOKUP(C18380,Pivot!A:B,2,0),0)</f>
        <v>0</v>
      </c>
      <c r="F18380" s="65">
        <f>IFERROR(VLOOKUP(C18380,Pivot!A:C,3,0),0)</f>
        <v>0</v>
      </c>
    </row>
    <row r="18381" spans="1:6" x14ac:dyDescent="0.25">
      <c r="A18381" s="68" t="s">
        <v>103</v>
      </c>
      <c r="B18381" s="69">
        <v>491668330</v>
      </c>
      <c r="C18381" s="68">
        <v>7290104316463</v>
      </c>
      <c r="D18381" s="69" t="s">
        <v>12139</v>
      </c>
      <c r="E18381" s="65">
        <f>IFERROR(VLOOKUP(C18381,Pivot!A:B,2,0),0)</f>
        <v>0</v>
      </c>
      <c r="F18381" s="65">
        <f>IFERROR(VLOOKUP(C18381,Pivot!A:C,3,0),0)</f>
        <v>0</v>
      </c>
    </row>
    <row r="18382" spans="1:6" x14ac:dyDescent="0.25">
      <c r="A18382" s="68" t="s">
        <v>103</v>
      </c>
      <c r="B18382" s="69">
        <v>491668330</v>
      </c>
      <c r="C18382" s="68">
        <v>7290104317866</v>
      </c>
      <c r="D18382" s="69" t="s">
        <v>12139</v>
      </c>
      <c r="E18382" s="65">
        <f>IFERROR(VLOOKUP(C18382,Pivot!A:B,2,0),0)</f>
        <v>0</v>
      </c>
      <c r="F18382" s="65">
        <f>IFERROR(VLOOKUP(C18382,Pivot!A:C,3,0),0)</f>
        <v>0</v>
      </c>
    </row>
    <row r="18383" spans="1:6" x14ac:dyDescent="0.25">
      <c r="A18383" s="68" t="s">
        <v>103</v>
      </c>
      <c r="B18383" s="69">
        <v>491668331</v>
      </c>
      <c r="C18383" s="68">
        <v>7290104316234</v>
      </c>
      <c r="D18383" s="69" t="s">
        <v>12140</v>
      </c>
      <c r="E18383" s="65">
        <f>IFERROR(VLOOKUP(C18383,Pivot!A:B,2,0),0)</f>
        <v>0</v>
      </c>
      <c r="F18383" s="65">
        <f>IFERROR(VLOOKUP(C18383,Pivot!A:C,3,0),0)</f>
        <v>0</v>
      </c>
    </row>
    <row r="18384" spans="1:6" x14ac:dyDescent="0.25">
      <c r="A18384" s="68" t="s">
        <v>103</v>
      </c>
      <c r="B18384" s="69">
        <v>491668332</v>
      </c>
      <c r="C18384" s="68">
        <v>7290104316388</v>
      </c>
      <c r="D18384" s="69" t="s">
        <v>12141</v>
      </c>
      <c r="E18384" s="65">
        <f>IFERROR(VLOOKUP(C18384,Pivot!A:B,2,0),0)</f>
        <v>0</v>
      </c>
      <c r="F18384" s="65">
        <f>IFERROR(VLOOKUP(C18384,Pivot!A:C,3,0),0)</f>
        <v>0</v>
      </c>
    </row>
    <row r="18385" spans="1:6" x14ac:dyDescent="0.25">
      <c r="A18385" s="68" t="s">
        <v>103</v>
      </c>
      <c r="B18385" s="69">
        <v>491668333</v>
      </c>
      <c r="C18385" s="68">
        <v>7290104317811</v>
      </c>
      <c r="D18385" s="69" t="s">
        <v>12142</v>
      </c>
      <c r="E18385" s="65">
        <f>IFERROR(VLOOKUP(C18385,Pivot!A:B,2,0),0)</f>
        <v>0</v>
      </c>
      <c r="F18385" s="65">
        <f>IFERROR(VLOOKUP(C18385,Pivot!A:C,3,0),0)</f>
        <v>0</v>
      </c>
    </row>
    <row r="18386" spans="1:6" x14ac:dyDescent="0.25">
      <c r="A18386" s="68" t="s">
        <v>103</v>
      </c>
      <c r="B18386" s="69">
        <v>491668334</v>
      </c>
      <c r="C18386" s="68">
        <v>7290104316364</v>
      </c>
      <c r="D18386" s="69" t="s">
        <v>12143</v>
      </c>
      <c r="E18386" s="65">
        <f>IFERROR(VLOOKUP(C18386,Pivot!A:B,2,0),0)</f>
        <v>0</v>
      </c>
      <c r="F18386" s="65">
        <f>IFERROR(VLOOKUP(C18386,Pivot!A:C,3,0),0)</f>
        <v>0</v>
      </c>
    </row>
    <row r="18387" spans="1:6" x14ac:dyDescent="0.25">
      <c r="A18387" s="68" t="s">
        <v>103</v>
      </c>
      <c r="B18387" s="69">
        <v>491668335</v>
      </c>
      <c r="C18387" s="68">
        <v>7290104317828</v>
      </c>
      <c r="D18387" s="69" t="s">
        <v>12144</v>
      </c>
      <c r="E18387" s="65">
        <f>IFERROR(VLOOKUP(C18387,Pivot!A:B,2,0),0)</f>
        <v>0</v>
      </c>
      <c r="F18387" s="65">
        <f>IFERROR(VLOOKUP(C18387,Pivot!A:C,3,0),0)</f>
        <v>0</v>
      </c>
    </row>
    <row r="18388" spans="1:6" x14ac:dyDescent="0.25">
      <c r="A18388" s="68" t="s">
        <v>103</v>
      </c>
      <c r="B18388" s="69">
        <v>491668336</v>
      </c>
      <c r="C18388" s="68">
        <v>7290104316395</v>
      </c>
      <c r="D18388" s="69" t="s">
        <v>12145</v>
      </c>
      <c r="E18388" s="65">
        <f>IFERROR(VLOOKUP(C18388,Pivot!A:B,2,0),0)</f>
        <v>0</v>
      </c>
      <c r="F18388" s="65">
        <f>IFERROR(VLOOKUP(C18388,Pivot!A:C,3,0),0)</f>
        <v>0</v>
      </c>
    </row>
    <row r="18389" spans="1:6" x14ac:dyDescent="0.25">
      <c r="A18389" s="68" t="s">
        <v>103</v>
      </c>
      <c r="B18389" s="69">
        <v>491668337</v>
      </c>
      <c r="C18389" s="68">
        <v>7290104317835</v>
      </c>
      <c r="D18389" s="69" t="s">
        <v>12146</v>
      </c>
      <c r="E18389" s="65">
        <f>IFERROR(VLOOKUP(C18389,Pivot!A:B,2,0),0)</f>
        <v>0</v>
      </c>
      <c r="F18389" s="65">
        <f>IFERROR(VLOOKUP(C18389,Pivot!A:C,3,0),0)</f>
        <v>0</v>
      </c>
    </row>
    <row r="18390" spans="1:6" x14ac:dyDescent="0.25">
      <c r="A18390" s="68" t="s">
        <v>103</v>
      </c>
      <c r="B18390" s="69">
        <v>491668338</v>
      </c>
      <c r="C18390" s="68">
        <v>7290104316401</v>
      </c>
      <c r="D18390" s="69" t="s">
        <v>12147</v>
      </c>
      <c r="E18390" s="65">
        <f>IFERROR(VLOOKUP(C18390,Pivot!A:B,2,0),0)</f>
        <v>0</v>
      </c>
      <c r="F18390" s="65">
        <f>IFERROR(VLOOKUP(C18390,Pivot!A:C,3,0),0)</f>
        <v>0</v>
      </c>
    </row>
    <row r="18391" spans="1:6" x14ac:dyDescent="0.25">
      <c r="A18391" s="68" t="s">
        <v>103</v>
      </c>
      <c r="B18391" s="69">
        <v>491668403</v>
      </c>
      <c r="C18391" s="68">
        <v>630509911226</v>
      </c>
      <c r="D18391" s="69" t="s">
        <v>12148</v>
      </c>
      <c r="E18391" s="65">
        <f>IFERROR(VLOOKUP(C18391,Pivot!A:B,2,0),0)</f>
        <v>0</v>
      </c>
      <c r="F18391" s="65">
        <f>IFERROR(VLOOKUP(C18391,Pivot!A:C,3,0),0)</f>
        <v>0</v>
      </c>
    </row>
    <row r="18392" spans="1:6" x14ac:dyDescent="0.25">
      <c r="A18392" s="68" t="s">
        <v>103</v>
      </c>
      <c r="B18392" s="69">
        <v>491668404</v>
      </c>
      <c r="C18392" s="68">
        <v>630509496693</v>
      </c>
      <c r="D18392" s="69" t="s">
        <v>12149</v>
      </c>
      <c r="E18392" s="65">
        <f>IFERROR(VLOOKUP(C18392,Pivot!A:B,2,0),0)</f>
        <v>0</v>
      </c>
      <c r="F18392" s="65">
        <f>IFERROR(VLOOKUP(C18392,Pivot!A:C,3,0),0)</f>
        <v>0</v>
      </c>
    </row>
    <row r="18393" spans="1:6" x14ac:dyDescent="0.25">
      <c r="A18393" s="68" t="s">
        <v>103</v>
      </c>
      <c r="B18393" s="69">
        <v>491668405</v>
      </c>
      <c r="C18393" s="68">
        <v>5010993672820</v>
      </c>
      <c r="D18393" s="69" t="s">
        <v>12150</v>
      </c>
      <c r="E18393" s="65">
        <f>IFERROR(VLOOKUP(C18393,Pivot!A:B,2,0),0)</f>
        <v>0</v>
      </c>
      <c r="F18393" s="65">
        <f>IFERROR(VLOOKUP(C18393,Pivot!A:C,3,0),0)</f>
        <v>0</v>
      </c>
    </row>
    <row r="18394" spans="1:6" x14ac:dyDescent="0.25">
      <c r="A18394" s="68" t="s">
        <v>103</v>
      </c>
      <c r="B18394" s="69">
        <v>491668406</v>
      </c>
      <c r="C18394" s="68">
        <v>630509891740</v>
      </c>
      <c r="D18394" s="69" t="s">
        <v>12151</v>
      </c>
      <c r="E18394" s="65">
        <f>IFERROR(VLOOKUP(C18394,Pivot!A:B,2,0),0)</f>
        <v>0</v>
      </c>
      <c r="F18394" s="65">
        <f>IFERROR(VLOOKUP(C18394,Pivot!A:C,3,0),0)</f>
        <v>0</v>
      </c>
    </row>
    <row r="18395" spans="1:6" x14ac:dyDescent="0.25">
      <c r="A18395" s="68" t="s">
        <v>103</v>
      </c>
      <c r="B18395" s="69">
        <v>491668406</v>
      </c>
      <c r="C18395" s="68">
        <v>630509891757</v>
      </c>
      <c r="D18395" s="69" t="s">
        <v>12151</v>
      </c>
      <c r="E18395" s="65">
        <f>IFERROR(VLOOKUP(C18395,Pivot!A:B,2,0),0)</f>
        <v>0</v>
      </c>
      <c r="F18395" s="65">
        <f>IFERROR(VLOOKUP(C18395,Pivot!A:C,3,0),0)</f>
        <v>0</v>
      </c>
    </row>
    <row r="18396" spans="1:6" x14ac:dyDescent="0.25">
      <c r="A18396" s="68" t="s">
        <v>103</v>
      </c>
      <c r="B18396" s="69">
        <v>491668406</v>
      </c>
      <c r="C18396" s="68">
        <v>630509896356</v>
      </c>
      <c r="D18396" s="69" t="s">
        <v>12151</v>
      </c>
      <c r="E18396" s="65">
        <f>IFERROR(VLOOKUP(C18396,Pivot!A:B,2,0),0)</f>
        <v>0</v>
      </c>
      <c r="F18396" s="65">
        <f>IFERROR(VLOOKUP(C18396,Pivot!A:C,3,0),0)</f>
        <v>0</v>
      </c>
    </row>
    <row r="18397" spans="1:6" x14ac:dyDescent="0.25">
      <c r="A18397" s="68" t="s">
        <v>103</v>
      </c>
      <c r="B18397" s="69">
        <v>491668406</v>
      </c>
      <c r="C18397" s="68">
        <v>630509897308</v>
      </c>
      <c r="D18397" s="69" t="s">
        <v>12151</v>
      </c>
      <c r="E18397" s="65">
        <f>IFERROR(VLOOKUP(C18397,Pivot!A:B,2,0),0)</f>
        <v>0</v>
      </c>
      <c r="F18397" s="65">
        <f>IFERROR(VLOOKUP(C18397,Pivot!A:C,3,0),0)</f>
        <v>0</v>
      </c>
    </row>
    <row r="18398" spans="1:6" x14ac:dyDescent="0.25">
      <c r="A18398" s="68" t="s">
        <v>103</v>
      </c>
      <c r="B18398" s="69">
        <v>491668407</v>
      </c>
      <c r="C18398" s="68">
        <v>5010993654093</v>
      </c>
      <c r="D18398" s="69" t="s">
        <v>12152</v>
      </c>
      <c r="E18398" s="65">
        <f>IFERROR(VLOOKUP(C18398,Pivot!A:B,2,0),0)</f>
        <v>0</v>
      </c>
      <c r="F18398" s="65">
        <f>IFERROR(VLOOKUP(C18398,Pivot!A:C,3,0),0)</f>
        <v>0</v>
      </c>
    </row>
    <row r="18399" spans="1:6" x14ac:dyDescent="0.25">
      <c r="A18399" s="68" t="s">
        <v>103</v>
      </c>
      <c r="B18399" s="69">
        <v>491668407</v>
      </c>
      <c r="C18399" s="68">
        <v>5010993654123</v>
      </c>
      <c r="D18399" s="69" t="s">
        <v>12152</v>
      </c>
      <c r="E18399" s="65">
        <f>IFERROR(VLOOKUP(C18399,Pivot!A:B,2,0),0)</f>
        <v>0</v>
      </c>
      <c r="F18399" s="65">
        <f>IFERROR(VLOOKUP(C18399,Pivot!A:C,3,0),0)</f>
        <v>0</v>
      </c>
    </row>
    <row r="18400" spans="1:6" x14ac:dyDescent="0.25">
      <c r="A18400" s="68" t="s">
        <v>103</v>
      </c>
      <c r="B18400" s="69">
        <v>491668408</v>
      </c>
      <c r="C18400" s="68">
        <v>5010993654109</v>
      </c>
      <c r="D18400" s="69" t="s">
        <v>12153</v>
      </c>
      <c r="E18400" s="65">
        <f>IFERROR(VLOOKUP(C18400,Pivot!A:B,2,0),0)</f>
        <v>0</v>
      </c>
      <c r="F18400" s="65">
        <f>IFERROR(VLOOKUP(C18400,Pivot!A:C,3,0),0)</f>
        <v>0</v>
      </c>
    </row>
    <row r="18401" spans="1:6" x14ac:dyDescent="0.25">
      <c r="A18401" s="68" t="s">
        <v>103</v>
      </c>
      <c r="B18401" s="69">
        <v>491668408</v>
      </c>
      <c r="C18401" s="68">
        <v>5010993654116</v>
      </c>
      <c r="D18401" s="69" t="s">
        <v>12153</v>
      </c>
      <c r="E18401" s="65">
        <f>IFERROR(VLOOKUP(C18401,Pivot!A:B,2,0),0)</f>
        <v>0</v>
      </c>
      <c r="F18401" s="65">
        <f>IFERROR(VLOOKUP(C18401,Pivot!A:C,3,0),0)</f>
        <v>0</v>
      </c>
    </row>
    <row r="18402" spans="1:6" x14ac:dyDescent="0.25">
      <c r="A18402" s="68" t="s">
        <v>103</v>
      </c>
      <c r="B18402" s="69">
        <v>491668408</v>
      </c>
      <c r="C18402" s="68">
        <v>5010993655755</v>
      </c>
      <c r="D18402" s="69" t="s">
        <v>12153</v>
      </c>
      <c r="E18402" s="65">
        <f>IFERROR(VLOOKUP(C18402,Pivot!A:B,2,0),0)</f>
        <v>0</v>
      </c>
      <c r="F18402" s="65">
        <f>IFERROR(VLOOKUP(C18402,Pivot!A:C,3,0),0)</f>
        <v>0</v>
      </c>
    </row>
    <row r="18403" spans="1:6" x14ac:dyDescent="0.25">
      <c r="A18403" s="68" t="s">
        <v>103</v>
      </c>
      <c r="B18403" s="69">
        <v>491668410</v>
      </c>
      <c r="C18403" s="68">
        <v>5010993593668</v>
      </c>
      <c r="D18403" s="69" t="s">
        <v>12154</v>
      </c>
      <c r="E18403" s="65">
        <f>IFERROR(VLOOKUP(C18403,Pivot!A:B,2,0),0)</f>
        <v>0</v>
      </c>
      <c r="F18403" s="65">
        <f>IFERROR(VLOOKUP(C18403,Pivot!A:C,3,0),0)</f>
        <v>0</v>
      </c>
    </row>
    <row r="18404" spans="1:6" x14ac:dyDescent="0.25">
      <c r="A18404" s="68" t="s">
        <v>103</v>
      </c>
      <c r="B18404" s="69">
        <v>491668411</v>
      </c>
      <c r="C18404" s="68">
        <v>5010993657995</v>
      </c>
      <c r="D18404" s="69" t="s">
        <v>12155</v>
      </c>
      <c r="E18404" s="65">
        <f>IFERROR(VLOOKUP(C18404,Pivot!A:B,2,0),0)</f>
        <v>0</v>
      </c>
      <c r="F18404" s="65">
        <f>IFERROR(VLOOKUP(C18404,Pivot!A:C,3,0),0)</f>
        <v>0</v>
      </c>
    </row>
    <row r="18405" spans="1:6" x14ac:dyDescent="0.25">
      <c r="A18405" s="68" t="s">
        <v>103</v>
      </c>
      <c r="B18405" s="69">
        <v>491668411</v>
      </c>
      <c r="C18405" s="68">
        <v>5010993658008</v>
      </c>
      <c r="D18405" s="69" t="s">
        <v>12155</v>
      </c>
      <c r="E18405" s="65">
        <f>IFERROR(VLOOKUP(C18405,Pivot!A:B,2,0),0)</f>
        <v>0</v>
      </c>
      <c r="F18405" s="65">
        <f>IFERROR(VLOOKUP(C18405,Pivot!A:C,3,0),0)</f>
        <v>0</v>
      </c>
    </row>
    <row r="18406" spans="1:6" x14ac:dyDescent="0.25">
      <c r="A18406" s="68" t="s">
        <v>103</v>
      </c>
      <c r="B18406" s="69">
        <v>491668412</v>
      </c>
      <c r="C18406" s="68">
        <v>5010993657964</v>
      </c>
      <c r="D18406" s="69" t="s">
        <v>12156</v>
      </c>
      <c r="E18406" s="65">
        <f>IFERROR(VLOOKUP(C18406,Pivot!A:B,2,0),0)</f>
        <v>0</v>
      </c>
      <c r="F18406" s="65">
        <f>IFERROR(VLOOKUP(C18406,Pivot!A:C,3,0),0)</f>
        <v>0</v>
      </c>
    </row>
    <row r="18407" spans="1:6" x14ac:dyDescent="0.25">
      <c r="A18407" s="68" t="s">
        <v>103</v>
      </c>
      <c r="B18407" s="69">
        <v>491668412</v>
      </c>
      <c r="C18407" s="68">
        <v>5010993657971</v>
      </c>
      <c r="D18407" s="69" t="s">
        <v>12156</v>
      </c>
      <c r="E18407" s="65">
        <f>IFERROR(VLOOKUP(C18407,Pivot!A:B,2,0),0)</f>
        <v>0</v>
      </c>
      <c r="F18407" s="65">
        <f>IFERROR(VLOOKUP(C18407,Pivot!A:C,3,0),0)</f>
        <v>0</v>
      </c>
    </row>
    <row r="18408" spans="1:6" x14ac:dyDescent="0.25">
      <c r="A18408" s="68" t="s">
        <v>103</v>
      </c>
      <c r="B18408" s="69">
        <v>491668412</v>
      </c>
      <c r="C18408" s="68">
        <v>5010993657988</v>
      </c>
      <c r="D18408" s="69" t="s">
        <v>12156</v>
      </c>
      <c r="E18408" s="65">
        <f>IFERROR(VLOOKUP(C18408,Pivot!A:B,2,0),0)</f>
        <v>0</v>
      </c>
      <c r="F18408" s="65">
        <f>IFERROR(VLOOKUP(C18408,Pivot!A:C,3,0),0)</f>
        <v>0</v>
      </c>
    </row>
    <row r="18409" spans="1:6" x14ac:dyDescent="0.25">
      <c r="A18409" s="68" t="s">
        <v>103</v>
      </c>
      <c r="B18409" s="69">
        <v>491668413</v>
      </c>
      <c r="C18409" s="68">
        <v>778988556474</v>
      </c>
      <c r="D18409" s="69" t="s">
        <v>12157</v>
      </c>
      <c r="E18409" s="65">
        <f>IFERROR(VLOOKUP(C18409,Pivot!A:B,2,0),0)</f>
        <v>0</v>
      </c>
      <c r="F18409" s="65">
        <f>IFERROR(VLOOKUP(C18409,Pivot!A:C,3,0),0)</f>
        <v>0</v>
      </c>
    </row>
    <row r="18410" spans="1:6" x14ac:dyDescent="0.25">
      <c r="A18410" s="68" t="s">
        <v>103</v>
      </c>
      <c r="B18410" s="69">
        <v>491668413</v>
      </c>
      <c r="C18410" s="68">
        <v>778988556481</v>
      </c>
      <c r="D18410" s="69" t="s">
        <v>12157</v>
      </c>
      <c r="E18410" s="65">
        <f>IFERROR(VLOOKUP(C18410,Pivot!A:B,2,0),0)</f>
        <v>0</v>
      </c>
      <c r="F18410" s="65">
        <f>IFERROR(VLOOKUP(C18410,Pivot!A:C,3,0),0)</f>
        <v>0</v>
      </c>
    </row>
    <row r="18411" spans="1:6" x14ac:dyDescent="0.25">
      <c r="A18411" s="68" t="s">
        <v>103</v>
      </c>
      <c r="B18411" s="69">
        <v>491668414</v>
      </c>
      <c r="C18411" s="68">
        <v>778988556528</v>
      </c>
      <c r="D18411" s="69" t="s">
        <v>12158</v>
      </c>
      <c r="E18411" s="65">
        <f>IFERROR(VLOOKUP(C18411,Pivot!A:B,2,0),0)</f>
        <v>0</v>
      </c>
      <c r="F18411" s="65">
        <f>IFERROR(VLOOKUP(C18411,Pivot!A:C,3,0),0)</f>
        <v>0</v>
      </c>
    </row>
    <row r="18412" spans="1:6" x14ac:dyDescent="0.25">
      <c r="A18412" s="68" t="s">
        <v>103</v>
      </c>
      <c r="B18412" s="69">
        <v>491668414</v>
      </c>
      <c r="C18412" s="68">
        <v>778988556535</v>
      </c>
      <c r="D18412" s="69" t="s">
        <v>12158</v>
      </c>
      <c r="E18412" s="65">
        <f>IFERROR(VLOOKUP(C18412,Pivot!A:B,2,0),0)</f>
        <v>0</v>
      </c>
      <c r="F18412" s="65">
        <f>IFERROR(VLOOKUP(C18412,Pivot!A:C,3,0),0)</f>
        <v>0</v>
      </c>
    </row>
    <row r="18413" spans="1:6" x14ac:dyDescent="0.25">
      <c r="A18413" s="68" t="s">
        <v>103</v>
      </c>
      <c r="B18413" s="69">
        <v>491668415</v>
      </c>
      <c r="C18413" s="68">
        <v>778988562796</v>
      </c>
      <c r="D18413" s="69" t="s">
        <v>12159</v>
      </c>
      <c r="E18413" s="65">
        <f>IFERROR(VLOOKUP(C18413,Pivot!A:B,2,0),0)</f>
        <v>0</v>
      </c>
      <c r="F18413" s="65">
        <f>IFERROR(VLOOKUP(C18413,Pivot!A:C,3,0),0)</f>
        <v>0</v>
      </c>
    </row>
    <row r="18414" spans="1:6" x14ac:dyDescent="0.25">
      <c r="A18414" s="68" t="s">
        <v>103</v>
      </c>
      <c r="B18414" s="69">
        <v>491668415</v>
      </c>
      <c r="C18414" s="68">
        <v>778988562802</v>
      </c>
      <c r="D18414" s="69" t="s">
        <v>12159</v>
      </c>
      <c r="E18414" s="65">
        <f>IFERROR(VLOOKUP(C18414,Pivot!A:B,2,0),0)</f>
        <v>0</v>
      </c>
      <c r="F18414" s="65">
        <f>IFERROR(VLOOKUP(C18414,Pivot!A:C,3,0),0)</f>
        <v>0</v>
      </c>
    </row>
    <row r="18415" spans="1:6" x14ac:dyDescent="0.25">
      <c r="A18415" s="68" t="s">
        <v>103</v>
      </c>
      <c r="B18415" s="69">
        <v>491668417</v>
      </c>
      <c r="C18415" s="68">
        <v>778988562819</v>
      </c>
      <c r="D18415" s="69" t="s">
        <v>12160</v>
      </c>
      <c r="E18415" s="65">
        <f>IFERROR(VLOOKUP(C18415,Pivot!A:B,2,0),0)</f>
        <v>0</v>
      </c>
      <c r="F18415" s="65">
        <f>IFERROR(VLOOKUP(C18415,Pivot!A:C,3,0),0)</f>
        <v>0</v>
      </c>
    </row>
    <row r="18416" spans="1:6" x14ac:dyDescent="0.25">
      <c r="A18416" s="68" t="s">
        <v>103</v>
      </c>
      <c r="B18416" s="69">
        <v>491668417</v>
      </c>
      <c r="C18416" s="68">
        <v>778988562826</v>
      </c>
      <c r="D18416" s="69" t="s">
        <v>12160</v>
      </c>
      <c r="E18416" s="65">
        <f>IFERROR(VLOOKUP(C18416,Pivot!A:B,2,0),0)</f>
        <v>0</v>
      </c>
      <c r="F18416" s="65">
        <f>IFERROR(VLOOKUP(C18416,Pivot!A:C,3,0),0)</f>
        <v>0</v>
      </c>
    </row>
    <row r="18417" spans="1:6" x14ac:dyDescent="0.25">
      <c r="A18417" s="68" t="s">
        <v>103</v>
      </c>
      <c r="B18417" s="69">
        <v>491668417</v>
      </c>
      <c r="C18417" s="68">
        <v>778988763315</v>
      </c>
      <c r="D18417" s="69" t="s">
        <v>12160</v>
      </c>
      <c r="E18417" s="65">
        <f>IFERROR(VLOOKUP(C18417,Pivot!A:B,2,0),0)</f>
        <v>0</v>
      </c>
      <c r="F18417" s="65">
        <f>IFERROR(VLOOKUP(C18417,Pivot!A:C,3,0),0)</f>
        <v>0</v>
      </c>
    </row>
    <row r="18418" spans="1:6" x14ac:dyDescent="0.25">
      <c r="A18418" s="68" t="s">
        <v>103</v>
      </c>
      <c r="B18418" s="69">
        <v>491668418</v>
      </c>
      <c r="C18418" s="68">
        <v>778988168462</v>
      </c>
      <c r="D18418" s="69" t="s">
        <v>12161</v>
      </c>
      <c r="E18418" s="65">
        <f>IFERROR(VLOOKUP(C18418,Pivot!A:B,2,0),0)</f>
        <v>0</v>
      </c>
      <c r="F18418" s="65">
        <f>IFERROR(VLOOKUP(C18418,Pivot!A:C,3,0),0)</f>
        <v>0</v>
      </c>
    </row>
    <row r="18419" spans="1:6" x14ac:dyDescent="0.25">
      <c r="A18419" s="68" t="s">
        <v>103</v>
      </c>
      <c r="B18419" s="69">
        <v>491668418</v>
      </c>
      <c r="C18419" s="68">
        <v>778988168479</v>
      </c>
      <c r="D18419" s="69" t="s">
        <v>12161</v>
      </c>
      <c r="E18419" s="65">
        <f>IFERROR(VLOOKUP(C18419,Pivot!A:B,2,0),0)</f>
        <v>0</v>
      </c>
      <c r="F18419" s="65">
        <f>IFERROR(VLOOKUP(C18419,Pivot!A:C,3,0),0)</f>
        <v>0</v>
      </c>
    </row>
    <row r="18420" spans="1:6" x14ac:dyDescent="0.25">
      <c r="A18420" s="68" t="s">
        <v>103</v>
      </c>
      <c r="B18420" s="69">
        <v>491668419</v>
      </c>
      <c r="C18420" s="68">
        <v>778988562536</v>
      </c>
      <c r="D18420" s="69" t="s">
        <v>12162</v>
      </c>
      <c r="E18420" s="65">
        <f>IFERROR(VLOOKUP(C18420,Pivot!A:B,2,0),0)</f>
        <v>0</v>
      </c>
      <c r="F18420" s="65">
        <f>IFERROR(VLOOKUP(C18420,Pivot!A:C,3,0),0)</f>
        <v>0</v>
      </c>
    </row>
    <row r="18421" spans="1:6" x14ac:dyDescent="0.25">
      <c r="A18421" s="68" t="s">
        <v>103</v>
      </c>
      <c r="B18421" s="69">
        <v>491668421</v>
      </c>
      <c r="C18421" s="68">
        <v>8906076571043</v>
      </c>
      <c r="D18421" s="69" t="s">
        <v>12163</v>
      </c>
      <c r="E18421" s="65">
        <f>IFERROR(VLOOKUP(C18421,Pivot!A:B,2,0),0)</f>
        <v>0</v>
      </c>
      <c r="F18421" s="65">
        <f>IFERROR(VLOOKUP(C18421,Pivot!A:C,3,0),0)</f>
        <v>0</v>
      </c>
    </row>
    <row r="18422" spans="1:6" x14ac:dyDescent="0.25">
      <c r="A18422" s="68" t="s">
        <v>103</v>
      </c>
      <c r="B18422" s="69">
        <v>491668433</v>
      </c>
      <c r="C18422" s="68">
        <v>630509876587</v>
      </c>
      <c r="D18422" s="69" t="s">
        <v>12164</v>
      </c>
      <c r="E18422" s="65">
        <f>IFERROR(VLOOKUP(C18422,Pivot!A:B,2,0),0)</f>
        <v>0</v>
      </c>
      <c r="F18422" s="65">
        <f>IFERROR(VLOOKUP(C18422,Pivot!A:C,3,0),0)</f>
        <v>0</v>
      </c>
    </row>
    <row r="18423" spans="1:6" x14ac:dyDescent="0.25">
      <c r="A18423" s="68" t="s">
        <v>103</v>
      </c>
      <c r="B18423" s="69">
        <v>491668434</v>
      </c>
      <c r="C18423" s="68">
        <v>630509761616</v>
      </c>
      <c r="D18423" s="69" t="s">
        <v>12165</v>
      </c>
      <c r="E18423" s="65">
        <f>IFERROR(VLOOKUP(C18423,Pivot!A:B,2,0),0)</f>
        <v>0</v>
      </c>
      <c r="F18423" s="65">
        <f>IFERROR(VLOOKUP(C18423,Pivot!A:C,3,0),0)</f>
        <v>0</v>
      </c>
    </row>
    <row r="18424" spans="1:6" x14ac:dyDescent="0.25">
      <c r="A18424" s="68" t="s">
        <v>103</v>
      </c>
      <c r="B18424" s="69">
        <v>491668434</v>
      </c>
      <c r="C18424" s="68">
        <v>630509761630</v>
      </c>
      <c r="D18424" s="69" t="s">
        <v>12165</v>
      </c>
      <c r="E18424" s="65">
        <f>IFERROR(VLOOKUP(C18424,Pivot!A:B,2,0),0)</f>
        <v>0</v>
      </c>
      <c r="F18424" s="65">
        <f>IFERROR(VLOOKUP(C18424,Pivot!A:C,3,0),0)</f>
        <v>0</v>
      </c>
    </row>
    <row r="18425" spans="1:6" x14ac:dyDescent="0.25">
      <c r="A18425" s="68" t="s">
        <v>103</v>
      </c>
      <c r="B18425" s="69">
        <v>491668434</v>
      </c>
      <c r="C18425" s="68">
        <v>630509852345</v>
      </c>
      <c r="D18425" s="69" t="s">
        <v>12165</v>
      </c>
      <c r="E18425" s="65">
        <f>IFERROR(VLOOKUP(C18425,Pivot!A:B,2,0),0)</f>
        <v>0</v>
      </c>
      <c r="F18425" s="65">
        <f>IFERROR(VLOOKUP(C18425,Pivot!A:C,3,0),0)</f>
        <v>0</v>
      </c>
    </row>
    <row r="18426" spans="1:6" x14ac:dyDescent="0.25">
      <c r="A18426" s="68" t="s">
        <v>103</v>
      </c>
      <c r="B18426" s="69">
        <v>491668435</v>
      </c>
      <c r="C18426" s="68">
        <v>5010993642533</v>
      </c>
      <c r="D18426" s="69" t="s">
        <v>12166</v>
      </c>
      <c r="E18426" s="65">
        <f>IFERROR(VLOOKUP(C18426,Pivot!A:B,2,0),0)</f>
        <v>0</v>
      </c>
      <c r="F18426" s="65">
        <f>IFERROR(VLOOKUP(C18426,Pivot!A:C,3,0),0)</f>
        <v>0</v>
      </c>
    </row>
    <row r="18427" spans="1:6" x14ac:dyDescent="0.25">
      <c r="A18427" s="68" t="s">
        <v>103</v>
      </c>
      <c r="B18427" s="69">
        <v>491668440</v>
      </c>
      <c r="C18427" s="68">
        <v>5010993632947</v>
      </c>
      <c r="D18427" s="69" t="s">
        <v>12167</v>
      </c>
      <c r="E18427" s="65">
        <f>IFERROR(VLOOKUP(C18427,Pivot!A:B,2,0),0)</f>
        <v>0</v>
      </c>
      <c r="F18427" s="65">
        <f>IFERROR(VLOOKUP(C18427,Pivot!A:C,3,0),0)</f>
        <v>0</v>
      </c>
    </row>
    <row r="18428" spans="1:6" x14ac:dyDescent="0.25">
      <c r="A18428" s="68" t="s">
        <v>103</v>
      </c>
      <c r="B18428" s="69">
        <v>491668441</v>
      </c>
      <c r="C18428" s="68">
        <v>5010993688234</v>
      </c>
      <c r="D18428" s="69" t="s">
        <v>12168</v>
      </c>
      <c r="E18428" s="65">
        <f>IFERROR(VLOOKUP(C18428,Pivot!A:B,2,0),0)</f>
        <v>0</v>
      </c>
      <c r="F18428" s="65">
        <f>IFERROR(VLOOKUP(C18428,Pivot!A:C,3,0),0)</f>
        <v>0</v>
      </c>
    </row>
    <row r="18429" spans="1:6" x14ac:dyDescent="0.25">
      <c r="A18429" s="68" t="s">
        <v>103</v>
      </c>
      <c r="B18429" s="69">
        <v>491668441</v>
      </c>
      <c r="C18429" s="68">
        <v>5010993688241</v>
      </c>
      <c r="D18429" s="69" t="s">
        <v>12168</v>
      </c>
      <c r="E18429" s="65">
        <f>IFERROR(VLOOKUP(C18429,Pivot!A:B,2,0),0)</f>
        <v>0</v>
      </c>
      <c r="F18429" s="65">
        <f>IFERROR(VLOOKUP(C18429,Pivot!A:C,3,0),0)</f>
        <v>0</v>
      </c>
    </row>
    <row r="18430" spans="1:6" x14ac:dyDescent="0.25">
      <c r="A18430" s="68" t="s">
        <v>103</v>
      </c>
      <c r="B18430" s="69">
        <v>491668441</v>
      </c>
      <c r="C18430" s="68">
        <v>5010993688258</v>
      </c>
      <c r="D18430" s="69" t="s">
        <v>12168</v>
      </c>
      <c r="E18430" s="65">
        <f>IFERROR(VLOOKUP(C18430,Pivot!A:B,2,0),0)</f>
        <v>0</v>
      </c>
      <c r="F18430" s="65">
        <f>IFERROR(VLOOKUP(C18430,Pivot!A:C,3,0),0)</f>
        <v>0</v>
      </c>
    </row>
    <row r="18431" spans="1:6" x14ac:dyDescent="0.25">
      <c r="A18431" s="68" t="s">
        <v>103</v>
      </c>
      <c r="B18431" s="69">
        <v>491668441</v>
      </c>
      <c r="C18431" s="68">
        <v>5010993688265</v>
      </c>
      <c r="D18431" s="69" t="s">
        <v>12168</v>
      </c>
      <c r="E18431" s="65">
        <f>IFERROR(VLOOKUP(C18431,Pivot!A:B,2,0),0)</f>
        <v>0</v>
      </c>
      <c r="F18431" s="65">
        <f>IFERROR(VLOOKUP(C18431,Pivot!A:C,3,0),0)</f>
        <v>0</v>
      </c>
    </row>
    <row r="18432" spans="1:6" x14ac:dyDescent="0.25">
      <c r="A18432" s="68" t="s">
        <v>103</v>
      </c>
      <c r="B18432" s="69">
        <v>491668441</v>
      </c>
      <c r="C18432" s="68">
        <v>630509878635</v>
      </c>
      <c r="D18432" s="69" t="s">
        <v>12168</v>
      </c>
      <c r="E18432" s="65">
        <f>IFERROR(VLOOKUP(C18432,Pivot!A:B,2,0),0)</f>
        <v>0</v>
      </c>
      <c r="F18432" s="65">
        <f>IFERROR(VLOOKUP(C18432,Pivot!A:C,3,0),0)</f>
        <v>0</v>
      </c>
    </row>
    <row r="18433" spans="1:6" x14ac:dyDescent="0.25">
      <c r="A18433" s="68" t="s">
        <v>103</v>
      </c>
      <c r="B18433" s="69">
        <v>491668441</v>
      </c>
      <c r="C18433" s="68">
        <v>630509878642</v>
      </c>
      <c r="D18433" s="69" t="s">
        <v>12168</v>
      </c>
      <c r="E18433" s="65">
        <f>IFERROR(VLOOKUP(C18433,Pivot!A:B,2,0),0)</f>
        <v>0</v>
      </c>
      <c r="F18433" s="65">
        <f>IFERROR(VLOOKUP(C18433,Pivot!A:C,3,0),0)</f>
        <v>0</v>
      </c>
    </row>
    <row r="18434" spans="1:6" x14ac:dyDescent="0.25">
      <c r="A18434" s="68" t="s">
        <v>103</v>
      </c>
      <c r="B18434" s="69">
        <v>491668441</v>
      </c>
      <c r="C18434" s="68">
        <v>630509878659</v>
      </c>
      <c r="D18434" s="69" t="s">
        <v>12168</v>
      </c>
      <c r="E18434" s="65">
        <f>IFERROR(VLOOKUP(C18434,Pivot!A:B,2,0),0)</f>
        <v>0</v>
      </c>
      <c r="F18434" s="65">
        <f>IFERROR(VLOOKUP(C18434,Pivot!A:C,3,0),0)</f>
        <v>0</v>
      </c>
    </row>
    <row r="18435" spans="1:6" x14ac:dyDescent="0.25">
      <c r="A18435" s="68" t="s">
        <v>103</v>
      </c>
      <c r="B18435" s="69">
        <v>491668441</v>
      </c>
      <c r="C18435" s="68">
        <v>630509888702</v>
      </c>
      <c r="D18435" s="69" t="s">
        <v>12168</v>
      </c>
      <c r="E18435" s="65">
        <f>IFERROR(VLOOKUP(C18435,Pivot!A:B,2,0),0)</f>
        <v>0</v>
      </c>
      <c r="F18435" s="65">
        <f>IFERROR(VLOOKUP(C18435,Pivot!A:C,3,0),0)</f>
        <v>0</v>
      </c>
    </row>
    <row r="18436" spans="1:6" x14ac:dyDescent="0.25">
      <c r="A18436" s="68" t="s">
        <v>103</v>
      </c>
      <c r="B18436" s="69">
        <v>491668442</v>
      </c>
      <c r="C18436" s="68">
        <v>5010993632961</v>
      </c>
      <c r="D18436" s="69" t="s">
        <v>12169</v>
      </c>
      <c r="E18436" s="65">
        <f>IFERROR(VLOOKUP(C18436,Pivot!A:B,2,0),0)</f>
        <v>0</v>
      </c>
      <c r="F18436" s="65">
        <f>IFERROR(VLOOKUP(C18436,Pivot!A:C,3,0),0)</f>
        <v>0</v>
      </c>
    </row>
    <row r="18437" spans="1:6" x14ac:dyDescent="0.25">
      <c r="A18437" s="68" t="s">
        <v>103</v>
      </c>
      <c r="B18437" s="69">
        <v>491668443</v>
      </c>
      <c r="C18437" s="68">
        <v>5010993633067</v>
      </c>
      <c r="D18437" s="69" t="s">
        <v>12170</v>
      </c>
      <c r="E18437" s="65">
        <f>IFERROR(VLOOKUP(C18437,Pivot!A:B,2,0),0)</f>
        <v>0</v>
      </c>
      <c r="F18437" s="65">
        <f>IFERROR(VLOOKUP(C18437,Pivot!A:C,3,0),0)</f>
        <v>0</v>
      </c>
    </row>
    <row r="18438" spans="1:6" x14ac:dyDescent="0.25">
      <c r="A18438" s="68" t="s">
        <v>103</v>
      </c>
      <c r="B18438" s="69">
        <v>491668444</v>
      </c>
      <c r="C18438" s="68">
        <v>630509915309</v>
      </c>
      <c r="D18438" s="69" t="s">
        <v>12171</v>
      </c>
      <c r="E18438" s="65">
        <f>IFERROR(VLOOKUP(C18438,Pivot!A:B,2,0),0)</f>
        <v>0</v>
      </c>
      <c r="F18438" s="65">
        <f>IFERROR(VLOOKUP(C18438,Pivot!A:C,3,0),0)</f>
        <v>0</v>
      </c>
    </row>
    <row r="18439" spans="1:6" x14ac:dyDescent="0.25">
      <c r="A18439" s="68" t="s">
        <v>103</v>
      </c>
      <c r="B18439" s="69">
        <v>491668444</v>
      </c>
      <c r="C18439" s="68">
        <v>630509915316</v>
      </c>
      <c r="D18439" s="69" t="s">
        <v>12171</v>
      </c>
      <c r="E18439" s="65">
        <f>IFERROR(VLOOKUP(C18439,Pivot!A:B,2,0),0)</f>
        <v>0</v>
      </c>
      <c r="F18439" s="65">
        <f>IFERROR(VLOOKUP(C18439,Pivot!A:C,3,0),0)</f>
        <v>0</v>
      </c>
    </row>
    <row r="18440" spans="1:6" x14ac:dyDescent="0.25">
      <c r="A18440" s="68" t="s">
        <v>103</v>
      </c>
      <c r="B18440" s="69">
        <v>491668444</v>
      </c>
      <c r="C18440" s="68">
        <v>630509915323</v>
      </c>
      <c r="D18440" s="69" t="s">
        <v>12171</v>
      </c>
      <c r="E18440" s="65">
        <f>IFERROR(VLOOKUP(C18440,Pivot!A:B,2,0),0)</f>
        <v>0</v>
      </c>
      <c r="F18440" s="65">
        <f>IFERROR(VLOOKUP(C18440,Pivot!A:C,3,0),0)</f>
        <v>0</v>
      </c>
    </row>
    <row r="18441" spans="1:6" x14ac:dyDescent="0.25">
      <c r="A18441" s="68" t="s">
        <v>103</v>
      </c>
      <c r="B18441" s="69">
        <v>491668444</v>
      </c>
      <c r="C18441" s="68">
        <v>630509915330</v>
      </c>
      <c r="D18441" s="69" t="s">
        <v>12171</v>
      </c>
      <c r="E18441" s="65">
        <f>IFERROR(VLOOKUP(C18441,Pivot!A:B,2,0),0)</f>
        <v>0</v>
      </c>
      <c r="F18441" s="65">
        <f>IFERROR(VLOOKUP(C18441,Pivot!A:C,3,0),0)</f>
        <v>0</v>
      </c>
    </row>
    <row r="18442" spans="1:6" x14ac:dyDescent="0.25">
      <c r="A18442" s="68" t="s">
        <v>103</v>
      </c>
      <c r="B18442" s="69">
        <v>491668444</v>
      </c>
      <c r="C18442" s="68">
        <v>630509915347</v>
      </c>
      <c r="D18442" s="69" t="s">
        <v>12171</v>
      </c>
      <c r="E18442" s="65">
        <f>IFERROR(VLOOKUP(C18442,Pivot!A:B,2,0),0)</f>
        <v>0</v>
      </c>
      <c r="F18442" s="65">
        <f>IFERROR(VLOOKUP(C18442,Pivot!A:C,3,0),0)</f>
        <v>0</v>
      </c>
    </row>
    <row r="18443" spans="1:6" x14ac:dyDescent="0.25">
      <c r="A18443" s="68" t="s">
        <v>103</v>
      </c>
      <c r="B18443" s="69">
        <v>491668444</v>
      </c>
      <c r="C18443" s="68">
        <v>630509915354</v>
      </c>
      <c r="D18443" s="69" t="s">
        <v>12171</v>
      </c>
      <c r="E18443" s="65">
        <f>IFERROR(VLOOKUP(C18443,Pivot!A:B,2,0),0)</f>
        <v>0</v>
      </c>
      <c r="F18443" s="65">
        <f>IFERROR(VLOOKUP(C18443,Pivot!A:C,3,0),0)</f>
        <v>0</v>
      </c>
    </row>
    <row r="18444" spans="1:6" x14ac:dyDescent="0.25">
      <c r="A18444" s="68" t="s">
        <v>103</v>
      </c>
      <c r="B18444" s="69">
        <v>491668444</v>
      </c>
      <c r="C18444" s="68">
        <v>630509977642</v>
      </c>
      <c r="D18444" s="69" t="s">
        <v>12171</v>
      </c>
      <c r="E18444" s="65">
        <f>IFERROR(VLOOKUP(C18444,Pivot!A:B,2,0),0)</f>
        <v>0</v>
      </c>
      <c r="F18444" s="65">
        <f>IFERROR(VLOOKUP(C18444,Pivot!A:C,3,0),0)</f>
        <v>0</v>
      </c>
    </row>
    <row r="18445" spans="1:6" x14ac:dyDescent="0.25">
      <c r="A18445" s="68" t="s">
        <v>103</v>
      </c>
      <c r="B18445" s="69">
        <v>491668444</v>
      </c>
      <c r="C18445" s="68">
        <v>630509977659</v>
      </c>
      <c r="D18445" s="69" t="s">
        <v>12171</v>
      </c>
      <c r="E18445" s="65">
        <f>IFERROR(VLOOKUP(C18445,Pivot!A:B,2,0),0)</f>
        <v>0</v>
      </c>
      <c r="F18445" s="65">
        <f>IFERROR(VLOOKUP(C18445,Pivot!A:C,3,0),0)</f>
        <v>0</v>
      </c>
    </row>
    <row r="18446" spans="1:6" x14ac:dyDescent="0.25">
      <c r="A18446" s="68" t="s">
        <v>103</v>
      </c>
      <c r="B18446" s="69">
        <v>491668445</v>
      </c>
      <c r="C18446" s="68">
        <v>630509784004</v>
      </c>
      <c r="D18446" s="69" t="s">
        <v>12172</v>
      </c>
      <c r="E18446" s="65">
        <f>IFERROR(VLOOKUP(C18446,Pivot!A:B,2,0),0)</f>
        <v>0</v>
      </c>
      <c r="F18446" s="65">
        <f>IFERROR(VLOOKUP(C18446,Pivot!A:C,3,0),0)</f>
        <v>0</v>
      </c>
    </row>
    <row r="18447" spans="1:6" x14ac:dyDescent="0.25">
      <c r="A18447" s="68" t="s">
        <v>103</v>
      </c>
      <c r="B18447" s="69">
        <v>491668446</v>
      </c>
      <c r="C18447" s="68">
        <v>630509809554</v>
      </c>
      <c r="D18447" s="69" t="s">
        <v>12173</v>
      </c>
      <c r="E18447" s="65">
        <f>IFERROR(VLOOKUP(C18447,Pivot!A:B,2,0),0)</f>
        <v>0</v>
      </c>
      <c r="F18447" s="65">
        <f>IFERROR(VLOOKUP(C18447,Pivot!A:C,3,0),0)</f>
        <v>0</v>
      </c>
    </row>
    <row r="18448" spans="1:6" x14ac:dyDescent="0.25">
      <c r="A18448" s="68" t="s">
        <v>103</v>
      </c>
      <c r="B18448" s="69">
        <v>491668448</v>
      </c>
      <c r="C18448" s="68">
        <v>5010993642557</v>
      </c>
      <c r="D18448" s="69" t="s">
        <v>12174</v>
      </c>
      <c r="E18448" s="65">
        <f>IFERROR(VLOOKUP(C18448,Pivot!A:B,2,0),0)</f>
        <v>0</v>
      </c>
      <c r="F18448" s="65">
        <f>IFERROR(VLOOKUP(C18448,Pivot!A:C,3,0),0)</f>
        <v>0</v>
      </c>
    </row>
    <row r="18449" spans="1:6" x14ac:dyDescent="0.25">
      <c r="A18449" s="68" t="s">
        <v>103</v>
      </c>
      <c r="B18449" s="69">
        <v>491668449</v>
      </c>
      <c r="C18449" s="68">
        <v>630509908578</v>
      </c>
      <c r="D18449" s="69" t="s">
        <v>12175</v>
      </c>
      <c r="E18449" s="65">
        <f>IFERROR(VLOOKUP(C18449,Pivot!A:B,2,0),0)</f>
        <v>0</v>
      </c>
      <c r="F18449" s="65">
        <f>IFERROR(VLOOKUP(C18449,Pivot!A:C,3,0),0)</f>
        <v>0</v>
      </c>
    </row>
    <row r="18450" spans="1:6" x14ac:dyDescent="0.25">
      <c r="A18450" s="68" t="s">
        <v>103</v>
      </c>
      <c r="B18450" s="69">
        <v>491668449</v>
      </c>
      <c r="C18450" s="68">
        <v>630509908585</v>
      </c>
      <c r="D18450" s="69" t="s">
        <v>12175</v>
      </c>
      <c r="E18450" s="65">
        <f>IFERROR(VLOOKUP(C18450,Pivot!A:B,2,0),0)</f>
        <v>0</v>
      </c>
      <c r="F18450" s="65">
        <f>IFERROR(VLOOKUP(C18450,Pivot!A:C,3,0),0)</f>
        <v>0</v>
      </c>
    </row>
    <row r="18451" spans="1:6" x14ac:dyDescent="0.25">
      <c r="A18451" s="68" t="s">
        <v>103</v>
      </c>
      <c r="B18451" s="69">
        <v>491668449</v>
      </c>
      <c r="C18451" s="68">
        <v>630509908592</v>
      </c>
      <c r="D18451" s="69" t="s">
        <v>12175</v>
      </c>
      <c r="E18451" s="65">
        <f>IFERROR(VLOOKUP(C18451,Pivot!A:B,2,0),0)</f>
        <v>0</v>
      </c>
      <c r="F18451" s="65">
        <f>IFERROR(VLOOKUP(C18451,Pivot!A:C,3,0),0)</f>
        <v>0</v>
      </c>
    </row>
    <row r="18452" spans="1:6" x14ac:dyDescent="0.25">
      <c r="A18452" s="68" t="s">
        <v>103</v>
      </c>
      <c r="B18452" s="69">
        <v>491668449</v>
      </c>
      <c r="C18452" s="68">
        <v>630509908608</v>
      </c>
      <c r="D18452" s="69" t="s">
        <v>12175</v>
      </c>
      <c r="E18452" s="65">
        <f>IFERROR(VLOOKUP(C18452,Pivot!A:B,2,0),0)</f>
        <v>0</v>
      </c>
      <c r="F18452" s="65">
        <f>IFERROR(VLOOKUP(C18452,Pivot!A:C,3,0),0)</f>
        <v>0</v>
      </c>
    </row>
    <row r="18453" spans="1:6" x14ac:dyDescent="0.25">
      <c r="A18453" s="68" t="s">
        <v>103</v>
      </c>
      <c r="B18453" s="69">
        <v>491668449</v>
      </c>
      <c r="C18453" s="68">
        <v>630509908615</v>
      </c>
      <c r="D18453" s="69" t="s">
        <v>12175</v>
      </c>
      <c r="E18453" s="65">
        <f>IFERROR(VLOOKUP(C18453,Pivot!A:B,2,0),0)</f>
        <v>0</v>
      </c>
      <c r="F18453" s="65">
        <f>IFERROR(VLOOKUP(C18453,Pivot!A:C,3,0),0)</f>
        <v>0</v>
      </c>
    </row>
    <row r="18454" spans="1:6" x14ac:dyDescent="0.25">
      <c r="A18454" s="68" t="s">
        <v>103</v>
      </c>
      <c r="B18454" s="69">
        <v>491668449</v>
      </c>
      <c r="C18454" s="68">
        <v>630509908622</v>
      </c>
      <c r="D18454" s="69" t="s">
        <v>12175</v>
      </c>
      <c r="E18454" s="65">
        <f>IFERROR(VLOOKUP(C18454,Pivot!A:B,2,0),0)</f>
        <v>0</v>
      </c>
      <c r="F18454" s="65">
        <f>IFERROR(VLOOKUP(C18454,Pivot!A:C,3,0),0)</f>
        <v>0</v>
      </c>
    </row>
    <row r="18455" spans="1:6" x14ac:dyDescent="0.25">
      <c r="A18455" s="68" t="s">
        <v>103</v>
      </c>
      <c r="B18455" s="69">
        <v>491668449</v>
      </c>
      <c r="C18455" s="68">
        <v>630509908639</v>
      </c>
      <c r="D18455" s="69" t="s">
        <v>12175</v>
      </c>
      <c r="E18455" s="65">
        <f>IFERROR(VLOOKUP(C18455,Pivot!A:B,2,0),0)</f>
        <v>0</v>
      </c>
      <c r="F18455" s="65">
        <f>IFERROR(VLOOKUP(C18455,Pivot!A:C,3,0),0)</f>
        <v>0</v>
      </c>
    </row>
    <row r="18456" spans="1:6" x14ac:dyDescent="0.25">
      <c r="A18456" s="68" t="s">
        <v>103</v>
      </c>
      <c r="B18456" s="69">
        <v>491668449</v>
      </c>
      <c r="C18456" s="68">
        <v>630509908806</v>
      </c>
      <c r="D18456" s="69" t="s">
        <v>12175</v>
      </c>
      <c r="E18456" s="65">
        <f>IFERROR(VLOOKUP(C18456,Pivot!A:B,2,0),0)</f>
        <v>0</v>
      </c>
      <c r="F18456" s="65">
        <f>IFERROR(VLOOKUP(C18456,Pivot!A:C,3,0),0)</f>
        <v>0</v>
      </c>
    </row>
    <row r="18457" spans="1:6" x14ac:dyDescent="0.25">
      <c r="A18457" s="68" t="s">
        <v>103</v>
      </c>
      <c r="B18457" s="69">
        <v>491668449</v>
      </c>
      <c r="C18457" s="68">
        <v>630509929313</v>
      </c>
      <c r="D18457" s="69" t="s">
        <v>12175</v>
      </c>
      <c r="E18457" s="65">
        <f>IFERROR(VLOOKUP(C18457,Pivot!A:B,2,0),0)</f>
        <v>0</v>
      </c>
      <c r="F18457" s="65">
        <f>IFERROR(VLOOKUP(C18457,Pivot!A:C,3,0),0)</f>
        <v>0</v>
      </c>
    </row>
    <row r="18458" spans="1:6" x14ac:dyDescent="0.25">
      <c r="A18458" s="68" t="s">
        <v>103</v>
      </c>
      <c r="B18458" s="69">
        <v>491668449</v>
      </c>
      <c r="C18458" s="68">
        <v>630509929320</v>
      </c>
      <c r="D18458" s="69" t="s">
        <v>12175</v>
      </c>
      <c r="E18458" s="65">
        <f>IFERROR(VLOOKUP(C18458,Pivot!A:B,2,0),0)</f>
        <v>0</v>
      </c>
      <c r="F18458" s="65">
        <f>IFERROR(VLOOKUP(C18458,Pivot!A:C,3,0),0)</f>
        <v>0</v>
      </c>
    </row>
    <row r="18459" spans="1:6" x14ac:dyDescent="0.25">
      <c r="A18459" s="68" t="s">
        <v>103</v>
      </c>
      <c r="B18459" s="69">
        <v>491668449</v>
      </c>
      <c r="C18459" s="68">
        <v>630509929337</v>
      </c>
      <c r="D18459" s="69" t="s">
        <v>12175</v>
      </c>
      <c r="E18459" s="65">
        <f>IFERROR(VLOOKUP(C18459,Pivot!A:B,2,0),0)</f>
        <v>0</v>
      </c>
      <c r="F18459" s="65">
        <f>IFERROR(VLOOKUP(C18459,Pivot!A:C,3,0),0)</f>
        <v>0</v>
      </c>
    </row>
    <row r="18460" spans="1:6" x14ac:dyDescent="0.25">
      <c r="A18460" s="68" t="s">
        <v>103</v>
      </c>
      <c r="B18460" s="69">
        <v>491668449</v>
      </c>
      <c r="C18460" s="68">
        <v>630509929344</v>
      </c>
      <c r="D18460" s="69" t="s">
        <v>12175</v>
      </c>
      <c r="E18460" s="65">
        <f>IFERROR(VLOOKUP(C18460,Pivot!A:B,2,0),0)</f>
        <v>0</v>
      </c>
      <c r="F18460" s="65">
        <f>IFERROR(VLOOKUP(C18460,Pivot!A:C,3,0),0)</f>
        <v>0</v>
      </c>
    </row>
    <row r="18461" spans="1:6" x14ac:dyDescent="0.25">
      <c r="A18461" s="68" t="s">
        <v>103</v>
      </c>
      <c r="B18461" s="69">
        <v>491668449</v>
      </c>
      <c r="C18461" s="68">
        <v>630509929351</v>
      </c>
      <c r="D18461" s="69" t="s">
        <v>12175</v>
      </c>
      <c r="E18461" s="65">
        <f>IFERROR(VLOOKUP(C18461,Pivot!A:B,2,0),0)</f>
        <v>0</v>
      </c>
      <c r="F18461" s="65">
        <f>IFERROR(VLOOKUP(C18461,Pivot!A:C,3,0),0)</f>
        <v>0</v>
      </c>
    </row>
    <row r="18462" spans="1:6" x14ac:dyDescent="0.25">
      <c r="A18462" s="68" t="s">
        <v>103</v>
      </c>
      <c r="B18462" s="69">
        <v>491668449</v>
      </c>
      <c r="C18462" s="68">
        <v>630509929368</v>
      </c>
      <c r="D18462" s="69" t="s">
        <v>12175</v>
      </c>
      <c r="E18462" s="65">
        <f>IFERROR(VLOOKUP(C18462,Pivot!A:B,2,0),0)</f>
        <v>0</v>
      </c>
      <c r="F18462" s="65">
        <f>IFERROR(VLOOKUP(C18462,Pivot!A:C,3,0),0)</f>
        <v>0</v>
      </c>
    </row>
    <row r="18463" spans="1:6" x14ac:dyDescent="0.25">
      <c r="A18463" s="68" t="s">
        <v>103</v>
      </c>
      <c r="B18463" s="69">
        <v>491668449</v>
      </c>
      <c r="C18463" s="68">
        <v>630509929375</v>
      </c>
      <c r="D18463" s="69" t="s">
        <v>12175</v>
      </c>
      <c r="E18463" s="65">
        <f>IFERROR(VLOOKUP(C18463,Pivot!A:B,2,0),0)</f>
        <v>0</v>
      </c>
      <c r="F18463" s="65">
        <f>IFERROR(VLOOKUP(C18463,Pivot!A:C,3,0),0)</f>
        <v>0</v>
      </c>
    </row>
    <row r="18464" spans="1:6" x14ac:dyDescent="0.25">
      <c r="A18464" s="68" t="s">
        <v>103</v>
      </c>
      <c r="B18464" s="69">
        <v>491668449</v>
      </c>
      <c r="C18464" s="68">
        <v>630509929382</v>
      </c>
      <c r="D18464" s="69" t="s">
        <v>12175</v>
      </c>
      <c r="E18464" s="65">
        <f>IFERROR(VLOOKUP(C18464,Pivot!A:B,2,0),0)</f>
        <v>0</v>
      </c>
      <c r="F18464" s="65">
        <f>IFERROR(VLOOKUP(C18464,Pivot!A:C,3,0),0)</f>
        <v>0</v>
      </c>
    </row>
    <row r="18465" spans="1:6" x14ac:dyDescent="0.25">
      <c r="A18465" s="68" t="s">
        <v>103</v>
      </c>
      <c r="B18465" s="69">
        <v>491668450</v>
      </c>
      <c r="C18465" s="68">
        <v>630509764051</v>
      </c>
      <c r="D18465" s="69" t="s">
        <v>12176</v>
      </c>
      <c r="E18465" s="65">
        <f>IFERROR(VLOOKUP(C18465,Pivot!A:B,2,0),0)</f>
        <v>0</v>
      </c>
      <c r="F18465" s="65">
        <f>IFERROR(VLOOKUP(C18465,Pivot!A:C,3,0),0)</f>
        <v>0</v>
      </c>
    </row>
    <row r="18466" spans="1:6" x14ac:dyDescent="0.25">
      <c r="A18466" s="68" t="s">
        <v>103</v>
      </c>
      <c r="B18466" s="69">
        <v>491668451</v>
      </c>
      <c r="C18466" s="68">
        <v>630509759507</v>
      </c>
      <c r="D18466" s="69" t="s">
        <v>12177</v>
      </c>
      <c r="E18466" s="65">
        <f>IFERROR(VLOOKUP(C18466,Pivot!A:B,2,0),0)</f>
        <v>0</v>
      </c>
      <c r="F18466" s="65">
        <f>IFERROR(VLOOKUP(C18466,Pivot!A:C,3,0),0)</f>
        <v>0</v>
      </c>
    </row>
    <row r="18467" spans="1:6" x14ac:dyDescent="0.25">
      <c r="A18467" s="68" t="s">
        <v>103</v>
      </c>
      <c r="B18467" s="69">
        <v>491668451</v>
      </c>
      <c r="C18467" s="68">
        <v>630509759521</v>
      </c>
      <c r="D18467" s="69" t="s">
        <v>12177</v>
      </c>
      <c r="E18467" s="65">
        <f>IFERROR(VLOOKUP(C18467,Pivot!A:B,2,0),0)</f>
        <v>0</v>
      </c>
      <c r="F18467" s="65">
        <f>IFERROR(VLOOKUP(C18467,Pivot!A:C,3,0),0)</f>
        <v>0</v>
      </c>
    </row>
    <row r="18468" spans="1:6" x14ac:dyDescent="0.25">
      <c r="A18468" s="68" t="s">
        <v>103</v>
      </c>
      <c r="B18468" s="69">
        <v>491668451</v>
      </c>
      <c r="C18468" s="68">
        <v>630509914609</v>
      </c>
      <c r="D18468" s="69" t="s">
        <v>12177</v>
      </c>
      <c r="E18468" s="65">
        <f>IFERROR(VLOOKUP(C18468,Pivot!A:B,2,0),0)</f>
        <v>0</v>
      </c>
      <c r="F18468" s="65">
        <f>IFERROR(VLOOKUP(C18468,Pivot!A:C,3,0),0)</f>
        <v>0</v>
      </c>
    </row>
    <row r="18469" spans="1:6" x14ac:dyDescent="0.25">
      <c r="A18469" s="68" t="s">
        <v>103</v>
      </c>
      <c r="B18469" s="69">
        <v>491668452</v>
      </c>
      <c r="C18469" s="68">
        <v>630509764037</v>
      </c>
      <c r="D18469" s="69" t="s">
        <v>12178</v>
      </c>
      <c r="E18469" s="65">
        <f>IFERROR(VLOOKUP(C18469,Pivot!A:B,2,0),0)</f>
        <v>0</v>
      </c>
      <c r="F18469" s="65">
        <f>IFERROR(VLOOKUP(C18469,Pivot!A:C,3,0),0)</f>
        <v>0</v>
      </c>
    </row>
    <row r="18470" spans="1:6" x14ac:dyDescent="0.25">
      <c r="A18470" s="68" t="s">
        <v>103</v>
      </c>
      <c r="B18470" s="69">
        <v>491668452</v>
      </c>
      <c r="C18470" s="68">
        <v>630509764044</v>
      </c>
      <c r="D18470" s="69" t="s">
        <v>12178</v>
      </c>
      <c r="E18470" s="65">
        <f>IFERROR(VLOOKUP(C18470,Pivot!A:B,2,0),0)</f>
        <v>0</v>
      </c>
      <c r="F18470" s="65">
        <f>IFERROR(VLOOKUP(C18470,Pivot!A:C,3,0),0)</f>
        <v>0</v>
      </c>
    </row>
    <row r="18471" spans="1:6" x14ac:dyDescent="0.25">
      <c r="A18471" s="68" t="s">
        <v>103</v>
      </c>
      <c r="B18471" s="69">
        <v>491668453</v>
      </c>
      <c r="C18471" s="68">
        <v>5010993675449</v>
      </c>
      <c r="D18471" s="69" t="s">
        <v>12179</v>
      </c>
      <c r="E18471" s="65">
        <f>IFERROR(VLOOKUP(C18471,Pivot!A:B,2,0),0)</f>
        <v>0</v>
      </c>
      <c r="F18471" s="65">
        <f>IFERROR(VLOOKUP(C18471,Pivot!A:C,3,0),0)</f>
        <v>0</v>
      </c>
    </row>
    <row r="18472" spans="1:6" x14ac:dyDescent="0.25">
      <c r="A18472" s="68" t="s">
        <v>103</v>
      </c>
      <c r="B18472" s="69">
        <v>491668453</v>
      </c>
      <c r="C18472" s="68">
        <v>5010993675470</v>
      </c>
      <c r="D18472" s="69" t="s">
        <v>12179</v>
      </c>
      <c r="E18472" s="65">
        <f>IFERROR(VLOOKUP(C18472,Pivot!A:B,2,0),0)</f>
        <v>0</v>
      </c>
      <c r="F18472" s="65">
        <f>IFERROR(VLOOKUP(C18472,Pivot!A:C,3,0),0)</f>
        <v>0</v>
      </c>
    </row>
    <row r="18473" spans="1:6" x14ac:dyDescent="0.25">
      <c r="A18473" s="68" t="s">
        <v>103</v>
      </c>
      <c r="B18473" s="69">
        <v>491668453</v>
      </c>
      <c r="C18473" s="68">
        <v>5010993675487</v>
      </c>
      <c r="D18473" s="69" t="s">
        <v>12179</v>
      </c>
      <c r="E18473" s="65">
        <f>IFERROR(VLOOKUP(C18473,Pivot!A:B,2,0),0)</f>
        <v>0</v>
      </c>
      <c r="F18473" s="65">
        <f>IFERROR(VLOOKUP(C18473,Pivot!A:C,3,0),0)</f>
        <v>0</v>
      </c>
    </row>
    <row r="18474" spans="1:6" x14ac:dyDescent="0.25">
      <c r="A18474" s="68" t="s">
        <v>103</v>
      </c>
      <c r="B18474" s="69">
        <v>491668453</v>
      </c>
      <c r="C18474" s="68">
        <v>630509933051</v>
      </c>
      <c r="D18474" s="69" t="s">
        <v>12179</v>
      </c>
      <c r="E18474" s="65">
        <f>IFERROR(VLOOKUP(C18474,Pivot!A:B,2,0),0)</f>
        <v>0</v>
      </c>
      <c r="F18474" s="65">
        <f>IFERROR(VLOOKUP(C18474,Pivot!A:C,3,0),0)</f>
        <v>0</v>
      </c>
    </row>
    <row r="18475" spans="1:6" x14ac:dyDescent="0.25">
      <c r="A18475" s="68" t="s">
        <v>103</v>
      </c>
      <c r="B18475" s="69">
        <v>491668453</v>
      </c>
      <c r="C18475" s="68">
        <v>630509933068</v>
      </c>
      <c r="D18475" s="69" t="s">
        <v>12179</v>
      </c>
      <c r="E18475" s="65">
        <f>IFERROR(VLOOKUP(C18475,Pivot!A:B,2,0),0)</f>
        <v>0</v>
      </c>
      <c r="F18475" s="65">
        <f>IFERROR(VLOOKUP(C18475,Pivot!A:C,3,0),0)</f>
        <v>0</v>
      </c>
    </row>
    <row r="18476" spans="1:6" x14ac:dyDescent="0.25">
      <c r="A18476" s="68" t="s">
        <v>103</v>
      </c>
      <c r="B18476" s="69">
        <v>491668453</v>
      </c>
      <c r="C18476" s="68">
        <v>630509933075</v>
      </c>
      <c r="D18476" s="69" t="s">
        <v>12179</v>
      </c>
      <c r="E18476" s="65">
        <f>IFERROR(VLOOKUP(C18476,Pivot!A:B,2,0),0)</f>
        <v>0</v>
      </c>
      <c r="F18476" s="65">
        <f>IFERROR(VLOOKUP(C18476,Pivot!A:C,3,0),0)</f>
        <v>0</v>
      </c>
    </row>
    <row r="18477" spans="1:6" x14ac:dyDescent="0.25">
      <c r="A18477" s="68" t="s">
        <v>103</v>
      </c>
      <c r="B18477" s="69">
        <v>491668456</v>
      </c>
      <c r="C18477" s="68">
        <v>491668456</v>
      </c>
      <c r="D18477" s="69" t="s">
        <v>12180</v>
      </c>
      <c r="E18477" s="65">
        <f>IFERROR(VLOOKUP(C18477,Pivot!A:B,2,0),0)</f>
        <v>0</v>
      </c>
      <c r="F18477" s="65">
        <f>IFERROR(VLOOKUP(C18477,Pivot!A:C,3,0),0)</f>
        <v>0</v>
      </c>
    </row>
    <row r="18478" spans="1:6" x14ac:dyDescent="0.25">
      <c r="A18478" s="68" t="s">
        <v>103</v>
      </c>
      <c r="B18478" s="69">
        <v>491668456</v>
      </c>
      <c r="C18478" s="68">
        <v>5015353565422</v>
      </c>
      <c r="D18478" s="69" t="s">
        <v>12180</v>
      </c>
      <c r="E18478" s="65">
        <f>IFERROR(VLOOKUP(C18478,Pivot!A:B,2,0),0)</f>
        <v>0</v>
      </c>
      <c r="F18478" s="65">
        <f>IFERROR(VLOOKUP(C18478,Pivot!A:C,3,0),0)</f>
        <v>0</v>
      </c>
    </row>
    <row r="18479" spans="1:6" x14ac:dyDescent="0.25">
      <c r="A18479" s="68" t="s">
        <v>103</v>
      </c>
      <c r="B18479" s="69">
        <v>491668471</v>
      </c>
      <c r="C18479" s="68">
        <v>491668471</v>
      </c>
      <c r="D18479" s="69" t="s">
        <v>12181</v>
      </c>
      <c r="E18479" s="65">
        <f>IFERROR(VLOOKUP(C18479,Pivot!A:B,2,0),0)</f>
        <v>0</v>
      </c>
      <c r="F18479" s="65">
        <f>IFERROR(VLOOKUP(C18479,Pivot!A:C,3,0),0)</f>
        <v>0</v>
      </c>
    </row>
    <row r="18480" spans="1:6" x14ac:dyDescent="0.25">
      <c r="A18480" s="68" t="s">
        <v>103</v>
      </c>
      <c r="B18480" s="69">
        <v>491668471</v>
      </c>
      <c r="C18480" s="68">
        <v>5015353498898</v>
      </c>
      <c r="D18480" s="69" t="s">
        <v>12181</v>
      </c>
      <c r="E18480" s="65">
        <f>IFERROR(VLOOKUP(C18480,Pivot!A:B,2,0),0)</f>
        <v>0</v>
      </c>
      <c r="F18480" s="65">
        <f>IFERROR(VLOOKUP(C18480,Pivot!A:C,3,0),0)</f>
        <v>0</v>
      </c>
    </row>
    <row r="18481" spans="1:6" x14ac:dyDescent="0.25">
      <c r="A18481" s="68" t="s">
        <v>103</v>
      </c>
      <c r="B18481" s="69">
        <v>491668486</v>
      </c>
      <c r="C18481" s="68">
        <v>491668486</v>
      </c>
      <c r="D18481" s="69" t="s">
        <v>12182</v>
      </c>
      <c r="E18481" s="65">
        <f>IFERROR(VLOOKUP(C18481,Pivot!A:B,2,0),0)</f>
        <v>0</v>
      </c>
      <c r="F18481" s="65">
        <f>IFERROR(VLOOKUP(C18481,Pivot!A:C,3,0),0)</f>
        <v>0</v>
      </c>
    </row>
    <row r="18482" spans="1:6" x14ac:dyDescent="0.25">
      <c r="A18482" s="68" t="s">
        <v>103</v>
      </c>
      <c r="B18482" s="69">
        <v>491668486</v>
      </c>
      <c r="C18482" s="68">
        <v>5015353607849</v>
      </c>
      <c r="D18482" s="69" t="s">
        <v>12182</v>
      </c>
      <c r="E18482" s="65">
        <f>IFERROR(VLOOKUP(C18482,Pivot!A:B,2,0),0)</f>
        <v>0</v>
      </c>
      <c r="F18482" s="65">
        <f>IFERROR(VLOOKUP(C18482,Pivot!A:C,3,0),0)</f>
        <v>0</v>
      </c>
    </row>
    <row r="18483" spans="1:6" x14ac:dyDescent="0.25">
      <c r="A18483" s="68" t="s">
        <v>103</v>
      </c>
      <c r="B18483" s="69">
        <v>491668487</v>
      </c>
      <c r="C18483" s="68">
        <v>491668487</v>
      </c>
      <c r="D18483" s="69" t="s">
        <v>12183</v>
      </c>
      <c r="E18483" s="65">
        <f>IFERROR(VLOOKUP(C18483,Pivot!A:B,2,0),0)</f>
        <v>0</v>
      </c>
      <c r="F18483" s="65">
        <f>IFERROR(VLOOKUP(C18483,Pivot!A:C,3,0),0)</f>
        <v>0</v>
      </c>
    </row>
    <row r="18484" spans="1:6" x14ac:dyDescent="0.25">
      <c r="A18484" s="68" t="s">
        <v>103</v>
      </c>
      <c r="B18484" s="69">
        <v>491668487</v>
      </c>
      <c r="C18484" s="68">
        <v>5015353561325</v>
      </c>
      <c r="D18484" s="69" t="s">
        <v>12183</v>
      </c>
      <c r="E18484" s="65">
        <f>IFERROR(VLOOKUP(C18484,Pivot!A:B,2,0),0)</f>
        <v>0</v>
      </c>
      <c r="F18484" s="65">
        <f>IFERROR(VLOOKUP(C18484,Pivot!A:C,3,0),0)</f>
        <v>0</v>
      </c>
    </row>
    <row r="18485" spans="1:6" x14ac:dyDescent="0.25">
      <c r="A18485" s="68" t="s">
        <v>103</v>
      </c>
      <c r="B18485" s="69">
        <v>491668510</v>
      </c>
      <c r="C18485" s="68">
        <v>491668510</v>
      </c>
      <c r="D18485" s="69" t="s">
        <v>12184</v>
      </c>
      <c r="E18485" s="65">
        <f>IFERROR(VLOOKUP(C18485,Pivot!A:B,2,0),0)</f>
        <v>0</v>
      </c>
      <c r="F18485" s="65">
        <f>IFERROR(VLOOKUP(C18485,Pivot!A:C,3,0),0)</f>
        <v>0</v>
      </c>
    </row>
    <row r="18486" spans="1:6" x14ac:dyDescent="0.25">
      <c r="A18486" s="68" t="s">
        <v>103</v>
      </c>
      <c r="B18486" s="69">
        <v>491668510</v>
      </c>
      <c r="C18486" s="68">
        <v>5015353561714</v>
      </c>
      <c r="D18486" s="69" t="s">
        <v>12184</v>
      </c>
      <c r="E18486" s="65">
        <f>IFERROR(VLOOKUP(C18486,Pivot!A:B,2,0),0)</f>
        <v>0</v>
      </c>
      <c r="F18486" s="65">
        <f>IFERROR(VLOOKUP(C18486,Pivot!A:C,3,0),0)</f>
        <v>0</v>
      </c>
    </row>
    <row r="18487" spans="1:6" x14ac:dyDescent="0.25">
      <c r="A18487" s="68" t="s">
        <v>103</v>
      </c>
      <c r="B18487" s="69">
        <v>491668511</v>
      </c>
      <c r="C18487" s="68">
        <v>491668511</v>
      </c>
      <c r="D18487" s="69" t="s">
        <v>12185</v>
      </c>
      <c r="E18487" s="65">
        <f>IFERROR(VLOOKUP(C18487,Pivot!A:B,2,0),0)</f>
        <v>0</v>
      </c>
      <c r="F18487" s="65">
        <f>IFERROR(VLOOKUP(C18487,Pivot!A:C,3,0),0)</f>
        <v>0</v>
      </c>
    </row>
    <row r="18488" spans="1:6" x14ac:dyDescent="0.25">
      <c r="A18488" s="68" t="s">
        <v>103</v>
      </c>
      <c r="B18488" s="69">
        <v>491668511</v>
      </c>
      <c r="C18488" s="68">
        <v>5015353538747</v>
      </c>
      <c r="D18488" s="69" t="s">
        <v>12185</v>
      </c>
      <c r="E18488" s="65">
        <f>IFERROR(VLOOKUP(C18488,Pivot!A:B,2,0),0)</f>
        <v>0</v>
      </c>
      <c r="F18488" s="65">
        <f>IFERROR(VLOOKUP(C18488,Pivot!A:C,3,0),0)</f>
        <v>0</v>
      </c>
    </row>
    <row r="18489" spans="1:6" x14ac:dyDescent="0.25">
      <c r="A18489" s="68" t="s">
        <v>103</v>
      </c>
      <c r="B18489" s="69">
        <v>491668512</v>
      </c>
      <c r="C18489" s="68">
        <v>491668512</v>
      </c>
      <c r="D18489" s="69" t="s">
        <v>12186</v>
      </c>
      <c r="E18489" s="65">
        <f>IFERROR(VLOOKUP(C18489,Pivot!A:B,2,0),0)</f>
        <v>0</v>
      </c>
      <c r="F18489" s="65">
        <f>IFERROR(VLOOKUP(C18489,Pivot!A:C,3,0),0)</f>
        <v>0</v>
      </c>
    </row>
    <row r="18490" spans="1:6" x14ac:dyDescent="0.25">
      <c r="A18490" s="68" t="s">
        <v>103</v>
      </c>
      <c r="B18490" s="69">
        <v>491668512</v>
      </c>
      <c r="C18490" s="68">
        <v>5014343606787</v>
      </c>
      <c r="D18490" s="69" t="s">
        <v>12186</v>
      </c>
      <c r="E18490" s="65">
        <f>IFERROR(VLOOKUP(C18490,Pivot!A:B,2,0),0)</f>
        <v>0</v>
      </c>
      <c r="F18490" s="65">
        <f>IFERROR(VLOOKUP(C18490,Pivot!A:C,3,0),0)</f>
        <v>0</v>
      </c>
    </row>
    <row r="18491" spans="1:6" x14ac:dyDescent="0.25">
      <c r="A18491" s="68" t="s">
        <v>103</v>
      </c>
      <c r="B18491" s="69">
        <v>491668516</v>
      </c>
      <c r="C18491" s="68">
        <v>491668516</v>
      </c>
      <c r="D18491" s="69" t="s">
        <v>12187</v>
      </c>
      <c r="E18491" s="65">
        <f>IFERROR(VLOOKUP(C18491,Pivot!A:B,2,0),0)</f>
        <v>0</v>
      </c>
      <c r="F18491" s="65">
        <f>IFERROR(VLOOKUP(C18491,Pivot!A:C,3,0),0)</f>
        <v>0</v>
      </c>
    </row>
    <row r="18492" spans="1:6" x14ac:dyDescent="0.25">
      <c r="A18492" s="68" t="s">
        <v>103</v>
      </c>
      <c r="B18492" s="69">
        <v>491668516</v>
      </c>
      <c r="C18492" s="68">
        <v>5015353606736</v>
      </c>
      <c r="D18492" s="69" t="s">
        <v>12187</v>
      </c>
      <c r="E18492" s="65">
        <f>IFERROR(VLOOKUP(C18492,Pivot!A:B,2,0),0)</f>
        <v>0</v>
      </c>
      <c r="F18492" s="65">
        <f>IFERROR(VLOOKUP(C18492,Pivot!A:C,3,0),0)</f>
        <v>0</v>
      </c>
    </row>
    <row r="18493" spans="1:6" x14ac:dyDescent="0.25">
      <c r="A18493" s="68" t="s">
        <v>103</v>
      </c>
      <c r="B18493" s="69">
        <v>491668517</v>
      </c>
      <c r="C18493" s="68">
        <v>491668517</v>
      </c>
      <c r="D18493" s="69" t="s">
        <v>12188</v>
      </c>
      <c r="E18493" s="65">
        <f>IFERROR(VLOOKUP(C18493,Pivot!A:B,2,0),0)</f>
        <v>0</v>
      </c>
      <c r="F18493" s="65">
        <f>IFERROR(VLOOKUP(C18493,Pivot!A:C,3,0),0)</f>
        <v>0</v>
      </c>
    </row>
    <row r="18494" spans="1:6" x14ac:dyDescent="0.25">
      <c r="A18494" s="68" t="s">
        <v>103</v>
      </c>
      <c r="B18494" s="69">
        <v>491668517</v>
      </c>
      <c r="C18494" s="68">
        <v>5015353606743</v>
      </c>
      <c r="D18494" s="69" t="s">
        <v>12188</v>
      </c>
      <c r="E18494" s="65">
        <f>IFERROR(VLOOKUP(C18494,Pivot!A:B,2,0),0)</f>
        <v>0</v>
      </c>
      <c r="F18494" s="65">
        <f>IFERROR(VLOOKUP(C18494,Pivot!A:C,3,0),0)</f>
        <v>0</v>
      </c>
    </row>
    <row r="18495" spans="1:6" x14ac:dyDescent="0.25">
      <c r="A18495" s="68" t="s">
        <v>103</v>
      </c>
      <c r="B18495" s="69">
        <v>491668518</v>
      </c>
      <c r="C18495" s="68">
        <v>491668518</v>
      </c>
      <c r="D18495" s="69" t="s">
        <v>12189</v>
      </c>
      <c r="E18495" s="65">
        <f>IFERROR(VLOOKUP(C18495,Pivot!A:B,2,0),0)</f>
        <v>0</v>
      </c>
      <c r="F18495" s="65">
        <f>IFERROR(VLOOKUP(C18495,Pivot!A:C,3,0),0)</f>
        <v>0</v>
      </c>
    </row>
    <row r="18496" spans="1:6" x14ac:dyDescent="0.25">
      <c r="A18496" s="68" t="s">
        <v>103</v>
      </c>
      <c r="B18496" s="69">
        <v>491668518</v>
      </c>
      <c r="C18496" s="68">
        <v>5015353606750</v>
      </c>
      <c r="D18496" s="69" t="s">
        <v>12189</v>
      </c>
      <c r="E18496" s="65">
        <f>IFERROR(VLOOKUP(C18496,Pivot!A:B,2,0),0)</f>
        <v>0</v>
      </c>
      <c r="F18496" s="65">
        <f>IFERROR(VLOOKUP(C18496,Pivot!A:C,3,0),0)</f>
        <v>0</v>
      </c>
    </row>
    <row r="18497" spans="1:6" x14ac:dyDescent="0.25">
      <c r="A18497" s="68" t="s">
        <v>103</v>
      </c>
      <c r="B18497" s="69">
        <v>491668519</v>
      </c>
      <c r="C18497" s="68">
        <v>491668519</v>
      </c>
      <c r="D18497" s="69" t="s">
        <v>12190</v>
      </c>
      <c r="E18497" s="65">
        <f>IFERROR(VLOOKUP(C18497,Pivot!A:B,2,0),0)</f>
        <v>0</v>
      </c>
      <c r="F18497" s="65">
        <f>IFERROR(VLOOKUP(C18497,Pivot!A:C,3,0),0)</f>
        <v>0</v>
      </c>
    </row>
    <row r="18498" spans="1:6" x14ac:dyDescent="0.25">
      <c r="A18498" s="68" t="s">
        <v>103</v>
      </c>
      <c r="B18498" s="69">
        <v>491668519</v>
      </c>
      <c r="C18498" s="68">
        <v>5015353649252</v>
      </c>
      <c r="D18498" s="69" t="s">
        <v>12190</v>
      </c>
      <c r="E18498" s="65">
        <f>IFERROR(VLOOKUP(C18498,Pivot!A:B,2,0),0)</f>
        <v>0</v>
      </c>
      <c r="F18498" s="65">
        <f>IFERROR(VLOOKUP(C18498,Pivot!A:C,3,0),0)</f>
        <v>0</v>
      </c>
    </row>
    <row r="18499" spans="1:6" x14ac:dyDescent="0.25">
      <c r="A18499" s="68" t="s">
        <v>103</v>
      </c>
      <c r="B18499" s="69">
        <v>491668519</v>
      </c>
      <c r="C18499" s="68">
        <v>8905450237001</v>
      </c>
      <c r="D18499" s="69" t="s">
        <v>12190</v>
      </c>
      <c r="E18499" s="65">
        <f>IFERROR(VLOOKUP(C18499,Pivot!A:B,2,0),0)</f>
        <v>0</v>
      </c>
      <c r="F18499" s="65">
        <f>IFERROR(VLOOKUP(C18499,Pivot!A:C,3,0),0)</f>
        <v>0</v>
      </c>
    </row>
    <row r="18500" spans="1:6" x14ac:dyDescent="0.25">
      <c r="A18500" s="68" t="s">
        <v>103</v>
      </c>
      <c r="B18500" s="69">
        <v>491668520</v>
      </c>
      <c r="C18500" s="68">
        <v>491668520</v>
      </c>
      <c r="D18500" s="69" t="s">
        <v>12191</v>
      </c>
      <c r="E18500" s="65">
        <f>IFERROR(VLOOKUP(C18500,Pivot!A:B,2,0),0)</f>
        <v>0</v>
      </c>
      <c r="F18500" s="65">
        <f>IFERROR(VLOOKUP(C18500,Pivot!A:C,3,0),0)</f>
        <v>0</v>
      </c>
    </row>
    <row r="18501" spans="1:6" x14ac:dyDescent="0.25">
      <c r="A18501" s="68" t="s">
        <v>103</v>
      </c>
      <c r="B18501" s="69">
        <v>491668520</v>
      </c>
      <c r="C18501" s="68">
        <v>5015353557069</v>
      </c>
      <c r="D18501" s="69" t="s">
        <v>12191</v>
      </c>
      <c r="E18501" s="65">
        <f>IFERROR(VLOOKUP(C18501,Pivot!A:B,2,0),0)</f>
        <v>0</v>
      </c>
      <c r="F18501" s="65">
        <f>IFERROR(VLOOKUP(C18501,Pivot!A:C,3,0),0)</f>
        <v>0</v>
      </c>
    </row>
    <row r="18502" spans="1:6" x14ac:dyDescent="0.25">
      <c r="A18502" s="68" t="s">
        <v>103</v>
      </c>
      <c r="B18502" s="69">
        <v>491668521</v>
      </c>
      <c r="C18502" s="68">
        <v>491668521</v>
      </c>
      <c r="D18502" s="69" t="s">
        <v>12192</v>
      </c>
      <c r="E18502" s="65">
        <f>IFERROR(VLOOKUP(C18502,Pivot!A:B,2,0),0)</f>
        <v>0</v>
      </c>
      <c r="F18502" s="65">
        <f>IFERROR(VLOOKUP(C18502,Pivot!A:C,3,0),0)</f>
        <v>0</v>
      </c>
    </row>
    <row r="18503" spans="1:6" x14ac:dyDescent="0.25">
      <c r="A18503" s="68" t="s">
        <v>103</v>
      </c>
      <c r="B18503" s="69">
        <v>491668521</v>
      </c>
      <c r="C18503" s="68">
        <v>5015353604985</v>
      </c>
      <c r="D18503" s="69" t="s">
        <v>12192</v>
      </c>
      <c r="E18503" s="65">
        <f>IFERROR(VLOOKUP(C18503,Pivot!A:B,2,0),0)</f>
        <v>0</v>
      </c>
      <c r="F18503" s="65">
        <f>IFERROR(VLOOKUP(C18503,Pivot!A:C,3,0),0)</f>
        <v>0</v>
      </c>
    </row>
    <row r="18504" spans="1:6" x14ac:dyDescent="0.25">
      <c r="A18504" s="68" t="s">
        <v>103</v>
      </c>
      <c r="B18504" s="69">
        <v>491668522</v>
      </c>
      <c r="C18504" s="68">
        <v>491668522</v>
      </c>
      <c r="D18504" s="69" t="s">
        <v>12193</v>
      </c>
      <c r="E18504" s="65">
        <f>IFERROR(VLOOKUP(C18504,Pivot!A:B,2,0),0)</f>
        <v>0</v>
      </c>
      <c r="F18504" s="65">
        <f>IFERROR(VLOOKUP(C18504,Pivot!A:C,3,0),0)</f>
        <v>0</v>
      </c>
    </row>
    <row r="18505" spans="1:6" x14ac:dyDescent="0.25">
      <c r="A18505" s="68" t="s">
        <v>103</v>
      </c>
      <c r="B18505" s="69">
        <v>491668522</v>
      </c>
      <c r="C18505" s="68">
        <v>5015353604992</v>
      </c>
      <c r="D18505" s="69" t="s">
        <v>12193</v>
      </c>
      <c r="E18505" s="65">
        <f>IFERROR(VLOOKUP(C18505,Pivot!A:B,2,0),0)</f>
        <v>0</v>
      </c>
      <c r="F18505" s="65">
        <f>IFERROR(VLOOKUP(C18505,Pivot!A:C,3,0),0)</f>
        <v>0</v>
      </c>
    </row>
    <row r="18506" spans="1:6" x14ac:dyDescent="0.25">
      <c r="A18506" s="68" t="s">
        <v>103</v>
      </c>
      <c r="B18506" s="69">
        <v>491668523</v>
      </c>
      <c r="C18506" s="68">
        <v>491668523</v>
      </c>
      <c r="D18506" s="69" t="s">
        <v>12194</v>
      </c>
      <c r="E18506" s="65">
        <f>IFERROR(VLOOKUP(C18506,Pivot!A:B,2,0),0)</f>
        <v>0</v>
      </c>
      <c r="F18506" s="65">
        <f>IFERROR(VLOOKUP(C18506,Pivot!A:C,3,0),0)</f>
        <v>0</v>
      </c>
    </row>
    <row r="18507" spans="1:6" x14ac:dyDescent="0.25">
      <c r="A18507" s="68" t="s">
        <v>103</v>
      </c>
      <c r="B18507" s="69">
        <v>491668523</v>
      </c>
      <c r="C18507" s="68">
        <v>5015353604916</v>
      </c>
      <c r="D18507" s="69" t="s">
        <v>12194</v>
      </c>
      <c r="E18507" s="65">
        <f>IFERROR(VLOOKUP(C18507,Pivot!A:B,2,0),0)</f>
        <v>0</v>
      </c>
      <c r="F18507" s="65">
        <f>IFERROR(VLOOKUP(C18507,Pivot!A:C,3,0),0)</f>
        <v>0</v>
      </c>
    </row>
    <row r="18508" spans="1:6" x14ac:dyDescent="0.25">
      <c r="A18508" s="68" t="s">
        <v>103</v>
      </c>
      <c r="B18508" s="69">
        <v>491668524</v>
      </c>
      <c r="C18508" s="68">
        <v>491668524</v>
      </c>
      <c r="D18508" s="69" t="s">
        <v>12195</v>
      </c>
      <c r="E18508" s="65">
        <f>IFERROR(VLOOKUP(C18508,Pivot!A:B,2,0),0)</f>
        <v>0</v>
      </c>
      <c r="F18508" s="65">
        <f>IFERROR(VLOOKUP(C18508,Pivot!A:C,3,0),0)</f>
        <v>0</v>
      </c>
    </row>
    <row r="18509" spans="1:6" x14ac:dyDescent="0.25">
      <c r="A18509" s="68" t="s">
        <v>103</v>
      </c>
      <c r="B18509" s="69">
        <v>491668524</v>
      </c>
      <c r="C18509" s="68">
        <v>5015353604923</v>
      </c>
      <c r="D18509" s="69" t="s">
        <v>12195</v>
      </c>
      <c r="E18509" s="65">
        <f>IFERROR(VLOOKUP(C18509,Pivot!A:B,2,0),0)</f>
        <v>0</v>
      </c>
      <c r="F18509" s="65">
        <f>IFERROR(VLOOKUP(C18509,Pivot!A:C,3,0),0)</f>
        <v>0</v>
      </c>
    </row>
    <row r="18510" spans="1:6" x14ac:dyDescent="0.25">
      <c r="A18510" s="68" t="s">
        <v>103</v>
      </c>
      <c r="B18510" s="69">
        <v>491668525</v>
      </c>
      <c r="C18510" s="68">
        <v>491668525</v>
      </c>
      <c r="D18510" s="69" t="s">
        <v>12196</v>
      </c>
      <c r="E18510" s="65">
        <f>IFERROR(VLOOKUP(C18510,Pivot!A:B,2,0),0)</f>
        <v>0</v>
      </c>
      <c r="F18510" s="65">
        <f>IFERROR(VLOOKUP(C18510,Pivot!A:C,3,0),0)</f>
        <v>0</v>
      </c>
    </row>
    <row r="18511" spans="1:6" x14ac:dyDescent="0.25">
      <c r="A18511" s="68" t="s">
        <v>103</v>
      </c>
      <c r="B18511" s="69">
        <v>491668525</v>
      </c>
      <c r="C18511" s="68">
        <v>5015353604947</v>
      </c>
      <c r="D18511" s="69" t="s">
        <v>12196</v>
      </c>
      <c r="E18511" s="65">
        <f>IFERROR(VLOOKUP(C18511,Pivot!A:B,2,0),0)</f>
        <v>0</v>
      </c>
      <c r="F18511" s="65">
        <f>IFERROR(VLOOKUP(C18511,Pivot!A:C,3,0),0)</f>
        <v>0</v>
      </c>
    </row>
    <row r="18512" spans="1:6" x14ac:dyDescent="0.25">
      <c r="A18512" s="68" t="s">
        <v>103</v>
      </c>
      <c r="B18512" s="69">
        <v>491668526</v>
      </c>
      <c r="C18512" s="68">
        <v>491668526</v>
      </c>
      <c r="D18512" s="69" t="s">
        <v>12197</v>
      </c>
      <c r="E18512" s="65">
        <f>IFERROR(VLOOKUP(C18512,Pivot!A:B,2,0),0)</f>
        <v>0</v>
      </c>
      <c r="F18512" s="65">
        <f>IFERROR(VLOOKUP(C18512,Pivot!A:C,3,0),0)</f>
        <v>0</v>
      </c>
    </row>
    <row r="18513" spans="1:6" x14ac:dyDescent="0.25">
      <c r="A18513" s="68" t="s">
        <v>103</v>
      </c>
      <c r="B18513" s="69">
        <v>491668526</v>
      </c>
      <c r="C18513" s="68">
        <v>5015353604954</v>
      </c>
      <c r="D18513" s="69" t="s">
        <v>12197</v>
      </c>
      <c r="E18513" s="65">
        <f>IFERROR(VLOOKUP(C18513,Pivot!A:B,2,0),0)</f>
        <v>0</v>
      </c>
      <c r="F18513" s="65">
        <f>IFERROR(VLOOKUP(C18513,Pivot!A:C,3,0),0)</f>
        <v>0</v>
      </c>
    </row>
    <row r="18514" spans="1:6" x14ac:dyDescent="0.25">
      <c r="A18514" s="68" t="s">
        <v>103</v>
      </c>
      <c r="B18514" s="69">
        <v>491668527</v>
      </c>
      <c r="C18514" s="68">
        <v>491668527</v>
      </c>
      <c r="D18514" s="69" t="s">
        <v>12198</v>
      </c>
      <c r="E18514" s="65">
        <f>IFERROR(VLOOKUP(C18514,Pivot!A:B,2,0),0)</f>
        <v>0</v>
      </c>
      <c r="F18514" s="65">
        <f>IFERROR(VLOOKUP(C18514,Pivot!A:C,3,0),0)</f>
        <v>0</v>
      </c>
    </row>
    <row r="18515" spans="1:6" x14ac:dyDescent="0.25">
      <c r="A18515" s="68" t="s">
        <v>103</v>
      </c>
      <c r="B18515" s="69">
        <v>491668527</v>
      </c>
      <c r="C18515" s="68">
        <v>5015353604961</v>
      </c>
      <c r="D18515" s="69" t="s">
        <v>12198</v>
      </c>
      <c r="E18515" s="65">
        <f>IFERROR(VLOOKUP(C18515,Pivot!A:B,2,0),0)</f>
        <v>0</v>
      </c>
      <c r="F18515" s="65">
        <f>IFERROR(VLOOKUP(C18515,Pivot!A:C,3,0),0)</f>
        <v>0</v>
      </c>
    </row>
    <row r="18516" spans="1:6" x14ac:dyDescent="0.25">
      <c r="A18516" s="68" t="s">
        <v>103</v>
      </c>
      <c r="B18516" s="69">
        <v>491668528</v>
      </c>
      <c r="C18516" s="68">
        <v>491668528</v>
      </c>
      <c r="D18516" s="69" t="s">
        <v>12199</v>
      </c>
      <c r="E18516" s="65">
        <f>IFERROR(VLOOKUP(C18516,Pivot!A:B,2,0),0)</f>
        <v>0</v>
      </c>
      <c r="F18516" s="65">
        <f>IFERROR(VLOOKUP(C18516,Pivot!A:C,3,0),0)</f>
        <v>0</v>
      </c>
    </row>
    <row r="18517" spans="1:6" x14ac:dyDescent="0.25">
      <c r="A18517" s="68" t="s">
        <v>103</v>
      </c>
      <c r="B18517" s="69">
        <v>491668528</v>
      </c>
      <c r="C18517" s="68">
        <v>5015353606804</v>
      </c>
      <c r="D18517" s="69" t="s">
        <v>12199</v>
      </c>
      <c r="E18517" s="65">
        <f>IFERROR(VLOOKUP(C18517,Pivot!A:B,2,0),0)</f>
        <v>0</v>
      </c>
      <c r="F18517" s="65">
        <f>IFERROR(VLOOKUP(C18517,Pivot!A:C,3,0),0)</f>
        <v>0</v>
      </c>
    </row>
    <row r="18518" spans="1:6" x14ac:dyDescent="0.25">
      <c r="A18518" s="68" t="s">
        <v>103</v>
      </c>
      <c r="B18518" s="69">
        <v>491668529</v>
      </c>
      <c r="C18518" s="68">
        <v>491668529</v>
      </c>
      <c r="D18518" s="69" t="s">
        <v>12200</v>
      </c>
      <c r="E18518" s="65">
        <f>IFERROR(VLOOKUP(C18518,Pivot!A:B,2,0),0)</f>
        <v>0</v>
      </c>
      <c r="F18518" s="65">
        <f>IFERROR(VLOOKUP(C18518,Pivot!A:C,3,0),0)</f>
        <v>0</v>
      </c>
    </row>
    <row r="18519" spans="1:6" x14ac:dyDescent="0.25">
      <c r="A18519" s="68" t="s">
        <v>103</v>
      </c>
      <c r="B18519" s="69">
        <v>491668529</v>
      </c>
      <c r="C18519" s="68">
        <v>5015353607146</v>
      </c>
      <c r="D18519" s="69" t="s">
        <v>12200</v>
      </c>
      <c r="E18519" s="65">
        <f>IFERROR(VLOOKUP(C18519,Pivot!A:B,2,0),0)</f>
        <v>0</v>
      </c>
      <c r="F18519" s="65">
        <f>IFERROR(VLOOKUP(C18519,Pivot!A:C,3,0),0)</f>
        <v>0</v>
      </c>
    </row>
    <row r="18520" spans="1:6" x14ac:dyDescent="0.25">
      <c r="A18520" s="68" t="s">
        <v>103</v>
      </c>
      <c r="B18520" s="69">
        <v>491668530</v>
      </c>
      <c r="C18520" s="68">
        <v>491668530</v>
      </c>
      <c r="D18520" s="69" t="s">
        <v>12201</v>
      </c>
      <c r="E18520" s="65">
        <f>IFERROR(VLOOKUP(C18520,Pivot!A:B,2,0),0)</f>
        <v>0</v>
      </c>
      <c r="F18520" s="65">
        <f>IFERROR(VLOOKUP(C18520,Pivot!A:C,3,0),0)</f>
        <v>0</v>
      </c>
    </row>
    <row r="18521" spans="1:6" x14ac:dyDescent="0.25">
      <c r="A18521" s="68" t="s">
        <v>103</v>
      </c>
      <c r="B18521" s="69">
        <v>491668530</v>
      </c>
      <c r="C18521" s="68">
        <v>5015353606811</v>
      </c>
      <c r="D18521" s="69" t="s">
        <v>12201</v>
      </c>
      <c r="E18521" s="65">
        <f>IFERROR(VLOOKUP(C18521,Pivot!A:B,2,0),0)</f>
        <v>0</v>
      </c>
      <c r="F18521" s="65">
        <f>IFERROR(VLOOKUP(C18521,Pivot!A:C,3,0),0)</f>
        <v>0</v>
      </c>
    </row>
    <row r="18522" spans="1:6" x14ac:dyDescent="0.25">
      <c r="A18522" s="68" t="s">
        <v>103</v>
      </c>
      <c r="B18522" s="69">
        <v>491668532</v>
      </c>
      <c r="C18522" s="68">
        <v>491668532</v>
      </c>
      <c r="D18522" s="69" t="s">
        <v>12202</v>
      </c>
      <c r="E18522" s="65">
        <f>IFERROR(VLOOKUP(C18522,Pivot!A:B,2,0),0)</f>
        <v>0</v>
      </c>
      <c r="F18522" s="65">
        <f>IFERROR(VLOOKUP(C18522,Pivot!A:C,3,0),0)</f>
        <v>0</v>
      </c>
    </row>
    <row r="18523" spans="1:6" x14ac:dyDescent="0.25">
      <c r="A18523" s="68" t="s">
        <v>103</v>
      </c>
      <c r="B18523" s="69">
        <v>491668532</v>
      </c>
      <c r="C18523" s="68">
        <v>5015353645346</v>
      </c>
      <c r="D18523" s="69" t="s">
        <v>12202</v>
      </c>
      <c r="E18523" s="65">
        <f>IFERROR(VLOOKUP(C18523,Pivot!A:B,2,0),0)</f>
        <v>0</v>
      </c>
      <c r="F18523" s="65">
        <f>IFERROR(VLOOKUP(C18523,Pivot!A:C,3,0),0)</f>
        <v>0</v>
      </c>
    </row>
    <row r="18524" spans="1:6" x14ac:dyDescent="0.25">
      <c r="A18524" s="68" t="s">
        <v>103</v>
      </c>
      <c r="B18524" s="69">
        <v>491668533</v>
      </c>
      <c r="C18524" s="68">
        <v>491668533</v>
      </c>
      <c r="D18524" s="69" t="s">
        <v>12203</v>
      </c>
      <c r="E18524" s="65">
        <f>IFERROR(VLOOKUP(C18524,Pivot!A:B,2,0),0)</f>
        <v>0</v>
      </c>
      <c r="F18524" s="65">
        <f>IFERROR(VLOOKUP(C18524,Pivot!A:C,3,0),0)</f>
        <v>0</v>
      </c>
    </row>
    <row r="18525" spans="1:6" x14ac:dyDescent="0.25">
      <c r="A18525" s="68" t="s">
        <v>103</v>
      </c>
      <c r="B18525" s="69">
        <v>491668533</v>
      </c>
      <c r="C18525" s="68">
        <v>5015353557076</v>
      </c>
      <c r="D18525" s="69" t="s">
        <v>12203</v>
      </c>
      <c r="E18525" s="65">
        <f>IFERROR(VLOOKUP(C18525,Pivot!A:B,2,0),0)</f>
        <v>0</v>
      </c>
      <c r="F18525" s="65">
        <f>IFERROR(VLOOKUP(C18525,Pivot!A:C,3,0),0)</f>
        <v>0</v>
      </c>
    </row>
    <row r="18526" spans="1:6" x14ac:dyDescent="0.25">
      <c r="A18526" s="68" t="s">
        <v>103</v>
      </c>
      <c r="B18526" s="69">
        <v>491668534</v>
      </c>
      <c r="C18526" s="68">
        <v>491668534</v>
      </c>
      <c r="D18526" s="69" t="s">
        <v>12204</v>
      </c>
      <c r="E18526" s="65">
        <f>IFERROR(VLOOKUP(C18526,Pivot!A:B,2,0),0)</f>
        <v>0</v>
      </c>
      <c r="F18526" s="65">
        <f>IFERROR(VLOOKUP(C18526,Pivot!A:C,3,0),0)</f>
        <v>0</v>
      </c>
    </row>
    <row r="18527" spans="1:6" x14ac:dyDescent="0.25">
      <c r="A18527" s="68" t="s">
        <v>103</v>
      </c>
      <c r="B18527" s="69">
        <v>491668534</v>
      </c>
      <c r="C18527" s="68">
        <v>5015353645315</v>
      </c>
      <c r="D18527" s="69" t="s">
        <v>12204</v>
      </c>
      <c r="E18527" s="65">
        <f>IFERROR(VLOOKUP(C18527,Pivot!A:B,2,0),0)</f>
        <v>0</v>
      </c>
      <c r="F18527" s="65">
        <f>IFERROR(VLOOKUP(C18527,Pivot!A:C,3,0),0)</f>
        <v>0</v>
      </c>
    </row>
    <row r="18528" spans="1:6" x14ac:dyDescent="0.25">
      <c r="A18528" s="68" t="s">
        <v>103</v>
      </c>
      <c r="B18528" s="69">
        <v>491668579</v>
      </c>
      <c r="C18528" s="68">
        <v>4891813201434</v>
      </c>
      <c r="D18528" s="69" t="s">
        <v>12205</v>
      </c>
      <c r="E18528" s="65">
        <f>IFERROR(VLOOKUP(C18528,Pivot!A:B,2,0),0)</f>
        <v>0</v>
      </c>
      <c r="F18528" s="65">
        <f>IFERROR(VLOOKUP(C18528,Pivot!A:C,3,0),0)</f>
        <v>0</v>
      </c>
    </row>
    <row r="18529" spans="1:6" x14ac:dyDescent="0.25">
      <c r="A18529" s="68" t="s">
        <v>103</v>
      </c>
      <c r="B18529" s="69">
        <v>491668581</v>
      </c>
      <c r="C18529" s="68">
        <v>4891813202493</v>
      </c>
      <c r="D18529" s="69" t="s">
        <v>12206</v>
      </c>
      <c r="E18529" s="65">
        <f>IFERROR(VLOOKUP(C18529,Pivot!A:B,2,0),0)</f>
        <v>0</v>
      </c>
      <c r="F18529" s="65">
        <f>IFERROR(VLOOKUP(C18529,Pivot!A:C,3,0),0)</f>
        <v>0</v>
      </c>
    </row>
    <row r="18530" spans="1:6" x14ac:dyDescent="0.25">
      <c r="A18530" s="68" t="s">
        <v>103</v>
      </c>
      <c r="B18530" s="69">
        <v>491668585</v>
      </c>
      <c r="C18530" s="68">
        <v>4891813202615</v>
      </c>
      <c r="D18530" s="69" t="s">
        <v>12207</v>
      </c>
      <c r="E18530" s="65">
        <f>IFERROR(VLOOKUP(C18530,Pivot!A:B,2,0),0)</f>
        <v>0</v>
      </c>
      <c r="F18530" s="65">
        <f>IFERROR(VLOOKUP(C18530,Pivot!A:C,3,0),0)</f>
        <v>0</v>
      </c>
    </row>
    <row r="18531" spans="1:6" x14ac:dyDescent="0.25">
      <c r="A18531" s="68" t="s">
        <v>103</v>
      </c>
      <c r="B18531" s="69">
        <v>491668586</v>
      </c>
      <c r="C18531" s="68">
        <v>630509838776</v>
      </c>
      <c r="D18531" s="69" t="s">
        <v>12208</v>
      </c>
      <c r="E18531" s="65">
        <f>IFERROR(VLOOKUP(C18531,Pivot!A:B,2,0),0)</f>
        <v>0</v>
      </c>
      <c r="F18531" s="65">
        <f>IFERROR(VLOOKUP(C18531,Pivot!A:C,3,0),0)</f>
        <v>0</v>
      </c>
    </row>
    <row r="18532" spans="1:6" x14ac:dyDescent="0.25">
      <c r="A18532" s="68" t="s">
        <v>103</v>
      </c>
      <c r="B18532" s="69">
        <v>491668587</v>
      </c>
      <c r="C18532" s="68">
        <v>630509808106</v>
      </c>
      <c r="D18532" s="69" t="s">
        <v>12209</v>
      </c>
      <c r="E18532" s="65">
        <f>IFERROR(VLOOKUP(C18532,Pivot!A:B,2,0),0)</f>
        <v>0</v>
      </c>
      <c r="F18532" s="65">
        <f>IFERROR(VLOOKUP(C18532,Pivot!A:C,3,0),0)</f>
        <v>0</v>
      </c>
    </row>
    <row r="18533" spans="1:6" x14ac:dyDescent="0.25">
      <c r="A18533" s="68" t="s">
        <v>103</v>
      </c>
      <c r="B18533" s="69">
        <v>491668588</v>
      </c>
      <c r="C18533" s="68">
        <v>630509859337</v>
      </c>
      <c r="D18533" s="69" t="s">
        <v>12210</v>
      </c>
      <c r="E18533" s="65">
        <f>IFERROR(VLOOKUP(C18533,Pivot!A:B,2,0),0)</f>
        <v>0</v>
      </c>
      <c r="F18533" s="65">
        <f>IFERROR(VLOOKUP(C18533,Pivot!A:C,3,0),0)</f>
        <v>0</v>
      </c>
    </row>
    <row r="18534" spans="1:6" x14ac:dyDescent="0.25">
      <c r="A18534" s="68" t="s">
        <v>103</v>
      </c>
      <c r="B18534" s="69">
        <v>491668589</v>
      </c>
      <c r="C18534" s="68">
        <v>630509794171</v>
      </c>
      <c r="D18534" s="69" t="s">
        <v>12211</v>
      </c>
      <c r="E18534" s="65">
        <f>IFERROR(VLOOKUP(C18534,Pivot!A:B,2,0),0)</f>
        <v>0</v>
      </c>
      <c r="F18534" s="65">
        <f>IFERROR(VLOOKUP(C18534,Pivot!A:C,3,0),0)</f>
        <v>0</v>
      </c>
    </row>
    <row r="18535" spans="1:6" x14ac:dyDescent="0.25">
      <c r="A18535" s="68" t="s">
        <v>103</v>
      </c>
      <c r="B18535" s="69">
        <v>491668590</v>
      </c>
      <c r="C18535" s="68">
        <v>5010993666805</v>
      </c>
      <c r="D18535" s="69" t="s">
        <v>12212</v>
      </c>
      <c r="E18535" s="65">
        <f>IFERROR(VLOOKUP(C18535,Pivot!A:B,2,0),0)</f>
        <v>0</v>
      </c>
      <c r="F18535" s="65">
        <f>IFERROR(VLOOKUP(C18535,Pivot!A:C,3,0),0)</f>
        <v>0</v>
      </c>
    </row>
    <row r="18536" spans="1:6" x14ac:dyDescent="0.25">
      <c r="A18536" s="68" t="s">
        <v>103</v>
      </c>
      <c r="B18536" s="69">
        <v>491668593</v>
      </c>
      <c r="C18536" s="68">
        <v>5010993648405</v>
      </c>
      <c r="D18536" s="69" t="s">
        <v>12213</v>
      </c>
      <c r="E18536" s="65">
        <f>IFERROR(VLOOKUP(C18536,Pivot!A:B,2,0),0)</f>
        <v>0</v>
      </c>
      <c r="F18536" s="65">
        <f>IFERROR(VLOOKUP(C18536,Pivot!A:C,3,0),0)</f>
        <v>0</v>
      </c>
    </row>
    <row r="18537" spans="1:6" x14ac:dyDescent="0.25">
      <c r="A18537" s="68" t="s">
        <v>103</v>
      </c>
      <c r="B18537" s="69">
        <v>491668594</v>
      </c>
      <c r="C18537" s="68">
        <v>5010993648412</v>
      </c>
      <c r="D18537" s="69" t="s">
        <v>12214</v>
      </c>
      <c r="E18537" s="65">
        <f>IFERROR(VLOOKUP(C18537,Pivot!A:B,2,0),0)</f>
        <v>0</v>
      </c>
      <c r="F18537" s="65">
        <f>IFERROR(VLOOKUP(C18537,Pivot!A:C,3,0),0)</f>
        <v>0</v>
      </c>
    </row>
    <row r="18538" spans="1:6" x14ac:dyDescent="0.25">
      <c r="A18538" s="68" t="s">
        <v>103</v>
      </c>
      <c r="B18538" s="69">
        <v>491668595</v>
      </c>
      <c r="C18538" s="68">
        <v>630509925384</v>
      </c>
      <c r="D18538" s="69" t="s">
        <v>12215</v>
      </c>
      <c r="E18538" s="65">
        <f>IFERROR(VLOOKUP(C18538,Pivot!A:B,2,0),0)</f>
        <v>0</v>
      </c>
      <c r="F18538" s="65">
        <f>IFERROR(VLOOKUP(C18538,Pivot!A:C,3,0),0)</f>
        <v>0</v>
      </c>
    </row>
    <row r="18539" spans="1:6" x14ac:dyDescent="0.25">
      <c r="A18539" s="68" t="s">
        <v>103</v>
      </c>
      <c r="B18539" s="69">
        <v>491668596</v>
      </c>
      <c r="C18539" s="68">
        <v>630509937226</v>
      </c>
      <c r="D18539" s="69" t="s">
        <v>12216</v>
      </c>
      <c r="E18539" s="65">
        <f>IFERROR(VLOOKUP(C18539,Pivot!A:B,2,0),0)</f>
        <v>0</v>
      </c>
      <c r="F18539" s="65">
        <f>IFERROR(VLOOKUP(C18539,Pivot!A:C,3,0),0)</f>
        <v>0</v>
      </c>
    </row>
    <row r="18540" spans="1:6" x14ac:dyDescent="0.25">
      <c r="A18540" s="68" t="s">
        <v>103</v>
      </c>
      <c r="B18540" s="69">
        <v>491668597</v>
      </c>
      <c r="C18540" s="68">
        <v>630509919406</v>
      </c>
      <c r="D18540" s="69" t="s">
        <v>12217</v>
      </c>
      <c r="E18540" s="65">
        <f>IFERROR(VLOOKUP(C18540,Pivot!A:B,2,0),0)</f>
        <v>0</v>
      </c>
      <c r="F18540" s="65">
        <f>IFERROR(VLOOKUP(C18540,Pivot!A:C,3,0),0)</f>
        <v>0</v>
      </c>
    </row>
    <row r="18541" spans="1:6" x14ac:dyDescent="0.25">
      <c r="A18541" s="68" t="s">
        <v>103</v>
      </c>
      <c r="B18541" s="69">
        <v>491668597</v>
      </c>
      <c r="C18541" s="68">
        <v>630509919413</v>
      </c>
      <c r="D18541" s="69" t="s">
        <v>12217</v>
      </c>
      <c r="E18541" s="65">
        <f>IFERROR(VLOOKUP(C18541,Pivot!A:B,2,0),0)</f>
        <v>0</v>
      </c>
      <c r="F18541" s="65">
        <f>IFERROR(VLOOKUP(C18541,Pivot!A:C,3,0),0)</f>
        <v>0</v>
      </c>
    </row>
    <row r="18542" spans="1:6" x14ac:dyDescent="0.25">
      <c r="A18542" s="68" t="s">
        <v>103</v>
      </c>
      <c r="B18542" s="69">
        <v>491668598</v>
      </c>
      <c r="C18542" s="68">
        <v>5010993655533</v>
      </c>
      <c r="D18542" s="69" t="s">
        <v>12218</v>
      </c>
      <c r="E18542" s="65">
        <f>IFERROR(VLOOKUP(C18542,Pivot!A:B,2,0),0)</f>
        <v>0</v>
      </c>
      <c r="F18542" s="65">
        <f>IFERROR(VLOOKUP(C18542,Pivot!A:C,3,0),0)</f>
        <v>0</v>
      </c>
    </row>
    <row r="18543" spans="1:6" x14ac:dyDescent="0.25">
      <c r="A18543" s="68" t="s">
        <v>103</v>
      </c>
      <c r="B18543" s="69">
        <v>491668598</v>
      </c>
      <c r="C18543" s="68">
        <v>5010993655540</v>
      </c>
      <c r="D18543" s="69" t="s">
        <v>12218</v>
      </c>
      <c r="E18543" s="65">
        <f>IFERROR(VLOOKUP(C18543,Pivot!A:B,2,0),0)</f>
        <v>0</v>
      </c>
      <c r="F18543" s="65">
        <f>IFERROR(VLOOKUP(C18543,Pivot!A:C,3,0),0)</f>
        <v>0</v>
      </c>
    </row>
    <row r="18544" spans="1:6" x14ac:dyDescent="0.25">
      <c r="A18544" s="68" t="s">
        <v>103</v>
      </c>
      <c r="B18544" s="69">
        <v>491668598</v>
      </c>
      <c r="C18544" s="68">
        <v>5010993733453</v>
      </c>
      <c r="D18544" s="69" t="s">
        <v>12218</v>
      </c>
      <c r="E18544" s="65">
        <f>IFERROR(VLOOKUP(C18544,Pivot!A:B,2,0),0)</f>
        <v>0</v>
      </c>
      <c r="F18544" s="65">
        <f>IFERROR(VLOOKUP(C18544,Pivot!A:C,3,0),0)</f>
        <v>0</v>
      </c>
    </row>
    <row r="18545" spans="1:6" x14ac:dyDescent="0.25">
      <c r="A18545" s="68" t="s">
        <v>103</v>
      </c>
      <c r="B18545" s="69">
        <v>491668599</v>
      </c>
      <c r="C18545" s="68">
        <v>5010993655465</v>
      </c>
      <c r="D18545" s="69" t="s">
        <v>12219</v>
      </c>
      <c r="E18545" s="65">
        <f>IFERROR(VLOOKUP(C18545,Pivot!A:B,2,0),0)</f>
        <v>0</v>
      </c>
      <c r="F18545" s="65">
        <f>IFERROR(VLOOKUP(C18545,Pivot!A:C,3,0),0)</f>
        <v>0</v>
      </c>
    </row>
    <row r="18546" spans="1:6" x14ac:dyDescent="0.25">
      <c r="A18546" s="68" t="s">
        <v>103</v>
      </c>
      <c r="B18546" s="69">
        <v>491668599</v>
      </c>
      <c r="C18546" s="68">
        <v>5010993655472</v>
      </c>
      <c r="D18546" s="69" t="s">
        <v>12219</v>
      </c>
      <c r="E18546" s="65">
        <f>IFERROR(VLOOKUP(C18546,Pivot!A:B,2,0),0)</f>
        <v>0</v>
      </c>
      <c r="F18546" s="65">
        <f>IFERROR(VLOOKUP(C18546,Pivot!A:C,3,0),0)</f>
        <v>0</v>
      </c>
    </row>
    <row r="18547" spans="1:6" x14ac:dyDescent="0.25">
      <c r="A18547" s="68" t="s">
        <v>103</v>
      </c>
      <c r="B18547" s="69">
        <v>491668599</v>
      </c>
      <c r="C18547" s="68">
        <v>5010993655489</v>
      </c>
      <c r="D18547" s="69" t="s">
        <v>12219</v>
      </c>
      <c r="E18547" s="65">
        <f>IFERROR(VLOOKUP(C18547,Pivot!A:B,2,0),0)</f>
        <v>0</v>
      </c>
      <c r="F18547" s="65">
        <f>IFERROR(VLOOKUP(C18547,Pivot!A:C,3,0),0)</f>
        <v>0</v>
      </c>
    </row>
    <row r="18548" spans="1:6" x14ac:dyDescent="0.25">
      <c r="A18548" s="68" t="s">
        <v>103</v>
      </c>
      <c r="B18548" s="69">
        <v>491668599</v>
      </c>
      <c r="C18548" s="68">
        <v>5010993655502</v>
      </c>
      <c r="D18548" s="69" t="s">
        <v>12219</v>
      </c>
      <c r="E18548" s="65">
        <f>IFERROR(VLOOKUP(C18548,Pivot!A:B,2,0),0)</f>
        <v>0</v>
      </c>
      <c r="F18548" s="65">
        <f>IFERROR(VLOOKUP(C18548,Pivot!A:C,3,0),0)</f>
        <v>0</v>
      </c>
    </row>
    <row r="18549" spans="1:6" x14ac:dyDescent="0.25">
      <c r="A18549" s="68" t="s">
        <v>103</v>
      </c>
      <c r="B18549" s="69">
        <v>491668599</v>
      </c>
      <c r="C18549" s="68">
        <v>5010993655519</v>
      </c>
      <c r="D18549" s="69" t="s">
        <v>12219</v>
      </c>
      <c r="E18549" s="65">
        <f>IFERROR(VLOOKUP(C18549,Pivot!A:B,2,0),0)</f>
        <v>0</v>
      </c>
      <c r="F18549" s="65">
        <f>IFERROR(VLOOKUP(C18549,Pivot!A:C,3,0),0)</f>
        <v>0</v>
      </c>
    </row>
    <row r="18550" spans="1:6" x14ac:dyDescent="0.25">
      <c r="A18550" s="68" t="s">
        <v>103</v>
      </c>
      <c r="B18550" s="69">
        <v>491668599</v>
      </c>
      <c r="C18550" s="68">
        <v>5010993655526</v>
      </c>
      <c r="D18550" s="69" t="s">
        <v>12219</v>
      </c>
      <c r="E18550" s="65">
        <f>IFERROR(VLOOKUP(C18550,Pivot!A:B,2,0),0)</f>
        <v>0</v>
      </c>
      <c r="F18550" s="65">
        <f>IFERROR(VLOOKUP(C18550,Pivot!A:C,3,0),0)</f>
        <v>0</v>
      </c>
    </row>
    <row r="18551" spans="1:6" x14ac:dyDescent="0.25">
      <c r="A18551" s="68" t="s">
        <v>103</v>
      </c>
      <c r="B18551" s="69">
        <v>491668600</v>
      </c>
      <c r="C18551" s="68">
        <v>630509886838</v>
      </c>
      <c r="D18551" s="69" t="s">
        <v>12220</v>
      </c>
      <c r="E18551" s="65">
        <f>IFERROR(VLOOKUP(C18551,Pivot!A:B,2,0),0)</f>
        <v>0</v>
      </c>
      <c r="F18551" s="65">
        <f>IFERROR(VLOOKUP(C18551,Pivot!A:C,3,0),0)</f>
        <v>0</v>
      </c>
    </row>
    <row r="18552" spans="1:6" x14ac:dyDescent="0.25">
      <c r="A18552" s="68" t="s">
        <v>103</v>
      </c>
      <c r="B18552" s="69">
        <v>491668601</v>
      </c>
      <c r="C18552" s="68">
        <v>5010993678563</v>
      </c>
      <c r="D18552" s="69" t="s">
        <v>12221</v>
      </c>
      <c r="E18552" s="65">
        <f>IFERROR(VLOOKUP(C18552,Pivot!A:B,2,0),0)</f>
        <v>0</v>
      </c>
      <c r="F18552" s="65">
        <f>IFERROR(VLOOKUP(C18552,Pivot!A:C,3,0),0)</f>
        <v>0</v>
      </c>
    </row>
    <row r="18553" spans="1:6" x14ac:dyDescent="0.25">
      <c r="A18553" s="68" t="s">
        <v>103</v>
      </c>
      <c r="B18553" s="69">
        <v>491668601</v>
      </c>
      <c r="C18553" s="68">
        <v>630509911530</v>
      </c>
      <c r="D18553" s="69" t="s">
        <v>12221</v>
      </c>
      <c r="E18553" s="65">
        <f>IFERROR(VLOOKUP(C18553,Pivot!A:B,2,0),0)</f>
        <v>0</v>
      </c>
      <c r="F18553" s="65">
        <f>IFERROR(VLOOKUP(C18553,Pivot!A:C,3,0),0)</f>
        <v>0</v>
      </c>
    </row>
    <row r="18554" spans="1:6" x14ac:dyDescent="0.25">
      <c r="A18554" s="68" t="s">
        <v>103</v>
      </c>
      <c r="B18554" s="69">
        <v>491668602</v>
      </c>
      <c r="C18554" s="68">
        <v>5010993548835</v>
      </c>
      <c r="D18554" s="69" t="s">
        <v>12222</v>
      </c>
      <c r="E18554" s="65">
        <f>IFERROR(VLOOKUP(C18554,Pivot!A:B,2,0),0)</f>
        <v>0</v>
      </c>
      <c r="F18554" s="65">
        <f>IFERROR(VLOOKUP(C18554,Pivot!A:C,3,0),0)</f>
        <v>0</v>
      </c>
    </row>
    <row r="18555" spans="1:6" x14ac:dyDescent="0.25">
      <c r="A18555" s="68" t="s">
        <v>103</v>
      </c>
      <c r="B18555" s="69">
        <v>491668603</v>
      </c>
      <c r="C18555" s="68">
        <v>630509848676</v>
      </c>
      <c r="D18555" s="69" t="s">
        <v>12223</v>
      </c>
      <c r="E18555" s="65">
        <f>IFERROR(VLOOKUP(C18555,Pivot!A:B,2,0),0)</f>
        <v>0</v>
      </c>
      <c r="F18555" s="65">
        <f>IFERROR(VLOOKUP(C18555,Pivot!A:C,3,0),0)</f>
        <v>0</v>
      </c>
    </row>
    <row r="18556" spans="1:6" x14ac:dyDescent="0.25">
      <c r="A18556" s="68" t="s">
        <v>103</v>
      </c>
      <c r="B18556" s="69">
        <v>491668607</v>
      </c>
      <c r="C18556" s="68">
        <v>5010993669868</v>
      </c>
      <c r="D18556" s="69" t="s">
        <v>12224</v>
      </c>
      <c r="E18556" s="65">
        <f>IFERROR(VLOOKUP(C18556,Pivot!A:B,2,0),0)</f>
        <v>0</v>
      </c>
      <c r="F18556" s="65">
        <f>IFERROR(VLOOKUP(C18556,Pivot!A:C,3,0),0)</f>
        <v>0</v>
      </c>
    </row>
    <row r="18557" spans="1:6" x14ac:dyDescent="0.25">
      <c r="A18557" s="68" t="s">
        <v>103</v>
      </c>
      <c r="B18557" s="69">
        <v>491668608</v>
      </c>
      <c r="C18557" s="68">
        <v>5010993669950</v>
      </c>
      <c r="D18557" s="69" t="s">
        <v>12225</v>
      </c>
      <c r="E18557" s="65">
        <f>IFERROR(VLOOKUP(C18557,Pivot!A:B,2,0),0)</f>
        <v>0</v>
      </c>
      <c r="F18557" s="65">
        <f>IFERROR(VLOOKUP(C18557,Pivot!A:C,3,0),0)</f>
        <v>0</v>
      </c>
    </row>
    <row r="18558" spans="1:6" x14ac:dyDescent="0.25">
      <c r="A18558" s="68" t="s">
        <v>103</v>
      </c>
      <c r="B18558" s="69">
        <v>491668613</v>
      </c>
      <c r="C18558" s="68">
        <v>887961813975</v>
      </c>
      <c r="D18558" s="69" t="s">
        <v>12226</v>
      </c>
      <c r="E18558" s="65">
        <f>IFERROR(VLOOKUP(C18558,Pivot!A:B,2,0),0)</f>
        <v>0</v>
      </c>
      <c r="F18558" s="65">
        <f>IFERROR(VLOOKUP(C18558,Pivot!A:C,3,0),0)</f>
        <v>0</v>
      </c>
    </row>
    <row r="18559" spans="1:6" x14ac:dyDescent="0.25">
      <c r="A18559" s="68" t="s">
        <v>103</v>
      </c>
      <c r="B18559" s="69">
        <v>491668614</v>
      </c>
      <c r="C18559" s="68">
        <v>887961833607</v>
      </c>
      <c r="D18559" s="69" t="s">
        <v>12227</v>
      </c>
      <c r="E18559" s="65">
        <f>IFERROR(VLOOKUP(C18559,Pivot!A:B,2,0),0)</f>
        <v>0</v>
      </c>
      <c r="F18559" s="65">
        <f>IFERROR(VLOOKUP(C18559,Pivot!A:C,3,0),0)</f>
        <v>0</v>
      </c>
    </row>
    <row r="18560" spans="1:6" x14ac:dyDescent="0.25">
      <c r="A18560" s="68" t="s">
        <v>103</v>
      </c>
      <c r="B18560" s="69">
        <v>491668615</v>
      </c>
      <c r="C18560" s="68">
        <v>887961732269</v>
      </c>
      <c r="D18560" s="69" t="s">
        <v>12228</v>
      </c>
      <c r="E18560" s="65">
        <f>IFERROR(VLOOKUP(C18560,Pivot!A:B,2,0),0)</f>
        <v>0</v>
      </c>
      <c r="F18560" s="65">
        <f>IFERROR(VLOOKUP(C18560,Pivot!A:C,3,0),0)</f>
        <v>0</v>
      </c>
    </row>
    <row r="18561" spans="1:6" x14ac:dyDescent="0.25">
      <c r="A18561" s="68" t="s">
        <v>103</v>
      </c>
      <c r="B18561" s="69">
        <v>491668615</v>
      </c>
      <c r="C18561" s="68">
        <v>887961773224</v>
      </c>
      <c r="D18561" s="69" t="s">
        <v>12228</v>
      </c>
      <c r="E18561" s="65">
        <f>IFERROR(VLOOKUP(C18561,Pivot!A:B,2,0),0)</f>
        <v>0</v>
      </c>
      <c r="F18561" s="65">
        <f>IFERROR(VLOOKUP(C18561,Pivot!A:C,3,0),0)</f>
        <v>0</v>
      </c>
    </row>
    <row r="18562" spans="1:6" x14ac:dyDescent="0.25">
      <c r="A18562" s="68" t="s">
        <v>103</v>
      </c>
      <c r="B18562" s="69">
        <v>491668615</v>
      </c>
      <c r="C18562" s="68">
        <v>887961773231</v>
      </c>
      <c r="D18562" s="69" t="s">
        <v>12228</v>
      </c>
      <c r="E18562" s="65">
        <f>IFERROR(VLOOKUP(C18562,Pivot!A:B,2,0),0)</f>
        <v>0</v>
      </c>
      <c r="F18562" s="65">
        <f>IFERROR(VLOOKUP(C18562,Pivot!A:C,3,0),0)</f>
        <v>0</v>
      </c>
    </row>
    <row r="18563" spans="1:6" x14ac:dyDescent="0.25">
      <c r="A18563" s="68" t="s">
        <v>103</v>
      </c>
      <c r="B18563" s="69">
        <v>491668615</v>
      </c>
      <c r="C18563" s="68">
        <v>887961834161</v>
      </c>
      <c r="D18563" s="69" t="s">
        <v>12228</v>
      </c>
      <c r="E18563" s="65">
        <f>IFERROR(VLOOKUP(C18563,Pivot!A:B,2,0),0)</f>
        <v>0</v>
      </c>
      <c r="F18563" s="65">
        <f>IFERROR(VLOOKUP(C18563,Pivot!A:C,3,0),0)</f>
        <v>0</v>
      </c>
    </row>
    <row r="18564" spans="1:6" x14ac:dyDescent="0.25">
      <c r="A18564" s="68" t="s">
        <v>103</v>
      </c>
      <c r="B18564" s="69">
        <v>491668616</v>
      </c>
      <c r="C18564" s="68">
        <v>887961833614</v>
      </c>
      <c r="D18564" s="69" t="s">
        <v>12229</v>
      </c>
      <c r="E18564" s="65">
        <f>IFERROR(VLOOKUP(C18564,Pivot!A:B,2,0),0)</f>
        <v>0</v>
      </c>
      <c r="F18564" s="65">
        <f>IFERROR(VLOOKUP(C18564,Pivot!A:C,3,0),0)</f>
        <v>0</v>
      </c>
    </row>
    <row r="18565" spans="1:6" x14ac:dyDescent="0.25">
      <c r="A18565" s="68" t="s">
        <v>103</v>
      </c>
      <c r="B18565" s="69">
        <v>491668616</v>
      </c>
      <c r="C18565" s="68">
        <v>887961833621</v>
      </c>
      <c r="D18565" s="69" t="s">
        <v>12229</v>
      </c>
      <c r="E18565" s="65">
        <f>IFERROR(VLOOKUP(C18565,Pivot!A:B,2,0),0)</f>
        <v>0</v>
      </c>
      <c r="F18565" s="65">
        <f>IFERROR(VLOOKUP(C18565,Pivot!A:C,3,0),0)</f>
        <v>0</v>
      </c>
    </row>
    <row r="18566" spans="1:6" x14ac:dyDescent="0.25">
      <c r="A18566" s="68" t="s">
        <v>103</v>
      </c>
      <c r="B18566" s="69">
        <v>491668616</v>
      </c>
      <c r="C18566" s="68">
        <v>887961833638</v>
      </c>
      <c r="D18566" s="69" t="s">
        <v>12229</v>
      </c>
      <c r="E18566" s="65">
        <f>IFERROR(VLOOKUP(C18566,Pivot!A:B,2,0),0)</f>
        <v>0</v>
      </c>
      <c r="F18566" s="65">
        <f>IFERROR(VLOOKUP(C18566,Pivot!A:C,3,0),0)</f>
        <v>0</v>
      </c>
    </row>
    <row r="18567" spans="1:6" x14ac:dyDescent="0.25">
      <c r="A18567" s="68" t="s">
        <v>103</v>
      </c>
      <c r="B18567" s="69">
        <v>491668617</v>
      </c>
      <c r="C18567" s="68">
        <v>887961836714</v>
      </c>
      <c r="D18567" s="69" t="s">
        <v>12230</v>
      </c>
      <c r="E18567" s="65">
        <f>IFERROR(VLOOKUP(C18567,Pivot!A:B,2,0),0)</f>
        <v>0</v>
      </c>
      <c r="F18567" s="65">
        <f>IFERROR(VLOOKUP(C18567,Pivot!A:C,3,0),0)</f>
        <v>0</v>
      </c>
    </row>
    <row r="18568" spans="1:6" x14ac:dyDescent="0.25">
      <c r="A18568" s="68" t="s">
        <v>103</v>
      </c>
      <c r="B18568" s="69">
        <v>491668617</v>
      </c>
      <c r="C18568" s="68">
        <v>887961836721</v>
      </c>
      <c r="D18568" s="69" t="s">
        <v>12230</v>
      </c>
      <c r="E18568" s="65">
        <f>IFERROR(VLOOKUP(C18568,Pivot!A:B,2,0),0)</f>
        <v>0</v>
      </c>
      <c r="F18568" s="65">
        <f>IFERROR(VLOOKUP(C18568,Pivot!A:C,3,0),0)</f>
        <v>0</v>
      </c>
    </row>
    <row r="18569" spans="1:6" x14ac:dyDescent="0.25">
      <c r="A18569" s="68" t="s">
        <v>103</v>
      </c>
      <c r="B18569" s="69">
        <v>491668617</v>
      </c>
      <c r="C18569" s="68">
        <v>887961836738</v>
      </c>
      <c r="D18569" s="69" t="s">
        <v>12230</v>
      </c>
      <c r="E18569" s="65">
        <f>IFERROR(VLOOKUP(C18569,Pivot!A:B,2,0),0)</f>
        <v>0</v>
      </c>
      <c r="F18569" s="65">
        <f>IFERROR(VLOOKUP(C18569,Pivot!A:C,3,0),0)</f>
        <v>0</v>
      </c>
    </row>
    <row r="18570" spans="1:6" x14ac:dyDescent="0.25">
      <c r="A18570" s="68" t="s">
        <v>103</v>
      </c>
      <c r="B18570" s="69">
        <v>491668617</v>
      </c>
      <c r="C18570" s="68">
        <v>887961836745</v>
      </c>
      <c r="D18570" s="69" t="s">
        <v>12230</v>
      </c>
      <c r="E18570" s="65">
        <f>IFERROR(VLOOKUP(C18570,Pivot!A:B,2,0),0)</f>
        <v>0</v>
      </c>
      <c r="F18570" s="65">
        <f>IFERROR(VLOOKUP(C18570,Pivot!A:C,3,0),0)</f>
        <v>0</v>
      </c>
    </row>
    <row r="18571" spans="1:6" x14ac:dyDescent="0.25">
      <c r="A18571" s="68" t="s">
        <v>103</v>
      </c>
      <c r="B18571" s="69">
        <v>491668617</v>
      </c>
      <c r="C18571" s="68">
        <v>887961836752</v>
      </c>
      <c r="D18571" s="69" t="s">
        <v>12230</v>
      </c>
      <c r="E18571" s="65">
        <f>IFERROR(VLOOKUP(C18571,Pivot!A:B,2,0),0)</f>
        <v>0</v>
      </c>
      <c r="F18571" s="65">
        <f>IFERROR(VLOOKUP(C18571,Pivot!A:C,3,0),0)</f>
        <v>0</v>
      </c>
    </row>
    <row r="18572" spans="1:6" x14ac:dyDescent="0.25">
      <c r="A18572" s="68" t="s">
        <v>103</v>
      </c>
      <c r="B18572" s="69">
        <v>491668617</v>
      </c>
      <c r="C18572" s="68">
        <v>887961836769</v>
      </c>
      <c r="D18572" s="69" t="s">
        <v>12230</v>
      </c>
      <c r="E18572" s="65">
        <f>IFERROR(VLOOKUP(C18572,Pivot!A:B,2,0),0)</f>
        <v>0</v>
      </c>
      <c r="F18572" s="65">
        <f>IFERROR(VLOOKUP(C18572,Pivot!A:C,3,0),0)</f>
        <v>0</v>
      </c>
    </row>
    <row r="18573" spans="1:6" x14ac:dyDescent="0.25">
      <c r="A18573" s="68" t="s">
        <v>103</v>
      </c>
      <c r="B18573" s="69">
        <v>491668617</v>
      </c>
      <c r="C18573" s="68">
        <v>887961836776</v>
      </c>
      <c r="D18573" s="69" t="s">
        <v>12230</v>
      </c>
      <c r="E18573" s="65">
        <f>IFERROR(VLOOKUP(C18573,Pivot!A:B,2,0),0)</f>
        <v>0</v>
      </c>
      <c r="F18573" s="65">
        <f>IFERROR(VLOOKUP(C18573,Pivot!A:C,3,0),0)</f>
        <v>0</v>
      </c>
    </row>
    <row r="18574" spans="1:6" x14ac:dyDescent="0.25">
      <c r="A18574" s="68" t="s">
        <v>103</v>
      </c>
      <c r="B18574" s="69">
        <v>491668617</v>
      </c>
      <c r="C18574" s="68">
        <v>887961836783</v>
      </c>
      <c r="D18574" s="69" t="s">
        <v>12230</v>
      </c>
      <c r="E18574" s="65">
        <f>IFERROR(VLOOKUP(C18574,Pivot!A:B,2,0),0)</f>
        <v>0</v>
      </c>
      <c r="F18574" s="65">
        <f>IFERROR(VLOOKUP(C18574,Pivot!A:C,3,0),0)</f>
        <v>0</v>
      </c>
    </row>
    <row r="18575" spans="1:6" x14ac:dyDescent="0.25">
      <c r="A18575" s="68" t="s">
        <v>103</v>
      </c>
      <c r="B18575" s="69">
        <v>491668618</v>
      </c>
      <c r="C18575" s="68">
        <v>887961678703</v>
      </c>
      <c r="D18575" s="69" t="s">
        <v>12231</v>
      </c>
      <c r="E18575" s="65">
        <f>IFERROR(VLOOKUP(C18575,Pivot!A:B,2,0),0)</f>
        <v>0</v>
      </c>
      <c r="F18575" s="65">
        <f>IFERROR(VLOOKUP(C18575,Pivot!A:C,3,0),0)</f>
        <v>0</v>
      </c>
    </row>
    <row r="18576" spans="1:6" x14ac:dyDescent="0.25">
      <c r="A18576" s="68" t="s">
        <v>103</v>
      </c>
      <c r="B18576" s="69">
        <v>491668618</v>
      </c>
      <c r="C18576" s="68">
        <v>887961678710</v>
      </c>
      <c r="D18576" s="69" t="s">
        <v>12231</v>
      </c>
      <c r="E18576" s="65">
        <f>IFERROR(VLOOKUP(C18576,Pivot!A:B,2,0),0)</f>
        <v>0</v>
      </c>
      <c r="F18576" s="65">
        <f>IFERROR(VLOOKUP(C18576,Pivot!A:C,3,0),0)</f>
        <v>0</v>
      </c>
    </row>
    <row r="18577" spans="1:6" x14ac:dyDescent="0.25">
      <c r="A18577" s="68" t="s">
        <v>103</v>
      </c>
      <c r="B18577" s="69">
        <v>491668618</v>
      </c>
      <c r="C18577" s="68">
        <v>887961678727</v>
      </c>
      <c r="D18577" s="69" t="s">
        <v>12231</v>
      </c>
      <c r="E18577" s="65">
        <f>IFERROR(VLOOKUP(C18577,Pivot!A:B,2,0),0)</f>
        <v>0</v>
      </c>
      <c r="F18577" s="65">
        <f>IFERROR(VLOOKUP(C18577,Pivot!A:C,3,0),0)</f>
        <v>0</v>
      </c>
    </row>
    <row r="18578" spans="1:6" x14ac:dyDescent="0.25">
      <c r="A18578" s="68" t="s">
        <v>103</v>
      </c>
      <c r="B18578" s="69">
        <v>491668618</v>
      </c>
      <c r="C18578" s="68">
        <v>887961678734</v>
      </c>
      <c r="D18578" s="69" t="s">
        <v>12231</v>
      </c>
      <c r="E18578" s="65">
        <f>IFERROR(VLOOKUP(C18578,Pivot!A:B,2,0),0)</f>
        <v>0</v>
      </c>
      <c r="F18578" s="65">
        <f>IFERROR(VLOOKUP(C18578,Pivot!A:C,3,0),0)</f>
        <v>0</v>
      </c>
    </row>
    <row r="18579" spans="1:6" x14ac:dyDescent="0.25">
      <c r="A18579" s="68" t="s">
        <v>103</v>
      </c>
      <c r="B18579" s="69">
        <v>491668618</v>
      </c>
      <c r="C18579" s="68">
        <v>887961678741</v>
      </c>
      <c r="D18579" s="69" t="s">
        <v>12231</v>
      </c>
      <c r="E18579" s="65">
        <f>IFERROR(VLOOKUP(C18579,Pivot!A:B,2,0),0)</f>
        <v>0</v>
      </c>
      <c r="F18579" s="65">
        <f>IFERROR(VLOOKUP(C18579,Pivot!A:C,3,0),0)</f>
        <v>0</v>
      </c>
    </row>
    <row r="18580" spans="1:6" x14ac:dyDescent="0.25">
      <c r="A18580" s="68" t="s">
        <v>103</v>
      </c>
      <c r="B18580" s="69">
        <v>491668619</v>
      </c>
      <c r="C18580" s="68">
        <v>887961253092</v>
      </c>
      <c r="D18580" s="69" t="s">
        <v>12232</v>
      </c>
      <c r="E18580" s="65">
        <f>IFERROR(VLOOKUP(C18580,Pivot!A:B,2,0),0)</f>
        <v>0</v>
      </c>
      <c r="F18580" s="65">
        <f>IFERROR(VLOOKUP(C18580,Pivot!A:C,3,0),0)</f>
        <v>0</v>
      </c>
    </row>
    <row r="18581" spans="1:6" x14ac:dyDescent="0.25">
      <c r="A18581" s="68" t="s">
        <v>103</v>
      </c>
      <c r="B18581" s="69">
        <v>491668619</v>
      </c>
      <c r="C18581" s="68">
        <v>887961815986</v>
      </c>
      <c r="D18581" s="69" t="s">
        <v>12232</v>
      </c>
      <c r="E18581" s="65">
        <f>IFERROR(VLOOKUP(C18581,Pivot!A:B,2,0),0)</f>
        <v>0</v>
      </c>
      <c r="F18581" s="65">
        <f>IFERROR(VLOOKUP(C18581,Pivot!A:C,3,0),0)</f>
        <v>0</v>
      </c>
    </row>
    <row r="18582" spans="1:6" x14ac:dyDescent="0.25">
      <c r="A18582" s="68" t="s">
        <v>103</v>
      </c>
      <c r="B18582" s="69">
        <v>491668619</v>
      </c>
      <c r="C18582" s="68">
        <v>887961815993</v>
      </c>
      <c r="D18582" s="69" t="s">
        <v>12232</v>
      </c>
      <c r="E18582" s="65">
        <f>IFERROR(VLOOKUP(C18582,Pivot!A:B,2,0),0)</f>
        <v>0</v>
      </c>
      <c r="F18582" s="65">
        <f>IFERROR(VLOOKUP(C18582,Pivot!A:C,3,0),0)</f>
        <v>0</v>
      </c>
    </row>
    <row r="18583" spans="1:6" x14ac:dyDescent="0.25">
      <c r="A18583" s="68" t="s">
        <v>103</v>
      </c>
      <c r="B18583" s="69">
        <v>491668619</v>
      </c>
      <c r="C18583" s="68">
        <v>887961816006</v>
      </c>
      <c r="D18583" s="69" t="s">
        <v>12232</v>
      </c>
      <c r="E18583" s="65">
        <f>IFERROR(VLOOKUP(C18583,Pivot!A:B,2,0),0)</f>
        <v>0</v>
      </c>
      <c r="F18583" s="65">
        <f>IFERROR(VLOOKUP(C18583,Pivot!A:C,3,0),0)</f>
        <v>0</v>
      </c>
    </row>
    <row r="18584" spans="1:6" x14ac:dyDescent="0.25">
      <c r="A18584" s="68" t="s">
        <v>103</v>
      </c>
      <c r="B18584" s="69">
        <v>491668619</v>
      </c>
      <c r="C18584" s="68">
        <v>887961816013</v>
      </c>
      <c r="D18584" s="69" t="s">
        <v>12232</v>
      </c>
      <c r="E18584" s="65">
        <f>IFERROR(VLOOKUP(C18584,Pivot!A:B,2,0),0)</f>
        <v>0</v>
      </c>
      <c r="F18584" s="65">
        <f>IFERROR(VLOOKUP(C18584,Pivot!A:C,3,0),0)</f>
        <v>0</v>
      </c>
    </row>
    <row r="18585" spans="1:6" x14ac:dyDescent="0.25">
      <c r="A18585" s="68" t="s">
        <v>103</v>
      </c>
      <c r="B18585" s="69">
        <v>491668619</v>
      </c>
      <c r="C18585" s="68">
        <v>887961816020</v>
      </c>
      <c r="D18585" s="69" t="s">
        <v>12232</v>
      </c>
      <c r="E18585" s="65">
        <f>IFERROR(VLOOKUP(C18585,Pivot!A:B,2,0),0)</f>
        <v>0</v>
      </c>
      <c r="F18585" s="65">
        <f>IFERROR(VLOOKUP(C18585,Pivot!A:C,3,0),0)</f>
        <v>0</v>
      </c>
    </row>
    <row r="18586" spans="1:6" x14ac:dyDescent="0.25">
      <c r="A18586" s="68" t="s">
        <v>103</v>
      </c>
      <c r="B18586" s="69">
        <v>491668619</v>
      </c>
      <c r="C18586" s="68">
        <v>887961816037</v>
      </c>
      <c r="D18586" s="69" t="s">
        <v>12232</v>
      </c>
      <c r="E18586" s="65">
        <f>IFERROR(VLOOKUP(C18586,Pivot!A:B,2,0),0)</f>
        <v>0</v>
      </c>
      <c r="F18586" s="65">
        <f>IFERROR(VLOOKUP(C18586,Pivot!A:C,3,0),0)</f>
        <v>0</v>
      </c>
    </row>
    <row r="18587" spans="1:6" x14ac:dyDescent="0.25">
      <c r="A18587" s="68" t="s">
        <v>103</v>
      </c>
      <c r="B18587" s="69">
        <v>491668619</v>
      </c>
      <c r="C18587" s="68">
        <v>887961816044</v>
      </c>
      <c r="D18587" s="69" t="s">
        <v>12232</v>
      </c>
      <c r="E18587" s="65">
        <f>IFERROR(VLOOKUP(C18587,Pivot!A:B,2,0),0)</f>
        <v>0</v>
      </c>
      <c r="F18587" s="65">
        <f>IFERROR(VLOOKUP(C18587,Pivot!A:C,3,0),0)</f>
        <v>0</v>
      </c>
    </row>
    <row r="18588" spans="1:6" x14ac:dyDescent="0.25">
      <c r="A18588" s="68" t="s">
        <v>103</v>
      </c>
      <c r="B18588" s="69">
        <v>491668619</v>
      </c>
      <c r="C18588" s="68">
        <v>887961816051</v>
      </c>
      <c r="D18588" s="69" t="s">
        <v>12232</v>
      </c>
      <c r="E18588" s="65">
        <f>IFERROR(VLOOKUP(C18588,Pivot!A:B,2,0),0)</f>
        <v>0</v>
      </c>
      <c r="F18588" s="65">
        <f>IFERROR(VLOOKUP(C18588,Pivot!A:C,3,0),0)</f>
        <v>0</v>
      </c>
    </row>
    <row r="18589" spans="1:6" x14ac:dyDescent="0.25">
      <c r="A18589" s="68" t="s">
        <v>103</v>
      </c>
      <c r="B18589" s="69">
        <v>491668619</v>
      </c>
      <c r="C18589" s="68">
        <v>887961816068</v>
      </c>
      <c r="D18589" s="69" t="s">
        <v>12232</v>
      </c>
      <c r="E18589" s="65">
        <f>IFERROR(VLOOKUP(C18589,Pivot!A:B,2,0),0)</f>
        <v>0</v>
      </c>
      <c r="F18589" s="65">
        <f>IFERROR(VLOOKUP(C18589,Pivot!A:C,3,0),0)</f>
        <v>0</v>
      </c>
    </row>
    <row r="18590" spans="1:6" x14ac:dyDescent="0.25">
      <c r="A18590" s="68" t="s">
        <v>103</v>
      </c>
      <c r="B18590" s="69">
        <v>491668619</v>
      </c>
      <c r="C18590" s="68">
        <v>887961816075</v>
      </c>
      <c r="D18590" s="69" t="s">
        <v>12232</v>
      </c>
      <c r="E18590" s="65">
        <f>IFERROR(VLOOKUP(C18590,Pivot!A:B,2,0),0)</f>
        <v>0</v>
      </c>
      <c r="F18590" s="65">
        <f>IFERROR(VLOOKUP(C18590,Pivot!A:C,3,0),0)</f>
        <v>0</v>
      </c>
    </row>
    <row r="18591" spans="1:6" x14ac:dyDescent="0.25">
      <c r="A18591" s="68" t="s">
        <v>103</v>
      </c>
      <c r="B18591" s="69">
        <v>491668619</v>
      </c>
      <c r="C18591" s="68">
        <v>887961816082</v>
      </c>
      <c r="D18591" s="69" t="s">
        <v>12232</v>
      </c>
      <c r="E18591" s="65">
        <f>IFERROR(VLOOKUP(C18591,Pivot!A:B,2,0),0)</f>
        <v>0</v>
      </c>
      <c r="F18591" s="65">
        <f>IFERROR(VLOOKUP(C18591,Pivot!A:C,3,0),0)</f>
        <v>0</v>
      </c>
    </row>
    <row r="18592" spans="1:6" x14ac:dyDescent="0.25">
      <c r="A18592" s="68" t="s">
        <v>103</v>
      </c>
      <c r="B18592" s="69">
        <v>491668619</v>
      </c>
      <c r="C18592" s="68">
        <v>887961816099</v>
      </c>
      <c r="D18592" s="69" t="s">
        <v>12232</v>
      </c>
      <c r="E18592" s="65">
        <f>IFERROR(VLOOKUP(C18592,Pivot!A:B,2,0),0)</f>
        <v>0</v>
      </c>
      <c r="F18592" s="65">
        <f>IFERROR(VLOOKUP(C18592,Pivot!A:C,3,0),0)</f>
        <v>0</v>
      </c>
    </row>
    <row r="18593" spans="1:6" x14ac:dyDescent="0.25">
      <c r="A18593" s="68" t="s">
        <v>103</v>
      </c>
      <c r="B18593" s="69">
        <v>491668619</v>
      </c>
      <c r="C18593" s="68">
        <v>887961816105</v>
      </c>
      <c r="D18593" s="69" t="s">
        <v>12232</v>
      </c>
      <c r="E18593" s="65">
        <f>IFERROR(VLOOKUP(C18593,Pivot!A:B,2,0),0)</f>
        <v>0</v>
      </c>
      <c r="F18593" s="65">
        <f>IFERROR(VLOOKUP(C18593,Pivot!A:C,3,0),0)</f>
        <v>0</v>
      </c>
    </row>
    <row r="18594" spans="1:6" x14ac:dyDescent="0.25">
      <c r="A18594" s="68" t="s">
        <v>103</v>
      </c>
      <c r="B18594" s="69">
        <v>491668619</v>
      </c>
      <c r="C18594" s="68">
        <v>887961816112</v>
      </c>
      <c r="D18594" s="69" t="s">
        <v>12232</v>
      </c>
      <c r="E18594" s="65">
        <f>IFERROR(VLOOKUP(C18594,Pivot!A:B,2,0),0)</f>
        <v>0</v>
      </c>
      <c r="F18594" s="65">
        <f>IFERROR(VLOOKUP(C18594,Pivot!A:C,3,0),0)</f>
        <v>0</v>
      </c>
    </row>
    <row r="18595" spans="1:6" x14ac:dyDescent="0.25">
      <c r="A18595" s="68" t="s">
        <v>103</v>
      </c>
      <c r="B18595" s="69">
        <v>491668619</v>
      </c>
      <c r="C18595" s="68">
        <v>887961816129</v>
      </c>
      <c r="D18595" s="69" t="s">
        <v>12232</v>
      </c>
      <c r="E18595" s="65">
        <f>IFERROR(VLOOKUP(C18595,Pivot!A:B,2,0),0)</f>
        <v>0</v>
      </c>
      <c r="F18595" s="65">
        <f>IFERROR(VLOOKUP(C18595,Pivot!A:C,3,0),0)</f>
        <v>0</v>
      </c>
    </row>
    <row r="18596" spans="1:6" x14ac:dyDescent="0.25">
      <c r="A18596" s="68" t="s">
        <v>103</v>
      </c>
      <c r="B18596" s="69">
        <v>491668619</v>
      </c>
      <c r="C18596" s="68">
        <v>887961816136</v>
      </c>
      <c r="D18596" s="69" t="s">
        <v>12232</v>
      </c>
      <c r="E18596" s="65">
        <f>IFERROR(VLOOKUP(C18596,Pivot!A:B,2,0),0)</f>
        <v>0</v>
      </c>
      <c r="F18596" s="65">
        <f>IFERROR(VLOOKUP(C18596,Pivot!A:C,3,0),0)</f>
        <v>0</v>
      </c>
    </row>
    <row r="18597" spans="1:6" x14ac:dyDescent="0.25">
      <c r="A18597" s="68" t="s">
        <v>103</v>
      </c>
      <c r="B18597" s="69">
        <v>491668619</v>
      </c>
      <c r="C18597" s="68">
        <v>887961816143</v>
      </c>
      <c r="D18597" s="69" t="s">
        <v>12232</v>
      </c>
      <c r="E18597" s="65">
        <f>IFERROR(VLOOKUP(C18597,Pivot!A:B,2,0),0)</f>
        <v>0</v>
      </c>
      <c r="F18597" s="65">
        <f>IFERROR(VLOOKUP(C18597,Pivot!A:C,3,0),0)</f>
        <v>0</v>
      </c>
    </row>
    <row r="18598" spans="1:6" x14ac:dyDescent="0.25">
      <c r="A18598" s="68" t="s">
        <v>103</v>
      </c>
      <c r="B18598" s="69">
        <v>491668619</v>
      </c>
      <c r="C18598" s="68">
        <v>887961816150</v>
      </c>
      <c r="D18598" s="69" t="s">
        <v>12232</v>
      </c>
      <c r="E18598" s="65">
        <f>IFERROR(VLOOKUP(C18598,Pivot!A:B,2,0),0)</f>
        <v>0</v>
      </c>
      <c r="F18598" s="65">
        <f>IFERROR(VLOOKUP(C18598,Pivot!A:C,3,0),0)</f>
        <v>0</v>
      </c>
    </row>
    <row r="18599" spans="1:6" x14ac:dyDescent="0.25">
      <c r="A18599" s="68" t="s">
        <v>103</v>
      </c>
      <c r="B18599" s="69">
        <v>491668619</v>
      </c>
      <c r="C18599" s="68">
        <v>887961816167</v>
      </c>
      <c r="D18599" s="69" t="s">
        <v>12232</v>
      </c>
      <c r="E18599" s="65">
        <f>IFERROR(VLOOKUP(C18599,Pivot!A:B,2,0),0)</f>
        <v>0</v>
      </c>
      <c r="F18599" s="65">
        <f>IFERROR(VLOOKUP(C18599,Pivot!A:C,3,0),0)</f>
        <v>0</v>
      </c>
    </row>
    <row r="18600" spans="1:6" x14ac:dyDescent="0.25">
      <c r="A18600" s="68" t="s">
        <v>103</v>
      </c>
      <c r="B18600" s="69">
        <v>491668619</v>
      </c>
      <c r="C18600" s="68">
        <v>887961816174</v>
      </c>
      <c r="D18600" s="69" t="s">
        <v>12232</v>
      </c>
      <c r="E18600" s="65">
        <f>IFERROR(VLOOKUP(C18600,Pivot!A:B,2,0),0)</f>
        <v>0</v>
      </c>
      <c r="F18600" s="65">
        <f>IFERROR(VLOOKUP(C18600,Pivot!A:C,3,0),0)</f>
        <v>0</v>
      </c>
    </row>
    <row r="18601" spans="1:6" x14ac:dyDescent="0.25">
      <c r="A18601" s="68" t="s">
        <v>103</v>
      </c>
      <c r="B18601" s="69">
        <v>491668620</v>
      </c>
      <c r="C18601" s="68">
        <v>887961714418</v>
      </c>
      <c r="D18601" s="69" t="s">
        <v>12233</v>
      </c>
      <c r="E18601" s="65">
        <f>IFERROR(VLOOKUP(C18601,Pivot!A:B,2,0),0)</f>
        <v>0</v>
      </c>
      <c r="F18601" s="65">
        <f>IFERROR(VLOOKUP(C18601,Pivot!A:C,3,0),0)</f>
        <v>0</v>
      </c>
    </row>
    <row r="18602" spans="1:6" x14ac:dyDescent="0.25">
      <c r="A18602" s="68" t="s">
        <v>103</v>
      </c>
      <c r="B18602" s="69">
        <v>491668620</v>
      </c>
      <c r="C18602" s="68">
        <v>887961714432</v>
      </c>
      <c r="D18602" s="69" t="s">
        <v>12233</v>
      </c>
      <c r="E18602" s="65">
        <f>IFERROR(VLOOKUP(C18602,Pivot!A:B,2,0),0)</f>
        <v>0</v>
      </c>
      <c r="F18602" s="65">
        <f>IFERROR(VLOOKUP(C18602,Pivot!A:C,3,0),0)</f>
        <v>0</v>
      </c>
    </row>
    <row r="18603" spans="1:6" x14ac:dyDescent="0.25">
      <c r="A18603" s="68" t="s">
        <v>103</v>
      </c>
      <c r="B18603" s="69">
        <v>491668620</v>
      </c>
      <c r="C18603" s="68">
        <v>887961714449</v>
      </c>
      <c r="D18603" s="69" t="s">
        <v>12233</v>
      </c>
      <c r="E18603" s="65">
        <f>IFERROR(VLOOKUP(C18603,Pivot!A:B,2,0),0)</f>
        <v>0</v>
      </c>
      <c r="F18603" s="65">
        <f>IFERROR(VLOOKUP(C18603,Pivot!A:C,3,0),0)</f>
        <v>0</v>
      </c>
    </row>
    <row r="18604" spans="1:6" x14ac:dyDescent="0.25">
      <c r="A18604" s="68" t="s">
        <v>103</v>
      </c>
      <c r="B18604" s="69">
        <v>491668620</v>
      </c>
      <c r="C18604" s="68">
        <v>887961714456</v>
      </c>
      <c r="D18604" s="69" t="s">
        <v>12233</v>
      </c>
      <c r="E18604" s="65">
        <f>IFERROR(VLOOKUP(C18604,Pivot!A:B,2,0),0)</f>
        <v>0</v>
      </c>
      <c r="F18604" s="65">
        <f>IFERROR(VLOOKUP(C18604,Pivot!A:C,3,0),0)</f>
        <v>0</v>
      </c>
    </row>
    <row r="18605" spans="1:6" x14ac:dyDescent="0.25">
      <c r="A18605" s="68" t="s">
        <v>103</v>
      </c>
      <c r="B18605" s="69">
        <v>491668620</v>
      </c>
      <c r="C18605" s="68">
        <v>887961714463</v>
      </c>
      <c r="D18605" s="69" t="s">
        <v>12233</v>
      </c>
      <c r="E18605" s="65">
        <f>IFERROR(VLOOKUP(C18605,Pivot!A:B,2,0),0)</f>
        <v>0</v>
      </c>
      <c r="F18605" s="65">
        <f>IFERROR(VLOOKUP(C18605,Pivot!A:C,3,0),0)</f>
        <v>0</v>
      </c>
    </row>
    <row r="18606" spans="1:6" x14ac:dyDescent="0.25">
      <c r="A18606" s="68" t="s">
        <v>103</v>
      </c>
      <c r="B18606" s="69">
        <v>491668620</v>
      </c>
      <c r="C18606" s="68">
        <v>887961714470</v>
      </c>
      <c r="D18606" s="69" t="s">
        <v>12233</v>
      </c>
      <c r="E18606" s="65">
        <f>IFERROR(VLOOKUP(C18606,Pivot!A:B,2,0),0)</f>
        <v>0</v>
      </c>
      <c r="F18606" s="65">
        <f>IFERROR(VLOOKUP(C18606,Pivot!A:C,3,0),0)</f>
        <v>0</v>
      </c>
    </row>
    <row r="18607" spans="1:6" x14ac:dyDescent="0.25">
      <c r="A18607" s="68" t="s">
        <v>103</v>
      </c>
      <c r="B18607" s="69">
        <v>491668620</v>
      </c>
      <c r="C18607" s="68">
        <v>887961714487</v>
      </c>
      <c r="D18607" s="69" t="s">
        <v>12233</v>
      </c>
      <c r="E18607" s="65">
        <f>IFERROR(VLOOKUP(C18607,Pivot!A:B,2,0),0)</f>
        <v>0</v>
      </c>
      <c r="F18607" s="65">
        <f>IFERROR(VLOOKUP(C18607,Pivot!A:C,3,0),0)</f>
        <v>0</v>
      </c>
    </row>
    <row r="18608" spans="1:6" x14ac:dyDescent="0.25">
      <c r="A18608" s="68" t="s">
        <v>103</v>
      </c>
      <c r="B18608" s="69">
        <v>491668620</v>
      </c>
      <c r="C18608" s="68">
        <v>887961714494</v>
      </c>
      <c r="D18608" s="69" t="s">
        <v>12233</v>
      </c>
      <c r="E18608" s="65">
        <f>IFERROR(VLOOKUP(C18608,Pivot!A:B,2,0),0)</f>
        <v>0</v>
      </c>
      <c r="F18608" s="65">
        <f>IFERROR(VLOOKUP(C18608,Pivot!A:C,3,0),0)</f>
        <v>0</v>
      </c>
    </row>
    <row r="18609" spans="1:6" x14ac:dyDescent="0.25">
      <c r="A18609" s="68" t="s">
        <v>103</v>
      </c>
      <c r="B18609" s="69">
        <v>491668620</v>
      </c>
      <c r="C18609" s="68">
        <v>887961714517</v>
      </c>
      <c r="D18609" s="69" t="s">
        <v>12233</v>
      </c>
      <c r="E18609" s="65">
        <f>IFERROR(VLOOKUP(C18609,Pivot!A:B,2,0),0)</f>
        <v>0</v>
      </c>
      <c r="F18609" s="65">
        <f>IFERROR(VLOOKUP(C18609,Pivot!A:C,3,0),0)</f>
        <v>0</v>
      </c>
    </row>
    <row r="18610" spans="1:6" x14ac:dyDescent="0.25">
      <c r="A18610" s="68" t="s">
        <v>103</v>
      </c>
      <c r="B18610" s="69">
        <v>491668620</v>
      </c>
      <c r="C18610" s="68">
        <v>887961788679</v>
      </c>
      <c r="D18610" s="69" t="s">
        <v>12233</v>
      </c>
      <c r="E18610" s="65">
        <f>IFERROR(VLOOKUP(C18610,Pivot!A:B,2,0),0)</f>
        <v>0</v>
      </c>
      <c r="F18610" s="65">
        <f>IFERROR(VLOOKUP(C18610,Pivot!A:C,3,0),0)</f>
        <v>0</v>
      </c>
    </row>
    <row r="18611" spans="1:6" x14ac:dyDescent="0.25">
      <c r="A18611" s="68" t="s">
        <v>103</v>
      </c>
      <c r="B18611" s="69">
        <v>491668620</v>
      </c>
      <c r="C18611" s="68">
        <v>887961811520</v>
      </c>
      <c r="D18611" s="69" t="s">
        <v>12233</v>
      </c>
      <c r="E18611" s="65">
        <f>IFERROR(VLOOKUP(C18611,Pivot!A:B,2,0),0)</f>
        <v>0</v>
      </c>
      <c r="F18611" s="65">
        <f>IFERROR(VLOOKUP(C18611,Pivot!A:C,3,0),0)</f>
        <v>0</v>
      </c>
    </row>
    <row r="18612" spans="1:6" x14ac:dyDescent="0.25">
      <c r="A18612" s="68" t="s">
        <v>103</v>
      </c>
      <c r="B18612" s="69">
        <v>491668620</v>
      </c>
      <c r="C18612" s="68">
        <v>887961811537</v>
      </c>
      <c r="D18612" s="69" t="s">
        <v>12233</v>
      </c>
      <c r="E18612" s="65">
        <f>IFERROR(VLOOKUP(C18612,Pivot!A:B,2,0),0)</f>
        <v>0</v>
      </c>
      <c r="F18612" s="65">
        <f>IFERROR(VLOOKUP(C18612,Pivot!A:C,3,0),0)</f>
        <v>0</v>
      </c>
    </row>
    <row r="18613" spans="1:6" x14ac:dyDescent="0.25">
      <c r="A18613" s="68" t="s">
        <v>103</v>
      </c>
      <c r="B18613" s="69">
        <v>491668620</v>
      </c>
      <c r="C18613" s="68">
        <v>887961811544</v>
      </c>
      <c r="D18613" s="69" t="s">
        <v>12233</v>
      </c>
      <c r="E18613" s="65">
        <f>IFERROR(VLOOKUP(C18613,Pivot!A:B,2,0),0)</f>
        <v>0</v>
      </c>
      <c r="F18613" s="65">
        <f>IFERROR(VLOOKUP(C18613,Pivot!A:C,3,0),0)</f>
        <v>0</v>
      </c>
    </row>
    <row r="18614" spans="1:6" x14ac:dyDescent="0.25">
      <c r="A18614" s="68" t="s">
        <v>103</v>
      </c>
      <c r="B18614" s="69">
        <v>491668620</v>
      </c>
      <c r="C18614" s="68">
        <v>887961811551</v>
      </c>
      <c r="D18614" s="69" t="s">
        <v>12233</v>
      </c>
      <c r="E18614" s="65">
        <f>IFERROR(VLOOKUP(C18614,Pivot!A:B,2,0),0)</f>
        <v>0</v>
      </c>
      <c r="F18614" s="65">
        <f>IFERROR(VLOOKUP(C18614,Pivot!A:C,3,0),0)</f>
        <v>0</v>
      </c>
    </row>
    <row r="18615" spans="1:6" x14ac:dyDescent="0.25">
      <c r="A18615" s="68" t="s">
        <v>103</v>
      </c>
      <c r="B18615" s="69">
        <v>491668620</v>
      </c>
      <c r="C18615" s="68">
        <v>887961811582</v>
      </c>
      <c r="D18615" s="69" t="s">
        <v>12233</v>
      </c>
      <c r="E18615" s="65">
        <f>IFERROR(VLOOKUP(C18615,Pivot!A:B,2,0),0)</f>
        <v>0</v>
      </c>
      <c r="F18615" s="65">
        <f>IFERROR(VLOOKUP(C18615,Pivot!A:C,3,0),0)</f>
        <v>0</v>
      </c>
    </row>
    <row r="18616" spans="1:6" x14ac:dyDescent="0.25">
      <c r="A18616" s="68" t="s">
        <v>103</v>
      </c>
      <c r="B18616" s="69">
        <v>491668620</v>
      </c>
      <c r="C18616" s="68">
        <v>887961811599</v>
      </c>
      <c r="D18616" s="69" t="s">
        <v>12233</v>
      </c>
      <c r="E18616" s="65">
        <f>IFERROR(VLOOKUP(C18616,Pivot!A:B,2,0),0)</f>
        <v>0</v>
      </c>
      <c r="F18616" s="65">
        <f>IFERROR(VLOOKUP(C18616,Pivot!A:C,3,0),0)</f>
        <v>0</v>
      </c>
    </row>
    <row r="18617" spans="1:6" x14ac:dyDescent="0.25">
      <c r="A18617" s="68" t="s">
        <v>103</v>
      </c>
      <c r="B18617" s="69">
        <v>491668620</v>
      </c>
      <c r="C18617" s="68">
        <v>887961811605</v>
      </c>
      <c r="D18617" s="69" t="s">
        <v>12233</v>
      </c>
      <c r="E18617" s="65">
        <f>IFERROR(VLOOKUP(C18617,Pivot!A:B,2,0),0)</f>
        <v>0</v>
      </c>
      <c r="F18617" s="65">
        <f>IFERROR(VLOOKUP(C18617,Pivot!A:C,3,0),0)</f>
        <v>0</v>
      </c>
    </row>
    <row r="18618" spans="1:6" x14ac:dyDescent="0.25">
      <c r="A18618" s="68" t="s">
        <v>103</v>
      </c>
      <c r="B18618" s="69">
        <v>491668620</v>
      </c>
      <c r="C18618" s="68">
        <v>887961811612</v>
      </c>
      <c r="D18618" s="69" t="s">
        <v>12233</v>
      </c>
      <c r="E18618" s="65">
        <f>IFERROR(VLOOKUP(C18618,Pivot!A:B,2,0),0)</f>
        <v>0</v>
      </c>
      <c r="F18618" s="65">
        <f>IFERROR(VLOOKUP(C18618,Pivot!A:C,3,0),0)</f>
        <v>0</v>
      </c>
    </row>
    <row r="18619" spans="1:6" x14ac:dyDescent="0.25">
      <c r="A18619" s="68" t="s">
        <v>103</v>
      </c>
      <c r="B18619" s="69">
        <v>491668620</v>
      </c>
      <c r="C18619" s="68">
        <v>887961847772</v>
      </c>
      <c r="D18619" s="69" t="s">
        <v>12233</v>
      </c>
      <c r="E18619" s="65">
        <f>IFERROR(VLOOKUP(C18619,Pivot!A:B,2,0),0)</f>
        <v>0</v>
      </c>
      <c r="F18619" s="65">
        <f>IFERROR(VLOOKUP(C18619,Pivot!A:C,3,0),0)</f>
        <v>0</v>
      </c>
    </row>
    <row r="18620" spans="1:6" x14ac:dyDescent="0.25">
      <c r="A18620" s="68" t="s">
        <v>103</v>
      </c>
      <c r="B18620" s="69">
        <v>491668620</v>
      </c>
      <c r="C18620" s="68">
        <v>887961847789</v>
      </c>
      <c r="D18620" s="69" t="s">
        <v>12233</v>
      </c>
      <c r="E18620" s="65">
        <f>IFERROR(VLOOKUP(C18620,Pivot!A:B,2,0),0)</f>
        <v>0</v>
      </c>
      <c r="F18620" s="65">
        <f>IFERROR(VLOOKUP(C18620,Pivot!A:C,3,0),0)</f>
        <v>0</v>
      </c>
    </row>
    <row r="18621" spans="1:6" x14ac:dyDescent="0.25">
      <c r="A18621" s="68" t="s">
        <v>103</v>
      </c>
      <c r="B18621" s="69">
        <v>491668620</v>
      </c>
      <c r="C18621" s="68">
        <v>887961847796</v>
      </c>
      <c r="D18621" s="69" t="s">
        <v>12233</v>
      </c>
      <c r="E18621" s="65">
        <f>IFERROR(VLOOKUP(C18621,Pivot!A:B,2,0),0)</f>
        <v>0</v>
      </c>
      <c r="F18621" s="65">
        <f>IFERROR(VLOOKUP(C18621,Pivot!A:C,3,0),0)</f>
        <v>0</v>
      </c>
    </row>
    <row r="18622" spans="1:6" x14ac:dyDescent="0.25">
      <c r="A18622" s="68" t="s">
        <v>103</v>
      </c>
      <c r="B18622" s="69">
        <v>491668621</v>
      </c>
      <c r="C18622" s="68">
        <v>887961558418</v>
      </c>
      <c r="D18622" s="69" t="s">
        <v>12234</v>
      </c>
      <c r="E18622" s="65">
        <f>IFERROR(VLOOKUP(C18622,Pivot!A:B,2,0),0)</f>
        <v>0</v>
      </c>
      <c r="F18622" s="65">
        <f>IFERROR(VLOOKUP(C18622,Pivot!A:C,3,0),0)</f>
        <v>0</v>
      </c>
    </row>
    <row r="18623" spans="1:6" x14ac:dyDescent="0.25">
      <c r="A18623" s="68" t="s">
        <v>103</v>
      </c>
      <c r="B18623" s="69">
        <v>491668621</v>
      </c>
      <c r="C18623" s="68">
        <v>887961710151</v>
      </c>
      <c r="D18623" s="69" t="s">
        <v>12234</v>
      </c>
      <c r="E18623" s="65">
        <f>IFERROR(VLOOKUP(C18623,Pivot!A:B,2,0),0)</f>
        <v>0</v>
      </c>
      <c r="F18623" s="65">
        <f>IFERROR(VLOOKUP(C18623,Pivot!A:C,3,0),0)</f>
        <v>0</v>
      </c>
    </row>
    <row r="18624" spans="1:6" x14ac:dyDescent="0.25">
      <c r="A18624" s="68" t="s">
        <v>103</v>
      </c>
      <c r="B18624" s="69">
        <v>491668621</v>
      </c>
      <c r="C18624" s="68">
        <v>887961710250</v>
      </c>
      <c r="D18624" s="69" t="s">
        <v>12234</v>
      </c>
      <c r="E18624" s="65">
        <f>IFERROR(VLOOKUP(C18624,Pivot!A:B,2,0),0)</f>
        <v>0</v>
      </c>
      <c r="F18624" s="65">
        <f>IFERROR(VLOOKUP(C18624,Pivot!A:C,3,0),0)</f>
        <v>0</v>
      </c>
    </row>
    <row r="18625" spans="1:6" x14ac:dyDescent="0.25">
      <c r="A18625" s="68" t="s">
        <v>103</v>
      </c>
      <c r="B18625" s="69">
        <v>491668621</v>
      </c>
      <c r="C18625" s="68">
        <v>887961710274</v>
      </c>
      <c r="D18625" s="69" t="s">
        <v>12234</v>
      </c>
      <c r="E18625" s="65">
        <f>IFERROR(VLOOKUP(C18625,Pivot!A:B,2,0),0)</f>
        <v>0</v>
      </c>
      <c r="F18625" s="65">
        <f>IFERROR(VLOOKUP(C18625,Pivot!A:C,3,0),0)</f>
        <v>0</v>
      </c>
    </row>
    <row r="18626" spans="1:6" x14ac:dyDescent="0.25">
      <c r="A18626" s="68" t="s">
        <v>103</v>
      </c>
      <c r="B18626" s="69">
        <v>491668621</v>
      </c>
      <c r="C18626" s="68">
        <v>887961710281</v>
      </c>
      <c r="D18626" s="69" t="s">
        <v>12234</v>
      </c>
      <c r="E18626" s="65">
        <f>IFERROR(VLOOKUP(C18626,Pivot!A:B,2,0),0)</f>
        <v>0</v>
      </c>
      <c r="F18626" s="65">
        <f>IFERROR(VLOOKUP(C18626,Pivot!A:C,3,0),0)</f>
        <v>0</v>
      </c>
    </row>
    <row r="18627" spans="1:6" x14ac:dyDescent="0.25">
      <c r="A18627" s="68" t="s">
        <v>103</v>
      </c>
      <c r="B18627" s="69">
        <v>491668621</v>
      </c>
      <c r="C18627" s="68">
        <v>887961710298</v>
      </c>
      <c r="D18627" s="69" t="s">
        <v>12234</v>
      </c>
      <c r="E18627" s="65">
        <f>IFERROR(VLOOKUP(C18627,Pivot!A:B,2,0),0)</f>
        <v>0</v>
      </c>
      <c r="F18627" s="65">
        <f>IFERROR(VLOOKUP(C18627,Pivot!A:C,3,0),0)</f>
        <v>0</v>
      </c>
    </row>
    <row r="18628" spans="1:6" x14ac:dyDescent="0.25">
      <c r="A18628" s="68" t="s">
        <v>103</v>
      </c>
      <c r="B18628" s="69">
        <v>491668621</v>
      </c>
      <c r="C18628" s="68">
        <v>887961710304</v>
      </c>
      <c r="D18628" s="69" t="s">
        <v>12234</v>
      </c>
      <c r="E18628" s="65">
        <f>IFERROR(VLOOKUP(C18628,Pivot!A:B,2,0),0)</f>
        <v>0</v>
      </c>
      <c r="F18628" s="65">
        <f>IFERROR(VLOOKUP(C18628,Pivot!A:C,3,0),0)</f>
        <v>0</v>
      </c>
    </row>
    <row r="18629" spans="1:6" x14ac:dyDescent="0.25">
      <c r="A18629" s="68" t="s">
        <v>103</v>
      </c>
      <c r="B18629" s="69">
        <v>491668621</v>
      </c>
      <c r="C18629" s="68">
        <v>887961710328</v>
      </c>
      <c r="D18629" s="69" t="s">
        <v>12234</v>
      </c>
      <c r="E18629" s="65">
        <f>IFERROR(VLOOKUP(C18629,Pivot!A:B,2,0),0)</f>
        <v>0</v>
      </c>
      <c r="F18629" s="65">
        <f>IFERROR(VLOOKUP(C18629,Pivot!A:C,3,0),0)</f>
        <v>0</v>
      </c>
    </row>
    <row r="18630" spans="1:6" x14ac:dyDescent="0.25">
      <c r="A18630" s="68" t="s">
        <v>103</v>
      </c>
      <c r="B18630" s="69">
        <v>491668621</v>
      </c>
      <c r="C18630" s="68">
        <v>887961710335</v>
      </c>
      <c r="D18630" s="69" t="s">
        <v>12234</v>
      </c>
      <c r="E18630" s="65">
        <f>IFERROR(VLOOKUP(C18630,Pivot!A:B,2,0),0)</f>
        <v>0</v>
      </c>
      <c r="F18630" s="65">
        <f>IFERROR(VLOOKUP(C18630,Pivot!A:C,3,0),0)</f>
        <v>0</v>
      </c>
    </row>
    <row r="18631" spans="1:6" x14ac:dyDescent="0.25">
      <c r="A18631" s="68" t="s">
        <v>103</v>
      </c>
      <c r="B18631" s="69">
        <v>491668621</v>
      </c>
      <c r="C18631" s="68">
        <v>887961710342</v>
      </c>
      <c r="D18631" s="69" t="s">
        <v>12234</v>
      </c>
      <c r="E18631" s="65">
        <f>IFERROR(VLOOKUP(C18631,Pivot!A:B,2,0),0)</f>
        <v>0</v>
      </c>
      <c r="F18631" s="65">
        <f>IFERROR(VLOOKUP(C18631,Pivot!A:C,3,0),0)</f>
        <v>0</v>
      </c>
    </row>
    <row r="18632" spans="1:6" x14ac:dyDescent="0.25">
      <c r="A18632" s="68" t="s">
        <v>103</v>
      </c>
      <c r="B18632" s="69">
        <v>491668621</v>
      </c>
      <c r="C18632" s="68">
        <v>887961710359</v>
      </c>
      <c r="D18632" s="69" t="s">
        <v>12234</v>
      </c>
      <c r="E18632" s="65">
        <f>IFERROR(VLOOKUP(C18632,Pivot!A:B,2,0),0)</f>
        <v>0</v>
      </c>
      <c r="F18632" s="65">
        <f>IFERROR(VLOOKUP(C18632,Pivot!A:C,3,0),0)</f>
        <v>0</v>
      </c>
    </row>
    <row r="18633" spans="1:6" x14ac:dyDescent="0.25">
      <c r="A18633" s="68" t="s">
        <v>103</v>
      </c>
      <c r="B18633" s="69">
        <v>491668621</v>
      </c>
      <c r="C18633" s="68">
        <v>887961710366</v>
      </c>
      <c r="D18633" s="69" t="s">
        <v>12234</v>
      </c>
      <c r="E18633" s="65">
        <f>IFERROR(VLOOKUP(C18633,Pivot!A:B,2,0),0)</f>
        <v>0</v>
      </c>
      <c r="F18633" s="65">
        <f>IFERROR(VLOOKUP(C18633,Pivot!A:C,3,0),0)</f>
        <v>0</v>
      </c>
    </row>
    <row r="18634" spans="1:6" x14ac:dyDescent="0.25">
      <c r="A18634" s="68" t="s">
        <v>103</v>
      </c>
      <c r="B18634" s="69">
        <v>491668621</v>
      </c>
      <c r="C18634" s="68">
        <v>887961728989</v>
      </c>
      <c r="D18634" s="69" t="s">
        <v>12234</v>
      </c>
      <c r="E18634" s="65">
        <f>IFERROR(VLOOKUP(C18634,Pivot!A:B,2,0),0)</f>
        <v>0</v>
      </c>
      <c r="F18634" s="65">
        <f>IFERROR(VLOOKUP(C18634,Pivot!A:C,3,0),0)</f>
        <v>0</v>
      </c>
    </row>
    <row r="18635" spans="1:6" x14ac:dyDescent="0.25">
      <c r="A18635" s="68" t="s">
        <v>103</v>
      </c>
      <c r="B18635" s="69">
        <v>491668621</v>
      </c>
      <c r="C18635" s="68">
        <v>887961738292</v>
      </c>
      <c r="D18635" s="69" t="s">
        <v>12234</v>
      </c>
      <c r="E18635" s="65">
        <f>IFERROR(VLOOKUP(C18635,Pivot!A:B,2,0),0)</f>
        <v>0</v>
      </c>
      <c r="F18635" s="65">
        <f>IFERROR(VLOOKUP(C18635,Pivot!A:C,3,0),0)</f>
        <v>0</v>
      </c>
    </row>
    <row r="18636" spans="1:6" x14ac:dyDescent="0.25">
      <c r="A18636" s="68" t="s">
        <v>103</v>
      </c>
      <c r="B18636" s="69">
        <v>491668621</v>
      </c>
      <c r="C18636" s="68">
        <v>887961738308</v>
      </c>
      <c r="D18636" s="69" t="s">
        <v>12234</v>
      </c>
      <c r="E18636" s="65">
        <f>IFERROR(VLOOKUP(C18636,Pivot!A:B,2,0),0)</f>
        <v>0</v>
      </c>
      <c r="F18636" s="65">
        <f>IFERROR(VLOOKUP(C18636,Pivot!A:C,3,0),0)</f>
        <v>0</v>
      </c>
    </row>
    <row r="18637" spans="1:6" x14ac:dyDescent="0.25">
      <c r="A18637" s="68" t="s">
        <v>103</v>
      </c>
      <c r="B18637" s="69">
        <v>491668621</v>
      </c>
      <c r="C18637" s="68">
        <v>887961753233</v>
      </c>
      <c r="D18637" s="69" t="s">
        <v>12234</v>
      </c>
      <c r="E18637" s="65">
        <f>IFERROR(VLOOKUP(C18637,Pivot!A:B,2,0),0)</f>
        <v>0</v>
      </c>
      <c r="F18637" s="65">
        <f>IFERROR(VLOOKUP(C18637,Pivot!A:C,3,0),0)</f>
        <v>0</v>
      </c>
    </row>
    <row r="18638" spans="1:6" x14ac:dyDescent="0.25">
      <c r="A18638" s="68" t="s">
        <v>103</v>
      </c>
      <c r="B18638" s="69">
        <v>491668621</v>
      </c>
      <c r="C18638" s="68">
        <v>887961753257</v>
      </c>
      <c r="D18638" s="69" t="s">
        <v>12234</v>
      </c>
      <c r="E18638" s="65">
        <f>IFERROR(VLOOKUP(C18638,Pivot!A:B,2,0),0)</f>
        <v>0</v>
      </c>
      <c r="F18638" s="65">
        <f>IFERROR(VLOOKUP(C18638,Pivot!A:C,3,0),0)</f>
        <v>0</v>
      </c>
    </row>
    <row r="18639" spans="1:6" x14ac:dyDescent="0.25">
      <c r="A18639" s="68" t="s">
        <v>103</v>
      </c>
      <c r="B18639" s="69">
        <v>491668621</v>
      </c>
      <c r="C18639" s="68">
        <v>887961790399</v>
      </c>
      <c r="D18639" s="69" t="s">
        <v>12234</v>
      </c>
      <c r="E18639" s="65">
        <f>IFERROR(VLOOKUP(C18639,Pivot!A:B,2,0),0)</f>
        <v>0</v>
      </c>
      <c r="F18639" s="65">
        <f>IFERROR(VLOOKUP(C18639,Pivot!A:C,3,0),0)</f>
        <v>0</v>
      </c>
    </row>
    <row r="18640" spans="1:6" x14ac:dyDescent="0.25">
      <c r="A18640" s="68" t="s">
        <v>103</v>
      </c>
      <c r="B18640" s="69">
        <v>491668621</v>
      </c>
      <c r="C18640" s="68">
        <v>887961790443</v>
      </c>
      <c r="D18640" s="69" t="s">
        <v>12234</v>
      </c>
      <c r="E18640" s="65">
        <f>IFERROR(VLOOKUP(C18640,Pivot!A:B,2,0),0)</f>
        <v>0</v>
      </c>
      <c r="F18640" s="65">
        <f>IFERROR(VLOOKUP(C18640,Pivot!A:C,3,0),0)</f>
        <v>0</v>
      </c>
    </row>
    <row r="18641" spans="1:6" x14ac:dyDescent="0.25">
      <c r="A18641" s="68" t="s">
        <v>103</v>
      </c>
      <c r="B18641" s="69">
        <v>491668621</v>
      </c>
      <c r="C18641" s="68">
        <v>887961790450</v>
      </c>
      <c r="D18641" s="69" t="s">
        <v>12234</v>
      </c>
      <c r="E18641" s="65">
        <f>IFERROR(VLOOKUP(C18641,Pivot!A:B,2,0),0)</f>
        <v>0</v>
      </c>
      <c r="F18641" s="65">
        <f>IFERROR(VLOOKUP(C18641,Pivot!A:C,3,0),0)</f>
        <v>0</v>
      </c>
    </row>
    <row r="18642" spans="1:6" x14ac:dyDescent="0.25">
      <c r="A18642" s="68" t="s">
        <v>103</v>
      </c>
      <c r="B18642" s="69">
        <v>491668621</v>
      </c>
      <c r="C18642" s="68">
        <v>887961790474</v>
      </c>
      <c r="D18642" s="69" t="s">
        <v>12234</v>
      </c>
      <c r="E18642" s="65">
        <f>IFERROR(VLOOKUP(C18642,Pivot!A:B,2,0),0)</f>
        <v>0</v>
      </c>
      <c r="F18642" s="65">
        <f>IFERROR(VLOOKUP(C18642,Pivot!A:C,3,0),0)</f>
        <v>0</v>
      </c>
    </row>
    <row r="18643" spans="1:6" x14ac:dyDescent="0.25">
      <c r="A18643" s="68" t="s">
        <v>103</v>
      </c>
      <c r="B18643" s="69">
        <v>491668621</v>
      </c>
      <c r="C18643" s="68">
        <v>887961790498</v>
      </c>
      <c r="D18643" s="69" t="s">
        <v>12234</v>
      </c>
      <c r="E18643" s="65">
        <f>IFERROR(VLOOKUP(C18643,Pivot!A:B,2,0),0)</f>
        <v>0</v>
      </c>
      <c r="F18643" s="65">
        <f>IFERROR(VLOOKUP(C18643,Pivot!A:C,3,0),0)</f>
        <v>0</v>
      </c>
    </row>
    <row r="18644" spans="1:6" x14ac:dyDescent="0.25">
      <c r="A18644" s="68" t="s">
        <v>103</v>
      </c>
      <c r="B18644" s="69">
        <v>491668621</v>
      </c>
      <c r="C18644" s="68">
        <v>887961790511</v>
      </c>
      <c r="D18644" s="69" t="s">
        <v>12234</v>
      </c>
      <c r="E18644" s="65">
        <f>IFERROR(VLOOKUP(C18644,Pivot!A:B,2,0),0)</f>
        <v>0</v>
      </c>
      <c r="F18644" s="65">
        <f>IFERROR(VLOOKUP(C18644,Pivot!A:C,3,0),0)</f>
        <v>0</v>
      </c>
    </row>
    <row r="18645" spans="1:6" x14ac:dyDescent="0.25">
      <c r="A18645" s="68" t="s">
        <v>103</v>
      </c>
      <c r="B18645" s="69">
        <v>491668621</v>
      </c>
      <c r="C18645" s="68">
        <v>887961790535</v>
      </c>
      <c r="D18645" s="69" t="s">
        <v>12234</v>
      </c>
      <c r="E18645" s="65">
        <f>IFERROR(VLOOKUP(C18645,Pivot!A:B,2,0),0)</f>
        <v>0</v>
      </c>
      <c r="F18645" s="65">
        <f>IFERROR(VLOOKUP(C18645,Pivot!A:C,3,0),0)</f>
        <v>0</v>
      </c>
    </row>
    <row r="18646" spans="1:6" x14ac:dyDescent="0.25">
      <c r="A18646" s="68" t="s">
        <v>103</v>
      </c>
      <c r="B18646" s="69">
        <v>491668621</v>
      </c>
      <c r="C18646" s="68">
        <v>887961790542</v>
      </c>
      <c r="D18646" s="69" t="s">
        <v>12234</v>
      </c>
      <c r="E18646" s="65">
        <f>IFERROR(VLOOKUP(C18646,Pivot!A:B,2,0),0)</f>
        <v>0</v>
      </c>
      <c r="F18646" s="65">
        <f>IFERROR(VLOOKUP(C18646,Pivot!A:C,3,0),0)</f>
        <v>0</v>
      </c>
    </row>
    <row r="18647" spans="1:6" x14ac:dyDescent="0.25">
      <c r="A18647" s="68" t="s">
        <v>103</v>
      </c>
      <c r="B18647" s="69">
        <v>491668621</v>
      </c>
      <c r="C18647" s="68">
        <v>887961790573</v>
      </c>
      <c r="D18647" s="69" t="s">
        <v>12234</v>
      </c>
      <c r="E18647" s="65">
        <f>IFERROR(VLOOKUP(C18647,Pivot!A:B,2,0),0)</f>
        <v>0</v>
      </c>
      <c r="F18647" s="65">
        <f>IFERROR(VLOOKUP(C18647,Pivot!A:C,3,0),0)</f>
        <v>0</v>
      </c>
    </row>
    <row r="18648" spans="1:6" x14ac:dyDescent="0.25">
      <c r="A18648" s="68" t="s">
        <v>103</v>
      </c>
      <c r="B18648" s="69">
        <v>491668621</v>
      </c>
      <c r="C18648" s="68">
        <v>887961790597</v>
      </c>
      <c r="D18648" s="69" t="s">
        <v>12234</v>
      </c>
      <c r="E18648" s="65">
        <f>IFERROR(VLOOKUP(C18648,Pivot!A:B,2,0),0)</f>
        <v>0</v>
      </c>
      <c r="F18648" s="65">
        <f>IFERROR(VLOOKUP(C18648,Pivot!A:C,3,0),0)</f>
        <v>0</v>
      </c>
    </row>
    <row r="18649" spans="1:6" x14ac:dyDescent="0.25">
      <c r="A18649" s="68" t="s">
        <v>103</v>
      </c>
      <c r="B18649" s="69">
        <v>491668621</v>
      </c>
      <c r="C18649" s="68">
        <v>887961790603</v>
      </c>
      <c r="D18649" s="69" t="s">
        <v>12234</v>
      </c>
      <c r="E18649" s="65">
        <f>IFERROR(VLOOKUP(C18649,Pivot!A:B,2,0),0)</f>
        <v>0</v>
      </c>
      <c r="F18649" s="65">
        <f>IFERROR(VLOOKUP(C18649,Pivot!A:C,3,0),0)</f>
        <v>0</v>
      </c>
    </row>
    <row r="18650" spans="1:6" x14ac:dyDescent="0.25">
      <c r="A18650" s="68" t="s">
        <v>103</v>
      </c>
      <c r="B18650" s="69">
        <v>491668621</v>
      </c>
      <c r="C18650" s="68">
        <v>887961952858</v>
      </c>
      <c r="D18650" s="69" t="s">
        <v>12234</v>
      </c>
      <c r="E18650" s="65">
        <f>IFERROR(VLOOKUP(C18650,Pivot!A:B,2,0),0)</f>
        <v>0</v>
      </c>
      <c r="F18650" s="65">
        <f>IFERROR(VLOOKUP(C18650,Pivot!A:C,3,0),0)</f>
        <v>0</v>
      </c>
    </row>
    <row r="18651" spans="1:6" x14ac:dyDescent="0.25">
      <c r="A18651" s="68" t="s">
        <v>103</v>
      </c>
      <c r="B18651" s="69">
        <v>491668622</v>
      </c>
      <c r="C18651" s="68">
        <v>887961814378</v>
      </c>
      <c r="D18651" s="69" t="s">
        <v>12235</v>
      </c>
      <c r="E18651" s="65">
        <f>IFERROR(VLOOKUP(C18651,Pivot!A:B,2,0),0)</f>
        <v>0</v>
      </c>
      <c r="F18651" s="65">
        <f>IFERROR(VLOOKUP(C18651,Pivot!A:C,3,0),0)</f>
        <v>0</v>
      </c>
    </row>
    <row r="18652" spans="1:6" x14ac:dyDescent="0.25">
      <c r="A18652" s="68" t="s">
        <v>103</v>
      </c>
      <c r="B18652" s="69">
        <v>491668622</v>
      </c>
      <c r="C18652" s="68">
        <v>887961814385</v>
      </c>
      <c r="D18652" s="69" t="s">
        <v>12235</v>
      </c>
      <c r="E18652" s="65">
        <f>IFERROR(VLOOKUP(C18652,Pivot!A:B,2,0),0)</f>
        <v>0</v>
      </c>
      <c r="F18652" s="65">
        <f>IFERROR(VLOOKUP(C18652,Pivot!A:C,3,0),0)</f>
        <v>0</v>
      </c>
    </row>
    <row r="18653" spans="1:6" x14ac:dyDescent="0.25">
      <c r="A18653" s="68" t="s">
        <v>103</v>
      </c>
      <c r="B18653" s="69">
        <v>491668622</v>
      </c>
      <c r="C18653" s="68">
        <v>887961814392</v>
      </c>
      <c r="D18653" s="69" t="s">
        <v>12235</v>
      </c>
      <c r="E18653" s="65">
        <f>IFERROR(VLOOKUP(C18653,Pivot!A:B,2,0),0)</f>
        <v>0</v>
      </c>
      <c r="F18653" s="65">
        <f>IFERROR(VLOOKUP(C18653,Pivot!A:C,3,0),0)</f>
        <v>0</v>
      </c>
    </row>
    <row r="18654" spans="1:6" x14ac:dyDescent="0.25">
      <c r="A18654" s="68" t="s">
        <v>103</v>
      </c>
      <c r="B18654" s="69">
        <v>491668622</v>
      </c>
      <c r="C18654" s="68">
        <v>887961814408</v>
      </c>
      <c r="D18654" s="69" t="s">
        <v>12235</v>
      </c>
      <c r="E18654" s="65">
        <f>IFERROR(VLOOKUP(C18654,Pivot!A:B,2,0),0)</f>
        <v>0</v>
      </c>
      <c r="F18654" s="65">
        <f>IFERROR(VLOOKUP(C18654,Pivot!A:C,3,0),0)</f>
        <v>0</v>
      </c>
    </row>
    <row r="18655" spans="1:6" x14ac:dyDescent="0.25">
      <c r="A18655" s="68" t="s">
        <v>103</v>
      </c>
      <c r="B18655" s="69">
        <v>491668622</v>
      </c>
      <c r="C18655" s="68">
        <v>887961814415</v>
      </c>
      <c r="D18655" s="69" t="s">
        <v>12235</v>
      </c>
      <c r="E18655" s="65">
        <f>IFERROR(VLOOKUP(C18655,Pivot!A:B,2,0),0)</f>
        <v>0</v>
      </c>
      <c r="F18655" s="65">
        <f>IFERROR(VLOOKUP(C18655,Pivot!A:C,3,0),0)</f>
        <v>0</v>
      </c>
    </row>
    <row r="18656" spans="1:6" x14ac:dyDescent="0.25">
      <c r="A18656" s="68" t="s">
        <v>103</v>
      </c>
      <c r="B18656" s="69">
        <v>491668623</v>
      </c>
      <c r="C18656" s="68">
        <v>887961819373</v>
      </c>
      <c r="D18656" s="69" t="s">
        <v>12236</v>
      </c>
      <c r="E18656" s="65">
        <f>IFERROR(VLOOKUP(C18656,Pivot!A:B,2,0),0)</f>
        <v>0</v>
      </c>
      <c r="F18656" s="65">
        <f>IFERROR(VLOOKUP(C18656,Pivot!A:C,3,0),0)</f>
        <v>0</v>
      </c>
    </row>
    <row r="18657" spans="1:6" x14ac:dyDescent="0.25">
      <c r="A18657" s="68" t="s">
        <v>103</v>
      </c>
      <c r="B18657" s="69">
        <v>491668623</v>
      </c>
      <c r="C18657" s="68">
        <v>887961819380</v>
      </c>
      <c r="D18657" s="69" t="s">
        <v>12236</v>
      </c>
      <c r="E18657" s="65">
        <f>IFERROR(VLOOKUP(C18657,Pivot!A:B,2,0),0)</f>
        <v>0</v>
      </c>
      <c r="F18657" s="65">
        <f>IFERROR(VLOOKUP(C18657,Pivot!A:C,3,0),0)</f>
        <v>0</v>
      </c>
    </row>
    <row r="18658" spans="1:6" x14ac:dyDescent="0.25">
      <c r="A18658" s="68" t="s">
        <v>103</v>
      </c>
      <c r="B18658" s="69">
        <v>491668623</v>
      </c>
      <c r="C18658" s="68">
        <v>887961819397</v>
      </c>
      <c r="D18658" s="69" t="s">
        <v>12236</v>
      </c>
      <c r="E18658" s="65">
        <f>IFERROR(VLOOKUP(C18658,Pivot!A:B,2,0),0)</f>
        <v>0</v>
      </c>
      <c r="F18658" s="65">
        <f>IFERROR(VLOOKUP(C18658,Pivot!A:C,3,0),0)</f>
        <v>0</v>
      </c>
    </row>
    <row r="18659" spans="1:6" x14ac:dyDescent="0.25">
      <c r="A18659" s="68" t="s">
        <v>103</v>
      </c>
      <c r="B18659" s="69">
        <v>491668624</v>
      </c>
      <c r="C18659" s="68">
        <v>887961822830</v>
      </c>
      <c r="D18659" s="69" t="s">
        <v>12237</v>
      </c>
      <c r="E18659" s="65">
        <f>IFERROR(VLOOKUP(C18659,Pivot!A:B,2,0),0)</f>
        <v>0</v>
      </c>
      <c r="F18659" s="65">
        <f>IFERROR(VLOOKUP(C18659,Pivot!A:C,3,0),0)</f>
        <v>0</v>
      </c>
    </row>
    <row r="18660" spans="1:6" x14ac:dyDescent="0.25">
      <c r="A18660" s="68" t="s">
        <v>103</v>
      </c>
      <c r="B18660" s="69">
        <v>491668624</v>
      </c>
      <c r="C18660" s="68">
        <v>887961822847</v>
      </c>
      <c r="D18660" s="69" t="s">
        <v>12237</v>
      </c>
      <c r="E18660" s="65">
        <f>IFERROR(VLOOKUP(C18660,Pivot!A:B,2,0),0)</f>
        <v>0</v>
      </c>
      <c r="F18660" s="65">
        <f>IFERROR(VLOOKUP(C18660,Pivot!A:C,3,0),0)</f>
        <v>0</v>
      </c>
    </row>
    <row r="18661" spans="1:6" x14ac:dyDescent="0.25">
      <c r="A18661" s="68" t="s">
        <v>103</v>
      </c>
      <c r="B18661" s="69">
        <v>491668624</v>
      </c>
      <c r="C18661" s="68">
        <v>887961822854</v>
      </c>
      <c r="D18661" s="69" t="s">
        <v>12237</v>
      </c>
      <c r="E18661" s="65">
        <f>IFERROR(VLOOKUP(C18661,Pivot!A:B,2,0),0)</f>
        <v>0</v>
      </c>
      <c r="F18661" s="65">
        <f>IFERROR(VLOOKUP(C18661,Pivot!A:C,3,0),0)</f>
        <v>0</v>
      </c>
    </row>
    <row r="18662" spans="1:6" x14ac:dyDescent="0.25">
      <c r="A18662" s="68" t="s">
        <v>103</v>
      </c>
      <c r="B18662" s="69">
        <v>491668624</v>
      </c>
      <c r="C18662" s="68">
        <v>887961822861</v>
      </c>
      <c r="D18662" s="69" t="s">
        <v>12237</v>
      </c>
      <c r="E18662" s="65">
        <f>IFERROR(VLOOKUP(C18662,Pivot!A:B,2,0),0)</f>
        <v>0</v>
      </c>
      <c r="F18662" s="65">
        <f>IFERROR(VLOOKUP(C18662,Pivot!A:C,3,0),0)</f>
        <v>0</v>
      </c>
    </row>
    <row r="18663" spans="1:6" x14ac:dyDescent="0.25">
      <c r="A18663" s="68" t="s">
        <v>103</v>
      </c>
      <c r="B18663" s="69">
        <v>491668624</v>
      </c>
      <c r="C18663" s="68">
        <v>887961822878</v>
      </c>
      <c r="D18663" s="69" t="s">
        <v>12237</v>
      </c>
      <c r="E18663" s="65">
        <f>IFERROR(VLOOKUP(C18663,Pivot!A:B,2,0),0)</f>
        <v>0</v>
      </c>
      <c r="F18663" s="65">
        <f>IFERROR(VLOOKUP(C18663,Pivot!A:C,3,0),0)</f>
        <v>0</v>
      </c>
    </row>
    <row r="18664" spans="1:6" x14ac:dyDescent="0.25">
      <c r="A18664" s="68" t="s">
        <v>103</v>
      </c>
      <c r="B18664" s="69">
        <v>491668624</v>
      </c>
      <c r="C18664" s="68">
        <v>887961822885</v>
      </c>
      <c r="D18664" s="69" t="s">
        <v>12237</v>
      </c>
      <c r="E18664" s="65">
        <f>IFERROR(VLOOKUP(C18664,Pivot!A:B,2,0),0)</f>
        <v>0</v>
      </c>
      <c r="F18664" s="65">
        <f>IFERROR(VLOOKUP(C18664,Pivot!A:C,3,0),0)</f>
        <v>0</v>
      </c>
    </row>
    <row r="18665" spans="1:6" x14ac:dyDescent="0.25">
      <c r="A18665" s="68" t="s">
        <v>103</v>
      </c>
      <c r="B18665" s="69">
        <v>491668624</v>
      </c>
      <c r="C18665" s="68">
        <v>887961822892</v>
      </c>
      <c r="D18665" s="69" t="s">
        <v>12237</v>
      </c>
      <c r="E18665" s="65">
        <f>IFERROR(VLOOKUP(C18665,Pivot!A:B,2,0),0)</f>
        <v>0</v>
      </c>
      <c r="F18665" s="65">
        <f>IFERROR(VLOOKUP(C18665,Pivot!A:C,3,0),0)</f>
        <v>0</v>
      </c>
    </row>
    <row r="18666" spans="1:6" x14ac:dyDescent="0.25">
      <c r="A18666" s="68" t="s">
        <v>103</v>
      </c>
      <c r="B18666" s="69">
        <v>491668624</v>
      </c>
      <c r="C18666" s="68">
        <v>887961822908</v>
      </c>
      <c r="D18666" s="69" t="s">
        <v>12237</v>
      </c>
      <c r="E18666" s="65">
        <f>IFERROR(VLOOKUP(C18666,Pivot!A:B,2,0),0)</f>
        <v>0</v>
      </c>
      <c r="F18666" s="65">
        <f>IFERROR(VLOOKUP(C18666,Pivot!A:C,3,0),0)</f>
        <v>0</v>
      </c>
    </row>
    <row r="18667" spans="1:6" x14ac:dyDescent="0.25">
      <c r="A18667" s="68" t="s">
        <v>103</v>
      </c>
      <c r="B18667" s="69">
        <v>491668625</v>
      </c>
      <c r="C18667" s="68">
        <v>887961819434</v>
      </c>
      <c r="D18667" s="69" t="s">
        <v>12238</v>
      </c>
      <c r="E18667" s="65">
        <f>IFERROR(VLOOKUP(C18667,Pivot!A:B,2,0),0)</f>
        <v>0</v>
      </c>
      <c r="F18667" s="65">
        <f>IFERROR(VLOOKUP(C18667,Pivot!A:C,3,0),0)</f>
        <v>0</v>
      </c>
    </row>
    <row r="18668" spans="1:6" x14ac:dyDescent="0.25">
      <c r="A18668" s="68" t="s">
        <v>103</v>
      </c>
      <c r="B18668" s="69">
        <v>491668626</v>
      </c>
      <c r="C18668" s="68">
        <v>887961837315</v>
      </c>
      <c r="D18668" s="69" t="s">
        <v>12239</v>
      </c>
      <c r="E18668" s="65">
        <f>IFERROR(VLOOKUP(C18668,Pivot!A:B,2,0),0)</f>
        <v>0</v>
      </c>
      <c r="F18668" s="65">
        <f>IFERROR(VLOOKUP(C18668,Pivot!A:C,3,0),0)</f>
        <v>0</v>
      </c>
    </row>
    <row r="18669" spans="1:6" x14ac:dyDescent="0.25">
      <c r="A18669" s="68" t="s">
        <v>103</v>
      </c>
      <c r="B18669" s="69">
        <v>491668626</v>
      </c>
      <c r="C18669" s="68">
        <v>887961839739</v>
      </c>
      <c r="D18669" s="69" t="s">
        <v>12239</v>
      </c>
      <c r="E18669" s="65">
        <f>IFERROR(VLOOKUP(C18669,Pivot!A:B,2,0),0)</f>
        <v>0</v>
      </c>
      <c r="F18669" s="65">
        <f>IFERROR(VLOOKUP(C18669,Pivot!A:C,3,0),0)</f>
        <v>0</v>
      </c>
    </row>
    <row r="18670" spans="1:6" x14ac:dyDescent="0.25">
      <c r="A18670" s="68" t="s">
        <v>103</v>
      </c>
      <c r="B18670" s="69">
        <v>491668626</v>
      </c>
      <c r="C18670" s="68">
        <v>887961839746</v>
      </c>
      <c r="D18670" s="69" t="s">
        <v>12239</v>
      </c>
      <c r="E18670" s="65">
        <f>IFERROR(VLOOKUP(C18670,Pivot!A:B,2,0),0)</f>
        <v>0</v>
      </c>
      <c r="F18670" s="65">
        <f>IFERROR(VLOOKUP(C18670,Pivot!A:C,3,0),0)</f>
        <v>0</v>
      </c>
    </row>
    <row r="18671" spans="1:6" x14ac:dyDescent="0.25">
      <c r="A18671" s="68" t="s">
        <v>103</v>
      </c>
      <c r="B18671" s="69">
        <v>491668626</v>
      </c>
      <c r="C18671" s="68">
        <v>887961839753</v>
      </c>
      <c r="D18671" s="69" t="s">
        <v>12239</v>
      </c>
      <c r="E18671" s="65">
        <f>IFERROR(VLOOKUP(C18671,Pivot!A:B,2,0),0)</f>
        <v>0</v>
      </c>
      <c r="F18671" s="65">
        <f>IFERROR(VLOOKUP(C18671,Pivot!A:C,3,0),0)</f>
        <v>0</v>
      </c>
    </row>
    <row r="18672" spans="1:6" x14ac:dyDescent="0.25">
      <c r="A18672" s="68" t="s">
        <v>103</v>
      </c>
      <c r="B18672" s="69">
        <v>491668639</v>
      </c>
      <c r="C18672" s="68">
        <v>8901383726124</v>
      </c>
      <c r="D18672" s="69" t="s">
        <v>12240</v>
      </c>
      <c r="E18672" s="65">
        <f>IFERROR(VLOOKUP(C18672,Pivot!A:B,2,0),0)</f>
        <v>0</v>
      </c>
      <c r="F18672" s="65">
        <f>IFERROR(VLOOKUP(C18672,Pivot!A:C,3,0),0)</f>
        <v>0</v>
      </c>
    </row>
    <row r="18673" spans="1:6" x14ac:dyDescent="0.25">
      <c r="A18673" s="68" t="s">
        <v>103</v>
      </c>
      <c r="B18673" s="69">
        <v>491668640</v>
      </c>
      <c r="C18673" s="68">
        <v>8901383726131</v>
      </c>
      <c r="D18673" s="69" t="s">
        <v>12241</v>
      </c>
      <c r="E18673" s="65">
        <f>IFERROR(VLOOKUP(C18673,Pivot!A:B,2,0),0)</f>
        <v>0</v>
      </c>
      <c r="F18673" s="65">
        <f>IFERROR(VLOOKUP(C18673,Pivot!A:C,3,0),0)</f>
        <v>0</v>
      </c>
    </row>
    <row r="18674" spans="1:6" x14ac:dyDescent="0.25">
      <c r="A18674" s="68" t="s">
        <v>103</v>
      </c>
      <c r="B18674" s="69">
        <v>491668672</v>
      </c>
      <c r="C18674" s="68">
        <v>6944588202392</v>
      </c>
      <c r="D18674" s="69" t="s">
        <v>12242</v>
      </c>
      <c r="E18674" s="65">
        <f>IFERROR(VLOOKUP(C18674,Pivot!A:B,2,0),0)</f>
        <v>0</v>
      </c>
      <c r="F18674" s="65">
        <f>IFERROR(VLOOKUP(C18674,Pivot!A:C,3,0),0)</f>
        <v>0</v>
      </c>
    </row>
    <row r="18675" spans="1:6" x14ac:dyDescent="0.25">
      <c r="A18675" s="68" t="s">
        <v>103</v>
      </c>
      <c r="B18675" s="69">
        <v>491668673</v>
      </c>
      <c r="C18675" s="68">
        <v>6944588202569</v>
      </c>
      <c r="D18675" s="69" t="s">
        <v>12243</v>
      </c>
      <c r="E18675" s="65">
        <f>IFERROR(VLOOKUP(C18675,Pivot!A:B,2,0),0)</f>
        <v>0</v>
      </c>
      <c r="F18675" s="65">
        <f>IFERROR(VLOOKUP(C18675,Pivot!A:C,3,0),0)</f>
        <v>0</v>
      </c>
    </row>
    <row r="18676" spans="1:6" x14ac:dyDescent="0.25">
      <c r="A18676" s="68" t="s">
        <v>103</v>
      </c>
      <c r="B18676" s="69">
        <v>491668675</v>
      </c>
      <c r="C18676" s="68">
        <v>6944588209810</v>
      </c>
      <c r="D18676" s="69" t="s">
        <v>12244</v>
      </c>
      <c r="E18676" s="65">
        <f>IFERROR(VLOOKUP(C18676,Pivot!A:B,2,0),0)</f>
        <v>0</v>
      </c>
      <c r="F18676" s="65">
        <f>IFERROR(VLOOKUP(C18676,Pivot!A:C,3,0),0)</f>
        <v>0</v>
      </c>
    </row>
    <row r="18677" spans="1:6" x14ac:dyDescent="0.25">
      <c r="A18677" s="68" t="s">
        <v>103</v>
      </c>
      <c r="B18677" s="69">
        <v>491890454</v>
      </c>
      <c r="C18677" s="68">
        <v>8906103500169</v>
      </c>
      <c r="D18677" s="69" t="s">
        <v>12245</v>
      </c>
      <c r="E18677" s="65">
        <f>IFERROR(VLOOKUP(C18677,Pivot!A:B,2,0),0)</f>
        <v>0</v>
      </c>
      <c r="F18677" s="65">
        <f>IFERROR(VLOOKUP(C18677,Pivot!A:C,3,0),0)</f>
        <v>0</v>
      </c>
    </row>
    <row r="18678" spans="1:6" x14ac:dyDescent="0.25">
      <c r="A18678" s="68" t="s">
        <v>103</v>
      </c>
      <c r="B18678" s="69">
        <v>491890455</v>
      </c>
      <c r="C18678" s="68">
        <v>8906103500176</v>
      </c>
      <c r="D18678" s="69" t="s">
        <v>12246</v>
      </c>
      <c r="E18678" s="65">
        <f>IFERROR(VLOOKUP(C18678,Pivot!A:B,2,0),0)</f>
        <v>0</v>
      </c>
      <c r="F18678" s="65">
        <f>IFERROR(VLOOKUP(C18678,Pivot!A:C,3,0),0)</f>
        <v>0</v>
      </c>
    </row>
    <row r="18679" spans="1:6" x14ac:dyDescent="0.25">
      <c r="A18679" s="68" t="s">
        <v>103</v>
      </c>
      <c r="B18679" s="69">
        <v>491890457</v>
      </c>
      <c r="C18679" s="68">
        <v>8906103500190</v>
      </c>
      <c r="D18679" s="69" t="s">
        <v>12247</v>
      </c>
      <c r="E18679" s="65">
        <f>IFERROR(VLOOKUP(C18679,Pivot!A:B,2,0),0)</f>
        <v>0</v>
      </c>
      <c r="F18679" s="65">
        <f>IFERROR(VLOOKUP(C18679,Pivot!A:C,3,0),0)</f>
        <v>0</v>
      </c>
    </row>
    <row r="18680" spans="1:6" x14ac:dyDescent="0.25">
      <c r="A18680" s="68" t="s">
        <v>103</v>
      </c>
      <c r="B18680" s="69">
        <v>491890459</v>
      </c>
      <c r="C18680" s="68">
        <v>8906103500213</v>
      </c>
      <c r="D18680" s="69" t="s">
        <v>12248</v>
      </c>
      <c r="E18680" s="65">
        <f>IFERROR(VLOOKUP(C18680,Pivot!A:B,2,0),0)</f>
        <v>0</v>
      </c>
      <c r="F18680" s="65">
        <f>IFERROR(VLOOKUP(C18680,Pivot!A:C,3,0),0)</f>
        <v>0</v>
      </c>
    </row>
    <row r="18681" spans="1:6" x14ac:dyDescent="0.25">
      <c r="A18681" s="68" t="s">
        <v>103</v>
      </c>
      <c r="B18681" s="69">
        <v>491890473</v>
      </c>
      <c r="C18681" s="68">
        <v>8906103500305</v>
      </c>
      <c r="D18681" s="69" t="s">
        <v>12249</v>
      </c>
      <c r="E18681" s="65">
        <f>IFERROR(VLOOKUP(C18681,Pivot!A:B,2,0),0)</f>
        <v>0</v>
      </c>
      <c r="F18681" s="65">
        <f>IFERROR(VLOOKUP(C18681,Pivot!A:C,3,0),0)</f>
        <v>0</v>
      </c>
    </row>
    <row r="18682" spans="1:6" x14ac:dyDescent="0.25">
      <c r="A18682" s="68" t="s">
        <v>103</v>
      </c>
      <c r="B18682" s="69">
        <v>491890474</v>
      </c>
      <c r="C18682" s="68">
        <v>8906103500329</v>
      </c>
      <c r="D18682" s="69" t="s">
        <v>12250</v>
      </c>
      <c r="E18682" s="65">
        <f>IFERROR(VLOOKUP(C18682,Pivot!A:B,2,0),0)</f>
        <v>0</v>
      </c>
      <c r="F18682" s="65">
        <f>IFERROR(VLOOKUP(C18682,Pivot!A:C,3,0),0)</f>
        <v>0</v>
      </c>
    </row>
    <row r="18683" spans="1:6" x14ac:dyDescent="0.25">
      <c r="A18683" s="68" t="s">
        <v>103</v>
      </c>
      <c r="B18683" s="69">
        <v>491890475</v>
      </c>
      <c r="C18683" s="68">
        <v>8906103500435</v>
      </c>
      <c r="D18683" s="69" t="s">
        <v>12251</v>
      </c>
      <c r="E18683" s="65">
        <f>IFERROR(VLOOKUP(C18683,Pivot!A:B,2,0),0)</f>
        <v>0</v>
      </c>
      <c r="F18683" s="65">
        <f>IFERROR(VLOOKUP(C18683,Pivot!A:C,3,0),0)</f>
        <v>0</v>
      </c>
    </row>
    <row r="18684" spans="1:6" x14ac:dyDescent="0.25">
      <c r="A18684" s="68" t="s">
        <v>103</v>
      </c>
      <c r="B18684" s="69">
        <v>491892651</v>
      </c>
      <c r="C18684" s="68">
        <v>491892651</v>
      </c>
      <c r="D18684" s="69" t="s">
        <v>12252</v>
      </c>
      <c r="E18684" s="65">
        <f>IFERROR(VLOOKUP(C18684,Pivot!A:B,2,0),0)</f>
        <v>0</v>
      </c>
      <c r="F18684" s="65">
        <f>IFERROR(VLOOKUP(C18684,Pivot!A:C,3,0),0)</f>
        <v>0</v>
      </c>
    </row>
    <row r="18685" spans="1:6" x14ac:dyDescent="0.25">
      <c r="A18685" s="68" t="s">
        <v>103</v>
      </c>
      <c r="B18685" s="69">
        <v>491892653</v>
      </c>
      <c r="C18685" s="68">
        <v>491892653</v>
      </c>
      <c r="D18685" s="69" t="s">
        <v>12253</v>
      </c>
      <c r="E18685" s="65">
        <f>IFERROR(VLOOKUP(C18685,Pivot!A:B,2,0),0)</f>
        <v>0</v>
      </c>
      <c r="F18685" s="65">
        <f>IFERROR(VLOOKUP(C18685,Pivot!A:C,3,0),0)</f>
        <v>0</v>
      </c>
    </row>
    <row r="18686" spans="1:6" x14ac:dyDescent="0.25">
      <c r="A18686" s="68" t="s">
        <v>103</v>
      </c>
      <c r="B18686" s="69">
        <v>491892654</v>
      </c>
      <c r="C18686" s="68">
        <v>491892654</v>
      </c>
      <c r="D18686" s="69" t="s">
        <v>12254</v>
      </c>
      <c r="E18686" s="65">
        <f>IFERROR(VLOOKUP(C18686,Pivot!A:B,2,0),0)</f>
        <v>0</v>
      </c>
      <c r="F18686" s="65">
        <f>IFERROR(VLOOKUP(C18686,Pivot!A:C,3,0),0)</f>
        <v>0</v>
      </c>
    </row>
    <row r="18687" spans="1:6" x14ac:dyDescent="0.25">
      <c r="A18687" s="68" t="s">
        <v>103</v>
      </c>
      <c r="B18687" s="69">
        <v>491892655</v>
      </c>
      <c r="C18687" s="68">
        <v>491892655</v>
      </c>
      <c r="D18687" s="69" t="s">
        <v>12255</v>
      </c>
      <c r="E18687" s="65">
        <f>IFERROR(VLOOKUP(C18687,Pivot!A:B,2,0),0)</f>
        <v>0</v>
      </c>
      <c r="F18687" s="65">
        <f>IFERROR(VLOOKUP(C18687,Pivot!A:C,3,0),0)</f>
        <v>0</v>
      </c>
    </row>
    <row r="18688" spans="1:6" x14ac:dyDescent="0.25">
      <c r="A18688" s="68" t="s">
        <v>103</v>
      </c>
      <c r="B18688" s="69">
        <v>491892657</v>
      </c>
      <c r="C18688" s="68">
        <v>491892657</v>
      </c>
      <c r="D18688" s="69" t="s">
        <v>12256</v>
      </c>
      <c r="E18688" s="65">
        <f>IFERROR(VLOOKUP(C18688,Pivot!A:B,2,0),0)</f>
        <v>0</v>
      </c>
      <c r="F18688" s="65">
        <f>IFERROR(VLOOKUP(C18688,Pivot!A:C,3,0),0)</f>
        <v>0</v>
      </c>
    </row>
    <row r="18689" spans="1:6" x14ac:dyDescent="0.25">
      <c r="A18689" s="68" t="s">
        <v>103</v>
      </c>
      <c r="B18689" s="69">
        <v>491892658</v>
      </c>
      <c r="C18689" s="68">
        <v>491892658</v>
      </c>
      <c r="D18689" s="69" t="s">
        <v>12257</v>
      </c>
      <c r="E18689" s="65">
        <f>IFERROR(VLOOKUP(C18689,Pivot!A:B,2,0),0)</f>
        <v>0</v>
      </c>
      <c r="F18689" s="65">
        <f>IFERROR(VLOOKUP(C18689,Pivot!A:C,3,0),0)</f>
        <v>0</v>
      </c>
    </row>
    <row r="18690" spans="1:6" x14ac:dyDescent="0.25">
      <c r="A18690" s="68" t="s">
        <v>103</v>
      </c>
      <c r="B18690" s="69">
        <v>491892659</v>
      </c>
      <c r="C18690" s="68">
        <v>8906076574259</v>
      </c>
      <c r="D18690" s="69" t="s">
        <v>12258</v>
      </c>
      <c r="E18690" s="65">
        <f>IFERROR(VLOOKUP(C18690,Pivot!A:B,2,0),0)</f>
        <v>0</v>
      </c>
      <c r="F18690" s="65">
        <f>IFERROR(VLOOKUP(C18690,Pivot!A:C,3,0),0)</f>
        <v>0</v>
      </c>
    </row>
    <row r="18691" spans="1:6" x14ac:dyDescent="0.25">
      <c r="A18691" s="68" t="s">
        <v>103</v>
      </c>
      <c r="B18691" s="69">
        <v>491892660</v>
      </c>
      <c r="C18691" s="68">
        <v>491892660</v>
      </c>
      <c r="D18691" s="69" t="s">
        <v>12259</v>
      </c>
      <c r="E18691" s="65">
        <f>IFERROR(VLOOKUP(C18691,Pivot!A:B,2,0),0)</f>
        <v>0</v>
      </c>
      <c r="F18691" s="65">
        <f>IFERROR(VLOOKUP(C18691,Pivot!A:C,3,0),0)</f>
        <v>0</v>
      </c>
    </row>
    <row r="18692" spans="1:6" x14ac:dyDescent="0.25">
      <c r="A18692" s="68" t="s">
        <v>103</v>
      </c>
      <c r="B18692" s="69">
        <v>491892661</v>
      </c>
      <c r="C18692" s="68">
        <v>491892661</v>
      </c>
      <c r="D18692" s="69" t="s">
        <v>12260</v>
      </c>
      <c r="E18692" s="65">
        <f>IFERROR(VLOOKUP(C18692,Pivot!A:B,2,0),0)</f>
        <v>0</v>
      </c>
      <c r="F18692" s="65">
        <f>IFERROR(VLOOKUP(C18692,Pivot!A:C,3,0),0)</f>
        <v>0</v>
      </c>
    </row>
    <row r="18693" spans="1:6" x14ac:dyDescent="0.25">
      <c r="A18693" s="68" t="s">
        <v>103</v>
      </c>
      <c r="B18693" s="69">
        <v>491892670</v>
      </c>
      <c r="C18693" s="68">
        <v>491892670</v>
      </c>
      <c r="D18693" s="69" t="s">
        <v>12261</v>
      </c>
      <c r="E18693" s="65">
        <f>IFERROR(VLOOKUP(C18693,Pivot!A:B,2,0),0)</f>
        <v>0</v>
      </c>
      <c r="F18693" s="65">
        <f>IFERROR(VLOOKUP(C18693,Pivot!A:C,3,0),0)</f>
        <v>0</v>
      </c>
    </row>
    <row r="18694" spans="1:6" x14ac:dyDescent="0.25">
      <c r="A18694" s="68" t="s">
        <v>103</v>
      </c>
      <c r="B18694" s="69">
        <v>491892692</v>
      </c>
      <c r="C18694" s="68">
        <v>491892692</v>
      </c>
      <c r="D18694" s="69" t="s">
        <v>12262</v>
      </c>
      <c r="E18694" s="65">
        <f>IFERROR(VLOOKUP(C18694,Pivot!A:B,2,0),0)</f>
        <v>0</v>
      </c>
      <c r="F18694" s="65">
        <f>IFERROR(VLOOKUP(C18694,Pivot!A:C,3,0),0)</f>
        <v>0</v>
      </c>
    </row>
    <row r="18695" spans="1:6" x14ac:dyDescent="0.25">
      <c r="A18695" s="68" t="s">
        <v>103</v>
      </c>
      <c r="B18695" s="69">
        <v>491892695</v>
      </c>
      <c r="C18695" s="68">
        <v>1230070011012</v>
      </c>
      <c r="D18695" s="69" t="s">
        <v>12263</v>
      </c>
      <c r="E18695" s="65">
        <f>IFERROR(VLOOKUP(C18695,Pivot!A:B,2,0),0)</f>
        <v>0</v>
      </c>
      <c r="F18695" s="65">
        <f>IFERROR(VLOOKUP(C18695,Pivot!A:C,3,0),0)</f>
        <v>0</v>
      </c>
    </row>
    <row r="18696" spans="1:6" x14ac:dyDescent="0.25">
      <c r="A18696" s="68" t="s">
        <v>103</v>
      </c>
      <c r="B18696" s="69">
        <v>491892695</v>
      </c>
      <c r="C18696" s="68">
        <v>491892695</v>
      </c>
      <c r="D18696" s="69" t="s">
        <v>12263</v>
      </c>
      <c r="E18696" s="65">
        <f>IFERROR(VLOOKUP(C18696,Pivot!A:B,2,0),0)</f>
        <v>0</v>
      </c>
      <c r="F18696" s="65">
        <f>IFERROR(VLOOKUP(C18696,Pivot!A:C,3,0),0)</f>
        <v>0</v>
      </c>
    </row>
    <row r="18697" spans="1:6" x14ac:dyDescent="0.25">
      <c r="A18697" s="68" t="s">
        <v>103</v>
      </c>
      <c r="B18697" s="69">
        <v>491892695</v>
      </c>
      <c r="C18697" s="68">
        <v>5010993645145</v>
      </c>
      <c r="D18697" s="69" t="s">
        <v>12263</v>
      </c>
      <c r="E18697" s="65">
        <f>IFERROR(VLOOKUP(C18697,Pivot!A:B,2,0),0)</f>
        <v>0</v>
      </c>
      <c r="F18697" s="65">
        <f>IFERROR(VLOOKUP(C18697,Pivot!A:C,3,0),0)</f>
        <v>0</v>
      </c>
    </row>
    <row r="18698" spans="1:6" x14ac:dyDescent="0.25">
      <c r="A18698" s="68" t="s">
        <v>103</v>
      </c>
      <c r="B18698" s="69">
        <v>491892696</v>
      </c>
      <c r="C18698" s="68">
        <v>491892696</v>
      </c>
      <c r="D18698" s="69" t="s">
        <v>12264</v>
      </c>
      <c r="E18698" s="65">
        <f>IFERROR(VLOOKUP(C18698,Pivot!A:B,2,0),0)</f>
        <v>0</v>
      </c>
      <c r="F18698" s="65">
        <f>IFERROR(VLOOKUP(C18698,Pivot!A:C,3,0),0)</f>
        <v>0</v>
      </c>
    </row>
    <row r="18699" spans="1:6" x14ac:dyDescent="0.25">
      <c r="A18699" s="68" t="s">
        <v>103</v>
      </c>
      <c r="B18699" s="69">
        <v>491892696</v>
      </c>
      <c r="C18699" s="68">
        <v>5010993645152</v>
      </c>
      <c r="D18699" s="69" t="s">
        <v>12264</v>
      </c>
      <c r="E18699" s="65">
        <f>IFERROR(VLOOKUP(C18699,Pivot!A:B,2,0),0)</f>
        <v>0</v>
      </c>
      <c r="F18699" s="65">
        <f>IFERROR(VLOOKUP(C18699,Pivot!A:C,3,0),0)</f>
        <v>0</v>
      </c>
    </row>
    <row r="18700" spans="1:6" x14ac:dyDescent="0.25">
      <c r="A18700" s="68" t="s">
        <v>103</v>
      </c>
      <c r="B18700" s="69">
        <v>491892697</v>
      </c>
      <c r="C18700" s="68">
        <v>719565336911</v>
      </c>
      <c r="D18700" s="69" t="s">
        <v>12265</v>
      </c>
      <c r="E18700" s="65">
        <f>IFERROR(VLOOKUP(C18700,Pivot!A:B,2,0),0)</f>
        <v>0</v>
      </c>
      <c r="F18700" s="65">
        <f>IFERROR(VLOOKUP(C18700,Pivot!A:C,3,0),0)</f>
        <v>0</v>
      </c>
    </row>
    <row r="18701" spans="1:6" x14ac:dyDescent="0.25">
      <c r="A18701" s="68" t="s">
        <v>103</v>
      </c>
      <c r="B18701" s="69">
        <v>491892697</v>
      </c>
      <c r="C18701" s="68">
        <v>887961818987</v>
      </c>
      <c r="D18701" s="69" t="s">
        <v>12265</v>
      </c>
      <c r="E18701" s="65">
        <f>IFERROR(VLOOKUP(C18701,Pivot!A:B,2,0),0)</f>
        <v>0</v>
      </c>
      <c r="F18701" s="65">
        <f>IFERROR(VLOOKUP(C18701,Pivot!A:C,3,0),0)</f>
        <v>0</v>
      </c>
    </row>
    <row r="18702" spans="1:6" x14ac:dyDescent="0.25">
      <c r="A18702" s="68" t="s">
        <v>103</v>
      </c>
      <c r="B18702" s="69">
        <v>491892698</v>
      </c>
      <c r="C18702" s="68">
        <v>719565368127</v>
      </c>
      <c r="D18702" s="69" t="s">
        <v>12266</v>
      </c>
      <c r="E18702" s="65">
        <f>IFERROR(VLOOKUP(C18702,Pivot!A:B,2,0),0)</f>
        <v>0</v>
      </c>
      <c r="F18702" s="65">
        <f>IFERROR(VLOOKUP(C18702,Pivot!A:C,3,0),0)</f>
        <v>0</v>
      </c>
    </row>
    <row r="18703" spans="1:6" x14ac:dyDescent="0.25">
      <c r="A18703" s="68" t="s">
        <v>103</v>
      </c>
      <c r="B18703" s="69">
        <v>491892700</v>
      </c>
      <c r="C18703" s="68">
        <v>630509919543</v>
      </c>
      <c r="D18703" s="69" t="s">
        <v>12267</v>
      </c>
      <c r="E18703" s="65">
        <f>IFERROR(VLOOKUP(C18703,Pivot!A:B,2,0),0)</f>
        <v>0</v>
      </c>
      <c r="F18703" s="65">
        <f>IFERROR(VLOOKUP(C18703,Pivot!A:C,3,0),0)</f>
        <v>0</v>
      </c>
    </row>
    <row r="18704" spans="1:6" x14ac:dyDescent="0.25">
      <c r="A18704" s="68" t="s">
        <v>103</v>
      </c>
      <c r="B18704" s="69">
        <v>491892702</v>
      </c>
      <c r="C18704" s="68">
        <v>887961817669</v>
      </c>
      <c r="D18704" s="69" t="s">
        <v>12268</v>
      </c>
      <c r="E18704" s="65">
        <f>IFERROR(VLOOKUP(C18704,Pivot!A:B,2,0),0)</f>
        <v>0</v>
      </c>
      <c r="F18704" s="65">
        <f>IFERROR(VLOOKUP(C18704,Pivot!A:C,3,0),0)</f>
        <v>0</v>
      </c>
    </row>
    <row r="18705" spans="1:6" x14ac:dyDescent="0.25">
      <c r="A18705" s="68" t="s">
        <v>103</v>
      </c>
      <c r="B18705" s="69">
        <v>491892702</v>
      </c>
      <c r="C18705" s="68">
        <v>887961817683</v>
      </c>
      <c r="D18705" s="69" t="s">
        <v>12268</v>
      </c>
      <c r="E18705" s="65">
        <f>IFERROR(VLOOKUP(C18705,Pivot!A:B,2,0),0)</f>
        <v>0</v>
      </c>
      <c r="F18705" s="65">
        <f>IFERROR(VLOOKUP(C18705,Pivot!A:C,3,0),0)</f>
        <v>0</v>
      </c>
    </row>
    <row r="18706" spans="1:6" x14ac:dyDescent="0.25">
      <c r="A18706" s="68" t="s">
        <v>103</v>
      </c>
      <c r="B18706" s="69">
        <v>491892702</v>
      </c>
      <c r="C18706" s="68">
        <v>887961817690</v>
      </c>
      <c r="D18706" s="69" t="s">
        <v>12268</v>
      </c>
      <c r="E18706" s="65">
        <f>IFERROR(VLOOKUP(C18706,Pivot!A:B,2,0),0)</f>
        <v>0</v>
      </c>
      <c r="F18706" s="65">
        <f>IFERROR(VLOOKUP(C18706,Pivot!A:C,3,0),0)</f>
        <v>0</v>
      </c>
    </row>
    <row r="18707" spans="1:6" x14ac:dyDescent="0.25">
      <c r="A18707" s="68" t="s">
        <v>103</v>
      </c>
      <c r="B18707" s="69">
        <v>491892702</v>
      </c>
      <c r="C18707" s="68">
        <v>887961817706</v>
      </c>
      <c r="D18707" s="69" t="s">
        <v>12268</v>
      </c>
      <c r="E18707" s="65">
        <f>IFERROR(VLOOKUP(C18707,Pivot!A:B,2,0),0)</f>
        <v>0</v>
      </c>
      <c r="F18707" s="65">
        <f>IFERROR(VLOOKUP(C18707,Pivot!A:C,3,0),0)</f>
        <v>0</v>
      </c>
    </row>
    <row r="18708" spans="1:6" x14ac:dyDescent="0.25">
      <c r="A18708" s="68" t="s">
        <v>103</v>
      </c>
      <c r="B18708" s="69">
        <v>491892702</v>
      </c>
      <c r="C18708" s="68">
        <v>887961817713</v>
      </c>
      <c r="D18708" s="69" t="s">
        <v>12268</v>
      </c>
      <c r="E18708" s="65">
        <f>IFERROR(VLOOKUP(C18708,Pivot!A:B,2,0),0)</f>
        <v>0</v>
      </c>
      <c r="F18708" s="65">
        <f>IFERROR(VLOOKUP(C18708,Pivot!A:C,3,0),0)</f>
        <v>0</v>
      </c>
    </row>
    <row r="18709" spans="1:6" x14ac:dyDescent="0.25">
      <c r="A18709" s="68" t="s">
        <v>103</v>
      </c>
      <c r="B18709" s="69">
        <v>491892702</v>
      </c>
      <c r="C18709" s="68">
        <v>887961817720</v>
      </c>
      <c r="D18709" s="69" t="s">
        <v>12268</v>
      </c>
      <c r="E18709" s="65">
        <f>IFERROR(VLOOKUP(C18709,Pivot!A:B,2,0),0)</f>
        <v>0</v>
      </c>
      <c r="F18709" s="65">
        <f>IFERROR(VLOOKUP(C18709,Pivot!A:C,3,0),0)</f>
        <v>0</v>
      </c>
    </row>
    <row r="18710" spans="1:6" x14ac:dyDescent="0.25">
      <c r="A18710" s="68" t="s">
        <v>103</v>
      </c>
      <c r="B18710" s="69">
        <v>491892702</v>
      </c>
      <c r="C18710" s="68">
        <v>887961817737</v>
      </c>
      <c r="D18710" s="69" t="s">
        <v>12268</v>
      </c>
      <c r="E18710" s="65">
        <f>IFERROR(VLOOKUP(C18710,Pivot!A:B,2,0),0)</f>
        <v>0</v>
      </c>
      <c r="F18710" s="65">
        <f>IFERROR(VLOOKUP(C18710,Pivot!A:C,3,0),0)</f>
        <v>0</v>
      </c>
    </row>
    <row r="18711" spans="1:6" x14ac:dyDescent="0.25">
      <c r="A18711" s="68" t="s">
        <v>103</v>
      </c>
      <c r="B18711" s="69">
        <v>491892702</v>
      </c>
      <c r="C18711" s="68">
        <v>887961817744</v>
      </c>
      <c r="D18711" s="69" t="s">
        <v>12268</v>
      </c>
      <c r="E18711" s="65">
        <f>IFERROR(VLOOKUP(C18711,Pivot!A:B,2,0),0)</f>
        <v>0</v>
      </c>
      <c r="F18711" s="65">
        <f>IFERROR(VLOOKUP(C18711,Pivot!A:C,3,0),0)</f>
        <v>0</v>
      </c>
    </row>
    <row r="18712" spans="1:6" x14ac:dyDescent="0.25">
      <c r="A18712" s="68" t="s">
        <v>103</v>
      </c>
      <c r="B18712" s="69">
        <v>491892702</v>
      </c>
      <c r="C18712" s="68">
        <v>887961817751</v>
      </c>
      <c r="D18712" s="69" t="s">
        <v>12268</v>
      </c>
      <c r="E18712" s="65">
        <f>IFERROR(VLOOKUP(C18712,Pivot!A:B,2,0),0)</f>
        <v>0</v>
      </c>
      <c r="F18712" s="65">
        <f>IFERROR(VLOOKUP(C18712,Pivot!A:C,3,0),0)</f>
        <v>0</v>
      </c>
    </row>
    <row r="18713" spans="1:6" x14ac:dyDescent="0.25">
      <c r="A18713" s="68" t="s">
        <v>103</v>
      </c>
      <c r="B18713" s="69">
        <v>491892702</v>
      </c>
      <c r="C18713" s="68">
        <v>887961817768</v>
      </c>
      <c r="D18713" s="69" t="s">
        <v>12268</v>
      </c>
      <c r="E18713" s="65">
        <f>IFERROR(VLOOKUP(C18713,Pivot!A:B,2,0),0)</f>
        <v>0</v>
      </c>
      <c r="F18713" s="65">
        <f>IFERROR(VLOOKUP(C18713,Pivot!A:C,3,0),0)</f>
        <v>0</v>
      </c>
    </row>
    <row r="18714" spans="1:6" x14ac:dyDescent="0.25">
      <c r="A18714" s="68" t="s">
        <v>103</v>
      </c>
      <c r="B18714" s="69">
        <v>491892702</v>
      </c>
      <c r="C18714" s="68">
        <v>887961817775</v>
      </c>
      <c r="D18714" s="69" t="s">
        <v>12268</v>
      </c>
      <c r="E18714" s="65">
        <f>IFERROR(VLOOKUP(C18714,Pivot!A:B,2,0),0)</f>
        <v>0</v>
      </c>
      <c r="F18714" s="65">
        <f>IFERROR(VLOOKUP(C18714,Pivot!A:C,3,0),0)</f>
        <v>0</v>
      </c>
    </row>
    <row r="18715" spans="1:6" x14ac:dyDescent="0.25">
      <c r="A18715" s="68" t="s">
        <v>103</v>
      </c>
      <c r="B18715" s="69">
        <v>491892702</v>
      </c>
      <c r="C18715" s="68">
        <v>887961817782</v>
      </c>
      <c r="D18715" s="69" t="s">
        <v>12268</v>
      </c>
      <c r="E18715" s="65">
        <f>IFERROR(VLOOKUP(C18715,Pivot!A:B,2,0),0)</f>
        <v>0</v>
      </c>
      <c r="F18715" s="65">
        <f>IFERROR(VLOOKUP(C18715,Pivot!A:C,3,0),0)</f>
        <v>0</v>
      </c>
    </row>
    <row r="18716" spans="1:6" x14ac:dyDescent="0.25">
      <c r="A18716" s="68" t="s">
        <v>103</v>
      </c>
      <c r="B18716" s="69">
        <v>491892702</v>
      </c>
      <c r="C18716" s="68">
        <v>887961817799</v>
      </c>
      <c r="D18716" s="69" t="s">
        <v>12268</v>
      </c>
      <c r="E18716" s="65">
        <f>IFERROR(VLOOKUP(C18716,Pivot!A:B,2,0),0)</f>
        <v>0</v>
      </c>
      <c r="F18716" s="65">
        <f>IFERROR(VLOOKUP(C18716,Pivot!A:C,3,0),0)</f>
        <v>0</v>
      </c>
    </row>
    <row r="18717" spans="1:6" x14ac:dyDescent="0.25">
      <c r="A18717" s="68" t="s">
        <v>103</v>
      </c>
      <c r="B18717" s="69">
        <v>491892702</v>
      </c>
      <c r="C18717" s="68">
        <v>887961817805</v>
      </c>
      <c r="D18717" s="69" t="s">
        <v>12268</v>
      </c>
      <c r="E18717" s="65">
        <f>IFERROR(VLOOKUP(C18717,Pivot!A:B,2,0),0)</f>
        <v>0</v>
      </c>
      <c r="F18717" s="65">
        <f>IFERROR(VLOOKUP(C18717,Pivot!A:C,3,0),0)</f>
        <v>0</v>
      </c>
    </row>
    <row r="18718" spans="1:6" x14ac:dyDescent="0.25">
      <c r="A18718" s="68" t="s">
        <v>103</v>
      </c>
      <c r="B18718" s="69">
        <v>491892702</v>
      </c>
      <c r="C18718" s="68">
        <v>887961817812</v>
      </c>
      <c r="D18718" s="69" t="s">
        <v>12268</v>
      </c>
      <c r="E18718" s="65">
        <f>IFERROR(VLOOKUP(C18718,Pivot!A:B,2,0),0)</f>
        <v>0</v>
      </c>
      <c r="F18718" s="65">
        <f>IFERROR(VLOOKUP(C18718,Pivot!A:C,3,0),0)</f>
        <v>0</v>
      </c>
    </row>
    <row r="18719" spans="1:6" x14ac:dyDescent="0.25">
      <c r="A18719" s="68" t="s">
        <v>103</v>
      </c>
      <c r="B18719" s="69">
        <v>491892702</v>
      </c>
      <c r="C18719" s="68">
        <v>887961817829</v>
      </c>
      <c r="D18719" s="69" t="s">
        <v>12268</v>
      </c>
      <c r="E18719" s="65">
        <f>IFERROR(VLOOKUP(C18719,Pivot!A:B,2,0),0)</f>
        <v>0</v>
      </c>
      <c r="F18719" s="65">
        <f>IFERROR(VLOOKUP(C18719,Pivot!A:C,3,0),0)</f>
        <v>0</v>
      </c>
    </row>
    <row r="18720" spans="1:6" x14ac:dyDescent="0.25">
      <c r="A18720" s="68" t="s">
        <v>103</v>
      </c>
      <c r="B18720" s="69">
        <v>491892702</v>
      </c>
      <c r="C18720" s="68">
        <v>887961817836</v>
      </c>
      <c r="D18720" s="69" t="s">
        <v>12268</v>
      </c>
      <c r="E18720" s="65">
        <f>IFERROR(VLOOKUP(C18720,Pivot!A:B,2,0),0)</f>
        <v>0</v>
      </c>
      <c r="F18720" s="65">
        <f>IFERROR(VLOOKUP(C18720,Pivot!A:C,3,0),0)</f>
        <v>0</v>
      </c>
    </row>
    <row r="18721" spans="1:6" x14ac:dyDescent="0.25">
      <c r="A18721" s="68" t="s">
        <v>103</v>
      </c>
      <c r="B18721" s="69">
        <v>491892702</v>
      </c>
      <c r="C18721" s="68">
        <v>887961817843</v>
      </c>
      <c r="D18721" s="69" t="s">
        <v>12268</v>
      </c>
      <c r="E18721" s="65">
        <f>IFERROR(VLOOKUP(C18721,Pivot!A:B,2,0),0)</f>
        <v>0</v>
      </c>
      <c r="F18721" s="65">
        <f>IFERROR(VLOOKUP(C18721,Pivot!A:C,3,0),0)</f>
        <v>0</v>
      </c>
    </row>
    <row r="18722" spans="1:6" x14ac:dyDescent="0.25">
      <c r="A18722" s="68" t="s">
        <v>103</v>
      </c>
      <c r="B18722" s="69">
        <v>491892702</v>
      </c>
      <c r="C18722" s="68">
        <v>887961817850</v>
      </c>
      <c r="D18722" s="69" t="s">
        <v>12268</v>
      </c>
      <c r="E18722" s="65">
        <f>IFERROR(VLOOKUP(C18722,Pivot!A:B,2,0),0)</f>
        <v>0</v>
      </c>
      <c r="F18722" s="65">
        <f>IFERROR(VLOOKUP(C18722,Pivot!A:C,3,0),0)</f>
        <v>0</v>
      </c>
    </row>
    <row r="18723" spans="1:6" x14ac:dyDescent="0.25">
      <c r="A18723" s="68" t="s">
        <v>103</v>
      </c>
      <c r="B18723" s="69">
        <v>491892705</v>
      </c>
      <c r="C18723" s="68">
        <v>887961874235</v>
      </c>
      <c r="D18723" s="69" t="s">
        <v>12269</v>
      </c>
      <c r="E18723" s="65">
        <f>IFERROR(VLOOKUP(C18723,Pivot!A:B,2,0),0)</f>
        <v>0</v>
      </c>
      <c r="F18723" s="65">
        <f>IFERROR(VLOOKUP(C18723,Pivot!A:C,3,0),0)</f>
        <v>0</v>
      </c>
    </row>
    <row r="18724" spans="1:6" x14ac:dyDescent="0.25">
      <c r="A18724" s="68" t="s">
        <v>103</v>
      </c>
      <c r="B18724" s="69">
        <v>491892711</v>
      </c>
      <c r="C18724" s="68">
        <v>772042338</v>
      </c>
      <c r="D18724" s="69" t="s">
        <v>12270</v>
      </c>
      <c r="E18724" s="65">
        <f>IFERROR(VLOOKUP(C18724,Pivot!A:B,2,0),0)</f>
        <v>0</v>
      </c>
      <c r="F18724" s="65">
        <f>IFERROR(VLOOKUP(C18724,Pivot!A:C,3,0),0)</f>
        <v>0</v>
      </c>
    </row>
    <row r="18725" spans="1:6" x14ac:dyDescent="0.25">
      <c r="A18725" s="68" t="s">
        <v>103</v>
      </c>
      <c r="B18725" s="69">
        <v>491892712</v>
      </c>
      <c r="C18725" s="68">
        <v>772022095</v>
      </c>
      <c r="D18725" s="69" t="s">
        <v>12271</v>
      </c>
      <c r="E18725" s="65">
        <f>IFERROR(VLOOKUP(C18725,Pivot!A:B,2,0),0)</f>
        <v>0</v>
      </c>
      <c r="F18725" s="65">
        <f>IFERROR(VLOOKUP(C18725,Pivot!A:C,3,0),0)</f>
        <v>0</v>
      </c>
    </row>
    <row r="18726" spans="1:6" x14ac:dyDescent="0.25">
      <c r="A18726" s="68" t="s">
        <v>103</v>
      </c>
      <c r="B18726" s="69">
        <v>491892715</v>
      </c>
      <c r="C18726" s="68">
        <v>772301824</v>
      </c>
      <c r="D18726" s="69" t="s">
        <v>12272</v>
      </c>
      <c r="E18726" s="65">
        <f>IFERROR(VLOOKUP(C18726,Pivot!A:B,2,0),0)</f>
        <v>0</v>
      </c>
      <c r="F18726" s="65">
        <f>IFERROR(VLOOKUP(C18726,Pivot!A:C,3,0),0)</f>
        <v>0</v>
      </c>
    </row>
    <row r="18727" spans="1:6" x14ac:dyDescent="0.25">
      <c r="A18727" s="68" t="s">
        <v>103</v>
      </c>
      <c r="B18727" s="69">
        <v>491892716</v>
      </c>
      <c r="C18727" s="68">
        <v>772301848</v>
      </c>
      <c r="D18727" s="69" t="s">
        <v>12273</v>
      </c>
      <c r="E18727" s="65">
        <f>IFERROR(VLOOKUP(C18727,Pivot!A:B,2,0),0)</f>
        <v>0</v>
      </c>
      <c r="F18727" s="65">
        <f>IFERROR(VLOOKUP(C18727,Pivot!A:C,3,0),0)</f>
        <v>0</v>
      </c>
    </row>
    <row r="18728" spans="1:6" x14ac:dyDescent="0.25">
      <c r="A18728" s="68" t="s">
        <v>103</v>
      </c>
      <c r="B18728" s="69">
        <v>491892730</v>
      </c>
      <c r="C18728" s="68">
        <v>491892730</v>
      </c>
      <c r="D18728" s="69" t="s">
        <v>12274</v>
      </c>
      <c r="E18728" s="65">
        <f>IFERROR(VLOOKUP(C18728,Pivot!A:B,2,0),0)</f>
        <v>0</v>
      </c>
      <c r="F18728" s="65">
        <f>IFERROR(VLOOKUP(C18728,Pivot!A:C,3,0),0)</f>
        <v>0</v>
      </c>
    </row>
    <row r="18729" spans="1:6" x14ac:dyDescent="0.25">
      <c r="A18729" s="68" t="s">
        <v>103</v>
      </c>
      <c r="B18729" s="69">
        <v>491892730</v>
      </c>
      <c r="C18729" s="68">
        <v>7611212460617</v>
      </c>
      <c r="D18729" s="69" t="s">
        <v>12274</v>
      </c>
      <c r="E18729" s="65">
        <f>IFERROR(VLOOKUP(C18729,Pivot!A:B,2,0),0)</f>
        <v>0</v>
      </c>
      <c r="F18729" s="65">
        <f>IFERROR(VLOOKUP(C18729,Pivot!A:C,3,0),0)</f>
        <v>0</v>
      </c>
    </row>
    <row r="18730" spans="1:6" x14ac:dyDescent="0.25">
      <c r="A18730" s="68" t="s">
        <v>103</v>
      </c>
      <c r="B18730" s="69">
        <v>491892748</v>
      </c>
      <c r="C18730" s="68">
        <v>8906085640006</v>
      </c>
      <c r="D18730" s="69" t="s">
        <v>12275</v>
      </c>
      <c r="E18730" s="65">
        <f>IFERROR(VLOOKUP(C18730,Pivot!A:B,2,0),0)</f>
        <v>0</v>
      </c>
      <c r="F18730" s="65">
        <f>IFERROR(VLOOKUP(C18730,Pivot!A:C,3,0),0)</f>
        <v>0</v>
      </c>
    </row>
    <row r="18731" spans="1:6" x14ac:dyDescent="0.25">
      <c r="A18731" s="68" t="s">
        <v>103</v>
      </c>
      <c r="B18731" s="69">
        <v>491892749</v>
      </c>
      <c r="C18731" s="68">
        <v>8906085640228</v>
      </c>
      <c r="D18731" s="69" t="s">
        <v>12276</v>
      </c>
      <c r="E18731" s="65">
        <f>IFERROR(VLOOKUP(C18731,Pivot!A:B,2,0),0)</f>
        <v>0</v>
      </c>
      <c r="F18731" s="65">
        <f>IFERROR(VLOOKUP(C18731,Pivot!A:C,3,0),0)</f>
        <v>0</v>
      </c>
    </row>
    <row r="18732" spans="1:6" x14ac:dyDescent="0.25">
      <c r="A18732" s="68" t="s">
        <v>103</v>
      </c>
      <c r="B18732" s="69">
        <v>491892750</v>
      </c>
      <c r="C18732" s="68">
        <v>8906085640259</v>
      </c>
      <c r="D18732" s="69" t="s">
        <v>12277</v>
      </c>
      <c r="E18732" s="65">
        <f>IFERROR(VLOOKUP(C18732,Pivot!A:B,2,0),0)</f>
        <v>0</v>
      </c>
      <c r="F18732" s="65">
        <f>IFERROR(VLOOKUP(C18732,Pivot!A:C,3,0),0)</f>
        <v>0</v>
      </c>
    </row>
    <row r="18733" spans="1:6" x14ac:dyDescent="0.25">
      <c r="A18733" s="68" t="s">
        <v>103</v>
      </c>
      <c r="B18733" s="69">
        <v>491892751</v>
      </c>
      <c r="C18733" s="68">
        <v>8906085640341</v>
      </c>
      <c r="D18733" s="69" t="s">
        <v>12278</v>
      </c>
      <c r="E18733" s="65">
        <f>IFERROR(VLOOKUP(C18733,Pivot!A:B,2,0),0)</f>
        <v>0</v>
      </c>
      <c r="F18733" s="65">
        <f>IFERROR(VLOOKUP(C18733,Pivot!A:C,3,0),0)</f>
        <v>0</v>
      </c>
    </row>
    <row r="18734" spans="1:6" x14ac:dyDescent="0.25">
      <c r="A18734" s="68" t="s">
        <v>103</v>
      </c>
      <c r="B18734" s="69">
        <v>491892752</v>
      </c>
      <c r="C18734" s="68">
        <v>8906085640266</v>
      </c>
      <c r="D18734" s="69" t="s">
        <v>12279</v>
      </c>
      <c r="E18734" s="65">
        <f>IFERROR(VLOOKUP(C18734,Pivot!A:B,2,0),0)</f>
        <v>0</v>
      </c>
      <c r="F18734" s="65">
        <f>IFERROR(VLOOKUP(C18734,Pivot!A:C,3,0),0)</f>
        <v>0</v>
      </c>
    </row>
    <row r="18735" spans="1:6" x14ac:dyDescent="0.25">
      <c r="A18735" s="68" t="s">
        <v>103</v>
      </c>
      <c r="B18735" s="69">
        <v>491892753</v>
      </c>
      <c r="C18735" s="68">
        <v>8906085640273</v>
      </c>
      <c r="D18735" s="69" t="s">
        <v>12280</v>
      </c>
      <c r="E18735" s="65">
        <f>IFERROR(VLOOKUP(C18735,Pivot!A:B,2,0),0)</f>
        <v>0</v>
      </c>
      <c r="F18735" s="65">
        <f>IFERROR(VLOOKUP(C18735,Pivot!A:C,3,0),0)</f>
        <v>0</v>
      </c>
    </row>
    <row r="18736" spans="1:6" x14ac:dyDescent="0.25">
      <c r="A18736" s="68" t="s">
        <v>103</v>
      </c>
      <c r="B18736" s="69">
        <v>491892754</v>
      </c>
      <c r="C18736" s="68">
        <v>8906085640495</v>
      </c>
      <c r="D18736" s="69" t="s">
        <v>12281</v>
      </c>
      <c r="E18736" s="65">
        <f>IFERROR(VLOOKUP(C18736,Pivot!A:B,2,0),0)</f>
        <v>0</v>
      </c>
      <c r="F18736" s="65">
        <f>IFERROR(VLOOKUP(C18736,Pivot!A:C,3,0),0)</f>
        <v>0</v>
      </c>
    </row>
    <row r="18737" spans="1:6" x14ac:dyDescent="0.25">
      <c r="A18737" s="68" t="s">
        <v>103</v>
      </c>
      <c r="B18737" s="69">
        <v>491892755</v>
      </c>
      <c r="C18737" s="68">
        <v>8906085640457</v>
      </c>
      <c r="D18737" s="69" t="s">
        <v>12282</v>
      </c>
      <c r="E18737" s="65">
        <f>IFERROR(VLOOKUP(C18737,Pivot!A:B,2,0),0)</f>
        <v>0</v>
      </c>
      <c r="F18737" s="65">
        <f>IFERROR(VLOOKUP(C18737,Pivot!A:C,3,0),0)</f>
        <v>0</v>
      </c>
    </row>
    <row r="18738" spans="1:6" x14ac:dyDescent="0.25">
      <c r="A18738" s="68" t="s">
        <v>103</v>
      </c>
      <c r="B18738" s="69">
        <v>491892756</v>
      </c>
      <c r="C18738" s="68">
        <v>8906085640471</v>
      </c>
      <c r="D18738" s="69" t="s">
        <v>12283</v>
      </c>
      <c r="E18738" s="65">
        <f>IFERROR(VLOOKUP(C18738,Pivot!A:B,2,0),0)</f>
        <v>0</v>
      </c>
      <c r="F18738" s="65">
        <f>IFERROR(VLOOKUP(C18738,Pivot!A:C,3,0),0)</f>
        <v>0</v>
      </c>
    </row>
    <row r="18739" spans="1:6" x14ac:dyDescent="0.25">
      <c r="A18739" s="68" t="s">
        <v>103</v>
      </c>
      <c r="B18739" s="69">
        <v>491892757</v>
      </c>
      <c r="C18739" s="68">
        <v>8906085640280</v>
      </c>
      <c r="D18739" s="69" t="s">
        <v>12284</v>
      </c>
      <c r="E18739" s="65">
        <f>IFERROR(VLOOKUP(C18739,Pivot!A:B,2,0),0)</f>
        <v>0</v>
      </c>
      <c r="F18739" s="65">
        <f>IFERROR(VLOOKUP(C18739,Pivot!A:C,3,0),0)</f>
        <v>0</v>
      </c>
    </row>
    <row r="18740" spans="1:6" x14ac:dyDescent="0.25">
      <c r="A18740" s="68" t="s">
        <v>103</v>
      </c>
      <c r="B18740" s="69">
        <v>491892758</v>
      </c>
      <c r="C18740" s="68">
        <v>8906085640297</v>
      </c>
      <c r="D18740" s="69" t="s">
        <v>12285</v>
      </c>
      <c r="E18740" s="65">
        <f>IFERROR(VLOOKUP(C18740,Pivot!A:B,2,0),0)</f>
        <v>0</v>
      </c>
      <c r="F18740" s="65">
        <f>IFERROR(VLOOKUP(C18740,Pivot!A:C,3,0),0)</f>
        <v>0</v>
      </c>
    </row>
    <row r="18741" spans="1:6" x14ac:dyDescent="0.25">
      <c r="A18741" s="68" t="s">
        <v>103</v>
      </c>
      <c r="B18741" s="69">
        <v>491892759</v>
      </c>
      <c r="C18741" s="68">
        <v>8906085640730</v>
      </c>
      <c r="D18741" s="69" t="s">
        <v>12286</v>
      </c>
      <c r="E18741" s="65">
        <f>IFERROR(VLOOKUP(C18741,Pivot!A:B,2,0),0)</f>
        <v>0</v>
      </c>
      <c r="F18741" s="65">
        <f>IFERROR(VLOOKUP(C18741,Pivot!A:C,3,0),0)</f>
        <v>0</v>
      </c>
    </row>
    <row r="18742" spans="1:6" x14ac:dyDescent="0.25">
      <c r="A18742" s="68" t="s">
        <v>103</v>
      </c>
      <c r="B18742" s="69">
        <v>491892760</v>
      </c>
      <c r="C18742" s="68">
        <v>8906085640327</v>
      </c>
      <c r="D18742" s="69" t="s">
        <v>12287</v>
      </c>
      <c r="E18742" s="65">
        <f>IFERROR(VLOOKUP(C18742,Pivot!A:B,2,0),0)</f>
        <v>0</v>
      </c>
      <c r="F18742" s="65">
        <f>IFERROR(VLOOKUP(C18742,Pivot!A:C,3,0),0)</f>
        <v>0</v>
      </c>
    </row>
    <row r="18743" spans="1:6" x14ac:dyDescent="0.25">
      <c r="A18743" s="68" t="s">
        <v>103</v>
      </c>
      <c r="B18743" s="69">
        <v>491892761</v>
      </c>
      <c r="C18743" s="68">
        <v>8906085640310</v>
      </c>
      <c r="D18743" s="69" t="s">
        <v>12288</v>
      </c>
      <c r="E18743" s="65">
        <f>IFERROR(VLOOKUP(C18743,Pivot!A:B,2,0),0)</f>
        <v>0</v>
      </c>
      <c r="F18743" s="65">
        <f>IFERROR(VLOOKUP(C18743,Pivot!A:C,3,0),0)</f>
        <v>0</v>
      </c>
    </row>
    <row r="18744" spans="1:6" x14ac:dyDescent="0.25">
      <c r="A18744" s="68" t="s">
        <v>103</v>
      </c>
      <c r="B18744" s="69">
        <v>491892762</v>
      </c>
      <c r="C18744" s="68">
        <v>8906085640747</v>
      </c>
      <c r="D18744" s="69" t="s">
        <v>12289</v>
      </c>
      <c r="E18744" s="65">
        <f>IFERROR(VLOOKUP(C18744,Pivot!A:B,2,0),0)</f>
        <v>0</v>
      </c>
      <c r="F18744" s="65">
        <f>IFERROR(VLOOKUP(C18744,Pivot!A:C,3,0),0)</f>
        <v>0</v>
      </c>
    </row>
    <row r="18745" spans="1:6" x14ac:dyDescent="0.25">
      <c r="A18745" s="68" t="s">
        <v>103</v>
      </c>
      <c r="B18745" s="69">
        <v>491892763</v>
      </c>
      <c r="C18745" s="68">
        <v>8906085640587</v>
      </c>
      <c r="D18745" s="69" t="s">
        <v>12290</v>
      </c>
      <c r="E18745" s="65">
        <f>IFERROR(VLOOKUP(C18745,Pivot!A:B,2,0),0)</f>
        <v>0</v>
      </c>
      <c r="F18745" s="65">
        <f>IFERROR(VLOOKUP(C18745,Pivot!A:C,3,0),0)</f>
        <v>0</v>
      </c>
    </row>
    <row r="18746" spans="1:6" x14ac:dyDescent="0.25">
      <c r="A18746" s="68" t="s">
        <v>103</v>
      </c>
      <c r="B18746" s="69">
        <v>491892764</v>
      </c>
      <c r="C18746" s="68">
        <v>8906085640594</v>
      </c>
      <c r="D18746" s="69" t="s">
        <v>12291</v>
      </c>
      <c r="E18746" s="65">
        <f>IFERROR(VLOOKUP(C18746,Pivot!A:B,2,0),0)</f>
        <v>0</v>
      </c>
      <c r="F18746" s="65">
        <f>IFERROR(VLOOKUP(C18746,Pivot!A:C,3,0),0)</f>
        <v>0</v>
      </c>
    </row>
    <row r="18747" spans="1:6" x14ac:dyDescent="0.25">
      <c r="A18747" s="68" t="s">
        <v>103</v>
      </c>
      <c r="B18747" s="69">
        <v>491892765</v>
      </c>
      <c r="C18747" s="68">
        <v>8906085640037</v>
      </c>
      <c r="D18747" s="69" t="s">
        <v>12292</v>
      </c>
      <c r="E18747" s="65">
        <f>IFERROR(VLOOKUP(C18747,Pivot!A:B,2,0),0)</f>
        <v>0</v>
      </c>
      <c r="F18747" s="65">
        <f>IFERROR(VLOOKUP(C18747,Pivot!A:C,3,0),0)</f>
        <v>0</v>
      </c>
    </row>
    <row r="18748" spans="1:6" x14ac:dyDescent="0.25">
      <c r="A18748" s="68" t="s">
        <v>103</v>
      </c>
      <c r="B18748" s="69">
        <v>491892766</v>
      </c>
      <c r="C18748" s="68">
        <v>8906085640174</v>
      </c>
      <c r="D18748" s="69" t="s">
        <v>12293</v>
      </c>
      <c r="E18748" s="65">
        <f>IFERROR(VLOOKUP(C18748,Pivot!A:B,2,0),0)</f>
        <v>0</v>
      </c>
      <c r="F18748" s="65">
        <f>IFERROR(VLOOKUP(C18748,Pivot!A:C,3,0),0)</f>
        <v>0</v>
      </c>
    </row>
    <row r="18749" spans="1:6" x14ac:dyDescent="0.25">
      <c r="A18749" s="68" t="s">
        <v>103</v>
      </c>
      <c r="B18749" s="69">
        <v>491892767</v>
      </c>
      <c r="C18749" s="68">
        <v>8906085640631</v>
      </c>
      <c r="D18749" s="69" t="s">
        <v>12294</v>
      </c>
      <c r="E18749" s="65">
        <f>IFERROR(VLOOKUP(C18749,Pivot!A:B,2,0),0)</f>
        <v>0</v>
      </c>
      <c r="F18749" s="65">
        <f>IFERROR(VLOOKUP(C18749,Pivot!A:C,3,0),0)</f>
        <v>0</v>
      </c>
    </row>
    <row r="18750" spans="1:6" x14ac:dyDescent="0.25">
      <c r="A18750" s="68" t="s">
        <v>103</v>
      </c>
      <c r="B18750" s="69">
        <v>491892768</v>
      </c>
      <c r="C18750" s="68">
        <v>8906085640716</v>
      </c>
      <c r="D18750" s="69" t="s">
        <v>12295</v>
      </c>
      <c r="E18750" s="65">
        <f>IFERROR(VLOOKUP(C18750,Pivot!A:B,2,0),0)</f>
        <v>0</v>
      </c>
      <c r="F18750" s="65">
        <f>IFERROR(VLOOKUP(C18750,Pivot!A:C,3,0),0)</f>
        <v>0</v>
      </c>
    </row>
    <row r="18751" spans="1:6" x14ac:dyDescent="0.25">
      <c r="A18751" s="68" t="s">
        <v>103</v>
      </c>
      <c r="B18751" s="69">
        <v>491892769</v>
      </c>
      <c r="C18751" s="68">
        <v>8906085640679</v>
      </c>
      <c r="D18751" s="69" t="s">
        <v>12296</v>
      </c>
      <c r="E18751" s="65">
        <f>IFERROR(VLOOKUP(C18751,Pivot!A:B,2,0),0)</f>
        <v>0</v>
      </c>
      <c r="F18751" s="65">
        <f>IFERROR(VLOOKUP(C18751,Pivot!A:C,3,0),0)</f>
        <v>0</v>
      </c>
    </row>
    <row r="18752" spans="1:6" x14ac:dyDescent="0.25">
      <c r="A18752" s="68" t="s">
        <v>103</v>
      </c>
      <c r="B18752" s="69">
        <v>491892770</v>
      </c>
      <c r="C18752" s="68">
        <v>8906085640181</v>
      </c>
      <c r="D18752" s="69" t="s">
        <v>12297</v>
      </c>
      <c r="E18752" s="65">
        <f>IFERROR(VLOOKUP(C18752,Pivot!A:B,2,0),0)</f>
        <v>0</v>
      </c>
      <c r="F18752" s="65">
        <f>IFERROR(VLOOKUP(C18752,Pivot!A:C,3,0),0)</f>
        <v>0</v>
      </c>
    </row>
    <row r="18753" spans="1:6" x14ac:dyDescent="0.25">
      <c r="A18753" s="68" t="s">
        <v>103</v>
      </c>
      <c r="B18753" s="69">
        <v>491892771</v>
      </c>
      <c r="C18753" s="68">
        <v>8906085640358</v>
      </c>
      <c r="D18753" s="69" t="s">
        <v>12298</v>
      </c>
      <c r="E18753" s="65">
        <f>IFERROR(VLOOKUP(C18753,Pivot!A:B,2,0),0)</f>
        <v>0</v>
      </c>
      <c r="F18753" s="65">
        <f>IFERROR(VLOOKUP(C18753,Pivot!A:C,3,0),0)</f>
        <v>0</v>
      </c>
    </row>
    <row r="18754" spans="1:6" x14ac:dyDescent="0.25">
      <c r="A18754" s="68" t="s">
        <v>103</v>
      </c>
      <c r="B18754" s="69">
        <v>491892773</v>
      </c>
      <c r="C18754" s="68">
        <v>35051560487</v>
      </c>
      <c r="D18754" s="69" t="s">
        <v>12299</v>
      </c>
      <c r="E18754" s="65">
        <f>IFERROR(VLOOKUP(C18754,Pivot!A:B,2,0),0)</f>
        <v>0</v>
      </c>
      <c r="F18754" s="65">
        <f>IFERROR(VLOOKUP(C18754,Pivot!A:C,3,0),0)</f>
        <v>0</v>
      </c>
    </row>
    <row r="18755" spans="1:6" x14ac:dyDescent="0.25">
      <c r="A18755" s="68" t="s">
        <v>103</v>
      </c>
      <c r="B18755" s="69">
        <v>491892773</v>
      </c>
      <c r="C18755" s="68">
        <v>491892773</v>
      </c>
      <c r="D18755" s="69" t="s">
        <v>12299</v>
      </c>
      <c r="E18755" s="65">
        <f>IFERROR(VLOOKUP(C18755,Pivot!A:B,2,0),0)</f>
        <v>0</v>
      </c>
      <c r="F18755" s="65">
        <f>IFERROR(VLOOKUP(C18755,Pivot!A:C,3,0),0)</f>
        <v>0</v>
      </c>
    </row>
    <row r="18756" spans="1:6" x14ac:dyDescent="0.25">
      <c r="A18756" s="68" t="s">
        <v>103</v>
      </c>
      <c r="B18756" s="69">
        <v>491892790</v>
      </c>
      <c r="C18756" s="68">
        <v>8906083590723</v>
      </c>
      <c r="D18756" s="69" t="s">
        <v>12300</v>
      </c>
      <c r="E18756" s="65">
        <f>IFERROR(VLOOKUP(C18756,Pivot!A:B,2,0),0)</f>
        <v>0</v>
      </c>
      <c r="F18756" s="65">
        <f>IFERROR(VLOOKUP(C18756,Pivot!A:C,3,0),0)</f>
        <v>0</v>
      </c>
    </row>
    <row r="18757" spans="1:6" x14ac:dyDescent="0.25">
      <c r="A18757" s="68" t="s">
        <v>103</v>
      </c>
      <c r="B18757" s="69">
        <v>491892791</v>
      </c>
      <c r="C18757" s="68">
        <v>8906083592383</v>
      </c>
      <c r="D18757" s="69" t="s">
        <v>12301</v>
      </c>
      <c r="E18757" s="65">
        <f>IFERROR(VLOOKUP(C18757,Pivot!A:B,2,0),0)</f>
        <v>0</v>
      </c>
      <c r="F18757" s="65">
        <f>IFERROR(VLOOKUP(C18757,Pivot!A:C,3,0),0)</f>
        <v>0</v>
      </c>
    </row>
    <row r="18758" spans="1:6" x14ac:dyDescent="0.25">
      <c r="A18758" s="68" t="s">
        <v>103</v>
      </c>
      <c r="B18758" s="69">
        <v>491892793</v>
      </c>
      <c r="C18758" s="68">
        <v>8906083591539</v>
      </c>
      <c r="D18758" s="69" t="s">
        <v>12302</v>
      </c>
      <c r="E18758" s="65">
        <f>IFERROR(VLOOKUP(C18758,Pivot!A:B,2,0),0)</f>
        <v>0</v>
      </c>
      <c r="F18758" s="65">
        <f>IFERROR(VLOOKUP(C18758,Pivot!A:C,3,0),0)</f>
        <v>0</v>
      </c>
    </row>
    <row r="18759" spans="1:6" x14ac:dyDescent="0.25">
      <c r="A18759" s="68" t="s">
        <v>103</v>
      </c>
      <c r="B18759" s="69">
        <v>491892799</v>
      </c>
      <c r="C18759" s="68">
        <v>8906083590464</v>
      </c>
      <c r="D18759" s="69" t="s">
        <v>12303</v>
      </c>
      <c r="E18759" s="65">
        <f>IFERROR(VLOOKUP(C18759,Pivot!A:B,2,0),0)</f>
        <v>0</v>
      </c>
      <c r="F18759" s="65">
        <f>IFERROR(VLOOKUP(C18759,Pivot!A:C,3,0),0)</f>
        <v>0</v>
      </c>
    </row>
    <row r="18760" spans="1:6" x14ac:dyDescent="0.25">
      <c r="A18760" s="68" t="s">
        <v>103</v>
      </c>
      <c r="B18760" s="69">
        <v>491892801</v>
      </c>
      <c r="C18760" s="68">
        <v>8906083592208</v>
      </c>
      <c r="D18760" s="69" t="s">
        <v>12304</v>
      </c>
      <c r="E18760" s="65">
        <f>IFERROR(VLOOKUP(C18760,Pivot!A:B,2,0),0)</f>
        <v>0</v>
      </c>
      <c r="F18760" s="65">
        <f>IFERROR(VLOOKUP(C18760,Pivot!A:C,3,0),0)</f>
        <v>0</v>
      </c>
    </row>
    <row r="18761" spans="1:6" x14ac:dyDescent="0.25">
      <c r="A18761" s="68" t="s">
        <v>103</v>
      </c>
      <c r="B18761" s="69">
        <v>491892811</v>
      </c>
      <c r="C18761" s="68">
        <v>4001702036232</v>
      </c>
      <c r="D18761" s="69" t="s">
        <v>12305</v>
      </c>
      <c r="E18761" s="65">
        <f>IFERROR(VLOOKUP(C18761,Pivot!A:B,2,0),0)</f>
        <v>0</v>
      </c>
      <c r="F18761" s="65">
        <f>IFERROR(VLOOKUP(C18761,Pivot!A:C,3,0),0)</f>
        <v>0</v>
      </c>
    </row>
    <row r="18762" spans="1:6" x14ac:dyDescent="0.25">
      <c r="A18762" s="68" t="s">
        <v>103</v>
      </c>
      <c r="B18762" s="69">
        <v>491892812</v>
      </c>
      <c r="C18762" s="68">
        <v>4001702025991</v>
      </c>
      <c r="D18762" s="69" t="s">
        <v>12306</v>
      </c>
      <c r="E18762" s="65">
        <f>IFERROR(VLOOKUP(C18762,Pivot!A:B,2,0),0)</f>
        <v>0</v>
      </c>
      <c r="F18762" s="65">
        <f>IFERROR(VLOOKUP(C18762,Pivot!A:C,3,0),0)</f>
        <v>0</v>
      </c>
    </row>
    <row r="18763" spans="1:6" x14ac:dyDescent="0.25">
      <c r="A18763" s="68" t="s">
        <v>103</v>
      </c>
      <c r="B18763" s="69">
        <v>491892815</v>
      </c>
      <c r="C18763" s="68">
        <v>4001702024543</v>
      </c>
      <c r="D18763" s="69" t="s">
        <v>12307</v>
      </c>
      <c r="E18763" s="65">
        <f>IFERROR(VLOOKUP(C18763,Pivot!A:B,2,0),0)</f>
        <v>0</v>
      </c>
      <c r="F18763" s="65">
        <f>IFERROR(VLOOKUP(C18763,Pivot!A:C,3,0),0)</f>
        <v>0</v>
      </c>
    </row>
    <row r="18764" spans="1:6" x14ac:dyDescent="0.25">
      <c r="A18764" s="68" t="s">
        <v>103</v>
      </c>
      <c r="B18764" s="69">
        <v>491892818</v>
      </c>
      <c r="C18764" s="68">
        <v>4001702025328</v>
      </c>
      <c r="D18764" s="69" t="s">
        <v>12308</v>
      </c>
      <c r="E18764" s="65">
        <f>IFERROR(VLOOKUP(C18764,Pivot!A:B,2,0),0)</f>
        <v>0</v>
      </c>
      <c r="F18764" s="65">
        <f>IFERROR(VLOOKUP(C18764,Pivot!A:C,3,0),0)</f>
        <v>0</v>
      </c>
    </row>
    <row r="18765" spans="1:6" x14ac:dyDescent="0.25">
      <c r="A18765" s="68" t="s">
        <v>103</v>
      </c>
      <c r="B18765" s="69">
        <v>491892819</v>
      </c>
      <c r="C18765" s="68">
        <v>4001702024307</v>
      </c>
      <c r="D18765" s="69" t="s">
        <v>12309</v>
      </c>
      <c r="E18765" s="65">
        <f>IFERROR(VLOOKUP(C18765,Pivot!A:B,2,0),0)</f>
        <v>0</v>
      </c>
      <c r="F18765" s="65">
        <f>IFERROR(VLOOKUP(C18765,Pivot!A:C,3,0),0)</f>
        <v>0</v>
      </c>
    </row>
    <row r="18766" spans="1:6" x14ac:dyDescent="0.25">
      <c r="A18766" s="68" t="s">
        <v>103</v>
      </c>
      <c r="B18766" s="69">
        <v>491892824</v>
      </c>
      <c r="C18766" s="68">
        <v>4001702020453</v>
      </c>
      <c r="D18766" s="69" t="s">
        <v>12310</v>
      </c>
      <c r="E18766" s="65">
        <f>IFERROR(VLOOKUP(C18766,Pivot!A:B,2,0),0)</f>
        <v>0</v>
      </c>
      <c r="F18766" s="65">
        <f>IFERROR(VLOOKUP(C18766,Pivot!A:C,3,0),0)</f>
        <v>0</v>
      </c>
    </row>
    <row r="18767" spans="1:6" x14ac:dyDescent="0.25">
      <c r="A18767" s="68" t="s">
        <v>103</v>
      </c>
      <c r="B18767" s="69">
        <v>491892827</v>
      </c>
      <c r="C18767" s="68">
        <v>4001702036515</v>
      </c>
      <c r="D18767" s="69" t="s">
        <v>12311</v>
      </c>
      <c r="E18767" s="65">
        <f>IFERROR(VLOOKUP(C18767,Pivot!A:B,2,0),0)</f>
        <v>0</v>
      </c>
      <c r="F18767" s="65">
        <f>IFERROR(VLOOKUP(C18767,Pivot!A:C,3,0),0)</f>
        <v>0</v>
      </c>
    </row>
    <row r="18768" spans="1:6" x14ac:dyDescent="0.25">
      <c r="A18768" s="68" t="s">
        <v>103</v>
      </c>
      <c r="B18768" s="69">
        <v>491892830</v>
      </c>
      <c r="C18768" s="68">
        <v>4001702025007</v>
      </c>
      <c r="D18768" s="69" t="s">
        <v>12312</v>
      </c>
      <c r="E18768" s="65">
        <f>IFERROR(VLOOKUP(C18768,Pivot!A:B,2,0),0)</f>
        <v>0</v>
      </c>
      <c r="F18768" s="65">
        <f>IFERROR(VLOOKUP(C18768,Pivot!A:C,3,0),0)</f>
        <v>0</v>
      </c>
    </row>
    <row r="18769" spans="1:6" x14ac:dyDescent="0.25">
      <c r="A18769" s="68" t="s">
        <v>103</v>
      </c>
      <c r="B18769" s="69">
        <v>491892836</v>
      </c>
      <c r="C18769" s="68">
        <v>4001702031909</v>
      </c>
      <c r="D18769" s="69" t="s">
        <v>12313</v>
      </c>
      <c r="E18769" s="65">
        <f>IFERROR(VLOOKUP(C18769,Pivot!A:B,2,0),0)</f>
        <v>0</v>
      </c>
      <c r="F18769" s="65">
        <f>IFERROR(VLOOKUP(C18769,Pivot!A:C,3,0),0)</f>
        <v>0</v>
      </c>
    </row>
    <row r="18770" spans="1:6" x14ac:dyDescent="0.25">
      <c r="A18770" s="68" t="s">
        <v>103</v>
      </c>
      <c r="B18770" s="69">
        <v>491892838</v>
      </c>
      <c r="C18770" s="68">
        <v>4001702020521</v>
      </c>
      <c r="D18770" s="69" t="s">
        <v>12314</v>
      </c>
      <c r="E18770" s="65">
        <f>IFERROR(VLOOKUP(C18770,Pivot!A:B,2,0),0)</f>
        <v>0</v>
      </c>
      <c r="F18770" s="65">
        <f>IFERROR(VLOOKUP(C18770,Pivot!A:C,3,0),0)</f>
        <v>0</v>
      </c>
    </row>
    <row r="18771" spans="1:6" x14ac:dyDescent="0.25">
      <c r="A18771" s="68" t="s">
        <v>103</v>
      </c>
      <c r="B18771" s="69">
        <v>491892844</v>
      </c>
      <c r="C18771" s="68">
        <v>4001702025908</v>
      </c>
      <c r="D18771" s="69" t="s">
        <v>12315</v>
      </c>
      <c r="E18771" s="65">
        <f>IFERROR(VLOOKUP(C18771,Pivot!A:B,2,0),0)</f>
        <v>0</v>
      </c>
      <c r="F18771" s="65">
        <f>IFERROR(VLOOKUP(C18771,Pivot!A:C,3,0),0)</f>
        <v>0</v>
      </c>
    </row>
    <row r="18772" spans="1:6" x14ac:dyDescent="0.25">
      <c r="A18772" s="68" t="s">
        <v>103</v>
      </c>
      <c r="B18772" s="69">
        <v>491892846</v>
      </c>
      <c r="C18772" s="68">
        <v>4001702025427</v>
      </c>
      <c r="D18772" s="69" t="s">
        <v>12316</v>
      </c>
      <c r="E18772" s="65">
        <f>IFERROR(VLOOKUP(C18772,Pivot!A:B,2,0),0)</f>
        <v>0</v>
      </c>
      <c r="F18772" s="65">
        <f>IFERROR(VLOOKUP(C18772,Pivot!A:C,3,0),0)</f>
        <v>0</v>
      </c>
    </row>
    <row r="18773" spans="1:6" x14ac:dyDescent="0.25">
      <c r="A18773" s="68" t="s">
        <v>103</v>
      </c>
      <c r="B18773" s="69">
        <v>491892847</v>
      </c>
      <c r="C18773" s="68">
        <v>4001702627300</v>
      </c>
      <c r="D18773" s="69" t="s">
        <v>12317</v>
      </c>
      <c r="E18773" s="65">
        <f>IFERROR(VLOOKUP(C18773,Pivot!A:B,2,0),0)</f>
        <v>0</v>
      </c>
      <c r="F18773" s="65">
        <f>IFERROR(VLOOKUP(C18773,Pivot!A:C,3,0),0)</f>
        <v>0</v>
      </c>
    </row>
    <row r="18774" spans="1:6" x14ac:dyDescent="0.25">
      <c r="A18774" s="68" t="s">
        <v>103</v>
      </c>
      <c r="B18774" s="69">
        <v>491892849</v>
      </c>
      <c r="C18774" s="68">
        <v>4001702627119</v>
      </c>
      <c r="D18774" s="69" t="s">
        <v>12318</v>
      </c>
      <c r="E18774" s="65">
        <f>IFERROR(VLOOKUP(C18774,Pivot!A:B,2,0),0)</f>
        <v>0</v>
      </c>
      <c r="F18774" s="65">
        <f>IFERROR(VLOOKUP(C18774,Pivot!A:C,3,0),0)</f>
        <v>0</v>
      </c>
    </row>
    <row r="18775" spans="1:6" x14ac:dyDescent="0.25">
      <c r="A18775" s="68" t="s">
        <v>103</v>
      </c>
      <c r="B18775" s="69">
        <v>491892850</v>
      </c>
      <c r="C18775" s="68">
        <v>4001702621018</v>
      </c>
      <c r="D18775" s="69" t="s">
        <v>12319</v>
      </c>
      <c r="E18775" s="65">
        <f>IFERROR(VLOOKUP(C18775,Pivot!A:B,2,0),0)</f>
        <v>0</v>
      </c>
      <c r="F18775" s="65">
        <f>IFERROR(VLOOKUP(C18775,Pivot!A:C,3,0),0)</f>
        <v>0</v>
      </c>
    </row>
    <row r="18776" spans="1:6" x14ac:dyDescent="0.25">
      <c r="A18776" s="68" t="s">
        <v>103</v>
      </c>
      <c r="B18776" s="69">
        <v>491892851</v>
      </c>
      <c r="C18776" s="68">
        <v>4001702200602</v>
      </c>
      <c r="D18776" s="69" t="s">
        <v>12320</v>
      </c>
      <c r="E18776" s="65">
        <f>IFERROR(VLOOKUP(C18776,Pivot!A:B,2,0),0)</f>
        <v>0</v>
      </c>
      <c r="F18776" s="65">
        <f>IFERROR(VLOOKUP(C18776,Pivot!A:C,3,0),0)</f>
        <v>0</v>
      </c>
    </row>
    <row r="18777" spans="1:6" x14ac:dyDescent="0.25">
      <c r="A18777" s="68" t="s">
        <v>103</v>
      </c>
      <c r="B18777" s="69">
        <v>491892855</v>
      </c>
      <c r="C18777" s="68">
        <v>4001702024819</v>
      </c>
      <c r="D18777" s="69" t="s">
        <v>12321</v>
      </c>
      <c r="E18777" s="65">
        <f>IFERROR(VLOOKUP(C18777,Pivot!A:B,2,0),0)</f>
        <v>0</v>
      </c>
      <c r="F18777" s="65">
        <f>IFERROR(VLOOKUP(C18777,Pivot!A:C,3,0),0)</f>
        <v>0</v>
      </c>
    </row>
    <row r="18778" spans="1:6" x14ac:dyDescent="0.25">
      <c r="A18778" s="68" t="s">
        <v>103</v>
      </c>
      <c r="B18778" s="69">
        <v>491892941</v>
      </c>
      <c r="C18778" s="68">
        <v>8430957121237</v>
      </c>
      <c r="D18778" s="69" t="s">
        <v>12322</v>
      </c>
      <c r="E18778" s="65">
        <f>IFERROR(VLOOKUP(C18778,Pivot!A:B,2,0),0)</f>
        <v>0</v>
      </c>
      <c r="F18778" s="65">
        <f>IFERROR(VLOOKUP(C18778,Pivot!A:C,3,0),0)</f>
        <v>0</v>
      </c>
    </row>
    <row r="18779" spans="1:6" x14ac:dyDescent="0.25">
      <c r="A18779" s="68" t="s">
        <v>103</v>
      </c>
      <c r="B18779" s="69">
        <v>491892943</v>
      </c>
      <c r="C18779" s="68">
        <v>8430957122340</v>
      </c>
      <c r="D18779" s="69" t="s">
        <v>12323</v>
      </c>
      <c r="E18779" s="65">
        <f>IFERROR(VLOOKUP(C18779,Pivot!A:B,2,0),0)</f>
        <v>0</v>
      </c>
      <c r="F18779" s="65">
        <f>IFERROR(VLOOKUP(C18779,Pivot!A:C,3,0),0)</f>
        <v>0</v>
      </c>
    </row>
    <row r="18780" spans="1:6" x14ac:dyDescent="0.25">
      <c r="A18780" s="68" t="s">
        <v>103</v>
      </c>
      <c r="B18780" s="69">
        <v>491892945</v>
      </c>
      <c r="C18780" s="68">
        <v>8430957121183</v>
      </c>
      <c r="D18780" s="69" t="s">
        <v>12324</v>
      </c>
      <c r="E18780" s="65">
        <f>IFERROR(VLOOKUP(C18780,Pivot!A:B,2,0),0)</f>
        <v>0</v>
      </c>
      <c r="F18780" s="65">
        <f>IFERROR(VLOOKUP(C18780,Pivot!A:C,3,0),0)</f>
        <v>0</v>
      </c>
    </row>
    <row r="18781" spans="1:6" x14ac:dyDescent="0.25">
      <c r="A18781" s="68" t="s">
        <v>103</v>
      </c>
      <c r="B18781" s="69">
        <v>491892947</v>
      </c>
      <c r="C18781" s="68">
        <v>8430957121220</v>
      </c>
      <c r="D18781" s="69" t="s">
        <v>12325</v>
      </c>
      <c r="E18781" s="65">
        <f>IFERROR(VLOOKUP(C18781,Pivot!A:B,2,0),0)</f>
        <v>0</v>
      </c>
      <c r="F18781" s="65">
        <f>IFERROR(VLOOKUP(C18781,Pivot!A:C,3,0),0)</f>
        <v>0</v>
      </c>
    </row>
    <row r="18782" spans="1:6" x14ac:dyDescent="0.25">
      <c r="A18782" s="68" t="s">
        <v>103</v>
      </c>
      <c r="B18782" s="69">
        <v>491892949</v>
      </c>
      <c r="C18782" s="68">
        <v>8430957130024</v>
      </c>
      <c r="D18782" s="69" t="s">
        <v>12326</v>
      </c>
      <c r="E18782" s="65">
        <f>IFERROR(VLOOKUP(C18782,Pivot!A:B,2,0),0)</f>
        <v>0</v>
      </c>
      <c r="F18782" s="65">
        <f>IFERROR(VLOOKUP(C18782,Pivot!A:C,3,0),0)</f>
        <v>0</v>
      </c>
    </row>
    <row r="18783" spans="1:6" x14ac:dyDescent="0.25">
      <c r="A18783" s="68" t="s">
        <v>103</v>
      </c>
      <c r="B18783" s="69">
        <v>491892953</v>
      </c>
      <c r="C18783" s="68">
        <v>8430957121060</v>
      </c>
      <c r="D18783" s="69" t="s">
        <v>12327</v>
      </c>
      <c r="E18783" s="65">
        <f>IFERROR(VLOOKUP(C18783,Pivot!A:B,2,0),0)</f>
        <v>0</v>
      </c>
      <c r="F18783" s="65">
        <f>IFERROR(VLOOKUP(C18783,Pivot!A:C,3,0),0)</f>
        <v>0</v>
      </c>
    </row>
    <row r="18784" spans="1:6" x14ac:dyDescent="0.25">
      <c r="A18784" s="68" t="s">
        <v>103</v>
      </c>
      <c r="B18784" s="69">
        <v>491892964</v>
      </c>
      <c r="C18784" s="68">
        <v>8430957129981</v>
      </c>
      <c r="D18784" s="69" t="s">
        <v>12328</v>
      </c>
      <c r="E18784" s="65">
        <f>IFERROR(VLOOKUP(C18784,Pivot!A:B,2,0),0)</f>
        <v>0</v>
      </c>
      <c r="F18784" s="65">
        <f>IFERROR(VLOOKUP(C18784,Pivot!A:C,3,0),0)</f>
        <v>0</v>
      </c>
    </row>
    <row r="18785" spans="1:6" x14ac:dyDescent="0.25">
      <c r="A18785" s="68" t="s">
        <v>103</v>
      </c>
      <c r="B18785" s="69">
        <v>491892976</v>
      </c>
      <c r="C18785" s="68">
        <v>491892976</v>
      </c>
      <c r="D18785" s="69" t="s">
        <v>12329</v>
      </c>
      <c r="E18785" s="65">
        <f>IFERROR(VLOOKUP(C18785,Pivot!A:B,2,0),0)</f>
        <v>0</v>
      </c>
      <c r="F18785" s="65">
        <f>IFERROR(VLOOKUP(C18785,Pivot!A:C,3,0),0)</f>
        <v>0</v>
      </c>
    </row>
    <row r="18786" spans="1:6" x14ac:dyDescent="0.25">
      <c r="A18786" s="68" t="s">
        <v>103</v>
      </c>
      <c r="B18786" s="69">
        <v>491892976</v>
      </c>
      <c r="C18786" s="68">
        <v>718193143045</v>
      </c>
      <c r="D18786" s="69" t="s">
        <v>12329</v>
      </c>
      <c r="E18786" s="65">
        <f>IFERROR(VLOOKUP(C18786,Pivot!A:B,2,0),0)</f>
        <v>0</v>
      </c>
      <c r="F18786" s="65">
        <f>IFERROR(VLOOKUP(C18786,Pivot!A:C,3,0),0)</f>
        <v>0</v>
      </c>
    </row>
    <row r="18787" spans="1:6" x14ac:dyDescent="0.25">
      <c r="A18787" s="68" t="s">
        <v>103</v>
      </c>
      <c r="B18787" s="69">
        <v>491892976</v>
      </c>
      <c r="C18787" s="68">
        <v>718193143052</v>
      </c>
      <c r="D18787" s="69" t="s">
        <v>12329</v>
      </c>
      <c r="E18787" s="65">
        <f>IFERROR(VLOOKUP(C18787,Pivot!A:B,2,0),0)</f>
        <v>0</v>
      </c>
      <c r="F18787" s="65">
        <f>IFERROR(VLOOKUP(C18787,Pivot!A:C,3,0),0)</f>
        <v>0</v>
      </c>
    </row>
    <row r="18788" spans="1:6" x14ac:dyDescent="0.25">
      <c r="A18788" s="68" t="s">
        <v>103</v>
      </c>
      <c r="B18788" s="69">
        <v>491892976</v>
      </c>
      <c r="C18788" s="68">
        <v>718193143069</v>
      </c>
      <c r="D18788" s="69" t="s">
        <v>12329</v>
      </c>
      <c r="E18788" s="65">
        <f>IFERROR(VLOOKUP(C18788,Pivot!A:B,2,0),0)</f>
        <v>0</v>
      </c>
      <c r="F18788" s="65">
        <f>IFERROR(VLOOKUP(C18788,Pivot!A:C,3,0),0)</f>
        <v>0</v>
      </c>
    </row>
    <row r="18789" spans="1:6" x14ac:dyDescent="0.25">
      <c r="A18789" s="68" t="s">
        <v>103</v>
      </c>
      <c r="B18789" s="69">
        <v>491892976</v>
      </c>
      <c r="C18789" s="68">
        <v>718193143076</v>
      </c>
      <c r="D18789" s="69" t="s">
        <v>12329</v>
      </c>
      <c r="E18789" s="65">
        <f>IFERROR(VLOOKUP(C18789,Pivot!A:B,2,0),0)</f>
        <v>0</v>
      </c>
      <c r="F18789" s="65">
        <f>IFERROR(VLOOKUP(C18789,Pivot!A:C,3,0),0)</f>
        <v>0</v>
      </c>
    </row>
    <row r="18790" spans="1:6" x14ac:dyDescent="0.25">
      <c r="A18790" s="68" t="s">
        <v>103</v>
      </c>
      <c r="B18790" s="69">
        <v>491892977</v>
      </c>
      <c r="C18790" s="68">
        <v>491892977</v>
      </c>
      <c r="D18790" s="69" t="s">
        <v>12330</v>
      </c>
      <c r="E18790" s="65">
        <f>IFERROR(VLOOKUP(C18790,Pivot!A:B,2,0),0)</f>
        <v>0</v>
      </c>
      <c r="F18790" s="65">
        <f>IFERROR(VLOOKUP(C18790,Pivot!A:C,3,0),0)</f>
        <v>0</v>
      </c>
    </row>
    <row r="18791" spans="1:6" x14ac:dyDescent="0.25">
      <c r="A18791" s="68" t="s">
        <v>103</v>
      </c>
      <c r="B18791" s="69">
        <v>491892977</v>
      </c>
      <c r="C18791" s="68">
        <v>683332450783</v>
      </c>
      <c r="D18791" s="69" t="s">
        <v>12330</v>
      </c>
      <c r="E18791" s="65">
        <f>IFERROR(VLOOKUP(C18791,Pivot!A:B,2,0),0)</f>
        <v>0</v>
      </c>
      <c r="F18791" s="65">
        <f>IFERROR(VLOOKUP(C18791,Pivot!A:C,3,0),0)</f>
        <v>0</v>
      </c>
    </row>
    <row r="18792" spans="1:6" x14ac:dyDescent="0.25">
      <c r="A18792" s="68" t="s">
        <v>103</v>
      </c>
      <c r="B18792" s="69">
        <v>491892977</v>
      </c>
      <c r="C18792" s="68">
        <v>683332450790</v>
      </c>
      <c r="D18792" s="69" t="s">
        <v>12330</v>
      </c>
      <c r="E18792" s="65">
        <f>IFERROR(VLOOKUP(C18792,Pivot!A:B,2,0),0)</f>
        <v>0</v>
      </c>
      <c r="F18792" s="65">
        <f>IFERROR(VLOOKUP(C18792,Pivot!A:C,3,0),0)</f>
        <v>0</v>
      </c>
    </row>
    <row r="18793" spans="1:6" x14ac:dyDescent="0.25">
      <c r="A18793" s="68" t="s">
        <v>103</v>
      </c>
      <c r="B18793" s="69">
        <v>491892979</v>
      </c>
      <c r="C18793" s="68">
        <v>491892979</v>
      </c>
      <c r="D18793" s="69" t="s">
        <v>12331</v>
      </c>
      <c r="E18793" s="65">
        <f>IFERROR(VLOOKUP(C18793,Pivot!A:B,2,0),0)</f>
        <v>0</v>
      </c>
      <c r="F18793" s="65">
        <f>IFERROR(VLOOKUP(C18793,Pivot!A:C,3,0),0)</f>
        <v>0</v>
      </c>
    </row>
    <row r="18794" spans="1:6" x14ac:dyDescent="0.25">
      <c r="A18794" s="68" t="s">
        <v>103</v>
      </c>
      <c r="B18794" s="69">
        <v>491892979</v>
      </c>
      <c r="C18794" s="68">
        <v>742833995954</v>
      </c>
      <c r="D18794" s="69" t="s">
        <v>12331</v>
      </c>
      <c r="E18794" s="65">
        <f>IFERROR(VLOOKUP(C18794,Pivot!A:B,2,0),0)</f>
        <v>0</v>
      </c>
      <c r="F18794" s="65">
        <f>IFERROR(VLOOKUP(C18794,Pivot!A:C,3,0),0)</f>
        <v>0</v>
      </c>
    </row>
    <row r="18795" spans="1:6" x14ac:dyDescent="0.25">
      <c r="A18795" s="68" t="s">
        <v>103</v>
      </c>
      <c r="B18795" s="69">
        <v>491892980</v>
      </c>
      <c r="C18795" s="68">
        <v>491892980</v>
      </c>
      <c r="D18795" s="69" t="s">
        <v>12332</v>
      </c>
      <c r="E18795" s="65">
        <f>IFERROR(VLOOKUP(C18795,Pivot!A:B,2,0),0)</f>
        <v>0</v>
      </c>
      <c r="F18795" s="65">
        <f>IFERROR(VLOOKUP(C18795,Pivot!A:C,3,0),0)</f>
        <v>0</v>
      </c>
    </row>
    <row r="18796" spans="1:6" x14ac:dyDescent="0.25">
      <c r="A18796" s="68" t="s">
        <v>103</v>
      </c>
      <c r="B18796" s="69">
        <v>491892980</v>
      </c>
      <c r="C18796" s="68">
        <v>703205717482</v>
      </c>
      <c r="D18796" s="69" t="s">
        <v>12332</v>
      </c>
      <c r="E18796" s="65">
        <f>IFERROR(VLOOKUP(C18796,Pivot!A:B,2,0),0)</f>
        <v>0</v>
      </c>
      <c r="F18796" s="65">
        <f>IFERROR(VLOOKUP(C18796,Pivot!A:C,3,0),0)</f>
        <v>0</v>
      </c>
    </row>
    <row r="18797" spans="1:6" x14ac:dyDescent="0.25">
      <c r="A18797" s="68" t="s">
        <v>103</v>
      </c>
      <c r="B18797" s="69">
        <v>491892981</v>
      </c>
      <c r="C18797" s="68">
        <v>491892981</v>
      </c>
      <c r="D18797" s="69" t="s">
        <v>12333</v>
      </c>
      <c r="E18797" s="65">
        <f>IFERROR(VLOOKUP(C18797,Pivot!A:B,2,0),0)</f>
        <v>0</v>
      </c>
      <c r="F18797" s="65">
        <f>IFERROR(VLOOKUP(C18797,Pivot!A:C,3,0),0)</f>
        <v>0</v>
      </c>
    </row>
    <row r="18798" spans="1:6" x14ac:dyDescent="0.25">
      <c r="A18798" s="68" t="s">
        <v>103</v>
      </c>
      <c r="B18798" s="69">
        <v>491892981</v>
      </c>
      <c r="C18798" s="68">
        <v>718193142277</v>
      </c>
      <c r="D18798" s="69" t="s">
        <v>12333</v>
      </c>
      <c r="E18798" s="65">
        <f>IFERROR(VLOOKUP(C18798,Pivot!A:B,2,0),0)</f>
        <v>0</v>
      </c>
      <c r="F18798" s="65">
        <f>IFERROR(VLOOKUP(C18798,Pivot!A:C,3,0),0)</f>
        <v>0</v>
      </c>
    </row>
    <row r="18799" spans="1:6" x14ac:dyDescent="0.25">
      <c r="A18799" s="68" t="s">
        <v>103</v>
      </c>
      <c r="B18799" s="69">
        <v>491892982</v>
      </c>
      <c r="C18799" s="68">
        <v>491892982</v>
      </c>
      <c r="D18799" s="69" t="s">
        <v>12334</v>
      </c>
      <c r="E18799" s="65">
        <f>IFERROR(VLOOKUP(C18799,Pivot!A:B,2,0),0)</f>
        <v>0</v>
      </c>
      <c r="F18799" s="65">
        <f>IFERROR(VLOOKUP(C18799,Pivot!A:C,3,0),0)</f>
        <v>0</v>
      </c>
    </row>
    <row r="18800" spans="1:6" x14ac:dyDescent="0.25">
      <c r="A18800" s="68" t="s">
        <v>103</v>
      </c>
      <c r="B18800" s="69">
        <v>491892982</v>
      </c>
      <c r="C18800" s="68">
        <v>760939633150</v>
      </c>
      <c r="D18800" s="69" t="s">
        <v>12334</v>
      </c>
      <c r="E18800" s="65">
        <f>IFERROR(VLOOKUP(C18800,Pivot!A:B,2,0),0)</f>
        <v>0</v>
      </c>
      <c r="F18800" s="65">
        <f>IFERROR(VLOOKUP(C18800,Pivot!A:C,3,0),0)</f>
        <v>0</v>
      </c>
    </row>
    <row r="18801" spans="1:6" x14ac:dyDescent="0.25">
      <c r="A18801" s="68" t="s">
        <v>103</v>
      </c>
      <c r="B18801" s="69">
        <v>491892990</v>
      </c>
      <c r="C18801" s="68">
        <v>887961706215</v>
      </c>
      <c r="D18801" s="69" t="s">
        <v>12335</v>
      </c>
      <c r="E18801" s="65">
        <f>IFERROR(VLOOKUP(C18801,Pivot!A:B,2,0),0)</f>
        <v>0</v>
      </c>
      <c r="F18801" s="65">
        <f>IFERROR(VLOOKUP(C18801,Pivot!A:C,3,0),0)</f>
        <v>0</v>
      </c>
    </row>
    <row r="18802" spans="1:6" x14ac:dyDescent="0.25">
      <c r="A18802" s="68" t="s">
        <v>103</v>
      </c>
      <c r="B18802" s="69">
        <v>491892992</v>
      </c>
      <c r="C18802" s="68">
        <v>887961761191</v>
      </c>
      <c r="D18802" s="69" t="s">
        <v>12336</v>
      </c>
      <c r="E18802" s="65">
        <f>IFERROR(VLOOKUP(C18802,Pivot!A:B,2,0),0)</f>
        <v>0</v>
      </c>
      <c r="F18802" s="65">
        <f>IFERROR(VLOOKUP(C18802,Pivot!A:C,3,0),0)</f>
        <v>0</v>
      </c>
    </row>
    <row r="18803" spans="1:6" x14ac:dyDescent="0.25">
      <c r="A18803" s="68" t="s">
        <v>103</v>
      </c>
      <c r="B18803" s="69">
        <v>491892993</v>
      </c>
      <c r="C18803" s="68">
        <v>887961850741</v>
      </c>
      <c r="D18803" s="69" t="s">
        <v>12337</v>
      </c>
      <c r="E18803" s="65">
        <f>IFERROR(VLOOKUP(C18803,Pivot!A:B,2,0),0)</f>
        <v>0</v>
      </c>
      <c r="F18803" s="65">
        <f>IFERROR(VLOOKUP(C18803,Pivot!A:C,3,0),0)</f>
        <v>0</v>
      </c>
    </row>
    <row r="18804" spans="1:6" x14ac:dyDescent="0.25">
      <c r="A18804" s="68" t="s">
        <v>103</v>
      </c>
      <c r="B18804" s="69">
        <v>491893001</v>
      </c>
      <c r="C18804" s="68">
        <v>887961807721</v>
      </c>
      <c r="D18804" s="69" t="s">
        <v>12338</v>
      </c>
      <c r="E18804" s="65">
        <f>IFERROR(VLOOKUP(C18804,Pivot!A:B,2,0),0)</f>
        <v>0</v>
      </c>
      <c r="F18804" s="65">
        <f>IFERROR(VLOOKUP(C18804,Pivot!A:C,3,0),0)</f>
        <v>0</v>
      </c>
    </row>
    <row r="18805" spans="1:6" x14ac:dyDescent="0.25">
      <c r="A18805" s="68" t="s">
        <v>103</v>
      </c>
      <c r="B18805" s="69">
        <v>491898132</v>
      </c>
      <c r="C18805" s="68">
        <v>3417761936009</v>
      </c>
      <c r="D18805" s="69" t="s">
        <v>12339</v>
      </c>
      <c r="E18805" s="65">
        <f>IFERROR(VLOOKUP(C18805,Pivot!A:B,2,0),0)</f>
        <v>0</v>
      </c>
      <c r="F18805" s="65">
        <f>IFERROR(VLOOKUP(C18805,Pivot!A:C,3,0),0)</f>
        <v>0</v>
      </c>
    </row>
    <row r="18806" spans="1:6" x14ac:dyDescent="0.25">
      <c r="A18806" s="68" t="s">
        <v>103</v>
      </c>
      <c r="B18806" s="69">
        <v>491898135</v>
      </c>
      <c r="C18806" s="68">
        <v>3417761938102</v>
      </c>
      <c r="D18806" s="69" t="s">
        <v>12340</v>
      </c>
      <c r="E18806" s="65">
        <f>IFERROR(VLOOKUP(C18806,Pivot!A:B,2,0),0)</f>
        <v>0</v>
      </c>
      <c r="F18806" s="65">
        <f>IFERROR(VLOOKUP(C18806,Pivot!A:C,3,0),0)</f>
        <v>0</v>
      </c>
    </row>
    <row r="18807" spans="1:6" x14ac:dyDescent="0.25">
      <c r="A18807" s="68" t="s">
        <v>103</v>
      </c>
      <c r="B18807" s="69">
        <v>491898145</v>
      </c>
      <c r="C18807" s="68">
        <v>8901383517616</v>
      </c>
      <c r="D18807" s="69" t="s">
        <v>12341</v>
      </c>
      <c r="E18807" s="65">
        <f>IFERROR(VLOOKUP(C18807,Pivot!A:B,2,0),0)</f>
        <v>0</v>
      </c>
      <c r="F18807" s="65">
        <f>IFERROR(VLOOKUP(C18807,Pivot!A:C,3,0),0)</f>
        <v>0</v>
      </c>
    </row>
    <row r="18808" spans="1:6" x14ac:dyDescent="0.25">
      <c r="A18808" s="68" t="s">
        <v>103</v>
      </c>
      <c r="B18808" s="69">
        <v>491898162</v>
      </c>
      <c r="C18808" s="68">
        <v>8854740053619</v>
      </c>
      <c r="D18808" s="69" t="s">
        <v>12342</v>
      </c>
      <c r="E18808" s="65">
        <f>IFERROR(VLOOKUP(C18808,Pivot!A:B,2,0),0)</f>
        <v>0</v>
      </c>
      <c r="F18808" s="65">
        <f>IFERROR(VLOOKUP(C18808,Pivot!A:C,3,0),0)</f>
        <v>0</v>
      </c>
    </row>
    <row r="18809" spans="1:6" x14ac:dyDescent="0.25">
      <c r="A18809" s="68" t="s">
        <v>103</v>
      </c>
      <c r="B18809" s="69">
        <v>491898165</v>
      </c>
      <c r="C18809" s="68">
        <v>8854740056542</v>
      </c>
      <c r="D18809" s="69" t="s">
        <v>12343</v>
      </c>
      <c r="E18809" s="65">
        <f>IFERROR(VLOOKUP(C18809,Pivot!A:B,2,0),0)</f>
        <v>0</v>
      </c>
      <c r="F18809" s="65">
        <f>IFERROR(VLOOKUP(C18809,Pivot!A:C,3,0),0)</f>
        <v>0</v>
      </c>
    </row>
    <row r="18810" spans="1:6" x14ac:dyDescent="0.25">
      <c r="A18810" s="68" t="s">
        <v>103</v>
      </c>
      <c r="B18810" s="69">
        <v>491898176</v>
      </c>
      <c r="C18810" s="68">
        <v>8901383967077</v>
      </c>
      <c r="D18810" s="69" t="s">
        <v>12344</v>
      </c>
      <c r="E18810" s="65">
        <f>IFERROR(VLOOKUP(C18810,Pivot!A:B,2,0),0)</f>
        <v>0</v>
      </c>
      <c r="F18810" s="65">
        <f>IFERROR(VLOOKUP(C18810,Pivot!A:C,3,0),0)</f>
        <v>0</v>
      </c>
    </row>
    <row r="18811" spans="1:6" x14ac:dyDescent="0.25">
      <c r="A18811" s="68" t="s">
        <v>103</v>
      </c>
      <c r="B18811" s="69">
        <v>491898187</v>
      </c>
      <c r="C18811" s="68">
        <v>4055744029660</v>
      </c>
      <c r="D18811" s="69" t="s">
        <v>12345</v>
      </c>
      <c r="E18811" s="65">
        <f>IFERROR(VLOOKUP(C18811,Pivot!A:B,2,0),0)</f>
        <v>0</v>
      </c>
      <c r="F18811" s="65">
        <f>IFERROR(VLOOKUP(C18811,Pivot!A:C,3,0),0)</f>
        <v>0</v>
      </c>
    </row>
    <row r="18812" spans="1:6" x14ac:dyDescent="0.25">
      <c r="A18812" s="68" t="s">
        <v>103</v>
      </c>
      <c r="B18812" s="69">
        <v>491898188</v>
      </c>
      <c r="C18812" s="68">
        <v>4055744029684</v>
      </c>
      <c r="D18812" s="69" t="s">
        <v>12346</v>
      </c>
      <c r="E18812" s="65">
        <f>IFERROR(VLOOKUP(C18812,Pivot!A:B,2,0),0)</f>
        <v>0</v>
      </c>
      <c r="F18812" s="65">
        <f>IFERROR(VLOOKUP(C18812,Pivot!A:C,3,0),0)</f>
        <v>0</v>
      </c>
    </row>
    <row r="18813" spans="1:6" x14ac:dyDescent="0.25">
      <c r="A18813" s="68" t="s">
        <v>103</v>
      </c>
      <c r="B18813" s="69">
        <v>491898190</v>
      </c>
      <c r="C18813" s="68">
        <v>4055744029721</v>
      </c>
      <c r="D18813" s="69" t="s">
        <v>12347</v>
      </c>
      <c r="E18813" s="65">
        <f>IFERROR(VLOOKUP(C18813,Pivot!A:B,2,0),0)</f>
        <v>0</v>
      </c>
      <c r="F18813" s="65">
        <f>IFERROR(VLOOKUP(C18813,Pivot!A:C,3,0),0)</f>
        <v>0</v>
      </c>
    </row>
    <row r="18814" spans="1:6" x14ac:dyDescent="0.25">
      <c r="A18814" s="68" t="s">
        <v>103</v>
      </c>
      <c r="B18814" s="69">
        <v>491898194</v>
      </c>
      <c r="C18814" s="68">
        <v>4055744029745</v>
      </c>
      <c r="D18814" s="69" t="s">
        <v>12348</v>
      </c>
      <c r="E18814" s="65">
        <f>IFERROR(VLOOKUP(C18814,Pivot!A:B,2,0),0)</f>
        <v>0</v>
      </c>
      <c r="F18814" s="65">
        <f>IFERROR(VLOOKUP(C18814,Pivot!A:C,3,0),0)</f>
        <v>0</v>
      </c>
    </row>
    <row r="18815" spans="1:6" x14ac:dyDescent="0.25">
      <c r="A18815" s="68" t="s">
        <v>103</v>
      </c>
      <c r="B18815" s="69">
        <v>491898195</v>
      </c>
      <c r="C18815" s="68">
        <v>778988562888</v>
      </c>
      <c r="D18815" s="69" t="s">
        <v>12349</v>
      </c>
      <c r="E18815" s="65">
        <f>IFERROR(VLOOKUP(C18815,Pivot!A:B,2,0),0)</f>
        <v>0</v>
      </c>
      <c r="F18815" s="65">
        <f>IFERROR(VLOOKUP(C18815,Pivot!A:C,3,0),0)</f>
        <v>0</v>
      </c>
    </row>
    <row r="18816" spans="1:6" x14ac:dyDescent="0.25">
      <c r="A18816" s="68" t="s">
        <v>103</v>
      </c>
      <c r="B18816" s="69">
        <v>491898196</v>
      </c>
      <c r="C18816" s="68">
        <v>778988553572</v>
      </c>
      <c r="D18816" s="69" t="s">
        <v>12350</v>
      </c>
      <c r="E18816" s="65">
        <f>IFERROR(VLOOKUP(C18816,Pivot!A:B,2,0),0)</f>
        <v>0</v>
      </c>
      <c r="F18816" s="65">
        <f>IFERROR(VLOOKUP(C18816,Pivot!A:C,3,0),0)</f>
        <v>0</v>
      </c>
    </row>
    <row r="18817" spans="1:6" x14ac:dyDescent="0.25">
      <c r="A18817" s="68" t="s">
        <v>103</v>
      </c>
      <c r="B18817" s="69">
        <v>491898197</v>
      </c>
      <c r="C18817" s="68">
        <v>778988553688</v>
      </c>
      <c r="D18817" s="69" t="s">
        <v>12351</v>
      </c>
      <c r="E18817" s="65">
        <f>IFERROR(VLOOKUP(C18817,Pivot!A:B,2,0),0)</f>
        <v>0</v>
      </c>
      <c r="F18817" s="65">
        <f>IFERROR(VLOOKUP(C18817,Pivot!A:C,3,0),0)</f>
        <v>0</v>
      </c>
    </row>
    <row r="18818" spans="1:6" x14ac:dyDescent="0.25">
      <c r="A18818" s="68" t="s">
        <v>103</v>
      </c>
      <c r="B18818" s="69">
        <v>491898198</v>
      </c>
      <c r="C18818" s="68">
        <v>778988553626</v>
      </c>
      <c r="D18818" s="69" t="s">
        <v>12352</v>
      </c>
      <c r="E18818" s="65">
        <f>IFERROR(VLOOKUP(C18818,Pivot!A:B,2,0),0)</f>
        <v>0</v>
      </c>
      <c r="F18818" s="65">
        <f>IFERROR(VLOOKUP(C18818,Pivot!A:C,3,0),0)</f>
        <v>0</v>
      </c>
    </row>
    <row r="18819" spans="1:6" x14ac:dyDescent="0.25">
      <c r="A18819" s="68" t="s">
        <v>103</v>
      </c>
      <c r="B18819" s="69">
        <v>491898200</v>
      </c>
      <c r="C18819" s="68">
        <v>8901383421463</v>
      </c>
      <c r="D18819" s="69" t="s">
        <v>12353</v>
      </c>
      <c r="E18819" s="65">
        <f>IFERROR(VLOOKUP(C18819,Pivot!A:B,2,0),0)</f>
        <v>0</v>
      </c>
      <c r="F18819" s="65">
        <f>IFERROR(VLOOKUP(C18819,Pivot!A:C,3,0),0)</f>
        <v>0</v>
      </c>
    </row>
    <row r="18820" spans="1:6" x14ac:dyDescent="0.25">
      <c r="A18820" s="68" t="s">
        <v>103</v>
      </c>
      <c r="B18820" s="69">
        <v>491898207</v>
      </c>
      <c r="C18820" s="68">
        <v>8901383979520</v>
      </c>
      <c r="D18820" s="69" t="s">
        <v>12354</v>
      </c>
      <c r="E18820" s="65">
        <f>IFERROR(VLOOKUP(C18820,Pivot!A:B,2,0),0)</f>
        <v>0</v>
      </c>
      <c r="F18820" s="65">
        <f>IFERROR(VLOOKUP(C18820,Pivot!A:C,3,0),0)</f>
        <v>0</v>
      </c>
    </row>
    <row r="18821" spans="1:6" x14ac:dyDescent="0.25">
      <c r="A18821" s="68" t="s">
        <v>103</v>
      </c>
      <c r="B18821" s="69">
        <v>491898222</v>
      </c>
      <c r="C18821" s="68">
        <v>71662113186</v>
      </c>
      <c r="D18821" s="69" t="s">
        <v>12355</v>
      </c>
      <c r="E18821" s="65">
        <f>IFERROR(VLOOKUP(C18821,Pivot!A:B,2,0),0)</f>
        <v>0</v>
      </c>
      <c r="F18821" s="65">
        <f>IFERROR(VLOOKUP(C18821,Pivot!A:C,3,0),0)</f>
        <v>0</v>
      </c>
    </row>
    <row r="18822" spans="1:6" x14ac:dyDescent="0.25">
      <c r="A18822" s="68" t="s">
        <v>103</v>
      </c>
      <c r="B18822" s="69">
        <v>491898223</v>
      </c>
      <c r="C18822" s="68">
        <v>71662213831</v>
      </c>
      <c r="D18822" s="69" t="s">
        <v>12356</v>
      </c>
      <c r="E18822" s="65">
        <f>IFERROR(VLOOKUP(C18822,Pivot!A:B,2,0),0)</f>
        <v>0</v>
      </c>
      <c r="F18822" s="65">
        <f>IFERROR(VLOOKUP(C18822,Pivot!A:C,3,0),0)</f>
        <v>0</v>
      </c>
    </row>
    <row r="18823" spans="1:6" x14ac:dyDescent="0.25">
      <c r="A18823" s="68" t="s">
        <v>103</v>
      </c>
      <c r="B18823" s="69">
        <v>491898227</v>
      </c>
      <c r="C18823" s="68">
        <v>4008789069214</v>
      </c>
      <c r="D18823" s="69" t="s">
        <v>12357</v>
      </c>
      <c r="E18823" s="65">
        <f>IFERROR(VLOOKUP(C18823,Pivot!A:B,2,0),0)</f>
        <v>0</v>
      </c>
      <c r="F18823" s="65">
        <f>IFERROR(VLOOKUP(C18823,Pivot!A:C,3,0),0)</f>
        <v>0</v>
      </c>
    </row>
    <row r="18824" spans="1:6" x14ac:dyDescent="0.25">
      <c r="A18824" s="68" t="s">
        <v>103</v>
      </c>
      <c r="B18824" s="69">
        <v>491898240</v>
      </c>
      <c r="C18824" s="68">
        <v>4005086137820</v>
      </c>
      <c r="D18824" s="69" t="s">
        <v>12358</v>
      </c>
      <c r="E18824" s="65">
        <f>IFERROR(VLOOKUP(C18824,Pivot!A:B,2,0),0)</f>
        <v>0</v>
      </c>
      <c r="F18824" s="65">
        <f>IFERROR(VLOOKUP(C18824,Pivot!A:C,3,0),0)</f>
        <v>0</v>
      </c>
    </row>
    <row r="18825" spans="1:6" x14ac:dyDescent="0.25">
      <c r="A18825" s="68" t="s">
        <v>103</v>
      </c>
      <c r="B18825" s="69">
        <v>491898244</v>
      </c>
      <c r="C18825" s="68">
        <v>4055744012365</v>
      </c>
      <c r="D18825" s="69" t="s">
        <v>12359</v>
      </c>
      <c r="E18825" s="65">
        <f>IFERROR(VLOOKUP(C18825,Pivot!A:B,2,0),0)</f>
        <v>0</v>
      </c>
      <c r="F18825" s="65">
        <f>IFERROR(VLOOKUP(C18825,Pivot!A:C,3,0),0)</f>
        <v>0</v>
      </c>
    </row>
    <row r="18826" spans="1:6" x14ac:dyDescent="0.25">
      <c r="A18826" s="68" t="s">
        <v>103</v>
      </c>
      <c r="B18826" s="69">
        <v>491898245</v>
      </c>
      <c r="C18826" s="68">
        <v>4055744011757</v>
      </c>
      <c r="D18826" s="69" t="s">
        <v>12360</v>
      </c>
      <c r="E18826" s="65">
        <f>IFERROR(VLOOKUP(C18826,Pivot!A:B,2,0),0)</f>
        <v>0</v>
      </c>
      <c r="F18826" s="65">
        <f>IFERROR(VLOOKUP(C18826,Pivot!A:C,3,0),0)</f>
        <v>0</v>
      </c>
    </row>
    <row r="18827" spans="1:6" x14ac:dyDescent="0.25">
      <c r="A18827" s="68" t="s">
        <v>103</v>
      </c>
      <c r="B18827" s="69">
        <v>491898248</v>
      </c>
      <c r="C18827" s="68">
        <v>4005086147263</v>
      </c>
      <c r="D18827" s="69" t="s">
        <v>12361</v>
      </c>
      <c r="E18827" s="65">
        <f>IFERROR(VLOOKUP(C18827,Pivot!A:B,2,0),0)</f>
        <v>0</v>
      </c>
      <c r="F18827" s="65">
        <f>IFERROR(VLOOKUP(C18827,Pivot!A:C,3,0),0)</f>
        <v>0</v>
      </c>
    </row>
    <row r="18828" spans="1:6" x14ac:dyDescent="0.25">
      <c r="A18828" s="68" t="s">
        <v>103</v>
      </c>
      <c r="B18828" s="69">
        <v>491898252</v>
      </c>
      <c r="C18828" s="68">
        <v>4055744012358</v>
      </c>
      <c r="D18828" s="69" t="s">
        <v>12362</v>
      </c>
      <c r="E18828" s="65">
        <f>IFERROR(VLOOKUP(C18828,Pivot!A:B,2,0),0)</f>
        <v>0</v>
      </c>
      <c r="F18828" s="65">
        <f>IFERROR(VLOOKUP(C18828,Pivot!A:C,3,0),0)</f>
        <v>0</v>
      </c>
    </row>
    <row r="18829" spans="1:6" x14ac:dyDescent="0.25">
      <c r="A18829" s="68" t="s">
        <v>103</v>
      </c>
      <c r="B18829" s="69">
        <v>491898255</v>
      </c>
      <c r="C18829" s="68">
        <v>4005086146853</v>
      </c>
      <c r="D18829" s="69" t="s">
        <v>12363</v>
      </c>
      <c r="E18829" s="65">
        <f>IFERROR(VLOOKUP(C18829,Pivot!A:B,2,0),0)</f>
        <v>0</v>
      </c>
      <c r="F18829" s="65">
        <f>IFERROR(VLOOKUP(C18829,Pivot!A:C,3,0),0)</f>
        <v>0</v>
      </c>
    </row>
    <row r="18830" spans="1:6" x14ac:dyDescent="0.25">
      <c r="A18830" s="68" t="s">
        <v>103</v>
      </c>
      <c r="B18830" s="69">
        <v>491898259</v>
      </c>
      <c r="C18830" s="68">
        <v>4005086147539</v>
      </c>
      <c r="D18830" s="69" t="s">
        <v>12364</v>
      </c>
      <c r="E18830" s="65">
        <f>IFERROR(VLOOKUP(C18830,Pivot!A:B,2,0),0)</f>
        <v>0</v>
      </c>
      <c r="F18830" s="65">
        <f>IFERROR(VLOOKUP(C18830,Pivot!A:C,3,0),0)</f>
        <v>0</v>
      </c>
    </row>
    <row r="18831" spans="1:6" x14ac:dyDescent="0.25">
      <c r="A18831" s="68" t="s">
        <v>103</v>
      </c>
      <c r="B18831" s="69">
        <v>491898260</v>
      </c>
      <c r="C18831" s="68">
        <v>4005086137356</v>
      </c>
      <c r="D18831" s="69" t="s">
        <v>12365</v>
      </c>
      <c r="E18831" s="65">
        <f>IFERROR(VLOOKUP(C18831,Pivot!A:B,2,0),0)</f>
        <v>0</v>
      </c>
      <c r="F18831" s="65">
        <f>IFERROR(VLOOKUP(C18831,Pivot!A:C,3,0),0)</f>
        <v>0</v>
      </c>
    </row>
    <row r="18832" spans="1:6" x14ac:dyDescent="0.25">
      <c r="A18832" s="68" t="s">
        <v>103</v>
      </c>
      <c r="B18832" s="69">
        <v>491898262</v>
      </c>
      <c r="C18832" s="68">
        <v>4055744012600</v>
      </c>
      <c r="D18832" s="69" t="s">
        <v>12366</v>
      </c>
      <c r="E18832" s="65">
        <f>IFERROR(VLOOKUP(C18832,Pivot!A:B,2,0),0)</f>
        <v>0</v>
      </c>
      <c r="F18832" s="65">
        <f>IFERROR(VLOOKUP(C18832,Pivot!A:C,3,0),0)</f>
        <v>0</v>
      </c>
    </row>
    <row r="18833" spans="1:6" x14ac:dyDescent="0.25">
      <c r="A18833" s="68" t="s">
        <v>103</v>
      </c>
      <c r="B18833" s="69">
        <v>491898264</v>
      </c>
      <c r="C18833" s="68">
        <v>4055744012723</v>
      </c>
      <c r="D18833" s="69" t="s">
        <v>12367</v>
      </c>
      <c r="E18833" s="65">
        <f>IFERROR(VLOOKUP(C18833,Pivot!A:B,2,0),0)</f>
        <v>0</v>
      </c>
      <c r="F18833" s="65">
        <f>IFERROR(VLOOKUP(C18833,Pivot!A:C,3,0),0)</f>
        <v>0</v>
      </c>
    </row>
    <row r="18834" spans="1:6" x14ac:dyDescent="0.25">
      <c r="A18834" s="68" t="s">
        <v>103</v>
      </c>
      <c r="B18834" s="69">
        <v>491898269</v>
      </c>
      <c r="C18834" s="68">
        <v>4005086138001</v>
      </c>
      <c r="D18834" s="69" t="s">
        <v>12368</v>
      </c>
      <c r="E18834" s="65">
        <f>IFERROR(VLOOKUP(C18834,Pivot!A:B,2,0),0)</f>
        <v>0</v>
      </c>
      <c r="F18834" s="65">
        <f>IFERROR(VLOOKUP(C18834,Pivot!A:C,3,0),0)</f>
        <v>0</v>
      </c>
    </row>
    <row r="18835" spans="1:6" x14ac:dyDescent="0.25">
      <c r="A18835" s="68" t="s">
        <v>103</v>
      </c>
      <c r="B18835" s="69">
        <v>491898270</v>
      </c>
      <c r="C18835" s="68">
        <v>4005086137967</v>
      </c>
      <c r="D18835" s="69" t="s">
        <v>12369</v>
      </c>
      <c r="E18835" s="65">
        <f>IFERROR(VLOOKUP(C18835,Pivot!A:B,2,0),0)</f>
        <v>0</v>
      </c>
      <c r="F18835" s="65">
        <f>IFERROR(VLOOKUP(C18835,Pivot!A:C,3,0),0)</f>
        <v>0</v>
      </c>
    </row>
    <row r="18836" spans="1:6" x14ac:dyDescent="0.25">
      <c r="A18836" s="68" t="s">
        <v>103</v>
      </c>
      <c r="B18836" s="69">
        <v>491898271</v>
      </c>
      <c r="C18836" s="68">
        <v>4005086137974</v>
      </c>
      <c r="D18836" s="69" t="s">
        <v>12370</v>
      </c>
      <c r="E18836" s="65">
        <f>IFERROR(VLOOKUP(C18836,Pivot!A:B,2,0),0)</f>
        <v>0</v>
      </c>
      <c r="F18836" s="65">
        <f>IFERROR(VLOOKUP(C18836,Pivot!A:C,3,0),0)</f>
        <v>0</v>
      </c>
    </row>
    <row r="18837" spans="1:6" x14ac:dyDescent="0.25">
      <c r="A18837" s="68" t="s">
        <v>103</v>
      </c>
      <c r="B18837" s="69">
        <v>491898274</v>
      </c>
      <c r="C18837" s="68">
        <v>4055744020827</v>
      </c>
      <c r="D18837" s="69" t="s">
        <v>12371</v>
      </c>
      <c r="E18837" s="65">
        <f>IFERROR(VLOOKUP(C18837,Pivot!A:B,2,0),0)</f>
        <v>0</v>
      </c>
      <c r="F18837" s="65">
        <f>IFERROR(VLOOKUP(C18837,Pivot!A:C,3,0),0)</f>
        <v>0</v>
      </c>
    </row>
    <row r="18838" spans="1:6" x14ac:dyDescent="0.25">
      <c r="A18838" s="68" t="s">
        <v>103</v>
      </c>
      <c r="B18838" s="69">
        <v>491898279</v>
      </c>
      <c r="C18838" s="68">
        <v>887961819274</v>
      </c>
      <c r="D18838" s="69" t="s">
        <v>12372</v>
      </c>
      <c r="E18838" s="65">
        <f>IFERROR(VLOOKUP(C18838,Pivot!A:B,2,0),0)</f>
        <v>0</v>
      </c>
      <c r="F18838" s="65">
        <f>IFERROR(VLOOKUP(C18838,Pivot!A:C,3,0),0)</f>
        <v>0</v>
      </c>
    </row>
    <row r="18839" spans="1:6" x14ac:dyDescent="0.25">
      <c r="A18839" s="68" t="s">
        <v>103</v>
      </c>
      <c r="B18839" s="69">
        <v>491898279</v>
      </c>
      <c r="C18839" s="68">
        <v>887961819298</v>
      </c>
      <c r="D18839" s="69" t="s">
        <v>12372</v>
      </c>
      <c r="E18839" s="65">
        <f>IFERROR(VLOOKUP(C18839,Pivot!A:B,2,0),0)</f>
        <v>0</v>
      </c>
      <c r="F18839" s="65">
        <f>IFERROR(VLOOKUP(C18839,Pivot!A:C,3,0),0)</f>
        <v>0</v>
      </c>
    </row>
    <row r="18840" spans="1:6" x14ac:dyDescent="0.25">
      <c r="A18840" s="68" t="s">
        <v>103</v>
      </c>
      <c r="B18840" s="69">
        <v>491898279</v>
      </c>
      <c r="C18840" s="68">
        <v>887961819304</v>
      </c>
      <c r="D18840" s="69" t="s">
        <v>12372</v>
      </c>
      <c r="E18840" s="65">
        <f>IFERROR(VLOOKUP(C18840,Pivot!A:B,2,0),0)</f>
        <v>0</v>
      </c>
      <c r="F18840" s="65">
        <f>IFERROR(VLOOKUP(C18840,Pivot!A:C,3,0),0)</f>
        <v>0</v>
      </c>
    </row>
    <row r="18841" spans="1:6" x14ac:dyDescent="0.25">
      <c r="A18841" s="68" t="s">
        <v>103</v>
      </c>
      <c r="B18841" s="69">
        <v>491898279</v>
      </c>
      <c r="C18841" s="68">
        <v>887961819311</v>
      </c>
      <c r="D18841" s="69" t="s">
        <v>12372</v>
      </c>
      <c r="E18841" s="65">
        <f>IFERROR(VLOOKUP(C18841,Pivot!A:B,2,0),0)</f>
        <v>0</v>
      </c>
      <c r="F18841" s="65">
        <f>IFERROR(VLOOKUP(C18841,Pivot!A:C,3,0),0)</f>
        <v>0</v>
      </c>
    </row>
    <row r="18842" spans="1:6" x14ac:dyDescent="0.25">
      <c r="A18842" s="68" t="s">
        <v>103</v>
      </c>
      <c r="B18842" s="69">
        <v>491898279</v>
      </c>
      <c r="C18842" s="68">
        <v>887961819328</v>
      </c>
      <c r="D18842" s="69" t="s">
        <v>12372</v>
      </c>
      <c r="E18842" s="65">
        <f>IFERROR(VLOOKUP(C18842,Pivot!A:B,2,0),0)</f>
        <v>0</v>
      </c>
      <c r="F18842" s="65">
        <f>IFERROR(VLOOKUP(C18842,Pivot!A:C,3,0),0)</f>
        <v>0</v>
      </c>
    </row>
    <row r="18843" spans="1:6" x14ac:dyDescent="0.25">
      <c r="A18843" s="68" t="s">
        <v>103</v>
      </c>
      <c r="B18843" s="69">
        <v>491898279</v>
      </c>
      <c r="C18843" s="68">
        <v>887961819335</v>
      </c>
      <c r="D18843" s="69" t="s">
        <v>12372</v>
      </c>
      <c r="E18843" s="65">
        <f>IFERROR(VLOOKUP(C18843,Pivot!A:B,2,0),0)</f>
        <v>0</v>
      </c>
      <c r="F18843" s="65">
        <f>IFERROR(VLOOKUP(C18843,Pivot!A:C,3,0),0)</f>
        <v>0</v>
      </c>
    </row>
    <row r="18844" spans="1:6" x14ac:dyDescent="0.25">
      <c r="A18844" s="68" t="s">
        <v>103</v>
      </c>
      <c r="B18844" s="69">
        <v>491898279</v>
      </c>
      <c r="C18844" s="68">
        <v>887961819359</v>
      </c>
      <c r="D18844" s="69" t="s">
        <v>12372</v>
      </c>
      <c r="E18844" s="65">
        <f>IFERROR(VLOOKUP(C18844,Pivot!A:B,2,0),0)</f>
        <v>0</v>
      </c>
      <c r="F18844" s="65">
        <f>IFERROR(VLOOKUP(C18844,Pivot!A:C,3,0),0)</f>
        <v>0</v>
      </c>
    </row>
    <row r="18845" spans="1:6" x14ac:dyDescent="0.25">
      <c r="A18845" s="68" t="s">
        <v>103</v>
      </c>
      <c r="B18845" s="69">
        <v>491898279</v>
      </c>
      <c r="C18845" s="68">
        <v>887961861051</v>
      </c>
      <c r="D18845" s="69" t="s">
        <v>12372</v>
      </c>
      <c r="E18845" s="65">
        <f>IFERROR(VLOOKUP(C18845,Pivot!A:B,2,0),0)</f>
        <v>0</v>
      </c>
      <c r="F18845" s="65">
        <f>IFERROR(VLOOKUP(C18845,Pivot!A:C,3,0),0)</f>
        <v>0</v>
      </c>
    </row>
    <row r="18846" spans="1:6" x14ac:dyDescent="0.25">
      <c r="A18846" s="68" t="s">
        <v>103</v>
      </c>
      <c r="B18846" s="69">
        <v>491898281</v>
      </c>
      <c r="C18846" s="68">
        <v>887961855005</v>
      </c>
      <c r="D18846" s="69" t="s">
        <v>12373</v>
      </c>
      <c r="E18846" s="65">
        <f>IFERROR(VLOOKUP(C18846,Pivot!A:B,2,0),0)</f>
        <v>0</v>
      </c>
      <c r="F18846" s="65">
        <f>IFERROR(VLOOKUP(C18846,Pivot!A:C,3,0),0)</f>
        <v>0</v>
      </c>
    </row>
    <row r="18847" spans="1:6" x14ac:dyDescent="0.25">
      <c r="A18847" s="68" t="s">
        <v>103</v>
      </c>
      <c r="B18847" s="69">
        <v>491898281</v>
      </c>
      <c r="C18847" s="68">
        <v>887961855012</v>
      </c>
      <c r="D18847" s="69" t="s">
        <v>12373</v>
      </c>
      <c r="E18847" s="65">
        <f>IFERROR(VLOOKUP(C18847,Pivot!A:B,2,0),0)</f>
        <v>0</v>
      </c>
      <c r="F18847" s="65">
        <f>IFERROR(VLOOKUP(C18847,Pivot!A:C,3,0),0)</f>
        <v>0</v>
      </c>
    </row>
    <row r="18848" spans="1:6" x14ac:dyDescent="0.25">
      <c r="A18848" s="68" t="s">
        <v>103</v>
      </c>
      <c r="B18848" s="69">
        <v>491898281</v>
      </c>
      <c r="C18848" s="68">
        <v>887961855029</v>
      </c>
      <c r="D18848" s="69" t="s">
        <v>12373</v>
      </c>
      <c r="E18848" s="65">
        <f>IFERROR(VLOOKUP(C18848,Pivot!A:B,2,0),0)</f>
        <v>0</v>
      </c>
      <c r="F18848" s="65">
        <f>IFERROR(VLOOKUP(C18848,Pivot!A:C,3,0),0)</f>
        <v>0</v>
      </c>
    </row>
    <row r="18849" spans="1:6" x14ac:dyDescent="0.25">
      <c r="A18849" s="68" t="s">
        <v>103</v>
      </c>
      <c r="B18849" s="69">
        <v>491898281</v>
      </c>
      <c r="C18849" s="68">
        <v>887961855036</v>
      </c>
      <c r="D18849" s="69" t="s">
        <v>12373</v>
      </c>
      <c r="E18849" s="65">
        <f>IFERROR(VLOOKUP(C18849,Pivot!A:B,2,0),0)</f>
        <v>0</v>
      </c>
      <c r="F18849" s="65">
        <f>IFERROR(VLOOKUP(C18849,Pivot!A:C,3,0),0)</f>
        <v>0</v>
      </c>
    </row>
    <row r="18850" spans="1:6" x14ac:dyDescent="0.25">
      <c r="A18850" s="68" t="s">
        <v>103</v>
      </c>
      <c r="B18850" s="69">
        <v>491898281</v>
      </c>
      <c r="C18850" s="68">
        <v>887961855043</v>
      </c>
      <c r="D18850" s="69" t="s">
        <v>12373</v>
      </c>
      <c r="E18850" s="65">
        <f>IFERROR(VLOOKUP(C18850,Pivot!A:B,2,0),0)</f>
        <v>0</v>
      </c>
      <c r="F18850" s="65">
        <f>IFERROR(VLOOKUP(C18850,Pivot!A:C,3,0),0)</f>
        <v>0</v>
      </c>
    </row>
    <row r="18851" spans="1:6" x14ac:dyDescent="0.25">
      <c r="A18851" s="68" t="s">
        <v>103</v>
      </c>
      <c r="B18851" s="69">
        <v>491898281</v>
      </c>
      <c r="C18851" s="68">
        <v>887961855050</v>
      </c>
      <c r="D18851" s="69" t="s">
        <v>12373</v>
      </c>
      <c r="E18851" s="65">
        <f>IFERROR(VLOOKUP(C18851,Pivot!A:B,2,0),0)</f>
        <v>0</v>
      </c>
      <c r="F18851" s="65">
        <f>IFERROR(VLOOKUP(C18851,Pivot!A:C,3,0),0)</f>
        <v>0</v>
      </c>
    </row>
    <row r="18852" spans="1:6" x14ac:dyDescent="0.25">
      <c r="A18852" s="68" t="s">
        <v>103</v>
      </c>
      <c r="B18852" s="69">
        <v>491898281</v>
      </c>
      <c r="C18852" s="68">
        <v>887961855067</v>
      </c>
      <c r="D18852" s="69" t="s">
        <v>12373</v>
      </c>
      <c r="E18852" s="65">
        <f>IFERROR(VLOOKUP(C18852,Pivot!A:B,2,0),0)</f>
        <v>0</v>
      </c>
      <c r="F18852" s="65">
        <f>IFERROR(VLOOKUP(C18852,Pivot!A:C,3,0),0)</f>
        <v>0</v>
      </c>
    </row>
    <row r="18853" spans="1:6" x14ac:dyDescent="0.25">
      <c r="A18853" s="68" t="s">
        <v>103</v>
      </c>
      <c r="B18853" s="69">
        <v>491898284</v>
      </c>
      <c r="C18853" s="68">
        <v>887961824018</v>
      </c>
      <c r="D18853" s="69" t="s">
        <v>12374</v>
      </c>
      <c r="E18853" s="65">
        <f>IFERROR(VLOOKUP(C18853,Pivot!A:B,2,0),0)</f>
        <v>0</v>
      </c>
      <c r="F18853" s="65">
        <f>IFERROR(VLOOKUP(C18853,Pivot!A:C,3,0),0)</f>
        <v>0</v>
      </c>
    </row>
    <row r="18854" spans="1:6" x14ac:dyDescent="0.25">
      <c r="A18854" s="68" t="s">
        <v>103</v>
      </c>
      <c r="B18854" s="69">
        <v>491898286</v>
      </c>
      <c r="C18854" s="68">
        <v>778988560389</v>
      </c>
      <c r="D18854" s="69" t="s">
        <v>12375</v>
      </c>
      <c r="E18854" s="65">
        <f>IFERROR(VLOOKUP(C18854,Pivot!A:B,2,0),0)</f>
        <v>0</v>
      </c>
      <c r="F18854" s="65">
        <f>IFERROR(VLOOKUP(C18854,Pivot!A:C,3,0),0)</f>
        <v>0</v>
      </c>
    </row>
    <row r="18855" spans="1:6" x14ac:dyDescent="0.25">
      <c r="A18855" s="68" t="s">
        <v>103</v>
      </c>
      <c r="B18855" s="69">
        <v>491898288</v>
      </c>
      <c r="C18855" s="68">
        <v>887961933949</v>
      </c>
      <c r="D18855" s="69" t="s">
        <v>12376</v>
      </c>
      <c r="E18855" s="65">
        <f>IFERROR(VLOOKUP(C18855,Pivot!A:B,2,0),0)</f>
        <v>0</v>
      </c>
      <c r="F18855" s="65">
        <f>IFERROR(VLOOKUP(C18855,Pivot!A:C,3,0),0)</f>
        <v>0</v>
      </c>
    </row>
    <row r="18856" spans="1:6" x14ac:dyDescent="0.25">
      <c r="A18856" s="68" t="s">
        <v>103</v>
      </c>
      <c r="B18856" s="69">
        <v>491898296</v>
      </c>
      <c r="C18856" s="68">
        <v>8908008177545</v>
      </c>
      <c r="D18856" s="69" t="s">
        <v>12377</v>
      </c>
      <c r="E18856" s="65">
        <f>IFERROR(VLOOKUP(C18856,Pivot!A:B,2,0),0)</f>
        <v>0</v>
      </c>
      <c r="F18856" s="65">
        <f>IFERROR(VLOOKUP(C18856,Pivot!A:C,3,0),0)</f>
        <v>0</v>
      </c>
    </row>
    <row r="18857" spans="1:6" x14ac:dyDescent="0.25">
      <c r="A18857" s="68" t="s">
        <v>103</v>
      </c>
      <c r="B18857" s="69">
        <v>491898300</v>
      </c>
      <c r="C18857" s="68">
        <v>4006874014545</v>
      </c>
      <c r="D18857" s="69" t="s">
        <v>12378</v>
      </c>
      <c r="E18857" s="65">
        <f>IFERROR(VLOOKUP(C18857,Pivot!A:B,2,0),0)</f>
        <v>0</v>
      </c>
      <c r="F18857" s="65">
        <f>IFERROR(VLOOKUP(C18857,Pivot!A:C,3,0),0)</f>
        <v>0</v>
      </c>
    </row>
    <row r="18858" spans="1:6" x14ac:dyDescent="0.25">
      <c r="A18858" s="68" t="s">
        <v>103</v>
      </c>
      <c r="B18858" s="69">
        <v>491898302</v>
      </c>
      <c r="C18858" s="68">
        <v>4006874014361</v>
      </c>
      <c r="D18858" s="69" t="s">
        <v>12379</v>
      </c>
      <c r="E18858" s="65">
        <f>IFERROR(VLOOKUP(C18858,Pivot!A:B,2,0),0)</f>
        <v>0</v>
      </c>
      <c r="F18858" s="65">
        <f>IFERROR(VLOOKUP(C18858,Pivot!A:C,3,0),0)</f>
        <v>0</v>
      </c>
    </row>
    <row r="18859" spans="1:6" x14ac:dyDescent="0.25">
      <c r="A18859" s="68" t="s">
        <v>103</v>
      </c>
      <c r="B18859" s="69">
        <v>491898313</v>
      </c>
      <c r="C18859" s="68">
        <v>3467452035856</v>
      </c>
      <c r="D18859" s="69" t="s">
        <v>12380</v>
      </c>
      <c r="E18859" s="65">
        <f>IFERROR(VLOOKUP(C18859,Pivot!A:B,2,0),0)</f>
        <v>0</v>
      </c>
      <c r="F18859" s="65">
        <f>IFERROR(VLOOKUP(C18859,Pivot!A:C,3,0),0)</f>
        <v>0</v>
      </c>
    </row>
    <row r="18860" spans="1:6" x14ac:dyDescent="0.25">
      <c r="A18860" s="68" t="s">
        <v>103</v>
      </c>
      <c r="B18860" s="69">
        <v>491898314</v>
      </c>
      <c r="C18860" s="68">
        <v>4006592826697</v>
      </c>
      <c r="D18860" s="69" t="s">
        <v>12381</v>
      </c>
      <c r="E18860" s="65">
        <f>IFERROR(VLOOKUP(C18860,Pivot!A:B,2,0),0)</f>
        <v>0</v>
      </c>
      <c r="F18860" s="65">
        <f>IFERROR(VLOOKUP(C18860,Pivot!A:C,3,0),0)</f>
        <v>0</v>
      </c>
    </row>
    <row r="18861" spans="1:6" x14ac:dyDescent="0.25">
      <c r="A18861" s="68" t="s">
        <v>103</v>
      </c>
      <c r="B18861" s="69">
        <v>491898316</v>
      </c>
      <c r="C18861" s="68">
        <v>4006333008580</v>
      </c>
      <c r="D18861" s="69" t="s">
        <v>12382</v>
      </c>
      <c r="E18861" s="65">
        <f>IFERROR(VLOOKUP(C18861,Pivot!A:B,2,0),0)</f>
        <v>0</v>
      </c>
      <c r="F18861" s="65">
        <f>IFERROR(VLOOKUP(C18861,Pivot!A:C,3,0),0)</f>
        <v>0</v>
      </c>
    </row>
    <row r="18862" spans="1:6" x14ac:dyDescent="0.25">
      <c r="A18862" s="68" t="s">
        <v>103</v>
      </c>
      <c r="B18862" s="69">
        <v>491898317</v>
      </c>
      <c r="C18862" s="68">
        <v>4006333042164</v>
      </c>
      <c r="D18862" s="69" t="s">
        <v>12383</v>
      </c>
      <c r="E18862" s="65">
        <f>IFERROR(VLOOKUP(C18862,Pivot!A:B,2,0),0)</f>
        <v>0</v>
      </c>
      <c r="F18862" s="65">
        <f>IFERROR(VLOOKUP(C18862,Pivot!A:C,3,0),0)</f>
        <v>0</v>
      </c>
    </row>
    <row r="18863" spans="1:6" x14ac:dyDescent="0.25">
      <c r="A18863" s="68" t="s">
        <v>103</v>
      </c>
      <c r="B18863" s="69">
        <v>491898318</v>
      </c>
      <c r="C18863" s="68">
        <v>4006333048623</v>
      </c>
      <c r="D18863" s="69" t="s">
        <v>12384</v>
      </c>
      <c r="E18863" s="65">
        <f>IFERROR(VLOOKUP(C18863,Pivot!A:B,2,0),0)</f>
        <v>0</v>
      </c>
      <c r="F18863" s="65">
        <f>IFERROR(VLOOKUP(C18863,Pivot!A:C,3,0),0)</f>
        <v>0</v>
      </c>
    </row>
    <row r="18864" spans="1:6" x14ac:dyDescent="0.25">
      <c r="A18864" s="68" t="s">
        <v>103</v>
      </c>
      <c r="B18864" s="69">
        <v>491898320</v>
      </c>
      <c r="C18864" s="68">
        <v>4006333040153</v>
      </c>
      <c r="D18864" s="69" t="s">
        <v>12385</v>
      </c>
      <c r="E18864" s="65">
        <f>IFERROR(VLOOKUP(C18864,Pivot!A:B,2,0),0)</f>
        <v>0</v>
      </c>
      <c r="F18864" s="65">
        <f>IFERROR(VLOOKUP(C18864,Pivot!A:C,3,0),0)</f>
        <v>0</v>
      </c>
    </row>
    <row r="18865" spans="1:6" x14ac:dyDescent="0.25">
      <c r="A18865" s="68" t="s">
        <v>103</v>
      </c>
      <c r="B18865" s="69">
        <v>491898321</v>
      </c>
      <c r="C18865" s="68">
        <v>4006333048272</v>
      </c>
      <c r="D18865" s="69" t="s">
        <v>12386</v>
      </c>
      <c r="E18865" s="65">
        <f>IFERROR(VLOOKUP(C18865,Pivot!A:B,2,0),0)</f>
        <v>0</v>
      </c>
      <c r="F18865" s="65">
        <f>IFERROR(VLOOKUP(C18865,Pivot!A:C,3,0),0)</f>
        <v>0</v>
      </c>
    </row>
    <row r="18866" spans="1:6" x14ac:dyDescent="0.25">
      <c r="A18866" s="68" t="s">
        <v>103</v>
      </c>
      <c r="B18866" s="69">
        <v>491898322</v>
      </c>
      <c r="C18866" s="68">
        <v>4006333040214</v>
      </c>
      <c r="D18866" s="69" t="s">
        <v>12387</v>
      </c>
      <c r="E18866" s="65">
        <f>IFERROR(VLOOKUP(C18866,Pivot!A:B,2,0),0)</f>
        <v>0</v>
      </c>
      <c r="F18866" s="65">
        <f>IFERROR(VLOOKUP(C18866,Pivot!A:C,3,0),0)</f>
        <v>0</v>
      </c>
    </row>
    <row r="18867" spans="1:6" x14ac:dyDescent="0.25">
      <c r="A18867" s="68" t="s">
        <v>103</v>
      </c>
      <c r="B18867" s="69">
        <v>491898324</v>
      </c>
      <c r="C18867" s="68">
        <v>4006333040160</v>
      </c>
      <c r="D18867" s="69" t="s">
        <v>12388</v>
      </c>
      <c r="E18867" s="65">
        <f>IFERROR(VLOOKUP(C18867,Pivot!A:B,2,0),0)</f>
        <v>0</v>
      </c>
      <c r="F18867" s="65">
        <f>IFERROR(VLOOKUP(C18867,Pivot!A:C,3,0),0)</f>
        <v>0</v>
      </c>
    </row>
    <row r="18868" spans="1:6" x14ac:dyDescent="0.25">
      <c r="A18868" s="68" t="s">
        <v>103</v>
      </c>
      <c r="B18868" s="69">
        <v>491898329</v>
      </c>
      <c r="C18868" s="68">
        <v>3467452030325</v>
      </c>
      <c r="D18868" s="69" t="s">
        <v>12389</v>
      </c>
      <c r="E18868" s="65">
        <f>IFERROR(VLOOKUP(C18868,Pivot!A:B,2,0),0)</f>
        <v>0</v>
      </c>
      <c r="F18868" s="65">
        <f>IFERROR(VLOOKUP(C18868,Pivot!A:C,3,0),0)</f>
        <v>0</v>
      </c>
    </row>
    <row r="18869" spans="1:6" x14ac:dyDescent="0.25">
      <c r="A18869" s="68" t="s">
        <v>103</v>
      </c>
      <c r="B18869" s="69">
        <v>491898330</v>
      </c>
      <c r="C18869" s="68">
        <v>3467452050149</v>
      </c>
      <c r="D18869" s="69" t="s">
        <v>12390</v>
      </c>
      <c r="E18869" s="65">
        <f>IFERROR(VLOOKUP(C18869,Pivot!A:B,2,0),0)</f>
        <v>0</v>
      </c>
      <c r="F18869" s="65">
        <f>IFERROR(VLOOKUP(C18869,Pivot!A:C,3,0),0)</f>
        <v>0</v>
      </c>
    </row>
    <row r="18870" spans="1:6" x14ac:dyDescent="0.25">
      <c r="A18870" s="68" t="s">
        <v>103</v>
      </c>
      <c r="B18870" s="69">
        <v>491898332</v>
      </c>
      <c r="C18870" s="68">
        <v>4006592025649</v>
      </c>
      <c r="D18870" s="69" t="s">
        <v>12391</v>
      </c>
      <c r="E18870" s="65">
        <f>IFERROR(VLOOKUP(C18870,Pivot!A:B,2,0),0)</f>
        <v>0</v>
      </c>
      <c r="F18870" s="65">
        <f>IFERROR(VLOOKUP(C18870,Pivot!A:C,3,0),0)</f>
        <v>0</v>
      </c>
    </row>
    <row r="18871" spans="1:6" x14ac:dyDescent="0.25">
      <c r="A18871" s="68" t="s">
        <v>103</v>
      </c>
      <c r="B18871" s="69">
        <v>491898333</v>
      </c>
      <c r="C18871" s="68">
        <v>4006592818883</v>
      </c>
      <c r="D18871" s="69" t="s">
        <v>12392</v>
      </c>
      <c r="E18871" s="65">
        <f>IFERROR(VLOOKUP(C18871,Pivot!A:B,2,0),0)</f>
        <v>0</v>
      </c>
      <c r="F18871" s="65">
        <f>IFERROR(VLOOKUP(C18871,Pivot!A:C,3,0),0)</f>
        <v>0</v>
      </c>
    </row>
    <row r="18872" spans="1:6" x14ac:dyDescent="0.25">
      <c r="A18872" s="68" t="s">
        <v>103</v>
      </c>
      <c r="B18872" s="69">
        <v>491898334</v>
      </c>
      <c r="C18872" s="68">
        <v>4006592807405</v>
      </c>
      <c r="D18872" s="69" t="s">
        <v>12393</v>
      </c>
      <c r="E18872" s="65">
        <f>IFERROR(VLOOKUP(C18872,Pivot!A:B,2,0),0)</f>
        <v>0</v>
      </c>
      <c r="F18872" s="65">
        <f>IFERROR(VLOOKUP(C18872,Pivot!A:C,3,0),0)</f>
        <v>0</v>
      </c>
    </row>
    <row r="18873" spans="1:6" x14ac:dyDescent="0.25">
      <c r="A18873" s="68" t="s">
        <v>103</v>
      </c>
      <c r="B18873" s="69">
        <v>491898335</v>
      </c>
      <c r="C18873" s="68">
        <v>4006333040061</v>
      </c>
      <c r="D18873" s="69" t="s">
        <v>12394</v>
      </c>
      <c r="E18873" s="65">
        <f>IFERROR(VLOOKUP(C18873,Pivot!A:B,2,0),0)</f>
        <v>0</v>
      </c>
      <c r="F18873" s="65">
        <f>IFERROR(VLOOKUP(C18873,Pivot!A:C,3,0),0)</f>
        <v>0</v>
      </c>
    </row>
    <row r="18874" spans="1:6" x14ac:dyDescent="0.25">
      <c r="A18874" s="68" t="s">
        <v>103</v>
      </c>
      <c r="B18874" s="69">
        <v>491898336</v>
      </c>
      <c r="C18874" s="68">
        <v>4006333047794</v>
      </c>
      <c r="D18874" s="69" t="s">
        <v>12395</v>
      </c>
      <c r="E18874" s="65">
        <f>IFERROR(VLOOKUP(C18874,Pivot!A:B,2,0),0)</f>
        <v>0</v>
      </c>
      <c r="F18874" s="65">
        <f>IFERROR(VLOOKUP(C18874,Pivot!A:C,3,0),0)</f>
        <v>0</v>
      </c>
    </row>
    <row r="18875" spans="1:6" x14ac:dyDescent="0.25">
      <c r="A18875" s="68" t="s">
        <v>103</v>
      </c>
      <c r="B18875" s="69">
        <v>491898337</v>
      </c>
      <c r="C18875" s="68">
        <v>4006333029479</v>
      </c>
      <c r="D18875" s="69" t="s">
        <v>12396</v>
      </c>
      <c r="E18875" s="65">
        <f>IFERROR(VLOOKUP(C18875,Pivot!A:B,2,0),0)</f>
        <v>0</v>
      </c>
      <c r="F18875" s="65">
        <f>IFERROR(VLOOKUP(C18875,Pivot!A:C,3,0),0)</f>
        <v>0</v>
      </c>
    </row>
    <row r="18876" spans="1:6" x14ac:dyDescent="0.25">
      <c r="A18876" s="68" t="s">
        <v>103</v>
      </c>
      <c r="B18876" s="69">
        <v>491898341</v>
      </c>
      <c r="C18876" s="68">
        <v>4006333050510</v>
      </c>
      <c r="D18876" s="69" t="s">
        <v>12397</v>
      </c>
      <c r="E18876" s="65">
        <f>IFERROR(VLOOKUP(C18876,Pivot!A:B,2,0),0)</f>
        <v>0</v>
      </c>
      <c r="F18876" s="65">
        <f>IFERROR(VLOOKUP(C18876,Pivot!A:C,3,0),0)</f>
        <v>0</v>
      </c>
    </row>
    <row r="18877" spans="1:6" x14ac:dyDescent="0.25">
      <c r="A18877" s="68" t="s">
        <v>103</v>
      </c>
      <c r="B18877" s="69">
        <v>491898346</v>
      </c>
      <c r="C18877" s="68">
        <v>3467452051535</v>
      </c>
      <c r="D18877" s="69" t="s">
        <v>12398</v>
      </c>
      <c r="E18877" s="65">
        <f>IFERROR(VLOOKUP(C18877,Pivot!A:B,2,0),0)</f>
        <v>0</v>
      </c>
      <c r="F18877" s="65">
        <f>IFERROR(VLOOKUP(C18877,Pivot!A:C,3,0),0)</f>
        <v>0</v>
      </c>
    </row>
    <row r="18878" spans="1:6" x14ac:dyDescent="0.25">
      <c r="A18878" s="68" t="s">
        <v>103</v>
      </c>
      <c r="B18878" s="69">
        <v>491898351</v>
      </c>
      <c r="C18878" s="68">
        <v>4006333038976</v>
      </c>
      <c r="D18878" s="69" t="s">
        <v>12399</v>
      </c>
      <c r="E18878" s="65">
        <f>IFERROR(VLOOKUP(C18878,Pivot!A:B,2,0),0)</f>
        <v>0</v>
      </c>
      <c r="F18878" s="65">
        <f>IFERROR(VLOOKUP(C18878,Pivot!A:C,3,0),0)</f>
        <v>0</v>
      </c>
    </row>
    <row r="18879" spans="1:6" x14ac:dyDescent="0.25">
      <c r="A18879" s="68" t="s">
        <v>103</v>
      </c>
      <c r="B18879" s="69">
        <v>491898352</v>
      </c>
      <c r="C18879" s="68">
        <v>4006333011887</v>
      </c>
      <c r="D18879" s="69" t="s">
        <v>12400</v>
      </c>
      <c r="E18879" s="65">
        <f>IFERROR(VLOOKUP(C18879,Pivot!A:B,2,0),0)</f>
        <v>0</v>
      </c>
      <c r="F18879" s="65">
        <f>IFERROR(VLOOKUP(C18879,Pivot!A:C,3,0),0)</f>
        <v>0</v>
      </c>
    </row>
    <row r="18880" spans="1:6" x14ac:dyDescent="0.25">
      <c r="A18880" s="68" t="s">
        <v>103</v>
      </c>
      <c r="B18880" s="69">
        <v>491898353</v>
      </c>
      <c r="C18880" s="68">
        <v>4006333040344</v>
      </c>
      <c r="D18880" s="69" t="s">
        <v>12401</v>
      </c>
      <c r="E18880" s="65">
        <f>IFERROR(VLOOKUP(C18880,Pivot!A:B,2,0),0)</f>
        <v>0</v>
      </c>
      <c r="F18880" s="65">
        <f>IFERROR(VLOOKUP(C18880,Pivot!A:C,3,0),0)</f>
        <v>0</v>
      </c>
    </row>
    <row r="18881" spans="1:6" x14ac:dyDescent="0.25">
      <c r="A18881" s="68" t="s">
        <v>103</v>
      </c>
      <c r="B18881" s="69">
        <v>491898354</v>
      </c>
      <c r="C18881" s="68">
        <v>4006333047800</v>
      </c>
      <c r="D18881" s="69" t="s">
        <v>12402</v>
      </c>
      <c r="E18881" s="65">
        <f>IFERROR(VLOOKUP(C18881,Pivot!A:B,2,0),0)</f>
        <v>0</v>
      </c>
      <c r="F18881" s="65">
        <f>IFERROR(VLOOKUP(C18881,Pivot!A:C,3,0),0)</f>
        <v>0</v>
      </c>
    </row>
    <row r="18882" spans="1:6" x14ac:dyDescent="0.25">
      <c r="A18882" s="68" t="s">
        <v>103</v>
      </c>
      <c r="B18882" s="69">
        <v>491898355</v>
      </c>
      <c r="C18882" s="68">
        <v>4006333050886</v>
      </c>
      <c r="D18882" s="69" t="s">
        <v>12403</v>
      </c>
      <c r="E18882" s="65">
        <f>IFERROR(VLOOKUP(C18882,Pivot!A:B,2,0),0)</f>
        <v>0</v>
      </c>
      <c r="F18882" s="65">
        <f>IFERROR(VLOOKUP(C18882,Pivot!A:C,3,0),0)</f>
        <v>0</v>
      </c>
    </row>
    <row r="18883" spans="1:6" x14ac:dyDescent="0.25">
      <c r="A18883" s="68" t="s">
        <v>103</v>
      </c>
      <c r="B18883" s="69">
        <v>491898357</v>
      </c>
      <c r="C18883" s="68">
        <v>4006333048647</v>
      </c>
      <c r="D18883" s="69" t="s">
        <v>12404</v>
      </c>
      <c r="E18883" s="65">
        <f>IFERROR(VLOOKUP(C18883,Pivot!A:B,2,0),0)</f>
        <v>0</v>
      </c>
      <c r="F18883" s="65">
        <f>IFERROR(VLOOKUP(C18883,Pivot!A:C,3,0),0)</f>
        <v>0</v>
      </c>
    </row>
    <row r="18884" spans="1:6" x14ac:dyDescent="0.25">
      <c r="A18884" s="68" t="s">
        <v>103</v>
      </c>
      <c r="B18884" s="69">
        <v>491898358</v>
      </c>
      <c r="C18884" s="68">
        <v>3032168301047</v>
      </c>
      <c r="D18884" s="69" t="s">
        <v>12405</v>
      </c>
      <c r="E18884" s="65">
        <f>IFERROR(VLOOKUP(C18884,Pivot!A:B,2,0),0)</f>
        <v>0</v>
      </c>
      <c r="F18884" s="65">
        <f>IFERROR(VLOOKUP(C18884,Pivot!A:C,3,0),0)</f>
        <v>0</v>
      </c>
    </row>
    <row r="18885" spans="1:6" x14ac:dyDescent="0.25">
      <c r="A18885" s="68" t="s">
        <v>103</v>
      </c>
      <c r="B18885" s="69">
        <v>491898359</v>
      </c>
      <c r="C18885" s="68">
        <v>3032168301054</v>
      </c>
      <c r="D18885" s="69" t="s">
        <v>12406</v>
      </c>
      <c r="E18885" s="65">
        <f>IFERROR(VLOOKUP(C18885,Pivot!A:B,2,0),0)</f>
        <v>0</v>
      </c>
      <c r="F18885" s="65">
        <f>IFERROR(VLOOKUP(C18885,Pivot!A:C,3,0),0)</f>
        <v>0</v>
      </c>
    </row>
    <row r="18886" spans="1:6" x14ac:dyDescent="0.25">
      <c r="A18886" s="68" t="s">
        <v>103</v>
      </c>
      <c r="B18886" s="69">
        <v>491898360</v>
      </c>
      <c r="C18886" s="68">
        <v>4006592736460</v>
      </c>
      <c r="D18886" s="69" t="s">
        <v>12407</v>
      </c>
      <c r="E18886" s="65">
        <f>IFERROR(VLOOKUP(C18886,Pivot!A:B,2,0),0)</f>
        <v>0</v>
      </c>
      <c r="F18886" s="65">
        <f>IFERROR(VLOOKUP(C18886,Pivot!A:C,3,0),0)</f>
        <v>0</v>
      </c>
    </row>
    <row r="18887" spans="1:6" x14ac:dyDescent="0.25">
      <c r="A18887" s="68" t="s">
        <v>103</v>
      </c>
      <c r="B18887" s="69">
        <v>491898362</v>
      </c>
      <c r="C18887" s="68">
        <v>4006333040788</v>
      </c>
      <c r="D18887" s="69" t="s">
        <v>12408</v>
      </c>
      <c r="E18887" s="65">
        <f>IFERROR(VLOOKUP(C18887,Pivot!A:B,2,0),0)</f>
        <v>0</v>
      </c>
      <c r="F18887" s="65">
        <f>IFERROR(VLOOKUP(C18887,Pivot!A:C,3,0),0)</f>
        <v>0</v>
      </c>
    </row>
    <row r="18888" spans="1:6" x14ac:dyDescent="0.25">
      <c r="A18888" s="68" t="s">
        <v>103</v>
      </c>
      <c r="B18888" s="69">
        <v>491898363</v>
      </c>
      <c r="C18888" s="68">
        <v>4006333044106</v>
      </c>
      <c r="D18888" s="69" t="s">
        <v>12409</v>
      </c>
      <c r="E18888" s="65">
        <f>IFERROR(VLOOKUP(C18888,Pivot!A:B,2,0),0)</f>
        <v>0</v>
      </c>
      <c r="F18888" s="65">
        <f>IFERROR(VLOOKUP(C18888,Pivot!A:C,3,0),0)</f>
        <v>0</v>
      </c>
    </row>
    <row r="18889" spans="1:6" x14ac:dyDescent="0.25">
      <c r="A18889" s="68" t="s">
        <v>103</v>
      </c>
      <c r="B18889" s="69">
        <v>491898366</v>
      </c>
      <c r="C18889" s="68">
        <v>4006333058585</v>
      </c>
      <c r="D18889" s="69" t="s">
        <v>12410</v>
      </c>
      <c r="E18889" s="65">
        <f>IFERROR(VLOOKUP(C18889,Pivot!A:B,2,0),0)</f>
        <v>0</v>
      </c>
      <c r="F18889" s="65">
        <f>IFERROR(VLOOKUP(C18889,Pivot!A:C,3,0),0)</f>
        <v>0</v>
      </c>
    </row>
    <row r="18890" spans="1:6" x14ac:dyDescent="0.25">
      <c r="A18890" s="68" t="s">
        <v>103</v>
      </c>
      <c r="B18890" s="69">
        <v>491898367</v>
      </c>
      <c r="C18890" s="68">
        <v>4006333057458</v>
      </c>
      <c r="D18890" s="69" t="s">
        <v>12411</v>
      </c>
      <c r="E18890" s="65">
        <f>IFERROR(VLOOKUP(C18890,Pivot!A:B,2,0),0)</f>
        <v>0</v>
      </c>
      <c r="F18890" s="65">
        <f>IFERROR(VLOOKUP(C18890,Pivot!A:C,3,0),0)</f>
        <v>0</v>
      </c>
    </row>
    <row r="18891" spans="1:6" x14ac:dyDescent="0.25">
      <c r="A18891" s="68" t="s">
        <v>103</v>
      </c>
      <c r="B18891" s="69">
        <v>491898369</v>
      </c>
      <c r="C18891" s="68">
        <v>4006333048784</v>
      </c>
      <c r="D18891" s="69" t="s">
        <v>12412</v>
      </c>
      <c r="E18891" s="65">
        <f>IFERROR(VLOOKUP(C18891,Pivot!A:B,2,0),0)</f>
        <v>0</v>
      </c>
      <c r="F18891" s="65">
        <f>IFERROR(VLOOKUP(C18891,Pivot!A:C,3,0),0)</f>
        <v>0</v>
      </c>
    </row>
    <row r="18892" spans="1:6" x14ac:dyDescent="0.25">
      <c r="A18892" s="68" t="s">
        <v>103</v>
      </c>
      <c r="B18892" s="69">
        <v>491898372</v>
      </c>
      <c r="C18892" s="68">
        <v>3467452030349</v>
      </c>
      <c r="D18892" s="69" t="s">
        <v>12413</v>
      </c>
      <c r="E18892" s="65">
        <f>IFERROR(VLOOKUP(C18892,Pivot!A:B,2,0),0)</f>
        <v>0</v>
      </c>
      <c r="F18892" s="65">
        <f>IFERROR(VLOOKUP(C18892,Pivot!A:C,3,0),0)</f>
        <v>0</v>
      </c>
    </row>
    <row r="18893" spans="1:6" x14ac:dyDescent="0.25">
      <c r="A18893" s="68" t="s">
        <v>103</v>
      </c>
      <c r="B18893" s="69">
        <v>491898374</v>
      </c>
      <c r="C18893" s="68">
        <v>3467452038284</v>
      </c>
      <c r="D18893" s="69" t="s">
        <v>12414</v>
      </c>
      <c r="E18893" s="65">
        <f>IFERROR(VLOOKUP(C18893,Pivot!A:B,2,0),0)</f>
        <v>0</v>
      </c>
      <c r="F18893" s="65">
        <f>IFERROR(VLOOKUP(C18893,Pivot!A:C,3,0),0)</f>
        <v>0</v>
      </c>
    </row>
    <row r="18894" spans="1:6" x14ac:dyDescent="0.25">
      <c r="A18894" s="68" t="s">
        <v>103</v>
      </c>
      <c r="B18894" s="69">
        <v>491898378</v>
      </c>
      <c r="C18894" s="68">
        <v>3467452051733</v>
      </c>
      <c r="D18894" s="69" t="s">
        <v>12415</v>
      </c>
      <c r="E18894" s="65">
        <f>IFERROR(VLOOKUP(C18894,Pivot!A:B,2,0),0)</f>
        <v>0</v>
      </c>
      <c r="F18894" s="65">
        <f>IFERROR(VLOOKUP(C18894,Pivot!A:C,3,0),0)</f>
        <v>0</v>
      </c>
    </row>
    <row r="18895" spans="1:6" x14ac:dyDescent="0.25">
      <c r="A18895" s="68" t="s">
        <v>103</v>
      </c>
      <c r="B18895" s="69">
        <v>491898382</v>
      </c>
      <c r="C18895" s="68">
        <v>4006333043857</v>
      </c>
      <c r="D18895" s="69" t="s">
        <v>12416</v>
      </c>
      <c r="E18895" s="65">
        <f>IFERROR(VLOOKUP(C18895,Pivot!A:B,2,0),0)</f>
        <v>0</v>
      </c>
      <c r="F18895" s="65">
        <f>IFERROR(VLOOKUP(C18895,Pivot!A:C,3,0),0)</f>
        <v>0</v>
      </c>
    </row>
    <row r="18896" spans="1:6" x14ac:dyDescent="0.25">
      <c r="A18896" s="68" t="s">
        <v>103</v>
      </c>
      <c r="B18896" s="69">
        <v>491898385</v>
      </c>
      <c r="C18896" s="68">
        <v>4006333050640</v>
      </c>
      <c r="D18896" s="69" t="s">
        <v>12417</v>
      </c>
      <c r="E18896" s="65">
        <f>IFERROR(VLOOKUP(C18896,Pivot!A:B,2,0),0)</f>
        <v>0</v>
      </c>
      <c r="F18896" s="65">
        <f>IFERROR(VLOOKUP(C18896,Pivot!A:C,3,0),0)</f>
        <v>0</v>
      </c>
    </row>
    <row r="18897" spans="1:6" x14ac:dyDescent="0.25">
      <c r="A18897" s="68" t="s">
        <v>103</v>
      </c>
      <c r="B18897" s="69">
        <v>491898386</v>
      </c>
      <c r="C18897" s="68">
        <v>3467452051290</v>
      </c>
      <c r="D18897" s="69" t="s">
        <v>12418</v>
      </c>
      <c r="E18897" s="65">
        <f>IFERROR(VLOOKUP(C18897,Pivot!A:B,2,0),0)</f>
        <v>0</v>
      </c>
      <c r="F18897" s="65">
        <f>IFERROR(VLOOKUP(C18897,Pivot!A:C,3,0),0)</f>
        <v>0</v>
      </c>
    </row>
    <row r="18898" spans="1:6" x14ac:dyDescent="0.25">
      <c r="A18898" s="68" t="s">
        <v>103</v>
      </c>
      <c r="B18898" s="69">
        <v>491898389</v>
      </c>
      <c r="C18898" s="68">
        <v>3467452046845</v>
      </c>
      <c r="D18898" s="69" t="s">
        <v>12419</v>
      </c>
      <c r="E18898" s="65">
        <f>IFERROR(VLOOKUP(C18898,Pivot!A:B,2,0),0)</f>
        <v>0</v>
      </c>
      <c r="F18898" s="65">
        <f>IFERROR(VLOOKUP(C18898,Pivot!A:C,3,0),0)</f>
        <v>0</v>
      </c>
    </row>
    <row r="18899" spans="1:6" x14ac:dyDescent="0.25">
      <c r="A18899" s="68" t="s">
        <v>103</v>
      </c>
      <c r="B18899" s="69">
        <v>491898390</v>
      </c>
      <c r="C18899" s="68">
        <v>3467452053416</v>
      </c>
      <c r="D18899" s="69" t="s">
        <v>12420</v>
      </c>
      <c r="E18899" s="65">
        <f>IFERROR(VLOOKUP(C18899,Pivot!A:B,2,0),0)</f>
        <v>0</v>
      </c>
      <c r="F18899" s="65">
        <f>IFERROR(VLOOKUP(C18899,Pivot!A:C,3,0),0)</f>
        <v>0</v>
      </c>
    </row>
    <row r="18900" spans="1:6" x14ac:dyDescent="0.25">
      <c r="A18900" s="68" t="s">
        <v>103</v>
      </c>
      <c r="B18900" s="69">
        <v>491898391</v>
      </c>
      <c r="C18900" s="68">
        <v>4006333051197</v>
      </c>
      <c r="D18900" s="69" t="s">
        <v>12421</v>
      </c>
      <c r="E18900" s="65">
        <f>IFERROR(VLOOKUP(C18900,Pivot!A:B,2,0),0)</f>
        <v>0</v>
      </c>
      <c r="F18900" s="65">
        <f>IFERROR(VLOOKUP(C18900,Pivot!A:C,3,0),0)</f>
        <v>0</v>
      </c>
    </row>
    <row r="18901" spans="1:6" x14ac:dyDescent="0.25">
      <c r="A18901" s="68" t="s">
        <v>103</v>
      </c>
      <c r="B18901" s="69">
        <v>491898392</v>
      </c>
      <c r="C18901" s="68">
        <v>4006333065187</v>
      </c>
      <c r="D18901" s="69" t="s">
        <v>12422</v>
      </c>
      <c r="E18901" s="65">
        <f>IFERROR(VLOOKUP(C18901,Pivot!A:B,2,0),0)</f>
        <v>0</v>
      </c>
      <c r="F18901" s="65">
        <f>IFERROR(VLOOKUP(C18901,Pivot!A:C,3,0),0)</f>
        <v>0</v>
      </c>
    </row>
    <row r="18902" spans="1:6" x14ac:dyDescent="0.25">
      <c r="A18902" s="68" t="s">
        <v>103</v>
      </c>
      <c r="B18902" s="69">
        <v>491898393</v>
      </c>
      <c r="C18902" s="68">
        <v>4006333065194</v>
      </c>
      <c r="D18902" s="69" t="s">
        <v>12423</v>
      </c>
      <c r="E18902" s="65">
        <f>IFERROR(VLOOKUP(C18902,Pivot!A:B,2,0),0)</f>
        <v>0</v>
      </c>
      <c r="F18902" s="65">
        <f>IFERROR(VLOOKUP(C18902,Pivot!A:C,3,0),0)</f>
        <v>0</v>
      </c>
    </row>
    <row r="18903" spans="1:6" x14ac:dyDescent="0.25">
      <c r="A18903" s="68" t="s">
        <v>103</v>
      </c>
      <c r="B18903" s="69">
        <v>491898394</v>
      </c>
      <c r="C18903" s="68">
        <v>4006333064593</v>
      </c>
      <c r="D18903" s="69" t="s">
        <v>12424</v>
      </c>
      <c r="E18903" s="65">
        <f>IFERROR(VLOOKUP(C18903,Pivot!A:B,2,0),0)</f>
        <v>0</v>
      </c>
      <c r="F18903" s="65">
        <f>IFERROR(VLOOKUP(C18903,Pivot!A:C,3,0),0)</f>
        <v>0</v>
      </c>
    </row>
    <row r="18904" spans="1:6" x14ac:dyDescent="0.25">
      <c r="A18904" s="68" t="s">
        <v>103</v>
      </c>
      <c r="B18904" s="69">
        <v>491898397</v>
      </c>
      <c r="C18904" s="68">
        <v>3467452034422</v>
      </c>
      <c r="D18904" s="69" t="s">
        <v>12425</v>
      </c>
      <c r="E18904" s="65">
        <f>IFERROR(VLOOKUP(C18904,Pivot!A:B,2,0),0)</f>
        <v>0</v>
      </c>
      <c r="F18904" s="65">
        <f>IFERROR(VLOOKUP(C18904,Pivot!A:C,3,0),0)</f>
        <v>0</v>
      </c>
    </row>
    <row r="18905" spans="1:6" x14ac:dyDescent="0.25">
      <c r="A18905" s="68" t="s">
        <v>103</v>
      </c>
      <c r="B18905" s="69">
        <v>491898398</v>
      </c>
      <c r="C18905" s="68">
        <v>3467452000861</v>
      </c>
      <c r="D18905" s="69" t="s">
        <v>12426</v>
      </c>
      <c r="E18905" s="65">
        <f>IFERROR(VLOOKUP(C18905,Pivot!A:B,2,0),0)</f>
        <v>0</v>
      </c>
      <c r="F18905" s="65">
        <f>IFERROR(VLOOKUP(C18905,Pivot!A:C,3,0),0)</f>
        <v>0</v>
      </c>
    </row>
    <row r="18906" spans="1:6" x14ac:dyDescent="0.25">
      <c r="A18906" s="68" t="s">
        <v>103</v>
      </c>
      <c r="B18906" s="69">
        <v>491898399</v>
      </c>
      <c r="C18906" s="68">
        <v>3467452046258</v>
      </c>
      <c r="D18906" s="69" t="s">
        <v>12427</v>
      </c>
      <c r="E18906" s="65">
        <f>IFERROR(VLOOKUP(C18906,Pivot!A:B,2,0),0)</f>
        <v>0</v>
      </c>
      <c r="F18906" s="65">
        <f>IFERROR(VLOOKUP(C18906,Pivot!A:C,3,0),0)</f>
        <v>0</v>
      </c>
    </row>
    <row r="18907" spans="1:6" x14ac:dyDescent="0.25">
      <c r="A18907" s="68" t="s">
        <v>103</v>
      </c>
      <c r="B18907" s="69">
        <v>491898403</v>
      </c>
      <c r="C18907" s="68">
        <v>8901736248600</v>
      </c>
      <c r="D18907" s="69" t="s">
        <v>12428</v>
      </c>
      <c r="E18907" s="65">
        <f>IFERROR(VLOOKUP(C18907,Pivot!A:B,2,0),0)</f>
        <v>0</v>
      </c>
      <c r="F18907" s="65">
        <f>IFERROR(VLOOKUP(C18907,Pivot!A:C,3,0),0)</f>
        <v>0</v>
      </c>
    </row>
    <row r="18908" spans="1:6" x14ac:dyDescent="0.25">
      <c r="A18908" s="68" t="s">
        <v>103</v>
      </c>
      <c r="B18908" s="69">
        <v>491898406</v>
      </c>
      <c r="C18908" s="68">
        <v>8901736170796</v>
      </c>
      <c r="D18908" s="69" t="s">
        <v>12429</v>
      </c>
      <c r="E18908" s="65">
        <f>IFERROR(VLOOKUP(C18908,Pivot!A:B,2,0),0)</f>
        <v>0</v>
      </c>
      <c r="F18908" s="65">
        <f>IFERROR(VLOOKUP(C18908,Pivot!A:C,3,0),0)</f>
        <v>0</v>
      </c>
    </row>
    <row r="18909" spans="1:6" x14ac:dyDescent="0.25">
      <c r="A18909" s="68" t="s">
        <v>103</v>
      </c>
      <c r="B18909" s="69">
        <v>491898407</v>
      </c>
      <c r="C18909" s="68">
        <v>8907136178462</v>
      </c>
      <c r="D18909" s="69" t="s">
        <v>12430</v>
      </c>
      <c r="E18909" s="65">
        <f>IFERROR(VLOOKUP(C18909,Pivot!A:B,2,0),0)</f>
        <v>0</v>
      </c>
      <c r="F18909" s="65">
        <f>IFERROR(VLOOKUP(C18909,Pivot!A:C,3,0),0)</f>
        <v>0</v>
      </c>
    </row>
    <row r="18910" spans="1:6" x14ac:dyDescent="0.25">
      <c r="A18910" s="68" t="s">
        <v>103</v>
      </c>
      <c r="B18910" s="69">
        <v>491898410</v>
      </c>
      <c r="C18910" s="68">
        <v>8901736136440</v>
      </c>
      <c r="D18910" s="69" t="s">
        <v>12431</v>
      </c>
      <c r="E18910" s="65">
        <f>IFERROR(VLOOKUP(C18910,Pivot!A:B,2,0),0)</f>
        <v>0</v>
      </c>
      <c r="F18910" s="65">
        <f>IFERROR(VLOOKUP(C18910,Pivot!A:C,3,0),0)</f>
        <v>0</v>
      </c>
    </row>
    <row r="18911" spans="1:6" x14ac:dyDescent="0.25">
      <c r="A18911" s="68" t="s">
        <v>103</v>
      </c>
      <c r="B18911" s="69">
        <v>491898411</v>
      </c>
      <c r="C18911" s="68">
        <v>8901736135382</v>
      </c>
      <c r="D18911" s="69" t="s">
        <v>12432</v>
      </c>
      <c r="E18911" s="65">
        <f>IFERROR(VLOOKUP(C18911,Pivot!A:B,2,0),0)</f>
        <v>0</v>
      </c>
      <c r="F18911" s="65">
        <f>IFERROR(VLOOKUP(C18911,Pivot!A:C,3,0),0)</f>
        <v>0</v>
      </c>
    </row>
    <row r="18912" spans="1:6" x14ac:dyDescent="0.25">
      <c r="A18912" s="68" t="s">
        <v>103</v>
      </c>
      <c r="B18912" s="69">
        <v>491898418</v>
      </c>
      <c r="C18912" s="68">
        <v>74451108073</v>
      </c>
      <c r="D18912" s="69" t="s">
        <v>12433</v>
      </c>
      <c r="E18912" s="65">
        <f>IFERROR(VLOOKUP(C18912,Pivot!A:B,2,0),0)</f>
        <v>0</v>
      </c>
      <c r="F18912" s="65">
        <f>IFERROR(VLOOKUP(C18912,Pivot!A:C,3,0),0)</f>
        <v>0</v>
      </c>
    </row>
    <row r="18913" spans="1:6" x14ac:dyDescent="0.25">
      <c r="A18913" s="68" t="s">
        <v>103</v>
      </c>
      <c r="B18913" s="69">
        <v>491898420</v>
      </c>
      <c r="C18913" s="68">
        <v>74451811072</v>
      </c>
      <c r="D18913" s="69" t="s">
        <v>12434</v>
      </c>
      <c r="E18913" s="65">
        <f>IFERROR(VLOOKUP(C18913,Pivot!A:B,2,0),0)</f>
        <v>0</v>
      </c>
      <c r="F18913" s="65">
        <f>IFERROR(VLOOKUP(C18913,Pivot!A:C,3,0),0)</f>
        <v>0</v>
      </c>
    </row>
    <row r="18914" spans="1:6" x14ac:dyDescent="0.25">
      <c r="A18914" s="68" t="s">
        <v>103</v>
      </c>
      <c r="B18914" s="69">
        <v>491898421</v>
      </c>
      <c r="C18914" s="68">
        <v>74451100657</v>
      </c>
      <c r="D18914" s="69" t="s">
        <v>12435</v>
      </c>
      <c r="E18914" s="65">
        <f>IFERROR(VLOOKUP(C18914,Pivot!A:B,2,0),0)</f>
        <v>0</v>
      </c>
      <c r="F18914" s="65">
        <f>IFERROR(VLOOKUP(C18914,Pivot!A:C,3,0),0)</f>
        <v>0</v>
      </c>
    </row>
    <row r="18915" spans="1:6" x14ac:dyDescent="0.25">
      <c r="A18915" s="68" t="s">
        <v>103</v>
      </c>
      <c r="B18915" s="69">
        <v>491898422</v>
      </c>
      <c r="C18915" s="68">
        <v>74451100633</v>
      </c>
      <c r="D18915" s="69" t="s">
        <v>12436</v>
      </c>
      <c r="E18915" s="65">
        <f>IFERROR(VLOOKUP(C18915,Pivot!A:B,2,0),0)</f>
        <v>0</v>
      </c>
      <c r="F18915" s="65">
        <f>IFERROR(VLOOKUP(C18915,Pivot!A:C,3,0),0)</f>
        <v>0</v>
      </c>
    </row>
    <row r="18916" spans="1:6" x14ac:dyDescent="0.25">
      <c r="A18916" s="68" t="s">
        <v>103</v>
      </c>
      <c r="B18916" s="69">
        <v>491898423</v>
      </c>
      <c r="C18916" s="68">
        <v>74451815087</v>
      </c>
      <c r="D18916" s="69" t="s">
        <v>12437</v>
      </c>
      <c r="E18916" s="65">
        <f>IFERROR(VLOOKUP(C18916,Pivot!A:B,2,0),0)</f>
        <v>0</v>
      </c>
      <c r="F18916" s="65">
        <f>IFERROR(VLOOKUP(C18916,Pivot!A:C,3,0),0)</f>
        <v>0</v>
      </c>
    </row>
    <row r="18917" spans="1:6" x14ac:dyDescent="0.25">
      <c r="A18917" s="68" t="s">
        <v>103</v>
      </c>
      <c r="B18917" s="69">
        <v>491898424</v>
      </c>
      <c r="C18917" s="68">
        <v>74451815391</v>
      </c>
      <c r="D18917" s="69" t="s">
        <v>12438</v>
      </c>
      <c r="E18917" s="65">
        <f>IFERROR(VLOOKUP(C18917,Pivot!A:B,2,0),0)</f>
        <v>0</v>
      </c>
      <c r="F18917" s="65">
        <f>IFERROR(VLOOKUP(C18917,Pivot!A:C,3,0),0)</f>
        <v>0</v>
      </c>
    </row>
    <row r="18918" spans="1:6" x14ac:dyDescent="0.25">
      <c r="A18918" s="68" t="s">
        <v>103</v>
      </c>
      <c r="B18918" s="69">
        <v>491898425</v>
      </c>
      <c r="C18918" s="68">
        <v>74451111332</v>
      </c>
      <c r="D18918" s="69" t="s">
        <v>12439</v>
      </c>
      <c r="E18918" s="65">
        <f>IFERROR(VLOOKUP(C18918,Pivot!A:B,2,0),0)</f>
        <v>0</v>
      </c>
      <c r="F18918" s="65">
        <f>IFERROR(VLOOKUP(C18918,Pivot!A:C,3,0),0)</f>
        <v>0</v>
      </c>
    </row>
    <row r="18919" spans="1:6" x14ac:dyDescent="0.25">
      <c r="A18919" s="68" t="s">
        <v>103</v>
      </c>
      <c r="B18919" s="69">
        <v>491898426</v>
      </c>
      <c r="C18919" s="68">
        <v>74451102200</v>
      </c>
      <c r="D18919" s="69" t="s">
        <v>12440</v>
      </c>
      <c r="E18919" s="65">
        <f>IFERROR(VLOOKUP(C18919,Pivot!A:B,2,0),0)</f>
        <v>0</v>
      </c>
      <c r="F18919" s="65">
        <f>IFERROR(VLOOKUP(C18919,Pivot!A:C,3,0),0)</f>
        <v>0</v>
      </c>
    </row>
    <row r="18920" spans="1:6" x14ac:dyDescent="0.25">
      <c r="A18920" s="68" t="s">
        <v>103</v>
      </c>
      <c r="B18920" s="69">
        <v>491898427</v>
      </c>
      <c r="C18920" s="68">
        <v>732396293130</v>
      </c>
      <c r="D18920" s="69" t="s">
        <v>12441</v>
      </c>
      <c r="E18920" s="65">
        <f>IFERROR(VLOOKUP(C18920,Pivot!A:B,2,0),0)</f>
        <v>0</v>
      </c>
      <c r="F18920" s="65">
        <f>IFERROR(VLOOKUP(C18920,Pivot!A:C,3,0),0)</f>
        <v>0</v>
      </c>
    </row>
    <row r="18921" spans="1:6" x14ac:dyDescent="0.25">
      <c r="A18921" s="68" t="s">
        <v>103</v>
      </c>
      <c r="B18921" s="69">
        <v>491898428</v>
      </c>
      <c r="C18921" s="68">
        <v>74451108646</v>
      </c>
      <c r="D18921" s="69" t="s">
        <v>12442</v>
      </c>
      <c r="E18921" s="65">
        <f>IFERROR(VLOOKUP(C18921,Pivot!A:B,2,0),0)</f>
        <v>0</v>
      </c>
      <c r="F18921" s="65">
        <f>IFERROR(VLOOKUP(C18921,Pivot!A:C,3,0),0)</f>
        <v>0</v>
      </c>
    </row>
    <row r="18922" spans="1:6" x14ac:dyDescent="0.25">
      <c r="A18922" s="68" t="s">
        <v>103</v>
      </c>
      <c r="B18922" s="69">
        <v>491898429</v>
      </c>
      <c r="C18922" s="68">
        <v>74451108066</v>
      </c>
      <c r="D18922" s="69" t="s">
        <v>12443</v>
      </c>
      <c r="E18922" s="65">
        <f>IFERROR(VLOOKUP(C18922,Pivot!A:B,2,0),0)</f>
        <v>0</v>
      </c>
      <c r="F18922" s="65">
        <f>IFERROR(VLOOKUP(C18922,Pivot!A:C,3,0),0)</f>
        <v>0</v>
      </c>
    </row>
    <row r="18923" spans="1:6" x14ac:dyDescent="0.25">
      <c r="A18923" s="68" t="s">
        <v>103</v>
      </c>
      <c r="B18923" s="69">
        <v>491898430</v>
      </c>
      <c r="C18923" s="68">
        <v>74451090514</v>
      </c>
      <c r="D18923" s="69" t="s">
        <v>12444</v>
      </c>
      <c r="E18923" s="65">
        <f>IFERROR(VLOOKUP(C18923,Pivot!A:B,2,0),0)</f>
        <v>0</v>
      </c>
      <c r="F18923" s="65">
        <f>IFERROR(VLOOKUP(C18923,Pivot!A:C,3,0),0)</f>
        <v>0</v>
      </c>
    </row>
    <row r="18924" spans="1:6" x14ac:dyDescent="0.25">
      <c r="A18924" s="68" t="s">
        <v>103</v>
      </c>
      <c r="B18924" s="69">
        <v>491898431</v>
      </c>
      <c r="C18924" s="68">
        <v>74451102255</v>
      </c>
      <c r="D18924" s="69" t="s">
        <v>12445</v>
      </c>
      <c r="E18924" s="65">
        <f>IFERROR(VLOOKUP(C18924,Pivot!A:B,2,0),0)</f>
        <v>0</v>
      </c>
      <c r="F18924" s="65">
        <f>IFERROR(VLOOKUP(C18924,Pivot!A:C,3,0),0)</f>
        <v>0</v>
      </c>
    </row>
    <row r="18925" spans="1:6" x14ac:dyDescent="0.25">
      <c r="A18925" s="68" t="s">
        <v>103</v>
      </c>
      <c r="B18925" s="69">
        <v>491898434</v>
      </c>
      <c r="C18925" s="68">
        <v>74451520400</v>
      </c>
      <c r="D18925" s="69" t="s">
        <v>12446</v>
      </c>
      <c r="E18925" s="65">
        <f>IFERROR(VLOOKUP(C18925,Pivot!A:B,2,0),0)</f>
        <v>0</v>
      </c>
      <c r="F18925" s="65">
        <f>IFERROR(VLOOKUP(C18925,Pivot!A:C,3,0),0)</f>
        <v>0</v>
      </c>
    </row>
    <row r="18926" spans="1:6" x14ac:dyDescent="0.25">
      <c r="A18926" s="68" t="s">
        <v>103</v>
      </c>
      <c r="B18926" s="69">
        <v>491898435</v>
      </c>
      <c r="C18926" s="68">
        <v>74451107670</v>
      </c>
      <c r="D18926" s="69" t="s">
        <v>12447</v>
      </c>
      <c r="E18926" s="65">
        <f>IFERROR(VLOOKUP(C18926,Pivot!A:B,2,0),0)</f>
        <v>0</v>
      </c>
      <c r="F18926" s="65">
        <f>IFERROR(VLOOKUP(C18926,Pivot!A:C,3,0),0)</f>
        <v>0</v>
      </c>
    </row>
    <row r="18927" spans="1:6" x14ac:dyDescent="0.25">
      <c r="A18927" s="68" t="s">
        <v>103</v>
      </c>
      <c r="B18927" s="69">
        <v>491898436</v>
      </c>
      <c r="C18927" s="68">
        <v>772025836</v>
      </c>
      <c r="D18927" s="69" t="s">
        <v>12448</v>
      </c>
      <c r="E18927" s="65">
        <f>IFERROR(VLOOKUP(C18927,Pivot!A:B,2,0),0)</f>
        <v>0</v>
      </c>
      <c r="F18927" s="65">
        <f>IFERROR(VLOOKUP(C18927,Pivot!A:C,3,0),0)</f>
        <v>0</v>
      </c>
    </row>
    <row r="18928" spans="1:6" x14ac:dyDescent="0.25">
      <c r="A18928" s="68" t="s">
        <v>103</v>
      </c>
      <c r="B18928" s="69">
        <v>491898458</v>
      </c>
      <c r="C18928" s="68">
        <v>4894088035827</v>
      </c>
      <c r="D18928" s="69" t="s">
        <v>12449</v>
      </c>
      <c r="E18928" s="65">
        <f>IFERROR(VLOOKUP(C18928,Pivot!A:B,2,0),0)</f>
        <v>0</v>
      </c>
      <c r="F18928" s="65">
        <f>IFERROR(VLOOKUP(C18928,Pivot!A:C,3,0),0)</f>
        <v>0</v>
      </c>
    </row>
    <row r="18929" spans="1:6" x14ac:dyDescent="0.25">
      <c r="A18929" s="68" t="s">
        <v>103</v>
      </c>
      <c r="B18929" s="69">
        <v>491898483</v>
      </c>
      <c r="C18929" s="68">
        <v>3417761861035</v>
      </c>
      <c r="D18929" s="69" t="s">
        <v>12450</v>
      </c>
      <c r="E18929" s="65">
        <f>IFERROR(VLOOKUP(C18929,Pivot!A:B,2,0),0)</f>
        <v>0</v>
      </c>
      <c r="F18929" s="65">
        <f>IFERROR(VLOOKUP(C18929,Pivot!A:C,3,0),0)</f>
        <v>0</v>
      </c>
    </row>
    <row r="18930" spans="1:6" x14ac:dyDescent="0.25">
      <c r="A18930" s="68" t="s">
        <v>103</v>
      </c>
      <c r="B18930" s="69">
        <v>491898484</v>
      </c>
      <c r="C18930" s="68">
        <v>3417761508039</v>
      </c>
      <c r="D18930" s="69" t="s">
        <v>12451</v>
      </c>
      <c r="E18930" s="65">
        <f>IFERROR(VLOOKUP(C18930,Pivot!A:B,2,0),0)</f>
        <v>0</v>
      </c>
      <c r="F18930" s="65">
        <f>IFERROR(VLOOKUP(C18930,Pivot!A:C,3,0),0)</f>
        <v>0</v>
      </c>
    </row>
    <row r="18931" spans="1:6" x14ac:dyDescent="0.25">
      <c r="A18931" s="68" t="s">
        <v>103</v>
      </c>
      <c r="B18931" s="69">
        <v>491898492</v>
      </c>
      <c r="C18931" s="68">
        <v>9321104861696</v>
      </c>
      <c r="D18931" s="69" t="s">
        <v>12452</v>
      </c>
      <c r="E18931" s="65">
        <f>IFERROR(VLOOKUP(C18931,Pivot!A:B,2,0),0)</f>
        <v>0</v>
      </c>
      <c r="F18931" s="65">
        <f>IFERROR(VLOOKUP(C18931,Pivot!A:C,3,0),0)</f>
        <v>0</v>
      </c>
    </row>
    <row r="18932" spans="1:6" x14ac:dyDescent="0.25">
      <c r="A18932" s="68" t="s">
        <v>103</v>
      </c>
      <c r="B18932" s="69">
        <v>491898493</v>
      </c>
      <c r="C18932" s="68">
        <v>9321104869722</v>
      </c>
      <c r="D18932" s="69" t="s">
        <v>12453</v>
      </c>
      <c r="E18932" s="65">
        <f>IFERROR(VLOOKUP(C18932,Pivot!A:B,2,0),0)</f>
        <v>0</v>
      </c>
      <c r="F18932" s="65">
        <f>IFERROR(VLOOKUP(C18932,Pivot!A:C,3,0),0)</f>
        <v>0</v>
      </c>
    </row>
    <row r="18933" spans="1:6" x14ac:dyDescent="0.25">
      <c r="A18933" s="68" t="s">
        <v>103</v>
      </c>
      <c r="B18933" s="69">
        <v>491898502</v>
      </c>
      <c r="C18933" s="68">
        <v>9321104812018</v>
      </c>
      <c r="D18933" s="69" t="s">
        <v>12454</v>
      </c>
      <c r="E18933" s="65">
        <f>IFERROR(VLOOKUP(C18933,Pivot!A:B,2,0),0)</f>
        <v>0</v>
      </c>
      <c r="F18933" s="65">
        <f>IFERROR(VLOOKUP(C18933,Pivot!A:C,3,0),0)</f>
        <v>0</v>
      </c>
    </row>
    <row r="18934" spans="1:6" x14ac:dyDescent="0.25">
      <c r="A18934" s="68" t="s">
        <v>103</v>
      </c>
      <c r="B18934" s="69">
        <v>491898506</v>
      </c>
      <c r="C18934" s="68">
        <v>4715643210025</v>
      </c>
      <c r="D18934" s="69" t="s">
        <v>12455</v>
      </c>
      <c r="E18934" s="65">
        <f>IFERROR(VLOOKUP(C18934,Pivot!A:B,2,0),0)</f>
        <v>0</v>
      </c>
      <c r="F18934" s="65">
        <f>IFERROR(VLOOKUP(C18934,Pivot!A:C,3,0),0)</f>
        <v>0</v>
      </c>
    </row>
    <row r="18935" spans="1:6" x14ac:dyDescent="0.25">
      <c r="A18935" s="68" t="s">
        <v>103</v>
      </c>
      <c r="B18935" s="69">
        <v>491898507</v>
      </c>
      <c r="C18935" s="68">
        <v>4715643030456</v>
      </c>
      <c r="D18935" s="69" t="s">
        <v>12456</v>
      </c>
      <c r="E18935" s="65">
        <f>IFERROR(VLOOKUP(C18935,Pivot!A:B,2,0),0)</f>
        <v>0</v>
      </c>
      <c r="F18935" s="65">
        <f>IFERROR(VLOOKUP(C18935,Pivot!A:C,3,0),0)</f>
        <v>0</v>
      </c>
    </row>
    <row r="18936" spans="1:6" x14ac:dyDescent="0.25">
      <c r="A18936" s="68" t="s">
        <v>103</v>
      </c>
      <c r="B18936" s="69">
        <v>491898508</v>
      </c>
      <c r="C18936" s="68">
        <v>4715643030463</v>
      </c>
      <c r="D18936" s="69" t="s">
        <v>12457</v>
      </c>
      <c r="E18936" s="65">
        <f>IFERROR(VLOOKUP(C18936,Pivot!A:B,2,0),0)</f>
        <v>0</v>
      </c>
      <c r="F18936" s="65">
        <f>IFERROR(VLOOKUP(C18936,Pivot!A:C,3,0),0)</f>
        <v>0</v>
      </c>
    </row>
    <row r="18937" spans="1:6" x14ac:dyDescent="0.25">
      <c r="A18937" s="68" t="s">
        <v>103</v>
      </c>
      <c r="B18937" s="69">
        <v>491898509</v>
      </c>
      <c r="C18937" s="68">
        <v>4715643030470</v>
      </c>
      <c r="D18937" s="69" t="s">
        <v>12458</v>
      </c>
      <c r="E18937" s="65">
        <f>IFERROR(VLOOKUP(C18937,Pivot!A:B,2,0),0)</f>
        <v>0</v>
      </c>
      <c r="F18937" s="65">
        <f>IFERROR(VLOOKUP(C18937,Pivot!A:C,3,0),0)</f>
        <v>0</v>
      </c>
    </row>
    <row r="18938" spans="1:6" x14ac:dyDescent="0.25">
      <c r="A18938" s="68" t="s">
        <v>103</v>
      </c>
      <c r="B18938" s="69">
        <v>491898510</v>
      </c>
      <c r="C18938" s="68">
        <v>4715643030616</v>
      </c>
      <c r="D18938" s="69" t="s">
        <v>12459</v>
      </c>
      <c r="E18938" s="65">
        <f>IFERROR(VLOOKUP(C18938,Pivot!A:B,2,0),0)</f>
        <v>0</v>
      </c>
      <c r="F18938" s="65">
        <f>IFERROR(VLOOKUP(C18938,Pivot!A:C,3,0),0)</f>
        <v>0</v>
      </c>
    </row>
    <row r="18939" spans="1:6" x14ac:dyDescent="0.25">
      <c r="A18939" s="68" t="s">
        <v>103</v>
      </c>
      <c r="B18939" s="69">
        <v>491898511</v>
      </c>
      <c r="C18939" s="68">
        <v>4715643038285</v>
      </c>
      <c r="D18939" s="69" t="s">
        <v>12460</v>
      </c>
      <c r="E18939" s="65">
        <f>IFERROR(VLOOKUP(C18939,Pivot!A:B,2,0),0)</f>
        <v>0</v>
      </c>
      <c r="F18939" s="65">
        <f>IFERROR(VLOOKUP(C18939,Pivot!A:C,3,0),0)</f>
        <v>0</v>
      </c>
    </row>
    <row r="18940" spans="1:6" x14ac:dyDescent="0.25">
      <c r="A18940" s="68" t="s">
        <v>103</v>
      </c>
      <c r="B18940" s="69">
        <v>491898512</v>
      </c>
      <c r="C18940" s="68">
        <v>4715643030630</v>
      </c>
      <c r="D18940" s="69" t="s">
        <v>12461</v>
      </c>
      <c r="E18940" s="65">
        <f>IFERROR(VLOOKUP(C18940,Pivot!A:B,2,0),0)</f>
        <v>0</v>
      </c>
      <c r="F18940" s="65">
        <f>IFERROR(VLOOKUP(C18940,Pivot!A:C,3,0),0)</f>
        <v>0</v>
      </c>
    </row>
    <row r="18941" spans="1:6" x14ac:dyDescent="0.25">
      <c r="A18941" s="68" t="s">
        <v>103</v>
      </c>
      <c r="B18941" s="69">
        <v>491898513</v>
      </c>
      <c r="C18941" s="68">
        <v>4715643017204</v>
      </c>
      <c r="D18941" s="69" t="s">
        <v>12462</v>
      </c>
      <c r="E18941" s="65">
        <f>IFERROR(VLOOKUP(C18941,Pivot!A:B,2,0),0)</f>
        <v>0</v>
      </c>
      <c r="F18941" s="65">
        <f>IFERROR(VLOOKUP(C18941,Pivot!A:C,3,0),0)</f>
        <v>0</v>
      </c>
    </row>
    <row r="18942" spans="1:6" x14ac:dyDescent="0.25">
      <c r="A18942" s="68" t="s">
        <v>103</v>
      </c>
      <c r="B18942" s="69">
        <v>491898515</v>
      </c>
      <c r="C18942" s="68">
        <v>4715643010458</v>
      </c>
      <c r="D18942" s="69" t="s">
        <v>12463</v>
      </c>
      <c r="E18942" s="65">
        <f>IFERROR(VLOOKUP(C18942,Pivot!A:B,2,0),0)</f>
        <v>0</v>
      </c>
      <c r="F18942" s="65">
        <f>IFERROR(VLOOKUP(C18942,Pivot!A:C,3,0),0)</f>
        <v>0</v>
      </c>
    </row>
    <row r="18943" spans="1:6" x14ac:dyDescent="0.25">
      <c r="A18943" s="68" t="s">
        <v>103</v>
      </c>
      <c r="B18943" s="69">
        <v>491898519</v>
      </c>
      <c r="C18943" s="68">
        <v>4715643021065</v>
      </c>
      <c r="D18943" s="69" t="s">
        <v>12464</v>
      </c>
      <c r="E18943" s="65">
        <f>IFERROR(VLOOKUP(C18943,Pivot!A:B,2,0),0)</f>
        <v>0</v>
      </c>
      <c r="F18943" s="65">
        <f>IFERROR(VLOOKUP(C18943,Pivot!A:C,3,0),0)</f>
        <v>0</v>
      </c>
    </row>
    <row r="18944" spans="1:6" x14ac:dyDescent="0.25">
      <c r="A18944" s="68" t="s">
        <v>103</v>
      </c>
      <c r="B18944" s="69">
        <v>491898523</v>
      </c>
      <c r="C18944" s="68">
        <v>8906106991919</v>
      </c>
      <c r="D18944" s="69" t="s">
        <v>12465</v>
      </c>
      <c r="E18944" s="65">
        <f>IFERROR(VLOOKUP(C18944,Pivot!A:B,2,0),0)</f>
        <v>0</v>
      </c>
      <c r="F18944" s="65">
        <f>IFERROR(VLOOKUP(C18944,Pivot!A:C,3,0),0)</f>
        <v>0</v>
      </c>
    </row>
    <row r="18945" spans="1:6" x14ac:dyDescent="0.25">
      <c r="A18945" s="68" t="s">
        <v>103</v>
      </c>
      <c r="B18945" s="69">
        <v>491898526</v>
      </c>
      <c r="C18945" s="68">
        <v>491898526</v>
      </c>
      <c r="D18945" s="69" t="s">
        <v>12466</v>
      </c>
      <c r="E18945" s="65">
        <f>IFERROR(VLOOKUP(C18945,Pivot!A:B,2,0),0)</f>
        <v>0</v>
      </c>
      <c r="F18945" s="65">
        <f>IFERROR(VLOOKUP(C18945,Pivot!A:C,3,0),0)</f>
        <v>0</v>
      </c>
    </row>
    <row r="18946" spans="1:6" x14ac:dyDescent="0.25">
      <c r="A18946" s="68" t="s">
        <v>103</v>
      </c>
      <c r="B18946" s="69">
        <v>491898527</v>
      </c>
      <c r="C18946" s="68">
        <v>491898527</v>
      </c>
      <c r="D18946" s="69" t="s">
        <v>12467</v>
      </c>
      <c r="E18946" s="65">
        <f>IFERROR(VLOOKUP(C18946,Pivot!A:B,2,0),0)</f>
        <v>0</v>
      </c>
      <c r="F18946" s="65">
        <f>IFERROR(VLOOKUP(C18946,Pivot!A:C,3,0),0)</f>
        <v>0</v>
      </c>
    </row>
    <row r="18947" spans="1:6" x14ac:dyDescent="0.25">
      <c r="A18947" s="68" t="s">
        <v>103</v>
      </c>
      <c r="B18947" s="69">
        <v>491898528</v>
      </c>
      <c r="C18947" s="68">
        <v>491898528</v>
      </c>
      <c r="D18947" s="69" t="s">
        <v>12468</v>
      </c>
      <c r="E18947" s="65">
        <f>IFERROR(VLOOKUP(C18947,Pivot!A:B,2,0),0)</f>
        <v>0</v>
      </c>
      <c r="F18947" s="65">
        <f>IFERROR(VLOOKUP(C18947,Pivot!A:C,3,0),0)</f>
        <v>0</v>
      </c>
    </row>
    <row r="18948" spans="1:6" x14ac:dyDescent="0.25">
      <c r="A18948" s="68" t="s">
        <v>103</v>
      </c>
      <c r="B18948" s="69">
        <v>491898529</v>
      </c>
      <c r="C18948" s="68">
        <v>491898529</v>
      </c>
      <c r="D18948" s="69" t="s">
        <v>12469</v>
      </c>
      <c r="E18948" s="65">
        <f>IFERROR(VLOOKUP(C18948,Pivot!A:B,2,0),0)</f>
        <v>0</v>
      </c>
      <c r="F18948" s="65">
        <f>IFERROR(VLOOKUP(C18948,Pivot!A:C,3,0),0)</f>
        <v>0</v>
      </c>
    </row>
    <row r="18949" spans="1:6" x14ac:dyDescent="0.25">
      <c r="A18949" s="68" t="s">
        <v>103</v>
      </c>
      <c r="B18949" s="69">
        <v>491898530</v>
      </c>
      <c r="C18949" s="68">
        <v>491898530</v>
      </c>
      <c r="D18949" s="69" t="s">
        <v>12470</v>
      </c>
      <c r="E18949" s="65">
        <f>IFERROR(VLOOKUP(C18949,Pivot!A:B,2,0),0)</f>
        <v>0</v>
      </c>
      <c r="F18949" s="65">
        <f>IFERROR(VLOOKUP(C18949,Pivot!A:C,3,0),0)</f>
        <v>0</v>
      </c>
    </row>
    <row r="18950" spans="1:6" x14ac:dyDescent="0.25">
      <c r="A18950" s="68" t="s">
        <v>103</v>
      </c>
      <c r="B18950" s="69">
        <v>491898531</v>
      </c>
      <c r="C18950" s="68">
        <v>491898531</v>
      </c>
      <c r="D18950" s="69" t="s">
        <v>12471</v>
      </c>
      <c r="E18950" s="65">
        <f>IFERROR(VLOOKUP(C18950,Pivot!A:B,2,0),0)</f>
        <v>0</v>
      </c>
      <c r="F18950" s="65">
        <f>IFERROR(VLOOKUP(C18950,Pivot!A:C,3,0),0)</f>
        <v>0</v>
      </c>
    </row>
    <row r="18951" spans="1:6" x14ac:dyDescent="0.25">
      <c r="A18951" s="68" t="s">
        <v>103</v>
      </c>
      <c r="B18951" s="69">
        <v>491898532</v>
      </c>
      <c r="C18951" s="68">
        <v>491898532</v>
      </c>
      <c r="D18951" s="69" t="s">
        <v>12472</v>
      </c>
      <c r="E18951" s="65">
        <f>IFERROR(VLOOKUP(C18951,Pivot!A:B,2,0),0)</f>
        <v>0</v>
      </c>
      <c r="F18951" s="65">
        <f>IFERROR(VLOOKUP(C18951,Pivot!A:C,3,0),0)</f>
        <v>0</v>
      </c>
    </row>
    <row r="18952" spans="1:6" x14ac:dyDescent="0.25">
      <c r="A18952" s="68" t="s">
        <v>103</v>
      </c>
      <c r="B18952" s="69">
        <v>491898533</v>
      </c>
      <c r="C18952" s="68">
        <v>491898533</v>
      </c>
      <c r="D18952" s="69" t="s">
        <v>12473</v>
      </c>
      <c r="E18952" s="65">
        <f>IFERROR(VLOOKUP(C18952,Pivot!A:B,2,0),0)</f>
        <v>0</v>
      </c>
      <c r="F18952" s="65">
        <f>IFERROR(VLOOKUP(C18952,Pivot!A:C,3,0),0)</f>
        <v>0</v>
      </c>
    </row>
    <row r="18953" spans="1:6" x14ac:dyDescent="0.25">
      <c r="A18953" s="68" t="s">
        <v>103</v>
      </c>
      <c r="B18953" s="69">
        <v>491898534</v>
      </c>
      <c r="C18953" s="68">
        <v>491898534</v>
      </c>
      <c r="D18953" s="69" t="s">
        <v>12474</v>
      </c>
      <c r="E18953" s="65">
        <f>IFERROR(VLOOKUP(C18953,Pivot!A:B,2,0),0)</f>
        <v>0</v>
      </c>
      <c r="F18953" s="65">
        <f>IFERROR(VLOOKUP(C18953,Pivot!A:C,3,0),0)</f>
        <v>0</v>
      </c>
    </row>
    <row r="18954" spans="1:6" x14ac:dyDescent="0.25">
      <c r="A18954" s="68" t="s">
        <v>103</v>
      </c>
      <c r="B18954" s="69">
        <v>491898535</v>
      </c>
      <c r="C18954" s="68">
        <v>491898535</v>
      </c>
      <c r="D18954" s="69" t="s">
        <v>12475</v>
      </c>
      <c r="E18954" s="65">
        <f>IFERROR(VLOOKUP(C18954,Pivot!A:B,2,0),0)</f>
        <v>0</v>
      </c>
      <c r="F18954" s="65">
        <f>IFERROR(VLOOKUP(C18954,Pivot!A:C,3,0),0)</f>
        <v>0</v>
      </c>
    </row>
    <row r="18955" spans="1:6" x14ac:dyDescent="0.25">
      <c r="A18955" s="68" t="s">
        <v>103</v>
      </c>
      <c r="B18955" s="69">
        <v>491898536</v>
      </c>
      <c r="C18955" s="68">
        <v>491898536</v>
      </c>
      <c r="D18955" s="69" t="s">
        <v>12476</v>
      </c>
      <c r="E18955" s="65">
        <f>IFERROR(VLOOKUP(C18955,Pivot!A:B,2,0),0)</f>
        <v>0</v>
      </c>
      <c r="F18955" s="65">
        <f>IFERROR(VLOOKUP(C18955,Pivot!A:C,3,0),0)</f>
        <v>0</v>
      </c>
    </row>
    <row r="18956" spans="1:6" x14ac:dyDescent="0.25">
      <c r="A18956" s="68" t="s">
        <v>103</v>
      </c>
      <c r="B18956" s="69">
        <v>491898537</v>
      </c>
      <c r="C18956" s="68">
        <v>491898537</v>
      </c>
      <c r="D18956" s="69" t="s">
        <v>12477</v>
      </c>
      <c r="E18956" s="65">
        <f>IFERROR(VLOOKUP(C18956,Pivot!A:B,2,0),0)</f>
        <v>0</v>
      </c>
      <c r="F18956" s="65">
        <f>IFERROR(VLOOKUP(C18956,Pivot!A:C,3,0),0)</f>
        <v>0</v>
      </c>
    </row>
    <row r="18957" spans="1:6" x14ac:dyDescent="0.25">
      <c r="A18957" s="68" t="s">
        <v>103</v>
      </c>
      <c r="B18957" s="69">
        <v>491898538</v>
      </c>
      <c r="C18957" s="68">
        <v>491898538</v>
      </c>
      <c r="D18957" s="69" t="s">
        <v>12478</v>
      </c>
      <c r="E18957" s="65">
        <f>IFERROR(VLOOKUP(C18957,Pivot!A:B,2,0),0)</f>
        <v>0</v>
      </c>
      <c r="F18957" s="65">
        <f>IFERROR(VLOOKUP(C18957,Pivot!A:C,3,0),0)</f>
        <v>0</v>
      </c>
    </row>
    <row r="18958" spans="1:6" x14ac:dyDescent="0.25">
      <c r="A18958" s="68" t="s">
        <v>103</v>
      </c>
      <c r="B18958" s="69">
        <v>491898539</v>
      </c>
      <c r="C18958" s="68">
        <v>491898539</v>
      </c>
      <c r="D18958" s="69" t="s">
        <v>12479</v>
      </c>
      <c r="E18958" s="65">
        <f>IFERROR(VLOOKUP(C18958,Pivot!A:B,2,0),0)</f>
        <v>0</v>
      </c>
      <c r="F18958" s="65">
        <f>IFERROR(VLOOKUP(C18958,Pivot!A:C,3,0),0)</f>
        <v>0</v>
      </c>
    </row>
    <row r="18959" spans="1:6" x14ac:dyDescent="0.25">
      <c r="A18959" s="68" t="s">
        <v>103</v>
      </c>
      <c r="B18959" s="69">
        <v>491898540</v>
      </c>
      <c r="C18959" s="68">
        <v>491898540</v>
      </c>
      <c r="D18959" s="69" t="s">
        <v>12480</v>
      </c>
      <c r="E18959" s="65">
        <f>IFERROR(VLOOKUP(C18959,Pivot!A:B,2,0),0)</f>
        <v>0</v>
      </c>
      <c r="F18959" s="65">
        <f>IFERROR(VLOOKUP(C18959,Pivot!A:C,3,0),0)</f>
        <v>0</v>
      </c>
    </row>
    <row r="18960" spans="1:6" x14ac:dyDescent="0.25">
      <c r="A18960" s="68" t="s">
        <v>103</v>
      </c>
      <c r="B18960" s="69">
        <v>491898541</v>
      </c>
      <c r="C18960" s="68">
        <v>491898541</v>
      </c>
      <c r="D18960" s="69" t="s">
        <v>12481</v>
      </c>
      <c r="E18960" s="65">
        <f>IFERROR(VLOOKUP(C18960,Pivot!A:B,2,0),0)</f>
        <v>0</v>
      </c>
      <c r="F18960" s="65">
        <f>IFERROR(VLOOKUP(C18960,Pivot!A:C,3,0),0)</f>
        <v>0</v>
      </c>
    </row>
    <row r="18961" spans="1:6" x14ac:dyDescent="0.25">
      <c r="A18961" s="68" t="s">
        <v>103</v>
      </c>
      <c r="B18961" s="69">
        <v>491898542</v>
      </c>
      <c r="C18961" s="68">
        <v>491898542</v>
      </c>
      <c r="D18961" s="69" t="s">
        <v>12482</v>
      </c>
      <c r="E18961" s="65">
        <f>IFERROR(VLOOKUP(C18961,Pivot!A:B,2,0),0)</f>
        <v>0</v>
      </c>
      <c r="F18961" s="65">
        <f>IFERROR(VLOOKUP(C18961,Pivot!A:C,3,0),0)</f>
        <v>0</v>
      </c>
    </row>
    <row r="18962" spans="1:6" x14ac:dyDescent="0.25">
      <c r="A18962" s="68" t="s">
        <v>103</v>
      </c>
      <c r="B18962" s="69">
        <v>491898543</v>
      </c>
      <c r="C18962" s="68">
        <v>491898543</v>
      </c>
      <c r="D18962" s="69" t="s">
        <v>12483</v>
      </c>
      <c r="E18962" s="65">
        <f>IFERROR(VLOOKUP(C18962,Pivot!A:B,2,0),0)</f>
        <v>0</v>
      </c>
      <c r="F18962" s="65">
        <f>IFERROR(VLOOKUP(C18962,Pivot!A:C,3,0),0)</f>
        <v>0</v>
      </c>
    </row>
    <row r="18963" spans="1:6" x14ac:dyDescent="0.25">
      <c r="A18963" s="68" t="s">
        <v>103</v>
      </c>
      <c r="B18963" s="69">
        <v>491898544</v>
      </c>
      <c r="C18963" s="68">
        <v>491898544</v>
      </c>
      <c r="D18963" s="69" t="s">
        <v>12484</v>
      </c>
      <c r="E18963" s="65">
        <f>IFERROR(VLOOKUP(C18963,Pivot!A:B,2,0),0)</f>
        <v>0</v>
      </c>
      <c r="F18963" s="65">
        <f>IFERROR(VLOOKUP(C18963,Pivot!A:C,3,0),0)</f>
        <v>0</v>
      </c>
    </row>
    <row r="18964" spans="1:6" x14ac:dyDescent="0.25">
      <c r="A18964" s="68" t="s">
        <v>103</v>
      </c>
      <c r="B18964" s="69">
        <v>491898545</v>
      </c>
      <c r="C18964" s="68">
        <v>491898545</v>
      </c>
      <c r="D18964" s="69" t="s">
        <v>12485</v>
      </c>
      <c r="E18964" s="65">
        <f>IFERROR(VLOOKUP(C18964,Pivot!A:B,2,0),0)</f>
        <v>0</v>
      </c>
      <c r="F18964" s="65">
        <f>IFERROR(VLOOKUP(C18964,Pivot!A:C,3,0),0)</f>
        <v>0</v>
      </c>
    </row>
    <row r="18965" spans="1:6" x14ac:dyDescent="0.25">
      <c r="A18965" s="68" t="s">
        <v>103</v>
      </c>
      <c r="B18965" s="69">
        <v>491898546</v>
      </c>
      <c r="C18965" s="68">
        <v>491898546</v>
      </c>
      <c r="D18965" s="69" t="s">
        <v>12486</v>
      </c>
      <c r="E18965" s="65">
        <f>IFERROR(VLOOKUP(C18965,Pivot!A:B,2,0),0)</f>
        <v>0</v>
      </c>
      <c r="F18965" s="65">
        <f>IFERROR(VLOOKUP(C18965,Pivot!A:C,3,0),0)</f>
        <v>0</v>
      </c>
    </row>
    <row r="18966" spans="1:6" x14ac:dyDescent="0.25">
      <c r="A18966" s="68" t="s">
        <v>103</v>
      </c>
      <c r="B18966" s="69">
        <v>491898547</v>
      </c>
      <c r="C18966" s="68">
        <v>4006592611989</v>
      </c>
      <c r="D18966" s="69" t="s">
        <v>12487</v>
      </c>
      <c r="E18966" s="65">
        <f>IFERROR(VLOOKUP(C18966,Pivot!A:B,2,0),0)</f>
        <v>0</v>
      </c>
      <c r="F18966" s="65">
        <f>IFERROR(VLOOKUP(C18966,Pivot!A:C,3,0),0)</f>
        <v>0</v>
      </c>
    </row>
    <row r="18967" spans="1:6" x14ac:dyDescent="0.25">
      <c r="A18967" s="68" t="s">
        <v>103</v>
      </c>
      <c r="B18967" s="69">
        <v>491898549</v>
      </c>
      <c r="C18967" s="68">
        <v>4006592606909</v>
      </c>
      <c r="D18967" s="69" t="s">
        <v>12488</v>
      </c>
      <c r="E18967" s="65">
        <f>IFERROR(VLOOKUP(C18967,Pivot!A:B,2,0),0)</f>
        <v>0</v>
      </c>
      <c r="F18967" s="65">
        <f>IFERROR(VLOOKUP(C18967,Pivot!A:C,3,0),0)</f>
        <v>0</v>
      </c>
    </row>
    <row r="18968" spans="1:6" x14ac:dyDescent="0.25">
      <c r="A18968" s="68" t="s">
        <v>103</v>
      </c>
      <c r="B18968" s="69">
        <v>491898550</v>
      </c>
      <c r="C18968" s="68">
        <v>4006592640767</v>
      </c>
      <c r="D18968" s="69" t="s">
        <v>12489</v>
      </c>
      <c r="E18968" s="65">
        <f>IFERROR(VLOOKUP(C18968,Pivot!A:B,2,0),0)</f>
        <v>0</v>
      </c>
      <c r="F18968" s="65">
        <f>IFERROR(VLOOKUP(C18968,Pivot!A:C,3,0),0)</f>
        <v>0</v>
      </c>
    </row>
    <row r="18969" spans="1:6" x14ac:dyDescent="0.25">
      <c r="A18969" s="68" t="s">
        <v>103</v>
      </c>
      <c r="B18969" s="69">
        <v>491898551</v>
      </c>
      <c r="C18969" s="68">
        <v>4003046045055</v>
      </c>
      <c r="D18969" s="69" t="s">
        <v>12490</v>
      </c>
      <c r="E18969" s="65">
        <f>IFERROR(VLOOKUP(C18969,Pivot!A:B,2,0),0)</f>
        <v>0</v>
      </c>
      <c r="F18969" s="65">
        <f>IFERROR(VLOOKUP(C18969,Pivot!A:C,3,0),0)</f>
        <v>0</v>
      </c>
    </row>
    <row r="18970" spans="1:6" x14ac:dyDescent="0.25">
      <c r="A18970" s="68" t="s">
        <v>103</v>
      </c>
      <c r="B18970" s="69">
        <v>491898552</v>
      </c>
      <c r="C18970" s="68">
        <v>4006592417321</v>
      </c>
      <c r="D18970" s="69" t="s">
        <v>12491</v>
      </c>
      <c r="E18970" s="65">
        <f>IFERROR(VLOOKUP(C18970,Pivot!A:B,2,0),0)</f>
        <v>0</v>
      </c>
      <c r="F18970" s="65">
        <f>IFERROR(VLOOKUP(C18970,Pivot!A:C,3,0),0)</f>
        <v>0</v>
      </c>
    </row>
    <row r="18971" spans="1:6" x14ac:dyDescent="0.25">
      <c r="A18971" s="68" t="s">
        <v>103</v>
      </c>
      <c r="B18971" s="69">
        <v>491898555</v>
      </c>
      <c r="C18971" s="68">
        <v>4006592481889</v>
      </c>
      <c r="D18971" s="69" t="s">
        <v>12492</v>
      </c>
      <c r="E18971" s="65">
        <f>IFERROR(VLOOKUP(C18971,Pivot!A:B,2,0),0)</f>
        <v>0</v>
      </c>
      <c r="F18971" s="65">
        <f>IFERROR(VLOOKUP(C18971,Pivot!A:C,3,0),0)</f>
        <v>0</v>
      </c>
    </row>
    <row r="18972" spans="1:6" x14ac:dyDescent="0.25">
      <c r="A18972" s="68" t="s">
        <v>103</v>
      </c>
      <c r="B18972" s="69">
        <v>491898556</v>
      </c>
      <c r="C18972" s="68">
        <v>4006592656461</v>
      </c>
      <c r="D18972" s="69" t="s">
        <v>12493</v>
      </c>
      <c r="E18972" s="65">
        <f>IFERROR(VLOOKUP(C18972,Pivot!A:B,2,0),0)</f>
        <v>0</v>
      </c>
      <c r="F18972" s="65">
        <f>IFERROR(VLOOKUP(C18972,Pivot!A:C,3,0),0)</f>
        <v>0</v>
      </c>
    </row>
    <row r="18973" spans="1:6" x14ac:dyDescent="0.25">
      <c r="A18973" s="68" t="s">
        <v>103</v>
      </c>
      <c r="B18973" s="69">
        <v>491898557</v>
      </c>
      <c r="C18973" s="68">
        <v>4006592693299</v>
      </c>
      <c r="D18973" s="69" t="s">
        <v>12494</v>
      </c>
      <c r="E18973" s="65">
        <f>IFERROR(VLOOKUP(C18973,Pivot!A:B,2,0),0)</f>
        <v>0</v>
      </c>
      <c r="F18973" s="65">
        <f>IFERROR(VLOOKUP(C18973,Pivot!A:C,3,0),0)</f>
        <v>0</v>
      </c>
    </row>
    <row r="18974" spans="1:6" x14ac:dyDescent="0.25">
      <c r="A18974" s="68" t="s">
        <v>103</v>
      </c>
      <c r="B18974" s="69">
        <v>491898558</v>
      </c>
      <c r="C18974" s="68">
        <v>4006592691233</v>
      </c>
      <c r="D18974" s="69" t="s">
        <v>12495</v>
      </c>
      <c r="E18974" s="65">
        <f>IFERROR(VLOOKUP(C18974,Pivot!A:B,2,0),0)</f>
        <v>0</v>
      </c>
      <c r="F18974" s="65">
        <f>IFERROR(VLOOKUP(C18974,Pivot!A:C,3,0),0)</f>
        <v>0</v>
      </c>
    </row>
    <row r="18975" spans="1:6" x14ac:dyDescent="0.25">
      <c r="A18975" s="68" t="s">
        <v>103</v>
      </c>
      <c r="B18975" s="69">
        <v>491898560</v>
      </c>
      <c r="C18975" s="68">
        <v>4006592614683</v>
      </c>
      <c r="D18975" s="69" t="s">
        <v>12496</v>
      </c>
      <c r="E18975" s="65">
        <f>IFERROR(VLOOKUP(C18975,Pivot!A:B,2,0),0)</f>
        <v>0</v>
      </c>
      <c r="F18975" s="65">
        <f>IFERROR(VLOOKUP(C18975,Pivot!A:C,3,0),0)</f>
        <v>0</v>
      </c>
    </row>
    <row r="18976" spans="1:6" x14ac:dyDescent="0.25">
      <c r="A18976" s="68" t="s">
        <v>103</v>
      </c>
      <c r="B18976" s="69">
        <v>491898562</v>
      </c>
      <c r="C18976" s="68">
        <v>4006592002619</v>
      </c>
      <c r="D18976" s="69" t="s">
        <v>12497</v>
      </c>
      <c r="E18976" s="65">
        <f>IFERROR(VLOOKUP(C18976,Pivot!A:B,2,0),0)</f>
        <v>0</v>
      </c>
      <c r="F18976" s="65">
        <f>IFERROR(VLOOKUP(C18976,Pivot!A:C,3,0),0)</f>
        <v>0</v>
      </c>
    </row>
    <row r="18977" spans="1:6" x14ac:dyDescent="0.25">
      <c r="A18977" s="68" t="s">
        <v>103</v>
      </c>
      <c r="B18977" s="69">
        <v>491898563</v>
      </c>
      <c r="C18977" s="68">
        <v>4006592002640</v>
      </c>
      <c r="D18977" s="69" t="s">
        <v>12498</v>
      </c>
      <c r="E18977" s="65">
        <f>IFERROR(VLOOKUP(C18977,Pivot!A:B,2,0),0)</f>
        <v>0</v>
      </c>
      <c r="F18977" s="65">
        <f>IFERROR(VLOOKUP(C18977,Pivot!A:C,3,0),0)</f>
        <v>0</v>
      </c>
    </row>
    <row r="18978" spans="1:6" x14ac:dyDescent="0.25">
      <c r="A18978" s="68" t="s">
        <v>103</v>
      </c>
      <c r="B18978" s="69">
        <v>491898564</v>
      </c>
      <c r="C18978" s="68">
        <v>4006592004934</v>
      </c>
      <c r="D18978" s="69" t="s">
        <v>12499</v>
      </c>
      <c r="E18978" s="65">
        <f>IFERROR(VLOOKUP(C18978,Pivot!A:B,2,0),0)</f>
        <v>0</v>
      </c>
      <c r="F18978" s="65">
        <f>IFERROR(VLOOKUP(C18978,Pivot!A:C,3,0),0)</f>
        <v>0</v>
      </c>
    </row>
    <row r="18979" spans="1:6" x14ac:dyDescent="0.25">
      <c r="A18979" s="68" t="s">
        <v>103</v>
      </c>
      <c r="B18979" s="69">
        <v>491898565</v>
      </c>
      <c r="C18979" s="68">
        <v>4006592661199</v>
      </c>
      <c r="D18979" s="69" t="s">
        <v>12500</v>
      </c>
      <c r="E18979" s="65">
        <f>IFERROR(VLOOKUP(C18979,Pivot!A:B,2,0),0)</f>
        <v>0</v>
      </c>
      <c r="F18979" s="65">
        <f>IFERROR(VLOOKUP(C18979,Pivot!A:C,3,0),0)</f>
        <v>0</v>
      </c>
    </row>
    <row r="18980" spans="1:6" x14ac:dyDescent="0.25">
      <c r="A18980" s="68" t="s">
        <v>103</v>
      </c>
      <c r="B18980" s="69">
        <v>491898566</v>
      </c>
      <c r="C18980" s="68">
        <v>4006592689964</v>
      </c>
      <c r="D18980" s="69" t="s">
        <v>12501</v>
      </c>
      <c r="E18980" s="65">
        <f>IFERROR(VLOOKUP(C18980,Pivot!A:B,2,0),0)</f>
        <v>0</v>
      </c>
      <c r="F18980" s="65">
        <f>IFERROR(VLOOKUP(C18980,Pivot!A:C,3,0),0)</f>
        <v>0</v>
      </c>
    </row>
    <row r="18981" spans="1:6" x14ac:dyDescent="0.25">
      <c r="A18981" s="68" t="s">
        <v>103</v>
      </c>
      <c r="B18981" s="69">
        <v>491898567</v>
      </c>
      <c r="C18981" s="68">
        <v>4006592708047</v>
      </c>
      <c r="D18981" s="69" t="s">
        <v>12502</v>
      </c>
      <c r="E18981" s="65">
        <f>IFERROR(VLOOKUP(C18981,Pivot!A:B,2,0),0)</f>
        <v>0</v>
      </c>
      <c r="F18981" s="65">
        <f>IFERROR(VLOOKUP(C18981,Pivot!A:C,3,0),0)</f>
        <v>0</v>
      </c>
    </row>
    <row r="18982" spans="1:6" x14ac:dyDescent="0.25">
      <c r="A18982" s="68" t="s">
        <v>103</v>
      </c>
      <c r="B18982" s="69">
        <v>491898568</v>
      </c>
      <c r="C18982" s="68">
        <v>4006592427993</v>
      </c>
      <c r="D18982" s="69" t="s">
        <v>12503</v>
      </c>
      <c r="E18982" s="65">
        <f>IFERROR(VLOOKUP(C18982,Pivot!A:B,2,0),0)</f>
        <v>0</v>
      </c>
      <c r="F18982" s="65">
        <f>IFERROR(VLOOKUP(C18982,Pivot!A:C,3,0),0)</f>
        <v>0</v>
      </c>
    </row>
    <row r="18983" spans="1:6" x14ac:dyDescent="0.25">
      <c r="A18983" s="68" t="s">
        <v>103</v>
      </c>
      <c r="B18983" s="69">
        <v>491898569</v>
      </c>
      <c r="C18983" s="68">
        <v>4006592003630</v>
      </c>
      <c r="D18983" s="69" t="s">
        <v>12504</v>
      </c>
      <c r="E18983" s="65">
        <f>IFERROR(VLOOKUP(C18983,Pivot!A:B,2,0),0)</f>
        <v>0</v>
      </c>
      <c r="F18983" s="65">
        <f>IFERROR(VLOOKUP(C18983,Pivot!A:C,3,0),0)</f>
        <v>0</v>
      </c>
    </row>
    <row r="18984" spans="1:6" x14ac:dyDescent="0.25">
      <c r="A18984" s="68" t="s">
        <v>103</v>
      </c>
      <c r="B18984" s="69">
        <v>491898570</v>
      </c>
      <c r="C18984" s="68">
        <v>4006592027346</v>
      </c>
      <c r="D18984" s="69" t="s">
        <v>12505</v>
      </c>
      <c r="E18984" s="65">
        <f>IFERROR(VLOOKUP(C18984,Pivot!A:B,2,0),0)</f>
        <v>0</v>
      </c>
      <c r="F18984" s="65">
        <f>IFERROR(VLOOKUP(C18984,Pivot!A:C,3,0),0)</f>
        <v>0</v>
      </c>
    </row>
    <row r="18985" spans="1:6" x14ac:dyDescent="0.25">
      <c r="A18985" s="68" t="s">
        <v>103</v>
      </c>
      <c r="B18985" s="69">
        <v>491898571</v>
      </c>
      <c r="C18985" s="68">
        <v>4006592024628</v>
      </c>
      <c r="D18985" s="69" t="s">
        <v>12506</v>
      </c>
      <c r="E18985" s="65">
        <f>IFERROR(VLOOKUP(C18985,Pivot!A:B,2,0),0)</f>
        <v>0</v>
      </c>
      <c r="F18985" s="65">
        <f>IFERROR(VLOOKUP(C18985,Pivot!A:C,3,0),0)</f>
        <v>0</v>
      </c>
    </row>
    <row r="18986" spans="1:6" x14ac:dyDescent="0.25">
      <c r="A18986" s="68" t="s">
        <v>103</v>
      </c>
      <c r="B18986" s="69">
        <v>491898572</v>
      </c>
      <c r="C18986" s="68">
        <v>4006592982072</v>
      </c>
      <c r="D18986" s="69" t="s">
        <v>12507</v>
      </c>
      <c r="E18986" s="65">
        <f>IFERROR(VLOOKUP(C18986,Pivot!A:B,2,0),0)</f>
        <v>0</v>
      </c>
      <c r="F18986" s="65">
        <f>IFERROR(VLOOKUP(C18986,Pivot!A:C,3,0),0)</f>
        <v>0</v>
      </c>
    </row>
    <row r="18987" spans="1:6" x14ac:dyDescent="0.25">
      <c r="A18987" s="68" t="s">
        <v>103</v>
      </c>
      <c r="B18987" s="69">
        <v>491898574</v>
      </c>
      <c r="C18987" s="68">
        <v>4006592041779</v>
      </c>
      <c r="D18987" s="69" t="s">
        <v>12508</v>
      </c>
      <c r="E18987" s="65">
        <f>IFERROR(VLOOKUP(C18987,Pivot!A:B,2,0),0)</f>
        <v>0</v>
      </c>
      <c r="F18987" s="65">
        <f>IFERROR(VLOOKUP(C18987,Pivot!A:C,3,0),0)</f>
        <v>0</v>
      </c>
    </row>
    <row r="18988" spans="1:6" x14ac:dyDescent="0.25">
      <c r="A18988" s="68" t="s">
        <v>103</v>
      </c>
      <c r="B18988" s="69">
        <v>491898576</v>
      </c>
      <c r="C18988" s="68">
        <v>4003046003444</v>
      </c>
      <c r="D18988" s="69" t="s">
        <v>12509</v>
      </c>
      <c r="E18988" s="65">
        <f>IFERROR(VLOOKUP(C18988,Pivot!A:B,2,0),0)</f>
        <v>0</v>
      </c>
      <c r="F18988" s="65">
        <f>IFERROR(VLOOKUP(C18988,Pivot!A:C,3,0),0)</f>
        <v>0</v>
      </c>
    </row>
    <row r="18989" spans="1:6" x14ac:dyDescent="0.25">
      <c r="A18989" s="68" t="s">
        <v>103</v>
      </c>
      <c r="B18989" s="69">
        <v>491898577</v>
      </c>
      <c r="C18989" s="68">
        <v>4006592015770</v>
      </c>
      <c r="D18989" s="69" t="s">
        <v>12510</v>
      </c>
      <c r="E18989" s="65">
        <f>IFERROR(VLOOKUP(C18989,Pivot!A:B,2,0),0)</f>
        <v>0</v>
      </c>
      <c r="F18989" s="65">
        <f>IFERROR(VLOOKUP(C18989,Pivot!A:C,3,0),0)</f>
        <v>0</v>
      </c>
    </row>
    <row r="18990" spans="1:6" x14ac:dyDescent="0.25">
      <c r="A18990" s="68" t="s">
        <v>103</v>
      </c>
      <c r="B18990" s="69">
        <v>491898578</v>
      </c>
      <c r="C18990" s="68">
        <v>4006592015749</v>
      </c>
      <c r="D18990" s="69" t="s">
        <v>12511</v>
      </c>
      <c r="E18990" s="65">
        <f>IFERROR(VLOOKUP(C18990,Pivot!A:B,2,0),0)</f>
        <v>0</v>
      </c>
      <c r="F18990" s="65">
        <f>IFERROR(VLOOKUP(C18990,Pivot!A:C,3,0),0)</f>
        <v>0</v>
      </c>
    </row>
    <row r="18991" spans="1:6" x14ac:dyDescent="0.25">
      <c r="A18991" s="68" t="s">
        <v>103</v>
      </c>
      <c r="B18991" s="69">
        <v>491898579</v>
      </c>
      <c r="C18991" s="68">
        <v>4006592015718</v>
      </c>
      <c r="D18991" s="69" t="s">
        <v>12512</v>
      </c>
      <c r="E18991" s="65">
        <f>IFERROR(VLOOKUP(C18991,Pivot!A:B,2,0),0)</f>
        <v>0</v>
      </c>
      <c r="F18991" s="65">
        <f>IFERROR(VLOOKUP(C18991,Pivot!A:C,3,0),0)</f>
        <v>0</v>
      </c>
    </row>
    <row r="18992" spans="1:6" x14ac:dyDescent="0.25">
      <c r="A18992" s="68" t="s">
        <v>103</v>
      </c>
      <c r="B18992" s="69">
        <v>491898580</v>
      </c>
      <c r="C18992" s="68">
        <v>4006592015800</v>
      </c>
      <c r="D18992" s="69" t="s">
        <v>12513</v>
      </c>
      <c r="E18992" s="65">
        <f>IFERROR(VLOOKUP(C18992,Pivot!A:B,2,0),0)</f>
        <v>0</v>
      </c>
      <c r="F18992" s="65">
        <f>IFERROR(VLOOKUP(C18992,Pivot!A:C,3,0),0)</f>
        <v>0</v>
      </c>
    </row>
    <row r="18993" spans="1:6" x14ac:dyDescent="0.25">
      <c r="A18993" s="68" t="s">
        <v>103</v>
      </c>
      <c r="B18993" s="69">
        <v>491898583</v>
      </c>
      <c r="C18993" s="68">
        <v>8901736139144</v>
      </c>
      <c r="D18993" s="69" t="s">
        <v>12514</v>
      </c>
      <c r="E18993" s="65">
        <f>IFERROR(VLOOKUP(C18993,Pivot!A:B,2,0),0)</f>
        <v>0</v>
      </c>
      <c r="F18993" s="65">
        <f>IFERROR(VLOOKUP(C18993,Pivot!A:C,3,0),0)</f>
        <v>0</v>
      </c>
    </row>
    <row r="18994" spans="1:6" x14ac:dyDescent="0.25">
      <c r="A18994" s="68" t="s">
        <v>103</v>
      </c>
      <c r="B18994" s="69">
        <v>491898586</v>
      </c>
      <c r="C18994" s="68">
        <v>8901736099394</v>
      </c>
      <c r="D18994" s="69" t="s">
        <v>12515</v>
      </c>
      <c r="E18994" s="65">
        <f>IFERROR(VLOOKUP(C18994,Pivot!A:B,2,0),0)</f>
        <v>0</v>
      </c>
      <c r="F18994" s="65">
        <f>IFERROR(VLOOKUP(C18994,Pivot!A:C,3,0),0)</f>
        <v>0</v>
      </c>
    </row>
    <row r="18995" spans="1:6" x14ac:dyDescent="0.25">
      <c r="A18995" s="68" t="s">
        <v>103</v>
      </c>
      <c r="B18995" s="69">
        <v>491898587</v>
      </c>
      <c r="C18995" s="68">
        <v>8901736095549</v>
      </c>
      <c r="D18995" s="69" t="s">
        <v>12516</v>
      </c>
      <c r="E18995" s="65">
        <f>IFERROR(VLOOKUP(C18995,Pivot!A:B,2,0),0)</f>
        <v>0</v>
      </c>
      <c r="F18995" s="65">
        <f>IFERROR(VLOOKUP(C18995,Pivot!A:C,3,0),0)</f>
        <v>0</v>
      </c>
    </row>
    <row r="18996" spans="1:6" x14ac:dyDescent="0.25">
      <c r="A18996" s="68" t="s">
        <v>103</v>
      </c>
      <c r="B18996" s="69">
        <v>491898588</v>
      </c>
      <c r="C18996" s="68">
        <v>8901736130479</v>
      </c>
      <c r="D18996" s="69" t="s">
        <v>12517</v>
      </c>
      <c r="E18996" s="65">
        <f>IFERROR(VLOOKUP(C18996,Pivot!A:B,2,0),0)</f>
        <v>0</v>
      </c>
      <c r="F18996" s="65">
        <f>IFERROR(VLOOKUP(C18996,Pivot!A:C,3,0),0)</f>
        <v>0</v>
      </c>
    </row>
    <row r="18997" spans="1:6" x14ac:dyDescent="0.25">
      <c r="A18997" s="68" t="s">
        <v>103</v>
      </c>
      <c r="B18997" s="69">
        <v>491898594</v>
      </c>
      <c r="C18997" s="68">
        <v>8901736029940</v>
      </c>
      <c r="D18997" s="69" t="s">
        <v>12518</v>
      </c>
      <c r="E18997" s="65">
        <f>IFERROR(VLOOKUP(C18997,Pivot!A:B,2,0),0)</f>
        <v>0</v>
      </c>
      <c r="F18997" s="65">
        <f>IFERROR(VLOOKUP(C18997,Pivot!A:C,3,0),0)</f>
        <v>0</v>
      </c>
    </row>
    <row r="18998" spans="1:6" x14ac:dyDescent="0.25">
      <c r="A18998" s="68" t="s">
        <v>103</v>
      </c>
      <c r="B18998" s="69">
        <v>491898595</v>
      </c>
      <c r="C18998" s="68">
        <v>8901736093934</v>
      </c>
      <c r="D18998" s="69" t="s">
        <v>12519</v>
      </c>
      <c r="E18998" s="65">
        <f>IFERROR(VLOOKUP(C18998,Pivot!A:B,2,0),0)</f>
        <v>0</v>
      </c>
      <c r="F18998" s="65">
        <f>IFERROR(VLOOKUP(C18998,Pivot!A:C,3,0),0)</f>
        <v>0</v>
      </c>
    </row>
    <row r="18999" spans="1:6" x14ac:dyDescent="0.25">
      <c r="A18999" s="68" t="s">
        <v>103</v>
      </c>
      <c r="B18999" s="69">
        <v>491898599</v>
      </c>
      <c r="C18999" s="68">
        <v>8901736138871</v>
      </c>
      <c r="D18999" s="69" t="s">
        <v>12520</v>
      </c>
      <c r="E18999" s="65">
        <f>IFERROR(VLOOKUP(C18999,Pivot!A:B,2,0),0)</f>
        <v>0</v>
      </c>
      <c r="F18999" s="65">
        <f>IFERROR(VLOOKUP(C18999,Pivot!A:C,3,0),0)</f>
        <v>0</v>
      </c>
    </row>
    <row r="19000" spans="1:6" x14ac:dyDescent="0.25">
      <c r="A19000" s="68" t="s">
        <v>103</v>
      </c>
      <c r="B19000" s="69">
        <v>491898606</v>
      </c>
      <c r="C19000" s="68">
        <v>8901736131834</v>
      </c>
      <c r="D19000" s="69" t="s">
        <v>12521</v>
      </c>
      <c r="E19000" s="65">
        <f>IFERROR(VLOOKUP(C19000,Pivot!A:B,2,0),0)</f>
        <v>0</v>
      </c>
      <c r="F19000" s="65">
        <f>IFERROR(VLOOKUP(C19000,Pivot!A:C,3,0),0)</f>
        <v>0</v>
      </c>
    </row>
    <row r="19001" spans="1:6" x14ac:dyDescent="0.25">
      <c r="A19001" s="68" t="s">
        <v>103</v>
      </c>
      <c r="B19001" s="69">
        <v>491898608</v>
      </c>
      <c r="C19001" s="68">
        <v>8901736131858</v>
      </c>
      <c r="D19001" s="69" t="s">
        <v>12522</v>
      </c>
      <c r="E19001" s="65">
        <f>IFERROR(VLOOKUP(C19001,Pivot!A:B,2,0),0)</f>
        <v>0</v>
      </c>
      <c r="F19001" s="65">
        <f>IFERROR(VLOOKUP(C19001,Pivot!A:C,3,0),0)</f>
        <v>0</v>
      </c>
    </row>
    <row r="19002" spans="1:6" x14ac:dyDescent="0.25">
      <c r="A19002" s="68" t="s">
        <v>103</v>
      </c>
      <c r="B19002" s="69">
        <v>491898609</v>
      </c>
      <c r="C19002" s="68">
        <v>8901736139274</v>
      </c>
      <c r="D19002" s="69" t="s">
        <v>12523</v>
      </c>
      <c r="E19002" s="65">
        <f>IFERROR(VLOOKUP(C19002,Pivot!A:B,2,0),0)</f>
        <v>0</v>
      </c>
      <c r="F19002" s="65">
        <f>IFERROR(VLOOKUP(C19002,Pivot!A:C,3,0),0)</f>
        <v>0</v>
      </c>
    </row>
    <row r="19003" spans="1:6" x14ac:dyDescent="0.25">
      <c r="A19003" s="68" t="s">
        <v>103</v>
      </c>
      <c r="B19003" s="69">
        <v>491898614</v>
      </c>
      <c r="C19003" s="68">
        <v>8901736139328</v>
      </c>
      <c r="D19003" s="69" t="s">
        <v>12524</v>
      </c>
      <c r="E19003" s="65">
        <f>IFERROR(VLOOKUP(C19003,Pivot!A:B,2,0),0)</f>
        <v>0</v>
      </c>
      <c r="F19003" s="65">
        <f>IFERROR(VLOOKUP(C19003,Pivot!A:C,3,0),0)</f>
        <v>0</v>
      </c>
    </row>
    <row r="19004" spans="1:6" x14ac:dyDescent="0.25">
      <c r="A19004" s="68" t="s">
        <v>103</v>
      </c>
      <c r="B19004" s="69">
        <v>491898617</v>
      </c>
      <c r="C19004" s="68">
        <v>8901736139502</v>
      </c>
      <c r="D19004" s="69" t="s">
        <v>12525</v>
      </c>
      <c r="E19004" s="65">
        <f>IFERROR(VLOOKUP(C19004,Pivot!A:B,2,0),0)</f>
        <v>0</v>
      </c>
      <c r="F19004" s="65">
        <f>IFERROR(VLOOKUP(C19004,Pivot!A:C,3,0),0)</f>
        <v>0</v>
      </c>
    </row>
    <row r="19005" spans="1:6" x14ac:dyDescent="0.25">
      <c r="A19005" s="68" t="s">
        <v>103</v>
      </c>
      <c r="B19005" s="69">
        <v>491898618</v>
      </c>
      <c r="C19005" s="68">
        <v>8901736139540</v>
      </c>
      <c r="D19005" s="69" t="s">
        <v>12526</v>
      </c>
      <c r="E19005" s="65">
        <f>IFERROR(VLOOKUP(C19005,Pivot!A:B,2,0),0)</f>
        <v>0</v>
      </c>
      <c r="F19005" s="65">
        <f>IFERROR(VLOOKUP(C19005,Pivot!A:C,3,0),0)</f>
        <v>0</v>
      </c>
    </row>
    <row r="19006" spans="1:6" x14ac:dyDescent="0.25">
      <c r="A19006" s="68" t="s">
        <v>103</v>
      </c>
      <c r="B19006" s="69">
        <v>491898619</v>
      </c>
      <c r="C19006" s="68">
        <v>8901736139588</v>
      </c>
      <c r="D19006" s="69" t="s">
        <v>12527</v>
      </c>
      <c r="E19006" s="65">
        <f>IFERROR(VLOOKUP(C19006,Pivot!A:B,2,0),0)</f>
        <v>0</v>
      </c>
      <c r="F19006" s="65">
        <f>IFERROR(VLOOKUP(C19006,Pivot!A:C,3,0),0)</f>
        <v>0</v>
      </c>
    </row>
    <row r="19007" spans="1:6" x14ac:dyDescent="0.25">
      <c r="A19007" s="68" t="s">
        <v>103</v>
      </c>
      <c r="B19007" s="69">
        <v>491898630</v>
      </c>
      <c r="C19007" s="68">
        <v>8901736139700</v>
      </c>
      <c r="D19007" s="69" t="s">
        <v>12528</v>
      </c>
      <c r="E19007" s="65">
        <f>IFERROR(VLOOKUP(C19007,Pivot!A:B,2,0),0)</f>
        <v>0</v>
      </c>
      <c r="F19007" s="65">
        <f>IFERROR(VLOOKUP(C19007,Pivot!A:C,3,0),0)</f>
        <v>0</v>
      </c>
    </row>
    <row r="19008" spans="1:6" x14ac:dyDescent="0.25">
      <c r="A19008" s="68" t="s">
        <v>103</v>
      </c>
      <c r="B19008" s="69">
        <v>491898631</v>
      </c>
      <c r="C19008" s="68">
        <v>8901736139656</v>
      </c>
      <c r="D19008" s="69" t="s">
        <v>12529</v>
      </c>
      <c r="E19008" s="65">
        <f>IFERROR(VLOOKUP(C19008,Pivot!A:B,2,0),0)</f>
        <v>0</v>
      </c>
      <c r="F19008" s="65">
        <f>IFERROR(VLOOKUP(C19008,Pivot!A:C,3,0),0)</f>
        <v>0</v>
      </c>
    </row>
    <row r="19009" spans="1:6" x14ac:dyDescent="0.25">
      <c r="A19009" s="68" t="s">
        <v>103</v>
      </c>
      <c r="B19009" s="69">
        <v>491898632</v>
      </c>
      <c r="C19009" s="68">
        <v>8901736139687</v>
      </c>
      <c r="D19009" s="69" t="s">
        <v>12530</v>
      </c>
      <c r="E19009" s="65">
        <f>IFERROR(VLOOKUP(C19009,Pivot!A:B,2,0),0)</f>
        <v>0</v>
      </c>
      <c r="F19009" s="65">
        <f>IFERROR(VLOOKUP(C19009,Pivot!A:C,3,0),0)</f>
        <v>0</v>
      </c>
    </row>
    <row r="19010" spans="1:6" x14ac:dyDescent="0.25">
      <c r="A19010" s="68" t="s">
        <v>103</v>
      </c>
      <c r="B19010" s="69">
        <v>491898633</v>
      </c>
      <c r="C19010" s="68">
        <v>8901736139717</v>
      </c>
      <c r="D19010" s="69" t="s">
        <v>12531</v>
      </c>
      <c r="E19010" s="65">
        <f>IFERROR(VLOOKUP(C19010,Pivot!A:B,2,0),0)</f>
        <v>0</v>
      </c>
      <c r="F19010" s="65">
        <f>IFERROR(VLOOKUP(C19010,Pivot!A:C,3,0),0)</f>
        <v>0</v>
      </c>
    </row>
    <row r="19011" spans="1:6" x14ac:dyDescent="0.25">
      <c r="A19011" s="68" t="s">
        <v>103</v>
      </c>
      <c r="B19011" s="69">
        <v>491898635</v>
      </c>
      <c r="C19011" s="68">
        <v>8901736139809</v>
      </c>
      <c r="D19011" s="69" t="s">
        <v>12532</v>
      </c>
      <c r="E19011" s="65">
        <f>IFERROR(VLOOKUP(C19011,Pivot!A:B,2,0),0)</f>
        <v>0</v>
      </c>
      <c r="F19011" s="65">
        <f>IFERROR(VLOOKUP(C19011,Pivot!A:C,3,0),0)</f>
        <v>0</v>
      </c>
    </row>
    <row r="19012" spans="1:6" x14ac:dyDescent="0.25">
      <c r="A19012" s="68" t="s">
        <v>103</v>
      </c>
      <c r="B19012" s="69">
        <v>491898639</v>
      </c>
      <c r="C19012" s="68">
        <v>8901736175470</v>
      </c>
      <c r="D19012" s="69" t="s">
        <v>12533</v>
      </c>
      <c r="E19012" s="65">
        <f>IFERROR(VLOOKUP(C19012,Pivot!A:B,2,0),0)</f>
        <v>0</v>
      </c>
      <c r="F19012" s="65">
        <f>IFERROR(VLOOKUP(C19012,Pivot!A:C,3,0),0)</f>
        <v>0</v>
      </c>
    </row>
    <row r="19013" spans="1:6" x14ac:dyDescent="0.25">
      <c r="A19013" s="68" t="s">
        <v>103</v>
      </c>
      <c r="B19013" s="69">
        <v>491898641</v>
      </c>
      <c r="C19013" s="68">
        <v>8901736173667</v>
      </c>
      <c r="D19013" s="69" t="s">
        <v>12534</v>
      </c>
      <c r="E19013" s="65">
        <f>IFERROR(VLOOKUP(C19013,Pivot!A:B,2,0),0)</f>
        <v>0</v>
      </c>
      <c r="F19013" s="65">
        <f>IFERROR(VLOOKUP(C19013,Pivot!A:C,3,0),0)</f>
        <v>0</v>
      </c>
    </row>
    <row r="19014" spans="1:6" x14ac:dyDescent="0.25">
      <c r="A19014" s="68" t="s">
        <v>103</v>
      </c>
      <c r="B19014" s="69">
        <v>491898642</v>
      </c>
      <c r="C19014" s="68">
        <v>8901736173452</v>
      </c>
      <c r="D19014" s="69" t="s">
        <v>12535</v>
      </c>
      <c r="E19014" s="65">
        <f>IFERROR(VLOOKUP(C19014,Pivot!A:B,2,0),0)</f>
        <v>0</v>
      </c>
      <c r="F19014" s="65">
        <f>IFERROR(VLOOKUP(C19014,Pivot!A:C,3,0),0)</f>
        <v>0</v>
      </c>
    </row>
    <row r="19015" spans="1:6" x14ac:dyDescent="0.25">
      <c r="A19015" s="68" t="s">
        <v>103</v>
      </c>
      <c r="B19015" s="69">
        <v>491898644</v>
      </c>
      <c r="C19015" s="68">
        <v>8901736174503</v>
      </c>
      <c r="D19015" s="69" t="s">
        <v>12536</v>
      </c>
      <c r="E19015" s="65">
        <f>IFERROR(VLOOKUP(C19015,Pivot!A:B,2,0),0)</f>
        <v>0</v>
      </c>
      <c r="F19015" s="65">
        <f>IFERROR(VLOOKUP(C19015,Pivot!A:C,3,0),0)</f>
        <v>0</v>
      </c>
    </row>
    <row r="19016" spans="1:6" x14ac:dyDescent="0.25">
      <c r="A19016" s="68" t="s">
        <v>103</v>
      </c>
      <c r="B19016" s="69">
        <v>491898645</v>
      </c>
      <c r="C19016" s="68">
        <v>8901736174442</v>
      </c>
      <c r="D19016" s="69" t="s">
        <v>12537</v>
      </c>
      <c r="E19016" s="65">
        <f>IFERROR(VLOOKUP(C19016,Pivot!A:B,2,0),0)</f>
        <v>0</v>
      </c>
      <c r="F19016" s="65">
        <f>IFERROR(VLOOKUP(C19016,Pivot!A:C,3,0),0)</f>
        <v>0</v>
      </c>
    </row>
    <row r="19017" spans="1:6" x14ac:dyDescent="0.25">
      <c r="A19017" s="68" t="s">
        <v>103</v>
      </c>
      <c r="B19017" s="69">
        <v>491898646</v>
      </c>
      <c r="C19017" s="68">
        <v>8901736174459</v>
      </c>
      <c r="D19017" s="69" t="s">
        <v>12538</v>
      </c>
      <c r="E19017" s="65">
        <f>IFERROR(VLOOKUP(C19017,Pivot!A:B,2,0),0)</f>
        <v>0</v>
      </c>
      <c r="F19017" s="65">
        <f>IFERROR(VLOOKUP(C19017,Pivot!A:C,3,0),0)</f>
        <v>0</v>
      </c>
    </row>
    <row r="19018" spans="1:6" x14ac:dyDescent="0.25">
      <c r="A19018" s="68" t="s">
        <v>103</v>
      </c>
      <c r="B19018" s="69">
        <v>491898647</v>
      </c>
      <c r="C19018" s="68">
        <v>8907136177823</v>
      </c>
      <c r="D19018" s="69" t="s">
        <v>12539</v>
      </c>
      <c r="E19018" s="65">
        <f>IFERROR(VLOOKUP(C19018,Pivot!A:B,2,0),0)</f>
        <v>0</v>
      </c>
      <c r="F19018" s="65">
        <f>IFERROR(VLOOKUP(C19018,Pivot!A:C,3,0),0)</f>
        <v>0</v>
      </c>
    </row>
    <row r="19019" spans="1:6" x14ac:dyDescent="0.25">
      <c r="A19019" s="68" t="s">
        <v>103</v>
      </c>
      <c r="B19019" s="69">
        <v>491898654</v>
      </c>
      <c r="C19019" s="68">
        <v>8907136177137</v>
      </c>
      <c r="D19019" s="69" t="s">
        <v>12540</v>
      </c>
      <c r="E19019" s="65">
        <f>IFERROR(VLOOKUP(C19019,Pivot!A:B,2,0),0)</f>
        <v>0</v>
      </c>
      <c r="F19019" s="65">
        <f>IFERROR(VLOOKUP(C19019,Pivot!A:C,3,0),0)</f>
        <v>0</v>
      </c>
    </row>
    <row r="19020" spans="1:6" x14ac:dyDescent="0.25">
      <c r="A19020" s="68" t="s">
        <v>103</v>
      </c>
      <c r="B19020" s="69">
        <v>491898656</v>
      </c>
      <c r="C19020" s="68">
        <v>8907136177885</v>
      </c>
      <c r="D19020" s="69" t="s">
        <v>12541</v>
      </c>
      <c r="E19020" s="65">
        <f>IFERROR(VLOOKUP(C19020,Pivot!A:B,2,0),0)</f>
        <v>0</v>
      </c>
      <c r="F19020" s="65">
        <f>IFERROR(VLOOKUP(C19020,Pivot!A:C,3,0),0)</f>
        <v>0</v>
      </c>
    </row>
    <row r="19021" spans="1:6" x14ac:dyDescent="0.25">
      <c r="A19021" s="68" t="s">
        <v>103</v>
      </c>
      <c r="B19021" s="69">
        <v>491898657</v>
      </c>
      <c r="C19021" s="68">
        <v>8907136177977</v>
      </c>
      <c r="D19021" s="69" t="s">
        <v>12542</v>
      </c>
      <c r="E19021" s="65">
        <f>IFERROR(VLOOKUP(C19021,Pivot!A:B,2,0),0)</f>
        <v>0</v>
      </c>
      <c r="F19021" s="65">
        <f>IFERROR(VLOOKUP(C19021,Pivot!A:C,3,0),0)</f>
        <v>0</v>
      </c>
    </row>
    <row r="19022" spans="1:6" x14ac:dyDescent="0.25">
      <c r="A19022" s="68" t="s">
        <v>103</v>
      </c>
      <c r="B19022" s="69">
        <v>491898658</v>
      </c>
      <c r="C19022" s="68">
        <v>8907136177984</v>
      </c>
      <c r="D19022" s="69" t="s">
        <v>12543</v>
      </c>
      <c r="E19022" s="65">
        <f>IFERROR(VLOOKUP(C19022,Pivot!A:B,2,0),0)</f>
        <v>0</v>
      </c>
      <c r="F19022" s="65">
        <f>IFERROR(VLOOKUP(C19022,Pivot!A:C,3,0),0)</f>
        <v>0</v>
      </c>
    </row>
    <row r="19023" spans="1:6" x14ac:dyDescent="0.25">
      <c r="A19023" s="68" t="s">
        <v>103</v>
      </c>
      <c r="B19023" s="69">
        <v>491898659</v>
      </c>
      <c r="C19023" s="68">
        <v>8907136177991</v>
      </c>
      <c r="D19023" s="69" t="s">
        <v>12544</v>
      </c>
      <c r="E19023" s="65">
        <f>IFERROR(VLOOKUP(C19023,Pivot!A:B,2,0),0)</f>
        <v>0</v>
      </c>
      <c r="F19023" s="65">
        <f>IFERROR(VLOOKUP(C19023,Pivot!A:C,3,0),0)</f>
        <v>0</v>
      </c>
    </row>
    <row r="19024" spans="1:6" x14ac:dyDescent="0.25">
      <c r="A19024" s="68" t="s">
        <v>103</v>
      </c>
      <c r="B19024" s="69">
        <v>491898660</v>
      </c>
      <c r="C19024" s="68">
        <v>8907136178004</v>
      </c>
      <c r="D19024" s="69" t="s">
        <v>12545</v>
      </c>
      <c r="E19024" s="65">
        <f>IFERROR(VLOOKUP(C19024,Pivot!A:B,2,0),0)</f>
        <v>0</v>
      </c>
      <c r="F19024" s="65">
        <f>IFERROR(VLOOKUP(C19024,Pivot!A:C,3,0),0)</f>
        <v>0</v>
      </c>
    </row>
    <row r="19025" spans="1:6" x14ac:dyDescent="0.25">
      <c r="A19025" s="68" t="s">
        <v>103</v>
      </c>
      <c r="B19025" s="69">
        <v>491898665</v>
      </c>
      <c r="C19025" s="68">
        <v>8901736239943</v>
      </c>
      <c r="D19025" s="69" t="s">
        <v>12546</v>
      </c>
      <c r="E19025" s="65">
        <f>IFERROR(VLOOKUP(C19025,Pivot!A:B,2,0),0)</f>
        <v>0</v>
      </c>
      <c r="F19025" s="65">
        <f>IFERROR(VLOOKUP(C19025,Pivot!A:C,3,0),0)</f>
        <v>0</v>
      </c>
    </row>
    <row r="19026" spans="1:6" x14ac:dyDescent="0.25">
      <c r="A19026" s="68" t="s">
        <v>103</v>
      </c>
      <c r="B19026" s="69">
        <v>491898668</v>
      </c>
      <c r="C19026" s="68">
        <v>8901736239974</v>
      </c>
      <c r="D19026" s="69" t="s">
        <v>12547</v>
      </c>
      <c r="E19026" s="65">
        <f>IFERROR(VLOOKUP(C19026,Pivot!A:B,2,0),0)</f>
        <v>0</v>
      </c>
      <c r="F19026" s="65">
        <f>IFERROR(VLOOKUP(C19026,Pivot!A:C,3,0),0)</f>
        <v>0</v>
      </c>
    </row>
    <row r="19027" spans="1:6" x14ac:dyDescent="0.25">
      <c r="A19027" s="68" t="s">
        <v>103</v>
      </c>
      <c r="B19027" s="69">
        <v>491898705</v>
      </c>
      <c r="C19027" s="68">
        <v>694704111096</v>
      </c>
      <c r="D19027" s="69" t="s">
        <v>12548</v>
      </c>
      <c r="E19027" s="65">
        <f>IFERROR(VLOOKUP(C19027,Pivot!A:B,2,0),0)</f>
        <v>0</v>
      </c>
      <c r="F19027" s="65">
        <f>IFERROR(VLOOKUP(C19027,Pivot!A:C,3,0),0)</f>
        <v>0</v>
      </c>
    </row>
    <row r="19028" spans="1:6" x14ac:dyDescent="0.25">
      <c r="A19028" s="68" t="s">
        <v>103</v>
      </c>
      <c r="B19028" s="69">
        <v>491898706</v>
      </c>
      <c r="C19028" s="68">
        <v>694704111126</v>
      </c>
      <c r="D19028" s="69" t="s">
        <v>12549</v>
      </c>
      <c r="E19028" s="65">
        <f>IFERROR(VLOOKUP(C19028,Pivot!A:B,2,0),0)</f>
        <v>0</v>
      </c>
      <c r="F19028" s="65">
        <f>IFERROR(VLOOKUP(C19028,Pivot!A:C,3,0),0)</f>
        <v>0</v>
      </c>
    </row>
    <row r="19029" spans="1:6" x14ac:dyDescent="0.25">
      <c r="A19029" s="68" t="s">
        <v>103</v>
      </c>
      <c r="B19029" s="69">
        <v>491898733</v>
      </c>
      <c r="C19029" s="68">
        <v>8901383719584</v>
      </c>
      <c r="D19029" s="69" t="s">
        <v>12550</v>
      </c>
      <c r="E19029" s="65">
        <f>IFERROR(VLOOKUP(C19029,Pivot!A:B,2,0),0)</f>
        <v>0</v>
      </c>
      <c r="F19029" s="65">
        <f>IFERROR(VLOOKUP(C19029,Pivot!A:C,3,0),0)</f>
        <v>0</v>
      </c>
    </row>
    <row r="19030" spans="1:6" x14ac:dyDescent="0.25">
      <c r="A19030" s="68" t="s">
        <v>103</v>
      </c>
      <c r="B19030" s="69">
        <v>491898734</v>
      </c>
      <c r="C19030" s="68">
        <v>8901383719423</v>
      </c>
      <c r="D19030" s="69" t="s">
        <v>12551</v>
      </c>
      <c r="E19030" s="65">
        <f>IFERROR(VLOOKUP(C19030,Pivot!A:B,2,0),0)</f>
        <v>0</v>
      </c>
      <c r="F19030" s="65">
        <f>IFERROR(VLOOKUP(C19030,Pivot!A:C,3,0),0)</f>
        <v>0</v>
      </c>
    </row>
    <row r="19031" spans="1:6" x14ac:dyDescent="0.25">
      <c r="A19031" s="68" t="s">
        <v>103</v>
      </c>
      <c r="B19031" s="69">
        <v>491898776</v>
      </c>
      <c r="C19031" s="68">
        <v>8906067988003</v>
      </c>
      <c r="D19031" s="69" t="s">
        <v>12552</v>
      </c>
      <c r="E19031" s="65">
        <f>IFERROR(VLOOKUP(C19031,Pivot!A:B,2,0),0)</f>
        <v>0</v>
      </c>
      <c r="F19031" s="65">
        <f>IFERROR(VLOOKUP(C19031,Pivot!A:C,3,0),0)</f>
        <v>0</v>
      </c>
    </row>
    <row r="19032" spans="1:6" x14ac:dyDescent="0.25">
      <c r="A19032" s="68" t="s">
        <v>103</v>
      </c>
      <c r="B19032" s="69">
        <v>491898781</v>
      </c>
      <c r="C19032" s="68">
        <v>8906067988010</v>
      </c>
      <c r="D19032" s="69" t="s">
        <v>12553</v>
      </c>
      <c r="E19032" s="65">
        <f>IFERROR(VLOOKUP(C19032,Pivot!A:B,2,0),0)</f>
        <v>0</v>
      </c>
      <c r="F19032" s="65">
        <f>IFERROR(VLOOKUP(C19032,Pivot!A:C,3,0),0)</f>
        <v>0</v>
      </c>
    </row>
    <row r="19033" spans="1:6" x14ac:dyDescent="0.25">
      <c r="A19033" s="68" t="s">
        <v>103</v>
      </c>
      <c r="B19033" s="69">
        <v>491898783</v>
      </c>
      <c r="C19033" s="68">
        <v>8906067980038</v>
      </c>
      <c r="D19033" s="69" t="s">
        <v>12554</v>
      </c>
      <c r="E19033" s="65">
        <f>IFERROR(VLOOKUP(C19033,Pivot!A:B,2,0),0)</f>
        <v>0</v>
      </c>
      <c r="F19033" s="65">
        <f>IFERROR(VLOOKUP(C19033,Pivot!A:C,3,0),0)</f>
        <v>0</v>
      </c>
    </row>
    <row r="19034" spans="1:6" x14ac:dyDescent="0.25">
      <c r="A19034" s="68" t="s">
        <v>103</v>
      </c>
      <c r="B19034" s="69">
        <v>491898799</v>
      </c>
      <c r="C19034" s="68">
        <v>8906067981974</v>
      </c>
      <c r="D19034" s="69" t="s">
        <v>12555</v>
      </c>
      <c r="E19034" s="65">
        <f>IFERROR(VLOOKUP(C19034,Pivot!A:B,2,0),0)</f>
        <v>0</v>
      </c>
      <c r="F19034" s="65">
        <f>IFERROR(VLOOKUP(C19034,Pivot!A:C,3,0),0)</f>
        <v>0</v>
      </c>
    </row>
    <row r="19035" spans="1:6" x14ac:dyDescent="0.25">
      <c r="A19035" s="68" t="s">
        <v>103</v>
      </c>
      <c r="B19035" s="69">
        <v>491898800</v>
      </c>
      <c r="C19035" s="68">
        <v>8906067980366</v>
      </c>
      <c r="D19035" s="69" t="s">
        <v>12556</v>
      </c>
      <c r="E19035" s="65">
        <f>IFERROR(VLOOKUP(C19035,Pivot!A:B,2,0),0)</f>
        <v>0</v>
      </c>
      <c r="F19035" s="65">
        <f>IFERROR(VLOOKUP(C19035,Pivot!A:C,3,0),0)</f>
        <v>0</v>
      </c>
    </row>
    <row r="19036" spans="1:6" x14ac:dyDescent="0.25">
      <c r="A19036" s="68" t="s">
        <v>103</v>
      </c>
      <c r="B19036" s="69">
        <v>491898801</v>
      </c>
      <c r="C19036" s="68">
        <v>8906067980724</v>
      </c>
      <c r="D19036" s="69" t="s">
        <v>12557</v>
      </c>
      <c r="E19036" s="65">
        <f>IFERROR(VLOOKUP(C19036,Pivot!A:B,2,0),0)</f>
        <v>0</v>
      </c>
      <c r="F19036" s="65">
        <f>IFERROR(VLOOKUP(C19036,Pivot!A:C,3,0),0)</f>
        <v>0</v>
      </c>
    </row>
    <row r="19037" spans="1:6" x14ac:dyDescent="0.25">
      <c r="A19037" s="68" t="s">
        <v>103</v>
      </c>
      <c r="B19037" s="69">
        <v>491898802</v>
      </c>
      <c r="C19037" s="68">
        <v>491898802</v>
      </c>
      <c r="D19037" s="69" t="s">
        <v>12558</v>
      </c>
      <c r="E19037" s="65">
        <f>IFERROR(VLOOKUP(C19037,Pivot!A:B,2,0),0)</f>
        <v>0</v>
      </c>
      <c r="F19037" s="65">
        <f>IFERROR(VLOOKUP(C19037,Pivot!A:C,3,0),0)</f>
        <v>0</v>
      </c>
    </row>
    <row r="19038" spans="1:6" x14ac:dyDescent="0.25">
      <c r="A19038" s="68" t="s">
        <v>103</v>
      </c>
      <c r="B19038" s="69">
        <v>491898803</v>
      </c>
      <c r="C19038" s="68">
        <v>8906067980052</v>
      </c>
      <c r="D19038" s="69" t="s">
        <v>12559</v>
      </c>
      <c r="E19038" s="65">
        <f>IFERROR(VLOOKUP(C19038,Pivot!A:B,2,0),0)</f>
        <v>0</v>
      </c>
      <c r="F19038" s="65">
        <f>IFERROR(VLOOKUP(C19038,Pivot!A:C,3,0),0)</f>
        <v>0</v>
      </c>
    </row>
    <row r="19039" spans="1:6" x14ac:dyDescent="0.25">
      <c r="A19039" s="68" t="s">
        <v>103</v>
      </c>
      <c r="B19039" s="69">
        <v>491898805</v>
      </c>
      <c r="C19039" s="68">
        <v>8906067980069</v>
      </c>
      <c r="D19039" s="69" t="s">
        <v>12560</v>
      </c>
      <c r="E19039" s="65">
        <f>IFERROR(VLOOKUP(C19039,Pivot!A:B,2,0),0)</f>
        <v>0</v>
      </c>
      <c r="F19039" s="65">
        <f>IFERROR(VLOOKUP(C19039,Pivot!A:C,3,0),0)</f>
        <v>0</v>
      </c>
    </row>
    <row r="19040" spans="1:6" x14ac:dyDescent="0.25">
      <c r="A19040" s="68" t="s">
        <v>103</v>
      </c>
      <c r="B19040" s="69">
        <v>491898807</v>
      </c>
      <c r="C19040" s="68">
        <v>8906067982445</v>
      </c>
      <c r="D19040" s="69" t="s">
        <v>12561</v>
      </c>
      <c r="E19040" s="65">
        <f>IFERROR(VLOOKUP(C19040,Pivot!A:B,2,0),0)</f>
        <v>0</v>
      </c>
      <c r="F19040" s="65">
        <f>IFERROR(VLOOKUP(C19040,Pivot!A:C,3,0),0)</f>
        <v>0</v>
      </c>
    </row>
    <row r="19041" spans="1:6" x14ac:dyDescent="0.25">
      <c r="A19041" s="68" t="s">
        <v>103</v>
      </c>
      <c r="B19041" s="69">
        <v>491898809</v>
      </c>
      <c r="C19041" s="68">
        <v>8906067988218</v>
      </c>
      <c r="D19041" s="69" t="s">
        <v>12562</v>
      </c>
      <c r="E19041" s="65">
        <f>IFERROR(VLOOKUP(C19041,Pivot!A:B,2,0),0)</f>
        <v>0</v>
      </c>
      <c r="F19041" s="65">
        <f>IFERROR(VLOOKUP(C19041,Pivot!A:C,3,0),0)</f>
        <v>0</v>
      </c>
    </row>
    <row r="19042" spans="1:6" x14ac:dyDescent="0.25">
      <c r="A19042" s="68" t="s">
        <v>103</v>
      </c>
      <c r="B19042" s="69">
        <v>491898810</v>
      </c>
      <c r="C19042" s="68">
        <v>8906067982520</v>
      </c>
      <c r="D19042" s="69" t="s">
        <v>12563</v>
      </c>
      <c r="E19042" s="65">
        <f>IFERROR(VLOOKUP(C19042,Pivot!A:B,2,0),0)</f>
        <v>0</v>
      </c>
      <c r="F19042" s="65">
        <f>IFERROR(VLOOKUP(C19042,Pivot!A:C,3,0),0)</f>
        <v>0</v>
      </c>
    </row>
    <row r="19043" spans="1:6" x14ac:dyDescent="0.25">
      <c r="A19043" s="68" t="s">
        <v>103</v>
      </c>
      <c r="B19043" s="69">
        <v>491898812</v>
      </c>
      <c r="C19043" s="68">
        <v>8906067988232</v>
      </c>
      <c r="D19043" s="69" t="s">
        <v>12564</v>
      </c>
      <c r="E19043" s="65">
        <f>IFERROR(VLOOKUP(C19043,Pivot!A:B,2,0),0)</f>
        <v>0</v>
      </c>
      <c r="F19043" s="65">
        <f>IFERROR(VLOOKUP(C19043,Pivot!A:C,3,0),0)</f>
        <v>0</v>
      </c>
    </row>
    <row r="19044" spans="1:6" x14ac:dyDescent="0.25">
      <c r="A19044" s="68" t="s">
        <v>103</v>
      </c>
      <c r="B19044" s="69">
        <v>491898814</v>
      </c>
      <c r="C19044" s="68">
        <v>8906067982384</v>
      </c>
      <c r="D19044" s="69" t="s">
        <v>12565</v>
      </c>
      <c r="E19044" s="65">
        <f>IFERROR(VLOOKUP(C19044,Pivot!A:B,2,0),0)</f>
        <v>0</v>
      </c>
      <c r="F19044" s="65">
        <f>IFERROR(VLOOKUP(C19044,Pivot!A:C,3,0),0)</f>
        <v>0</v>
      </c>
    </row>
    <row r="19045" spans="1:6" x14ac:dyDescent="0.25">
      <c r="A19045" s="68" t="s">
        <v>103</v>
      </c>
      <c r="B19045" s="69">
        <v>491898815</v>
      </c>
      <c r="C19045" s="68">
        <v>8906067988249</v>
      </c>
      <c r="D19045" s="69" t="s">
        <v>12566</v>
      </c>
      <c r="E19045" s="65">
        <f>IFERROR(VLOOKUP(C19045,Pivot!A:B,2,0),0)</f>
        <v>0</v>
      </c>
      <c r="F19045" s="65">
        <f>IFERROR(VLOOKUP(C19045,Pivot!A:C,3,0),0)</f>
        <v>0</v>
      </c>
    </row>
    <row r="19046" spans="1:6" x14ac:dyDescent="0.25">
      <c r="A19046" s="68" t="s">
        <v>103</v>
      </c>
      <c r="B19046" s="69">
        <v>491898817</v>
      </c>
      <c r="C19046" s="68">
        <v>8906067988256</v>
      </c>
      <c r="D19046" s="69" t="s">
        <v>12567</v>
      </c>
      <c r="E19046" s="65">
        <f>IFERROR(VLOOKUP(C19046,Pivot!A:B,2,0),0)</f>
        <v>0</v>
      </c>
      <c r="F19046" s="65">
        <f>IFERROR(VLOOKUP(C19046,Pivot!A:C,3,0),0)</f>
        <v>0</v>
      </c>
    </row>
    <row r="19047" spans="1:6" x14ac:dyDescent="0.25">
      <c r="A19047" s="68" t="s">
        <v>103</v>
      </c>
      <c r="B19047" s="69">
        <v>491898819</v>
      </c>
      <c r="C19047" s="68">
        <v>8906067988270</v>
      </c>
      <c r="D19047" s="69" t="s">
        <v>12568</v>
      </c>
      <c r="E19047" s="65">
        <f>IFERROR(VLOOKUP(C19047,Pivot!A:B,2,0),0)</f>
        <v>0</v>
      </c>
      <c r="F19047" s="65">
        <f>IFERROR(VLOOKUP(C19047,Pivot!A:C,3,0),0)</f>
        <v>0</v>
      </c>
    </row>
    <row r="19048" spans="1:6" x14ac:dyDescent="0.25">
      <c r="A19048" s="68" t="s">
        <v>103</v>
      </c>
      <c r="B19048" s="69">
        <v>491898820</v>
      </c>
      <c r="C19048" s="68">
        <v>8906067988287</v>
      </c>
      <c r="D19048" s="69" t="s">
        <v>12569</v>
      </c>
      <c r="E19048" s="65">
        <f>IFERROR(VLOOKUP(C19048,Pivot!A:B,2,0),0)</f>
        <v>0</v>
      </c>
      <c r="F19048" s="65">
        <f>IFERROR(VLOOKUP(C19048,Pivot!A:C,3,0),0)</f>
        <v>0</v>
      </c>
    </row>
    <row r="19049" spans="1:6" x14ac:dyDescent="0.25">
      <c r="A19049" s="68" t="s">
        <v>103</v>
      </c>
      <c r="B19049" s="69">
        <v>491898822</v>
      </c>
      <c r="C19049" s="68">
        <v>8906067988300</v>
      </c>
      <c r="D19049" s="69" t="s">
        <v>12570</v>
      </c>
      <c r="E19049" s="65">
        <f>IFERROR(VLOOKUP(C19049,Pivot!A:B,2,0),0)</f>
        <v>0</v>
      </c>
      <c r="F19049" s="65">
        <f>IFERROR(VLOOKUP(C19049,Pivot!A:C,3,0),0)</f>
        <v>0</v>
      </c>
    </row>
    <row r="19050" spans="1:6" x14ac:dyDescent="0.25">
      <c r="A19050" s="68" t="s">
        <v>103</v>
      </c>
      <c r="B19050" s="69">
        <v>491898823</v>
      </c>
      <c r="C19050" s="68">
        <v>8906067988317</v>
      </c>
      <c r="D19050" s="69" t="s">
        <v>12571</v>
      </c>
      <c r="E19050" s="65">
        <f>IFERROR(VLOOKUP(C19050,Pivot!A:B,2,0),0)</f>
        <v>0</v>
      </c>
      <c r="F19050" s="65">
        <f>IFERROR(VLOOKUP(C19050,Pivot!A:C,3,0),0)</f>
        <v>0</v>
      </c>
    </row>
    <row r="19051" spans="1:6" x14ac:dyDescent="0.25">
      <c r="A19051" s="68" t="s">
        <v>103</v>
      </c>
      <c r="B19051" s="69">
        <v>491898825</v>
      </c>
      <c r="C19051" s="68">
        <v>8906067980328</v>
      </c>
      <c r="D19051" s="69" t="s">
        <v>12572</v>
      </c>
      <c r="E19051" s="65">
        <f>IFERROR(VLOOKUP(C19051,Pivot!A:B,2,0),0)</f>
        <v>0</v>
      </c>
      <c r="F19051" s="65">
        <f>IFERROR(VLOOKUP(C19051,Pivot!A:C,3,0),0)</f>
        <v>0</v>
      </c>
    </row>
    <row r="19052" spans="1:6" x14ac:dyDescent="0.25">
      <c r="A19052" s="68" t="s">
        <v>103</v>
      </c>
      <c r="B19052" s="69">
        <v>491898828</v>
      </c>
      <c r="C19052" s="68">
        <v>8906067988331</v>
      </c>
      <c r="D19052" s="69" t="s">
        <v>12573</v>
      </c>
      <c r="E19052" s="65">
        <f>IFERROR(VLOOKUP(C19052,Pivot!A:B,2,0),0)</f>
        <v>0</v>
      </c>
      <c r="F19052" s="65">
        <f>IFERROR(VLOOKUP(C19052,Pivot!A:C,3,0),0)</f>
        <v>0</v>
      </c>
    </row>
    <row r="19053" spans="1:6" x14ac:dyDescent="0.25">
      <c r="A19053" s="68" t="s">
        <v>103</v>
      </c>
      <c r="B19053" s="69">
        <v>491898829</v>
      </c>
      <c r="C19053" s="68">
        <v>8906067982087</v>
      </c>
      <c r="D19053" s="69" t="s">
        <v>12574</v>
      </c>
      <c r="E19053" s="65">
        <f>IFERROR(VLOOKUP(C19053,Pivot!A:B,2,0),0)</f>
        <v>0</v>
      </c>
      <c r="F19053" s="65">
        <f>IFERROR(VLOOKUP(C19053,Pivot!A:C,3,0),0)</f>
        <v>0</v>
      </c>
    </row>
    <row r="19054" spans="1:6" x14ac:dyDescent="0.25">
      <c r="A19054" s="68" t="s">
        <v>103</v>
      </c>
      <c r="B19054" s="69">
        <v>491898830</v>
      </c>
      <c r="C19054" s="68">
        <v>8906067981394</v>
      </c>
      <c r="D19054" s="69" t="s">
        <v>12575</v>
      </c>
      <c r="E19054" s="65">
        <f>IFERROR(VLOOKUP(C19054,Pivot!A:B,2,0),0)</f>
        <v>0</v>
      </c>
      <c r="F19054" s="65">
        <f>IFERROR(VLOOKUP(C19054,Pivot!A:C,3,0),0)</f>
        <v>0</v>
      </c>
    </row>
    <row r="19055" spans="1:6" x14ac:dyDescent="0.25">
      <c r="A19055" s="68" t="s">
        <v>103</v>
      </c>
      <c r="B19055" s="69">
        <v>491898831</v>
      </c>
      <c r="C19055" s="68">
        <v>8906067988348</v>
      </c>
      <c r="D19055" s="69" t="s">
        <v>12576</v>
      </c>
      <c r="E19055" s="65">
        <f>IFERROR(VLOOKUP(C19055,Pivot!A:B,2,0),0)</f>
        <v>0</v>
      </c>
      <c r="F19055" s="65">
        <f>IFERROR(VLOOKUP(C19055,Pivot!A:C,3,0),0)</f>
        <v>0</v>
      </c>
    </row>
    <row r="19056" spans="1:6" x14ac:dyDescent="0.25">
      <c r="A19056" s="68" t="s">
        <v>103</v>
      </c>
      <c r="B19056" s="69">
        <v>491898832</v>
      </c>
      <c r="C19056" s="68">
        <v>8906067988355</v>
      </c>
      <c r="D19056" s="69" t="s">
        <v>12577</v>
      </c>
      <c r="E19056" s="65">
        <f>IFERROR(VLOOKUP(C19056,Pivot!A:B,2,0),0)</f>
        <v>0</v>
      </c>
      <c r="F19056" s="65">
        <f>IFERROR(VLOOKUP(C19056,Pivot!A:C,3,0),0)</f>
        <v>0</v>
      </c>
    </row>
    <row r="19057" spans="1:6" x14ac:dyDescent="0.25">
      <c r="A19057" s="68" t="s">
        <v>103</v>
      </c>
      <c r="B19057" s="69">
        <v>491898833</v>
      </c>
      <c r="C19057" s="68">
        <v>8906067988362</v>
      </c>
      <c r="D19057" s="69" t="s">
        <v>12578</v>
      </c>
      <c r="E19057" s="65">
        <f>IFERROR(VLOOKUP(C19057,Pivot!A:B,2,0),0)</f>
        <v>0</v>
      </c>
      <c r="F19057" s="65">
        <f>IFERROR(VLOOKUP(C19057,Pivot!A:C,3,0),0)</f>
        <v>0</v>
      </c>
    </row>
    <row r="19058" spans="1:6" x14ac:dyDescent="0.25">
      <c r="A19058" s="68" t="s">
        <v>103</v>
      </c>
      <c r="B19058" s="69">
        <v>491898834</v>
      </c>
      <c r="C19058" s="68">
        <v>8906067988379</v>
      </c>
      <c r="D19058" s="69" t="s">
        <v>12579</v>
      </c>
      <c r="E19058" s="65">
        <f>IFERROR(VLOOKUP(C19058,Pivot!A:B,2,0),0)</f>
        <v>0</v>
      </c>
      <c r="F19058" s="65">
        <f>IFERROR(VLOOKUP(C19058,Pivot!A:C,3,0),0)</f>
        <v>0</v>
      </c>
    </row>
    <row r="19059" spans="1:6" x14ac:dyDescent="0.25">
      <c r="A19059" s="68" t="s">
        <v>103</v>
      </c>
      <c r="B19059" s="69">
        <v>491898835</v>
      </c>
      <c r="C19059" s="68">
        <v>8906067988386</v>
      </c>
      <c r="D19059" s="69" t="s">
        <v>12580</v>
      </c>
      <c r="E19059" s="65">
        <f>IFERROR(VLOOKUP(C19059,Pivot!A:B,2,0),0)</f>
        <v>0</v>
      </c>
      <c r="F19059" s="65">
        <f>IFERROR(VLOOKUP(C19059,Pivot!A:C,3,0),0)</f>
        <v>0</v>
      </c>
    </row>
    <row r="19060" spans="1:6" x14ac:dyDescent="0.25">
      <c r="A19060" s="68" t="s">
        <v>103</v>
      </c>
      <c r="B19060" s="69">
        <v>491898836</v>
      </c>
      <c r="C19060" s="68">
        <v>8906067988393</v>
      </c>
      <c r="D19060" s="69" t="s">
        <v>12581</v>
      </c>
      <c r="E19060" s="65">
        <f>IFERROR(VLOOKUP(C19060,Pivot!A:B,2,0),0)</f>
        <v>0</v>
      </c>
      <c r="F19060" s="65">
        <f>IFERROR(VLOOKUP(C19060,Pivot!A:C,3,0),0)</f>
        <v>0</v>
      </c>
    </row>
    <row r="19061" spans="1:6" x14ac:dyDescent="0.25">
      <c r="A19061" s="68" t="s">
        <v>103</v>
      </c>
      <c r="B19061" s="69">
        <v>491898837</v>
      </c>
      <c r="C19061" s="68">
        <v>8906067988027</v>
      </c>
      <c r="D19061" s="69" t="s">
        <v>12582</v>
      </c>
      <c r="E19061" s="65">
        <f>IFERROR(VLOOKUP(C19061,Pivot!A:B,2,0),0)</f>
        <v>0</v>
      </c>
      <c r="F19061" s="65">
        <f>IFERROR(VLOOKUP(C19061,Pivot!A:C,3,0),0)</f>
        <v>0</v>
      </c>
    </row>
    <row r="19062" spans="1:6" x14ac:dyDescent="0.25">
      <c r="A19062" s="68" t="s">
        <v>103</v>
      </c>
      <c r="B19062" s="69">
        <v>491898839</v>
      </c>
      <c r="C19062" s="68">
        <v>8906067988409</v>
      </c>
      <c r="D19062" s="69" t="s">
        <v>12583</v>
      </c>
      <c r="E19062" s="65">
        <f>IFERROR(VLOOKUP(C19062,Pivot!A:B,2,0),0)</f>
        <v>0</v>
      </c>
      <c r="F19062" s="65">
        <f>IFERROR(VLOOKUP(C19062,Pivot!A:C,3,0),0)</f>
        <v>0</v>
      </c>
    </row>
    <row r="19063" spans="1:6" x14ac:dyDescent="0.25">
      <c r="A19063" s="68" t="s">
        <v>103</v>
      </c>
      <c r="B19063" s="69">
        <v>491898841</v>
      </c>
      <c r="C19063" s="68">
        <v>8906067988423</v>
      </c>
      <c r="D19063" s="69" t="s">
        <v>12584</v>
      </c>
      <c r="E19063" s="65">
        <f>IFERROR(VLOOKUP(C19063,Pivot!A:B,2,0),0)</f>
        <v>0</v>
      </c>
      <c r="F19063" s="65">
        <f>IFERROR(VLOOKUP(C19063,Pivot!A:C,3,0),0)</f>
        <v>0</v>
      </c>
    </row>
    <row r="19064" spans="1:6" x14ac:dyDescent="0.25">
      <c r="A19064" s="68" t="s">
        <v>103</v>
      </c>
      <c r="B19064" s="69">
        <v>491898853</v>
      </c>
      <c r="C19064" s="68">
        <v>8901736135498</v>
      </c>
      <c r="D19064" s="69" t="s">
        <v>12585</v>
      </c>
      <c r="E19064" s="65">
        <f>IFERROR(VLOOKUP(C19064,Pivot!A:B,2,0),0)</f>
        <v>0</v>
      </c>
      <c r="F19064" s="65">
        <f>IFERROR(VLOOKUP(C19064,Pivot!A:C,3,0),0)</f>
        <v>0</v>
      </c>
    </row>
    <row r="19065" spans="1:6" x14ac:dyDescent="0.25">
      <c r="A19065" s="68" t="s">
        <v>103</v>
      </c>
      <c r="B19065" s="69">
        <v>491898855</v>
      </c>
      <c r="C19065" s="68">
        <v>8901736133852</v>
      </c>
      <c r="D19065" s="69" t="s">
        <v>12586</v>
      </c>
      <c r="E19065" s="65">
        <f>IFERROR(VLOOKUP(C19065,Pivot!A:B,2,0),0)</f>
        <v>0</v>
      </c>
      <c r="F19065" s="65">
        <f>IFERROR(VLOOKUP(C19065,Pivot!A:C,3,0),0)</f>
        <v>0</v>
      </c>
    </row>
    <row r="19066" spans="1:6" x14ac:dyDescent="0.25">
      <c r="A19066" s="68" t="s">
        <v>103</v>
      </c>
      <c r="B19066" s="69">
        <v>491898856</v>
      </c>
      <c r="C19066" s="68">
        <v>8901736130936</v>
      </c>
      <c r="D19066" s="69" t="s">
        <v>12587</v>
      </c>
      <c r="E19066" s="65">
        <f>IFERROR(VLOOKUP(C19066,Pivot!A:B,2,0),0)</f>
        <v>0</v>
      </c>
      <c r="F19066" s="65">
        <f>IFERROR(VLOOKUP(C19066,Pivot!A:C,3,0),0)</f>
        <v>0</v>
      </c>
    </row>
    <row r="19067" spans="1:6" x14ac:dyDescent="0.25">
      <c r="A19067" s="68" t="s">
        <v>103</v>
      </c>
      <c r="B19067" s="69">
        <v>491898858</v>
      </c>
      <c r="C19067" s="68">
        <v>8907136179452</v>
      </c>
      <c r="D19067" s="69" t="s">
        <v>12588</v>
      </c>
      <c r="E19067" s="65">
        <f>IFERROR(VLOOKUP(C19067,Pivot!A:B,2,0),0)</f>
        <v>0</v>
      </c>
      <c r="F19067" s="65">
        <f>IFERROR(VLOOKUP(C19067,Pivot!A:C,3,0),0)</f>
        <v>0</v>
      </c>
    </row>
    <row r="19068" spans="1:6" x14ac:dyDescent="0.25">
      <c r="A19068" s="68" t="s">
        <v>103</v>
      </c>
      <c r="B19068" s="69">
        <v>491898861</v>
      </c>
      <c r="C19068" s="68">
        <v>8901736130912</v>
      </c>
      <c r="D19068" s="69" t="s">
        <v>12589</v>
      </c>
      <c r="E19068" s="65">
        <f>IFERROR(VLOOKUP(C19068,Pivot!A:B,2,0),0)</f>
        <v>0</v>
      </c>
      <c r="F19068" s="65">
        <f>IFERROR(VLOOKUP(C19068,Pivot!A:C,3,0),0)</f>
        <v>0</v>
      </c>
    </row>
    <row r="19069" spans="1:6" x14ac:dyDescent="0.25">
      <c r="A19069" s="68" t="s">
        <v>103</v>
      </c>
      <c r="B19069" s="69">
        <v>491898862</v>
      </c>
      <c r="C19069" s="68">
        <v>8907136180571</v>
      </c>
      <c r="D19069" s="69" t="s">
        <v>12590</v>
      </c>
      <c r="E19069" s="65">
        <f>IFERROR(VLOOKUP(C19069,Pivot!A:B,2,0),0)</f>
        <v>0</v>
      </c>
      <c r="F19069" s="65">
        <f>IFERROR(VLOOKUP(C19069,Pivot!A:C,3,0),0)</f>
        <v>0</v>
      </c>
    </row>
    <row r="19070" spans="1:6" x14ac:dyDescent="0.25">
      <c r="A19070" s="68" t="s">
        <v>103</v>
      </c>
      <c r="B19070" s="69">
        <v>491898863</v>
      </c>
      <c r="C19070" s="68">
        <v>8907136179797</v>
      </c>
      <c r="D19070" s="69" t="s">
        <v>12591</v>
      </c>
      <c r="E19070" s="65">
        <f>IFERROR(VLOOKUP(C19070,Pivot!A:B,2,0),0)</f>
        <v>0</v>
      </c>
      <c r="F19070" s="65">
        <f>IFERROR(VLOOKUP(C19070,Pivot!A:C,3,0),0)</f>
        <v>0</v>
      </c>
    </row>
    <row r="19071" spans="1:6" x14ac:dyDescent="0.25">
      <c r="A19071" s="68" t="s">
        <v>103</v>
      </c>
      <c r="B19071" s="69">
        <v>491898864</v>
      </c>
      <c r="C19071" s="68">
        <v>8901736133616</v>
      </c>
      <c r="D19071" s="69" t="s">
        <v>12592</v>
      </c>
      <c r="E19071" s="65">
        <f>IFERROR(VLOOKUP(C19071,Pivot!A:B,2,0),0)</f>
        <v>0</v>
      </c>
      <c r="F19071" s="65">
        <f>IFERROR(VLOOKUP(C19071,Pivot!A:C,3,0),0)</f>
        <v>0</v>
      </c>
    </row>
    <row r="19072" spans="1:6" x14ac:dyDescent="0.25">
      <c r="A19072" s="68" t="s">
        <v>103</v>
      </c>
      <c r="B19072" s="69">
        <v>491898865</v>
      </c>
      <c r="C19072" s="68">
        <v>8907136179605</v>
      </c>
      <c r="D19072" s="69" t="s">
        <v>12593</v>
      </c>
      <c r="E19072" s="65">
        <f>IFERROR(VLOOKUP(C19072,Pivot!A:B,2,0),0)</f>
        <v>0</v>
      </c>
      <c r="F19072" s="65">
        <f>IFERROR(VLOOKUP(C19072,Pivot!A:C,3,0),0)</f>
        <v>0</v>
      </c>
    </row>
    <row r="19073" spans="1:6" x14ac:dyDescent="0.25">
      <c r="A19073" s="68" t="s">
        <v>103</v>
      </c>
      <c r="B19073" s="69">
        <v>491898867</v>
      </c>
      <c r="C19073" s="68">
        <v>8901736130998</v>
      </c>
      <c r="D19073" s="69" t="s">
        <v>12594</v>
      </c>
      <c r="E19073" s="65">
        <f>IFERROR(VLOOKUP(C19073,Pivot!A:B,2,0),0)</f>
        <v>0</v>
      </c>
      <c r="F19073" s="65">
        <f>IFERROR(VLOOKUP(C19073,Pivot!A:C,3,0),0)</f>
        <v>0</v>
      </c>
    </row>
    <row r="19074" spans="1:6" x14ac:dyDescent="0.25">
      <c r="A19074" s="68" t="s">
        <v>103</v>
      </c>
      <c r="B19074" s="69">
        <v>491898868</v>
      </c>
      <c r="C19074" s="68">
        <v>8907136179636</v>
      </c>
      <c r="D19074" s="69" t="s">
        <v>12595</v>
      </c>
      <c r="E19074" s="65">
        <f>IFERROR(VLOOKUP(C19074,Pivot!A:B,2,0),0)</f>
        <v>0</v>
      </c>
      <c r="F19074" s="65">
        <f>IFERROR(VLOOKUP(C19074,Pivot!A:C,3,0),0)</f>
        <v>0</v>
      </c>
    </row>
    <row r="19075" spans="1:6" x14ac:dyDescent="0.25">
      <c r="A19075" s="68" t="s">
        <v>103</v>
      </c>
      <c r="B19075" s="69">
        <v>491898869</v>
      </c>
      <c r="C19075" s="68">
        <v>8907136179643</v>
      </c>
      <c r="D19075" s="69" t="s">
        <v>12596</v>
      </c>
      <c r="E19075" s="65">
        <f>IFERROR(VLOOKUP(C19075,Pivot!A:B,2,0),0)</f>
        <v>0</v>
      </c>
      <c r="F19075" s="65">
        <f>IFERROR(VLOOKUP(C19075,Pivot!A:C,3,0),0)</f>
        <v>0</v>
      </c>
    </row>
    <row r="19076" spans="1:6" x14ac:dyDescent="0.25">
      <c r="A19076" s="68" t="s">
        <v>103</v>
      </c>
      <c r="B19076" s="69">
        <v>491898870</v>
      </c>
      <c r="C19076" s="68">
        <v>8907136179650</v>
      </c>
      <c r="D19076" s="69" t="s">
        <v>12597</v>
      </c>
      <c r="E19076" s="65">
        <f>IFERROR(VLOOKUP(C19076,Pivot!A:B,2,0),0)</f>
        <v>0</v>
      </c>
      <c r="F19076" s="65">
        <f>IFERROR(VLOOKUP(C19076,Pivot!A:C,3,0),0)</f>
        <v>0</v>
      </c>
    </row>
    <row r="19077" spans="1:6" x14ac:dyDescent="0.25">
      <c r="A19077" s="68" t="s">
        <v>103</v>
      </c>
      <c r="B19077" s="69">
        <v>491898872</v>
      </c>
      <c r="C19077" s="68">
        <v>8907136179780</v>
      </c>
      <c r="D19077" s="69" t="s">
        <v>12598</v>
      </c>
      <c r="E19077" s="65">
        <f>IFERROR(VLOOKUP(C19077,Pivot!A:B,2,0),0)</f>
        <v>0</v>
      </c>
      <c r="F19077" s="65">
        <f>IFERROR(VLOOKUP(C19077,Pivot!A:C,3,0),0)</f>
        <v>0</v>
      </c>
    </row>
    <row r="19078" spans="1:6" x14ac:dyDescent="0.25">
      <c r="A19078" s="68" t="s">
        <v>103</v>
      </c>
      <c r="B19078" s="69">
        <v>491898874</v>
      </c>
      <c r="C19078" s="68">
        <v>8901736174039</v>
      </c>
      <c r="D19078" s="69" t="s">
        <v>12599</v>
      </c>
      <c r="E19078" s="65">
        <f>IFERROR(VLOOKUP(C19078,Pivot!A:B,2,0),0)</f>
        <v>0</v>
      </c>
      <c r="F19078" s="65">
        <f>IFERROR(VLOOKUP(C19078,Pivot!A:C,3,0),0)</f>
        <v>0</v>
      </c>
    </row>
    <row r="19079" spans="1:6" x14ac:dyDescent="0.25">
      <c r="A19079" s="68" t="s">
        <v>103</v>
      </c>
      <c r="B19079" s="69">
        <v>491898879</v>
      </c>
      <c r="C19079" s="68">
        <v>630509633197</v>
      </c>
      <c r="D19079" s="69" t="s">
        <v>12600</v>
      </c>
      <c r="E19079" s="65">
        <f>IFERROR(VLOOKUP(C19079,Pivot!A:B,2,0),0)</f>
        <v>0</v>
      </c>
      <c r="F19079" s="65">
        <f>IFERROR(VLOOKUP(C19079,Pivot!A:C,3,0),0)</f>
        <v>0</v>
      </c>
    </row>
    <row r="19080" spans="1:6" x14ac:dyDescent="0.25">
      <c r="A19080" s="68" t="s">
        <v>103</v>
      </c>
      <c r="B19080" s="69">
        <v>491898880</v>
      </c>
      <c r="C19080" s="68">
        <v>630509633173</v>
      </c>
      <c r="D19080" s="69" t="s">
        <v>12601</v>
      </c>
      <c r="E19080" s="65">
        <f>IFERROR(VLOOKUP(C19080,Pivot!A:B,2,0),0)</f>
        <v>0</v>
      </c>
      <c r="F19080" s="65">
        <f>IFERROR(VLOOKUP(C19080,Pivot!A:C,3,0),0)</f>
        <v>0</v>
      </c>
    </row>
    <row r="19081" spans="1:6" x14ac:dyDescent="0.25">
      <c r="A19081" s="68" t="s">
        <v>103</v>
      </c>
      <c r="B19081" s="69">
        <v>491898881</v>
      </c>
      <c r="C19081" s="68">
        <v>630509633180</v>
      </c>
      <c r="D19081" s="69" t="s">
        <v>12602</v>
      </c>
      <c r="E19081" s="65">
        <f>IFERROR(VLOOKUP(C19081,Pivot!A:B,2,0),0)</f>
        <v>0</v>
      </c>
      <c r="F19081" s="65">
        <f>IFERROR(VLOOKUP(C19081,Pivot!A:C,3,0),0)</f>
        <v>0</v>
      </c>
    </row>
    <row r="19082" spans="1:6" x14ac:dyDescent="0.25">
      <c r="A19082" s="68" t="s">
        <v>103</v>
      </c>
      <c r="B19082" s="69">
        <v>491898896</v>
      </c>
      <c r="C19082" s="68">
        <v>630509899845</v>
      </c>
      <c r="D19082" s="69" t="s">
        <v>12603</v>
      </c>
      <c r="E19082" s="65">
        <f>IFERROR(VLOOKUP(C19082,Pivot!A:B,2,0),0)</f>
        <v>0</v>
      </c>
      <c r="F19082" s="65">
        <f>IFERROR(VLOOKUP(C19082,Pivot!A:C,3,0),0)</f>
        <v>0</v>
      </c>
    </row>
    <row r="19083" spans="1:6" x14ac:dyDescent="0.25">
      <c r="A19083" s="68" t="s">
        <v>103</v>
      </c>
      <c r="B19083" s="69">
        <v>491898897</v>
      </c>
      <c r="C19083" s="68">
        <v>630509911332</v>
      </c>
      <c r="D19083" s="69" t="s">
        <v>12604</v>
      </c>
      <c r="E19083" s="65">
        <f>IFERROR(VLOOKUP(C19083,Pivot!A:B,2,0),0)</f>
        <v>0</v>
      </c>
      <c r="F19083" s="65">
        <f>IFERROR(VLOOKUP(C19083,Pivot!A:C,3,0),0)</f>
        <v>0</v>
      </c>
    </row>
    <row r="19084" spans="1:6" x14ac:dyDescent="0.25">
      <c r="A19084" s="68" t="s">
        <v>103</v>
      </c>
      <c r="B19084" s="69">
        <v>491898900</v>
      </c>
      <c r="C19084" s="68">
        <v>810050360005</v>
      </c>
      <c r="D19084" s="69" t="s">
        <v>12605</v>
      </c>
      <c r="E19084" s="65">
        <f>IFERROR(VLOOKUP(C19084,Pivot!A:B,2,0),0)</f>
        <v>0</v>
      </c>
      <c r="F19084" s="65">
        <f>IFERROR(VLOOKUP(C19084,Pivot!A:C,3,0),0)</f>
        <v>0</v>
      </c>
    </row>
    <row r="19085" spans="1:6" x14ac:dyDescent="0.25">
      <c r="A19085" s="68" t="s">
        <v>103</v>
      </c>
      <c r="B19085" s="69">
        <v>491898901</v>
      </c>
      <c r="C19085" s="68">
        <v>810050360012</v>
      </c>
      <c r="D19085" s="69" t="s">
        <v>12606</v>
      </c>
      <c r="E19085" s="65">
        <f>IFERROR(VLOOKUP(C19085,Pivot!A:B,2,0),0)</f>
        <v>0</v>
      </c>
      <c r="F19085" s="65">
        <f>IFERROR(VLOOKUP(C19085,Pivot!A:C,3,0),0)</f>
        <v>0</v>
      </c>
    </row>
    <row r="19086" spans="1:6" x14ac:dyDescent="0.25">
      <c r="A19086" s="68" t="s">
        <v>103</v>
      </c>
      <c r="B19086" s="69">
        <v>491898902</v>
      </c>
      <c r="C19086" s="68">
        <v>810050360029</v>
      </c>
      <c r="D19086" s="69" t="s">
        <v>12607</v>
      </c>
      <c r="E19086" s="65">
        <f>IFERROR(VLOOKUP(C19086,Pivot!A:B,2,0),0)</f>
        <v>0</v>
      </c>
      <c r="F19086" s="65">
        <f>IFERROR(VLOOKUP(C19086,Pivot!A:C,3,0),0)</f>
        <v>0</v>
      </c>
    </row>
    <row r="19087" spans="1:6" x14ac:dyDescent="0.25">
      <c r="A19087" s="68" t="s">
        <v>103</v>
      </c>
      <c r="B19087" s="69">
        <v>491898903</v>
      </c>
      <c r="C19087" s="68">
        <v>810050360036</v>
      </c>
      <c r="D19087" s="69" t="s">
        <v>12608</v>
      </c>
      <c r="E19087" s="65">
        <f>IFERROR(VLOOKUP(C19087,Pivot!A:B,2,0),0)</f>
        <v>0</v>
      </c>
      <c r="F19087" s="65">
        <f>IFERROR(VLOOKUP(C19087,Pivot!A:C,3,0),0)</f>
        <v>0</v>
      </c>
    </row>
    <row r="19088" spans="1:6" x14ac:dyDescent="0.25">
      <c r="A19088" s="68" t="s">
        <v>103</v>
      </c>
      <c r="B19088" s="69">
        <v>491898904</v>
      </c>
      <c r="C19088" s="68">
        <v>810050360043</v>
      </c>
      <c r="D19088" s="69" t="s">
        <v>12609</v>
      </c>
      <c r="E19088" s="65">
        <f>IFERROR(VLOOKUP(C19088,Pivot!A:B,2,0),0)</f>
        <v>0</v>
      </c>
      <c r="F19088" s="65">
        <f>IFERROR(VLOOKUP(C19088,Pivot!A:C,3,0),0)</f>
        <v>0</v>
      </c>
    </row>
    <row r="19089" spans="1:6" x14ac:dyDescent="0.25">
      <c r="A19089" s="68" t="s">
        <v>103</v>
      </c>
      <c r="B19089" s="69">
        <v>491898905</v>
      </c>
      <c r="C19089" s="68">
        <v>810050360050</v>
      </c>
      <c r="D19089" s="69" t="s">
        <v>12610</v>
      </c>
      <c r="E19089" s="65">
        <f>IFERROR(VLOOKUP(C19089,Pivot!A:B,2,0),0)</f>
        <v>0</v>
      </c>
      <c r="F19089" s="65">
        <f>IFERROR(VLOOKUP(C19089,Pivot!A:C,3,0),0)</f>
        <v>0</v>
      </c>
    </row>
    <row r="19090" spans="1:6" x14ac:dyDescent="0.25">
      <c r="A19090" s="68" t="s">
        <v>103</v>
      </c>
      <c r="B19090" s="69">
        <v>491898906</v>
      </c>
      <c r="C19090" s="68">
        <v>810050360067</v>
      </c>
      <c r="D19090" s="69" t="s">
        <v>12611</v>
      </c>
      <c r="E19090" s="65">
        <f>IFERROR(VLOOKUP(C19090,Pivot!A:B,2,0),0)</f>
        <v>0</v>
      </c>
      <c r="F19090" s="65">
        <f>IFERROR(VLOOKUP(C19090,Pivot!A:C,3,0),0)</f>
        <v>0</v>
      </c>
    </row>
    <row r="19091" spans="1:6" x14ac:dyDescent="0.25">
      <c r="A19091" s="68" t="s">
        <v>103</v>
      </c>
      <c r="B19091" s="69">
        <v>491898907</v>
      </c>
      <c r="C19091" s="68">
        <v>810050360074</v>
      </c>
      <c r="D19091" s="69" t="s">
        <v>12612</v>
      </c>
      <c r="E19091" s="65">
        <f>IFERROR(VLOOKUP(C19091,Pivot!A:B,2,0),0)</f>
        <v>0</v>
      </c>
      <c r="F19091" s="65">
        <f>IFERROR(VLOOKUP(C19091,Pivot!A:C,3,0),0)</f>
        <v>0</v>
      </c>
    </row>
    <row r="19092" spans="1:6" x14ac:dyDescent="0.25">
      <c r="A19092" s="68" t="s">
        <v>103</v>
      </c>
      <c r="B19092" s="69">
        <v>491898908</v>
      </c>
      <c r="C19092" s="68">
        <v>810050360081</v>
      </c>
      <c r="D19092" s="69" t="s">
        <v>12613</v>
      </c>
      <c r="E19092" s="65">
        <f>IFERROR(VLOOKUP(C19092,Pivot!A:B,2,0),0)</f>
        <v>0</v>
      </c>
      <c r="F19092" s="65">
        <f>IFERROR(VLOOKUP(C19092,Pivot!A:C,3,0),0)</f>
        <v>0</v>
      </c>
    </row>
    <row r="19093" spans="1:6" x14ac:dyDescent="0.25">
      <c r="A19093" s="68" t="s">
        <v>103</v>
      </c>
      <c r="B19093" s="69">
        <v>491898909</v>
      </c>
      <c r="C19093" s="68">
        <v>810050360098</v>
      </c>
      <c r="D19093" s="69" t="s">
        <v>12614</v>
      </c>
      <c r="E19093" s="65">
        <f>IFERROR(VLOOKUP(C19093,Pivot!A:B,2,0),0)</f>
        <v>0</v>
      </c>
      <c r="F19093" s="65">
        <f>IFERROR(VLOOKUP(C19093,Pivot!A:C,3,0),0)</f>
        <v>0</v>
      </c>
    </row>
    <row r="19094" spans="1:6" x14ac:dyDescent="0.25">
      <c r="A19094" s="68" t="s">
        <v>103</v>
      </c>
      <c r="B19094" s="69">
        <v>491898910</v>
      </c>
      <c r="C19094" s="68">
        <v>810050360104</v>
      </c>
      <c r="D19094" s="69" t="s">
        <v>12615</v>
      </c>
      <c r="E19094" s="65">
        <f>IFERROR(VLOOKUP(C19094,Pivot!A:B,2,0),0)</f>
        <v>0</v>
      </c>
      <c r="F19094" s="65">
        <f>IFERROR(VLOOKUP(C19094,Pivot!A:C,3,0),0)</f>
        <v>0</v>
      </c>
    </row>
    <row r="19095" spans="1:6" x14ac:dyDescent="0.25">
      <c r="A19095" s="68" t="s">
        <v>103</v>
      </c>
      <c r="B19095" s="69">
        <v>491898911</v>
      </c>
      <c r="C19095" s="68">
        <v>810050360111</v>
      </c>
      <c r="D19095" s="69" t="s">
        <v>12616</v>
      </c>
      <c r="E19095" s="65">
        <f>IFERROR(VLOOKUP(C19095,Pivot!A:B,2,0),0)</f>
        <v>0</v>
      </c>
      <c r="F19095" s="65">
        <f>IFERROR(VLOOKUP(C19095,Pivot!A:C,3,0),0)</f>
        <v>0</v>
      </c>
    </row>
    <row r="19096" spans="1:6" x14ac:dyDescent="0.25">
      <c r="A19096" s="68" t="s">
        <v>103</v>
      </c>
      <c r="B19096" s="69">
        <v>491898912</v>
      </c>
      <c r="C19096" s="68">
        <v>810050360142</v>
      </c>
      <c r="D19096" s="69" t="s">
        <v>12617</v>
      </c>
      <c r="E19096" s="65">
        <f>IFERROR(VLOOKUP(C19096,Pivot!A:B,2,0),0)</f>
        <v>0</v>
      </c>
      <c r="F19096" s="65">
        <f>IFERROR(VLOOKUP(C19096,Pivot!A:C,3,0),0)</f>
        <v>0</v>
      </c>
    </row>
    <row r="19097" spans="1:6" x14ac:dyDescent="0.25">
      <c r="A19097" s="68" t="s">
        <v>103</v>
      </c>
      <c r="B19097" s="69">
        <v>491898913</v>
      </c>
      <c r="C19097" s="68">
        <v>810050360128</v>
      </c>
      <c r="D19097" s="69" t="s">
        <v>12618</v>
      </c>
      <c r="E19097" s="65">
        <f>IFERROR(VLOOKUP(C19097,Pivot!A:B,2,0),0)</f>
        <v>0</v>
      </c>
      <c r="F19097" s="65">
        <f>IFERROR(VLOOKUP(C19097,Pivot!A:C,3,0),0)</f>
        <v>0</v>
      </c>
    </row>
    <row r="19098" spans="1:6" x14ac:dyDescent="0.25">
      <c r="A19098" s="68" t="s">
        <v>103</v>
      </c>
      <c r="B19098" s="69">
        <v>491898914</v>
      </c>
      <c r="C19098" s="68">
        <v>810050360135</v>
      </c>
      <c r="D19098" s="69" t="s">
        <v>12619</v>
      </c>
      <c r="E19098" s="65">
        <f>IFERROR(VLOOKUP(C19098,Pivot!A:B,2,0),0)</f>
        <v>0</v>
      </c>
      <c r="F19098" s="65">
        <f>IFERROR(VLOOKUP(C19098,Pivot!A:C,3,0),0)</f>
        <v>0</v>
      </c>
    </row>
    <row r="19099" spans="1:6" x14ac:dyDescent="0.25">
      <c r="A19099" s="68" t="s">
        <v>103</v>
      </c>
      <c r="B19099" s="69">
        <v>491898915</v>
      </c>
      <c r="C19099" s="68">
        <v>3032160280494</v>
      </c>
      <c r="D19099" s="69" t="s">
        <v>12620</v>
      </c>
      <c r="E19099" s="65">
        <f>IFERROR(VLOOKUP(C19099,Pivot!A:B,2,0),0)</f>
        <v>0</v>
      </c>
      <c r="F19099" s="65">
        <f>IFERROR(VLOOKUP(C19099,Pivot!A:C,3,0),0)</f>
        <v>0</v>
      </c>
    </row>
    <row r="19100" spans="1:6" x14ac:dyDescent="0.25">
      <c r="A19100" s="68" t="s">
        <v>103</v>
      </c>
      <c r="B19100" s="69">
        <v>491898918</v>
      </c>
      <c r="C19100" s="68">
        <v>4006592621889</v>
      </c>
      <c r="D19100" s="69" t="s">
        <v>12621</v>
      </c>
      <c r="E19100" s="65">
        <f>IFERROR(VLOOKUP(C19100,Pivot!A:B,2,0),0)</f>
        <v>0</v>
      </c>
      <c r="F19100" s="65">
        <f>IFERROR(VLOOKUP(C19100,Pivot!A:C,3,0),0)</f>
        <v>0</v>
      </c>
    </row>
    <row r="19101" spans="1:6" x14ac:dyDescent="0.25">
      <c r="A19101" s="68" t="s">
        <v>103</v>
      </c>
      <c r="B19101" s="69">
        <v>491898919</v>
      </c>
      <c r="C19101" s="68">
        <v>4006592623715</v>
      </c>
      <c r="D19101" s="69" t="s">
        <v>12622</v>
      </c>
      <c r="E19101" s="65">
        <f>IFERROR(VLOOKUP(C19101,Pivot!A:B,2,0),0)</f>
        <v>0</v>
      </c>
      <c r="F19101" s="65">
        <f>IFERROR(VLOOKUP(C19101,Pivot!A:C,3,0),0)</f>
        <v>0</v>
      </c>
    </row>
    <row r="19102" spans="1:6" x14ac:dyDescent="0.25">
      <c r="A19102" s="68" t="s">
        <v>103</v>
      </c>
      <c r="B19102" s="69">
        <v>491898921</v>
      </c>
      <c r="C19102" s="68">
        <v>4006592676759</v>
      </c>
      <c r="D19102" s="69" t="s">
        <v>12623</v>
      </c>
      <c r="E19102" s="65">
        <f>IFERROR(VLOOKUP(C19102,Pivot!A:B,2,0),0)</f>
        <v>0</v>
      </c>
      <c r="F19102" s="65">
        <f>IFERROR(VLOOKUP(C19102,Pivot!A:C,3,0),0)</f>
        <v>0</v>
      </c>
    </row>
    <row r="19103" spans="1:6" x14ac:dyDescent="0.25">
      <c r="A19103" s="68" t="s">
        <v>103</v>
      </c>
      <c r="B19103" s="69">
        <v>491898922</v>
      </c>
      <c r="C19103" s="68">
        <v>4006592660857</v>
      </c>
      <c r="D19103" s="69" t="s">
        <v>12624</v>
      </c>
      <c r="E19103" s="65">
        <f>IFERROR(VLOOKUP(C19103,Pivot!A:B,2,0),0)</f>
        <v>0</v>
      </c>
      <c r="F19103" s="65">
        <f>IFERROR(VLOOKUP(C19103,Pivot!A:C,3,0),0)</f>
        <v>0</v>
      </c>
    </row>
    <row r="19104" spans="1:6" x14ac:dyDescent="0.25">
      <c r="A19104" s="68" t="s">
        <v>103</v>
      </c>
      <c r="B19104" s="69">
        <v>491898923</v>
      </c>
      <c r="C19104" s="68">
        <v>4006592661236</v>
      </c>
      <c r="D19104" s="69" t="s">
        <v>12625</v>
      </c>
      <c r="E19104" s="65">
        <f>IFERROR(VLOOKUP(C19104,Pivot!A:B,2,0),0)</f>
        <v>0</v>
      </c>
      <c r="F19104" s="65">
        <f>IFERROR(VLOOKUP(C19104,Pivot!A:C,3,0),0)</f>
        <v>0</v>
      </c>
    </row>
    <row r="19105" spans="1:6" x14ac:dyDescent="0.25">
      <c r="A19105" s="68" t="s">
        <v>103</v>
      </c>
      <c r="B19105" s="69">
        <v>491898924</v>
      </c>
      <c r="C19105" s="68">
        <v>8435442406196</v>
      </c>
      <c r="D19105" s="69" t="s">
        <v>12626</v>
      </c>
      <c r="E19105" s="65">
        <f>IFERROR(VLOOKUP(C19105,Pivot!A:B,2,0),0)</f>
        <v>0</v>
      </c>
      <c r="F19105" s="65">
        <f>IFERROR(VLOOKUP(C19105,Pivot!A:C,3,0),0)</f>
        <v>0</v>
      </c>
    </row>
    <row r="19106" spans="1:6" x14ac:dyDescent="0.25">
      <c r="A19106" s="68" t="s">
        <v>103</v>
      </c>
      <c r="B19106" s="69">
        <v>491898925</v>
      </c>
      <c r="C19106" s="68">
        <v>4052351013686</v>
      </c>
      <c r="D19106" s="69" t="s">
        <v>12627</v>
      </c>
      <c r="E19106" s="65">
        <f>IFERROR(VLOOKUP(C19106,Pivot!A:B,2,0),0)</f>
        <v>0</v>
      </c>
      <c r="F19106" s="65">
        <f>IFERROR(VLOOKUP(C19106,Pivot!A:C,3,0),0)</f>
        <v>0</v>
      </c>
    </row>
    <row r="19107" spans="1:6" x14ac:dyDescent="0.25">
      <c r="A19107" s="68" t="s">
        <v>103</v>
      </c>
      <c r="B19107" s="69">
        <v>491898926</v>
      </c>
      <c r="C19107" s="68">
        <v>4006592003319</v>
      </c>
      <c r="D19107" s="69" t="s">
        <v>12628</v>
      </c>
      <c r="E19107" s="65">
        <f>IFERROR(VLOOKUP(C19107,Pivot!A:B,2,0),0)</f>
        <v>0</v>
      </c>
      <c r="F19107" s="65">
        <f>IFERROR(VLOOKUP(C19107,Pivot!A:C,3,0),0)</f>
        <v>0</v>
      </c>
    </row>
    <row r="19108" spans="1:6" x14ac:dyDescent="0.25">
      <c r="A19108" s="68" t="s">
        <v>103</v>
      </c>
      <c r="B19108" s="69">
        <v>491898927</v>
      </c>
      <c r="C19108" s="68">
        <v>4006592653774</v>
      </c>
      <c r="D19108" s="69" t="s">
        <v>12629</v>
      </c>
      <c r="E19108" s="65">
        <f>IFERROR(VLOOKUP(C19108,Pivot!A:B,2,0),0)</f>
        <v>0</v>
      </c>
      <c r="F19108" s="65">
        <f>IFERROR(VLOOKUP(C19108,Pivot!A:C,3,0),0)</f>
        <v>0</v>
      </c>
    </row>
    <row r="19109" spans="1:6" x14ac:dyDescent="0.25">
      <c r="A19109" s="68" t="s">
        <v>103</v>
      </c>
      <c r="B19109" s="69">
        <v>491898928</v>
      </c>
      <c r="C19109" s="68">
        <v>4006592654191</v>
      </c>
      <c r="D19109" s="69" t="s">
        <v>12630</v>
      </c>
      <c r="E19109" s="65">
        <f>IFERROR(VLOOKUP(C19109,Pivot!A:B,2,0),0)</f>
        <v>0</v>
      </c>
      <c r="F19109" s="65">
        <f>IFERROR(VLOOKUP(C19109,Pivot!A:C,3,0),0)</f>
        <v>0</v>
      </c>
    </row>
    <row r="19110" spans="1:6" x14ac:dyDescent="0.25">
      <c r="A19110" s="68" t="s">
        <v>103</v>
      </c>
      <c r="B19110" s="69">
        <v>491898930</v>
      </c>
      <c r="C19110" s="68">
        <v>4006592691134</v>
      </c>
      <c r="D19110" s="69" t="s">
        <v>12631</v>
      </c>
      <c r="E19110" s="65">
        <f>IFERROR(VLOOKUP(C19110,Pivot!A:B,2,0),0)</f>
        <v>0</v>
      </c>
      <c r="F19110" s="65">
        <f>IFERROR(VLOOKUP(C19110,Pivot!A:C,3,0),0)</f>
        <v>0</v>
      </c>
    </row>
    <row r="19111" spans="1:6" x14ac:dyDescent="0.25">
      <c r="A19111" s="68" t="s">
        <v>103</v>
      </c>
      <c r="B19111" s="69">
        <v>491898931</v>
      </c>
      <c r="C19111" s="68">
        <v>4006592691165</v>
      </c>
      <c r="D19111" s="69" t="s">
        <v>12632</v>
      </c>
      <c r="E19111" s="65">
        <f>IFERROR(VLOOKUP(C19111,Pivot!A:B,2,0),0)</f>
        <v>0</v>
      </c>
      <c r="F19111" s="65">
        <f>IFERROR(VLOOKUP(C19111,Pivot!A:C,3,0),0)</f>
        <v>0</v>
      </c>
    </row>
    <row r="19112" spans="1:6" x14ac:dyDescent="0.25">
      <c r="A19112" s="68" t="s">
        <v>103</v>
      </c>
      <c r="B19112" s="69">
        <v>491898932</v>
      </c>
      <c r="C19112" s="68">
        <v>4006592614430</v>
      </c>
      <c r="D19112" s="69" t="s">
        <v>12633</v>
      </c>
      <c r="E19112" s="65">
        <f>IFERROR(VLOOKUP(C19112,Pivot!A:B,2,0),0)</f>
        <v>0</v>
      </c>
      <c r="F19112" s="65">
        <f>IFERROR(VLOOKUP(C19112,Pivot!A:C,3,0),0)</f>
        <v>0</v>
      </c>
    </row>
    <row r="19113" spans="1:6" x14ac:dyDescent="0.25">
      <c r="A19113" s="68" t="s">
        <v>103</v>
      </c>
      <c r="B19113" s="69">
        <v>491898933</v>
      </c>
      <c r="C19113" s="68">
        <v>4052351015390</v>
      </c>
      <c r="D19113" s="69" t="s">
        <v>12634</v>
      </c>
      <c r="E19113" s="65">
        <f>IFERROR(VLOOKUP(C19113,Pivot!A:B,2,0),0)</f>
        <v>0</v>
      </c>
      <c r="F19113" s="65">
        <f>IFERROR(VLOOKUP(C19113,Pivot!A:C,3,0),0)</f>
        <v>0</v>
      </c>
    </row>
    <row r="19114" spans="1:6" x14ac:dyDescent="0.25">
      <c r="A19114" s="68" t="s">
        <v>103</v>
      </c>
      <c r="B19114" s="69">
        <v>491898934</v>
      </c>
      <c r="C19114" s="68">
        <v>4052351015420</v>
      </c>
      <c r="D19114" s="69" t="s">
        <v>12635</v>
      </c>
      <c r="E19114" s="65">
        <f>IFERROR(VLOOKUP(C19114,Pivot!A:B,2,0),0)</f>
        <v>0</v>
      </c>
      <c r="F19114" s="65">
        <f>IFERROR(VLOOKUP(C19114,Pivot!A:C,3,0),0)</f>
        <v>0</v>
      </c>
    </row>
    <row r="19115" spans="1:6" x14ac:dyDescent="0.25">
      <c r="A19115" s="68" t="s">
        <v>103</v>
      </c>
      <c r="B19115" s="69">
        <v>491898938</v>
      </c>
      <c r="C19115" s="68">
        <v>8435442402167</v>
      </c>
      <c r="D19115" s="69" t="s">
        <v>12636</v>
      </c>
      <c r="E19115" s="65">
        <f>IFERROR(VLOOKUP(C19115,Pivot!A:B,2,0),0)</f>
        <v>0</v>
      </c>
      <c r="F19115" s="65">
        <f>IFERROR(VLOOKUP(C19115,Pivot!A:C,3,0),0)</f>
        <v>0</v>
      </c>
    </row>
    <row r="19116" spans="1:6" x14ac:dyDescent="0.25">
      <c r="A19116" s="68" t="s">
        <v>103</v>
      </c>
      <c r="B19116" s="69">
        <v>491898939</v>
      </c>
      <c r="C19116" s="68">
        <v>8435442402150</v>
      </c>
      <c r="D19116" s="69" t="s">
        <v>12637</v>
      </c>
      <c r="E19116" s="65">
        <f>IFERROR(VLOOKUP(C19116,Pivot!A:B,2,0),0)</f>
        <v>0</v>
      </c>
      <c r="F19116" s="65">
        <f>IFERROR(VLOOKUP(C19116,Pivot!A:C,3,0),0)</f>
        <v>0</v>
      </c>
    </row>
    <row r="19117" spans="1:6" x14ac:dyDescent="0.25">
      <c r="A19117" s="68" t="s">
        <v>103</v>
      </c>
      <c r="B19117" s="69">
        <v>491898942</v>
      </c>
      <c r="C19117" s="68">
        <v>4006592691714</v>
      </c>
      <c r="D19117" s="69" t="s">
        <v>12638</v>
      </c>
      <c r="E19117" s="65">
        <f>IFERROR(VLOOKUP(C19117,Pivot!A:B,2,0),0)</f>
        <v>0</v>
      </c>
      <c r="F19117" s="65">
        <f>IFERROR(VLOOKUP(C19117,Pivot!A:C,3,0),0)</f>
        <v>0</v>
      </c>
    </row>
    <row r="19118" spans="1:6" x14ac:dyDescent="0.25">
      <c r="A19118" s="68" t="s">
        <v>103</v>
      </c>
      <c r="B19118" s="69">
        <v>491898943</v>
      </c>
      <c r="C19118" s="68">
        <v>4052351014218</v>
      </c>
      <c r="D19118" s="69" t="s">
        <v>12639</v>
      </c>
      <c r="E19118" s="65">
        <f>IFERROR(VLOOKUP(C19118,Pivot!A:B,2,0),0)</f>
        <v>0</v>
      </c>
      <c r="F19118" s="65">
        <f>IFERROR(VLOOKUP(C19118,Pivot!A:C,3,0),0)</f>
        <v>0</v>
      </c>
    </row>
    <row r="19119" spans="1:6" x14ac:dyDescent="0.25">
      <c r="A19119" s="68" t="s">
        <v>103</v>
      </c>
      <c r="B19119" s="69">
        <v>491898944</v>
      </c>
      <c r="C19119" s="68">
        <v>4006592024208</v>
      </c>
      <c r="D19119" s="69" t="s">
        <v>12640</v>
      </c>
      <c r="E19119" s="65">
        <f>IFERROR(VLOOKUP(C19119,Pivot!A:B,2,0),0)</f>
        <v>0</v>
      </c>
      <c r="F19119" s="65">
        <f>IFERROR(VLOOKUP(C19119,Pivot!A:C,3,0),0)</f>
        <v>0</v>
      </c>
    </row>
    <row r="19120" spans="1:6" x14ac:dyDescent="0.25">
      <c r="A19120" s="68" t="s">
        <v>103</v>
      </c>
      <c r="B19120" s="69">
        <v>491898945</v>
      </c>
      <c r="C19120" s="68">
        <v>4006592019907</v>
      </c>
      <c r="D19120" s="69" t="s">
        <v>12641</v>
      </c>
      <c r="E19120" s="65">
        <f>IFERROR(VLOOKUP(C19120,Pivot!A:B,2,0),0)</f>
        <v>0</v>
      </c>
      <c r="F19120" s="65">
        <f>IFERROR(VLOOKUP(C19120,Pivot!A:C,3,0),0)</f>
        <v>0</v>
      </c>
    </row>
    <row r="19121" spans="1:6" x14ac:dyDescent="0.25">
      <c r="A19121" s="68" t="s">
        <v>103</v>
      </c>
      <c r="B19121" s="69">
        <v>491898946</v>
      </c>
      <c r="C19121" s="68">
        <v>4006592019853</v>
      </c>
      <c r="D19121" s="69" t="s">
        <v>12642</v>
      </c>
      <c r="E19121" s="65">
        <f>IFERROR(VLOOKUP(C19121,Pivot!A:B,2,0),0)</f>
        <v>0</v>
      </c>
      <c r="F19121" s="65">
        <f>IFERROR(VLOOKUP(C19121,Pivot!A:C,3,0),0)</f>
        <v>0</v>
      </c>
    </row>
    <row r="19122" spans="1:6" x14ac:dyDescent="0.25">
      <c r="A19122" s="68" t="s">
        <v>103</v>
      </c>
      <c r="B19122" s="69">
        <v>491898947</v>
      </c>
      <c r="C19122" s="68">
        <v>4006592016104</v>
      </c>
      <c r="D19122" s="69" t="s">
        <v>12643</v>
      </c>
      <c r="E19122" s="65">
        <f>IFERROR(VLOOKUP(C19122,Pivot!A:B,2,0),0)</f>
        <v>0</v>
      </c>
      <c r="F19122" s="65">
        <f>IFERROR(VLOOKUP(C19122,Pivot!A:C,3,0),0)</f>
        <v>0</v>
      </c>
    </row>
    <row r="19123" spans="1:6" x14ac:dyDescent="0.25">
      <c r="A19123" s="68" t="s">
        <v>103</v>
      </c>
      <c r="B19123" s="69">
        <v>491898948</v>
      </c>
      <c r="C19123" s="68">
        <v>4006592016135</v>
      </c>
      <c r="D19123" s="69" t="s">
        <v>12644</v>
      </c>
      <c r="E19123" s="65">
        <f>IFERROR(VLOOKUP(C19123,Pivot!A:B,2,0),0)</f>
        <v>0</v>
      </c>
      <c r="F19123" s="65">
        <f>IFERROR(VLOOKUP(C19123,Pivot!A:C,3,0),0)</f>
        <v>0</v>
      </c>
    </row>
    <row r="19124" spans="1:6" x14ac:dyDescent="0.25">
      <c r="A19124" s="68" t="s">
        <v>103</v>
      </c>
      <c r="B19124" s="69">
        <v>491898949</v>
      </c>
      <c r="C19124" s="68">
        <v>8435442413040</v>
      </c>
      <c r="D19124" s="69" t="s">
        <v>12645</v>
      </c>
      <c r="E19124" s="65">
        <f>IFERROR(VLOOKUP(C19124,Pivot!A:B,2,0),0)</f>
        <v>0</v>
      </c>
      <c r="F19124" s="65">
        <f>IFERROR(VLOOKUP(C19124,Pivot!A:C,3,0),0)</f>
        <v>0</v>
      </c>
    </row>
    <row r="19125" spans="1:6" x14ac:dyDescent="0.25">
      <c r="A19125" s="68" t="s">
        <v>103</v>
      </c>
      <c r="B19125" s="69">
        <v>491898950</v>
      </c>
      <c r="C19125" s="68">
        <v>8435442413064</v>
      </c>
      <c r="D19125" s="69" t="s">
        <v>12646</v>
      </c>
      <c r="E19125" s="65">
        <f>IFERROR(VLOOKUP(C19125,Pivot!A:B,2,0),0)</f>
        <v>0</v>
      </c>
      <c r="F19125" s="65">
        <f>IFERROR(VLOOKUP(C19125,Pivot!A:C,3,0),0)</f>
        <v>0</v>
      </c>
    </row>
    <row r="19126" spans="1:6" x14ac:dyDescent="0.25">
      <c r="A19126" s="68" t="s">
        <v>103</v>
      </c>
      <c r="B19126" s="69">
        <v>491898951</v>
      </c>
      <c r="C19126" s="68">
        <v>813974020291</v>
      </c>
      <c r="D19126" s="69" t="s">
        <v>12647</v>
      </c>
      <c r="E19126" s="65">
        <f>IFERROR(VLOOKUP(C19126,Pivot!A:B,2,0),0)</f>
        <v>0</v>
      </c>
      <c r="F19126" s="65">
        <f>IFERROR(VLOOKUP(C19126,Pivot!A:C,3,0),0)</f>
        <v>0</v>
      </c>
    </row>
    <row r="19127" spans="1:6" x14ac:dyDescent="0.25">
      <c r="A19127" s="68" t="s">
        <v>103</v>
      </c>
      <c r="B19127" s="69">
        <v>491898952</v>
      </c>
      <c r="C19127" s="68">
        <v>813974020345</v>
      </c>
      <c r="D19127" s="69" t="s">
        <v>12648</v>
      </c>
      <c r="E19127" s="65">
        <f>IFERROR(VLOOKUP(C19127,Pivot!A:B,2,0),0)</f>
        <v>0</v>
      </c>
      <c r="F19127" s="65">
        <f>IFERROR(VLOOKUP(C19127,Pivot!A:C,3,0),0)</f>
        <v>0</v>
      </c>
    </row>
    <row r="19128" spans="1:6" x14ac:dyDescent="0.25">
      <c r="A19128" s="68" t="s">
        <v>103</v>
      </c>
      <c r="B19128" s="69">
        <v>491898953</v>
      </c>
      <c r="C19128" s="68">
        <v>813974020000</v>
      </c>
      <c r="D19128" s="69" t="s">
        <v>12649</v>
      </c>
      <c r="E19128" s="65">
        <f>IFERROR(VLOOKUP(C19128,Pivot!A:B,2,0),0)</f>
        <v>0</v>
      </c>
      <c r="F19128" s="65">
        <f>IFERROR(VLOOKUP(C19128,Pivot!A:C,3,0),0)</f>
        <v>0</v>
      </c>
    </row>
    <row r="19129" spans="1:6" x14ac:dyDescent="0.25">
      <c r="A19129" s="68" t="s">
        <v>103</v>
      </c>
      <c r="B19129" s="69">
        <v>491898953</v>
      </c>
      <c r="C19129" s="68">
        <v>813974020017</v>
      </c>
      <c r="D19129" s="69" t="s">
        <v>12649</v>
      </c>
      <c r="E19129" s="65">
        <f>IFERROR(VLOOKUP(C19129,Pivot!A:B,2,0),0)</f>
        <v>0</v>
      </c>
      <c r="F19129" s="65">
        <f>IFERROR(VLOOKUP(C19129,Pivot!A:C,3,0),0)</f>
        <v>0</v>
      </c>
    </row>
    <row r="19130" spans="1:6" x14ac:dyDescent="0.25">
      <c r="A19130" s="68" t="s">
        <v>103</v>
      </c>
      <c r="B19130" s="69">
        <v>491898953</v>
      </c>
      <c r="C19130" s="68">
        <v>813974020024</v>
      </c>
      <c r="D19130" s="69" t="s">
        <v>12649</v>
      </c>
      <c r="E19130" s="65">
        <f>IFERROR(VLOOKUP(C19130,Pivot!A:B,2,0),0)</f>
        <v>0</v>
      </c>
      <c r="F19130" s="65">
        <f>IFERROR(VLOOKUP(C19130,Pivot!A:C,3,0),0)</f>
        <v>0</v>
      </c>
    </row>
    <row r="19131" spans="1:6" x14ac:dyDescent="0.25">
      <c r="A19131" s="68" t="s">
        <v>103</v>
      </c>
      <c r="B19131" s="69">
        <v>491898953</v>
      </c>
      <c r="C19131" s="68">
        <v>813974020031</v>
      </c>
      <c r="D19131" s="69" t="s">
        <v>12649</v>
      </c>
      <c r="E19131" s="65">
        <f>IFERROR(VLOOKUP(C19131,Pivot!A:B,2,0),0)</f>
        <v>0</v>
      </c>
      <c r="F19131" s="65">
        <f>IFERROR(VLOOKUP(C19131,Pivot!A:C,3,0),0)</f>
        <v>0</v>
      </c>
    </row>
    <row r="19132" spans="1:6" x14ac:dyDescent="0.25">
      <c r="A19132" s="68" t="s">
        <v>103</v>
      </c>
      <c r="B19132" s="69">
        <v>491898954</v>
      </c>
      <c r="C19132" s="68">
        <v>813974020086</v>
      </c>
      <c r="D19132" s="69" t="s">
        <v>12650</v>
      </c>
      <c r="E19132" s="65">
        <f>IFERROR(VLOOKUP(C19132,Pivot!A:B,2,0),0)</f>
        <v>0</v>
      </c>
      <c r="F19132" s="65">
        <f>IFERROR(VLOOKUP(C19132,Pivot!A:C,3,0),0)</f>
        <v>0</v>
      </c>
    </row>
    <row r="19133" spans="1:6" x14ac:dyDescent="0.25">
      <c r="A19133" s="68" t="s">
        <v>103</v>
      </c>
      <c r="B19133" s="69">
        <v>491898954</v>
      </c>
      <c r="C19133" s="68">
        <v>813974020093</v>
      </c>
      <c r="D19133" s="69" t="s">
        <v>12650</v>
      </c>
      <c r="E19133" s="65">
        <f>IFERROR(VLOOKUP(C19133,Pivot!A:B,2,0),0)</f>
        <v>0</v>
      </c>
      <c r="F19133" s="65">
        <f>IFERROR(VLOOKUP(C19133,Pivot!A:C,3,0),0)</f>
        <v>0</v>
      </c>
    </row>
    <row r="19134" spans="1:6" x14ac:dyDescent="0.25">
      <c r="A19134" s="68" t="s">
        <v>103</v>
      </c>
      <c r="B19134" s="69">
        <v>491898954</v>
      </c>
      <c r="C19134" s="68">
        <v>813974020109</v>
      </c>
      <c r="D19134" s="69" t="s">
        <v>12650</v>
      </c>
      <c r="E19134" s="65">
        <f>IFERROR(VLOOKUP(C19134,Pivot!A:B,2,0),0)</f>
        <v>0</v>
      </c>
      <c r="F19134" s="65">
        <f>IFERROR(VLOOKUP(C19134,Pivot!A:C,3,0),0)</f>
        <v>0</v>
      </c>
    </row>
    <row r="19135" spans="1:6" x14ac:dyDescent="0.25">
      <c r="A19135" s="68" t="s">
        <v>103</v>
      </c>
      <c r="B19135" s="69">
        <v>491898954</v>
      </c>
      <c r="C19135" s="68">
        <v>813974020116</v>
      </c>
      <c r="D19135" s="69" t="s">
        <v>12650</v>
      </c>
      <c r="E19135" s="65">
        <f>IFERROR(VLOOKUP(C19135,Pivot!A:B,2,0),0)</f>
        <v>0</v>
      </c>
      <c r="F19135" s="65">
        <f>IFERROR(VLOOKUP(C19135,Pivot!A:C,3,0),0)</f>
        <v>0</v>
      </c>
    </row>
    <row r="19136" spans="1:6" x14ac:dyDescent="0.25">
      <c r="A19136" s="68" t="s">
        <v>103</v>
      </c>
      <c r="B19136" s="69">
        <v>491898955</v>
      </c>
      <c r="C19136" s="68">
        <v>813974020123</v>
      </c>
      <c r="D19136" s="69" t="s">
        <v>12651</v>
      </c>
      <c r="E19136" s="65">
        <f>IFERROR(VLOOKUP(C19136,Pivot!A:B,2,0),0)</f>
        <v>0</v>
      </c>
      <c r="F19136" s="65">
        <f>IFERROR(VLOOKUP(C19136,Pivot!A:C,3,0),0)</f>
        <v>0</v>
      </c>
    </row>
    <row r="19137" spans="1:6" x14ac:dyDescent="0.25">
      <c r="A19137" s="68" t="s">
        <v>103</v>
      </c>
      <c r="B19137" s="69">
        <v>491898955</v>
      </c>
      <c r="C19137" s="68">
        <v>813974020130</v>
      </c>
      <c r="D19137" s="69" t="s">
        <v>12651</v>
      </c>
      <c r="E19137" s="65">
        <f>IFERROR(VLOOKUP(C19137,Pivot!A:B,2,0),0)</f>
        <v>0</v>
      </c>
      <c r="F19137" s="65">
        <f>IFERROR(VLOOKUP(C19137,Pivot!A:C,3,0),0)</f>
        <v>0</v>
      </c>
    </row>
    <row r="19138" spans="1:6" x14ac:dyDescent="0.25">
      <c r="A19138" s="68" t="s">
        <v>103</v>
      </c>
      <c r="B19138" s="69">
        <v>491898956</v>
      </c>
      <c r="C19138" s="68">
        <v>813974020147</v>
      </c>
      <c r="D19138" s="69" t="s">
        <v>12652</v>
      </c>
      <c r="E19138" s="65">
        <f>IFERROR(VLOOKUP(C19138,Pivot!A:B,2,0),0)</f>
        <v>0</v>
      </c>
      <c r="F19138" s="65">
        <f>IFERROR(VLOOKUP(C19138,Pivot!A:C,3,0),0)</f>
        <v>0</v>
      </c>
    </row>
    <row r="19139" spans="1:6" x14ac:dyDescent="0.25">
      <c r="A19139" s="68" t="s">
        <v>103</v>
      </c>
      <c r="B19139" s="69">
        <v>491898956</v>
      </c>
      <c r="C19139" s="68">
        <v>813974020154</v>
      </c>
      <c r="D19139" s="69" t="s">
        <v>12652</v>
      </c>
      <c r="E19139" s="65">
        <f>IFERROR(VLOOKUP(C19139,Pivot!A:B,2,0),0)</f>
        <v>0</v>
      </c>
      <c r="F19139" s="65">
        <f>IFERROR(VLOOKUP(C19139,Pivot!A:C,3,0),0)</f>
        <v>0</v>
      </c>
    </row>
    <row r="19140" spans="1:6" x14ac:dyDescent="0.25">
      <c r="A19140" s="68" t="s">
        <v>103</v>
      </c>
      <c r="B19140" s="69">
        <v>491898956</v>
      </c>
      <c r="C19140" s="68">
        <v>813974020161</v>
      </c>
      <c r="D19140" s="69" t="s">
        <v>12652</v>
      </c>
      <c r="E19140" s="65">
        <f>IFERROR(VLOOKUP(C19140,Pivot!A:B,2,0),0)</f>
        <v>0</v>
      </c>
      <c r="F19140" s="65">
        <f>IFERROR(VLOOKUP(C19140,Pivot!A:C,3,0),0)</f>
        <v>0</v>
      </c>
    </row>
    <row r="19141" spans="1:6" x14ac:dyDescent="0.25">
      <c r="A19141" s="68" t="s">
        <v>103</v>
      </c>
      <c r="B19141" s="69">
        <v>491898956</v>
      </c>
      <c r="C19141" s="68">
        <v>813974022516</v>
      </c>
      <c r="D19141" s="69" t="s">
        <v>12652</v>
      </c>
      <c r="E19141" s="65">
        <f>IFERROR(VLOOKUP(C19141,Pivot!A:B,2,0),0)</f>
        <v>0</v>
      </c>
      <c r="F19141" s="65">
        <f>IFERROR(VLOOKUP(C19141,Pivot!A:C,3,0),0)</f>
        <v>0</v>
      </c>
    </row>
    <row r="19142" spans="1:6" x14ac:dyDescent="0.25">
      <c r="A19142" s="68" t="s">
        <v>103</v>
      </c>
      <c r="B19142" s="69">
        <v>491898956</v>
      </c>
      <c r="C19142" s="68">
        <v>813974022653</v>
      </c>
      <c r="D19142" s="69" t="s">
        <v>12652</v>
      </c>
      <c r="E19142" s="65">
        <f>IFERROR(VLOOKUP(C19142,Pivot!A:B,2,0),0)</f>
        <v>0</v>
      </c>
      <c r="F19142" s="65">
        <f>IFERROR(VLOOKUP(C19142,Pivot!A:C,3,0),0)</f>
        <v>0</v>
      </c>
    </row>
    <row r="19143" spans="1:6" x14ac:dyDescent="0.25">
      <c r="A19143" s="68" t="s">
        <v>103</v>
      </c>
      <c r="B19143" s="69">
        <v>491898957</v>
      </c>
      <c r="C19143" s="68">
        <v>813974020178</v>
      </c>
      <c r="D19143" s="69" t="s">
        <v>12653</v>
      </c>
      <c r="E19143" s="65">
        <f>IFERROR(VLOOKUP(C19143,Pivot!A:B,2,0),0)</f>
        <v>0</v>
      </c>
      <c r="F19143" s="65">
        <f>IFERROR(VLOOKUP(C19143,Pivot!A:C,3,0),0)</f>
        <v>0</v>
      </c>
    </row>
    <row r="19144" spans="1:6" x14ac:dyDescent="0.25">
      <c r="A19144" s="68" t="s">
        <v>103</v>
      </c>
      <c r="B19144" s="69">
        <v>491898957</v>
      </c>
      <c r="C19144" s="68">
        <v>813974020185</v>
      </c>
      <c r="D19144" s="69" t="s">
        <v>12653</v>
      </c>
      <c r="E19144" s="65">
        <f>IFERROR(VLOOKUP(C19144,Pivot!A:B,2,0),0)</f>
        <v>0</v>
      </c>
      <c r="F19144" s="65">
        <f>IFERROR(VLOOKUP(C19144,Pivot!A:C,3,0),0)</f>
        <v>0</v>
      </c>
    </row>
    <row r="19145" spans="1:6" x14ac:dyDescent="0.25">
      <c r="A19145" s="68" t="s">
        <v>103</v>
      </c>
      <c r="B19145" s="69">
        <v>491898957</v>
      </c>
      <c r="C19145" s="68">
        <v>813974020192</v>
      </c>
      <c r="D19145" s="69" t="s">
        <v>12653</v>
      </c>
      <c r="E19145" s="65">
        <f>IFERROR(VLOOKUP(C19145,Pivot!A:B,2,0),0)</f>
        <v>0</v>
      </c>
      <c r="F19145" s="65">
        <f>IFERROR(VLOOKUP(C19145,Pivot!A:C,3,0),0)</f>
        <v>0</v>
      </c>
    </row>
    <row r="19146" spans="1:6" x14ac:dyDescent="0.25">
      <c r="A19146" s="68" t="s">
        <v>103</v>
      </c>
      <c r="B19146" s="69">
        <v>491898958</v>
      </c>
      <c r="C19146" s="68">
        <v>813974020208</v>
      </c>
      <c r="D19146" s="69" t="s">
        <v>12654</v>
      </c>
      <c r="E19146" s="65">
        <f>IFERROR(VLOOKUP(C19146,Pivot!A:B,2,0),0)</f>
        <v>0</v>
      </c>
      <c r="F19146" s="65">
        <f>IFERROR(VLOOKUP(C19146,Pivot!A:C,3,0),0)</f>
        <v>0</v>
      </c>
    </row>
    <row r="19147" spans="1:6" x14ac:dyDescent="0.25">
      <c r="A19147" s="68" t="s">
        <v>103</v>
      </c>
      <c r="B19147" s="69">
        <v>491898958</v>
      </c>
      <c r="C19147" s="68">
        <v>813974020215</v>
      </c>
      <c r="D19147" s="69" t="s">
        <v>12654</v>
      </c>
      <c r="E19147" s="65">
        <f>IFERROR(VLOOKUP(C19147,Pivot!A:B,2,0),0)</f>
        <v>0</v>
      </c>
      <c r="F19147" s="65">
        <f>IFERROR(VLOOKUP(C19147,Pivot!A:C,3,0),0)</f>
        <v>0</v>
      </c>
    </row>
    <row r="19148" spans="1:6" x14ac:dyDescent="0.25">
      <c r="A19148" s="68" t="s">
        <v>103</v>
      </c>
      <c r="B19148" s="69">
        <v>491898958</v>
      </c>
      <c r="C19148" s="68">
        <v>813974020222</v>
      </c>
      <c r="D19148" s="69" t="s">
        <v>12654</v>
      </c>
      <c r="E19148" s="65">
        <f>IFERROR(VLOOKUP(C19148,Pivot!A:B,2,0),0)</f>
        <v>0</v>
      </c>
      <c r="F19148" s="65">
        <f>IFERROR(VLOOKUP(C19148,Pivot!A:C,3,0),0)</f>
        <v>0</v>
      </c>
    </row>
    <row r="19149" spans="1:6" x14ac:dyDescent="0.25">
      <c r="A19149" s="68" t="s">
        <v>103</v>
      </c>
      <c r="B19149" s="69">
        <v>491898959</v>
      </c>
      <c r="C19149" s="68">
        <v>813974021762</v>
      </c>
      <c r="D19149" s="69" t="s">
        <v>12655</v>
      </c>
      <c r="E19149" s="65">
        <f>IFERROR(VLOOKUP(C19149,Pivot!A:B,2,0),0)</f>
        <v>0</v>
      </c>
      <c r="F19149" s="65">
        <f>IFERROR(VLOOKUP(C19149,Pivot!A:C,3,0),0)</f>
        <v>0</v>
      </c>
    </row>
    <row r="19150" spans="1:6" x14ac:dyDescent="0.25">
      <c r="A19150" s="68" t="s">
        <v>103</v>
      </c>
      <c r="B19150" s="69">
        <v>491898960</v>
      </c>
      <c r="C19150" s="68">
        <v>813974021632</v>
      </c>
      <c r="D19150" s="69" t="s">
        <v>12656</v>
      </c>
      <c r="E19150" s="65">
        <f>IFERROR(VLOOKUP(C19150,Pivot!A:B,2,0),0)</f>
        <v>0</v>
      </c>
      <c r="F19150" s="65">
        <f>IFERROR(VLOOKUP(C19150,Pivot!A:C,3,0),0)</f>
        <v>0</v>
      </c>
    </row>
    <row r="19151" spans="1:6" x14ac:dyDescent="0.25">
      <c r="A19151" s="68" t="s">
        <v>103</v>
      </c>
      <c r="B19151" s="69">
        <v>491898961</v>
      </c>
      <c r="C19151" s="68">
        <v>813974020239</v>
      </c>
      <c r="D19151" s="69" t="s">
        <v>12657</v>
      </c>
      <c r="E19151" s="65">
        <f>IFERROR(VLOOKUP(C19151,Pivot!A:B,2,0),0)</f>
        <v>0</v>
      </c>
      <c r="F19151" s="65">
        <f>IFERROR(VLOOKUP(C19151,Pivot!A:C,3,0),0)</f>
        <v>0</v>
      </c>
    </row>
    <row r="19152" spans="1:6" x14ac:dyDescent="0.25">
      <c r="A19152" s="68" t="s">
        <v>103</v>
      </c>
      <c r="B19152" s="69">
        <v>491898962</v>
      </c>
      <c r="C19152" s="68">
        <v>813974021687</v>
      </c>
      <c r="D19152" s="69" t="s">
        <v>12658</v>
      </c>
      <c r="E19152" s="65">
        <f>IFERROR(VLOOKUP(C19152,Pivot!A:B,2,0),0)</f>
        <v>0</v>
      </c>
      <c r="F19152" s="65">
        <f>IFERROR(VLOOKUP(C19152,Pivot!A:C,3,0),0)</f>
        <v>0</v>
      </c>
    </row>
    <row r="19153" spans="1:6" x14ac:dyDescent="0.25">
      <c r="A19153" s="68" t="s">
        <v>103</v>
      </c>
      <c r="B19153" s="69">
        <v>491898963</v>
      </c>
      <c r="C19153" s="68">
        <v>54382639068</v>
      </c>
      <c r="D19153" s="69" t="s">
        <v>12659</v>
      </c>
      <c r="E19153" s="65">
        <f>IFERROR(VLOOKUP(C19153,Pivot!A:B,2,0),0)</f>
        <v>0</v>
      </c>
      <c r="F19153" s="65">
        <f>IFERROR(VLOOKUP(C19153,Pivot!A:C,3,0),0)</f>
        <v>0</v>
      </c>
    </row>
    <row r="19154" spans="1:6" x14ac:dyDescent="0.25">
      <c r="A19154" s="68" t="s">
        <v>103</v>
      </c>
      <c r="B19154" s="69">
        <v>491898970</v>
      </c>
      <c r="C19154" s="68">
        <v>5714323243680</v>
      </c>
      <c r="D19154" s="69" t="s">
        <v>12660</v>
      </c>
      <c r="E19154" s="65">
        <f>IFERROR(VLOOKUP(C19154,Pivot!A:B,2,0),0)</f>
        <v>0</v>
      </c>
      <c r="F19154" s="65">
        <f>IFERROR(VLOOKUP(C19154,Pivot!A:C,3,0),0)</f>
        <v>0</v>
      </c>
    </row>
    <row r="19155" spans="1:6" x14ac:dyDescent="0.25">
      <c r="A19155" s="68" t="s">
        <v>103</v>
      </c>
      <c r="B19155" s="69">
        <v>491898974</v>
      </c>
      <c r="C19155" s="68">
        <v>3032161102139</v>
      </c>
      <c r="D19155" s="69" t="s">
        <v>12661</v>
      </c>
      <c r="E19155" s="65">
        <f>IFERROR(VLOOKUP(C19155,Pivot!A:B,2,0),0)</f>
        <v>0</v>
      </c>
      <c r="F19155" s="65">
        <f>IFERROR(VLOOKUP(C19155,Pivot!A:C,3,0),0)</f>
        <v>0</v>
      </c>
    </row>
    <row r="19156" spans="1:6" x14ac:dyDescent="0.25">
      <c r="A19156" s="68" t="s">
        <v>103</v>
      </c>
      <c r="B19156" s="69">
        <v>491898976</v>
      </c>
      <c r="C19156" s="68">
        <v>4006592007560</v>
      </c>
      <c r="D19156" s="69" t="s">
        <v>12662</v>
      </c>
      <c r="E19156" s="65">
        <f>IFERROR(VLOOKUP(C19156,Pivot!A:B,2,0),0)</f>
        <v>0</v>
      </c>
      <c r="F19156" s="65">
        <f>IFERROR(VLOOKUP(C19156,Pivot!A:C,3,0),0)</f>
        <v>0</v>
      </c>
    </row>
    <row r="19157" spans="1:6" x14ac:dyDescent="0.25">
      <c r="A19157" s="68" t="s">
        <v>103</v>
      </c>
      <c r="B19157" s="69">
        <v>491898977</v>
      </c>
      <c r="C19157" s="68">
        <v>4006592042530</v>
      </c>
      <c r="D19157" s="69" t="s">
        <v>12663</v>
      </c>
      <c r="E19157" s="65">
        <f>IFERROR(VLOOKUP(C19157,Pivot!A:B,2,0),0)</f>
        <v>0</v>
      </c>
      <c r="F19157" s="65">
        <f>IFERROR(VLOOKUP(C19157,Pivot!A:C,3,0),0)</f>
        <v>0</v>
      </c>
    </row>
    <row r="19158" spans="1:6" x14ac:dyDescent="0.25">
      <c r="A19158" s="68" t="s">
        <v>103</v>
      </c>
      <c r="B19158" s="69">
        <v>491898979</v>
      </c>
      <c r="C19158" s="68">
        <v>3280250032472</v>
      </c>
      <c r="D19158" s="69" t="s">
        <v>12664</v>
      </c>
      <c r="E19158" s="65">
        <f>IFERROR(VLOOKUP(C19158,Pivot!A:B,2,0),0)</f>
        <v>0</v>
      </c>
      <c r="F19158" s="65">
        <f>IFERROR(VLOOKUP(C19158,Pivot!A:C,3,0),0)</f>
        <v>0</v>
      </c>
    </row>
    <row r="19159" spans="1:6" x14ac:dyDescent="0.25">
      <c r="A19159" s="68" t="s">
        <v>103</v>
      </c>
      <c r="B19159" s="69">
        <v>491898980</v>
      </c>
      <c r="C19159" s="68">
        <v>4006592495947</v>
      </c>
      <c r="D19159" s="69" t="s">
        <v>12665</v>
      </c>
      <c r="E19159" s="65">
        <f>IFERROR(VLOOKUP(C19159,Pivot!A:B,2,0),0)</f>
        <v>0</v>
      </c>
      <c r="F19159" s="65">
        <f>IFERROR(VLOOKUP(C19159,Pivot!A:C,3,0),0)</f>
        <v>0</v>
      </c>
    </row>
    <row r="19160" spans="1:6" x14ac:dyDescent="0.25">
      <c r="A19160" s="68" t="s">
        <v>103</v>
      </c>
      <c r="B19160" s="69">
        <v>491898982</v>
      </c>
      <c r="C19160" s="68">
        <v>4006592435257</v>
      </c>
      <c r="D19160" s="69" t="s">
        <v>12666</v>
      </c>
      <c r="E19160" s="65">
        <f>IFERROR(VLOOKUP(C19160,Pivot!A:B,2,0),0)</f>
        <v>0</v>
      </c>
      <c r="F19160" s="65">
        <f>IFERROR(VLOOKUP(C19160,Pivot!A:C,3,0),0)</f>
        <v>0</v>
      </c>
    </row>
    <row r="19161" spans="1:6" x14ac:dyDescent="0.25">
      <c r="A19161" s="68" t="s">
        <v>103</v>
      </c>
      <c r="B19161" s="69">
        <v>491898983</v>
      </c>
      <c r="C19161" s="68">
        <v>4006592528386</v>
      </c>
      <c r="D19161" s="69" t="s">
        <v>12667</v>
      </c>
      <c r="E19161" s="65">
        <f>IFERROR(VLOOKUP(C19161,Pivot!A:B,2,0),0)</f>
        <v>0</v>
      </c>
      <c r="F19161" s="65">
        <f>IFERROR(VLOOKUP(C19161,Pivot!A:C,3,0),0)</f>
        <v>0</v>
      </c>
    </row>
    <row r="19162" spans="1:6" x14ac:dyDescent="0.25">
      <c r="A19162" s="68" t="s">
        <v>103</v>
      </c>
      <c r="B19162" s="69">
        <v>491898984</v>
      </c>
      <c r="C19162" s="68">
        <v>4006592435332</v>
      </c>
      <c r="D19162" s="69" t="s">
        <v>12668</v>
      </c>
      <c r="E19162" s="65">
        <f>IFERROR(VLOOKUP(C19162,Pivot!A:B,2,0),0)</f>
        <v>0</v>
      </c>
      <c r="F19162" s="65">
        <f>IFERROR(VLOOKUP(C19162,Pivot!A:C,3,0),0)</f>
        <v>0</v>
      </c>
    </row>
    <row r="19163" spans="1:6" x14ac:dyDescent="0.25">
      <c r="A19163" s="68" t="s">
        <v>103</v>
      </c>
      <c r="B19163" s="69">
        <v>491898986</v>
      </c>
      <c r="C19163" s="68">
        <v>4006592463243</v>
      </c>
      <c r="D19163" s="69" t="s">
        <v>12669</v>
      </c>
      <c r="E19163" s="65">
        <f>IFERROR(VLOOKUP(C19163,Pivot!A:B,2,0),0)</f>
        <v>0</v>
      </c>
      <c r="F19163" s="65">
        <f>IFERROR(VLOOKUP(C19163,Pivot!A:C,3,0),0)</f>
        <v>0</v>
      </c>
    </row>
    <row r="19164" spans="1:6" x14ac:dyDescent="0.25">
      <c r="A19164" s="68" t="s">
        <v>103</v>
      </c>
      <c r="B19164" s="69">
        <v>491898987</v>
      </c>
      <c r="C19164" s="68">
        <v>4006592481698</v>
      </c>
      <c r="D19164" s="69" t="s">
        <v>12670</v>
      </c>
      <c r="E19164" s="65">
        <f>IFERROR(VLOOKUP(C19164,Pivot!A:B,2,0),0)</f>
        <v>0</v>
      </c>
      <c r="F19164" s="65">
        <f>IFERROR(VLOOKUP(C19164,Pivot!A:C,3,0),0)</f>
        <v>0</v>
      </c>
    </row>
    <row r="19165" spans="1:6" x14ac:dyDescent="0.25">
      <c r="A19165" s="68" t="s">
        <v>103</v>
      </c>
      <c r="B19165" s="69">
        <v>491898988</v>
      </c>
      <c r="C19165" s="68">
        <v>4006592419400</v>
      </c>
      <c r="D19165" s="69" t="s">
        <v>12671</v>
      </c>
      <c r="E19165" s="65">
        <f>IFERROR(VLOOKUP(C19165,Pivot!A:B,2,0),0)</f>
        <v>0</v>
      </c>
      <c r="F19165" s="65">
        <f>IFERROR(VLOOKUP(C19165,Pivot!A:C,3,0),0)</f>
        <v>0</v>
      </c>
    </row>
    <row r="19166" spans="1:6" x14ac:dyDescent="0.25">
      <c r="A19166" s="68" t="s">
        <v>103</v>
      </c>
      <c r="B19166" s="69">
        <v>491898989</v>
      </c>
      <c r="C19166" s="68">
        <v>4006592419318</v>
      </c>
      <c r="D19166" s="69" t="s">
        <v>12672</v>
      </c>
      <c r="E19166" s="65">
        <f>IFERROR(VLOOKUP(C19166,Pivot!A:B,2,0),0)</f>
        <v>0</v>
      </c>
      <c r="F19166" s="65">
        <f>IFERROR(VLOOKUP(C19166,Pivot!A:C,3,0),0)</f>
        <v>0</v>
      </c>
    </row>
    <row r="19167" spans="1:6" x14ac:dyDescent="0.25">
      <c r="A19167" s="68" t="s">
        <v>103</v>
      </c>
      <c r="B19167" s="69">
        <v>491898990</v>
      </c>
      <c r="C19167" s="68">
        <v>4006592482855</v>
      </c>
      <c r="D19167" s="69" t="s">
        <v>12673</v>
      </c>
      <c r="E19167" s="65">
        <f>IFERROR(VLOOKUP(C19167,Pivot!A:B,2,0),0)</f>
        <v>0</v>
      </c>
      <c r="F19167" s="65">
        <f>IFERROR(VLOOKUP(C19167,Pivot!A:C,3,0),0)</f>
        <v>0</v>
      </c>
    </row>
    <row r="19168" spans="1:6" x14ac:dyDescent="0.25">
      <c r="A19168" s="68" t="s">
        <v>103</v>
      </c>
      <c r="B19168" s="69">
        <v>491898992</v>
      </c>
      <c r="C19168" s="68">
        <v>4052351015093</v>
      </c>
      <c r="D19168" s="69" t="s">
        <v>12674</v>
      </c>
      <c r="E19168" s="65">
        <f>IFERROR(VLOOKUP(C19168,Pivot!A:B,2,0),0)</f>
        <v>0</v>
      </c>
      <c r="F19168" s="65">
        <f>IFERROR(VLOOKUP(C19168,Pivot!A:C,3,0),0)</f>
        <v>0</v>
      </c>
    </row>
    <row r="19169" spans="1:6" x14ac:dyDescent="0.25">
      <c r="A19169" s="68" t="s">
        <v>103</v>
      </c>
      <c r="B19169" s="69">
        <v>491898993</v>
      </c>
      <c r="C19169" s="68">
        <v>4052351019435</v>
      </c>
      <c r="D19169" s="69" t="s">
        <v>12675</v>
      </c>
      <c r="E19169" s="65">
        <f>IFERROR(VLOOKUP(C19169,Pivot!A:B,2,0),0)</f>
        <v>0</v>
      </c>
      <c r="F19169" s="65">
        <f>IFERROR(VLOOKUP(C19169,Pivot!A:C,3,0),0)</f>
        <v>0</v>
      </c>
    </row>
    <row r="19170" spans="1:6" x14ac:dyDescent="0.25">
      <c r="A19170" s="68" t="s">
        <v>103</v>
      </c>
      <c r="B19170" s="69">
        <v>491898994</v>
      </c>
      <c r="C19170" s="68">
        <v>4006592006716</v>
      </c>
      <c r="D19170" s="69" t="s">
        <v>12676</v>
      </c>
      <c r="E19170" s="65">
        <f>IFERROR(VLOOKUP(C19170,Pivot!A:B,2,0),0)</f>
        <v>0</v>
      </c>
      <c r="F19170" s="65">
        <f>IFERROR(VLOOKUP(C19170,Pivot!A:C,3,0),0)</f>
        <v>0</v>
      </c>
    </row>
    <row r="19171" spans="1:6" x14ac:dyDescent="0.25">
      <c r="A19171" s="68" t="s">
        <v>103</v>
      </c>
      <c r="B19171" s="69">
        <v>491898996</v>
      </c>
      <c r="C19171" s="68">
        <v>4006592579883</v>
      </c>
      <c r="D19171" s="69" t="s">
        <v>12677</v>
      </c>
      <c r="E19171" s="65">
        <f>IFERROR(VLOOKUP(C19171,Pivot!A:B,2,0),0)</f>
        <v>0</v>
      </c>
      <c r="F19171" s="65">
        <f>IFERROR(VLOOKUP(C19171,Pivot!A:C,3,0),0)</f>
        <v>0</v>
      </c>
    </row>
    <row r="19172" spans="1:6" x14ac:dyDescent="0.25">
      <c r="A19172" s="68" t="s">
        <v>103</v>
      </c>
      <c r="B19172" s="69">
        <v>491898997</v>
      </c>
      <c r="C19172" s="68">
        <v>4006592482954</v>
      </c>
      <c r="D19172" s="69" t="s">
        <v>12678</v>
      </c>
      <c r="E19172" s="65">
        <f>IFERROR(VLOOKUP(C19172,Pivot!A:B,2,0),0)</f>
        <v>0</v>
      </c>
      <c r="F19172" s="65">
        <f>IFERROR(VLOOKUP(C19172,Pivot!A:C,3,0),0)</f>
        <v>0</v>
      </c>
    </row>
    <row r="19173" spans="1:6" x14ac:dyDescent="0.25">
      <c r="A19173" s="68" t="s">
        <v>103</v>
      </c>
      <c r="B19173" s="69">
        <v>491899000</v>
      </c>
      <c r="C19173" s="68">
        <v>4052351018278</v>
      </c>
      <c r="D19173" s="69" t="s">
        <v>12679</v>
      </c>
      <c r="E19173" s="65">
        <f>IFERROR(VLOOKUP(C19173,Pivot!A:B,2,0),0)</f>
        <v>0</v>
      </c>
      <c r="F19173" s="65">
        <f>IFERROR(VLOOKUP(C19173,Pivot!A:C,3,0),0)</f>
        <v>0</v>
      </c>
    </row>
    <row r="19174" spans="1:6" x14ac:dyDescent="0.25">
      <c r="A19174" s="68" t="s">
        <v>103</v>
      </c>
      <c r="B19174" s="69">
        <v>491899005</v>
      </c>
      <c r="C19174" s="68">
        <v>3032163105411</v>
      </c>
      <c r="D19174" s="69" t="s">
        <v>12680</v>
      </c>
      <c r="E19174" s="65">
        <f>IFERROR(VLOOKUP(C19174,Pivot!A:B,2,0),0)</f>
        <v>0</v>
      </c>
      <c r="F19174" s="65">
        <f>IFERROR(VLOOKUP(C19174,Pivot!A:C,3,0),0)</f>
        <v>0</v>
      </c>
    </row>
    <row r="19175" spans="1:6" x14ac:dyDescent="0.25">
      <c r="A19175" s="68" t="s">
        <v>103</v>
      </c>
      <c r="B19175" s="69">
        <v>491899006</v>
      </c>
      <c r="C19175" s="68">
        <v>3032163105664</v>
      </c>
      <c r="D19175" s="69" t="s">
        <v>12681</v>
      </c>
      <c r="E19175" s="65">
        <f>IFERROR(VLOOKUP(C19175,Pivot!A:B,2,0),0)</f>
        <v>0</v>
      </c>
      <c r="F19175" s="65">
        <f>IFERROR(VLOOKUP(C19175,Pivot!A:C,3,0),0)</f>
        <v>0</v>
      </c>
    </row>
    <row r="19176" spans="1:6" x14ac:dyDescent="0.25">
      <c r="A19176" s="68" t="s">
        <v>103</v>
      </c>
      <c r="B19176" s="69">
        <v>491899007</v>
      </c>
      <c r="C19176" s="68">
        <v>3032163106050</v>
      </c>
      <c r="D19176" s="69" t="s">
        <v>12682</v>
      </c>
      <c r="E19176" s="65">
        <f>IFERROR(VLOOKUP(C19176,Pivot!A:B,2,0),0)</f>
        <v>0</v>
      </c>
      <c r="F19176" s="65">
        <f>IFERROR(VLOOKUP(C19176,Pivot!A:C,3,0),0)</f>
        <v>0</v>
      </c>
    </row>
    <row r="19177" spans="1:6" x14ac:dyDescent="0.25">
      <c r="A19177" s="68" t="s">
        <v>103</v>
      </c>
      <c r="B19177" s="69">
        <v>491899008</v>
      </c>
      <c r="C19177" s="68">
        <v>4006592005115</v>
      </c>
      <c r="D19177" s="69" t="s">
        <v>12683</v>
      </c>
      <c r="E19177" s="65">
        <f>IFERROR(VLOOKUP(C19177,Pivot!A:B,2,0),0)</f>
        <v>0</v>
      </c>
      <c r="F19177" s="65">
        <f>IFERROR(VLOOKUP(C19177,Pivot!A:C,3,0),0)</f>
        <v>0</v>
      </c>
    </row>
    <row r="19178" spans="1:6" x14ac:dyDescent="0.25">
      <c r="A19178" s="68" t="s">
        <v>103</v>
      </c>
      <c r="B19178" s="69">
        <v>491899009</v>
      </c>
      <c r="C19178" s="68">
        <v>4006592019266</v>
      </c>
      <c r="D19178" s="69" t="s">
        <v>12684</v>
      </c>
      <c r="E19178" s="65">
        <f>IFERROR(VLOOKUP(C19178,Pivot!A:B,2,0),0)</f>
        <v>0</v>
      </c>
      <c r="F19178" s="65">
        <f>IFERROR(VLOOKUP(C19178,Pivot!A:C,3,0),0)</f>
        <v>0</v>
      </c>
    </row>
    <row r="19179" spans="1:6" x14ac:dyDescent="0.25">
      <c r="A19179" s="68" t="s">
        <v>103</v>
      </c>
      <c r="B19179" s="69">
        <v>491899011</v>
      </c>
      <c r="C19179" s="68">
        <v>4006592024017</v>
      </c>
      <c r="D19179" s="69" t="s">
        <v>12685</v>
      </c>
      <c r="E19179" s="65">
        <f>IFERROR(VLOOKUP(C19179,Pivot!A:B,2,0),0)</f>
        <v>0</v>
      </c>
      <c r="F19179" s="65">
        <f>IFERROR(VLOOKUP(C19179,Pivot!A:C,3,0),0)</f>
        <v>0</v>
      </c>
    </row>
    <row r="19180" spans="1:6" x14ac:dyDescent="0.25">
      <c r="A19180" s="68" t="s">
        <v>103</v>
      </c>
      <c r="B19180" s="69">
        <v>491899012</v>
      </c>
      <c r="C19180" s="68">
        <v>4006592443122</v>
      </c>
      <c r="D19180" s="69" t="s">
        <v>12686</v>
      </c>
      <c r="E19180" s="65">
        <f>IFERROR(VLOOKUP(C19180,Pivot!A:B,2,0),0)</f>
        <v>0</v>
      </c>
      <c r="F19180" s="65">
        <f>IFERROR(VLOOKUP(C19180,Pivot!A:C,3,0),0)</f>
        <v>0</v>
      </c>
    </row>
    <row r="19181" spans="1:6" x14ac:dyDescent="0.25">
      <c r="A19181" s="68" t="s">
        <v>103</v>
      </c>
      <c r="B19181" s="69">
        <v>491899013</v>
      </c>
      <c r="C19181" s="68">
        <v>4006592466909</v>
      </c>
      <c r="D19181" s="69" t="s">
        <v>12687</v>
      </c>
      <c r="E19181" s="65">
        <f>IFERROR(VLOOKUP(C19181,Pivot!A:B,2,0),0)</f>
        <v>0</v>
      </c>
      <c r="F19181" s="65">
        <f>IFERROR(VLOOKUP(C19181,Pivot!A:C,3,0),0)</f>
        <v>0</v>
      </c>
    </row>
    <row r="19182" spans="1:6" x14ac:dyDescent="0.25">
      <c r="A19182" s="68" t="s">
        <v>103</v>
      </c>
      <c r="B19182" s="69">
        <v>491899014</v>
      </c>
      <c r="C19182" s="68">
        <v>4006592476724</v>
      </c>
      <c r="D19182" s="69" t="s">
        <v>12688</v>
      </c>
      <c r="E19182" s="65">
        <f>IFERROR(VLOOKUP(C19182,Pivot!A:B,2,0),0)</f>
        <v>0</v>
      </c>
      <c r="F19182" s="65">
        <f>IFERROR(VLOOKUP(C19182,Pivot!A:C,3,0),0)</f>
        <v>0</v>
      </c>
    </row>
    <row r="19183" spans="1:6" x14ac:dyDescent="0.25">
      <c r="A19183" s="68" t="s">
        <v>103</v>
      </c>
      <c r="B19183" s="69">
        <v>491899015</v>
      </c>
      <c r="C19183" s="68">
        <v>4006592019204</v>
      </c>
      <c r="D19183" s="69" t="s">
        <v>12689</v>
      </c>
      <c r="E19183" s="65">
        <f>IFERROR(VLOOKUP(C19183,Pivot!A:B,2,0),0)</f>
        <v>0</v>
      </c>
      <c r="F19183" s="65">
        <f>IFERROR(VLOOKUP(C19183,Pivot!A:C,3,0),0)</f>
        <v>0</v>
      </c>
    </row>
    <row r="19184" spans="1:6" x14ac:dyDescent="0.25">
      <c r="A19184" s="68" t="s">
        <v>103</v>
      </c>
      <c r="B19184" s="69">
        <v>491899016</v>
      </c>
      <c r="C19184" s="68">
        <v>4006592410735</v>
      </c>
      <c r="D19184" s="69" t="s">
        <v>12690</v>
      </c>
      <c r="E19184" s="65">
        <f>IFERROR(VLOOKUP(C19184,Pivot!A:B,2,0),0)</f>
        <v>0</v>
      </c>
      <c r="F19184" s="65">
        <f>IFERROR(VLOOKUP(C19184,Pivot!A:C,3,0),0)</f>
        <v>0</v>
      </c>
    </row>
    <row r="19185" spans="1:6" x14ac:dyDescent="0.25">
      <c r="A19185" s="68" t="s">
        <v>103</v>
      </c>
      <c r="B19185" s="69">
        <v>491899020</v>
      </c>
      <c r="C19185" s="68">
        <v>4006592024437</v>
      </c>
      <c r="D19185" s="69" t="s">
        <v>12691</v>
      </c>
      <c r="E19185" s="65">
        <f>IFERROR(VLOOKUP(C19185,Pivot!A:B,2,0),0)</f>
        <v>0</v>
      </c>
      <c r="F19185" s="65">
        <f>IFERROR(VLOOKUP(C19185,Pivot!A:C,3,0),0)</f>
        <v>0</v>
      </c>
    </row>
    <row r="19186" spans="1:6" x14ac:dyDescent="0.25">
      <c r="A19186" s="68" t="s">
        <v>103</v>
      </c>
      <c r="B19186" s="69">
        <v>491899021</v>
      </c>
      <c r="C19186" s="68">
        <v>4006592019358</v>
      </c>
      <c r="D19186" s="69" t="s">
        <v>12692</v>
      </c>
      <c r="E19186" s="65">
        <f>IFERROR(VLOOKUP(C19186,Pivot!A:B,2,0),0)</f>
        <v>0</v>
      </c>
      <c r="F19186" s="65">
        <f>IFERROR(VLOOKUP(C19186,Pivot!A:C,3,0),0)</f>
        <v>0</v>
      </c>
    </row>
    <row r="19187" spans="1:6" x14ac:dyDescent="0.25">
      <c r="A19187" s="68" t="s">
        <v>103</v>
      </c>
      <c r="B19187" s="69">
        <v>491899022</v>
      </c>
      <c r="C19187" s="68">
        <v>4006592007683</v>
      </c>
      <c r="D19187" s="69" t="s">
        <v>12692</v>
      </c>
      <c r="E19187" s="65">
        <f>IFERROR(VLOOKUP(C19187,Pivot!A:B,2,0),0)</f>
        <v>0</v>
      </c>
      <c r="F19187" s="65">
        <f>IFERROR(VLOOKUP(C19187,Pivot!A:C,3,0),0)</f>
        <v>0</v>
      </c>
    </row>
    <row r="19188" spans="1:6" x14ac:dyDescent="0.25">
      <c r="A19188" s="68" t="s">
        <v>103</v>
      </c>
      <c r="B19188" s="69">
        <v>491899023</v>
      </c>
      <c r="C19188" s="68">
        <v>4006592562939</v>
      </c>
      <c r="D19188" s="69" t="s">
        <v>12693</v>
      </c>
      <c r="E19188" s="65">
        <f>IFERROR(VLOOKUP(C19188,Pivot!A:B,2,0),0)</f>
        <v>0</v>
      </c>
      <c r="F19188" s="65">
        <f>IFERROR(VLOOKUP(C19188,Pivot!A:C,3,0),0)</f>
        <v>0</v>
      </c>
    </row>
    <row r="19189" spans="1:6" x14ac:dyDescent="0.25">
      <c r="A19189" s="68" t="s">
        <v>103</v>
      </c>
      <c r="B19189" s="69">
        <v>491899024</v>
      </c>
      <c r="C19189" s="68">
        <v>4006592019433</v>
      </c>
      <c r="D19189" s="69" t="s">
        <v>12694</v>
      </c>
      <c r="E19189" s="65">
        <f>IFERROR(VLOOKUP(C19189,Pivot!A:B,2,0),0)</f>
        <v>0</v>
      </c>
      <c r="F19189" s="65">
        <f>IFERROR(VLOOKUP(C19189,Pivot!A:C,3,0),0)</f>
        <v>0</v>
      </c>
    </row>
    <row r="19190" spans="1:6" x14ac:dyDescent="0.25">
      <c r="A19190" s="68" t="s">
        <v>103</v>
      </c>
      <c r="B19190" s="69">
        <v>491899025</v>
      </c>
      <c r="C19190" s="68">
        <v>4052351017868</v>
      </c>
      <c r="D19190" s="69" t="s">
        <v>12695</v>
      </c>
      <c r="E19190" s="65">
        <f>IFERROR(VLOOKUP(C19190,Pivot!A:B,2,0),0)</f>
        <v>0</v>
      </c>
      <c r="F19190" s="65">
        <f>IFERROR(VLOOKUP(C19190,Pivot!A:C,3,0),0)</f>
        <v>0</v>
      </c>
    </row>
    <row r="19191" spans="1:6" x14ac:dyDescent="0.25">
      <c r="A19191" s="68" t="s">
        <v>103</v>
      </c>
      <c r="B19191" s="69">
        <v>491899026</v>
      </c>
      <c r="C19191" s="68">
        <v>4052351019312</v>
      </c>
      <c r="D19191" s="69" t="s">
        <v>12696</v>
      </c>
      <c r="E19191" s="65">
        <f>IFERROR(VLOOKUP(C19191,Pivot!A:B,2,0),0)</f>
        <v>0</v>
      </c>
      <c r="F19191" s="65">
        <f>IFERROR(VLOOKUP(C19191,Pivot!A:C,3,0),0)</f>
        <v>0</v>
      </c>
    </row>
    <row r="19192" spans="1:6" x14ac:dyDescent="0.25">
      <c r="A19192" s="68" t="s">
        <v>103</v>
      </c>
      <c r="B19192" s="69">
        <v>491899028</v>
      </c>
      <c r="C19192" s="68">
        <v>4052351020028</v>
      </c>
      <c r="D19192" s="69" t="s">
        <v>12697</v>
      </c>
      <c r="E19192" s="65">
        <f>IFERROR(VLOOKUP(C19192,Pivot!A:B,2,0),0)</f>
        <v>0</v>
      </c>
      <c r="F19192" s="65">
        <f>IFERROR(VLOOKUP(C19192,Pivot!A:C,3,0),0)</f>
        <v>0</v>
      </c>
    </row>
    <row r="19193" spans="1:6" x14ac:dyDescent="0.25">
      <c r="A19193" s="68" t="s">
        <v>103</v>
      </c>
      <c r="B19193" s="69">
        <v>491899029</v>
      </c>
      <c r="C19193" s="68">
        <v>4006592016036</v>
      </c>
      <c r="D19193" s="69" t="s">
        <v>12698</v>
      </c>
      <c r="E19193" s="65">
        <f>IFERROR(VLOOKUP(C19193,Pivot!A:B,2,0),0)</f>
        <v>0</v>
      </c>
      <c r="F19193" s="65">
        <f>IFERROR(VLOOKUP(C19193,Pivot!A:C,3,0),0)</f>
        <v>0</v>
      </c>
    </row>
    <row r="19194" spans="1:6" x14ac:dyDescent="0.25">
      <c r="A19194" s="68" t="s">
        <v>103</v>
      </c>
      <c r="B19194" s="69">
        <v>491899030</v>
      </c>
      <c r="C19194" s="68">
        <v>4052351023487</v>
      </c>
      <c r="D19194" s="69" t="s">
        <v>12699</v>
      </c>
      <c r="E19194" s="65">
        <f>IFERROR(VLOOKUP(C19194,Pivot!A:B,2,0),0)</f>
        <v>0</v>
      </c>
      <c r="F19194" s="65">
        <f>IFERROR(VLOOKUP(C19194,Pivot!A:C,3,0),0)</f>
        <v>0</v>
      </c>
    </row>
    <row r="19195" spans="1:6" x14ac:dyDescent="0.25">
      <c r="A19195" s="68" t="s">
        <v>103</v>
      </c>
      <c r="B19195" s="69">
        <v>491899031</v>
      </c>
      <c r="C19195" s="68">
        <v>4006592021658</v>
      </c>
      <c r="D19195" s="69" t="s">
        <v>12700</v>
      </c>
      <c r="E19195" s="65">
        <f>IFERROR(VLOOKUP(C19195,Pivot!A:B,2,0),0)</f>
        <v>0</v>
      </c>
      <c r="F19195" s="65">
        <f>IFERROR(VLOOKUP(C19195,Pivot!A:C,3,0),0)</f>
        <v>0</v>
      </c>
    </row>
    <row r="19196" spans="1:6" x14ac:dyDescent="0.25">
      <c r="A19196" s="68" t="s">
        <v>103</v>
      </c>
      <c r="B19196" s="69">
        <v>491899033</v>
      </c>
      <c r="C19196" s="68">
        <v>4006592017675</v>
      </c>
      <c r="D19196" s="69" t="s">
        <v>12701</v>
      </c>
      <c r="E19196" s="65">
        <f>IFERROR(VLOOKUP(C19196,Pivot!A:B,2,0),0)</f>
        <v>0</v>
      </c>
      <c r="F19196" s="65">
        <f>IFERROR(VLOOKUP(C19196,Pivot!A:C,3,0),0)</f>
        <v>0</v>
      </c>
    </row>
    <row r="19197" spans="1:6" x14ac:dyDescent="0.25">
      <c r="A19197" s="68" t="s">
        <v>103</v>
      </c>
      <c r="B19197" s="69">
        <v>491899035</v>
      </c>
      <c r="C19197" s="68">
        <v>4052351024200</v>
      </c>
      <c r="D19197" s="69" t="s">
        <v>12702</v>
      </c>
      <c r="E19197" s="65">
        <f>IFERROR(VLOOKUP(C19197,Pivot!A:B,2,0),0)</f>
        <v>0</v>
      </c>
      <c r="F19197" s="65">
        <f>IFERROR(VLOOKUP(C19197,Pivot!A:C,3,0),0)</f>
        <v>0</v>
      </c>
    </row>
    <row r="19198" spans="1:6" x14ac:dyDescent="0.25">
      <c r="A19198" s="68" t="s">
        <v>103</v>
      </c>
      <c r="B19198" s="69">
        <v>491899040</v>
      </c>
      <c r="C19198" s="68">
        <v>4006592023645</v>
      </c>
      <c r="D19198" s="69" t="s">
        <v>12703</v>
      </c>
      <c r="E19198" s="65">
        <f>IFERROR(VLOOKUP(C19198,Pivot!A:B,2,0),0)</f>
        <v>0</v>
      </c>
      <c r="F19198" s="65">
        <f>IFERROR(VLOOKUP(C19198,Pivot!A:C,3,0),0)</f>
        <v>0</v>
      </c>
    </row>
    <row r="19199" spans="1:6" x14ac:dyDescent="0.25">
      <c r="A19199" s="68" t="s">
        <v>103</v>
      </c>
      <c r="B19199" s="69">
        <v>491899041</v>
      </c>
      <c r="C19199" s="68">
        <v>4006592023584</v>
      </c>
      <c r="D19199" s="69" t="s">
        <v>12704</v>
      </c>
      <c r="E19199" s="65">
        <f>IFERROR(VLOOKUP(C19199,Pivot!A:B,2,0),0)</f>
        <v>0</v>
      </c>
      <c r="F19199" s="65">
        <f>IFERROR(VLOOKUP(C19199,Pivot!A:C,3,0),0)</f>
        <v>0</v>
      </c>
    </row>
    <row r="19200" spans="1:6" x14ac:dyDescent="0.25">
      <c r="A19200" s="68" t="s">
        <v>103</v>
      </c>
      <c r="B19200" s="69">
        <v>491899043</v>
      </c>
      <c r="C19200" s="68">
        <v>4006333050664</v>
      </c>
      <c r="D19200" s="69" t="s">
        <v>12705</v>
      </c>
      <c r="E19200" s="65">
        <f>IFERROR(VLOOKUP(C19200,Pivot!A:B,2,0),0)</f>
        <v>0</v>
      </c>
      <c r="F19200" s="65">
        <f>IFERROR(VLOOKUP(C19200,Pivot!A:C,3,0),0)</f>
        <v>0</v>
      </c>
    </row>
    <row r="19201" spans="1:6" x14ac:dyDescent="0.25">
      <c r="A19201" s="68" t="s">
        <v>103</v>
      </c>
      <c r="B19201" s="69">
        <v>491899044</v>
      </c>
      <c r="C19201" s="68">
        <v>4006592040536</v>
      </c>
      <c r="D19201" s="69" t="s">
        <v>12706</v>
      </c>
      <c r="E19201" s="65">
        <f>IFERROR(VLOOKUP(C19201,Pivot!A:B,2,0),0)</f>
        <v>0</v>
      </c>
      <c r="F19201" s="65">
        <f>IFERROR(VLOOKUP(C19201,Pivot!A:C,3,0),0)</f>
        <v>0</v>
      </c>
    </row>
    <row r="19202" spans="1:6" x14ac:dyDescent="0.25">
      <c r="A19202" s="68" t="s">
        <v>103</v>
      </c>
      <c r="B19202" s="69">
        <v>491899045</v>
      </c>
      <c r="C19202" s="68">
        <v>4006592043001</v>
      </c>
      <c r="D19202" s="69" t="s">
        <v>12707</v>
      </c>
      <c r="E19202" s="65">
        <f>IFERROR(VLOOKUP(C19202,Pivot!A:B,2,0),0)</f>
        <v>0</v>
      </c>
      <c r="F19202" s="65">
        <f>IFERROR(VLOOKUP(C19202,Pivot!A:C,3,0),0)</f>
        <v>0</v>
      </c>
    </row>
    <row r="19203" spans="1:6" x14ac:dyDescent="0.25">
      <c r="A19203" s="68" t="s">
        <v>103</v>
      </c>
      <c r="B19203" s="69">
        <v>491899046</v>
      </c>
      <c r="C19203" s="68">
        <v>4006592023928</v>
      </c>
      <c r="D19203" s="69" t="s">
        <v>12708</v>
      </c>
      <c r="E19203" s="65">
        <f>IFERROR(VLOOKUP(C19203,Pivot!A:B,2,0),0)</f>
        <v>0</v>
      </c>
      <c r="F19203" s="65">
        <f>IFERROR(VLOOKUP(C19203,Pivot!A:C,3,0),0)</f>
        <v>0</v>
      </c>
    </row>
    <row r="19204" spans="1:6" x14ac:dyDescent="0.25">
      <c r="A19204" s="68" t="s">
        <v>103</v>
      </c>
      <c r="B19204" s="69">
        <v>491899057</v>
      </c>
      <c r="C19204" s="68">
        <v>4006592040338</v>
      </c>
      <c r="D19204" s="69" t="s">
        <v>12709</v>
      </c>
      <c r="E19204" s="65">
        <f>IFERROR(VLOOKUP(C19204,Pivot!A:B,2,0),0)</f>
        <v>0</v>
      </c>
      <c r="F19204" s="65">
        <f>IFERROR(VLOOKUP(C19204,Pivot!A:C,3,0),0)</f>
        <v>0</v>
      </c>
    </row>
    <row r="19205" spans="1:6" x14ac:dyDescent="0.25">
      <c r="A19205" s="68" t="s">
        <v>103</v>
      </c>
      <c r="B19205" s="69">
        <v>491899063</v>
      </c>
      <c r="C19205" s="68">
        <v>4006592025397</v>
      </c>
      <c r="D19205" s="69" t="s">
        <v>12710</v>
      </c>
      <c r="E19205" s="65">
        <f>IFERROR(VLOOKUP(C19205,Pivot!A:B,2,0),0)</f>
        <v>0</v>
      </c>
      <c r="F19205" s="65">
        <f>IFERROR(VLOOKUP(C19205,Pivot!A:C,3,0),0)</f>
        <v>0</v>
      </c>
    </row>
    <row r="19206" spans="1:6" x14ac:dyDescent="0.25">
      <c r="A19206" s="68" t="s">
        <v>103</v>
      </c>
      <c r="B19206" s="69">
        <v>491899065</v>
      </c>
      <c r="C19206" s="68">
        <v>3032160244755</v>
      </c>
      <c r="D19206" s="69" t="s">
        <v>12711</v>
      </c>
      <c r="E19206" s="65">
        <f>IFERROR(VLOOKUP(C19206,Pivot!A:B,2,0),0)</f>
        <v>0</v>
      </c>
      <c r="F19206" s="65">
        <f>IFERROR(VLOOKUP(C19206,Pivot!A:C,3,0),0)</f>
        <v>0</v>
      </c>
    </row>
    <row r="19207" spans="1:6" x14ac:dyDescent="0.25">
      <c r="A19207" s="68" t="s">
        <v>103</v>
      </c>
      <c r="B19207" s="69">
        <v>491899066</v>
      </c>
      <c r="C19207" s="68">
        <v>4003046003475</v>
      </c>
      <c r="D19207" s="69" t="s">
        <v>12712</v>
      </c>
      <c r="E19207" s="65">
        <f>IFERROR(VLOOKUP(C19207,Pivot!A:B,2,0),0)</f>
        <v>0</v>
      </c>
      <c r="F19207" s="65">
        <f>IFERROR(VLOOKUP(C19207,Pivot!A:C,3,0),0)</f>
        <v>0</v>
      </c>
    </row>
    <row r="19208" spans="1:6" x14ac:dyDescent="0.25">
      <c r="A19208" s="68" t="s">
        <v>103</v>
      </c>
      <c r="B19208" s="69">
        <v>491899067</v>
      </c>
      <c r="C19208" s="68">
        <v>4003046003420</v>
      </c>
      <c r="D19208" s="69" t="s">
        <v>12713</v>
      </c>
      <c r="E19208" s="65">
        <f>IFERROR(VLOOKUP(C19208,Pivot!A:B,2,0),0)</f>
        <v>0</v>
      </c>
      <c r="F19208" s="65">
        <f>IFERROR(VLOOKUP(C19208,Pivot!A:C,3,0),0)</f>
        <v>0</v>
      </c>
    </row>
    <row r="19209" spans="1:6" x14ac:dyDescent="0.25">
      <c r="A19209" s="68" t="s">
        <v>103</v>
      </c>
      <c r="B19209" s="69">
        <v>491899068</v>
      </c>
      <c r="C19209" s="68">
        <v>3032163107149</v>
      </c>
      <c r="D19209" s="69" t="s">
        <v>12714</v>
      </c>
      <c r="E19209" s="65">
        <f>IFERROR(VLOOKUP(C19209,Pivot!A:B,2,0),0)</f>
        <v>0</v>
      </c>
      <c r="F19209" s="65">
        <f>IFERROR(VLOOKUP(C19209,Pivot!A:C,3,0),0)</f>
        <v>0</v>
      </c>
    </row>
    <row r="19210" spans="1:6" x14ac:dyDescent="0.25">
      <c r="A19210" s="68" t="s">
        <v>103</v>
      </c>
      <c r="B19210" s="69">
        <v>491899069</v>
      </c>
      <c r="C19210" s="68">
        <v>3032163401018</v>
      </c>
      <c r="D19210" s="69" t="s">
        <v>12715</v>
      </c>
      <c r="E19210" s="65">
        <f>IFERROR(VLOOKUP(C19210,Pivot!A:B,2,0),0)</f>
        <v>0</v>
      </c>
      <c r="F19210" s="65">
        <f>IFERROR(VLOOKUP(C19210,Pivot!A:C,3,0),0)</f>
        <v>0</v>
      </c>
    </row>
    <row r="19211" spans="1:6" x14ac:dyDescent="0.25">
      <c r="A19211" s="68" t="s">
        <v>103</v>
      </c>
      <c r="B19211" s="69">
        <v>491899073</v>
      </c>
      <c r="C19211" s="68">
        <v>4006333063756</v>
      </c>
      <c r="D19211" s="69" t="s">
        <v>12716</v>
      </c>
      <c r="E19211" s="65">
        <f>IFERROR(VLOOKUP(C19211,Pivot!A:B,2,0),0)</f>
        <v>0</v>
      </c>
      <c r="F19211" s="65">
        <f>IFERROR(VLOOKUP(C19211,Pivot!A:C,3,0),0)</f>
        <v>0</v>
      </c>
    </row>
    <row r="19212" spans="1:6" x14ac:dyDescent="0.25">
      <c r="A19212" s="68" t="s">
        <v>103</v>
      </c>
      <c r="B19212" s="69">
        <v>491899084</v>
      </c>
      <c r="C19212" s="68">
        <v>8904108414191</v>
      </c>
      <c r="D19212" s="69" t="s">
        <v>12717</v>
      </c>
      <c r="E19212" s="65">
        <f>IFERROR(VLOOKUP(C19212,Pivot!A:B,2,0),0)</f>
        <v>0</v>
      </c>
      <c r="F19212" s="65">
        <f>IFERROR(VLOOKUP(C19212,Pivot!A:C,3,0),0)</f>
        <v>0</v>
      </c>
    </row>
    <row r="19213" spans="1:6" x14ac:dyDescent="0.25">
      <c r="A19213" s="68" t="s">
        <v>103</v>
      </c>
      <c r="B19213" s="69">
        <v>491899093</v>
      </c>
      <c r="C19213" s="68">
        <v>8908010258089</v>
      </c>
      <c r="D19213" s="69" t="s">
        <v>12718</v>
      </c>
      <c r="E19213" s="65">
        <f>IFERROR(VLOOKUP(C19213,Pivot!A:B,2,0),0)</f>
        <v>0</v>
      </c>
      <c r="F19213" s="65">
        <f>IFERROR(VLOOKUP(C19213,Pivot!A:C,3,0),0)</f>
        <v>0</v>
      </c>
    </row>
    <row r="19214" spans="1:6" x14ac:dyDescent="0.25">
      <c r="A19214" s="68" t="s">
        <v>103</v>
      </c>
      <c r="B19214" s="69">
        <v>491899097</v>
      </c>
      <c r="C19214" s="68">
        <v>634934300211</v>
      </c>
      <c r="D19214" s="69" t="s">
        <v>12719</v>
      </c>
      <c r="E19214" s="65">
        <f>IFERROR(VLOOKUP(C19214,Pivot!A:B,2,0),0)</f>
        <v>0</v>
      </c>
      <c r="F19214" s="65">
        <f>IFERROR(VLOOKUP(C19214,Pivot!A:C,3,0),0)</f>
        <v>0</v>
      </c>
    </row>
    <row r="19215" spans="1:6" x14ac:dyDescent="0.25">
      <c r="A19215" s="68" t="s">
        <v>103</v>
      </c>
      <c r="B19215" s="69">
        <v>491899099</v>
      </c>
      <c r="C19215" s="68">
        <v>634934300242</v>
      </c>
      <c r="D19215" s="69" t="s">
        <v>12720</v>
      </c>
      <c r="E19215" s="65">
        <f>IFERROR(VLOOKUP(C19215,Pivot!A:B,2,0),0)</f>
        <v>0</v>
      </c>
      <c r="F19215" s="65">
        <f>IFERROR(VLOOKUP(C19215,Pivot!A:C,3,0),0)</f>
        <v>0</v>
      </c>
    </row>
    <row r="19216" spans="1:6" x14ac:dyDescent="0.25">
      <c r="A19216" s="68" t="s">
        <v>103</v>
      </c>
      <c r="B19216" s="69">
        <v>491899100</v>
      </c>
      <c r="C19216" s="68">
        <v>8908010258027</v>
      </c>
      <c r="D19216" s="69" t="s">
        <v>12721</v>
      </c>
      <c r="E19216" s="65">
        <f>IFERROR(VLOOKUP(C19216,Pivot!A:B,2,0),0)</f>
        <v>0</v>
      </c>
      <c r="F19216" s="65">
        <f>IFERROR(VLOOKUP(C19216,Pivot!A:C,3,0),0)</f>
        <v>0</v>
      </c>
    </row>
    <row r="19217" spans="1:6" x14ac:dyDescent="0.25">
      <c r="A19217" s="68" t="s">
        <v>103</v>
      </c>
      <c r="B19217" s="69">
        <v>491899101</v>
      </c>
      <c r="C19217" s="68">
        <v>8908010258010</v>
      </c>
      <c r="D19217" s="69" t="s">
        <v>12722</v>
      </c>
      <c r="E19217" s="65">
        <f>IFERROR(VLOOKUP(C19217,Pivot!A:B,2,0),0)</f>
        <v>0</v>
      </c>
      <c r="F19217" s="65">
        <f>IFERROR(VLOOKUP(C19217,Pivot!A:C,3,0),0)</f>
        <v>0</v>
      </c>
    </row>
    <row r="19218" spans="1:6" x14ac:dyDescent="0.25">
      <c r="A19218" s="68" t="s">
        <v>103</v>
      </c>
      <c r="B19218" s="69">
        <v>491899101</v>
      </c>
      <c r="C19218" s="68">
        <v>8908010258041</v>
      </c>
      <c r="D19218" s="69" t="s">
        <v>12722</v>
      </c>
      <c r="E19218" s="65">
        <f>IFERROR(VLOOKUP(C19218,Pivot!A:B,2,0),0)</f>
        <v>0</v>
      </c>
      <c r="F19218" s="65">
        <f>IFERROR(VLOOKUP(C19218,Pivot!A:C,3,0),0)</f>
        <v>0</v>
      </c>
    </row>
    <row r="19219" spans="1:6" x14ac:dyDescent="0.25">
      <c r="A19219" s="68" t="s">
        <v>103</v>
      </c>
      <c r="B19219" s="69">
        <v>491899103</v>
      </c>
      <c r="C19219" s="68">
        <v>8908010258065</v>
      </c>
      <c r="D19219" s="69" t="s">
        <v>12723</v>
      </c>
      <c r="E19219" s="65">
        <f>IFERROR(VLOOKUP(C19219,Pivot!A:B,2,0),0)</f>
        <v>0</v>
      </c>
      <c r="F19219" s="65">
        <f>IFERROR(VLOOKUP(C19219,Pivot!A:C,3,0),0)</f>
        <v>0</v>
      </c>
    </row>
    <row r="19220" spans="1:6" x14ac:dyDescent="0.25">
      <c r="A19220" s="68" t="s">
        <v>103</v>
      </c>
      <c r="B19220" s="69">
        <v>491899109</v>
      </c>
      <c r="C19220" s="68">
        <v>630509918140</v>
      </c>
      <c r="D19220" s="69" t="s">
        <v>12724</v>
      </c>
      <c r="E19220" s="65">
        <f>IFERROR(VLOOKUP(C19220,Pivot!A:B,2,0),0)</f>
        <v>0</v>
      </c>
      <c r="F19220" s="65">
        <f>IFERROR(VLOOKUP(C19220,Pivot!A:C,3,0),0)</f>
        <v>0</v>
      </c>
    </row>
    <row r="19221" spans="1:6" x14ac:dyDescent="0.25">
      <c r="A19221" s="68" t="s">
        <v>103</v>
      </c>
      <c r="B19221" s="69">
        <v>491899114</v>
      </c>
      <c r="C19221" s="68">
        <v>630509838554</v>
      </c>
      <c r="D19221" s="69" t="s">
        <v>12725</v>
      </c>
      <c r="E19221" s="65">
        <f>IFERROR(VLOOKUP(C19221,Pivot!A:B,2,0),0)</f>
        <v>0</v>
      </c>
      <c r="F19221" s="65">
        <f>IFERROR(VLOOKUP(C19221,Pivot!A:C,3,0),0)</f>
        <v>0</v>
      </c>
    </row>
    <row r="19222" spans="1:6" x14ac:dyDescent="0.25">
      <c r="A19222" s="68" t="s">
        <v>103</v>
      </c>
      <c r="B19222" s="69">
        <v>491899114</v>
      </c>
      <c r="C19222" s="68">
        <v>630509838561</v>
      </c>
      <c r="D19222" s="69" t="s">
        <v>12725</v>
      </c>
      <c r="E19222" s="65">
        <f>IFERROR(VLOOKUP(C19222,Pivot!A:B,2,0),0)</f>
        <v>0</v>
      </c>
      <c r="F19222" s="65">
        <f>IFERROR(VLOOKUP(C19222,Pivot!A:C,3,0),0)</f>
        <v>0</v>
      </c>
    </row>
    <row r="19223" spans="1:6" x14ac:dyDescent="0.25">
      <c r="A19223" s="68" t="s">
        <v>103</v>
      </c>
      <c r="B19223" s="69">
        <v>491899114</v>
      </c>
      <c r="C19223" s="68">
        <v>630509838578</v>
      </c>
      <c r="D19223" s="69" t="s">
        <v>12725</v>
      </c>
      <c r="E19223" s="65">
        <f>IFERROR(VLOOKUP(C19223,Pivot!A:B,2,0),0)</f>
        <v>0</v>
      </c>
      <c r="F19223" s="65">
        <f>IFERROR(VLOOKUP(C19223,Pivot!A:C,3,0),0)</f>
        <v>0</v>
      </c>
    </row>
    <row r="19224" spans="1:6" x14ac:dyDescent="0.25">
      <c r="A19224" s="68" t="s">
        <v>103</v>
      </c>
      <c r="B19224" s="69">
        <v>491899114</v>
      </c>
      <c r="C19224" s="68">
        <v>630509838585</v>
      </c>
      <c r="D19224" s="69" t="s">
        <v>12725</v>
      </c>
      <c r="E19224" s="65">
        <f>IFERROR(VLOOKUP(C19224,Pivot!A:B,2,0),0)</f>
        <v>0</v>
      </c>
      <c r="F19224" s="65">
        <f>IFERROR(VLOOKUP(C19224,Pivot!A:C,3,0),0)</f>
        <v>0</v>
      </c>
    </row>
    <row r="19225" spans="1:6" x14ac:dyDescent="0.25">
      <c r="A19225" s="68" t="s">
        <v>103</v>
      </c>
      <c r="B19225" s="69">
        <v>491899114</v>
      </c>
      <c r="C19225" s="68">
        <v>630509838592</v>
      </c>
      <c r="D19225" s="69" t="s">
        <v>12725</v>
      </c>
      <c r="E19225" s="65">
        <f>IFERROR(VLOOKUP(C19225,Pivot!A:B,2,0),0)</f>
        <v>0</v>
      </c>
      <c r="F19225" s="65">
        <f>IFERROR(VLOOKUP(C19225,Pivot!A:C,3,0),0)</f>
        <v>0</v>
      </c>
    </row>
    <row r="19226" spans="1:6" x14ac:dyDescent="0.25">
      <c r="A19226" s="68" t="s">
        <v>103</v>
      </c>
      <c r="B19226" s="69">
        <v>491899114</v>
      </c>
      <c r="C19226" s="68">
        <v>630509950294</v>
      </c>
      <c r="D19226" s="69" t="s">
        <v>12725</v>
      </c>
      <c r="E19226" s="65">
        <f>IFERROR(VLOOKUP(C19226,Pivot!A:B,2,0),0)</f>
        <v>0</v>
      </c>
      <c r="F19226" s="65">
        <f>IFERROR(VLOOKUP(C19226,Pivot!A:C,3,0),0)</f>
        <v>0</v>
      </c>
    </row>
    <row r="19227" spans="1:6" x14ac:dyDescent="0.25">
      <c r="A19227" s="68" t="s">
        <v>103</v>
      </c>
      <c r="B19227" s="69">
        <v>491899114</v>
      </c>
      <c r="C19227" s="68">
        <v>630509950300</v>
      </c>
      <c r="D19227" s="69" t="s">
        <v>12725</v>
      </c>
      <c r="E19227" s="65">
        <f>IFERROR(VLOOKUP(C19227,Pivot!A:B,2,0),0)</f>
        <v>0</v>
      </c>
      <c r="F19227" s="65">
        <f>IFERROR(VLOOKUP(C19227,Pivot!A:C,3,0),0)</f>
        <v>0</v>
      </c>
    </row>
    <row r="19228" spans="1:6" x14ac:dyDescent="0.25">
      <c r="A19228" s="68" t="s">
        <v>103</v>
      </c>
      <c r="B19228" s="69">
        <v>491899114</v>
      </c>
      <c r="C19228" s="68">
        <v>630509950317</v>
      </c>
      <c r="D19228" s="69" t="s">
        <v>12725</v>
      </c>
      <c r="E19228" s="65">
        <f>IFERROR(VLOOKUP(C19228,Pivot!A:B,2,0),0)</f>
        <v>0</v>
      </c>
      <c r="F19228" s="65">
        <f>IFERROR(VLOOKUP(C19228,Pivot!A:C,3,0),0)</f>
        <v>0</v>
      </c>
    </row>
    <row r="19229" spans="1:6" x14ac:dyDescent="0.25">
      <c r="A19229" s="68" t="s">
        <v>103</v>
      </c>
      <c r="B19229" s="69">
        <v>491899114</v>
      </c>
      <c r="C19229" s="68">
        <v>630509950331</v>
      </c>
      <c r="D19229" s="69" t="s">
        <v>12725</v>
      </c>
      <c r="E19229" s="65">
        <f>IFERROR(VLOOKUP(C19229,Pivot!A:B,2,0),0)</f>
        <v>0</v>
      </c>
      <c r="F19229" s="65">
        <f>IFERROR(VLOOKUP(C19229,Pivot!A:C,3,0),0)</f>
        <v>0</v>
      </c>
    </row>
    <row r="19230" spans="1:6" x14ac:dyDescent="0.25">
      <c r="A19230" s="68" t="s">
        <v>103</v>
      </c>
      <c r="B19230" s="69">
        <v>491899114</v>
      </c>
      <c r="C19230" s="68">
        <v>630509950348</v>
      </c>
      <c r="D19230" s="69" t="s">
        <v>12725</v>
      </c>
      <c r="E19230" s="65">
        <f>IFERROR(VLOOKUP(C19230,Pivot!A:B,2,0),0)</f>
        <v>0</v>
      </c>
      <c r="F19230" s="65">
        <f>IFERROR(VLOOKUP(C19230,Pivot!A:C,3,0),0)</f>
        <v>0</v>
      </c>
    </row>
    <row r="19231" spans="1:6" x14ac:dyDescent="0.25">
      <c r="A19231" s="68" t="s">
        <v>103</v>
      </c>
      <c r="B19231" s="69">
        <v>491899118</v>
      </c>
      <c r="C19231" s="68">
        <v>5010993632992</v>
      </c>
      <c r="D19231" s="69" t="s">
        <v>12726</v>
      </c>
      <c r="E19231" s="65">
        <f>IFERROR(VLOOKUP(C19231,Pivot!A:B,2,0),0)</f>
        <v>0</v>
      </c>
      <c r="F19231" s="65">
        <f>IFERROR(VLOOKUP(C19231,Pivot!A:C,3,0),0)</f>
        <v>0</v>
      </c>
    </row>
    <row r="19232" spans="1:6" x14ac:dyDescent="0.25">
      <c r="A19232" s="68" t="s">
        <v>103</v>
      </c>
      <c r="B19232" s="69">
        <v>491899118</v>
      </c>
      <c r="C19232" s="68">
        <v>5010993633005</v>
      </c>
      <c r="D19232" s="69" t="s">
        <v>12726</v>
      </c>
      <c r="E19232" s="65">
        <f>IFERROR(VLOOKUP(C19232,Pivot!A:B,2,0),0)</f>
        <v>0</v>
      </c>
      <c r="F19232" s="65">
        <f>IFERROR(VLOOKUP(C19232,Pivot!A:C,3,0),0)</f>
        <v>0</v>
      </c>
    </row>
    <row r="19233" spans="1:6" x14ac:dyDescent="0.25">
      <c r="A19233" s="68" t="s">
        <v>103</v>
      </c>
      <c r="B19233" s="69">
        <v>491899118</v>
      </c>
      <c r="C19233" s="68">
        <v>5010993633012</v>
      </c>
      <c r="D19233" s="69" t="s">
        <v>12726</v>
      </c>
      <c r="E19233" s="65">
        <f>IFERROR(VLOOKUP(C19233,Pivot!A:B,2,0),0)</f>
        <v>0</v>
      </c>
      <c r="F19233" s="65">
        <f>IFERROR(VLOOKUP(C19233,Pivot!A:C,3,0),0)</f>
        <v>0</v>
      </c>
    </row>
    <row r="19234" spans="1:6" x14ac:dyDescent="0.25">
      <c r="A19234" s="68" t="s">
        <v>103</v>
      </c>
      <c r="B19234" s="69">
        <v>491899119</v>
      </c>
      <c r="C19234" s="68">
        <v>5010993664894</v>
      </c>
      <c r="D19234" s="69" t="s">
        <v>12727</v>
      </c>
      <c r="E19234" s="65">
        <f>IFERROR(VLOOKUP(C19234,Pivot!A:B,2,0),0)</f>
        <v>0</v>
      </c>
      <c r="F19234" s="65">
        <f>IFERROR(VLOOKUP(C19234,Pivot!A:C,3,0),0)</f>
        <v>0</v>
      </c>
    </row>
    <row r="19235" spans="1:6" x14ac:dyDescent="0.25">
      <c r="A19235" s="68" t="s">
        <v>103</v>
      </c>
      <c r="B19235" s="69">
        <v>491899122</v>
      </c>
      <c r="C19235" s="68">
        <v>630509868285</v>
      </c>
      <c r="D19235" s="69" t="s">
        <v>12728</v>
      </c>
      <c r="E19235" s="65">
        <f>IFERROR(VLOOKUP(C19235,Pivot!A:B,2,0),0)</f>
        <v>0</v>
      </c>
      <c r="F19235" s="65">
        <f>IFERROR(VLOOKUP(C19235,Pivot!A:C,3,0),0)</f>
        <v>0</v>
      </c>
    </row>
    <row r="19236" spans="1:6" x14ac:dyDescent="0.25">
      <c r="A19236" s="68" t="s">
        <v>103</v>
      </c>
      <c r="B19236" s="69">
        <v>491899122</v>
      </c>
      <c r="C19236" s="68">
        <v>630509868377</v>
      </c>
      <c r="D19236" s="69" t="s">
        <v>12728</v>
      </c>
      <c r="E19236" s="65">
        <f>IFERROR(VLOOKUP(C19236,Pivot!A:B,2,0),0)</f>
        <v>0</v>
      </c>
      <c r="F19236" s="65">
        <f>IFERROR(VLOOKUP(C19236,Pivot!A:C,3,0),0)</f>
        <v>0</v>
      </c>
    </row>
    <row r="19237" spans="1:6" x14ac:dyDescent="0.25">
      <c r="A19237" s="68" t="s">
        <v>103</v>
      </c>
      <c r="B19237" s="69">
        <v>491899122</v>
      </c>
      <c r="C19237" s="68">
        <v>630509878123</v>
      </c>
      <c r="D19237" s="69" t="s">
        <v>12728</v>
      </c>
      <c r="E19237" s="65">
        <f>IFERROR(VLOOKUP(C19237,Pivot!A:B,2,0),0)</f>
        <v>0</v>
      </c>
      <c r="F19237" s="65">
        <f>IFERROR(VLOOKUP(C19237,Pivot!A:C,3,0),0)</f>
        <v>0</v>
      </c>
    </row>
    <row r="19238" spans="1:6" x14ac:dyDescent="0.25">
      <c r="A19238" s="68" t="s">
        <v>103</v>
      </c>
      <c r="B19238" s="69">
        <v>491899123</v>
      </c>
      <c r="C19238" s="68">
        <v>5010993653843</v>
      </c>
      <c r="D19238" s="69" t="s">
        <v>12729</v>
      </c>
      <c r="E19238" s="65">
        <f>IFERROR(VLOOKUP(C19238,Pivot!A:B,2,0),0)</f>
        <v>0</v>
      </c>
      <c r="F19238" s="65">
        <f>IFERROR(VLOOKUP(C19238,Pivot!A:C,3,0),0)</f>
        <v>0</v>
      </c>
    </row>
    <row r="19239" spans="1:6" x14ac:dyDescent="0.25">
      <c r="A19239" s="68" t="s">
        <v>103</v>
      </c>
      <c r="B19239" s="69">
        <v>491899124</v>
      </c>
      <c r="C19239" s="68">
        <v>5010993647675</v>
      </c>
      <c r="D19239" s="69" t="s">
        <v>12730</v>
      </c>
      <c r="E19239" s="65">
        <f>IFERROR(VLOOKUP(C19239,Pivot!A:B,2,0),0)</f>
        <v>0</v>
      </c>
      <c r="F19239" s="65">
        <f>IFERROR(VLOOKUP(C19239,Pivot!A:C,3,0),0)</f>
        <v>0</v>
      </c>
    </row>
    <row r="19240" spans="1:6" x14ac:dyDescent="0.25">
      <c r="A19240" s="68" t="s">
        <v>103</v>
      </c>
      <c r="B19240" s="69">
        <v>491899128</v>
      </c>
      <c r="C19240" s="68">
        <v>5010993655571</v>
      </c>
      <c r="D19240" s="69" t="s">
        <v>12731</v>
      </c>
      <c r="E19240" s="65">
        <f>IFERROR(VLOOKUP(C19240,Pivot!A:B,2,0),0)</f>
        <v>0</v>
      </c>
      <c r="F19240" s="65">
        <f>IFERROR(VLOOKUP(C19240,Pivot!A:C,3,0),0)</f>
        <v>0</v>
      </c>
    </row>
    <row r="19241" spans="1:6" x14ac:dyDescent="0.25">
      <c r="A19241" s="68" t="s">
        <v>103</v>
      </c>
      <c r="B19241" s="69">
        <v>491901764</v>
      </c>
      <c r="C19241" s="68">
        <v>5010993661664</v>
      </c>
      <c r="D19241" s="69" t="s">
        <v>12732</v>
      </c>
      <c r="E19241" s="65">
        <f>IFERROR(VLOOKUP(C19241,Pivot!A:B,2,0),0)</f>
        <v>0</v>
      </c>
      <c r="F19241" s="65">
        <f>IFERROR(VLOOKUP(C19241,Pivot!A:C,3,0),0)</f>
        <v>0</v>
      </c>
    </row>
    <row r="19242" spans="1:6" x14ac:dyDescent="0.25">
      <c r="A19242" s="68" t="s">
        <v>103</v>
      </c>
      <c r="B19242" s="69">
        <v>491901765</v>
      </c>
      <c r="C19242" s="68">
        <v>5010993671090</v>
      </c>
      <c r="D19242" s="69" t="s">
        <v>12733</v>
      </c>
      <c r="E19242" s="65">
        <f>IFERROR(VLOOKUP(C19242,Pivot!A:B,2,0),0)</f>
        <v>0</v>
      </c>
      <c r="F19242" s="65">
        <f>IFERROR(VLOOKUP(C19242,Pivot!A:C,3,0),0)</f>
        <v>0</v>
      </c>
    </row>
    <row r="19243" spans="1:6" x14ac:dyDescent="0.25">
      <c r="A19243" s="68" t="s">
        <v>103</v>
      </c>
      <c r="B19243" s="69">
        <v>491901766</v>
      </c>
      <c r="C19243" s="68">
        <v>630509911943</v>
      </c>
      <c r="D19243" s="69" t="s">
        <v>12734</v>
      </c>
      <c r="E19243" s="65">
        <f>IFERROR(VLOOKUP(C19243,Pivot!A:B,2,0),0)</f>
        <v>0</v>
      </c>
      <c r="F19243" s="65">
        <f>IFERROR(VLOOKUP(C19243,Pivot!A:C,3,0),0)</f>
        <v>0</v>
      </c>
    </row>
    <row r="19244" spans="1:6" x14ac:dyDescent="0.25">
      <c r="A19244" s="68" t="s">
        <v>103</v>
      </c>
      <c r="B19244" s="69">
        <v>491901769</v>
      </c>
      <c r="C19244" s="68">
        <v>5010993681365</v>
      </c>
      <c r="D19244" s="69" t="s">
        <v>12735</v>
      </c>
      <c r="E19244" s="65">
        <f>IFERROR(VLOOKUP(C19244,Pivot!A:B,2,0),0)</f>
        <v>0</v>
      </c>
      <c r="F19244" s="65">
        <f>IFERROR(VLOOKUP(C19244,Pivot!A:C,3,0),0)</f>
        <v>0</v>
      </c>
    </row>
    <row r="19245" spans="1:6" x14ac:dyDescent="0.25">
      <c r="A19245" s="68" t="s">
        <v>103</v>
      </c>
      <c r="B19245" s="69">
        <v>491901773</v>
      </c>
      <c r="C19245" s="68">
        <v>8908010258157</v>
      </c>
      <c r="D19245" s="69" t="s">
        <v>12736</v>
      </c>
      <c r="E19245" s="65">
        <f>IFERROR(VLOOKUP(C19245,Pivot!A:B,2,0),0)</f>
        <v>0</v>
      </c>
      <c r="F19245" s="65">
        <f>IFERROR(VLOOKUP(C19245,Pivot!A:C,3,0),0)</f>
        <v>0</v>
      </c>
    </row>
    <row r="19246" spans="1:6" x14ac:dyDescent="0.25">
      <c r="A19246" s="68" t="s">
        <v>103</v>
      </c>
      <c r="B19246" s="69">
        <v>491901774</v>
      </c>
      <c r="C19246" s="68">
        <v>778988574997</v>
      </c>
      <c r="D19246" s="69" t="s">
        <v>12737</v>
      </c>
      <c r="E19246" s="65">
        <f>IFERROR(VLOOKUP(C19246,Pivot!A:B,2,0),0)</f>
        <v>0</v>
      </c>
      <c r="F19246" s="65">
        <f>IFERROR(VLOOKUP(C19246,Pivot!A:C,3,0),0)</f>
        <v>0</v>
      </c>
    </row>
    <row r="19247" spans="1:6" x14ac:dyDescent="0.25">
      <c r="A19247" s="68" t="s">
        <v>103</v>
      </c>
      <c r="B19247" s="69">
        <v>491901775</v>
      </c>
      <c r="C19247" s="68">
        <v>778988574874</v>
      </c>
      <c r="D19247" s="69" t="s">
        <v>12738</v>
      </c>
      <c r="E19247" s="65">
        <f>IFERROR(VLOOKUP(C19247,Pivot!A:B,2,0),0)</f>
        <v>0</v>
      </c>
      <c r="F19247" s="65">
        <f>IFERROR(VLOOKUP(C19247,Pivot!A:C,3,0),0)</f>
        <v>0</v>
      </c>
    </row>
    <row r="19248" spans="1:6" x14ac:dyDescent="0.25">
      <c r="A19248" s="68" t="s">
        <v>103</v>
      </c>
      <c r="B19248" s="69">
        <v>491901776</v>
      </c>
      <c r="C19248" s="68">
        <v>778988574911</v>
      </c>
      <c r="D19248" s="69" t="s">
        <v>12739</v>
      </c>
      <c r="E19248" s="65">
        <f>IFERROR(VLOOKUP(C19248,Pivot!A:B,2,0),0)</f>
        <v>0</v>
      </c>
      <c r="F19248" s="65">
        <f>IFERROR(VLOOKUP(C19248,Pivot!A:C,3,0),0)</f>
        <v>0</v>
      </c>
    </row>
    <row r="19249" spans="1:6" x14ac:dyDescent="0.25">
      <c r="A19249" s="68" t="s">
        <v>103</v>
      </c>
      <c r="B19249" s="69">
        <v>491901777</v>
      </c>
      <c r="C19249" s="68">
        <v>778988556702</v>
      </c>
      <c r="D19249" s="69" t="s">
        <v>12740</v>
      </c>
      <c r="E19249" s="65">
        <f>IFERROR(VLOOKUP(C19249,Pivot!A:B,2,0),0)</f>
        <v>0</v>
      </c>
      <c r="F19249" s="65">
        <f>IFERROR(VLOOKUP(C19249,Pivot!A:C,3,0),0)</f>
        <v>0</v>
      </c>
    </row>
    <row r="19250" spans="1:6" x14ac:dyDescent="0.25">
      <c r="A19250" s="68" t="s">
        <v>103</v>
      </c>
      <c r="B19250" s="69">
        <v>491901782</v>
      </c>
      <c r="C19250" s="68">
        <v>491901782</v>
      </c>
      <c r="D19250" s="69" t="s">
        <v>12741</v>
      </c>
      <c r="E19250" s="65">
        <f>IFERROR(VLOOKUP(C19250,Pivot!A:B,2,0),0)</f>
        <v>0</v>
      </c>
      <c r="F19250" s="65">
        <f>IFERROR(VLOOKUP(C19250,Pivot!A:C,3,0),0)</f>
        <v>0</v>
      </c>
    </row>
    <row r="19251" spans="1:6" x14ac:dyDescent="0.25">
      <c r="A19251" s="68" t="s">
        <v>103</v>
      </c>
      <c r="B19251" s="69">
        <v>491901807</v>
      </c>
      <c r="C19251" s="68">
        <v>8421350124</v>
      </c>
      <c r="D19251" s="69" t="s">
        <v>12742</v>
      </c>
      <c r="E19251" s="65">
        <f>IFERROR(VLOOKUP(C19251,Pivot!A:B,2,0),0)</f>
        <v>0</v>
      </c>
      <c r="F19251" s="65">
        <f>IFERROR(VLOOKUP(C19251,Pivot!A:C,3,0),0)</f>
        <v>0</v>
      </c>
    </row>
    <row r="19252" spans="1:6" x14ac:dyDescent="0.25">
      <c r="A19252" s="68" t="s">
        <v>103</v>
      </c>
      <c r="B19252" s="69">
        <v>491901808</v>
      </c>
      <c r="C19252" s="68">
        <v>8421352128</v>
      </c>
      <c r="D19252" s="69" t="s">
        <v>12743</v>
      </c>
      <c r="E19252" s="65">
        <f>IFERROR(VLOOKUP(C19252,Pivot!A:B,2,0),0)</f>
        <v>0</v>
      </c>
      <c r="F19252" s="65">
        <f>IFERROR(VLOOKUP(C19252,Pivot!A:C,3,0),0)</f>
        <v>0</v>
      </c>
    </row>
    <row r="19253" spans="1:6" x14ac:dyDescent="0.25">
      <c r="A19253" s="68" t="s">
        <v>103</v>
      </c>
      <c r="B19253" s="69">
        <v>491901809</v>
      </c>
      <c r="C19253" s="68">
        <v>8421365609</v>
      </c>
      <c r="D19253" s="69" t="s">
        <v>12744</v>
      </c>
      <c r="E19253" s="65">
        <f>IFERROR(VLOOKUP(C19253,Pivot!A:B,2,0),0)</f>
        <v>0</v>
      </c>
      <c r="F19253" s="65">
        <f>IFERROR(VLOOKUP(C19253,Pivot!A:C,3,0),0)</f>
        <v>0</v>
      </c>
    </row>
    <row r="19254" spans="1:6" x14ac:dyDescent="0.25">
      <c r="A19254" s="68" t="s">
        <v>103</v>
      </c>
      <c r="B19254" s="69">
        <v>491901810</v>
      </c>
      <c r="C19254" s="68">
        <v>8421350117</v>
      </c>
      <c r="D19254" s="69" t="s">
        <v>12745</v>
      </c>
      <c r="E19254" s="65">
        <f>IFERROR(VLOOKUP(C19254,Pivot!A:B,2,0),0)</f>
        <v>0</v>
      </c>
      <c r="F19254" s="65">
        <f>IFERROR(VLOOKUP(C19254,Pivot!A:C,3,0),0)</f>
        <v>0</v>
      </c>
    </row>
    <row r="19255" spans="1:6" x14ac:dyDescent="0.25">
      <c r="A19255" s="68" t="s">
        <v>103</v>
      </c>
      <c r="B19255" s="69">
        <v>491901811</v>
      </c>
      <c r="C19255" s="68">
        <v>8421365616</v>
      </c>
      <c r="D19255" s="69" t="s">
        <v>12746</v>
      </c>
      <c r="E19255" s="65">
        <f>IFERROR(VLOOKUP(C19255,Pivot!A:B,2,0),0)</f>
        <v>0</v>
      </c>
      <c r="F19255" s="65">
        <f>IFERROR(VLOOKUP(C19255,Pivot!A:C,3,0),0)</f>
        <v>0</v>
      </c>
    </row>
    <row r="19256" spans="1:6" x14ac:dyDescent="0.25">
      <c r="A19256" s="68" t="s">
        <v>103</v>
      </c>
      <c r="B19256" s="69">
        <v>491901812</v>
      </c>
      <c r="C19256" s="68">
        <v>8421365623</v>
      </c>
      <c r="D19256" s="69" t="s">
        <v>12747</v>
      </c>
      <c r="E19256" s="65">
        <f>IFERROR(VLOOKUP(C19256,Pivot!A:B,2,0),0)</f>
        <v>0</v>
      </c>
      <c r="F19256" s="65">
        <f>IFERROR(VLOOKUP(C19256,Pivot!A:C,3,0),0)</f>
        <v>0</v>
      </c>
    </row>
    <row r="19257" spans="1:6" x14ac:dyDescent="0.25">
      <c r="A19257" s="68" t="s">
        <v>103</v>
      </c>
      <c r="B19257" s="69">
        <v>491901813</v>
      </c>
      <c r="C19257" s="68">
        <v>8421366392</v>
      </c>
      <c r="D19257" s="69" t="s">
        <v>12748</v>
      </c>
      <c r="E19257" s="65">
        <f>IFERROR(VLOOKUP(C19257,Pivot!A:B,2,0),0)</f>
        <v>0</v>
      </c>
      <c r="F19257" s="65">
        <f>IFERROR(VLOOKUP(C19257,Pivot!A:C,3,0),0)</f>
        <v>0</v>
      </c>
    </row>
    <row r="19258" spans="1:6" x14ac:dyDescent="0.25">
      <c r="A19258" s="68" t="s">
        <v>103</v>
      </c>
      <c r="B19258" s="69">
        <v>491901814</v>
      </c>
      <c r="C19258" s="68">
        <v>8421366538</v>
      </c>
      <c r="D19258" s="69" t="s">
        <v>12749</v>
      </c>
      <c r="E19258" s="65">
        <f>IFERROR(VLOOKUP(C19258,Pivot!A:B,2,0),0)</f>
        <v>0</v>
      </c>
      <c r="F19258" s="65">
        <f>IFERROR(VLOOKUP(C19258,Pivot!A:C,3,0),0)</f>
        <v>0</v>
      </c>
    </row>
    <row r="19259" spans="1:6" x14ac:dyDescent="0.25">
      <c r="A19259" s="68" t="s">
        <v>103</v>
      </c>
      <c r="B19259" s="69">
        <v>491901815</v>
      </c>
      <c r="C19259" s="68">
        <v>8421353019</v>
      </c>
      <c r="D19259" s="69" t="s">
        <v>12750</v>
      </c>
      <c r="E19259" s="65">
        <f>IFERROR(VLOOKUP(C19259,Pivot!A:B,2,0),0)</f>
        <v>0</v>
      </c>
      <c r="F19259" s="65">
        <f>IFERROR(VLOOKUP(C19259,Pivot!A:C,3,0),0)</f>
        <v>0</v>
      </c>
    </row>
    <row r="19260" spans="1:6" x14ac:dyDescent="0.25">
      <c r="A19260" s="68" t="s">
        <v>103</v>
      </c>
      <c r="B19260" s="69">
        <v>491901816</v>
      </c>
      <c r="C19260" s="68">
        <v>8421353040</v>
      </c>
      <c r="D19260" s="69" t="s">
        <v>12751</v>
      </c>
      <c r="E19260" s="65">
        <f>IFERROR(VLOOKUP(C19260,Pivot!A:B,2,0),0)</f>
        <v>0</v>
      </c>
      <c r="F19260" s="65">
        <f>IFERROR(VLOOKUP(C19260,Pivot!A:C,3,0),0)</f>
        <v>0</v>
      </c>
    </row>
    <row r="19261" spans="1:6" x14ac:dyDescent="0.25">
      <c r="A19261" s="68" t="s">
        <v>103</v>
      </c>
      <c r="B19261" s="69">
        <v>491901817</v>
      </c>
      <c r="C19261" s="68">
        <v>8421353057</v>
      </c>
      <c r="D19261" s="69" t="s">
        <v>12752</v>
      </c>
      <c r="E19261" s="65">
        <f>IFERROR(VLOOKUP(C19261,Pivot!A:B,2,0),0)</f>
        <v>0</v>
      </c>
      <c r="F19261" s="65">
        <f>IFERROR(VLOOKUP(C19261,Pivot!A:C,3,0),0)</f>
        <v>0</v>
      </c>
    </row>
    <row r="19262" spans="1:6" x14ac:dyDescent="0.25">
      <c r="A19262" s="68" t="s">
        <v>103</v>
      </c>
      <c r="B19262" s="69">
        <v>491901818</v>
      </c>
      <c r="C19262" s="68">
        <v>8421353064</v>
      </c>
      <c r="D19262" s="69" t="s">
        <v>12753</v>
      </c>
      <c r="E19262" s="65">
        <f>IFERROR(VLOOKUP(C19262,Pivot!A:B,2,0),0)</f>
        <v>0</v>
      </c>
      <c r="F19262" s="65">
        <f>IFERROR(VLOOKUP(C19262,Pivot!A:C,3,0),0)</f>
        <v>0</v>
      </c>
    </row>
    <row r="19263" spans="1:6" x14ac:dyDescent="0.25">
      <c r="A19263" s="68" t="s">
        <v>103</v>
      </c>
      <c r="B19263" s="69">
        <v>491901819</v>
      </c>
      <c r="C19263" s="68">
        <v>8421353101</v>
      </c>
      <c r="D19263" s="69" t="s">
        <v>12754</v>
      </c>
      <c r="E19263" s="65">
        <f>IFERROR(VLOOKUP(C19263,Pivot!A:B,2,0),0)</f>
        <v>0</v>
      </c>
      <c r="F19263" s="65">
        <f>IFERROR(VLOOKUP(C19263,Pivot!A:C,3,0),0)</f>
        <v>0</v>
      </c>
    </row>
    <row r="19264" spans="1:6" x14ac:dyDescent="0.25">
      <c r="A19264" s="68" t="s">
        <v>103</v>
      </c>
      <c r="B19264" s="69">
        <v>491901820</v>
      </c>
      <c r="C19264" s="68">
        <v>8421353118</v>
      </c>
      <c r="D19264" s="69" t="s">
        <v>12755</v>
      </c>
      <c r="E19264" s="65">
        <f>IFERROR(VLOOKUP(C19264,Pivot!A:B,2,0),0)</f>
        <v>0</v>
      </c>
      <c r="F19264" s="65">
        <f>IFERROR(VLOOKUP(C19264,Pivot!A:C,3,0),0)</f>
        <v>0</v>
      </c>
    </row>
    <row r="19265" spans="1:6" x14ac:dyDescent="0.25">
      <c r="A19265" s="68" t="s">
        <v>103</v>
      </c>
      <c r="B19265" s="69">
        <v>491901821</v>
      </c>
      <c r="C19265" s="68">
        <v>8421362158</v>
      </c>
      <c r="D19265" s="69" t="s">
        <v>12756</v>
      </c>
      <c r="E19265" s="65">
        <f>IFERROR(VLOOKUP(C19265,Pivot!A:B,2,0),0)</f>
        <v>0</v>
      </c>
      <c r="F19265" s="65">
        <f>IFERROR(VLOOKUP(C19265,Pivot!A:C,3,0),0)</f>
        <v>0</v>
      </c>
    </row>
    <row r="19266" spans="1:6" x14ac:dyDescent="0.25">
      <c r="A19266" s="68" t="s">
        <v>103</v>
      </c>
      <c r="B19266" s="69">
        <v>491901822</v>
      </c>
      <c r="C19266" s="68">
        <v>8421362165</v>
      </c>
      <c r="D19266" s="69" t="s">
        <v>12757</v>
      </c>
      <c r="E19266" s="65">
        <f>IFERROR(VLOOKUP(C19266,Pivot!A:B,2,0),0)</f>
        <v>0</v>
      </c>
      <c r="F19266" s="65">
        <f>IFERROR(VLOOKUP(C19266,Pivot!A:C,3,0),0)</f>
        <v>0</v>
      </c>
    </row>
    <row r="19267" spans="1:6" x14ac:dyDescent="0.25">
      <c r="A19267" s="68" t="s">
        <v>103</v>
      </c>
      <c r="B19267" s="69">
        <v>491901823</v>
      </c>
      <c r="C19267" s="68">
        <v>8421368433</v>
      </c>
      <c r="D19267" s="69" t="s">
        <v>12758</v>
      </c>
      <c r="E19267" s="65">
        <f>IFERROR(VLOOKUP(C19267,Pivot!A:B,2,0),0)</f>
        <v>0</v>
      </c>
      <c r="F19267" s="65">
        <f>IFERROR(VLOOKUP(C19267,Pivot!A:C,3,0),0)</f>
        <v>0</v>
      </c>
    </row>
    <row r="19268" spans="1:6" x14ac:dyDescent="0.25">
      <c r="A19268" s="68" t="s">
        <v>103</v>
      </c>
      <c r="B19268" s="69">
        <v>491901824</v>
      </c>
      <c r="C19268" s="68">
        <v>8421369416</v>
      </c>
      <c r="D19268" s="69" t="s">
        <v>12759</v>
      </c>
      <c r="E19268" s="65">
        <f>IFERROR(VLOOKUP(C19268,Pivot!A:B,2,0),0)</f>
        <v>0</v>
      </c>
      <c r="F19268" s="65">
        <f>IFERROR(VLOOKUP(C19268,Pivot!A:C,3,0),0)</f>
        <v>0</v>
      </c>
    </row>
    <row r="19269" spans="1:6" x14ac:dyDescent="0.25">
      <c r="A19269" s="68" t="s">
        <v>103</v>
      </c>
      <c r="B19269" s="69">
        <v>491901825</v>
      </c>
      <c r="C19269" s="68">
        <v>8421362752</v>
      </c>
      <c r="D19269" s="69" t="s">
        <v>12760</v>
      </c>
      <c r="E19269" s="65">
        <f>IFERROR(VLOOKUP(C19269,Pivot!A:B,2,0),0)</f>
        <v>0</v>
      </c>
      <c r="F19269" s="65">
        <f>IFERROR(VLOOKUP(C19269,Pivot!A:C,3,0),0)</f>
        <v>0</v>
      </c>
    </row>
    <row r="19270" spans="1:6" x14ac:dyDescent="0.25">
      <c r="A19270" s="68" t="s">
        <v>103</v>
      </c>
      <c r="B19270" s="69">
        <v>491901827</v>
      </c>
      <c r="C19270" s="68">
        <v>8421362707</v>
      </c>
      <c r="D19270" s="69" t="s">
        <v>12761</v>
      </c>
      <c r="E19270" s="65">
        <f>IFERROR(VLOOKUP(C19270,Pivot!A:B,2,0),0)</f>
        <v>0</v>
      </c>
      <c r="F19270" s="65">
        <f>IFERROR(VLOOKUP(C19270,Pivot!A:C,3,0),0)</f>
        <v>0</v>
      </c>
    </row>
    <row r="19271" spans="1:6" x14ac:dyDescent="0.25">
      <c r="A19271" s="68" t="s">
        <v>103</v>
      </c>
      <c r="B19271" s="69">
        <v>491901828</v>
      </c>
      <c r="C19271" s="68">
        <v>8421366682</v>
      </c>
      <c r="D19271" s="69" t="s">
        <v>12762</v>
      </c>
      <c r="E19271" s="65">
        <f>IFERROR(VLOOKUP(C19271,Pivot!A:B,2,0),0)</f>
        <v>0</v>
      </c>
      <c r="F19271" s="65">
        <f>IFERROR(VLOOKUP(C19271,Pivot!A:C,3,0),0)</f>
        <v>0</v>
      </c>
    </row>
    <row r="19272" spans="1:6" x14ac:dyDescent="0.25">
      <c r="A19272" s="68" t="s">
        <v>103</v>
      </c>
      <c r="B19272" s="69">
        <v>491901829</v>
      </c>
      <c r="C19272" s="68">
        <v>8421366699</v>
      </c>
      <c r="D19272" s="69" t="s">
        <v>12763</v>
      </c>
      <c r="E19272" s="65">
        <f>IFERROR(VLOOKUP(C19272,Pivot!A:B,2,0),0)</f>
        <v>0</v>
      </c>
      <c r="F19272" s="65">
        <f>IFERROR(VLOOKUP(C19272,Pivot!A:C,3,0),0)</f>
        <v>0</v>
      </c>
    </row>
    <row r="19273" spans="1:6" x14ac:dyDescent="0.25">
      <c r="A19273" s="68" t="s">
        <v>103</v>
      </c>
      <c r="B19273" s="69">
        <v>491901830</v>
      </c>
      <c r="C19273" s="68">
        <v>8421366705</v>
      </c>
      <c r="D19273" s="69" t="s">
        <v>12764</v>
      </c>
      <c r="E19273" s="65">
        <f>IFERROR(VLOOKUP(C19273,Pivot!A:B,2,0),0)</f>
        <v>0</v>
      </c>
      <c r="F19273" s="65">
        <f>IFERROR(VLOOKUP(C19273,Pivot!A:C,3,0),0)</f>
        <v>0</v>
      </c>
    </row>
    <row r="19274" spans="1:6" x14ac:dyDescent="0.25">
      <c r="A19274" s="68" t="s">
        <v>103</v>
      </c>
      <c r="B19274" s="69">
        <v>491901831</v>
      </c>
      <c r="C19274" s="68">
        <v>8421366750</v>
      </c>
      <c r="D19274" s="69" t="s">
        <v>12765</v>
      </c>
      <c r="E19274" s="65">
        <f>IFERROR(VLOOKUP(C19274,Pivot!A:B,2,0),0)</f>
        <v>0</v>
      </c>
      <c r="F19274" s="65">
        <f>IFERROR(VLOOKUP(C19274,Pivot!A:C,3,0),0)</f>
        <v>0</v>
      </c>
    </row>
    <row r="19275" spans="1:6" x14ac:dyDescent="0.25">
      <c r="A19275" s="68" t="s">
        <v>103</v>
      </c>
      <c r="B19275" s="69">
        <v>491901832</v>
      </c>
      <c r="C19275" s="68">
        <v>8421366767</v>
      </c>
      <c r="D19275" s="69" t="s">
        <v>12766</v>
      </c>
      <c r="E19275" s="65">
        <f>IFERROR(VLOOKUP(C19275,Pivot!A:B,2,0),0)</f>
        <v>0</v>
      </c>
      <c r="F19275" s="65">
        <f>IFERROR(VLOOKUP(C19275,Pivot!A:C,3,0),0)</f>
        <v>0</v>
      </c>
    </row>
    <row r="19276" spans="1:6" x14ac:dyDescent="0.25">
      <c r="A19276" s="68" t="s">
        <v>103</v>
      </c>
      <c r="B19276" s="69">
        <v>491901833</v>
      </c>
      <c r="C19276" s="68">
        <v>8421362677</v>
      </c>
      <c r="D19276" s="69" t="s">
        <v>12767</v>
      </c>
      <c r="E19276" s="65">
        <f>IFERROR(VLOOKUP(C19276,Pivot!A:B,2,0),0)</f>
        <v>0</v>
      </c>
      <c r="F19276" s="65">
        <f>IFERROR(VLOOKUP(C19276,Pivot!A:C,3,0),0)</f>
        <v>0</v>
      </c>
    </row>
    <row r="19277" spans="1:6" x14ac:dyDescent="0.25">
      <c r="A19277" s="68" t="s">
        <v>103</v>
      </c>
      <c r="B19277" s="69">
        <v>491901835</v>
      </c>
      <c r="C19277" s="68">
        <v>8421364459</v>
      </c>
      <c r="D19277" s="69" t="s">
        <v>12768</v>
      </c>
      <c r="E19277" s="65">
        <f>IFERROR(VLOOKUP(C19277,Pivot!A:B,2,0),0)</f>
        <v>0</v>
      </c>
      <c r="F19277" s="65">
        <f>IFERROR(VLOOKUP(C19277,Pivot!A:C,3,0),0)</f>
        <v>0</v>
      </c>
    </row>
    <row r="19278" spans="1:6" x14ac:dyDescent="0.25">
      <c r="A19278" s="68" t="s">
        <v>103</v>
      </c>
      <c r="B19278" s="69">
        <v>491901836</v>
      </c>
      <c r="C19278" s="68">
        <v>8421364480</v>
      </c>
      <c r="D19278" s="69" t="s">
        <v>12769</v>
      </c>
      <c r="E19278" s="65">
        <f>IFERROR(VLOOKUP(C19278,Pivot!A:B,2,0),0)</f>
        <v>0</v>
      </c>
      <c r="F19278" s="65">
        <f>IFERROR(VLOOKUP(C19278,Pivot!A:C,3,0),0)</f>
        <v>0</v>
      </c>
    </row>
    <row r="19279" spans="1:6" x14ac:dyDescent="0.25">
      <c r="A19279" s="68" t="s">
        <v>103</v>
      </c>
      <c r="B19279" s="69">
        <v>491901837</v>
      </c>
      <c r="C19279" s="68">
        <v>8421364503</v>
      </c>
      <c r="D19279" s="69" t="s">
        <v>12770</v>
      </c>
      <c r="E19279" s="65">
        <f>IFERROR(VLOOKUP(C19279,Pivot!A:B,2,0),0)</f>
        <v>0</v>
      </c>
      <c r="F19279" s="65">
        <f>IFERROR(VLOOKUP(C19279,Pivot!A:C,3,0),0)</f>
        <v>0</v>
      </c>
    </row>
    <row r="19280" spans="1:6" x14ac:dyDescent="0.25">
      <c r="A19280" s="68" t="s">
        <v>103</v>
      </c>
      <c r="B19280" s="69">
        <v>491901838</v>
      </c>
      <c r="C19280" s="68">
        <v>8421364299</v>
      </c>
      <c r="D19280" s="69" t="s">
        <v>12771</v>
      </c>
      <c r="E19280" s="65">
        <f>IFERROR(VLOOKUP(C19280,Pivot!A:B,2,0),0)</f>
        <v>0</v>
      </c>
      <c r="F19280" s="65">
        <f>IFERROR(VLOOKUP(C19280,Pivot!A:C,3,0),0)</f>
        <v>0</v>
      </c>
    </row>
    <row r="19281" spans="1:6" x14ac:dyDescent="0.25">
      <c r="A19281" s="68" t="s">
        <v>103</v>
      </c>
      <c r="B19281" s="69">
        <v>491901839</v>
      </c>
      <c r="C19281" s="68">
        <v>8421364312</v>
      </c>
      <c r="D19281" s="69" t="s">
        <v>12772</v>
      </c>
      <c r="E19281" s="65">
        <f>IFERROR(VLOOKUP(C19281,Pivot!A:B,2,0),0)</f>
        <v>0</v>
      </c>
      <c r="F19281" s="65">
        <f>IFERROR(VLOOKUP(C19281,Pivot!A:C,3,0),0)</f>
        <v>0</v>
      </c>
    </row>
    <row r="19282" spans="1:6" x14ac:dyDescent="0.25">
      <c r="A19282" s="68" t="s">
        <v>103</v>
      </c>
      <c r="B19282" s="69">
        <v>491901840</v>
      </c>
      <c r="C19282" s="68">
        <v>8421364374</v>
      </c>
      <c r="D19282" s="69" t="s">
        <v>12773</v>
      </c>
      <c r="E19282" s="65">
        <f>IFERROR(VLOOKUP(C19282,Pivot!A:B,2,0),0)</f>
        <v>0</v>
      </c>
      <c r="F19282" s="65">
        <f>IFERROR(VLOOKUP(C19282,Pivot!A:C,3,0),0)</f>
        <v>0</v>
      </c>
    </row>
    <row r="19283" spans="1:6" x14ac:dyDescent="0.25">
      <c r="A19283" s="68" t="s">
        <v>103</v>
      </c>
      <c r="B19283" s="69">
        <v>491901842</v>
      </c>
      <c r="C19283" s="68">
        <v>8421367801</v>
      </c>
      <c r="D19283" s="69" t="s">
        <v>12774</v>
      </c>
      <c r="E19283" s="65">
        <f>IFERROR(VLOOKUP(C19283,Pivot!A:B,2,0),0)</f>
        <v>0</v>
      </c>
      <c r="F19283" s="65">
        <f>IFERROR(VLOOKUP(C19283,Pivot!A:C,3,0),0)</f>
        <v>0</v>
      </c>
    </row>
    <row r="19284" spans="1:6" x14ac:dyDescent="0.25">
      <c r="A19284" s="68" t="s">
        <v>103</v>
      </c>
      <c r="B19284" s="69">
        <v>491901844</v>
      </c>
      <c r="C19284" s="68">
        <v>8421367825</v>
      </c>
      <c r="D19284" s="69" t="s">
        <v>12775</v>
      </c>
      <c r="E19284" s="65">
        <f>IFERROR(VLOOKUP(C19284,Pivot!A:B,2,0),0)</f>
        <v>0</v>
      </c>
      <c r="F19284" s="65">
        <f>IFERROR(VLOOKUP(C19284,Pivot!A:C,3,0),0)</f>
        <v>0</v>
      </c>
    </row>
    <row r="19285" spans="1:6" x14ac:dyDescent="0.25">
      <c r="A19285" s="68" t="s">
        <v>103</v>
      </c>
      <c r="B19285" s="69">
        <v>491901845</v>
      </c>
      <c r="C19285" s="68">
        <v>8421368594</v>
      </c>
      <c r="D19285" s="69" t="s">
        <v>12776</v>
      </c>
      <c r="E19285" s="65">
        <f>IFERROR(VLOOKUP(C19285,Pivot!A:B,2,0),0)</f>
        <v>0</v>
      </c>
      <c r="F19285" s="65">
        <f>IFERROR(VLOOKUP(C19285,Pivot!A:C,3,0),0)</f>
        <v>0</v>
      </c>
    </row>
    <row r="19286" spans="1:6" x14ac:dyDescent="0.25">
      <c r="A19286" s="68" t="s">
        <v>103</v>
      </c>
      <c r="B19286" s="69">
        <v>491901846</v>
      </c>
      <c r="C19286" s="68">
        <v>8421368907</v>
      </c>
      <c r="D19286" s="69" t="s">
        <v>12777</v>
      </c>
      <c r="E19286" s="65">
        <f>IFERROR(VLOOKUP(C19286,Pivot!A:B,2,0),0)</f>
        <v>0</v>
      </c>
      <c r="F19286" s="65">
        <f>IFERROR(VLOOKUP(C19286,Pivot!A:C,3,0),0)</f>
        <v>0</v>
      </c>
    </row>
    <row r="19287" spans="1:6" x14ac:dyDescent="0.25">
      <c r="A19287" s="68" t="s">
        <v>103</v>
      </c>
      <c r="B19287" s="69">
        <v>491901847</v>
      </c>
      <c r="C19287" s="68">
        <v>8421368914</v>
      </c>
      <c r="D19287" s="69" t="s">
        <v>12778</v>
      </c>
      <c r="E19287" s="65">
        <f>IFERROR(VLOOKUP(C19287,Pivot!A:B,2,0),0)</f>
        <v>0</v>
      </c>
      <c r="F19287" s="65">
        <f>IFERROR(VLOOKUP(C19287,Pivot!A:C,3,0),0)</f>
        <v>0</v>
      </c>
    </row>
    <row r="19288" spans="1:6" x14ac:dyDescent="0.25">
      <c r="A19288" s="68" t="s">
        <v>103</v>
      </c>
      <c r="B19288" s="69">
        <v>491901848</v>
      </c>
      <c r="C19288" s="68">
        <v>8421367610</v>
      </c>
      <c r="D19288" s="69" t="s">
        <v>12779</v>
      </c>
      <c r="E19288" s="65">
        <f>IFERROR(VLOOKUP(C19288,Pivot!A:B,2,0),0)</f>
        <v>0</v>
      </c>
      <c r="F19288" s="65">
        <f>IFERROR(VLOOKUP(C19288,Pivot!A:C,3,0),0)</f>
        <v>0</v>
      </c>
    </row>
    <row r="19289" spans="1:6" x14ac:dyDescent="0.25">
      <c r="A19289" s="68" t="s">
        <v>103</v>
      </c>
      <c r="B19289" s="69">
        <v>491901849</v>
      </c>
      <c r="C19289" s="68">
        <v>8421999934</v>
      </c>
      <c r="D19289" s="69" t="s">
        <v>12780</v>
      </c>
      <c r="E19289" s="65">
        <f>IFERROR(VLOOKUP(C19289,Pivot!A:B,2,0),0)</f>
        <v>0</v>
      </c>
      <c r="F19289" s="65">
        <f>IFERROR(VLOOKUP(C19289,Pivot!A:C,3,0),0)</f>
        <v>0</v>
      </c>
    </row>
    <row r="19290" spans="1:6" x14ac:dyDescent="0.25">
      <c r="A19290" s="68" t="s">
        <v>103</v>
      </c>
      <c r="B19290" s="69">
        <v>491901850</v>
      </c>
      <c r="C19290" s="68">
        <v>8421999989</v>
      </c>
      <c r="D19290" s="69" t="s">
        <v>12781</v>
      </c>
      <c r="E19290" s="65">
        <f>IFERROR(VLOOKUP(C19290,Pivot!A:B,2,0),0)</f>
        <v>0</v>
      </c>
      <c r="F19290" s="65">
        <f>IFERROR(VLOOKUP(C19290,Pivot!A:C,3,0),0)</f>
        <v>0</v>
      </c>
    </row>
    <row r="19291" spans="1:6" x14ac:dyDescent="0.25">
      <c r="A19291" s="68" t="s">
        <v>103</v>
      </c>
      <c r="B19291" s="69">
        <v>491901851</v>
      </c>
      <c r="C19291" s="68">
        <v>8421250035</v>
      </c>
      <c r="D19291" s="69" t="s">
        <v>12782</v>
      </c>
      <c r="E19291" s="65">
        <f>IFERROR(VLOOKUP(C19291,Pivot!A:B,2,0),0)</f>
        <v>0</v>
      </c>
      <c r="F19291" s="65">
        <f>IFERROR(VLOOKUP(C19291,Pivot!A:C,3,0),0)</f>
        <v>0</v>
      </c>
    </row>
    <row r="19292" spans="1:6" x14ac:dyDescent="0.25">
      <c r="A19292" s="68" t="s">
        <v>103</v>
      </c>
      <c r="B19292" s="69">
        <v>491901852</v>
      </c>
      <c r="C19292" s="68">
        <v>8421424009</v>
      </c>
      <c r="D19292" s="69" t="s">
        <v>12783</v>
      </c>
      <c r="E19292" s="65">
        <f>IFERROR(VLOOKUP(C19292,Pivot!A:B,2,0),0)</f>
        <v>0</v>
      </c>
      <c r="F19292" s="65">
        <f>IFERROR(VLOOKUP(C19292,Pivot!A:C,3,0),0)</f>
        <v>0</v>
      </c>
    </row>
    <row r="19293" spans="1:6" x14ac:dyDescent="0.25">
      <c r="A19293" s="68" t="s">
        <v>103</v>
      </c>
      <c r="B19293" s="69">
        <v>491901853</v>
      </c>
      <c r="C19293" s="68">
        <v>8421424016</v>
      </c>
      <c r="D19293" s="69" t="s">
        <v>12784</v>
      </c>
      <c r="E19293" s="65">
        <f>IFERROR(VLOOKUP(C19293,Pivot!A:B,2,0),0)</f>
        <v>0</v>
      </c>
      <c r="F19293" s="65">
        <f>IFERROR(VLOOKUP(C19293,Pivot!A:C,3,0),0)</f>
        <v>0</v>
      </c>
    </row>
    <row r="19294" spans="1:6" x14ac:dyDescent="0.25">
      <c r="A19294" s="68" t="s">
        <v>103</v>
      </c>
      <c r="B19294" s="69">
        <v>491901854</v>
      </c>
      <c r="C19294" s="68">
        <v>8421424030</v>
      </c>
      <c r="D19294" s="69" t="s">
        <v>12785</v>
      </c>
      <c r="E19294" s="65">
        <f>IFERROR(VLOOKUP(C19294,Pivot!A:B,2,0),0)</f>
        <v>0</v>
      </c>
      <c r="F19294" s="65">
        <f>IFERROR(VLOOKUP(C19294,Pivot!A:C,3,0),0)</f>
        <v>0</v>
      </c>
    </row>
    <row r="19295" spans="1:6" x14ac:dyDescent="0.25">
      <c r="A19295" s="68" t="s">
        <v>103</v>
      </c>
      <c r="B19295" s="69">
        <v>491901855</v>
      </c>
      <c r="C19295" s="68">
        <v>8421424047</v>
      </c>
      <c r="D19295" s="69" t="s">
        <v>12786</v>
      </c>
      <c r="E19295" s="65">
        <f>IFERROR(VLOOKUP(C19295,Pivot!A:B,2,0),0)</f>
        <v>0</v>
      </c>
      <c r="F19295" s="65">
        <f>IFERROR(VLOOKUP(C19295,Pivot!A:C,3,0),0)</f>
        <v>0</v>
      </c>
    </row>
    <row r="19296" spans="1:6" x14ac:dyDescent="0.25">
      <c r="A19296" s="68" t="s">
        <v>103</v>
      </c>
      <c r="B19296" s="69">
        <v>491901856</v>
      </c>
      <c r="C19296" s="68">
        <v>8421424092</v>
      </c>
      <c r="D19296" s="69" t="s">
        <v>12787</v>
      </c>
      <c r="E19296" s="65">
        <f>IFERROR(VLOOKUP(C19296,Pivot!A:B,2,0),0)</f>
        <v>0</v>
      </c>
      <c r="F19296" s="65">
        <f>IFERROR(VLOOKUP(C19296,Pivot!A:C,3,0),0)</f>
        <v>0</v>
      </c>
    </row>
    <row r="19297" spans="1:6" x14ac:dyDescent="0.25">
      <c r="A19297" s="68" t="s">
        <v>103</v>
      </c>
      <c r="B19297" s="69">
        <v>491901857</v>
      </c>
      <c r="C19297" s="68">
        <v>8421424115</v>
      </c>
      <c r="D19297" s="69" t="s">
        <v>12788</v>
      </c>
      <c r="E19297" s="65">
        <f>IFERROR(VLOOKUP(C19297,Pivot!A:B,2,0),0)</f>
        <v>0</v>
      </c>
      <c r="F19297" s="65">
        <f>IFERROR(VLOOKUP(C19297,Pivot!A:C,3,0),0)</f>
        <v>0</v>
      </c>
    </row>
    <row r="19298" spans="1:6" x14ac:dyDescent="0.25">
      <c r="A19298" s="68" t="s">
        <v>103</v>
      </c>
      <c r="B19298" s="69">
        <v>491901858</v>
      </c>
      <c r="C19298" s="68">
        <v>8421950041</v>
      </c>
      <c r="D19298" s="69" t="s">
        <v>12789</v>
      </c>
      <c r="E19298" s="65">
        <f>IFERROR(VLOOKUP(C19298,Pivot!A:B,2,0),0)</f>
        <v>0</v>
      </c>
      <c r="F19298" s="65">
        <f>IFERROR(VLOOKUP(C19298,Pivot!A:C,3,0),0)</f>
        <v>0</v>
      </c>
    </row>
    <row r="19299" spans="1:6" x14ac:dyDescent="0.25">
      <c r="A19299" s="68" t="s">
        <v>103</v>
      </c>
      <c r="B19299" s="69">
        <v>491901859</v>
      </c>
      <c r="C19299" s="68">
        <v>8421950126</v>
      </c>
      <c r="D19299" s="69" t="s">
        <v>12790</v>
      </c>
      <c r="E19299" s="65">
        <f>IFERROR(VLOOKUP(C19299,Pivot!A:B,2,0),0)</f>
        <v>0</v>
      </c>
      <c r="F19299" s="65">
        <f>IFERROR(VLOOKUP(C19299,Pivot!A:C,3,0),0)</f>
        <v>0</v>
      </c>
    </row>
    <row r="19300" spans="1:6" x14ac:dyDescent="0.25">
      <c r="A19300" s="68" t="s">
        <v>103</v>
      </c>
      <c r="B19300" s="69">
        <v>491901860</v>
      </c>
      <c r="C19300" s="68">
        <v>8421950201</v>
      </c>
      <c r="D19300" s="69" t="s">
        <v>12791</v>
      </c>
      <c r="E19300" s="65">
        <f>IFERROR(VLOOKUP(C19300,Pivot!A:B,2,0),0)</f>
        <v>0</v>
      </c>
      <c r="F19300" s="65">
        <f>IFERROR(VLOOKUP(C19300,Pivot!A:C,3,0),0)</f>
        <v>0</v>
      </c>
    </row>
    <row r="19301" spans="1:6" x14ac:dyDescent="0.25">
      <c r="A19301" s="68" t="s">
        <v>103</v>
      </c>
      <c r="B19301" s="69">
        <v>491901861</v>
      </c>
      <c r="C19301" s="68">
        <v>8421950270</v>
      </c>
      <c r="D19301" s="69" t="s">
        <v>12792</v>
      </c>
      <c r="E19301" s="65">
        <f>IFERROR(VLOOKUP(C19301,Pivot!A:B,2,0),0)</f>
        <v>0</v>
      </c>
      <c r="F19301" s="65">
        <f>IFERROR(VLOOKUP(C19301,Pivot!A:C,3,0),0)</f>
        <v>0</v>
      </c>
    </row>
    <row r="19302" spans="1:6" x14ac:dyDescent="0.25">
      <c r="A19302" s="68" t="s">
        <v>103</v>
      </c>
      <c r="B19302" s="69">
        <v>491901862</v>
      </c>
      <c r="C19302" s="68">
        <v>8421951031</v>
      </c>
      <c r="D19302" s="69" t="s">
        <v>12793</v>
      </c>
      <c r="E19302" s="65">
        <f>IFERROR(VLOOKUP(C19302,Pivot!A:B,2,0),0)</f>
        <v>0</v>
      </c>
      <c r="F19302" s="65">
        <f>IFERROR(VLOOKUP(C19302,Pivot!A:C,3,0),0)</f>
        <v>0</v>
      </c>
    </row>
    <row r="19303" spans="1:6" x14ac:dyDescent="0.25">
      <c r="A19303" s="68" t="s">
        <v>103</v>
      </c>
      <c r="B19303" s="69">
        <v>491901863</v>
      </c>
      <c r="C19303" s="68">
        <v>8421951048</v>
      </c>
      <c r="D19303" s="69" t="s">
        <v>12794</v>
      </c>
      <c r="E19303" s="65">
        <f>IFERROR(VLOOKUP(C19303,Pivot!A:B,2,0),0)</f>
        <v>0</v>
      </c>
      <c r="F19303" s="65">
        <f>IFERROR(VLOOKUP(C19303,Pivot!A:C,3,0),0)</f>
        <v>0</v>
      </c>
    </row>
    <row r="19304" spans="1:6" x14ac:dyDescent="0.25">
      <c r="A19304" s="68" t="s">
        <v>103</v>
      </c>
      <c r="B19304" s="69">
        <v>491901864</v>
      </c>
      <c r="C19304" s="68">
        <v>8421951123</v>
      </c>
      <c r="D19304" s="69" t="s">
        <v>12795</v>
      </c>
      <c r="E19304" s="65">
        <f>IFERROR(VLOOKUP(C19304,Pivot!A:B,2,0),0)</f>
        <v>0</v>
      </c>
      <c r="F19304" s="65">
        <f>IFERROR(VLOOKUP(C19304,Pivot!A:C,3,0),0)</f>
        <v>0</v>
      </c>
    </row>
    <row r="19305" spans="1:6" x14ac:dyDescent="0.25">
      <c r="A19305" s="68" t="s">
        <v>103</v>
      </c>
      <c r="B19305" s="69">
        <v>491901865</v>
      </c>
      <c r="C19305" s="68">
        <v>8421951208</v>
      </c>
      <c r="D19305" s="69" t="s">
        <v>12796</v>
      </c>
      <c r="E19305" s="65">
        <f>IFERROR(VLOOKUP(C19305,Pivot!A:B,2,0),0)</f>
        <v>0</v>
      </c>
      <c r="F19305" s="65">
        <f>IFERROR(VLOOKUP(C19305,Pivot!A:C,3,0),0)</f>
        <v>0</v>
      </c>
    </row>
    <row r="19306" spans="1:6" x14ac:dyDescent="0.25">
      <c r="A19306" s="68" t="s">
        <v>103</v>
      </c>
      <c r="B19306" s="69">
        <v>491901866</v>
      </c>
      <c r="C19306" s="68">
        <v>8421951239</v>
      </c>
      <c r="D19306" s="69" t="s">
        <v>12797</v>
      </c>
      <c r="E19306" s="65">
        <f>IFERROR(VLOOKUP(C19306,Pivot!A:B,2,0),0)</f>
        <v>0</v>
      </c>
      <c r="F19306" s="65">
        <f>IFERROR(VLOOKUP(C19306,Pivot!A:C,3,0),0)</f>
        <v>0</v>
      </c>
    </row>
    <row r="19307" spans="1:6" x14ac:dyDescent="0.25">
      <c r="A19307" s="68" t="s">
        <v>103</v>
      </c>
      <c r="B19307" s="69">
        <v>491901867</v>
      </c>
      <c r="C19307" s="68">
        <v>8421951253</v>
      </c>
      <c r="D19307" s="69" t="s">
        <v>12798</v>
      </c>
      <c r="E19307" s="65">
        <f>IFERROR(VLOOKUP(C19307,Pivot!A:B,2,0),0)</f>
        <v>0</v>
      </c>
      <c r="F19307" s="65">
        <f>IFERROR(VLOOKUP(C19307,Pivot!A:C,3,0),0)</f>
        <v>0</v>
      </c>
    </row>
    <row r="19308" spans="1:6" x14ac:dyDescent="0.25">
      <c r="A19308" s="68" t="s">
        <v>103</v>
      </c>
      <c r="B19308" s="69">
        <v>491901868</v>
      </c>
      <c r="C19308" s="68">
        <v>8421951260</v>
      </c>
      <c r="D19308" s="69" t="s">
        <v>12799</v>
      </c>
      <c r="E19308" s="65">
        <f>IFERROR(VLOOKUP(C19308,Pivot!A:B,2,0),0)</f>
        <v>0</v>
      </c>
      <c r="F19308" s="65">
        <f>IFERROR(VLOOKUP(C19308,Pivot!A:C,3,0),0)</f>
        <v>0</v>
      </c>
    </row>
    <row r="19309" spans="1:6" x14ac:dyDescent="0.25">
      <c r="A19309" s="68" t="s">
        <v>103</v>
      </c>
      <c r="B19309" s="69">
        <v>491901869</v>
      </c>
      <c r="C19309" s="68">
        <v>8421951284</v>
      </c>
      <c r="D19309" s="69" t="s">
        <v>12800</v>
      </c>
      <c r="E19309" s="65">
        <f>IFERROR(VLOOKUP(C19309,Pivot!A:B,2,0),0)</f>
        <v>0</v>
      </c>
      <c r="F19309" s="65">
        <f>IFERROR(VLOOKUP(C19309,Pivot!A:C,3,0),0)</f>
        <v>0</v>
      </c>
    </row>
    <row r="19310" spans="1:6" x14ac:dyDescent="0.25">
      <c r="A19310" s="68" t="s">
        <v>103</v>
      </c>
      <c r="B19310" s="69">
        <v>491901870</v>
      </c>
      <c r="C19310" s="68">
        <v>8421951307</v>
      </c>
      <c r="D19310" s="69" t="s">
        <v>12801</v>
      </c>
      <c r="E19310" s="65">
        <f>IFERROR(VLOOKUP(C19310,Pivot!A:B,2,0),0)</f>
        <v>0</v>
      </c>
      <c r="F19310" s="65">
        <f>IFERROR(VLOOKUP(C19310,Pivot!A:C,3,0),0)</f>
        <v>0</v>
      </c>
    </row>
    <row r="19311" spans="1:6" x14ac:dyDescent="0.25">
      <c r="A19311" s="68" t="s">
        <v>103</v>
      </c>
      <c r="B19311" s="69">
        <v>491901872</v>
      </c>
      <c r="C19311" s="68">
        <v>8421952205</v>
      </c>
      <c r="D19311" s="69" t="s">
        <v>12802</v>
      </c>
      <c r="E19311" s="65">
        <f>IFERROR(VLOOKUP(C19311,Pivot!A:B,2,0),0)</f>
        <v>0</v>
      </c>
      <c r="F19311" s="65">
        <f>IFERROR(VLOOKUP(C19311,Pivot!A:C,3,0),0)</f>
        <v>0</v>
      </c>
    </row>
    <row r="19312" spans="1:6" x14ac:dyDescent="0.25">
      <c r="A19312" s="68" t="s">
        <v>103</v>
      </c>
      <c r="B19312" s="69">
        <v>491901873</v>
      </c>
      <c r="C19312" s="68">
        <v>8906103500312</v>
      </c>
      <c r="D19312" s="69" t="s">
        <v>12803</v>
      </c>
      <c r="E19312" s="65">
        <f>IFERROR(VLOOKUP(C19312,Pivot!A:B,2,0),0)</f>
        <v>0</v>
      </c>
      <c r="F19312" s="65">
        <f>IFERROR(VLOOKUP(C19312,Pivot!A:C,3,0),0)</f>
        <v>0</v>
      </c>
    </row>
    <row r="19313" spans="1:6" x14ac:dyDescent="0.25">
      <c r="A19313" s="68" t="s">
        <v>103</v>
      </c>
      <c r="B19313" s="69">
        <v>491901874</v>
      </c>
      <c r="C19313" s="68">
        <v>8906103500428</v>
      </c>
      <c r="D19313" s="69" t="s">
        <v>12804</v>
      </c>
      <c r="E19313" s="65">
        <f>IFERROR(VLOOKUP(C19313,Pivot!A:B,2,0),0)</f>
        <v>0</v>
      </c>
      <c r="F19313" s="65">
        <f>IFERROR(VLOOKUP(C19313,Pivot!A:C,3,0),0)</f>
        <v>0</v>
      </c>
    </row>
    <row r="19314" spans="1:6" x14ac:dyDescent="0.25">
      <c r="A19314" s="68" t="s">
        <v>103</v>
      </c>
      <c r="B19314" s="69">
        <v>491901875</v>
      </c>
      <c r="C19314" s="68">
        <v>8906076571012</v>
      </c>
      <c r="D19314" s="69" t="s">
        <v>12805</v>
      </c>
      <c r="E19314" s="65">
        <f>IFERROR(VLOOKUP(C19314,Pivot!A:B,2,0),0)</f>
        <v>0</v>
      </c>
      <c r="F19314" s="65">
        <f>IFERROR(VLOOKUP(C19314,Pivot!A:C,3,0),0)</f>
        <v>0</v>
      </c>
    </row>
    <row r="19315" spans="1:6" x14ac:dyDescent="0.25">
      <c r="A19315" s="68" t="s">
        <v>103</v>
      </c>
      <c r="B19315" s="69">
        <v>491901876</v>
      </c>
      <c r="C19315" s="68">
        <v>8906076573115</v>
      </c>
      <c r="D19315" s="69" t="s">
        <v>12806</v>
      </c>
      <c r="E19315" s="65">
        <f>IFERROR(VLOOKUP(C19315,Pivot!A:B,2,0),0)</f>
        <v>0</v>
      </c>
      <c r="F19315" s="65">
        <f>IFERROR(VLOOKUP(C19315,Pivot!A:C,3,0),0)</f>
        <v>0</v>
      </c>
    </row>
    <row r="19316" spans="1:6" x14ac:dyDescent="0.25">
      <c r="A19316" s="68" t="s">
        <v>103</v>
      </c>
      <c r="B19316" s="69">
        <v>491901877</v>
      </c>
      <c r="C19316" s="68">
        <v>8906076573924</v>
      </c>
      <c r="D19316" s="69" t="s">
        <v>12807</v>
      </c>
      <c r="E19316" s="65">
        <f>IFERROR(VLOOKUP(C19316,Pivot!A:B,2,0),0)</f>
        <v>0</v>
      </c>
      <c r="F19316" s="65">
        <f>IFERROR(VLOOKUP(C19316,Pivot!A:C,3,0),0)</f>
        <v>0</v>
      </c>
    </row>
    <row r="19317" spans="1:6" x14ac:dyDescent="0.25">
      <c r="A19317" s="68" t="s">
        <v>103</v>
      </c>
      <c r="B19317" s="69">
        <v>491901878</v>
      </c>
      <c r="C19317" s="68">
        <v>8906076573443</v>
      </c>
      <c r="D19317" s="69" t="s">
        <v>12808</v>
      </c>
      <c r="E19317" s="65">
        <f>IFERROR(VLOOKUP(C19317,Pivot!A:B,2,0),0)</f>
        <v>0</v>
      </c>
      <c r="F19317" s="65">
        <f>IFERROR(VLOOKUP(C19317,Pivot!A:C,3,0),0)</f>
        <v>0</v>
      </c>
    </row>
    <row r="19318" spans="1:6" x14ac:dyDescent="0.25">
      <c r="A19318" s="68" t="s">
        <v>103</v>
      </c>
      <c r="B19318" s="69">
        <v>491901879</v>
      </c>
      <c r="C19318" s="68">
        <v>8906076573405</v>
      </c>
      <c r="D19318" s="69" t="s">
        <v>12809</v>
      </c>
      <c r="E19318" s="65">
        <f>IFERROR(VLOOKUP(C19318,Pivot!A:B,2,0),0)</f>
        <v>0</v>
      </c>
      <c r="F19318" s="65">
        <f>IFERROR(VLOOKUP(C19318,Pivot!A:C,3,0),0)</f>
        <v>0</v>
      </c>
    </row>
    <row r="19319" spans="1:6" x14ac:dyDescent="0.25">
      <c r="A19319" s="68" t="s">
        <v>103</v>
      </c>
      <c r="B19319" s="69">
        <v>491901880</v>
      </c>
      <c r="C19319" s="68">
        <v>8906076573429</v>
      </c>
      <c r="D19319" s="69" t="s">
        <v>12810</v>
      </c>
      <c r="E19319" s="65">
        <f>IFERROR(VLOOKUP(C19319,Pivot!A:B,2,0),0)</f>
        <v>0</v>
      </c>
      <c r="F19319" s="65">
        <f>IFERROR(VLOOKUP(C19319,Pivot!A:C,3,0),0)</f>
        <v>0</v>
      </c>
    </row>
    <row r="19320" spans="1:6" x14ac:dyDescent="0.25">
      <c r="A19320" s="68" t="s">
        <v>103</v>
      </c>
      <c r="B19320" s="69">
        <v>491901881</v>
      </c>
      <c r="C19320" s="68">
        <v>8906076573436</v>
      </c>
      <c r="D19320" s="69" t="s">
        <v>12811</v>
      </c>
      <c r="E19320" s="65">
        <f>IFERROR(VLOOKUP(C19320,Pivot!A:B,2,0),0)</f>
        <v>0</v>
      </c>
      <c r="F19320" s="65">
        <f>IFERROR(VLOOKUP(C19320,Pivot!A:C,3,0),0)</f>
        <v>0</v>
      </c>
    </row>
    <row r="19321" spans="1:6" x14ac:dyDescent="0.25">
      <c r="A19321" s="68" t="s">
        <v>103</v>
      </c>
      <c r="B19321" s="69">
        <v>491901882</v>
      </c>
      <c r="C19321" s="68">
        <v>8906076573412</v>
      </c>
      <c r="D19321" s="69" t="s">
        <v>12812</v>
      </c>
      <c r="E19321" s="65">
        <f>IFERROR(VLOOKUP(C19321,Pivot!A:B,2,0),0)</f>
        <v>0</v>
      </c>
      <c r="F19321" s="65">
        <f>IFERROR(VLOOKUP(C19321,Pivot!A:C,3,0),0)</f>
        <v>0</v>
      </c>
    </row>
    <row r="19322" spans="1:6" x14ac:dyDescent="0.25">
      <c r="A19322" s="68" t="s">
        <v>103</v>
      </c>
      <c r="B19322" s="69">
        <v>491901883</v>
      </c>
      <c r="C19322" s="68">
        <v>8906076573450</v>
      </c>
      <c r="D19322" s="69" t="s">
        <v>12813</v>
      </c>
      <c r="E19322" s="65">
        <f>IFERROR(VLOOKUP(C19322,Pivot!A:B,2,0),0)</f>
        <v>0</v>
      </c>
      <c r="F19322" s="65">
        <f>IFERROR(VLOOKUP(C19322,Pivot!A:C,3,0),0)</f>
        <v>0</v>
      </c>
    </row>
    <row r="19323" spans="1:6" x14ac:dyDescent="0.25">
      <c r="A19323" s="68" t="s">
        <v>103</v>
      </c>
      <c r="B19323" s="69">
        <v>491901884</v>
      </c>
      <c r="C19323" s="68">
        <v>8906076573658</v>
      </c>
      <c r="D19323" s="69" t="s">
        <v>12814</v>
      </c>
      <c r="E19323" s="65">
        <f>IFERROR(VLOOKUP(C19323,Pivot!A:B,2,0),0)</f>
        <v>0</v>
      </c>
      <c r="F19323" s="65">
        <f>IFERROR(VLOOKUP(C19323,Pivot!A:C,3,0),0)</f>
        <v>0</v>
      </c>
    </row>
    <row r="19324" spans="1:6" x14ac:dyDescent="0.25">
      <c r="A19324" s="68" t="s">
        <v>103</v>
      </c>
      <c r="B19324" s="69">
        <v>491901885</v>
      </c>
      <c r="C19324" s="68">
        <v>8906076579018</v>
      </c>
      <c r="D19324" s="69" t="s">
        <v>12815</v>
      </c>
      <c r="E19324" s="65">
        <f>IFERROR(VLOOKUP(C19324,Pivot!A:B,2,0),0)</f>
        <v>0</v>
      </c>
      <c r="F19324" s="65">
        <f>IFERROR(VLOOKUP(C19324,Pivot!A:C,3,0),0)</f>
        <v>0</v>
      </c>
    </row>
    <row r="19325" spans="1:6" x14ac:dyDescent="0.25">
      <c r="A19325" s="68" t="s">
        <v>103</v>
      </c>
      <c r="B19325" s="69">
        <v>491901886</v>
      </c>
      <c r="C19325" s="68">
        <v>8906076579056</v>
      </c>
      <c r="D19325" s="69" t="s">
        <v>12816</v>
      </c>
      <c r="E19325" s="65">
        <f>IFERROR(VLOOKUP(C19325,Pivot!A:B,2,0),0)</f>
        <v>0</v>
      </c>
      <c r="F19325" s="65">
        <f>IFERROR(VLOOKUP(C19325,Pivot!A:C,3,0),0)</f>
        <v>0</v>
      </c>
    </row>
    <row r="19326" spans="1:6" x14ac:dyDescent="0.25">
      <c r="A19326" s="68" t="s">
        <v>103</v>
      </c>
      <c r="B19326" s="69">
        <v>491901887</v>
      </c>
      <c r="C19326" s="68">
        <v>8906076579070</v>
      </c>
      <c r="D19326" s="69" t="s">
        <v>12817</v>
      </c>
      <c r="E19326" s="65">
        <f>IFERROR(VLOOKUP(C19326,Pivot!A:B,2,0),0)</f>
        <v>0</v>
      </c>
      <c r="F19326" s="65">
        <f>IFERROR(VLOOKUP(C19326,Pivot!A:C,3,0),0)</f>
        <v>0</v>
      </c>
    </row>
    <row r="19327" spans="1:6" x14ac:dyDescent="0.25">
      <c r="A19327" s="68" t="s">
        <v>103</v>
      </c>
      <c r="B19327" s="69">
        <v>491901888</v>
      </c>
      <c r="C19327" s="68">
        <v>8906076573085</v>
      </c>
      <c r="D19327" s="69" t="s">
        <v>12818</v>
      </c>
      <c r="E19327" s="65">
        <f>IFERROR(VLOOKUP(C19327,Pivot!A:B,2,0),0)</f>
        <v>0</v>
      </c>
      <c r="F19327" s="65">
        <f>IFERROR(VLOOKUP(C19327,Pivot!A:C,3,0),0)</f>
        <v>0</v>
      </c>
    </row>
    <row r="19328" spans="1:6" x14ac:dyDescent="0.25">
      <c r="A19328" s="68" t="s">
        <v>103</v>
      </c>
      <c r="B19328" s="69">
        <v>491901889</v>
      </c>
      <c r="C19328" s="68">
        <v>8906076573047</v>
      </c>
      <c r="D19328" s="69" t="s">
        <v>12819</v>
      </c>
      <c r="E19328" s="65">
        <f>IFERROR(VLOOKUP(C19328,Pivot!A:B,2,0),0)</f>
        <v>0</v>
      </c>
      <c r="F19328" s="65">
        <f>IFERROR(VLOOKUP(C19328,Pivot!A:C,3,0),0)</f>
        <v>0</v>
      </c>
    </row>
    <row r="19329" spans="1:6" x14ac:dyDescent="0.25">
      <c r="A19329" s="68" t="s">
        <v>103</v>
      </c>
      <c r="B19329" s="69">
        <v>491902210</v>
      </c>
      <c r="C19329" s="68">
        <v>772025812</v>
      </c>
      <c r="D19329" s="69" t="s">
        <v>12820</v>
      </c>
      <c r="E19329" s="65">
        <f>IFERROR(VLOOKUP(C19329,Pivot!A:B,2,0),0)</f>
        <v>0</v>
      </c>
      <c r="F19329" s="65">
        <f>IFERROR(VLOOKUP(C19329,Pivot!A:C,3,0),0)</f>
        <v>0</v>
      </c>
    </row>
    <row r="19330" spans="1:6" x14ac:dyDescent="0.25">
      <c r="A19330" s="68" t="s">
        <v>103</v>
      </c>
      <c r="B19330" s="69">
        <v>491902211</v>
      </c>
      <c r="C19330" s="68">
        <v>772061810</v>
      </c>
      <c r="D19330" s="69" t="s">
        <v>12821</v>
      </c>
      <c r="E19330" s="65">
        <f>IFERROR(VLOOKUP(C19330,Pivot!A:B,2,0),0)</f>
        <v>0</v>
      </c>
      <c r="F19330" s="65">
        <f>IFERROR(VLOOKUP(C19330,Pivot!A:C,3,0),0)</f>
        <v>0</v>
      </c>
    </row>
    <row r="19331" spans="1:6" x14ac:dyDescent="0.25">
      <c r="A19331" s="68" t="s">
        <v>103</v>
      </c>
      <c r="B19331" s="69">
        <v>491902215</v>
      </c>
      <c r="C19331" s="68">
        <v>772090452</v>
      </c>
      <c r="D19331" s="69" t="s">
        <v>12822</v>
      </c>
      <c r="E19331" s="65">
        <f>IFERROR(VLOOKUP(C19331,Pivot!A:B,2,0),0)</f>
        <v>0</v>
      </c>
      <c r="F19331" s="65">
        <f>IFERROR(VLOOKUP(C19331,Pivot!A:C,3,0),0)</f>
        <v>0</v>
      </c>
    </row>
    <row r="19332" spans="1:6" x14ac:dyDescent="0.25">
      <c r="A19332" s="68" t="s">
        <v>103</v>
      </c>
      <c r="B19332" s="69">
        <v>491902216</v>
      </c>
      <c r="C19332" s="68">
        <v>772085151</v>
      </c>
      <c r="D19332" s="69" t="s">
        <v>12823</v>
      </c>
      <c r="E19332" s="65">
        <f>IFERROR(VLOOKUP(C19332,Pivot!A:B,2,0),0)</f>
        <v>0</v>
      </c>
      <c r="F19332" s="65">
        <f>IFERROR(VLOOKUP(C19332,Pivot!A:C,3,0),0)</f>
        <v>0</v>
      </c>
    </row>
    <row r="19333" spans="1:6" x14ac:dyDescent="0.25">
      <c r="A19333" s="68" t="s">
        <v>103</v>
      </c>
      <c r="B19333" s="69">
        <v>491902217</v>
      </c>
      <c r="C19333" s="68">
        <v>772033756</v>
      </c>
      <c r="D19333" s="69" t="s">
        <v>12824</v>
      </c>
      <c r="E19333" s="65">
        <f>IFERROR(VLOOKUP(C19333,Pivot!A:B,2,0),0)</f>
        <v>0</v>
      </c>
      <c r="F19333" s="65">
        <f>IFERROR(VLOOKUP(C19333,Pivot!A:C,3,0),0)</f>
        <v>0</v>
      </c>
    </row>
    <row r="19334" spans="1:6" x14ac:dyDescent="0.25">
      <c r="A19334" s="68" t="s">
        <v>103</v>
      </c>
      <c r="B19334" s="69">
        <v>491902218</v>
      </c>
      <c r="C19334" s="68">
        <v>772048385</v>
      </c>
      <c r="D19334" s="69" t="s">
        <v>12825</v>
      </c>
      <c r="E19334" s="65">
        <f>IFERROR(VLOOKUP(C19334,Pivot!A:B,2,0),0)</f>
        <v>0</v>
      </c>
      <c r="F19334" s="65">
        <f>IFERROR(VLOOKUP(C19334,Pivot!A:C,3,0),0)</f>
        <v>0</v>
      </c>
    </row>
    <row r="19335" spans="1:6" x14ac:dyDescent="0.25">
      <c r="A19335" s="68" t="s">
        <v>103</v>
      </c>
      <c r="B19335" s="69">
        <v>491902220</v>
      </c>
      <c r="C19335" s="68">
        <v>7611212330750</v>
      </c>
      <c r="D19335" s="69" t="s">
        <v>12826</v>
      </c>
      <c r="E19335" s="65">
        <f>IFERROR(VLOOKUP(C19335,Pivot!A:B,2,0),0)</f>
        <v>0</v>
      </c>
      <c r="F19335" s="65">
        <f>IFERROR(VLOOKUP(C19335,Pivot!A:C,3,0),0)</f>
        <v>0</v>
      </c>
    </row>
    <row r="19336" spans="1:6" x14ac:dyDescent="0.25">
      <c r="A19336" s="68" t="s">
        <v>103</v>
      </c>
      <c r="B19336" s="69">
        <v>491902221</v>
      </c>
      <c r="C19336" s="68">
        <v>7611212329198</v>
      </c>
      <c r="D19336" s="69" t="s">
        <v>12827</v>
      </c>
      <c r="E19336" s="65">
        <f>IFERROR(VLOOKUP(C19336,Pivot!A:B,2,0),0)</f>
        <v>0</v>
      </c>
      <c r="F19336" s="65">
        <f>IFERROR(VLOOKUP(C19336,Pivot!A:C,3,0),0)</f>
        <v>0</v>
      </c>
    </row>
    <row r="19337" spans="1:6" x14ac:dyDescent="0.25">
      <c r="A19337" s="68" t="s">
        <v>103</v>
      </c>
      <c r="B19337" s="69">
        <v>491902222</v>
      </c>
      <c r="C19337" s="68">
        <v>7611212340247</v>
      </c>
      <c r="D19337" s="69" t="s">
        <v>12828</v>
      </c>
      <c r="E19337" s="65">
        <f>IFERROR(VLOOKUP(C19337,Pivot!A:B,2,0),0)</f>
        <v>0</v>
      </c>
      <c r="F19337" s="65">
        <f>IFERROR(VLOOKUP(C19337,Pivot!A:C,3,0),0)</f>
        <v>0</v>
      </c>
    </row>
    <row r="19338" spans="1:6" x14ac:dyDescent="0.25">
      <c r="A19338" s="68" t="s">
        <v>103</v>
      </c>
      <c r="B19338" s="69">
        <v>491902223</v>
      </c>
      <c r="C19338" s="68">
        <v>7611212338718</v>
      </c>
      <c r="D19338" s="69" t="s">
        <v>12829</v>
      </c>
      <c r="E19338" s="65">
        <f>IFERROR(VLOOKUP(C19338,Pivot!A:B,2,0),0)</f>
        <v>0</v>
      </c>
      <c r="F19338" s="65">
        <f>IFERROR(VLOOKUP(C19338,Pivot!A:C,3,0),0)</f>
        <v>0</v>
      </c>
    </row>
    <row r="19339" spans="1:6" x14ac:dyDescent="0.25">
      <c r="A19339" s="68" t="s">
        <v>103</v>
      </c>
      <c r="B19339" s="69">
        <v>491902224</v>
      </c>
      <c r="C19339" s="68">
        <v>731346096005</v>
      </c>
      <c r="D19339" s="69" t="s">
        <v>12830</v>
      </c>
      <c r="E19339" s="65">
        <f>IFERROR(VLOOKUP(C19339,Pivot!A:B,2,0),0)</f>
        <v>0</v>
      </c>
      <c r="F19339" s="65">
        <f>IFERROR(VLOOKUP(C19339,Pivot!A:C,3,0),0)</f>
        <v>0</v>
      </c>
    </row>
    <row r="19340" spans="1:6" x14ac:dyDescent="0.25">
      <c r="A19340" s="68" t="s">
        <v>103</v>
      </c>
      <c r="B19340" s="69">
        <v>491902225</v>
      </c>
      <c r="C19340" s="68">
        <v>8058664117703</v>
      </c>
      <c r="D19340" s="69" t="s">
        <v>12831</v>
      </c>
      <c r="E19340" s="65">
        <f>IFERROR(VLOOKUP(C19340,Pivot!A:B,2,0),0)</f>
        <v>0</v>
      </c>
      <c r="F19340" s="65">
        <f>IFERROR(VLOOKUP(C19340,Pivot!A:C,3,0),0)</f>
        <v>0</v>
      </c>
    </row>
    <row r="19341" spans="1:6" x14ac:dyDescent="0.25">
      <c r="A19341" s="68" t="s">
        <v>103</v>
      </c>
      <c r="B19341" s="69">
        <v>491902229</v>
      </c>
      <c r="C19341" s="68">
        <v>8058664119530</v>
      </c>
      <c r="D19341" s="69" t="s">
        <v>12832</v>
      </c>
      <c r="E19341" s="65">
        <f>IFERROR(VLOOKUP(C19341,Pivot!A:B,2,0),0)</f>
        <v>0</v>
      </c>
      <c r="F19341" s="65">
        <f>IFERROR(VLOOKUP(C19341,Pivot!A:C,3,0),0)</f>
        <v>0</v>
      </c>
    </row>
    <row r="19342" spans="1:6" x14ac:dyDescent="0.25">
      <c r="A19342" s="68" t="s">
        <v>103</v>
      </c>
      <c r="B19342" s="69">
        <v>491902230</v>
      </c>
      <c r="C19342" s="68">
        <v>8058664119547</v>
      </c>
      <c r="D19342" s="69" t="s">
        <v>12833</v>
      </c>
      <c r="E19342" s="65">
        <f>IFERROR(VLOOKUP(C19342,Pivot!A:B,2,0),0)</f>
        <v>0</v>
      </c>
      <c r="F19342" s="65">
        <f>IFERROR(VLOOKUP(C19342,Pivot!A:C,3,0),0)</f>
        <v>0</v>
      </c>
    </row>
    <row r="19343" spans="1:6" x14ac:dyDescent="0.25">
      <c r="A19343" s="68" t="s">
        <v>103</v>
      </c>
      <c r="B19343" s="69">
        <v>491902231</v>
      </c>
      <c r="C19343" s="68">
        <v>8058664119561</v>
      </c>
      <c r="D19343" s="69" t="s">
        <v>12834</v>
      </c>
      <c r="E19343" s="65">
        <f>IFERROR(VLOOKUP(C19343,Pivot!A:B,2,0),0)</f>
        <v>0</v>
      </c>
      <c r="F19343" s="65">
        <f>IFERROR(VLOOKUP(C19343,Pivot!A:C,3,0),0)</f>
        <v>0</v>
      </c>
    </row>
    <row r="19344" spans="1:6" x14ac:dyDescent="0.25">
      <c r="A19344" s="68" t="s">
        <v>103</v>
      </c>
      <c r="B19344" s="69">
        <v>491902233</v>
      </c>
      <c r="C19344" s="68">
        <v>8421134360297</v>
      </c>
      <c r="D19344" s="69" t="s">
        <v>12835</v>
      </c>
      <c r="E19344" s="65">
        <f>IFERROR(VLOOKUP(C19344,Pivot!A:B,2,0),0)</f>
        <v>0</v>
      </c>
      <c r="F19344" s="65">
        <f>IFERROR(VLOOKUP(C19344,Pivot!A:C,3,0),0)</f>
        <v>0</v>
      </c>
    </row>
    <row r="19345" spans="1:6" x14ac:dyDescent="0.25">
      <c r="A19345" s="68" t="s">
        <v>103</v>
      </c>
      <c r="B19345" s="69">
        <v>491902234</v>
      </c>
      <c r="C19345" s="68">
        <v>8421134360082</v>
      </c>
      <c r="D19345" s="69" t="s">
        <v>12836</v>
      </c>
      <c r="E19345" s="65">
        <f>IFERROR(VLOOKUP(C19345,Pivot!A:B,2,0),0)</f>
        <v>0</v>
      </c>
      <c r="F19345" s="65">
        <f>IFERROR(VLOOKUP(C19345,Pivot!A:C,3,0),0)</f>
        <v>0</v>
      </c>
    </row>
    <row r="19346" spans="1:6" x14ac:dyDescent="0.25">
      <c r="A19346" s="68" t="s">
        <v>103</v>
      </c>
      <c r="B19346" s="69">
        <v>491902235</v>
      </c>
      <c r="C19346" s="68">
        <v>8421134360167</v>
      </c>
      <c r="D19346" s="69" t="s">
        <v>12837</v>
      </c>
      <c r="E19346" s="65">
        <f>IFERROR(VLOOKUP(C19346,Pivot!A:B,2,0),0)</f>
        <v>0</v>
      </c>
      <c r="F19346" s="65">
        <f>IFERROR(VLOOKUP(C19346,Pivot!A:C,3,0),0)</f>
        <v>0</v>
      </c>
    </row>
    <row r="19347" spans="1:6" x14ac:dyDescent="0.25">
      <c r="A19347" s="68" t="s">
        <v>103</v>
      </c>
      <c r="B19347" s="69">
        <v>491902237</v>
      </c>
      <c r="C19347" s="68">
        <v>8421134182073</v>
      </c>
      <c r="D19347" s="69" t="s">
        <v>12838</v>
      </c>
      <c r="E19347" s="65">
        <f>IFERROR(VLOOKUP(C19347,Pivot!A:B,2,0),0)</f>
        <v>0</v>
      </c>
      <c r="F19347" s="65">
        <f>IFERROR(VLOOKUP(C19347,Pivot!A:C,3,0),0)</f>
        <v>0</v>
      </c>
    </row>
    <row r="19348" spans="1:6" x14ac:dyDescent="0.25">
      <c r="A19348" s="68" t="s">
        <v>103</v>
      </c>
      <c r="B19348" s="69">
        <v>491902238</v>
      </c>
      <c r="C19348" s="68">
        <v>8421134183070</v>
      </c>
      <c r="D19348" s="69" t="s">
        <v>12839</v>
      </c>
      <c r="E19348" s="65">
        <f>IFERROR(VLOOKUP(C19348,Pivot!A:B,2,0),0)</f>
        <v>0</v>
      </c>
      <c r="F19348" s="65">
        <f>IFERROR(VLOOKUP(C19348,Pivot!A:C,3,0),0)</f>
        <v>0</v>
      </c>
    </row>
    <row r="19349" spans="1:6" x14ac:dyDescent="0.25">
      <c r="A19349" s="68" t="s">
        <v>103</v>
      </c>
      <c r="B19349" s="69">
        <v>491902240</v>
      </c>
      <c r="C19349" s="68">
        <v>491902240</v>
      </c>
      <c r="D19349" s="69" t="s">
        <v>409</v>
      </c>
      <c r="E19349" s="65">
        <f>IFERROR(VLOOKUP(C19349,Pivot!A:B,2,0),0)</f>
        <v>0</v>
      </c>
      <c r="F19349" s="65">
        <f>IFERROR(VLOOKUP(C19349,Pivot!A:C,3,0),0)</f>
        <v>0</v>
      </c>
    </row>
    <row r="19350" spans="1:6" x14ac:dyDescent="0.25">
      <c r="A19350" s="68" t="s">
        <v>103</v>
      </c>
      <c r="B19350" s="69">
        <v>491902240</v>
      </c>
      <c r="C19350" s="68">
        <v>8904027120203</v>
      </c>
      <c r="D19350" s="69" t="s">
        <v>409</v>
      </c>
      <c r="E19350" s="65">
        <f>IFERROR(VLOOKUP(C19350,Pivot!A:B,2,0),0)</f>
        <v>0</v>
      </c>
      <c r="F19350" s="65">
        <f>IFERROR(VLOOKUP(C19350,Pivot!A:C,3,0),0)</f>
        <v>0</v>
      </c>
    </row>
    <row r="19351" spans="1:6" x14ac:dyDescent="0.25">
      <c r="A19351" s="68" t="s">
        <v>103</v>
      </c>
      <c r="B19351" s="69">
        <v>491902241</v>
      </c>
      <c r="C19351" s="68">
        <v>491902241</v>
      </c>
      <c r="D19351" s="69" t="s">
        <v>410</v>
      </c>
      <c r="E19351" s="65">
        <f>IFERROR(VLOOKUP(C19351,Pivot!A:B,2,0),0)</f>
        <v>0</v>
      </c>
      <c r="F19351" s="65">
        <f>IFERROR(VLOOKUP(C19351,Pivot!A:C,3,0),0)</f>
        <v>0</v>
      </c>
    </row>
    <row r="19352" spans="1:6" x14ac:dyDescent="0.25">
      <c r="A19352" s="68" t="s">
        <v>103</v>
      </c>
      <c r="B19352" s="69">
        <v>491902241</v>
      </c>
      <c r="C19352" s="68">
        <v>8904027120210</v>
      </c>
      <c r="D19352" s="69" t="s">
        <v>410</v>
      </c>
      <c r="E19352" s="65">
        <f>IFERROR(VLOOKUP(C19352,Pivot!A:B,2,0),0)</f>
        <v>0</v>
      </c>
      <c r="F19352" s="65">
        <f>IFERROR(VLOOKUP(C19352,Pivot!A:C,3,0),0)</f>
        <v>0</v>
      </c>
    </row>
    <row r="19353" spans="1:6" x14ac:dyDescent="0.25">
      <c r="A19353" s="68" t="s">
        <v>103</v>
      </c>
      <c r="B19353" s="69">
        <v>491902242</v>
      </c>
      <c r="C19353" s="68">
        <v>491902242</v>
      </c>
      <c r="D19353" s="69" t="s">
        <v>411</v>
      </c>
      <c r="E19353" s="65">
        <f>IFERROR(VLOOKUP(C19353,Pivot!A:B,2,0),0)</f>
        <v>0</v>
      </c>
      <c r="F19353" s="65">
        <f>IFERROR(VLOOKUP(C19353,Pivot!A:C,3,0),0)</f>
        <v>0</v>
      </c>
    </row>
    <row r="19354" spans="1:6" x14ac:dyDescent="0.25">
      <c r="A19354" s="68" t="s">
        <v>103</v>
      </c>
      <c r="B19354" s="69">
        <v>491902242</v>
      </c>
      <c r="C19354" s="68">
        <v>8904027120227</v>
      </c>
      <c r="D19354" s="69" t="s">
        <v>411</v>
      </c>
      <c r="E19354" s="65">
        <f>IFERROR(VLOOKUP(C19354,Pivot!A:B,2,0),0)</f>
        <v>0</v>
      </c>
      <c r="F19354" s="65">
        <f>IFERROR(VLOOKUP(C19354,Pivot!A:C,3,0),0)</f>
        <v>0</v>
      </c>
    </row>
    <row r="19355" spans="1:6" x14ac:dyDescent="0.25">
      <c r="A19355" s="68" t="s">
        <v>103</v>
      </c>
      <c r="B19355" s="69">
        <v>491902243</v>
      </c>
      <c r="C19355" s="68">
        <v>772025867</v>
      </c>
      <c r="D19355" s="69" t="s">
        <v>12840</v>
      </c>
      <c r="E19355" s="65">
        <f>IFERROR(VLOOKUP(C19355,Pivot!A:B,2,0),0)</f>
        <v>0</v>
      </c>
      <c r="F19355" s="65">
        <f>IFERROR(VLOOKUP(C19355,Pivot!A:C,3,0),0)</f>
        <v>0</v>
      </c>
    </row>
    <row r="19356" spans="1:6" x14ac:dyDescent="0.25">
      <c r="A19356" s="68" t="s">
        <v>103</v>
      </c>
      <c r="B19356" s="69">
        <v>491902244</v>
      </c>
      <c r="C19356" s="68">
        <v>8901736248372</v>
      </c>
      <c r="D19356" s="69" t="s">
        <v>12841</v>
      </c>
      <c r="E19356" s="65">
        <f>IFERROR(VLOOKUP(C19356,Pivot!A:B,2,0),0)</f>
        <v>0</v>
      </c>
      <c r="F19356" s="65">
        <f>IFERROR(VLOOKUP(C19356,Pivot!A:C,3,0),0)</f>
        <v>0</v>
      </c>
    </row>
    <row r="19357" spans="1:6" x14ac:dyDescent="0.25">
      <c r="A19357" s="68" t="s">
        <v>103</v>
      </c>
      <c r="B19357" s="69">
        <v>491902245</v>
      </c>
      <c r="C19357" s="68">
        <v>8901736248389</v>
      </c>
      <c r="D19357" s="69" t="s">
        <v>12842</v>
      </c>
      <c r="E19357" s="65">
        <f>IFERROR(VLOOKUP(C19357,Pivot!A:B,2,0),0)</f>
        <v>0</v>
      </c>
      <c r="F19357" s="65">
        <f>IFERROR(VLOOKUP(C19357,Pivot!A:C,3,0),0)</f>
        <v>0</v>
      </c>
    </row>
    <row r="19358" spans="1:6" x14ac:dyDescent="0.25">
      <c r="A19358" s="68" t="s">
        <v>103</v>
      </c>
      <c r="B19358" s="69">
        <v>491902246</v>
      </c>
      <c r="C19358" s="68">
        <v>8901736248396</v>
      </c>
      <c r="D19358" s="69" t="s">
        <v>12843</v>
      </c>
      <c r="E19358" s="65">
        <f>IFERROR(VLOOKUP(C19358,Pivot!A:B,2,0),0)</f>
        <v>0</v>
      </c>
      <c r="F19358" s="65">
        <f>IFERROR(VLOOKUP(C19358,Pivot!A:C,3,0),0)</f>
        <v>0</v>
      </c>
    </row>
    <row r="19359" spans="1:6" x14ac:dyDescent="0.25">
      <c r="A19359" s="68" t="s">
        <v>103</v>
      </c>
      <c r="B19359" s="69">
        <v>491902251</v>
      </c>
      <c r="C19359" s="68">
        <v>8421134855021</v>
      </c>
      <c r="D19359" s="69" t="s">
        <v>12844</v>
      </c>
      <c r="E19359" s="65">
        <f>IFERROR(VLOOKUP(C19359,Pivot!A:B,2,0),0)</f>
        <v>0</v>
      </c>
      <c r="F19359" s="65">
        <f>IFERROR(VLOOKUP(C19359,Pivot!A:C,3,0),0)</f>
        <v>0</v>
      </c>
    </row>
    <row r="19360" spans="1:6" x14ac:dyDescent="0.25">
      <c r="A19360" s="68" t="s">
        <v>103</v>
      </c>
      <c r="B19360" s="69">
        <v>491902252</v>
      </c>
      <c r="C19360" s="68">
        <v>8421134551213</v>
      </c>
      <c r="D19360" s="69" t="s">
        <v>12845</v>
      </c>
      <c r="E19360" s="65">
        <f>IFERROR(VLOOKUP(C19360,Pivot!A:B,2,0),0)</f>
        <v>0</v>
      </c>
      <c r="F19360" s="65">
        <f>IFERROR(VLOOKUP(C19360,Pivot!A:C,3,0),0)</f>
        <v>0</v>
      </c>
    </row>
    <row r="19361" spans="1:6" x14ac:dyDescent="0.25">
      <c r="A19361" s="68" t="s">
        <v>103</v>
      </c>
      <c r="B19361" s="69">
        <v>491902254</v>
      </c>
      <c r="C19361" s="68">
        <v>8907837025874</v>
      </c>
      <c r="D19361" s="69" t="s">
        <v>12846</v>
      </c>
      <c r="E19361" s="65">
        <f>IFERROR(VLOOKUP(C19361,Pivot!A:B,2,0),0)</f>
        <v>0</v>
      </c>
      <c r="F19361" s="65">
        <f>IFERROR(VLOOKUP(C19361,Pivot!A:C,3,0),0)</f>
        <v>0</v>
      </c>
    </row>
    <row r="19362" spans="1:6" x14ac:dyDescent="0.25">
      <c r="A19362" s="68" t="s">
        <v>103</v>
      </c>
      <c r="B19362" s="69">
        <v>491902255</v>
      </c>
      <c r="C19362" s="68">
        <v>8907837025881</v>
      </c>
      <c r="D19362" s="69" t="s">
        <v>12847</v>
      </c>
      <c r="E19362" s="65">
        <f>IFERROR(VLOOKUP(C19362,Pivot!A:B,2,0),0)</f>
        <v>0</v>
      </c>
      <c r="F19362" s="65">
        <f>IFERROR(VLOOKUP(C19362,Pivot!A:C,3,0),0)</f>
        <v>0</v>
      </c>
    </row>
    <row r="19363" spans="1:6" x14ac:dyDescent="0.25">
      <c r="A19363" s="68" t="s">
        <v>103</v>
      </c>
      <c r="B19363" s="69">
        <v>491902256</v>
      </c>
      <c r="C19363" s="68">
        <v>8907837025898</v>
      </c>
      <c r="D19363" s="69" t="s">
        <v>12848</v>
      </c>
      <c r="E19363" s="65">
        <f>IFERROR(VLOOKUP(C19363,Pivot!A:B,2,0),0)</f>
        <v>0</v>
      </c>
      <c r="F19363" s="65">
        <f>IFERROR(VLOOKUP(C19363,Pivot!A:C,3,0),0)</f>
        <v>0</v>
      </c>
    </row>
    <row r="19364" spans="1:6" x14ac:dyDescent="0.25">
      <c r="A19364" s="68" t="s">
        <v>103</v>
      </c>
      <c r="B19364" s="69">
        <v>491902257</v>
      </c>
      <c r="C19364" s="68">
        <v>8907837025904</v>
      </c>
      <c r="D19364" s="69" t="s">
        <v>12849</v>
      </c>
      <c r="E19364" s="65">
        <f>IFERROR(VLOOKUP(C19364,Pivot!A:B,2,0),0)</f>
        <v>0</v>
      </c>
      <c r="F19364" s="65">
        <f>IFERROR(VLOOKUP(C19364,Pivot!A:C,3,0),0)</f>
        <v>0</v>
      </c>
    </row>
    <row r="19365" spans="1:6" x14ac:dyDescent="0.25">
      <c r="A19365" s="68" t="s">
        <v>103</v>
      </c>
      <c r="B19365" s="69">
        <v>491902258</v>
      </c>
      <c r="C19365" s="68">
        <v>8907837025911</v>
      </c>
      <c r="D19365" s="69" t="s">
        <v>12850</v>
      </c>
      <c r="E19365" s="65">
        <f>IFERROR(VLOOKUP(C19365,Pivot!A:B,2,0),0)</f>
        <v>0</v>
      </c>
      <c r="F19365" s="65">
        <f>IFERROR(VLOOKUP(C19365,Pivot!A:C,3,0),0)</f>
        <v>0</v>
      </c>
    </row>
    <row r="19366" spans="1:6" x14ac:dyDescent="0.25">
      <c r="A19366" s="68" t="s">
        <v>103</v>
      </c>
      <c r="B19366" s="69">
        <v>491902259</v>
      </c>
      <c r="C19366" s="68">
        <v>8907837025928</v>
      </c>
      <c r="D19366" s="69" t="s">
        <v>12851</v>
      </c>
      <c r="E19366" s="65">
        <f>IFERROR(VLOOKUP(C19366,Pivot!A:B,2,0),0)</f>
        <v>0</v>
      </c>
      <c r="F19366" s="65">
        <f>IFERROR(VLOOKUP(C19366,Pivot!A:C,3,0),0)</f>
        <v>0</v>
      </c>
    </row>
    <row r="19367" spans="1:6" x14ac:dyDescent="0.25">
      <c r="A19367" s="68" t="s">
        <v>103</v>
      </c>
      <c r="B19367" s="69">
        <v>491902301</v>
      </c>
      <c r="C19367" s="68">
        <v>8904103170993</v>
      </c>
      <c r="D19367" s="69" t="s">
        <v>12852</v>
      </c>
      <c r="E19367" s="65">
        <f>IFERROR(VLOOKUP(C19367,Pivot!A:B,2,0),0)</f>
        <v>0</v>
      </c>
      <c r="F19367" s="65">
        <f>IFERROR(VLOOKUP(C19367,Pivot!A:C,3,0),0)</f>
        <v>0</v>
      </c>
    </row>
    <row r="19368" spans="1:6" x14ac:dyDescent="0.25">
      <c r="A19368" s="68" t="s">
        <v>103</v>
      </c>
      <c r="B19368" s="69">
        <v>491902312</v>
      </c>
      <c r="C19368" s="68">
        <v>8904103111668</v>
      </c>
      <c r="D19368" s="69" t="s">
        <v>12853</v>
      </c>
      <c r="E19368" s="65">
        <f>IFERROR(VLOOKUP(C19368,Pivot!A:B,2,0),0)</f>
        <v>0</v>
      </c>
      <c r="F19368" s="65">
        <f>IFERROR(VLOOKUP(C19368,Pivot!A:C,3,0),0)</f>
        <v>0</v>
      </c>
    </row>
    <row r="19369" spans="1:6" x14ac:dyDescent="0.25">
      <c r="A19369" s="68" t="s">
        <v>103</v>
      </c>
      <c r="B19369" s="69">
        <v>491902312</v>
      </c>
      <c r="C19369" s="68">
        <v>8904103111675</v>
      </c>
      <c r="D19369" s="69" t="s">
        <v>12853</v>
      </c>
      <c r="E19369" s="65">
        <f>IFERROR(VLOOKUP(C19369,Pivot!A:B,2,0),0)</f>
        <v>0</v>
      </c>
      <c r="F19369" s="65">
        <f>IFERROR(VLOOKUP(C19369,Pivot!A:C,3,0),0)</f>
        <v>0</v>
      </c>
    </row>
    <row r="19370" spans="1:6" x14ac:dyDescent="0.25">
      <c r="A19370" s="68" t="s">
        <v>103</v>
      </c>
      <c r="B19370" s="69">
        <v>491902316</v>
      </c>
      <c r="C19370" s="68">
        <v>3032163105497</v>
      </c>
      <c r="D19370" s="69" t="s">
        <v>12854</v>
      </c>
      <c r="E19370" s="65">
        <f>IFERROR(VLOOKUP(C19370,Pivot!A:B,2,0),0)</f>
        <v>0</v>
      </c>
      <c r="F19370" s="65">
        <f>IFERROR(VLOOKUP(C19370,Pivot!A:C,3,0),0)</f>
        <v>0</v>
      </c>
    </row>
    <row r="19371" spans="1:6" x14ac:dyDescent="0.25">
      <c r="A19371" s="68" t="s">
        <v>103</v>
      </c>
      <c r="B19371" s="69">
        <v>491902317</v>
      </c>
      <c r="C19371" s="68">
        <v>4006592384173</v>
      </c>
      <c r="D19371" s="69" t="s">
        <v>12855</v>
      </c>
      <c r="E19371" s="65">
        <f>IFERROR(VLOOKUP(C19371,Pivot!A:B,2,0),0)</f>
        <v>0</v>
      </c>
      <c r="F19371" s="65">
        <f>IFERROR(VLOOKUP(C19371,Pivot!A:C,3,0),0)</f>
        <v>0</v>
      </c>
    </row>
    <row r="19372" spans="1:6" x14ac:dyDescent="0.25">
      <c r="A19372" s="68" t="s">
        <v>103</v>
      </c>
      <c r="B19372" s="69">
        <v>491902318</v>
      </c>
      <c r="C19372" s="68">
        <v>3032163105596</v>
      </c>
      <c r="D19372" s="69" t="s">
        <v>12856</v>
      </c>
      <c r="E19372" s="65">
        <f>IFERROR(VLOOKUP(C19372,Pivot!A:B,2,0),0)</f>
        <v>0</v>
      </c>
      <c r="F19372" s="65">
        <f>IFERROR(VLOOKUP(C19372,Pivot!A:C,3,0),0)</f>
        <v>0</v>
      </c>
    </row>
    <row r="19373" spans="1:6" x14ac:dyDescent="0.25">
      <c r="A19373" s="68" t="s">
        <v>103</v>
      </c>
      <c r="B19373" s="69">
        <v>491902319</v>
      </c>
      <c r="C19373" s="68">
        <v>3032163201427</v>
      </c>
      <c r="D19373" s="69" t="s">
        <v>12857</v>
      </c>
      <c r="E19373" s="65">
        <f>IFERROR(VLOOKUP(C19373,Pivot!A:B,2,0),0)</f>
        <v>0</v>
      </c>
      <c r="F19373" s="65">
        <f>IFERROR(VLOOKUP(C19373,Pivot!A:C,3,0),0)</f>
        <v>0</v>
      </c>
    </row>
    <row r="19374" spans="1:6" x14ac:dyDescent="0.25">
      <c r="A19374" s="68" t="s">
        <v>103</v>
      </c>
      <c r="B19374" s="69">
        <v>491902320</v>
      </c>
      <c r="C19374" s="68">
        <v>3032163105473</v>
      </c>
      <c r="D19374" s="69" t="s">
        <v>12858</v>
      </c>
      <c r="E19374" s="65">
        <f>IFERROR(VLOOKUP(C19374,Pivot!A:B,2,0),0)</f>
        <v>0</v>
      </c>
      <c r="F19374" s="65">
        <f>IFERROR(VLOOKUP(C19374,Pivot!A:C,3,0),0)</f>
        <v>0</v>
      </c>
    </row>
    <row r="19375" spans="1:6" x14ac:dyDescent="0.25">
      <c r="A19375" s="68" t="s">
        <v>103</v>
      </c>
      <c r="B19375" s="69">
        <v>491902321</v>
      </c>
      <c r="C19375" s="68">
        <v>3032163105671</v>
      </c>
      <c r="D19375" s="69" t="s">
        <v>12859</v>
      </c>
      <c r="E19375" s="65">
        <f>IFERROR(VLOOKUP(C19375,Pivot!A:B,2,0),0)</f>
        <v>0</v>
      </c>
      <c r="F19375" s="65">
        <f>IFERROR(VLOOKUP(C19375,Pivot!A:C,3,0),0)</f>
        <v>0</v>
      </c>
    </row>
    <row r="19376" spans="1:6" x14ac:dyDescent="0.25">
      <c r="A19376" s="68" t="s">
        <v>103</v>
      </c>
      <c r="B19376" s="69">
        <v>491902322</v>
      </c>
      <c r="C19376" s="68">
        <v>4006592384265</v>
      </c>
      <c r="D19376" s="69" t="s">
        <v>12860</v>
      </c>
      <c r="E19376" s="65">
        <f>IFERROR(VLOOKUP(C19376,Pivot!A:B,2,0),0)</f>
        <v>0</v>
      </c>
      <c r="F19376" s="65">
        <f>IFERROR(VLOOKUP(C19376,Pivot!A:C,3,0),0)</f>
        <v>0</v>
      </c>
    </row>
    <row r="19377" spans="1:6" x14ac:dyDescent="0.25">
      <c r="A19377" s="68" t="s">
        <v>103</v>
      </c>
      <c r="B19377" s="69">
        <v>491902322</v>
      </c>
      <c r="C19377" s="68">
        <v>4006592984267</v>
      </c>
      <c r="D19377" s="69" t="s">
        <v>12860</v>
      </c>
      <c r="E19377" s="65">
        <f>IFERROR(VLOOKUP(C19377,Pivot!A:B,2,0),0)</f>
        <v>0</v>
      </c>
      <c r="F19377" s="65">
        <f>IFERROR(VLOOKUP(C19377,Pivot!A:C,3,0),0)</f>
        <v>0</v>
      </c>
    </row>
    <row r="19378" spans="1:6" x14ac:dyDescent="0.25">
      <c r="A19378" s="68" t="s">
        <v>103</v>
      </c>
      <c r="B19378" s="69">
        <v>491902324</v>
      </c>
      <c r="C19378" s="68">
        <v>3032163105503</v>
      </c>
      <c r="D19378" s="69" t="s">
        <v>12861</v>
      </c>
      <c r="E19378" s="65">
        <f>IFERROR(VLOOKUP(C19378,Pivot!A:B,2,0),0)</f>
        <v>0</v>
      </c>
      <c r="F19378" s="65">
        <f>IFERROR(VLOOKUP(C19378,Pivot!A:C,3,0),0)</f>
        <v>0</v>
      </c>
    </row>
    <row r="19379" spans="1:6" x14ac:dyDescent="0.25">
      <c r="A19379" s="68" t="s">
        <v>103</v>
      </c>
      <c r="B19379" s="69">
        <v>491902327</v>
      </c>
      <c r="C19379" s="68">
        <v>5010993722440</v>
      </c>
      <c r="D19379" s="69" t="s">
        <v>12862</v>
      </c>
      <c r="E19379" s="65">
        <f>IFERROR(VLOOKUP(C19379,Pivot!A:B,2,0),0)</f>
        <v>0</v>
      </c>
      <c r="F19379" s="65">
        <f>IFERROR(VLOOKUP(C19379,Pivot!A:C,3,0),0)</f>
        <v>0</v>
      </c>
    </row>
    <row r="19380" spans="1:6" x14ac:dyDescent="0.25">
      <c r="A19380" s="68" t="s">
        <v>103</v>
      </c>
      <c r="B19380" s="69">
        <v>491902328</v>
      </c>
      <c r="C19380" s="68">
        <v>5010993722457</v>
      </c>
      <c r="D19380" s="69" t="s">
        <v>12863</v>
      </c>
      <c r="E19380" s="65">
        <f>IFERROR(VLOOKUP(C19380,Pivot!A:B,2,0),0)</f>
        <v>0</v>
      </c>
      <c r="F19380" s="65">
        <f>IFERROR(VLOOKUP(C19380,Pivot!A:C,3,0),0)</f>
        <v>0</v>
      </c>
    </row>
    <row r="19381" spans="1:6" x14ac:dyDescent="0.25">
      <c r="A19381" s="68" t="s">
        <v>103</v>
      </c>
      <c r="B19381" s="69">
        <v>491902329</v>
      </c>
      <c r="C19381" s="68">
        <v>491902329</v>
      </c>
      <c r="D19381" s="69" t="s">
        <v>12864</v>
      </c>
      <c r="E19381" s="65">
        <f>IFERROR(VLOOKUP(C19381,Pivot!A:B,2,0),0)</f>
        <v>0</v>
      </c>
      <c r="F19381" s="65">
        <f>IFERROR(VLOOKUP(C19381,Pivot!A:C,3,0),0)</f>
        <v>0</v>
      </c>
    </row>
    <row r="19382" spans="1:6" x14ac:dyDescent="0.25">
      <c r="A19382" s="68" t="s">
        <v>103</v>
      </c>
      <c r="B19382" s="69">
        <v>491902333</v>
      </c>
      <c r="C19382" s="68">
        <v>630509899081</v>
      </c>
      <c r="D19382" s="69" t="s">
        <v>12865</v>
      </c>
      <c r="E19382" s="65">
        <f>IFERROR(VLOOKUP(C19382,Pivot!A:B,2,0),0)</f>
        <v>0</v>
      </c>
      <c r="F19382" s="65">
        <f>IFERROR(VLOOKUP(C19382,Pivot!A:C,3,0),0)</f>
        <v>0</v>
      </c>
    </row>
    <row r="19383" spans="1:6" x14ac:dyDescent="0.25">
      <c r="A19383" s="68" t="s">
        <v>103</v>
      </c>
      <c r="B19383" s="69">
        <v>491902334</v>
      </c>
      <c r="C19383" s="68">
        <v>5010993684915</v>
      </c>
      <c r="D19383" s="69" t="s">
        <v>12866</v>
      </c>
      <c r="E19383" s="65">
        <f>IFERROR(VLOOKUP(C19383,Pivot!A:B,2,0),0)</f>
        <v>0</v>
      </c>
      <c r="F19383" s="65">
        <f>IFERROR(VLOOKUP(C19383,Pivot!A:C,3,0),0)</f>
        <v>0</v>
      </c>
    </row>
    <row r="19384" spans="1:6" x14ac:dyDescent="0.25">
      <c r="A19384" s="68" t="s">
        <v>103</v>
      </c>
      <c r="B19384" s="69">
        <v>491902335</v>
      </c>
      <c r="C19384" s="68">
        <v>5010993684922</v>
      </c>
      <c r="D19384" s="69" t="s">
        <v>12867</v>
      </c>
      <c r="E19384" s="65">
        <f>IFERROR(VLOOKUP(C19384,Pivot!A:B,2,0),0)</f>
        <v>0</v>
      </c>
      <c r="F19384" s="65">
        <f>IFERROR(VLOOKUP(C19384,Pivot!A:C,3,0),0)</f>
        <v>0</v>
      </c>
    </row>
    <row r="19385" spans="1:6" x14ac:dyDescent="0.25">
      <c r="A19385" s="68" t="s">
        <v>103</v>
      </c>
      <c r="B19385" s="69">
        <v>491902336</v>
      </c>
      <c r="C19385" s="68">
        <v>491902336</v>
      </c>
      <c r="D19385" s="69" t="s">
        <v>12868</v>
      </c>
      <c r="E19385" s="65">
        <f>IFERROR(VLOOKUP(C19385,Pivot!A:B,2,0),0)</f>
        <v>0</v>
      </c>
      <c r="F19385" s="65">
        <f>IFERROR(VLOOKUP(C19385,Pivot!A:C,3,0),0)</f>
        <v>0</v>
      </c>
    </row>
    <row r="19386" spans="1:6" x14ac:dyDescent="0.25">
      <c r="A19386" s="68" t="s">
        <v>103</v>
      </c>
      <c r="B19386" s="69">
        <v>491902337</v>
      </c>
      <c r="C19386" s="68">
        <v>491902337</v>
      </c>
      <c r="D19386" s="69" t="s">
        <v>12869</v>
      </c>
      <c r="E19386" s="65">
        <f>IFERROR(VLOOKUP(C19386,Pivot!A:B,2,0),0)</f>
        <v>0</v>
      </c>
      <c r="F19386" s="65">
        <f>IFERROR(VLOOKUP(C19386,Pivot!A:C,3,0),0)</f>
        <v>0</v>
      </c>
    </row>
    <row r="19387" spans="1:6" x14ac:dyDescent="0.25">
      <c r="A19387" s="68" t="s">
        <v>103</v>
      </c>
      <c r="B19387" s="69">
        <v>491902339</v>
      </c>
      <c r="C19387" s="68">
        <v>630509710225</v>
      </c>
      <c r="D19387" s="69" t="s">
        <v>12870</v>
      </c>
      <c r="E19387" s="65">
        <f>IFERROR(VLOOKUP(C19387,Pivot!A:B,2,0),0)</f>
        <v>0</v>
      </c>
      <c r="F19387" s="65">
        <f>IFERROR(VLOOKUP(C19387,Pivot!A:C,3,0),0)</f>
        <v>0</v>
      </c>
    </row>
    <row r="19388" spans="1:6" x14ac:dyDescent="0.25">
      <c r="A19388" s="68" t="s">
        <v>103</v>
      </c>
      <c r="B19388" s="69">
        <v>491902340</v>
      </c>
      <c r="C19388" s="68">
        <v>630509719785</v>
      </c>
      <c r="D19388" s="69" t="s">
        <v>12871</v>
      </c>
      <c r="E19388" s="65">
        <f>IFERROR(VLOOKUP(C19388,Pivot!A:B,2,0),0)</f>
        <v>0</v>
      </c>
      <c r="F19388" s="65">
        <f>IFERROR(VLOOKUP(C19388,Pivot!A:C,3,0),0)</f>
        <v>0</v>
      </c>
    </row>
    <row r="19389" spans="1:6" x14ac:dyDescent="0.25">
      <c r="A19389" s="68" t="s">
        <v>103</v>
      </c>
      <c r="B19389" s="69">
        <v>491902341</v>
      </c>
      <c r="C19389" s="68">
        <v>630509710232</v>
      </c>
      <c r="D19389" s="69" t="s">
        <v>12872</v>
      </c>
      <c r="E19389" s="65">
        <f>IFERROR(VLOOKUP(C19389,Pivot!A:B,2,0),0)</f>
        <v>0</v>
      </c>
      <c r="F19389" s="65">
        <f>IFERROR(VLOOKUP(C19389,Pivot!A:C,3,0),0)</f>
        <v>0</v>
      </c>
    </row>
    <row r="19390" spans="1:6" x14ac:dyDescent="0.25">
      <c r="A19390" s="68" t="s">
        <v>103</v>
      </c>
      <c r="B19390" s="69">
        <v>491902342</v>
      </c>
      <c r="C19390" s="68">
        <v>630509710218</v>
      </c>
      <c r="D19390" s="69" t="s">
        <v>12873</v>
      </c>
      <c r="E19390" s="65">
        <f>IFERROR(VLOOKUP(C19390,Pivot!A:B,2,0),0)</f>
        <v>0</v>
      </c>
      <c r="F19390" s="65">
        <f>IFERROR(VLOOKUP(C19390,Pivot!A:C,3,0),0)</f>
        <v>0</v>
      </c>
    </row>
    <row r="19391" spans="1:6" x14ac:dyDescent="0.25">
      <c r="A19391" s="68" t="s">
        <v>103</v>
      </c>
      <c r="B19391" s="69">
        <v>491902343</v>
      </c>
      <c r="C19391" s="68">
        <v>630509752485</v>
      </c>
      <c r="D19391" s="69" t="s">
        <v>12874</v>
      </c>
      <c r="E19391" s="65">
        <f>IFERROR(VLOOKUP(C19391,Pivot!A:B,2,0),0)</f>
        <v>0</v>
      </c>
      <c r="F19391" s="65">
        <f>IFERROR(VLOOKUP(C19391,Pivot!A:C,3,0),0)</f>
        <v>0</v>
      </c>
    </row>
    <row r="19392" spans="1:6" x14ac:dyDescent="0.25">
      <c r="A19392" s="68" t="s">
        <v>103</v>
      </c>
      <c r="B19392" s="69">
        <v>491902344</v>
      </c>
      <c r="C19392" s="68">
        <v>5010993633821</v>
      </c>
      <c r="D19392" s="69" t="s">
        <v>12875</v>
      </c>
      <c r="E19392" s="65">
        <f>IFERROR(VLOOKUP(C19392,Pivot!A:B,2,0),0)</f>
        <v>0</v>
      </c>
      <c r="F19392" s="65">
        <f>IFERROR(VLOOKUP(C19392,Pivot!A:C,3,0),0)</f>
        <v>0</v>
      </c>
    </row>
    <row r="19393" spans="1:6" x14ac:dyDescent="0.25">
      <c r="A19393" s="68" t="s">
        <v>103</v>
      </c>
      <c r="B19393" s="69">
        <v>491902344</v>
      </c>
      <c r="C19393" s="68">
        <v>5010993633838</v>
      </c>
      <c r="D19393" s="69" t="s">
        <v>12875</v>
      </c>
      <c r="E19393" s="65">
        <f>IFERROR(VLOOKUP(C19393,Pivot!A:B,2,0),0)</f>
        <v>0</v>
      </c>
      <c r="F19393" s="65">
        <f>IFERROR(VLOOKUP(C19393,Pivot!A:C,3,0),0)</f>
        <v>0</v>
      </c>
    </row>
    <row r="19394" spans="1:6" x14ac:dyDescent="0.25">
      <c r="A19394" s="68" t="s">
        <v>103</v>
      </c>
      <c r="B19394" s="69">
        <v>491902344</v>
      </c>
      <c r="C19394" s="68">
        <v>5010993633845</v>
      </c>
      <c r="D19394" s="69" t="s">
        <v>12875</v>
      </c>
      <c r="E19394" s="65">
        <f>IFERROR(VLOOKUP(C19394,Pivot!A:B,2,0),0)</f>
        <v>0</v>
      </c>
      <c r="F19394" s="65">
        <f>IFERROR(VLOOKUP(C19394,Pivot!A:C,3,0),0)</f>
        <v>0</v>
      </c>
    </row>
    <row r="19395" spans="1:6" x14ac:dyDescent="0.25">
      <c r="A19395" s="68" t="s">
        <v>103</v>
      </c>
      <c r="B19395" s="69">
        <v>491902344</v>
      </c>
      <c r="C19395" s="68">
        <v>5010993674572</v>
      </c>
      <c r="D19395" s="69" t="s">
        <v>12875</v>
      </c>
      <c r="E19395" s="65">
        <f>IFERROR(VLOOKUP(C19395,Pivot!A:B,2,0),0)</f>
        <v>0</v>
      </c>
      <c r="F19395" s="65">
        <f>IFERROR(VLOOKUP(C19395,Pivot!A:C,3,0),0)</f>
        <v>0</v>
      </c>
    </row>
    <row r="19396" spans="1:6" x14ac:dyDescent="0.25">
      <c r="A19396" s="68" t="s">
        <v>103</v>
      </c>
      <c r="B19396" s="69">
        <v>491902344</v>
      </c>
      <c r="C19396" s="68">
        <v>5010993677665</v>
      </c>
      <c r="D19396" s="69" t="s">
        <v>12875</v>
      </c>
      <c r="E19396" s="65">
        <f>IFERROR(VLOOKUP(C19396,Pivot!A:B,2,0),0)</f>
        <v>0</v>
      </c>
      <c r="F19396" s="65">
        <f>IFERROR(VLOOKUP(C19396,Pivot!A:C,3,0),0)</f>
        <v>0</v>
      </c>
    </row>
    <row r="19397" spans="1:6" x14ac:dyDescent="0.25">
      <c r="A19397" s="68" t="s">
        <v>103</v>
      </c>
      <c r="B19397" s="69">
        <v>491902344</v>
      </c>
      <c r="C19397" s="68">
        <v>5010993678303</v>
      </c>
      <c r="D19397" s="69" t="s">
        <v>12875</v>
      </c>
      <c r="E19397" s="65">
        <f>IFERROR(VLOOKUP(C19397,Pivot!A:B,2,0),0)</f>
        <v>0</v>
      </c>
      <c r="F19397" s="65">
        <f>IFERROR(VLOOKUP(C19397,Pivot!A:C,3,0),0)</f>
        <v>0</v>
      </c>
    </row>
    <row r="19398" spans="1:6" x14ac:dyDescent="0.25">
      <c r="A19398" s="68" t="s">
        <v>103</v>
      </c>
      <c r="B19398" s="69">
        <v>491902346</v>
      </c>
      <c r="C19398" s="68">
        <v>35051566960</v>
      </c>
      <c r="D19398" s="69" t="s">
        <v>12876</v>
      </c>
      <c r="E19398" s="65">
        <f>IFERROR(VLOOKUP(C19398,Pivot!A:B,2,0),0)</f>
        <v>0</v>
      </c>
      <c r="F19398" s="65">
        <f>IFERROR(VLOOKUP(C19398,Pivot!A:C,3,0),0)</f>
        <v>0</v>
      </c>
    </row>
    <row r="19399" spans="1:6" x14ac:dyDescent="0.25">
      <c r="A19399" s="68" t="s">
        <v>103</v>
      </c>
      <c r="B19399" s="69">
        <v>491902346</v>
      </c>
      <c r="C19399" s="68">
        <v>35051566977</v>
      </c>
      <c r="D19399" s="69" t="s">
        <v>12876</v>
      </c>
      <c r="E19399" s="65">
        <f>IFERROR(VLOOKUP(C19399,Pivot!A:B,2,0),0)</f>
        <v>0</v>
      </c>
      <c r="F19399" s="65">
        <f>IFERROR(VLOOKUP(C19399,Pivot!A:C,3,0),0)</f>
        <v>0</v>
      </c>
    </row>
    <row r="19400" spans="1:6" x14ac:dyDescent="0.25">
      <c r="A19400" s="68" t="s">
        <v>103</v>
      </c>
      <c r="B19400" s="69">
        <v>491902347</v>
      </c>
      <c r="C19400" s="68">
        <v>35051567073</v>
      </c>
      <c r="D19400" s="69" t="s">
        <v>12877</v>
      </c>
      <c r="E19400" s="65">
        <f>IFERROR(VLOOKUP(C19400,Pivot!A:B,2,0),0)</f>
        <v>0</v>
      </c>
      <c r="F19400" s="65">
        <f>IFERROR(VLOOKUP(C19400,Pivot!A:C,3,0),0)</f>
        <v>0</v>
      </c>
    </row>
    <row r="19401" spans="1:6" x14ac:dyDescent="0.25">
      <c r="A19401" s="68" t="s">
        <v>103</v>
      </c>
      <c r="B19401" s="69">
        <v>491902347</v>
      </c>
      <c r="C19401" s="68">
        <v>35051567080</v>
      </c>
      <c r="D19401" s="69" t="s">
        <v>12877</v>
      </c>
      <c r="E19401" s="65">
        <f>IFERROR(VLOOKUP(C19401,Pivot!A:B,2,0),0)</f>
        <v>0</v>
      </c>
      <c r="F19401" s="65">
        <f>IFERROR(VLOOKUP(C19401,Pivot!A:C,3,0),0)</f>
        <v>0</v>
      </c>
    </row>
    <row r="19402" spans="1:6" x14ac:dyDescent="0.25">
      <c r="A19402" s="68" t="s">
        <v>103</v>
      </c>
      <c r="B19402" s="69">
        <v>491902348</v>
      </c>
      <c r="C19402" s="68">
        <v>35051567264</v>
      </c>
      <c r="D19402" s="69" t="s">
        <v>12878</v>
      </c>
      <c r="E19402" s="65">
        <f>IFERROR(VLOOKUP(C19402,Pivot!A:B,2,0),0)</f>
        <v>0</v>
      </c>
      <c r="F19402" s="65">
        <f>IFERROR(VLOOKUP(C19402,Pivot!A:C,3,0),0)</f>
        <v>0</v>
      </c>
    </row>
    <row r="19403" spans="1:6" x14ac:dyDescent="0.25">
      <c r="A19403" s="68" t="s">
        <v>103</v>
      </c>
      <c r="B19403" s="69">
        <v>491902349</v>
      </c>
      <c r="C19403" s="68">
        <v>35051571469</v>
      </c>
      <c r="D19403" s="69" t="s">
        <v>12879</v>
      </c>
      <c r="E19403" s="65">
        <f>IFERROR(VLOOKUP(C19403,Pivot!A:B,2,0),0)</f>
        <v>0</v>
      </c>
      <c r="F19403" s="65">
        <f>IFERROR(VLOOKUP(C19403,Pivot!A:C,3,0),0)</f>
        <v>0</v>
      </c>
    </row>
    <row r="19404" spans="1:6" x14ac:dyDescent="0.25">
      <c r="A19404" s="68" t="s">
        <v>103</v>
      </c>
      <c r="B19404" s="69">
        <v>491902349</v>
      </c>
      <c r="C19404" s="68">
        <v>35051571476</v>
      </c>
      <c r="D19404" s="69" t="s">
        <v>12879</v>
      </c>
      <c r="E19404" s="65">
        <f>IFERROR(VLOOKUP(C19404,Pivot!A:B,2,0),0)</f>
        <v>0</v>
      </c>
      <c r="F19404" s="65">
        <f>IFERROR(VLOOKUP(C19404,Pivot!A:C,3,0),0)</f>
        <v>0</v>
      </c>
    </row>
    <row r="19405" spans="1:6" x14ac:dyDescent="0.25">
      <c r="A19405" s="68" t="s">
        <v>103</v>
      </c>
      <c r="B19405" s="69">
        <v>491902351</v>
      </c>
      <c r="C19405" s="68">
        <v>35051572350</v>
      </c>
      <c r="D19405" s="69" t="s">
        <v>12880</v>
      </c>
      <c r="E19405" s="65">
        <f>IFERROR(VLOOKUP(C19405,Pivot!A:B,2,0),0)</f>
        <v>0</v>
      </c>
      <c r="F19405" s="65">
        <f>IFERROR(VLOOKUP(C19405,Pivot!A:C,3,0),0)</f>
        <v>0</v>
      </c>
    </row>
    <row r="19406" spans="1:6" x14ac:dyDescent="0.25">
      <c r="A19406" s="68" t="s">
        <v>103</v>
      </c>
      <c r="B19406" s="69">
        <v>491902351</v>
      </c>
      <c r="C19406" s="68">
        <v>35051573753</v>
      </c>
      <c r="D19406" s="69" t="s">
        <v>12880</v>
      </c>
      <c r="E19406" s="65">
        <f>IFERROR(VLOOKUP(C19406,Pivot!A:B,2,0),0)</f>
        <v>0</v>
      </c>
      <c r="F19406" s="65">
        <f>IFERROR(VLOOKUP(C19406,Pivot!A:C,3,0),0)</f>
        <v>0</v>
      </c>
    </row>
    <row r="19407" spans="1:6" x14ac:dyDescent="0.25">
      <c r="A19407" s="68" t="s">
        <v>103</v>
      </c>
      <c r="B19407" s="69">
        <v>491902351</v>
      </c>
      <c r="C19407" s="68">
        <v>35051573760</v>
      </c>
      <c r="D19407" s="69" t="s">
        <v>12880</v>
      </c>
      <c r="E19407" s="65">
        <f>IFERROR(VLOOKUP(C19407,Pivot!A:B,2,0),0)</f>
        <v>0</v>
      </c>
      <c r="F19407" s="65">
        <f>IFERROR(VLOOKUP(C19407,Pivot!A:C,3,0),0)</f>
        <v>0</v>
      </c>
    </row>
    <row r="19408" spans="1:6" x14ac:dyDescent="0.25">
      <c r="A19408" s="68" t="s">
        <v>103</v>
      </c>
      <c r="B19408" s="69">
        <v>491902351</v>
      </c>
      <c r="C19408" s="68">
        <v>35051573777</v>
      </c>
      <c r="D19408" s="69" t="s">
        <v>12880</v>
      </c>
      <c r="E19408" s="65">
        <f>IFERROR(VLOOKUP(C19408,Pivot!A:B,2,0),0)</f>
        <v>0</v>
      </c>
      <c r="F19408" s="65">
        <f>IFERROR(VLOOKUP(C19408,Pivot!A:C,3,0),0)</f>
        <v>0</v>
      </c>
    </row>
    <row r="19409" spans="1:6" x14ac:dyDescent="0.25">
      <c r="A19409" s="68" t="s">
        <v>103</v>
      </c>
      <c r="B19409" s="69">
        <v>491902351</v>
      </c>
      <c r="C19409" s="68">
        <v>35051573784</v>
      </c>
      <c r="D19409" s="69" t="s">
        <v>12880</v>
      </c>
      <c r="E19409" s="65">
        <f>IFERROR(VLOOKUP(C19409,Pivot!A:B,2,0),0)</f>
        <v>0</v>
      </c>
      <c r="F19409" s="65">
        <f>IFERROR(VLOOKUP(C19409,Pivot!A:C,3,0),0)</f>
        <v>0</v>
      </c>
    </row>
    <row r="19410" spans="1:6" x14ac:dyDescent="0.25">
      <c r="A19410" s="68" t="s">
        <v>103</v>
      </c>
      <c r="B19410" s="69">
        <v>491902351</v>
      </c>
      <c r="C19410" s="68">
        <v>35051573791</v>
      </c>
      <c r="D19410" s="69" t="s">
        <v>12880</v>
      </c>
      <c r="E19410" s="65">
        <f>IFERROR(VLOOKUP(C19410,Pivot!A:B,2,0),0)</f>
        <v>0</v>
      </c>
      <c r="F19410" s="65">
        <f>IFERROR(VLOOKUP(C19410,Pivot!A:C,3,0),0)</f>
        <v>0</v>
      </c>
    </row>
    <row r="19411" spans="1:6" x14ac:dyDescent="0.25">
      <c r="A19411" s="68" t="s">
        <v>103</v>
      </c>
      <c r="B19411" s="69">
        <v>491902353</v>
      </c>
      <c r="C19411" s="68">
        <v>193052021526</v>
      </c>
      <c r="D19411" s="69" t="s">
        <v>12881</v>
      </c>
      <c r="E19411" s="65">
        <f>IFERROR(VLOOKUP(C19411,Pivot!A:B,2,0),0)</f>
        <v>0</v>
      </c>
      <c r="F19411" s="65">
        <f>IFERROR(VLOOKUP(C19411,Pivot!A:C,3,0),0)</f>
        <v>0</v>
      </c>
    </row>
    <row r="19412" spans="1:6" x14ac:dyDescent="0.25">
      <c r="A19412" s="68" t="s">
        <v>103</v>
      </c>
      <c r="B19412" s="69">
        <v>491902353</v>
      </c>
      <c r="C19412" s="68">
        <v>4894680013384</v>
      </c>
      <c r="D19412" s="69" t="s">
        <v>12881</v>
      </c>
      <c r="E19412" s="65">
        <f>IFERROR(VLOOKUP(C19412,Pivot!A:B,2,0),0)</f>
        <v>0</v>
      </c>
      <c r="F19412" s="65">
        <f>IFERROR(VLOOKUP(C19412,Pivot!A:C,3,0),0)</f>
        <v>0</v>
      </c>
    </row>
    <row r="19413" spans="1:6" x14ac:dyDescent="0.25">
      <c r="A19413" s="68" t="s">
        <v>103</v>
      </c>
      <c r="B19413" s="69">
        <v>491902354</v>
      </c>
      <c r="C19413" s="68">
        <v>193052004642</v>
      </c>
      <c r="D19413" s="69" t="s">
        <v>12882</v>
      </c>
      <c r="E19413" s="65">
        <f>IFERROR(VLOOKUP(C19413,Pivot!A:B,2,0),0)</f>
        <v>0</v>
      </c>
      <c r="F19413" s="65">
        <f>IFERROR(VLOOKUP(C19413,Pivot!A:C,3,0),0)</f>
        <v>0</v>
      </c>
    </row>
    <row r="19414" spans="1:6" x14ac:dyDescent="0.25">
      <c r="A19414" s="68" t="s">
        <v>103</v>
      </c>
      <c r="B19414" s="69">
        <v>491902354</v>
      </c>
      <c r="C19414" s="68">
        <v>4894680002364</v>
      </c>
      <c r="D19414" s="69" t="s">
        <v>12882</v>
      </c>
      <c r="E19414" s="65">
        <f>IFERROR(VLOOKUP(C19414,Pivot!A:B,2,0),0)</f>
        <v>0</v>
      </c>
      <c r="F19414" s="65">
        <f>IFERROR(VLOOKUP(C19414,Pivot!A:C,3,0),0)</f>
        <v>0</v>
      </c>
    </row>
    <row r="19415" spans="1:6" x14ac:dyDescent="0.25">
      <c r="A19415" s="68" t="s">
        <v>103</v>
      </c>
      <c r="B19415" s="69">
        <v>491902355</v>
      </c>
      <c r="C19415" s="68">
        <v>193052017611</v>
      </c>
      <c r="D19415" s="69" t="s">
        <v>12883</v>
      </c>
      <c r="E19415" s="65">
        <f>IFERROR(VLOOKUP(C19415,Pivot!A:B,2,0),0)</f>
        <v>0</v>
      </c>
      <c r="F19415" s="65">
        <f>IFERROR(VLOOKUP(C19415,Pivot!A:C,3,0),0)</f>
        <v>0</v>
      </c>
    </row>
    <row r="19416" spans="1:6" x14ac:dyDescent="0.25">
      <c r="A19416" s="68" t="s">
        <v>103</v>
      </c>
      <c r="B19416" s="69">
        <v>491902355</v>
      </c>
      <c r="C19416" s="68">
        <v>4894680011250</v>
      </c>
      <c r="D19416" s="69" t="s">
        <v>12883</v>
      </c>
      <c r="E19416" s="65">
        <f>IFERROR(VLOOKUP(C19416,Pivot!A:B,2,0),0)</f>
        <v>0</v>
      </c>
      <c r="F19416" s="65">
        <f>IFERROR(VLOOKUP(C19416,Pivot!A:C,3,0),0)</f>
        <v>0</v>
      </c>
    </row>
    <row r="19417" spans="1:6" x14ac:dyDescent="0.25">
      <c r="A19417" s="68" t="s">
        <v>103</v>
      </c>
      <c r="B19417" s="69">
        <v>491902357</v>
      </c>
      <c r="C19417" s="68">
        <v>193052007889</v>
      </c>
      <c r="D19417" s="69" t="s">
        <v>12884</v>
      </c>
      <c r="E19417" s="65">
        <f>IFERROR(VLOOKUP(C19417,Pivot!A:B,2,0),0)</f>
        <v>0</v>
      </c>
      <c r="F19417" s="65">
        <f>IFERROR(VLOOKUP(C19417,Pivot!A:C,3,0),0)</f>
        <v>0</v>
      </c>
    </row>
    <row r="19418" spans="1:6" x14ac:dyDescent="0.25">
      <c r="A19418" s="68" t="s">
        <v>103</v>
      </c>
      <c r="B19418" s="69">
        <v>491902358</v>
      </c>
      <c r="C19418" s="68">
        <v>193052010124</v>
      </c>
      <c r="D19418" s="69" t="s">
        <v>12885</v>
      </c>
      <c r="E19418" s="65">
        <f>IFERROR(VLOOKUP(C19418,Pivot!A:B,2,0),0)</f>
        <v>0</v>
      </c>
      <c r="F19418" s="65">
        <f>IFERROR(VLOOKUP(C19418,Pivot!A:C,3,0),0)</f>
        <v>0</v>
      </c>
    </row>
    <row r="19419" spans="1:6" x14ac:dyDescent="0.25">
      <c r="A19419" s="68" t="s">
        <v>103</v>
      </c>
      <c r="B19419" s="69">
        <v>491902359</v>
      </c>
      <c r="C19419" s="68">
        <v>193052010100</v>
      </c>
      <c r="D19419" s="69" t="s">
        <v>12886</v>
      </c>
      <c r="E19419" s="65">
        <f>IFERROR(VLOOKUP(C19419,Pivot!A:B,2,0),0)</f>
        <v>0</v>
      </c>
      <c r="F19419" s="65">
        <f>IFERROR(VLOOKUP(C19419,Pivot!A:C,3,0),0)</f>
        <v>0</v>
      </c>
    </row>
    <row r="19420" spans="1:6" x14ac:dyDescent="0.25">
      <c r="A19420" s="68" t="s">
        <v>103</v>
      </c>
      <c r="B19420" s="69">
        <v>491902360</v>
      </c>
      <c r="C19420" s="68">
        <v>193052008909</v>
      </c>
      <c r="D19420" s="69" t="s">
        <v>12887</v>
      </c>
      <c r="E19420" s="65">
        <f>IFERROR(VLOOKUP(C19420,Pivot!A:B,2,0),0)</f>
        <v>0</v>
      </c>
      <c r="F19420" s="65">
        <f>IFERROR(VLOOKUP(C19420,Pivot!A:C,3,0),0)</f>
        <v>0</v>
      </c>
    </row>
    <row r="19421" spans="1:6" x14ac:dyDescent="0.25">
      <c r="A19421" s="68" t="s">
        <v>103</v>
      </c>
      <c r="B19421" s="69">
        <v>491902362</v>
      </c>
      <c r="C19421" s="68">
        <v>193052009869</v>
      </c>
      <c r="D19421" s="69" t="s">
        <v>12888</v>
      </c>
      <c r="E19421" s="65">
        <f>IFERROR(VLOOKUP(C19421,Pivot!A:B,2,0),0)</f>
        <v>0</v>
      </c>
      <c r="F19421" s="65">
        <f>IFERROR(VLOOKUP(C19421,Pivot!A:C,3,0),0)</f>
        <v>0</v>
      </c>
    </row>
    <row r="19422" spans="1:6" x14ac:dyDescent="0.25">
      <c r="A19422" s="68" t="s">
        <v>103</v>
      </c>
      <c r="B19422" s="69">
        <v>491902363</v>
      </c>
      <c r="C19422" s="68">
        <v>193052008916</v>
      </c>
      <c r="D19422" s="69" t="s">
        <v>12889</v>
      </c>
      <c r="E19422" s="65">
        <f>IFERROR(VLOOKUP(C19422,Pivot!A:B,2,0),0)</f>
        <v>0</v>
      </c>
      <c r="F19422" s="65">
        <f>IFERROR(VLOOKUP(C19422,Pivot!A:C,3,0),0)</f>
        <v>0</v>
      </c>
    </row>
    <row r="19423" spans="1:6" x14ac:dyDescent="0.25">
      <c r="A19423" s="68" t="s">
        <v>103</v>
      </c>
      <c r="B19423" s="69">
        <v>491902364</v>
      </c>
      <c r="C19423" s="68">
        <v>193052007483</v>
      </c>
      <c r="D19423" s="69" t="s">
        <v>12890</v>
      </c>
      <c r="E19423" s="65">
        <f>IFERROR(VLOOKUP(C19423,Pivot!A:B,2,0),0)</f>
        <v>0</v>
      </c>
      <c r="F19423" s="65">
        <f>IFERROR(VLOOKUP(C19423,Pivot!A:C,3,0),0)</f>
        <v>0</v>
      </c>
    </row>
    <row r="19424" spans="1:6" x14ac:dyDescent="0.25">
      <c r="A19424" s="68" t="s">
        <v>103</v>
      </c>
      <c r="B19424" s="69">
        <v>491902365</v>
      </c>
      <c r="C19424" s="68">
        <v>193052009708</v>
      </c>
      <c r="D19424" s="69" t="s">
        <v>12891</v>
      </c>
      <c r="E19424" s="65">
        <f>IFERROR(VLOOKUP(C19424,Pivot!A:B,2,0),0)</f>
        <v>0</v>
      </c>
      <c r="F19424" s="65">
        <f>IFERROR(VLOOKUP(C19424,Pivot!A:C,3,0),0)</f>
        <v>0</v>
      </c>
    </row>
    <row r="19425" spans="1:6" x14ac:dyDescent="0.25">
      <c r="A19425" s="68" t="s">
        <v>103</v>
      </c>
      <c r="B19425" s="69">
        <v>491902367</v>
      </c>
      <c r="C19425" s="68">
        <v>193052009890</v>
      </c>
      <c r="D19425" s="69" t="s">
        <v>12892</v>
      </c>
      <c r="E19425" s="65">
        <f>IFERROR(VLOOKUP(C19425,Pivot!A:B,2,0),0)</f>
        <v>0</v>
      </c>
      <c r="F19425" s="65">
        <f>IFERROR(VLOOKUP(C19425,Pivot!A:C,3,0),0)</f>
        <v>0</v>
      </c>
    </row>
    <row r="19426" spans="1:6" x14ac:dyDescent="0.25">
      <c r="A19426" s="68" t="s">
        <v>103</v>
      </c>
      <c r="B19426" s="69">
        <v>491902368</v>
      </c>
      <c r="C19426" s="68">
        <v>193052019110</v>
      </c>
      <c r="D19426" s="69" t="s">
        <v>12893</v>
      </c>
      <c r="E19426" s="65">
        <f>IFERROR(VLOOKUP(C19426,Pivot!A:B,2,0),0)</f>
        <v>0</v>
      </c>
      <c r="F19426" s="65">
        <f>IFERROR(VLOOKUP(C19426,Pivot!A:C,3,0),0)</f>
        <v>0</v>
      </c>
    </row>
    <row r="19427" spans="1:6" x14ac:dyDescent="0.25">
      <c r="A19427" s="68" t="s">
        <v>103</v>
      </c>
      <c r="B19427" s="69">
        <v>491902369</v>
      </c>
      <c r="C19427" s="68">
        <v>193052008480</v>
      </c>
      <c r="D19427" s="69" t="s">
        <v>12894</v>
      </c>
      <c r="E19427" s="65">
        <f>IFERROR(VLOOKUP(C19427,Pivot!A:B,2,0),0)</f>
        <v>0</v>
      </c>
      <c r="F19427" s="65">
        <f>IFERROR(VLOOKUP(C19427,Pivot!A:C,3,0),0)</f>
        <v>0</v>
      </c>
    </row>
    <row r="19428" spans="1:6" x14ac:dyDescent="0.25">
      <c r="A19428" s="68" t="s">
        <v>103</v>
      </c>
      <c r="B19428" s="69">
        <v>491902369</v>
      </c>
      <c r="C19428" s="68">
        <v>193052010162</v>
      </c>
      <c r="D19428" s="69" t="s">
        <v>12894</v>
      </c>
      <c r="E19428" s="65">
        <f>IFERROR(VLOOKUP(C19428,Pivot!A:B,2,0),0)</f>
        <v>0</v>
      </c>
      <c r="F19428" s="65">
        <f>IFERROR(VLOOKUP(C19428,Pivot!A:C,3,0),0)</f>
        <v>0</v>
      </c>
    </row>
    <row r="19429" spans="1:6" x14ac:dyDescent="0.25">
      <c r="A19429" s="68" t="s">
        <v>103</v>
      </c>
      <c r="B19429" s="69">
        <v>491902369</v>
      </c>
      <c r="C19429" s="68">
        <v>193052010247</v>
      </c>
      <c r="D19429" s="69" t="s">
        <v>12894</v>
      </c>
      <c r="E19429" s="65">
        <f>IFERROR(VLOOKUP(C19429,Pivot!A:B,2,0),0)</f>
        <v>0</v>
      </c>
      <c r="F19429" s="65">
        <f>IFERROR(VLOOKUP(C19429,Pivot!A:C,3,0),0)</f>
        <v>0</v>
      </c>
    </row>
    <row r="19430" spans="1:6" x14ac:dyDescent="0.25">
      <c r="A19430" s="68" t="s">
        <v>103</v>
      </c>
      <c r="B19430" s="69">
        <v>491902369</v>
      </c>
      <c r="C19430" s="68">
        <v>193052010254</v>
      </c>
      <c r="D19430" s="69" t="s">
        <v>12894</v>
      </c>
      <c r="E19430" s="65">
        <f>IFERROR(VLOOKUP(C19430,Pivot!A:B,2,0),0)</f>
        <v>0</v>
      </c>
      <c r="F19430" s="65">
        <f>IFERROR(VLOOKUP(C19430,Pivot!A:C,3,0),0)</f>
        <v>0</v>
      </c>
    </row>
    <row r="19431" spans="1:6" x14ac:dyDescent="0.25">
      <c r="A19431" s="68" t="s">
        <v>103</v>
      </c>
      <c r="B19431" s="69">
        <v>491902369</v>
      </c>
      <c r="C19431" s="68">
        <v>491902369</v>
      </c>
      <c r="D19431" s="69" t="s">
        <v>12894</v>
      </c>
      <c r="E19431" s="65">
        <f>IFERROR(VLOOKUP(C19431,Pivot!A:B,2,0),0)</f>
        <v>0</v>
      </c>
      <c r="F19431" s="65">
        <f>IFERROR(VLOOKUP(C19431,Pivot!A:C,3,0),0)</f>
        <v>0</v>
      </c>
    </row>
    <row r="19432" spans="1:6" x14ac:dyDescent="0.25">
      <c r="A19432" s="68" t="s">
        <v>103</v>
      </c>
      <c r="B19432" s="69">
        <v>491902370</v>
      </c>
      <c r="C19432" s="68">
        <v>193052010346</v>
      </c>
      <c r="D19432" s="69" t="s">
        <v>12895</v>
      </c>
      <c r="E19432" s="65">
        <f>IFERROR(VLOOKUP(C19432,Pivot!A:B,2,0),0)</f>
        <v>0</v>
      </c>
      <c r="F19432" s="65">
        <f>IFERROR(VLOOKUP(C19432,Pivot!A:C,3,0),0)</f>
        <v>0</v>
      </c>
    </row>
    <row r="19433" spans="1:6" x14ac:dyDescent="0.25">
      <c r="A19433" s="68" t="s">
        <v>103</v>
      </c>
      <c r="B19433" s="69">
        <v>491902371</v>
      </c>
      <c r="C19433" s="68">
        <v>193052009739</v>
      </c>
      <c r="D19433" s="69" t="s">
        <v>12896</v>
      </c>
      <c r="E19433" s="65">
        <f>IFERROR(VLOOKUP(C19433,Pivot!A:B,2,0),0)</f>
        <v>0</v>
      </c>
      <c r="F19433" s="65">
        <f>IFERROR(VLOOKUP(C19433,Pivot!A:C,3,0),0)</f>
        <v>0</v>
      </c>
    </row>
    <row r="19434" spans="1:6" x14ac:dyDescent="0.25">
      <c r="A19434" s="68" t="s">
        <v>103</v>
      </c>
      <c r="B19434" s="69">
        <v>491902373</v>
      </c>
      <c r="C19434" s="68">
        <v>193052007834</v>
      </c>
      <c r="D19434" s="69" t="s">
        <v>12897</v>
      </c>
      <c r="E19434" s="65">
        <f>IFERROR(VLOOKUP(C19434,Pivot!A:B,2,0),0)</f>
        <v>0</v>
      </c>
      <c r="F19434" s="65">
        <f>IFERROR(VLOOKUP(C19434,Pivot!A:C,3,0),0)</f>
        <v>0</v>
      </c>
    </row>
    <row r="19435" spans="1:6" x14ac:dyDescent="0.25">
      <c r="A19435" s="68" t="s">
        <v>103</v>
      </c>
      <c r="B19435" s="69">
        <v>491902373</v>
      </c>
      <c r="C19435" s="68">
        <v>193052007919</v>
      </c>
      <c r="D19435" s="69" t="s">
        <v>12897</v>
      </c>
      <c r="E19435" s="65">
        <f>IFERROR(VLOOKUP(C19435,Pivot!A:B,2,0),0)</f>
        <v>0</v>
      </c>
      <c r="F19435" s="65">
        <f>IFERROR(VLOOKUP(C19435,Pivot!A:C,3,0),0)</f>
        <v>0</v>
      </c>
    </row>
    <row r="19436" spans="1:6" x14ac:dyDescent="0.25">
      <c r="A19436" s="68" t="s">
        <v>103</v>
      </c>
      <c r="B19436" s="69">
        <v>491902373</v>
      </c>
      <c r="C19436" s="68">
        <v>193052010001</v>
      </c>
      <c r="D19436" s="69" t="s">
        <v>12897</v>
      </c>
      <c r="E19436" s="65">
        <f>IFERROR(VLOOKUP(C19436,Pivot!A:B,2,0),0)</f>
        <v>0</v>
      </c>
      <c r="F19436" s="65">
        <f>IFERROR(VLOOKUP(C19436,Pivot!A:C,3,0),0)</f>
        <v>0</v>
      </c>
    </row>
    <row r="19437" spans="1:6" x14ac:dyDescent="0.25">
      <c r="A19437" s="68" t="s">
        <v>103</v>
      </c>
      <c r="B19437" s="69">
        <v>491902373</v>
      </c>
      <c r="C19437" s="68">
        <v>193052016102</v>
      </c>
      <c r="D19437" s="69" t="s">
        <v>12897</v>
      </c>
      <c r="E19437" s="65">
        <f>IFERROR(VLOOKUP(C19437,Pivot!A:B,2,0),0)</f>
        <v>0</v>
      </c>
      <c r="F19437" s="65">
        <f>IFERROR(VLOOKUP(C19437,Pivot!A:C,3,0),0)</f>
        <v>0</v>
      </c>
    </row>
    <row r="19438" spans="1:6" x14ac:dyDescent="0.25">
      <c r="A19438" s="68" t="s">
        <v>103</v>
      </c>
      <c r="B19438" s="69">
        <v>491902374</v>
      </c>
      <c r="C19438" s="68">
        <v>193052009852</v>
      </c>
      <c r="D19438" s="69" t="s">
        <v>12898</v>
      </c>
      <c r="E19438" s="65">
        <f>IFERROR(VLOOKUP(C19438,Pivot!A:B,2,0),0)</f>
        <v>0</v>
      </c>
      <c r="F19438" s="65">
        <f>IFERROR(VLOOKUP(C19438,Pivot!A:C,3,0),0)</f>
        <v>0</v>
      </c>
    </row>
    <row r="19439" spans="1:6" x14ac:dyDescent="0.25">
      <c r="A19439" s="68" t="s">
        <v>103</v>
      </c>
      <c r="B19439" s="69">
        <v>491902377</v>
      </c>
      <c r="C19439" s="68">
        <v>193052015402</v>
      </c>
      <c r="D19439" s="69" t="s">
        <v>12899</v>
      </c>
      <c r="E19439" s="65">
        <f>IFERROR(VLOOKUP(C19439,Pivot!A:B,2,0),0)</f>
        <v>0</v>
      </c>
      <c r="F19439" s="65">
        <f>IFERROR(VLOOKUP(C19439,Pivot!A:C,3,0),0)</f>
        <v>0</v>
      </c>
    </row>
    <row r="19440" spans="1:6" x14ac:dyDescent="0.25">
      <c r="A19440" s="68" t="s">
        <v>103</v>
      </c>
      <c r="B19440" s="69">
        <v>491902378</v>
      </c>
      <c r="C19440" s="68">
        <v>193052008084</v>
      </c>
      <c r="D19440" s="69" t="s">
        <v>12900</v>
      </c>
      <c r="E19440" s="65">
        <f>IFERROR(VLOOKUP(C19440,Pivot!A:B,2,0),0)</f>
        <v>0</v>
      </c>
      <c r="F19440" s="65">
        <f>IFERROR(VLOOKUP(C19440,Pivot!A:C,3,0),0)</f>
        <v>0</v>
      </c>
    </row>
    <row r="19441" spans="1:6" x14ac:dyDescent="0.25">
      <c r="A19441" s="68" t="s">
        <v>103</v>
      </c>
      <c r="B19441" s="69">
        <v>491902379</v>
      </c>
      <c r="C19441" s="68">
        <v>193052018083</v>
      </c>
      <c r="D19441" s="69" t="s">
        <v>12901</v>
      </c>
      <c r="E19441" s="65">
        <f>IFERROR(VLOOKUP(C19441,Pivot!A:B,2,0),0)</f>
        <v>0</v>
      </c>
      <c r="F19441" s="65">
        <f>IFERROR(VLOOKUP(C19441,Pivot!A:C,3,0),0)</f>
        <v>0</v>
      </c>
    </row>
    <row r="19442" spans="1:6" x14ac:dyDescent="0.25">
      <c r="A19442" s="68" t="s">
        <v>103</v>
      </c>
      <c r="B19442" s="69">
        <v>491902380</v>
      </c>
      <c r="C19442" s="68">
        <v>193052017017</v>
      </c>
      <c r="D19442" s="69" t="s">
        <v>12902</v>
      </c>
      <c r="E19442" s="65">
        <f>IFERROR(VLOOKUP(C19442,Pivot!A:B,2,0),0)</f>
        <v>0</v>
      </c>
      <c r="F19442" s="65">
        <f>IFERROR(VLOOKUP(C19442,Pivot!A:C,3,0),0)</f>
        <v>0</v>
      </c>
    </row>
    <row r="19443" spans="1:6" x14ac:dyDescent="0.25">
      <c r="A19443" s="68" t="s">
        <v>103</v>
      </c>
      <c r="B19443" s="69">
        <v>491902381</v>
      </c>
      <c r="C19443" s="68">
        <v>193052025104</v>
      </c>
      <c r="D19443" s="69" t="s">
        <v>12903</v>
      </c>
      <c r="E19443" s="65">
        <f>IFERROR(VLOOKUP(C19443,Pivot!A:B,2,0),0)</f>
        <v>0</v>
      </c>
      <c r="F19443" s="65">
        <f>IFERROR(VLOOKUP(C19443,Pivot!A:C,3,0),0)</f>
        <v>0</v>
      </c>
    </row>
    <row r="19444" spans="1:6" x14ac:dyDescent="0.25">
      <c r="A19444" s="68" t="s">
        <v>103</v>
      </c>
      <c r="B19444" s="69">
        <v>491902382</v>
      </c>
      <c r="C19444" s="68">
        <v>193052016751</v>
      </c>
      <c r="D19444" s="69" t="s">
        <v>12904</v>
      </c>
      <c r="E19444" s="65">
        <f>IFERROR(VLOOKUP(C19444,Pivot!A:B,2,0),0)</f>
        <v>0</v>
      </c>
      <c r="F19444" s="65">
        <f>IFERROR(VLOOKUP(C19444,Pivot!A:C,3,0),0)</f>
        <v>0</v>
      </c>
    </row>
    <row r="19445" spans="1:6" x14ac:dyDescent="0.25">
      <c r="A19445" s="68" t="s">
        <v>103</v>
      </c>
      <c r="B19445" s="69">
        <v>491902383</v>
      </c>
      <c r="C19445" s="68">
        <v>193052016737</v>
      </c>
      <c r="D19445" s="69" t="s">
        <v>12905</v>
      </c>
      <c r="E19445" s="65">
        <f>IFERROR(VLOOKUP(C19445,Pivot!A:B,2,0),0)</f>
        <v>0</v>
      </c>
      <c r="F19445" s="65">
        <f>IFERROR(VLOOKUP(C19445,Pivot!A:C,3,0),0)</f>
        <v>0</v>
      </c>
    </row>
    <row r="19446" spans="1:6" x14ac:dyDescent="0.25">
      <c r="A19446" s="68" t="s">
        <v>103</v>
      </c>
      <c r="B19446" s="69">
        <v>491902384</v>
      </c>
      <c r="C19446" s="68">
        <v>193052017222</v>
      </c>
      <c r="D19446" s="69" t="s">
        <v>12906</v>
      </c>
      <c r="E19446" s="65">
        <f>IFERROR(VLOOKUP(C19446,Pivot!A:B,2,0),0)</f>
        <v>0</v>
      </c>
      <c r="F19446" s="65">
        <f>IFERROR(VLOOKUP(C19446,Pivot!A:C,3,0),0)</f>
        <v>0</v>
      </c>
    </row>
    <row r="19447" spans="1:6" x14ac:dyDescent="0.25">
      <c r="A19447" s="68" t="s">
        <v>103</v>
      </c>
      <c r="B19447" s="69">
        <v>491902385</v>
      </c>
      <c r="C19447" s="68">
        <v>193052004420</v>
      </c>
      <c r="D19447" s="69" t="s">
        <v>12907</v>
      </c>
      <c r="E19447" s="65">
        <f>IFERROR(VLOOKUP(C19447,Pivot!A:B,2,0),0)</f>
        <v>0</v>
      </c>
      <c r="F19447" s="65">
        <f>IFERROR(VLOOKUP(C19447,Pivot!A:C,3,0),0)</f>
        <v>0</v>
      </c>
    </row>
    <row r="19448" spans="1:6" x14ac:dyDescent="0.25">
      <c r="A19448" s="68" t="s">
        <v>103</v>
      </c>
      <c r="B19448" s="69">
        <v>491902386</v>
      </c>
      <c r="C19448" s="68">
        <v>193052023803</v>
      </c>
      <c r="D19448" s="69" t="s">
        <v>12908</v>
      </c>
      <c r="E19448" s="65">
        <f>IFERROR(VLOOKUP(C19448,Pivot!A:B,2,0),0)</f>
        <v>0</v>
      </c>
      <c r="F19448" s="65">
        <f>IFERROR(VLOOKUP(C19448,Pivot!A:C,3,0),0)</f>
        <v>0</v>
      </c>
    </row>
    <row r="19449" spans="1:6" x14ac:dyDescent="0.25">
      <c r="A19449" s="68" t="s">
        <v>103</v>
      </c>
      <c r="B19449" s="69">
        <v>491902387</v>
      </c>
      <c r="C19449" s="68">
        <v>193052021090</v>
      </c>
      <c r="D19449" s="69" t="s">
        <v>12909</v>
      </c>
      <c r="E19449" s="65">
        <f>IFERROR(VLOOKUP(C19449,Pivot!A:B,2,0),0)</f>
        <v>0</v>
      </c>
      <c r="F19449" s="65">
        <f>IFERROR(VLOOKUP(C19449,Pivot!A:C,3,0),0)</f>
        <v>0</v>
      </c>
    </row>
    <row r="19450" spans="1:6" x14ac:dyDescent="0.25">
      <c r="A19450" s="68" t="s">
        <v>103</v>
      </c>
      <c r="B19450" s="69">
        <v>491902387</v>
      </c>
      <c r="C19450" s="68">
        <v>4894680013001</v>
      </c>
      <c r="D19450" s="69" t="s">
        <v>12909</v>
      </c>
      <c r="E19450" s="65">
        <f>IFERROR(VLOOKUP(C19450,Pivot!A:B,2,0),0)</f>
        <v>0</v>
      </c>
      <c r="F19450" s="65">
        <f>IFERROR(VLOOKUP(C19450,Pivot!A:C,3,0),0)</f>
        <v>0</v>
      </c>
    </row>
    <row r="19451" spans="1:6" x14ac:dyDescent="0.25">
      <c r="A19451" s="68" t="s">
        <v>103</v>
      </c>
      <c r="B19451" s="69">
        <v>491902388</v>
      </c>
      <c r="C19451" s="68">
        <v>193052021021</v>
      </c>
      <c r="D19451" s="69" t="s">
        <v>12910</v>
      </c>
      <c r="E19451" s="65">
        <f>IFERROR(VLOOKUP(C19451,Pivot!A:B,2,0),0)</f>
        <v>0</v>
      </c>
      <c r="F19451" s="65">
        <f>IFERROR(VLOOKUP(C19451,Pivot!A:C,3,0),0)</f>
        <v>0</v>
      </c>
    </row>
    <row r="19452" spans="1:6" x14ac:dyDescent="0.25">
      <c r="A19452" s="68" t="s">
        <v>103</v>
      </c>
      <c r="B19452" s="69">
        <v>491902388</v>
      </c>
      <c r="C19452" s="68">
        <v>4894680012905</v>
      </c>
      <c r="D19452" s="69" t="s">
        <v>12910</v>
      </c>
      <c r="E19452" s="65">
        <f>IFERROR(VLOOKUP(C19452,Pivot!A:B,2,0),0)</f>
        <v>0</v>
      </c>
      <c r="F19452" s="65">
        <f>IFERROR(VLOOKUP(C19452,Pivot!A:C,3,0),0)</f>
        <v>0</v>
      </c>
    </row>
    <row r="19453" spans="1:6" x14ac:dyDescent="0.25">
      <c r="A19453" s="68" t="s">
        <v>103</v>
      </c>
      <c r="B19453" s="69">
        <v>491902390</v>
      </c>
      <c r="C19453" s="68">
        <v>193052016850</v>
      </c>
      <c r="D19453" s="69" t="s">
        <v>12911</v>
      </c>
      <c r="E19453" s="65">
        <f>IFERROR(VLOOKUP(C19453,Pivot!A:B,2,0),0)</f>
        <v>0</v>
      </c>
      <c r="F19453" s="65">
        <f>IFERROR(VLOOKUP(C19453,Pivot!A:C,3,0),0)</f>
        <v>0</v>
      </c>
    </row>
    <row r="19454" spans="1:6" x14ac:dyDescent="0.25">
      <c r="A19454" s="68" t="s">
        <v>103</v>
      </c>
      <c r="B19454" s="69">
        <v>491902390</v>
      </c>
      <c r="C19454" s="68">
        <v>4894680010949</v>
      </c>
      <c r="D19454" s="69" t="s">
        <v>12911</v>
      </c>
      <c r="E19454" s="65">
        <f>IFERROR(VLOOKUP(C19454,Pivot!A:B,2,0),0)</f>
        <v>0</v>
      </c>
      <c r="F19454" s="65">
        <f>IFERROR(VLOOKUP(C19454,Pivot!A:C,3,0),0)</f>
        <v>0</v>
      </c>
    </row>
    <row r="19455" spans="1:6" x14ac:dyDescent="0.25">
      <c r="A19455" s="68" t="s">
        <v>103</v>
      </c>
      <c r="B19455" s="69">
        <v>491902391</v>
      </c>
      <c r="C19455" s="68">
        <v>193052017109</v>
      </c>
      <c r="D19455" s="69" t="s">
        <v>12912</v>
      </c>
      <c r="E19455" s="65">
        <f>IFERROR(VLOOKUP(C19455,Pivot!A:B,2,0),0)</f>
        <v>0</v>
      </c>
      <c r="F19455" s="65">
        <f>IFERROR(VLOOKUP(C19455,Pivot!A:C,3,0),0)</f>
        <v>0</v>
      </c>
    </row>
    <row r="19456" spans="1:6" x14ac:dyDescent="0.25">
      <c r="A19456" s="68" t="s">
        <v>103</v>
      </c>
      <c r="B19456" s="69">
        <v>491902391</v>
      </c>
      <c r="C19456" s="68">
        <v>4894680012684</v>
      </c>
      <c r="D19456" s="69" t="s">
        <v>12912</v>
      </c>
      <c r="E19456" s="65">
        <f>IFERROR(VLOOKUP(C19456,Pivot!A:B,2,0),0)</f>
        <v>0</v>
      </c>
      <c r="F19456" s="65">
        <f>IFERROR(VLOOKUP(C19456,Pivot!A:C,3,0),0)</f>
        <v>0</v>
      </c>
    </row>
    <row r="19457" spans="1:6" x14ac:dyDescent="0.25">
      <c r="A19457" s="68" t="s">
        <v>103</v>
      </c>
      <c r="B19457" s="69">
        <v>491902392</v>
      </c>
      <c r="C19457" s="68">
        <v>193052024268</v>
      </c>
      <c r="D19457" s="69" t="s">
        <v>12913</v>
      </c>
      <c r="E19457" s="65">
        <f>IFERROR(VLOOKUP(C19457,Pivot!A:B,2,0),0)</f>
        <v>0</v>
      </c>
      <c r="F19457" s="65">
        <f>IFERROR(VLOOKUP(C19457,Pivot!A:C,3,0),0)</f>
        <v>0</v>
      </c>
    </row>
    <row r="19458" spans="1:6" x14ac:dyDescent="0.25">
      <c r="A19458" s="68" t="s">
        <v>103</v>
      </c>
      <c r="B19458" s="69">
        <v>491902392</v>
      </c>
      <c r="C19458" s="68">
        <v>4894680014329</v>
      </c>
      <c r="D19458" s="69" t="s">
        <v>12913</v>
      </c>
      <c r="E19458" s="65">
        <f>IFERROR(VLOOKUP(C19458,Pivot!A:B,2,0),0)</f>
        <v>0</v>
      </c>
      <c r="F19458" s="65">
        <f>IFERROR(VLOOKUP(C19458,Pivot!A:C,3,0),0)</f>
        <v>0</v>
      </c>
    </row>
    <row r="19459" spans="1:6" x14ac:dyDescent="0.25">
      <c r="A19459" s="68" t="s">
        <v>103</v>
      </c>
      <c r="B19459" s="69">
        <v>491902393</v>
      </c>
      <c r="C19459" s="68">
        <v>193052021373</v>
      </c>
      <c r="D19459" s="69" t="s">
        <v>12914</v>
      </c>
      <c r="E19459" s="65">
        <f>IFERROR(VLOOKUP(C19459,Pivot!A:B,2,0),0)</f>
        <v>0</v>
      </c>
      <c r="F19459" s="65">
        <f>IFERROR(VLOOKUP(C19459,Pivot!A:C,3,0),0)</f>
        <v>0</v>
      </c>
    </row>
    <row r="19460" spans="1:6" x14ac:dyDescent="0.25">
      <c r="A19460" s="68" t="s">
        <v>103</v>
      </c>
      <c r="B19460" s="69">
        <v>491902393</v>
      </c>
      <c r="C19460" s="68">
        <v>491902393</v>
      </c>
      <c r="D19460" s="69" t="s">
        <v>12914</v>
      </c>
      <c r="E19460" s="65">
        <f>IFERROR(VLOOKUP(C19460,Pivot!A:B,2,0),0)</f>
        <v>0</v>
      </c>
      <c r="F19460" s="65">
        <f>IFERROR(VLOOKUP(C19460,Pivot!A:C,3,0),0)</f>
        <v>0</v>
      </c>
    </row>
    <row r="19461" spans="1:6" x14ac:dyDescent="0.25">
      <c r="A19461" s="68" t="s">
        <v>103</v>
      </c>
      <c r="B19461" s="69">
        <v>491902395</v>
      </c>
      <c r="C19461" s="68">
        <v>193052004932</v>
      </c>
      <c r="D19461" s="69" t="s">
        <v>12915</v>
      </c>
      <c r="E19461" s="65">
        <f>IFERROR(VLOOKUP(C19461,Pivot!A:B,2,0),0)</f>
        <v>0</v>
      </c>
      <c r="F19461" s="65">
        <f>IFERROR(VLOOKUP(C19461,Pivot!A:C,3,0),0)</f>
        <v>0</v>
      </c>
    </row>
    <row r="19462" spans="1:6" x14ac:dyDescent="0.25">
      <c r="A19462" s="68" t="s">
        <v>103</v>
      </c>
      <c r="B19462" s="69">
        <v>491902395</v>
      </c>
      <c r="C19462" s="68">
        <v>491902395</v>
      </c>
      <c r="D19462" s="69" t="s">
        <v>12915</v>
      </c>
      <c r="E19462" s="65">
        <f>IFERROR(VLOOKUP(C19462,Pivot!A:B,2,0),0)</f>
        <v>0</v>
      </c>
      <c r="F19462" s="65">
        <f>IFERROR(VLOOKUP(C19462,Pivot!A:C,3,0),0)</f>
        <v>0</v>
      </c>
    </row>
    <row r="19463" spans="1:6" x14ac:dyDescent="0.25">
      <c r="A19463" s="68" t="s">
        <v>103</v>
      </c>
      <c r="B19463" s="69">
        <v>491902396</v>
      </c>
      <c r="C19463" s="68">
        <v>193052016416</v>
      </c>
      <c r="D19463" s="69" t="s">
        <v>12916</v>
      </c>
      <c r="E19463" s="65">
        <f>IFERROR(VLOOKUP(C19463,Pivot!A:B,2,0),0)</f>
        <v>0</v>
      </c>
      <c r="F19463" s="65">
        <f>IFERROR(VLOOKUP(C19463,Pivot!A:C,3,0),0)</f>
        <v>0</v>
      </c>
    </row>
    <row r="19464" spans="1:6" x14ac:dyDescent="0.25">
      <c r="A19464" s="68" t="s">
        <v>103</v>
      </c>
      <c r="B19464" s="69">
        <v>491902396</v>
      </c>
      <c r="C19464" s="68">
        <v>4894680010772</v>
      </c>
      <c r="D19464" s="69" t="s">
        <v>12916</v>
      </c>
      <c r="E19464" s="65">
        <f>IFERROR(VLOOKUP(C19464,Pivot!A:B,2,0),0)</f>
        <v>0</v>
      </c>
      <c r="F19464" s="65">
        <f>IFERROR(VLOOKUP(C19464,Pivot!A:C,3,0),0)</f>
        <v>0</v>
      </c>
    </row>
    <row r="19465" spans="1:6" x14ac:dyDescent="0.25">
      <c r="A19465" s="68" t="s">
        <v>103</v>
      </c>
      <c r="B19465" s="69">
        <v>491902397</v>
      </c>
      <c r="C19465" s="68">
        <v>193052016423</v>
      </c>
      <c r="D19465" s="69" t="s">
        <v>12917</v>
      </c>
      <c r="E19465" s="65">
        <f>IFERROR(VLOOKUP(C19465,Pivot!A:B,2,0),0)</f>
        <v>0</v>
      </c>
      <c r="F19465" s="65">
        <f>IFERROR(VLOOKUP(C19465,Pivot!A:C,3,0),0)</f>
        <v>0</v>
      </c>
    </row>
    <row r="19466" spans="1:6" x14ac:dyDescent="0.25">
      <c r="A19466" s="68" t="s">
        <v>103</v>
      </c>
      <c r="B19466" s="69">
        <v>491902397</v>
      </c>
      <c r="C19466" s="68">
        <v>4894680010789</v>
      </c>
      <c r="D19466" s="69" t="s">
        <v>12917</v>
      </c>
      <c r="E19466" s="65">
        <f>IFERROR(VLOOKUP(C19466,Pivot!A:B,2,0),0)</f>
        <v>0</v>
      </c>
      <c r="F19466" s="65">
        <f>IFERROR(VLOOKUP(C19466,Pivot!A:C,3,0),0)</f>
        <v>0</v>
      </c>
    </row>
    <row r="19467" spans="1:6" x14ac:dyDescent="0.25">
      <c r="A19467" s="68" t="s">
        <v>103</v>
      </c>
      <c r="B19467" s="69">
        <v>491902398</v>
      </c>
      <c r="C19467" s="68">
        <v>491902398</v>
      </c>
      <c r="D19467" s="69" t="s">
        <v>12918</v>
      </c>
      <c r="E19467" s="65">
        <f>IFERROR(VLOOKUP(C19467,Pivot!A:B,2,0),0)</f>
        <v>0</v>
      </c>
      <c r="F19467" s="65">
        <f>IFERROR(VLOOKUP(C19467,Pivot!A:C,3,0),0)</f>
        <v>0</v>
      </c>
    </row>
    <row r="19468" spans="1:6" x14ac:dyDescent="0.25">
      <c r="A19468" s="68" t="s">
        <v>103</v>
      </c>
      <c r="B19468" s="69">
        <v>491902398</v>
      </c>
      <c r="C19468" s="68">
        <v>8904027120500</v>
      </c>
      <c r="D19468" s="69" t="s">
        <v>12918</v>
      </c>
      <c r="E19468" s="65">
        <f>IFERROR(VLOOKUP(C19468,Pivot!A:B,2,0),0)</f>
        <v>0</v>
      </c>
      <c r="F19468" s="65">
        <f>IFERROR(VLOOKUP(C19468,Pivot!A:C,3,0),0)</f>
        <v>0</v>
      </c>
    </row>
    <row r="19469" spans="1:6" x14ac:dyDescent="0.25">
      <c r="A19469" s="68" t="s">
        <v>103</v>
      </c>
      <c r="B19469" s="69">
        <v>491902399</v>
      </c>
      <c r="C19469" s="68">
        <v>491902399</v>
      </c>
      <c r="D19469" s="69" t="s">
        <v>12919</v>
      </c>
      <c r="E19469" s="65">
        <f>IFERROR(VLOOKUP(C19469,Pivot!A:B,2,0),0)</f>
        <v>0</v>
      </c>
      <c r="F19469" s="65">
        <f>IFERROR(VLOOKUP(C19469,Pivot!A:C,3,0),0)</f>
        <v>0</v>
      </c>
    </row>
    <row r="19470" spans="1:6" x14ac:dyDescent="0.25">
      <c r="A19470" s="68" t="s">
        <v>103</v>
      </c>
      <c r="B19470" s="69">
        <v>491902399</v>
      </c>
      <c r="C19470" s="68">
        <v>8904027120494</v>
      </c>
      <c r="D19470" s="69" t="s">
        <v>12919</v>
      </c>
      <c r="E19470" s="65">
        <f>IFERROR(VLOOKUP(C19470,Pivot!A:B,2,0),0)</f>
        <v>0</v>
      </c>
      <c r="F19470" s="65">
        <f>IFERROR(VLOOKUP(C19470,Pivot!A:C,3,0),0)</f>
        <v>0</v>
      </c>
    </row>
    <row r="19471" spans="1:6" x14ac:dyDescent="0.25">
      <c r="A19471" s="68" t="s">
        <v>103</v>
      </c>
      <c r="B19471" s="69">
        <v>491902400</v>
      </c>
      <c r="C19471" s="68">
        <v>491902400</v>
      </c>
      <c r="D19471" s="69" t="s">
        <v>12920</v>
      </c>
      <c r="E19471" s="65">
        <f>IFERROR(VLOOKUP(C19471,Pivot!A:B,2,0),0)</f>
        <v>0</v>
      </c>
      <c r="F19471" s="65">
        <f>IFERROR(VLOOKUP(C19471,Pivot!A:C,3,0),0)</f>
        <v>0</v>
      </c>
    </row>
    <row r="19472" spans="1:6" x14ac:dyDescent="0.25">
      <c r="A19472" s="68" t="s">
        <v>103</v>
      </c>
      <c r="B19472" s="69">
        <v>491902400</v>
      </c>
      <c r="C19472" s="68">
        <v>8904027120487</v>
      </c>
      <c r="D19472" s="69" t="s">
        <v>12920</v>
      </c>
      <c r="E19472" s="65">
        <f>IFERROR(VLOOKUP(C19472,Pivot!A:B,2,0),0)</f>
        <v>0</v>
      </c>
      <c r="F19472" s="65">
        <f>IFERROR(VLOOKUP(C19472,Pivot!A:C,3,0),0)</f>
        <v>0</v>
      </c>
    </row>
    <row r="19473" spans="1:6" x14ac:dyDescent="0.25">
      <c r="A19473" s="68" t="s">
        <v>103</v>
      </c>
      <c r="B19473" s="69">
        <v>491902407</v>
      </c>
      <c r="C19473" s="68">
        <v>491902407</v>
      </c>
      <c r="D19473" s="69" t="s">
        <v>12921</v>
      </c>
      <c r="E19473" s="65">
        <f>IFERROR(VLOOKUP(C19473,Pivot!A:B,2,0),0)</f>
        <v>0</v>
      </c>
      <c r="F19473" s="65">
        <f>IFERROR(VLOOKUP(C19473,Pivot!A:C,3,0),0)</f>
        <v>0</v>
      </c>
    </row>
    <row r="19474" spans="1:6" x14ac:dyDescent="0.25">
      <c r="A19474" s="68" t="s">
        <v>103</v>
      </c>
      <c r="B19474" s="69">
        <v>491902408</v>
      </c>
      <c r="C19474" s="68">
        <v>491902408</v>
      </c>
      <c r="D19474" s="69" t="s">
        <v>12922</v>
      </c>
      <c r="E19474" s="65">
        <f>IFERROR(VLOOKUP(C19474,Pivot!A:B,2,0),0)</f>
        <v>0</v>
      </c>
      <c r="F19474" s="65">
        <f>IFERROR(VLOOKUP(C19474,Pivot!A:C,3,0),0)</f>
        <v>0</v>
      </c>
    </row>
    <row r="19475" spans="1:6" x14ac:dyDescent="0.25">
      <c r="A19475" s="68" t="s">
        <v>103</v>
      </c>
      <c r="B19475" s="69">
        <v>491902410</v>
      </c>
      <c r="C19475" s="68">
        <v>491902410</v>
      </c>
      <c r="D19475" s="69" t="s">
        <v>12923</v>
      </c>
      <c r="E19475" s="65">
        <f>IFERROR(VLOOKUP(C19475,Pivot!A:B,2,0),0)</f>
        <v>0</v>
      </c>
      <c r="F19475" s="65">
        <f>IFERROR(VLOOKUP(C19475,Pivot!A:C,3,0),0)</f>
        <v>0</v>
      </c>
    </row>
    <row r="19476" spans="1:6" x14ac:dyDescent="0.25">
      <c r="A19476" s="68" t="s">
        <v>103</v>
      </c>
      <c r="B19476" s="69">
        <v>491902412</v>
      </c>
      <c r="C19476" s="68">
        <v>491902412</v>
      </c>
      <c r="D19476" s="69" t="s">
        <v>12924</v>
      </c>
      <c r="E19476" s="65">
        <f>IFERROR(VLOOKUP(C19476,Pivot!A:B,2,0),0)</f>
        <v>0</v>
      </c>
      <c r="F19476" s="65">
        <f>IFERROR(VLOOKUP(C19476,Pivot!A:C,3,0),0)</f>
        <v>0</v>
      </c>
    </row>
    <row r="19477" spans="1:6" x14ac:dyDescent="0.25">
      <c r="A19477" s="68" t="s">
        <v>103</v>
      </c>
      <c r="B19477" s="69">
        <v>491902416</v>
      </c>
      <c r="C19477" s="68">
        <v>619317027336</v>
      </c>
      <c r="D19477" s="69" t="s">
        <v>12925</v>
      </c>
      <c r="E19477" s="65">
        <f>IFERROR(VLOOKUP(C19477,Pivot!A:B,2,0),0)</f>
        <v>0</v>
      </c>
      <c r="F19477" s="65">
        <f>IFERROR(VLOOKUP(C19477,Pivot!A:C,3,0),0)</f>
        <v>0</v>
      </c>
    </row>
    <row r="19478" spans="1:6" x14ac:dyDescent="0.25">
      <c r="A19478" s="68" t="s">
        <v>103</v>
      </c>
      <c r="B19478" s="69">
        <v>491902417</v>
      </c>
      <c r="C19478" s="68">
        <v>619317027343</v>
      </c>
      <c r="D19478" s="69" t="s">
        <v>12926</v>
      </c>
      <c r="E19478" s="65">
        <f>IFERROR(VLOOKUP(C19478,Pivot!A:B,2,0),0)</f>
        <v>0</v>
      </c>
      <c r="F19478" s="65">
        <f>IFERROR(VLOOKUP(C19478,Pivot!A:C,3,0),0)</f>
        <v>0</v>
      </c>
    </row>
    <row r="19479" spans="1:6" x14ac:dyDescent="0.25">
      <c r="A19479" s="68" t="s">
        <v>103</v>
      </c>
      <c r="B19479" s="69">
        <v>491902418</v>
      </c>
      <c r="C19479" s="68">
        <v>619317027350</v>
      </c>
      <c r="D19479" s="69" t="s">
        <v>12927</v>
      </c>
      <c r="E19479" s="65">
        <f>IFERROR(VLOOKUP(C19479,Pivot!A:B,2,0),0)</f>
        <v>0</v>
      </c>
      <c r="F19479" s="65">
        <f>IFERROR(VLOOKUP(C19479,Pivot!A:C,3,0),0)</f>
        <v>0</v>
      </c>
    </row>
    <row r="19480" spans="1:6" x14ac:dyDescent="0.25">
      <c r="A19480" s="68" t="s">
        <v>103</v>
      </c>
      <c r="B19480" s="69">
        <v>491902419</v>
      </c>
      <c r="C19480" s="68">
        <v>619317025219</v>
      </c>
      <c r="D19480" s="69" t="s">
        <v>12928</v>
      </c>
      <c r="E19480" s="65">
        <f>IFERROR(VLOOKUP(C19480,Pivot!A:B,2,0),0)</f>
        <v>0</v>
      </c>
      <c r="F19480" s="65">
        <f>IFERROR(VLOOKUP(C19480,Pivot!A:C,3,0),0)</f>
        <v>0</v>
      </c>
    </row>
    <row r="19481" spans="1:6" x14ac:dyDescent="0.25">
      <c r="A19481" s="68" t="s">
        <v>103</v>
      </c>
      <c r="B19481" s="69">
        <v>491902420</v>
      </c>
      <c r="C19481" s="68">
        <v>619317025721</v>
      </c>
      <c r="D19481" s="69" t="s">
        <v>12929</v>
      </c>
      <c r="E19481" s="65">
        <f>IFERROR(VLOOKUP(C19481,Pivot!A:B,2,0),0)</f>
        <v>0</v>
      </c>
      <c r="F19481" s="65">
        <f>IFERROR(VLOOKUP(C19481,Pivot!A:C,3,0),0)</f>
        <v>0</v>
      </c>
    </row>
    <row r="19482" spans="1:6" x14ac:dyDescent="0.25">
      <c r="A19482" s="68" t="s">
        <v>103</v>
      </c>
      <c r="B19482" s="69">
        <v>491902421</v>
      </c>
      <c r="C19482" s="68">
        <v>619317025448</v>
      </c>
      <c r="D19482" s="69" t="s">
        <v>12930</v>
      </c>
      <c r="E19482" s="65">
        <f>IFERROR(VLOOKUP(C19482,Pivot!A:B,2,0),0)</f>
        <v>0</v>
      </c>
      <c r="F19482" s="65">
        <f>IFERROR(VLOOKUP(C19482,Pivot!A:C,3,0),0)</f>
        <v>0</v>
      </c>
    </row>
    <row r="19483" spans="1:6" x14ac:dyDescent="0.25">
      <c r="A19483" s="68" t="s">
        <v>103</v>
      </c>
      <c r="B19483" s="69">
        <v>491902422</v>
      </c>
      <c r="C19483" s="68">
        <v>619317027367</v>
      </c>
      <c r="D19483" s="69" t="s">
        <v>12931</v>
      </c>
      <c r="E19483" s="65">
        <f>IFERROR(VLOOKUP(C19483,Pivot!A:B,2,0),0)</f>
        <v>0</v>
      </c>
      <c r="F19483" s="65">
        <f>IFERROR(VLOOKUP(C19483,Pivot!A:C,3,0),0)</f>
        <v>0</v>
      </c>
    </row>
    <row r="19484" spans="1:6" x14ac:dyDescent="0.25">
      <c r="A19484" s="68" t="s">
        <v>103</v>
      </c>
      <c r="B19484" s="69">
        <v>491902423</v>
      </c>
      <c r="C19484" s="68">
        <v>619317027381</v>
      </c>
      <c r="D19484" s="69" t="s">
        <v>12932</v>
      </c>
      <c r="E19484" s="65">
        <f>IFERROR(VLOOKUP(C19484,Pivot!A:B,2,0),0)</f>
        <v>0</v>
      </c>
      <c r="F19484" s="65">
        <f>IFERROR(VLOOKUP(C19484,Pivot!A:C,3,0),0)</f>
        <v>0</v>
      </c>
    </row>
    <row r="19485" spans="1:6" x14ac:dyDescent="0.25">
      <c r="A19485" s="68" t="s">
        <v>103</v>
      </c>
      <c r="B19485" s="69">
        <v>491902424</v>
      </c>
      <c r="C19485" s="68">
        <v>619317027411</v>
      </c>
      <c r="D19485" s="69" t="s">
        <v>12933</v>
      </c>
      <c r="E19485" s="65">
        <f>IFERROR(VLOOKUP(C19485,Pivot!A:B,2,0),0)</f>
        <v>0</v>
      </c>
      <c r="F19485" s="65">
        <f>IFERROR(VLOOKUP(C19485,Pivot!A:C,3,0),0)</f>
        <v>0</v>
      </c>
    </row>
    <row r="19486" spans="1:6" x14ac:dyDescent="0.25">
      <c r="A19486" s="68" t="s">
        <v>103</v>
      </c>
      <c r="B19486" s="69">
        <v>491902425</v>
      </c>
      <c r="C19486" s="68">
        <v>619317025004</v>
      </c>
      <c r="D19486" s="69" t="s">
        <v>12934</v>
      </c>
      <c r="E19486" s="65">
        <f>IFERROR(VLOOKUP(C19486,Pivot!A:B,2,0),0)</f>
        <v>0</v>
      </c>
      <c r="F19486" s="65">
        <f>IFERROR(VLOOKUP(C19486,Pivot!A:C,3,0),0)</f>
        <v>0</v>
      </c>
    </row>
    <row r="19487" spans="1:6" x14ac:dyDescent="0.25">
      <c r="A19487" s="68" t="s">
        <v>103</v>
      </c>
      <c r="B19487" s="69">
        <v>491902426</v>
      </c>
      <c r="C19487" s="68">
        <v>619317026766</v>
      </c>
      <c r="D19487" s="69" t="s">
        <v>12935</v>
      </c>
      <c r="E19487" s="65">
        <f>IFERROR(VLOOKUP(C19487,Pivot!A:B,2,0),0)</f>
        <v>0</v>
      </c>
      <c r="F19487" s="65">
        <f>IFERROR(VLOOKUP(C19487,Pivot!A:C,3,0),0)</f>
        <v>0</v>
      </c>
    </row>
    <row r="19488" spans="1:6" x14ac:dyDescent="0.25">
      <c r="A19488" s="68" t="s">
        <v>103</v>
      </c>
      <c r="B19488" s="69">
        <v>491902427</v>
      </c>
      <c r="C19488" s="68">
        <v>619317027428</v>
      </c>
      <c r="D19488" s="69" t="s">
        <v>12936</v>
      </c>
      <c r="E19488" s="65">
        <f>IFERROR(VLOOKUP(C19488,Pivot!A:B,2,0),0)</f>
        <v>0</v>
      </c>
      <c r="F19488" s="65">
        <f>IFERROR(VLOOKUP(C19488,Pivot!A:C,3,0),0)</f>
        <v>0</v>
      </c>
    </row>
    <row r="19489" spans="1:6" x14ac:dyDescent="0.25">
      <c r="A19489" s="68" t="s">
        <v>103</v>
      </c>
      <c r="B19489" s="69">
        <v>491902428</v>
      </c>
      <c r="C19489" s="68">
        <v>619317027442</v>
      </c>
      <c r="D19489" s="69" t="s">
        <v>12937</v>
      </c>
      <c r="E19489" s="65">
        <f>IFERROR(VLOOKUP(C19489,Pivot!A:B,2,0),0)</f>
        <v>0</v>
      </c>
      <c r="F19489" s="65">
        <f>IFERROR(VLOOKUP(C19489,Pivot!A:C,3,0),0)</f>
        <v>0</v>
      </c>
    </row>
    <row r="19490" spans="1:6" x14ac:dyDescent="0.25">
      <c r="A19490" s="68" t="s">
        <v>103</v>
      </c>
      <c r="B19490" s="69">
        <v>491902446</v>
      </c>
      <c r="C19490" s="68">
        <v>8906101069187</v>
      </c>
      <c r="D19490" s="69" t="s">
        <v>12938</v>
      </c>
      <c r="E19490" s="65">
        <f>IFERROR(VLOOKUP(C19490,Pivot!A:B,2,0),0)</f>
        <v>0</v>
      </c>
      <c r="F19490" s="65">
        <f>IFERROR(VLOOKUP(C19490,Pivot!A:C,3,0),0)</f>
        <v>0</v>
      </c>
    </row>
    <row r="19491" spans="1:6" x14ac:dyDescent="0.25">
      <c r="A19491" s="68" t="s">
        <v>103</v>
      </c>
      <c r="B19491" s="69">
        <v>491902447</v>
      </c>
      <c r="C19491" s="68">
        <v>8906101069149</v>
      </c>
      <c r="D19491" s="69" t="s">
        <v>12939</v>
      </c>
      <c r="E19491" s="65">
        <f>IFERROR(VLOOKUP(C19491,Pivot!A:B,2,0),0)</f>
        <v>0</v>
      </c>
      <c r="F19491" s="65">
        <f>IFERROR(VLOOKUP(C19491,Pivot!A:C,3,0),0)</f>
        <v>0</v>
      </c>
    </row>
    <row r="19492" spans="1:6" x14ac:dyDescent="0.25">
      <c r="A19492" s="68" t="s">
        <v>103</v>
      </c>
      <c r="B19492" s="69">
        <v>491902449</v>
      </c>
      <c r="C19492" s="68">
        <v>8905305002617</v>
      </c>
      <c r="D19492" s="69" t="s">
        <v>12940</v>
      </c>
      <c r="E19492" s="65">
        <f>IFERROR(VLOOKUP(C19492,Pivot!A:B,2,0),0)</f>
        <v>0</v>
      </c>
      <c r="F19492" s="65">
        <f>IFERROR(VLOOKUP(C19492,Pivot!A:C,3,0),0)</f>
        <v>0</v>
      </c>
    </row>
    <row r="19493" spans="1:6" x14ac:dyDescent="0.25">
      <c r="A19493" s="68" t="s">
        <v>103</v>
      </c>
      <c r="B19493" s="69">
        <v>491902450</v>
      </c>
      <c r="C19493" s="68">
        <v>8905305002624</v>
      </c>
      <c r="D19493" s="69" t="s">
        <v>12941</v>
      </c>
      <c r="E19493" s="65">
        <f>IFERROR(VLOOKUP(C19493,Pivot!A:B,2,0),0)</f>
        <v>0</v>
      </c>
      <c r="F19493" s="65">
        <f>IFERROR(VLOOKUP(C19493,Pivot!A:C,3,0),0)</f>
        <v>0</v>
      </c>
    </row>
    <row r="19494" spans="1:6" x14ac:dyDescent="0.25">
      <c r="A19494" s="68" t="s">
        <v>103</v>
      </c>
      <c r="B19494" s="69">
        <v>491902451</v>
      </c>
      <c r="C19494" s="68">
        <v>8905305002631</v>
      </c>
      <c r="D19494" s="69" t="s">
        <v>12942</v>
      </c>
      <c r="E19494" s="65">
        <f>IFERROR(VLOOKUP(C19494,Pivot!A:B,2,0),0)</f>
        <v>0</v>
      </c>
      <c r="F19494" s="65">
        <f>IFERROR(VLOOKUP(C19494,Pivot!A:C,3,0),0)</f>
        <v>0</v>
      </c>
    </row>
    <row r="19495" spans="1:6" x14ac:dyDescent="0.25">
      <c r="A19495" s="68" t="s">
        <v>103</v>
      </c>
      <c r="B19495" s="69">
        <v>491902452</v>
      </c>
      <c r="C19495" s="68">
        <v>8905305002662</v>
      </c>
      <c r="D19495" s="69" t="s">
        <v>12943</v>
      </c>
      <c r="E19495" s="65">
        <f>IFERROR(VLOOKUP(C19495,Pivot!A:B,2,0),0)</f>
        <v>0</v>
      </c>
      <c r="F19495" s="65">
        <f>IFERROR(VLOOKUP(C19495,Pivot!A:C,3,0),0)</f>
        <v>0</v>
      </c>
    </row>
    <row r="19496" spans="1:6" x14ac:dyDescent="0.25">
      <c r="A19496" s="68" t="s">
        <v>103</v>
      </c>
      <c r="B19496" s="69">
        <v>491902453</v>
      </c>
      <c r="C19496" s="68">
        <v>8906045330909</v>
      </c>
      <c r="D19496" s="69" t="s">
        <v>12944</v>
      </c>
      <c r="E19496" s="65">
        <f>IFERROR(VLOOKUP(C19496,Pivot!A:B,2,0),0)</f>
        <v>0</v>
      </c>
      <c r="F19496" s="65">
        <f>IFERROR(VLOOKUP(C19496,Pivot!A:C,3,0),0)</f>
        <v>0</v>
      </c>
    </row>
    <row r="19497" spans="1:6" x14ac:dyDescent="0.25">
      <c r="A19497" s="68" t="s">
        <v>103</v>
      </c>
      <c r="B19497" s="69">
        <v>491902454</v>
      </c>
      <c r="C19497" s="68">
        <v>8905305002648</v>
      </c>
      <c r="D19497" s="69" t="s">
        <v>12945</v>
      </c>
      <c r="E19497" s="65">
        <f>IFERROR(VLOOKUP(C19497,Pivot!A:B,2,0),0)</f>
        <v>0</v>
      </c>
      <c r="F19497" s="65">
        <f>IFERROR(VLOOKUP(C19497,Pivot!A:C,3,0),0)</f>
        <v>0</v>
      </c>
    </row>
    <row r="19498" spans="1:6" x14ac:dyDescent="0.25">
      <c r="A19498" s="68" t="s">
        <v>103</v>
      </c>
      <c r="B19498" s="69">
        <v>491902457</v>
      </c>
      <c r="C19498" s="68">
        <v>8906101067183</v>
      </c>
      <c r="D19498" s="69" t="s">
        <v>12946</v>
      </c>
      <c r="E19498" s="65">
        <f>IFERROR(VLOOKUP(C19498,Pivot!A:B,2,0),0)</f>
        <v>0</v>
      </c>
      <c r="F19498" s="65">
        <f>IFERROR(VLOOKUP(C19498,Pivot!A:C,3,0),0)</f>
        <v>0</v>
      </c>
    </row>
    <row r="19499" spans="1:6" x14ac:dyDescent="0.25">
      <c r="A19499" s="68" t="s">
        <v>103</v>
      </c>
      <c r="B19499" s="69">
        <v>491902460</v>
      </c>
      <c r="C19499" s="68">
        <v>8906101067992</v>
      </c>
      <c r="D19499" s="69" t="s">
        <v>12947</v>
      </c>
      <c r="E19499" s="65">
        <f>IFERROR(VLOOKUP(C19499,Pivot!A:B,2,0),0)</f>
        <v>0</v>
      </c>
      <c r="F19499" s="65">
        <f>IFERROR(VLOOKUP(C19499,Pivot!A:C,3,0),0)</f>
        <v>0</v>
      </c>
    </row>
    <row r="19500" spans="1:6" x14ac:dyDescent="0.25">
      <c r="A19500" s="68" t="s">
        <v>103</v>
      </c>
      <c r="B19500" s="69">
        <v>491902462</v>
      </c>
      <c r="C19500" s="68">
        <v>8906101065646</v>
      </c>
      <c r="D19500" s="69" t="s">
        <v>12948</v>
      </c>
      <c r="E19500" s="65">
        <f>IFERROR(VLOOKUP(C19500,Pivot!A:B,2,0),0)</f>
        <v>0</v>
      </c>
      <c r="F19500" s="65">
        <f>IFERROR(VLOOKUP(C19500,Pivot!A:C,3,0),0)</f>
        <v>0</v>
      </c>
    </row>
    <row r="19501" spans="1:6" x14ac:dyDescent="0.25">
      <c r="A19501" s="68" t="s">
        <v>103</v>
      </c>
      <c r="B19501" s="69">
        <v>491902464</v>
      </c>
      <c r="C19501" s="68">
        <v>8908009689436</v>
      </c>
      <c r="D19501" s="69" t="s">
        <v>12949</v>
      </c>
      <c r="E19501" s="65">
        <f>IFERROR(VLOOKUP(C19501,Pivot!A:B,2,0),0)</f>
        <v>0</v>
      </c>
      <c r="F19501" s="65">
        <f>IFERROR(VLOOKUP(C19501,Pivot!A:C,3,0),0)</f>
        <v>0</v>
      </c>
    </row>
    <row r="19502" spans="1:6" x14ac:dyDescent="0.25">
      <c r="A19502" s="68" t="s">
        <v>103</v>
      </c>
      <c r="B19502" s="69">
        <v>491902465</v>
      </c>
      <c r="C19502" s="68">
        <v>8908009689276</v>
      </c>
      <c r="D19502" s="69" t="s">
        <v>12950</v>
      </c>
      <c r="E19502" s="65">
        <f>IFERROR(VLOOKUP(C19502,Pivot!A:B,2,0),0)</f>
        <v>0</v>
      </c>
      <c r="F19502" s="65">
        <f>IFERROR(VLOOKUP(C19502,Pivot!A:C,3,0),0)</f>
        <v>0</v>
      </c>
    </row>
    <row r="19503" spans="1:6" x14ac:dyDescent="0.25">
      <c r="A19503" s="68" t="s">
        <v>103</v>
      </c>
      <c r="B19503" s="69">
        <v>491902466</v>
      </c>
      <c r="C19503" s="68">
        <v>8908009689627</v>
      </c>
      <c r="D19503" s="69" t="s">
        <v>12951</v>
      </c>
      <c r="E19503" s="65">
        <f>IFERROR(VLOOKUP(C19503,Pivot!A:B,2,0),0)</f>
        <v>0</v>
      </c>
      <c r="F19503" s="65">
        <f>IFERROR(VLOOKUP(C19503,Pivot!A:C,3,0),0)</f>
        <v>0</v>
      </c>
    </row>
    <row r="19504" spans="1:6" x14ac:dyDescent="0.25">
      <c r="A19504" s="68" t="s">
        <v>103</v>
      </c>
      <c r="B19504" s="69">
        <v>491902468</v>
      </c>
      <c r="C19504" s="68">
        <v>491902468</v>
      </c>
      <c r="D19504" s="69" t="s">
        <v>12952</v>
      </c>
      <c r="E19504" s="65">
        <f>IFERROR(VLOOKUP(C19504,Pivot!A:B,2,0),0)</f>
        <v>0</v>
      </c>
      <c r="F19504" s="65">
        <f>IFERROR(VLOOKUP(C19504,Pivot!A:C,3,0),0)</f>
        <v>0</v>
      </c>
    </row>
    <row r="19505" spans="1:6" x14ac:dyDescent="0.25">
      <c r="A19505" s="68" t="s">
        <v>103</v>
      </c>
      <c r="B19505" s="69">
        <v>491902470</v>
      </c>
      <c r="C19505" s="68">
        <v>491902470</v>
      </c>
      <c r="D19505" s="69" t="s">
        <v>12953</v>
      </c>
      <c r="E19505" s="65">
        <f>IFERROR(VLOOKUP(C19505,Pivot!A:B,2,0),0)</f>
        <v>0</v>
      </c>
      <c r="F19505" s="65">
        <f>IFERROR(VLOOKUP(C19505,Pivot!A:C,3,0),0)</f>
        <v>0</v>
      </c>
    </row>
    <row r="19506" spans="1:6" x14ac:dyDescent="0.25">
      <c r="A19506" s="68" t="s">
        <v>103</v>
      </c>
      <c r="B19506" s="69">
        <v>491902472</v>
      </c>
      <c r="C19506" s="68">
        <v>491902472</v>
      </c>
      <c r="D19506" s="69" t="s">
        <v>12954</v>
      </c>
      <c r="E19506" s="65">
        <f>IFERROR(VLOOKUP(C19506,Pivot!A:B,2,0),0)</f>
        <v>0</v>
      </c>
      <c r="F19506" s="65">
        <f>IFERROR(VLOOKUP(C19506,Pivot!A:C,3,0),0)</f>
        <v>0</v>
      </c>
    </row>
    <row r="19507" spans="1:6" x14ac:dyDescent="0.25">
      <c r="A19507" s="68" t="s">
        <v>103</v>
      </c>
      <c r="B19507" s="69">
        <v>491902473</v>
      </c>
      <c r="C19507" s="68">
        <v>491902473</v>
      </c>
      <c r="D19507" s="69" t="s">
        <v>12955</v>
      </c>
      <c r="E19507" s="65">
        <f>IFERROR(VLOOKUP(C19507,Pivot!A:B,2,0),0)</f>
        <v>0</v>
      </c>
      <c r="F19507" s="65">
        <f>IFERROR(VLOOKUP(C19507,Pivot!A:C,3,0),0)</f>
        <v>0</v>
      </c>
    </row>
    <row r="19508" spans="1:6" x14ac:dyDescent="0.25">
      <c r="A19508" s="68" t="s">
        <v>103</v>
      </c>
      <c r="B19508" s="69">
        <v>491902474</v>
      </c>
      <c r="C19508" s="68">
        <v>491902474</v>
      </c>
      <c r="D19508" s="69" t="s">
        <v>12956</v>
      </c>
      <c r="E19508" s="65">
        <f>IFERROR(VLOOKUP(C19508,Pivot!A:B,2,0),0)</f>
        <v>0</v>
      </c>
      <c r="F19508" s="65">
        <f>IFERROR(VLOOKUP(C19508,Pivot!A:C,3,0),0)</f>
        <v>0</v>
      </c>
    </row>
    <row r="19509" spans="1:6" x14ac:dyDescent="0.25">
      <c r="A19509" s="68" t="s">
        <v>103</v>
      </c>
      <c r="B19509" s="69">
        <v>491902482</v>
      </c>
      <c r="C19509" s="68">
        <v>491902482</v>
      </c>
      <c r="D19509" s="69" t="s">
        <v>12957</v>
      </c>
      <c r="E19509" s="65">
        <f>IFERROR(VLOOKUP(C19509,Pivot!A:B,2,0),0)</f>
        <v>0</v>
      </c>
      <c r="F19509" s="65">
        <f>IFERROR(VLOOKUP(C19509,Pivot!A:C,3,0),0)</f>
        <v>0</v>
      </c>
    </row>
    <row r="19510" spans="1:6" x14ac:dyDescent="0.25">
      <c r="A19510" s="68" t="s">
        <v>103</v>
      </c>
      <c r="B19510" s="69">
        <v>491902482</v>
      </c>
      <c r="C19510" s="68">
        <v>6971127645600</v>
      </c>
      <c r="D19510" s="69" t="s">
        <v>12957</v>
      </c>
      <c r="E19510" s="65">
        <f>IFERROR(VLOOKUP(C19510,Pivot!A:B,2,0),0)</f>
        <v>0</v>
      </c>
      <c r="F19510" s="65">
        <f>IFERROR(VLOOKUP(C19510,Pivot!A:C,3,0),0)</f>
        <v>0</v>
      </c>
    </row>
    <row r="19511" spans="1:6" x14ac:dyDescent="0.25">
      <c r="A19511" s="68" t="s">
        <v>103</v>
      </c>
      <c r="B19511" s="69">
        <v>491902524</v>
      </c>
      <c r="C19511" s="68">
        <v>619317025455</v>
      </c>
      <c r="D19511" s="69" t="s">
        <v>12958</v>
      </c>
      <c r="E19511" s="65">
        <f>IFERROR(VLOOKUP(C19511,Pivot!A:B,2,0),0)</f>
        <v>0</v>
      </c>
      <c r="F19511" s="65">
        <f>IFERROR(VLOOKUP(C19511,Pivot!A:C,3,0),0)</f>
        <v>0</v>
      </c>
    </row>
    <row r="19512" spans="1:6" x14ac:dyDescent="0.25">
      <c r="A19512" s="68" t="s">
        <v>103</v>
      </c>
      <c r="B19512" s="69">
        <v>491902525</v>
      </c>
      <c r="C19512" s="68">
        <v>619317025431</v>
      </c>
      <c r="D19512" s="69" t="s">
        <v>12959</v>
      </c>
      <c r="E19512" s="65">
        <f>IFERROR(VLOOKUP(C19512,Pivot!A:B,2,0),0)</f>
        <v>0</v>
      </c>
      <c r="F19512" s="65">
        <f>IFERROR(VLOOKUP(C19512,Pivot!A:C,3,0),0)</f>
        <v>0</v>
      </c>
    </row>
    <row r="19513" spans="1:6" x14ac:dyDescent="0.25">
      <c r="A19513" s="68" t="s">
        <v>103</v>
      </c>
      <c r="B19513" s="69">
        <v>491902526</v>
      </c>
      <c r="C19513" s="68">
        <v>619317027374</v>
      </c>
      <c r="D19513" s="69" t="s">
        <v>12960</v>
      </c>
      <c r="E19513" s="65">
        <f>IFERROR(VLOOKUP(C19513,Pivot!A:B,2,0),0)</f>
        <v>0</v>
      </c>
      <c r="F19513" s="65">
        <f>IFERROR(VLOOKUP(C19513,Pivot!A:C,3,0),0)</f>
        <v>0</v>
      </c>
    </row>
    <row r="19514" spans="1:6" x14ac:dyDescent="0.25">
      <c r="A19514" s="68" t="s">
        <v>103</v>
      </c>
      <c r="B19514" s="69">
        <v>491902528</v>
      </c>
      <c r="C19514" s="68">
        <v>619317027404</v>
      </c>
      <c r="D19514" s="69" t="s">
        <v>12961</v>
      </c>
      <c r="E19514" s="65">
        <f>IFERROR(VLOOKUP(C19514,Pivot!A:B,2,0),0)</f>
        <v>0</v>
      </c>
      <c r="F19514" s="65">
        <f>IFERROR(VLOOKUP(C19514,Pivot!A:C,3,0),0)</f>
        <v>0</v>
      </c>
    </row>
    <row r="19515" spans="1:6" x14ac:dyDescent="0.25">
      <c r="A19515" s="68" t="s">
        <v>103</v>
      </c>
      <c r="B19515" s="69">
        <v>491902529</v>
      </c>
      <c r="C19515" s="68">
        <v>619317025011</v>
      </c>
      <c r="D19515" s="69" t="s">
        <v>12962</v>
      </c>
      <c r="E19515" s="65">
        <f>IFERROR(VLOOKUP(C19515,Pivot!A:B,2,0),0)</f>
        <v>0</v>
      </c>
      <c r="F19515" s="65">
        <f>IFERROR(VLOOKUP(C19515,Pivot!A:C,3,0),0)</f>
        <v>0</v>
      </c>
    </row>
    <row r="19516" spans="1:6" x14ac:dyDescent="0.25">
      <c r="A19516" s="68" t="s">
        <v>103</v>
      </c>
      <c r="B19516" s="69">
        <v>491902530</v>
      </c>
      <c r="C19516" s="68">
        <v>619317026773</v>
      </c>
      <c r="D19516" s="69" t="s">
        <v>12963</v>
      </c>
      <c r="E19516" s="65">
        <f>IFERROR(VLOOKUP(C19516,Pivot!A:B,2,0),0)</f>
        <v>0</v>
      </c>
      <c r="F19516" s="65">
        <f>IFERROR(VLOOKUP(C19516,Pivot!A:C,3,0),0)</f>
        <v>0</v>
      </c>
    </row>
    <row r="19517" spans="1:6" x14ac:dyDescent="0.25">
      <c r="A19517" s="68" t="s">
        <v>103</v>
      </c>
      <c r="B19517" s="69">
        <v>491902531</v>
      </c>
      <c r="C19517" s="68">
        <v>619317027435</v>
      </c>
      <c r="D19517" s="69" t="s">
        <v>12964</v>
      </c>
      <c r="E19517" s="65">
        <f>IFERROR(VLOOKUP(C19517,Pivot!A:B,2,0),0)</f>
        <v>0</v>
      </c>
      <c r="F19517" s="65">
        <f>IFERROR(VLOOKUP(C19517,Pivot!A:C,3,0),0)</f>
        <v>0</v>
      </c>
    </row>
    <row r="19518" spans="1:6" x14ac:dyDescent="0.25">
      <c r="A19518" s="68" t="s">
        <v>103</v>
      </c>
      <c r="B19518" s="69">
        <v>491902532</v>
      </c>
      <c r="C19518" s="68">
        <v>619317027459</v>
      </c>
      <c r="D19518" s="69" t="s">
        <v>12965</v>
      </c>
      <c r="E19518" s="65">
        <f>IFERROR(VLOOKUP(C19518,Pivot!A:B,2,0),0)</f>
        <v>0</v>
      </c>
      <c r="F19518" s="65">
        <f>IFERROR(VLOOKUP(C19518,Pivot!A:C,3,0),0)</f>
        <v>0</v>
      </c>
    </row>
    <row r="19519" spans="1:6" x14ac:dyDescent="0.25">
      <c r="A19519" s="68" t="s">
        <v>103</v>
      </c>
      <c r="B19519" s="69">
        <v>491902538</v>
      </c>
      <c r="C19519" s="68">
        <v>5010993697175</v>
      </c>
      <c r="D19519" s="69" t="s">
        <v>12966</v>
      </c>
      <c r="E19519" s="65">
        <f>IFERROR(VLOOKUP(C19519,Pivot!A:B,2,0),0)</f>
        <v>0</v>
      </c>
      <c r="F19519" s="65">
        <f>IFERROR(VLOOKUP(C19519,Pivot!A:C,3,0),0)</f>
        <v>0</v>
      </c>
    </row>
    <row r="19520" spans="1:6" x14ac:dyDescent="0.25">
      <c r="A19520" s="68" t="s">
        <v>103</v>
      </c>
      <c r="B19520" s="69">
        <v>491902538</v>
      </c>
      <c r="C19520" s="68">
        <v>5010993731695</v>
      </c>
      <c r="D19520" s="69" t="s">
        <v>12966</v>
      </c>
      <c r="E19520" s="65">
        <f>IFERROR(VLOOKUP(C19520,Pivot!A:B,2,0),0)</f>
        <v>0</v>
      </c>
      <c r="F19520" s="65">
        <f>IFERROR(VLOOKUP(C19520,Pivot!A:C,3,0),0)</f>
        <v>0</v>
      </c>
    </row>
    <row r="19521" spans="1:6" x14ac:dyDescent="0.25">
      <c r="A19521" s="68" t="s">
        <v>103</v>
      </c>
      <c r="B19521" s="69">
        <v>491902541</v>
      </c>
      <c r="C19521" s="68">
        <v>6971325133381</v>
      </c>
      <c r="D19521" s="69" t="s">
        <v>12967</v>
      </c>
      <c r="E19521" s="65">
        <f>IFERROR(VLOOKUP(C19521,Pivot!A:B,2,0),0)</f>
        <v>0</v>
      </c>
      <c r="F19521" s="65">
        <f>IFERROR(VLOOKUP(C19521,Pivot!A:C,3,0),0)</f>
        <v>0</v>
      </c>
    </row>
    <row r="19522" spans="1:6" x14ac:dyDescent="0.25">
      <c r="A19522" s="68" t="s">
        <v>103</v>
      </c>
      <c r="B19522" s="69">
        <v>491902542</v>
      </c>
      <c r="C19522" s="68">
        <v>6939838145314</v>
      </c>
      <c r="D19522" s="69" t="s">
        <v>12968</v>
      </c>
      <c r="E19522" s="65">
        <f>IFERROR(VLOOKUP(C19522,Pivot!A:B,2,0),0)</f>
        <v>0</v>
      </c>
      <c r="F19522" s="65">
        <f>IFERROR(VLOOKUP(C19522,Pivot!A:C,3,0),0)</f>
        <v>0</v>
      </c>
    </row>
    <row r="19523" spans="1:6" x14ac:dyDescent="0.25">
      <c r="A19523" s="68" t="s">
        <v>103</v>
      </c>
      <c r="B19523" s="69">
        <v>491902543</v>
      </c>
      <c r="C19523" s="68">
        <v>6939838146113</v>
      </c>
      <c r="D19523" s="69" t="s">
        <v>12969</v>
      </c>
      <c r="E19523" s="65">
        <f>IFERROR(VLOOKUP(C19523,Pivot!A:B,2,0),0)</f>
        <v>0</v>
      </c>
      <c r="F19523" s="65">
        <f>IFERROR(VLOOKUP(C19523,Pivot!A:C,3,0),0)</f>
        <v>0</v>
      </c>
    </row>
    <row r="19524" spans="1:6" x14ac:dyDescent="0.25">
      <c r="A19524" s="68" t="s">
        <v>103</v>
      </c>
      <c r="B19524" s="69">
        <v>491902544</v>
      </c>
      <c r="C19524" s="68">
        <v>6971325131103</v>
      </c>
      <c r="D19524" s="69" t="s">
        <v>12970</v>
      </c>
      <c r="E19524" s="65">
        <f>IFERROR(VLOOKUP(C19524,Pivot!A:B,2,0),0)</f>
        <v>0</v>
      </c>
      <c r="F19524" s="65">
        <f>IFERROR(VLOOKUP(C19524,Pivot!A:C,3,0),0)</f>
        <v>0</v>
      </c>
    </row>
    <row r="19525" spans="1:6" x14ac:dyDescent="0.25">
      <c r="A19525" s="68" t="s">
        <v>103</v>
      </c>
      <c r="B19525" s="69">
        <v>491902546</v>
      </c>
      <c r="C19525" s="68">
        <v>491902546</v>
      </c>
      <c r="D19525" s="69" t="s">
        <v>12971</v>
      </c>
      <c r="E19525" s="65">
        <f>IFERROR(VLOOKUP(C19525,Pivot!A:B,2,0),0)</f>
        <v>0</v>
      </c>
      <c r="F19525" s="65">
        <f>IFERROR(VLOOKUP(C19525,Pivot!A:C,3,0),0)</f>
        <v>0</v>
      </c>
    </row>
    <row r="19526" spans="1:6" x14ac:dyDescent="0.25">
      <c r="A19526" s="68" t="s">
        <v>103</v>
      </c>
      <c r="B19526" s="69">
        <v>491902546</v>
      </c>
      <c r="C19526" s="68">
        <v>6939838144621</v>
      </c>
      <c r="D19526" s="69" t="s">
        <v>12971</v>
      </c>
      <c r="E19526" s="65">
        <f>IFERROR(VLOOKUP(C19526,Pivot!A:B,2,0),0)</f>
        <v>0</v>
      </c>
      <c r="F19526" s="65">
        <f>IFERROR(VLOOKUP(C19526,Pivot!A:C,3,0),0)</f>
        <v>0</v>
      </c>
    </row>
    <row r="19527" spans="1:6" x14ac:dyDescent="0.25">
      <c r="A19527" s="68" t="s">
        <v>103</v>
      </c>
      <c r="B19527" s="69">
        <v>491902548</v>
      </c>
      <c r="C19527" s="68">
        <v>6971325131158</v>
      </c>
      <c r="D19527" s="69" t="s">
        <v>12972</v>
      </c>
      <c r="E19527" s="65">
        <f>IFERROR(VLOOKUP(C19527,Pivot!A:B,2,0),0)</f>
        <v>0</v>
      </c>
      <c r="F19527" s="65">
        <f>IFERROR(VLOOKUP(C19527,Pivot!A:C,3,0),0)</f>
        <v>0</v>
      </c>
    </row>
    <row r="19528" spans="1:6" x14ac:dyDescent="0.25">
      <c r="A19528" s="68" t="s">
        <v>103</v>
      </c>
      <c r="B19528" s="69">
        <v>491902549</v>
      </c>
      <c r="C19528" s="68">
        <v>6971325132186</v>
      </c>
      <c r="D19528" s="69" t="s">
        <v>12973</v>
      </c>
      <c r="E19528" s="65">
        <f>IFERROR(VLOOKUP(C19528,Pivot!A:B,2,0),0)</f>
        <v>0</v>
      </c>
      <c r="F19528" s="65">
        <f>IFERROR(VLOOKUP(C19528,Pivot!A:C,3,0),0)</f>
        <v>0</v>
      </c>
    </row>
    <row r="19529" spans="1:6" x14ac:dyDescent="0.25">
      <c r="A19529" s="68" t="s">
        <v>103</v>
      </c>
      <c r="B19529" s="69">
        <v>491902550</v>
      </c>
      <c r="C19529" s="68">
        <v>6971325132179</v>
      </c>
      <c r="D19529" s="69" t="s">
        <v>12974</v>
      </c>
      <c r="E19529" s="65">
        <f>IFERROR(VLOOKUP(C19529,Pivot!A:B,2,0),0)</f>
        <v>0</v>
      </c>
      <c r="F19529" s="65">
        <f>IFERROR(VLOOKUP(C19529,Pivot!A:C,3,0),0)</f>
        <v>0</v>
      </c>
    </row>
    <row r="19530" spans="1:6" x14ac:dyDescent="0.25">
      <c r="A19530" s="68" t="s">
        <v>103</v>
      </c>
      <c r="B19530" s="69">
        <v>491902551</v>
      </c>
      <c r="C19530" s="68">
        <v>6971325132414</v>
      </c>
      <c r="D19530" s="69" t="s">
        <v>12975</v>
      </c>
      <c r="E19530" s="65">
        <f>IFERROR(VLOOKUP(C19530,Pivot!A:B,2,0),0)</f>
        <v>0</v>
      </c>
      <c r="F19530" s="65">
        <f>IFERROR(VLOOKUP(C19530,Pivot!A:C,3,0),0)</f>
        <v>0</v>
      </c>
    </row>
    <row r="19531" spans="1:6" x14ac:dyDescent="0.25">
      <c r="A19531" s="68" t="s">
        <v>103</v>
      </c>
      <c r="B19531" s="69">
        <v>491902552</v>
      </c>
      <c r="C19531" s="68">
        <v>6971325131653</v>
      </c>
      <c r="D19531" s="69" t="s">
        <v>12976</v>
      </c>
      <c r="E19531" s="65">
        <f>IFERROR(VLOOKUP(C19531,Pivot!A:B,2,0),0)</f>
        <v>0</v>
      </c>
      <c r="F19531" s="65">
        <f>IFERROR(VLOOKUP(C19531,Pivot!A:C,3,0),0)</f>
        <v>0</v>
      </c>
    </row>
    <row r="19532" spans="1:6" x14ac:dyDescent="0.25">
      <c r="A19532" s="68" t="s">
        <v>103</v>
      </c>
      <c r="B19532" s="69">
        <v>491902553</v>
      </c>
      <c r="C19532" s="68">
        <v>6971325132384</v>
      </c>
      <c r="D19532" s="69" t="s">
        <v>12977</v>
      </c>
      <c r="E19532" s="65">
        <f>IFERROR(VLOOKUP(C19532,Pivot!A:B,2,0),0)</f>
        <v>0</v>
      </c>
      <c r="F19532" s="65">
        <f>IFERROR(VLOOKUP(C19532,Pivot!A:C,3,0),0)</f>
        <v>0</v>
      </c>
    </row>
    <row r="19533" spans="1:6" x14ac:dyDescent="0.25">
      <c r="A19533" s="68" t="s">
        <v>103</v>
      </c>
      <c r="B19533" s="69">
        <v>491902554</v>
      </c>
      <c r="C19533" s="68">
        <v>6971325132391</v>
      </c>
      <c r="D19533" s="69" t="s">
        <v>12978</v>
      </c>
      <c r="E19533" s="65">
        <f>IFERROR(VLOOKUP(C19533,Pivot!A:B,2,0),0)</f>
        <v>0</v>
      </c>
      <c r="F19533" s="65">
        <f>IFERROR(VLOOKUP(C19533,Pivot!A:C,3,0),0)</f>
        <v>0</v>
      </c>
    </row>
    <row r="19534" spans="1:6" x14ac:dyDescent="0.25">
      <c r="A19534" s="68" t="s">
        <v>103</v>
      </c>
      <c r="B19534" s="69">
        <v>491902555</v>
      </c>
      <c r="C19534" s="68">
        <v>6971325132407</v>
      </c>
      <c r="D19534" s="69" t="s">
        <v>12979</v>
      </c>
      <c r="E19534" s="65">
        <f>IFERROR(VLOOKUP(C19534,Pivot!A:B,2,0),0)</f>
        <v>0</v>
      </c>
      <c r="F19534" s="65">
        <f>IFERROR(VLOOKUP(C19534,Pivot!A:C,3,0),0)</f>
        <v>0</v>
      </c>
    </row>
    <row r="19535" spans="1:6" x14ac:dyDescent="0.25">
      <c r="A19535" s="68" t="s">
        <v>103</v>
      </c>
      <c r="B19535" s="69">
        <v>491902556</v>
      </c>
      <c r="C19535" s="68">
        <v>6939838146120</v>
      </c>
      <c r="D19535" s="69" t="s">
        <v>12980</v>
      </c>
      <c r="E19535" s="65">
        <f>IFERROR(VLOOKUP(C19535,Pivot!A:B,2,0),0)</f>
        <v>0</v>
      </c>
      <c r="F19535" s="65">
        <f>IFERROR(VLOOKUP(C19535,Pivot!A:C,3,0),0)</f>
        <v>0</v>
      </c>
    </row>
    <row r="19536" spans="1:6" x14ac:dyDescent="0.25">
      <c r="A19536" s="68" t="s">
        <v>103</v>
      </c>
      <c r="B19536" s="69">
        <v>491902557</v>
      </c>
      <c r="C19536" s="68">
        <v>5010993681969</v>
      </c>
      <c r="D19536" s="69" t="s">
        <v>12981</v>
      </c>
      <c r="E19536" s="65">
        <f>IFERROR(VLOOKUP(C19536,Pivot!A:B,2,0),0)</f>
        <v>0</v>
      </c>
      <c r="F19536" s="65">
        <f>IFERROR(VLOOKUP(C19536,Pivot!A:C,3,0),0)</f>
        <v>0</v>
      </c>
    </row>
    <row r="19537" spans="1:6" x14ac:dyDescent="0.25">
      <c r="A19537" s="68" t="s">
        <v>103</v>
      </c>
      <c r="B19537" s="69">
        <v>491902558</v>
      </c>
      <c r="C19537" s="68">
        <v>5010993659913</v>
      </c>
      <c r="D19537" s="69" t="s">
        <v>12982</v>
      </c>
      <c r="E19537" s="65">
        <f>IFERROR(VLOOKUP(C19537,Pivot!A:B,2,0),0)</f>
        <v>0</v>
      </c>
      <c r="F19537" s="65">
        <f>IFERROR(VLOOKUP(C19537,Pivot!A:C,3,0),0)</f>
        <v>0</v>
      </c>
    </row>
    <row r="19538" spans="1:6" x14ac:dyDescent="0.25">
      <c r="A19538" s="68" t="s">
        <v>103</v>
      </c>
      <c r="B19538" s="69">
        <v>491902559</v>
      </c>
      <c r="C19538" s="68">
        <v>5010993744701</v>
      </c>
      <c r="D19538" s="69" t="s">
        <v>12983</v>
      </c>
      <c r="E19538" s="65">
        <f>IFERROR(VLOOKUP(C19538,Pivot!A:B,2,0),0)</f>
        <v>0</v>
      </c>
      <c r="F19538" s="65">
        <f>IFERROR(VLOOKUP(C19538,Pivot!A:C,3,0),0)</f>
        <v>0</v>
      </c>
    </row>
    <row r="19539" spans="1:6" x14ac:dyDescent="0.25">
      <c r="A19539" s="68" t="s">
        <v>103</v>
      </c>
      <c r="B19539" s="69">
        <v>491902561</v>
      </c>
      <c r="C19539" s="68">
        <v>5010993696314</v>
      </c>
      <c r="D19539" s="69" t="s">
        <v>12984</v>
      </c>
      <c r="E19539" s="65">
        <f>IFERROR(VLOOKUP(C19539,Pivot!A:B,2,0),0)</f>
        <v>0</v>
      </c>
      <c r="F19539" s="65">
        <f>IFERROR(VLOOKUP(C19539,Pivot!A:C,3,0),0)</f>
        <v>0</v>
      </c>
    </row>
    <row r="19540" spans="1:6" x14ac:dyDescent="0.25">
      <c r="A19540" s="68" t="s">
        <v>103</v>
      </c>
      <c r="B19540" s="69">
        <v>491902563</v>
      </c>
      <c r="C19540" s="68">
        <v>5010993757572</v>
      </c>
      <c r="D19540" s="69" t="s">
        <v>12985</v>
      </c>
      <c r="E19540" s="65">
        <f>IFERROR(VLOOKUP(C19540,Pivot!A:B,2,0),0)</f>
        <v>0</v>
      </c>
      <c r="F19540" s="65">
        <f>IFERROR(VLOOKUP(C19540,Pivot!A:C,3,0),0)</f>
        <v>0</v>
      </c>
    </row>
    <row r="19541" spans="1:6" x14ac:dyDescent="0.25">
      <c r="A19541" s="68" t="s">
        <v>103</v>
      </c>
      <c r="B19541" s="69">
        <v>491902564</v>
      </c>
      <c r="C19541" s="68">
        <v>5010993671045</v>
      </c>
      <c r="D19541" s="69" t="s">
        <v>12986</v>
      </c>
      <c r="E19541" s="65">
        <f>IFERROR(VLOOKUP(C19541,Pivot!A:B,2,0),0)</f>
        <v>0</v>
      </c>
      <c r="F19541" s="65">
        <f>IFERROR(VLOOKUP(C19541,Pivot!A:C,3,0),0)</f>
        <v>0</v>
      </c>
    </row>
    <row r="19542" spans="1:6" x14ac:dyDescent="0.25">
      <c r="A19542" s="68" t="s">
        <v>103</v>
      </c>
      <c r="B19542" s="69">
        <v>491902565</v>
      </c>
      <c r="C19542" s="68">
        <v>887961192537</v>
      </c>
      <c r="D19542" s="69" t="s">
        <v>12987</v>
      </c>
      <c r="E19542" s="65">
        <f>IFERROR(VLOOKUP(C19542,Pivot!A:B,2,0),0)</f>
        <v>0</v>
      </c>
      <c r="F19542" s="65">
        <f>IFERROR(VLOOKUP(C19542,Pivot!A:C,3,0),0)</f>
        <v>0</v>
      </c>
    </row>
    <row r="19543" spans="1:6" x14ac:dyDescent="0.25">
      <c r="A19543" s="68" t="s">
        <v>103</v>
      </c>
      <c r="B19543" s="69">
        <v>491902566</v>
      </c>
      <c r="C19543" s="68">
        <v>887961343007</v>
      </c>
      <c r="D19543" s="69" t="s">
        <v>12988</v>
      </c>
      <c r="E19543" s="65">
        <f>IFERROR(VLOOKUP(C19543,Pivot!A:B,2,0),0)</f>
        <v>0</v>
      </c>
      <c r="F19543" s="65">
        <f>IFERROR(VLOOKUP(C19543,Pivot!A:C,3,0),0)</f>
        <v>0</v>
      </c>
    </row>
    <row r="19544" spans="1:6" x14ac:dyDescent="0.25">
      <c r="A19544" s="68" t="s">
        <v>103</v>
      </c>
      <c r="B19544" s="69">
        <v>491902567</v>
      </c>
      <c r="C19544" s="68">
        <v>74299756764</v>
      </c>
      <c r="D19544" s="69" t="s">
        <v>12989</v>
      </c>
      <c r="E19544" s="65">
        <f>IFERROR(VLOOKUP(C19544,Pivot!A:B,2,0),0)</f>
        <v>0</v>
      </c>
      <c r="F19544" s="65">
        <f>IFERROR(VLOOKUP(C19544,Pivot!A:C,3,0),0)</f>
        <v>0</v>
      </c>
    </row>
    <row r="19545" spans="1:6" x14ac:dyDescent="0.25">
      <c r="A19545" s="68" t="s">
        <v>103</v>
      </c>
      <c r="B19545" s="69">
        <v>491902567</v>
      </c>
      <c r="C19545" s="68">
        <v>887961331950</v>
      </c>
      <c r="D19545" s="69" t="s">
        <v>12989</v>
      </c>
      <c r="E19545" s="65">
        <f>IFERROR(VLOOKUP(C19545,Pivot!A:B,2,0),0)</f>
        <v>0</v>
      </c>
      <c r="F19545" s="65">
        <f>IFERROR(VLOOKUP(C19545,Pivot!A:C,3,0),0)</f>
        <v>0</v>
      </c>
    </row>
    <row r="19546" spans="1:6" x14ac:dyDescent="0.25">
      <c r="A19546" s="68" t="s">
        <v>103</v>
      </c>
      <c r="B19546" s="69">
        <v>491902567</v>
      </c>
      <c r="C19546" s="68">
        <v>887961342994</v>
      </c>
      <c r="D19546" s="69" t="s">
        <v>12989</v>
      </c>
      <c r="E19546" s="65">
        <f>IFERROR(VLOOKUP(C19546,Pivot!A:B,2,0),0)</f>
        <v>0</v>
      </c>
      <c r="F19546" s="65">
        <f>IFERROR(VLOOKUP(C19546,Pivot!A:C,3,0),0)</f>
        <v>0</v>
      </c>
    </row>
    <row r="19547" spans="1:6" x14ac:dyDescent="0.25">
      <c r="A19547" s="68" t="s">
        <v>103</v>
      </c>
      <c r="B19547" s="69">
        <v>491902567</v>
      </c>
      <c r="C19547" s="68">
        <v>887961369519</v>
      </c>
      <c r="D19547" s="69" t="s">
        <v>12989</v>
      </c>
      <c r="E19547" s="65">
        <f>IFERROR(VLOOKUP(C19547,Pivot!A:B,2,0),0)</f>
        <v>0</v>
      </c>
      <c r="F19547" s="65">
        <f>IFERROR(VLOOKUP(C19547,Pivot!A:C,3,0),0)</f>
        <v>0</v>
      </c>
    </row>
    <row r="19548" spans="1:6" x14ac:dyDescent="0.25">
      <c r="A19548" s="68" t="s">
        <v>103</v>
      </c>
      <c r="B19548" s="69">
        <v>491902567</v>
      </c>
      <c r="C19548" s="68">
        <v>887961370010</v>
      </c>
      <c r="D19548" s="69" t="s">
        <v>12989</v>
      </c>
      <c r="E19548" s="65">
        <f>IFERROR(VLOOKUP(C19548,Pivot!A:B,2,0),0)</f>
        <v>0</v>
      </c>
      <c r="F19548" s="65">
        <f>IFERROR(VLOOKUP(C19548,Pivot!A:C,3,0),0)</f>
        <v>0</v>
      </c>
    </row>
    <row r="19549" spans="1:6" x14ac:dyDescent="0.25">
      <c r="A19549" s="68" t="s">
        <v>103</v>
      </c>
      <c r="B19549" s="69">
        <v>491902569</v>
      </c>
      <c r="C19549" s="68">
        <v>887961615517</v>
      </c>
      <c r="D19549" s="69" t="s">
        <v>12990</v>
      </c>
      <c r="E19549" s="65">
        <f>IFERROR(VLOOKUP(C19549,Pivot!A:B,2,0),0)</f>
        <v>0</v>
      </c>
      <c r="F19549" s="65">
        <f>IFERROR(VLOOKUP(C19549,Pivot!A:C,3,0),0)</f>
        <v>0</v>
      </c>
    </row>
    <row r="19550" spans="1:6" x14ac:dyDescent="0.25">
      <c r="A19550" s="68" t="s">
        <v>103</v>
      </c>
      <c r="B19550" s="69">
        <v>491902570</v>
      </c>
      <c r="C19550" s="68">
        <v>887961626094</v>
      </c>
      <c r="D19550" s="69" t="s">
        <v>12991</v>
      </c>
      <c r="E19550" s="65">
        <f>IFERROR(VLOOKUP(C19550,Pivot!A:B,2,0),0)</f>
        <v>0</v>
      </c>
      <c r="F19550" s="65">
        <f>IFERROR(VLOOKUP(C19550,Pivot!A:C,3,0),0)</f>
        <v>0</v>
      </c>
    </row>
    <row r="19551" spans="1:6" x14ac:dyDescent="0.25">
      <c r="A19551" s="68" t="s">
        <v>103</v>
      </c>
      <c r="B19551" s="69">
        <v>491902573</v>
      </c>
      <c r="C19551" s="68">
        <v>887961699029</v>
      </c>
      <c r="D19551" s="69" t="s">
        <v>12992</v>
      </c>
      <c r="E19551" s="65">
        <f>IFERROR(VLOOKUP(C19551,Pivot!A:B,2,0),0)</f>
        <v>0</v>
      </c>
      <c r="F19551" s="65">
        <f>IFERROR(VLOOKUP(C19551,Pivot!A:C,3,0),0)</f>
        <v>0</v>
      </c>
    </row>
    <row r="19552" spans="1:6" x14ac:dyDescent="0.25">
      <c r="A19552" s="68" t="s">
        <v>103</v>
      </c>
      <c r="B19552" s="69">
        <v>491902574</v>
      </c>
      <c r="C19552" s="68">
        <v>887961706253</v>
      </c>
      <c r="D19552" s="69" t="s">
        <v>12993</v>
      </c>
      <c r="E19552" s="65">
        <f>IFERROR(VLOOKUP(C19552,Pivot!A:B,2,0),0)</f>
        <v>0</v>
      </c>
      <c r="F19552" s="65">
        <f>IFERROR(VLOOKUP(C19552,Pivot!A:C,3,0),0)</f>
        <v>0</v>
      </c>
    </row>
    <row r="19553" spans="1:6" x14ac:dyDescent="0.25">
      <c r="A19553" s="68" t="s">
        <v>103</v>
      </c>
      <c r="B19553" s="69">
        <v>491902575</v>
      </c>
      <c r="C19553" s="68">
        <v>887961716436</v>
      </c>
      <c r="D19553" s="69" t="s">
        <v>12994</v>
      </c>
      <c r="E19553" s="65">
        <f>IFERROR(VLOOKUP(C19553,Pivot!A:B,2,0),0)</f>
        <v>0</v>
      </c>
      <c r="F19553" s="65">
        <f>IFERROR(VLOOKUP(C19553,Pivot!A:C,3,0),0)</f>
        <v>0</v>
      </c>
    </row>
    <row r="19554" spans="1:6" x14ac:dyDescent="0.25">
      <c r="A19554" s="68" t="s">
        <v>103</v>
      </c>
      <c r="B19554" s="69">
        <v>491902577</v>
      </c>
      <c r="C19554" s="68">
        <v>887961735857</v>
      </c>
      <c r="D19554" s="69" t="s">
        <v>12995</v>
      </c>
      <c r="E19554" s="65">
        <f>IFERROR(VLOOKUP(C19554,Pivot!A:B,2,0),0)</f>
        <v>0</v>
      </c>
      <c r="F19554" s="65">
        <f>IFERROR(VLOOKUP(C19554,Pivot!A:C,3,0),0)</f>
        <v>0</v>
      </c>
    </row>
    <row r="19555" spans="1:6" x14ac:dyDescent="0.25">
      <c r="A19555" s="68" t="s">
        <v>103</v>
      </c>
      <c r="B19555" s="69">
        <v>491902579</v>
      </c>
      <c r="C19555" s="68">
        <v>887961761214</v>
      </c>
      <c r="D19555" s="69" t="s">
        <v>12996</v>
      </c>
      <c r="E19555" s="65">
        <f>IFERROR(VLOOKUP(C19555,Pivot!A:B,2,0),0)</f>
        <v>0</v>
      </c>
      <c r="F19555" s="65">
        <f>IFERROR(VLOOKUP(C19555,Pivot!A:C,3,0),0)</f>
        <v>0</v>
      </c>
    </row>
    <row r="19556" spans="1:6" x14ac:dyDescent="0.25">
      <c r="A19556" s="68" t="s">
        <v>103</v>
      </c>
      <c r="B19556" s="69">
        <v>491902582</v>
      </c>
      <c r="C19556" s="68">
        <v>887961803501</v>
      </c>
      <c r="D19556" s="69" t="s">
        <v>12997</v>
      </c>
      <c r="E19556" s="65">
        <f>IFERROR(VLOOKUP(C19556,Pivot!A:B,2,0),0)</f>
        <v>0</v>
      </c>
      <c r="F19556" s="65">
        <f>IFERROR(VLOOKUP(C19556,Pivot!A:C,3,0),0)</f>
        <v>0</v>
      </c>
    </row>
    <row r="19557" spans="1:6" x14ac:dyDescent="0.25">
      <c r="A19557" s="68" t="s">
        <v>103</v>
      </c>
      <c r="B19557" s="69">
        <v>491902586</v>
      </c>
      <c r="C19557" s="68">
        <v>887961813722</v>
      </c>
      <c r="D19557" s="69" t="s">
        <v>12998</v>
      </c>
      <c r="E19557" s="65">
        <f>IFERROR(VLOOKUP(C19557,Pivot!A:B,2,0),0)</f>
        <v>0</v>
      </c>
      <c r="F19557" s="65">
        <f>IFERROR(VLOOKUP(C19557,Pivot!A:C,3,0),0)</f>
        <v>0</v>
      </c>
    </row>
    <row r="19558" spans="1:6" x14ac:dyDescent="0.25">
      <c r="A19558" s="68" t="s">
        <v>103</v>
      </c>
      <c r="B19558" s="69">
        <v>491902587</v>
      </c>
      <c r="C19558" s="68">
        <v>887961819182</v>
      </c>
      <c r="D19558" s="69" t="s">
        <v>12999</v>
      </c>
      <c r="E19558" s="65">
        <f>IFERROR(VLOOKUP(C19558,Pivot!A:B,2,0),0)</f>
        <v>0</v>
      </c>
      <c r="F19558" s="65">
        <f>IFERROR(VLOOKUP(C19558,Pivot!A:C,3,0),0)</f>
        <v>0</v>
      </c>
    </row>
    <row r="19559" spans="1:6" x14ac:dyDescent="0.25">
      <c r="A19559" s="68" t="s">
        <v>103</v>
      </c>
      <c r="B19559" s="69">
        <v>491902588</v>
      </c>
      <c r="C19559" s="68">
        <v>887961819403</v>
      </c>
      <c r="D19559" s="69" t="s">
        <v>13000</v>
      </c>
      <c r="E19559" s="65">
        <f>IFERROR(VLOOKUP(C19559,Pivot!A:B,2,0),0)</f>
        <v>0</v>
      </c>
      <c r="F19559" s="65">
        <f>IFERROR(VLOOKUP(C19559,Pivot!A:C,3,0),0)</f>
        <v>0</v>
      </c>
    </row>
    <row r="19560" spans="1:6" x14ac:dyDescent="0.25">
      <c r="A19560" s="68" t="s">
        <v>103</v>
      </c>
      <c r="B19560" s="69">
        <v>491902589</v>
      </c>
      <c r="C19560" s="68">
        <v>887961862881</v>
      </c>
      <c r="D19560" s="69" t="s">
        <v>13001</v>
      </c>
      <c r="E19560" s="65">
        <f>IFERROR(VLOOKUP(C19560,Pivot!A:B,2,0),0)</f>
        <v>0</v>
      </c>
      <c r="F19560" s="65">
        <f>IFERROR(VLOOKUP(C19560,Pivot!A:C,3,0),0)</f>
        <v>0</v>
      </c>
    </row>
    <row r="19561" spans="1:6" x14ac:dyDescent="0.25">
      <c r="A19561" s="68" t="s">
        <v>103</v>
      </c>
      <c r="B19561" s="69">
        <v>491902591</v>
      </c>
      <c r="C19561" s="68">
        <v>887961884432</v>
      </c>
      <c r="D19561" s="69" t="s">
        <v>13002</v>
      </c>
      <c r="E19561" s="65">
        <f>IFERROR(VLOOKUP(C19561,Pivot!A:B,2,0),0)</f>
        <v>0</v>
      </c>
      <c r="F19561" s="65">
        <f>IFERROR(VLOOKUP(C19561,Pivot!A:C,3,0),0)</f>
        <v>0</v>
      </c>
    </row>
    <row r="19562" spans="1:6" x14ac:dyDescent="0.25">
      <c r="A19562" s="68" t="s">
        <v>103</v>
      </c>
      <c r="B19562" s="69">
        <v>491902592</v>
      </c>
      <c r="C19562" s="68">
        <v>887961919509</v>
      </c>
      <c r="D19562" s="69" t="s">
        <v>13003</v>
      </c>
      <c r="E19562" s="65">
        <f>IFERROR(VLOOKUP(C19562,Pivot!A:B,2,0),0)</f>
        <v>0</v>
      </c>
      <c r="F19562" s="65">
        <f>IFERROR(VLOOKUP(C19562,Pivot!A:C,3,0),0)</f>
        <v>0</v>
      </c>
    </row>
    <row r="19563" spans="1:6" x14ac:dyDescent="0.25">
      <c r="A19563" s="68" t="s">
        <v>103</v>
      </c>
      <c r="B19563" s="69">
        <v>491902595</v>
      </c>
      <c r="C19563" s="68">
        <v>3417766029003</v>
      </c>
      <c r="D19563" s="69" t="s">
        <v>13004</v>
      </c>
      <c r="E19563" s="65">
        <f>IFERROR(VLOOKUP(C19563,Pivot!A:B,2,0),0)</f>
        <v>0</v>
      </c>
      <c r="F19563" s="65">
        <f>IFERROR(VLOOKUP(C19563,Pivot!A:C,3,0),0)</f>
        <v>0</v>
      </c>
    </row>
    <row r="19564" spans="1:6" x14ac:dyDescent="0.25">
      <c r="A19564" s="68" t="s">
        <v>103</v>
      </c>
      <c r="B19564" s="69">
        <v>491902596</v>
      </c>
      <c r="C19564" s="68">
        <v>3417766037008</v>
      </c>
      <c r="D19564" s="69" t="s">
        <v>13005</v>
      </c>
      <c r="E19564" s="65">
        <f>IFERROR(VLOOKUP(C19564,Pivot!A:B,2,0),0)</f>
        <v>0</v>
      </c>
      <c r="F19564" s="65">
        <f>IFERROR(VLOOKUP(C19564,Pivot!A:C,3,0),0)</f>
        <v>0</v>
      </c>
    </row>
    <row r="19565" spans="1:6" x14ac:dyDescent="0.25">
      <c r="A19565" s="68" t="s">
        <v>103</v>
      </c>
      <c r="B19565" s="69">
        <v>491902597</v>
      </c>
      <c r="C19565" s="68">
        <v>3417766037602</v>
      </c>
      <c r="D19565" s="69" t="s">
        <v>13006</v>
      </c>
      <c r="E19565" s="65">
        <f>IFERROR(VLOOKUP(C19565,Pivot!A:B,2,0),0)</f>
        <v>0</v>
      </c>
      <c r="F19565" s="65">
        <f>IFERROR(VLOOKUP(C19565,Pivot!A:C,3,0),0)</f>
        <v>0</v>
      </c>
    </row>
    <row r="19566" spans="1:6" x14ac:dyDescent="0.25">
      <c r="A19566" s="68" t="s">
        <v>103</v>
      </c>
      <c r="B19566" s="69">
        <v>491902598</v>
      </c>
      <c r="C19566" s="68">
        <v>3417766061003</v>
      </c>
      <c r="D19566" s="69" t="s">
        <v>13007</v>
      </c>
      <c r="E19566" s="65">
        <f>IFERROR(VLOOKUP(C19566,Pivot!A:B,2,0),0)</f>
        <v>0</v>
      </c>
      <c r="F19566" s="65">
        <f>IFERROR(VLOOKUP(C19566,Pivot!A:C,3,0),0)</f>
        <v>0</v>
      </c>
    </row>
    <row r="19567" spans="1:6" x14ac:dyDescent="0.25">
      <c r="A19567" s="68" t="s">
        <v>103</v>
      </c>
      <c r="B19567" s="69">
        <v>491902599</v>
      </c>
      <c r="C19567" s="68">
        <v>3417766061607</v>
      </c>
      <c r="D19567" s="69" t="s">
        <v>13008</v>
      </c>
      <c r="E19567" s="65">
        <f>IFERROR(VLOOKUP(C19567,Pivot!A:B,2,0),0)</f>
        <v>0</v>
      </c>
      <c r="F19567" s="65">
        <f>IFERROR(VLOOKUP(C19567,Pivot!A:C,3,0),0)</f>
        <v>0</v>
      </c>
    </row>
    <row r="19568" spans="1:6" x14ac:dyDescent="0.25">
      <c r="A19568" s="68" t="s">
        <v>103</v>
      </c>
      <c r="B19568" s="69">
        <v>491902600</v>
      </c>
      <c r="C19568" s="68">
        <v>3417766062000</v>
      </c>
      <c r="D19568" s="69" t="s">
        <v>13009</v>
      </c>
      <c r="E19568" s="65">
        <f>IFERROR(VLOOKUP(C19568,Pivot!A:B,2,0),0)</f>
        <v>0</v>
      </c>
      <c r="F19568" s="65">
        <f>IFERROR(VLOOKUP(C19568,Pivot!A:C,3,0),0)</f>
        <v>0</v>
      </c>
    </row>
    <row r="19569" spans="1:6" x14ac:dyDescent="0.25">
      <c r="A19569" s="68" t="s">
        <v>103</v>
      </c>
      <c r="B19569" s="69">
        <v>491902604</v>
      </c>
      <c r="C19569" s="68">
        <v>4743345694010</v>
      </c>
      <c r="D19569" s="69" t="s">
        <v>13010</v>
      </c>
      <c r="E19569" s="65">
        <f>IFERROR(VLOOKUP(C19569,Pivot!A:B,2,0),0)</f>
        <v>0</v>
      </c>
      <c r="F19569" s="65">
        <f>IFERROR(VLOOKUP(C19569,Pivot!A:C,3,0),0)</f>
        <v>0</v>
      </c>
    </row>
    <row r="19570" spans="1:6" x14ac:dyDescent="0.25">
      <c r="A19570" s="68" t="s">
        <v>103</v>
      </c>
      <c r="B19570" s="69">
        <v>491902604</v>
      </c>
      <c r="C19570" s="68">
        <v>491902604</v>
      </c>
      <c r="D19570" s="69" t="s">
        <v>13010</v>
      </c>
      <c r="E19570" s="65">
        <f>IFERROR(VLOOKUP(C19570,Pivot!A:B,2,0),0)</f>
        <v>0</v>
      </c>
      <c r="F19570" s="65">
        <f>IFERROR(VLOOKUP(C19570,Pivot!A:C,3,0),0)</f>
        <v>0</v>
      </c>
    </row>
    <row r="19571" spans="1:6" x14ac:dyDescent="0.25">
      <c r="A19571" s="68" t="s">
        <v>103</v>
      </c>
      <c r="B19571" s="69">
        <v>491902605</v>
      </c>
      <c r="C19571" s="68">
        <v>491902605</v>
      </c>
      <c r="D19571" s="69" t="s">
        <v>13011</v>
      </c>
      <c r="E19571" s="65">
        <f>IFERROR(VLOOKUP(C19571,Pivot!A:B,2,0),0)</f>
        <v>0</v>
      </c>
      <c r="F19571" s="65">
        <f>IFERROR(VLOOKUP(C19571,Pivot!A:C,3,0),0)</f>
        <v>0</v>
      </c>
    </row>
    <row r="19572" spans="1:6" x14ac:dyDescent="0.25">
      <c r="A19572" s="68" t="s">
        <v>103</v>
      </c>
      <c r="B19572" s="69">
        <v>491902605</v>
      </c>
      <c r="C19572" s="68">
        <v>845218025557</v>
      </c>
      <c r="D19572" s="69" t="s">
        <v>13011</v>
      </c>
      <c r="E19572" s="65">
        <f>IFERROR(VLOOKUP(C19572,Pivot!A:B,2,0),0)</f>
        <v>0</v>
      </c>
      <c r="F19572" s="65">
        <f>IFERROR(VLOOKUP(C19572,Pivot!A:C,3,0),0)</f>
        <v>0</v>
      </c>
    </row>
    <row r="19573" spans="1:6" x14ac:dyDescent="0.25">
      <c r="A19573" s="68" t="s">
        <v>103</v>
      </c>
      <c r="B19573" s="69">
        <v>491902606</v>
      </c>
      <c r="C19573" s="68">
        <v>491902606</v>
      </c>
      <c r="D19573" s="69" t="s">
        <v>13012</v>
      </c>
      <c r="E19573" s="65">
        <f>IFERROR(VLOOKUP(C19573,Pivot!A:B,2,0),0)</f>
        <v>0</v>
      </c>
      <c r="F19573" s="65">
        <f>IFERROR(VLOOKUP(C19573,Pivot!A:C,3,0),0)</f>
        <v>0</v>
      </c>
    </row>
    <row r="19574" spans="1:6" x14ac:dyDescent="0.25">
      <c r="A19574" s="68" t="s">
        <v>103</v>
      </c>
      <c r="B19574" s="69">
        <v>491902606</v>
      </c>
      <c r="C19574" s="68">
        <v>845218025540</v>
      </c>
      <c r="D19574" s="69" t="s">
        <v>13012</v>
      </c>
      <c r="E19574" s="65">
        <f>IFERROR(VLOOKUP(C19574,Pivot!A:B,2,0),0)</f>
        <v>0</v>
      </c>
      <c r="F19574" s="65">
        <f>IFERROR(VLOOKUP(C19574,Pivot!A:C,3,0),0)</f>
        <v>0</v>
      </c>
    </row>
    <row r="19575" spans="1:6" x14ac:dyDescent="0.25">
      <c r="A19575" s="68" t="s">
        <v>103</v>
      </c>
      <c r="B19575" s="69">
        <v>491902607</v>
      </c>
      <c r="C19575" s="68">
        <v>491902607</v>
      </c>
      <c r="D19575" s="69" t="s">
        <v>13013</v>
      </c>
      <c r="E19575" s="65">
        <f>IFERROR(VLOOKUP(C19575,Pivot!A:B,2,0),0)</f>
        <v>0</v>
      </c>
      <c r="F19575" s="65">
        <f>IFERROR(VLOOKUP(C19575,Pivot!A:C,3,0),0)</f>
        <v>0</v>
      </c>
    </row>
    <row r="19576" spans="1:6" x14ac:dyDescent="0.25">
      <c r="A19576" s="68" t="s">
        <v>103</v>
      </c>
      <c r="B19576" s="69">
        <v>491902607</v>
      </c>
      <c r="C19576" s="68">
        <v>845218025571</v>
      </c>
      <c r="D19576" s="69" t="s">
        <v>13013</v>
      </c>
      <c r="E19576" s="65">
        <f>IFERROR(VLOOKUP(C19576,Pivot!A:B,2,0),0)</f>
        <v>0</v>
      </c>
      <c r="F19576" s="65">
        <f>IFERROR(VLOOKUP(C19576,Pivot!A:C,3,0),0)</f>
        <v>0</v>
      </c>
    </row>
    <row r="19577" spans="1:6" x14ac:dyDescent="0.25">
      <c r="A19577" s="68" t="s">
        <v>103</v>
      </c>
      <c r="B19577" s="69">
        <v>491902608</v>
      </c>
      <c r="C19577" s="68">
        <v>491902608</v>
      </c>
      <c r="D19577" s="69" t="s">
        <v>13014</v>
      </c>
      <c r="E19577" s="65">
        <f>IFERROR(VLOOKUP(C19577,Pivot!A:B,2,0),0)</f>
        <v>0</v>
      </c>
      <c r="F19577" s="65">
        <f>IFERROR(VLOOKUP(C19577,Pivot!A:C,3,0),0)</f>
        <v>0</v>
      </c>
    </row>
    <row r="19578" spans="1:6" x14ac:dyDescent="0.25">
      <c r="A19578" s="68" t="s">
        <v>103</v>
      </c>
      <c r="B19578" s="69">
        <v>491902608</v>
      </c>
      <c r="C19578" s="68">
        <v>845218025632</v>
      </c>
      <c r="D19578" s="69" t="s">
        <v>13014</v>
      </c>
      <c r="E19578" s="65">
        <f>IFERROR(VLOOKUP(C19578,Pivot!A:B,2,0),0)</f>
        <v>0</v>
      </c>
      <c r="F19578" s="65">
        <f>IFERROR(VLOOKUP(C19578,Pivot!A:C,3,0),0)</f>
        <v>0</v>
      </c>
    </row>
    <row r="19579" spans="1:6" x14ac:dyDescent="0.25">
      <c r="A19579" s="68" t="s">
        <v>103</v>
      </c>
      <c r="B19579" s="69">
        <v>491902610</v>
      </c>
      <c r="C19579" s="68">
        <v>5010994805753</v>
      </c>
      <c r="D19579" s="69" t="s">
        <v>13015</v>
      </c>
      <c r="E19579" s="65">
        <f>IFERROR(VLOOKUP(C19579,Pivot!A:B,2,0),0)</f>
        <v>0</v>
      </c>
      <c r="F19579" s="65">
        <f>IFERROR(VLOOKUP(C19579,Pivot!A:C,3,0),0)</f>
        <v>0</v>
      </c>
    </row>
    <row r="19580" spans="1:6" x14ac:dyDescent="0.25">
      <c r="A19580" s="68" t="s">
        <v>103</v>
      </c>
      <c r="B19580" s="69">
        <v>491902610</v>
      </c>
      <c r="C19580" s="68">
        <v>653569977872</v>
      </c>
      <c r="D19580" s="69" t="s">
        <v>13015</v>
      </c>
      <c r="E19580" s="65">
        <f>IFERROR(VLOOKUP(C19580,Pivot!A:B,2,0),0)</f>
        <v>0</v>
      </c>
      <c r="F19580" s="65">
        <f>IFERROR(VLOOKUP(C19580,Pivot!A:C,3,0),0)</f>
        <v>0</v>
      </c>
    </row>
    <row r="19581" spans="1:6" x14ac:dyDescent="0.25">
      <c r="A19581" s="68" t="s">
        <v>103</v>
      </c>
      <c r="B19581" s="69">
        <v>491902619</v>
      </c>
      <c r="C19581" s="68">
        <v>630509864065</v>
      </c>
      <c r="D19581" s="69" t="s">
        <v>13016</v>
      </c>
      <c r="E19581" s="65">
        <f>IFERROR(VLOOKUP(C19581,Pivot!A:B,2,0),0)</f>
        <v>0</v>
      </c>
      <c r="F19581" s="65">
        <f>IFERROR(VLOOKUP(C19581,Pivot!A:C,3,0),0)</f>
        <v>0</v>
      </c>
    </row>
    <row r="19582" spans="1:6" x14ac:dyDescent="0.25">
      <c r="A19582" s="68" t="s">
        <v>103</v>
      </c>
      <c r="B19582" s="69">
        <v>491902623</v>
      </c>
      <c r="C19582" s="68">
        <v>5010993752324</v>
      </c>
      <c r="D19582" s="69" t="s">
        <v>13017</v>
      </c>
      <c r="E19582" s="65">
        <f>IFERROR(VLOOKUP(C19582,Pivot!A:B,2,0),0)</f>
        <v>0</v>
      </c>
      <c r="F19582" s="65">
        <f>IFERROR(VLOOKUP(C19582,Pivot!A:C,3,0),0)</f>
        <v>0</v>
      </c>
    </row>
    <row r="19583" spans="1:6" x14ac:dyDescent="0.25">
      <c r="A19583" s="68" t="s">
        <v>103</v>
      </c>
      <c r="B19583" s="69">
        <v>491902624</v>
      </c>
      <c r="C19583" s="68">
        <v>630509897445</v>
      </c>
      <c r="D19583" s="69" t="s">
        <v>13018</v>
      </c>
      <c r="E19583" s="65">
        <f>IFERROR(VLOOKUP(C19583,Pivot!A:B,2,0),0)</f>
        <v>0</v>
      </c>
      <c r="F19583" s="65">
        <f>IFERROR(VLOOKUP(C19583,Pivot!A:C,3,0),0)</f>
        <v>0</v>
      </c>
    </row>
    <row r="19584" spans="1:6" x14ac:dyDescent="0.25">
      <c r="A19584" s="68" t="s">
        <v>103</v>
      </c>
      <c r="B19584" s="69">
        <v>491902625</v>
      </c>
      <c r="C19584" s="68">
        <v>630509926565</v>
      </c>
      <c r="D19584" s="69" t="s">
        <v>13019</v>
      </c>
      <c r="E19584" s="65">
        <f>IFERROR(VLOOKUP(C19584,Pivot!A:B,2,0),0)</f>
        <v>0</v>
      </c>
      <c r="F19584" s="65">
        <f>IFERROR(VLOOKUP(C19584,Pivot!A:C,3,0),0)</f>
        <v>0</v>
      </c>
    </row>
    <row r="19585" spans="1:6" x14ac:dyDescent="0.25">
      <c r="A19585" s="68" t="s">
        <v>103</v>
      </c>
      <c r="B19585" s="69">
        <v>491902626</v>
      </c>
      <c r="C19585" s="68">
        <v>491902626</v>
      </c>
      <c r="D19585" s="69" t="s">
        <v>13020</v>
      </c>
      <c r="E19585" s="65">
        <f>IFERROR(VLOOKUP(C19585,Pivot!A:B,2,0),0)</f>
        <v>0</v>
      </c>
      <c r="F19585" s="65">
        <f>IFERROR(VLOOKUP(C19585,Pivot!A:C,3,0),0)</f>
        <v>0</v>
      </c>
    </row>
    <row r="19586" spans="1:6" x14ac:dyDescent="0.25">
      <c r="A19586" s="68" t="s">
        <v>103</v>
      </c>
      <c r="B19586" s="69">
        <v>491902627</v>
      </c>
      <c r="C19586" s="68">
        <v>491902627</v>
      </c>
      <c r="D19586" s="69" t="s">
        <v>13021</v>
      </c>
      <c r="E19586" s="65">
        <f>IFERROR(VLOOKUP(C19586,Pivot!A:B,2,0),0)</f>
        <v>0</v>
      </c>
      <c r="F19586" s="65">
        <f>IFERROR(VLOOKUP(C19586,Pivot!A:C,3,0),0)</f>
        <v>0</v>
      </c>
    </row>
    <row r="19587" spans="1:6" x14ac:dyDescent="0.25">
      <c r="A19587" s="68" t="s">
        <v>103</v>
      </c>
      <c r="B19587" s="69">
        <v>491902627</v>
      </c>
      <c r="C19587" s="68">
        <v>5010993713233</v>
      </c>
      <c r="D19587" s="69" t="s">
        <v>13021</v>
      </c>
      <c r="E19587" s="65">
        <f>IFERROR(VLOOKUP(C19587,Pivot!A:B,2,0),0)</f>
        <v>0</v>
      </c>
      <c r="F19587" s="65">
        <f>IFERROR(VLOOKUP(C19587,Pivot!A:C,3,0),0)</f>
        <v>0</v>
      </c>
    </row>
    <row r="19588" spans="1:6" x14ac:dyDescent="0.25">
      <c r="A19588" s="68" t="s">
        <v>103</v>
      </c>
      <c r="B19588" s="69">
        <v>491902628</v>
      </c>
      <c r="C19588" s="68">
        <v>5010993662388</v>
      </c>
      <c r="D19588" s="69" t="s">
        <v>13022</v>
      </c>
      <c r="E19588" s="65">
        <f>IFERROR(VLOOKUP(C19588,Pivot!A:B,2,0),0)</f>
        <v>0</v>
      </c>
      <c r="F19588" s="65">
        <f>IFERROR(VLOOKUP(C19588,Pivot!A:C,3,0),0)</f>
        <v>0</v>
      </c>
    </row>
    <row r="19589" spans="1:6" x14ac:dyDescent="0.25">
      <c r="A19589" s="68" t="s">
        <v>103</v>
      </c>
      <c r="B19589" s="69">
        <v>491902628</v>
      </c>
      <c r="C19589" s="68">
        <v>5010993662395</v>
      </c>
      <c r="D19589" s="69" t="s">
        <v>13022</v>
      </c>
      <c r="E19589" s="65">
        <f>IFERROR(VLOOKUP(C19589,Pivot!A:B,2,0),0)</f>
        <v>0</v>
      </c>
      <c r="F19589" s="65">
        <f>IFERROR(VLOOKUP(C19589,Pivot!A:C,3,0),0)</f>
        <v>0</v>
      </c>
    </row>
    <row r="19590" spans="1:6" x14ac:dyDescent="0.25">
      <c r="A19590" s="68" t="s">
        <v>103</v>
      </c>
      <c r="B19590" s="69">
        <v>491902628</v>
      </c>
      <c r="C19590" s="68">
        <v>5010993662401</v>
      </c>
      <c r="D19590" s="69" t="s">
        <v>13022</v>
      </c>
      <c r="E19590" s="65">
        <f>IFERROR(VLOOKUP(C19590,Pivot!A:B,2,0),0)</f>
        <v>0</v>
      </c>
      <c r="F19590" s="65">
        <f>IFERROR(VLOOKUP(C19590,Pivot!A:C,3,0),0)</f>
        <v>0</v>
      </c>
    </row>
    <row r="19591" spans="1:6" x14ac:dyDescent="0.25">
      <c r="A19591" s="68" t="s">
        <v>103</v>
      </c>
      <c r="B19591" s="69">
        <v>491902628</v>
      </c>
      <c r="C19591" s="68">
        <v>5010993662425</v>
      </c>
      <c r="D19591" s="69" t="s">
        <v>13022</v>
      </c>
      <c r="E19591" s="65">
        <f>IFERROR(VLOOKUP(C19591,Pivot!A:B,2,0),0)</f>
        <v>0</v>
      </c>
      <c r="F19591" s="65">
        <f>IFERROR(VLOOKUP(C19591,Pivot!A:C,3,0),0)</f>
        <v>0</v>
      </c>
    </row>
    <row r="19592" spans="1:6" x14ac:dyDescent="0.25">
      <c r="A19592" s="68" t="s">
        <v>103</v>
      </c>
      <c r="B19592" s="69">
        <v>491902628</v>
      </c>
      <c r="C19592" s="68">
        <v>5010993662432</v>
      </c>
      <c r="D19592" s="69" t="s">
        <v>13022</v>
      </c>
      <c r="E19592" s="65">
        <f>IFERROR(VLOOKUP(C19592,Pivot!A:B,2,0),0)</f>
        <v>0</v>
      </c>
      <c r="F19592" s="65">
        <f>IFERROR(VLOOKUP(C19592,Pivot!A:C,3,0),0)</f>
        <v>0</v>
      </c>
    </row>
    <row r="19593" spans="1:6" x14ac:dyDescent="0.25">
      <c r="A19593" s="68" t="s">
        <v>103</v>
      </c>
      <c r="B19593" s="69">
        <v>491902628</v>
      </c>
      <c r="C19593" s="68">
        <v>5010993725663</v>
      </c>
      <c r="D19593" s="69" t="s">
        <v>13022</v>
      </c>
      <c r="E19593" s="65">
        <f>IFERROR(VLOOKUP(C19593,Pivot!A:B,2,0),0)</f>
        <v>0</v>
      </c>
      <c r="F19593" s="65">
        <f>IFERROR(VLOOKUP(C19593,Pivot!A:C,3,0),0)</f>
        <v>0</v>
      </c>
    </row>
    <row r="19594" spans="1:6" x14ac:dyDescent="0.25">
      <c r="A19594" s="68" t="s">
        <v>103</v>
      </c>
      <c r="B19594" s="69">
        <v>491902628</v>
      </c>
      <c r="C19594" s="68">
        <v>5010993725670</v>
      </c>
      <c r="D19594" s="69" t="s">
        <v>13022</v>
      </c>
      <c r="E19594" s="65">
        <f>IFERROR(VLOOKUP(C19594,Pivot!A:B,2,0),0)</f>
        <v>0</v>
      </c>
      <c r="F19594" s="65">
        <f>IFERROR(VLOOKUP(C19594,Pivot!A:C,3,0),0)</f>
        <v>0</v>
      </c>
    </row>
    <row r="19595" spans="1:6" x14ac:dyDescent="0.25">
      <c r="A19595" s="68" t="s">
        <v>103</v>
      </c>
      <c r="B19595" s="69">
        <v>491902628</v>
      </c>
      <c r="C19595" s="68">
        <v>5010993725687</v>
      </c>
      <c r="D19595" s="69" t="s">
        <v>13022</v>
      </c>
      <c r="E19595" s="65">
        <f>IFERROR(VLOOKUP(C19595,Pivot!A:B,2,0),0)</f>
        <v>0</v>
      </c>
      <c r="F19595" s="65">
        <f>IFERROR(VLOOKUP(C19595,Pivot!A:C,3,0),0)</f>
        <v>0</v>
      </c>
    </row>
    <row r="19596" spans="1:6" x14ac:dyDescent="0.25">
      <c r="A19596" s="68" t="s">
        <v>103</v>
      </c>
      <c r="B19596" s="69">
        <v>491902628</v>
      </c>
      <c r="C19596" s="68">
        <v>5010993736942</v>
      </c>
      <c r="D19596" s="69" t="s">
        <v>13022</v>
      </c>
      <c r="E19596" s="65">
        <f>IFERROR(VLOOKUP(C19596,Pivot!A:B,2,0),0)</f>
        <v>0</v>
      </c>
      <c r="F19596" s="65">
        <f>IFERROR(VLOOKUP(C19596,Pivot!A:C,3,0),0)</f>
        <v>0</v>
      </c>
    </row>
    <row r="19597" spans="1:6" x14ac:dyDescent="0.25">
      <c r="A19597" s="68" t="s">
        <v>103</v>
      </c>
      <c r="B19597" s="69">
        <v>491902628</v>
      </c>
      <c r="C19597" s="68">
        <v>5010993738359</v>
      </c>
      <c r="D19597" s="69" t="s">
        <v>13022</v>
      </c>
      <c r="E19597" s="65">
        <f>IFERROR(VLOOKUP(C19597,Pivot!A:B,2,0),0)</f>
        <v>0</v>
      </c>
      <c r="F19597" s="65">
        <f>IFERROR(VLOOKUP(C19597,Pivot!A:C,3,0),0)</f>
        <v>0</v>
      </c>
    </row>
    <row r="19598" spans="1:6" x14ac:dyDescent="0.25">
      <c r="A19598" s="68" t="s">
        <v>103</v>
      </c>
      <c r="B19598" s="69">
        <v>491902628</v>
      </c>
      <c r="C19598" s="68">
        <v>5010993738373</v>
      </c>
      <c r="D19598" s="69" t="s">
        <v>13022</v>
      </c>
      <c r="E19598" s="65">
        <f>IFERROR(VLOOKUP(C19598,Pivot!A:B,2,0),0)</f>
        <v>0</v>
      </c>
      <c r="F19598" s="65">
        <f>IFERROR(VLOOKUP(C19598,Pivot!A:C,3,0),0)</f>
        <v>0</v>
      </c>
    </row>
    <row r="19599" spans="1:6" x14ac:dyDescent="0.25">
      <c r="A19599" s="68" t="s">
        <v>103</v>
      </c>
      <c r="B19599" s="69">
        <v>491902632</v>
      </c>
      <c r="C19599" s="68">
        <v>5010993682416</v>
      </c>
      <c r="D19599" s="69" t="s">
        <v>13023</v>
      </c>
      <c r="E19599" s="65">
        <f>IFERROR(VLOOKUP(C19599,Pivot!A:B,2,0),0)</f>
        <v>0</v>
      </c>
      <c r="F19599" s="65">
        <f>IFERROR(VLOOKUP(C19599,Pivot!A:C,3,0),0)</f>
        <v>0</v>
      </c>
    </row>
    <row r="19600" spans="1:6" x14ac:dyDescent="0.25">
      <c r="A19600" s="68" t="s">
        <v>103</v>
      </c>
      <c r="B19600" s="69">
        <v>491902633</v>
      </c>
      <c r="C19600" s="68">
        <v>5010993672738</v>
      </c>
      <c r="D19600" s="69" t="s">
        <v>13024</v>
      </c>
      <c r="E19600" s="65">
        <f>IFERROR(VLOOKUP(C19600,Pivot!A:B,2,0),0)</f>
        <v>0</v>
      </c>
      <c r="F19600" s="65">
        <f>IFERROR(VLOOKUP(C19600,Pivot!A:C,3,0),0)</f>
        <v>0</v>
      </c>
    </row>
    <row r="19601" spans="1:6" x14ac:dyDescent="0.25">
      <c r="A19601" s="68" t="s">
        <v>103</v>
      </c>
      <c r="B19601" s="69">
        <v>491902633</v>
      </c>
      <c r="C19601" s="68">
        <v>5010993672745</v>
      </c>
      <c r="D19601" s="69" t="s">
        <v>13024</v>
      </c>
      <c r="E19601" s="65">
        <f>IFERROR(VLOOKUP(C19601,Pivot!A:B,2,0),0)</f>
        <v>0</v>
      </c>
      <c r="F19601" s="65">
        <f>IFERROR(VLOOKUP(C19601,Pivot!A:C,3,0),0)</f>
        <v>0</v>
      </c>
    </row>
    <row r="19602" spans="1:6" x14ac:dyDescent="0.25">
      <c r="A19602" s="68" t="s">
        <v>103</v>
      </c>
      <c r="B19602" s="69">
        <v>491902633</v>
      </c>
      <c r="C19602" s="68">
        <v>5010993672752</v>
      </c>
      <c r="D19602" s="69" t="s">
        <v>13024</v>
      </c>
      <c r="E19602" s="65">
        <f>IFERROR(VLOOKUP(C19602,Pivot!A:B,2,0),0)</f>
        <v>0</v>
      </c>
      <c r="F19602" s="65">
        <f>IFERROR(VLOOKUP(C19602,Pivot!A:C,3,0),0)</f>
        <v>0</v>
      </c>
    </row>
    <row r="19603" spans="1:6" x14ac:dyDescent="0.25">
      <c r="A19603" s="68" t="s">
        <v>103</v>
      </c>
      <c r="B19603" s="69">
        <v>491902633</v>
      </c>
      <c r="C19603" s="68">
        <v>5010993672769</v>
      </c>
      <c r="D19603" s="69" t="s">
        <v>13024</v>
      </c>
      <c r="E19603" s="65">
        <f>IFERROR(VLOOKUP(C19603,Pivot!A:B,2,0),0)</f>
        <v>0</v>
      </c>
      <c r="F19603" s="65">
        <f>IFERROR(VLOOKUP(C19603,Pivot!A:C,3,0),0)</f>
        <v>0</v>
      </c>
    </row>
    <row r="19604" spans="1:6" x14ac:dyDescent="0.25">
      <c r="A19604" s="68" t="s">
        <v>103</v>
      </c>
      <c r="B19604" s="69">
        <v>491902633</v>
      </c>
      <c r="C19604" s="68">
        <v>5010993672776</v>
      </c>
      <c r="D19604" s="69" t="s">
        <v>13024</v>
      </c>
      <c r="E19604" s="65">
        <f>IFERROR(VLOOKUP(C19604,Pivot!A:B,2,0),0)</f>
        <v>0</v>
      </c>
      <c r="F19604" s="65">
        <f>IFERROR(VLOOKUP(C19604,Pivot!A:C,3,0),0)</f>
        <v>0</v>
      </c>
    </row>
    <row r="19605" spans="1:6" x14ac:dyDescent="0.25">
      <c r="A19605" s="68" t="s">
        <v>103</v>
      </c>
      <c r="B19605" s="69">
        <v>491902633</v>
      </c>
      <c r="C19605" s="68">
        <v>5010993672783</v>
      </c>
      <c r="D19605" s="69" t="s">
        <v>13024</v>
      </c>
      <c r="E19605" s="65">
        <f>IFERROR(VLOOKUP(C19605,Pivot!A:B,2,0),0)</f>
        <v>0</v>
      </c>
      <c r="F19605" s="65">
        <f>IFERROR(VLOOKUP(C19605,Pivot!A:C,3,0),0)</f>
        <v>0</v>
      </c>
    </row>
    <row r="19606" spans="1:6" x14ac:dyDescent="0.25">
      <c r="A19606" s="68" t="s">
        <v>103</v>
      </c>
      <c r="B19606" s="69">
        <v>491902633</v>
      </c>
      <c r="C19606" s="68">
        <v>5010993672790</v>
      </c>
      <c r="D19606" s="69" t="s">
        <v>13024</v>
      </c>
      <c r="E19606" s="65">
        <f>IFERROR(VLOOKUP(C19606,Pivot!A:B,2,0),0)</f>
        <v>0</v>
      </c>
      <c r="F19606" s="65">
        <f>IFERROR(VLOOKUP(C19606,Pivot!A:C,3,0),0)</f>
        <v>0</v>
      </c>
    </row>
    <row r="19607" spans="1:6" x14ac:dyDescent="0.25">
      <c r="A19607" s="68" t="s">
        <v>103</v>
      </c>
      <c r="B19607" s="69">
        <v>491902634</v>
      </c>
      <c r="C19607" s="68">
        <v>5010993729319</v>
      </c>
      <c r="D19607" s="69" t="s">
        <v>13025</v>
      </c>
      <c r="E19607" s="65">
        <f>IFERROR(VLOOKUP(C19607,Pivot!A:B,2,0),0)</f>
        <v>0</v>
      </c>
      <c r="F19607" s="65">
        <f>IFERROR(VLOOKUP(C19607,Pivot!A:C,3,0),0)</f>
        <v>0</v>
      </c>
    </row>
    <row r="19608" spans="1:6" x14ac:dyDescent="0.25">
      <c r="A19608" s="68" t="s">
        <v>103</v>
      </c>
      <c r="B19608" s="69">
        <v>491902636</v>
      </c>
      <c r="C19608" s="68">
        <v>5010993686056</v>
      </c>
      <c r="D19608" s="69" t="s">
        <v>13026</v>
      </c>
      <c r="E19608" s="65">
        <f>IFERROR(VLOOKUP(C19608,Pivot!A:B,2,0),0)</f>
        <v>0</v>
      </c>
      <c r="F19608" s="65">
        <f>IFERROR(VLOOKUP(C19608,Pivot!A:C,3,0),0)</f>
        <v>0</v>
      </c>
    </row>
    <row r="19609" spans="1:6" x14ac:dyDescent="0.25">
      <c r="A19609" s="68" t="s">
        <v>103</v>
      </c>
      <c r="B19609" s="69">
        <v>491902637</v>
      </c>
      <c r="C19609" s="68">
        <v>5010993686124</v>
      </c>
      <c r="D19609" s="69" t="s">
        <v>13027</v>
      </c>
      <c r="E19609" s="65">
        <f>IFERROR(VLOOKUP(C19609,Pivot!A:B,2,0),0)</f>
        <v>0</v>
      </c>
      <c r="F19609" s="65">
        <f>IFERROR(VLOOKUP(C19609,Pivot!A:C,3,0),0)</f>
        <v>0</v>
      </c>
    </row>
    <row r="19610" spans="1:6" x14ac:dyDescent="0.25">
      <c r="A19610" s="68" t="s">
        <v>103</v>
      </c>
      <c r="B19610" s="69">
        <v>491902638</v>
      </c>
      <c r="C19610" s="68">
        <v>5010993678648</v>
      </c>
      <c r="D19610" s="69" t="s">
        <v>13028</v>
      </c>
      <c r="E19610" s="65">
        <f>IFERROR(VLOOKUP(C19610,Pivot!A:B,2,0),0)</f>
        <v>0</v>
      </c>
      <c r="F19610" s="65">
        <f>IFERROR(VLOOKUP(C19610,Pivot!A:C,3,0),0)</f>
        <v>0</v>
      </c>
    </row>
    <row r="19611" spans="1:6" x14ac:dyDescent="0.25">
      <c r="A19611" s="68" t="s">
        <v>103</v>
      </c>
      <c r="B19611" s="69">
        <v>491902639</v>
      </c>
      <c r="C19611" s="68">
        <v>630509929481</v>
      </c>
      <c r="D19611" s="69" t="s">
        <v>13029</v>
      </c>
      <c r="E19611" s="65">
        <f>IFERROR(VLOOKUP(C19611,Pivot!A:B,2,0),0)</f>
        <v>0</v>
      </c>
      <c r="F19611" s="65">
        <f>IFERROR(VLOOKUP(C19611,Pivot!A:C,3,0),0)</f>
        <v>0</v>
      </c>
    </row>
    <row r="19612" spans="1:6" x14ac:dyDescent="0.25">
      <c r="A19612" s="68" t="s">
        <v>103</v>
      </c>
      <c r="B19612" s="69">
        <v>491902639</v>
      </c>
      <c r="C19612" s="68">
        <v>630509990993</v>
      </c>
      <c r="D19612" s="69" t="s">
        <v>13029</v>
      </c>
      <c r="E19612" s="65">
        <f>IFERROR(VLOOKUP(C19612,Pivot!A:B,2,0),0)</f>
        <v>0</v>
      </c>
      <c r="F19612" s="65">
        <f>IFERROR(VLOOKUP(C19612,Pivot!A:C,3,0),0)</f>
        <v>0</v>
      </c>
    </row>
    <row r="19613" spans="1:6" x14ac:dyDescent="0.25">
      <c r="A19613" s="68" t="s">
        <v>103</v>
      </c>
      <c r="B19613" s="69">
        <v>491902640</v>
      </c>
      <c r="C19613" s="68">
        <v>630509940363</v>
      </c>
      <c r="D19613" s="69" t="s">
        <v>13030</v>
      </c>
      <c r="E19613" s="65">
        <f>IFERROR(VLOOKUP(C19613,Pivot!A:B,2,0),0)</f>
        <v>0</v>
      </c>
      <c r="F19613" s="65">
        <f>IFERROR(VLOOKUP(C19613,Pivot!A:C,3,0),0)</f>
        <v>0</v>
      </c>
    </row>
    <row r="19614" spans="1:6" x14ac:dyDescent="0.25">
      <c r="A19614" s="68" t="s">
        <v>103</v>
      </c>
      <c r="B19614" s="69">
        <v>491902642</v>
      </c>
      <c r="C19614" s="68">
        <v>5010993722204</v>
      </c>
      <c r="D19614" s="69" t="s">
        <v>13031</v>
      </c>
      <c r="E19614" s="65">
        <f>IFERROR(VLOOKUP(C19614,Pivot!A:B,2,0),0)</f>
        <v>0</v>
      </c>
      <c r="F19614" s="65">
        <f>IFERROR(VLOOKUP(C19614,Pivot!A:C,3,0),0)</f>
        <v>0</v>
      </c>
    </row>
    <row r="19615" spans="1:6" x14ac:dyDescent="0.25">
      <c r="A19615" s="68" t="s">
        <v>103</v>
      </c>
      <c r="B19615" s="69">
        <v>491902643</v>
      </c>
      <c r="C19615" s="68">
        <v>5010993735501</v>
      </c>
      <c r="D19615" s="69" t="s">
        <v>13032</v>
      </c>
      <c r="E19615" s="65">
        <f>IFERROR(VLOOKUP(C19615,Pivot!A:B,2,0),0)</f>
        <v>0</v>
      </c>
      <c r="F19615" s="65">
        <f>IFERROR(VLOOKUP(C19615,Pivot!A:C,3,0),0)</f>
        <v>0</v>
      </c>
    </row>
    <row r="19616" spans="1:6" x14ac:dyDescent="0.25">
      <c r="A19616" s="68" t="s">
        <v>103</v>
      </c>
      <c r="B19616" s="69">
        <v>491902644</v>
      </c>
      <c r="C19616" s="68">
        <v>630509948604</v>
      </c>
      <c r="D19616" s="69" t="s">
        <v>13033</v>
      </c>
      <c r="E19616" s="65">
        <f>IFERROR(VLOOKUP(C19616,Pivot!A:B,2,0),0)</f>
        <v>0</v>
      </c>
      <c r="F19616" s="65">
        <f>IFERROR(VLOOKUP(C19616,Pivot!A:C,3,0),0)</f>
        <v>0</v>
      </c>
    </row>
    <row r="19617" spans="1:6" x14ac:dyDescent="0.25">
      <c r="A19617" s="68" t="s">
        <v>103</v>
      </c>
      <c r="B19617" s="69">
        <v>491902652</v>
      </c>
      <c r="C19617" s="68">
        <v>5010993734719</v>
      </c>
      <c r="D19617" s="69" t="s">
        <v>13034</v>
      </c>
      <c r="E19617" s="65">
        <f>IFERROR(VLOOKUP(C19617,Pivot!A:B,2,0),0)</f>
        <v>0</v>
      </c>
      <c r="F19617" s="65">
        <f>IFERROR(VLOOKUP(C19617,Pivot!A:C,3,0),0)</f>
        <v>0</v>
      </c>
    </row>
    <row r="19618" spans="1:6" x14ac:dyDescent="0.25">
      <c r="A19618" s="68" t="s">
        <v>103</v>
      </c>
      <c r="B19618" s="69">
        <v>491902652</v>
      </c>
      <c r="C19618" s="68">
        <v>5010993734726</v>
      </c>
      <c r="D19618" s="69" t="s">
        <v>13034</v>
      </c>
      <c r="E19618" s="65">
        <f>IFERROR(VLOOKUP(C19618,Pivot!A:B,2,0),0)</f>
        <v>0</v>
      </c>
      <c r="F19618" s="65">
        <f>IFERROR(VLOOKUP(C19618,Pivot!A:C,3,0),0)</f>
        <v>0</v>
      </c>
    </row>
    <row r="19619" spans="1:6" x14ac:dyDescent="0.25">
      <c r="A19619" s="68" t="s">
        <v>103</v>
      </c>
      <c r="B19619" s="69">
        <v>491902652</v>
      </c>
      <c r="C19619" s="68">
        <v>5010993734733</v>
      </c>
      <c r="D19619" s="69" t="s">
        <v>13034</v>
      </c>
      <c r="E19619" s="65">
        <f>IFERROR(VLOOKUP(C19619,Pivot!A:B,2,0),0)</f>
        <v>0</v>
      </c>
      <c r="F19619" s="65">
        <f>IFERROR(VLOOKUP(C19619,Pivot!A:C,3,0),0)</f>
        <v>0</v>
      </c>
    </row>
    <row r="19620" spans="1:6" x14ac:dyDescent="0.25">
      <c r="A19620" s="68" t="s">
        <v>103</v>
      </c>
      <c r="B19620" s="69">
        <v>491902653</v>
      </c>
      <c r="C19620" s="68">
        <v>5010993742202</v>
      </c>
      <c r="D19620" s="69" t="s">
        <v>13035</v>
      </c>
      <c r="E19620" s="65">
        <f>IFERROR(VLOOKUP(C19620,Pivot!A:B,2,0),0)</f>
        <v>0</v>
      </c>
      <c r="F19620" s="65">
        <f>IFERROR(VLOOKUP(C19620,Pivot!A:C,3,0),0)</f>
        <v>0</v>
      </c>
    </row>
    <row r="19621" spans="1:6" x14ac:dyDescent="0.25">
      <c r="A19621" s="68" t="s">
        <v>103</v>
      </c>
      <c r="B19621" s="69">
        <v>491902654</v>
      </c>
      <c r="C19621" s="68">
        <v>5010993742196</v>
      </c>
      <c r="D19621" s="69" t="s">
        <v>13036</v>
      </c>
      <c r="E19621" s="65">
        <f>IFERROR(VLOOKUP(C19621,Pivot!A:B,2,0),0)</f>
        <v>0</v>
      </c>
      <c r="F19621" s="65">
        <f>IFERROR(VLOOKUP(C19621,Pivot!A:C,3,0),0)</f>
        <v>0</v>
      </c>
    </row>
    <row r="19622" spans="1:6" x14ac:dyDescent="0.25">
      <c r="A19622" s="68" t="s">
        <v>103</v>
      </c>
      <c r="B19622" s="69">
        <v>491902656</v>
      </c>
      <c r="C19622" s="68">
        <v>5010993742219</v>
      </c>
      <c r="D19622" s="69" t="s">
        <v>13037</v>
      </c>
      <c r="E19622" s="65">
        <f>IFERROR(VLOOKUP(C19622,Pivot!A:B,2,0),0)</f>
        <v>0</v>
      </c>
      <c r="F19622" s="65">
        <f>IFERROR(VLOOKUP(C19622,Pivot!A:C,3,0),0)</f>
        <v>0</v>
      </c>
    </row>
    <row r="19623" spans="1:6" x14ac:dyDescent="0.25">
      <c r="A19623" s="68" t="s">
        <v>103</v>
      </c>
      <c r="B19623" s="69">
        <v>491902657</v>
      </c>
      <c r="C19623" s="68">
        <v>5010993742189</v>
      </c>
      <c r="D19623" s="69" t="s">
        <v>13038</v>
      </c>
      <c r="E19623" s="65">
        <f>IFERROR(VLOOKUP(C19623,Pivot!A:B,2,0),0)</f>
        <v>0</v>
      </c>
      <c r="F19623" s="65">
        <f>IFERROR(VLOOKUP(C19623,Pivot!A:C,3,0),0)</f>
        <v>0</v>
      </c>
    </row>
    <row r="19624" spans="1:6" x14ac:dyDescent="0.25">
      <c r="A19624" s="68" t="s">
        <v>103</v>
      </c>
      <c r="B19624" s="69">
        <v>491902658</v>
      </c>
      <c r="C19624" s="68">
        <v>5010993741526</v>
      </c>
      <c r="D19624" s="69" t="s">
        <v>13039</v>
      </c>
      <c r="E19624" s="65">
        <f>IFERROR(VLOOKUP(C19624,Pivot!A:B,2,0),0)</f>
        <v>0</v>
      </c>
      <c r="F19624" s="65">
        <f>IFERROR(VLOOKUP(C19624,Pivot!A:C,3,0),0)</f>
        <v>0</v>
      </c>
    </row>
    <row r="19625" spans="1:6" x14ac:dyDescent="0.25">
      <c r="A19625" s="68" t="s">
        <v>103</v>
      </c>
      <c r="B19625" s="69">
        <v>491902660</v>
      </c>
      <c r="C19625" s="68">
        <v>630509973453</v>
      </c>
      <c r="D19625" s="69" t="s">
        <v>13040</v>
      </c>
      <c r="E19625" s="65">
        <f>IFERROR(VLOOKUP(C19625,Pivot!A:B,2,0),0)</f>
        <v>0</v>
      </c>
      <c r="F19625" s="65">
        <f>IFERROR(VLOOKUP(C19625,Pivot!A:C,3,0),0)</f>
        <v>0</v>
      </c>
    </row>
    <row r="19626" spans="1:6" x14ac:dyDescent="0.25">
      <c r="A19626" s="68" t="s">
        <v>103</v>
      </c>
      <c r="B19626" s="69">
        <v>491902663</v>
      </c>
      <c r="C19626" s="68">
        <v>630509933082</v>
      </c>
      <c r="D19626" s="69" t="s">
        <v>13041</v>
      </c>
      <c r="E19626" s="65">
        <f>IFERROR(VLOOKUP(C19626,Pivot!A:B,2,0),0)</f>
        <v>0</v>
      </c>
      <c r="F19626" s="65">
        <f>IFERROR(VLOOKUP(C19626,Pivot!A:C,3,0),0)</f>
        <v>0</v>
      </c>
    </row>
    <row r="19627" spans="1:6" x14ac:dyDescent="0.25">
      <c r="A19627" s="68" t="s">
        <v>103</v>
      </c>
      <c r="B19627" s="69">
        <v>491902663</v>
      </c>
      <c r="C19627" s="68">
        <v>630509933099</v>
      </c>
      <c r="D19627" s="69" t="s">
        <v>13041</v>
      </c>
      <c r="E19627" s="65">
        <f>IFERROR(VLOOKUP(C19627,Pivot!A:B,2,0),0)</f>
        <v>0</v>
      </c>
      <c r="F19627" s="65">
        <f>IFERROR(VLOOKUP(C19627,Pivot!A:C,3,0),0)</f>
        <v>0</v>
      </c>
    </row>
    <row r="19628" spans="1:6" x14ac:dyDescent="0.25">
      <c r="A19628" s="68" t="s">
        <v>103</v>
      </c>
      <c r="B19628" s="69">
        <v>491902664</v>
      </c>
      <c r="C19628" s="68">
        <v>5010993727872</v>
      </c>
      <c r="D19628" s="69" t="s">
        <v>13042</v>
      </c>
      <c r="E19628" s="65">
        <f>IFERROR(VLOOKUP(C19628,Pivot!A:B,2,0),0)</f>
        <v>0</v>
      </c>
      <c r="F19628" s="65">
        <f>IFERROR(VLOOKUP(C19628,Pivot!A:C,3,0),0)</f>
        <v>0</v>
      </c>
    </row>
    <row r="19629" spans="1:6" x14ac:dyDescent="0.25">
      <c r="A19629" s="68" t="s">
        <v>103</v>
      </c>
      <c r="B19629" s="69">
        <v>491902664</v>
      </c>
      <c r="C19629" s="68">
        <v>5010993728046</v>
      </c>
      <c r="D19629" s="69" t="s">
        <v>13042</v>
      </c>
      <c r="E19629" s="65">
        <f>IFERROR(VLOOKUP(C19629,Pivot!A:B,2,0),0)</f>
        <v>0</v>
      </c>
      <c r="F19629" s="65">
        <f>IFERROR(VLOOKUP(C19629,Pivot!A:C,3,0),0)</f>
        <v>0</v>
      </c>
    </row>
    <row r="19630" spans="1:6" x14ac:dyDescent="0.25">
      <c r="A19630" s="68" t="s">
        <v>103</v>
      </c>
      <c r="B19630" s="69">
        <v>491902665</v>
      </c>
      <c r="C19630" s="68">
        <v>630509951727</v>
      </c>
      <c r="D19630" s="69" t="s">
        <v>13043</v>
      </c>
      <c r="E19630" s="65">
        <f>IFERROR(VLOOKUP(C19630,Pivot!A:B,2,0),0)</f>
        <v>0</v>
      </c>
      <c r="F19630" s="65">
        <f>IFERROR(VLOOKUP(C19630,Pivot!A:C,3,0),0)</f>
        <v>0</v>
      </c>
    </row>
    <row r="19631" spans="1:6" x14ac:dyDescent="0.25">
      <c r="A19631" s="68" t="s">
        <v>103</v>
      </c>
      <c r="B19631" s="69">
        <v>491902665</v>
      </c>
      <c r="C19631" s="68">
        <v>630509951734</v>
      </c>
      <c r="D19631" s="69" t="s">
        <v>13043</v>
      </c>
      <c r="E19631" s="65">
        <f>IFERROR(VLOOKUP(C19631,Pivot!A:B,2,0),0)</f>
        <v>0</v>
      </c>
      <c r="F19631" s="65">
        <f>IFERROR(VLOOKUP(C19631,Pivot!A:C,3,0),0)</f>
        <v>0</v>
      </c>
    </row>
    <row r="19632" spans="1:6" x14ac:dyDescent="0.25">
      <c r="A19632" s="68" t="s">
        <v>103</v>
      </c>
      <c r="B19632" s="69">
        <v>491902665</v>
      </c>
      <c r="C19632" s="68">
        <v>630509951765</v>
      </c>
      <c r="D19632" s="69" t="s">
        <v>13043</v>
      </c>
      <c r="E19632" s="65">
        <f>IFERROR(VLOOKUP(C19632,Pivot!A:B,2,0),0)</f>
        <v>0</v>
      </c>
      <c r="F19632" s="65">
        <f>IFERROR(VLOOKUP(C19632,Pivot!A:C,3,0),0)</f>
        <v>0</v>
      </c>
    </row>
    <row r="19633" spans="1:6" x14ac:dyDescent="0.25">
      <c r="A19633" s="68" t="s">
        <v>103</v>
      </c>
      <c r="B19633" s="69">
        <v>491902667</v>
      </c>
      <c r="C19633" s="68">
        <v>5010993686216</v>
      </c>
      <c r="D19633" s="69" t="s">
        <v>13044</v>
      </c>
      <c r="E19633" s="65">
        <f>IFERROR(VLOOKUP(C19633,Pivot!A:B,2,0),0)</f>
        <v>0</v>
      </c>
      <c r="F19633" s="65">
        <f>IFERROR(VLOOKUP(C19633,Pivot!A:C,3,0),0)</f>
        <v>0</v>
      </c>
    </row>
    <row r="19634" spans="1:6" x14ac:dyDescent="0.25">
      <c r="A19634" s="68" t="s">
        <v>103</v>
      </c>
      <c r="B19634" s="69">
        <v>491902667</v>
      </c>
      <c r="C19634" s="68">
        <v>5010993686223</v>
      </c>
      <c r="D19634" s="69" t="s">
        <v>13044</v>
      </c>
      <c r="E19634" s="65">
        <f>IFERROR(VLOOKUP(C19634,Pivot!A:B,2,0),0)</f>
        <v>0</v>
      </c>
      <c r="F19634" s="65">
        <f>IFERROR(VLOOKUP(C19634,Pivot!A:C,3,0),0)</f>
        <v>0</v>
      </c>
    </row>
    <row r="19635" spans="1:6" x14ac:dyDescent="0.25">
      <c r="A19635" s="68" t="s">
        <v>103</v>
      </c>
      <c r="B19635" s="69">
        <v>491902667</v>
      </c>
      <c r="C19635" s="68">
        <v>5010993686230</v>
      </c>
      <c r="D19635" s="69" t="s">
        <v>13044</v>
      </c>
      <c r="E19635" s="65">
        <f>IFERROR(VLOOKUP(C19635,Pivot!A:B,2,0),0)</f>
        <v>0</v>
      </c>
      <c r="F19635" s="65">
        <f>IFERROR(VLOOKUP(C19635,Pivot!A:C,3,0),0)</f>
        <v>0</v>
      </c>
    </row>
    <row r="19636" spans="1:6" x14ac:dyDescent="0.25">
      <c r="A19636" s="68" t="s">
        <v>103</v>
      </c>
      <c r="B19636" s="69">
        <v>491902667</v>
      </c>
      <c r="C19636" s="68">
        <v>5010993686285</v>
      </c>
      <c r="D19636" s="69" t="s">
        <v>13044</v>
      </c>
      <c r="E19636" s="65">
        <f>IFERROR(VLOOKUP(C19636,Pivot!A:B,2,0),0)</f>
        <v>0</v>
      </c>
      <c r="F19636" s="65">
        <f>IFERROR(VLOOKUP(C19636,Pivot!A:C,3,0),0)</f>
        <v>0</v>
      </c>
    </row>
    <row r="19637" spans="1:6" x14ac:dyDescent="0.25">
      <c r="A19637" s="68" t="s">
        <v>103</v>
      </c>
      <c r="B19637" s="69">
        <v>491902667</v>
      </c>
      <c r="C19637" s="68">
        <v>630509979158</v>
      </c>
      <c r="D19637" s="69" t="s">
        <v>13044</v>
      </c>
      <c r="E19637" s="65">
        <f>IFERROR(VLOOKUP(C19637,Pivot!A:B,2,0),0)</f>
        <v>0</v>
      </c>
      <c r="F19637" s="65">
        <f>IFERROR(VLOOKUP(C19637,Pivot!A:C,3,0),0)</f>
        <v>0</v>
      </c>
    </row>
    <row r="19638" spans="1:6" x14ac:dyDescent="0.25">
      <c r="A19638" s="68" t="s">
        <v>103</v>
      </c>
      <c r="B19638" s="69">
        <v>491902668</v>
      </c>
      <c r="C19638" s="68">
        <v>630509981694</v>
      </c>
      <c r="D19638" s="69" t="s">
        <v>13045</v>
      </c>
      <c r="E19638" s="65">
        <f>IFERROR(VLOOKUP(C19638,Pivot!A:B,2,0),0)</f>
        <v>0</v>
      </c>
      <c r="F19638" s="65">
        <f>IFERROR(VLOOKUP(C19638,Pivot!A:C,3,0),0)</f>
        <v>0</v>
      </c>
    </row>
    <row r="19639" spans="1:6" x14ac:dyDescent="0.25">
      <c r="A19639" s="68" t="s">
        <v>103</v>
      </c>
      <c r="B19639" s="69">
        <v>491902668</v>
      </c>
      <c r="C19639" s="68">
        <v>630509981700</v>
      </c>
      <c r="D19639" s="69" t="s">
        <v>13045</v>
      </c>
      <c r="E19639" s="65">
        <f>IFERROR(VLOOKUP(C19639,Pivot!A:B,2,0),0)</f>
        <v>0</v>
      </c>
      <c r="F19639" s="65">
        <f>IFERROR(VLOOKUP(C19639,Pivot!A:C,3,0),0)</f>
        <v>0</v>
      </c>
    </row>
    <row r="19640" spans="1:6" x14ac:dyDescent="0.25">
      <c r="A19640" s="68" t="s">
        <v>103</v>
      </c>
      <c r="B19640" s="69">
        <v>491902668</v>
      </c>
      <c r="C19640" s="68">
        <v>630509981717</v>
      </c>
      <c r="D19640" s="69" t="s">
        <v>13045</v>
      </c>
      <c r="E19640" s="65">
        <f>IFERROR(VLOOKUP(C19640,Pivot!A:B,2,0),0)</f>
        <v>0</v>
      </c>
      <c r="F19640" s="65">
        <f>IFERROR(VLOOKUP(C19640,Pivot!A:C,3,0),0)</f>
        <v>0</v>
      </c>
    </row>
    <row r="19641" spans="1:6" x14ac:dyDescent="0.25">
      <c r="A19641" s="68" t="s">
        <v>103</v>
      </c>
      <c r="B19641" s="69">
        <v>491902668</v>
      </c>
      <c r="C19641" s="68">
        <v>630509981724</v>
      </c>
      <c r="D19641" s="69" t="s">
        <v>13045</v>
      </c>
      <c r="E19641" s="65">
        <f>IFERROR(VLOOKUP(C19641,Pivot!A:B,2,0),0)</f>
        <v>0</v>
      </c>
      <c r="F19641" s="65">
        <f>IFERROR(VLOOKUP(C19641,Pivot!A:C,3,0),0)</f>
        <v>0</v>
      </c>
    </row>
    <row r="19642" spans="1:6" x14ac:dyDescent="0.25">
      <c r="A19642" s="68" t="s">
        <v>103</v>
      </c>
      <c r="B19642" s="69">
        <v>491902678</v>
      </c>
      <c r="C19642" s="68">
        <v>5010993696376</v>
      </c>
      <c r="D19642" s="69" t="s">
        <v>13046</v>
      </c>
      <c r="E19642" s="65">
        <f>IFERROR(VLOOKUP(C19642,Pivot!A:B,2,0),0)</f>
        <v>0</v>
      </c>
      <c r="F19642" s="65">
        <f>IFERROR(VLOOKUP(C19642,Pivot!A:C,3,0),0)</f>
        <v>0</v>
      </c>
    </row>
    <row r="19643" spans="1:6" x14ac:dyDescent="0.25">
      <c r="A19643" s="68" t="s">
        <v>103</v>
      </c>
      <c r="B19643" s="69">
        <v>491902679</v>
      </c>
      <c r="C19643" s="68">
        <v>5010993696413</v>
      </c>
      <c r="D19643" s="69" t="s">
        <v>13047</v>
      </c>
      <c r="E19643" s="65">
        <f>IFERROR(VLOOKUP(C19643,Pivot!A:B,2,0),0)</f>
        <v>0</v>
      </c>
      <c r="F19643" s="65">
        <f>IFERROR(VLOOKUP(C19643,Pivot!A:C,3,0),0)</f>
        <v>0</v>
      </c>
    </row>
    <row r="19644" spans="1:6" x14ac:dyDescent="0.25">
      <c r="A19644" s="68" t="s">
        <v>103</v>
      </c>
      <c r="B19644" s="69">
        <v>491902680</v>
      </c>
      <c r="C19644" s="68">
        <v>5010993696437</v>
      </c>
      <c r="D19644" s="69" t="s">
        <v>13048</v>
      </c>
      <c r="E19644" s="65">
        <f>IFERROR(VLOOKUP(C19644,Pivot!A:B,2,0),0)</f>
        <v>0</v>
      </c>
      <c r="F19644" s="65">
        <f>IFERROR(VLOOKUP(C19644,Pivot!A:C,3,0),0)</f>
        <v>0</v>
      </c>
    </row>
    <row r="19645" spans="1:6" x14ac:dyDescent="0.25">
      <c r="A19645" s="68" t="s">
        <v>103</v>
      </c>
      <c r="B19645" s="69">
        <v>491902681</v>
      </c>
      <c r="C19645" s="68">
        <v>5010993696451</v>
      </c>
      <c r="D19645" s="69" t="s">
        <v>13049</v>
      </c>
      <c r="E19645" s="65">
        <f>IFERROR(VLOOKUP(C19645,Pivot!A:B,2,0),0)</f>
        <v>0</v>
      </c>
      <c r="F19645" s="65">
        <f>IFERROR(VLOOKUP(C19645,Pivot!A:C,3,0),0)</f>
        <v>0</v>
      </c>
    </row>
    <row r="19646" spans="1:6" x14ac:dyDescent="0.25">
      <c r="A19646" s="68" t="s">
        <v>103</v>
      </c>
      <c r="B19646" s="69">
        <v>491902681</v>
      </c>
      <c r="C19646" s="68">
        <v>5010993766147</v>
      </c>
      <c r="D19646" s="69" t="s">
        <v>13049</v>
      </c>
      <c r="E19646" s="65">
        <f>IFERROR(VLOOKUP(C19646,Pivot!A:B,2,0),0)</f>
        <v>0</v>
      </c>
      <c r="F19646" s="65">
        <f>IFERROR(VLOOKUP(C19646,Pivot!A:C,3,0),0)</f>
        <v>0</v>
      </c>
    </row>
    <row r="19647" spans="1:6" x14ac:dyDescent="0.25">
      <c r="A19647" s="68" t="s">
        <v>103</v>
      </c>
      <c r="B19647" s="69">
        <v>491902682</v>
      </c>
      <c r="C19647" s="68">
        <v>5010993768776</v>
      </c>
      <c r="D19647" s="69" t="s">
        <v>13050</v>
      </c>
      <c r="E19647" s="65">
        <f>IFERROR(VLOOKUP(C19647,Pivot!A:B,2,0),0)</f>
        <v>0</v>
      </c>
      <c r="F19647" s="65">
        <f>IFERROR(VLOOKUP(C19647,Pivot!A:C,3,0),0)</f>
        <v>0</v>
      </c>
    </row>
    <row r="19648" spans="1:6" x14ac:dyDescent="0.25">
      <c r="A19648" s="68" t="s">
        <v>103</v>
      </c>
      <c r="B19648" s="69">
        <v>491902682</v>
      </c>
      <c r="C19648" s="68">
        <v>630509916351</v>
      </c>
      <c r="D19648" s="69" t="s">
        <v>13050</v>
      </c>
      <c r="E19648" s="65">
        <f>IFERROR(VLOOKUP(C19648,Pivot!A:B,2,0),0)</f>
        <v>0</v>
      </c>
      <c r="F19648" s="65">
        <f>IFERROR(VLOOKUP(C19648,Pivot!A:C,3,0),0)</f>
        <v>0</v>
      </c>
    </row>
    <row r="19649" spans="1:6" x14ac:dyDescent="0.25">
      <c r="A19649" s="68" t="s">
        <v>103</v>
      </c>
      <c r="B19649" s="69">
        <v>491902683</v>
      </c>
      <c r="C19649" s="68">
        <v>5010993699858</v>
      </c>
      <c r="D19649" s="69" t="s">
        <v>13051</v>
      </c>
      <c r="E19649" s="65">
        <f>IFERROR(VLOOKUP(C19649,Pivot!A:B,2,0),0)</f>
        <v>0</v>
      </c>
      <c r="F19649" s="65">
        <f>IFERROR(VLOOKUP(C19649,Pivot!A:C,3,0),0)</f>
        <v>0</v>
      </c>
    </row>
    <row r="19650" spans="1:6" x14ac:dyDescent="0.25">
      <c r="A19650" s="68" t="s">
        <v>103</v>
      </c>
      <c r="B19650" s="69">
        <v>491902684</v>
      </c>
      <c r="C19650" s="68">
        <v>5010993766321</v>
      </c>
      <c r="D19650" s="69" t="s">
        <v>13052</v>
      </c>
      <c r="E19650" s="65">
        <f>IFERROR(VLOOKUP(C19650,Pivot!A:B,2,0),0)</f>
        <v>0</v>
      </c>
      <c r="F19650" s="65">
        <f>IFERROR(VLOOKUP(C19650,Pivot!A:C,3,0),0)</f>
        <v>0</v>
      </c>
    </row>
    <row r="19651" spans="1:6" x14ac:dyDescent="0.25">
      <c r="A19651" s="68" t="s">
        <v>103</v>
      </c>
      <c r="B19651" s="69">
        <v>491902686</v>
      </c>
      <c r="C19651" s="68">
        <v>630509971039</v>
      </c>
      <c r="D19651" s="69" t="s">
        <v>13053</v>
      </c>
      <c r="E19651" s="65">
        <f>IFERROR(VLOOKUP(C19651,Pivot!A:B,2,0),0)</f>
        <v>0</v>
      </c>
      <c r="F19651" s="65">
        <f>IFERROR(VLOOKUP(C19651,Pivot!A:C,3,0),0)</f>
        <v>0</v>
      </c>
    </row>
    <row r="19652" spans="1:6" x14ac:dyDescent="0.25">
      <c r="A19652" s="68" t="s">
        <v>103</v>
      </c>
      <c r="B19652" s="69">
        <v>491902689</v>
      </c>
      <c r="C19652" s="68">
        <v>5414301523178</v>
      </c>
      <c r="D19652" s="69" t="s">
        <v>13054</v>
      </c>
      <c r="E19652" s="65">
        <f>IFERROR(VLOOKUP(C19652,Pivot!A:B,2,0),0)</f>
        <v>0</v>
      </c>
      <c r="F19652" s="65">
        <f>IFERROR(VLOOKUP(C19652,Pivot!A:C,3,0),0)</f>
        <v>0</v>
      </c>
    </row>
    <row r="19653" spans="1:6" x14ac:dyDescent="0.25">
      <c r="A19653" s="68" t="s">
        <v>103</v>
      </c>
      <c r="B19653" s="69">
        <v>491902690</v>
      </c>
      <c r="C19653" s="68">
        <v>5414301523208</v>
      </c>
      <c r="D19653" s="69" t="s">
        <v>13055</v>
      </c>
      <c r="E19653" s="65">
        <f>IFERROR(VLOOKUP(C19653,Pivot!A:B,2,0),0)</f>
        <v>0</v>
      </c>
      <c r="F19653" s="65">
        <f>IFERROR(VLOOKUP(C19653,Pivot!A:C,3,0),0)</f>
        <v>0</v>
      </c>
    </row>
    <row r="19654" spans="1:6" x14ac:dyDescent="0.25">
      <c r="A19654" s="68" t="s">
        <v>103</v>
      </c>
      <c r="B19654" s="69">
        <v>491902691</v>
      </c>
      <c r="C19654" s="68">
        <v>5414301523215</v>
      </c>
      <c r="D19654" s="69" t="s">
        <v>13056</v>
      </c>
      <c r="E19654" s="65">
        <f>IFERROR(VLOOKUP(C19654,Pivot!A:B,2,0),0)</f>
        <v>0</v>
      </c>
      <c r="F19654" s="65">
        <f>IFERROR(VLOOKUP(C19654,Pivot!A:C,3,0),0)</f>
        <v>0</v>
      </c>
    </row>
    <row r="19655" spans="1:6" x14ac:dyDescent="0.25">
      <c r="A19655" s="68" t="s">
        <v>103</v>
      </c>
      <c r="B19655" s="69">
        <v>491902692</v>
      </c>
      <c r="C19655" s="68">
        <v>5414301523239</v>
      </c>
      <c r="D19655" s="69" t="s">
        <v>13057</v>
      </c>
      <c r="E19655" s="65">
        <f>IFERROR(VLOOKUP(C19655,Pivot!A:B,2,0),0)</f>
        <v>0</v>
      </c>
      <c r="F19655" s="65">
        <f>IFERROR(VLOOKUP(C19655,Pivot!A:C,3,0),0)</f>
        <v>0</v>
      </c>
    </row>
    <row r="19656" spans="1:6" x14ac:dyDescent="0.25">
      <c r="A19656" s="68" t="s">
        <v>103</v>
      </c>
      <c r="B19656" s="69">
        <v>491902693</v>
      </c>
      <c r="C19656" s="68">
        <v>5414301523260</v>
      </c>
      <c r="D19656" s="69" t="s">
        <v>13058</v>
      </c>
      <c r="E19656" s="65">
        <f>IFERROR(VLOOKUP(C19656,Pivot!A:B,2,0),0)</f>
        <v>0</v>
      </c>
      <c r="F19656" s="65">
        <f>IFERROR(VLOOKUP(C19656,Pivot!A:C,3,0),0)</f>
        <v>0</v>
      </c>
    </row>
    <row r="19657" spans="1:6" x14ac:dyDescent="0.25">
      <c r="A19657" s="68" t="s">
        <v>103</v>
      </c>
      <c r="B19657" s="69">
        <v>491902694</v>
      </c>
      <c r="C19657" s="68">
        <v>6971325131264</v>
      </c>
      <c r="D19657" s="69" t="s">
        <v>13059</v>
      </c>
      <c r="E19657" s="65">
        <f>IFERROR(VLOOKUP(C19657,Pivot!A:B,2,0),0)</f>
        <v>0</v>
      </c>
      <c r="F19657" s="65">
        <f>IFERROR(VLOOKUP(C19657,Pivot!A:C,3,0),0)</f>
        <v>0</v>
      </c>
    </row>
    <row r="19658" spans="1:6" x14ac:dyDescent="0.25">
      <c r="A19658" s="68" t="s">
        <v>103</v>
      </c>
      <c r="B19658" s="69">
        <v>491902695</v>
      </c>
      <c r="C19658" s="68">
        <v>6939838146076</v>
      </c>
      <c r="D19658" s="69" t="s">
        <v>13060</v>
      </c>
      <c r="E19658" s="65">
        <f>IFERROR(VLOOKUP(C19658,Pivot!A:B,2,0),0)</f>
        <v>0</v>
      </c>
      <c r="F19658" s="65">
        <f>IFERROR(VLOOKUP(C19658,Pivot!A:C,3,0),0)</f>
        <v>0</v>
      </c>
    </row>
    <row r="19659" spans="1:6" x14ac:dyDescent="0.25">
      <c r="A19659" s="68" t="s">
        <v>103</v>
      </c>
      <c r="B19659" s="69">
        <v>491902696</v>
      </c>
      <c r="C19659" s="68">
        <v>6971325132292</v>
      </c>
      <c r="D19659" s="69" t="s">
        <v>13061</v>
      </c>
      <c r="E19659" s="65">
        <f>IFERROR(VLOOKUP(C19659,Pivot!A:B,2,0),0)</f>
        <v>0</v>
      </c>
      <c r="F19659" s="65">
        <f>IFERROR(VLOOKUP(C19659,Pivot!A:C,3,0),0)</f>
        <v>0</v>
      </c>
    </row>
    <row r="19660" spans="1:6" x14ac:dyDescent="0.25">
      <c r="A19660" s="68" t="s">
        <v>103</v>
      </c>
      <c r="B19660" s="69">
        <v>491902697</v>
      </c>
      <c r="C19660" s="68">
        <v>6971325131301</v>
      </c>
      <c r="D19660" s="69" t="s">
        <v>13062</v>
      </c>
      <c r="E19660" s="65">
        <f>IFERROR(VLOOKUP(C19660,Pivot!A:B,2,0),0)</f>
        <v>0</v>
      </c>
      <c r="F19660" s="65">
        <f>IFERROR(VLOOKUP(C19660,Pivot!A:C,3,0),0)</f>
        <v>0</v>
      </c>
    </row>
    <row r="19661" spans="1:6" x14ac:dyDescent="0.25">
      <c r="A19661" s="68" t="s">
        <v>103</v>
      </c>
      <c r="B19661" s="69">
        <v>491902698</v>
      </c>
      <c r="C19661" s="68">
        <v>6971325131356</v>
      </c>
      <c r="D19661" s="69" t="s">
        <v>13063</v>
      </c>
      <c r="E19661" s="65">
        <f>IFERROR(VLOOKUP(C19661,Pivot!A:B,2,0),0)</f>
        <v>0</v>
      </c>
      <c r="F19661" s="65">
        <f>IFERROR(VLOOKUP(C19661,Pivot!A:C,3,0),0)</f>
        <v>0</v>
      </c>
    </row>
    <row r="19662" spans="1:6" x14ac:dyDescent="0.25">
      <c r="A19662" s="68" t="s">
        <v>103</v>
      </c>
      <c r="B19662" s="69">
        <v>491902699</v>
      </c>
      <c r="C19662" s="68">
        <v>6971325130533</v>
      </c>
      <c r="D19662" s="69" t="s">
        <v>13064</v>
      </c>
      <c r="E19662" s="65">
        <f>IFERROR(VLOOKUP(C19662,Pivot!A:B,2,0),0)</f>
        <v>0</v>
      </c>
      <c r="F19662" s="65">
        <f>IFERROR(VLOOKUP(C19662,Pivot!A:C,3,0),0)</f>
        <v>0</v>
      </c>
    </row>
    <row r="19663" spans="1:6" x14ac:dyDescent="0.25">
      <c r="A19663" s="68" t="s">
        <v>103</v>
      </c>
      <c r="B19663" s="69">
        <v>491902700</v>
      </c>
      <c r="C19663" s="68">
        <v>6971325132230</v>
      </c>
      <c r="D19663" s="69" t="s">
        <v>13065</v>
      </c>
      <c r="E19663" s="65">
        <f>IFERROR(VLOOKUP(C19663,Pivot!A:B,2,0),0)</f>
        <v>0</v>
      </c>
      <c r="F19663" s="65">
        <f>IFERROR(VLOOKUP(C19663,Pivot!A:C,3,0),0)</f>
        <v>0</v>
      </c>
    </row>
    <row r="19664" spans="1:6" x14ac:dyDescent="0.25">
      <c r="A19664" s="68" t="s">
        <v>103</v>
      </c>
      <c r="B19664" s="69">
        <v>491902701</v>
      </c>
      <c r="C19664" s="68">
        <v>6971325132247</v>
      </c>
      <c r="D19664" s="69" t="s">
        <v>13066</v>
      </c>
      <c r="E19664" s="65">
        <f>IFERROR(VLOOKUP(C19664,Pivot!A:B,2,0),0)</f>
        <v>0</v>
      </c>
      <c r="F19664" s="65">
        <f>IFERROR(VLOOKUP(C19664,Pivot!A:C,3,0),0)</f>
        <v>0</v>
      </c>
    </row>
    <row r="19665" spans="1:6" x14ac:dyDescent="0.25">
      <c r="A19665" s="68" t="s">
        <v>103</v>
      </c>
      <c r="B19665" s="69">
        <v>491902703</v>
      </c>
      <c r="C19665" s="68">
        <v>884920210110</v>
      </c>
      <c r="D19665" s="69" t="s">
        <v>13067</v>
      </c>
      <c r="E19665" s="65">
        <f>IFERROR(VLOOKUP(C19665,Pivot!A:B,2,0),0)</f>
        <v>0</v>
      </c>
      <c r="F19665" s="65">
        <f>IFERROR(VLOOKUP(C19665,Pivot!A:C,3,0),0)</f>
        <v>0</v>
      </c>
    </row>
    <row r="19666" spans="1:6" x14ac:dyDescent="0.25">
      <c r="A19666" s="68" t="s">
        <v>103</v>
      </c>
      <c r="B19666" s="69">
        <v>491902704</v>
      </c>
      <c r="C19666" s="68">
        <v>884920210271</v>
      </c>
      <c r="D19666" s="69" t="s">
        <v>13068</v>
      </c>
      <c r="E19666" s="65">
        <f>IFERROR(VLOOKUP(C19666,Pivot!A:B,2,0),0)</f>
        <v>0</v>
      </c>
      <c r="F19666" s="65">
        <f>IFERROR(VLOOKUP(C19666,Pivot!A:C,3,0),0)</f>
        <v>0</v>
      </c>
    </row>
    <row r="19667" spans="1:6" x14ac:dyDescent="0.25">
      <c r="A19667" s="68" t="s">
        <v>103</v>
      </c>
      <c r="B19667" s="69">
        <v>491902705</v>
      </c>
      <c r="C19667" s="68">
        <v>4897060370183</v>
      </c>
      <c r="D19667" s="69" t="s">
        <v>13069</v>
      </c>
      <c r="E19667" s="65">
        <f>IFERROR(VLOOKUP(C19667,Pivot!A:B,2,0),0)</f>
        <v>0</v>
      </c>
      <c r="F19667" s="65">
        <f>IFERROR(VLOOKUP(C19667,Pivot!A:C,3,0),0)</f>
        <v>0</v>
      </c>
    </row>
    <row r="19668" spans="1:6" x14ac:dyDescent="0.25">
      <c r="A19668" s="68" t="s">
        <v>103</v>
      </c>
      <c r="B19668" s="69">
        <v>491902706</v>
      </c>
      <c r="C19668" s="68">
        <v>4897060370190</v>
      </c>
      <c r="D19668" s="69" t="s">
        <v>13070</v>
      </c>
      <c r="E19668" s="65">
        <f>IFERROR(VLOOKUP(C19668,Pivot!A:B,2,0),0)</f>
        <v>0</v>
      </c>
      <c r="F19668" s="65">
        <f>IFERROR(VLOOKUP(C19668,Pivot!A:C,3,0),0)</f>
        <v>0</v>
      </c>
    </row>
    <row r="19669" spans="1:6" x14ac:dyDescent="0.25">
      <c r="A19669" s="68" t="s">
        <v>103</v>
      </c>
      <c r="B19669" s="69">
        <v>491902707</v>
      </c>
      <c r="C19669" s="68">
        <v>4897060370213</v>
      </c>
      <c r="D19669" s="69" t="s">
        <v>13071</v>
      </c>
      <c r="E19669" s="65">
        <f>IFERROR(VLOOKUP(C19669,Pivot!A:B,2,0),0)</f>
        <v>0</v>
      </c>
      <c r="F19669" s="65">
        <f>IFERROR(VLOOKUP(C19669,Pivot!A:C,3,0),0)</f>
        <v>0</v>
      </c>
    </row>
    <row r="19670" spans="1:6" x14ac:dyDescent="0.25">
      <c r="A19670" s="68" t="s">
        <v>103</v>
      </c>
      <c r="B19670" s="69">
        <v>491902708</v>
      </c>
      <c r="C19670" s="68">
        <v>4897060370220</v>
      </c>
      <c r="D19670" s="69" t="s">
        <v>13072</v>
      </c>
      <c r="E19670" s="65">
        <f>IFERROR(VLOOKUP(C19670,Pivot!A:B,2,0),0)</f>
        <v>0</v>
      </c>
      <c r="F19670" s="65">
        <f>IFERROR(VLOOKUP(C19670,Pivot!A:C,3,0),0)</f>
        <v>0</v>
      </c>
    </row>
    <row r="19671" spans="1:6" x14ac:dyDescent="0.25">
      <c r="A19671" s="68" t="s">
        <v>103</v>
      </c>
      <c r="B19671" s="69">
        <v>491902709</v>
      </c>
      <c r="C19671" s="68">
        <v>4897060376031</v>
      </c>
      <c r="D19671" s="69" t="s">
        <v>13073</v>
      </c>
      <c r="E19671" s="65">
        <f>IFERROR(VLOOKUP(C19671,Pivot!A:B,2,0),0)</f>
        <v>0</v>
      </c>
      <c r="F19671" s="65">
        <f>IFERROR(VLOOKUP(C19671,Pivot!A:C,3,0),0)</f>
        <v>0</v>
      </c>
    </row>
    <row r="19672" spans="1:6" x14ac:dyDescent="0.25">
      <c r="A19672" s="68" t="s">
        <v>103</v>
      </c>
      <c r="B19672" s="69">
        <v>491902710</v>
      </c>
      <c r="C19672" s="68">
        <v>4897060376048</v>
      </c>
      <c r="D19672" s="69" t="s">
        <v>13074</v>
      </c>
      <c r="E19672" s="65">
        <f>IFERROR(VLOOKUP(C19672,Pivot!A:B,2,0),0)</f>
        <v>0</v>
      </c>
      <c r="F19672" s="65">
        <f>IFERROR(VLOOKUP(C19672,Pivot!A:C,3,0),0)</f>
        <v>0</v>
      </c>
    </row>
    <row r="19673" spans="1:6" x14ac:dyDescent="0.25">
      <c r="A19673" s="68" t="s">
        <v>103</v>
      </c>
      <c r="B19673" s="69">
        <v>491902711</v>
      </c>
      <c r="C19673" s="68">
        <v>4897060376055</v>
      </c>
      <c r="D19673" s="69" t="s">
        <v>13075</v>
      </c>
      <c r="E19673" s="65">
        <f>IFERROR(VLOOKUP(C19673,Pivot!A:B,2,0),0)</f>
        <v>0</v>
      </c>
      <c r="F19673" s="65">
        <f>IFERROR(VLOOKUP(C19673,Pivot!A:C,3,0),0)</f>
        <v>0</v>
      </c>
    </row>
    <row r="19674" spans="1:6" x14ac:dyDescent="0.25">
      <c r="A19674" s="68" t="s">
        <v>103</v>
      </c>
      <c r="B19674" s="69">
        <v>491902712</v>
      </c>
      <c r="C19674" s="68">
        <v>4897060370152</v>
      </c>
      <c r="D19674" s="69" t="s">
        <v>13076</v>
      </c>
      <c r="E19674" s="65">
        <f>IFERROR(VLOOKUP(C19674,Pivot!A:B,2,0),0)</f>
        <v>0</v>
      </c>
      <c r="F19674" s="65">
        <f>IFERROR(VLOOKUP(C19674,Pivot!A:C,3,0),0)</f>
        <v>0</v>
      </c>
    </row>
    <row r="19675" spans="1:6" x14ac:dyDescent="0.25">
      <c r="A19675" s="68" t="s">
        <v>103</v>
      </c>
      <c r="B19675" s="69">
        <v>491902713</v>
      </c>
      <c r="C19675" s="68">
        <v>4897060370169</v>
      </c>
      <c r="D19675" s="69" t="s">
        <v>13077</v>
      </c>
      <c r="E19675" s="65">
        <f>IFERROR(VLOOKUP(C19675,Pivot!A:B,2,0),0)</f>
        <v>0</v>
      </c>
      <c r="F19675" s="65">
        <f>IFERROR(VLOOKUP(C19675,Pivot!A:C,3,0),0)</f>
        <v>0</v>
      </c>
    </row>
    <row r="19676" spans="1:6" x14ac:dyDescent="0.25">
      <c r="A19676" s="68" t="s">
        <v>103</v>
      </c>
      <c r="B19676" s="69">
        <v>491902714</v>
      </c>
      <c r="C19676" s="68">
        <v>4897060370176</v>
      </c>
      <c r="D19676" s="69" t="s">
        <v>13078</v>
      </c>
      <c r="E19676" s="65">
        <f>IFERROR(VLOOKUP(C19676,Pivot!A:B,2,0),0)</f>
        <v>0</v>
      </c>
      <c r="F19676" s="65">
        <f>IFERROR(VLOOKUP(C19676,Pivot!A:C,3,0),0)</f>
        <v>0</v>
      </c>
    </row>
    <row r="19677" spans="1:6" x14ac:dyDescent="0.25">
      <c r="A19677" s="68" t="s">
        <v>103</v>
      </c>
      <c r="B19677" s="69">
        <v>491902715</v>
      </c>
      <c r="C19677" s="68">
        <v>4897060370237</v>
      </c>
      <c r="D19677" s="69" t="s">
        <v>13079</v>
      </c>
      <c r="E19677" s="65">
        <f>IFERROR(VLOOKUP(C19677,Pivot!A:B,2,0),0)</f>
        <v>0</v>
      </c>
      <c r="F19677" s="65">
        <f>IFERROR(VLOOKUP(C19677,Pivot!A:C,3,0),0)</f>
        <v>0</v>
      </c>
    </row>
    <row r="19678" spans="1:6" x14ac:dyDescent="0.25">
      <c r="A19678" s="68" t="s">
        <v>103</v>
      </c>
      <c r="B19678" s="69">
        <v>491902716</v>
      </c>
      <c r="C19678" s="68">
        <v>879674018792</v>
      </c>
      <c r="D19678" s="69" t="s">
        <v>13080</v>
      </c>
      <c r="E19678" s="65">
        <f>IFERROR(VLOOKUP(C19678,Pivot!A:B,2,0),0)</f>
        <v>0</v>
      </c>
      <c r="F19678" s="65">
        <f>IFERROR(VLOOKUP(C19678,Pivot!A:C,3,0),0)</f>
        <v>0</v>
      </c>
    </row>
    <row r="19679" spans="1:6" x14ac:dyDescent="0.25">
      <c r="A19679" s="68" t="s">
        <v>103</v>
      </c>
      <c r="B19679" s="69">
        <v>491902721</v>
      </c>
      <c r="C19679" s="68">
        <v>194133487620</v>
      </c>
      <c r="D19679" s="69" t="s">
        <v>13081</v>
      </c>
      <c r="E19679" s="65">
        <f>IFERROR(VLOOKUP(C19679,Pivot!A:B,2,0),0)</f>
        <v>0</v>
      </c>
      <c r="F19679" s="65">
        <f>IFERROR(VLOOKUP(C19679,Pivot!A:C,3,0),0)</f>
        <v>0</v>
      </c>
    </row>
    <row r="19680" spans="1:6" x14ac:dyDescent="0.25">
      <c r="A19680" s="68" t="s">
        <v>103</v>
      </c>
      <c r="B19680" s="69">
        <v>491902722</v>
      </c>
      <c r="C19680" s="68">
        <v>194133485428</v>
      </c>
      <c r="D19680" s="69" t="s">
        <v>13081</v>
      </c>
      <c r="E19680" s="65">
        <f>IFERROR(VLOOKUP(C19680,Pivot!A:B,2,0),0)</f>
        <v>0</v>
      </c>
      <c r="F19680" s="65">
        <f>IFERROR(VLOOKUP(C19680,Pivot!A:C,3,0),0)</f>
        <v>0</v>
      </c>
    </row>
    <row r="19681" spans="1:6" x14ac:dyDescent="0.25">
      <c r="A19681" s="68" t="s">
        <v>103</v>
      </c>
      <c r="B19681" s="69">
        <v>491902723</v>
      </c>
      <c r="C19681" s="68">
        <v>194133484902</v>
      </c>
      <c r="D19681" s="69" t="s">
        <v>13082</v>
      </c>
      <c r="E19681" s="65">
        <f>IFERROR(VLOOKUP(C19681,Pivot!A:B,2,0),0)</f>
        <v>0</v>
      </c>
      <c r="F19681" s="65">
        <f>IFERROR(VLOOKUP(C19681,Pivot!A:C,3,0),0)</f>
        <v>0</v>
      </c>
    </row>
    <row r="19682" spans="1:6" x14ac:dyDescent="0.25">
      <c r="A19682" s="68" t="s">
        <v>103</v>
      </c>
      <c r="B19682" s="69">
        <v>491902728</v>
      </c>
      <c r="C19682" s="68">
        <v>194133685965</v>
      </c>
      <c r="D19682" s="69" t="s">
        <v>13083</v>
      </c>
      <c r="E19682" s="65">
        <f>IFERROR(VLOOKUP(C19682,Pivot!A:B,2,0),0)</f>
        <v>0</v>
      </c>
      <c r="F19682" s="65">
        <f>IFERROR(VLOOKUP(C19682,Pivot!A:C,3,0),0)</f>
        <v>0</v>
      </c>
    </row>
    <row r="19683" spans="1:6" x14ac:dyDescent="0.25">
      <c r="A19683" s="68" t="s">
        <v>103</v>
      </c>
      <c r="B19683" s="69">
        <v>491902732</v>
      </c>
      <c r="C19683" s="68">
        <v>5414301523345</v>
      </c>
      <c r="D19683" s="69" t="s">
        <v>13084</v>
      </c>
      <c r="E19683" s="65">
        <f>IFERROR(VLOOKUP(C19683,Pivot!A:B,2,0),0)</f>
        <v>0</v>
      </c>
      <c r="F19683" s="65">
        <f>IFERROR(VLOOKUP(C19683,Pivot!A:C,3,0),0)</f>
        <v>0</v>
      </c>
    </row>
    <row r="19684" spans="1:6" x14ac:dyDescent="0.25">
      <c r="A19684" s="68" t="s">
        <v>103</v>
      </c>
      <c r="B19684" s="69">
        <v>491902733</v>
      </c>
      <c r="C19684" s="68">
        <v>8906115470047</v>
      </c>
      <c r="D19684" s="69" t="s">
        <v>13085</v>
      </c>
      <c r="E19684" s="65">
        <f>IFERROR(VLOOKUP(C19684,Pivot!A:B,2,0),0)</f>
        <v>0</v>
      </c>
      <c r="F19684" s="65">
        <f>IFERROR(VLOOKUP(C19684,Pivot!A:C,3,0),0)</f>
        <v>0</v>
      </c>
    </row>
    <row r="19685" spans="1:6" x14ac:dyDescent="0.25">
      <c r="A19685" s="68" t="s">
        <v>103</v>
      </c>
      <c r="B19685" s="69">
        <v>491902737</v>
      </c>
      <c r="C19685" s="68">
        <v>887961539073</v>
      </c>
      <c r="D19685" s="69" t="s">
        <v>13086</v>
      </c>
      <c r="E19685" s="65">
        <f>IFERROR(VLOOKUP(C19685,Pivot!A:B,2,0),0)</f>
        <v>0</v>
      </c>
      <c r="F19685" s="65">
        <f>IFERROR(VLOOKUP(C19685,Pivot!A:C,3,0),0)</f>
        <v>0</v>
      </c>
    </row>
    <row r="19686" spans="1:6" x14ac:dyDescent="0.25">
      <c r="A19686" s="68" t="s">
        <v>103</v>
      </c>
      <c r="B19686" s="69">
        <v>491902737</v>
      </c>
      <c r="C19686" s="68">
        <v>887961539080</v>
      </c>
      <c r="D19686" s="69" t="s">
        <v>13086</v>
      </c>
      <c r="E19686" s="65">
        <f>IFERROR(VLOOKUP(C19686,Pivot!A:B,2,0),0)</f>
        <v>0</v>
      </c>
      <c r="F19686" s="65">
        <f>IFERROR(VLOOKUP(C19686,Pivot!A:C,3,0),0)</f>
        <v>0</v>
      </c>
    </row>
    <row r="19687" spans="1:6" x14ac:dyDescent="0.25">
      <c r="A19687" s="68" t="s">
        <v>103</v>
      </c>
      <c r="B19687" s="69">
        <v>491902737</v>
      </c>
      <c r="C19687" s="68">
        <v>887961539097</v>
      </c>
      <c r="D19687" s="69" t="s">
        <v>13086</v>
      </c>
      <c r="E19687" s="65">
        <f>IFERROR(VLOOKUP(C19687,Pivot!A:B,2,0),0)</f>
        <v>0</v>
      </c>
      <c r="F19687" s="65">
        <f>IFERROR(VLOOKUP(C19687,Pivot!A:C,3,0),0)</f>
        <v>0</v>
      </c>
    </row>
    <row r="19688" spans="1:6" x14ac:dyDescent="0.25">
      <c r="A19688" s="68" t="s">
        <v>103</v>
      </c>
      <c r="B19688" s="69">
        <v>491902737</v>
      </c>
      <c r="C19688" s="68">
        <v>887961539110</v>
      </c>
      <c r="D19688" s="69" t="s">
        <v>13086</v>
      </c>
      <c r="E19688" s="65">
        <f>IFERROR(VLOOKUP(C19688,Pivot!A:B,2,0),0)</f>
        <v>0</v>
      </c>
      <c r="F19688" s="65">
        <f>IFERROR(VLOOKUP(C19688,Pivot!A:C,3,0),0)</f>
        <v>0</v>
      </c>
    </row>
    <row r="19689" spans="1:6" x14ac:dyDescent="0.25">
      <c r="A19689" s="68" t="s">
        <v>103</v>
      </c>
      <c r="B19689" s="69">
        <v>491902737</v>
      </c>
      <c r="C19689" s="68">
        <v>887961539127</v>
      </c>
      <c r="D19689" s="69" t="s">
        <v>13086</v>
      </c>
      <c r="E19689" s="65">
        <f>IFERROR(VLOOKUP(C19689,Pivot!A:B,2,0),0)</f>
        <v>0</v>
      </c>
      <c r="F19689" s="65">
        <f>IFERROR(VLOOKUP(C19689,Pivot!A:C,3,0),0)</f>
        <v>0</v>
      </c>
    </row>
    <row r="19690" spans="1:6" x14ac:dyDescent="0.25">
      <c r="A19690" s="68" t="s">
        <v>103</v>
      </c>
      <c r="B19690" s="69">
        <v>491902738</v>
      </c>
      <c r="C19690" s="68">
        <v>887961720402</v>
      </c>
      <c r="D19690" s="69" t="s">
        <v>13087</v>
      </c>
      <c r="E19690" s="65">
        <f>IFERROR(VLOOKUP(C19690,Pivot!A:B,2,0),0)</f>
        <v>0</v>
      </c>
      <c r="F19690" s="65">
        <f>IFERROR(VLOOKUP(C19690,Pivot!A:C,3,0),0)</f>
        <v>0</v>
      </c>
    </row>
    <row r="19691" spans="1:6" x14ac:dyDescent="0.25">
      <c r="A19691" s="68" t="s">
        <v>103</v>
      </c>
      <c r="B19691" s="69">
        <v>491902740</v>
      </c>
      <c r="C19691" s="68">
        <v>887961813449</v>
      </c>
      <c r="D19691" s="69" t="s">
        <v>13088</v>
      </c>
      <c r="E19691" s="65">
        <f>IFERROR(VLOOKUP(C19691,Pivot!A:B,2,0),0)</f>
        <v>0</v>
      </c>
      <c r="F19691" s="65">
        <f>IFERROR(VLOOKUP(C19691,Pivot!A:C,3,0),0)</f>
        <v>0</v>
      </c>
    </row>
    <row r="19692" spans="1:6" x14ac:dyDescent="0.25">
      <c r="A19692" s="68" t="s">
        <v>103</v>
      </c>
      <c r="B19692" s="69">
        <v>491902742</v>
      </c>
      <c r="C19692" s="68">
        <v>887961821468</v>
      </c>
      <c r="D19692" s="69" t="s">
        <v>13089</v>
      </c>
      <c r="E19692" s="65">
        <f>IFERROR(VLOOKUP(C19692,Pivot!A:B,2,0),0)</f>
        <v>0</v>
      </c>
      <c r="F19692" s="65">
        <f>IFERROR(VLOOKUP(C19692,Pivot!A:C,3,0),0)</f>
        <v>0</v>
      </c>
    </row>
    <row r="19693" spans="1:6" x14ac:dyDescent="0.25">
      <c r="A19693" s="68" t="s">
        <v>103</v>
      </c>
      <c r="B19693" s="69">
        <v>491902743</v>
      </c>
      <c r="C19693" s="68">
        <v>887961823936</v>
      </c>
      <c r="D19693" s="69" t="s">
        <v>13090</v>
      </c>
      <c r="E19693" s="65">
        <f>IFERROR(VLOOKUP(C19693,Pivot!A:B,2,0),0)</f>
        <v>0</v>
      </c>
      <c r="F19693" s="65">
        <f>IFERROR(VLOOKUP(C19693,Pivot!A:C,3,0),0)</f>
        <v>0</v>
      </c>
    </row>
    <row r="19694" spans="1:6" x14ac:dyDescent="0.25">
      <c r="A19694" s="68" t="s">
        <v>103</v>
      </c>
      <c r="B19694" s="69">
        <v>491902744</v>
      </c>
      <c r="C19694" s="68">
        <v>887961858136</v>
      </c>
      <c r="D19694" s="69" t="s">
        <v>13091</v>
      </c>
      <c r="E19694" s="65">
        <f>IFERROR(VLOOKUP(C19694,Pivot!A:B,2,0),0)</f>
        <v>0</v>
      </c>
      <c r="F19694" s="65">
        <f>IFERROR(VLOOKUP(C19694,Pivot!A:C,3,0),0)</f>
        <v>0</v>
      </c>
    </row>
    <row r="19695" spans="1:6" x14ac:dyDescent="0.25">
      <c r="A19695" s="68" t="s">
        <v>103</v>
      </c>
      <c r="B19695" s="69">
        <v>491902744</v>
      </c>
      <c r="C19695" s="68">
        <v>887961858150</v>
      </c>
      <c r="D19695" s="69" t="s">
        <v>13091</v>
      </c>
      <c r="E19695" s="65">
        <f>IFERROR(VLOOKUP(C19695,Pivot!A:B,2,0),0)</f>
        <v>0</v>
      </c>
      <c r="F19695" s="65">
        <f>IFERROR(VLOOKUP(C19695,Pivot!A:C,3,0),0)</f>
        <v>0</v>
      </c>
    </row>
    <row r="19696" spans="1:6" x14ac:dyDescent="0.25">
      <c r="A19696" s="68" t="s">
        <v>103</v>
      </c>
      <c r="B19696" s="69">
        <v>491902744</v>
      </c>
      <c r="C19696" s="68">
        <v>887961858174</v>
      </c>
      <c r="D19696" s="69" t="s">
        <v>13091</v>
      </c>
      <c r="E19696" s="65">
        <f>IFERROR(VLOOKUP(C19696,Pivot!A:B,2,0),0)</f>
        <v>0</v>
      </c>
      <c r="F19696" s="65">
        <f>IFERROR(VLOOKUP(C19696,Pivot!A:C,3,0),0)</f>
        <v>0</v>
      </c>
    </row>
    <row r="19697" spans="1:6" x14ac:dyDescent="0.25">
      <c r="A19697" s="68" t="s">
        <v>103</v>
      </c>
      <c r="B19697" s="69">
        <v>491902744</v>
      </c>
      <c r="C19697" s="68">
        <v>887961880625</v>
      </c>
      <c r="D19697" s="69" t="s">
        <v>13091</v>
      </c>
      <c r="E19697" s="65">
        <f>IFERROR(VLOOKUP(C19697,Pivot!A:B,2,0),0)</f>
        <v>0</v>
      </c>
      <c r="F19697" s="65">
        <f>IFERROR(VLOOKUP(C19697,Pivot!A:C,3,0),0)</f>
        <v>0</v>
      </c>
    </row>
    <row r="19698" spans="1:6" x14ac:dyDescent="0.25">
      <c r="A19698" s="68" t="s">
        <v>103</v>
      </c>
      <c r="B19698" s="69">
        <v>491902744</v>
      </c>
      <c r="C19698" s="68">
        <v>887961880632</v>
      </c>
      <c r="D19698" s="69" t="s">
        <v>13091</v>
      </c>
      <c r="E19698" s="65">
        <f>IFERROR(VLOOKUP(C19698,Pivot!A:B,2,0),0)</f>
        <v>0</v>
      </c>
      <c r="F19698" s="65">
        <f>IFERROR(VLOOKUP(C19698,Pivot!A:C,3,0),0)</f>
        <v>0</v>
      </c>
    </row>
    <row r="19699" spans="1:6" x14ac:dyDescent="0.25">
      <c r="A19699" s="68" t="s">
        <v>103</v>
      </c>
      <c r="B19699" s="69">
        <v>491902744</v>
      </c>
      <c r="C19699" s="68">
        <v>887961940015</v>
      </c>
      <c r="D19699" s="69" t="s">
        <v>13091</v>
      </c>
      <c r="E19699" s="65">
        <f>IFERROR(VLOOKUP(C19699,Pivot!A:B,2,0),0)</f>
        <v>0</v>
      </c>
      <c r="F19699" s="65">
        <f>IFERROR(VLOOKUP(C19699,Pivot!A:C,3,0),0)</f>
        <v>0</v>
      </c>
    </row>
    <row r="19700" spans="1:6" x14ac:dyDescent="0.25">
      <c r="A19700" s="68" t="s">
        <v>103</v>
      </c>
      <c r="B19700" s="69">
        <v>491902744</v>
      </c>
      <c r="C19700" s="68">
        <v>887961940022</v>
      </c>
      <c r="D19700" s="69" t="s">
        <v>13091</v>
      </c>
      <c r="E19700" s="65">
        <f>IFERROR(VLOOKUP(C19700,Pivot!A:B,2,0),0)</f>
        <v>0</v>
      </c>
      <c r="F19700" s="65">
        <f>IFERROR(VLOOKUP(C19700,Pivot!A:C,3,0),0)</f>
        <v>0</v>
      </c>
    </row>
    <row r="19701" spans="1:6" x14ac:dyDescent="0.25">
      <c r="A19701" s="68" t="s">
        <v>103</v>
      </c>
      <c r="B19701" s="69">
        <v>491902744</v>
      </c>
      <c r="C19701" s="68">
        <v>887961940039</v>
      </c>
      <c r="D19701" s="69" t="s">
        <v>13091</v>
      </c>
      <c r="E19701" s="65">
        <f>IFERROR(VLOOKUP(C19701,Pivot!A:B,2,0),0)</f>
        <v>0</v>
      </c>
      <c r="F19701" s="65">
        <f>IFERROR(VLOOKUP(C19701,Pivot!A:C,3,0),0)</f>
        <v>0</v>
      </c>
    </row>
    <row r="19702" spans="1:6" x14ac:dyDescent="0.25">
      <c r="A19702" s="68" t="s">
        <v>103</v>
      </c>
      <c r="B19702" s="69">
        <v>491902744</v>
      </c>
      <c r="C19702" s="68">
        <v>887961940077</v>
      </c>
      <c r="D19702" s="69" t="s">
        <v>13091</v>
      </c>
      <c r="E19702" s="65">
        <f>IFERROR(VLOOKUP(C19702,Pivot!A:B,2,0),0)</f>
        <v>0</v>
      </c>
      <c r="F19702" s="65">
        <f>IFERROR(VLOOKUP(C19702,Pivot!A:C,3,0),0)</f>
        <v>0</v>
      </c>
    </row>
    <row r="19703" spans="1:6" x14ac:dyDescent="0.25">
      <c r="A19703" s="68" t="s">
        <v>103</v>
      </c>
      <c r="B19703" s="69">
        <v>491902745</v>
      </c>
      <c r="C19703" s="68">
        <v>887961863420</v>
      </c>
      <c r="D19703" s="69" t="s">
        <v>13092</v>
      </c>
      <c r="E19703" s="65">
        <f>IFERROR(VLOOKUP(C19703,Pivot!A:B,2,0),0)</f>
        <v>0</v>
      </c>
      <c r="F19703" s="65">
        <f>IFERROR(VLOOKUP(C19703,Pivot!A:C,3,0),0)</f>
        <v>0</v>
      </c>
    </row>
    <row r="19704" spans="1:6" x14ac:dyDescent="0.25">
      <c r="A19704" s="68" t="s">
        <v>103</v>
      </c>
      <c r="B19704" s="69">
        <v>491902746</v>
      </c>
      <c r="C19704" s="68">
        <v>887961873016</v>
      </c>
      <c r="D19704" s="69" t="s">
        <v>13093</v>
      </c>
      <c r="E19704" s="65">
        <f>IFERROR(VLOOKUP(C19704,Pivot!A:B,2,0),0)</f>
        <v>0</v>
      </c>
      <c r="F19704" s="65">
        <f>IFERROR(VLOOKUP(C19704,Pivot!A:C,3,0),0)</f>
        <v>0</v>
      </c>
    </row>
    <row r="19705" spans="1:6" x14ac:dyDescent="0.25">
      <c r="A19705" s="68" t="s">
        <v>103</v>
      </c>
      <c r="B19705" s="69">
        <v>491902748</v>
      </c>
      <c r="C19705" s="68">
        <v>887961874655</v>
      </c>
      <c r="D19705" s="69" t="s">
        <v>13094</v>
      </c>
      <c r="E19705" s="65">
        <f>IFERROR(VLOOKUP(C19705,Pivot!A:B,2,0),0)</f>
        <v>0</v>
      </c>
      <c r="F19705" s="65">
        <f>IFERROR(VLOOKUP(C19705,Pivot!A:C,3,0),0)</f>
        <v>0</v>
      </c>
    </row>
    <row r="19706" spans="1:6" x14ac:dyDescent="0.25">
      <c r="A19706" s="68" t="s">
        <v>103</v>
      </c>
      <c r="B19706" s="69">
        <v>491902751</v>
      </c>
      <c r="C19706" s="68">
        <v>887961875799</v>
      </c>
      <c r="D19706" s="69" t="s">
        <v>13095</v>
      </c>
      <c r="E19706" s="65">
        <f>IFERROR(VLOOKUP(C19706,Pivot!A:B,2,0),0)</f>
        <v>0</v>
      </c>
      <c r="F19706" s="65">
        <f>IFERROR(VLOOKUP(C19706,Pivot!A:C,3,0),0)</f>
        <v>0</v>
      </c>
    </row>
    <row r="19707" spans="1:6" x14ac:dyDescent="0.25">
      <c r="A19707" s="68" t="s">
        <v>103</v>
      </c>
      <c r="B19707" s="69">
        <v>491902752</v>
      </c>
      <c r="C19707" s="68">
        <v>630509971312</v>
      </c>
      <c r="D19707" s="69" t="s">
        <v>13096</v>
      </c>
      <c r="E19707" s="65">
        <f>IFERROR(VLOOKUP(C19707,Pivot!A:B,2,0),0)</f>
        <v>0</v>
      </c>
      <c r="F19707" s="65">
        <f>IFERROR(VLOOKUP(C19707,Pivot!A:C,3,0),0)</f>
        <v>0</v>
      </c>
    </row>
    <row r="19708" spans="1:6" x14ac:dyDescent="0.25">
      <c r="A19708" s="68" t="s">
        <v>103</v>
      </c>
      <c r="B19708" s="69">
        <v>491902754</v>
      </c>
      <c r="C19708" s="68">
        <v>630509937875</v>
      </c>
      <c r="D19708" s="69" t="s">
        <v>13097</v>
      </c>
      <c r="E19708" s="65">
        <f>IFERROR(VLOOKUP(C19708,Pivot!A:B,2,0),0)</f>
        <v>0</v>
      </c>
      <c r="F19708" s="65">
        <f>IFERROR(VLOOKUP(C19708,Pivot!A:C,3,0),0)</f>
        <v>0</v>
      </c>
    </row>
    <row r="19709" spans="1:6" x14ac:dyDescent="0.25">
      <c r="A19709" s="68" t="s">
        <v>103</v>
      </c>
      <c r="B19709" s="69">
        <v>491913991</v>
      </c>
      <c r="C19709" s="68">
        <v>8907176380467</v>
      </c>
      <c r="D19709" s="69" t="s">
        <v>13098</v>
      </c>
      <c r="E19709" s="65">
        <f>IFERROR(VLOOKUP(C19709,Pivot!A:B,2,0),0)</f>
        <v>0</v>
      </c>
      <c r="F19709" s="65">
        <f>IFERROR(VLOOKUP(C19709,Pivot!A:C,3,0),0)</f>
        <v>0</v>
      </c>
    </row>
    <row r="19710" spans="1:6" x14ac:dyDescent="0.25">
      <c r="A19710" s="68" t="s">
        <v>103</v>
      </c>
      <c r="B19710" s="69">
        <v>491914155</v>
      </c>
      <c r="C19710" s="68">
        <v>8907176382300</v>
      </c>
      <c r="D19710" s="69" t="s">
        <v>13099</v>
      </c>
      <c r="E19710" s="65">
        <f>IFERROR(VLOOKUP(C19710,Pivot!A:B,2,0),0)</f>
        <v>0</v>
      </c>
      <c r="F19710" s="65">
        <f>IFERROR(VLOOKUP(C19710,Pivot!A:C,3,0),0)</f>
        <v>0</v>
      </c>
    </row>
    <row r="19711" spans="1:6" x14ac:dyDescent="0.25">
      <c r="A19711" s="68" t="s">
        <v>103</v>
      </c>
      <c r="B19711" s="69">
        <v>491914164</v>
      </c>
      <c r="C19711" s="68">
        <v>8907176382393</v>
      </c>
      <c r="D19711" s="69" t="s">
        <v>13100</v>
      </c>
      <c r="E19711" s="65">
        <f>IFERROR(VLOOKUP(C19711,Pivot!A:B,2,0),0)</f>
        <v>0</v>
      </c>
      <c r="F19711" s="65">
        <f>IFERROR(VLOOKUP(C19711,Pivot!A:C,3,0),0)</f>
        <v>0</v>
      </c>
    </row>
    <row r="19712" spans="1:6" x14ac:dyDescent="0.25">
      <c r="A19712" s="68" t="s">
        <v>103</v>
      </c>
      <c r="B19712" s="69">
        <v>491914423</v>
      </c>
      <c r="C19712" s="68">
        <v>8905350029867</v>
      </c>
      <c r="D19712" s="69" t="s">
        <v>13101</v>
      </c>
      <c r="E19712" s="65">
        <f>IFERROR(VLOOKUP(C19712,Pivot!A:B,2,0),0)</f>
        <v>0</v>
      </c>
      <c r="F19712" s="65">
        <f>IFERROR(VLOOKUP(C19712,Pivot!A:C,3,0),0)</f>
        <v>0</v>
      </c>
    </row>
    <row r="19713" spans="1:6" x14ac:dyDescent="0.25">
      <c r="A19713" s="68" t="s">
        <v>103</v>
      </c>
      <c r="B19713" s="69">
        <v>491914847</v>
      </c>
      <c r="C19713" s="68">
        <v>8905350055842</v>
      </c>
      <c r="D19713" s="69" t="s">
        <v>13102</v>
      </c>
      <c r="E19713" s="65">
        <f>IFERROR(VLOOKUP(C19713,Pivot!A:B,2,0),0)</f>
        <v>0</v>
      </c>
      <c r="F19713" s="65">
        <f>IFERROR(VLOOKUP(C19713,Pivot!A:C,3,0),0)</f>
        <v>0</v>
      </c>
    </row>
    <row r="19714" spans="1:6" x14ac:dyDescent="0.25">
      <c r="A19714" s="68" t="s">
        <v>103</v>
      </c>
      <c r="B19714" s="69">
        <v>491947717</v>
      </c>
      <c r="C19714" s="68">
        <v>8901736250825</v>
      </c>
      <c r="D19714" s="69" t="s">
        <v>13103</v>
      </c>
      <c r="E19714" s="65">
        <f>IFERROR(VLOOKUP(C19714,Pivot!A:B,2,0),0)</f>
        <v>0</v>
      </c>
      <c r="F19714" s="65">
        <f>IFERROR(VLOOKUP(C19714,Pivot!A:C,3,0),0)</f>
        <v>0</v>
      </c>
    </row>
    <row r="19715" spans="1:6" x14ac:dyDescent="0.25">
      <c r="A19715" s="68" t="s">
        <v>103</v>
      </c>
      <c r="B19715" s="69">
        <v>491947718</v>
      </c>
      <c r="C19715" s="68">
        <v>8901736250832</v>
      </c>
      <c r="D19715" s="69" t="s">
        <v>13104</v>
      </c>
      <c r="E19715" s="65">
        <f>IFERROR(VLOOKUP(C19715,Pivot!A:B,2,0),0)</f>
        <v>0</v>
      </c>
      <c r="F19715" s="65">
        <f>IFERROR(VLOOKUP(C19715,Pivot!A:C,3,0),0)</f>
        <v>0</v>
      </c>
    </row>
    <row r="19716" spans="1:6" x14ac:dyDescent="0.25">
      <c r="A19716" s="68" t="s">
        <v>103</v>
      </c>
      <c r="B19716" s="69">
        <v>491947719</v>
      </c>
      <c r="C19716" s="68">
        <v>8901736250849</v>
      </c>
      <c r="D19716" s="69" t="s">
        <v>13105</v>
      </c>
      <c r="E19716" s="65">
        <f>IFERROR(VLOOKUP(C19716,Pivot!A:B,2,0),0)</f>
        <v>0</v>
      </c>
      <c r="F19716" s="65">
        <f>IFERROR(VLOOKUP(C19716,Pivot!A:C,3,0),0)</f>
        <v>0</v>
      </c>
    </row>
    <row r="19717" spans="1:6" x14ac:dyDescent="0.25">
      <c r="A19717" s="68" t="s">
        <v>103</v>
      </c>
      <c r="B19717" s="69">
        <v>491947720</v>
      </c>
      <c r="C19717" s="68">
        <v>8901736250856</v>
      </c>
      <c r="D19717" s="69" t="s">
        <v>13106</v>
      </c>
      <c r="E19717" s="65">
        <f>IFERROR(VLOOKUP(C19717,Pivot!A:B,2,0),0)</f>
        <v>0</v>
      </c>
      <c r="F19717" s="65">
        <f>IFERROR(VLOOKUP(C19717,Pivot!A:C,3,0),0)</f>
        <v>0</v>
      </c>
    </row>
    <row r="19718" spans="1:6" x14ac:dyDescent="0.25">
      <c r="A19718" s="68" t="s">
        <v>103</v>
      </c>
      <c r="B19718" s="69">
        <v>491947721</v>
      </c>
      <c r="C19718" s="68">
        <v>8901736250863</v>
      </c>
      <c r="D19718" s="69" t="s">
        <v>13107</v>
      </c>
      <c r="E19718" s="65">
        <f>IFERROR(VLOOKUP(C19718,Pivot!A:B,2,0),0)</f>
        <v>0</v>
      </c>
      <c r="F19718" s="65">
        <f>IFERROR(VLOOKUP(C19718,Pivot!A:C,3,0),0)</f>
        <v>0</v>
      </c>
    </row>
    <row r="19719" spans="1:6" x14ac:dyDescent="0.25">
      <c r="A19719" s="68" t="s">
        <v>103</v>
      </c>
      <c r="B19719" s="69">
        <v>491947722</v>
      </c>
      <c r="C19719" s="68">
        <v>8901736250870</v>
      </c>
      <c r="D19719" s="69" t="s">
        <v>13108</v>
      </c>
      <c r="E19719" s="65">
        <f>IFERROR(VLOOKUP(C19719,Pivot!A:B,2,0),0)</f>
        <v>0</v>
      </c>
      <c r="F19719" s="65">
        <f>IFERROR(VLOOKUP(C19719,Pivot!A:C,3,0),0)</f>
        <v>0</v>
      </c>
    </row>
    <row r="19720" spans="1:6" x14ac:dyDescent="0.25">
      <c r="A19720" s="68" t="s">
        <v>103</v>
      </c>
      <c r="B19720" s="69">
        <v>491947723</v>
      </c>
      <c r="C19720" s="68">
        <v>8901736250887</v>
      </c>
      <c r="D19720" s="69" t="s">
        <v>13109</v>
      </c>
      <c r="E19720" s="65">
        <f>IFERROR(VLOOKUP(C19720,Pivot!A:B,2,0),0)</f>
        <v>0</v>
      </c>
      <c r="F19720" s="65">
        <f>IFERROR(VLOOKUP(C19720,Pivot!A:C,3,0),0)</f>
        <v>0</v>
      </c>
    </row>
    <row r="19721" spans="1:6" x14ac:dyDescent="0.25">
      <c r="A19721" s="68" t="s">
        <v>103</v>
      </c>
      <c r="B19721" s="69">
        <v>491947724</v>
      </c>
      <c r="C19721" s="68">
        <v>8901736250894</v>
      </c>
      <c r="D19721" s="69" t="s">
        <v>13110</v>
      </c>
      <c r="E19721" s="65">
        <f>IFERROR(VLOOKUP(C19721,Pivot!A:B,2,0),0)</f>
        <v>0</v>
      </c>
      <c r="F19721" s="65">
        <f>IFERROR(VLOOKUP(C19721,Pivot!A:C,3,0),0)</f>
        <v>0</v>
      </c>
    </row>
    <row r="19722" spans="1:6" x14ac:dyDescent="0.25">
      <c r="A19722" s="68" t="s">
        <v>103</v>
      </c>
      <c r="B19722" s="69">
        <v>491947725</v>
      </c>
      <c r="C19722" s="68">
        <v>8901736250900</v>
      </c>
      <c r="D19722" s="69" t="s">
        <v>13111</v>
      </c>
      <c r="E19722" s="65">
        <f>IFERROR(VLOOKUP(C19722,Pivot!A:B,2,0),0)</f>
        <v>0</v>
      </c>
      <c r="F19722" s="65">
        <f>IFERROR(VLOOKUP(C19722,Pivot!A:C,3,0),0)</f>
        <v>0</v>
      </c>
    </row>
    <row r="19723" spans="1:6" x14ac:dyDescent="0.25">
      <c r="A19723" s="68" t="s">
        <v>103</v>
      </c>
      <c r="B19723" s="69">
        <v>491947726</v>
      </c>
      <c r="C19723" s="68">
        <v>8901736250917</v>
      </c>
      <c r="D19723" s="69" t="s">
        <v>13112</v>
      </c>
      <c r="E19723" s="65">
        <f>IFERROR(VLOOKUP(C19723,Pivot!A:B,2,0),0)</f>
        <v>0</v>
      </c>
      <c r="F19723" s="65">
        <f>IFERROR(VLOOKUP(C19723,Pivot!A:C,3,0),0)</f>
        <v>0</v>
      </c>
    </row>
    <row r="19724" spans="1:6" x14ac:dyDescent="0.25">
      <c r="A19724" s="68" t="s">
        <v>103</v>
      </c>
      <c r="B19724" s="69">
        <v>491947727</v>
      </c>
      <c r="C19724" s="68">
        <v>8901736250924</v>
      </c>
      <c r="D19724" s="69" t="s">
        <v>13113</v>
      </c>
      <c r="E19724" s="65">
        <f>IFERROR(VLOOKUP(C19724,Pivot!A:B,2,0),0)</f>
        <v>0</v>
      </c>
      <c r="F19724" s="65">
        <f>IFERROR(VLOOKUP(C19724,Pivot!A:C,3,0),0)</f>
        <v>0</v>
      </c>
    </row>
    <row r="19725" spans="1:6" x14ac:dyDescent="0.25">
      <c r="A19725" s="68" t="s">
        <v>103</v>
      </c>
      <c r="B19725" s="69">
        <v>491947728</v>
      </c>
      <c r="C19725" s="68">
        <v>8901736250931</v>
      </c>
      <c r="D19725" s="69" t="s">
        <v>13114</v>
      </c>
      <c r="E19725" s="65">
        <f>IFERROR(VLOOKUP(C19725,Pivot!A:B,2,0),0)</f>
        <v>0</v>
      </c>
      <c r="F19725" s="65">
        <f>IFERROR(VLOOKUP(C19725,Pivot!A:C,3,0),0)</f>
        <v>0</v>
      </c>
    </row>
    <row r="19726" spans="1:6" x14ac:dyDescent="0.25">
      <c r="A19726" s="68" t="s">
        <v>103</v>
      </c>
      <c r="B19726" s="69">
        <v>491947729</v>
      </c>
      <c r="C19726" s="68">
        <v>8901736250948</v>
      </c>
      <c r="D19726" s="69" t="s">
        <v>13115</v>
      </c>
      <c r="E19726" s="65">
        <f>IFERROR(VLOOKUP(C19726,Pivot!A:B,2,0),0)</f>
        <v>0</v>
      </c>
      <c r="F19726" s="65">
        <f>IFERROR(VLOOKUP(C19726,Pivot!A:C,3,0),0)</f>
        <v>0</v>
      </c>
    </row>
    <row r="19727" spans="1:6" x14ac:dyDescent="0.25">
      <c r="A19727" s="68" t="s">
        <v>103</v>
      </c>
      <c r="B19727" s="69">
        <v>491947730</v>
      </c>
      <c r="C19727" s="68">
        <v>8901736250955</v>
      </c>
      <c r="D19727" s="69" t="s">
        <v>13116</v>
      </c>
      <c r="E19727" s="65">
        <f>IFERROR(VLOOKUP(C19727,Pivot!A:B,2,0),0)</f>
        <v>0</v>
      </c>
      <c r="F19727" s="65">
        <f>IFERROR(VLOOKUP(C19727,Pivot!A:C,3,0),0)</f>
        <v>0</v>
      </c>
    </row>
    <row r="19728" spans="1:6" x14ac:dyDescent="0.25">
      <c r="A19728" s="68" t="s">
        <v>103</v>
      </c>
      <c r="B19728" s="69">
        <v>491947731</v>
      </c>
      <c r="C19728" s="68">
        <v>8901736250962</v>
      </c>
      <c r="D19728" s="69" t="s">
        <v>13117</v>
      </c>
      <c r="E19728" s="65">
        <f>IFERROR(VLOOKUP(C19728,Pivot!A:B,2,0),0)</f>
        <v>0</v>
      </c>
      <c r="F19728" s="65">
        <f>IFERROR(VLOOKUP(C19728,Pivot!A:C,3,0),0)</f>
        <v>0</v>
      </c>
    </row>
    <row r="19729" spans="1:6" x14ac:dyDescent="0.25">
      <c r="A19729" s="68" t="s">
        <v>103</v>
      </c>
      <c r="B19729" s="69">
        <v>491947732</v>
      </c>
      <c r="C19729" s="68">
        <v>8901736250979</v>
      </c>
      <c r="D19729" s="69" t="s">
        <v>13118</v>
      </c>
      <c r="E19729" s="65">
        <f>IFERROR(VLOOKUP(C19729,Pivot!A:B,2,0),0)</f>
        <v>0</v>
      </c>
      <c r="F19729" s="65">
        <f>IFERROR(VLOOKUP(C19729,Pivot!A:C,3,0),0)</f>
        <v>0</v>
      </c>
    </row>
    <row r="19730" spans="1:6" x14ac:dyDescent="0.25">
      <c r="A19730" s="68" t="s">
        <v>103</v>
      </c>
      <c r="B19730" s="69">
        <v>491947733</v>
      </c>
      <c r="C19730" s="68">
        <v>8901736250986</v>
      </c>
      <c r="D19730" s="69" t="s">
        <v>13119</v>
      </c>
      <c r="E19730" s="65">
        <f>IFERROR(VLOOKUP(C19730,Pivot!A:B,2,0),0)</f>
        <v>0</v>
      </c>
      <c r="F19730" s="65">
        <f>IFERROR(VLOOKUP(C19730,Pivot!A:C,3,0),0)</f>
        <v>0</v>
      </c>
    </row>
    <row r="19731" spans="1:6" x14ac:dyDescent="0.25">
      <c r="A19731" s="68" t="s">
        <v>103</v>
      </c>
      <c r="B19731" s="69">
        <v>491947734</v>
      </c>
      <c r="C19731" s="68">
        <v>8901736250993</v>
      </c>
      <c r="D19731" s="69" t="s">
        <v>13120</v>
      </c>
      <c r="E19731" s="65">
        <f>IFERROR(VLOOKUP(C19731,Pivot!A:B,2,0),0)</f>
        <v>0</v>
      </c>
      <c r="F19731" s="65">
        <f>IFERROR(VLOOKUP(C19731,Pivot!A:C,3,0),0)</f>
        <v>0</v>
      </c>
    </row>
    <row r="19732" spans="1:6" x14ac:dyDescent="0.25">
      <c r="A19732" s="68" t="s">
        <v>103</v>
      </c>
      <c r="B19732" s="69">
        <v>491947735</v>
      </c>
      <c r="C19732" s="68">
        <v>8901736251006</v>
      </c>
      <c r="D19732" s="69" t="s">
        <v>13121</v>
      </c>
      <c r="E19732" s="65">
        <f>IFERROR(VLOOKUP(C19732,Pivot!A:B,2,0),0)</f>
        <v>0</v>
      </c>
      <c r="F19732" s="65">
        <f>IFERROR(VLOOKUP(C19732,Pivot!A:C,3,0),0)</f>
        <v>0</v>
      </c>
    </row>
    <row r="19733" spans="1:6" x14ac:dyDescent="0.25">
      <c r="A19733" s="68" t="s">
        <v>103</v>
      </c>
      <c r="B19733" s="69">
        <v>491947736</v>
      </c>
      <c r="C19733" s="68">
        <v>8901736251013</v>
      </c>
      <c r="D19733" s="69" t="s">
        <v>13122</v>
      </c>
      <c r="E19733" s="65">
        <f>IFERROR(VLOOKUP(C19733,Pivot!A:B,2,0),0)</f>
        <v>0</v>
      </c>
      <c r="F19733" s="65">
        <f>IFERROR(VLOOKUP(C19733,Pivot!A:C,3,0),0)</f>
        <v>0</v>
      </c>
    </row>
    <row r="19734" spans="1:6" x14ac:dyDescent="0.25">
      <c r="A19734" s="68" t="s">
        <v>103</v>
      </c>
      <c r="B19734" s="69">
        <v>491947737</v>
      </c>
      <c r="C19734" s="68">
        <v>8901736251020</v>
      </c>
      <c r="D19734" s="69" t="s">
        <v>13123</v>
      </c>
      <c r="E19734" s="65">
        <f>IFERROR(VLOOKUP(C19734,Pivot!A:B,2,0),0)</f>
        <v>0</v>
      </c>
      <c r="F19734" s="65">
        <f>IFERROR(VLOOKUP(C19734,Pivot!A:C,3,0),0)</f>
        <v>0</v>
      </c>
    </row>
    <row r="19735" spans="1:6" x14ac:dyDescent="0.25">
      <c r="A19735" s="68" t="s">
        <v>103</v>
      </c>
      <c r="B19735" s="69">
        <v>491947738</v>
      </c>
      <c r="C19735" s="68">
        <v>8901736251037</v>
      </c>
      <c r="D19735" s="69" t="s">
        <v>13124</v>
      </c>
      <c r="E19735" s="65">
        <f>IFERROR(VLOOKUP(C19735,Pivot!A:B,2,0),0)</f>
        <v>0</v>
      </c>
      <c r="F19735" s="65">
        <f>IFERROR(VLOOKUP(C19735,Pivot!A:C,3,0),0)</f>
        <v>0</v>
      </c>
    </row>
    <row r="19736" spans="1:6" x14ac:dyDescent="0.25">
      <c r="A19736" s="68" t="s">
        <v>103</v>
      </c>
      <c r="B19736" s="69">
        <v>491947739</v>
      </c>
      <c r="C19736" s="68">
        <v>8901736251044</v>
      </c>
      <c r="D19736" s="69" t="s">
        <v>13125</v>
      </c>
      <c r="E19736" s="65">
        <f>IFERROR(VLOOKUP(C19736,Pivot!A:B,2,0),0)</f>
        <v>0</v>
      </c>
      <c r="F19736" s="65">
        <f>IFERROR(VLOOKUP(C19736,Pivot!A:C,3,0),0)</f>
        <v>0</v>
      </c>
    </row>
    <row r="19737" spans="1:6" x14ac:dyDescent="0.25">
      <c r="A19737" s="68" t="s">
        <v>103</v>
      </c>
      <c r="B19737" s="69">
        <v>491947740</v>
      </c>
      <c r="C19737" s="68">
        <v>8901736251051</v>
      </c>
      <c r="D19737" s="69" t="s">
        <v>13126</v>
      </c>
      <c r="E19737" s="65">
        <f>IFERROR(VLOOKUP(C19737,Pivot!A:B,2,0),0)</f>
        <v>0</v>
      </c>
      <c r="F19737" s="65">
        <f>IFERROR(VLOOKUP(C19737,Pivot!A:C,3,0),0)</f>
        <v>0</v>
      </c>
    </row>
    <row r="19738" spans="1:6" x14ac:dyDescent="0.25">
      <c r="A19738" s="68" t="s">
        <v>103</v>
      </c>
      <c r="B19738" s="69">
        <v>491947741</v>
      </c>
      <c r="C19738" s="68">
        <v>8901736251068</v>
      </c>
      <c r="D19738" s="69" t="s">
        <v>13127</v>
      </c>
      <c r="E19738" s="65">
        <f>IFERROR(VLOOKUP(C19738,Pivot!A:B,2,0),0)</f>
        <v>0</v>
      </c>
      <c r="F19738" s="65">
        <f>IFERROR(VLOOKUP(C19738,Pivot!A:C,3,0),0)</f>
        <v>0</v>
      </c>
    </row>
    <row r="19739" spans="1:6" x14ac:dyDescent="0.25">
      <c r="A19739" s="68" t="s">
        <v>103</v>
      </c>
      <c r="B19739" s="69">
        <v>491947742</v>
      </c>
      <c r="C19739" s="68">
        <v>8901736251075</v>
      </c>
      <c r="D19739" s="69" t="s">
        <v>13128</v>
      </c>
      <c r="E19739" s="65">
        <f>IFERROR(VLOOKUP(C19739,Pivot!A:B,2,0),0)</f>
        <v>0</v>
      </c>
      <c r="F19739" s="65">
        <f>IFERROR(VLOOKUP(C19739,Pivot!A:C,3,0),0)</f>
        <v>0</v>
      </c>
    </row>
    <row r="19740" spans="1:6" x14ac:dyDescent="0.25">
      <c r="A19740" s="68" t="s">
        <v>103</v>
      </c>
      <c r="B19740" s="69">
        <v>491947743</v>
      </c>
      <c r="C19740" s="68">
        <v>8901736247283</v>
      </c>
      <c r="D19740" s="69" t="s">
        <v>13129</v>
      </c>
      <c r="E19740" s="65">
        <f>IFERROR(VLOOKUP(C19740,Pivot!A:B,2,0),0)</f>
        <v>0</v>
      </c>
      <c r="F19740" s="65">
        <f>IFERROR(VLOOKUP(C19740,Pivot!A:C,3,0),0)</f>
        <v>0</v>
      </c>
    </row>
    <row r="19741" spans="1:6" x14ac:dyDescent="0.25">
      <c r="A19741" s="68" t="s">
        <v>103</v>
      </c>
      <c r="B19741" s="69">
        <v>491947744</v>
      </c>
      <c r="C19741" s="68">
        <v>8901736247290</v>
      </c>
      <c r="D19741" s="69" t="s">
        <v>13130</v>
      </c>
      <c r="E19741" s="65">
        <f>IFERROR(VLOOKUP(C19741,Pivot!A:B,2,0),0)</f>
        <v>0</v>
      </c>
      <c r="F19741" s="65">
        <f>IFERROR(VLOOKUP(C19741,Pivot!A:C,3,0),0)</f>
        <v>0</v>
      </c>
    </row>
    <row r="19742" spans="1:6" x14ac:dyDescent="0.25">
      <c r="A19742" s="68" t="s">
        <v>103</v>
      </c>
      <c r="B19742" s="69">
        <v>491947745</v>
      </c>
      <c r="C19742" s="68">
        <v>8901736247306</v>
      </c>
      <c r="D19742" s="69" t="s">
        <v>13131</v>
      </c>
      <c r="E19742" s="65">
        <f>IFERROR(VLOOKUP(C19742,Pivot!A:B,2,0),0)</f>
        <v>0</v>
      </c>
      <c r="F19742" s="65">
        <f>IFERROR(VLOOKUP(C19742,Pivot!A:C,3,0),0)</f>
        <v>0</v>
      </c>
    </row>
    <row r="19743" spans="1:6" x14ac:dyDescent="0.25">
      <c r="A19743" s="68" t="s">
        <v>103</v>
      </c>
      <c r="B19743" s="69">
        <v>491947746</v>
      </c>
      <c r="C19743" s="68">
        <v>8901736247313</v>
      </c>
      <c r="D19743" s="69" t="s">
        <v>13132</v>
      </c>
      <c r="E19743" s="65">
        <f>IFERROR(VLOOKUP(C19743,Pivot!A:B,2,0),0)</f>
        <v>0</v>
      </c>
      <c r="F19743" s="65">
        <f>IFERROR(VLOOKUP(C19743,Pivot!A:C,3,0),0)</f>
        <v>0</v>
      </c>
    </row>
    <row r="19744" spans="1:6" x14ac:dyDescent="0.25">
      <c r="A19744" s="68" t="s">
        <v>103</v>
      </c>
      <c r="B19744" s="69">
        <v>491947747</v>
      </c>
      <c r="C19744" s="68">
        <v>8901736247320</v>
      </c>
      <c r="D19744" s="69" t="s">
        <v>13133</v>
      </c>
      <c r="E19744" s="65">
        <f>IFERROR(VLOOKUP(C19744,Pivot!A:B,2,0),0)</f>
        <v>0</v>
      </c>
      <c r="F19744" s="65">
        <f>IFERROR(VLOOKUP(C19744,Pivot!A:C,3,0),0)</f>
        <v>0</v>
      </c>
    </row>
    <row r="19745" spans="1:6" x14ac:dyDescent="0.25">
      <c r="A19745" s="68" t="s">
        <v>103</v>
      </c>
      <c r="B19745" s="69">
        <v>491947748</v>
      </c>
      <c r="C19745" s="68">
        <v>8901736247382</v>
      </c>
      <c r="D19745" s="69" t="s">
        <v>13134</v>
      </c>
      <c r="E19745" s="65">
        <f>IFERROR(VLOOKUP(C19745,Pivot!A:B,2,0),0)</f>
        <v>0</v>
      </c>
      <c r="F19745" s="65">
        <f>IFERROR(VLOOKUP(C19745,Pivot!A:C,3,0),0)</f>
        <v>0</v>
      </c>
    </row>
    <row r="19746" spans="1:6" x14ac:dyDescent="0.25">
      <c r="A19746" s="68" t="s">
        <v>103</v>
      </c>
      <c r="B19746" s="69">
        <v>491947749</v>
      </c>
      <c r="C19746" s="68">
        <v>8901736247399</v>
      </c>
      <c r="D19746" s="69" t="s">
        <v>13134</v>
      </c>
      <c r="E19746" s="65">
        <f>IFERROR(VLOOKUP(C19746,Pivot!A:B,2,0),0)</f>
        <v>0</v>
      </c>
      <c r="F19746" s="65">
        <f>IFERROR(VLOOKUP(C19746,Pivot!A:C,3,0),0)</f>
        <v>0</v>
      </c>
    </row>
    <row r="19747" spans="1:6" x14ac:dyDescent="0.25">
      <c r="A19747" s="68" t="s">
        <v>103</v>
      </c>
      <c r="B19747" s="69">
        <v>491947759</v>
      </c>
      <c r="C19747" s="68">
        <v>778988170939</v>
      </c>
      <c r="D19747" s="69" t="s">
        <v>13135</v>
      </c>
      <c r="E19747" s="65">
        <f>IFERROR(VLOOKUP(C19747,Pivot!A:B,2,0),0)</f>
        <v>0</v>
      </c>
      <c r="F19747" s="65">
        <f>IFERROR(VLOOKUP(C19747,Pivot!A:C,3,0),0)</f>
        <v>0</v>
      </c>
    </row>
    <row r="19748" spans="1:6" x14ac:dyDescent="0.25">
      <c r="A19748" s="68" t="s">
        <v>103</v>
      </c>
      <c r="B19748" s="69">
        <v>491947760</v>
      </c>
      <c r="C19748" s="68">
        <v>778988158937</v>
      </c>
      <c r="D19748" s="69" t="s">
        <v>13136</v>
      </c>
      <c r="E19748" s="65">
        <f>IFERROR(VLOOKUP(C19748,Pivot!A:B,2,0),0)</f>
        <v>0</v>
      </c>
      <c r="F19748" s="65">
        <f>IFERROR(VLOOKUP(C19748,Pivot!A:C,3,0),0)</f>
        <v>0</v>
      </c>
    </row>
    <row r="19749" spans="1:6" x14ac:dyDescent="0.25">
      <c r="A19749" s="68" t="s">
        <v>103</v>
      </c>
      <c r="B19749" s="69">
        <v>491947761</v>
      </c>
      <c r="C19749" s="68">
        <v>778988238479</v>
      </c>
      <c r="D19749" s="69" t="s">
        <v>13137</v>
      </c>
      <c r="E19749" s="65">
        <f>IFERROR(VLOOKUP(C19749,Pivot!A:B,2,0),0)</f>
        <v>0</v>
      </c>
      <c r="F19749" s="65">
        <f>IFERROR(VLOOKUP(C19749,Pivot!A:C,3,0),0)</f>
        <v>0</v>
      </c>
    </row>
    <row r="19750" spans="1:6" x14ac:dyDescent="0.25">
      <c r="A19750" s="68" t="s">
        <v>103</v>
      </c>
      <c r="B19750" s="69">
        <v>491947762</v>
      </c>
      <c r="C19750" s="68">
        <v>778988161241</v>
      </c>
      <c r="D19750" s="69" t="s">
        <v>13138</v>
      </c>
      <c r="E19750" s="65">
        <f>IFERROR(VLOOKUP(C19750,Pivot!A:B,2,0),0)</f>
        <v>0</v>
      </c>
      <c r="F19750" s="65">
        <f>IFERROR(VLOOKUP(C19750,Pivot!A:C,3,0),0)</f>
        <v>0</v>
      </c>
    </row>
    <row r="19751" spans="1:6" x14ac:dyDescent="0.25">
      <c r="A19751" s="68" t="s">
        <v>103</v>
      </c>
      <c r="B19751" s="69">
        <v>491947763</v>
      </c>
      <c r="C19751" s="68">
        <v>778988265727</v>
      </c>
      <c r="D19751" s="69" t="s">
        <v>13139</v>
      </c>
      <c r="E19751" s="65">
        <f>IFERROR(VLOOKUP(C19751,Pivot!A:B,2,0),0)</f>
        <v>0</v>
      </c>
      <c r="F19751" s="65">
        <f>IFERROR(VLOOKUP(C19751,Pivot!A:C,3,0),0)</f>
        <v>0</v>
      </c>
    </row>
    <row r="19752" spans="1:6" x14ac:dyDescent="0.25">
      <c r="A19752" s="68" t="s">
        <v>103</v>
      </c>
      <c r="B19752" s="69">
        <v>491947764</v>
      </c>
      <c r="C19752" s="68">
        <v>778988639801</v>
      </c>
      <c r="D19752" s="69" t="s">
        <v>13140</v>
      </c>
      <c r="E19752" s="65">
        <f>IFERROR(VLOOKUP(C19752,Pivot!A:B,2,0),0)</f>
        <v>0</v>
      </c>
      <c r="F19752" s="65">
        <f>IFERROR(VLOOKUP(C19752,Pivot!A:C,3,0),0)</f>
        <v>0</v>
      </c>
    </row>
    <row r="19753" spans="1:6" x14ac:dyDescent="0.25">
      <c r="A19753" s="68" t="s">
        <v>103</v>
      </c>
      <c r="B19753" s="69">
        <v>491947765</v>
      </c>
      <c r="C19753" s="68">
        <v>778988633007</v>
      </c>
      <c r="D19753" s="69" t="s">
        <v>13141</v>
      </c>
      <c r="E19753" s="65">
        <f>IFERROR(VLOOKUP(C19753,Pivot!A:B,2,0),0)</f>
        <v>0</v>
      </c>
      <c r="F19753" s="65">
        <f>IFERROR(VLOOKUP(C19753,Pivot!A:C,3,0),0)</f>
        <v>0</v>
      </c>
    </row>
    <row r="19754" spans="1:6" x14ac:dyDescent="0.25">
      <c r="A19754" s="68" t="s">
        <v>103</v>
      </c>
      <c r="B19754" s="69">
        <v>491947766</v>
      </c>
      <c r="C19754" s="68">
        <v>778988528433</v>
      </c>
      <c r="D19754" s="69" t="s">
        <v>13142</v>
      </c>
      <c r="E19754" s="65">
        <f>IFERROR(VLOOKUP(C19754,Pivot!A:B,2,0),0)</f>
        <v>0</v>
      </c>
      <c r="F19754" s="65">
        <f>IFERROR(VLOOKUP(C19754,Pivot!A:C,3,0),0)</f>
        <v>0</v>
      </c>
    </row>
    <row r="19755" spans="1:6" x14ac:dyDescent="0.25">
      <c r="A19755" s="68" t="s">
        <v>103</v>
      </c>
      <c r="B19755" s="69">
        <v>491947767</v>
      </c>
      <c r="C19755" s="68">
        <v>778988528402</v>
      </c>
      <c r="D19755" s="69" t="s">
        <v>13143</v>
      </c>
      <c r="E19755" s="65">
        <f>IFERROR(VLOOKUP(C19755,Pivot!A:B,2,0),0)</f>
        <v>0</v>
      </c>
      <c r="F19755" s="65">
        <f>IFERROR(VLOOKUP(C19755,Pivot!A:C,3,0),0)</f>
        <v>0</v>
      </c>
    </row>
    <row r="19756" spans="1:6" x14ac:dyDescent="0.25">
      <c r="A19756" s="68" t="s">
        <v>103</v>
      </c>
      <c r="B19756" s="69">
        <v>491947768</v>
      </c>
      <c r="C19756" s="68">
        <v>778988702093</v>
      </c>
      <c r="D19756" s="69" t="s">
        <v>13144</v>
      </c>
      <c r="E19756" s="65">
        <f>IFERROR(VLOOKUP(C19756,Pivot!A:B,2,0),0)</f>
        <v>0</v>
      </c>
      <c r="F19756" s="65">
        <f>IFERROR(VLOOKUP(C19756,Pivot!A:C,3,0),0)</f>
        <v>0</v>
      </c>
    </row>
    <row r="19757" spans="1:6" x14ac:dyDescent="0.25">
      <c r="A19757" s="68" t="s">
        <v>103</v>
      </c>
      <c r="B19757" s="69">
        <v>491947769</v>
      </c>
      <c r="C19757" s="68">
        <v>778988524367</v>
      </c>
      <c r="D19757" s="69" t="s">
        <v>13145</v>
      </c>
      <c r="E19757" s="65">
        <f>IFERROR(VLOOKUP(C19757,Pivot!A:B,2,0),0)</f>
        <v>0</v>
      </c>
      <c r="F19757" s="65">
        <f>IFERROR(VLOOKUP(C19757,Pivot!A:C,3,0),0)</f>
        <v>0</v>
      </c>
    </row>
    <row r="19758" spans="1:6" x14ac:dyDescent="0.25">
      <c r="A19758" s="68" t="s">
        <v>103</v>
      </c>
      <c r="B19758" s="69">
        <v>491947775</v>
      </c>
      <c r="C19758" s="68">
        <v>8908005394150</v>
      </c>
      <c r="D19758" s="69" t="s">
        <v>13146</v>
      </c>
      <c r="E19758" s="65">
        <f>IFERROR(VLOOKUP(C19758,Pivot!A:B,2,0),0)</f>
        <v>0</v>
      </c>
      <c r="F19758" s="65">
        <f>IFERROR(VLOOKUP(C19758,Pivot!A:C,3,0),0)</f>
        <v>0</v>
      </c>
    </row>
    <row r="19759" spans="1:6" x14ac:dyDescent="0.25">
      <c r="A19759" s="68" t="s">
        <v>103</v>
      </c>
      <c r="B19759" s="69">
        <v>491947776</v>
      </c>
      <c r="C19759" s="68">
        <v>8906115470061</v>
      </c>
      <c r="D19759" s="69" t="s">
        <v>13147</v>
      </c>
      <c r="E19759" s="65">
        <f>IFERROR(VLOOKUP(C19759,Pivot!A:B,2,0),0)</f>
        <v>0</v>
      </c>
      <c r="F19759" s="65">
        <f>IFERROR(VLOOKUP(C19759,Pivot!A:C,3,0),0)</f>
        <v>0</v>
      </c>
    </row>
    <row r="19760" spans="1:6" x14ac:dyDescent="0.25">
      <c r="A19760" s="68" t="s">
        <v>103</v>
      </c>
      <c r="B19760" s="69">
        <v>491947777</v>
      </c>
      <c r="C19760" s="68">
        <v>8908005394167</v>
      </c>
      <c r="D19760" s="69" t="s">
        <v>13148</v>
      </c>
      <c r="E19760" s="65">
        <f>IFERROR(VLOOKUP(C19760,Pivot!A:B,2,0),0)</f>
        <v>0</v>
      </c>
      <c r="F19760" s="65">
        <f>IFERROR(VLOOKUP(C19760,Pivot!A:C,3,0),0)</f>
        <v>0</v>
      </c>
    </row>
    <row r="19761" spans="1:6" x14ac:dyDescent="0.25">
      <c r="A19761" s="68" t="s">
        <v>103</v>
      </c>
      <c r="B19761" s="69">
        <v>491947779</v>
      </c>
      <c r="C19761" s="68">
        <v>8906115470122</v>
      </c>
      <c r="D19761" s="69" t="s">
        <v>13149</v>
      </c>
      <c r="E19761" s="65">
        <f>IFERROR(VLOOKUP(C19761,Pivot!A:B,2,0),0)</f>
        <v>0</v>
      </c>
      <c r="F19761" s="65">
        <f>IFERROR(VLOOKUP(C19761,Pivot!A:C,3,0),0)</f>
        <v>0</v>
      </c>
    </row>
    <row r="19762" spans="1:6" x14ac:dyDescent="0.25">
      <c r="A19762" s="68" t="s">
        <v>103</v>
      </c>
      <c r="B19762" s="69">
        <v>491947780</v>
      </c>
      <c r="C19762" s="68">
        <v>753610838654</v>
      </c>
      <c r="D19762" s="69" t="s">
        <v>13150</v>
      </c>
      <c r="E19762" s="65">
        <f>IFERROR(VLOOKUP(C19762,Pivot!A:B,2,0),0)</f>
        <v>0</v>
      </c>
      <c r="F19762" s="65">
        <f>IFERROR(VLOOKUP(C19762,Pivot!A:C,3,0),0)</f>
        <v>0</v>
      </c>
    </row>
    <row r="19763" spans="1:6" x14ac:dyDescent="0.25">
      <c r="A19763" s="68" t="s">
        <v>103</v>
      </c>
      <c r="B19763" s="69">
        <v>491947781</v>
      </c>
      <c r="C19763" s="68">
        <v>753610838647</v>
      </c>
      <c r="D19763" s="69" t="s">
        <v>13151</v>
      </c>
      <c r="E19763" s="65">
        <f>IFERROR(VLOOKUP(C19763,Pivot!A:B,2,0),0)</f>
        <v>0</v>
      </c>
      <c r="F19763" s="65">
        <f>IFERROR(VLOOKUP(C19763,Pivot!A:C,3,0),0)</f>
        <v>0</v>
      </c>
    </row>
    <row r="19764" spans="1:6" x14ac:dyDescent="0.25">
      <c r="A19764" s="68" t="s">
        <v>103</v>
      </c>
      <c r="B19764" s="69">
        <v>491947782</v>
      </c>
      <c r="C19764" s="68">
        <v>753610838517</v>
      </c>
      <c r="D19764" s="69" t="s">
        <v>13152</v>
      </c>
      <c r="E19764" s="65">
        <f>IFERROR(VLOOKUP(C19764,Pivot!A:B,2,0),0)</f>
        <v>0</v>
      </c>
      <c r="F19764" s="65">
        <f>IFERROR(VLOOKUP(C19764,Pivot!A:C,3,0),0)</f>
        <v>0</v>
      </c>
    </row>
    <row r="19765" spans="1:6" x14ac:dyDescent="0.25">
      <c r="A19765" s="68" t="s">
        <v>103</v>
      </c>
      <c r="B19765" s="69">
        <v>491947783</v>
      </c>
      <c r="C19765" s="68">
        <v>753610838500</v>
      </c>
      <c r="D19765" s="69" t="s">
        <v>13153</v>
      </c>
      <c r="E19765" s="65">
        <f>IFERROR(VLOOKUP(C19765,Pivot!A:B,2,0),0)</f>
        <v>0</v>
      </c>
      <c r="F19765" s="65">
        <f>IFERROR(VLOOKUP(C19765,Pivot!A:C,3,0),0)</f>
        <v>0</v>
      </c>
    </row>
    <row r="19766" spans="1:6" x14ac:dyDescent="0.25">
      <c r="A19766" s="68" t="s">
        <v>103</v>
      </c>
      <c r="B19766" s="69">
        <v>491947784</v>
      </c>
      <c r="C19766" s="68">
        <v>753610838531</v>
      </c>
      <c r="D19766" s="69" t="s">
        <v>13154</v>
      </c>
      <c r="E19766" s="65">
        <f>IFERROR(VLOOKUP(C19766,Pivot!A:B,2,0),0)</f>
        <v>0</v>
      </c>
      <c r="F19766" s="65">
        <f>IFERROR(VLOOKUP(C19766,Pivot!A:C,3,0),0)</f>
        <v>0</v>
      </c>
    </row>
    <row r="19767" spans="1:6" x14ac:dyDescent="0.25">
      <c r="A19767" s="68" t="s">
        <v>103</v>
      </c>
      <c r="B19767" s="69">
        <v>491947785</v>
      </c>
      <c r="C19767" s="68">
        <v>753610838807</v>
      </c>
      <c r="D19767" s="69" t="s">
        <v>13155</v>
      </c>
      <c r="E19767" s="65">
        <f>IFERROR(VLOOKUP(C19767,Pivot!A:B,2,0),0)</f>
        <v>0</v>
      </c>
      <c r="F19767" s="65">
        <f>IFERROR(VLOOKUP(C19767,Pivot!A:C,3,0),0)</f>
        <v>0</v>
      </c>
    </row>
    <row r="19768" spans="1:6" x14ac:dyDescent="0.25">
      <c r="A19768" s="68" t="s">
        <v>103</v>
      </c>
      <c r="B19768" s="69">
        <v>491947786</v>
      </c>
      <c r="C19768" s="68">
        <v>753610838906</v>
      </c>
      <c r="D19768" s="69" t="s">
        <v>13156</v>
      </c>
      <c r="E19768" s="65">
        <f>IFERROR(VLOOKUP(C19768,Pivot!A:B,2,0),0)</f>
        <v>0</v>
      </c>
      <c r="F19768" s="65">
        <f>IFERROR(VLOOKUP(C19768,Pivot!A:C,3,0),0)</f>
        <v>0</v>
      </c>
    </row>
    <row r="19769" spans="1:6" x14ac:dyDescent="0.25">
      <c r="A19769" s="68" t="s">
        <v>103</v>
      </c>
      <c r="B19769" s="69">
        <v>491947787</v>
      </c>
      <c r="C19769" s="68">
        <v>491947787</v>
      </c>
      <c r="D19769" s="69" t="s">
        <v>736</v>
      </c>
      <c r="E19769" s="65">
        <f>IFERROR(VLOOKUP(C19769,Pivot!A:B,2,0),0)</f>
        <v>0</v>
      </c>
      <c r="F19769" s="65">
        <f>IFERROR(VLOOKUP(C19769,Pivot!A:C,3,0),0)</f>
        <v>0</v>
      </c>
    </row>
    <row r="19770" spans="1:6" x14ac:dyDescent="0.25">
      <c r="A19770" s="68" t="s">
        <v>103</v>
      </c>
      <c r="B19770" s="69">
        <v>491947787</v>
      </c>
      <c r="C19770" s="68">
        <v>619317027466</v>
      </c>
      <c r="D19770" s="69" t="s">
        <v>736</v>
      </c>
      <c r="E19770" s="65">
        <f>IFERROR(VLOOKUP(C19770,Pivot!A:B,2,0),0)</f>
        <v>0</v>
      </c>
      <c r="F19770" s="65">
        <f>IFERROR(VLOOKUP(C19770,Pivot!A:C,3,0),0)</f>
        <v>0</v>
      </c>
    </row>
    <row r="19771" spans="1:6" x14ac:dyDescent="0.25">
      <c r="A19771" s="68" t="s">
        <v>103</v>
      </c>
      <c r="B19771" s="69">
        <v>491947788</v>
      </c>
      <c r="C19771" s="68">
        <v>753610838821</v>
      </c>
      <c r="D19771" s="69" t="s">
        <v>13157</v>
      </c>
      <c r="E19771" s="65">
        <f>IFERROR(VLOOKUP(C19771,Pivot!A:B,2,0),0)</f>
        <v>0</v>
      </c>
      <c r="F19771" s="65">
        <f>IFERROR(VLOOKUP(C19771,Pivot!A:C,3,0),0)</f>
        <v>0</v>
      </c>
    </row>
    <row r="19772" spans="1:6" x14ac:dyDescent="0.25">
      <c r="A19772" s="68" t="s">
        <v>103</v>
      </c>
      <c r="B19772" s="69">
        <v>491947792</v>
      </c>
      <c r="C19772" s="68">
        <v>4891813880639</v>
      </c>
      <c r="D19772" s="69" t="s">
        <v>13158</v>
      </c>
      <c r="E19772" s="65">
        <f>IFERROR(VLOOKUP(C19772,Pivot!A:B,2,0),0)</f>
        <v>0</v>
      </c>
      <c r="F19772" s="65">
        <f>IFERROR(VLOOKUP(C19772,Pivot!A:C,3,0),0)</f>
        <v>0</v>
      </c>
    </row>
    <row r="19773" spans="1:6" x14ac:dyDescent="0.25">
      <c r="A19773" s="68" t="s">
        <v>103</v>
      </c>
      <c r="B19773" s="69">
        <v>491947794</v>
      </c>
      <c r="C19773" s="68">
        <v>4891813880578</v>
      </c>
      <c r="D19773" s="69" t="s">
        <v>13159</v>
      </c>
      <c r="E19773" s="65">
        <f>IFERROR(VLOOKUP(C19773,Pivot!A:B,2,0),0)</f>
        <v>0</v>
      </c>
      <c r="F19773" s="65">
        <f>IFERROR(VLOOKUP(C19773,Pivot!A:C,3,0),0)</f>
        <v>0</v>
      </c>
    </row>
    <row r="19774" spans="1:6" x14ac:dyDescent="0.25">
      <c r="A19774" s="68" t="s">
        <v>103</v>
      </c>
      <c r="B19774" s="69">
        <v>491947796</v>
      </c>
      <c r="C19774" s="68">
        <v>4891813880646</v>
      </c>
      <c r="D19774" s="69" t="s">
        <v>13160</v>
      </c>
      <c r="E19774" s="65">
        <f>IFERROR(VLOOKUP(C19774,Pivot!A:B,2,0),0)</f>
        <v>0</v>
      </c>
      <c r="F19774" s="65">
        <f>IFERROR(VLOOKUP(C19774,Pivot!A:C,3,0),0)</f>
        <v>0</v>
      </c>
    </row>
    <row r="19775" spans="1:6" x14ac:dyDescent="0.25">
      <c r="A19775" s="68" t="s">
        <v>103</v>
      </c>
      <c r="B19775" s="69">
        <v>491947798</v>
      </c>
      <c r="C19775" s="68">
        <v>4891813885757</v>
      </c>
      <c r="D19775" s="69" t="s">
        <v>13161</v>
      </c>
      <c r="E19775" s="65">
        <f>IFERROR(VLOOKUP(C19775,Pivot!A:B,2,0),0)</f>
        <v>0</v>
      </c>
      <c r="F19775" s="65">
        <f>IFERROR(VLOOKUP(C19775,Pivot!A:C,3,0),0)</f>
        <v>0</v>
      </c>
    </row>
    <row r="19776" spans="1:6" x14ac:dyDescent="0.25">
      <c r="A19776" s="68" t="s">
        <v>103</v>
      </c>
      <c r="B19776" s="69">
        <v>491947799</v>
      </c>
      <c r="C19776" s="68">
        <v>4891813885740</v>
      </c>
      <c r="D19776" s="69" t="s">
        <v>13162</v>
      </c>
      <c r="E19776" s="65">
        <f>IFERROR(VLOOKUP(C19776,Pivot!A:B,2,0),0)</f>
        <v>0</v>
      </c>
      <c r="F19776" s="65">
        <f>IFERROR(VLOOKUP(C19776,Pivot!A:C,3,0),0)</f>
        <v>0</v>
      </c>
    </row>
    <row r="19777" spans="1:6" x14ac:dyDescent="0.25">
      <c r="A19777" s="68" t="s">
        <v>103</v>
      </c>
      <c r="B19777" s="69">
        <v>491947800</v>
      </c>
      <c r="C19777" s="68">
        <v>4891813885818</v>
      </c>
      <c r="D19777" s="69" t="s">
        <v>13163</v>
      </c>
      <c r="E19777" s="65">
        <f>IFERROR(VLOOKUP(C19777,Pivot!A:B,2,0),0)</f>
        <v>0</v>
      </c>
      <c r="F19777" s="65">
        <f>IFERROR(VLOOKUP(C19777,Pivot!A:C,3,0),0)</f>
        <v>0</v>
      </c>
    </row>
    <row r="19778" spans="1:6" x14ac:dyDescent="0.25">
      <c r="A19778" s="68" t="s">
        <v>103</v>
      </c>
      <c r="B19778" s="69">
        <v>491947804</v>
      </c>
      <c r="C19778" s="68">
        <v>4891813202547</v>
      </c>
      <c r="D19778" s="69" t="s">
        <v>13164</v>
      </c>
      <c r="E19778" s="65">
        <f>IFERROR(VLOOKUP(C19778,Pivot!A:B,2,0),0)</f>
        <v>0</v>
      </c>
      <c r="F19778" s="65">
        <f>IFERROR(VLOOKUP(C19778,Pivot!A:C,3,0),0)</f>
        <v>0</v>
      </c>
    </row>
    <row r="19779" spans="1:6" x14ac:dyDescent="0.25">
      <c r="A19779" s="68" t="s">
        <v>103</v>
      </c>
      <c r="B19779" s="69">
        <v>491947805</v>
      </c>
      <c r="C19779" s="68">
        <v>4891813202646</v>
      </c>
      <c r="D19779" s="69" t="s">
        <v>13165</v>
      </c>
      <c r="E19779" s="65">
        <f>IFERROR(VLOOKUP(C19779,Pivot!A:B,2,0),0)</f>
        <v>0</v>
      </c>
      <c r="F19779" s="65">
        <f>IFERROR(VLOOKUP(C19779,Pivot!A:C,3,0),0)</f>
        <v>0</v>
      </c>
    </row>
    <row r="19780" spans="1:6" x14ac:dyDescent="0.25">
      <c r="A19780" s="68" t="s">
        <v>103</v>
      </c>
      <c r="B19780" s="69">
        <v>491947805</v>
      </c>
      <c r="C19780" s="68">
        <v>491947805</v>
      </c>
      <c r="D19780" s="69" t="s">
        <v>13165</v>
      </c>
      <c r="E19780" s="65">
        <f>IFERROR(VLOOKUP(C19780,Pivot!A:B,2,0),0)</f>
        <v>0</v>
      </c>
      <c r="F19780" s="65">
        <f>IFERROR(VLOOKUP(C19780,Pivot!A:C,3,0),0)</f>
        <v>0</v>
      </c>
    </row>
    <row r="19781" spans="1:6" x14ac:dyDescent="0.25">
      <c r="A19781" s="68" t="s">
        <v>103</v>
      </c>
      <c r="B19781" s="69">
        <v>491947806</v>
      </c>
      <c r="C19781" s="68">
        <v>4891813885504</v>
      </c>
      <c r="D19781" s="69" t="s">
        <v>13166</v>
      </c>
      <c r="E19781" s="65">
        <f>IFERROR(VLOOKUP(C19781,Pivot!A:B,2,0),0)</f>
        <v>0</v>
      </c>
      <c r="F19781" s="65">
        <f>IFERROR(VLOOKUP(C19781,Pivot!A:C,3,0),0)</f>
        <v>0</v>
      </c>
    </row>
    <row r="19782" spans="1:6" x14ac:dyDescent="0.25">
      <c r="A19782" s="68" t="s">
        <v>103</v>
      </c>
      <c r="B19782" s="69">
        <v>491947808</v>
      </c>
      <c r="C19782" s="68">
        <v>90159060659</v>
      </c>
      <c r="D19782" s="69" t="s">
        <v>13167</v>
      </c>
      <c r="E19782" s="65">
        <f>IFERROR(VLOOKUP(C19782,Pivot!A:B,2,0),0)</f>
        <v>0</v>
      </c>
      <c r="F19782" s="65">
        <f>IFERROR(VLOOKUP(C19782,Pivot!A:C,3,0),0)</f>
        <v>0</v>
      </c>
    </row>
    <row r="19783" spans="1:6" x14ac:dyDescent="0.25">
      <c r="A19783" s="68" t="s">
        <v>103</v>
      </c>
      <c r="B19783" s="69">
        <v>491947809</v>
      </c>
      <c r="C19783" s="68">
        <v>630996415405</v>
      </c>
      <c r="D19783" s="69" t="s">
        <v>13168</v>
      </c>
      <c r="E19783" s="65">
        <f>IFERROR(VLOOKUP(C19783,Pivot!A:B,2,0),0)</f>
        <v>0</v>
      </c>
      <c r="F19783" s="65">
        <f>IFERROR(VLOOKUP(C19783,Pivot!A:C,3,0),0)</f>
        <v>0</v>
      </c>
    </row>
    <row r="19784" spans="1:6" x14ac:dyDescent="0.25">
      <c r="A19784" s="68" t="s">
        <v>103</v>
      </c>
      <c r="B19784" s="69">
        <v>491947810</v>
      </c>
      <c r="C19784" s="68">
        <v>630996415337</v>
      </c>
      <c r="D19784" s="69" t="s">
        <v>13169</v>
      </c>
      <c r="E19784" s="65">
        <f>IFERROR(VLOOKUP(C19784,Pivot!A:B,2,0),0)</f>
        <v>0</v>
      </c>
      <c r="F19784" s="65">
        <f>IFERROR(VLOOKUP(C19784,Pivot!A:C,3,0),0)</f>
        <v>0</v>
      </c>
    </row>
    <row r="19785" spans="1:6" x14ac:dyDescent="0.25">
      <c r="A19785" s="68" t="s">
        <v>103</v>
      </c>
      <c r="B19785" s="69">
        <v>491947811</v>
      </c>
      <c r="C19785" s="68">
        <v>630996415412</v>
      </c>
      <c r="D19785" s="69" t="s">
        <v>13170</v>
      </c>
      <c r="E19785" s="65">
        <f>IFERROR(VLOOKUP(C19785,Pivot!A:B,2,0),0)</f>
        <v>0</v>
      </c>
      <c r="F19785" s="65">
        <f>IFERROR(VLOOKUP(C19785,Pivot!A:C,3,0),0)</f>
        <v>0</v>
      </c>
    </row>
    <row r="19786" spans="1:6" x14ac:dyDescent="0.25">
      <c r="A19786" s="68" t="s">
        <v>103</v>
      </c>
      <c r="B19786" s="69">
        <v>491947812</v>
      </c>
      <c r="C19786" s="68">
        <v>630996415160</v>
      </c>
      <c r="D19786" s="69" t="s">
        <v>13171</v>
      </c>
      <c r="E19786" s="65">
        <f>IFERROR(VLOOKUP(C19786,Pivot!A:B,2,0),0)</f>
        <v>0</v>
      </c>
      <c r="F19786" s="65">
        <f>IFERROR(VLOOKUP(C19786,Pivot!A:C,3,0),0)</f>
        <v>0</v>
      </c>
    </row>
    <row r="19787" spans="1:6" x14ac:dyDescent="0.25">
      <c r="A19787" s="68" t="s">
        <v>103</v>
      </c>
      <c r="B19787" s="69">
        <v>491947813</v>
      </c>
      <c r="C19787" s="68">
        <v>630996415429</v>
      </c>
      <c r="D19787" s="69" t="s">
        <v>13172</v>
      </c>
      <c r="E19787" s="65">
        <f>IFERROR(VLOOKUP(C19787,Pivot!A:B,2,0),0)</f>
        <v>0</v>
      </c>
      <c r="F19787" s="65">
        <f>IFERROR(VLOOKUP(C19787,Pivot!A:C,3,0),0)</f>
        <v>0</v>
      </c>
    </row>
    <row r="19788" spans="1:6" x14ac:dyDescent="0.25">
      <c r="A19788" s="68" t="s">
        <v>103</v>
      </c>
      <c r="B19788" s="69">
        <v>491947816</v>
      </c>
      <c r="C19788" s="68">
        <v>4006333066955</v>
      </c>
      <c r="D19788" s="69" t="s">
        <v>13173</v>
      </c>
      <c r="E19788" s="65">
        <f>IFERROR(VLOOKUP(C19788,Pivot!A:B,2,0),0)</f>
        <v>0</v>
      </c>
      <c r="F19788" s="65">
        <f>IFERROR(VLOOKUP(C19788,Pivot!A:C,3,0),0)</f>
        <v>0</v>
      </c>
    </row>
    <row r="19789" spans="1:6" x14ac:dyDescent="0.25">
      <c r="A19789" s="68" t="s">
        <v>103</v>
      </c>
      <c r="B19789" s="69">
        <v>491947818</v>
      </c>
      <c r="C19789" s="68">
        <v>4006333065156</v>
      </c>
      <c r="D19789" s="69" t="s">
        <v>13174</v>
      </c>
      <c r="E19789" s="65">
        <f>IFERROR(VLOOKUP(C19789,Pivot!A:B,2,0),0)</f>
        <v>0</v>
      </c>
      <c r="F19789" s="65">
        <f>IFERROR(VLOOKUP(C19789,Pivot!A:C,3,0),0)</f>
        <v>0</v>
      </c>
    </row>
    <row r="19790" spans="1:6" x14ac:dyDescent="0.25">
      <c r="A19790" s="68" t="s">
        <v>103</v>
      </c>
      <c r="B19790" s="69">
        <v>491947819</v>
      </c>
      <c r="C19790" s="68">
        <v>4006333065163</v>
      </c>
      <c r="D19790" s="69" t="s">
        <v>13175</v>
      </c>
      <c r="E19790" s="65">
        <f>IFERROR(VLOOKUP(C19790,Pivot!A:B,2,0),0)</f>
        <v>0</v>
      </c>
      <c r="F19790" s="65">
        <f>IFERROR(VLOOKUP(C19790,Pivot!A:C,3,0),0)</f>
        <v>0</v>
      </c>
    </row>
    <row r="19791" spans="1:6" x14ac:dyDescent="0.25">
      <c r="A19791" s="68" t="s">
        <v>103</v>
      </c>
      <c r="B19791" s="69">
        <v>491947821</v>
      </c>
      <c r="C19791" s="68">
        <v>4006333068607</v>
      </c>
      <c r="D19791" s="69" t="s">
        <v>13176</v>
      </c>
      <c r="E19791" s="65">
        <f>IFERROR(VLOOKUP(C19791,Pivot!A:B,2,0),0)</f>
        <v>0</v>
      </c>
      <c r="F19791" s="65">
        <f>IFERROR(VLOOKUP(C19791,Pivot!A:C,3,0),0)</f>
        <v>0</v>
      </c>
    </row>
    <row r="19792" spans="1:6" x14ac:dyDescent="0.25">
      <c r="A19792" s="68" t="s">
        <v>103</v>
      </c>
      <c r="B19792" s="69">
        <v>491947822</v>
      </c>
      <c r="C19792" s="68">
        <v>4006333068591</v>
      </c>
      <c r="D19792" s="69" t="s">
        <v>13177</v>
      </c>
      <c r="E19792" s="65">
        <f>IFERROR(VLOOKUP(C19792,Pivot!A:B,2,0),0)</f>
        <v>0</v>
      </c>
      <c r="F19792" s="65">
        <f>IFERROR(VLOOKUP(C19792,Pivot!A:C,3,0),0)</f>
        <v>0</v>
      </c>
    </row>
    <row r="19793" spans="1:6" x14ac:dyDescent="0.25">
      <c r="A19793" s="68" t="s">
        <v>103</v>
      </c>
      <c r="B19793" s="69">
        <v>491947823</v>
      </c>
      <c r="C19793" s="68">
        <v>4006333068669</v>
      </c>
      <c r="D19793" s="69" t="s">
        <v>13178</v>
      </c>
      <c r="E19793" s="65">
        <f>IFERROR(VLOOKUP(C19793,Pivot!A:B,2,0),0)</f>
        <v>0</v>
      </c>
      <c r="F19793" s="65">
        <f>IFERROR(VLOOKUP(C19793,Pivot!A:C,3,0),0)</f>
        <v>0</v>
      </c>
    </row>
    <row r="19794" spans="1:6" x14ac:dyDescent="0.25">
      <c r="A19794" s="68" t="s">
        <v>103</v>
      </c>
      <c r="B19794" s="69">
        <v>491947824</v>
      </c>
      <c r="C19794" s="68">
        <v>4006333061400</v>
      </c>
      <c r="D19794" s="69" t="s">
        <v>13179</v>
      </c>
      <c r="E19794" s="65">
        <f>IFERROR(VLOOKUP(C19794,Pivot!A:B,2,0),0)</f>
        <v>0</v>
      </c>
      <c r="F19794" s="65">
        <f>IFERROR(VLOOKUP(C19794,Pivot!A:C,3,0),0)</f>
        <v>0</v>
      </c>
    </row>
    <row r="19795" spans="1:6" x14ac:dyDescent="0.25">
      <c r="A19795" s="68" t="s">
        <v>103</v>
      </c>
      <c r="B19795" s="69">
        <v>491947825</v>
      </c>
      <c r="C19795" s="68">
        <v>4006333068706</v>
      </c>
      <c r="D19795" s="69" t="s">
        <v>13180</v>
      </c>
      <c r="E19795" s="65">
        <f>IFERROR(VLOOKUP(C19795,Pivot!A:B,2,0),0)</f>
        <v>0</v>
      </c>
      <c r="F19795" s="65">
        <f>IFERROR(VLOOKUP(C19795,Pivot!A:C,3,0),0)</f>
        <v>0</v>
      </c>
    </row>
    <row r="19796" spans="1:6" x14ac:dyDescent="0.25">
      <c r="A19796" s="68" t="s">
        <v>103</v>
      </c>
      <c r="B19796" s="69">
        <v>491947826</v>
      </c>
      <c r="C19796" s="68">
        <v>4006333070396</v>
      </c>
      <c r="D19796" s="69" t="s">
        <v>13181</v>
      </c>
      <c r="E19796" s="65">
        <f>IFERROR(VLOOKUP(C19796,Pivot!A:B,2,0),0)</f>
        <v>0</v>
      </c>
      <c r="F19796" s="65">
        <f>IFERROR(VLOOKUP(C19796,Pivot!A:C,3,0),0)</f>
        <v>0</v>
      </c>
    </row>
    <row r="19797" spans="1:6" x14ac:dyDescent="0.25">
      <c r="A19797" s="68" t="s">
        <v>103</v>
      </c>
      <c r="B19797" s="69">
        <v>491947827</v>
      </c>
      <c r="C19797" s="68">
        <v>4006333070402</v>
      </c>
      <c r="D19797" s="69" t="s">
        <v>13182</v>
      </c>
      <c r="E19797" s="65">
        <f>IFERROR(VLOOKUP(C19797,Pivot!A:B,2,0),0)</f>
        <v>0</v>
      </c>
      <c r="F19797" s="65">
        <f>IFERROR(VLOOKUP(C19797,Pivot!A:C,3,0),0)</f>
        <v>0</v>
      </c>
    </row>
    <row r="19798" spans="1:6" x14ac:dyDescent="0.25">
      <c r="A19798" s="68" t="s">
        <v>103</v>
      </c>
      <c r="B19798" s="69">
        <v>491947828</v>
      </c>
      <c r="C19798" s="68">
        <v>4006333070389</v>
      </c>
      <c r="D19798" s="69" t="s">
        <v>13183</v>
      </c>
      <c r="E19798" s="65">
        <f>IFERROR(VLOOKUP(C19798,Pivot!A:B,2,0),0)</f>
        <v>0</v>
      </c>
      <c r="F19798" s="65">
        <f>IFERROR(VLOOKUP(C19798,Pivot!A:C,3,0),0)</f>
        <v>0</v>
      </c>
    </row>
    <row r="19799" spans="1:6" x14ac:dyDescent="0.25">
      <c r="A19799" s="68" t="s">
        <v>103</v>
      </c>
      <c r="B19799" s="69">
        <v>491947830</v>
      </c>
      <c r="C19799" s="68">
        <v>4006333068775</v>
      </c>
      <c r="D19799" s="69" t="s">
        <v>13184</v>
      </c>
      <c r="E19799" s="65">
        <f>IFERROR(VLOOKUP(C19799,Pivot!A:B,2,0),0)</f>
        <v>0</v>
      </c>
      <c r="F19799" s="65">
        <f>IFERROR(VLOOKUP(C19799,Pivot!A:C,3,0),0)</f>
        <v>0</v>
      </c>
    </row>
    <row r="19800" spans="1:6" x14ac:dyDescent="0.25">
      <c r="A19800" s="68" t="s">
        <v>103</v>
      </c>
      <c r="B19800" s="69">
        <v>491947835</v>
      </c>
      <c r="C19800" s="68">
        <v>4006333068829</v>
      </c>
      <c r="D19800" s="69" t="s">
        <v>13185</v>
      </c>
      <c r="E19800" s="65">
        <f>IFERROR(VLOOKUP(C19800,Pivot!A:B,2,0),0)</f>
        <v>0</v>
      </c>
      <c r="F19800" s="65">
        <f>IFERROR(VLOOKUP(C19800,Pivot!A:C,3,0),0)</f>
        <v>0</v>
      </c>
    </row>
    <row r="19801" spans="1:6" x14ac:dyDescent="0.25">
      <c r="A19801" s="68" t="s">
        <v>103</v>
      </c>
      <c r="B19801" s="69">
        <v>491947838</v>
      </c>
      <c r="C19801" s="68">
        <v>4006333073038</v>
      </c>
      <c r="D19801" s="69" t="s">
        <v>13186</v>
      </c>
      <c r="E19801" s="65">
        <f>IFERROR(VLOOKUP(C19801,Pivot!A:B,2,0),0)</f>
        <v>0</v>
      </c>
      <c r="F19801" s="65">
        <f>IFERROR(VLOOKUP(C19801,Pivot!A:C,3,0),0)</f>
        <v>0</v>
      </c>
    </row>
    <row r="19802" spans="1:6" x14ac:dyDescent="0.25">
      <c r="A19802" s="68" t="s">
        <v>103</v>
      </c>
      <c r="B19802" s="69">
        <v>491947840</v>
      </c>
      <c r="C19802" s="68">
        <v>4006333073021</v>
      </c>
      <c r="D19802" s="69" t="s">
        <v>13187</v>
      </c>
      <c r="E19802" s="65">
        <f>IFERROR(VLOOKUP(C19802,Pivot!A:B,2,0),0)</f>
        <v>0</v>
      </c>
      <c r="F19802" s="65">
        <f>IFERROR(VLOOKUP(C19802,Pivot!A:C,3,0),0)</f>
        <v>0</v>
      </c>
    </row>
    <row r="19803" spans="1:6" x14ac:dyDescent="0.25">
      <c r="A19803" s="68" t="s">
        <v>103</v>
      </c>
      <c r="B19803" s="69">
        <v>491947841</v>
      </c>
      <c r="C19803" s="68">
        <v>4006333070440</v>
      </c>
      <c r="D19803" s="69" t="s">
        <v>13188</v>
      </c>
      <c r="E19803" s="65">
        <f>IFERROR(VLOOKUP(C19803,Pivot!A:B,2,0),0)</f>
        <v>0</v>
      </c>
      <c r="F19803" s="65">
        <f>IFERROR(VLOOKUP(C19803,Pivot!A:C,3,0),0)</f>
        <v>0</v>
      </c>
    </row>
    <row r="19804" spans="1:6" x14ac:dyDescent="0.25">
      <c r="A19804" s="68" t="s">
        <v>103</v>
      </c>
      <c r="B19804" s="69">
        <v>491947847</v>
      </c>
      <c r="C19804" s="68">
        <v>5702016617825</v>
      </c>
      <c r="D19804" s="69" t="s">
        <v>13189</v>
      </c>
      <c r="E19804" s="65">
        <f>IFERROR(VLOOKUP(C19804,Pivot!A:B,2,0),0)</f>
        <v>0</v>
      </c>
      <c r="F19804" s="65">
        <f>IFERROR(VLOOKUP(C19804,Pivot!A:C,3,0),0)</f>
        <v>0</v>
      </c>
    </row>
    <row r="19805" spans="1:6" x14ac:dyDescent="0.25">
      <c r="A19805" s="68" t="s">
        <v>103</v>
      </c>
      <c r="B19805" s="69">
        <v>491947850</v>
      </c>
      <c r="C19805" s="68">
        <v>491947850</v>
      </c>
      <c r="D19805" s="69" t="s">
        <v>13190</v>
      </c>
      <c r="E19805" s="65">
        <f>IFERROR(VLOOKUP(C19805,Pivot!A:B,2,0),0)</f>
        <v>0</v>
      </c>
      <c r="F19805" s="65">
        <f>IFERROR(VLOOKUP(C19805,Pivot!A:C,3,0),0)</f>
        <v>0</v>
      </c>
    </row>
    <row r="19806" spans="1:6" x14ac:dyDescent="0.25">
      <c r="A19806" s="68" t="s">
        <v>103</v>
      </c>
      <c r="B19806" s="69">
        <v>491947851</v>
      </c>
      <c r="C19806" s="68">
        <v>491947851</v>
      </c>
      <c r="D19806" s="69" t="s">
        <v>13191</v>
      </c>
      <c r="E19806" s="65">
        <f>IFERROR(VLOOKUP(C19806,Pivot!A:B,2,0),0)</f>
        <v>0</v>
      </c>
      <c r="F19806" s="65">
        <f>IFERROR(VLOOKUP(C19806,Pivot!A:C,3,0),0)</f>
        <v>0</v>
      </c>
    </row>
    <row r="19807" spans="1:6" x14ac:dyDescent="0.25">
      <c r="A19807" s="68" t="s">
        <v>103</v>
      </c>
      <c r="B19807" s="69">
        <v>491947852</v>
      </c>
      <c r="C19807" s="68">
        <v>619317027237</v>
      </c>
      <c r="D19807" s="69" t="s">
        <v>13192</v>
      </c>
      <c r="E19807" s="65">
        <f>IFERROR(VLOOKUP(C19807,Pivot!A:B,2,0),0)</f>
        <v>0</v>
      </c>
      <c r="F19807" s="65">
        <f>IFERROR(VLOOKUP(C19807,Pivot!A:C,3,0),0)</f>
        <v>0</v>
      </c>
    </row>
    <row r="19808" spans="1:6" x14ac:dyDescent="0.25">
      <c r="A19808" s="68" t="s">
        <v>103</v>
      </c>
      <c r="B19808" s="69">
        <v>491947859</v>
      </c>
      <c r="C19808" s="68">
        <v>491947859</v>
      </c>
      <c r="D19808" s="69" t="s">
        <v>13193</v>
      </c>
      <c r="E19808" s="65">
        <f>IFERROR(VLOOKUP(C19808,Pivot!A:B,2,0),0)</f>
        <v>0</v>
      </c>
      <c r="F19808" s="65">
        <f>IFERROR(VLOOKUP(C19808,Pivot!A:C,3,0),0)</f>
        <v>0</v>
      </c>
    </row>
    <row r="19809" spans="1:6" x14ac:dyDescent="0.25">
      <c r="A19809" s="68" t="s">
        <v>103</v>
      </c>
      <c r="B19809" s="69">
        <v>491947860</v>
      </c>
      <c r="C19809" s="68">
        <v>491947860</v>
      </c>
      <c r="D19809" s="69" t="s">
        <v>13194</v>
      </c>
      <c r="E19809" s="65">
        <f>IFERROR(VLOOKUP(C19809,Pivot!A:B,2,0),0)</f>
        <v>0</v>
      </c>
      <c r="F19809" s="65">
        <f>IFERROR(VLOOKUP(C19809,Pivot!A:C,3,0),0)</f>
        <v>0</v>
      </c>
    </row>
    <row r="19810" spans="1:6" x14ac:dyDescent="0.25">
      <c r="A19810" s="68" t="s">
        <v>103</v>
      </c>
      <c r="B19810" s="69">
        <v>491947861</v>
      </c>
      <c r="C19810" s="68">
        <v>491947861</v>
      </c>
      <c r="D19810" s="69" t="s">
        <v>13195</v>
      </c>
      <c r="E19810" s="65">
        <f>IFERROR(VLOOKUP(C19810,Pivot!A:B,2,0),0)</f>
        <v>0</v>
      </c>
      <c r="F19810" s="65">
        <f>IFERROR(VLOOKUP(C19810,Pivot!A:C,3,0),0)</f>
        <v>0</v>
      </c>
    </row>
    <row r="19811" spans="1:6" x14ac:dyDescent="0.25">
      <c r="A19811" s="68" t="s">
        <v>103</v>
      </c>
      <c r="B19811" s="69">
        <v>491947864</v>
      </c>
      <c r="C19811" s="68">
        <v>8421362141</v>
      </c>
      <c r="D19811" s="69" t="s">
        <v>13196</v>
      </c>
      <c r="E19811" s="65">
        <f>IFERROR(VLOOKUP(C19811,Pivot!A:B,2,0),0)</f>
        <v>0</v>
      </c>
      <c r="F19811" s="65">
        <f>IFERROR(VLOOKUP(C19811,Pivot!A:C,3,0),0)</f>
        <v>0</v>
      </c>
    </row>
    <row r="19812" spans="1:6" x14ac:dyDescent="0.25">
      <c r="A19812" s="68" t="s">
        <v>103</v>
      </c>
      <c r="B19812" s="69">
        <v>491947865</v>
      </c>
      <c r="C19812" s="68">
        <v>8421362530</v>
      </c>
      <c r="D19812" s="69" t="s">
        <v>13197</v>
      </c>
      <c r="E19812" s="65">
        <f>IFERROR(VLOOKUP(C19812,Pivot!A:B,2,0),0)</f>
        <v>0</v>
      </c>
      <c r="F19812" s="65">
        <f>IFERROR(VLOOKUP(C19812,Pivot!A:C,3,0),0)</f>
        <v>0</v>
      </c>
    </row>
    <row r="19813" spans="1:6" x14ac:dyDescent="0.25">
      <c r="A19813" s="68" t="s">
        <v>103</v>
      </c>
      <c r="B19813" s="69">
        <v>491947866</v>
      </c>
      <c r="C19813" s="68">
        <v>8421368709</v>
      </c>
      <c r="D19813" s="69" t="s">
        <v>13198</v>
      </c>
      <c r="E19813" s="65">
        <f>IFERROR(VLOOKUP(C19813,Pivot!A:B,2,0),0)</f>
        <v>0</v>
      </c>
      <c r="F19813" s="65">
        <f>IFERROR(VLOOKUP(C19813,Pivot!A:C,3,0),0)</f>
        <v>0</v>
      </c>
    </row>
    <row r="19814" spans="1:6" x14ac:dyDescent="0.25">
      <c r="A19814" s="68" t="s">
        <v>103</v>
      </c>
      <c r="B19814" s="69">
        <v>491947867</v>
      </c>
      <c r="C19814" s="68">
        <v>8421954612</v>
      </c>
      <c r="D19814" s="69" t="s">
        <v>13199</v>
      </c>
      <c r="E19814" s="65">
        <f>IFERROR(VLOOKUP(C19814,Pivot!A:B,2,0),0)</f>
        <v>0</v>
      </c>
      <c r="F19814" s="65">
        <f>IFERROR(VLOOKUP(C19814,Pivot!A:C,3,0),0)</f>
        <v>0</v>
      </c>
    </row>
    <row r="19815" spans="1:6" x14ac:dyDescent="0.25">
      <c r="A19815" s="68" t="s">
        <v>103</v>
      </c>
      <c r="B19815" s="69">
        <v>491947868</v>
      </c>
      <c r="C19815" s="68">
        <v>8421954018</v>
      </c>
      <c r="D19815" s="69" t="s">
        <v>13200</v>
      </c>
      <c r="E19815" s="65">
        <f>IFERROR(VLOOKUP(C19815,Pivot!A:B,2,0),0)</f>
        <v>0</v>
      </c>
      <c r="F19815" s="65">
        <f>IFERROR(VLOOKUP(C19815,Pivot!A:C,3,0),0)</f>
        <v>0</v>
      </c>
    </row>
    <row r="19816" spans="1:6" x14ac:dyDescent="0.25">
      <c r="A19816" s="68" t="s">
        <v>103</v>
      </c>
      <c r="B19816" s="69">
        <v>491947869</v>
      </c>
      <c r="C19816" s="68">
        <v>8421954315</v>
      </c>
      <c r="D19816" s="69" t="s">
        <v>13201</v>
      </c>
      <c r="E19816" s="65">
        <f>IFERROR(VLOOKUP(C19816,Pivot!A:B,2,0),0)</f>
        <v>0</v>
      </c>
      <c r="F19816" s="65">
        <f>IFERROR(VLOOKUP(C19816,Pivot!A:C,3,0),0)</f>
        <v>0</v>
      </c>
    </row>
    <row r="19817" spans="1:6" x14ac:dyDescent="0.25">
      <c r="A19817" s="68" t="s">
        <v>103</v>
      </c>
      <c r="B19817" s="69">
        <v>491947870</v>
      </c>
      <c r="C19817" s="68">
        <v>8421954339</v>
      </c>
      <c r="D19817" s="69" t="s">
        <v>13202</v>
      </c>
      <c r="E19817" s="65">
        <f>IFERROR(VLOOKUP(C19817,Pivot!A:B,2,0),0)</f>
        <v>0</v>
      </c>
      <c r="F19817" s="65">
        <f>IFERROR(VLOOKUP(C19817,Pivot!A:C,3,0),0)</f>
        <v>0</v>
      </c>
    </row>
    <row r="19818" spans="1:6" x14ac:dyDescent="0.25">
      <c r="A19818" s="68" t="s">
        <v>103</v>
      </c>
      <c r="B19818" s="69">
        <v>491947871</v>
      </c>
      <c r="C19818" s="68">
        <v>8421954032</v>
      </c>
      <c r="D19818" s="69" t="s">
        <v>13203</v>
      </c>
      <c r="E19818" s="65">
        <f>IFERROR(VLOOKUP(C19818,Pivot!A:B,2,0),0)</f>
        <v>0</v>
      </c>
      <c r="F19818" s="65">
        <f>IFERROR(VLOOKUP(C19818,Pivot!A:C,3,0),0)</f>
        <v>0</v>
      </c>
    </row>
    <row r="19819" spans="1:6" x14ac:dyDescent="0.25">
      <c r="A19819" s="68" t="s">
        <v>103</v>
      </c>
      <c r="B19819" s="69">
        <v>491947872</v>
      </c>
      <c r="C19819" s="68">
        <v>8421954636</v>
      </c>
      <c r="D19819" s="69" t="s">
        <v>13204</v>
      </c>
      <c r="E19819" s="65">
        <f>IFERROR(VLOOKUP(C19819,Pivot!A:B,2,0),0)</f>
        <v>0</v>
      </c>
      <c r="F19819" s="65">
        <f>IFERROR(VLOOKUP(C19819,Pivot!A:C,3,0),0)</f>
        <v>0</v>
      </c>
    </row>
    <row r="19820" spans="1:6" x14ac:dyDescent="0.25">
      <c r="A19820" s="68" t="s">
        <v>103</v>
      </c>
      <c r="B19820" s="69">
        <v>491947873</v>
      </c>
      <c r="C19820" s="68">
        <v>8421422265</v>
      </c>
      <c r="D19820" s="69" t="s">
        <v>13205</v>
      </c>
      <c r="E19820" s="65">
        <f>IFERROR(VLOOKUP(C19820,Pivot!A:B,2,0),0)</f>
        <v>0</v>
      </c>
      <c r="F19820" s="65">
        <f>IFERROR(VLOOKUP(C19820,Pivot!A:C,3,0),0)</f>
        <v>0</v>
      </c>
    </row>
    <row r="19821" spans="1:6" x14ac:dyDescent="0.25">
      <c r="A19821" s="68" t="s">
        <v>103</v>
      </c>
      <c r="B19821" s="69">
        <v>491947874</v>
      </c>
      <c r="C19821" s="68">
        <v>8421422272</v>
      </c>
      <c r="D19821" s="69" t="s">
        <v>13206</v>
      </c>
      <c r="E19821" s="65">
        <f>IFERROR(VLOOKUP(C19821,Pivot!A:B,2,0),0)</f>
        <v>0</v>
      </c>
      <c r="F19821" s="65">
        <f>IFERROR(VLOOKUP(C19821,Pivot!A:C,3,0),0)</f>
        <v>0</v>
      </c>
    </row>
    <row r="19822" spans="1:6" x14ac:dyDescent="0.25">
      <c r="A19822" s="68" t="s">
        <v>103</v>
      </c>
      <c r="B19822" s="69">
        <v>491947875</v>
      </c>
      <c r="C19822" s="68">
        <v>8421422289</v>
      </c>
      <c r="D19822" s="69" t="s">
        <v>13207</v>
      </c>
      <c r="E19822" s="65">
        <f>IFERROR(VLOOKUP(C19822,Pivot!A:B,2,0),0)</f>
        <v>0</v>
      </c>
      <c r="F19822" s="65">
        <f>IFERROR(VLOOKUP(C19822,Pivot!A:C,3,0),0)</f>
        <v>0</v>
      </c>
    </row>
    <row r="19823" spans="1:6" x14ac:dyDescent="0.25">
      <c r="A19823" s="68" t="s">
        <v>103</v>
      </c>
      <c r="B19823" s="69">
        <v>491947876</v>
      </c>
      <c r="C19823" s="68">
        <v>8421422296</v>
      </c>
      <c r="D19823" s="69" t="s">
        <v>13208</v>
      </c>
      <c r="E19823" s="65">
        <f>IFERROR(VLOOKUP(C19823,Pivot!A:B,2,0),0)</f>
        <v>0</v>
      </c>
      <c r="F19823" s="65">
        <f>IFERROR(VLOOKUP(C19823,Pivot!A:C,3,0),0)</f>
        <v>0</v>
      </c>
    </row>
    <row r="19824" spans="1:6" x14ac:dyDescent="0.25">
      <c r="A19824" s="68" t="s">
        <v>103</v>
      </c>
      <c r="B19824" s="69">
        <v>491947877</v>
      </c>
      <c r="C19824" s="68">
        <v>8421422302</v>
      </c>
      <c r="D19824" s="69" t="s">
        <v>13209</v>
      </c>
      <c r="E19824" s="65">
        <f>IFERROR(VLOOKUP(C19824,Pivot!A:B,2,0),0)</f>
        <v>0</v>
      </c>
      <c r="F19824" s="65">
        <f>IFERROR(VLOOKUP(C19824,Pivot!A:C,3,0),0)</f>
        <v>0</v>
      </c>
    </row>
    <row r="19825" spans="1:6" x14ac:dyDescent="0.25">
      <c r="A19825" s="68" t="s">
        <v>103</v>
      </c>
      <c r="B19825" s="69">
        <v>491947878</v>
      </c>
      <c r="C19825" s="68">
        <v>8421422319</v>
      </c>
      <c r="D19825" s="69" t="s">
        <v>13210</v>
      </c>
      <c r="E19825" s="65">
        <f>IFERROR(VLOOKUP(C19825,Pivot!A:B,2,0),0)</f>
        <v>0</v>
      </c>
      <c r="F19825" s="65">
        <f>IFERROR(VLOOKUP(C19825,Pivot!A:C,3,0),0)</f>
        <v>0</v>
      </c>
    </row>
    <row r="19826" spans="1:6" x14ac:dyDescent="0.25">
      <c r="A19826" s="68" t="s">
        <v>103</v>
      </c>
      <c r="B19826" s="69">
        <v>491947879</v>
      </c>
      <c r="C19826" s="68">
        <v>8421423361</v>
      </c>
      <c r="D19826" s="69" t="s">
        <v>13211</v>
      </c>
      <c r="E19826" s="65">
        <f>IFERROR(VLOOKUP(C19826,Pivot!A:B,2,0),0)</f>
        <v>0</v>
      </c>
      <c r="F19826" s="65">
        <f>IFERROR(VLOOKUP(C19826,Pivot!A:C,3,0),0)</f>
        <v>0</v>
      </c>
    </row>
    <row r="19827" spans="1:6" x14ac:dyDescent="0.25">
      <c r="A19827" s="68" t="s">
        <v>103</v>
      </c>
      <c r="B19827" s="69">
        <v>491947880</v>
      </c>
      <c r="C19827" s="68">
        <v>8421423354</v>
      </c>
      <c r="D19827" s="69" t="s">
        <v>13212</v>
      </c>
      <c r="E19827" s="65">
        <f>IFERROR(VLOOKUP(C19827,Pivot!A:B,2,0),0)</f>
        <v>0</v>
      </c>
      <c r="F19827" s="65">
        <f>IFERROR(VLOOKUP(C19827,Pivot!A:C,3,0),0)</f>
        <v>0</v>
      </c>
    </row>
    <row r="19828" spans="1:6" x14ac:dyDescent="0.25">
      <c r="A19828" s="68" t="s">
        <v>103</v>
      </c>
      <c r="B19828" s="69">
        <v>491947881</v>
      </c>
      <c r="C19828" s="68">
        <v>8421352326</v>
      </c>
      <c r="D19828" s="69" t="s">
        <v>13213</v>
      </c>
      <c r="E19828" s="65">
        <f>IFERROR(VLOOKUP(C19828,Pivot!A:B,2,0),0)</f>
        <v>0</v>
      </c>
      <c r="F19828" s="65">
        <f>IFERROR(VLOOKUP(C19828,Pivot!A:C,3,0),0)</f>
        <v>0</v>
      </c>
    </row>
    <row r="19829" spans="1:6" x14ac:dyDescent="0.25">
      <c r="A19829" s="68" t="s">
        <v>103</v>
      </c>
      <c r="B19829" s="69">
        <v>491947882</v>
      </c>
      <c r="C19829" s="68">
        <v>8421365593</v>
      </c>
      <c r="D19829" s="69" t="s">
        <v>13214</v>
      </c>
      <c r="E19829" s="65">
        <f>IFERROR(VLOOKUP(C19829,Pivot!A:B,2,0),0)</f>
        <v>0</v>
      </c>
      <c r="F19829" s="65">
        <f>IFERROR(VLOOKUP(C19829,Pivot!A:C,3,0),0)</f>
        <v>0</v>
      </c>
    </row>
    <row r="19830" spans="1:6" x14ac:dyDescent="0.25">
      <c r="A19830" s="68" t="s">
        <v>103</v>
      </c>
      <c r="B19830" s="69">
        <v>491947883</v>
      </c>
      <c r="C19830" s="68">
        <v>8421352111</v>
      </c>
      <c r="D19830" s="69" t="s">
        <v>13215</v>
      </c>
      <c r="E19830" s="65">
        <f>IFERROR(VLOOKUP(C19830,Pivot!A:B,2,0),0)</f>
        <v>0</v>
      </c>
      <c r="F19830" s="65">
        <f>IFERROR(VLOOKUP(C19830,Pivot!A:C,3,0),0)</f>
        <v>0</v>
      </c>
    </row>
    <row r="19831" spans="1:6" x14ac:dyDescent="0.25">
      <c r="A19831" s="68" t="s">
        <v>103</v>
      </c>
      <c r="B19831" s="69">
        <v>491947884</v>
      </c>
      <c r="C19831" s="68">
        <v>8421352203</v>
      </c>
      <c r="D19831" s="69" t="s">
        <v>13216</v>
      </c>
      <c r="E19831" s="65">
        <f>IFERROR(VLOOKUP(C19831,Pivot!A:B,2,0),0)</f>
        <v>0</v>
      </c>
      <c r="F19831" s="65">
        <f>IFERROR(VLOOKUP(C19831,Pivot!A:C,3,0),0)</f>
        <v>0</v>
      </c>
    </row>
    <row r="19832" spans="1:6" x14ac:dyDescent="0.25">
      <c r="A19832" s="68" t="s">
        <v>103</v>
      </c>
      <c r="B19832" s="69">
        <v>491947885</v>
      </c>
      <c r="C19832" s="68">
        <v>8421421862</v>
      </c>
      <c r="D19832" s="69" t="s">
        <v>13217</v>
      </c>
      <c r="E19832" s="65">
        <f>IFERROR(VLOOKUP(C19832,Pivot!A:B,2,0),0)</f>
        <v>0</v>
      </c>
      <c r="F19832" s="65">
        <f>IFERROR(VLOOKUP(C19832,Pivot!A:C,3,0),0)</f>
        <v>0</v>
      </c>
    </row>
    <row r="19833" spans="1:6" x14ac:dyDescent="0.25">
      <c r="A19833" s="68" t="s">
        <v>103</v>
      </c>
      <c r="B19833" s="69">
        <v>491947886</v>
      </c>
      <c r="C19833" s="68">
        <v>8421422494</v>
      </c>
      <c r="D19833" s="69" t="s">
        <v>13218</v>
      </c>
      <c r="E19833" s="65">
        <f>IFERROR(VLOOKUP(C19833,Pivot!A:B,2,0),0)</f>
        <v>0</v>
      </c>
      <c r="F19833" s="65">
        <f>IFERROR(VLOOKUP(C19833,Pivot!A:C,3,0),0)</f>
        <v>0</v>
      </c>
    </row>
    <row r="19834" spans="1:6" x14ac:dyDescent="0.25">
      <c r="A19834" s="68" t="s">
        <v>103</v>
      </c>
      <c r="B19834" s="69">
        <v>491948145</v>
      </c>
      <c r="C19834" s="68">
        <v>630509947867</v>
      </c>
      <c r="D19834" s="69" t="s">
        <v>13219</v>
      </c>
      <c r="E19834" s="65">
        <f>IFERROR(VLOOKUP(C19834,Pivot!A:B,2,0),0)</f>
        <v>0</v>
      </c>
      <c r="F19834" s="65">
        <f>IFERROR(VLOOKUP(C19834,Pivot!A:C,3,0),0)</f>
        <v>0</v>
      </c>
    </row>
    <row r="19835" spans="1:6" x14ac:dyDescent="0.25">
      <c r="A19835" s="68" t="s">
        <v>103</v>
      </c>
      <c r="B19835" s="69">
        <v>491948149</v>
      </c>
      <c r="C19835" s="68">
        <v>8901736135412</v>
      </c>
      <c r="D19835" s="69" t="s">
        <v>13220</v>
      </c>
      <c r="E19835" s="65">
        <f>IFERROR(VLOOKUP(C19835,Pivot!A:B,2,0),0)</f>
        <v>0</v>
      </c>
      <c r="F19835" s="65">
        <f>IFERROR(VLOOKUP(C19835,Pivot!A:C,3,0),0)</f>
        <v>0</v>
      </c>
    </row>
    <row r="19836" spans="1:6" x14ac:dyDescent="0.25">
      <c r="A19836" s="68" t="s">
        <v>103</v>
      </c>
      <c r="B19836" s="69">
        <v>491948150</v>
      </c>
      <c r="C19836" s="68">
        <v>8901736135306</v>
      </c>
      <c r="D19836" s="69" t="s">
        <v>13221</v>
      </c>
      <c r="E19836" s="65">
        <f>IFERROR(VLOOKUP(C19836,Pivot!A:B,2,0),0)</f>
        <v>0</v>
      </c>
      <c r="F19836" s="65">
        <f>IFERROR(VLOOKUP(C19836,Pivot!A:C,3,0),0)</f>
        <v>0</v>
      </c>
    </row>
    <row r="19837" spans="1:6" x14ac:dyDescent="0.25">
      <c r="A19837" s="68" t="s">
        <v>103</v>
      </c>
      <c r="B19837" s="69">
        <v>491948151</v>
      </c>
      <c r="C19837" s="68">
        <v>491948151</v>
      </c>
      <c r="D19837" s="69" t="s">
        <v>13222</v>
      </c>
      <c r="E19837" s="65">
        <f>IFERROR(VLOOKUP(C19837,Pivot!A:B,2,0),0)</f>
        <v>0</v>
      </c>
      <c r="F19837" s="65">
        <f>IFERROR(VLOOKUP(C19837,Pivot!A:C,3,0),0)</f>
        <v>0</v>
      </c>
    </row>
    <row r="19838" spans="1:6" x14ac:dyDescent="0.25">
      <c r="A19838" s="68" t="s">
        <v>103</v>
      </c>
      <c r="B19838" s="69">
        <v>491948151</v>
      </c>
      <c r="C19838" s="68">
        <v>759245894386</v>
      </c>
      <c r="D19838" s="69" t="s">
        <v>13222</v>
      </c>
      <c r="E19838" s="65">
        <f>IFERROR(VLOOKUP(C19838,Pivot!A:B,2,0),0)</f>
        <v>0</v>
      </c>
      <c r="F19838" s="65">
        <f>IFERROR(VLOOKUP(C19838,Pivot!A:C,3,0),0)</f>
        <v>0</v>
      </c>
    </row>
    <row r="19839" spans="1:6" x14ac:dyDescent="0.25">
      <c r="A19839" s="68" t="s">
        <v>103</v>
      </c>
      <c r="B19839" s="69">
        <v>491948152</v>
      </c>
      <c r="C19839" s="68">
        <v>8907136180625</v>
      </c>
      <c r="D19839" s="69" t="s">
        <v>13223</v>
      </c>
      <c r="E19839" s="65">
        <f>IFERROR(VLOOKUP(C19839,Pivot!A:B,2,0),0)</f>
        <v>0</v>
      </c>
      <c r="F19839" s="65">
        <f>IFERROR(VLOOKUP(C19839,Pivot!A:C,3,0),0)</f>
        <v>0</v>
      </c>
    </row>
    <row r="19840" spans="1:6" x14ac:dyDescent="0.25">
      <c r="A19840" s="68" t="s">
        <v>103</v>
      </c>
      <c r="B19840" s="69">
        <v>491948319</v>
      </c>
      <c r="C19840" s="68">
        <v>4006333060755</v>
      </c>
      <c r="D19840" s="69" t="s">
        <v>13224</v>
      </c>
      <c r="E19840" s="65">
        <f>IFERROR(VLOOKUP(C19840,Pivot!A:B,2,0),0)</f>
        <v>0</v>
      </c>
      <c r="F19840" s="65">
        <f>IFERROR(VLOOKUP(C19840,Pivot!A:C,3,0),0)</f>
        <v>0</v>
      </c>
    </row>
    <row r="19841" spans="1:6" x14ac:dyDescent="0.25">
      <c r="A19841" s="68" t="s">
        <v>103</v>
      </c>
      <c r="B19841" s="69">
        <v>491948320</v>
      </c>
      <c r="C19841" s="68">
        <v>4006333060762</v>
      </c>
      <c r="D19841" s="69" t="s">
        <v>13225</v>
      </c>
      <c r="E19841" s="65">
        <f>IFERROR(VLOOKUP(C19841,Pivot!A:B,2,0),0)</f>
        <v>0</v>
      </c>
      <c r="F19841" s="65">
        <f>IFERROR(VLOOKUP(C19841,Pivot!A:C,3,0),0)</f>
        <v>0</v>
      </c>
    </row>
    <row r="19842" spans="1:6" x14ac:dyDescent="0.25">
      <c r="A19842" s="68" t="s">
        <v>103</v>
      </c>
      <c r="B19842" s="69">
        <v>491948321</v>
      </c>
      <c r="C19842" s="68">
        <v>4006333060779</v>
      </c>
      <c r="D19842" s="69" t="s">
        <v>13226</v>
      </c>
      <c r="E19842" s="65">
        <f>IFERROR(VLOOKUP(C19842,Pivot!A:B,2,0),0)</f>
        <v>0</v>
      </c>
      <c r="F19842" s="65">
        <f>IFERROR(VLOOKUP(C19842,Pivot!A:C,3,0),0)</f>
        <v>0</v>
      </c>
    </row>
    <row r="19843" spans="1:6" x14ac:dyDescent="0.25">
      <c r="A19843" s="68" t="s">
        <v>103</v>
      </c>
      <c r="B19843" s="69">
        <v>491948323</v>
      </c>
      <c r="C19843" s="68">
        <v>4006333062025</v>
      </c>
      <c r="D19843" s="69" t="s">
        <v>13227</v>
      </c>
      <c r="E19843" s="65">
        <f>IFERROR(VLOOKUP(C19843,Pivot!A:B,2,0),0)</f>
        <v>0</v>
      </c>
      <c r="F19843" s="65">
        <f>IFERROR(VLOOKUP(C19843,Pivot!A:C,3,0),0)</f>
        <v>0</v>
      </c>
    </row>
    <row r="19844" spans="1:6" x14ac:dyDescent="0.25">
      <c r="A19844" s="68" t="s">
        <v>103</v>
      </c>
      <c r="B19844" s="69">
        <v>491948325</v>
      </c>
      <c r="C19844" s="68">
        <v>4006333061424</v>
      </c>
      <c r="D19844" s="69" t="s">
        <v>13228</v>
      </c>
      <c r="E19844" s="65">
        <f>IFERROR(VLOOKUP(C19844,Pivot!A:B,2,0),0)</f>
        <v>0</v>
      </c>
      <c r="F19844" s="65">
        <f>IFERROR(VLOOKUP(C19844,Pivot!A:C,3,0),0)</f>
        <v>0</v>
      </c>
    </row>
    <row r="19845" spans="1:6" x14ac:dyDescent="0.25">
      <c r="A19845" s="68" t="s">
        <v>103</v>
      </c>
      <c r="B19845" s="69">
        <v>491948326</v>
      </c>
      <c r="C19845" s="68">
        <v>4006333062032</v>
      </c>
      <c r="D19845" s="69" t="s">
        <v>13229</v>
      </c>
      <c r="E19845" s="65">
        <f>IFERROR(VLOOKUP(C19845,Pivot!A:B,2,0),0)</f>
        <v>0</v>
      </c>
      <c r="F19845" s="65">
        <f>IFERROR(VLOOKUP(C19845,Pivot!A:C,3,0),0)</f>
        <v>0</v>
      </c>
    </row>
    <row r="19846" spans="1:6" x14ac:dyDescent="0.25">
      <c r="A19846" s="68" t="s">
        <v>103</v>
      </c>
      <c r="B19846" s="69">
        <v>491948327</v>
      </c>
      <c r="C19846" s="68">
        <v>4006333062049</v>
      </c>
      <c r="D19846" s="69" t="s">
        <v>13230</v>
      </c>
      <c r="E19846" s="65">
        <f>IFERROR(VLOOKUP(C19846,Pivot!A:B,2,0),0)</f>
        <v>0</v>
      </c>
      <c r="F19846" s="65">
        <f>IFERROR(VLOOKUP(C19846,Pivot!A:C,3,0),0)</f>
        <v>0</v>
      </c>
    </row>
    <row r="19847" spans="1:6" x14ac:dyDescent="0.25">
      <c r="A19847" s="68" t="s">
        <v>103</v>
      </c>
      <c r="B19847" s="69">
        <v>491948328</v>
      </c>
      <c r="C19847" s="68">
        <v>4006333062056</v>
      </c>
      <c r="D19847" s="69" t="s">
        <v>13231</v>
      </c>
      <c r="E19847" s="65">
        <f>IFERROR(VLOOKUP(C19847,Pivot!A:B,2,0),0)</f>
        <v>0</v>
      </c>
      <c r="F19847" s="65">
        <f>IFERROR(VLOOKUP(C19847,Pivot!A:C,3,0),0)</f>
        <v>0</v>
      </c>
    </row>
    <row r="19848" spans="1:6" x14ac:dyDescent="0.25">
      <c r="A19848" s="68" t="s">
        <v>103</v>
      </c>
      <c r="B19848" s="69">
        <v>491948329</v>
      </c>
      <c r="C19848" s="68">
        <v>4006333062063</v>
      </c>
      <c r="D19848" s="69" t="s">
        <v>13232</v>
      </c>
      <c r="E19848" s="65">
        <f>IFERROR(VLOOKUP(C19848,Pivot!A:B,2,0),0)</f>
        <v>0</v>
      </c>
      <c r="F19848" s="65">
        <f>IFERROR(VLOOKUP(C19848,Pivot!A:C,3,0),0)</f>
        <v>0</v>
      </c>
    </row>
    <row r="19849" spans="1:6" x14ac:dyDescent="0.25">
      <c r="A19849" s="68" t="s">
        <v>103</v>
      </c>
      <c r="B19849" s="69">
        <v>491948330</v>
      </c>
      <c r="C19849" s="68">
        <v>4006333062070</v>
      </c>
      <c r="D19849" s="69" t="s">
        <v>13233</v>
      </c>
      <c r="E19849" s="65">
        <f>IFERROR(VLOOKUP(C19849,Pivot!A:B,2,0),0)</f>
        <v>0</v>
      </c>
      <c r="F19849" s="65">
        <f>IFERROR(VLOOKUP(C19849,Pivot!A:C,3,0),0)</f>
        <v>0</v>
      </c>
    </row>
    <row r="19850" spans="1:6" x14ac:dyDescent="0.25">
      <c r="A19850" s="68" t="s">
        <v>103</v>
      </c>
      <c r="B19850" s="69">
        <v>491948331</v>
      </c>
      <c r="C19850" s="68">
        <v>4006333062087</v>
      </c>
      <c r="D19850" s="69" t="s">
        <v>13234</v>
      </c>
      <c r="E19850" s="65">
        <f>IFERROR(VLOOKUP(C19850,Pivot!A:B,2,0),0)</f>
        <v>0</v>
      </c>
      <c r="F19850" s="65">
        <f>IFERROR(VLOOKUP(C19850,Pivot!A:C,3,0),0)</f>
        <v>0</v>
      </c>
    </row>
    <row r="19851" spans="1:6" x14ac:dyDescent="0.25">
      <c r="A19851" s="68" t="s">
        <v>103</v>
      </c>
      <c r="B19851" s="69">
        <v>491948332</v>
      </c>
      <c r="C19851" s="68">
        <v>4006333062100</v>
      </c>
      <c r="D19851" s="69" t="s">
        <v>13235</v>
      </c>
      <c r="E19851" s="65">
        <f>IFERROR(VLOOKUP(C19851,Pivot!A:B,2,0),0)</f>
        <v>0</v>
      </c>
      <c r="F19851" s="65">
        <f>IFERROR(VLOOKUP(C19851,Pivot!A:C,3,0),0)</f>
        <v>0</v>
      </c>
    </row>
    <row r="19852" spans="1:6" x14ac:dyDescent="0.25">
      <c r="A19852" s="68" t="s">
        <v>103</v>
      </c>
      <c r="B19852" s="69">
        <v>491948335</v>
      </c>
      <c r="C19852" s="68">
        <v>4006333070037</v>
      </c>
      <c r="D19852" s="69" t="s">
        <v>13236</v>
      </c>
      <c r="E19852" s="65">
        <f>IFERROR(VLOOKUP(C19852,Pivot!A:B,2,0),0)</f>
        <v>0</v>
      </c>
      <c r="F19852" s="65">
        <f>IFERROR(VLOOKUP(C19852,Pivot!A:C,3,0),0)</f>
        <v>0</v>
      </c>
    </row>
    <row r="19853" spans="1:6" x14ac:dyDescent="0.25">
      <c r="A19853" s="68" t="s">
        <v>103</v>
      </c>
      <c r="B19853" s="69">
        <v>491948336</v>
      </c>
      <c r="C19853" s="68">
        <v>4006333070044</v>
      </c>
      <c r="D19853" s="69" t="s">
        <v>13237</v>
      </c>
      <c r="E19853" s="65">
        <f>IFERROR(VLOOKUP(C19853,Pivot!A:B,2,0),0)</f>
        <v>0</v>
      </c>
      <c r="F19853" s="65">
        <f>IFERROR(VLOOKUP(C19853,Pivot!A:C,3,0),0)</f>
        <v>0</v>
      </c>
    </row>
    <row r="19854" spans="1:6" x14ac:dyDescent="0.25">
      <c r="A19854" s="68" t="s">
        <v>103</v>
      </c>
      <c r="B19854" s="69">
        <v>491948337</v>
      </c>
      <c r="C19854" s="68">
        <v>4006333070051</v>
      </c>
      <c r="D19854" s="69" t="s">
        <v>13238</v>
      </c>
      <c r="E19854" s="65">
        <f>IFERROR(VLOOKUP(C19854,Pivot!A:B,2,0),0)</f>
        <v>0</v>
      </c>
      <c r="F19854" s="65">
        <f>IFERROR(VLOOKUP(C19854,Pivot!A:C,3,0),0)</f>
        <v>0</v>
      </c>
    </row>
    <row r="19855" spans="1:6" x14ac:dyDescent="0.25">
      <c r="A19855" s="68" t="s">
        <v>103</v>
      </c>
      <c r="B19855" s="69">
        <v>491948338</v>
      </c>
      <c r="C19855" s="68">
        <v>4006333070068</v>
      </c>
      <c r="D19855" s="69" t="s">
        <v>13239</v>
      </c>
      <c r="E19855" s="65">
        <f>IFERROR(VLOOKUP(C19855,Pivot!A:B,2,0),0)</f>
        <v>0</v>
      </c>
      <c r="F19855" s="65">
        <f>IFERROR(VLOOKUP(C19855,Pivot!A:C,3,0),0)</f>
        <v>0</v>
      </c>
    </row>
    <row r="19856" spans="1:6" x14ac:dyDescent="0.25">
      <c r="A19856" s="68" t="s">
        <v>103</v>
      </c>
      <c r="B19856" s="69">
        <v>491948554</v>
      </c>
      <c r="C19856" s="68">
        <v>5702016618099</v>
      </c>
      <c r="D19856" s="69" t="s">
        <v>13240</v>
      </c>
      <c r="E19856" s="65">
        <f>IFERROR(VLOOKUP(C19856,Pivot!A:B,2,0),0)</f>
        <v>0</v>
      </c>
      <c r="F19856" s="65">
        <f>IFERROR(VLOOKUP(C19856,Pivot!A:C,3,0),0)</f>
        <v>0</v>
      </c>
    </row>
    <row r="19857" spans="1:6" x14ac:dyDescent="0.25">
      <c r="A19857" s="68" t="s">
        <v>103</v>
      </c>
      <c r="B19857" s="69">
        <v>491948559</v>
      </c>
      <c r="C19857" s="68">
        <v>5702016618648</v>
      </c>
      <c r="D19857" s="69" t="s">
        <v>13241</v>
      </c>
      <c r="E19857" s="65">
        <f>IFERROR(VLOOKUP(C19857,Pivot!A:B,2,0),0)</f>
        <v>0</v>
      </c>
      <c r="F19857" s="65">
        <f>IFERROR(VLOOKUP(C19857,Pivot!A:C,3,0),0)</f>
        <v>0</v>
      </c>
    </row>
    <row r="19858" spans="1:6" x14ac:dyDescent="0.25">
      <c r="A19858" s="68" t="s">
        <v>103</v>
      </c>
      <c r="B19858" s="69">
        <v>491948563</v>
      </c>
      <c r="C19858" s="68">
        <v>5702016618655</v>
      </c>
      <c r="D19858" s="69" t="s">
        <v>13242</v>
      </c>
      <c r="E19858" s="65">
        <f>IFERROR(VLOOKUP(C19858,Pivot!A:B,2,0),0)</f>
        <v>0</v>
      </c>
      <c r="F19858" s="65">
        <f>IFERROR(VLOOKUP(C19858,Pivot!A:C,3,0),0)</f>
        <v>0</v>
      </c>
    </row>
    <row r="19859" spans="1:6" x14ac:dyDescent="0.25">
      <c r="A19859" s="68" t="s">
        <v>103</v>
      </c>
      <c r="B19859" s="69">
        <v>491948575</v>
      </c>
      <c r="C19859" s="68">
        <v>5702016369861</v>
      </c>
      <c r="D19859" s="69" t="s">
        <v>13243</v>
      </c>
      <c r="E19859" s="65">
        <f>IFERROR(VLOOKUP(C19859,Pivot!A:B,2,0),0)</f>
        <v>0</v>
      </c>
      <c r="F19859" s="65">
        <f>IFERROR(VLOOKUP(C19859,Pivot!A:C,3,0),0)</f>
        <v>0</v>
      </c>
    </row>
    <row r="19860" spans="1:6" x14ac:dyDescent="0.25">
      <c r="A19860" s="68" t="s">
        <v>103</v>
      </c>
      <c r="B19860" s="69">
        <v>491948581</v>
      </c>
      <c r="C19860" s="68">
        <v>8908009689177</v>
      </c>
      <c r="D19860" s="69" t="s">
        <v>13244</v>
      </c>
      <c r="E19860" s="65">
        <f>IFERROR(VLOOKUP(C19860,Pivot!A:B,2,0),0)</f>
        <v>0</v>
      </c>
      <c r="F19860" s="65">
        <f>IFERROR(VLOOKUP(C19860,Pivot!A:C,3,0),0)</f>
        <v>0</v>
      </c>
    </row>
    <row r="19861" spans="1:6" x14ac:dyDescent="0.25">
      <c r="A19861" s="68" t="s">
        <v>103</v>
      </c>
      <c r="B19861" s="69">
        <v>491948582</v>
      </c>
      <c r="C19861" s="68">
        <v>8906114530087</v>
      </c>
      <c r="D19861" s="69" t="s">
        <v>13245</v>
      </c>
      <c r="E19861" s="65">
        <f>IFERROR(VLOOKUP(C19861,Pivot!A:B,2,0),0)</f>
        <v>0</v>
      </c>
      <c r="F19861" s="65">
        <f>IFERROR(VLOOKUP(C19861,Pivot!A:C,3,0),0)</f>
        <v>0</v>
      </c>
    </row>
    <row r="19862" spans="1:6" x14ac:dyDescent="0.25">
      <c r="A19862" s="68" t="s">
        <v>103</v>
      </c>
      <c r="B19862" s="69">
        <v>491948583</v>
      </c>
      <c r="C19862" s="68">
        <v>8908009689511</v>
      </c>
      <c r="D19862" s="69" t="s">
        <v>13246</v>
      </c>
      <c r="E19862" s="65">
        <f>IFERROR(VLOOKUP(C19862,Pivot!A:B,2,0),0)</f>
        <v>0</v>
      </c>
      <c r="F19862" s="65">
        <f>IFERROR(VLOOKUP(C19862,Pivot!A:C,3,0),0)</f>
        <v>0</v>
      </c>
    </row>
    <row r="19863" spans="1:6" x14ac:dyDescent="0.25">
      <c r="A19863" s="68" t="s">
        <v>103</v>
      </c>
      <c r="B19863" s="69">
        <v>491948584</v>
      </c>
      <c r="C19863" s="68">
        <v>8908009689269</v>
      </c>
      <c r="D19863" s="69" t="s">
        <v>13247</v>
      </c>
      <c r="E19863" s="65">
        <f>IFERROR(VLOOKUP(C19863,Pivot!A:B,2,0),0)</f>
        <v>0</v>
      </c>
      <c r="F19863" s="65">
        <f>IFERROR(VLOOKUP(C19863,Pivot!A:C,3,0),0)</f>
        <v>0</v>
      </c>
    </row>
    <row r="19864" spans="1:6" x14ac:dyDescent="0.25">
      <c r="A19864" s="68" t="s">
        <v>103</v>
      </c>
      <c r="B19864" s="69">
        <v>491948585</v>
      </c>
      <c r="C19864" s="68">
        <v>8908009689320</v>
      </c>
      <c r="D19864" s="69" t="s">
        <v>13248</v>
      </c>
      <c r="E19864" s="65">
        <f>IFERROR(VLOOKUP(C19864,Pivot!A:B,2,0),0)</f>
        <v>0</v>
      </c>
      <c r="F19864" s="65">
        <f>IFERROR(VLOOKUP(C19864,Pivot!A:C,3,0),0)</f>
        <v>0</v>
      </c>
    </row>
    <row r="19865" spans="1:6" x14ac:dyDescent="0.25">
      <c r="A19865" s="68" t="s">
        <v>103</v>
      </c>
      <c r="B19865" s="69">
        <v>491948586</v>
      </c>
      <c r="C19865" s="68">
        <v>8906114530049</v>
      </c>
      <c r="D19865" s="69" t="s">
        <v>13249</v>
      </c>
      <c r="E19865" s="65">
        <f>IFERROR(VLOOKUP(C19865,Pivot!A:B,2,0),0)</f>
        <v>0</v>
      </c>
      <c r="F19865" s="65">
        <f>IFERROR(VLOOKUP(C19865,Pivot!A:C,3,0),0)</f>
        <v>0</v>
      </c>
    </row>
    <row r="19866" spans="1:6" x14ac:dyDescent="0.25">
      <c r="A19866" s="68" t="s">
        <v>103</v>
      </c>
      <c r="B19866" s="69">
        <v>491948589</v>
      </c>
      <c r="C19866" s="68">
        <v>8908009689733</v>
      </c>
      <c r="D19866" s="69" t="s">
        <v>13250</v>
      </c>
      <c r="E19866" s="65">
        <f>IFERROR(VLOOKUP(C19866,Pivot!A:B,2,0),0)</f>
        <v>0</v>
      </c>
      <c r="F19866" s="65">
        <f>IFERROR(VLOOKUP(C19866,Pivot!A:C,3,0),0)</f>
        <v>0</v>
      </c>
    </row>
    <row r="19867" spans="1:6" x14ac:dyDescent="0.25">
      <c r="A19867" s="68" t="s">
        <v>103</v>
      </c>
      <c r="B19867" s="69">
        <v>491948590</v>
      </c>
      <c r="C19867" s="68">
        <v>8908009689719</v>
      </c>
      <c r="D19867" s="69" t="s">
        <v>13251</v>
      </c>
      <c r="E19867" s="65">
        <f>IFERROR(VLOOKUP(C19867,Pivot!A:B,2,0),0)</f>
        <v>0</v>
      </c>
      <c r="F19867" s="65">
        <f>IFERROR(VLOOKUP(C19867,Pivot!A:C,3,0),0)</f>
        <v>0</v>
      </c>
    </row>
    <row r="19868" spans="1:6" x14ac:dyDescent="0.25">
      <c r="A19868" s="68" t="s">
        <v>103</v>
      </c>
      <c r="B19868" s="69">
        <v>491948591</v>
      </c>
      <c r="C19868" s="68">
        <v>8906114530117</v>
      </c>
      <c r="D19868" s="69" t="s">
        <v>13252</v>
      </c>
      <c r="E19868" s="65">
        <f>IFERROR(VLOOKUP(C19868,Pivot!A:B,2,0),0)</f>
        <v>0</v>
      </c>
      <c r="F19868" s="65">
        <f>IFERROR(VLOOKUP(C19868,Pivot!A:C,3,0),0)</f>
        <v>0</v>
      </c>
    </row>
    <row r="19869" spans="1:6" x14ac:dyDescent="0.25">
      <c r="A19869" s="68" t="s">
        <v>103</v>
      </c>
      <c r="B19869" s="69">
        <v>491948592</v>
      </c>
      <c r="C19869" s="68">
        <v>8906114530155</v>
      </c>
      <c r="D19869" s="69" t="s">
        <v>13253</v>
      </c>
      <c r="E19869" s="65">
        <f>IFERROR(VLOOKUP(C19869,Pivot!A:B,2,0),0)</f>
        <v>0</v>
      </c>
      <c r="F19869" s="65">
        <f>IFERROR(VLOOKUP(C19869,Pivot!A:C,3,0),0)</f>
        <v>0</v>
      </c>
    </row>
    <row r="19870" spans="1:6" x14ac:dyDescent="0.25">
      <c r="A19870" s="68" t="s">
        <v>103</v>
      </c>
      <c r="B19870" s="69">
        <v>491948594</v>
      </c>
      <c r="C19870" s="68">
        <v>4715643199054</v>
      </c>
      <c r="D19870" s="69" t="s">
        <v>13254</v>
      </c>
      <c r="E19870" s="65">
        <f>IFERROR(VLOOKUP(C19870,Pivot!A:B,2,0),0)</f>
        <v>0</v>
      </c>
      <c r="F19870" s="65">
        <f>IFERROR(VLOOKUP(C19870,Pivot!A:C,3,0),0)</f>
        <v>0</v>
      </c>
    </row>
    <row r="19871" spans="1:6" x14ac:dyDescent="0.25">
      <c r="A19871" s="68" t="s">
        <v>103</v>
      </c>
      <c r="B19871" s="69">
        <v>491948597</v>
      </c>
      <c r="C19871" s="68">
        <v>192995403321</v>
      </c>
      <c r="D19871" s="69" t="s">
        <v>13255</v>
      </c>
      <c r="E19871" s="65">
        <f>IFERROR(VLOOKUP(C19871,Pivot!A:B,2,0),0)</f>
        <v>0</v>
      </c>
      <c r="F19871" s="65">
        <f>IFERROR(VLOOKUP(C19871,Pivot!A:C,3,0),0)</f>
        <v>0</v>
      </c>
    </row>
    <row r="19872" spans="1:6" x14ac:dyDescent="0.25">
      <c r="A19872" s="68" t="s">
        <v>103</v>
      </c>
      <c r="B19872" s="69">
        <v>491948598</v>
      </c>
      <c r="C19872" s="68">
        <v>39897398990</v>
      </c>
      <c r="D19872" s="69" t="s">
        <v>13256</v>
      </c>
      <c r="E19872" s="65">
        <f>IFERROR(VLOOKUP(C19872,Pivot!A:B,2,0),0)</f>
        <v>0</v>
      </c>
      <c r="F19872" s="65">
        <f>IFERROR(VLOOKUP(C19872,Pivot!A:C,3,0),0)</f>
        <v>0</v>
      </c>
    </row>
    <row r="19873" spans="1:6" x14ac:dyDescent="0.25">
      <c r="A19873" s="68" t="s">
        <v>103</v>
      </c>
      <c r="B19873" s="69">
        <v>491948599</v>
      </c>
      <c r="C19873" s="68">
        <v>192995400016</v>
      </c>
      <c r="D19873" s="69" t="s">
        <v>13257</v>
      </c>
      <c r="E19873" s="65">
        <f>IFERROR(VLOOKUP(C19873,Pivot!A:B,2,0),0)</f>
        <v>0</v>
      </c>
      <c r="F19873" s="65">
        <f>IFERROR(VLOOKUP(C19873,Pivot!A:C,3,0),0)</f>
        <v>0</v>
      </c>
    </row>
    <row r="19874" spans="1:6" x14ac:dyDescent="0.25">
      <c r="A19874" s="68" t="s">
        <v>103</v>
      </c>
      <c r="B19874" s="69">
        <v>491948600</v>
      </c>
      <c r="C19874" s="68">
        <v>39897499925</v>
      </c>
      <c r="D19874" s="69" t="s">
        <v>13258</v>
      </c>
      <c r="E19874" s="65">
        <f>IFERROR(VLOOKUP(C19874,Pivot!A:B,2,0),0)</f>
        <v>0</v>
      </c>
      <c r="F19874" s="65">
        <f>IFERROR(VLOOKUP(C19874,Pivot!A:C,3,0),0)</f>
        <v>0</v>
      </c>
    </row>
    <row r="19875" spans="1:6" x14ac:dyDescent="0.25">
      <c r="A19875" s="68" t="s">
        <v>103</v>
      </c>
      <c r="B19875" s="69">
        <v>491948602</v>
      </c>
      <c r="C19875" s="68">
        <v>731346562036</v>
      </c>
      <c r="D19875" s="69" t="s">
        <v>13259</v>
      </c>
      <c r="E19875" s="65">
        <f>IFERROR(VLOOKUP(C19875,Pivot!A:B,2,0),0)</f>
        <v>0</v>
      </c>
      <c r="F19875" s="65">
        <f>IFERROR(VLOOKUP(C19875,Pivot!A:C,3,0),0)</f>
        <v>0</v>
      </c>
    </row>
    <row r="19876" spans="1:6" x14ac:dyDescent="0.25">
      <c r="A19876" s="68" t="s">
        <v>103</v>
      </c>
      <c r="B19876" s="69">
        <v>491948603</v>
      </c>
      <c r="C19876" s="68">
        <v>731346562043</v>
      </c>
      <c r="D19876" s="69" t="s">
        <v>13260</v>
      </c>
      <c r="E19876" s="65">
        <f>IFERROR(VLOOKUP(C19876,Pivot!A:B,2,0),0)</f>
        <v>0</v>
      </c>
      <c r="F19876" s="65">
        <f>IFERROR(VLOOKUP(C19876,Pivot!A:C,3,0),0)</f>
        <v>0</v>
      </c>
    </row>
    <row r="19877" spans="1:6" x14ac:dyDescent="0.25">
      <c r="A19877" s="68" t="s">
        <v>103</v>
      </c>
      <c r="B19877" s="69">
        <v>491948604</v>
      </c>
      <c r="C19877" s="68">
        <v>731346562005</v>
      </c>
      <c r="D19877" s="69" t="s">
        <v>13261</v>
      </c>
      <c r="E19877" s="65">
        <f>IFERROR(VLOOKUP(C19877,Pivot!A:B,2,0),0)</f>
        <v>0</v>
      </c>
      <c r="F19877" s="65">
        <f>IFERROR(VLOOKUP(C19877,Pivot!A:C,3,0),0)</f>
        <v>0</v>
      </c>
    </row>
    <row r="19878" spans="1:6" x14ac:dyDescent="0.25">
      <c r="A19878" s="68" t="s">
        <v>103</v>
      </c>
      <c r="B19878" s="69">
        <v>491948623</v>
      </c>
      <c r="C19878" s="68">
        <v>39897731957</v>
      </c>
      <c r="D19878" s="69" t="s">
        <v>13262</v>
      </c>
      <c r="E19878" s="65">
        <f>IFERROR(VLOOKUP(C19878,Pivot!A:B,2,0),0)</f>
        <v>0</v>
      </c>
      <c r="F19878" s="65">
        <f>IFERROR(VLOOKUP(C19878,Pivot!A:C,3,0),0)</f>
        <v>0</v>
      </c>
    </row>
    <row r="19879" spans="1:6" x14ac:dyDescent="0.25">
      <c r="A19879" s="68" t="s">
        <v>103</v>
      </c>
      <c r="B19879" s="69">
        <v>491948624</v>
      </c>
      <c r="C19879" s="68">
        <v>39897732121</v>
      </c>
      <c r="D19879" s="69" t="s">
        <v>13263</v>
      </c>
      <c r="E19879" s="65">
        <f>IFERROR(VLOOKUP(C19879,Pivot!A:B,2,0),0)</f>
        <v>0</v>
      </c>
      <c r="F19879" s="65">
        <f>IFERROR(VLOOKUP(C19879,Pivot!A:C,3,0),0)</f>
        <v>0</v>
      </c>
    </row>
    <row r="19880" spans="1:6" x14ac:dyDescent="0.25">
      <c r="A19880" s="68" t="s">
        <v>103</v>
      </c>
      <c r="B19880" s="69">
        <v>491948625</v>
      </c>
      <c r="C19880" s="68">
        <v>39897499970</v>
      </c>
      <c r="D19880" s="69" t="s">
        <v>13264</v>
      </c>
      <c r="E19880" s="65">
        <f>IFERROR(VLOOKUP(C19880,Pivot!A:B,2,0),0)</f>
        <v>0</v>
      </c>
      <c r="F19880" s="65">
        <f>IFERROR(VLOOKUP(C19880,Pivot!A:C,3,0),0)</f>
        <v>0</v>
      </c>
    </row>
    <row r="19881" spans="1:6" x14ac:dyDescent="0.25">
      <c r="A19881" s="68" t="s">
        <v>103</v>
      </c>
      <c r="B19881" s="69">
        <v>491959822</v>
      </c>
      <c r="C19881" s="68">
        <v>8908014554118</v>
      </c>
      <c r="D19881" s="69" t="s">
        <v>13265</v>
      </c>
      <c r="E19881" s="65">
        <f>IFERROR(VLOOKUP(C19881,Pivot!A:B,2,0),0)</f>
        <v>0</v>
      </c>
      <c r="F19881" s="65">
        <f>IFERROR(VLOOKUP(C19881,Pivot!A:C,3,0),0)</f>
        <v>0</v>
      </c>
    </row>
    <row r="19882" spans="1:6" x14ac:dyDescent="0.25">
      <c r="A19882" s="68" t="s">
        <v>103</v>
      </c>
      <c r="B19882" s="69">
        <v>491959863</v>
      </c>
      <c r="C19882" s="68">
        <v>491959863</v>
      </c>
      <c r="D19882" s="69" t="s">
        <v>13266</v>
      </c>
      <c r="E19882" s="65">
        <f>IFERROR(VLOOKUP(C19882,Pivot!A:B,2,0),0)</f>
        <v>0</v>
      </c>
      <c r="F19882" s="65">
        <f>IFERROR(VLOOKUP(C19882,Pivot!A:C,3,0),0)</f>
        <v>0</v>
      </c>
    </row>
    <row r="19883" spans="1:6" x14ac:dyDescent="0.25">
      <c r="A19883" s="68" t="s">
        <v>103</v>
      </c>
      <c r="B19883" s="69">
        <v>491959864</v>
      </c>
      <c r="C19883" s="68">
        <v>491959864</v>
      </c>
      <c r="D19883" s="69" t="s">
        <v>13267</v>
      </c>
      <c r="E19883" s="65">
        <f>IFERROR(VLOOKUP(C19883,Pivot!A:B,2,0),0)</f>
        <v>0</v>
      </c>
      <c r="F19883" s="65">
        <f>IFERROR(VLOOKUP(C19883,Pivot!A:C,3,0),0)</f>
        <v>0</v>
      </c>
    </row>
    <row r="19884" spans="1:6" x14ac:dyDescent="0.25">
      <c r="A19884" s="68" t="s">
        <v>103</v>
      </c>
      <c r="B19884" s="69">
        <v>491959865</v>
      </c>
      <c r="C19884" s="68">
        <v>491959865</v>
      </c>
      <c r="D19884" s="69" t="s">
        <v>13268</v>
      </c>
      <c r="E19884" s="65">
        <f>IFERROR(VLOOKUP(C19884,Pivot!A:B,2,0),0)</f>
        <v>0</v>
      </c>
      <c r="F19884" s="65">
        <f>IFERROR(VLOOKUP(C19884,Pivot!A:C,3,0),0)</f>
        <v>0</v>
      </c>
    </row>
    <row r="19885" spans="1:6" x14ac:dyDescent="0.25">
      <c r="A19885" s="68" t="s">
        <v>103</v>
      </c>
      <c r="B19885" s="69">
        <v>491959927</v>
      </c>
      <c r="C19885" s="68">
        <v>5702016972054</v>
      </c>
      <c r="D19885" s="69" t="s">
        <v>13269</v>
      </c>
      <c r="E19885" s="65">
        <f>IFERROR(VLOOKUP(C19885,Pivot!A:B,2,0),0)</f>
        <v>0</v>
      </c>
      <c r="F19885" s="65">
        <f>IFERROR(VLOOKUP(C19885,Pivot!A:C,3,0),0)</f>
        <v>0</v>
      </c>
    </row>
    <row r="19886" spans="1:6" x14ac:dyDescent="0.25">
      <c r="A19886" s="68" t="s">
        <v>103</v>
      </c>
      <c r="B19886" s="69">
        <v>491959937</v>
      </c>
      <c r="C19886" s="68">
        <v>5702016914849</v>
      </c>
      <c r="D19886" s="69" t="s">
        <v>13270</v>
      </c>
      <c r="E19886" s="65">
        <f>IFERROR(VLOOKUP(C19886,Pivot!A:B,2,0),0)</f>
        <v>0</v>
      </c>
      <c r="F19886" s="65">
        <f>IFERROR(VLOOKUP(C19886,Pivot!A:C,3,0),0)</f>
        <v>0</v>
      </c>
    </row>
    <row r="19887" spans="1:6" x14ac:dyDescent="0.25">
      <c r="A19887" s="68" t="s">
        <v>103</v>
      </c>
      <c r="B19887" s="69">
        <v>491959980</v>
      </c>
      <c r="C19887" s="68">
        <v>5702016617283</v>
      </c>
      <c r="D19887" s="69" t="s">
        <v>13271</v>
      </c>
      <c r="E19887" s="65">
        <f>IFERROR(VLOOKUP(C19887,Pivot!A:B,2,0),0)</f>
        <v>0</v>
      </c>
      <c r="F19887" s="65">
        <f>IFERROR(VLOOKUP(C19887,Pivot!A:C,3,0),0)</f>
        <v>0</v>
      </c>
    </row>
    <row r="19888" spans="1:6" x14ac:dyDescent="0.25">
      <c r="A19888" s="68" t="s">
        <v>103</v>
      </c>
      <c r="B19888" s="69">
        <v>491960004</v>
      </c>
      <c r="C19888" s="68">
        <v>8906080991554</v>
      </c>
      <c r="D19888" s="69" t="s">
        <v>13272</v>
      </c>
      <c r="E19888" s="65">
        <f>IFERROR(VLOOKUP(C19888,Pivot!A:B,2,0),0)</f>
        <v>0</v>
      </c>
      <c r="F19888" s="65">
        <f>IFERROR(VLOOKUP(C19888,Pivot!A:C,3,0),0)</f>
        <v>0</v>
      </c>
    </row>
    <row r="19889" spans="1:6" x14ac:dyDescent="0.25">
      <c r="A19889" s="68" t="s">
        <v>103</v>
      </c>
      <c r="B19889" s="69">
        <v>491960005</v>
      </c>
      <c r="C19889" s="68">
        <v>8906080991561</v>
      </c>
      <c r="D19889" s="69" t="s">
        <v>13273</v>
      </c>
      <c r="E19889" s="65">
        <f>IFERROR(VLOOKUP(C19889,Pivot!A:B,2,0),0)</f>
        <v>0</v>
      </c>
      <c r="F19889" s="65">
        <f>IFERROR(VLOOKUP(C19889,Pivot!A:C,3,0),0)</f>
        <v>0</v>
      </c>
    </row>
    <row r="19890" spans="1:6" x14ac:dyDescent="0.25">
      <c r="A19890" s="68" t="s">
        <v>103</v>
      </c>
      <c r="B19890" s="69">
        <v>491960006</v>
      </c>
      <c r="C19890" s="68">
        <v>8906080991578</v>
      </c>
      <c r="D19890" s="69" t="s">
        <v>13274</v>
      </c>
      <c r="E19890" s="65">
        <f>IFERROR(VLOOKUP(C19890,Pivot!A:B,2,0),0)</f>
        <v>0</v>
      </c>
      <c r="F19890" s="65">
        <f>IFERROR(VLOOKUP(C19890,Pivot!A:C,3,0),0)</f>
        <v>0</v>
      </c>
    </row>
    <row r="19891" spans="1:6" x14ac:dyDescent="0.25">
      <c r="A19891" s="68" t="s">
        <v>103</v>
      </c>
      <c r="B19891" s="69">
        <v>491960007</v>
      </c>
      <c r="C19891" s="68">
        <v>8906080991585</v>
      </c>
      <c r="D19891" s="69" t="s">
        <v>13275</v>
      </c>
      <c r="E19891" s="65">
        <f>IFERROR(VLOOKUP(C19891,Pivot!A:B,2,0),0)</f>
        <v>0</v>
      </c>
      <c r="F19891" s="65">
        <f>IFERROR(VLOOKUP(C19891,Pivot!A:C,3,0),0)</f>
        <v>0</v>
      </c>
    </row>
    <row r="19892" spans="1:6" x14ac:dyDescent="0.25">
      <c r="A19892" s="68" t="s">
        <v>103</v>
      </c>
      <c r="B19892" s="69">
        <v>491960009</v>
      </c>
      <c r="C19892" s="68">
        <v>8906080991608</v>
      </c>
      <c r="D19892" s="69" t="s">
        <v>13276</v>
      </c>
      <c r="E19892" s="65">
        <f>IFERROR(VLOOKUP(C19892,Pivot!A:B,2,0),0)</f>
        <v>0</v>
      </c>
      <c r="F19892" s="65">
        <f>IFERROR(VLOOKUP(C19892,Pivot!A:C,3,0),0)</f>
        <v>0</v>
      </c>
    </row>
    <row r="19893" spans="1:6" x14ac:dyDescent="0.25">
      <c r="A19893" s="68" t="s">
        <v>103</v>
      </c>
      <c r="B19893" s="69">
        <v>491960009</v>
      </c>
      <c r="C19893" s="68">
        <v>8906080991738</v>
      </c>
      <c r="D19893" s="69" t="s">
        <v>13276</v>
      </c>
      <c r="E19893" s="65">
        <f>IFERROR(VLOOKUP(C19893,Pivot!A:B,2,0),0)</f>
        <v>0</v>
      </c>
      <c r="F19893" s="65">
        <f>IFERROR(VLOOKUP(C19893,Pivot!A:C,3,0),0)</f>
        <v>0</v>
      </c>
    </row>
    <row r="19894" spans="1:6" x14ac:dyDescent="0.25">
      <c r="A19894" s="68" t="s">
        <v>103</v>
      </c>
      <c r="B19894" s="69">
        <v>491960010</v>
      </c>
      <c r="C19894" s="68">
        <v>8906080991615</v>
      </c>
      <c r="D19894" s="69" t="s">
        <v>13277</v>
      </c>
      <c r="E19894" s="65">
        <f>IFERROR(VLOOKUP(C19894,Pivot!A:B,2,0),0)</f>
        <v>0</v>
      </c>
      <c r="F19894" s="65">
        <f>IFERROR(VLOOKUP(C19894,Pivot!A:C,3,0),0)</f>
        <v>0</v>
      </c>
    </row>
    <row r="19895" spans="1:6" x14ac:dyDescent="0.25">
      <c r="A19895" s="68" t="s">
        <v>103</v>
      </c>
      <c r="B19895" s="69">
        <v>491960010</v>
      </c>
      <c r="C19895" s="68">
        <v>8906080991752</v>
      </c>
      <c r="D19895" s="69" t="s">
        <v>13277</v>
      </c>
      <c r="E19895" s="65">
        <f>IFERROR(VLOOKUP(C19895,Pivot!A:B,2,0),0)</f>
        <v>0</v>
      </c>
      <c r="F19895" s="65">
        <f>IFERROR(VLOOKUP(C19895,Pivot!A:C,3,0),0)</f>
        <v>0</v>
      </c>
    </row>
    <row r="19896" spans="1:6" x14ac:dyDescent="0.25">
      <c r="A19896" s="68" t="s">
        <v>103</v>
      </c>
      <c r="B19896" s="69">
        <v>491960011</v>
      </c>
      <c r="C19896" s="68">
        <v>4891813885870</v>
      </c>
      <c r="D19896" s="69" t="s">
        <v>13278</v>
      </c>
      <c r="E19896" s="65">
        <f>IFERROR(VLOOKUP(C19896,Pivot!A:B,2,0),0)</f>
        <v>0</v>
      </c>
      <c r="F19896" s="65">
        <f>IFERROR(VLOOKUP(C19896,Pivot!A:C,3,0),0)</f>
        <v>0</v>
      </c>
    </row>
    <row r="19897" spans="1:6" x14ac:dyDescent="0.25">
      <c r="A19897" s="68" t="s">
        <v>103</v>
      </c>
      <c r="B19897" s="69">
        <v>491960012</v>
      </c>
      <c r="C19897" s="68">
        <v>4891813880714</v>
      </c>
      <c r="D19897" s="69" t="s">
        <v>13279</v>
      </c>
      <c r="E19897" s="65">
        <f>IFERROR(VLOOKUP(C19897,Pivot!A:B,2,0),0)</f>
        <v>0</v>
      </c>
      <c r="F19897" s="65">
        <f>IFERROR(VLOOKUP(C19897,Pivot!A:C,3,0),0)</f>
        <v>0</v>
      </c>
    </row>
    <row r="19898" spans="1:6" x14ac:dyDescent="0.25">
      <c r="A19898" s="68" t="s">
        <v>103</v>
      </c>
      <c r="B19898" s="69">
        <v>491960014</v>
      </c>
      <c r="C19898" s="68">
        <v>4891813202660</v>
      </c>
      <c r="D19898" s="69" t="s">
        <v>13280</v>
      </c>
      <c r="E19898" s="65">
        <f>IFERROR(VLOOKUP(C19898,Pivot!A:B,2,0),0)</f>
        <v>0</v>
      </c>
      <c r="F19898" s="65">
        <f>IFERROR(VLOOKUP(C19898,Pivot!A:C,3,0),0)</f>
        <v>0</v>
      </c>
    </row>
    <row r="19899" spans="1:6" x14ac:dyDescent="0.25">
      <c r="A19899" s="68" t="s">
        <v>103</v>
      </c>
      <c r="B19899" s="69">
        <v>491960016</v>
      </c>
      <c r="C19899" s="68">
        <v>4891813202035</v>
      </c>
      <c r="D19899" s="69" t="s">
        <v>13281</v>
      </c>
      <c r="E19899" s="65">
        <f>IFERROR(VLOOKUP(C19899,Pivot!A:B,2,0),0)</f>
        <v>0</v>
      </c>
      <c r="F19899" s="65">
        <f>IFERROR(VLOOKUP(C19899,Pivot!A:C,3,0),0)</f>
        <v>0</v>
      </c>
    </row>
    <row r="19900" spans="1:6" x14ac:dyDescent="0.25">
      <c r="A19900" s="68" t="s">
        <v>103</v>
      </c>
      <c r="B19900" s="69">
        <v>491960017</v>
      </c>
      <c r="C19900" s="68">
        <v>4891813202103</v>
      </c>
      <c r="D19900" s="69" t="s">
        <v>13282</v>
      </c>
      <c r="E19900" s="65">
        <f>IFERROR(VLOOKUP(C19900,Pivot!A:B,2,0),0)</f>
        <v>0</v>
      </c>
      <c r="F19900" s="65">
        <f>IFERROR(VLOOKUP(C19900,Pivot!A:C,3,0),0)</f>
        <v>0</v>
      </c>
    </row>
    <row r="19901" spans="1:6" x14ac:dyDescent="0.25">
      <c r="A19901" s="68" t="s">
        <v>103</v>
      </c>
      <c r="B19901" s="69">
        <v>491960018</v>
      </c>
      <c r="C19901" s="68">
        <v>4891813202523</v>
      </c>
      <c r="D19901" s="69" t="s">
        <v>13283</v>
      </c>
      <c r="E19901" s="65">
        <f>IFERROR(VLOOKUP(C19901,Pivot!A:B,2,0),0)</f>
        <v>0</v>
      </c>
      <c r="F19901" s="65">
        <f>IFERROR(VLOOKUP(C19901,Pivot!A:C,3,0),0)</f>
        <v>0</v>
      </c>
    </row>
    <row r="19902" spans="1:6" x14ac:dyDescent="0.25">
      <c r="A19902" s="68" t="s">
        <v>103</v>
      </c>
      <c r="B19902" s="69">
        <v>491960074</v>
      </c>
      <c r="C19902" s="68">
        <v>8904367900190</v>
      </c>
      <c r="D19902" s="69" t="s">
        <v>13284</v>
      </c>
      <c r="E19902" s="65">
        <f>IFERROR(VLOOKUP(C19902,Pivot!A:B,2,0),0)</f>
        <v>0</v>
      </c>
      <c r="F19902" s="65">
        <f>IFERROR(VLOOKUP(C19902,Pivot!A:C,3,0),0)</f>
        <v>0</v>
      </c>
    </row>
    <row r="19903" spans="1:6" x14ac:dyDescent="0.25">
      <c r="A19903" s="68" t="s">
        <v>103</v>
      </c>
      <c r="B19903" s="69">
        <v>491960075</v>
      </c>
      <c r="C19903" s="68">
        <v>8904367900121</v>
      </c>
      <c r="D19903" s="69" t="s">
        <v>13285</v>
      </c>
      <c r="E19903" s="65">
        <f>IFERROR(VLOOKUP(C19903,Pivot!A:B,2,0),0)</f>
        <v>0</v>
      </c>
      <c r="F19903" s="65">
        <f>IFERROR(VLOOKUP(C19903,Pivot!A:C,3,0),0)</f>
        <v>0</v>
      </c>
    </row>
    <row r="19904" spans="1:6" x14ac:dyDescent="0.25">
      <c r="A19904" s="68" t="s">
        <v>103</v>
      </c>
      <c r="B19904" s="69">
        <v>491960079</v>
      </c>
      <c r="C19904" s="68">
        <v>60101628299</v>
      </c>
      <c r="D19904" s="69" t="s">
        <v>13286</v>
      </c>
      <c r="E19904" s="65">
        <f>IFERROR(VLOOKUP(C19904,Pivot!A:B,2,0),0)</f>
        <v>0</v>
      </c>
      <c r="F19904" s="65">
        <f>IFERROR(VLOOKUP(C19904,Pivot!A:C,3,0),0)</f>
        <v>0</v>
      </c>
    </row>
    <row r="19905" spans="1:6" x14ac:dyDescent="0.25">
      <c r="A19905" s="68" t="s">
        <v>103</v>
      </c>
      <c r="B19905" s="69">
        <v>491960080</v>
      </c>
      <c r="C19905" s="68">
        <v>630509868131</v>
      </c>
      <c r="D19905" s="69" t="s">
        <v>13287</v>
      </c>
      <c r="E19905" s="65">
        <f>IFERROR(VLOOKUP(C19905,Pivot!A:B,2,0),0)</f>
        <v>0</v>
      </c>
      <c r="F19905" s="65">
        <f>IFERROR(VLOOKUP(C19905,Pivot!A:C,3,0),0)</f>
        <v>0</v>
      </c>
    </row>
    <row r="19906" spans="1:6" x14ac:dyDescent="0.25">
      <c r="A19906" s="68" t="s">
        <v>103</v>
      </c>
      <c r="B19906" s="69">
        <v>491960081</v>
      </c>
      <c r="C19906" s="68">
        <v>630509904334</v>
      </c>
      <c r="D19906" s="69" t="s">
        <v>13288</v>
      </c>
      <c r="E19906" s="65">
        <f>IFERROR(VLOOKUP(C19906,Pivot!A:B,2,0),0)</f>
        <v>0</v>
      </c>
      <c r="F19906" s="65">
        <f>IFERROR(VLOOKUP(C19906,Pivot!A:C,3,0),0)</f>
        <v>0</v>
      </c>
    </row>
    <row r="19907" spans="1:6" x14ac:dyDescent="0.25">
      <c r="A19907" s="68" t="s">
        <v>103</v>
      </c>
      <c r="B19907" s="69">
        <v>491960082</v>
      </c>
      <c r="C19907" s="68">
        <v>630509904358</v>
      </c>
      <c r="D19907" s="69" t="s">
        <v>13289</v>
      </c>
      <c r="E19907" s="65">
        <f>IFERROR(VLOOKUP(C19907,Pivot!A:B,2,0),0)</f>
        <v>0</v>
      </c>
      <c r="F19907" s="65">
        <f>IFERROR(VLOOKUP(C19907,Pivot!A:C,3,0),0)</f>
        <v>0</v>
      </c>
    </row>
    <row r="19908" spans="1:6" x14ac:dyDescent="0.25">
      <c r="A19908" s="68" t="s">
        <v>103</v>
      </c>
      <c r="B19908" s="69">
        <v>491960083</v>
      </c>
      <c r="C19908" s="68">
        <v>5010993661138</v>
      </c>
      <c r="D19908" s="69" t="s">
        <v>13290</v>
      </c>
      <c r="E19908" s="65">
        <f>IFERROR(VLOOKUP(C19908,Pivot!A:B,2,0),0)</f>
        <v>0</v>
      </c>
      <c r="F19908" s="65">
        <f>IFERROR(VLOOKUP(C19908,Pivot!A:C,3,0),0)</f>
        <v>0</v>
      </c>
    </row>
    <row r="19909" spans="1:6" x14ac:dyDescent="0.25">
      <c r="A19909" s="68" t="s">
        <v>103</v>
      </c>
      <c r="B19909" s="69">
        <v>491960084</v>
      </c>
      <c r="C19909" s="68">
        <v>5010993700882</v>
      </c>
      <c r="D19909" s="69" t="s">
        <v>13291</v>
      </c>
      <c r="E19909" s="65">
        <f>IFERROR(VLOOKUP(C19909,Pivot!A:B,2,0),0)</f>
        <v>0</v>
      </c>
      <c r="F19909" s="65">
        <f>IFERROR(VLOOKUP(C19909,Pivot!A:C,3,0),0)</f>
        <v>0</v>
      </c>
    </row>
    <row r="19910" spans="1:6" x14ac:dyDescent="0.25">
      <c r="A19910" s="68" t="s">
        <v>103</v>
      </c>
      <c r="B19910" s="69">
        <v>491960085</v>
      </c>
      <c r="C19910" s="68">
        <v>5010993661183</v>
      </c>
      <c r="D19910" s="69" t="s">
        <v>13292</v>
      </c>
      <c r="E19910" s="65">
        <f>IFERROR(VLOOKUP(C19910,Pivot!A:B,2,0),0)</f>
        <v>0</v>
      </c>
      <c r="F19910" s="65">
        <f>IFERROR(VLOOKUP(C19910,Pivot!A:C,3,0),0)</f>
        <v>0</v>
      </c>
    </row>
    <row r="19911" spans="1:6" x14ac:dyDescent="0.25">
      <c r="A19911" s="68" t="s">
        <v>103</v>
      </c>
      <c r="B19911" s="69">
        <v>491960085</v>
      </c>
      <c r="C19911" s="68">
        <v>5010993661190</v>
      </c>
      <c r="D19911" s="69" t="s">
        <v>13292</v>
      </c>
      <c r="E19911" s="65">
        <f>IFERROR(VLOOKUP(C19911,Pivot!A:B,2,0),0)</f>
        <v>0</v>
      </c>
      <c r="F19911" s="65">
        <f>IFERROR(VLOOKUP(C19911,Pivot!A:C,3,0),0)</f>
        <v>0</v>
      </c>
    </row>
    <row r="19912" spans="1:6" x14ac:dyDescent="0.25">
      <c r="A19912" s="68" t="s">
        <v>103</v>
      </c>
      <c r="B19912" s="69">
        <v>491960085</v>
      </c>
      <c r="C19912" s="68">
        <v>5010993661206</v>
      </c>
      <c r="D19912" s="69" t="s">
        <v>13292</v>
      </c>
      <c r="E19912" s="65">
        <f>IFERROR(VLOOKUP(C19912,Pivot!A:B,2,0),0)</f>
        <v>0</v>
      </c>
      <c r="F19912" s="65">
        <f>IFERROR(VLOOKUP(C19912,Pivot!A:C,3,0),0)</f>
        <v>0</v>
      </c>
    </row>
    <row r="19913" spans="1:6" x14ac:dyDescent="0.25">
      <c r="A19913" s="68" t="s">
        <v>103</v>
      </c>
      <c r="B19913" s="69">
        <v>491960085</v>
      </c>
      <c r="C19913" s="68">
        <v>5010993661213</v>
      </c>
      <c r="D19913" s="69" t="s">
        <v>13292</v>
      </c>
      <c r="E19913" s="65">
        <f>IFERROR(VLOOKUP(C19913,Pivot!A:B,2,0),0)</f>
        <v>0</v>
      </c>
      <c r="F19913" s="65">
        <f>IFERROR(VLOOKUP(C19913,Pivot!A:C,3,0),0)</f>
        <v>0</v>
      </c>
    </row>
    <row r="19914" spans="1:6" x14ac:dyDescent="0.25">
      <c r="A19914" s="68" t="s">
        <v>103</v>
      </c>
      <c r="B19914" s="69">
        <v>491960085</v>
      </c>
      <c r="C19914" s="68">
        <v>5010993737604</v>
      </c>
      <c r="D19914" s="69" t="s">
        <v>13292</v>
      </c>
      <c r="E19914" s="65">
        <f>IFERROR(VLOOKUP(C19914,Pivot!A:B,2,0),0)</f>
        <v>0</v>
      </c>
      <c r="F19914" s="65">
        <f>IFERROR(VLOOKUP(C19914,Pivot!A:C,3,0),0)</f>
        <v>0</v>
      </c>
    </row>
    <row r="19915" spans="1:6" x14ac:dyDescent="0.25">
      <c r="A19915" s="68" t="s">
        <v>103</v>
      </c>
      <c r="B19915" s="69">
        <v>491960085</v>
      </c>
      <c r="C19915" s="68">
        <v>5010993737611</v>
      </c>
      <c r="D19915" s="69" t="s">
        <v>13292</v>
      </c>
      <c r="E19915" s="65">
        <f>IFERROR(VLOOKUP(C19915,Pivot!A:B,2,0),0)</f>
        <v>0</v>
      </c>
      <c r="F19915" s="65">
        <f>IFERROR(VLOOKUP(C19915,Pivot!A:C,3,0),0)</f>
        <v>0</v>
      </c>
    </row>
    <row r="19916" spans="1:6" x14ac:dyDescent="0.25">
      <c r="A19916" s="68" t="s">
        <v>103</v>
      </c>
      <c r="B19916" s="69">
        <v>491960086</v>
      </c>
      <c r="C19916" s="68">
        <v>5010993750412</v>
      </c>
      <c r="D19916" s="69" t="s">
        <v>13293</v>
      </c>
      <c r="E19916" s="65">
        <f>IFERROR(VLOOKUP(C19916,Pivot!A:B,2,0),0)</f>
        <v>0</v>
      </c>
      <c r="F19916" s="65">
        <f>IFERROR(VLOOKUP(C19916,Pivot!A:C,3,0),0)</f>
        <v>0</v>
      </c>
    </row>
    <row r="19917" spans="1:6" x14ac:dyDescent="0.25">
      <c r="A19917" s="68" t="s">
        <v>103</v>
      </c>
      <c r="B19917" s="69">
        <v>491960086</v>
      </c>
      <c r="C19917" s="68">
        <v>5010993750429</v>
      </c>
      <c r="D19917" s="69" t="s">
        <v>13293</v>
      </c>
      <c r="E19917" s="65">
        <f>IFERROR(VLOOKUP(C19917,Pivot!A:B,2,0),0)</f>
        <v>0</v>
      </c>
      <c r="F19917" s="65">
        <f>IFERROR(VLOOKUP(C19917,Pivot!A:C,3,0),0)</f>
        <v>0</v>
      </c>
    </row>
    <row r="19918" spans="1:6" x14ac:dyDescent="0.25">
      <c r="A19918" s="68" t="s">
        <v>103</v>
      </c>
      <c r="B19918" s="69">
        <v>491960087</v>
      </c>
      <c r="C19918" s="68">
        <v>630509953202</v>
      </c>
      <c r="D19918" s="69" t="s">
        <v>13294</v>
      </c>
      <c r="E19918" s="65">
        <f>IFERROR(VLOOKUP(C19918,Pivot!A:B,2,0),0)</f>
        <v>0</v>
      </c>
      <c r="F19918" s="65">
        <f>IFERROR(VLOOKUP(C19918,Pivot!A:C,3,0),0)</f>
        <v>0</v>
      </c>
    </row>
    <row r="19919" spans="1:6" x14ac:dyDescent="0.25">
      <c r="A19919" s="68" t="s">
        <v>103</v>
      </c>
      <c r="B19919" s="69">
        <v>491960088</v>
      </c>
      <c r="C19919" s="68">
        <v>5010993722259</v>
      </c>
      <c r="D19919" s="69" t="s">
        <v>13295</v>
      </c>
      <c r="E19919" s="65">
        <f>IFERROR(VLOOKUP(C19919,Pivot!A:B,2,0),0)</f>
        <v>0</v>
      </c>
      <c r="F19919" s="65">
        <f>IFERROR(VLOOKUP(C19919,Pivot!A:C,3,0),0)</f>
        <v>0</v>
      </c>
    </row>
    <row r="19920" spans="1:6" x14ac:dyDescent="0.25">
      <c r="A19920" s="68" t="s">
        <v>103</v>
      </c>
      <c r="B19920" s="69">
        <v>491960089</v>
      </c>
      <c r="C19920" s="68">
        <v>5010993722273</v>
      </c>
      <c r="D19920" s="69" t="s">
        <v>13296</v>
      </c>
      <c r="E19920" s="65">
        <f>IFERROR(VLOOKUP(C19920,Pivot!A:B,2,0),0)</f>
        <v>0</v>
      </c>
      <c r="F19920" s="65">
        <f>IFERROR(VLOOKUP(C19920,Pivot!A:C,3,0),0)</f>
        <v>0</v>
      </c>
    </row>
    <row r="19921" spans="1:6" x14ac:dyDescent="0.25">
      <c r="A19921" s="68" t="s">
        <v>103</v>
      </c>
      <c r="B19921" s="69">
        <v>491960090</v>
      </c>
      <c r="C19921" s="68">
        <v>5010993723164</v>
      </c>
      <c r="D19921" s="69" t="s">
        <v>13297</v>
      </c>
      <c r="E19921" s="65">
        <f>IFERROR(VLOOKUP(C19921,Pivot!A:B,2,0),0)</f>
        <v>0</v>
      </c>
      <c r="F19921" s="65">
        <f>IFERROR(VLOOKUP(C19921,Pivot!A:C,3,0),0)</f>
        <v>0</v>
      </c>
    </row>
    <row r="19922" spans="1:6" x14ac:dyDescent="0.25">
      <c r="A19922" s="68" t="s">
        <v>103</v>
      </c>
      <c r="B19922" s="69">
        <v>491960093</v>
      </c>
      <c r="C19922" s="68">
        <v>8908011797211</v>
      </c>
      <c r="D19922" s="69" t="s">
        <v>13298</v>
      </c>
      <c r="E19922" s="65">
        <f>IFERROR(VLOOKUP(C19922,Pivot!A:B,2,0),0)</f>
        <v>0</v>
      </c>
      <c r="F19922" s="65">
        <f>IFERROR(VLOOKUP(C19922,Pivot!A:C,3,0),0)</f>
        <v>0</v>
      </c>
    </row>
    <row r="19923" spans="1:6" x14ac:dyDescent="0.25">
      <c r="A19923" s="68" t="s">
        <v>103</v>
      </c>
      <c r="B19923" s="69">
        <v>491960098</v>
      </c>
      <c r="C19923" s="68">
        <v>5010993718276</v>
      </c>
      <c r="D19923" s="69" t="s">
        <v>13299</v>
      </c>
      <c r="E19923" s="65">
        <f>IFERROR(VLOOKUP(C19923,Pivot!A:B,2,0),0)</f>
        <v>0</v>
      </c>
      <c r="F19923" s="65">
        <f>IFERROR(VLOOKUP(C19923,Pivot!A:C,3,0),0)</f>
        <v>0</v>
      </c>
    </row>
    <row r="19924" spans="1:6" x14ac:dyDescent="0.25">
      <c r="A19924" s="68" t="s">
        <v>103</v>
      </c>
      <c r="B19924" s="69">
        <v>491960118</v>
      </c>
      <c r="C19924" s="68">
        <v>5010993717729</v>
      </c>
      <c r="D19924" s="69" t="s">
        <v>13300</v>
      </c>
      <c r="E19924" s="65">
        <f>IFERROR(VLOOKUP(C19924,Pivot!A:B,2,0),0)</f>
        <v>0</v>
      </c>
      <c r="F19924" s="65">
        <f>IFERROR(VLOOKUP(C19924,Pivot!A:C,3,0),0)</f>
        <v>0</v>
      </c>
    </row>
    <row r="19925" spans="1:6" x14ac:dyDescent="0.25">
      <c r="A19925" s="68" t="s">
        <v>103</v>
      </c>
      <c r="B19925" s="69">
        <v>491960120</v>
      </c>
      <c r="C19925" s="68">
        <v>630509952229</v>
      </c>
      <c r="D19925" s="69" t="s">
        <v>13301</v>
      </c>
      <c r="E19925" s="65">
        <f>IFERROR(VLOOKUP(C19925,Pivot!A:B,2,0),0)</f>
        <v>0</v>
      </c>
      <c r="F19925" s="65">
        <f>IFERROR(VLOOKUP(C19925,Pivot!A:C,3,0),0)</f>
        <v>0</v>
      </c>
    </row>
    <row r="19926" spans="1:6" x14ac:dyDescent="0.25">
      <c r="A19926" s="68" t="s">
        <v>103</v>
      </c>
      <c r="B19926" s="69">
        <v>491960121</v>
      </c>
      <c r="C19926" s="68">
        <v>5010993643684</v>
      </c>
      <c r="D19926" s="69" t="s">
        <v>13302</v>
      </c>
      <c r="E19926" s="65">
        <f>IFERROR(VLOOKUP(C19926,Pivot!A:B,2,0),0)</f>
        <v>0</v>
      </c>
      <c r="F19926" s="65">
        <f>IFERROR(VLOOKUP(C19926,Pivot!A:C,3,0),0)</f>
        <v>0</v>
      </c>
    </row>
    <row r="19927" spans="1:6" x14ac:dyDescent="0.25">
      <c r="A19927" s="68" t="s">
        <v>103</v>
      </c>
      <c r="B19927" s="69">
        <v>491960122</v>
      </c>
      <c r="C19927" s="68">
        <v>5010993662647</v>
      </c>
      <c r="D19927" s="69" t="s">
        <v>13303</v>
      </c>
      <c r="E19927" s="65">
        <f>IFERROR(VLOOKUP(C19927,Pivot!A:B,2,0),0)</f>
        <v>0</v>
      </c>
      <c r="F19927" s="65">
        <f>IFERROR(VLOOKUP(C19927,Pivot!A:C,3,0),0)</f>
        <v>0</v>
      </c>
    </row>
    <row r="19928" spans="1:6" x14ac:dyDescent="0.25">
      <c r="A19928" s="68" t="s">
        <v>103</v>
      </c>
      <c r="B19928" s="69">
        <v>491960122</v>
      </c>
      <c r="C19928" s="68">
        <v>5010993662654</v>
      </c>
      <c r="D19928" s="69" t="s">
        <v>13303</v>
      </c>
      <c r="E19928" s="65">
        <f>IFERROR(VLOOKUP(C19928,Pivot!A:B,2,0),0)</f>
        <v>0</v>
      </c>
      <c r="F19928" s="65">
        <f>IFERROR(VLOOKUP(C19928,Pivot!A:C,3,0),0)</f>
        <v>0</v>
      </c>
    </row>
    <row r="19929" spans="1:6" x14ac:dyDescent="0.25">
      <c r="A19929" s="68" t="s">
        <v>103</v>
      </c>
      <c r="B19929" s="69">
        <v>491960122</v>
      </c>
      <c r="C19929" s="68">
        <v>5010993662685</v>
      </c>
      <c r="D19929" s="69" t="s">
        <v>13303</v>
      </c>
      <c r="E19929" s="65">
        <f>IFERROR(VLOOKUP(C19929,Pivot!A:B,2,0),0)</f>
        <v>0</v>
      </c>
      <c r="F19929" s="65">
        <f>IFERROR(VLOOKUP(C19929,Pivot!A:C,3,0),0)</f>
        <v>0</v>
      </c>
    </row>
    <row r="19930" spans="1:6" x14ac:dyDescent="0.25">
      <c r="A19930" s="68" t="s">
        <v>103</v>
      </c>
      <c r="B19930" s="69">
        <v>491960122</v>
      </c>
      <c r="C19930" s="68">
        <v>5010993693337</v>
      </c>
      <c r="D19930" s="69" t="s">
        <v>13303</v>
      </c>
      <c r="E19930" s="65">
        <f>IFERROR(VLOOKUP(C19930,Pivot!A:B,2,0),0)</f>
        <v>0</v>
      </c>
      <c r="F19930" s="65">
        <f>IFERROR(VLOOKUP(C19930,Pivot!A:C,3,0),0)</f>
        <v>0</v>
      </c>
    </row>
    <row r="19931" spans="1:6" x14ac:dyDescent="0.25">
      <c r="A19931" s="68" t="s">
        <v>103</v>
      </c>
      <c r="B19931" s="69">
        <v>491960122</v>
      </c>
      <c r="C19931" s="68">
        <v>5010993693344</v>
      </c>
      <c r="D19931" s="69" t="s">
        <v>13303</v>
      </c>
      <c r="E19931" s="65">
        <f>IFERROR(VLOOKUP(C19931,Pivot!A:B,2,0),0)</f>
        <v>0</v>
      </c>
      <c r="F19931" s="65">
        <f>IFERROR(VLOOKUP(C19931,Pivot!A:C,3,0),0)</f>
        <v>0</v>
      </c>
    </row>
    <row r="19932" spans="1:6" x14ac:dyDescent="0.25">
      <c r="A19932" s="68" t="s">
        <v>103</v>
      </c>
      <c r="B19932" s="69">
        <v>491960130</v>
      </c>
      <c r="C19932" s="68">
        <v>840150200703</v>
      </c>
      <c r="D19932" s="69" t="s">
        <v>13304</v>
      </c>
      <c r="E19932" s="65">
        <f>IFERROR(VLOOKUP(C19932,Pivot!A:B,2,0),0)</f>
        <v>0</v>
      </c>
      <c r="F19932" s="65">
        <f>IFERROR(VLOOKUP(C19932,Pivot!A:C,3,0),0)</f>
        <v>0</v>
      </c>
    </row>
    <row r="19933" spans="1:6" x14ac:dyDescent="0.25">
      <c r="A19933" s="68" t="s">
        <v>103</v>
      </c>
      <c r="B19933" s="69">
        <v>491960131</v>
      </c>
      <c r="C19933" s="68">
        <v>840150200659</v>
      </c>
      <c r="D19933" s="69" t="s">
        <v>13305</v>
      </c>
      <c r="E19933" s="65">
        <f>IFERROR(VLOOKUP(C19933,Pivot!A:B,2,0),0)</f>
        <v>0</v>
      </c>
      <c r="F19933" s="65">
        <f>IFERROR(VLOOKUP(C19933,Pivot!A:C,3,0),0)</f>
        <v>0</v>
      </c>
    </row>
    <row r="19934" spans="1:6" x14ac:dyDescent="0.25">
      <c r="A19934" s="68" t="s">
        <v>103</v>
      </c>
      <c r="B19934" s="69">
        <v>491960132</v>
      </c>
      <c r="C19934" s="68">
        <v>840150200673</v>
      </c>
      <c r="D19934" s="69" t="s">
        <v>13306</v>
      </c>
      <c r="E19934" s="65">
        <f>IFERROR(VLOOKUP(C19934,Pivot!A:B,2,0),0)</f>
        <v>0</v>
      </c>
      <c r="F19934" s="65">
        <f>IFERROR(VLOOKUP(C19934,Pivot!A:C,3,0),0)</f>
        <v>0</v>
      </c>
    </row>
    <row r="19935" spans="1:6" x14ac:dyDescent="0.25">
      <c r="A19935" s="68" t="s">
        <v>103</v>
      </c>
      <c r="B19935" s="69">
        <v>491960133</v>
      </c>
      <c r="C19935" s="68">
        <v>840150200666</v>
      </c>
      <c r="D19935" s="69" t="s">
        <v>13307</v>
      </c>
      <c r="E19935" s="65">
        <f>IFERROR(VLOOKUP(C19935,Pivot!A:B,2,0),0)</f>
        <v>0</v>
      </c>
      <c r="F19935" s="65">
        <f>IFERROR(VLOOKUP(C19935,Pivot!A:C,3,0),0)</f>
        <v>0</v>
      </c>
    </row>
    <row r="19936" spans="1:6" x14ac:dyDescent="0.25">
      <c r="A19936" s="68" t="s">
        <v>103</v>
      </c>
      <c r="B19936" s="69">
        <v>491960134</v>
      </c>
      <c r="C19936" s="68">
        <v>840150200680</v>
      </c>
      <c r="D19936" s="69" t="s">
        <v>13308</v>
      </c>
      <c r="E19936" s="65">
        <f>IFERROR(VLOOKUP(C19936,Pivot!A:B,2,0),0)</f>
        <v>0</v>
      </c>
      <c r="F19936" s="65">
        <f>IFERROR(VLOOKUP(C19936,Pivot!A:C,3,0),0)</f>
        <v>0</v>
      </c>
    </row>
    <row r="19937" spans="1:6" x14ac:dyDescent="0.25">
      <c r="A19937" s="68" t="s">
        <v>103</v>
      </c>
      <c r="B19937" s="69">
        <v>491960135</v>
      </c>
      <c r="C19937" s="68">
        <v>840150200710</v>
      </c>
      <c r="D19937" s="69" t="s">
        <v>13309</v>
      </c>
      <c r="E19937" s="65">
        <f>IFERROR(VLOOKUP(C19937,Pivot!A:B,2,0),0)</f>
        <v>0</v>
      </c>
      <c r="F19937" s="65">
        <f>IFERROR(VLOOKUP(C19937,Pivot!A:C,3,0),0)</f>
        <v>0</v>
      </c>
    </row>
    <row r="19938" spans="1:6" x14ac:dyDescent="0.25">
      <c r="A19938" s="68" t="s">
        <v>103</v>
      </c>
      <c r="B19938" s="69">
        <v>491960136</v>
      </c>
      <c r="C19938" s="68">
        <v>9317454798454</v>
      </c>
      <c r="D19938" s="69" t="s">
        <v>13310</v>
      </c>
      <c r="E19938" s="65">
        <f>IFERROR(VLOOKUP(C19938,Pivot!A:B,2,0),0)</f>
        <v>0</v>
      </c>
      <c r="F19938" s="65">
        <f>IFERROR(VLOOKUP(C19938,Pivot!A:C,3,0),0)</f>
        <v>0</v>
      </c>
    </row>
    <row r="19939" spans="1:6" x14ac:dyDescent="0.25">
      <c r="A19939" s="68" t="s">
        <v>103</v>
      </c>
      <c r="B19939" s="69">
        <v>491960138</v>
      </c>
      <c r="C19939" s="68">
        <v>9317454798461</v>
      </c>
      <c r="D19939" s="69" t="s">
        <v>13311</v>
      </c>
      <c r="E19939" s="65">
        <f>IFERROR(VLOOKUP(C19939,Pivot!A:B,2,0),0)</f>
        <v>0</v>
      </c>
      <c r="F19939" s="65">
        <f>IFERROR(VLOOKUP(C19939,Pivot!A:C,3,0),0)</f>
        <v>0</v>
      </c>
    </row>
    <row r="19940" spans="1:6" x14ac:dyDescent="0.25">
      <c r="A19940" s="68" t="s">
        <v>103</v>
      </c>
      <c r="B19940" s="69">
        <v>491960140</v>
      </c>
      <c r="C19940" s="68">
        <v>4792247004564</v>
      </c>
      <c r="D19940" s="69" t="s">
        <v>13312</v>
      </c>
      <c r="E19940" s="65">
        <f>IFERROR(VLOOKUP(C19940,Pivot!A:B,2,0),0)</f>
        <v>0</v>
      </c>
      <c r="F19940" s="65">
        <f>IFERROR(VLOOKUP(C19940,Pivot!A:C,3,0),0)</f>
        <v>0</v>
      </c>
    </row>
    <row r="19941" spans="1:6" x14ac:dyDescent="0.25">
      <c r="A19941" s="68" t="s">
        <v>103</v>
      </c>
      <c r="B19941" s="69">
        <v>491960141</v>
      </c>
      <c r="C19941" s="68">
        <v>4792247004588</v>
      </c>
      <c r="D19941" s="69" t="s">
        <v>13313</v>
      </c>
      <c r="E19941" s="65">
        <f>IFERROR(VLOOKUP(C19941,Pivot!A:B,2,0),0)</f>
        <v>0</v>
      </c>
      <c r="F19941" s="65">
        <f>IFERROR(VLOOKUP(C19941,Pivot!A:C,3,0),0)</f>
        <v>0</v>
      </c>
    </row>
    <row r="19942" spans="1:6" x14ac:dyDescent="0.25">
      <c r="A19942" s="68" t="s">
        <v>103</v>
      </c>
      <c r="B19942" s="69">
        <v>491960142</v>
      </c>
      <c r="C19942" s="68">
        <v>4792247004618</v>
      </c>
      <c r="D19942" s="69" t="s">
        <v>13314</v>
      </c>
      <c r="E19942" s="65">
        <f>IFERROR(VLOOKUP(C19942,Pivot!A:B,2,0),0)</f>
        <v>0</v>
      </c>
      <c r="F19942" s="65">
        <f>IFERROR(VLOOKUP(C19942,Pivot!A:C,3,0),0)</f>
        <v>0</v>
      </c>
    </row>
    <row r="19943" spans="1:6" x14ac:dyDescent="0.25">
      <c r="A19943" s="68" t="s">
        <v>103</v>
      </c>
      <c r="B19943" s="69">
        <v>491960143</v>
      </c>
      <c r="C19943" s="68">
        <v>4792247004632</v>
      </c>
      <c r="D19943" s="69" t="s">
        <v>13315</v>
      </c>
      <c r="E19943" s="65">
        <f>IFERROR(VLOOKUP(C19943,Pivot!A:B,2,0),0)</f>
        <v>0</v>
      </c>
      <c r="F19943" s="65">
        <f>IFERROR(VLOOKUP(C19943,Pivot!A:C,3,0),0)</f>
        <v>0</v>
      </c>
    </row>
    <row r="19944" spans="1:6" x14ac:dyDescent="0.25">
      <c r="A19944" s="68" t="s">
        <v>103</v>
      </c>
      <c r="B19944" s="69">
        <v>491960144</v>
      </c>
      <c r="C19944" s="68">
        <v>4792247006285</v>
      </c>
      <c r="D19944" s="69" t="s">
        <v>13316</v>
      </c>
      <c r="E19944" s="65">
        <f>IFERROR(VLOOKUP(C19944,Pivot!A:B,2,0),0)</f>
        <v>0</v>
      </c>
      <c r="F19944" s="65">
        <f>IFERROR(VLOOKUP(C19944,Pivot!A:C,3,0),0)</f>
        <v>0</v>
      </c>
    </row>
    <row r="19945" spans="1:6" x14ac:dyDescent="0.25">
      <c r="A19945" s="68" t="s">
        <v>103</v>
      </c>
      <c r="B19945" s="69">
        <v>491960145</v>
      </c>
      <c r="C19945" s="68">
        <v>4792247006292</v>
      </c>
      <c r="D19945" s="69" t="s">
        <v>13317</v>
      </c>
      <c r="E19945" s="65">
        <f>IFERROR(VLOOKUP(C19945,Pivot!A:B,2,0),0)</f>
        <v>0</v>
      </c>
      <c r="F19945" s="65">
        <f>IFERROR(VLOOKUP(C19945,Pivot!A:C,3,0),0)</f>
        <v>0</v>
      </c>
    </row>
    <row r="19946" spans="1:6" x14ac:dyDescent="0.25">
      <c r="A19946" s="68" t="s">
        <v>103</v>
      </c>
      <c r="B19946" s="69">
        <v>491960146</v>
      </c>
      <c r="C19946" s="68">
        <v>4792247006308</v>
      </c>
      <c r="D19946" s="69" t="s">
        <v>13318</v>
      </c>
      <c r="E19946" s="65">
        <f>IFERROR(VLOOKUP(C19946,Pivot!A:B,2,0),0)</f>
        <v>0</v>
      </c>
      <c r="F19946" s="65">
        <f>IFERROR(VLOOKUP(C19946,Pivot!A:C,3,0),0)</f>
        <v>0</v>
      </c>
    </row>
    <row r="19947" spans="1:6" x14ac:dyDescent="0.25">
      <c r="A19947" s="68" t="s">
        <v>103</v>
      </c>
      <c r="B19947" s="69">
        <v>491960147</v>
      </c>
      <c r="C19947" s="68">
        <v>4792247006315</v>
      </c>
      <c r="D19947" s="69" t="s">
        <v>13319</v>
      </c>
      <c r="E19947" s="65">
        <f>IFERROR(VLOOKUP(C19947,Pivot!A:B,2,0),0)</f>
        <v>0</v>
      </c>
      <c r="F19947" s="65">
        <f>IFERROR(VLOOKUP(C19947,Pivot!A:C,3,0),0)</f>
        <v>0</v>
      </c>
    </row>
    <row r="19948" spans="1:6" x14ac:dyDescent="0.25">
      <c r="A19948" s="68" t="s">
        <v>103</v>
      </c>
      <c r="B19948" s="69">
        <v>491960148</v>
      </c>
      <c r="C19948" s="68">
        <v>4792247006322</v>
      </c>
      <c r="D19948" s="69" t="s">
        <v>13320</v>
      </c>
      <c r="E19948" s="65">
        <f>IFERROR(VLOOKUP(C19948,Pivot!A:B,2,0),0)</f>
        <v>0</v>
      </c>
      <c r="F19948" s="65">
        <f>IFERROR(VLOOKUP(C19948,Pivot!A:C,3,0),0)</f>
        <v>0</v>
      </c>
    </row>
    <row r="19949" spans="1:6" x14ac:dyDescent="0.25">
      <c r="A19949" s="68" t="s">
        <v>103</v>
      </c>
      <c r="B19949" s="69">
        <v>491960149</v>
      </c>
      <c r="C19949" s="68">
        <v>4792247006339</v>
      </c>
      <c r="D19949" s="69" t="s">
        <v>13321</v>
      </c>
      <c r="E19949" s="65">
        <f>IFERROR(VLOOKUP(C19949,Pivot!A:B,2,0),0)</f>
        <v>0</v>
      </c>
      <c r="F19949" s="65">
        <f>IFERROR(VLOOKUP(C19949,Pivot!A:C,3,0),0)</f>
        <v>0</v>
      </c>
    </row>
    <row r="19950" spans="1:6" x14ac:dyDescent="0.25">
      <c r="A19950" s="68" t="s">
        <v>103</v>
      </c>
      <c r="B19950" s="69">
        <v>491960150</v>
      </c>
      <c r="C19950" s="68">
        <v>4792247006841</v>
      </c>
      <c r="D19950" s="69" t="s">
        <v>13322</v>
      </c>
      <c r="E19950" s="65">
        <f>IFERROR(VLOOKUP(C19950,Pivot!A:B,2,0),0)</f>
        <v>0</v>
      </c>
      <c r="F19950" s="65">
        <f>IFERROR(VLOOKUP(C19950,Pivot!A:C,3,0),0)</f>
        <v>0</v>
      </c>
    </row>
    <row r="19951" spans="1:6" x14ac:dyDescent="0.25">
      <c r="A19951" s="68" t="s">
        <v>103</v>
      </c>
      <c r="B19951" s="69">
        <v>491960151</v>
      </c>
      <c r="C19951" s="68">
        <v>4792247006858</v>
      </c>
      <c r="D19951" s="69" t="s">
        <v>13323</v>
      </c>
      <c r="E19951" s="65">
        <f>IFERROR(VLOOKUP(C19951,Pivot!A:B,2,0),0)</f>
        <v>0</v>
      </c>
      <c r="F19951" s="65">
        <f>IFERROR(VLOOKUP(C19951,Pivot!A:C,3,0),0)</f>
        <v>0</v>
      </c>
    </row>
    <row r="19952" spans="1:6" x14ac:dyDescent="0.25">
      <c r="A19952" s="68" t="s">
        <v>103</v>
      </c>
      <c r="B19952" s="69">
        <v>491960152</v>
      </c>
      <c r="C19952" s="68">
        <v>4792247006865</v>
      </c>
      <c r="D19952" s="69" t="s">
        <v>13324</v>
      </c>
      <c r="E19952" s="65">
        <f>IFERROR(VLOOKUP(C19952,Pivot!A:B,2,0),0)</f>
        <v>0</v>
      </c>
      <c r="F19952" s="65">
        <f>IFERROR(VLOOKUP(C19952,Pivot!A:C,3,0),0)</f>
        <v>0</v>
      </c>
    </row>
    <row r="19953" spans="1:6" x14ac:dyDescent="0.25">
      <c r="A19953" s="68" t="s">
        <v>103</v>
      </c>
      <c r="B19953" s="69">
        <v>491960153</v>
      </c>
      <c r="C19953" s="68">
        <v>4792247006872</v>
      </c>
      <c r="D19953" s="69" t="s">
        <v>13325</v>
      </c>
      <c r="E19953" s="65">
        <f>IFERROR(VLOOKUP(C19953,Pivot!A:B,2,0),0)</f>
        <v>0</v>
      </c>
      <c r="F19953" s="65">
        <f>IFERROR(VLOOKUP(C19953,Pivot!A:C,3,0),0)</f>
        <v>0</v>
      </c>
    </row>
    <row r="19954" spans="1:6" x14ac:dyDescent="0.25">
      <c r="A19954" s="68" t="s">
        <v>103</v>
      </c>
      <c r="B19954" s="69">
        <v>491960154</v>
      </c>
      <c r="C19954" s="68">
        <v>4792247006889</v>
      </c>
      <c r="D19954" s="69" t="s">
        <v>13326</v>
      </c>
      <c r="E19954" s="65">
        <f>IFERROR(VLOOKUP(C19954,Pivot!A:B,2,0),0)</f>
        <v>0</v>
      </c>
      <c r="F19954" s="65">
        <f>IFERROR(VLOOKUP(C19954,Pivot!A:C,3,0),0)</f>
        <v>0</v>
      </c>
    </row>
    <row r="19955" spans="1:6" x14ac:dyDescent="0.25">
      <c r="A19955" s="68" t="s">
        <v>103</v>
      </c>
      <c r="B19955" s="69">
        <v>491960155</v>
      </c>
      <c r="C19955" s="68">
        <v>4792247006896</v>
      </c>
      <c r="D19955" s="69" t="s">
        <v>13327</v>
      </c>
      <c r="E19955" s="65">
        <f>IFERROR(VLOOKUP(C19955,Pivot!A:B,2,0),0)</f>
        <v>0</v>
      </c>
      <c r="F19955" s="65">
        <f>IFERROR(VLOOKUP(C19955,Pivot!A:C,3,0),0)</f>
        <v>0</v>
      </c>
    </row>
    <row r="19956" spans="1:6" x14ac:dyDescent="0.25">
      <c r="A19956" s="68" t="s">
        <v>103</v>
      </c>
      <c r="B19956" s="69">
        <v>491960157</v>
      </c>
      <c r="C19956" s="68">
        <v>4792247006957</v>
      </c>
      <c r="D19956" s="69" t="s">
        <v>13328</v>
      </c>
      <c r="E19956" s="65">
        <f>IFERROR(VLOOKUP(C19956,Pivot!A:B,2,0),0)</f>
        <v>0</v>
      </c>
      <c r="F19956" s="65">
        <f>IFERROR(VLOOKUP(C19956,Pivot!A:C,3,0),0)</f>
        <v>0</v>
      </c>
    </row>
    <row r="19957" spans="1:6" x14ac:dyDescent="0.25">
      <c r="A19957" s="68" t="s">
        <v>103</v>
      </c>
      <c r="B19957" s="69">
        <v>491960158</v>
      </c>
      <c r="C19957" s="68">
        <v>4792247006964</v>
      </c>
      <c r="D19957" s="69" t="s">
        <v>13329</v>
      </c>
      <c r="E19957" s="65">
        <f>IFERROR(VLOOKUP(C19957,Pivot!A:B,2,0),0)</f>
        <v>0</v>
      </c>
      <c r="F19957" s="65">
        <f>IFERROR(VLOOKUP(C19957,Pivot!A:C,3,0),0)</f>
        <v>0</v>
      </c>
    </row>
    <row r="19958" spans="1:6" x14ac:dyDescent="0.25">
      <c r="A19958" s="68" t="s">
        <v>103</v>
      </c>
      <c r="B19958" s="69">
        <v>491960159</v>
      </c>
      <c r="C19958" s="68">
        <v>4792247006971</v>
      </c>
      <c r="D19958" s="69" t="s">
        <v>13330</v>
      </c>
      <c r="E19958" s="65">
        <f>IFERROR(VLOOKUP(C19958,Pivot!A:B,2,0),0)</f>
        <v>0</v>
      </c>
      <c r="F19958" s="65">
        <f>IFERROR(VLOOKUP(C19958,Pivot!A:C,3,0),0)</f>
        <v>0</v>
      </c>
    </row>
    <row r="19959" spans="1:6" x14ac:dyDescent="0.25">
      <c r="A19959" s="68" t="s">
        <v>103</v>
      </c>
      <c r="B19959" s="69">
        <v>491960160</v>
      </c>
      <c r="C19959" s="68">
        <v>4792247006988</v>
      </c>
      <c r="D19959" s="69" t="s">
        <v>13331</v>
      </c>
      <c r="E19959" s="65">
        <f>IFERROR(VLOOKUP(C19959,Pivot!A:B,2,0),0)</f>
        <v>0</v>
      </c>
      <c r="F19959" s="65">
        <f>IFERROR(VLOOKUP(C19959,Pivot!A:C,3,0),0)</f>
        <v>0</v>
      </c>
    </row>
    <row r="19960" spans="1:6" x14ac:dyDescent="0.25">
      <c r="A19960" s="68" t="s">
        <v>103</v>
      </c>
      <c r="B19960" s="69">
        <v>491960161</v>
      </c>
      <c r="C19960" s="68">
        <v>4792247006995</v>
      </c>
      <c r="D19960" s="69" t="s">
        <v>13332</v>
      </c>
      <c r="E19960" s="65">
        <f>IFERROR(VLOOKUP(C19960,Pivot!A:B,2,0),0)</f>
        <v>0</v>
      </c>
      <c r="F19960" s="65">
        <f>IFERROR(VLOOKUP(C19960,Pivot!A:C,3,0),0)</f>
        <v>0</v>
      </c>
    </row>
    <row r="19961" spans="1:6" x14ac:dyDescent="0.25">
      <c r="A19961" s="68" t="s">
        <v>103</v>
      </c>
      <c r="B19961" s="69">
        <v>491960164</v>
      </c>
      <c r="C19961" s="68">
        <v>195166187501</v>
      </c>
      <c r="D19961" s="69" t="s">
        <v>13333</v>
      </c>
      <c r="E19961" s="65">
        <f>IFERROR(VLOOKUP(C19961,Pivot!A:B,2,0),0)</f>
        <v>0</v>
      </c>
      <c r="F19961" s="65">
        <f>IFERROR(VLOOKUP(C19961,Pivot!A:C,3,0),0)</f>
        <v>0</v>
      </c>
    </row>
    <row r="19962" spans="1:6" x14ac:dyDescent="0.25">
      <c r="A19962" s="68" t="s">
        <v>103</v>
      </c>
      <c r="B19962" s="69">
        <v>491960164</v>
      </c>
      <c r="C19962" s="68">
        <v>630509271009</v>
      </c>
      <c r="D19962" s="69" t="s">
        <v>13333</v>
      </c>
      <c r="E19962" s="65">
        <f>IFERROR(VLOOKUP(C19962,Pivot!A:B,2,0),0)</f>
        <v>0</v>
      </c>
      <c r="F19962" s="65">
        <f>IFERROR(VLOOKUP(C19962,Pivot!A:C,3,0),0)</f>
        <v>0</v>
      </c>
    </row>
    <row r="19963" spans="1:6" x14ac:dyDescent="0.25">
      <c r="A19963" s="68" t="s">
        <v>103</v>
      </c>
      <c r="B19963" s="69">
        <v>491960165</v>
      </c>
      <c r="C19963" s="68">
        <v>195166187525</v>
      </c>
      <c r="D19963" s="69" t="s">
        <v>13334</v>
      </c>
      <c r="E19963" s="65">
        <f>IFERROR(VLOOKUP(C19963,Pivot!A:B,2,0),0)</f>
        <v>0</v>
      </c>
      <c r="F19963" s="65">
        <f>IFERROR(VLOOKUP(C19963,Pivot!A:C,3,0),0)</f>
        <v>0</v>
      </c>
    </row>
    <row r="19964" spans="1:6" x14ac:dyDescent="0.25">
      <c r="A19964" s="68" t="s">
        <v>103</v>
      </c>
      <c r="B19964" s="69">
        <v>491960165</v>
      </c>
      <c r="C19964" s="68">
        <v>630509271030</v>
      </c>
      <c r="D19964" s="69" t="s">
        <v>13334</v>
      </c>
      <c r="E19964" s="65">
        <f>IFERROR(VLOOKUP(C19964,Pivot!A:B,2,0),0)</f>
        <v>0</v>
      </c>
      <c r="F19964" s="65">
        <f>IFERROR(VLOOKUP(C19964,Pivot!A:C,3,0),0)</f>
        <v>0</v>
      </c>
    </row>
    <row r="19965" spans="1:6" x14ac:dyDescent="0.25">
      <c r="A19965" s="68" t="s">
        <v>103</v>
      </c>
      <c r="B19965" s="69">
        <v>491960167</v>
      </c>
      <c r="C19965" s="68">
        <v>5010993686179</v>
      </c>
      <c r="D19965" s="69" t="s">
        <v>13335</v>
      </c>
      <c r="E19965" s="65">
        <f>IFERROR(VLOOKUP(C19965,Pivot!A:B,2,0),0)</f>
        <v>0</v>
      </c>
      <c r="F19965" s="65">
        <f>IFERROR(VLOOKUP(C19965,Pivot!A:C,3,0),0)</f>
        <v>0</v>
      </c>
    </row>
    <row r="19966" spans="1:6" x14ac:dyDescent="0.25">
      <c r="A19966" s="68" t="s">
        <v>103</v>
      </c>
      <c r="B19966" s="69">
        <v>491960447</v>
      </c>
      <c r="C19966" s="68">
        <v>4006333065682</v>
      </c>
      <c r="D19966" s="69" t="s">
        <v>13336</v>
      </c>
      <c r="E19966" s="65">
        <f>IFERROR(VLOOKUP(C19966,Pivot!A:B,2,0),0)</f>
        <v>0</v>
      </c>
      <c r="F19966" s="65">
        <f>IFERROR(VLOOKUP(C19966,Pivot!A:C,3,0),0)</f>
        <v>0</v>
      </c>
    </row>
    <row r="19967" spans="1:6" x14ac:dyDescent="0.25">
      <c r="A19967" s="68" t="s">
        <v>103</v>
      </c>
      <c r="B19967" s="69">
        <v>491960448</v>
      </c>
      <c r="C19967" s="68">
        <v>4006333068560</v>
      </c>
      <c r="D19967" s="69" t="s">
        <v>13336</v>
      </c>
      <c r="E19967" s="65">
        <f>IFERROR(VLOOKUP(C19967,Pivot!A:B,2,0),0)</f>
        <v>0</v>
      </c>
      <c r="F19967" s="65">
        <f>IFERROR(VLOOKUP(C19967,Pivot!A:C,3,0),0)</f>
        <v>0</v>
      </c>
    </row>
    <row r="19968" spans="1:6" x14ac:dyDescent="0.25">
      <c r="A19968" s="68" t="s">
        <v>103</v>
      </c>
      <c r="B19968" s="69">
        <v>491960449</v>
      </c>
      <c r="C19968" s="68">
        <v>801310970423</v>
      </c>
      <c r="D19968" s="69" t="s">
        <v>13337</v>
      </c>
      <c r="E19968" s="65">
        <f>IFERROR(VLOOKUP(C19968,Pivot!A:B,2,0),0)</f>
        <v>0</v>
      </c>
      <c r="F19968" s="65">
        <f>IFERROR(VLOOKUP(C19968,Pivot!A:C,3,0),0)</f>
        <v>0</v>
      </c>
    </row>
    <row r="19969" spans="1:6" x14ac:dyDescent="0.25">
      <c r="A19969" s="68" t="s">
        <v>103</v>
      </c>
      <c r="B19969" s="69">
        <v>491960449</v>
      </c>
      <c r="C19969" s="68">
        <v>801310970867</v>
      </c>
      <c r="D19969" s="69" t="s">
        <v>13337</v>
      </c>
      <c r="E19969" s="65">
        <f>IFERROR(VLOOKUP(C19969,Pivot!A:B,2,0),0)</f>
        <v>0</v>
      </c>
      <c r="F19969" s="65">
        <f>IFERROR(VLOOKUP(C19969,Pivot!A:C,3,0),0)</f>
        <v>0</v>
      </c>
    </row>
    <row r="19970" spans="1:6" x14ac:dyDescent="0.25">
      <c r="A19970" s="68" t="s">
        <v>103</v>
      </c>
      <c r="B19970" s="69">
        <v>491960449</v>
      </c>
      <c r="C19970" s="68">
        <v>801310971840</v>
      </c>
      <c r="D19970" s="69" t="s">
        <v>13337</v>
      </c>
      <c r="E19970" s="65">
        <f>IFERROR(VLOOKUP(C19970,Pivot!A:B,2,0),0)</f>
        <v>0</v>
      </c>
      <c r="F19970" s="65">
        <f>IFERROR(VLOOKUP(C19970,Pivot!A:C,3,0),0)</f>
        <v>0</v>
      </c>
    </row>
    <row r="19971" spans="1:6" x14ac:dyDescent="0.25">
      <c r="A19971" s="68" t="s">
        <v>103</v>
      </c>
      <c r="B19971" s="69">
        <v>491960449</v>
      </c>
      <c r="C19971" s="68">
        <v>801310971888</v>
      </c>
      <c r="D19971" s="69" t="s">
        <v>13337</v>
      </c>
      <c r="E19971" s="65">
        <f>IFERROR(VLOOKUP(C19971,Pivot!A:B,2,0),0)</f>
        <v>0</v>
      </c>
      <c r="F19971" s="65">
        <f>IFERROR(VLOOKUP(C19971,Pivot!A:C,3,0),0)</f>
        <v>0</v>
      </c>
    </row>
    <row r="19972" spans="1:6" x14ac:dyDescent="0.25">
      <c r="A19972" s="68" t="s">
        <v>103</v>
      </c>
      <c r="B19972" s="69">
        <v>491960449</v>
      </c>
      <c r="C19972" s="68">
        <v>801310973455</v>
      </c>
      <c r="D19972" s="69" t="s">
        <v>13337</v>
      </c>
      <c r="E19972" s="65">
        <f>IFERROR(VLOOKUP(C19972,Pivot!A:B,2,0),0)</f>
        <v>0</v>
      </c>
      <c r="F19972" s="65">
        <f>IFERROR(VLOOKUP(C19972,Pivot!A:C,3,0),0)</f>
        <v>0</v>
      </c>
    </row>
    <row r="19973" spans="1:6" x14ac:dyDescent="0.25">
      <c r="A19973" s="68" t="s">
        <v>103</v>
      </c>
      <c r="B19973" s="69">
        <v>491960449</v>
      </c>
      <c r="C19973" s="68">
        <v>801310973844</v>
      </c>
      <c r="D19973" s="69" t="s">
        <v>13337</v>
      </c>
      <c r="E19973" s="65">
        <f>IFERROR(VLOOKUP(C19973,Pivot!A:B,2,0),0)</f>
        <v>0</v>
      </c>
      <c r="F19973" s="65">
        <f>IFERROR(VLOOKUP(C19973,Pivot!A:C,3,0),0)</f>
        <v>0</v>
      </c>
    </row>
    <row r="19974" spans="1:6" x14ac:dyDescent="0.25">
      <c r="A19974" s="68" t="s">
        <v>103</v>
      </c>
      <c r="B19974" s="69">
        <v>491960449</v>
      </c>
      <c r="C19974" s="68">
        <v>801310973868</v>
      </c>
      <c r="D19974" s="69" t="s">
        <v>13337</v>
      </c>
      <c r="E19974" s="65">
        <f>IFERROR(VLOOKUP(C19974,Pivot!A:B,2,0),0)</f>
        <v>0</v>
      </c>
      <c r="F19974" s="65">
        <f>IFERROR(VLOOKUP(C19974,Pivot!A:C,3,0),0)</f>
        <v>0</v>
      </c>
    </row>
    <row r="19975" spans="1:6" x14ac:dyDescent="0.25">
      <c r="A19975" s="68" t="s">
        <v>103</v>
      </c>
      <c r="B19975" s="69">
        <v>491960449</v>
      </c>
      <c r="C19975" s="68">
        <v>801310976098</v>
      </c>
      <c r="D19975" s="69" t="s">
        <v>13337</v>
      </c>
      <c r="E19975" s="65">
        <f>IFERROR(VLOOKUP(C19975,Pivot!A:B,2,0),0)</f>
        <v>0</v>
      </c>
      <c r="F19975" s="65">
        <f>IFERROR(VLOOKUP(C19975,Pivot!A:C,3,0),0)</f>
        <v>0</v>
      </c>
    </row>
    <row r="19976" spans="1:6" x14ac:dyDescent="0.25">
      <c r="A19976" s="68" t="s">
        <v>103</v>
      </c>
      <c r="B19976" s="69">
        <v>491960449</v>
      </c>
      <c r="C19976" s="68">
        <v>801310982709</v>
      </c>
      <c r="D19976" s="69" t="s">
        <v>13337</v>
      </c>
      <c r="E19976" s="65">
        <f>IFERROR(VLOOKUP(C19976,Pivot!A:B,2,0),0)</f>
        <v>0</v>
      </c>
      <c r="F19976" s="65">
        <f>IFERROR(VLOOKUP(C19976,Pivot!A:C,3,0),0)</f>
        <v>0</v>
      </c>
    </row>
    <row r="19977" spans="1:6" x14ac:dyDescent="0.25">
      <c r="A19977" s="68" t="s">
        <v>103</v>
      </c>
      <c r="B19977" s="69">
        <v>491960449</v>
      </c>
      <c r="C19977" s="68">
        <v>801310982990</v>
      </c>
      <c r="D19977" s="69" t="s">
        <v>13337</v>
      </c>
      <c r="E19977" s="65">
        <f>IFERROR(VLOOKUP(C19977,Pivot!A:B,2,0),0)</f>
        <v>0</v>
      </c>
      <c r="F19977" s="65">
        <f>IFERROR(VLOOKUP(C19977,Pivot!A:C,3,0),0)</f>
        <v>0</v>
      </c>
    </row>
    <row r="19978" spans="1:6" x14ac:dyDescent="0.25">
      <c r="A19978" s="68" t="s">
        <v>103</v>
      </c>
      <c r="B19978" s="69">
        <v>491960449</v>
      </c>
      <c r="C19978" s="68">
        <v>801310983041</v>
      </c>
      <c r="D19978" s="69" t="s">
        <v>13337</v>
      </c>
      <c r="E19978" s="65">
        <f>IFERROR(VLOOKUP(C19978,Pivot!A:B,2,0),0)</f>
        <v>0</v>
      </c>
      <c r="F19978" s="65">
        <f>IFERROR(VLOOKUP(C19978,Pivot!A:C,3,0),0)</f>
        <v>0</v>
      </c>
    </row>
    <row r="19979" spans="1:6" x14ac:dyDescent="0.25">
      <c r="A19979" s="68" t="s">
        <v>103</v>
      </c>
      <c r="B19979" s="69">
        <v>491960449</v>
      </c>
      <c r="C19979" s="68">
        <v>801310983201</v>
      </c>
      <c r="D19979" s="69" t="s">
        <v>13337</v>
      </c>
      <c r="E19979" s="65">
        <f>IFERROR(VLOOKUP(C19979,Pivot!A:B,2,0),0)</f>
        <v>0</v>
      </c>
      <c r="F19979" s="65">
        <f>IFERROR(VLOOKUP(C19979,Pivot!A:C,3,0),0)</f>
        <v>0</v>
      </c>
    </row>
    <row r="19980" spans="1:6" x14ac:dyDescent="0.25">
      <c r="A19980" s="68" t="s">
        <v>103</v>
      </c>
      <c r="B19980" s="69">
        <v>491960449</v>
      </c>
      <c r="C19980" s="68">
        <v>801310983775</v>
      </c>
      <c r="D19980" s="69" t="s">
        <v>13337</v>
      </c>
      <c r="E19980" s="65">
        <f>IFERROR(VLOOKUP(C19980,Pivot!A:B,2,0),0)</f>
        <v>0</v>
      </c>
      <c r="F19980" s="65">
        <f>IFERROR(VLOOKUP(C19980,Pivot!A:C,3,0),0)</f>
        <v>0</v>
      </c>
    </row>
    <row r="19981" spans="1:6" x14ac:dyDescent="0.25">
      <c r="A19981" s="68" t="s">
        <v>103</v>
      </c>
      <c r="B19981" s="69">
        <v>491960449</v>
      </c>
      <c r="C19981" s="68">
        <v>801310995174</v>
      </c>
      <c r="D19981" s="69" t="s">
        <v>13337</v>
      </c>
      <c r="E19981" s="65">
        <f>IFERROR(VLOOKUP(C19981,Pivot!A:B,2,0),0)</f>
        <v>0</v>
      </c>
      <c r="F19981" s="65">
        <f>IFERROR(VLOOKUP(C19981,Pivot!A:C,3,0),0)</f>
        <v>0</v>
      </c>
    </row>
    <row r="19982" spans="1:6" x14ac:dyDescent="0.25">
      <c r="A19982" s="68" t="s">
        <v>103</v>
      </c>
      <c r="B19982" s="69">
        <v>491960449</v>
      </c>
      <c r="C19982" s="68">
        <v>801310995211</v>
      </c>
      <c r="D19982" s="69" t="s">
        <v>13337</v>
      </c>
      <c r="E19982" s="65">
        <f>IFERROR(VLOOKUP(C19982,Pivot!A:B,2,0),0)</f>
        <v>0</v>
      </c>
      <c r="F19982" s="65">
        <f>IFERROR(VLOOKUP(C19982,Pivot!A:C,3,0),0)</f>
        <v>0</v>
      </c>
    </row>
    <row r="19983" spans="1:6" x14ac:dyDescent="0.25">
      <c r="A19983" s="68" t="s">
        <v>103</v>
      </c>
      <c r="B19983" s="69">
        <v>491960449</v>
      </c>
      <c r="C19983" s="68">
        <v>801310996027</v>
      </c>
      <c r="D19983" s="69" t="s">
        <v>13337</v>
      </c>
      <c r="E19983" s="65">
        <f>IFERROR(VLOOKUP(C19983,Pivot!A:B,2,0),0)</f>
        <v>0</v>
      </c>
      <c r="F19983" s="65">
        <f>IFERROR(VLOOKUP(C19983,Pivot!A:C,3,0),0)</f>
        <v>0</v>
      </c>
    </row>
    <row r="19984" spans="1:6" x14ac:dyDescent="0.25">
      <c r="A19984" s="68" t="s">
        <v>103</v>
      </c>
      <c r="B19984" s="69">
        <v>491960449</v>
      </c>
      <c r="C19984" s="68">
        <v>801310997895</v>
      </c>
      <c r="D19984" s="69" t="s">
        <v>13337</v>
      </c>
      <c r="E19984" s="65">
        <f>IFERROR(VLOOKUP(C19984,Pivot!A:B,2,0),0)</f>
        <v>0</v>
      </c>
      <c r="F19984" s="65">
        <f>IFERROR(VLOOKUP(C19984,Pivot!A:C,3,0),0)</f>
        <v>0</v>
      </c>
    </row>
    <row r="19985" spans="1:6" x14ac:dyDescent="0.25">
      <c r="A19985" s="68" t="s">
        <v>103</v>
      </c>
      <c r="B19985" s="69">
        <v>491960450</v>
      </c>
      <c r="C19985" s="68">
        <v>4006333068577</v>
      </c>
      <c r="D19985" s="69" t="s">
        <v>13338</v>
      </c>
      <c r="E19985" s="65">
        <f>IFERROR(VLOOKUP(C19985,Pivot!A:B,2,0),0)</f>
        <v>0</v>
      </c>
      <c r="F19985" s="65">
        <f>IFERROR(VLOOKUP(C19985,Pivot!A:C,3,0),0)</f>
        <v>0</v>
      </c>
    </row>
    <row r="19986" spans="1:6" x14ac:dyDescent="0.25">
      <c r="A19986" s="68" t="s">
        <v>103</v>
      </c>
      <c r="B19986" s="69">
        <v>491960451</v>
      </c>
      <c r="C19986" s="68">
        <v>4006333070587</v>
      </c>
      <c r="D19986" s="69" t="s">
        <v>13339</v>
      </c>
      <c r="E19986" s="65">
        <f>IFERROR(VLOOKUP(C19986,Pivot!A:B,2,0),0)</f>
        <v>0</v>
      </c>
      <c r="F19986" s="65">
        <f>IFERROR(VLOOKUP(C19986,Pivot!A:C,3,0),0)</f>
        <v>0</v>
      </c>
    </row>
    <row r="19987" spans="1:6" x14ac:dyDescent="0.25">
      <c r="A19987" s="68" t="s">
        <v>103</v>
      </c>
      <c r="B19987" s="69">
        <v>491960452</v>
      </c>
      <c r="C19987" s="68">
        <v>4006333070549</v>
      </c>
      <c r="D19987" s="69" t="s">
        <v>13340</v>
      </c>
      <c r="E19987" s="65">
        <f>IFERROR(VLOOKUP(C19987,Pivot!A:B,2,0),0)</f>
        <v>0</v>
      </c>
      <c r="F19987" s="65">
        <f>IFERROR(VLOOKUP(C19987,Pivot!A:C,3,0),0)</f>
        <v>0</v>
      </c>
    </row>
    <row r="19988" spans="1:6" x14ac:dyDescent="0.25">
      <c r="A19988" s="68" t="s">
        <v>103</v>
      </c>
      <c r="B19988" s="69">
        <v>491960453</v>
      </c>
      <c r="C19988" s="68">
        <v>4006333070570</v>
      </c>
      <c r="D19988" s="69" t="s">
        <v>13341</v>
      </c>
      <c r="E19988" s="65">
        <f>IFERROR(VLOOKUP(C19988,Pivot!A:B,2,0),0)</f>
        <v>0</v>
      </c>
      <c r="F19988" s="65">
        <f>IFERROR(VLOOKUP(C19988,Pivot!A:C,3,0),0)</f>
        <v>0</v>
      </c>
    </row>
    <row r="19989" spans="1:6" x14ac:dyDescent="0.25">
      <c r="A19989" s="68" t="s">
        <v>103</v>
      </c>
      <c r="B19989" s="69">
        <v>491960454</v>
      </c>
      <c r="C19989" s="68">
        <v>4006333063923</v>
      </c>
      <c r="D19989" s="69" t="s">
        <v>13341</v>
      </c>
      <c r="E19989" s="65">
        <f>IFERROR(VLOOKUP(C19989,Pivot!A:B,2,0),0)</f>
        <v>0</v>
      </c>
      <c r="F19989" s="65">
        <f>IFERROR(VLOOKUP(C19989,Pivot!A:C,3,0),0)</f>
        <v>0</v>
      </c>
    </row>
    <row r="19990" spans="1:6" x14ac:dyDescent="0.25">
      <c r="A19990" s="68" t="s">
        <v>103</v>
      </c>
      <c r="B19990" s="69">
        <v>491960455</v>
      </c>
      <c r="C19990" s="68">
        <v>4006333067242</v>
      </c>
      <c r="D19990" s="69" t="s">
        <v>13342</v>
      </c>
      <c r="E19990" s="65">
        <f>IFERROR(VLOOKUP(C19990,Pivot!A:B,2,0),0)</f>
        <v>0</v>
      </c>
      <c r="F19990" s="65">
        <f>IFERROR(VLOOKUP(C19990,Pivot!A:C,3,0),0)</f>
        <v>0</v>
      </c>
    </row>
    <row r="19991" spans="1:6" x14ac:dyDescent="0.25">
      <c r="A19991" s="68" t="s">
        <v>103</v>
      </c>
      <c r="B19991" s="69">
        <v>491960456</v>
      </c>
      <c r="C19991" s="68">
        <v>4006333067150</v>
      </c>
      <c r="D19991" s="69" t="s">
        <v>13343</v>
      </c>
      <c r="E19991" s="65">
        <f>IFERROR(VLOOKUP(C19991,Pivot!A:B,2,0),0)</f>
        <v>0</v>
      </c>
      <c r="F19991" s="65">
        <f>IFERROR(VLOOKUP(C19991,Pivot!A:C,3,0),0)</f>
        <v>0</v>
      </c>
    </row>
    <row r="19992" spans="1:6" x14ac:dyDescent="0.25">
      <c r="A19992" s="68" t="s">
        <v>103</v>
      </c>
      <c r="B19992" s="69">
        <v>491960457</v>
      </c>
      <c r="C19992" s="68">
        <v>4006333067204</v>
      </c>
      <c r="D19992" s="69" t="s">
        <v>13344</v>
      </c>
      <c r="E19992" s="65">
        <f>IFERROR(VLOOKUP(C19992,Pivot!A:B,2,0),0)</f>
        <v>0</v>
      </c>
      <c r="F19992" s="65">
        <f>IFERROR(VLOOKUP(C19992,Pivot!A:C,3,0),0)</f>
        <v>0</v>
      </c>
    </row>
    <row r="19993" spans="1:6" x14ac:dyDescent="0.25">
      <c r="A19993" s="68" t="s">
        <v>103</v>
      </c>
      <c r="B19993" s="69">
        <v>491960458</v>
      </c>
      <c r="C19993" s="68">
        <v>4006333067211</v>
      </c>
      <c r="D19993" s="69" t="s">
        <v>13345</v>
      </c>
      <c r="E19993" s="65">
        <f>IFERROR(VLOOKUP(C19993,Pivot!A:B,2,0),0)</f>
        <v>0</v>
      </c>
      <c r="F19993" s="65">
        <f>IFERROR(VLOOKUP(C19993,Pivot!A:C,3,0),0)</f>
        <v>0</v>
      </c>
    </row>
    <row r="19994" spans="1:6" x14ac:dyDescent="0.25">
      <c r="A19994" s="68" t="s">
        <v>103</v>
      </c>
      <c r="B19994" s="69">
        <v>491960459</v>
      </c>
      <c r="C19994" s="68">
        <v>4006333063930</v>
      </c>
      <c r="D19994" s="69" t="s">
        <v>13346</v>
      </c>
      <c r="E19994" s="65">
        <f>IFERROR(VLOOKUP(C19994,Pivot!A:B,2,0),0)</f>
        <v>0</v>
      </c>
      <c r="F19994" s="65">
        <f>IFERROR(VLOOKUP(C19994,Pivot!A:C,3,0),0)</f>
        <v>0</v>
      </c>
    </row>
    <row r="19995" spans="1:6" x14ac:dyDescent="0.25">
      <c r="A19995" s="68" t="s">
        <v>103</v>
      </c>
      <c r="B19995" s="69">
        <v>491960460</v>
      </c>
      <c r="C19995" s="68">
        <v>4006333070792</v>
      </c>
      <c r="D19995" s="69" t="s">
        <v>13347</v>
      </c>
      <c r="E19995" s="65">
        <f>IFERROR(VLOOKUP(C19995,Pivot!A:B,2,0),0)</f>
        <v>0</v>
      </c>
      <c r="F19995" s="65">
        <f>IFERROR(VLOOKUP(C19995,Pivot!A:C,3,0),0)</f>
        <v>0</v>
      </c>
    </row>
    <row r="19996" spans="1:6" x14ac:dyDescent="0.25">
      <c r="A19996" s="68" t="s">
        <v>103</v>
      </c>
      <c r="B19996" s="69">
        <v>491960461</v>
      </c>
      <c r="C19996" s="68">
        <v>4006333064203</v>
      </c>
      <c r="D19996" s="69" t="s">
        <v>13348</v>
      </c>
      <c r="E19996" s="65">
        <f>IFERROR(VLOOKUP(C19996,Pivot!A:B,2,0),0)</f>
        <v>0</v>
      </c>
      <c r="F19996" s="65">
        <f>IFERROR(VLOOKUP(C19996,Pivot!A:C,3,0),0)</f>
        <v>0</v>
      </c>
    </row>
    <row r="19997" spans="1:6" x14ac:dyDescent="0.25">
      <c r="A19997" s="68" t="s">
        <v>103</v>
      </c>
      <c r="B19997" s="69">
        <v>491960462</v>
      </c>
      <c r="C19997" s="68">
        <v>4006333064227</v>
      </c>
      <c r="D19997" s="69" t="s">
        <v>13349</v>
      </c>
      <c r="E19997" s="65">
        <f>IFERROR(VLOOKUP(C19997,Pivot!A:B,2,0),0)</f>
        <v>0</v>
      </c>
      <c r="F19997" s="65">
        <f>IFERROR(VLOOKUP(C19997,Pivot!A:C,3,0),0)</f>
        <v>0</v>
      </c>
    </row>
    <row r="19998" spans="1:6" x14ac:dyDescent="0.25">
      <c r="A19998" s="68" t="s">
        <v>103</v>
      </c>
      <c r="B19998" s="69">
        <v>491960463</v>
      </c>
      <c r="C19998" s="68">
        <v>4006333064883</v>
      </c>
      <c r="D19998" s="69" t="s">
        <v>13350</v>
      </c>
      <c r="E19998" s="65">
        <f>IFERROR(VLOOKUP(C19998,Pivot!A:B,2,0),0)</f>
        <v>0</v>
      </c>
      <c r="F19998" s="65">
        <f>IFERROR(VLOOKUP(C19998,Pivot!A:C,3,0),0)</f>
        <v>0</v>
      </c>
    </row>
    <row r="19999" spans="1:6" x14ac:dyDescent="0.25">
      <c r="A19999" s="68" t="s">
        <v>103</v>
      </c>
      <c r="B19999" s="69">
        <v>491960464</v>
      </c>
      <c r="C19999" s="68">
        <v>4006333064913</v>
      </c>
      <c r="D19999" s="69" t="s">
        <v>13351</v>
      </c>
      <c r="E19999" s="65">
        <f>IFERROR(VLOOKUP(C19999,Pivot!A:B,2,0),0)</f>
        <v>0</v>
      </c>
      <c r="F19999" s="65">
        <f>IFERROR(VLOOKUP(C19999,Pivot!A:C,3,0),0)</f>
        <v>0</v>
      </c>
    </row>
    <row r="20000" spans="1:6" x14ac:dyDescent="0.25">
      <c r="A20000" s="68" t="s">
        <v>103</v>
      </c>
      <c r="B20000" s="69">
        <v>491960465</v>
      </c>
      <c r="C20000" s="68">
        <v>4006333064968</v>
      </c>
      <c r="D20000" s="69" t="s">
        <v>13352</v>
      </c>
      <c r="E20000" s="65">
        <f>IFERROR(VLOOKUP(C20000,Pivot!A:B,2,0),0)</f>
        <v>0</v>
      </c>
      <c r="F20000" s="65">
        <f>IFERROR(VLOOKUP(C20000,Pivot!A:C,3,0),0)</f>
        <v>0</v>
      </c>
    </row>
    <row r="20001" spans="1:6" x14ac:dyDescent="0.25">
      <c r="A20001" s="68" t="s">
        <v>103</v>
      </c>
      <c r="B20001" s="69">
        <v>491960466</v>
      </c>
      <c r="C20001" s="68">
        <v>4006333064975</v>
      </c>
      <c r="D20001" s="69" t="s">
        <v>13353</v>
      </c>
      <c r="E20001" s="65">
        <f>IFERROR(VLOOKUP(C20001,Pivot!A:B,2,0),0)</f>
        <v>0</v>
      </c>
      <c r="F20001" s="65">
        <f>IFERROR(VLOOKUP(C20001,Pivot!A:C,3,0),0)</f>
        <v>0</v>
      </c>
    </row>
    <row r="20002" spans="1:6" x14ac:dyDescent="0.25">
      <c r="A20002" s="68" t="s">
        <v>103</v>
      </c>
      <c r="B20002" s="69">
        <v>491960467</v>
      </c>
      <c r="C20002" s="68">
        <v>4006333066078</v>
      </c>
      <c r="D20002" s="69" t="s">
        <v>13354</v>
      </c>
      <c r="E20002" s="65">
        <f>IFERROR(VLOOKUP(C20002,Pivot!A:B,2,0),0)</f>
        <v>0</v>
      </c>
      <c r="F20002" s="65">
        <f>IFERROR(VLOOKUP(C20002,Pivot!A:C,3,0),0)</f>
        <v>0</v>
      </c>
    </row>
    <row r="20003" spans="1:6" x14ac:dyDescent="0.25">
      <c r="A20003" s="68" t="s">
        <v>103</v>
      </c>
      <c r="B20003" s="69">
        <v>491960468</v>
      </c>
      <c r="C20003" s="68">
        <v>619317027312</v>
      </c>
      <c r="D20003" s="69" t="s">
        <v>13355</v>
      </c>
      <c r="E20003" s="65">
        <f>IFERROR(VLOOKUP(C20003,Pivot!A:B,2,0),0)</f>
        <v>0</v>
      </c>
      <c r="F20003" s="65">
        <f>IFERROR(VLOOKUP(C20003,Pivot!A:C,3,0),0)</f>
        <v>0</v>
      </c>
    </row>
    <row r="20004" spans="1:6" x14ac:dyDescent="0.25">
      <c r="A20004" s="68" t="s">
        <v>103</v>
      </c>
      <c r="B20004" s="69">
        <v>491960469</v>
      </c>
      <c r="C20004" s="68">
        <v>619317027503</v>
      </c>
      <c r="D20004" s="69" t="s">
        <v>13356</v>
      </c>
      <c r="E20004" s="65">
        <f>IFERROR(VLOOKUP(C20004,Pivot!A:B,2,0),0)</f>
        <v>0</v>
      </c>
      <c r="F20004" s="65">
        <f>IFERROR(VLOOKUP(C20004,Pivot!A:C,3,0),0)</f>
        <v>0</v>
      </c>
    </row>
    <row r="20005" spans="1:6" x14ac:dyDescent="0.25">
      <c r="A20005" s="68" t="s">
        <v>103</v>
      </c>
      <c r="B20005" s="69">
        <v>491960470</v>
      </c>
      <c r="C20005" s="68">
        <v>6930751315211</v>
      </c>
      <c r="D20005" s="69" t="s">
        <v>13357</v>
      </c>
      <c r="E20005" s="65">
        <f>IFERROR(VLOOKUP(C20005,Pivot!A:B,2,0),0)</f>
        <v>0</v>
      </c>
      <c r="F20005" s="65">
        <f>IFERROR(VLOOKUP(C20005,Pivot!A:C,3,0),0)</f>
        <v>0</v>
      </c>
    </row>
    <row r="20006" spans="1:6" x14ac:dyDescent="0.25">
      <c r="A20006" s="68" t="s">
        <v>103</v>
      </c>
      <c r="B20006" s="69">
        <v>491960471</v>
      </c>
      <c r="C20006" s="68">
        <v>6930751311268</v>
      </c>
      <c r="D20006" s="69" t="s">
        <v>13358</v>
      </c>
      <c r="E20006" s="65">
        <f>IFERROR(VLOOKUP(C20006,Pivot!A:B,2,0),0)</f>
        <v>0</v>
      </c>
      <c r="F20006" s="65">
        <f>IFERROR(VLOOKUP(C20006,Pivot!A:C,3,0),0)</f>
        <v>0</v>
      </c>
    </row>
    <row r="20007" spans="1:6" x14ac:dyDescent="0.25">
      <c r="A20007" s="68" t="s">
        <v>103</v>
      </c>
      <c r="B20007" s="69">
        <v>491960472</v>
      </c>
      <c r="C20007" s="68">
        <v>6930751307735</v>
      </c>
      <c r="D20007" s="69" t="s">
        <v>13359</v>
      </c>
      <c r="E20007" s="65">
        <f>IFERROR(VLOOKUP(C20007,Pivot!A:B,2,0),0)</f>
        <v>0</v>
      </c>
      <c r="F20007" s="65">
        <f>IFERROR(VLOOKUP(C20007,Pivot!A:C,3,0),0)</f>
        <v>0</v>
      </c>
    </row>
    <row r="20008" spans="1:6" x14ac:dyDescent="0.25">
      <c r="A20008" s="68" t="s">
        <v>103</v>
      </c>
      <c r="B20008" s="69">
        <v>491960473</v>
      </c>
      <c r="C20008" s="68">
        <v>6930751311381</v>
      </c>
      <c r="D20008" s="69" t="s">
        <v>13360</v>
      </c>
      <c r="E20008" s="65">
        <f>IFERROR(VLOOKUP(C20008,Pivot!A:B,2,0),0)</f>
        <v>0</v>
      </c>
      <c r="F20008" s="65">
        <f>IFERROR(VLOOKUP(C20008,Pivot!A:C,3,0),0)</f>
        <v>0</v>
      </c>
    </row>
    <row r="20009" spans="1:6" x14ac:dyDescent="0.25">
      <c r="A20009" s="68" t="s">
        <v>103</v>
      </c>
      <c r="B20009" s="69">
        <v>491960474</v>
      </c>
      <c r="C20009" s="68">
        <v>6930751307322</v>
      </c>
      <c r="D20009" s="69" t="s">
        <v>13361</v>
      </c>
      <c r="E20009" s="65">
        <f>IFERROR(VLOOKUP(C20009,Pivot!A:B,2,0),0)</f>
        <v>0</v>
      </c>
      <c r="F20009" s="65">
        <f>IFERROR(VLOOKUP(C20009,Pivot!A:C,3,0),0)</f>
        <v>0</v>
      </c>
    </row>
    <row r="20010" spans="1:6" x14ac:dyDescent="0.25">
      <c r="A20010" s="68" t="s">
        <v>103</v>
      </c>
      <c r="B20010" s="69">
        <v>491960475</v>
      </c>
      <c r="C20010" s="68">
        <v>6930751307568</v>
      </c>
      <c r="D20010" s="69" t="s">
        <v>13362</v>
      </c>
      <c r="E20010" s="65">
        <f>IFERROR(VLOOKUP(C20010,Pivot!A:B,2,0),0)</f>
        <v>0</v>
      </c>
      <c r="F20010" s="65">
        <f>IFERROR(VLOOKUP(C20010,Pivot!A:C,3,0),0)</f>
        <v>0</v>
      </c>
    </row>
    <row r="20011" spans="1:6" x14ac:dyDescent="0.25">
      <c r="A20011" s="68" t="s">
        <v>103</v>
      </c>
      <c r="B20011" s="69">
        <v>491960476</v>
      </c>
      <c r="C20011" s="68">
        <v>491960476</v>
      </c>
      <c r="D20011" s="69" t="s">
        <v>13363</v>
      </c>
      <c r="E20011" s="65">
        <f>IFERROR(VLOOKUP(C20011,Pivot!A:B,2,0),0)</f>
        <v>0</v>
      </c>
      <c r="F20011" s="65">
        <f>IFERROR(VLOOKUP(C20011,Pivot!A:C,3,0),0)</f>
        <v>0</v>
      </c>
    </row>
    <row r="20012" spans="1:6" x14ac:dyDescent="0.25">
      <c r="A20012" s="68" t="s">
        <v>103</v>
      </c>
      <c r="B20012" s="69">
        <v>491960477</v>
      </c>
      <c r="C20012" s="68">
        <v>6930751309845</v>
      </c>
      <c r="D20012" s="69" t="s">
        <v>13364</v>
      </c>
      <c r="E20012" s="65">
        <f>IFERROR(VLOOKUP(C20012,Pivot!A:B,2,0),0)</f>
        <v>0</v>
      </c>
      <c r="F20012" s="65">
        <f>IFERROR(VLOOKUP(C20012,Pivot!A:C,3,0),0)</f>
        <v>0</v>
      </c>
    </row>
    <row r="20013" spans="1:6" x14ac:dyDescent="0.25">
      <c r="A20013" s="68" t="s">
        <v>103</v>
      </c>
      <c r="B20013" s="69">
        <v>491960478</v>
      </c>
      <c r="C20013" s="68">
        <v>6930751308312</v>
      </c>
      <c r="D20013" s="69" t="s">
        <v>13365</v>
      </c>
      <c r="E20013" s="65">
        <f>IFERROR(VLOOKUP(C20013,Pivot!A:B,2,0),0)</f>
        <v>0</v>
      </c>
      <c r="F20013" s="65">
        <f>IFERROR(VLOOKUP(C20013,Pivot!A:C,3,0),0)</f>
        <v>0</v>
      </c>
    </row>
    <row r="20014" spans="1:6" x14ac:dyDescent="0.25">
      <c r="A20014" s="68" t="s">
        <v>103</v>
      </c>
      <c r="B20014" s="69">
        <v>491960479</v>
      </c>
      <c r="C20014" s="68">
        <v>6930751315235</v>
      </c>
      <c r="D20014" s="69" t="s">
        <v>13366</v>
      </c>
      <c r="E20014" s="65">
        <f>IFERROR(VLOOKUP(C20014,Pivot!A:B,2,0),0)</f>
        <v>0</v>
      </c>
      <c r="F20014" s="65">
        <f>IFERROR(VLOOKUP(C20014,Pivot!A:C,3,0),0)</f>
        <v>0</v>
      </c>
    </row>
    <row r="20015" spans="1:6" x14ac:dyDescent="0.25">
      <c r="A20015" s="68" t="s">
        <v>103</v>
      </c>
      <c r="B20015" s="69">
        <v>491960480</v>
      </c>
      <c r="C20015" s="68">
        <v>6930751313880</v>
      </c>
      <c r="D20015" s="69" t="s">
        <v>13367</v>
      </c>
      <c r="E20015" s="65">
        <f>IFERROR(VLOOKUP(C20015,Pivot!A:B,2,0),0)</f>
        <v>0</v>
      </c>
      <c r="F20015" s="65">
        <f>IFERROR(VLOOKUP(C20015,Pivot!A:C,3,0),0)</f>
        <v>0</v>
      </c>
    </row>
    <row r="20016" spans="1:6" x14ac:dyDescent="0.25">
      <c r="A20016" s="68" t="s">
        <v>103</v>
      </c>
      <c r="B20016" s="69">
        <v>491960485</v>
      </c>
      <c r="C20016" s="68">
        <v>6930751303942</v>
      </c>
      <c r="D20016" s="69" t="s">
        <v>13368</v>
      </c>
      <c r="E20016" s="65">
        <f>IFERROR(VLOOKUP(C20016,Pivot!A:B,2,0),0)</f>
        <v>0</v>
      </c>
      <c r="F20016" s="65">
        <f>IFERROR(VLOOKUP(C20016,Pivot!A:C,3,0),0)</f>
        <v>0</v>
      </c>
    </row>
    <row r="20017" spans="1:6" x14ac:dyDescent="0.25">
      <c r="A20017" s="68" t="s">
        <v>103</v>
      </c>
      <c r="B20017" s="69">
        <v>491960487</v>
      </c>
      <c r="C20017" s="68">
        <v>8901736248655</v>
      </c>
      <c r="D20017" s="69" t="s">
        <v>13369</v>
      </c>
      <c r="E20017" s="65">
        <f>IFERROR(VLOOKUP(C20017,Pivot!A:B,2,0),0)</f>
        <v>0</v>
      </c>
      <c r="F20017" s="65">
        <f>IFERROR(VLOOKUP(C20017,Pivot!A:C,3,0),0)</f>
        <v>0</v>
      </c>
    </row>
    <row r="20018" spans="1:6" x14ac:dyDescent="0.25">
      <c r="A20018" s="68" t="s">
        <v>103</v>
      </c>
      <c r="B20018" s="69">
        <v>491960491</v>
      </c>
      <c r="C20018" s="68">
        <v>8901736248839</v>
      </c>
      <c r="D20018" s="69" t="s">
        <v>13370</v>
      </c>
      <c r="E20018" s="65">
        <f>IFERROR(VLOOKUP(C20018,Pivot!A:B,2,0),0)</f>
        <v>0</v>
      </c>
      <c r="F20018" s="65">
        <f>IFERROR(VLOOKUP(C20018,Pivot!A:C,3,0),0)</f>
        <v>0</v>
      </c>
    </row>
    <row r="20019" spans="1:6" x14ac:dyDescent="0.25">
      <c r="A20019" s="68" t="s">
        <v>103</v>
      </c>
      <c r="B20019" s="69">
        <v>491960492</v>
      </c>
      <c r="C20019" s="68">
        <v>8901736248846</v>
      </c>
      <c r="D20019" s="69" t="s">
        <v>13371</v>
      </c>
      <c r="E20019" s="65">
        <f>IFERROR(VLOOKUP(C20019,Pivot!A:B,2,0),0)</f>
        <v>0</v>
      </c>
      <c r="F20019" s="65">
        <f>IFERROR(VLOOKUP(C20019,Pivot!A:C,3,0),0)</f>
        <v>0</v>
      </c>
    </row>
    <row r="20020" spans="1:6" x14ac:dyDescent="0.25">
      <c r="A20020" s="68" t="s">
        <v>103</v>
      </c>
      <c r="B20020" s="69">
        <v>491960493</v>
      </c>
      <c r="C20020" s="68">
        <v>8901736248853</v>
      </c>
      <c r="D20020" s="69" t="s">
        <v>13372</v>
      </c>
      <c r="E20020" s="65">
        <f>IFERROR(VLOOKUP(C20020,Pivot!A:B,2,0),0)</f>
        <v>0</v>
      </c>
      <c r="F20020" s="65">
        <f>IFERROR(VLOOKUP(C20020,Pivot!A:C,3,0),0)</f>
        <v>0</v>
      </c>
    </row>
    <row r="20021" spans="1:6" x14ac:dyDescent="0.25">
      <c r="A20021" s="68" t="s">
        <v>103</v>
      </c>
      <c r="B20021" s="69">
        <v>491960494</v>
      </c>
      <c r="C20021" s="68">
        <v>8904027120418</v>
      </c>
      <c r="D20021" s="69" t="s">
        <v>13373</v>
      </c>
      <c r="E20021" s="65">
        <f>IFERROR(VLOOKUP(C20021,Pivot!A:B,2,0),0)</f>
        <v>0</v>
      </c>
      <c r="F20021" s="65">
        <f>IFERROR(VLOOKUP(C20021,Pivot!A:C,3,0),0)</f>
        <v>0</v>
      </c>
    </row>
    <row r="20022" spans="1:6" x14ac:dyDescent="0.25">
      <c r="A20022" s="68" t="s">
        <v>103</v>
      </c>
      <c r="B20022" s="69">
        <v>491960495</v>
      </c>
      <c r="C20022" s="68">
        <v>8904027120425</v>
      </c>
      <c r="D20022" s="69" t="s">
        <v>13374</v>
      </c>
      <c r="E20022" s="65">
        <f>IFERROR(VLOOKUP(C20022,Pivot!A:B,2,0),0)</f>
        <v>0</v>
      </c>
      <c r="F20022" s="65">
        <f>IFERROR(VLOOKUP(C20022,Pivot!A:C,3,0),0)</f>
        <v>0</v>
      </c>
    </row>
    <row r="20023" spans="1:6" x14ac:dyDescent="0.25">
      <c r="A20023" s="68" t="s">
        <v>103</v>
      </c>
      <c r="B20023" s="69">
        <v>491960496</v>
      </c>
      <c r="C20023" s="68">
        <v>8904027120432</v>
      </c>
      <c r="D20023" s="69" t="s">
        <v>13375</v>
      </c>
      <c r="E20023" s="65">
        <f>IFERROR(VLOOKUP(C20023,Pivot!A:B,2,0),0)</f>
        <v>0</v>
      </c>
      <c r="F20023" s="65">
        <f>IFERROR(VLOOKUP(C20023,Pivot!A:C,3,0),0)</f>
        <v>0</v>
      </c>
    </row>
    <row r="20024" spans="1:6" x14ac:dyDescent="0.25">
      <c r="A20024" s="68" t="s">
        <v>103</v>
      </c>
      <c r="B20024" s="69">
        <v>491960497</v>
      </c>
      <c r="C20024" s="68">
        <v>8904027120449</v>
      </c>
      <c r="D20024" s="69" t="s">
        <v>13376</v>
      </c>
      <c r="E20024" s="65">
        <f>IFERROR(VLOOKUP(C20024,Pivot!A:B,2,0),0)</f>
        <v>0</v>
      </c>
      <c r="F20024" s="65">
        <f>IFERROR(VLOOKUP(C20024,Pivot!A:C,3,0),0)</f>
        <v>0</v>
      </c>
    </row>
    <row r="20025" spans="1:6" x14ac:dyDescent="0.25">
      <c r="A20025" s="68" t="s">
        <v>103</v>
      </c>
      <c r="B20025" s="69">
        <v>491960499</v>
      </c>
      <c r="C20025" s="68">
        <v>8904027120463</v>
      </c>
      <c r="D20025" s="69" t="s">
        <v>13377</v>
      </c>
      <c r="E20025" s="65">
        <f>IFERROR(VLOOKUP(C20025,Pivot!A:B,2,0),0)</f>
        <v>0</v>
      </c>
      <c r="F20025" s="65">
        <f>IFERROR(VLOOKUP(C20025,Pivot!A:C,3,0),0)</f>
        <v>0</v>
      </c>
    </row>
    <row r="20026" spans="1:6" x14ac:dyDescent="0.25">
      <c r="A20026" s="68" t="s">
        <v>103</v>
      </c>
      <c r="B20026" s="69">
        <v>491960500</v>
      </c>
      <c r="C20026" s="68">
        <v>8904027120470</v>
      </c>
      <c r="D20026" s="69" t="s">
        <v>13378</v>
      </c>
      <c r="E20026" s="65">
        <f>IFERROR(VLOOKUP(C20026,Pivot!A:B,2,0),0)</f>
        <v>0</v>
      </c>
      <c r="F20026" s="65">
        <f>IFERROR(VLOOKUP(C20026,Pivot!A:C,3,0),0)</f>
        <v>0</v>
      </c>
    </row>
    <row r="20027" spans="1:6" x14ac:dyDescent="0.25">
      <c r="A20027" s="68" t="s">
        <v>103</v>
      </c>
      <c r="B20027" s="69">
        <v>491960508</v>
      </c>
      <c r="C20027" s="68">
        <v>8886457613008</v>
      </c>
      <c r="D20027" s="69" t="s">
        <v>13379</v>
      </c>
      <c r="E20027" s="65">
        <f>IFERROR(VLOOKUP(C20027,Pivot!A:B,2,0),0)</f>
        <v>0</v>
      </c>
      <c r="F20027" s="65">
        <f>IFERROR(VLOOKUP(C20027,Pivot!A:C,3,0),0)</f>
        <v>0</v>
      </c>
    </row>
    <row r="20028" spans="1:6" x14ac:dyDescent="0.25">
      <c r="A20028" s="68" t="s">
        <v>103</v>
      </c>
      <c r="B20028" s="69">
        <v>491960509</v>
      </c>
      <c r="C20028" s="68">
        <v>6911400385014</v>
      </c>
      <c r="D20028" s="69" t="s">
        <v>13380</v>
      </c>
      <c r="E20028" s="65">
        <f>IFERROR(VLOOKUP(C20028,Pivot!A:B,2,0),0)</f>
        <v>0</v>
      </c>
      <c r="F20028" s="65">
        <f>IFERROR(VLOOKUP(C20028,Pivot!A:C,3,0),0)</f>
        <v>0</v>
      </c>
    </row>
    <row r="20029" spans="1:6" x14ac:dyDescent="0.25">
      <c r="A20029" s="68" t="s">
        <v>103</v>
      </c>
      <c r="B20029" s="69">
        <v>491960510</v>
      </c>
      <c r="C20029" s="68">
        <v>6911400385021</v>
      </c>
      <c r="D20029" s="69" t="s">
        <v>13381</v>
      </c>
      <c r="E20029" s="65">
        <f>IFERROR(VLOOKUP(C20029,Pivot!A:B,2,0),0)</f>
        <v>0</v>
      </c>
      <c r="F20029" s="65">
        <f>IFERROR(VLOOKUP(C20029,Pivot!A:C,3,0),0)</f>
        <v>0</v>
      </c>
    </row>
    <row r="20030" spans="1:6" x14ac:dyDescent="0.25">
      <c r="A20030" s="68" t="s">
        <v>103</v>
      </c>
      <c r="B20030" s="69">
        <v>491960511</v>
      </c>
      <c r="C20030" s="68">
        <v>6911400385045</v>
      </c>
      <c r="D20030" s="69" t="s">
        <v>13382</v>
      </c>
      <c r="E20030" s="65">
        <f>IFERROR(VLOOKUP(C20030,Pivot!A:B,2,0),0)</f>
        <v>0</v>
      </c>
      <c r="F20030" s="65">
        <f>IFERROR(VLOOKUP(C20030,Pivot!A:C,3,0),0)</f>
        <v>0</v>
      </c>
    </row>
    <row r="20031" spans="1:6" x14ac:dyDescent="0.25">
      <c r="A20031" s="68" t="s">
        <v>103</v>
      </c>
      <c r="B20031" s="69">
        <v>491960512</v>
      </c>
      <c r="C20031" s="68">
        <v>6911400385038</v>
      </c>
      <c r="D20031" s="69" t="s">
        <v>13383</v>
      </c>
      <c r="E20031" s="65">
        <f>IFERROR(VLOOKUP(C20031,Pivot!A:B,2,0),0)</f>
        <v>0</v>
      </c>
      <c r="F20031" s="65">
        <f>IFERROR(VLOOKUP(C20031,Pivot!A:C,3,0),0)</f>
        <v>0</v>
      </c>
    </row>
    <row r="20032" spans="1:6" x14ac:dyDescent="0.25">
      <c r="A20032" s="68" t="s">
        <v>103</v>
      </c>
      <c r="B20032" s="69">
        <v>491960513</v>
      </c>
      <c r="C20032" s="68">
        <v>6911400385106</v>
      </c>
      <c r="D20032" s="69" t="s">
        <v>13384</v>
      </c>
      <c r="E20032" s="65">
        <f>IFERROR(VLOOKUP(C20032,Pivot!A:B,2,0),0)</f>
        <v>0</v>
      </c>
      <c r="F20032" s="65">
        <f>IFERROR(VLOOKUP(C20032,Pivot!A:C,3,0),0)</f>
        <v>0</v>
      </c>
    </row>
    <row r="20033" spans="1:6" x14ac:dyDescent="0.25">
      <c r="A20033" s="68" t="s">
        <v>103</v>
      </c>
      <c r="B20033" s="69">
        <v>491960514</v>
      </c>
      <c r="C20033" s="68">
        <v>6911400385113</v>
      </c>
      <c r="D20033" s="69" t="s">
        <v>13385</v>
      </c>
      <c r="E20033" s="65">
        <f>IFERROR(VLOOKUP(C20033,Pivot!A:B,2,0),0)</f>
        <v>0</v>
      </c>
      <c r="F20033" s="65">
        <f>IFERROR(VLOOKUP(C20033,Pivot!A:C,3,0),0)</f>
        <v>0</v>
      </c>
    </row>
    <row r="20034" spans="1:6" x14ac:dyDescent="0.25">
      <c r="A20034" s="68" t="s">
        <v>103</v>
      </c>
      <c r="B20034" s="69">
        <v>491960515</v>
      </c>
      <c r="C20034" s="68">
        <v>6911400385120</v>
      </c>
      <c r="D20034" s="69" t="s">
        <v>13386</v>
      </c>
      <c r="E20034" s="65">
        <f>IFERROR(VLOOKUP(C20034,Pivot!A:B,2,0),0)</f>
        <v>0</v>
      </c>
      <c r="F20034" s="65">
        <f>IFERROR(VLOOKUP(C20034,Pivot!A:C,3,0),0)</f>
        <v>0</v>
      </c>
    </row>
    <row r="20035" spans="1:6" x14ac:dyDescent="0.25">
      <c r="A20035" s="68" t="s">
        <v>103</v>
      </c>
      <c r="B20035" s="69">
        <v>491960516</v>
      </c>
      <c r="C20035" s="68">
        <v>6911400385052</v>
      </c>
      <c r="D20035" s="69" t="s">
        <v>13387</v>
      </c>
      <c r="E20035" s="65">
        <f>IFERROR(VLOOKUP(C20035,Pivot!A:B,2,0),0)</f>
        <v>0</v>
      </c>
      <c r="F20035" s="65">
        <f>IFERROR(VLOOKUP(C20035,Pivot!A:C,3,0),0)</f>
        <v>0</v>
      </c>
    </row>
    <row r="20036" spans="1:6" x14ac:dyDescent="0.25">
      <c r="A20036" s="68" t="s">
        <v>103</v>
      </c>
      <c r="B20036" s="69">
        <v>491960517</v>
      </c>
      <c r="C20036" s="68">
        <v>6911400385069</v>
      </c>
      <c r="D20036" s="69" t="s">
        <v>13388</v>
      </c>
      <c r="E20036" s="65">
        <f>IFERROR(VLOOKUP(C20036,Pivot!A:B,2,0),0)</f>
        <v>0</v>
      </c>
      <c r="F20036" s="65">
        <f>IFERROR(VLOOKUP(C20036,Pivot!A:C,3,0),0)</f>
        <v>0</v>
      </c>
    </row>
    <row r="20037" spans="1:6" x14ac:dyDescent="0.25">
      <c r="A20037" s="68" t="s">
        <v>103</v>
      </c>
      <c r="B20037" s="69">
        <v>491960518</v>
      </c>
      <c r="C20037" s="68">
        <v>6911400385076</v>
      </c>
      <c r="D20037" s="69" t="s">
        <v>13389</v>
      </c>
      <c r="E20037" s="65">
        <f>IFERROR(VLOOKUP(C20037,Pivot!A:B,2,0),0)</f>
        <v>0</v>
      </c>
      <c r="F20037" s="65">
        <f>IFERROR(VLOOKUP(C20037,Pivot!A:C,3,0),0)</f>
        <v>0</v>
      </c>
    </row>
    <row r="20038" spans="1:6" x14ac:dyDescent="0.25">
      <c r="A20038" s="68" t="s">
        <v>103</v>
      </c>
      <c r="B20038" s="69">
        <v>491960519</v>
      </c>
      <c r="C20038" s="68">
        <v>6911400385083</v>
      </c>
      <c r="D20038" s="69" t="s">
        <v>13390</v>
      </c>
      <c r="E20038" s="65">
        <f>IFERROR(VLOOKUP(C20038,Pivot!A:B,2,0),0)</f>
        <v>0</v>
      </c>
      <c r="F20038" s="65">
        <f>IFERROR(VLOOKUP(C20038,Pivot!A:C,3,0),0)</f>
        <v>0</v>
      </c>
    </row>
    <row r="20039" spans="1:6" x14ac:dyDescent="0.25">
      <c r="A20039" s="68" t="s">
        <v>103</v>
      </c>
      <c r="B20039" s="69">
        <v>491960520</v>
      </c>
      <c r="C20039" s="68">
        <v>6911400385090</v>
      </c>
      <c r="D20039" s="69" t="s">
        <v>13391</v>
      </c>
      <c r="E20039" s="65">
        <f>IFERROR(VLOOKUP(C20039,Pivot!A:B,2,0),0)</f>
        <v>0</v>
      </c>
      <c r="F20039" s="65">
        <f>IFERROR(VLOOKUP(C20039,Pivot!A:C,3,0),0)</f>
        <v>0</v>
      </c>
    </row>
    <row r="20040" spans="1:6" x14ac:dyDescent="0.25">
      <c r="A20040" s="68" t="s">
        <v>103</v>
      </c>
      <c r="B20040" s="69">
        <v>491960521</v>
      </c>
      <c r="C20040" s="68">
        <v>771171610311</v>
      </c>
      <c r="D20040" s="69" t="s">
        <v>13392</v>
      </c>
      <c r="E20040" s="65">
        <f>IFERROR(VLOOKUP(C20040,Pivot!A:B,2,0),0)</f>
        <v>0</v>
      </c>
      <c r="F20040" s="65">
        <f>IFERROR(VLOOKUP(C20040,Pivot!A:C,3,0),0)</f>
        <v>0</v>
      </c>
    </row>
    <row r="20041" spans="1:6" x14ac:dyDescent="0.25">
      <c r="A20041" s="68" t="s">
        <v>103</v>
      </c>
      <c r="B20041" s="69">
        <v>491960522</v>
      </c>
      <c r="C20041" s="68">
        <v>771171610328</v>
      </c>
      <c r="D20041" s="69" t="s">
        <v>13393</v>
      </c>
      <c r="E20041" s="65">
        <f>IFERROR(VLOOKUP(C20041,Pivot!A:B,2,0),0)</f>
        <v>0</v>
      </c>
      <c r="F20041" s="65">
        <f>IFERROR(VLOOKUP(C20041,Pivot!A:C,3,0),0)</f>
        <v>0</v>
      </c>
    </row>
    <row r="20042" spans="1:6" x14ac:dyDescent="0.25">
      <c r="A20042" s="68" t="s">
        <v>103</v>
      </c>
      <c r="B20042" s="69">
        <v>491960523</v>
      </c>
      <c r="C20042" s="68">
        <v>771171610335</v>
      </c>
      <c r="D20042" s="69" t="s">
        <v>13394</v>
      </c>
      <c r="E20042" s="65">
        <f>IFERROR(VLOOKUP(C20042,Pivot!A:B,2,0),0)</f>
        <v>0</v>
      </c>
      <c r="F20042" s="65">
        <f>IFERROR(VLOOKUP(C20042,Pivot!A:C,3,0),0)</f>
        <v>0</v>
      </c>
    </row>
    <row r="20043" spans="1:6" x14ac:dyDescent="0.25">
      <c r="A20043" s="68" t="s">
        <v>103</v>
      </c>
      <c r="B20043" s="69">
        <v>491960524</v>
      </c>
      <c r="C20043" s="68">
        <v>771171610113</v>
      </c>
      <c r="D20043" s="69" t="s">
        <v>13395</v>
      </c>
      <c r="E20043" s="65">
        <f>IFERROR(VLOOKUP(C20043,Pivot!A:B,2,0),0)</f>
        <v>0</v>
      </c>
      <c r="F20043" s="65">
        <f>IFERROR(VLOOKUP(C20043,Pivot!A:C,3,0),0)</f>
        <v>0</v>
      </c>
    </row>
    <row r="20044" spans="1:6" x14ac:dyDescent="0.25">
      <c r="A20044" s="68" t="s">
        <v>103</v>
      </c>
      <c r="B20044" s="69">
        <v>491960525</v>
      </c>
      <c r="C20044" s="68">
        <v>771171610120</v>
      </c>
      <c r="D20044" s="69" t="s">
        <v>13396</v>
      </c>
      <c r="E20044" s="65">
        <f>IFERROR(VLOOKUP(C20044,Pivot!A:B,2,0),0)</f>
        <v>0</v>
      </c>
      <c r="F20044" s="65">
        <f>IFERROR(VLOOKUP(C20044,Pivot!A:C,3,0),0)</f>
        <v>0</v>
      </c>
    </row>
    <row r="20045" spans="1:6" x14ac:dyDescent="0.25">
      <c r="A20045" s="68" t="s">
        <v>103</v>
      </c>
      <c r="B20045" s="69">
        <v>491960526</v>
      </c>
      <c r="C20045" s="68">
        <v>771171610137</v>
      </c>
      <c r="D20045" s="69" t="s">
        <v>13397</v>
      </c>
      <c r="E20045" s="65">
        <f>IFERROR(VLOOKUP(C20045,Pivot!A:B,2,0),0)</f>
        <v>0</v>
      </c>
      <c r="F20045" s="65">
        <f>IFERROR(VLOOKUP(C20045,Pivot!A:C,3,0),0)</f>
        <v>0</v>
      </c>
    </row>
    <row r="20046" spans="1:6" x14ac:dyDescent="0.25">
      <c r="A20046" s="68" t="s">
        <v>103</v>
      </c>
      <c r="B20046" s="69">
        <v>491960527</v>
      </c>
      <c r="C20046" s="68">
        <v>771171612711</v>
      </c>
      <c r="D20046" s="69" t="s">
        <v>13398</v>
      </c>
      <c r="E20046" s="65">
        <f>IFERROR(VLOOKUP(C20046,Pivot!A:B,2,0),0)</f>
        <v>0</v>
      </c>
      <c r="F20046" s="65">
        <f>IFERROR(VLOOKUP(C20046,Pivot!A:C,3,0),0)</f>
        <v>0</v>
      </c>
    </row>
    <row r="20047" spans="1:6" x14ac:dyDescent="0.25">
      <c r="A20047" s="68" t="s">
        <v>103</v>
      </c>
      <c r="B20047" s="69">
        <v>491960528</v>
      </c>
      <c r="C20047" s="68">
        <v>771171610816</v>
      </c>
      <c r="D20047" s="69" t="s">
        <v>13399</v>
      </c>
      <c r="E20047" s="65">
        <f>IFERROR(VLOOKUP(C20047,Pivot!A:B,2,0),0)</f>
        <v>0</v>
      </c>
      <c r="F20047" s="65">
        <f>IFERROR(VLOOKUP(C20047,Pivot!A:C,3,0),0)</f>
        <v>0</v>
      </c>
    </row>
    <row r="20048" spans="1:6" x14ac:dyDescent="0.25">
      <c r="A20048" s="68" t="s">
        <v>103</v>
      </c>
      <c r="B20048" s="69">
        <v>491960529</v>
      </c>
      <c r="C20048" s="68">
        <v>771171610823</v>
      </c>
      <c r="D20048" s="69" t="s">
        <v>13400</v>
      </c>
      <c r="E20048" s="65">
        <f>IFERROR(VLOOKUP(C20048,Pivot!A:B,2,0),0)</f>
        <v>0</v>
      </c>
      <c r="F20048" s="65">
        <f>IFERROR(VLOOKUP(C20048,Pivot!A:C,3,0),0)</f>
        <v>0</v>
      </c>
    </row>
    <row r="20049" spans="1:6" x14ac:dyDescent="0.25">
      <c r="A20049" s="68" t="s">
        <v>103</v>
      </c>
      <c r="B20049" s="69">
        <v>491960530</v>
      </c>
      <c r="C20049" s="68">
        <v>771171610830</v>
      </c>
      <c r="D20049" s="69" t="s">
        <v>13401</v>
      </c>
      <c r="E20049" s="65">
        <f>IFERROR(VLOOKUP(C20049,Pivot!A:B,2,0),0)</f>
        <v>0</v>
      </c>
      <c r="F20049" s="65">
        <f>IFERROR(VLOOKUP(C20049,Pivot!A:C,3,0),0)</f>
        <v>0</v>
      </c>
    </row>
    <row r="20050" spans="1:6" x14ac:dyDescent="0.25">
      <c r="A20050" s="68" t="s">
        <v>103</v>
      </c>
      <c r="B20050" s="69">
        <v>491960551</v>
      </c>
      <c r="C20050" s="68">
        <v>9317454776087</v>
      </c>
      <c r="D20050" s="69" t="s">
        <v>13402</v>
      </c>
      <c r="E20050" s="65">
        <f>IFERROR(VLOOKUP(C20050,Pivot!A:B,2,0),0)</f>
        <v>0</v>
      </c>
      <c r="F20050" s="65">
        <f>IFERROR(VLOOKUP(C20050,Pivot!A:C,3,0),0)</f>
        <v>0</v>
      </c>
    </row>
    <row r="20051" spans="1:6" x14ac:dyDescent="0.25">
      <c r="A20051" s="68" t="s">
        <v>103</v>
      </c>
      <c r="B20051" s="69">
        <v>491960552</v>
      </c>
      <c r="C20051" s="68">
        <v>9317454785386</v>
      </c>
      <c r="D20051" s="69" t="s">
        <v>13403</v>
      </c>
      <c r="E20051" s="65">
        <f>IFERROR(VLOOKUP(C20051,Pivot!A:B,2,0),0)</f>
        <v>0</v>
      </c>
      <c r="F20051" s="65">
        <f>IFERROR(VLOOKUP(C20051,Pivot!A:C,3,0),0)</f>
        <v>0</v>
      </c>
    </row>
    <row r="20052" spans="1:6" x14ac:dyDescent="0.25">
      <c r="A20052" s="68" t="s">
        <v>103</v>
      </c>
      <c r="B20052" s="69">
        <v>491960552</v>
      </c>
      <c r="C20052" s="68">
        <v>9317454792827</v>
      </c>
      <c r="D20052" s="69" t="s">
        <v>13403</v>
      </c>
      <c r="E20052" s="65">
        <f>IFERROR(VLOOKUP(C20052,Pivot!A:B,2,0),0)</f>
        <v>0</v>
      </c>
      <c r="F20052" s="65">
        <f>IFERROR(VLOOKUP(C20052,Pivot!A:C,3,0),0)</f>
        <v>0</v>
      </c>
    </row>
    <row r="20053" spans="1:6" x14ac:dyDescent="0.25">
      <c r="A20053" s="68" t="s">
        <v>103</v>
      </c>
      <c r="B20053" s="69">
        <v>491960553</v>
      </c>
      <c r="C20053" s="68">
        <v>9317454788134</v>
      </c>
      <c r="D20053" s="69" t="s">
        <v>13404</v>
      </c>
      <c r="E20053" s="65">
        <f>IFERROR(VLOOKUP(C20053,Pivot!A:B,2,0),0)</f>
        <v>0</v>
      </c>
      <c r="F20053" s="65">
        <f>IFERROR(VLOOKUP(C20053,Pivot!A:C,3,0),0)</f>
        <v>0</v>
      </c>
    </row>
    <row r="20054" spans="1:6" x14ac:dyDescent="0.25">
      <c r="A20054" s="68" t="s">
        <v>103</v>
      </c>
      <c r="B20054" s="69">
        <v>491960554</v>
      </c>
      <c r="C20054" s="68">
        <v>9317454788127</v>
      </c>
      <c r="D20054" s="69" t="s">
        <v>13405</v>
      </c>
      <c r="E20054" s="65">
        <f>IFERROR(VLOOKUP(C20054,Pivot!A:B,2,0),0)</f>
        <v>0</v>
      </c>
      <c r="F20054" s="65">
        <f>IFERROR(VLOOKUP(C20054,Pivot!A:C,3,0),0)</f>
        <v>0</v>
      </c>
    </row>
    <row r="20055" spans="1:6" x14ac:dyDescent="0.25">
      <c r="A20055" s="68" t="s">
        <v>103</v>
      </c>
      <c r="B20055" s="69">
        <v>491960555</v>
      </c>
      <c r="C20055" s="68">
        <v>9317454785324</v>
      </c>
      <c r="D20055" s="69" t="s">
        <v>13406</v>
      </c>
      <c r="E20055" s="65">
        <f>IFERROR(VLOOKUP(C20055,Pivot!A:B,2,0),0)</f>
        <v>0</v>
      </c>
      <c r="F20055" s="65">
        <f>IFERROR(VLOOKUP(C20055,Pivot!A:C,3,0),0)</f>
        <v>0</v>
      </c>
    </row>
    <row r="20056" spans="1:6" x14ac:dyDescent="0.25">
      <c r="A20056" s="68" t="s">
        <v>103</v>
      </c>
      <c r="B20056" s="69">
        <v>491960556</v>
      </c>
      <c r="C20056" s="68">
        <v>5060573540919</v>
      </c>
      <c r="D20056" s="69" t="s">
        <v>13407</v>
      </c>
      <c r="E20056" s="65">
        <f>IFERROR(VLOOKUP(C20056,Pivot!A:B,2,0),0)</f>
        <v>0</v>
      </c>
      <c r="F20056" s="65">
        <f>IFERROR(VLOOKUP(C20056,Pivot!A:C,3,0),0)</f>
        <v>0</v>
      </c>
    </row>
    <row r="20057" spans="1:6" x14ac:dyDescent="0.25">
      <c r="A20057" s="68" t="s">
        <v>103</v>
      </c>
      <c r="B20057" s="69">
        <v>491960557</v>
      </c>
      <c r="C20057" s="68">
        <v>5060573540926</v>
      </c>
      <c r="D20057" s="69" t="s">
        <v>13408</v>
      </c>
      <c r="E20057" s="65">
        <f>IFERROR(VLOOKUP(C20057,Pivot!A:B,2,0),0)</f>
        <v>0</v>
      </c>
      <c r="F20057" s="65">
        <f>IFERROR(VLOOKUP(C20057,Pivot!A:C,3,0),0)</f>
        <v>0</v>
      </c>
    </row>
    <row r="20058" spans="1:6" x14ac:dyDescent="0.25">
      <c r="A20058" s="68" t="s">
        <v>103</v>
      </c>
      <c r="B20058" s="69">
        <v>491960558</v>
      </c>
      <c r="C20058" s="68">
        <v>5060573541572</v>
      </c>
      <c r="D20058" s="69" t="s">
        <v>13409</v>
      </c>
      <c r="E20058" s="65">
        <f>IFERROR(VLOOKUP(C20058,Pivot!A:B,2,0),0)</f>
        <v>0</v>
      </c>
      <c r="F20058" s="65">
        <f>IFERROR(VLOOKUP(C20058,Pivot!A:C,3,0),0)</f>
        <v>0</v>
      </c>
    </row>
    <row r="20059" spans="1:6" x14ac:dyDescent="0.25">
      <c r="A20059" s="68" t="s">
        <v>103</v>
      </c>
      <c r="B20059" s="69">
        <v>491960559</v>
      </c>
      <c r="C20059" s="68">
        <v>5060573540940</v>
      </c>
      <c r="D20059" s="69" t="s">
        <v>13410</v>
      </c>
      <c r="E20059" s="65">
        <f>IFERROR(VLOOKUP(C20059,Pivot!A:B,2,0),0)</f>
        <v>0</v>
      </c>
      <c r="F20059" s="65">
        <f>IFERROR(VLOOKUP(C20059,Pivot!A:C,3,0),0)</f>
        <v>0</v>
      </c>
    </row>
    <row r="20060" spans="1:6" x14ac:dyDescent="0.25">
      <c r="A20060" s="68" t="s">
        <v>103</v>
      </c>
      <c r="B20060" s="69">
        <v>491960560</v>
      </c>
      <c r="C20060" s="68">
        <v>9317454785409</v>
      </c>
      <c r="D20060" s="69" t="s">
        <v>13411</v>
      </c>
      <c r="E20060" s="65">
        <f>IFERROR(VLOOKUP(C20060,Pivot!A:B,2,0),0)</f>
        <v>0</v>
      </c>
      <c r="F20060" s="65">
        <f>IFERROR(VLOOKUP(C20060,Pivot!A:C,3,0),0)</f>
        <v>0</v>
      </c>
    </row>
    <row r="20061" spans="1:6" x14ac:dyDescent="0.25">
      <c r="A20061" s="68" t="s">
        <v>103</v>
      </c>
      <c r="B20061" s="69">
        <v>491960561</v>
      </c>
      <c r="C20061" s="68">
        <v>9317454785416</v>
      </c>
      <c r="D20061" s="69" t="s">
        <v>13412</v>
      </c>
      <c r="E20061" s="65">
        <f>IFERROR(VLOOKUP(C20061,Pivot!A:B,2,0),0)</f>
        <v>0</v>
      </c>
      <c r="F20061" s="65">
        <f>IFERROR(VLOOKUP(C20061,Pivot!A:C,3,0),0)</f>
        <v>0</v>
      </c>
    </row>
    <row r="20062" spans="1:6" x14ac:dyDescent="0.25">
      <c r="A20062" s="68" t="s">
        <v>103</v>
      </c>
      <c r="B20062" s="69">
        <v>491960562</v>
      </c>
      <c r="C20062" s="68">
        <v>9317454785423</v>
      </c>
      <c r="D20062" s="69" t="s">
        <v>13413</v>
      </c>
      <c r="E20062" s="65">
        <f>IFERROR(VLOOKUP(C20062,Pivot!A:B,2,0),0)</f>
        <v>0</v>
      </c>
      <c r="F20062" s="65">
        <f>IFERROR(VLOOKUP(C20062,Pivot!A:C,3,0),0)</f>
        <v>0</v>
      </c>
    </row>
    <row r="20063" spans="1:6" x14ac:dyDescent="0.25">
      <c r="A20063" s="68" t="s">
        <v>103</v>
      </c>
      <c r="B20063" s="69">
        <v>491960563</v>
      </c>
      <c r="C20063" s="68">
        <v>9317454785430</v>
      </c>
      <c r="D20063" s="69" t="s">
        <v>13414</v>
      </c>
      <c r="E20063" s="65">
        <f>IFERROR(VLOOKUP(C20063,Pivot!A:B,2,0),0)</f>
        <v>0</v>
      </c>
      <c r="F20063" s="65">
        <f>IFERROR(VLOOKUP(C20063,Pivot!A:C,3,0),0)</f>
        <v>0</v>
      </c>
    </row>
    <row r="20064" spans="1:6" x14ac:dyDescent="0.25">
      <c r="A20064" s="68" t="s">
        <v>103</v>
      </c>
      <c r="B20064" s="69">
        <v>491960564</v>
      </c>
      <c r="C20064" s="68">
        <v>9317454792902</v>
      </c>
      <c r="D20064" s="69" t="s">
        <v>13415</v>
      </c>
      <c r="E20064" s="65">
        <f>IFERROR(VLOOKUP(C20064,Pivot!A:B,2,0),0)</f>
        <v>0</v>
      </c>
      <c r="F20064" s="65">
        <f>IFERROR(VLOOKUP(C20064,Pivot!A:C,3,0),0)</f>
        <v>0</v>
      </c>
    </row>
    <row r="20065" spans="1:6" x14ac:dyDescent="0.25">
      <c r="A20065" s="68" t="s">
        <v>103</v>
      </c>
      <c r="B20065" s="69">
        <v>491960565</v>
      </c>
      <c r="C20065" s="68">
        <v>9317454792919</v>
      </c>
      <c r="D20065" s="69" t="s">
        <v>13416</v>
      </c>
      <c r="E20065" s="65">
        <f>IFERROR(VLOOKUP(C20065,Pivot!A:B,2,0),0)</f>
        <v>0</v>
      </c>
      <c r="F20065" s="65">
        <f>IFERROR(VLOOKUP(C20065,Pivot!A:C,3,0),0)</f>
        <v>0</v>
      </c>
    </row>
    <row r="20066" spans="1:6" x14ac:dyDescent="0.25">
      <c r="A20066" s="68" t="s">
        <v>103</v>
      </c>
      <c r="B20066" s="69">
        <v>491960566</v>
      </c>
      <c r="C20066" s="68">
        <v>9317454792926</v>
      </c>
      <c r="D20066" s="69" t="s">
        <v>13417</v>
      </c>
      <c r="E20066" s="65">
        <f>IFERROR(VLOOKUP(C20066,Pivot!A:B,2,0),0)</f>
        <v>0</v>
      </c>
      <c r="F20066" s="65">
        <f>IFERROR(VLOOKUP(C20066,Pivot!A:C,3,0),0)</f>
        <v>0</v>
      </c>
    </row>
    <row r="20067" spans="1:6" x14ac:dyDescent="0.25">
      <c r="A20067" s="68" t="s">
        <v>103</v>
      </c>
      <c r="B20067" s="69">
        <v>491960567</v>
      </c>
      <c r="C20067" s="68">
        <v>9317454792933</v>
      </c>
      <c r="D20067" s="69" t="s">
        <v>13418</v>
      </c>
      <c r="E20067" s="65">
        <f>IFERROR(VLOOKUP(C20067,Pivot!A:B,2,0),0)</f>
        <v>0</v>
      </c>
      <c r="F20067" s="65">
        <f>IFERROR(VLOOKUP(C20067,Pivot!A:C,3,0),0)</f>
        <v>0</v>
      </c>
    </row>
    <row r="20068" spans="1:6" x14ac:dyDescent="0.25">
      <c r="A20068" s="68" t="s">
        <v>103</v>
      </c>
      <c r="B20068" s="69">
        <v>491960576</v>
      </c>
      <c r="C20068" s="68">
        <v>778988641743</v>
      </c>
      <c r="D20068" s="69" t="s">
        <v>13419</v>
      </c>
      <c r="E20068" s="65">
        <f>IFERROR(VLOOKUP(C20068,Pivot!A:B,2,0),0)</f>
        <v>0</v>
      </c>
      <c r="F20068" s="65">
        <f>IFERROR(VLOOKUP(C20068,Pivot!A:C,3,0),0)</f>
        <v>0</v>
      </c>
    </row>
    <row r="20069" spans="1:6" x14ac:dyDescent="0.25">
      <c r="A20069" s="68" t="s">
        <v>103</v>
      </c>
      <c r="B20069" s="69">
        <v>491960610</v>
      </c>
      <c r="C20069" s="68">
        <v>8901383978561</v>
      </c>
      <c r="D20069" s="69" t="s">
        <v>13420</v>
      </c>
      <c r="E20069" s="65">
        <f>IFERROR(VLOOKUP(C20069,Pivot!A:B,2,0),0)</f>
        <v>0</v>
      </c>
      <c r="F20069" s="65">
        <f>IFERROR(VLOOKUP(C20069,Pivot!A:C,3,0),0)</f>
        <v>0</v>
      </c>
    </row>
    <row r="20070" spans="1:6" x14ac:dyDescent="0.25">
      <c r="A20070" s="68" t="s">
        <v>103</v>
      </c>
      <c r="B20070" s="69">
        <v>491960612</v>
      </c>
      <c r="C20070" s="68">
        <v>8901383991812</v>
      </c>
      <c r="D20070" s="69" t="s">
        <v>13421</v>
      </c>
      <c r="E20070" s="65">
        <f>IFERROR(VLOOKUP(C20070,Pivot!A:B,2,0),0)</f>
        <v>0</v>
      </c>
      <c r="F20070" s="65">
        <f>IFERROR(VLOOKUP(C20070,Pivot!A:C,3,0),0)</f>
        <v>0</v>
      </c>
    </row>
    <row r="20071" spans="1:6" x14ac:dyDescent="0.25">
      <c r="A20071" s="68" t="s">
        <v>103</v>
      </c>
      <c r="B20071" s="69">
        <v>491960668</v>
      </c>
      <c r="C20071" s="68">
        <v>8901383967855</v>
      </c>
      <c r="D20071" s="69" t="s">
        <v>13422</v>
      </c>
      <c r="E20071" s="65">
        <f>IFERROR(VLOOKUP(C20071,Pivot!A:B,2,0),0)</f>
        <v>0</v>
      </c>
      <c r="F20071" s="65">
        <f>IFERROR(VLOOKUP(C20071,Pivot!A:C,3,0),0)</f>
        <v>0</v>
      </c>
    </row>
    <row r="20072" spans="1:6" x14ac:dyDescent="0.25">
      <c r="A20072" s="68" t="s">
        <v>103</v>
      </c>
      <c r="B20072" s="69">
        <v>491960670</v>
      </c>
      <c r="C20072" s="68">
        <v>8901383173096</v>
      </c>
      <c r="D20072" s="69" t="s">
        <v>13423</v>
      </c>
      <c r="E20072" s="65">
        <f>IFERROR(VLOOKUP(C20072,Pivot!A:B,2,0),0)</f>
        <v>0</v>
      </c>
      <c r="F20072" s="65">
        <f>IFERROR(VLOOKUP(C20072,Pivot!A:C,3,0),0)</f>
        <v>0</v>
      </c>
    </row>
    <row r="20073" spans="1:6" x14ac:dyDescent="0.25">
      <c r="A20073" s="68" t="s">
        <v>103</v>
      </c>
      <c r="B20073" s="69">
        <v>491960673</v>
      </c>
      <c r="C20073" s="68">
        <v>8901383967862</v>
      </c>
      <c r="D20073" s="69" t="s">
        <v>13424</v>
      </c>
      <c r="E20073" s="65">
        <f>IFERROR(VLOOKUP(C20073,Pivot!A:B,2,0),0)</f>
        <v>0</v>
      </c>
      <c r="F20073" s="65">
        <f>IFERROR(VLOOKUP(C20073,Pivot!A:C,3,0),0)</f>
        <v>0</v>
      </c>
    </row>
    <row r="20074" spans="1:6" x14ac:dyDescent="0.25">
      <c r="A20074" s="68" t="s">
        <v>103</v>
      </c>
      <c r="B20074" s="69">
        <v>491960674</v>
      </c>
      <c r="C20074" s="68">
        <v>8901383901873</v>
      </c>
      <c r="D20074" s="69" t="s">
        <v>13425</v>
      </c>
      <c r="E20074" s="65">
        <f>IFERROR(VLOOKUP(C20074,Pivot!A:B,2,0),0)</f>
        <v>0</v>
      </c>
      <c r="F20074" s="65">
        <f>IFERROR(VLOOKUP(C20074,Pivot!A:C,3,0),0)</f>
        <v>0</v>
      </c>
    </row>
    <row r="20075" spans="1:6" x14ac:dyDescent="0.25">
      <c r="A20075" s="68" t="s">
        <v>103</v>
      </c>
      <c r="B20075" s="69">
        <v>492002889</v>
      </c>
      <c r="C20075" s="68">
        <v>8907653027960</v>
      </c>
      <c r="D20075" s="69" t="s">
        <v>13426</v>
      </c>
      <c r="E20075" s="65">
        <f>IFERROR(VLOOKUP(C20075,Pivot!A:B,2,0),0)</f>
        <v>0</v>
      </c>
      <c r="F20075" s="65">
        <f>IFERROR(VLOOKUP(C20075,Pivot!A:C,3,0),0)</f>
        <v>0</v>
      </c>
    </row>
    <row r="20076" spans="1:6" x14ac:dyDescent="0.25">
      <c r="A20076" s="68" t="s">
        <v>103</v>
      </c>
      <c r="B20076" s="69">
        <v>492164866</v>
      </c>
      <c r="C20076" s="68">
        <v>8904103120158</v>
      </c>
      <c r="D20076" s="69" t="s">
        <v>13427</v>
      </c>
      <c r="E20076" s="65">
        <f>IFERROR(VLOOKUP(C20076,Pivot!A:B,2,0),0)</f>
        <v>0</v>
      </c>
      <c r="F20076" s="65">
        <f>IFERROR(VLOOKUP(C20076,Pivot!A:C,3,0),0)</f>
        <v>0</v>
      </c>
    </row>
    <row r="20077" spans="1:6" x14ac:dyDescent="0.25">
      <c r="A20077" s="68" t="s">
        <v>103</v>
      </c>
      <c r="B20077" s="69">
        <v>492164874</v>
      </c>
      <c r="C20077" s="68">
        <v>8904103120172</v>
      </c>
      <c r="D20077" s="69" t="s">
        <v>13428</v>
      </c>
      <c r="E20077" s="65">
        <f>IFERROR(VLOOKUP(C20077,Pivot!A:B,2,0),0)</f>
        <v>0</v>
      </c>
      <c r="F20077" s="65">
        <f>IFERROR(VLOOKUP(C20077,Pivot!A:C,3,0),0)</f>
        <v>0</v>
      </c>
    </row>
    <row r="20078" spans="1:6" x14ac:dyDescent="0.25">
      <c r="A20078" s="68" t="s">
        <v>103</v>
      </c>
      <c r="B20078" s="69">
        <v>492336704</v>
      </c>
      <c r="C20078" s="68">
        <v>8904103155310</v>
      </c>
      <c r="D20078" s="69" t="s">
        <v>13429</v>
      </c>
      <c r="E20078" s="65">
        <f>IFERROR(VLOOKUP(C20078,Pivot!A:B,2,0),0)</f>
        <v>0</v>
      </c>
      <c r="F20078" s="65">
        <f>IFERROR(VLOOKUP(C20078,Pivot!A:C,3,0),0)</f>
        <v>0</v>
      </c>
    </row>
    <row r="20079" spans="1:6" x14ac:dyDescent="0.25">
      <c r="A20079" s="68" t="s">
        <v>103</v>
      </c>
      <c r="B20079" s="69">
        <v>492336710</v>
      </c>
      <c r="C20079" s="68">
        <v>8906080990502</v>
      </c>
      <c r="D20079" s="69" t="s">
        <v>13430</v>
      </c>
      <c r="E20079" s="65">
        <f>IFERROR(VLOOKUP(C20079,Pivot!A:B,2,0),0)</f>
        <v>0</v>
      </c>
      <c r="F20079" s="65">
        <f>IFERROR(VLOOKUP(C20079,Pivot!A:C,3,0),0)</f>
        <v>0</v>
      </c>
    </row>
    <row r="20080" spans="1:6" x14ac:dyDescent="0.25">
      <c r="A20080" s="68" t="s">
        <v>103</v>
      </c>
      <c r="B20080" s="69">
        <v>492337060</v>
      </c>
      <c r="C20080" s="68">
        <v>8906006063501</v>
      </c>
      <c r="D20080" s="69" t="s">
        <v>13431</v>
      </c>
      <c r="E20080" s="65">
        <f>IFERROR(VLOOKUP(C20080,Pivot!A:B,2,0),0)</f>
        <v>0</v>
      </c>
      <c r="F20080" s="65">
        <f>IFERROR(VLOOKUP(C20080,Pivot!A:C,3,0),0)</f>
        <v>0</v>
      </c>
    </row>
    <row r="20081" spans="1:6" x14ac:dyDescent="0.25">
      <c r="A20081" s="68" t="s">
        <v>103</v>
      </c>
      <c r="B20081" s="69">
        <v>492337088</v>
      </c>
      <c r="C20081" s="68">
        <v>492337088</v>
      </c>
      <c r="D20081" s="69" t="s">
        <v>13432</v>
      </c>
      <c r="E20081" s="65">
        <f>IFERROR(VLOOKUP(C20081,Pivot!A:B,2,0),0)</f>
        <v>0</v>
      </c>
      <c r="F20081" s="65">
        <f>IFERROR(VLOOKUP(C20081,Pivot!A:C,3,0),0)</f>
        <v>0</v>
      </c>
    </row>
    <row r="20082" spans="1:6" x14ac:dyDescent="0.25">
      <c r="A20082" s="68" t="s">
        <v>103</v>
      </c>
      <c r="B20082" s="69">
        <v>492337088</v>
      </c>
      <c r="C20082" s="68">
        <v>6930640582502</v>
      </c>
      <c r="D20082" s="69" t="s">
        <v>13432</v>
      </c>
      <c r="E20082" s="65">
        <f>IFERROR(VLOOKUP(C20082,Pivot!A:B,2,0),0)</f>
        <v>0</v>
      </c>
      <c r="F20082" s="65">
        <f>IFERROR(VLOOKUP(C20082,Pivot!A:C,3,0),0)</f>
        <v>0</v>
      </c>
    </row>
    <row r="20083" spans="1:6" x14ac:dyDescent="0.25">
      <c r="A20083" s="68" t="s">
        <v>103</v>
      </c>
      <c r="B20083" s="69">
        <v>492337102</v>
      </c>
      <c r="C20083" s="68">
        <v>8906046949803</v>
      </c>
      <c r="D20083" s="69" t="s">
        <v>13433</v>
      </c>
      <c r="E20083" s="65">
        <f>IFERROR(VLOOKUP(C20083,Pivot!A:B,2,0),0)</f>
        <v>0</v>
      </c>
      <c r="F20083" s="65">
        <f>IFERROR(VLOOKUP(C20083,Pivot!A:C,3,0),0)</f>
        <v>0</v>
      </c>
    </row>
    <row r="20084" spans="1:6" x14ac:dyDescent="0.25">
      <c r="A20084" s="68" t="s">
        <v>103</v>
      </c>
      <c r="B20084" s="69">
        <v>492337103</v>
      </c>
      <c r="C20084" s="68">
        <v>8906046949810</v>
      </c>
      <c r="D20084" s="69" t="s">
        <v>13434</v>
      </c>
      <c r="E20084" s="65">
        <f>IFERROR(VLOOKUP(C20084,Pivot!A:B,2,0),0)</f>
        <v>0</v>
      </c>
      <c r="F20084" s="65">
        <f>IFERROR(VLOOKUP(C20084,Pivot!A:C,3,0),0)</f>
        <v>0</v>
      </c>
    </row>
    <row r="20085" spans="1:6" x14ac:dyDescent="0.25">
      <c r="A20085" s="68" t="s">
        <v>103</v>
      </c>
      <c r="B20085" s="69">
        <v>492337277</v>
      </c>
      <c r="C20085" s="68">
        <v>8905305002815</v>
      </c>
      <c r="D20085" s="69" t="s">
        <v>13435</v>
      </c>
      <c r="E20085" s="65">
        <f>IFERROR(VLOOKUP(C20085,Pivot!A:B,2,0),0)</f>
        <v>0</v>
      </c>
      <c r="F20085" s="65">
        <f>IFERROR(VLOOKUP(C20085,Pivot!A:C,3,0),0)</f>
        <v>0</v>
      </c>
    </row>
    <row r="20086" spans="1:6" x14ac:dyDescent="0.25">
      <c r="A20086" s="68" t="s">
        <v>103</v>
      </c>
      <c r="B20086" s="69">
        <v>492337461</v>
      </c>
      <c r="C20086" s="68">
        <v>8905305001870</v>
      </c>
      <c r="D20086" s="69" t="s">
        <v>13436</v>
      </c>
      <c r="E20086" s="65">
        <f>IFERROR(VLOOKUP(C20086,Pivot!A:B,2,0),0)</f>
        <v>0</v>
      </c>
      <c r="F20086" s="65">
        <f>IFERROR(VLOOKUP(C20086,Pivot!A:C,3,0),0)</f>
        <v>0</v>
      </c>
    </row>
    <row r="20087" spans="1:6" x14ac:dyDescent="0.25">
      <c r="A20087" s="68" t="s">
        <v>103</v>
      </c>
      <c r="B20087" s="69">
        <v>492362835</v>
      </c>
      <c r="C20087" s="68">
        <v>8905305002686</v>
      </c>
      <c r="D20087" s="69" t="s">
        <v>13437</v>
      </c>
      <c r="E20087" s="65">
        <f>IFERROR(VLOOKUP(C20087,Pivot!A:B,2,0),0)</f>
        <v>0</v>
      </c>
      <c r="F20087" s="65">
        <f>IFERROR(VLOOKUP(C20087,Pivot!A:C,3,0),0)</f>
        <v>0</v>
      </c>
    </row>
    <row r="20088" spans="1:6" x14ac:dyDescent="0.25">
      <c r="A20088" s="68" t="s">
        <v>103</v>
      </c>
      <c r="B20088" s="69">
        <v>492362841</v>
      </c>
      <c r="C20088" s="68">
        <v>8906101067176</v>
      </c>
      <c r="D20088" s="69" t="s">
        <v>13438</v>
      </c>
      <c r="E20088" s="65">
        <f>IFERROR(VLOOKUP(C20088,Pivot!A:B,2,0),0)</f>
        <v>0</v>
      </c>
      <c r="F20088" s="65">
        <f>IFERROR(VLOOKUP(C20088,Pivot!A:C,3,0),0)</f>
        <v>0</v>
      </c>
    </row>
    <row r="20089" spans="1:6" x14ac:dyDescent="0.25">
      <c r="A20089" s="68" t="s">
        <v>103</v>
      </c>
      <c r="B20089" s="69">
        <v>492362843</v>
      </c>
      <c r="C20089" s="68">
        <v>8906096310097</v>
      </c>
      <c r="D20089" s="69" t="s">
        <v>13439</v>
      </c>
      <c r="E20089" s="65">
        <f>IFERROR(VLOOKUP(C20089,Pivot!A:B,2,0),0)</f>
        <v>0</v>
      </c>
      <c r="F20089" s="65">
        <f>IFERROR(VLOOKUP(C20089,Pivot!A:C,3,0),0)</f>
        <v>0</v>
      </c>
    </row>
    <row r="20090" spans="1:6" x14ac:dyDescent="0.25">
      <c r="A20090" s="68" t="s">
        <v>103</v>
      </c>
      <c r="B20090" s="69">
        <v>492362845</v>
      </c>
      <c r="C20090" s="68">
        <v>8906054467412</v>
      </c>
      <c r="D20090" s="69" t="s">
        <v>13440</v>
      </c>
      <c r="E20090" s="65">
        <f>IFERROR(VLOOKUP(C20090,Pivot!A:B,2,0),0)</f>
        <v>0</v>
      </c>
      <c r="F20090" s="65">
        <f>IFERROR(VLOOKUP(C20090,Pivot!A:C,3,0),0)</f>
        <v>0</v>
      </c>
    </row>
    <row r="20091" spans="1:6" x14ac:dyDescent="0.25">
      <c r="A20091" s="68" t="s">
        <v>103</v>
      </c>
      <c r="B20091" s="69">
        <v>492362846</v>
      </c>
      <c r="C20091" s="68">
        <v>8906054467580</v>
      </c>
      <c r="D20091" s="69" t="s">
        <v>13441</v>
      </c>
      <c r="E20091" s="65">
        <f>IFERROR(VLOOKUP(C20091,Pivot!A:B,2,0),0)</f>
        <v>0</v>
      </c>
      <c r="F20091" s="65">
        <f>IFERROR(VLOOKUP(C20091,Pivot!A:C,3,0),0)</f>
        <v>0</v>
      </c>
    </row>
    <row r="20092" spans="1:6" x14ac:dyDescent="0.25">
      <c r="A20092" s="68" t="s">
        <v>103</v>
      </c>
      <c r="B20092" s="69">
        <v>492362876</v>
      </c>
      <c r="C20092" s="68">
        <v>8904001400635</v>
      </c>
      <c r="D20092" s="69" t="s">
        <v>13442</v>
      </c>
      <c r="E20092" s="65">
        <f>IFERROR(VLOOKUP(C20092,Pivot!A:B,2,0),0)</f>
        <v>0</v>
      </c>
      <c r="F20092" s="65">
        <f>IFERROR(VLOOKUP(C20092,Pivot!A:C,3,0),0)</f>
        <v>0</v>
      </c>
    </row>
    <row r="20093" spans="1:6" x14ac:dyDescent="0.25">
      <c r="A20093" s="68" t="s">
        <v>103</v>
      </c>
      <c r="B20093" s="69">
        <v>492362877</v>
      </c>
      <c r="C20093" s="68">
        <v>8904001400666</v>
      </c>
      <c r="D20093" s="69" t="s">
        <v>13443</v>
      </c>
      <c r="E20093" s="65">
        <f>IFERROR(VLOOKUP(C20093,Pivot!A:B,2,0),0)</f>
        <v>0</v>
      </c>
      <c r="F20093" s="65">
        <f>IFERROR(VLOOKUP(C20093,Pivot!A:C,3,0),0)</f>
        <v>0</v>
      </c>
    </row>
    <row r="20094" spans="1:6" x14ac:dyDescent="0.25">
      <c r="A20094" s="68" t="s">
        <v>103</v>
      </c>
      <c r="B20094" s="69">
        <v>492362878</v>
      </c>
      <c r="C20094" s="68">
        <v>8904001400642</v>
      </c>
      <c r="D20094" s="69" t="s">
        <v>13444</v>
      </c>
      <c r="E20094" s="65">
        <f>IFERROR(VLOOKUP(C20094,Pivot!A:B,2,0),0)</f>
        <v>0</v>
      </c>
      <c r="F20094" s="65">
        <f>IFERROR(VLOOKUP(C20094,Pivot!A:C,3,0),0)</f>
        <v>0</v>
      </c>
    </row>
    <row r="20095" spans="1:6" x14ac:dyDescent="0.25">
      <c r="A20095" s="68" t="s">
        <v>103</v>
      </c>
      <c r="B20095" s="69">
        <v>492362889</v>
      </c>
      <c r="C20095" s="68">
        <v>8904103155327</v>
      </c>
      <c r="D20095" s="69" t="s">
        <v>13445</v>
      </c>
      <c r="E20095" s="65">
        <f>IFERROR(VLOOKUP(C20095,Pivot!A:B,2,0),0)</f>
        <v>0</v>
      </c>
      <c r="F20095" s="65">
        <f>IFERROR(VLOOKUP(C20095,Pivot!A:C,3,0),0)</f>
        <v>0</v>
      </c>
    </row>
    <row r="20096" spans="1:6" x14ac:dyDescent="0.25">
      <c r="A20096" s="68" t="s">
        <v>103</v>
      </c>
      <c r="B20096" s="69">
        <v>492363033</v>
      </c>
      <c r="C20096" s="68">
        <v>92389109153</v>
      </c>
      <c r="D20096" s="69" t="s">
        <v>13446</v>
      </c>
      <c r="E20096" s="65">
        <f>IFERROR(VLOOKUP(C20096,Pivot!A:B,2,0),0)</f>
        <v>0</v>
      </c>
      <c r="F20096" s="65">
        <f>IFERROR(VLOOKUP(C20096,Pivot!A:C,3,0),0)</f>
        <v>0</v>
      </c>
    </row>
    <row r="20097" spans="1:6" x14ac:dyDescent="0.25">
      <c r="A20097" s="68" t="s">
        <v>103</v>
      </c>
      <c r="B20097" s="69">
        <v>492363034</v>
      </c>
      <c r="C20097" s="68">
        <v>92389203592</v>
      </c>
      <c r="D20097" s="69" t="s">
        <v>13447</v>
      </c>
      <c r="E20097" s="65">
        <f>IFERROR(VLOOKUP(C20097,Pivot!A:B,2,0),0)</f>
        <v>0</v>
      </c>
      <c r="F20097" s="65">
        <f>IFERROR(VLOOKUP(C20097,Pivot!A:C,3,0),0)</f>
        <v>0</v>
      </c>
    </row>
    <row r="20098" spans="1:6" x14ac:dyDescent="0.25">
      <c r="A20098" s="68" t="s">
        <v>103</v>
      </c>
      <c r="B20098" s="69">
        <v>492363037</v>
      </c>
      <c r="C20098" s="68">
        <v>92389109573</v>
      </c>
      <c r="D20098" s="69" t="s">
        <v>13448</v>
      </c>
      <c r="E20098" s="65">
        <f>IFERROR(VLOOKUP(C20098,Pivot!A:B,2,0),0)</f>
        <v>0</v>
      </c>
      <c r="F20098" s="65">
        <f>IFERROR(VLOOKUP(C20098,Pivot!A:C,3,0),0)</f>
        <v>0</v>
      </c>
    </row>
    <row r="20099" spans="1:6" x14ac:dyDescent="0.25">
      <c r="A20099" s="68" t="s">
        <v>103</v>
      </c>
      <c r="B20099" s="69">
        <v>492363038</v>
      </c>
      <c r="C20099" s="68">
        <v>92389123975</v>
      </c>
      <c r="D20099" s="69" t="s">
        <v>13449</v>
      </c>
      <c r="E20099" s="65">
        <f>IFERROR(VLOOKUP(C20099,Pivot!A:B,2,0),0)</f>
        <v>0</v>
      </c>
      <c r="F20099" s="65">
        <f>IFERROR(VLOOKUP(C20099,Pivot!A:C,3,0),0)</f>
        <v>0</v>
      </c>
    </row>
    <row r="20100" spans="1:6" x14ac:dyDescent="0.25">
      <c r="A20100" s="68" t="s">
        <v>103</v>
      </c>
      <c r="B20100" s="69">
        <v>492363039</v>
      </c>
      <c r="C20100" s="68">
        <v>92389203547</v>
      </c>
      <c r="D20100" s="69" t="s">
        <v>13450</v>
      </c>
      <c r="E20100" s="65">
        <f>IFERROR(VLOOKUP(C20100,Pivot!A:B,2,0),0)</f>
        <v>0</v>
      </c>
      <c r="F20100" s="65">
        <f>IFERROR(VLOOKUP(C20100,Pivot!A:C,3,0),0)</f>
        <v>0</v>
      </c>
    </row>
    <row r="20101" spans="1:6" x14ac:dyDescent="0.25">
      <c r="A20101" s="68" t="s">
        <v>103</v>
      </c>
      <c r="B20101" s="69">
        <v>492363040</v>
      </c>
      <c r="C20101" s="68">
        <v>92389193978</v>
      </c>
      <c r="D20101" s="69" t="s">
        <v>13451</v>
      </c>
      <c r="E20101" s="65">
        <f>IFERROR(VLOOKUP(C20101,Pivot!A:B,2,0),0)</f>
        <v>0</v>
      </c>
      <c r="F20101" s="65">
        <f>IFERROR(VLOOKUP(C20101,Pivot!A:C,3,0),0)</f>
        <v>0</v>
      </c>
    </row>
    <row r="20102" spans="1:6" x14ac:dyDescent="0.25">
      <c r="A20102" s="68" t="s">
        <v>103</v>
      </c>
      <c r="B20102" s="69">
        <v>492363043</v>
      </c>
      <c r="C20102" s="68">
        <v>92389109443</v>
      </c>
      <c r="D20102" s="69" t="s">
        <v>13452</v>
      </c>
      <c r="E20102" s="65">
        <f>IFERROR(VLOOKUP(C20102,Pivot!A:B,2,0),0)</f>
        <v>0</v>
      </c>
      <c r="F20102" s="65">
        <f>IFERROR(VLOOKUP(C20102,Pivot!A:C,3,0),0)</f>
        <v>0</v>
      </c>
    </row>
    <row r="20103" spans="1:6" x14ac:dyDescent="0.25">
      <c r="A20103" s="68" t="s">
        <v>103</v>
      </c>
      <c r="B20103" s="69">
        <v>492363045</v>
      </c>
      <c r="C20103" s="68">
        <v>92389122664</v>
      </c>
      <c r="D20103" s="69" t="s">
        <v>13453</v>
      </c>
      <c r="E20103" s="65">
        <f>IFERROR(VLOOKUP(C20103,Pivot!A:B,2,0),0)</f>
        <v>0</v>
      </c>
      <c r="F20103" s="65">
        <f>IFERROR(VLOOKUP(C20103,Pivot!A:C,3,0),0)</f>
        <v>0</v>
      </c>
    </row>
    <row r="20104" spans="1:6" x14ac:dyDescent="0.25">
      <c r="A20104" s="68" t="s">
        <v>103</v>
      </c>
      <c r="B20104" s="69">
        <v>492363046</v>
      </c>
      <c r="C20104" s="68">
        <v>92389108767</v>
      </c>
      <c r="D20104" s="69" t="s">
        <v>13454</v>
      </c>
      <c r="E20104" s="65">
        <f>IFERROR(VLOOKUP(C20104,Pivot!A:B,2,0),0)</f>
        <v>0</v>
      </c>
      <c r="F20104" s="65">
        <f>IFERROR(VLOOKUP(C20104,Pivot!A:C,3,0),0)</f>
        <v>0</v>
      </c>
    </row>
    <row r="20105" spans="1:6" x14ac:dyDescent="0.25">
      <c r="A20105" s="68" t="s">
        <v>103</v>
      </c>
      <c r="B20105" s="69">
        <v>492363252</v>
      </c>
      <c r="C20105" s="68">
        <v>8904153500993</v>
      </c>
      <c r="D20105" s="69" t="s">
        <v>13455</v>
      </c>
      <c r="E20105" s="65">
        <f>IFERROR(VLOOKUP(C20105,Pivot!A:B,2,0),0)</f>
        <v>0</v>
      </c>
      <c r="F20105" s="65">
        <f>IFERROR(VLOOKUP(C20105,Pivot!A:C,3,0),0)</f>
        <v>0</v>
      </c>
    </row>
    <row r="20106" spans="1:6" x14ac:dyDescent="0.25">
      <c r="A20106" s="68" t="s">
        <v>103</v>
      </c>
      <c r="B20106" s="69">
        <v>492363284</v>
      </c>
      <c r="C20106" s="68">
        <v>630509808083</v>
      </c>
      <c r="D20106" s="69" t="s">
        <v>13456</v>
      </c>
      <c r="E20106" s="65">
        <f>IFERROR(VLOOKUP(C20106,Pivot!A:B,2,0),0)</f>
        <v>0</v>
      </c>
      <c r="F20106" s="65">
        <f>IFERROR(VLOOKUP(C20106,Pivot!A:C,3,0),0)</f>
        <v>0</v>
      </c>
    </row>
    <row r="20107" spans="1:6" x14ac:dyDescent="0.25">
      <c r="A20107" s="68" t="s">
        <v>103</v>
      </c>
      <c r="B20107" s="69">
        <v>492363480</v>
      </c>
      <c r="C20107" s="68">
        <v>6930751310483</v>
      </c>
      <c r="D20107" s="69" t="s">
        <v>13457</v>
      </c>
      <c r="E20107" s="65">
        <f>IFERROR(VLOOKUP(C20107,Pivot!A:B,2,0),0)</f>
        <v>0</v>
      </c>
      <c r="F20107" s="65">
        <f>IFERROR(VLOOKUP(C20107,Pivot!A:C,3,0),0)</f>
        <v>0</v>
      </c>
    </row>
    <row r="20108" spans="1:6" x14ac:dyDescent="0.25">
      <c r="A20108" s="68" t="s">
        <v>103</v>
      </c>
      <c r="B20108" s="69">
        <v>492363482</v>
      </c>
      <c r="C20108" s="68">
        <v>6930751307155</v>
      </c>
      <c r="D20108" s="69" t="s">
        <v>13458</v>
      </c>
      <c r="E20108" s="65">
        <f>IFERROR(VLOOKUP(C20108,Pivot!A:B,2,0),0)</f>
        <v>0</v>
      </c>
      <c r="F20108" s="65">
        <f>IFERROR(VLOOKUP(C20108,Pivot!A:C,3,0),0)</f>
        <v>0</v>
      </c>
    </row>
    <row r="20109" spans="1:6" x14ac:dyDescent="0.25">
      <c r="A20109" s="68" t="s">
        <v>103</v>
      </c>
      <c r="B20109" s="69">
        <v>492364321</v>
      </c>
      <c r="C20109" s="68">
        <v>7427000255095</v>
      </c>
      <c r="D20109" s="69" t="s">
        <v>13459</v>
      </c>
      <c r="E20109" s="65">
        <f>IFERROR(VLOOKUP(C20109,Pivot!A:B,2,0),0)</f>
        <v>0</v>
      </c>
      <c r="F20109" s="65">
        <f>IFERROR(VLOOKUP(C20109,Pivot!A:C,3,0),0)</f>
        <v>0</v>
      </c>
    </row>
    <row r="20110" spans="1:6" x14ac:dyDescent="0.25">
      <c r="A20110" s="68" t="s">
        <v>103</v>
      </c>
      <c r="B20110" s="69">
        <v>492364324</v>
      </c>
      <c r="C20110" s="68">
        <v>7427000254876</v>
      </c>
      <c r="D20110" s="69" t="s">
        <v>13460</v>
      </c>
      <c r="E20110" s="65">
        <f>IFERROR(VLOOKUP(C20110,Pivot!A:B,2,0),0)</f>
        <v>0</v>
      </c>
      <c r="F20110" s="65">
        <f>IFERROR(VLOOKUP(C20110,Pivot!A:C,3,0),0)</f>
        <v>0</v>
      </c>
    </row>
    <row r="20111" spans="1:6" x14ac:dyDescent="0.25">
      <c r="A20111" s="68" t="s">
        <v>103</v>
      </c>
      <c r="B20111" s="69">
        <v>492364408</v>
      </c>
      <c r="C20111" s="68">
        <v>7427000254562</v>
      </c>
      <c r="D20111" s="69" t="s">
        <v>13461</v>
      </c>
      <c r="E20111" s="65">
        <f>IFERROR(VLOOKUP(C20111,Pivot!A:B,2,0),0)</f>
        <v>0</v>
      </c>
      <c r="F20111" s="65">
        <f>IFERROR(VLOOKUP(C20111,Pivot!A:C,3,0),0)</f>
        <v>0</v>
      </c>
    </row>
    <row r="20112" spans="1:6" x14ac:dyDescent="0.25">
      <c r="A20112" s="68" t="s">
        <v>103</v>
      </c>
      <c r="B20112" s="69">
        <v>492364428</v>
      </c>
      <c r="C20112" s="68">
        <v>7427000255101</v>
      </c>
      <c r="D20112" s="69" t="s">
        <v>13462</v>
      </c>
      <c r="E20112" s="65">
        <f>IFERROR(VLOOKUP(C20112,Pivot!A:B,2,0),0)</f>
        <v>0</v>
      </c>
      <c r="F20112" s="65">
        <f>IFERROR(VLOOKUP(C20112,Pivot!A:C,3,0),0)</f>
        <v>0</v>
      </c>
    </row>
    <row r="20113" spans="1:6" x14ac:dyDescent="0.25">
      <c r="A20113" s="68" t="s">
        <v>103</v>
      </c>
      <c r="B20113" s="69">
        <v>492364977</v>
      </c>
      <c r="C20113" s="68">
        <v>9780241352236</v>
      </c>
      <c r="D20113" s="69" t="s">
        <v>13463</v>
      </c>
      <c r="E20113" s="65">
        <f>IFERROR(VLOOKUP(C20113,Pivot!A:B,2,0),0)</f>
        <v>0</v>
      </c>
      <c r="F20113" s="65">
        <f>IFERROR(VLOOKUP(C20113,Pivot!A:C,3,0),0)</f>
        <v>0</v>
      </c>
    </row>
    <row r="20114" spans="1:6" x14ac:dyDescent="0.25">
      <c r="A20114" s="68" t="s">
        <v>103</v>
      </c>
      <c r="B20114" s="69">
        <v>492407626</v>
      </c>
      <c r="C20114" s="68">
        <v>4001702025052</v>
      </c>
      <c r="D20114" s="69" t="s">
        <v>13464</v>
      </c>
      <c r="E20114" s="65">
        <f>IFERROR(VLOOKUP(C20114,Pivot!A:B,2,0),0)</f>
        <v>0</v>
      </c>
      <c r="F20114" s="65">
        <f>IFERROR(VLOOKUP(C20114,Pivot!A:C,3,0),0)</f>
        <v>0</v>
      </c>
    </row>
    <row r="20115" spans="1:6" x14ac:dyDescent="0.25">
      <c r="A20115" s="68" t="s">
        <v>103</v>
      </c>
      <c r="B20115" s="69">
        <v>492407627</v>
      </c>
      <c r="C20115" s="68">
        <v>4001702025434</v>
      </c>
      <c r="D20115" s="69" t="s">
        <v>13465</v>
      </c>
      <c r="E20115" s="65">
        <f>IFERROR(VLOOKUP(C20115,Pivot!A:B,2,0),0)</f>
        <v>0</v>
      </c>
      <c r="F20115" s="65">
        <f>IFERROR(VLOOKUP(C20115,Pivot!A:C,3,0),0)</f>
        <v>0</v>
      </c>
    </row>
    <row r="20116" spans="1:6" x14ac:dyDescent="0.25">
      <c r="A20116" s="68" t="s">
        <v>103</v>
      </c>
      <c r="B20116" s="69">
        <v>492407628</v>
      </c>
      <c r="C20116" s="68">
        <v>4001702034818</v>
      </c>
      <c r="D20116" s="69" t="s">
        <v>13466</v>
      </c>
      <c r="E20116" s="65">
        <f>IFERROR(VLOOKUP(C20116,Pivot!A:B,2,0),0)</f>
        <v>0</v>
      </c>
      <c r="F20116" s="65">
        <f>IFERROR(VLOOKUP(C20116,Pivot!A:C,3,0),0)</f>
        <v>0</v>
      </c>
    </row>
    <row r="20117" spans="1:6" x14ac:dyDescent="0.25">
      <c r="A20117" s="68" t="s">
        <v>103</v>
      </c>
      <c r="B20117" s="69">
        <v>492407629</v>
      </c>
      <c r="C20117" s="68">
        <v>4001702034856</v>
      </c>
      <c r="D20117" s="69" t="s">
        <v>13467</v>
      </c>
      <c r="E20117" s="65">
        <f>IFERROR(VLOOKUP(C20117,Pivot!A:B,2,0),0)</f>
        <v>0</v>
      </c>
      <c r="F20117" s="65">
        <f>IFERROR(VLOOKUP(C20117,Pivot!A:C,3,0),0)</f>
        <v>0</v>
      </c>
    </row>
    <row r="20118" spans="1:6" x14ac:dyDescent="0.25">
      <c r="A20118" s="68" t="s">
        <v>103</v>
      </c>
      <c r="B20118" s="69">
        <v>492407630</v>
      </c>
      <c r="C20118" s="68">
        <v>4001702037802</v>
      </c>
      <c r="D20118" s="69" t="s">
        <v>13468</v>
      </c>
      <c r="E20118" s="65">
        <f>IFERROR(VLOOKUP(C20118,Pivot!A:B,2,0),0)</f>
        <v>0</v>
      </c>
      <c r="F20118" s="65">
        <f>IFERROR(VLOOKUP(C20118,Pivot!A:C,3,0),0)</f>
        <v>0</v>
      </c>
    </row>
    <row r="20119" spans="1:6" x14ac:dyDescent="0.25">
      <c r="A20119" s="68" t="s">
        <v>103</v>
      </c>
      <c r="B20119" s="69">
        <v>492407631</v>
      </c>
      <c r="C20119" s="68">
        <v>4001702626600</v>
      </c>
      <c r="D20119" s="69" t="s">
        <v>13469</v>
      </c>
      <c r="E20119" s="65">
        <f>IFERROR(VLOOKUP(C20119,Pivot!A:B,2,0),0)</f>
        <v>0</v>
      </c>
      <c r="F20119" s="65">
        <f>IFERROR(VLOOKUP(C20119,Pivot!A:C,3,0),0)</f>
        <v>0</v>
      </c>
    </row>
    <row r="20120" spans="1:6" x14ac:dyDescent="0.25">
      <c r="A20120" s="68" t="s">
        <v>103</v>
      </c>
      <c r="B20120" s="69">
        <v>492407632</v>
      </c>
      <c r="C20120" s="68">
        <v>4001702621506</v>
      </c>
      <c r="D20120" s="69" t="s">
        <v>13470</v>
      </c>
      <c r="E20120" s="65">
        <f>IFERROR(VLOOKUP(C20120,Pivot!A:B,2,0),0)</f>
        <v>0</v>
      </c>
      <c r="F20120" s="65">
        <f>IFERROR(VLOOKUP(C20120,Pivot!A:C,3,0),0)</f>
        <v>0</v>
      </c>
    </row>
    <row r="20121" spans="1:6" x14ac:dyDescent="0.25">
      <c r="A20121" s="68" t="s">
        <v>103</v>
      </c>
      <c r="B20121" s="69">
        <v>492407633</v>
      </c>
      <c r="C20121" s="68">
        <v>4001702627317</v>
      </c>
      <c r="D20121" s="69" t="s">
        <v>13471</v>
      </c>
      <c r="E20121" s="65">
        <f>IFERROR(VLOOKUP(C20121,Pivot!A:B,2,0),0)</f>
        <v>0</v>
      </c>
      <c r="F20121" s="65">
        <f>IFERROR(VLOOKUP(C20121,Pivot!A:C,3,0),0)</f>
        <v>0</v>
      </c>
    </row>
    <row r="20122" spans="1:6" x14ac:dyDescent="0.25">
      <c r="A20122" s="68" t="s">
        <v>103</v>
      </c>
      <c r="B20122" s="69">
        <v>492407634</v>
      </c>
      <c r="C20122" s="68">
        <v>4001702631116</v>
      </c>
      <c r="D20122" s="69" t="s">
        <v>13472</v>
      </c>
      <c r="E20122" s="65">
        <f>IFERROR(VLOOKUP(C20122,Pivot!A:B,2,0),0)</f>
        <v>0</v>
      </c>
      <c r="F20122" s="65">
        <f>IFERROR(VLOOKUP(C20122,Pivot!A:C,3,0),0)</f>
        <v>0</v>
      </c>
    </row>
    <row r="20123" spans="1:6" x14ac:dyDescent="0.25">
      <c r="A20123" s="68" t="s">
        <v>103</v>
      </c>
      <c r="B20123" s="69">
        <v>492407635</v>
      </c>
      <c r="C20123" s="68">
        <v>4001702631109</v>
      </c>
      <c r="D20123" s="69" t="s">
        <v>13473</v>
      </c>
      <c r="E20123" s="65">
        <f>IFERROR(VLOOKUP(C20123,Pivot!A:B,2,0),0)</f>
        <v>0</v>
      </c>
      <c r="F20123" s="65">
        <f>IFERROR(VLOOKUP(C20123,Pivot!A:C,3,0),0)</f>
        <v>0</v>
      </c>
    </row>
    <row r="20124" spans="1:6" x14ac:dyDescent="0.25">
      <c r="A20124" s="68" t="s">
        <v>103</v>
      </c>
      <c r="B20124" s="69">
        <v>492407636</v>
      </c>
      <c r="C20124" s="68">
        <v>4001702627010</v>
      </c>
      <c r="D20124" s="69" t="s">
        <v>13474</v>
      </c>
      <c r="E20124" s="65">
        <f>IFERROR(VLOOKUP(C20124,Pivot!A:B,2,0),0)</f>
        <v>0</v>
      </c>
      <c r="F20124" s="65">
        <f>IFERROR(VLOOKUP(C20124,Pivot!A:C,3,0),0)</f>
        <v>0</v>
      </c>
    </row>
    <row r="20125" spans="1:6" x14ac:dyDescent="0.25">
      <c r="A20125" s="68" t="s">
        <v>103</v>
      </c>
      <c r="B20125" s="69">
        <v>492407637</v>
      </c>
      <c r="C20125" s="68">
        <v>4001702630102</v>
      </c>
      <c r="D20125" s="69" t="s">
        <v>13475</v>
      </c>
      <c r="E20125" s="65">
        <f>IFERROR(VLOOKUP(C20125,Pivot!A:B,2,0),0)</f>
        <v>0</v>
      </c>
      <c r="F20125" s="65">
        <f>IFERROR(VLOOKUP(C20125,Pivot!A:C,3,0),0)</f>
        <v>0</v>
      </c>
    </row>
    <row r="20126" spans="1:6" x14ac:dyDescent="0.25">
      <c r="A20126" s="68" t="s">
        <v>103</v>
      </c>
      <c r="B20126" s="69">
        <v>492407638</v>
      </c>
      <c r="C20126" s="68">
        <v>4001702025878</v>
      </c>
      <c r="D20126" s="69" t="s">
        <v>13476</v>
      </c>
      <c r="E20126" s="65">
        <f>IFERROR(VLOOKUP(C20126,Pivot!A:B,2,0),0)</f>
        <v>0</v>
      </c>
      <c r="F20126" s="65">
        <f>IFERROR(VLOOKUP(C20126,Pivot!A:C,3,0),0)</f>
        <v>0</v>
      </c>
    </row>
    <row r="20127" spans="1:6" x14ac:dyDescent="0.25">
      <c r="A20127" s="68" t="s">
        <v>103</v>
      </c>
      <c r="B20127" s="69">
        <v>492407639</v>
      </c>
      <c r="C20127" s="68">
        <v>4001702028237</v>
      </c>
      <c r="D20127" s="69" t="s">
        <v>13477</v>
      </c>
      <c r="E20127" s="65">
        <f>IFERROR(VLOOKUP(C20127,Pivot!A:B,2,0),0)</f>
        <v>0</v>
      </c>
      <c r="F20127" s="65">
        <f>IFERROR(VLOOKUP(C20127,Pivot!A:C,3,0),0)</f>
        <v>0</v>
      </c>
    </row>
    <row r="20128" spans="1:6" x14ac:dyDescent="0.25">
      <c r="A20128" s="68" t="s">
        <v>103</v>
      </c>
      <c r="B20128" s="69">
        <v>492407640</v>
      </c>
      <c r="C20128" s="68">
        <v>4001702035501</v>
      </c>
      <c r="D20128" s="69" t="s">
        <v>13478</v>
      </c>
      <c r="E20128" s="65">
        <f>IFERROR(VLOOKUP(C20128,Pivot!A:B,2,0),0)</f>
        <v>0</v>
      </c>
      <c r="F20128" s="65">
        <f>IFERROR(VLOOKUP(C20128,Pivot!A:C,3,0),0)</f>
        <v>0</v>
      </c>
    </row>
    <row r="20129" spans="1:6" x14ac:dyDescent="0.25">
      <c r="A20129" s="68" t="s">
        <v>103</v>
      </c>
      <c r="B20129" s="69">
        <v>492407641</v>
      </c>
      <c r="C20129" s="68">
        <v>4001702028145</v>
      </c>
      <c r="D20129" s="69" t="s">
        <v>13479</v>
      </c>
      <c r="E20129" s="65">
        <f>IFERROR(VLOOKUP(C20129,Pivot!A:B,2,0),0)</f>
        <v>0</v>
      </c>
      <c r="F20129" s="65">
        <f>IFERROR(VLOOKUP(C20129,Pivot!A:C,3,0),0)</f>
        <v>0</v>
      </c>
    </row>
    <row r="20130" spans="1:6" x14ac:dyDescent="0.25">
      <c r="A20130" s="68" t="s">
        <v>103</v>
      </c>
      <c r="B20130" s="69">
        <v>492407642</v>
      </c>
      <c r="C20130" s="68">
        <v>4001702037505</v>
      </c>
      <c r="D20130" s="69" t="s">
        <v>13480</v>
      </c>
      <c r="E20130" s="65">
        <f>IFERROR(VLOOKUP(C20130,Pivot!A:B,2,0),0)</f>
        <v>0</v>
      </c>
      <c r="F20130" s="65">
        <f>IFERROR(VLOOKUP(C20130,Pivot!A:C,3,0),0)</f>
        <v>0</v>
      </c>
    </row>
    <row r="20131" spans="1:6" x14ac:dyDescent="0.25">
      <c r="A20131" s="68" t="s">
        <v>103</v>
      </c>
      <c r="B20131" s="69">
        <v>492407643</v>
      </c>
      <c r="C20131" s="68">
        <v>4001702028213</v>
      </c>
      <c r="D20131" s="69" t="s">
        <v>13481</v>
      </c>
      <c r="E20131" s="65">
        <f>IFERROR(VLOOKUP(C20131,Pivot!A:B,2,0),0)</f>
        <v>0</v>
      </c>
      <c r="F20131" s="65">
        <f>IFERROR(VLOOKUP(C20131,Pivot!A:C,3,0),0)</f>
        <v>0</v>
      </c>
    </row>
    <row r="20132" spans="1:6" x14ac:dyDescent="0.25">
      <c r="A20132" s="68" t="s">
        <v>103</v>
      </c>
      <c r="B20132" s="69">
        <v>492407644</v>
      </c>
      <c r="C20132" s="68">
        <v>4001702035600</v>
      </c>
      <c r="D20132" s="69" t="s">
        <v>13482</v>
      </c>
      <c r="E20132" s="65">
        <f>IFERROR(VLOOKUP(C20132,Pivot!A:B,2,0),0)</f>
        <v>0</v>
      </c>
      <c r="F20132" s="65">
        <f>IFERROR(VLOOKUP(C20132,Pivot!A:C,3,0),0)</f>
        <v>0</v>
      </c>
    </row>
    <row r="20133" spans="1:6" x14ac:dyDescent="0.25">
      <c r="A20133" s="68" t="s">
        <v>103</v>
      </c>
      <c r="B20133" s="69">
        <v>492407658</v>
      </c>
      <c r="C20133" s="68">
        <v>8901736136457</v>
      </c>
      <c r="D20133" s="69" t="s">
        <v>13483</v>
      </c>
      <c r="E20133" s="65">
        <f>IFERROR(VLOOKUP(C20133,Pivot!A:B,2,0),0)</f>
        <v>0</v>
      </c>
      <c r="F20133" s="65">
        <f>IFERROR(VLOOKUP(C20133,Pivot!A:C,3,0),0)</f>
        <v>0</v>
      </c>
    </row>
    <row r="20134" spans="1:6" x14ac:dyDescent="0.25">
      <c r="A20134" s="68" t="s">
        <v>103</v>
      </c>
      <c r="B20134" s="69">
        <v>492407659</v>
      </c>
      <c r="C20134" s="68">
        <v>5029736069513</v>
      </c>
      <c r="D20134" s="69" t="s">
        <v>13484</v>
      </c>
      <c r="E20134" s="65">
        <f>IFERROR(VLOOKUP(C20134,Pivot!A:B,2,0),0)</f>
        <v>0</v>
      </c>
      <c r="F20134" s="65">
        <f>IFERROR(VLOOKUP(C20134,Pivot!A:C,3,0),0)</f>
        <v>0</v>
      </c>
    </row>
    <row r="20135" spans="1:6" x14ac:dyDescent="0.25">
      <c r="A20135" s="68" t="s">
        <v>103</v>
      </c>
      <c r="B20135" s="69">
        <v>492407660</v>
      </c>
      <c r="C20135" s="68">
        <v>5029736069520</v>
      </c>
      <c r="D20135" s="69" t="s">
        <v>13485</v>
      </c>
      <c r="E20135" s="65">
        <f>IFERROR(VLOOKUP(C20135,Pivot!A:B,2,0),0)</f>
        <v>0</v>
      </c>
      <c r="F20135" s="65">
        <f>IFERROR(VLOOKUP(C20135,Pivot!A:C,3,0),0)</f>
        <v>0</v>
      </c>
    </row>
    <row r="20136" spans="1:6" x14ac:dyDescent="0.25">
      <c r="A20136" s="68" t="s">
        <v>103</v>
      </c>
      <c r="B20136" s="69">
        <v>492407661</v>
      </c>
      <c r="C20136" s="68">
        <v>5029736071721</v>
      </c>
      <c r="D20136" s="69" t="s">
        <v>13486</v>
      </c>
      <c r="E20136" s="65">
        <f>IFERROR(VLOOKUP(C20136,Pivot!A:B,2,0),0)</f>
        <v>0</v>
      </c>
      <c r="F20136" s="65">
        <f>IFERROR(VLOOKUP(C20136,Pivot!A:C,3,0),0)</f>
        <v>0</v>
      </c>
    </row>
    <row r="20137" spans="1:6" x14ac:dyDescent="0.25">
      <c r="A20137" s="68" t="s">
        <v>103</v>
      </c>
      <c r="B20137" s="69">
        <v>492407662</v>
      </c>
      <c r="C20137" s="68">
        <v>5029736071714</v>
      </c>
      <c r="D20137" s="69" t="s">
        <v>13487</v>
      </c>
      <c r="E20137" s="65">
        <f>IFERROR(VLOOKUP(C20137,Pivot!A:B,2,0),0)</f>
        <v>0</v>
      </c>
      <c r="F20137" s="65">
        <f>IFERROR(VLOOKUP(C20137,Pivot!A:C,3,0),0)</f>
        <v>0</v>
      </c>
    </row>
    <row r="20138" spans="1:6" x14ac:dyDescent="0.25">
      <c r="A20138" s="68" t="s">
        <v>103</v>
      </c>
      <c r="B20138" s="69">
        <v>492407663</v>
      </c>
      <c r="C20138" s="68">
        <v>5029736071738</v>
      </c>
      <c r="D20138" s="69" t="s">
        <v>13488</v>
      </c>
      <c r="E20138" s="65">
        <f>IFERROR(VLOOKUP(C20138,Pivot!A:B,2,0),0)</f>
        <v>0</v>
      </c>
      <c r="F20138" s="65">
        <f>IFERROR(VLOOKUP(C20138,Pivot!A:C,3,0),0)</f>
        <v>0</v>
      </c>
    </row>
    <row r="20139" spans="1:6" x14ac:dyDescent="0.25">
      <c r="A20139" s="68" t="s">
        <v>103</v>
      </c>
      <c r="B20139" s="69">
        <v>492407664</v>
      </c>
      <c r="C20139" s="68">
        <v>5029736069643</v>
      </c>
      <c r="D20139" s="69" t="s">
        <v>13489</v>
      </c>
      <c r="E20139" s="65">
        <f>IFERROR(VLOOKUP(C20139,Pivot!A:B,2,0),0)</f>
        <v>0</v>
      </c>
      <c r="F20139" s="65">
        <f>IFERROR(VLOOKUP(C20139,Pivot!A:C,3,0),0)</f>
        <v>0</v>
      </c>
    </row>
    <row r="20140" spans="1:6" x14ac:dyDescent="0.25">
      <c r="A20140" s="68" t="s">
        <v>103</v>
      </c>
      <c r="B20140" s="69">
        <v>492407668</v>
      </c>
      <c r="C20140" s="68">
        <v>7899217961517</v>
      </c>
      <c r="D20140" s="69" t="s">
        <v>13490</v>
      </c>
      <c r="E20140" s="65">
        <f>IFERROR(VLOOKUP(C20140,Pivot!A:B,2,0),0)</f>
        <v>0</v>
      </c>
      <c r="F20140" s="65">
        <f>IFERROR(VLOOKUP(C20140,Pivot!A:C,3,0),0)</f>
        <v>0</v>
      </c>
    </row>
    <row r="20141" spans="1:6" x14ac:dyDescent="0.25">
      <c r="A20141" s="68" t="s">
        <v>103</v>
      </c>
      <c r="B20141" s="69">
        <v>492407669</v>
      </c>
      <c r="C20141" s="68">
        <v>7899217961524</v>
      </c>
      <c r="D20141" s="69" t="s">
        <v>13491</v>
      </c>
      <c r="E20141" s="65">
        <f>IFERROR(VLOOKUP(C20141,Pivot!A:B,2,0),0)</f>
        <v>0</v>
      </c>
      <c r="F20141" s="65">
        <f>IFERROR(VLOOKUP(C20141,Pivot!A:C,3,0),0)</f>
        <v>0</v>
      </c>
    </row>
    <row r="20142" spans="1:6" x14ac:dyDescent="0.25">
      <c r="A20142" s="68" t="s">
        <v>103</v>
      </c>
      <c r="B20142" s="69">
        <v>492407827</v>
      </c>
      <c r="C20142" s="68">
        <v>630996575949</v>
      </c>
      <c r="D20142" s="69" t="s">
        <v>13492</v>
      </c>
      <c r="E20142" s="65">
        <f>IFERROR(VLOOKUP(C20142,Pivot!A:B,2,0),0)</f>
        <v>0</v>
      </c>
      <c r="F20142" s="65">
        <f>IFERROR(VLOOKUP(C20142,Pivot!A:C,3,0),0)</f>
        <v>0</v>
      </c>
    </row>
    <row r="20143" spans="1:6" x14ac:dyDescent="0.25">
      <c r="A20143" s="68" t="s">
        <v>103</v>
      </c>
      <c r="B20143" s="69">
        <v>492407844</v>
      </c>
      <c r="C20143" s="68">
        <v>5010993653539</v>
      </c>
      <c r="D20143" s="69" t="s">
        <v>13493</v>
      </c>
      <c r="E20143" s="65">
        <f>IFERROR(VLOOKUP(C20143,Pivot!A:B,2,0),0)</f>
        <v>0</v>
      </c>
      <c r="F20143" s="65">
        <f>IFERROR(VLOOKUP(C20143,Pivot!A:C,3,0),0)</f>
        <v>0</v>
      </c>
    </row>
    <row r="20144" spans="1:6" x14ac:dyDescent="0.25">
      <c r="A20144" s="68" t="s">
        <v>103</v>
      </c>
      <c r="B20144" s="69">
        <v>492407856</v>
      </c>
      <c r="C20144" s="68">
        <v>5010993653720</v>
      </c>
      <c r="D20144" s="69" t="s">
        <v>13494</v>
      </c>
      <c r="E20144" s="65">
        <f>IFERROR(VLOOKUP(C20144,Pivot!A:B,2,0),0)</f>
        <v>0</v>
      </c>
      <c r="F20144" s="65">
        <f>IFERROR(VLOOKUP(C20144,Pivot!A:C,3,0),0)</f>
        <v>0</v>
      </c>
    </row>
    <row r="20145" spans="1:6" x14ac:dyDescent="0.25">
      <c r="A20145" s="68" t="s">
        <v>103</v>
      </c>
      <c r="B20145" s="69">
        <v>492407983</v>
      </c>
      <c r="C20145" s="68">
        <v>8905450031371</v>
      </c>
      <c r="D20145" s="69" t="s">
        <v>13495</v>
      </c>
      <c r="E20145" s="65">
        <f>IFERROR(VLOOKUP(C20145,Pivot!A:B,2,0),0)</f>
        <v>0</v>
      </c>
      <c r="F20145" s="65">
        <f>IFERROR(VLOOKUP(C20145,Pivot!A:C,3,0),0)</f>
        <v>0</v>
      </c>
    </row>
    <row r="20146" spans="1:6" x14ac:dyDescent="0.25">
      <c r="A20146" s="68" t="s">
        <v>103</v>
      </c>
      <c r="B20146" s="69">
        <v>492408010</v>
      </c>
      <c r="C20146" s="68">
        <v>492408010</v>
      </c>
      <c r="D20146" s="69" t="s">
        <v>13496</v>
      </c>
      <c r="E20146" s="65">
        <f>IFERROR(VLOOKUP(C20146,Pivot!A:B,2,0),0)</f>
        <v>0</v>
      </c>
      <c r="F20146" s="65">
        <f>IFERROR(VLOOKUP(C20146,Pivot!A:C,3,0),0)</f>
        <v>0</v>
      </c>
    </row>
    <row r="20147" spans="1:6" x14ac:dyDescent="0.25">
      <c r="A20147" s="68" t="s">
        <v>103</v>
      </c>
      <c r="B20147" s="69">
        <v>492408010</v>
      </c>
      <c r="C20147" s="68">
        <v>8904027122245</v>
      </c>
      <c r="D20147" s="69" t="s">
        <v>13496</v>
      </c>
      <c r="E20147" s="65">
        <f>IFERROR(VLOOKUP(C20147,Pivot!A:B,2,0),0)</f>
        <v>0</v>
      </c>
      <c r="F20147" s="65">
        <f>IFERROR(VLOOKUP(C20147,Pivot!A:C,3,0),0)</f>
        <v>0</v>
      </c>
    </row>
    <row r="20148" spans="1:6" x14ac:dyDescent="0.25">
      <c r="A20148" s="68" t="s">
        <v>103</v>
      </c>
      <c r="B20148" s="69">
        <v>492408012</v>
      </c>
      <c r="C20148" s="68">
        <v>492408012</v>
      </c>
      <c r="D20148" s="69" t="s">
        <v>13497</v>
      </c>
      <c r="E20148" s="65">
        <f>IFERROR(VLOOKUP(C20148,Pivot!A:B,2,0),0)</f>
        <v>0</v>
      </c>
      <c r="F20148" s="65">
        <f>IFERROR(VLOOKUP(C20148,Pivot!A:C,3,0),0)</f>
        <v>0</v>
      </c>
    </row>
    <row r="20149" spans="1:6" x14ac:dyDescent="0.25">
      <c r="A20149" s="68" t="s">
        <v>103</v>
      </c>
      <c r="B20149" s="69">
        <v>492408012</v>
      </c>
      <c r="C20149" s="68">
        <v>8904027122252</v>
      </c>
      <c r="D20149" s="69" t="s">
        <v>13497</v>
      </c>
      <c r="E20149" s="65">
        <f>IFERROR(VLOOKUP(C20149,Pivot!A:B,2,0),0)</f>
        <v>0</v>
      </c>
      <c r="F20149" s="65">
        <f>IFERROR(VLOOKUP(C20149,Pivot!A:C,3,0),0)</f>
        <v>0</v>
      </c>
    </row>
    <row r="20150" spans="1:6" x14ac:dyDescent="0.25">
      <c r="A20150" s="68" t="s">
        <v>103</v>
      </c>
      <c r="B20150" s="69">
        <v>492408013</v>
      </c>
      <c r="C20150" s="68">
        <v>492408013</v>
      </c>
      <c r="D20150" s="69" t="s">
        <v>13498</v>
      </c>
      <c r="E20150" s="65">
        <f>IFERROR(VLOOKUP(C20150,Pivot!A:B,2,0),0)</f>
        <v>0</v>
      </c>
      <c r="F20150" s="65">
        <f>IFERROR(VLOOKUP(C20150,Pivot!A:C,3,0),0)</f>
        <v>0</v>
      </c>
    </row>
    <row r="20151" spans="1:6" x14ac:dyDescent="0.25">
      <c r="A20151" s="68" t="s">
        <v>103</v>
      </c>
      <c r="B20151" s="69">
        <v>492408013</v>
      </c>
      <c r="C20151" s="68">
        <v>8904027122269</v>
      </c>
      <c r="D20151" s="69" t="s">
        <v>13498</v>
      </c>
      <c r="E20151" s="65">
        <f>IFERROR(VLOOKUP(C20151,Pivot!A:B,2,0),0)</f>
        <v>0</v>
      </c>
      <c r="F20151" s="65">
        <f>IFERROR(VLOOKUP(C20151,Pivot!A:C,3,0),0)</f>
        <v>0</v>
      </c>
    </row>
    <row r="20152" spans="1:6" x14ac:dyDescent="0.25">
      <c r="A20152" s="68" t="s">
        <v>103</v>
      </c>
      <c r="B20152" s="69">
        <v>492408015</v>
      </c>
      <c r="C20152" s="68">
        <v>492408015</v>
      </c>
      <c r="D20152" s="69" t="s">
        <v>13499</v>
      </c>
      <c r="E20152" s="65">
        <f>IFERROR(VLOOKUP(C20152,Pivot!A:B,2,0),0)</f>
        <v>0</v>
      </c>
      <c r="F20152" s="65">
        <f>IFERROR(VLOOKUP(C20152,Pivot!A:C,3,0),0)</f>
        <v>0</v>
      </c>
    </row>
    <row r="20153" spans="1:6" x14ac:dyDescent="0.25">
      <c r="A20153" s="68" t="s">
        <v>103</v>
      </c>
      <c r="B20153" s="69">
        <v>492408015</v>
      </c>
      <c r="C20153" s="68">
        <v>8904027122276</v>
      </c>
      <c r="D20153" s="69" t="s">
        <v>13499</v>
      </c>
      <c r="E20153" s="65">
        <f>IFERROR(VLOOKUP(C20153,Pivot!A:B,2,0),0)</f>
        <v>0</v>
      </c>
      <c r="F20153" s="65">
        <f>IFERROR(VLOOKUP(C20153,Pivot!A:C,3,0),0)</f>
        <v>0</v>
      </c>
    </row>
    <row r="20154" spans="1:6" x14ac:dyDescent="0.25">
      <c r="A20154" s="68" t="s">
        <v>103</v>
      </c>
      <c r="B20154" s="69">
        <v>492408016</v>
      </c>
      <c r="C20154" s="68">
        <v>492408016</v>
      </c>
      <c r="D20154" s="69" t="s">
        <v>13500</v>
      </c>
      <c r="E20154" s="65">
        <f>IFERROR(VLOOKUP(C20154,Pivot!A:B,2,0),0)</f>
        <v>0</v>
      </c>
      <c r="F20154" s="65">
        <f>IFERROR(VLOOKUP(C20154,Pivot!A:C,3,0),0)</f>
        <v>0</v>
      </c>
    </row>
    <row r="20155" spans="1:6" x14ac:dyDescent="0.25">
      <c r="A20155" s="68" t="s">
        <v>103</v>
      </c>
      <c r="B20155" s="69">
        <v>492408016</v>
      </c>
      <c r="C20155" s="68">
        <v>8904027122283</v>
      </c>
      <c r="D20155" s="69" t="s">
        <v>13500</v>
      </c>
      <c r="E20155" s="65">
        <f>IFERROR(VLOOKUP(C20155,Pivot!A:B,2,0),0)</f>
        <v>0</v>
      </c>
      <c r="F20155" s="65">
        <f>IFERROR(VLOOKUP(C20155,Pivot!A:C,3,0),0)</f>
        <v>0</v>
      </c>
    </row>
    <row r="20156" spans="1:6" x14ac:dyDescent="0.25">
      <c r="A20156" s="68" t="s">
        <v>103</v>
      </c>
      <c r="B20156" s="69">
        <v>492408158</v>
      </c>
      <c r="C20156" s="68">
        <v>86002006028</v>
      </c>
      <c r="D20156" s="69" t="s">
        <v>13501</v>
      </c>
      <c r="E20156" s="65">
        <f>IFERROR(VLOOKUP(C20156,Pivot!A:B,2,0),0)</f>
        <v>0</v>
      </c>
      <c r="F20156" s="65">
        <f>IFERROR(VLOOKUP(C20156,Pivot!A:C,3,0),0)</f>
        <v>0</v>
      </c>
    </row>
    <row r="20157" spans="1:6" x14ac:dyDescent="0.25">
      <c r="A20157" s="68" t="s">
        <v>103</v>
      </c>
      <c r="B20157" s="69">
        <v>492408159</v>
      </c>
      <c r="C20157" s="68">
        <v>86002006035</v>
      </c>
      <c r="D20157" s="69" t="s">
        <v>13502</v>
      </c>
      <c r="E20157" s="65">
        <f>IFERROR(VLOOKUP(C20157,Pivot!A:B,2,0),0)</f>
        <v>0</v>
      </c>
      <c r="F20157" s="65">
        <f>IFERROR(VLOOKUP(C20157,Pivot!A:C,3,0),0)</f>
        <v>0</v>
      </c>
    </row>
    <row r="20158" spans="1:6" x14ac:dyDescent="0.25">
      <c r="A20158" s="68" t="s">
        <v>103</v>
      </c>
      <c r="B20158" s="69">
        <v>492408160</v>
      </c>
      <c r="C20158" s="68">
        <v>86002006011</v>
      </c>
      <c r="D20158" s="69" t="s">
        <v>13503</v>
      </c>
      <c r="E20158" s="65">
        <f>IFERROR(VLOOKUP(C20158,Pivot!A:B,2,0),0)</f>
        <v>0</v>
      </c>
      <c r="F20158" s="65">
        <f>IFERROR(VLOOKUP(C20158,Pivot!A:C,3,0),0)</f>
        <v>0</v>
      </c>
    </row>
    <row r="20159" spans="1:6" x14ac:dyDescent="0.25">
      <c r="A20159" s="68" t="s">
        <v>103</v>
      </c>
      <c r="B20159" s="69">
        <v>492408162</v>
      </c>
      <c r="C20159" s="68">
        <v>765023815214</v>
      </c>
      <c r="D20159" s="69" t="s">
        <v>13504</v>
      </c>
      <c r="E20159" s="65">
        <f>IFERROR(VLOOKUP(C20159,Pivot!A:B,2,0),0)</f>
        <v>0</v>
      </c>
      <c r="F20159" s="65">
        <f>IFERROR(VLOOKUP(C20159,Pivot!A:C,3,0),0)</f>
        <v>0</v>
      </c>
    </row>
    <row r="20160" spans="1:6" x14ac:dyDescent="0.25">
      <c r="A20160" s="68" t="s">
        <v>103</v>
      </c>
      <c r="B20160" s="69">
        <v>492408163</v>
      </c>
      <c r="C20160" s="68">
        <v>86002009012</v>
      </c>
      <c r="D20160" s="69" t="s">
        <v>13505</v>
      </c>
      <c r="E20160" s="65">
        <f>IFERROR(VLOOKUP(C20160,Pivot!A:B,2,0),0)</f>
        <v>0</v>
      </c>
      <c r="F20160" s="65">
        <f>IFERROR(VLOOKUP(C20160,Pivot!A:C,3,0),0)</f>
        <v>0</v>
      </c>
    </row>
    <row r="20161" spans="1:6" x14ac:dyDescent="0.25">
      <c r="A20161" s="68" t="s">
        <v>103</v>
      </c>
      <c r="B20161" s="69">
        <v>492408164</v>
      </c>
      <c r="C20161" s="68">
        <v>86002009036</v>
      </c>
      <c r="D20161" s="69" t="s">
        <v>13506</v>
      </c>
      <c r="E20161" s="65">
        <f>IFERROR(VLOOKUP(C20161,Pivot!A:B,2,0),0)</f>
        <v>0</v>
      </c>
      <c r="F20161" s="65">
        <f>IFERROR(VLOOKUP(C20161,Pivot!A:C,3,0),0)</f>
        <v>0</v>
      </c>
    </row>
    <row r="20162" spans="1:6" x14ac:dyDescent="0.25">
      <c r="A20162" s="68" t="s">
        <v>103</v>
      </c>
      <c r="B20162" s="69">
        <v>492408165</v>
      </c>
      <c r="C20162" s="68">
        <v>86002009029</v>
      </c>
      <c r="D20162" s="69" t="s">
        <v>13507</v>
      </c>
      <c r="E20162" s="65">
        <f>IFERROR(VLOOKUP(C20162,Pivot!A:B,2,0),0)</f>
        <v>0</v>
      </c>
      <c r="F20162" s="65">
        <f>IFERROR(VLOOKUP(C20162,Pivot!A:C,3,0),0)</f>
        <v>0</v>
      </c>
    </row>
    <row r="20163" spans="1:6" x14ac:dyDescent="0.25">
      <c r="A20163" s="68" t="s">
        <v>103</v>
      </c>
      <c r="B20163" s="69">
        <v>492408166</v>
      </c>
      <c r="C20163" s="68">
        <v>765023025095</v>
      </c>
      <c r="D20163" s="69" t="s">
        <v>13508</v>
      </c>
      <c r="E20163" s="65">
        <f>IFERROR(VLOOKUP(C20163,Pivot!A:B,2,0),0)</f>
        <v>0</v>
      </c>
      <c r="F20163" s="65">
        <f>IFERROR(VLOOKUP(C20163,Pivot!A:C,3,0),0)</f>
        <v>0</v>
      </c>
    </row>
    <row r="20164" spans="1:6" x14ac:dyDescent="0.25">
      <c r="A20164" s="68" t="s">
        <v>103</v>
      </c>
      <c r="B20164" s="69">
        <v>492408167</v>
      </c>
      <c r="C20164" s="68">
        <v>765023892796</v>
      </c>
      <c r="D20164" s="69" t="s">
        <v>13509</v>
      </c>
      <c r="E20164" s="65">
        <f>IFERROR(VLOOKUP(C20164,Pivot!A:B,2,0),0)</f>
        <v>0</v>
      </c>
      <c r="F20164" s="65">
        <f>IFERROR(VLOOKUP(C20164,Pivot!A:C,3,0),0)</f>
        <v>0</v>
      </c>
    </row>
    <row r="20165" spans="1:6" x14ac:dyDescent="0.25">
      <c r="A20165" s="68" t="s">
        <v>103</v>
      </c>
      <c r="B20165" s="69">
        <v>492408168</v>
      </c>
      <c r="C20165" s="68">
        <v>86002030221</v>
      </c>
      <c r="D20165" s="69" t="s">
        <v>13510</v>
      </c>
      <c r="E20165" s="65">
        <f>IFERROR(VLOOKUP(C20165,Pivot!A:B,2,0),0)</f>
        <v>0</v>
      </c>
      <c r="F20165" s="65">
        <f>IFERROR(VLOOKUP(C20165,Pivot!A:C,3,0),0)</f>
        <v>0</v>
      </c>
    </row>
    <row r="20166" spans="1:6" x14ac:dyDescent="0.25">
      <c r="A20166" s="68" t="s">
        <v>103</v>
      </c>
      <c r="B20166" s="69">
        <v>492408169</v>
      </c>
      <c r="C20166" s="68">
        <v>695929012083</v>
      </c>
      <c r="D20166" s="69" t="s">
        <v>13511</v>
      </c>
      <c r="E20166" s="65">
        <f>IFERROR(VLOOKUP(C20166,Pivot!A:B,2,0),0)</f>
        <v>0</v>
      </c>
      <c r="F20166" s="65">
        <f>IFERROR(VLOOKUP(C20166,Pivot!A:C,3,0),0)</f>
        <v>0</v>
      </c>
    </row>
    <row r="20167" spans="1:6" x14ac:dyDescent="0.25">
      <c r="A20167" s="68" t="s">
        <v>103</v>
      </c>
      <c r="B20167" s="69">
        <v>492408170</v>
      </c>
      <c r="C20167" s="68">
        <v>695929012069</v>
      </c>
      <c r="D20167" s="69" t="s">
        <v>13512</v>
      </c>
      <c r="E20167" s="65">
        <f>IFERROR(VLOOKUP(C20167,Pivot!A:B,2,0),0)</f>
        <v>0</v>
      </c>
      <c r="F20167" s="65">
        <f>IFERROR(VLOOKUP(C20167,Pivot!A:C,3,0),0)</f>
        <v>0</v>
      </c>
    </row>
    <row r="20168" spans="1:6" x14ac:dyDescent="0.25">
      <c r="A20168" s="68" t="s">
        <v>103</v>
      </c>
      <c r="B20168" s="69">
        <v>492408172</v>
      </c>
      <c r="C20168" s="68">
        <v>695929014100</v>
      </c>
      <c r="D20168" s="69" t="s">
        <v>13513</v>
      </c>
      <c r="E20168" s="65">
        <f>IFERROR(VLOOKUP(C20168,Pivot!A:B,2,0),0)</f>
        <v>0</v>
      </c>
      <c r="F20168" s="65">
        <f>IFERROR(VLOOKUP(C20168,Pivot!A:C,3,0),0)</f>
        <v>0</v>
      </c>
    </row>
    <row r="20169" spans="1:6" x14ac:dyDescent="0.25">
      <c r="A20169" s="68" t="s">
        <v>103</v>
      </c>
      <c r="B20169" s="69">
        <v>492408187</v>
      </c>
      <c r="C20169" s="68">
        <v>694704115049</v>
      </c>
      <c r="D20169" s="69" t="s">
        <v>13514</v>
      </c>
      <c r="E20169" s="65">
        <f>IFERROR(VLOOKUP(C20169,Pivot!A:B,2,0),0)</f>
        <v>0</v>
      </c>
      <c r="F20169" s="65">
        <f>IFERROR(VLOOKUP(C20169,Pivot!A:C,3,0),0)</f>
        <v>0</v>
      </c>
    </row>
    <row r="20170" spans="1:6" x14ac:dyDescent="0.25">
      <c r="A20170" s="68" t="s">
        <v>103</v>
      </c>
      <c r="B20170" s="69">
        <v>492408188</v>
      </c>
      <c r="C20170" s="68">
        <v>694704115032</v>
      </c>
      <c r="D20170" s="69" t="s">
        <v>13514</v>
      </c>
      <c r="E20170" s="65">
        <f>IFERROR(VLOOKUP(C20170,Pivot!A:B,2,0),0)</f>
        <v>0</v>
      </c>
      <c r="F20170" s="65">
        <f>IFERROR(VLOOKUP(C20170,Pivot!A:C,3,0),0)</f>
        <v>0</v>
      </c>
    </row>
    <row r="20171" spans="1:6" x14ac:dyDescent="0.25">
      <c r="A20171" s="68" t="s">
        <v>103</v>
      </c>
      <c r="B20171" s="69">
        <v>492408189</v>
      </c>
      <c r="C20171" s="68">
        <v>694704110211</v>
      </c>
      <c r="D20171" s="69" t="s">
        <v>13515</v>
      </c>
      <c r="E20171" s="65">
        <f>IFERROR(VLOOKUP(C20171,Pivot!A:B,2,0),0)</f>
        <v>0</v>
      </c>
      <c r="F20171" s="65">
        <f>IFERROR(VLOOKUP(C20171,Pivot!A:C,3,0),0)</f>
        <v>0</v>
      </c>
    </row>
    <row r="20172" spans="1:6" x14ac:dyDescent="0.25">
      <c r="A20172" s="68" t="s">
        <v>103</v>
      </c>
      <c r="B20172" s="69">
        <v>492408190</v>
      </c>
      <c r="C20172" s="68">
        <v>694704110204</v>
      </c>
      <c r="D20172" s="69" t="s">
        <v>13516</v>
      </c>
      <c r="E20172" s="65">
        <f>IFERROR(VLOOKUP(C20172,Pivot!A:B,2,0),0)</f>
        <v>0</v>
      </c>
      <c r="F20172" s="65">
        <f>IFERROR(VLOOKUP(C20172,Pivot!A:C,3,0),0)</f>
        <v>0</v>
      </c>
    </row>
    <row r="20173" spans="1:6" x14ac:dyDescent="0.25">
      <c r="A20173" s="68" t="s">
        <v>103</v>
      </c>
      <c r="B20173" s="69">
        <v>492408191</v>
      </c>
      <c r="C20173" s="68">
        <v>694704111249</v>
      </c>
      <c r="D20173" s="69" t="s">
        <v>13517</v>
      </c>
      <c r="E20173" s="65">
        <f>IFERROR(VLOOKUP(C20173,Pivot!A:B,2,0),0)</f>
        <v>0</v>
      </c>
      <c r="F20173" s="65">
        <f>IFERROR(VLOOKUP(C20173,Pivot!A:C,3,0),0)</f>
        <v>0</v>
      </c>
    </row>
    <row r="20174" spans="1:6" x14ac:dyDescent="0.25">
      <c r="A20174" s="68" t="s">
        <v>103</v>
      </c>
      <c r="B20174" s="69">
        <v>492408192</v>
      </c>
      <c r="C20174" s="68">
        <v>694704111256</v>
      </c>
      <c r="D20174" s="69" t="s">
        <v>13518</v>
      </c>
      <c r="E20174" s="65">
        <f>IFERROR(VLOOKUP(C20174,Pivot!A:B,2,0),0)</f>
        <v>0</v>
      </c>
      <c r="F20174" s="65">
        <f>IFERROR(VLOOKUP(C20174,Pivot!A:C,3,0),0)</f>
        <v>0</v>
      </c>
    </row>
    <row r="20175" spans="1:6" x14ac:dyDescent="0.25">
      <c r="A20175" s="68" t="s">
        <v>103</v>
      </c>
      <c r="B20175" s="69">
        <v>492408193</v>
      </c>
      <c r="C20175" s="68">
        <v>4894088044034</v>
      </c>
      <c r="D20175" s="69" t="s">
        <v>13519</v>
      </c>
      <c r="E20175" s="65">
        <f>IFERROR(VLOOKUP(C20175,Pivot!A:B,2,0),0)</f>
        <v>0</v>
      </c>
      <c r="F20175" s="65">
        <f>IFERROR(VLOOKUP(C20175,Pivot!A:C,3,0),0)</f>
        <v>0</v>
      </c>
    </row>
    <row r="20176" spans="1:6" x14ac:dyDescent="0.25">
      <c r="A20176" s="68" t="s">
        <v>103</v>
      </c>
      <c r="B20176" s="69">
        <v>492408194</v>
      </c>
      <c r="C20176" s="68">
        <v>194133946646</v>
      </c>
      <c r="D20176" s="69" t="s">
        <v>13520</v>
      </c>
      <c r="E20176" s="65">
        <f>IFERROR(VLOOKUP(C20176,Pivot!A:B,2,0),0)</f>
        <v>0</v>
      </c>
      <c r="F20176" s="65">
        <f>IFERROR(VLOOKUP(C20176,Pivot!A:C,3,0),0)</f>
        <v>0</v>
      </c>
    </row>
    <row r="20177" spans="1:6" x14ac:dyDescent="0.25">
      <c r="A20177" s="68" t="s">
        <v>103</v>
      </c>
      <c r="B20177" s="69">
        <v>492408195</v>
      </c>
      <c r="C20177" s="68">
        <v>816523025648</v>
      </c>
      <c r="D20177" s="69" t="s">
        <v>13521</v>
      </c>
      <c r="E20177" s="65">
        <f>IFERROR(VLOOKUP(C20177,Pivot!A:B,2,0),0)</f>
        <v>0</v>
      </c>
      <c r="F20177" s="65">
        <f>IFERROR(VLOOKUP(C20177,Pivot!A:C,3,0),0)</f>
        <v>0</v>
      </c>
    </row>
    <row r="20178" spans="1:6" x14ac:dyDescent="0.25">
      <c r="A20178" s="68" t="s">
        <v>103</v>
      </c>
      <c r="B20178" s="69">
        <v>492408197</v>
      </c>
      <c r="C20178" s="68">
        <v>816523028908</v>
      </c>
      <c r="D20178" s="69" t="s">
        <v>13522</v>
      </c>
      <c r="E20178" s="65">
        <f>IFERROR(VLOOKUP(C20178,Pivot!A:B,2,0),0)</f>
        <v>0</v>
      </c>
      <c r="F20178" s="65">
        <f>IFERROR(VLOOKUP(C20178,Pivot!A:C,3,0),0)</f>
        <v>0</v>
      </c>
    </row>
    <row r="20179" spans="1:6" x14ac:dyDescent="0.25">
      <c r="A20179" s="68" t="s">
        <v>103</v>
      </c>
      <c r="B20179" s="69">
        <v>492408199</v>
      </c>
      <c r="C20179" s="68">
        <v>816523027420</v>
      </c>
      <c r="D20179" s="69" t="s">
        <v>13523</v>
      </c>
      <c r="E20179" s="65">
        <f>IFERROR(VLOOKUP(C20179,Pivot!A:B,2,0),0)</f>
        <v>0</v>
      </c>
      <c r="F20179" s="65">
        <f>IFERROR(VLOOKUP(C20179,Pivot!A:C,3,0),0)</f>
        <v>0</v>
      </c>
    </row>
    <row r="20180" spans="1:6" x14ac:dyDescent="0.25">
      <c r="A20180" s="68" t="s">
        <v>103</v>
      </c>
      <c r="B20180" s="69">
        <v>492408201</v>
      </c>
      <c r="C20180" s="68">
        <v>879674002586</v>
      </c>
      <c r="D20180" s="69" t="s">
        <v>13524</v>
      </c>
      <c r="E20180" s="65">
        <f>IFERROR(VLOOKUP(C20180,Pivot!A:B,2,0),0)</f>
        <v>0</v>
      </c>
      <c r="F20180" s="65">
        <f>IFERROR(VLOOKUP(C20180,Pivot!A:C,3,0),0)</f>
        <v>0</v>
      </c>
    </row>
    <row r="20181" spans="1:6" x14ac:dyDescent="0.25">
      <c r="A20181" s="68" t="s">
        <v>103</v>
      </c>
      <c r="B20181" s="69">
        <v>492408203</v>
      </c>
      <c r="C20181" s="68">
        <v>3417765223037</v>
      </c>
      <c r="D20181" s="69" t="s">
        <v>13525</v>
      </c>
      <c r="E20181" s="65">
        <f>IFERROR(VLOOKUP(C20181,Pivot!A:B,2,0),0)</f>
        <v>0</v>
      </c>
      <c r="F20181" s="65">
        <f>IFERROR(VLOOKUP(C20181,Pivot!A:C,3,0),0)</f>
        <v>0</v>
      </c>
    </row>
    <row r="20182" spans="1:6" x14ac:dyDescent="0.25">
      <c r="A20182" s="68" t="s">
        <v>103</v>
      </c>
      <c r="B20182" s="69">
        <v>492408204</v>
      </c>
      <c r="C20182" s="68">
        <v>3417761580004</v>
      </c>
      <c r="D20182" s="69" t="s">
        <v>13526</v>
      </c>
      <c r="E20182" s="65">
        <f>IFERROR(VLOOKUP(C20182,Pivot!A:B,2,0),0)</f>
        <v>0</v>
      </c>
      <c r="F20182" s="65">
        <f>IFERROR(VLOOKUP(C20182,Pivot!A:C,3,0),0)</f>
        <v>0</v>
      </c>
    </row>
    <row r="20183" spans="1:6" x14ac:dyDescent="0.25">
      <c r="A20183" s="68" t="s">
        <v>103</v>
      </c>
      <c r="B20183" s="69">
        <v>492408336</v>
      </c>
      <c r="C20183" s="68">
        <v>6930640581321</v>
      </c>
      <c r="D20183" s="69" t="s">
        <v>13527</v>
      </c>
      <c r="E20183" s="65">
        <f>IFERROR(VLOOKUP(C20183,Pivot!A:B,2,0),0)</f>
        <v>0</v>
      </c>
      <c r="F20183" s="65">
        <f>IFERROR(VLOOKUP(C20183,Pivot!A:C,3,0),0)</f>
        <v>0</v>
      </c>
    </row>
    <row r="20184" spans="1:6" x14ac:dyDescent="0.25">
      <c r="A20184" s="68" t="s">
        <v>103</v>
      </c>
      <c r="B20184" s="69">
        <v>492408337</v>
      </c>
      <c r="C20184" s="68">
        <v>6930640581345</v>
      </c>
      <c r="D20184" s="69" t="s">
        <v>13528</v>
      </c>
      <c r="E20184" s="65">
        <f>IFERROR(VLOOKUP(C20184,Pivot!A:B,2,0),0)</f>
        <v>0</v>
      </c>
      <c r="F20184" s="65">
        <f>IFERROR(VLOOKUP(C20184,Pivot!A:C,3,0),0)</f>
        <v>0</v>
      </c>
    </row>
    <row r="20185" spans="1:6" x14ac:dyDescent="0.25">
      <c r="A20185" s="68" t="s">
        <v>103</v>
      </c>
      <c r="B20185" s="69">
        <v>492408386</v>
      </c>
      <c r="C20185" s="68">
        <v>8905450036208</v>
      </c>
      <c r="D20185" s="69" t="s">
        <v>13529</v>
      </c>
      <c r="E20185" s="65">
        <f>IFERROR(VLOOKUP(C20185,Pivot!A:B,2,0),0)</f>
        <v>0</v>
      </c>
      <c r="F20185" s="65">
        <f>IFERROR(VLOOKUP(C20185,Pivot!A:C,3,0),0)</f>
        <v>0</v>
      </c>
    </row>
    <row r="20186" spans="1:6" x14ac:dyDescent="0.25">
      <c r="A20186" s="68" t="s">
        <v>103</v>
      </c>
      <c r="B20186" s="69">
        <v>492408547</v>
      </c>
      <c r="C20186" s="68">
        <v>5010993741502</v>
      </c>
      <c r="D20186" s="69" t="s">
        <v>13530</v>
      </c>
      <c r="E20186" s="65">
        <f>IFERROR(VLOOKUP(C20186,Pivot!A:B,2,0),0)</f>
        <v>0</v>
      </c>
      <c r="F20186" s="65">
        <f>IFERROR(VLOOKUP(C20186,Pivot!A:C,3,0),0)</f>
        <v>0</v>
      </c>
    </row>
    <row r="20187" spans="1:6" x14ac:dyDescent="0.25">
      <c r="A20187" s="68" t="s">
        <v>103</v>
      </c>
      <c r="B20187" s="69">
        <v>492408548</v>
      </c>
      <c r="C20187" s="68">
        <v>5010993741533</v>
      </c>
      <c r="D20187" s="69" t="s">
        <v>13531</v>
      </c>
      <c r="E20187" s="65">
        <f>IFERROR(VLOOKUP(C20187,Pivot!A:B,2,0),0)</f>
        <v>0</v>
      </c>
      <c r="F20187" s="65">
        <f>IFERROR(VLOOKUP(C20187,Pivot!A:C,3,0),0)</f>
        <v>0</v>
      </c>
    </row>
    <row r="20188" spans="1:6" x14ac:dyDescent="0.25">
      <c r="A20188" s="68" t="s">
        <v>103</v>
      </c>
      <c r="B20188" s="69">
        <v>492409387</v>
      </c>
      <c r="C20188" s="68">
        <v>4894091388316</v>
      </c>
      <c r="D20188" s="69" t="s">
        <v>13532</v>
      </c>
      <c r="E20188" s="65">
        <f>IFERROR(VLOOKUP(C20188,Pivot!A:B,2,0),0)</f>
        <v>0</v>
      </c>
      <c r="F20188" s="65">
        <f>IFERROR(VLOOKUP(C20188,Pivot!A:C,3,0),0)</f>
        <v>0</v>
      </c>
    </row>
    <row r="20189" spans="1:6" x14ac:dyDescent="0.25">
      <c r="A20189" s="68" t="s">
        <v>103</v>
      </c>
      <c r="B20189" s="69">
        <v>492409389</v>
      </c>
      <c r="C20189" s="68">
        <v>4894091388330</v>
      </c>
      <c r="D20189" s="69" t="s">
        <v>13533</v>
      </c>
      <c r="E20189" s="65">
        <f>IFERROR(VLOOKUP(C20189,Pivot!A:B,2,0),0)</f>
        <v>0</v>
      </c>
      <c r="F20189" s="65">
        <f>IFERROR(VLOOKUP(C20189,Pivot!A:C,3,0),0)</f>
        <v>0</v>
      </c>
    </row>
    <row r="20190" spans="1:6" x14ac:dyDescent="0.25">
      <c r="A20190" s="68" t="s">
        <v>103</v>
      </c>
      <c r="B20190" s="69">
        <v>492409390</v>
      </c>
      <c r="C20190" s="68">
        <v>4894091388026</v>
      </c>
      <c r="D20190" s="69" t="s">
        <v>13534</v>
      </c>
      <c r="E20190" s="65">
        <f>IFERROR(VLOOKUP(C20190,Pivot!A:B,2,0),0)</f>
        <v>0</v>
      </c>
      <c r="F20190" s="65">
        <f>IFERROR(VLOOKUP(C20190,Pivot!A:C,3,0),0)</f>
        <v>0</v>
      </c>
    </row>
    <row r="20191" spans="1:6" x14ac:dyDescent="0.25">
      <c r="A20191" s="68" t="s">
        <v>103</v>
      </c>
      <c r="B20191" s="69">
        <v>492409392</v>
      </c>
      <c r="C20191" s="68">
        <v>4894091388088</v>
      </c>
      <c r="D20191" s="69" t="s">
        <v>13535</v>
      </c>
      <c r="E20191" s="65">
        <f>IFERROR(VLOOKUP(C20191,Pivot!A:B,2,0),0)</f>
        <v>0</v>
      </c>
      <c r="F20191" s="65">
        <f>IFERROR(VLOOKUP(C20191,Pivot!A:C,3,0),0)</f>
        <v>0</v>
      </c>
    </row>
    <row r="20192" spans="1:6" x14ac:dyDescent="0.25">
      <c r="A20192" s="68" t="s">
        <v>103</v>
      </c>
      <c r="B20192" s="69">
        <v>492409393</v>
      </c>
      <c r="C20192" s="68">
        <v>4894091388101</v>
      </c>
      <c r="D20192" s="69" t="s">
        <v>13536</v>
      </c>
      <c r="E20192" s="65">
        <f>IFERROR(VLOOKUP(C20192,Pivot!A:B,2,0),0)</f>
        <v>0</v>
      </c>
      <c r="F20192" s="65">
        <f>IFERROR(VLOOKUP(C20192,Pivot!A:C,3,0),0)</f>
        <v>0</v>
      </c>
    </row>
    <row r="20193" spans="1:6" x14ac:dyDescent="0.25">
      <c r="A20193" s="68" t="s">
        <v>103</v>
      </c>
      <c r="B20193" s="69">
        <v>492409394</v>
      </c>
      <c r="C20193" s="68">
        <v>4894091388156</v>
      </c>
      <c r="D20193" s="69" t="s">
        <v>13537</v>
      </c>
      <c r="E20193" s="65">
        <f>IFERROR(VLOOKUP(C20193,Pivot!A:B,2,0),0)</f>
        <v>0</v>
      </c>
      <c r="F20193" s="65">
        <f>IFERROR(VLOOKUP(C20193,Pivot!A:C,3,0),0)</f>
        <v>0</v>
      </c>
    </row>
    <row r="20194" spans="1:6" x14ac:dyDescent="0.25">
      <c r="A20194" s="68" t="s">
        <v>103</v>
      </c>
      <c r="B20194" s="69">
        <v>492409395</v>
      </c>
      <c r="C20194" s="68">
        <v>4894091388163</v>
      </c>
      <c r="D20194" s="69" t="s">
        <v>13538</v>
      </c>
      <c r="E20194" s="65">
        <f>IFERROR(VLOOKUP(C20194,Pivot!A:B,2,0),0)</f>
        <v>0</v>
      </c>
      <c r="F20194" s="65">
        <f>IFERROR(VLOOKUP(C20194,Pivot!A:C,3,0),0)</f>
        <v>0</v>
      </c>
    </row>
    <row r="20195" spans="1:6" x14ac:dyDescent="0.25">
      <c r="A20195" s="68" t="s">
        <v>103</v>
      </c>
      <c r="B20195" s="69">
        <v>492409396</v>
      </c>
      <c r="C20195" s="68">
        <v>4894091388170</v>
      </c>
      <c r="D20195" s="69" t="s">
        <v>13539</v>
      </c>
      <c r="E20195" s="65">
        <f>IFERROR(VLOOKUP(C20195,Pivot!A:B,2,0),0)</f>
        <v>0</v>
      </c>
      <c r="F20195" s="65">
        <f>IFERROR(VLOOKUP(C20195,Pivot!A:C,3,0),0)</f>
        <v>0</v>
      </c>
    </row>
    <row r="20196" spans="1:6" x14ac:dyDescent="0.25">
      <c r="A20196" s="68" t="s">
        <v>103</v>
      </c>
      <c r="B20196" s="69">
        <v>492409397</v>
      </c>
      <c r="C20196" s="68">
        <v>4894091388187</v>
      </c>
      <c r="D20196" s="69" t="s">
        <v>13540</v>
      </c>
      <c r="E20196" s="65">
        <f>IFERROR(VLOOKUP(C20196,Pivot!A:B,2,0),0)</f>
        <v>0</v>
      </c>
      <c r="F20196" s="65">
        <f>IFERROR(VLOOKUP(C20196,Pivot!A:C,3,0),0)</f>
        <v>0</v>
      </c>
    </row>
    <row r="20197" spans="1:6" x14ac:dyDescent="0.25">
      <c r="A20197" s="68" t="s">
        <v>103</v>
      </c>
      <c r="B20197" s="69">
        <v>492409398</v>
      </c>
      <c r="C20197" s="68">
        <v>4894091388194</v>
      </c>
      <c r="D20197" s="69" t="s">
        <v>13541</v>
      </c>
      <c r="E20197" s="65">
        <f>IFERROR(VLOOKUP(C20197,Pivot!A:B,2,0),0)</f>
        <v>0</v>
      </c>
      <c r="F20197" s="65">
        <f>IFERROR(VLOOKUP(C20197,Pivot!A:C,3,0),0)</f>
        <v>0</v>
      </c>
    </row>
    <row r="20198" spans="1:6" x14ac:dyDescent="0.25">
      <c r="A20198" s="68" t="s">
        <v>103</v>
      </c>
      <c r="B20198" s="69">
        <v>492409399</v>
      </c>
      <c r="C20198" s="68">
        <v>4894091388200</v>
      </c>
      <c r="D20198" s="69" t="s">
        <v>13542</v>
      </c>
      <c r="E20198" s="65">
        <f>IFERROR(VLOOKUP(C20198,Pivot!A:B,2,0),0)</f>
        <v>0</v>
      </c>
      <c r="F20198" s="65">
        <f>IFERROR(VLOOKUP(C20198,Pivot!A:C,3,0),0)</f>
        <v>0</v>
      </c>
    </row>
    <row r="20199" spans="1:6" x14ac:dyDescent="0.25">
      <c r="A20199" s="68" t="s">
        <v>103</v>
      </c>
      <c r="B20199" s="69">
        <v>492409400</v>
      </c>
      <c r="C20199" s="68">
        <v>4894091388217</v>
      </c>
      <c r="D20199" s="69" t="s">
        <v>13543</v>
      </c>
      <c r="E20199" s="65">
        <f>IFERROR(VLOOKUP(C20199,Pivot!A:B,2,0),0)</f>
        <v>0</v>
      </c>
      <c r="F20199" s="65">
        <f>IFERROR(VLOOKUP(C20199,Pivot!A:C,3,0),0)</f>
        <v>0</v>
      </c>
    </row>
    <row r="20200" spans="1:6" x14ac:dyDescent="0.25">
      <c r="A20200" s="68" t="s">
        <v>103</v>
      </c>
      <c r="B20200" s="69">
        <v>492409401</v>
      </c>
      <c r="C20200" s="68">
        <v>4894091388224</v>
      </c>
      <c r="D20200" s="69" t="s">
        <v>13544</v>
      </c>
      <c r="E20200" s="65">
        <f>IFERROR(VLOOKUP(C20200,Pivot!A:B,2,0),0)</f>
        <v>0</v>
      </c>
      <c r="F20200" s="65">
        <f>IFERROR(VLOOKUP(C20200,Pivot!A:C,3,0),0)</f>
        <v>0</v>
      </c>
    </row>
    <row r="20201" spans="1:6" x14ac:dyDescent="0.25">
      <c r="A20201" s="68" t="s">
        <v>103</v>
      </c>
      <c r="B20201" s="69">
        <v>492409402</v>
      </c>
      <c r="C20201" s="68">
        <v>4894091388231</v>
      </c>
      <c r="D20201" s="69" t="s">
        <v>13545</v>
      </c>
      <c r="E20201" s="65">
        <f>IFERROR(VLOOKUP(C20201,Pivot!A:B,2,0),0)</f>
        <v>0</v>
      </c>
      <c r="F20201" s="65">
        <f>IFERROR(VLOOKUP(C20201,Pivot!A:C,3,0),0)</f>
        <v>0</v>
      </c>
    </row>
    <row r="20202" spans="1:6" x14ac:dyDescent="0.25">
      <c r="A20202" s="68" t="s">
        <v>103</v>
      </c>
      <c r="B20202" s="69">
        <v>492409403</v>
      </c>
      <c r="C20202" s="68">
        <v>4894091388248</v>
      </c>
      <c r="D20202" s="69" t="s">
        <v>13546</v>
      </c>
      <c r="E20202" s="65">
        <f>IFERROR(VLOOKUP(C20202,Pivot!A:B,2,0),0)</f>
        <v>0</v>
      </c>
      <c r="F20202" s="65">
        <f>IFERROR(VLOOKUP(C20202,Pivot!A:C,3,0),0)</f>
        <v>0</v>
      </c>
    </row>
    <row r="20203" spans="1:6" x14ac:dyDescent="0.25">
      <c r="A20203" s="68" t="s">
        <v>103</v>
      </c>
      <c r="B20203" s="69">
        <v>492409404</v>
      </c>
      <c r="C20203" s="68">
        <v>4894091388255</v>
      </c>
      <c r="D20203" s="69" t="s">
        <v>13547</v>
      </c>
      <c r="E20203" s="65">
        <f>IFERROR(VLOOKUP(C20203,Pivot!A:B,2,0),0)</f>
        <v>0</v>
      </c>
      <c r="F20203" s="65">
        <f>IFERROR(VLOOKUP(C20203,Pivot!A:C,3,0),0)</f>
        <v>0</v>
      </c>
    </row>
    <row r="20204" spans="1:6" x14ac:dyDescent="0.25">
      <c r="A20204" s="68" t="s">
        <v>103</v>
      </c>
      <c r="B20204" s="69">
        <v>492409405</v>
      </c>
      <c r="C20204" s="68">
        <v>4894091388262</v>
      </c>
      <c r="D20204" s="69" t="s">
        <v>13548</v>
      </c>
      <c r="E20204" s="65">
        <f>IFERROR(VLOOKUP(C20204,Pivot!A:B,2,0),0)</f>
        <v>0</v>
      </c>
      <c r="F20204" s="65">
        <f>IFERROR(VLOOKUP(C20204,Pivot!A:C,3,0),0)</f>
        <v>0</v>
      </c>
    </row>
    <row r="20205" spans="1:6" x14ac:dyDescent="0.25">
      <c r="A20205" s="68" t="s">
        <v>103</v>
      </c>
      <c r="B20205" s="69">
        <v>492409406</v>
      </c>
      <c r="C20205" s="68">
        <v>4894091388279</v>
      </c>
      <c r="D20205" s="69" t="s">
        <v>13549</v>
      </c>
      <c r="E20205" s="65">
        <f>IFERROR(VLOOKUP(C20205,Pivot!A:B,2,0),0)</f>
        <v>0</v>
      </c>
      <c r="F20205" s="65">
        <f>IFERROR(VLOOKUP(C20205,Pivot!A:C,3,0),0)</f>
        <v>0</v>
      </c>
    </row>
    <row r="20206" spans="1:6" x14ac:dyDescent="0.25">
      <c r="A20206" s="68" t="s">
        <v>103</v>
      </c>
      <c r="B20206" s="69">
        <v>492409407</v>
      </c>
      <c r="C20206" s="68">
        <v>4894091388286</v>
      </c>
      <c r="D20206" s="69" t="s">
        <v>13550</v>
      </c>
      <c r="E20206" s="65">
        <f>IFERROR(VLOOKUP(C20206,Pivot!A:B,2,0),0)</f>
        <v>0</v>
      </c>
      <c r="F20206" s="65">
        <f>IFERROR(VLOOKUP(C20206,Pivot!A:C,3,0),0)</f>
        <v>0</v>
      </c>
    </row>
    <row r="20207" spans="1:6" x14ac:dyDescent="0.25">
      <c r="A20207" s="68" t="s">
        <v>103</v>
      </c>
      <c r="B20207" s="69">
        <v>492409409</v>
      </c>
      <c r="C20207" s="68">
        <v>4894091388309</v>
      </c>
      <c r="D20207" s="69" t="s">
        <v>13551</v>
      </c>
      <c r="E20207" s="65">
        <f>IFERROR(VLOOKUP(C20207,Pivot!A:B,2,0),0)</f>
        <v>0</v>
      </c>
      <c r="F20207" s="65">
        <f>IFERROR(VLOOKUP(C20207,Pivot!A:C,3,0),0)</f>
        <v>0</v>
      </c>
    </row>
    <row r="20208" spans="1:6" x14ac:dyDescent="0.25">
      <c r="A20208" s="68" t="s">
        <v>103</v>
      </c>
      <c r="B20208" s="69">
        <v>492409410</v>
      </c>
      <c r="C20208" s="68">
        <v>4894091388347</v>
      </c>
      <c r="D20208" s="69" t="s">
        <v>13552</v>
      </c>
      <c r="E20208" s="65">
        <f>IFERROR(VLOOKUP(C20208,Pivot!A:B,2,0),0)</f>
        <v>0</v>
      </c>
      <c r="F20208" s="65">
        <f>IFERROR(VLOOKUP(C20208,Pivot!A:C,3,0),0)</f>
        <v>0</v>
      </c>
    </row>
    <row r="20209" spans="1:6" x14ac:dyDescent="0.25">
      <c r="A20209" s="68" t="s">
        <v>103</v>
      </c>
      <c r="B20209" s="69">
        <v>492409412</v>
      </c>
      <c r="C20209" s="68">
        <v>4894091362019</v>
      </c>
      <c r="D20209" s="69" t="s">
        <v>13553</v>
      </c>
      <c r="E20209" s="65">
        <f>IFERROR(VLOOKUP(C20209,Pivot!A:B,2,0),0)</f>
        <v>0</v>
      </c>
      <c r="F20209" s="65">
        <f>IFERROR(VLOOKUP(C20209,Pivot!A:C,3,0),0)</f>
        <v>0</v>
      </c>
    </row>
    <row r="20210" spans="1:6" x14ac:dyDescent="0.25">
      <c r="A20210" s="68" t="s">
        <v>103</v>
      </c>
      <c r="B20210" s="69">
        <v>492409414</v>
      </c>
      <c r="C20210" s="68">
        <v>4894091362033</v>
      </c>
      <c r="D20210" s="69" t="s">
        <v>13554</v>
      </c>
      <c r="E20210" s="65">
        <f>IFERROR(VLOOKUP(C20210,Pivot!A:B,2,0),0)</f>
        <v>0</v>
      </c>
      <c r="F20210" s="65">
        <f>IFERROR(VLOOKUP(C20210,Pivot!A:C,3,0),0)</f>
        <v>0</v>
      </c>
    </row>
    <row r="20211" spans="1:6" x14ac:dyDescent="0.25">
      <c r="A20211" s="68" t="s">
        <v>103</v>
      </c>
      <c r="B20211" s="69">
        <v>492409415</v>
      </c>
      <c r="C20211" s="68">
        <v>4894091362064</v>
      </c>
      <c r="D20211" s="69" t="s">
        <v>13555</v>
      </c>
      <c r="E20211" s="65">
        <f>IFERROR(VLOOKUP(C20211,Pivot!A:B,2,0),0)</f>
        <v>0</v>
      </c>
      <c r="F20211" s="65">
        <f>IFERROR(VLOOKUP(C20211,Pivot!A:C,3,0),0)</f>
        <v>0</v>
      </c>
    </row>
    <row r="20212" spans="1:6" x14ac:dyDescent="0.25">
      <c r="A20212" s="68" t="s">
        <v>103</v>
      </c>
      <c r="B20212" s="69">
        <v>492409416</v>
      </c>
      <c r="C20212" s="68">
        <v>4894091362118</v>
      </c>
      <c r="D20212" s="69" t="s">
        <v>13556</v>
      </c>
      <c r="E20212" s="65">
        <f>IFERROR(VLOOKUP(C20212,Pivot!A:B,2,0),0)</f>
        <v>0</v>
      </c>
      <c r="F20212" s="65">
        <f>IFERROR(VLOOKUP(C20212,Pivot!A:C,3,0),0)</f>
        <v>0</v>
      </c>
    </row>
    <row r="20213" spans="1:6" x14ac:dyDescent="0.25">
      <c r="A20213" s="68" t="s">
        <v>103</v>
      </c>
      <c r="B20213" s="69">
        <v>492409418</v>
      </c>
      <c r="C20213" s="68">
        <v>4894091362132</v>
      </c>
      <c r="D20213" s="69" t="s">
        <v>13557</v>
      </c>
      <c r="E20213" s="65">
        <f>IFERROR(VLOOKUP(C20213,Pivot!A:B,2,0),0)</f>
        <v>0</v>
      </c>
      <c r="F20213" s="65">
        <f>IFERROR(VLOOKUP(C20213,Pivot!A:C,3,0),0)</f>
        <v>0</v>
      </c>
    </row>
    <row r="20214" spans="1:6" x14ac:dyDescent="0.25">
      <c r="A20214" s="68" t="s">
        <v>103</v>
      </c>
      <c r="B20214" s="69">
        <v>492409419</v>
      </c>
      <c r="C20214" s="68">
        <v>4894091362095</v>
      </c>
      <c r="D20214" s="69" t="s">
        <v>13558</v>
      </c>
      <c r="E20214" s="65">
        <f>IFERROR(VLOOKUP(C20214,Pivot!A:B,2,0),0)</f>
        <v>0</v>
      </c>
      <c r="F20214" s="65">
        <f>IFERROR(VLOOKUP(C20214,Pivot!A:C,3,0),0)</f>
        <v>0</v>
      </c>
    </row>
    <row r="20215" spans="1:6" x14ac:dyDescent="0.25">
      <c r="A20215" s="68" t="s">
        <v>103</v>
      </c>
      <c r="B20215" s="69">
        <v>492409420</v>
      </c>
      <c r="C20215" s="68">
        <v>4894091372056</v>
      </c>
      <c r="D20215" s="69" t="s">
        <v>13559</v>
      </c>
      <c r="E20215" s="65">
        <f>IFERROR(VLOOKUP(C20215,Pivot!A:B,2,0),0)</f>
        <v>0</v>
      </c>
      <c r="F20215" s="65">
        <f>IFERROR(VLOOKUP(C20215,Pivot!A:C,3,0),0)</f>
        <v>0</v>
      </c>
    </row>
    <row r="20216" spans="1:6" x14ac:dyDescent="0.25">
      <c r="A20216" s="68" t="s">
        <v>103</v>
      </c>
      <c r="B20216" s="69">
        <v>492409421</v>
      </c>
      <c r="C20216" s="68">
        <v>4894091365140</v>
      </c>
      <c r="D20216" s="69" t="s">
        <v>13560</v>
      </c>
      <c r="E20216" s="65">
        <f>IFERROR(VLOOKUP(C20216,Pivot!A:B,2,0),0)</f>
        <v>0</v>
      </c>
      <c r="F20216" s="65">
        <f>IFERROR(VLOOKUP(C20216,Pivot!A:C,3,0),0)</f>
        <v>0</v>
      </c>
    </row>
    <row r="20217" spans="1:6" x14ac:dyDescent="0.25">
      <c r="A20217" s="68" t="s">
        <v>103</v>
      </c>
      <c r="B20217" s="69">
        <v>492409423</v>
      </c>
      <c r="C20217" s="68">
        <v>4894091365188</v>
      </c>
      <c r="D20217" s="69" t="s">
        <v>13561</v>
      </c>
      <c r="E20217" s="65">
        <f>IFERROR(VLOOKUP(C20217,Pivot!A:B,2,0),0)</f>
        <v>0</v>
      </c>
      <c r="F20217" s="65">
        <f>IFERROR(VLOOKUP(C20217,Pivot!A:C,3,0),0)</f>
        <v>0</v>
      </c>
    </row>
    <row r="20218" spans="1:6" x14ac:dyDescent="0.25">
      <c r="A20218" s="68" t="s">
        <v>103</v>
      </c>
      <c r="B20218" s="69">
        <v>492409424</v>
      </c>
      <c r="C20218" s="68">
        <v>4894091365218</v>
      </c>
      <c r="D20218" s="69" t="s">
        <v>13562</v>
      </c>
      <c r="E20218" s="65">
        <f>IFERROR(VLOOKUP(C20218,Pivot!A:B,2,0),0)</f>
        <v>0</v>
      </c>
      <c r="F20218" s="65">
        <f>IFERROR(VLOOKUP(C20218,Pivot!A:C,3,0),0)</f>
        <v>0</v>
      </c>
    </row>
    <row r="20219" spans="1:6" x14ac:dyDescent="0.25">
      <c r="A20219" s="68" t="s">
        <v>103</v>
      </c>
      <c r="B20219" s="69">
        <v>492409427</v>
      </c>
      <c r="C20219" s="68">
        <v>4894091365119</v>
      </c>
      <c r="D20219" s="69" t="s">
        <v>13563</v>
      </c>
      <c r="E20219" s="65">
        <f>IFERROR(VLOOKUP(C20219,Pivot!A:B,2,0),0)</f>
        <v>0</v>
      </c>
      <c r="F20219" s="65">
        <f>IFERROR(VLOOKUP(C20219,Pivot!A:C,3,0),0)</f>
        <v>0</v>
      </c>
    </row>
    <row r="20220" spans="1:6" x14ac:dyDescent="0.25">
      <c r="A20220" s="68" t="s">
        <v>103</v>
      </c>
      <c r="B20220" s="69">
        <v>492409428</v>
      </c>
      <c r="C20220" s="68">
        <v>4894091365126</v>
      </c>
      <c r="D20220" s="69" t="s">
        <v>13564</v>
      </c>
      <c r="E20220" s="65">
        <f>IFERROR(VLOOKUP(C20220,Pivot!A:B,2,0),0)</f>
        <v>0</v>
      </c>
      <c r="F20220" s="65">
        <f>IFERROR(VLOOKUP(C20220,Pivot!A:C,3,0),0)</f>
        <v>0</v>
      </c>
    </row>
    <row r="20221" spans="1:6" x14ac:dyDescent="0.25">
      <c r="A20221" s="68" t="s">
        <v>103</v>
      </c>
      <c r="B20221" s="69">
        <v>492409429</v>
      </c>
      <c r="C20221" s="68">
        <v>4894091365133</v>
      </c>
      <c r="D20221" s="69" t="s">
        <v>13565</v>
      </c>
      <c r="E20221" s="65">
        <f>IFERROR(VLOOKUP(C20221,Pivot!A:B,2,0),0)</f>
        <v>0</v>
      </c>
      <c r="F20221" s="65">
        <f>IFERROR(VLOOKUP(C20221,Pivot!A:C,3,0),0)</f>
        <v>0</v>
      </c>
    </row>
    <row r="20222" spans="1:6" x14ac:dyDescent="0.25">
      <c r="A20222" s="68" t="s">
        <v>103</v>
      </c>
      <c r="B20222" s="69">
        <v>492409430</v>
      </c>
      <c r="C20222" s="68">
        <v>4894091365157</v>
      </c>
      <c r="D20222" s="69" t="s">
        <v>13566</v>
      </c>
      <c r="E20222" s="65">
        <f>IFERROR(VLOOKUP(C20222,Pivot!A:B,2,0),0)</f>
        <v>0</v>
      </c>
      <c r="F20222" s="65">
        <f>IFERROR(VLOOKUP(C20222,Pivot!A:C,3,0),0)</f>
        <v>0</v>
      </c>
    </row>
    <row r="20223" spans="1:6" x14ac:dyDescent="0.25">
      <c r="A20223" s="68" t="s">
        <v>103</v>
      </c>
      <c r="B20223" s="69">
        <v>492409431</v>
      </c>
      <c r="C20223" s="68">
        <v>4894091365225</v>
      </c>
      <c r="D20223" s="69" t="s">
        <v>13567</v>
      </c>
      <c r="E20223" s="65">
        <f>IFERROR(VLOOKUP(C20223,Pivot!A:B,2,0),0)</f>
        <v>0</v>
      </c>
      <c r="F20223" s="65">
        <f>IFERROR(VLOOKUP(C20223,Pivot!A:C,3,0),0)</f>
        <v>0</v>
      </c>
    </row>
    <row r="20224" spans="1:6" x14ac:dyDescent="0.25">
      <c r="A20224" s="68" t="s">
        <v>103</v>
      </c>
      <c r="B20224" s="69">
        <v>492409432</v>
      </c>
      <c r="C20224" s="68">
        <v>4894091365072</v>
      </c>
      <c r="D20224" s="69" t="s">
        <v>13568</v>
      </c>
      <c r="E20224" s="65">
        <f>IFERROR(VLOOKUP(C20224,Pivot!A:B,2,0),0)</f>
        <v>0</v>
      </c>
      <c r="F20224" s="65">
        <f>IFERROR(VLOOKUP(C20224,Pivot!A:C,3,0),0)</f>
        <v>0</v>
      </c>
    </row>
    <row r="20225" spans="1:6" x14ac:dyDescent="0.25">
      <c r="A20225" s="68" t="s">
        <v>103</v>
      </c>
      <c r="B20225" s="69">
        <v>492409433</v>
      </c>
      <c r="C20225" s="68">
        <v>4894091365089</v>
      </c>
      <c r="D20225" s="69" t="s">
        <v>13569</v>
      </c>
      <c r="E20225" s="65">
        <f>IFERROR(VLOOKUP(C20225,Pivot!A:B,2,0),0)</f>
        <v>0</v>
      </c>
      <c r="F20225" s="65">
        <f>IFERROR(VLOOKUP(C20225,Pivot!A:C,3,0),0)</f>
        <v>0</v>
      </c>
    </row>
    <row r="20226" spans="1:6" x14ac:dyDescent="0.25">
      <c r="A20226" s="68" t="s">
        <v>103</v>
      </c>
      <c r="B20226" s="69">
        <v>492409679</v>
      </c>
      <c r="C20226" s="68">
        <v>8904153509187</v>
      </c>
      <c r="D20226" s="69" t="s">
        <v>13570</v>
      </c>
      <c r="E20226" s="65">
        <f>IFERROR(VLOOKUP(C20226,Pivot!A:B,2,0),0)</f>
        <v>0</v>
      </c>
      <c r="F20226" s="65">
        <f>IFERROR(VLOOKUP(C20226,Pivot!A:C,3,0),0)</f>
        <v>0</v>
      </c>
    </row>
    <row r="20227" spans="1:6" x14ac:dyDescent="0.25">
      <c r="A20227" s="68" t="s">
        <v>103</v>
      </c>
      <c r="B20227" s="69">
        <v>492409689</v>
      </c>
      <c r="C20227" s="68">
        <v>8904153505752</v>
      </c>
      <c r="D20227" s="69" t="s">
        <v>13571</v>
      </c>
      <c r="E20227" s="65">
        <f>IFERROR(VLOOKUP(C20227,Pivot!A:B,2,0),0)</f>
        <v>0</v>
      </c>
      <c r="F20227" s="65">
        <f>IFERROR(VLOOKUP(C20227,Pivot!A:C,3,0),0)</f>
        <v>0</v>
      </c>
    </row>
    <row r="20228" spans="1:6" x14ac:dyDescent="0.25">
      <c r="A20228" s="68" t="s">
        <v>103</v>
      </c>
      <c r="B20228" s="69">
        <v>492410628</v>
      </c>
      <c r="C20228" s="68">
        <v>8904129023068</v>
      </c>
      <c r="D20228" s="69" t="s">
        <v>13572</v>
      </c>
      <c r="E20228" s="65">
        <f>IFERROR(VLOOKUP(C20228,Pivot!A:B,2,0),0)</f>
        <v>0</v>
      </c>
      <c r="F20228" s="65">
        <f>IFERROR(VLOOKUP(C20228,Pivot!A:C,3,0),0)</f>
        <v>0</v>
      </c>
    </row>
    <row r="20229" spans="1:6" x14ac:dyDescent="0.25">
      <c r="A20229" s="68" t="s">
        <v>103</v>
      </c>
      <c r="B20229" s="69">
        <v>492411675</v>
      </c>
      <c r="C20229" s="68">
        <v>879674022829</v>
      </c>
      <c r="D20229" s="69" t="s">
        <v>13573</v>
      </c>
      <c r="E20229" s="65">
        <f>IFERROR(VLOOKUP(C20229,Pivot!A:B,2,0),0)</f>
        <v>0</v>
      </c>
      <c r="F20229" s="65">
        <f>IFERROR(VLOOKUP(C20229,Pivot!A:C,3,0),0)</f>
        <v>0</v>
      </c>
    </row>
    <row r="20230" spans="1:6" x14ac:dyDescent="0.25">
      <c r="A20230" s="68" t="s">
        <v>103</v>
      </c>
      <c r="B20230" s="69">
        <v>492411679</v>
      </c>
      <c r="C20230" s="68">
        <v>816523028472</v>
      </c>
      <c r="D20230" s="69" t="s">
        <v>13574</v>
      </c>
      <c r="E20230" s="65">
        <f>IFERROR(VLOOKUP(C20230,Pivot!A:B,2,0),0)</f>
        <v>0</v>
      </c>
      <c r="F20230" s="65">
        <f>IFERROR(VLOOKUP(C20230,Pivot!A:C,3,0),0)</f>
        <v>0</v>
      </c>
    </row>
    <row r="20231" spans="1:6" x14ac:dyDescent="0.25">
      <c r="A20231" s="68" t="s">
        <v>103</v>
      </c>
      <c r="B20231" s="69">
        <v>492516051</v>
      </c>
      <c r="C20231" s="68">
        <v>8907653035538</v>
      </c>
      <c r="D20231" s="69" t="s">
        <v>13575</v>
      </c>
      <c r="E20231" s="65">
        <f>IFERROR(VLOOKUP(C20231,Pivot!A:B,2,0),0)</f>
        <v>0</v>
      </c>
      <c r="F20231" s="65">
        <f>IFERROR(VLOOKUP(C20231,Pivot!A:C,3,0),0)</f>
        <v>0</v>
      </c>
    </row>
    <row r="20232" spans="1:6" x14ac:dyDescent="0.25">
      <c r="A20232" s="68" t="s">
        <v>103</v>
      </c>
      <c r="B20232" s="69">
        <v>492908256</v>
      </c>
      <c r="C20232" s="68">
        <v>195166120799</v>
      </c>
      <c r="D20232" s="69" t="s">
        <v>13576</v>
      </c>
      <c r="E20232" s="65">
        <f>IFERROR(VLOOKUP(C20232,Pivot!A:B,2,0),0)</f>
        <v>0</v>
      </c>
      <c r="F20232" s="65">
        <f>IFERROR(VLOOKUP(C20232,Pivot!A:C,3,0),0)</f>
        <v>0</v>
      </c>
    </row>
    <row r="20233" spans="1:6" x14ac:dyDescent="0.25">
      <c r="A20233" s="68" t="s">
        <v>103</v>
      </c>
      <c r="B20233" s="69">
        <v>492908256</v>
      </c>
      <c r="C20233" s="68">
        <v>492908256</v>
      </c>
      <c r="D20233" s="69" t="s">
        <v>13576</v>
      </c>
      <c r="E20233" s="65">
        <f>IFERROR(VLOOKUP(C20233,Pivot!A:B,2,0),0)</f>
        <v>0</v>
      </c>
      <c r="F20233" s="65">
        <f>IFERROR(VLOOKUP(C20233,Pivot!A:C,3,0),0)</f>
        <v>0</v>
      </c>
    </row>
    <row r="20234" spans="1:6" x14ac:dyDescent="0.25">
      <c r="A20234" s="68" t="s">
        <v>103</v>
      </c>
      <c r="B20234" s="69">
        <v>492910845</v>
      </c>
      <c r="C20234" s="68">
        <v>8904367900770</v>
      </c>
      <c r="D20234" s="69" t="s">
        <v>13577</v>
      </c>
      <c r="E20234" s="65">
        <f>IFERROR(VLOOKUP(C20234,Pivot!A:B,2,0),0)</f>
        <v>0</v>
      </c>
      <c r="F20234" s="65">
        <f>IFERROR(VLOOKUP(C20234,Pivot!A:C,3,0),0)</f>
        <v>0</v>
      </c>
    </row>
    <row r="20235" spans="1:6" x14ac:dyDescent="0.25">
      <c r="A20235" s="68" t="s">
        <v>103</v>
      </c>
      <c r="B20235" s="69">
        <v>493173686</v>
      </c>
      <c r="C20235" s="68">
        <v>8907324016859</v>
      </c>
      <c r="D20235" s="69" t="s">
        <v>13578</v>
      </c>
      <c r="E20235" s="65">
        <f>IFERROR(VLOOKUP(C20235,Pivot!A:B,2,0),0)</f>
        <v>0</v>
      </c>
      <c r="F20235" s="65">
        <f>IFERROR(VLOOKUP(C20235,Pivot!A:C,3,0),0)</f>
        <v>0</v>
      </c>
    </row>
    <row r="20236" spans="1:6" x14ac:dyDescent="0.25">
      <c r="A20236" s="68" t="s">
        <v>103</v>
      </c>
      <c r="B20236" s="69">
        <v>493175890</v>
      </c>
      <c r="C20236" s="68">
        <v>5060462691586</v>
      </c>
      <c r="D20236" s="69" t="s">
        <v>13579</v>
      </c>
      <c r="E20236" s="65">
        <f>IFERROR(VLOOKUP(C20236,Pivot!A:B,2,0),0)</f>
        <v>0</v>
      </c>
      <c r="F20236" s="65">
        <f>IFERROR(VLOOKUP(C20236,Pivot!A:C,3,0),0)</f>
        <v>0</v>
      </c>
    </row>
    <row r="20237" spans="1:6" x14ac:dyDescent="0.25">
      <c r="A20237" s="68" t="s">
        <v>103</v>
      </c>
      <c r="B20237" s="69">
        <v>493175891</v>
      </c>
      <c r="C20237" s="68">
        <v>5060462693931</v>
      </c>
      <c r="D20237" s="69" t="s">
        <v>13580</v>
      </c>
      <c r="E20237" s="65">
        <f>IFERROR(VLOOKUP(C20237,Pivot!A:B,2,0),0)</f>
        <v>0</v>
      </c>
      <c r="F20237" s="65">
        <f>IFERROR(VLOOKUP(C20237,Pivot!A:C,3,0),0)</f>
        <v>0</v>
      </c>
    </row>
    <row r="20238" spans="1:6" x14ac:dyDescent="0.25">
      <c r="A20238" s="68" t="s">
        <v>103</v>
      </c>
      <c r="B20238" s="69">
        <v>493175896</v>
      </c>
      <c r="C20238" s="68">
        <v>853247007185</v>
      </c>
      <c r="D20238" s="69" t="s">
        <v>13581</v>
      </c>
      <c r="E20238" s="65">
        <f>IFERROR(VLOOKUP(C20238,Pivot!A:B,2,0),0)</f>
        <v>0</v>
      </c>
      <c r="F20238" s="65">
        <f>IFERROR(VLOOKUP(C20238,Pivot!A:C,3,0),0)</f>
        <v>0</v>
      </c>
    </row>
    <row r="20239" spans="1:6" x14ac:dyDescent="0.25">
      <c r="A20239" s="68" t="s">
        <v>103</v>
      </c>
      <c r="B20239" s="69">
        <v>410098335001</v>
      </c>
      <c r="C20239" s="68">
        <v>5019090113243</v>
      </c>
      <c r="D20239" s="69" t="s">
        <v>13582</v>
      </c>
      <c r="E20239" s="65">
        <f>IFERROR(VLOOKUP(C20239,Pivot!A:B,2,0),0)</f>
        <v>0</v>
      </c>
      <c r="F20239" s="65">
        <f>IFERROR(VLOOKUP(C20239,Pivot!A:C,3,0),0)</f>
        <v>0</v>
      </c>
    </row>
    <row r="20240" spans="1:6" x14ac:dyDescent="0.25">
      <c r="A20240" s="68" t="s">
        <v>103</v>
      </c>
      <c r="B20240" s="69">
        <v>410098990001</v>
      </c>
      <c r="C20240" s="68">
        <v>5021462278917</v>
      </c>
      <c r="D20240" s="69" t="s">
        <v>13583</v>
      </c>
      <c r="E20240" s="65">
        <f>IFERROR(VLOOKUP(C20240,Pivot!A:B,2,0),0)</f>
        <v>0</v>
      </c>
      <c r="F20240" s="65">
        <f>IFERROR(VLOOKUP(C20240,Pivot!A:C,3,0),0)</f>
        <v>0</v>
      </c>
    </row>
    <row r="20241" spans="1:6" x14ac:dyDescent="0.25">
      <c r="A20241" s="68" t="s">
        <v>103</v>
      </c>
      <c r="B20241" s="69">
        <v>410098990001</v>
      </c>
      <c r="C20241" s="68">
        <v>5021468281812</v>
      </c>
      <c r="D20241" s="69" t="s">
        <v>13583</v>
      </c>
      <c r="E20241" s="65">
        <f>IFERROR(VLOOKUP(C20241,Pivot!A:B,2,0),0)</f>
        <v>0</v>
      </c>
      <c r="F20241" s="65">
        <f>IFERROR(VLOOKUP(C20241,Pivot!A:C,3,0),0)</f>
        <v>0</v>
      </c>
    </row>
    <row r="20242" spans="1:6" x14ac:dyDescent="0.25">
      <c r="A20242" s="68" t="s">
        <v>103</v>
      </c>
      <c r="B20242" s="69">
        <v>410099352001</v>
      </c>
      <c r="C20242" s="68">
        <v>712755953110</v>
      </c>
      <c r="D20242" s="69" t="s">
        <v>13584</v>
      </c>
      <c r="E20242" s="65">
        <f>IFERROR(VLOOKUP(C20242,Pivot!A:B,2,0),0)</f>
        <v>0</v>
      </c>
      <c r="F20242" s="65">
        <f>IFERROR(VLOOKUP(C20242,Pivot!A:C,3,0),0)</f>
        <v>0</v>
      </c>
    </row>
    <row r="20243" spans="1:6" x14ac:dyDescent="0.25">
      <c r="A20243" s="68" t="s">
        <v>103</v>
      </c>
      <c r="B20243" s="69">
        <v>410099353001</v>
      </c>
      <c r="C20243" s="68">
        <v>712755953127</v>
      </c>
      <c r="D20243" s="69" t="s">
        <v>13585</v>
      </c>
      <c r="E20243" s="65">
        <f>IFERROR(VLOOKUP(C20243,Pivot!A:B,2,0),0)</f>
        <v>0</v>
      </c>
      <c r="F20243" s="65">
        <f>IFERROR(VLOOKUP(C20243,Pivot!A:C,3,0),0)</f>
        <v>0</v>
      </c>
    </row>
    <row r="20244" spans="1:6" x14ac:dyDescent="0.25">
      <c r="A20244" s="68" t="s">
        <v>103</v>
      </c>
      <c r="B20244" s="69">
        <v>410101424001</v>
      </c>
      <c r="C20244" s="68">
        <v>9321104822475</v>
      </c>
      <c r="D20244" s="69" t="s">
        <v>13586</v>
      </c>
      <c r="E20244" s="65">
        <f>IFERROR(VLOOKUP(C20244,Pivot!A:B,2,0),0)</f>
        <v>0</v>
      </c>
      <c r="F20244" s="65">
        <f>IFERROR(VLOOKUP(C20244,Pivot!A:C,3,0),0)</f>
        <v>0</v>
      </c>
    </row>
    <row r="20245" spans="1:6" x14ac:dyDescent="0.25">
      <c r="A20245" s="68" t="s">
        <v>103</v>
      </c>
      <c r="B20245" s="69">
        <v>410101441001</v>
      </c>
      <c r="C20245" s="68">
        <v>9321104863393</v>
      </c>
      <c r="D20245" s="69" t="s">
        <v>13587</v>
      </c>
      <c r="E20245" s="65">
        <f>IFERROR(VLOOKUP(C20245,Pivot!A:B,2,0),0)</f>
        <v>0</v>
      </c>
      <c r="F20245" s="65">
        <f>IFERROR(VLOOKUP(C20245,Pivot!A:C,3,0),0)</f>
        <v>0</v>
      </c>
    </row>
    <row r="20246" spans="1:6" x14ac:dyDescent="0.25">
      <c r="A20246" s="68" t="s">
        <v>103</v>
      </c>
      <c r="B20246" s="69">
        <v>410135994001</v>
      </c>
      <c r="C20246" s="68">
        <v>3021105053712</v>
      </c>
      <c r="D20246" s="69" t="s">
        <v>13588</v>
      </c>
      <c r="E20246" s="65">
        <f>IFERROR(VLOOKUP(C20246,Pivot!A:B,2,0),0)</f>
        <v>0</v>
      </c>
      <c r="F20246" s="65">
        <f>IFERROR(VLOOKUP(C20246,Pivot!A:C,3,0),0)</f>
        <v>0</v>
      </c>
    </row>
    <row r="20247" spans="1:6" x14ac:dyDescent="0.25">
      <c r="A20247" s="68" t="s">
        <v>103</v>
      </c>
      <c r="B20247" s="69">
        <v>410135995001</v>
      </c>
      <c r="C20247" s="68">
        <v>3021105049159</v>
      </c>
      <c r="D20247" s="69" t="s">
        <v>13589</v>
      </c>
      <c r="E20247" s="65">
        <f>IFERROR(VLOOKUP(C20247,Pivot!A:B,2,0),0)</f>
        <v>0</v>
      </c>
      <c r="F20247" s="65">
        <f>IFERROR(VLOOKUP(C20247,Pivot!A:C,3,0),0)</f>
        <v>0</v>
      </c>
    </row>
    <row r="20248" spans="1:6" x14ac:dyDescent="0.25">
      <c r="A20248" s="68" t="s">
        <v>103</v>
      </c>
      <c r="B20248" s="69">
        <v>410151275001</v>
      </c>
      <c r="C20248" s="68">
        <v>5714323243901</v>
      </c>
      <c r="D20248" s="69" t="s">
        <v>13590</v>
      </c>
      <c r="E20248" s="65">
        <f>IFERROR(VLOOKUP(C20248,Pivot!A:B,2,0),0)</f>
        <v>0</v>
      </c>
      <c r="F20248" s="65">
        <f>IFERROR(VLOOKUP(C20248,Pivot!A:C,3,0),0)</f>
        <v>0</v>
      </c>
    </row>
    <row r="20249" spans="1:6" x14ac:dyDescent="0.25">
      <c r="A20249" s="68" t="s">
        <v>103</v>
      </c>
      <c r="B20249" s="69">
        <v>440207853001</v>
      </c>
      <c r="C20249" s="68">
        <v>5015353689630</v>
      </c>
      <c r="D20249" s="69" t="s">
        <v>13591</v>
      </c>
      <c r="E20249" s="65">
        <f>IFERROR(VLOOKUP(C20249,Pivot!A:B,2,0),0)</f>
        <v>0</v>
      </c>
      <c r="F20249" s="65">
        <f>IFERROR(VLOOKUP(C20249,Pivot!A:C,3,0),0)</f>
        <v>0</v>
      </c>
    </row>
    <row r="20250" spans="1:6" x14ac:dyDescent="0.25">
      <c r="A20250" s="68" t="s">
        <v>103</v>
      </c>
      <c r="B20250" s="69">
        <v>440207854001</v>
      </c>
      <c r="C20250" s="68">
        <v>5015353689647</v>
      </c>
      <c r="D20250" s="69" t="s">
        <v>13592</v>
      </c>
      <c r="E20250" s="65">
        <f>IFERROR(VLOOKUP(C20250,Pivot!A:B,2,0),0)</f>
        <v>0</v>
      </c>
      <c r="F20250" s="65">
        <f>IFERROR(VLOOKUP(C20250,Pivot!A:C,3,0),0)</f>
        <v>0</v>
      </c>
    </row>
    <row r="20251" spans="1:6" x14ac:dyDescent="0.25">
      <c r="A20251" s="68" t="s">
        <v>103</v>
      </c>
      <c r="B20251" s="69">
        <v>440207855001</v>
      </c>
      <c r="C20251" s="68">
        <v>4893984753545</v>
      </c>
      <c r="D20251" s="69" t="s">
        <v>13593</v>
      </c>
      <c r="E20251" s="65">
        <f>IFERROR(VLOOKUP(C20251,Pivot!A:B,2,0),0)</f>
        <v>0</v>
      </c>
      <c r="F20251" s="65">
        <f>IFERROR(VLOOKUP(C20251,Pivot!A:C,3,0),0)</f>
        <v>0</v>
      </c>
    </row>
    <row r="20252" spans="1:6" x14ac:dyDescent="0.25">
      <c r="A20252" s="68" t="s">
        <v>103</v>
      </c>
      <c r="B20252" s="69">
        <v>440207855001</v>
      </c>
      <c r="C20252" s="68">
        <v>5015353579726</v>
      </c>
      <c r="D20252" s="69" t="s">
        <v>13593</v>
      </c>
      <c r="E20252" s="65">
        <f>IFERROR(VLOOKUP(C20252,Pivot!A:B,2,0),0)</f>
        <v>0</v>
      </c>
      <c r="F20252" s="65">
        <f>IFERROR(VLOOKUP(C20252,Pivot!A:C,3,0),0)</f>
        <v>0</v>
      </c>
    </row>
    <row r="20253" spans="1:6" x14ac:dyDescent="0.25">
      <c r="A20253" s="68" t="s">
        <v>103</v>
      </c>
      <c r="B20253" s="69">
        <v>440207859001</v>
      </c>
      <c r="C20253" s="68">
        <v>4893984770092</v>
      </c>
      <c r="D20253" s="69" t="s">
        <v>13594</v>
      </c>
      <c r="E20253" s="65">
        <f>IFERROR(VLOOKUP(C20253,Pivot!A:B,2,0),0)</f>
        <v>0</v>
      </c>
      <c r="F20253" s="65">
        <f>IFERROR(VLOOKUP(C20253,Pivot!A:C,3,0),0)</f>
        <v>0</v>
      </c>
    </row>
    <row r="20254" spans="1:6" x14ac:dyDescent="0.25">
      <c r="A20254" s="68" t="s">
        <v>103</v>
      </c>
      <c r="B20254" s="69">
        <v>440207859001</v>
      </c>
      <c r="C20254" s="68">
        <v>5015353579771</v>
      </c>
      <c r="D20254" s="69" t="s">
        <v>13594</v>
      </c>
      <c r="E20254" s="65">
        <f>IFERROR(VLOOKUP(C20254,Pivot!A:B,2,0),0)</f>
        <v>0</v>
      </c>
      <c r="F20254" s="65">
        <f>IFERROR(VLOOKUP(C20254,Pivot!A:C,3,0),0)</f>
        <v>0</v>
      </c>
    </row>
    <row r="20255" spans="1:6" x14ac:dyDescent="0.25">
      <c r="A20255" s="68" t="s">
        <v>103</v>
      </c>
      <c r="B20255" s="69">
        <v>440207863001</v>
      </c>
      <c r="C20255" s="68">
        <v>5015353579818</v>
      </c>
      <c r="D20255" s="69" t="s">
        <v>13595</v>
      </c>
      <c r="E20255" s="65">
        <f>IFERROR(VLOOKUP(C20255,Pivot!A:B,2,0),0)</f>
        <v>0</v>
      </c>
      <c r="F20255" s="65">
        <f>IFERROR(VLOOKUP(C20255,Pivot!A:C,3,0),0)</f>
        <v>0</v>
      </c>
    </row>
    <row r="20256" spans="1:6" x14ac:dyDescent="0.25">
      <c r="A20256" s="68" t="s">
        <v>103</v>
      </c>
      <c r="B20256" s="69">
        <v>440207864001</v>
      </c>
      <c r="C20256" s="68">
        <v>5015353579825</v>
      </c>
      <c r="D20256" s="69" t="s">
        <v>13596</v>
      </c>
      <c r="E20256" s="65">
        <f>IFERROR(VLOOKUP(C20256,Pivot!A:B,2,0),0)</f>
        <v>0</v>
      </c>
      <c r="F20256" s="65">
        <f>IFERROR(VLOOKUP(C20256,Pivot!A:C,3,0),0)</f>
        <v>0</v>
      </c>
    </row>
    <row r="20257" spans="1:6" x14ac:dyDescent="0.25">
      <c r="A20257" s="68" t="s">
        <v>103</v>
      </c>
      <c r="B20257" s="69">
        <v>440207866001</v>
      </c>
      <c r="C20257" s="68">
        <v>5015353579887</v>
      </c>
      <c r="D20257" s="69" t="s">
        <v>13597</v>
      </c>
      <c r="E20257" s="65">
        <f>IFERROR(VLOOKUP(C20257,Pivot!A:B,2,0),0)</f>
        <v>0</v>
      </c>
      <c r="F20257" s="65">
        <f>IFERROR(VLOOKUP(C20257,Pivot!A:C,3,0),0)</f>
        <v>0</v>
      </c>
    </row>
    <row r="20258" spans="1:6" x14ac:dyDescent="0.25">
      <c r="A20258" s="68" t="s">
        <v>103</v>
      </c>
      <c r="B20258" s="69">
        <v>440207867001</v>
      </c>
      <c r="C20258" s="68">
        <v>5015353579870</v>
      </c>
      <c r="D20258" s="69" t="s">
        <v>13598</v>
      </c>
      <c r="E20258" s="65">
        <f>IFERROR(VLOOKUP(C20258,Pivot!A:B,2,0),0)</f>
        <v>0</v>
      </c>
      <c r="F20258" s="65">
        <f>IFERROR(VLOOKUP(C20258,Pivot!A:C,3,0),0)</f>
        <v>0</v>
      </c>
    </row>
    <row r="20259" spans="1:6" x14ac:dyDescent="0.25">
      <c r="A20259" s="68" t="s">
        <v>103</v>
      </c>
      <c r="B20259" s="69">
        <v>440207871001</v>
      </c>
      <c r="C20259" s="68">
        <v>5015353689913</v>
      </c>
      <c r="D20259" s="69" t="s">
        <v>13599</v>
      </c>
      <c r="E20259" s="65">
        <f>IFERROR(VLOOKUP(C20259,Pivot!A:B,2,0),0)</f>
        <v>0</v>
      </c>
      <c r="F20259" s="65">
        <f>IFERROR(VLOOKUP(C20259,Pivot!A:C,3,0),0)</f>
        <v>0</v>
      </c>
    </row>
    <row r="20260" spans="1:6" x14ac:dyDescent="0.25">
      <c r="A20260" s="68" t="s">
        <v>103</v>
      </c>
      <c r="B20260" s="69">
        <v>440207876001</v>
      </c>
      <c r="C20260" s="68">
        <v>5015353780948</v>
      </c>
      <c r="D20260" s="69" t="s">
        <v>13600</v>
      </c>
      <c r="E20260" s="65">
        <f>IFERROR(VLOOKUP(C20260,Pivot!A:B,2,0),0)</f>
        <v>0</v>
      </c>
      <c r="F20260" s="65">
        <f>IFERROR(VLOOKUP(C20260,Pivot!A:C,3,0),0)</f>
        <v>0</v>
      </c>
    </row>
    <row r="20261" spans="1:6" x14ac:dyDescent="0.25">
      <c r="A20261" s="68" t="s">
        <v>103</v>
      </c>
      <c r="B20261" s="69">
        <v>440207877001</v>
      </c>
      <c r="C20261" s="68">
        <v>5015353780955</v>
      </c>
      <c r="D20261" s="69" t="s">
        <v>13601</v>
      </c>
      <c r="E20261" s="65">
        <f>IFERROR(VLOOKUP(C20261,Pivot!A:B,2,0),0)</f>
        <v>0</v>
      </c>
      <c r="F20261" s="65">
        <f>IFERROR(VLOOKUP(C20261,Pivot!A:C,3,0),0)</f>
        <v>0</v>
      </c>
    </row>
    <row r="20262" spans="1:6" x14ac:dyDescent="0.25">
      <c r="A20262" s="68" t="s">
        <v>103</v>
      </c>
      <c r="B20262" s="69">
        <v>440207878001</v>
      </c>
      <c r="C20262" s="68">
        <v>4893984770122</v>
      </c>
      <c r="D20262" s="69" t="s">
        <v>13602</v>
      </c>
      <c r="E20262" s="65">
        <f>IFERROR(VLOOKUP(C20262,Pivot!A:B,2,0),0)</f>
        <v>0</v>
      </c>
      <c r="F20262" s="65">
        <f>IFERROR(VLOOKUP(C20262,Pivot!A:C,3,0),0)</f>
        <v>0</v>
      </c>
    </row>
    <row r="20263" spans="1:6" x14ac:dyDescent="0.25">
      <c r="A20263" s="68" t="s">
        <v>103</v>
      </c>
      <c r="B20263" s="69">
        <v>440207878001</v>
      </c>
      <c r="C20263" s="68">
        <v>5015353792774</v>
      </c>
      <c r="D20263" s="69" t="s">
        <v>13602</v>
      </c>
      <c r="E20263" s="65">
        <f>IFERROR(VLOOKUP(C20263,Pivot!A:B,2,0),0)</f>
        <v>0</v>
      </c>
      <c r="F20263" s="65">
        <f>IFERROR(VLOOKUP(C20263,Pivot!A:C,3,0),0)</f>
        <v>0</v>
      </c>
    </row>
    <row r="20264" spans="1:6" x14ac:dyDescent="0.25">
      <c r="A20264" s="68" t="s">
        <v>103</v>
      </c>
      <c r="B20264" s="69">
        <v>440207879001</v>
      </c>
      <c r="C20264" s="68">
        <v>4893984770108</v>
      </c>
      <c r="D20264" s="69" t="s">
        <v>13603</v>
      </c>
      <c r="E20264" s="65">
        <f>IFERROR(VLOOKUP(C20264,Pivot!A:B,2,0),0)</f>
        <v>0</v>
      </c>
      <c r="F20264" s="65">
        <f>IFERROR(VLOOKUP(C20264,Pivot!A:C,3,0),0)</f>
        <v>0</v>
      </c>
    </row>
    <row r="20265" spans="1:6" x14ac:dyDescent="0.25">
      <c r="A20265" s="68" t="s">
        <v>103</v>
      </c>
      <c r="B20265" s="69">
        <v>440207879001</v>
      </c>
      <c r="C20265" s="68">
        <v>5015353792781</v>
      </c>
      <c r="D20265" s="69" t="s">
        <v>13603</v>
      </c>
      <c r="E20265" s="65">
        <f>IFERROR(VLOOKUP(C20265,Pivot!A:B,2,0),0)</f>
        <v>0</v>
      </c>
      <c r="F20265" s="65">
        <f>IFERROR(VLOOKUP(C20265,Pivot!A:C,3,0),0)</f>
        <v>0</v>
      </c>
    </row>
    <row r="20266" spans="1:6" x14ac:dyDescent="0.25">
      <c r="A20266" s="68" t="s">
        <v>103</v>
      </c>
      <c r="B20266" s="69">
        <v>440207880001</v>
      </c>
      <c r="C20266" s="68">
        <v>5015353792798</v>
      </c>
      <c r="D20266" s="69" t="s">
        <v>13604</v>
      </c>
      <c r="E20266" s="65">
        <f>IFERROR(VLOOKUP(C20266,Pivot!A:B,2,0),0)</f>
        <v>0</v>
      </c>
      <c r="F20266" s="65">
        <f>IFERROR(VLOOKUP(C20266,Pivot!A:C,3,0),0)</f>
        <v>0</v>
      </c>
    </row>
    <row r="20267" spans="1:6" x14ac:dyDescent="0.25">
      <c r="A20267" s="68" t="s">
        <v>103</v>
      </c>
      <c r="B20267" s="69">
        <v>440207881001</v>
      </c>
      <c r="C20267" s="68">
        <v>5015353792811</v>
      </c>
      <c r="D20267" s="69" t="s">
        <v>13605</v>
      </c>
      <c r="E20267" s="65">
        <f>IFERROR(VLOOKUP(C20267,Pivot!A:B,2,0),0)</f>
        <v>0</v>
      </c>
      <c r="F20267" s="65">
        <f>IFERROR(VLOOKUP(C20267,Pivot!A:C,3,0),0)</f>
        <v>0</v>
      </c>
    </row>
    <row r="20268" spans="1:6" x14ac:dyDescent="0.25">
      <c r="A20268" s="68" t="s">
        <v>103</v>
      </c>
      <c r="B20268" s="69">
        <v>440207882001</v>
      </c>
      <c r="C20268" s="68">
        <v>5015353792828</v>
      </c>
      <c r="D20268" s="69" t="s">
        <v>13606</v>
      </c>
      <c r="E20268" s="65">
        <f>IFERROR(VLOOKUP(C20268,Pivot!A:B,2,0),0)</f>
        <v>0</v>
      </c>
      <c r="F20268" s="65">
        <f>IFERROR(VLOOKUP(C20268,Pivot!A:C,3,0),0)</f>
        <v>0</v>
      </c>
    </row>
    <row r="20269" spans="1:6" x14ac:dyDescent="0.25">
      <c r="A20269" s="68" t="s">
        <v>103</v>
      </c>
      <c r="B20269" s="69">
        <v>440208257001</v>
      </c>
      <c r="C20269" s="68">
        <v>5015353579733</v>
      </c>
      <c r="D20269" s="69" t="s">
        <v>13607</v>
      </c>
      <c r="E20269" s="65">
        <f>IFERROR(VLOOKUP(C20269,Pivot!A:B,2,0),0)</f>
        <v>0</v>
      </c>
      <c r="F20269" s="65">
        <f>IFERROR(VLOOKUP(C20269,Pivot!A:C,3,0),0)</f>
        <v>0</v>
      </c>
    </row>
    <row r="20270" spans="1:6" x14ac:dyDescent="0.25">
      <c r="A20270" s="68" t="s">
        <v>103</v>
      </c>
      <c r="B20270" s="69">
        <v>440626156005</v>
      </c>
      <c r="C20270" s="68">
        <v>8907267776902</v>
      </c>
      <c r="D20270" s="69" t="s">
        <v>13608</v>
      </c>
      <c r="E20270" s="65">
        <f>IFERROR(VLOOKUP(C20270,Pivot!A:B,2,0),0)</f>
        <v>0</v>
      </c>
      <c r="F20270" s="65">
        <f>IFERROR(VLOOKUP(C20270,Pivot!A:C,3,0),0)</f>
        <v>0</v>
      </c>
    </row>
    <row r="20271" spans="1:6" x14ac:dyDescent="0.25">
      <c r="A20271" s="68" t="s">
        <v>103</v>
      </c>
      <c r="B20271" s="69">
        <v>440626159001</v>
      </c>
      <c r="C20271" s="68">
        <v>8907267777015</v>
      </c>
      <c r="D20271" s="69" t="s">
        <v>13609</v>
      </c>
      <c r="E20271" s="65">
        <f>IFERROR(VLOOKUP(C20271,Pivot!A:B,2,0),0)</f>
        <v>0</v>
      </c>
      <c r="F20271" s="65">
        <f>IFERROR(VLOOKUP(C20271,Pivot!A:C,3,0),0)</f>
        <v>0</v>
      </c>
    </row>
    <row r="20272" spans="1:6" x14ac:dyDescent="0.25">
      <c r="A20272" s="68" t="s">
        <v>103</v>
      </c>
      <c r="B20272" s="69">
        <v>440626160004</v>
      </c>
      <c r="C20272" s="68">
        <v>8907267777060</v>
      </c>
      <c r="D20272" s="69" t="s">
        <v>13610</v>
      </c>
      <c r="E20272" s="65">
        <f>IFERROR(VLOOKUP(C20272,Pivot!A:B,2,0),0)</f>
        <v>0</v>
      </c>
      <c r="F20272" s="65">
        <f>IFERROR(VLOOKUP(C20272,Pivot!A:C,3,0),0)</f>
        <v>0</v>
      </c>
    </row>
    <row r="20273" spans="1:6" x14ac:dyDescent="0.25">
      <c r="A20273" s="68" t="s">
        <v>103</v>
      </c>
      <c r="B20273" s="69">
        <v>440626160005</v>
      </c>
      <c r="C20273" s="68">
        <v>8907267777077</v>
      </c>
      <c r="D20273" s="69" t="s">
        <v>13611</v>
      </c>
      <c r="E20273" s="65">
        <f>IFERROR(VLOOKUP(C20273,Pivot!A:B,2,0),0)</f>
        <v>0</v>
      </c>
      <c r="F20273" s="65">
        <f>IFERROR(VLOOKUP(C20273,Pivot!A:C,3,0),0)</f>
        <v>0</v>
      </c>
    </row>
    <row r="20274" spans="1:6" x14ac:dyDescent="0.25">
      <c r="A20274" s="68" t="s">
        <v>103</v>
      </c>
      <c r="B20274" s="69">
        <v>440626161002</v>
      </c>
      <c r="C20274" s="68">
        <v>8907267777091</v>
      </c>
      <c r="D20274" s="69" t="s">
        <v>13612</v>
      </c>
      <c r="E20274" s="65">
        <f>IFERROR(VLOOKUP(C20274,Pivot!A:B,2,0),0)</f>
        <v>0</v>
      </c>
      <c r="F20274" s="65">
        <f>IFERROR(VLOOKUP(C20274,Pivot!A:C,3,0),0)</f>
        <v>0</v>
      </c>
    </row>
    <row r="20275" spans="1:6" x14ac:dyDescent="0.25">
      <c r="A20275" s="68" t="s">
        <v>103</v>
      </c>
      <c r="B20275" s="69">
        <v>440626161005</v>
      </c>
      <c r="C20275" s="68">
        <v>8907267777121</v>
      </c>
      <c r="D20275" s="69" t="s">
        <v>13613</v>
      </c>
      <c r="E20275" s="65">
        <f>IFERROR(VLOOKUP(C20275,Pivot!A:B,2,0),0)</f>
        <v>0</v>
      </c>
      <c r="F20275" s="65">
        <f>IFERROR(VLOOKUP(C20275,Pivot!A:C,3,0),0)</f>
        <v>0</v>
      </c>
    </row>
    <row r="20276" spans="1:6" x14ac:dyDescent="0.25">
      <c r="A20276" s="68" t="s">
        <v>103</v>
      </c>
      <c r="B20276" s="69">
        <v>440783801003</v>
      </c>
      <c r="C20276" s="68">
        <v>8907675387424</v>
      </c>
      <c r="D20276" s="69" t="s">
        <v>13614</v>
      </c>
      <c r="E20276" s="65">
        <f>IFERROR(VLOOKUP(C20276,Pivot!A:B,2,0),0)</f>
        <v>0</v>
      </c>
      <c r="F20276" s="65">
        <f>IFERROR(VLOOKUP(C20276,Pivot!A:C,3,0),0)</f>
        <v>0</v>
      </c>
    </row>
    <row r="20277" spans="1:6" x14ac:dyDescent="0.25">
      <c r="A20277" s="68" t="s">
        <v>103</v>
      </c>
      <c r="B20277" s="69">
        <v>440783804003</v>
      </c>
      <c r="C20277" s="68">
        <v>8907675387578</v>
      </c>
      <c r="D20277" s="69" t="s">
        <v>13615</v>
      </c>
      <c r="E20277" s="65">
        <f>IFERROR(VLOOKUP(C20277,Pivot!A:B,2,0),0)</f>
        <v>0</v>
      </c>
      <c r="F20277" s="65">
        <f>IFERROR(VLOOKUP(C20277,Pivot!A:C,3,0),0)</f>
        <v>0</v>
      </c>
    </row>
    <row r="20278" spans="1:6" x14ac:dyDescent="0.25">
      <c r="A20278" s="68" t="s">
        <v>103</v>
      </c>
      <c r="B20278" s="69">
        <v>450141701002</v>
      </c>
      <c r="C20278" s="68">
        <v>8907176379614</v>
      </c>
      <c r="D20278" s="69" t="s">
        <v>13616</v>
      </c>
      <c r="E20278" s="65">
        <f>IFERROR(VLOOKUP(C20278,Pivot!A:B,2,0),0)</f>
        <v>0</v>
      </c>
      <c r="F20278" s="65">
        <f>IFERROR(VLOOKUP(C20278,Pivot!A:C,3,0),0)</f>
        <v>0</v>
      </c>
    </row>
    <row r="20279" spans="1:6" x14ac:dyDescent="0.25">
      <c r="A20279" s="68" t="s">
        <v>103</v>
      </c>
      <c r="B20279" s="69">
        <v>450141708002</v>
      </c>
      <c r="C20279" s="68">
        <v>8907176379935</v>
      </c>
      <c r="D20279" s="69" t="s">
        <v>13616</v>
      </c>
      <c r="E20279" s="65">
        <f>IFERROR(VLOOKUP(C20279,Pivot!A:B,2,0),0)</f>
        <v>0</v>
      </c>
      <c r="F20279" s="65">
        <f>IFERROR(VLOOKUP(C20279,Pivot!A:C,3,0),0)</f>
        <v>0</v>
      </c>
    </row>
    <row r="20280" spans="1:6" x14ac:dyDescent="0.25">
      <c r="A20280" s="48" t="s">
        <v>104</v>
      </c>
      <c r="B20280" s="69">
        <v>310322918</v>
      </c>
      <c r="C20280" s="68">
        <v>8905450240285</v>
      </c>
      <c r="D20280" s="69" t="s">
        <v>13617</v>
      </c>
      <c r="E20280" s="65">
        <f>IFERROR(VLOOKUP(C20280,Pivot!A:B,2,0),0)</f>
        <v>0</v>
      </c>
      <c r="F20280" s="65">
        <f>IFERROR(VLOOKUP(C20280,Pivot!A:C,3,0),0)</f>
        <v>0</v>
      </c>
    </row>
    <row r="20281" spans="1:6" x14ac:dyDescent="0.25">
      <c r="A20281" s="48" t="s">
        <v>104</v>
      </c>
      <c r="B20281" s="69">
        <v>310322919</v>
      </c>
      <c r="C20281" s="68">
        <v>8905450240292</v>
      </c>
      <c r="D20281" s="69" t="s">
        <v>13618</v>
      </c>
      <c r="E20281" s="65">
        <f>IFERROR(VLOOKUP(C20281,Pivot!A:B,2,0),0)</f>
        <v>0</v>
      </c>
      <c r="F20281" s="65">
        <f>IFERROR(VLOOKUP(C20281,Pivot!A:C,3,0),0)</f>
        <v>0</v>
      </c>
    </row>
    <row r="20282" spans="1:6" x14ac:dyDescent="0.25">
      <c r="A20282" s="48" t="s">
        <v>104</v>
      </c>
      <c r="B20282" s="69">
        <v>310322919</v>
      </c>
      <c r="C20282" s="68">
        <v>8905450240292</v>
      </c>
      <c r="D20282" s="69" t="s">
        <v>13618</v>
      </c>
      <c r="E20282" s="65">
        <f>IFERROR(VLOOKUP(C20282,Pivot!A:B,2,0),0)</f>
        <v>0</v>
      </c>
      <c r="F20282" s="65">
        <f>IFERROR(VLOOKUP(C20282,Pivot!A:C,3,0),0)</f>
        <v>0</v>
      </c>
    </row>
    <row r="20283" spans="1:6" x14ac:dyDescent="0.25">
      <c r="A20283" s="48" t="s">
        <v>104</v>
      </c>
      <c r="B20283" s="69">
        <v>310322920</v>
      </c>
      <c r="C20283" s="68">
        <v>8905450240308</v>
      </c>
      <c r="D20283" s="69" t="s">
        <v>13619</v>
      </c>
      <c r="E20283" s="65">
        <f>IFERROR(VLOOKUP(C20283,Pivot!A:B,2,0),0)</f>
        <v>0</v>
      </c>
      <c r="F20283" s="65">
        <f>IFERROR(VLOOKUP(C20283,Pivot!A:C,3,0),0)</f>
        <v>0</v>
      </c>
    </row>
    <row r="20284" spans="1:6" x14ac:dyDescent="0.25">
      <c r="A20284" s="48" t="s">
        <v>104</v>
      </c>
      <c r="B20284" s="69">
        <v>310322921</v>
      </c>
      <c r="C20284" s="68">
        <v>8905450240315</v>
      </c>
      <c r="D20284" s="69" t="s">
        <v>13620</v>
      </c>
      <c r="E20284" s="65">
        <f>IFERROR(VLOOKUP(C20284,Pivot!A:B,2,0),0)</f>
        <v>0</v>
      </c>
      <c r="F20284" s="65">
        <f>IFERROR(VLOOKUP(C20284,Pivot!A:C,3,0),0)</f>
        <v>0</v>
      </c>
    </row>
    <row r="20285" spans="1:6" x14ac:dyDescent="0.25">
      <c r="A20285" s="48" t="s">
        <v>104</v>
      </c>
      <c r="B20285" s="69">
        <v>310322922</v>
      </c>
      <c r="C20285" s="68">
        <v>8905450240322</v>
      </c>
      <c r="D20285" s="69" t="s">
        <v>13621</v>
      </c>
      <c r="E20285" s="65">
        <f>IFERROR(VLOOKUP(C20285,Pivot!A:B,2,0),0)</f>
        <v>0</v>
      </c>
      <c r="F20285" s="65">
        <f>IFERROR(VLOOKUP(C20285,Pivot!A:C,3,0),0)</f>
        <v>0</v>
      </c>
    </row>
    <row r="20286" spans="1:6" x14ac:dyDescent="0.25">
      <c r="A20286" s="48" t="s">
        <v>104</v>
      </c>
      <c r="B20286" s="69">
        <v>310322923</v>
      </c>
      <c r="C20286" s="68">
        <v>8905450240339</v>
      </c>
      <c r="D20286" s="69" t="s">
        <v>13622</v>
      </c>
      <c r="E20286" s="65">
        <f>IFERROR(VLOOKUP(C20286,Pivot!A:B,2,0),0)</f>
        <v>0</v>
      </c>
      <c r="F20286" s="65">
        <f>IFERROR(VLOOKUP(C20286,Pivot!A:C,3,0),0)</f>
        <v>0</v>
      </c>
    </row>
    <row r="20287" spans="1:6" x14ac:dyDescent="0.25">
      <c r="A20287" s="48" t="s">
        <v>104</v>
      </c>
      <c r="B20287" s="69">
        <v>310322924</v>
      </c>
      <c r="C20287" s="68">
        <v>8905450240346</v>
      </c>
      <c r="D20287" s="69" t="s">
        <v>13623</v>
      </c>
      <c r="E20287" s="65">
        <f>IFERROR(VLOOKUP(C20287,Pivot!A:B,2,0),0)</f>
        <v>0</v>
      </c>
      <c r="F20287" s="65">
        <f>IFERROR(VLOOKUP(C20287,Pivot!A:C,3,0),0)</f>
        <v>0</v>
      </c>
    </row>
    <row r="20288" spans="1:6" x14ac:dyDescent="0.25">
      <c r="A20288" s="68" t="s">
        <v>13624</v>
      </c>
      <c r="B20288" s="69">
        <v>491490724</v>
      </c>
      <c r="C20288" s="68">
        <v>5000394023369</v>
      </c>
      <c r="D20288" s="69" t="s">
        <v>13625</v>
      </c>
      <c r="E20288" s="65">
        <f>IFERROR(VLOOKUP(C20288,Pivot!A:B,2,0),0)</f>
        <v>0</v>
      </c>
      <c r="F20288" s="65">
        <f>IFERROR(VLOOKUP(C20288,Pivot!A:C,3,0),0)</f>
        <v>0</v>
      </c>
    </row>
    <row r="20289" spans="1:6" x14ac:dyDescent="0.25">
      <c r="A20289" s="68" t="s">
        <v>13624</v>
      </c>
      <c r="B20289" s="69">
        <v>491490724</v>
      </c>
      <c r="C20289" s="68">
        <v>5000394054967</v>
      </c>
      <c r="D20289" s="69" t="s">
        <v>13625</v>
      </c>
      <c r="E20289" s="65">
        <f>IFERROR(VLOOKUP(C20289,Pivot!A:B,2,0),0)</f>
        <v>0</v>
      </c>
      <c r="F20289" s="65">
        <f>IFERROR(VLOOKUP(C20289,Pivot!A:C,3,0),0)</f>
        <v>0</v>
      </c>
    </row>
    <row r="20290" spans="1:6" x14ac:dyDescent="0.25">
      <c r="A20290" s="68" t="s">
        <v>13624</v>
      </c>
      <c r="B20290" s="69">
        <v>491490723</v>
      </c>
      <c r="C20290" s="68">
        <v>5000394021259</v>
      </c>
      <c r="D20290" s="69" t="s">
        <v>13626</v>
      </c>
      <c r="E20290" s="65">
        <f>IFERROR(VLOOKUP(C20290,Pivot!A:B,2,0),0)</f>
        <v>0</v>
      </c>
      <c r="F20290" s="65">
        <f>IFERROR(VLOOKUP(C20290,Pivot!A:C,3,0),0)</f>
        <v>0</v>
      </c>
    </row>
    <row r="20291" spans="1:6" x14ac:dyDescent="0.25">
      <c r="A20291" s="68" t="s">
        <v>13624</v>
      </c>
      <c r="B20291" s="69">
        <v>491490723</v>
      </c>
      <c r="C20291" s="68">
        <v>5000394045514</v>
      </c>
      <c r="D20291" s="69" t="s">
        <v>13626</v>
      </c>
      <c r="E20291" s="65">
        <f>IFERROR(VLOOKUP(C20291,Pivot!A:B,2,0),0)</f>
        <v>0</v>
      </c>
      <c r="F20291" s="65">
        <f>IFERROR(VLOOKUP(C20291,Pivot!A:C,3,0),0)</f>
        <v>0</v>
      </c>
    </row>
    <row r="20292" spans="1:6" x14ac:dyDescent="0.25">
      <c r="A20292" s="68" t="s">
        <v>13624</v>
      </c>
      <c r="B20292" s="69">
        <v>491490722</v>
      </c>
      <c r="C20292" s="68">
        <v>5000394035980</v>
      </c>
      <c r="D20292" s="69" t="s">
        <v>13627</v>
      </c>
      <c r="E20292" s="65">
        <f>IFERROR(VLOOKUP(C20292,Pivot!A:B,2,0),0)</f>
        <v>0</v>
      </c>
      <c r="F20292" s="65">
        <f>IFERROR(VLOOKUP(C20292,Pivot!A:C,3,0),0)</f>
        <v>0</v>
      </c>
    </row>
    <row r="20293" spans="1:6" x14ac:dyDescent="0.25">
      <c r="A20293" s="68" t="s">
        <v>13624</v>
      </c>
      <c r="B20293" s="69">
        <v>491490722</v>
      </c>
      <c r="C20293" s="68">
        <v>5000394045736</v>
      </c>
      <c r="D20293" s="69" t="s">
        <v>13627</v>
      </c>
      <c r="E20293" s="65">
        <f>IFERROR(VLOOKUP(C20293,Pivot!A:B,2,0),0)</f>
        <v>0</v>
      </c>
      <c r="F20293" s="65">
        <f>IFERROR(VLOOKUP(C20293,Pivot!A:C,3,0),0)</f>
        <v>0</v>
      </c>
    </row>
    <row r="20294" spans="1:6" x14ac:dyDescent="0.25">
      <c r="A20294" s="68" t="s">
        <v>13624</v>
      </c>
      <c r="B20294" s="69">
        <v>490785265</v>
      </c>
      <c r="C20294" s="68">
        <v>5000394055285</v>
      </c>
      <c r="D20294" s="69" t="s">
        <v>13628</v>
      </c>
      <c r="E20294" s="65">
        <f>IFERROR(VLOOKUP(C20294,Pivot!A:B,2,0),0)</f>
        <v>0</v>
      </c>
      <c r="F20294" s="65">
        <f>IFERROR(VLOOKUP(C20294,Pivot!A:C,3,0),0)</f>
        <v>0</v>
      </c>
    </row>
    <row r="20295" spans="1:6" x14ac:dyDescent="0.25">
      <c r="A20295" s="68" t="s">
        <v>13624</v>
      </c>
      <c r="B20295" s="69">
        <v>490785265</v>
      </c>
      <c r="C20295" s="68">
        <v>5000394060678</v>
      </c>
      <c r="D20295" s="69" t="s">
        <v>13628</v>
      </c>
      <c r="E20295" s="65">
        <f>IFERROR(VLOOKUP(C20295,Pivot!A:B,2,0),0)</f>
        <v>0</v>
      </c>
      <c r="F20295" s="65">
        <f>IFERROR(VLOOKUP(C20295,Pivot!A:C,3,0),0)</f>
        <v>0</v>
      </c>
    </row>
    <row r="20296" spans="1:6" x14ac:dyDescent="0.25">
      <c r="A20296" s="68" t="s">
        <v>13624</v>
      </c>
      <c r="B20296" s="69">
        <v>490785265</v>
      </c>
      <c r="C20296" s="68">
        <v>5000394082519</v>
      </c>
      <c r="D20296" s="69" t="s">
        <v>13628</v>
      </c>
      <c r="E20296" s="65">
        <f>IFERROR(VLOOKUP(C20296,Pivot!A:B,2,0),0)</f>
        <v>0</v>
      </c>
      <c r="F20296" s="65">
        <f>IFERROR(VLOOKUP(C20296,Pivot!A:C,3,0),0)</f>
        <v>0</v>
      </c>
    </row>
    <row r="20297" spans="1:6" x14ac:dyDescent="0.25">
      <c r="A20297" s="68" t="s">
        <v>13624</v>
      </c>
      <c r="B20297" s="69">
        <v>490785265</v>
      </c>
      <c r="C20297" s="68">
        <v>5000394085329</v>
      </c>
      <c r="D20297" s="69" t="s">
        <v>13628</v>
      </c>
      <c r="E20297" s="65">
        <f>IFERROR(VLOOKUP(C20297,Pivot!A:B,2,0),0)</f>
        <v>0</v>
      </c>
      <c r="F20297" s="65">
        <f>IFERROR(VLOOKUP(C20297,Pivot!A:C,3,0),0)</f>
        <v>0</v>
      </c>
    </row>
    <row r="20298" spans="1:6" x14ac:dyDescent="0.25">
      <c r="A20298" s="68" t="s">
        <v>13624</v>
      </c>
      <c r="B20298" s="69">
        <v>490785265</v>
      </c>
      <c r="C20298" s="68">
        <v>5000394095427</v>
      </c>
      <c r="D20298" s="69" t="s">
        <v>13628</v>
      </c>
      <c r="E20298" s="65">
        <f>IFERROR(VLOOKUP(C20298,Pivot!A:B,2,0),0)</f>
        <v>0</v>
      </c>
      <c r="F20298" s="65">
        <f>IFERROR(VLOOKUP(C20298,Pivot!A:C,3,0),0)</f>
        <v>0</v>
      </c>
    </row>
    <row r="20299" spans="1:6" x14ac:dyDescent="0.25">
      <c r="A20299" s="68" t="s">
        <v>13624</v>
      </c>
      <c r="B20299" s="69">
        <v>490785265</v>
      </c>
      <c r="C20299" s="68">
        <v>5000394109360</v>
      </c>
      <c r="D20299" s="69" t="s">
        <v>13628</v>
      </c>
      <c r="E20299" s="65">
        <f>IFERROR(VLOOKUP(C20299,Pivot!A:B,2,0),0)</f>
        <v>0</v>
      </c>
      <c r="F20299" s="65">
        <f>IFERROR(VLOOKUP(C20299,Pivot!A:C,3,0),0)</f>
        <v>0</v>
      </c>
    </row>
    <row r="20300" spans="1:6" x14ac:dyDescent="0.25">
      <c r="A20300" s="68" t="s">
        <v>13624</v>
      </c>
      <c r="B20300" s="69">
        <v>490785265</v>
      </c>
      <c r="C20300" s="68">
        <v>5000394109469</v>
      </c>
      <c r="D20300" s="69" t="s">
        <v>13628</v>
      </c>
      <c r="E20300" s="65">
        <f>IFERROR(VLOOKUP(C20300,Pivot!A:B,2,0),0)</f>
        <v>0</v>
      </c>
      <c r="F20300" s="65">
        <f>IFERROR(VLOOKUP(C20300,Pivot!A:C,3,0),0)</f>
        <v>0</v>
      </c>
    </row>
    <row r="20301" spans="1:6" x14ac:dyDescent="0.25">
      <c r="A20301" s="68" t="s">
        <v>13624</v>
      </c>
      <c r="B20301" s="69">
        <v>490785265</v>
      </c>
      <c r="C20301" s="68">
        <v>5000394116566</v>
      </c>
      <c r="D20301" s="69" t="s">
        <v>13628</v>
      </c>
      <c r="E20301" s="65">
        <f>IFERROR(VLOOKUP(C20301,Pivot!A:B,2,0),0)</f>
        <v>0</v>
      </c>
      <c r="F20301" s="65">
        <f>IFERROR(VLOOKUP(C20301,Pivot!A:C,3,0),0)</f>
        <v>0</v>
      </c>
    </row>
    <row r="20302" spans="1:6" x14ac:dyDescent="0.25">
      <c r="A20302" s="68" t="s">
        <v>13624</v>
      </c>
      <c r="B20302" s="69">
        <v>490785265</v>
      </c>
      <c r="C20302" s="68">
        <v>5000394121263</v>
      </c>
      <c r="D20302" s="69" t="s">
        <v>13628</v>
      </c>
      <c r="E20302" s="65">
        <f>IFERROR(VLOOKUP(C20302,Pivot!A:B,2,0),0)</f>
        <v>2</v>
      </c>
      <c r="F20302" s="65">
        <f>IFERROR(VLOOKUP(C20302,Pivot!A:C,3,0),0)</f>
        <v>210</v>
      </c>
    </row>
    <row r="20303" spans="1:6" x14ac:dyDescent="0.25">
      <c r="A20303" s="68" t="s">
        <v>13624</v>
      </c>
      <c r="B20303" s="69">
        <v>490785265</v>
      </c>
      <c r="C20303" s="68">
        <v>5000394202412</v>
      </c>
      <c r="D20303" s="69" t="s">
        <v>13628</v>
      </c>
      <c r="E20303" s="65">
        <f>IFERROR(VLOOKUP(C20303,Pivot!A:B,2,0),0)</f>
        <v>0</v>
      </c>
      <c r="F20303" s="65">
        <f>IFERROR(VLOOKUP(C20303,Pivot!A:C,3,0),0)</f>
        <v>0</v>
      </c>
    </row>
    <row r="20304" spans="1:6" x14ac:dyDescent="0.25">
      <c r="A20304" s="68" t="s">
        <v>13624</v>
      </c>
      <c r="B20304" s="69">
        <v>490785266</v>
      </c>
      <c r="C20304" s="68">
        <v>490785266</v>
      </c>
      <c r="D20304" s="69" t="s">
        <v>13629</v>
      </c>
      <c r="E20304" s="65">
        <f>IFERROR(VLOOKUP(C20304,Pivot!A:B,2,0),0)</f>
        <v>0</v>
      </c>
      <c r="F20304" s="65">
        <f>IFERROR(VLOOKUP(C20304,Pivot!A:C,3,0),0)</f>
        <v>0</v>
      </c>
    </row>
    <row r="20305" spans="1:6" x14ac:dyDescent="0.25">
      <c r="A20305" s="68" t="s">
        <v>13624</v>
      </c>
      <c r="B20305" s="69">
        <v>490785266</v>
      </c>
      <c r="C20305" s="68">
        <v>5000394121294</v>
      </c>
      <c r="D20305" s="69" t="s">
        <v>13629</v>
      </c>
      <c r="E20305" s="65">
        <f>IFERROR(VLOOKUP(C20305,Pivot!A:B,2,0),0)</f>
        <v>0</v>
      </c>
      <c r="F20305" s="65">
        <f>IFERROR(VLOOKUP(C20305,Pivot!A:C,3,0),0)</f>
        <v>0</v>
      </c>
    </row>
    <row r="20306" spans="1:6" x14ac:dyDescent="0.25">
      <c r="A20306" s="68" t="s">
        <v>13624</v>
      </c>
      <c r="B20306" s="69">
        <v>491299385</v>
      </c>
      <c r="C20306" s="68">
        <v>5000394118980</v>
      </c>
      <c r="D20306" s="69" t="s">
        <v>13630</v>
      </c>
      <c r="E20306" s="65">
        <f>IFERROR(VLOOKUP(C20306,Pivot!A:B,2,0),0)</f>
        <v>0</v>
      </c>
      <c r="F20306" s="65">
        <f>IFERROR(VLOOKUP(C20306,Pivot!A:C,3,0),0)</f>
        <v>0</v>
      </c>
    </row>
    <row r="20307" spans="1:6" x14ac:dyDescent="0.25">
      <c r="A20307" s="68" t="s">
        <v>13624</v>
      </c>
      <c r="B20307" s="69">
        <v>491160945</v>
      </c>
      <c r="C20307" s="68">
        <v>491160945</v>
      </c>
      <c r="D20307" s="69" t="s">
        <v>13631</v>
      </c>
      <c r="E20307" s="65">
        <f>IFERROR(VLOOKUP(C20307,Pivot!A:B,2,0),0)</f>
        <v>0</v>
      </c>
      <c r="F20307" s="65">
        <f>IFERROR(VLOOKUP(C20307,Pivot!A:C,3,0),0)</f>
        <v>0</v>
      </c>
    </row>
    <row r="20308" spans="1:6" x14ac:dyDescent="0.25">
      <c r="A20308" s="68" t="s">
        <v>13624</v>
      </c>
      <c r="B20308" s="69">
        <v>491160945</v>
      </c>
      <c r="C20308" s="68">
        <v>5000394095328</v>
      </c>
      <c r="D20308" s="69" t="s">
        <v>13631</v>
      </c>
      <c r="E20308" s="65">
        <f>IFERROR(VLOOKUP(C20308,Pivot!A:B,2,0),0)</f>
        <v>0</v>
      </c>
      <c r="F20308" s="65">
        <f>IFERROR(VLOOKUP(C20308,Pivot!A:C,3,0),0)</f>
        <v>0</v>
      </c>
    </row>
    <row r="20309" spans="1:6" x14ac:dyDescent="0.25">
      <c r="A20309" s="68" t="s">
        <v>13624</v>
      </c>
      <c r="B20309" s="69">
        <v>491160945</v>
      </c>
      <c r="C20309" s="68">
        <v>5000394109421</v>
      </c>
      <c r="D20309" s="69" t="s">
        <v>13631</v>
      </c>
      <c r="E20309" s="65">
        <f>IFERROR(VLOOKUP(C20309,Pivot!A:B,2,0),0)</f>
        <v>0</v>
      </c>
      <c r="F20309" s="65">
        <f>IFERROR(VLOOKUP(C20309,Pivot!A:C,3,0),0)</f>
        <v>0</v>
      </c>
    </row>
    <row r="20310" spans="1:6" x14ac:dyDescent="0.25">
      <c r="A20310" s="68" t="s">
        <v>13624</v>
      </c>
      <c r="B20310" s="69">
        <v>491160945</v>
      </c>
      <c r="C20310" s="68">
        <v>5000394118966</v>
      </c>
      <c r="D20310" s="69" t="s">
        <v>13631</v>
      </c>
      <c r="E20310" s="65">
        <f>IFERROR(VLOOKUP(C20310,Pivot!A:B,2,0),0)</f>
        <v>0</v>
      </c>
      <c r="F20310" s="65">
        <f>IFERROR(VLOOKUP(C20310,Pivot!A:C,3,0),0)</f>
        <v>0</v>
      </c>
    </row>
    <row r="20311" spans="1:6" x14ac:dyDescent="0.25">
      <c r="A20311" s="68" t="s">
        <v>13624</v>
      </c>
      <c r="B20311" s="69">
        <v>491160945</v>
      </c>
      <c r="C20311" s="68">
        <v>5000394121386</v>
      </c>
      <c r="D20311" s="69" t="s">
        <v>13631</v>
      </c>
      <c r="E20311" s="65">
        <f>IFERROR(VLOOKUP(C20311,Pivot!A:B,2,0),0)</f>
        <v>0</v>
      </c>
      <c r="F20311" s="65">
        <f>IFERROR(VLOOKUP(C20311,Pivot!A:C,3,0),0)</f>
        <v>0</v>
      </c>
    </row>
    <row r="20312" spans="1:6" x14ac:dyDescent="0.25">
      <c r="A20312" s="68" t="s">
        <v>13624</v>
      </c>
      <c r="B20312" s="69">
        <v>491159919</v>
      </c>
      <c r="C20312" s="68">
        <v>491159919</v>
      </c>
      <c r="D20312" s="69" t="s">
        <v>13632</v>
      </c>
      <c r="E20312" s="65">
        <f>IFERROR(VLOOKUP(C20312,Pivot!A:B,2,0),0)</f>
        <v>0</v>
      </c>
      <c r="F20312" s="65">
        <f>IFERROR(VLOOKUP(C20312,Pivot!A:C,3,0),0)</f>
        <v>0</v>
      </c>
    </row>
    <row r="20313" spans="1:6" x14ac:dyDescent="0.25">
      <c r="A20313" s="68" t="s">
        <v>13624</v>
      </c>
      <c r="B20313" s="69">
        <v>491159919</v>
      </c>
      <c r="C20313" s="68">
        <v>5000394082403</v>
      </c>
      <c r="D20313" s="69" t="s">
        <v>13632</v>
      </c>
      <c r="E20313" s="65">
        <f>IFERROR(VLOOKUP(C20313,Pivot!A:B,2,0),0)</f>
        <v>0</v>
      </c>
      <c r="F20313" s="65">
        <f>IFERROR(VLOOKUP(C20313,Pivot!A:C,3,0),0)</f>
        <v>0</v>
      </c>
    </row>
    <row r="20314" spans="1:6" x14ac:dyDescent="0.25">
      <c r="A20314" s="68" t="s">
        <v>13624</v>
      </c>
      <c r="B20314" s="69">
        <v>491159919</v>
      </c>
      <c r="C20314" s="68">
        <v>5000394095373</v>
      </c>
      <c r="D20314" s="69" t="s">
        <v>13632</v>
      </c>
      <c r="E20314" s="65">
        <f>IFERROR(VLOOKUP(C20314,Pivot!A:B,2,0),0)</f>
        <v>0</v>
      </c>
      <c r="F20314" s="65">
        <f>IFERROR(VLOOKUP(C20314,Pivot!A:C,3,0),0)</f>
        <v>0</v>
      </c>
    </row>
    <row r="20315" spans="1:6" x14ac:dyDescent="0.25">
      <c r="A20315" s="68" t="s">
        <v>13624</v>
      </c>
      <c r="B20315" s="69">
        <v>491159919</v>
      </c>
      <c r="C20315" s="68">
        <v>5000394109407</v>
      </c>
      <c r="D20315" s="69" t="s">
        <v>13632</v>
      </c>
      <c r="E20315" s="65">
        <f>IFERROR(VLOOKUP(C20315,Pivot!A:B,2,0),0)</f>
        <v>0</v>
      </c>
      <c r="F20315" s="65">
        <f>IFERROR(VLOOKUP(C20315,Pivot!A:C,3,0),0)</f>
        <v>0</v>
      </c>
    </row>
    <row r="20316" spans="1:6" x14ac:dyDescent="0.25">
      <c r="A20316" s="68" t="s">
        <v>13624</v>
      </c>
      <c r="B20316" s="69">
        <v>491159919</v>
      </c>
      <c r="C20316" s="68">
        <v>5000394118928</v>
      </c>
      <c r="D20316" s="69" t="s">
        <v>13632</v>
      </c>
      <c r="E20316" s="65">
        <f>IFERROR(VLOOKUP(C20316,Pivot!A:B,2,0),0)</f>
        <v>0</v>
      </c>
      <c r="F20316" s="65">
        <f>IFERROR(VLOOKUP(C20316,Pivot!A:C,3,0),0)</f>
        <v>0</v>
      </c>
    </row>
    <row r="20317" spans="1:6" x14ac:dyDescent="0.25">
      <c r="A20317" s="68" t="s">
        <v>13624</v>
      </c>
      <c r="B20317" s="69">
        <v>491159919</v>
      </c>
      <c r="C20317" s="68">
        <v>5000394121324</v>
      </c>
      <c r="D20317" s="69" t="s">
        <v>13632</v>
      </c>
      <c r="E20317" s="65">
        <f>IFERROR(VLOOKUP(C20317,Pivot!A:B,2,0),0)</f>
        <v>0</v>
      </c>
      <c r="F20317" s="65">
        <f>IFERROR(VLOOKUP(C20317,Pivot!A:C,3,0),0)</f>
        <v>0</v>
      </c>
    </row>
    <row r="20318" spans="1:6" x14ac:dyDescent="0.25">
      <c r="A20318" s="68" t="s">
        <v>13624</v>
      </c>
      <c r="B20318" s="69">
        <v>490785262</v>
      </c>
      <c r="C20318" s="68">
        <v>5000394041028</v>
      </c>
      <c r="D20318" s="69" t="s">
        <v>13633</v>
      </c>
      <c r="E20318" s="65">
        <f>IFERROR(VLOOKUP(C20318,Pivot!A:B,2,0),0)</f>
        <v>0</v>
      </c>
      <c r="F20318" s="65">
        <f>IFERROR(VLOOKUP(C20318,Pivot!A:C,3,0),0)</f>
        <v>0</v>
      </c>
    </row>
    <row r="20319" spans="1:6" x14ac:dyDescent="0.25">
      <c r="A20319" s="68" t="s">
        <v>13624</v>
      </c>
      <c r="B20319" s="69">
        <v>490785262</v>
      </c>
      <c r="C20319" s="68">
        <v>5000394046016</v>
      </c>
      <c r="D20319" s="69" t="s">
        <v>13633</v>
      </c>
      <c r="E20319" s="65">
        <f>IFERROR(VLOOKUP(C20319,Pivot!A:B,2,0),0)</f>
        <v>0</v>
      </c>
      <c r="F20319" s="65">
        <f>IFERROR(VLOOKUP(C20319,Pivot!A:C,3,0),0)</f>
        <v>0</v>
      </c>
    </row>
    <row r="20320" spans="1:6" x14ac:dyDescent="0.25">
      <c r="A20320" s="68" t="s">
        <v>13624</v>
      </c>
      <c r="B20320" s="69">
        <v>490785262</v>
      </c>
      <c r="C20320" s="68">
        <v>5000394055131</v>
      </c>
      <c r="D20320" s="69" t="s">
        <v>13633</v>
      </c>
      <c r="E20320" s="65">
        <f>IFERROR(VLOOKUP(C20320,Pivot!A:B,2,0),0)</f>
        <v>0</v>
      </c>
      <c r="F20320" s="65">
        <f>IFERROR(VLOOKUP(C20320,Pivot!A:C,3,0),0)</f>
        <v>0</v>
      </c>
    </row>
    <row r="20321" spans="1:6" x14ac:dyDescent="0.25">
      <c r="A20321" s="68" t="s">
        <v>13624</v>
      </c>
      <c r="B20321" s="69">
        <v>490785262</v>
      </c>
      <c r="C20321" s="68">
        <v>5000394055476</v>
      </c>
      <c r="D20321" s="69" t="s">
        <v>13633</v>
      </c>
      <c r="E20321" s="65">
        <f>IFERROR(VLOOKUP(C20321,Pivot!A:B,2,0),0)</f>
        <v>0</v>
      </c>
      <c r="F20321" s="65">
        <f>IFERROR(VLOOKUP(C20321,Pivot!A:C,3,0),0)</f>
        <v>0</v>
      </c>
    </row>
    <row r="20322" spans="1:6" x14ac:dyDescent="0.25">
      <c r="A20322" s="68" t="s">
        <v>13624</v>
      </c>
      <c r="B20322" s="69">
        <v>490785262</v>
      </c>
      <c r="C20322" s="68">
        <v>5000394060555</v>
      </c>
      <c r="D20322" s="69" t="s">
        <v>13633</v>
      </c>
      <c r="E20322" s="65">
        <f>IFERROR(VLOOKUP(C20322,Pivot!A:B,2,0),0)</f>
        <v>0</v>
      </c>
      <c r="F20322" s="65">
        <f>IFERROR(VLOOKUP(C20322,Pivot!A:C,3,0),0)</f>
        <v>0</v>
      </c>
    </row>
    <row r="20323" spans="1:6" x14ac:dyDescent="0.25">
      <c r="A20323" s="68" t="s">
        <v>13624</v>
      </c>
      <c r="B20323" s="69">
        <v>490785262</v>
      </c>
      <c r="C20323" s="68">
        <v>5000394085251</v>
      </c>
      <c r="D20323" s="69" t="s">
        <v>13633</v>
      </c>
      <c r="E20323" s="65">
        <f>IFERROR(VLOOKUP(C20323,Pivot!A:B,2,0),0)</f>
        <v>0</v>
      </c>
      <c r="F20323" s="65">
        <f>IFERROR(VLOOKUP(C20323,Pivot!A:C,3,0),0)</f>
        <v>0</v>
      </c>
    </row>
    <row r="20324" spans="1:6" x14ac:dyDescent="0.25">
      <c r="A20324" s="68" t="s">
        <v>13624</v>
      </c>
      <c r="B20324" s="69">
        <v>490785262</v>
      </c>
      <c r="C20324" s="68">
        <v>5000394095410</v>
      </c>
      <c r="D20324" s="69" t="s">
        <v>13633</v>
      </c>
      <c r="E20324" s="65">
        <f>IFERROR(VLOOKUP(C20324,Pivot!A:B,2,0),0)</f>
        <v>0</v>
      </c>
      <c r="F20324" s="65">
        <f>IFERROR(VLOOKUP(C20324,Pivot!A:C,3,0),0)</f>
        <v>0</v>
      </c>
    </row>
    <row r="20325" spans="1:6" x14ac:dyDescent="0.25">
      <c r="A20325" s="68" t="s">
        <v>13624</v>
      </c>
      <c r="B20325" s="69">
        <v>490785262</v>
      </c>
      <c r="C20325" s="68">
        <v>5000394109339</v>
      </c>
      <c r="D20325" s="69" t="s">
        <v>13633</v>
      </c>
      <c r="E20325" s="65">
        <f>IFERROR(VLOOKUP(C20325,Pivot!A:B,2,0),0)</f>
        <v>0</v>
      </c>
      <c r="F20325" s="65">
        <f>IFERROR(VLOOKUP(C20325,Pivot!A:C,3,0),0)</f>
        <v>0</v>
      </c>
    </row>
    <row r="20326" spans="1:6" x14ac:dyDescent="0.25">
      <c r="A20326" s="68" t="s">
        <v>13624</v>
      </c>
      <c r="B20326" s="69">
        <v>490785262</v>
      </c>
      <c r="C20326" s="68">
        <v>5000394116689</v>
      </c>
      <c r="D20326" s="69" t="s">
        <v>13633</v>
      </c>
      <c r="E20326" s="65">
        <f>IFERROR(VLOOKUP(C20326,Pivot!A:B,2,0),0)</f>
        <v>0</v>
      </c>
      <c r="F20326" s="65">
        <f>IFERROR(VLOOKUP(C20326,Pivot!A:C,3,0),0)</f>
        <v>0</v>
      </c>
    </row>
    <row r="20327" spans="1:6" x14ac:dyDescent="0.25">
      <c r="A20327" s="68" t="s">
        <v>13624</v>
      </c>
      <c r="B20327" s="69">
        <v>490785262</v>
      </c>
      <c r="C20327" s="68">
        <v>5000394121171</v>
      </c>
      <c r="D20327" s="69" t="s">
        <v>13633</v>
      </c>
      <c r="E20327" s="65">
        <f>IFERROR(VLOOKUP(C20327,Pivot!A:B,2,0),0)</f>
        <v>9</v>
      </c>
      <c r="F20327" s="65">
        <f>IFERROR(VLOOKUP(C20327,Pivot!A:C,3,0),0)</f>
        <v>931.93000000000006</v>
      </c>
    </row>
    <row r="20328" spans="1:6" x14ac:dyDescent="0.25">
      <c r="A20328" s="68" t="s">
        <v>13624</v>
      </c>
      <c r="B20328" s="69">
        <v>490785262</v>
      </c>
      <c r="C20328" s="68">
        <v>5000394202504</v>
      </c>
      <c r="D20328" s="69" t="s">
        <v>13633</v>
      </c>
      <c r="E20328" s="65">
        <f>IFERROR(VLOOKUP(C20328,Pivot!A:B,2,0),0)</f>
        <v>0</v>
      </c>
      <c r="F20328" s="65">
        <f>IFERROR(VLOOKUP(C20328,Pivot!A:C,3,0),0)</f>
        <v>0</v>
      </c>
    </row>
    <row r="20329" spans="1:6" x14ac:dyDescent="0.25">
      <c r="A20329" s="68" t="s">
        <v>13624</v>
      </c>
      <c r="B20329" s="69">
        <v>490005899</v>
      </c>
      <c r="C20329" s="68">
        <v>490005899</v>
      </c>
      <c r="D20329" s="69" t="s">
        <v>13634</v>
      </c>
      <c r="E20329" s="65">
        <f>IFERROR(VLOOKUP(C20329,Pivot!A:B,2,0),0)</f>
        <v>0</v>
      </c>
      <c r="F20329" s="65">
        <f>IFERROR(VLOOKUP(C20329,Pivot!A:C,3,0),0)</f>
        <v>0</v>
      </c>
    </row>
    <row r="20330" spans="1:6" x14ac:dyDescent="0.25">
      <c r="A20330" s="68" t="s">
        <v>13624</v>
      </c>
      <c r="B20330" s="69">
        <v>490005899</v>
      </c>
      <c r="C20330" s="68">
        <v>5000394055445</v>
      </c>
      <c r="D20330" s="69" t="s">
        <v>13634</v>
      </c>
      <c r="E20330" s="65">
        <f>IFERROR(VLOOKUP(C20330,Pivot!A:B,2,0),0)</f>
        <v>0</v>
      </c>
      <c r="F20330" s="65">
        <f>IFERROR(VLOOKUP(C20330,Pivot!A:C,3,0),0)</f>
        <v>0</v>
      </c>
    </row>
    <row r="20331" spans="1:6" x14ac:dyDescent="0.25">
      <c r="A20331" s="68" t="s">
        <v>13624</v>
      </c>
      <c r="B20331" s="69">
        <v>490005899</v>
      </c>
      <c r="C20331" s="68">
        <v>5000394060869</v>
      </c>
      <c r="D20331" s="69" t="s">
        <v>13634</v>
      </c>
      <c r="E20331" s="65">
        <f>IFERROR(VLOOKUP(C20331,Pivot!A:B,2,0),0)</f>
        <v>0</v>
      </c>
      <c r="F20331" s="65">
        <f>IFERROR(VLOOKUP(C20331,Pivot!A:C,3,0),0)</f>
        <v>0</v>
      </c>
    </row>
    <row r="20332" spans="1:6" x14ac:dyDescent="0.25">
      <c r="A20332" s="68" t="s">
        <v>13624</v>
      </c>
      <c r="B20332" s="69">
        <v>490005899</v>
      </c>
      <c r="C20332" s="68">
        <v>5000394082373</v>
      </c>
      <c r="D20332" s="69" t="s">
        <v>13634</v>
      </c>
      <c r="E20332" s="65">
        <f>IFERROR(VLOOKUP(C20332,Pivot!A:B,2,0),0)</f>
        <v>0</v>
      </c>
      <c r="F20332" s="65">
        <f>IFERROR(VLOOKUP(C20332,Pivot!A:C,3,0),0)</f>
        <v>0</v>
      </c>
    </row>
    <row r="20333" spans="1:6" x14ac:dyDescent="0.25">
      <c r="A20333" s="68" t="s">
        <v>13624</v>
      </c>
      <c r="B20333" s="69">
        <v>490005899</v>
      </c>
      <c r="C20333" s="68">
        <v>5000394095397</v>
      </c>
      <c r="D20333" s="69" t="s">
        <v>13634</v>
      </c>
      <c r="E20333" s="65">
        <f>IFERROR(VLOOKUP(C20333,Pivot!A:B,2,0),0)</f>
        <v>0</v>
      </c>
      <c r="F20333" s="65">
        <f>IFERROR(VLOOKUP(C20333,Pivot!A:C,3,0),0)</f>
        <v>0</v>
      </c>
    </row>
    <row r="20334" spans="1:6" x14ac:dyDescent="0.25">
      <c r="A20334" s="68" t="s">
        <v>13624</v>
      </c>
      <c r="B20334" s="69">
        <v>490005899</v>
      </c>
      <c r="C20334" s="68">
        <v>5000394109575</v>
      </c>
      <c r="D20334" s="69" t="s">
        <v>13634</v>
      </c>
      <c r="E20334" s="65">
        <f>IFERROR(VLOOKUP(C20334,Pivot!A:B,2,0),0)</f>
        <v>0</v>
      </c>
      <c r="F20334" s="65">
        <f>IFERROR(VLOOKUP(C20334,Pivot!A:C,3,0),0)</f>
        <v>0</v>
      </c>
    </row>
    <row r="20335" spans="1:6" x14ac:dyDescent="0.25">
      <c r="A20335" s="68" t="s">
        <v>13624</v>
      </c>
      <c r="B20335" s="69">
        <v>490005899</v>
      </c>
      <c r="C20335" s="68">
        <v>5000394118867</v>
      </c>
      <c r="D20335" s="69" t="s">
        <v>13634</v>
      </c>
      <c r="E20335" s="65">
        <f>IFERROR(VLOOKUP(C20335,Pivot!A:B,2,0),0)</f>
        <v>0</v>
      </c>
      <c r="F20335" s="65">
        <f>IFERROR(VLOOKUP(C20335,Pivot!A:C,3,0),0)</f>
        <v>0</v>
      </c>
    </row>
    <row r="20336" spans="1:6" x14ac:dyDescent="0.25">
      <c r="A20336" s="68" t="s">
        <v>13624</v>
      </c>
      <c r="B20336" s="69">
        <v>490005899</v>
      </c>
      <c r="C20336" s="68">
        <v>5000394206403</v>
      </c>
      <c r="D20336" s="69" t="s">
        <v>13634</v>
      </c>
      <c r="E20336" s="65">
        <f>IFERROR(VLOOKUP(C20336,Pivot!A:B,2,0),0)</f>
        <v>0</v>
      </c>
      <c r="F20336" s="65">
        <f>IFERROR(VLOOKUP(C20336,Pivot!A:C,3,0),0)</f>
        <v>0</v>
      </c>
    </row>
    <row r="20337" spans="1:6" x14ac:dyDescent="0.25">
      <c r="A20337" s="68" t="s">
        <v>13624</v>
      </c>
      <c r="B20337" s="69">
        <v>490785263</v>
      </c>
      <c r="C20337" s="68">
        <v>5000394005198</v>
      </c>
      <c r="D20337" s="69" t="s">
        <v>13635</v>
      </c>
      <c r="E20337" s="65">
        <f>IFERROR(VLOOKUP(C20337,Pivot!A:B,2,0),0)</f>
        <v>0</v>
      </c>
      <c r="F20337" s="65">
        <f>IFERROR(VLOOKUP(C20337,Pivot!A:C,3,0),0)</f>
        <v>0</v>
      </c>
    </row>
    <row r="20338" spans="1:6" x14ac:dyDescent="0.25">
      <c r="A20338" s="68" t="s">
        <v>13624</v>
      </c>
      <c r="B20338" s="69">
        <v>490785263</v>
      </c>
      <c r="C20338" s="68">
        <v>5000394041257</v>
      </c>
      <c r="D20338" s="69" t="s">
        <v>13635</v>
      </c>
      <c r="E20338" s="65">
        <f>IFERROR(VLOOKUP(C20338,Pivot!A:B,2,0),0)</f>
        <v>0</v>
      </c>
      <c r="F20338" s="65">
        <f>IFERROR(VLOOKUP(C20338,Pivot!A:C,3,0),0)</f>
        <v>0</v>
      </c>
    </row>
    <row r="20339" spans="1:6" x14ac:dyDescent="0.25">
      <c r="A20339" s="68" t="s">
        <v>13624</v>
      </c>
      <c r="B20339" s="69">
        <v>490785263</v>
      </c>
      <c r="C20339" s="68">
        <v>5000394045989</v>
      </c>
      <c r="D20339" s="69" t="s">
        <v>13635</v>
      </c>
      <c r="E20339" s="65">
        <f>IFERROR(VLOOKUP(C20339,Pivot!A:B,2,0),0)</f>
        <v>0</v>
      </c>
      <c r="F20339" s="65">
        <f>IFERROR(VLOOKUP(C20339,Pivot!A:C,3,0),0)</f>
        <v>0</v>
      </c>
    </row>
    <row r="20340" spans="1:6" x14ac:dyDescent="0.25">
      <c r="A20340" s="68" t="s">
        <v>13624</v>
      </c>
      <c r="B20340" s="69">
        <v>490785263</v>
      </c>
      <c r="C20340" s="68">
        <v>5000394055193</v>
      </c>
      <c r="D20340" s="69" t="s">
        <v>13635</v>
      </c>
      <c r="E20340" s="65">
        <f>IFERROR(VLOOKUP(C20340,Pivot!A:B,2,0),0)</f>
        <v>0</v>
      </c>
      <c r="F20340" s="65">
        <f>IFERROR(VLOOKUP(C20340,Pivot!A:C,3,0),0)</f>
        <v>0</v>
      </c>
    </row>
    <row r="20341" spans="1:6" x14ac:dyDescent="0.25">
      <c r="A20341" s="68" t="s">
        <v>13624</v>
      </c>
      <c r="B20341" s="69">
        <v>490785263</v>
      </c>
      <c r="C20341" s="68">
        <v>5000394060616</v>
      </c>
      <c r="D20341" s="69" t="s">
        <v>13635</v>
      </c>
      <c r="E20341" s="65">
        <f>IFERROR(VLOOKUP(C20341,Pivot!A:B,2,0),0)</f>
        <v>0</v>
      </c>
      <c r="F20341" s="65">
        <f>IFERROR(VLOOKUP(C20341,Pivot!A:C,3,0),0)</f>
        <v>0</v>
      </c>
    </row>
    <row r="20342" spans="1:6" x14ac:dyDescent="0.25">
      <c r="A20342" s="68" t="s">
        <v>13624</v>
      </c>
      <c r="B20342" s="69">
        <v>490785263</v>
      </c>
      <c r="C20342" s="68">
        <v>5000394081208</v>
      </c>
      <c r="D20342" s="69" t="s">
        <v>13635</v>
      </c>
      <c r="E20342" s="65">
        <f>IFERROR(VLOOKUP(C20342,Pivot!A:B,2,0),0)</f>
        <v>0</v>
      </c>
      <c r="F20342" s="65">
        <f>IFERROR(VLOOKUP(C20342,Pivot!A:C,3,0),0)</f>
        <v>0</v>
      </c>
    </row>
    <row r="20343" spans="1:6" x14ac:dyDescent="0.25">
      <c r="A20343" s="68" t="s">
        <v>13624</v>
      </c>
      <c r="B20343" s="69">
        <v>490785263</v>
      </c>
      <c r="C20343" s="68">
        <v>5000394095274</v>
      </c>
      <c r="D20343" s="69" t="s">
        <v>13635</v>
      </c>
      <c r="E20343" s="65">
        <f>IFERROR(VLOOKUP(C20343,Pivot!A:B,2,0),0)</f>
        <v>0</v>
      </c>
      <c r="F20343" s="65">
        <f>IFERROR(VLOOKUP(C20343,Pivot!A:C,3,0),0)</f>
        <v>0</v>
      </c>
    </row>
    <row r="20344" spans="1:6" x14ac:dyDescent="0.25">
      <c r="A20344" s="68" t="s">
        <v>13624</v>
      </c>
      <c r="B20344" s="69">
        <v>490785263</v>
      </c>
      <c r="C20344" s="68">
        <v>5000394109346</v>
      </c>
      <c r="D20344" s="69" t="s">
        <v>13635</v>
      </c>
      <c r="E20344" s="65">
        <f>IFERROR(VLOOKUP(C20344,Pivot!A:B,2,0),0)</f>
        <v>0</v>
      </c>
      <c r="F20344" s="65">
        <f>IFERROR(VLOOKUP(C20344,Pivot!A:C,3,0),0)</f>
        <v>0</v>
      </c>
    </row>
    <row r="20345" spans="1:6" x14ac:dyDescent="0.25">
      <c r="A20345" s="68" t="s">
        <v>13624</v>
      </c>
      <c r="B20345" s="69">
        <v>490785263</v>
      </c>
      <c r="C20345" s="68">
        <v>5000394116719</v>
      </c>
      <c r="D20345" s="69" t="s">
        <v>13635</v>
      </c>
      <c r="E20345" s="65">
        <f>IFERROR(VLOOKUP(C20345,Pivot!A:B,2,0),0)</f>
        <v>0</v>
      </c>
      <c r="F20345" s="65">
        <f>IFERROR(VLOOKUP(C20345,Pivot!A:C,3,0),0)</f>
        <v>0</v>
      </c>
    </row>
    <row r="20346" spans="1:6" x14ac:dyDescent="0.25">
      <c r="A20346" s="68" t="s">
        <v>13624</v>
      </c>
      <c r="B20346" s="69">
        <v>490785263</v>
      </c>
      <c r="C20346" s="68">
        <v>5000394121201</v>
      </c>
      <c r="D20346" s="69" t="s">
        <v>13635</v>
      </c>
      <c r="E20346" s="65">
        <f>IFERROR(VLOOKUP(C20346,Pivot!A:B,2,0),0)</f>
        <v>0</v>
      </c>
      <c r="F20346" s="65">
        <f>IFERROR(VLOOKUP(C20346,Pivot!A:C,3,0),0)</f>
        <v>0</v>
      </c>
    </row>
    <row r="20347" spans="1:6" x14ac:dyDescent="0.25">
      <c r="A20347" s="68" t="s">
        <v>13624</v>
      </c>
      <c r="B20347" s="69">
        <v>490785263</v>
      </c>
      <c r="C20347" s="68">
        <v>5000394121355</v>
      </c>
      <c r="D20347" s="69" t="s">
        <v>13635</v>
      </c>
      <c r="E20347" s="65">
        <f>IFERROR(VLOOKUP(C20347,Pivot!A:B,2,0),0)</f>
        <v>0</v>
      </c>
      <c r="F20347" s="65">
        <f>IFERROR(VLOOKUP(C20347,Pivot!A:C,3,0),0)</f>
        <v>0</v>
      </c>
    </row>
    <row r="20348" spans="1:6" x14ac:dyDescent="0.25">
      <c r="A20348" s="68" t="s">
        <v>13624</v>
      </c>
      <c r="B20348" s="69">
        <v>490785263</v>
      </c>
      <c r="C20348" s="68">
        <v>5000394126480</v>
      </c>
      <c r="D20348" s="69" t="s">
        <v>13635</v>
      </c>
      <c r="E20348" s="65">
        <f>IFERROR(VLOOKUP(C20348,Pivot!A:B,2,0),0)</f>
        <v>0</v>
      </c>
      <c r="F20348" s="65">
        <f>IFERROR(VLOOKUP(C20348,Pivot!A:C,3,0),0)</f>
        <v>0</v>
      </c>
    </row>
    <row r="20349" spans="1:6" x14ac:dyDescent="0.25">
      <c r="A20349" s="68" t="s">
        <v>13624</v>
      </c>
      <c r="B20349" s="69">
        <v>490785263</v>
      </c>
      <c r="C20349" s="68">
        <v>5000394128514</v>
      </c>
      <c r="D20349" s="69" t="s">
        <v>13635</v>
      </c>
      <c r="E20349" s="65">
        <f>IFERROR(VLOOKUP(C20349,Pivot!A:B,2,0),0)</f>
        <v>0</v>
      </c>
      <c r="F20349" s="65">
        <f>IFERROR(VLOOKUP(C20349,Pivot!A:C,3,0),0)</f>
        <v>0</v>
      </c>
    </row>
    <row r="20350" spans="1:6" x14ac:dyDescent="0.25">
      <c r="A20350" s="68" t="s">
        <v>13624</v>
      </c>
      <c r="B20350" s="69">
        <v>490785263</v>
      </c>
      <c r="C20350" s="68">
        <v>5000394202474</v>
      </c>
      <c r="D20350" s="69" t="s">
        <v>13635</v>
      </c>
      <c r="E20350" s="65">
        <f>IFERROR(VLOOKUP(C20350,Pivot!A:B,2,0),0)</f>
        <v>0</v>
      </c>
      <c r="F20350" s="65">
        <f>IFERROR(VLOOKUP(C20350,Pivot!A:C,3,0),0)</f>
        <v>0</v>
      </c>
    </row>
    <row r="20351" spans="1:6" x14ac:dyDescent="0.25">
      <c r="A20351" s="68" t="s">
        <v>13624</v>
      </c>
      <c r="B20351" s="69">
        <v>491299384</v>
      </c>
      <c r="C20351" s="68">
        <v>5000394119017</v>
      </c>
      <c r="D20351" s="69" t="s">
        <v>13636</v>
      </c>
      <c r="E20351" s="65">
        <f>IFERROR(VLOOKUP(C20351,Pivot!A:B,2,0),0)</f>
        <v>0</v>
      </c>
      <c r="F20351" s="65">
        <f>IFERROR(VLOOKUP(C20351,Pivot!A:C,3,0),0)</f>
        <v>0</v>
      </c>
    </row>
    <row r="20352" spans="1:6" x14ac:dyDescent="0.25">
      <c r="A20352" s="68" t="s">
        <v>105</v>
      </c>
      <c r="B20352" s="69">
        <v>492415006</v>
      </c>
      <c r="C20352" s="68">
        <v>8904384300515</v>
      </c>
      <c r="D20352" s="69" t="s">
        <v>13637</v>
      </c>
      <c r="E20352" s="65">
        <f>IFERROR(VLOOKUP(C20352,Pivot!A:B,2,0),0)</f>
        <v>0</v>
      </c>
      <c r="F20352" s="65">
        <f>IFERROR(VLOOKUP(C20352,Pivot!A:C,3,0),0)</f>
        <v>0</v>
      </c>
    </row>
    <row r="20353" spans="1:6" x14ac:dyDescent="0.25">
      <c r="A20353" s="68" t="s">
        <v>105</v>
      </c>
      <c r="B20353" s="69">
        <v>492415003</v>
      </c>
      <c r="C20353" s="68">
        <v>8904384300539</v>
      </c>
      <c r="D20353" s="69" t="s">
        <v>13638</v>
      </c>
      <c r="E20353" s="65">
        <f>IFERROR(VLOOKUP(C20353,Pivot!A:B,2,0),0)</f>
        <v>0</v>
      </c>
      <c r="F20353" s="65">
        <f>IFERROR(VLOOKUP(C20353,Pivot!A:C,3,0),0)</f>
        <v>0</v>
      </c>
    </row>
    <row r="20354" spans="1:6" x14ac:dyDescent="0.25">
      <c r="A20354" s="68" t="s">
        <v>105</v>
      </c>
      <c r="B20354" s="69">
        <v>492415007</v>
      </c>
      <c r="C20354" s="68">
        <v>8904384300492</v>
      </c>
      <c r="D20354" s="69" t="s">
        <v>13639</v>
      </c>
      <c r="E20354" s="65">
        <f>IFERROR(VLOOKUP(C20354,Pivot!A:B,2,0),0)</f>
        <v>0</v>
      </c>
      <c r="F20354" s="65">
        <f>IFERROR(VLOOKUP(C20354,Pivot!A:C,3,0),0)</f>
        <v>0</v>
      </c>
    </row>
    <row r="20355" spans="1:6" x14ac:dyDescent="0.25">
      <c r="A20355" s="68" t="s">
        <v>105</v>
      </c>
      <c r="B20355" s="69">
        <v>492415005</v>
      </c>
      <c r="C20355" s="68">
        <v>8904384300546</v>
      </c>
      <c r="D20355" s="69" t="s">
        <v>13640</v>
      </c>
      <c r="E20355" s="65">
        <f>IFERROR(VLOOKUP(C20355,Pivot!A:B,2,0),0)</f>
        <v>0</v>
      </c>
      <c r="F20355" s="65">
        <f>IFERROR(VLOOKUP(C20355,Pivot!A:C,3,0),0)</f>
        <v>0</v>
      </c>
    </row>
    <row r="20356" spans="1:6" x14ac:dyDescent="0.25">
      <c r="A20356" s="68" t="s">
        <v>105</v>
      </c>
      <c r="B20356" s="69">
        <v>493662857</v>
      </c>
      <c r="C20356" s="68">
        <v>8906147810484</v>
      </c>
      <c r="D20356" s="69" t="s">
        <v>426</v>
      </c>
      <c r="E20356" s="65">
        <f>IFERROR(VLOOKUP(C20356,Pivot!A:B,2,0),0)</f>
        <v>0</v>
      </c>
      <c r="F20356" s="65">
        <f>IFERROR(VLOOKUP(C20356,Pivot!A:C,3,0),0)</f>
        <v>0</v>
      </c>
    </row>
    <row r="20357" spans="1:6" x14ac:dyDescent="0.25">
      <c r="A20357" s="68" t="s">
        <v>105</v>
      </c>
      <c r="B20357" s="69">
        <v>492408083</v>
      </c>
      <c r="C20357" s="68">
        <v>8905450031692</v>
      </c>
      <c r="D20357" s="69" t="s">
        <v>13641</v>
      </c>
      <c r="E20357" s="65">
        <f>IFERROR(VLOOKUP(C20357,Pivot!A:B,2,0),0)</f>
        <v>0</v>
      </c>
      <c r="F20357" s="65">
        <f>IFERROR(VLOOKUP(C20357,Pivot!A:C,3,0),0)</f>
        <v>0</v>
      </c>
    </row>
    <row r="20358" spans="1:6" x14ac:dyDescent="0.25">
      <c r="A20358" s="68" t="s">
        <v>105</v>
      </c>
      <c r="B20358" s="69">
        <v>492408396</v>
      </c>
      <c r="C20358" s="68">
        <v>492408396</v>
      </c>
      <c r="D20358" s="69" t="s">
        <v>13642</v>
      </c>
      <c r="E20358" s="65">
        <f>IFERROR(VLOOKUP(C20358,Pivot!A:B,2,0),0)</f>
        <v>0</v>
      </c>
      <c r="F20358" s="65">
        <f>IFERROR(VLOOKUP(C20358,Pivot!A:C,3,0),0)</f>
        <v>0</v>
      </c>
    </row>
    <row r="20359" spans="1:6" x14ac:dyDescent="0.25">
      <c r="A20359" s="68" t="s">
        <v>105</v>
      </c>
      <c r="B20359" s="69">
        <v>492408396</v>
      </c>
      <c r="C20359" s="68">
        <v>8905450034228</v>
      </c>
      <c r="D20359" s="69" t="s">
        <v>13642</v>
      </c>
      <c r="E20359" s="65">
        <f>IFERROR(VLOOKUP(C20359,Pivot!A:B,2,0),0)</f>
        <v>0</v>
      </c>
      <c r="F20359" s="65">
        <f>IFERROR(VLOOKUP(C20359,Pivot!A:C,3,0),0)</f>
        <v>0</v>
      </c>
    </row>
    <row r="20360" spans="1:6" x14ac:dyDescent="0.25">
      <c r="A20360" s="68" t="s">
        <v>105</v>
      </c>
      <c r="B20360" s="69">
        <v>492408382</v>
      </c>
      <c r="C20360" s="68">
        <v>8904153507152</v>
      </c>
      <c r="D20360" s="69" t="s">
        <v>13643</v>
      </c>
      <c r="E20360" s="65">
        <f>IFERROR(VLOOKUP(C20360,Pivot!A:B,2,0),0)</f>
        <v>0</v>
      </c>
      <c r="F20360" s="65">
        <f>IFERROR(VLOOKUP(C20360,Pivot!A:C,3,0),0)</f>
        <v>0</v>
      </c>
    </row>
    <row r="20361" spans="1:6" x14ac:dyDescent="0.25">
      <c r="A20361" s="68" t="s">
        <v>105</v>
      </c>
      <c r="B20361" s="69">
        <v>492408381</v>
      </c>
      <c r="C20361" s="68">
        <v>8904153507138</v>
      </c>
      <c r="D20361" s="69" t="s">
        <v>13644</v>
      </c>
      <c r="E20361" s="65">
        <f>IFERROR(VLOOKUP(C20361,Pivot!A:B,2,0),0)</f>
        <v>0</v>
      </c>
      <c r="F20361" s="65">
        <f>IFERROR(VLOOKUP(C20361,Pivot!A:C,3,0),0)</f>
        <v>0</v>
      </c>
    </row>
    <row r="20362" spans="1:6" x14ac:dyDescent="0.25">
      <c r="A20362" s="68" t="s">
        <v>105</v>
      </c>
      <c r="B20362" s="69">
        <v>492408380</v>
      </c>
      <c r="C20362" s="68">
        <v>8904153507121</v>
      </c>
      <c r="D20362" s="69" t="s">
        <v>13645</v>
      </c>
      <c r="E20362" s="65">
        <f>IFERROR(VLOOKUP(C20362,Pivot!A:B,2,0),0)</f>
        <v>0</v>
      </c>
      <c r="F20362" s="65">
        <f>IFERROR(VLOOKUP(C20362,Pivot!A:C,3,0),0)</f>
        <v>0</v>
      </c>
    </row>
    <row r="20363" spans="1:6" x14ac:dyDescent="0.25">
      <c r="A20363" s="68" t="s">
        <v>105</v>
      </c>
      <c r="B20363" s="69">
        <v>492408379</v>
      </c>
      <c r="C20363" s="68">
        <v>8904153507114</v>
      </c>
      <c r="D20363" s="69" t="s">
        <v>13646</v>
      </c>
      <c r="E20363" s="65">
        <f>IFERROR(VLOOKUP(C20363,Pivot!A:B,2,0),0)</f>
        <v>0</v>
      </c>
      <c r="F20363" s="65">
        <f>IFERROR(VLOOKUP(C20363,Pivot!A:C,3,0),0)</f>
        <v>0</v>
      </c>
    </row>
    <row r="20364" spans="1:6" x14ac:dyDescent="0.25">
      <c r="A20364" s="68" t="s">
        <v>105</v>
      </c>
      <c r="B20364" s="69">
        <v>492408241</v>
      </c>
      <c r="C20364" s="68">
        <v>8904153509651</v>
      </c>
      <c r="D20364" s="69" t="s">
        <v>164</v>
      </c>
      <c r="E20364" s="65">
        <f>IFERROR(VLOOKUP(C20364,Pivot!A:B,2,0),0)</f>
        <v>0</v>
      </c>
      <c r="F20364" s="65">
        <f>IFERROR(VLOOKUP(C20364,Pivot!A:C,3,0),0)</f>
        <v>0</v>
      </c>
    </row>
    <row r="20365" spans="1:6" x14ac:dyDescent="0.25">
      <c r="A20365" s="68" t="s">
        <v>105</v>
      </c>
      <c r="B20365" s="69">
        <v>492410129</v>
      </c>
      <c r="C20365" s="68">
        <v>492410129</v>
      </c>
      <c r="D20365" s="69" t="s">
        <v>428</v>
      </c>
      <c r="E20365" s="65">
        <f>IFERROR(VLOOKUP(C20365,Pivot!A:B,2,0),0)</f>
        <v>0</v>
      </c>
      <c r="F20365" s="65">
        <f>IFERROR(VLOOKUP(C20365,Pivot!A:C,3,0),0)</f>
        <v>0</v>
      </c>
    </row>
    <row r="20366" spans="1:6" x14ac:dyDescent="0.25">
      <c r="A20366" s="68" t="s">
        <v>105</v>
      </c>
      <c r="B20366" s="69">
        <v>492410129</v>
      </c>
      <c r="C20366" s="68">
        <v>8904153509729</v>
      </c>
      <c r="D20366" s="69" t="s">
        <v>428</v>
      </c>
      <c r="E20366" s="65">
        <f>IFERROR(VLOOKUP(C20366,Pivot!A:B,2,0),0)</f>
        <v>0</v>
      </c>
      <c r="F20366" s="65">
        <f>IFERROR(VLOOKUP(C20366,Pivot!A:C,3,0),0)</f>
        <v>0</v>
      </c>
    </row>
    <row r="20367" spans="1:6" x14ac:dyDescent="0.25">
      <c r="A20367" s="68" t="s">
        <v>105</v>
      </c>
      <c r="B20367" s="69">
        <v>492408244</v>
      </c>
      <c r="C20367" s="68">
        <v>8904153509682</v>
      </c>
      <c r="D20367" s="69" t="s">
        <v>429</v>
      </c>
      <c r="E20367" s="65">
        <f>IFERROR(VLOOKUP(C20367,Pivot!A:B,2,0),0)</f>
        <v>0</v>
      </c>
      <c r="F20367" s="65">
        <f>IFERROR(VLOOKUP(C20367,Pivot!A:C,3,0),0)</f>
        <v>0</v>
      </c>
    </row>
    <row r="20368" spans="1:6" x14ac:dyDescent="0.25">
      <c r="A20368" s="68" t="s">
        <v>105</v>
      </c>
      <c r="B20368" s="69">
        <v>492408242</v>
      </c>
      <c r="C20368" s="68">
        <v>8904153509668</v>
      </c>
      <c r="D20368" s="69" t="s">
        <v>165</v>
      </c>
      <c r="E20368" s="65">
        <f>IFERROR(VLOOKUP(C20368,Pivot!A:B,2,0),0)</f>
        <v>0</v>
      </c>
      <c r="F20368" s="65">
        <f>IFERROR(VLOOKUP(C20368,Pivot!A:C,3,0),0)</f>
        <v>0</v>
      </c>
    </row>
    <row r="20369" spans="1:6" x14ac:dyDescent="0.25">
      <c r="A20369" s="68" t="s">
        <v>105</v>
      </c>
      <c r="B20369" s="69">
        <v>492408242</v>
      </c>
      <c r="C20369" s="68">
        <v>492408242</v>
      </c>
      <c r="D20369" s="69" t="s">
        <v>165</v>
      </c>
      <c r="E20369" s="65">
        <f>IFERROR(VLOOKUP(C20369,Pivot!A:B,2,0),0)</f>
        <v>0</v>
      </c>
      <c r="F20369" s="65">
        <f>IFERROR(VLOOKUP(C20369,Pivot!A:C,3,0),0)</f>
        <v>0</v>
      </c>
    </row>
    <row r="20370" spans="1:6" x14ac:dyDescent="0.25">
      <c r="A20370" s="68" t="s">
        <v>105</v>
      </c>
      <c r="B20370" s="69">
        <v>492408243</v>
      </c>
      <c r="C20370" s="68">
        <v>8904153509675</v>
      </c>
      <c r="D20370" s="69" t="s">
        <v>166</v>
      </c>
      <c r="E20370" s="65">
        <f>IFERROR(VLOOKUP(C20370,Pivot!A:B,2,0),0)</f>
        <v>0</v>
      </c>
      <c r="F20370" s="65">
        <f>IFERROR(VLOOKUP(C20370,Pivot!A:C,3,0),0)</f>
        <v>0</v>
      </c>
    </row>
    <row r="20371" spans="1:6" x14ac:dyDescent="0.25">
      <c r="A20371" s="68" t="s">
        <v>105</v>
      </c>
      <c r="B20371" s="69">
        <v>492408384</v>
      </c>
      <c r="C20371" s="68">
        <v>8904153507176</v>
      </c>
      <c r="D20371" s="69" t="s">
        <v>13647</v>
      </c>
      <c r="E20371" s="65">
        <f>IFERROR(VLOOKUP(C20371,Pivot!A:B,2,0),0)</f>
        <v>0</v>
      </c>
      <c r="F20371" s="65">
        <f>IFERROR(VLOOKUP(C20371,Pivot!A:C,3,0),0)</f>
        <v>0</v>
      </c>
    </row>
    <row r="20372" spans="1:6" x14ac:dyDescent="0.25">
      <c r="A20372" s="68" t="s">
        <v>105</v>
      </c>
      <c r="B20372" s="69">
        <v>492408383</v>
      </c>
      <c r="C20372" s="68">
        <v>8904153507169</v>
      </c>
      <c r="D20372" s="69" t="s">
        <v>13648</v>
      </c>
      <c r="E20372" s="65">
        <f>IFERROR(VLOOKUP(C20372,Pivot!A:B,2,0),0)</f>
        <v>0</v>
      </c>
      <c r="F20372" s="65">
        <f>IFERROR(VLOOKUP(C20372,Pivot!A:C,3,0),0)</f>
        <v>0</v>
      </c>
    </row>
    <row r="20373" spans="1:6" x14ac:dyDescent="0.25">
      <c r="A20373" s="68" t="s">
        <v>105</v>
      </c>
      <c r="B20373" s="69">
        <v>492408403</v>
      </c>
      <c r="C20373" s="68">
        <v>492408403</v>
      </c>
      <c r="D20373" s="69" t="s">
        <v>167</v>
      </c>
      <c r="E20373" s="65">
        <f>IFERROR(VLOOKUP(C20373,Pivot!A:B,2,0),0)</f>
        <v>0</v>
      </c>
      <c r="F20373" s="65">
        <f>IFERROR(VLOOKUP(C20373,Pivot!A:C,3,0),0)</f>
        <v>0</v>
      </c>
    </row>
    <row r="20374" spans="1:6" x14ac:dyDescent="0.25">
      <c r="A20374" s="68" t="s">
        <v>105</v>
      </c>
      <c r="B20374" s="69">
        <v>492408403</v>
      </c>
      <c r="C20374" s="68">
        <v>8905450034297</v>
      </c>
      <c r="D20374" s="69" t="s">
        <v>167</v>
      </c>
      <c r="E20374" s="65">
        <f>IFERROR(VLOOKUP(C20374,Pivot!A:B,2,0),0)</f>
        <v>0</v>
      </c>
      <c r="F20374" s="65">
        <f>IFERROR(VLOOKUP(C20374,Pivot!A:C,3,0),0)</f>
        <v>0</v>
      </c>
    </row>
    <row r="20375" spans="1:6" x14ac:dyDescent="0.25">
      <c r="A20375" s="68" t="s">
        <v>105</v>
      </c>
      <c r="B20375" s="69">
        <v>492408385</v>
      </c>
      <c r="C20375" s="68">
        <v>8904153507183</v>
      </c>
      <c r="D20375" s="69" t="s">
        <v>13649</v>
      </c>
      <c r="E20375" s="65">
        <f>IFERROR(VLOOKUP(C20375,Pivot!A:B,2,0),0)</f>
        <v>0</v>
      </c>
      <c r="F20375" s="65">
        <f>IFERROR(VLOOKUP(C20375,Pivot!A:C,3,0),0)</f>
        <v>0</v>
      </c>
    </row>
    <row r="20376" spans="1:6" x14ac:dyDescent="0.25">
      <c r="A20376" s="68" t="s">
        <v>105</v>
      </c>
      <c r="B20376" s="69">
        <v>492408395</v>
      </c>
      <c r="C20376" s="68">
        <v>492408395</v>
      </c>
      <c r="D20376" s="69" t="s">
        <v>13650</v>
      </c>
      <c r="E20376" s="65">
        <f>IFERROR(VLOOKUP(C20376,Pivot!A:B,2,0),0)</f>
        <v>0</v>
      </c>
      <c r="F20376" s="65">
        <f>IFERROR(VLOOKUP(C20376,Pivot!A:C,3,0),0)</f>
        <v>0</v>
      </c>
    </row>
    <row r="20377" spans="1:6" x14ac:dyDescent="0.25">
      <c r="A20377" s="68" t="s">
        <v>105</v>
      </c>
      <c r="B20377" s="69">
        <v>492408395</v>
      </c>
      <c r="C20377" s="68">
        <v>8905450034211</v>
      </c>
      <c r="D20377" s="69" t="s">
        <v>13650</v>
      </c>
      <c r="E20377" s="65">
        <f>IFERROR(VLOOKUP(C20377,Pivot!A:B,2,0),0)</f>
        <v>0</v>
      </c>
      <c r="F20377" s="65">
        <f>IFERROR(VLOOKUP(C20377,Pivot!A:C,3,0),0)</f>
        <v>0</v>
      </c>
    </row>
    <row r="20378" spans="1:6" x14ac:dyDescent="0.25">
      <c r="A20378" s="68" t="s">
        <v>105</v>
      </c>
      <c r="B20378" s="69">
        <v>492408394</v>
      </c>
      <c r="C20378" s="68">
        <v>492408394</v>
      </c>
      <c r="D20378" s="69" t="s">
        <v>13651</v>
      </c>
      <c r="E20378" s="65">
        <f>IFERROR(VLOOKUP(C20378,Pivot!A:B,2,0),0)</f>
        <v>0</v>
      </c>
      <c r="F20378" s="65">
        <f>IFERROR(VLOOKUP(C20378,Pivot!A:C,3,0),0)</f>
        <v>0</v>
      </c>
    </row>
    <row r="20379" spans="1:6" x14ac:dyDescent="0.25">
      <c r="A20379" s="68" t="s">
        <v>105</v>
      </c>
      <c r="B20379" s="69">
        <v>492408394</v>
      </c>
      <c r="C20379" s="68">
        <v>8905450034204</v>
      </c>
      <c r="D20379" s="69" t="s">
        <v>13651</v>
      </c>
      <c r="E20379" s="65">
        <f>IFERROR(VLOOKUP(C20379,Pivot!A:B,2,0),0)</f>
        <v>0</v>
      </c>
      <c r="F20379" s="65">
        <f>IFERROR(VLOOKUP(C20379,Pivot!A:C,3,0),0)</f>
        <v>0</v>
      </c>
    </row>
    <row r="20380" spans="1:6" x14ac:dyDescent="0.25">
      <c r="A20380" s="68" t="s">
        <v>105</v>
      </c>
      <c r="B20380" s="69">
        <v>492408393</v>
      </c>
      <c r="C20380" s="68">
        <v>492408393</v>
      </c>
      <c r="D20380" s="69" t="s">
        <v>13652</v>
      </c>
      <c r="E20380" s="65">
        <f>IFERROR(VLOOKUP(C20380,Pivot!A:B,2,0),0)</f>
        <v>0</v>
      </c>
      <c r="F20380" s="65">
        <f>IFERROR(VLOOKUP(C20380,Pivot!A:C,3,0),0)</f>
        <v>0</v>
      </c>
    </row>
    <row r="20381" spans="1:6" x14ac:dyDescent="0.25">
      <c r="A20381" s="68" t="s">
        <v>105</v>
      </c>
      <c r="B20381" s="69">
        <v>492408393</v>
      </c>
      <c r="C20381" s="68">
        <v>8905450034198</v>
      </c>
      <c r="D20381" s="69" t="s">
        <v>13652</v>
      </c>
      <c r="E20381" s="65">
        <f>IFERROR(VLOOKUP(C20381,Pivot!A:B,2,0),0)</f>
        <v>0</v>
      </c>
      <c r="F20381" s="65">
        <f>IFERROR(VLOOKUP(C20381,Pivot!A:C,3,0),0)</f>
        <v>0</v>
      </c>
    </row>
    <row r="20382" spans="1:6" x14ac:dyDescent="0.25">
      <c r="A20382" s="68" t="s">
        <v>105</v>
      </c>
      <c r="B20382" s="69">
        <v>492408397</v>
      </c>
      <c r="C20382" s="68">
        <v>492408397</v>
      </c>
      <c r="D20382" s="69" t="s">
        <v>13653</v>
      </c>
      <c r="E20382" s="65">
        <f>IFERROR(VLOOKUP(C20382,Pivot!A:B,2,0),0)</f>
        <v>0</v>
      </c>
      <c r="F20382" s="65">
        <f>IFERROR(VLOOKUP(C20382,Pivot!A:C,3,0),0)</f>
        <v>0</v>
      </c>
    </row>
    <row r="20383" spans="1:6" x14ac:dyDescent="0.25">
      <c r="A20383" s="68" t="s">
        <v>105</v>
      </c>
      <c r="B20383" s="69">
        <v>492408397</v>
      </c>
      <c r="C20383" s="68">
        <v>8905450034235</v>
      </c>
      <c r="D20383" s="69" t="s">
        <v>13653</v>
      </c>
      <c r="E20383" s="65">
        <f>IFERROR(VLOOKUP(C20383,Pivot!A:B,2,0),0)</f>
        <v>0</v>
      </c>
      <c r="F20383" s="65">
        <f>IFERROR(VLOOKUP(C20383,Pivot!A:C,3,0),0)</f>
        <v>0</v>
      </c>
    </row>
    <row r="20384" spans="1:6" x14ac:dyDescent="0.25">
      <c r="A20384" s="68" t="s">
        <v>105</v>
      </c>
      <c r="B20384" s="69">
        <v>492408353</v>
      </c>
      <c r="C20384" s="68">
        <v>8905414004793</v>
      </c>
      <c r="D20384" s="69" t="s">
        <v>13654</v>
      </c>
      <c r="E20384" s="65">
        <f>IFERROR(VLOOKUP(C20384,Pivot!A:B,2,0),0)</f>
        <v>0</v>
      </c>
      <c r="F20384" s="65">
        <f>IFERROR(VLOOKUP(C20384,Pivot!A:C,3,0),0)</f>
        <v>0</v>
      </c>
    </row>
    <row r="20385" spans="1:6" x14ac:dyDescent="0.25">
      <c r="A20385" s="68" t="s">
        <v>105</v>
      </c>
      <c r="B20385" s="69">
        <v>492408354</v>
      </c>
      <c r="C20385" s="68">
        <v>8905414004809</v>
      </c>
      <c r="D20385" s="69" t="s">
        <v>13655</v>
      </c>
      <c r="E20385" s="65">
        <f>IFERROR(VLOOKUP(C20385,Pivot!A:B,2,0),0)</f>
        <v>0</v>
      </c>
      <c r="F20385" s="65">
        <f>IFERROR(VLOOKUP(C20385,Pivot!A:C,3,0),0)</f>
        <v>0</v>
      </c>
    </row>
    <row r="20386" spans="1:6" x14ac:dyDescent="0.25">
      <c r="A20386" s="68" t="s">
        <v>105</v>
      </c>
      <c r="B20386" s="69">
        <v>492408355</v>
      </c>
      <c r="C20386" s="68">
        <v>8905414004816</v>
      </c>
      <c r="D20386" s="69" t="s">
        <v>13656</v>
      </c>
      <c r="E20386" s="65">
        <f>IFERROR(VLOOKUP(C20386,Pivot!A:B,2,0),0)</f>
        <v>0</v>
      </c>
      <c r="F20386" s="65">
        <f>IFERROR(VLOOKUP(C20386,Pivot!A:C,3,0),0)</f>
        <v>0</v>
      </c>
    </row>
    <row r="20387" spans="1:6" x14ac:dyDescent="0.25">
      <c r="A20387" s="68" t="s">
        <v>105</v>
      </c>
      <c r="B20387" s="69">
        <v>492408352</v>
      </c>
      <c r="C20387" s="68">
        <v>8905414004786</v>
      </c>
      <c r="D20387" s="69" t="s">
        <v>13657</v>
      </c>
      <c r="E20387" s="65">
        <f>IFERROR(VLOOKUP(C20387,Pivot!A:B,2,0),0)</f>
        <v>0</v>
      </c>
      <c r="F20387" s="65">
        <f>IFERROR(VLOOKUP(C20387,Pivot!A:C,3,0),0)</f>
        <v>0</v>
      </c>
    </row>
    <row r="20388" spans="1:6" x14ac:dyDescent="0.25">
      <c r="A20388" s="68" t="s">
        <v>105</v>
      </c>
      <c r="B20388" s="69">
        <v>492408344</v>
      </c>
      <c r="C20388" s="68">
        <v>8905414004700</v>
      </c>
      <c r="D20388" s="69" t="s">
        <v>13658</v>
      </c>
      <c r="E20388" s="65">
        <f>IFERROR(VLOOKUP(C20388,Pivot!A:B,2,0),0)</f>
        <v>0</v>
      </c>
      <c r="F20388" s="65">
        <f>IFERROR(VLOOKUP(C20388,Pivot!A:C,3,0),0)</f>
        <v>0</v>
      </c>
    </row>
    <row r="20389" spans="1:6" x14ac:dyDescent="0.25">
      <c r="A20389" s="68" t="s">
        <v>105</v>
      </c>
      <c r="B20389" s="69">
        <v>492408348</v>
      </c>
      <c r="C20389" s="68">
        <v>8905414004748</v>
      </c>
      <c r="D20389" s="69" t="s">
        <v>13659</v>
      </c>
      <c r="E20389" s="65">
        <f>IFERROR(VLOOKUP(C20389,Pivot!A:B,2,0),0)</f>
        <v>0</v>
      </c>
      <c r="F20389" s="65">
        <f>IFERROR(VLOOKUP(C20389,Pivot!A:C,3,0),0)</f>
        <v>0</v>
      </c>
    </row>
    <row r="20390" spans="1:6" x14ac:dyDescent="0.25">
      <c r="A20390" s="68" t="s">
        <v>105</v>
      </c>
      <c r="B20390" s="69">
        <v>492408347</v>
      </c>
      <c r="C20390" s="68">
        <v>8905414004731</v>
      </c>
      <c r="D20390" s="69" t="s">
        <v>13660</v>
      </c>
      <c r="E20390" s="65">
        <f>IFERROR(VLOOKUP(C20390,Pivot!A:B,2,0),0)</f>
        <v>0</v>
      </c>
      <c r="F20390" s="65">
        <f>IFERROR(VLOOKUP(C20390,Pivot!A:C,3,0),0)</f>
        <v>0</v>
      </c>
    </row>
    <row r="20391" spans="1:6" x14ac:dyDescent="0.25">
      <c r="A20391" s="68" t="s">
        <v>105</v>
      </c>
      <c r="B20391" s="69">
        <v>492408345</v>
      </c>
      <c r="C20391" s="68">
        <v>8905414004717</v>
      </c>
      <c r="D20391" s="69" t="s">
        <v>13661</v>
      </c>
      <c r="E20391" s="65">
        <f>IFERROR(VLOOKUP(C20391,Pivot!A:B,2,0),0)</f>
        <v>0</v>
      </c>
      <c r="F20391" s="65">
        <f>IFERROR(VLOOKUP(C20391,Pivot!A:C,3,0),0)</f>
        <v>0</v>
      </c>
    </row>
    <row r="20392" spans="1:6" x14ac:dyDescent="0.25">
      <c r="A20392" s="68" t="s">
        <v>105</v>
      </c>
      <c r="B20392" s="69">
        <v>492408350</v>
      </c>
      <c r="C20392" s="68">
        <v>8905414004762</v>
      </c>
      <c r="D20392" s="69" t="s">
        <v>13662</v>
      </c>
      <c r="E20392" s="65">
        <f>IFERROR(VLOOKUP(C20392,Pivot!A:B,2,0),0)</f>
        <v>0</v>
      </c>
      <c r="F20392" s="65">
        <f>IFERROR(VLOOKUP(C20392,Pivot!A:C,3,0),0)</f>
        <v>0</v>
      </c>
    </row>
    <row r="20393" spans="1:6" x14ac:dyDescent="0.25">
      <c r="A20393" s="68" t="s">
        <v>105</v>
      </c>
      <c r="B20393" s="69">
        <v>492408349</v>
      </c>
      <c r="C20393" s="68">
        <v>8905414004755</v>
      </c>
      <c r="D20393" s="69" t="s">
        <v>13663</v>
      </c>
      <c r="E20393" s="65">
        <f>IFERROR(VLOOKUP(C20393,Pivot!A:B,2,0),0)</f>
        <v>0</v>
      </c>
      <c r="F20393" s="65">
        <f>IFERROR(VLOOKUP(C20393,Pivot!A:C,3,0),0)</f>
        <v>0</v>
      </c>
    </row>
    <row r="20394" spans="1:6" x14ac:dyDescent="0.25">
      <c r="A20394" s="68" t="s">
        <v>105</v>
      </c>
      <c r="B20394" s="69">
        <v>492408351</v>
      </c>
      <c r="C20394" s="68">
        <v>8905414004779</v>
      </c>
      <c r="D20394" s="69" t="s">
        <v>13664</v>
      </c>
      <c r="E20394" s="65">
        <f>IFERROR(VLOOKUP(C20394,Pivot!A:B,2,0),0)</f>
        <v>0</v>
      </c>
      <c r="F20394" s="65">
        <f>IFERROR(VLOOKUP(C20394,Pivot!A:C,3,0),0)</f>
        <v>0</v>
      </c>
    </row>
    <row r="20395" spans="1:6" x14ac:dyDescent="0.25">
      <c r="A20395" s="68" t="s">
        <v>105</v>
      </c>
      <c r="B20395" s="69">
        <v>492408346</v>
      </c>
      <c r="C20395" s="68">
        <v>8905414004724</v>
      </c>
      <c r="D20395" s="69" t="s">
        <v>13665</v>
      </c>
      <c r="E20395" s="65">
        <f>IFERROR(VLOOKUP(C20395,Pivot!A:B,2,0),0)</f>
        <v>0</v>
      </c>
      <c r="F20395" s="65">
        <f>IFERROR(VLOOKUP(C20395,Pivot!A:C,3,0),0)</f>
        <v>0</v>
      </c>
    </row>
    <row r="20396" spans="1:6" x14ac:dyDescent="0.25">
      <c r="A20396" s="68" t="s">
        <v>105</v>
      </c>
      <c r="B20396" s="69">
        <v>492407490</v>
      </c>
      <c r="C20396" s="68">
        <v>8908011797280</v>
      </c>
      <c r="D20396" s="69" t="s">
        <v>13666</v>
      </c>
      <c r="E20396" s="65">
        <f>IFERROR(VLOOKUP(C20396,Pivot!A:B,2,0),0)</f>
        <v>0</v>
      </c>
      <c r="F20396" s="65">
        <f>IFERROR(VLOOKUP(C20396,Pivot!A:C,3,0),0)</f>
        <v>0</v>
      </c>
    </row>
    <row r="20397" spans="1:6" x14ac:dyDescent="0.25">
      <c r="A20397" s="68" t="s">
        <v>105</v>
      </c>
      <c r="B20397" s="69">
        <v>492407490</v>
      </c>
      <c r="C20397" s="68">
        <v>8908011797372</v>
      </c>
      <c r="D20397" s="69" t="s">
        <v>13666</v>
      </c>
      <c r="E20397" s="65">
        <f>IFERROR(VLOOKUP(C20397,Pivot!A:B,2,0),0)</f>
        <v>0</v>
      </c>
      <c r="F20397" s="65">
        <f>IFERROR(VLOOKUP(C20397,Pivot!A:C,3,0),0)</f>
        <v>0</v>
      </c>
    </row>
    <row r="20398" spans="1:6" x14ac:dyDescent="0.25">
      <c r="A20398" s="68" t="s">
        <v>105</v>
      </c>
      <c r="B20398" s="69">
        <v>492407491</v>
      </c>
      <c r="C20398" s="68">
        <v>8908011797303</v>
      </c>
      <c r="D20398" s="69" t="s">
        <v>168</v>
      </c>
      <c r="E20398" s="65">
        <f>IFERROR(VLOOKUP(C20398,Pivot!A:B,2,0),0)</f>
        <v>0</v>
      </c>
      <c r="F20398" s="65">
        <f>IFERROR(VLOOKUP(C20398,Pivot!A:C,3,0),0)</f>
        <v>0</v>
      </c>
    </row>
    <row r="20399" spans="1:6" x14ac:dyDescent="0.25">
      <c r="A20399" s="68" t="s">
        <v>105</v>
      </c>
      <c r="B20399" s="69">
        <v>492407491</v>
      </c>
      <c r="C20399" s="68">
        <v>8908011797396</v>
      </c>
      <c r="D20399" s="69" t="s">
        <v>168</v>
      </c>
      <c r="E20399" s="65">
        <f>IFERROR(VLOOKUP(C20399,Pivot!A:B,2,0),0)</f>
        <v>0</v>
      </c>
      <c r="F20399" s="65">
        <f>IFERROR(VLOOKUP(C20399,Pivot!A:C,3,0),0)</f>
        <v>0</v>
      </c>
    </row>
    <row r="20400" spans="1:6" x14ac:dyDescent="0.25">
      <c r="A20400" s="68" t="s">
        <v>105</v>
      </c>
      <c r="B20400" s="69">
        <v>492407488</v>
      </c>
      <c r="C20400" s="68">
        <v>492407488</v>
      </c>
      <c r="D20400" s="69" t="s">
        <v>13667</v>
      </c>
      <c r="E20400" s="65">
        <f>IFERROR(VLOOKUP(C20400,Pivot!A:B,2,0),0)</f>
        <v>0</v>
      </c>
      <c r="F20400" s="65">
        <f>IFERROR(VLOOKUP(C20400,Pivot!A:C,3,0),0)</f>
        <v>0</v>
      </c>
    </row>
    <row r="20401" spans="1:6" x14ac:dyDescent="0.25">
      <c r="A20401" s="68" t="s">
        <v>105</v>
      </c>
      <c r="B20401" s="69">
        <v>492407488</v>
      </c>
      <c r="C20401" s="68">
        <v>8908011797358</v>
      </c>
      <c r="D20401" s="69" t="s">
        <v>13667</v>
      </c>
      <c r="E20401" s="65">
        <f>IFERROR(VLOOKUP(C20401,Pivot!A:B,2,0),0)</f>
        <v>0</v>
      </c>
      <c r="F20401" s="65">
        <f>IFERROR(VLOOKUP(C20401,Pivot!A:C,3,0),0)</f>
        <v>0</v>
      </c>
    </row>
    <row r="20402" spans="1:6" x14ac:dyDescent="0.25">
      <c r="A20402" s="68" t="s">
        <v>105</v>
      </c>
      <c r="B20402" s="69">
        <v>492407492</v>
      </c>
      <c r="C20402" s="68">
        <v>492407492</v>
      </c>
      <c r="D20402" s="69" t="s">
        <v>13668</v>
      </c>
      <c r="E20402" s="65">
        <f>IFERROR(VLOOKUP(C20402,Pivot!A:B,2,0),0)</f>
        <v>0</v>
      </c>
      <c r="F20402" s="65">
        <f>IFERROR(VLOOKUP(C20402,Pivot!A:C,3,0),0)</f>
        <v>0</v>
      </c>
    </row>
    <row r="20403" spans="1:6" x14ac:dyDescent="0.25">
      <c r="A20403" s="68" t="s">
        <v>105</v>
      </c>
      <c r="B20403" s="69">
        <v>492407492</v>
      </c>
      <c r="C20403" s="68">
        <v>8908011797365</v>
      </c>
      <c r="D20403" s="69" t="s">
        <v>13668</v>
      </c>
      <c r="E20403" s="65">
        <f>IFERROR(VLOOKUP(C20403,Pivot!A:B,2,0),0)</f>
        <v>0</v>
      </c>
      <c r="F20403" s="65">
        <f>IFERROR(VLOOKUP(C20403,Pivot!A:C,3,0),0)</f>
        <v>0</v>
      </c>
    </row>
    <row r="20404" spans="1:6" x14ac:dyDescent="0.25">
      <c r="A20404" s="68" t="s">
        <v>105</v>
      </c>
      <c r="B20404" s="69">
        <v>492407487</v>
      </c>
      <c r="C20404" s="68">
        <v>492407487</v>
      </c>
      <c r="D20404" s="69" t="s">
        <v>13669</v>
      </c>
      <c r="E20404" s="65">
        <f>IFERROR(VLOOKUP(C20404,Pivot!A:B,2,0),0)</f>
        <v>0</v>
      </c>
      <c r="F20404" s="65">
        <f>IFERROR(VLOOKUP(C20404,Pivot!A:C,3,0),0)</f>
        <v>0</v>
      </c>
    </row>
    <row r="20405" spans="1:6" x14ac:dyDescent="0.25">
      <c r="A20405" s="68" t="s">
        <v>105</v>
      </c>
      <c r="B20405" s="69">
        <v>492407487</v>
      </c>
      <c r="C20405" s="68">
        <v>8908011797341</v>
      </c>
      <c r="D20405" s="69" t="s">
        <v>13669</v>
      </c>
      <c r="E20405" s="65">
        <f>IFERROR(VLOOKUP(C20405,Pivot!A:B,2,0),0)</f>
        <v>0</v>
      </c>
      <c r="F20405" s="65">
        <f>IFERROR(VLOOKUP(C20405,Pivot!A:C,3,0),0)</f>
        <v>0</v>
      </c>
    </row>
    <row r="20406" spans="1:6" x14ac:dyDescent="0.25">
      <c r="A20406" s="68" t="s">
        <v>105</v>
      </c>
      <c r="B20406" s="69">
        <v>492407489</v>
      </c>
      <c r="C20406" s="68">
        <v>8908011797297</v>
      </c>
      <c r="D20406" s="69" t="s">
        <v>13670</v>
      </c>
      <c r="E20406" s="65">
        <f>IFERROR(VLOOKUP(C20406,Pivot!A:B,2,0),0)</f>
        <v>0</v>
      </c>
      <c r="F20406" s="65">
        <f>IFERROR(VLOOKUP(C20406,Pivot!A:C,3,0),0)</f>
        <v>0</v>
      </c>
    </row>
    <row r="20407" spans="1:6" x14ac:dyDescent="0.25">
      <c r="A20407" s="68" t="s">
        <v>105</v>
      </c>
      <c r="B20407" s="69">
        <v>492407489</v>
      </c>
      <c r="C20407" s="68">
        <v>8908011797389</v>
      </c>
      <c r="D20407" s="69" t="s">
        <v>13670</v>
      </c>
      <c r="E20407" s="65">
        <f>IFERROR(VLOOKUP(C20407,Pivot!A:B,2,0),0)</f>
        <v>0</v>
      </c>
      <c r="F20407" s="65">
        <f>IFERROR(VLOOKUP(C20407,Pivot!A:C,3,0),0)</f>
        <v>0</v>
      </c>
    </row>
    <row r="20408" spans="1:6" x14ac:dyDescent="0.25">
      <c r="A20408" s="68" t="s">
        <v>105</v>
      </c>
      <c r="B20408" s="69">
        <v>493174329</v>
      </c>
      <c r="C20408" s="68">
        <v>8905450220935</v>
      </c>
      <c r="D20408" s="69" t="s">
        <v>430</v>
      </c>
      <c r="E20408" s="65">
        <f>IFERROR(VLOOKUP(C20408,Pivot!A:B,2,0),0)</f>
        <v>0</v>
      </c>
      <c r="F20408" s="65">
        <f>IFERROR(VLOOKUP(C20408,Pivot!A:C,3,0),0)</f>
        <v>0</v>
      </c>
    </row>
    <row r="20409" spans="1:6" x14ac:dyDescent="0.25">
      <c r="A20409" s="68" t="s">
        <v>105</v>
      </c>
      <c r="B20409" s="69">
        <v>493174329</v>
      </c>
      <c r="C20409" s="68">
        <v>8906080991899</v>
      </c>
      <c r="D20409" s="69" t="s">
        <v>430</v>
      </c>
      <c r="E20409" s="65">
        <f>IFERROR(VLOOKUP(C20409,Pivot!A:B,2,0),0)</f>
        <v>0</v>
      </c>
      <c r="F20409" s="65">
        <f>IFERROR(VLOOKUP(C20409,Pivot!A:C,3,0),0)</f>
        <v>0</v>
      </c>
    </row>
    <row r="20410" spans="1:6" x14ac:dyDescent="0.25">
      <c r="A20410" s="68" t="s">
        <v>105</v>
      </c>
      <c r="B20410" s="69">
        <v>493175526</v>
      </c>
      <c r="C20410" s="68">
        <v>8905450240063</v>
      </c>
      <c r="D20410" s="69" t="s">
        <v>537</v>
      </c>
      <c r="E20410" s="65">
        <f>IFERROR(VLOOKUP(C20410,Pivot!A:B,2,0),0)</f>
        <v>0</v>
      </c>
      <c r="F20410" s="65">
        <f>IFERROR(VLOOKUP(C20410,Pivot!A:C,3,0),0)</f>
        <v>0</v>
      </c>
    </row>
    <row r="20411" spans="1:6" x14ac:dyDescent="0.25">
      <c r="A20411" s="68" t="s">
        <v>105</v>
      </c>
      <c r="B20411" s="69">
        <v>492407796</v>
      </c>
      <c r="C20411" s="68">
        <v>8906006063693</v>
      </c>
      <c r="D20411" s="69" t="s">
        <v>13671</v>
      </c>
      <c r="E20411" s="65">
        <f>IFERROR(VLOOKUP(C20411,Pivot!A:B,2,0),0)</f>
        <v>0</v>
      </c>
      <c r="F20411" s="65">
        <f>IFERROR(VLOOKUP(C20411,Pivot!A:C,3,0),0)</f>
        <v>0</v>
      </c>
    </row>
    <row r="20412" spans="1:6" x14ac:dyDescent="0.25">
      <c r="A20412" s="68" t="s">
        <v>105</v>
      </c>
      <c r="B20412" s="69">
        <v>493663125</v>
      </c>
      <c r="C20412" s="68">
        <v>493663125</v>
      </c>
      <c r="D20412" s="69" t="s">
        <v>13672</v>
      </c>
      <c r="E20412" s="65">
        <f>IFERROR(VLOOKUP(C20412,Pivot!A:B,2,0),0)</f>
        <v>0</v>
      </c>
      <c r="F20412" s="65">
        <f>IFERROR(VLOOKUP(C20412,Pivot!A:C,3,0),0)</f>
        <v>0</v>
      </c>
    </row>
    <row r="20413" spans="1:6" x14ac:dyDescent="0.25">
      <c r="A20413" s="68" t="s">
        <v>105</v>
      </c>
      <c r="B20413" s="69">
        <v>493663125</v>
      </c>
      <c r="C20413" s="68">
        <v>8905450757080</v>
      </c>
      <c r="D20413" s="69" t="s">
        <v>13672</v>
      </c>
      <c r="E20413" s="65">
        <f>IFERROR(VLOOKUP(C20413,Pivot!A:B,2,0),0)</f>
        <v>0</v>
      </c>
      <c r="F20413" s="65">
        <f>IFERROR(VLOOKUP(C20413,Pivot!A:C,3,0),0)</f>
        <v>0</v>
      </c>
    </row>
    <row r="20414" spans="1:6" x14ac:dyDescent="0.25">
      <c r="A20414" s="68" t="s">
        <v>105</v>
      </c>
      <c r="B20414" s="69">
        <v>492910131</v>
      </c>
      <c r="C20414" s="68">
        <v>8905450136496</v>
      </c>
      <c r="D20414" s="69" t="s">
        <v>431</v>
      </c>
      <c r="E20414" s="65">
        <f>IFERROR(VLOOKUP(C20414,Pivot!A:B,2,0),0)</f>
        <v>0</v>
      </c>
      <c r="F20414" s="65">
        <f>IFERROR(VLOOKUP(C20414,Pivot!A:C,3,0),0)</f>
        <v>0</v>
      </c>
    </row>
    <row r="20415" spans="1:6" x14ac:dyDescent="0.25">
      <c r="A20415" s="68" t="s">
        <v>105</v>
      </c>
      <c r="B20415" s="69">
        <v>491892730</v>
      </c>
      <c r="C20415" s="68">
        <v>491892730</v>
      </c>
      <c r="D20415" s="69" t="s">
        <v>12274</v>
      </c>
      <c r="E20415" s="65">
        <f>IFERROR(VLOOKUP(C20415,Pivot!A:B,2,0),0)</f>
        <v>0</v>
      </c>
      <c r="F20415" s="65">
        <f>IFERROR(VLOOKUP(C20415,Pivot!A:C,3,0),0)</f>
        <v>0</v>
      </c>
    </row>
    <row r="20416" spans="1:6" x14ac:dyDescent="0.25">
      <c r="A20416" s="68" t="s">
        <v>105</v>
      </c>
      <c r="B20416" s="69">
        <v>491892730</v>
      </c>
      <c r="C20416" s="68">
        <v>7611212460617</v>
      </c>
      <c r="D20416" s="69" t="s">
        <v>12274</v>
      </c>
      <c r="E20416" s="65">
        <f>IFERROR(VLOOKUP(C20416,Pivot!A:B,2,0),0)</f>
        <v>0</v>
      </c>
      <c r="F20416" s="65">
        <f>IFERROR(VLOOKUP(C20416,Pivot!A:C,3,0),0)</f>
        <v>0</v>
      </c>
    </row>
    <row r="20417" spans="1:6" x14ac:dyDescent="0.25">
      <c r="A20417" s="68" t="s">
        <v>105</v>
      </c>
      <c r="B20417" s="69">
        <v>493174262</v>
      </c>
      <c r="C20417" s="68">
        <v>8905450220638</v>
      </c>
      <c r="D20417" s="69" t="s">
        <v>13673</v>
      </c>
      <c r="E20417" s="65">
        <f>IFERROR(VLOOKUP(C20417,Pivot!A:B,2,0),0)</f>
        <v>0</v>
      </c>
      <c r="F20417" s="65">
        <f>IFERROR(VLOOKUP(C20417,Pivot!A:C,3,0),0)</f>
        <v>0</v>
      </c>
    </row>
    <row r="20418" spans="1:6" x14ac:dyDescent="0.25">
      <c r="A20418" s="68" t="s">
        <v>105</v>
      </c>
      <c r="B20418" s="69">
        <v>493174263</v>
      </c>
      <c r="C20418" s="68">
        <v>8905450220645</v>
      </c>
      <c r="D20418" s="69" t="s">
        <v>13674</v>
      </c>
      <c r="E20418" s="65">
        <f>IFERROR(VLOOKUP(C20418,Pivot!A:B,2,0),0)</f>
        <v>0</v>
      </c>
      <c r="F20418" s="65">
        <f>IFERROR(VLOOKUP(C20418,Pivot!A:C,3,0),0)</f>
        <v>0</v>
      </c>
    </row>
    <row r="20419" spans="1:6" x14ac:dyDescent="0.25">
      <c r="A20419" s="68" t="s">
        <v>105</v>
      </c>
      <c r="B20419" s="69">
        <v>493174261</v>
      </c>
      <c r="C20419" s="68">
        <v>8905450220621</v>
      </c>
      <c r="D20419" s="69" t="s">
        <v>13675</v>
      </c>
      <c r="E20419" s="65">
        <f>IFERROR(VLOOKUP(C20419,Pivot!A:B,2,0),0)</f>
        <v>0</v>
      </c>
      <c r="F20419" s="65">
        <f>IFERROR(VLOOKUP(C20419,Pivot!A:C,3,0),0)</f>
        <v>0</v>
      </c>
    </row>
    <row r="20420" spans="1:6" x14ac:dyDescent="0.25">
      <c r="A20420" s="68" t="s">
        <v>105</v>
      </c>
      <c r="B20420" s="69">
        <v>493663282</v>
      </c>
      <c r="C20420" s="68">
        <v>493663282</v>
      </c>
      <c r="D20420" s="69" t="s">
        <v>13676</v>
      </c>
      <c r="E20420" s="65">
        <f>IFERROR(VLOOKUP(C20420,Pivot!A:B,2,0),0)</f>
        <v>0</v>
      </c>
      <c r="F20420" s="65">
        <f>IFERROR(VLOOKUP(C20420,Pivot!A:C,3,0),0)</f>
        <v>0</v>
      </c>
    </row>
    <row r="20421" spans="1:6" x14ac:dyDescent="0.25">
      <c r="A20421" s="68" t="s">
        <v>105</v>
      </c>
      <c r="B20421" s="69">
        <v>493663286</v>
      </c>
      <c r="C20421" s="68">
        <v>493663286</v>
      </c>
      <c r="D20421" s="69" t="s">
        <v>13677</v>
      </c>
      <c r="E20421" s="65">
        <f>IFERROR(VLOOKUP(C20421,Pivot!A:B,2,0),0)</f>
        <v>0</v>
      </c>
      <c r="F20421" s="65">
        <f>IFERROR(VLOOKUP(C20421,Pivot!A:C,3,0),0)</f>
        <v>0</v>
      </c>
    </row>
    <row r="20422" spans="1:6" x14ac:dyDescent="0.25">
      <c r="A20422" s="68" t="s">
        <v>105</v>
      </c>
      <c r="B20422" s="69">
        <v>493663285</v>
      </c>
      <c r="C20422" s="68">
        <v>493663285</v>
      </c>
      <c r="D20422" s="69" t="s">
        <v>13678</v>
      </c>
      <c r="E20422" s="65">
        <f>IFERROR(VLOOKUP(C20422,Pivot!A:B,2,0),0)</f>
        <v>0</v>
      </c>
      <c r="F20422" s="65">
        <f>IFERROR(VLOOKUP(C20422,Pivot!A:C,3,0),0)</f>
        <v>0</v>
      </c>
    </row>
    <row r="20423" spans="1:6" x14ac:dyDescent="0.25">
      <c r="A20423" s="68" t="s">
        <v>105</v>
      </c>
      <c r="B20423" s="69">
        <v>493663283</v>
      </c>
      <c r="C20423" s="68">
        <v>493663283</v>
      </c>
      <c r="D20423" s="69" t="s">
        <v>13679</v>
      </c>
      <c r="E20423" s="65">
        <f>IFERROR(VLOOKUP(C20423,Pivot!A:B,2,0),0)</f>
        <v>0</v>
      </c>
      <c r="F20423" s="65">
        <f>IFERROR(VLOOKUP(C20423,Pivot!A:C,3,0),0)</f>
        <v>0</v>
      </c>
    </row>
    <row r="20424" spans="1:6" x14ac:dyDescent="0.25">
      <c r="A20424" s="68" t="s">
        <v>105</v>
      </c>
      <c r="B20424" s="69">
        <v>493663284</v>
      </c>
      <c r="C20424" s="68">
        <v>493663284</v>
      </c>
      <c r="D20424" s="69" t="s">
        <v>13680</v>
      </c>
      <c r="E20424" s="65">
        <f>IFERROR(VLOOKUP(C20424,Pivot!A:B,2,0),0)</f>
        <v>0</v>
      </c>
      <c r="F20424" s="65">
        <f>IFERROR(VLOOKUP(C20424,Pivot!A:C,3,0),0)</f>
        <v>0</v>
      </c>
    </row>
    <row r="20425" spans="1:6" x14ac:dyDescent="0.25">
      <c r="A20425" s="68" t="s">
        <v>105</v>
      </c>
      <c r="B20425" s="69">
        <v>493663287</v>
      </c>
      <c r="C20425" s="68">
        <v>493663287</v>
      </c>
      <c r="D20425" s="69" t="s">
        <v>13681</v>
      </c>
      <c r="E20425" s="65">
        <f>IFERROR(VLOOKUP(C20425,Pivot!A:B,2,0),0)</f>
        <v>0</v>
      </c>
      <c r="F20425" s="65">
        <f>IFERROR(VLOOKUP(C20425,Pivot!A:C,3,0),0)</f>
        <v>0</v>
      </c>
    </row>
    <row r="20426" spans="1:6" x14ac:dyDescent="0.25">
      <c r="A20426" s="68" t="s">
        <v>105</v>
      </c>
      <c r="B20426" s="69">
        <v>493174258</v>
      </c>
      <c r="C20426" s="68">
        <v>8905450220607</v>
      </c>
      <c r="D20426" s="69" t="s">
        <v>13682</v>
      </c>
      <c r="E20426" s="65">
        <f>IFERROR(VLOOKUP(C20426,Pivot!A:B,2,0),0)</f>
        <v>0</v>
      </c>
      <c r="F20426" s="65">
        <f>IFERROR(VLOOKUP(C20426,Pivot!A:C,3,0),0)</f>
        <v>0</v>
      </c>
    </row>
    <row r="20427" spans="1:6" x14ac:dyDescent="0.25">
      <c r="A20427" s="68" t="s">
        <v>105</v>
      </c>
      <c r="B20427" s="69">
        <v>493664339</v>
      </c>
      <c r="C20427" s="68">
        <v>8905450811898</v>
      </c>
      <c r="D20427" s="69" t="s">
        <v>539</v>
      </c>
      <c r="E20427" s="65">
        <f>IFERROR(VLOOKUP(C20427,Pivot!A:B,2,0),0)</f>
        <v>0</v>
      </c>
      <c r="F20427" s="65">
        <f>IFERROR(VLOOKUP(C20427,Pivot!A:C,3,0),0)</f>
        <v>0</v>
      </c>
    </row>
    <row r="20428" spans="1:6" x14ac:dyDescent="0.25">
      <c r="A20428" s="68" t="s">
        <v>105</v>
      </c>
      <c r="B20428" s="69">
        <v>493174255</v>
      </c>
      <c r="C20428" s="68">
        <v>8905450220584</v>
      </c>
      <c r="D20428" s="69" t="s">
        <v>13683</v>
      </c>
      <c r="E20428" s="65">
        <f>IFERROR(VLOOKUP(C20428,Pivot!A:B,2,0),0)</f>
        <v>0</v>
      </c>
      <c r="F20428" s="65">
        <f>IFERROR(VLOOKUP(C20428,Pivot!A:C,3,0),0)</f>
        <v>0</v>
      </c>
    </row>
    <row r="20429" spans="1:6" x14ac:dyDescent="0.25">
      <c r="A20429" s="68" t="s">
        <v>105</v>
      </c>
      <c r="B20429" s="69">
        <v>493663128</v>
      </c>
      <c r="C20429" s="68">
        <v>493663128</v>
      </c>
      <c r="D20429" s="69" t="s">
        <v>13684</v>
      </c>
      <c r="E20429" s="65">
        <f>IFERROR(VLOOKUP(C20429,Pivot!A:B,2,0),0)</f>
        <v>0</v>
      </c>
      <c r="F20429" s="65">
        <f>IFERROR(VLOOKUP(C20429,Pivot!A:C,3,0),0)</f>
        <v>0</v>
      </c>
    </row>
    <row r="20430" spans="1:6" x14ac:dyDescent="0.25">
      <c r="A20430" s="68" t="s">
        <v>105</v>
      </c>
      <c r="B20430" s="69">
        <v>493663128</v>
      </c>
      <c r="C20430" s="68">
        <v>8905450757110</v>
      </c>
      <c r="D20430" s="69" t="s">
        <v>13684</v>
      </c>
      <c r="E20430" s="65">
        <f>IFERROR(VLOOKUP(C20430,Pivot!A:B,2,0),0)</f>
        <v>0</v>
      </c>
      <c r="F20430" s="65">
        <f>IFERROR(VLOOKUP(C20430,Pivot!A:C,3,0),0)</f>
        <v>0</v>
      </c>
    </row>
    <row r="20431" spans="1:6" x14ac:dyDescent="0.25">
      <c r="A20431" s="68" t="s">
        <v>105</v>
      </c>
      <c r="B20431" s="69">
        <v>492365335</v>
      </c>
      <c r="C20431" s="68">
        <v>8905450022164</v>
      </c>
      <c r="D20431" s="69" t="s">
        <v>13685</v>
      </c>
      <c r="E20431" s="65">
        <f>IFERROR(VLOOKUP(C20431,Pivot!A:B,2,0),0)</f>
        <v>0</v>
      </c>
      <c r="F20431" s="65">
        <f>IFERROR(VLOOKUP(C20431,Pivot!A:C,3,0),0)</f>
        <v>0</v>
      </c>
    </row>
    <row r="20432" spans="1:6" x14ac:dyDescent="0.25">
      <c r="A20432" s="68" t="s">
        <v>105</v>
      </c>
      <c r="B20432" s="69">
        <v>494230081</v>
      </c>
      <c r="C20432" s="68">
        <v>8904406234392</v>
      </c>
      <c r="D20432" s="69" t="s">
        <v>111</v>
      </c>
      <c r="E20432" s="65">
        <f>IFERROR(VLOOKUP(C20432,Pivot!A:B,2,0),0)</f>
        <v>0</v>
      </c>
      <c r="F20432" s="65">
        <f>IFERROR(VLOOKUP(C20432,Pivot!A:C,3,0),0)</f>
        <v>0</v>
      </c>
    </row>
    <row r="20433" spans="1:6" x14ac:dyDescent="0.25">
      <c r="A20433" s="68" t="s">
        <v>105</v>
      </c>
      <c r="B20433" s="69">
        <v>494229894</v>
      </c>
      <c r="C20433" s="68">
        <v>8908017463042</v>
      </c>
      <c r="D20433" s="69" t="s">
        <v>13686</v>
      </c>
      <c r="E20433" s="65">
        <f>IFERROR(VLOOKUP(C20433,Pivot!A:B,2,0),0)</f>
        <v>0</v>
      </c>
      <c r="F20433" s="65">
        <f>IFERROR(VLOOKUP(C20433,Pivot!A:C,3,0),0)</f>
        <v>0</v>
      </c>
    </row>
    <row r="20434" spans="1:6" x14ac:dyDescent="0.25">
      <c r="A20434" s="68" t="s">
        <v>105</v>
      </c>
      <c r="B20434" s="69">
        <v>492365336</v>
      </c>
      <c r="C20434" s="68">
        <v>8905450022171</v>
      </c>
      <c r="D20434" s="69" t="s">
        <v>13687</v>
      </c>
      <c r="E20434" s="65">
        <f>IFERROR(VLOOKUP(C20434,Pivot!A:B,2,0),0)</f>
        <v>0</v>
      </c>
      <c r="F20434" s="65">
        <f>IFERROR(VLOOKUP(C20434,Pivot!A:C,3,0),0)</f>
        <v>0</v>
      </c>
    </row>
    <row r="20435" spans="1:6" x14ac:dyDescent="0.25">
      <c r="A20435" s="68" t="s">
        <v>105</v>
      </c>
      <c r="B20435" s="69">
        <v>493174254</v>
      </c>
      <c r="C20435" s="68">
        <v>8905450220577</v>
      </c>
      <c r="D20435" s="69" t="s">
        <v>13688</v>
      </c>
      <c r="E20435" s="65">
        <f>IFERROR(VLOOKUP(C20435,Pivot!A:B,2,0),0)</f>
        <v>0</v>
      </c>
      <c r="F20435" s="65">
        <f>IFERROR(VLOOKUP(C20435,Pivot!A:C,3,0),0)</f>
        <v>0</v>
      </c>
    </row>
    <row r="20436" spans="1:6" x14ac:dyDescent="0.25">
      <c r="A20436" s="68" t="s">
        <v>105</v>
      </c>
      <c r="B20436" s="69">
        <v>493174252</v>
      </c>
      <c r="C20436" s="68">
        <v>8905450220553</v>
      </c>
      <c r="D20436" s="69" t="s">
        <v>13689</v>
      </c>
      <c r="E20436" s="65">
        <f>IFERROR(VLOOKUP(C20436,Pivot!A:B,2,0),0)</f>
        <v>0</v>
      </c>
      <c r="F20436" s="65">
        <f>IFERROR(VLOOKUP(C20436,Pivot!A:C,3,0),0)</f>
        <v>0</v>
      </c>
    </row>
    <row r="20437" spans="1:6" x14ac:dyDescent="0.25">
      <c r="A20437" s="68" t="s">
        <v>105</v>
      </c>
      <c r="B20437" s="69">
        <v>493174253</v>
      </c>
      <c r="C20437" s="68">
        <v>8905450220560</v>
      </c>
      <c r="D20437" s="69" t="s">
        <v>13690</v>
      </c>
      <c r="E20437" s="65">
        <f>IFERROR(VLOOKUP(C20437,Pivot!A:B,2,0),0)</f>
        <v>0</v>
      </c>
      <c r="F20437" s="65">
        <f>IFERROR(VLOOKUP(C20437,Pivot!A:C,3,0),0)</f>
        <v>0</v>
      </c>
    </row>
    <row r="20438" spans="1:6" x14ac:dyDescent="0.25">
      <c r="A20438" s="68" t="s">
        <v>105</v>
      </c>
      <c r="B20438" s="69">
        <v>494229892</v>
      </c>
      <c r="C20438" s="68">
        <v>8908017463011</v>
      </c>
      <c r="D20438" s="69" t="s">
        <v>13691</v>
      </c>
      <c r="E20438" s="65">
        <f>IFERROR(VLOOKUP(C20438,Pivot!A:B,2,0),0)</f>
        <v>1</v>
      </c>
      <c r="F20438" s="65">
        <f>IFERROR(VLOOKUP(C20438,Pivot!A:C,3,0),0)</f>
        <v>849.15</v>
      </c>
    </row>
    <row r="20439" spans="1:6" x14ac:dyDescent="0.25">
      <c r="A20439" s="68" t="s">
        <v>105</v>
      </c>
      <c r="B20439" s="69">
        <v>493174251</v>
      </c>
      <c r="C20439" s="68">
        <v>8905450220546</v>
      </c>
      <c r="D20439" s="69" t="s">
        <v>13692</v>
      </c>
      <c r="E20439" s="65">
        <f>IFERROR(VLOOKUP(C20439,Pivot!A:B,2,0),0)</f>
        <v>0</v>
      </c>
      <c r="F20439" s="65">
        <f>IFERROR(VLOOKUP(C20439,Pivot!A:C,3,0),0)</f>
        <v>0</v>
      </c>
    </row>
    <row r="20440" spans="1:6" x14ac:dyDescent="0.25">
      <c r="A20440" s="68" t="s">
        <v>105</v>
      </c>
      <c r="B20440" s="69">
        <v>493663127</v>
      </c>
      <c r="C20440" s="68">
        <v>493663127</v>
      </c>
      <c r="D20440" s="69" t="s">
        <v>13693</v>
      </c>
      <c r="E20440" s="65">
        <f>IFERROR(VLOOKUP(C20440,Pivot!A:B,2,0),0)</f>
        <v>0</v>
      </c>
      <c r="F20440" s="65">
        <f>IFERROR(VLOOKUP(C20440,Pivot!A:C,3,0),0)</f>
        <v>0</v>
      </c>
    </row>
    <row r="20441" spans="1:6" x14ac:dyDescent="0.25">
      <c r="A20441" s="68" t="s">
        <v>105</v>
      </c>
      <c r="B20441" s="69">
        <v>493663127</v>
      </c>
      <c r="C20441" s="68">
        <v>8905450757103</v>
      </c>
      <c r="D20441" s="69" t="s">
        <v>13693</v>
      </c>
      <c r="E20441" s="65">
        <f>IFERROR(VLOOKUP(C20441,Pivot!A:B,2,0),0)</f>
        <v>0</v>
      </c>
      <c r="F20441" s="65">
        <f>IFERROR(VLOOKUP(C20441,Pivot!A:C,3,0),0)</f>
        <v>0</v>
      </c>
    </row>
    <row r="20442" spans="1:6" x14ac:dyDescent="0.25">
      <c r="A20442" s="68" t="s">
        <v>105</v>
      </c>
      <c r="B20442" s="69">
        <v>492909720</v>
      </c>
      <c r="C20442" s="68">
        <v>492909720</v>
      </c>
      <c r="D20442" s="69" t="s">
        <v>13694</v>
      </c>
      <c r="E20442" s="65">
        <f>IFERROR(VLOOKUP(C20442,Pivot!A:B,2,0),0)</f>
        <v>0</v>
      </c>
      <c r="F20442" s="65">
        <f>IFERROR(VLOOKUP(C20442,Pivot!A:C,3,0),0)</f>
        <v>0</v>
      </c>
    </row>
    <row r="20443" spans="1:6" x14ac:dyDescent="0.25">
      <c r="A20443" s="68" t="s">
        <v>105</v>
      </c>
      <c r="B20443" s="69">
        <v>492909720</v>
      </c>
      <c r="C20443" s="68">
        <v>8905450140974</v>
      </c>
      <c r="D20443" s="69" t="s">
        <v>13694</v>
      </c>
      <c r="E20443" s="65">
        <f>IFERROR(VLOOKUP(C20443,Pivot!A:B,2,0),0)</f>
        <v>0</v>
      </c>
      <c r="F20443" s="65">
        <f>IFERROR(VLOOKUP(C20443,Pivot!A:C,3,0),0)</f>
        <v>0</v>
      </c>
    </row>
    <row r="20444" spans="1:6" x14ac:dyDescent="0.25">
      <c r="A20444" s="68" t="s">
        <v>105</v>
      </c>
      <c r="B20444" s="69">
        <v>493174257</v>
      </c>
      <c r="C20444" s="68">
        <v>8905450232280</v>
      </c>
      <c r="D20444" s="69" t="s">
        <v>13695</v>
      </c>
      <c r="E20444" s="65">
        <f>IFERROR(VLOOKUP(C20444,Pivot!A:B,2,0),0)</f>
        <v>0</v>
      </c>
      <c r="F20444" s="65">
        <f>IFERROR(VLOOKUP(C20444,Pivot!A:C,3,0),0)</f>
        <v>0</v>
      </c>
    </row>
    <row r="20445" spans="1:6" x14ac:dyDescent="0.25">
      <c r="A20445" s="68" t="s">
        <v>105</v>
      </c>
      <c r="B20445" s="69">
        <v>493174256</v>
      </c>
      <c r="C20445" s="68">
        <v>8905450220591</v>
      </c>
      <c r="D20445" s="69" t="s">
        <v>13696</v>
      </c>
      <c r="E20445" s="65">
        <f>IFERROR(VLOOKUP(C20445,Pivot!A:B,2,0),0)</f>
        <v>0</v>
      </c>
      <c r="F20445" s="65">
        <f>IFERROR(VLOOKUP(C20445,Pivot!A:C,3,0),0)</f>
        <v>0</v>
      </c>
    </row>
    <row r="20446" spans="1:6" x14ac:dyDescent="0.25">
      <c r="A20446" s="68" t="s">
        <v>105</v>
      </c>
      <c r="B20446" s="69">
        <v>492909718</v>
      </c>
      <c r="C20446" s="68">
        <v>492909718</v>
      </c>
      <c r="D20446" s="69" t="s">
        <v>13697</v>
      </c>
      <c r="E20446" s="65">
        <f>IFERROR(VLOOKUP(C20446,Pivot!A:B,2,0),0)</f>
        <v>0</v>
      </c>
      <c r="F20446" s="65">
        <f>IFERROR(VLOOKUP(C20446,Pivot!A:C,3,0),0)</f>
        <v>0</v>
      </c>
    </row>
    <row r="20447" spans="1:6" x14ac:dyDescent="0.25">
      <c r="A20447" s="68" t="s">
        <v>105</v>
      </c>
      <c r="B20447" s="69">
        <v>492909718</v>
      </c>
      <c r="C20447" s="68">
        <v>8905450140950</v>
      </c>
      <c r="D20447" s="69" t="s">
        <v>13697</v>
      </c>
      <c r="E20447" s="65">
        <f>IFERROR(VLOOKUP(C20447,Pivot!A:B,2,0),0)</f>
        <v>0</v>
      </c>
      <c r="F20447" s="65">
        <f>IFERROR(VLOOKUP(C20447,Pivot!A:C,3,0),0)</f>
        <v>0</v>
      </c>
    </row>
    <row r="20448" spans="1:6" x14ac:dyDescent="0.25">
      <c r="A20448" s="68" t="s">
        <v>105</v>
      </c>
      <c r="B20448" s="69">
        <v>491948159</v>
      </c>
      <c r="C20448" s="68">
        <v>8904301759662</v>
      </c>
      <c r="D20448" s="69" t="s">
        <v>13698</v>
      </c>
      <c r="E20448" s="65">
        <f>IFERROR(VLOOKUP(C20448,Pivot!A:B,2,0),0)</f>
        <v>0</v>
      </c>
      <c r="F20448" s="65">
        <f>IFERROR(VLOOKUP(C20448,Pivot!A:C,3,0),0)</f>
        <v>0</v>
      </c>
    </row>
    <row r="20449" spans="1:6" x14ac:dyDescent="0.25">
      <c r="A20449" s="68" t="s">
        <v>105</v>
      </c>
      <c r="B20449" s="69">
        <v>493663126</v>
      </c>
      <c r="C20449" s="68">
        <v>493663126</v>
      </c>
      <c r="D20449" s="69" t="s">
        <v>13699</v>
      </c>
      <c r="E20449" s="65">
        <f>IFERROR(VLOOKUP(C20449,Pivot!A:B,2,0),0)</f>
        <v>0</v>
      </c>
      <c r="F20449" s="65">
        <f>IFERROR(VLOOKUP(C20449,Pivot!A:C,3,0),0)</f>
        <v>0</v>
      </c>
    </row>
    <row r="20450" spans="1:6" x14ac:dyDescent="0.25">
      <c r="A20450" s="68" t="s">
        <v>105</v>
      </c>
      <c r="B20450" s="69">
        <v>493663126</v>
      </c>
      <c r="C20450" s="68">
        <v>8905450757097</v>
      </c>
      <c r="D20450" s="69" t="s">
        <v>13699</v>
      </c>
      <c r="E20450" s="65">
        <f>IFERROR(VLOOKUP(C20450,Pivot!A:B,2,0),0)</f>
        <v>0</v>
      </c>
      <c r="F20450" s="65">
        <f>IFERROR(VLOOKUP(C20450,Pivot!A:C,3,0),0)</f>
        <v>0</v>
      </c>
    </row>
    <row r="20451" spans="1:6" x14ac:dyDescent="0.25">
      <c r="A20451" s="68" t="s">
        <v>105</v>
      </c>
      <c r="B20451" s="69">
        <v>492407797</v>
      </c>
      <c r="C20451" s="68">
        <v>8906006063709</v>
      </c>
      <c r="D20451" s="69" t="s">
        <v>13700</v>
      </c>
      <c r="E20451" s="65">
        <f>IFERROR(VLOOKUP(C20451,Pivot!A:B,2,0),0)</f>
        <v>0</v>
      </c>
      <c r="F20451" s="65">
        <f>IFERROR(VLOOKUP(C20451,Pivot!A:C,3,0),0)</f>
        <v>0</v>
      </c>
    </row>
    <row r="20452" spans="1:6" x14ac:dyDescent="0.25">
      <c r="A20452" s="68" t="s">
        <v>105</v>
      </c>
      <c r="B20452" s="69">
        <v>491902702</v>
      </c>
      <c r="C20452" s="68">
        <v>5015353708669</v>
      </c>
      <c r="D20452" s="69" t="s">
        <v>13701</v>
      </c>
      <c r="E20452" s="65">
        <f>IFERROR(VLOOKUP(C20452,Pivot!A:B,2,0),0)</f>
        <v>0</v>
      </c>
      <c r="F20452" s="65">
        <f>IFERROR(VLOOKUP(C20452,Pivot!A:C,3,0),0)</f>
        <v>0</v>
      </c>
    </row>
    <row r="20453" spans="1:6" x14ac:dyDescent="0.25">
      <c r="A20453" s="68" t="s">
        <v>105</v>
      </c>
      <c r="B20453" s="69">
        <v>492365334</v>
      </c>
      <c r="C20453" s="68">
        <v>8905450022157</v>
      </c>
      <c r="D20453" s="69" t="s">
        <v>13702</v>
      </c>
      <c r="E20453" s="65">
        <f>IFERROR(VLOOKUP(C20453,Pivot!A:B,2,0),0)</f>
        <v>0</v>
      </c>
      <c r="F20453" s="65">
        <f>IFERROR(VLOOKUP(C20453,Pivot!A:C,3,0),0)</f>
        <v>0</v>
      </c>
    </row>
    <row r="20454" spans="1:6" x14ac:dyDescent="0.25">
      <c r="A20454" s="68" t="s">
        <v>105</v>
      </c>
      <c r="B20454" s="69">
        <v>492365334</v>
      </c>
      <c r="C20454" s="68">
        <v>8906080991523</v>
      </c>
      <c r="D20454" s="69" t="s">
        <v>13702</v>
      </c>
      <c r="E20454" s="65">
        <f>IFERROR(VLOOKUP(C20454,Pivot!A:B,2,0),0)</f>
        <v>0</v>
      </c>
      <c r="F20454" s="65">
        <f>IFERROR(VLOOKUP(C20454,Pivot!A:C,3,0),0)</f>
        <v>0</v>
      </c>
    </row>
    <row r="20455" spans="1:6" x14ac:dyDescent="0.25">
      <c r="A20455" s="68" t="s">
        <v>105</v>
      </c>
      <c r="B20455" s="69">
        <v>493174259</v>
      </c>
      <c r="C20455" s="68">
        <v>8905450232297</v>
      </c>
      <c r="D20455" s="69" t="s">
        <v>13703</v>
      </c>
      <c r="E20455" s="65">
        <f>IFERROR(VLOOKUP(C20455,Pivot!A:B,2,0),0)</f>
        <v>0</v>
      </c>
      <c r="F20455" s="65">
        <f>IFERROR(VLOOKUP(C20455,Pivot!A:C,3,0),0)</f>
        <v>0</v>
      </c>
    </row>
    <row r="20456" spans="1:6" x14ac:dyDescent="0.25">
      <c r="A20456" s="68" t="s">
        <v>105</v>
      </c>
      <c r="B20456" s="69">
        <v>494229893</v>
      </c>
      <c r="C20456" s="68">
        <v>8908017463004</v>
      </c>
      <c r="D20456" s="69" t="s">
        <v>13704</v>
      </c>
      <c r="E20456" s="65">
        <f>IFERROR(VLOOKUP(C20456,Pivot!A:B,2,0),0)</f>
        <v>0</v>
      </c>
      <c r="F20456" s="65">
        <f>IFERROR(VLOOKUP(C20456,Pivot!A:C,3,0),0)</f>
        <v>0</v>
      </c>
    </row>
    <row r="20457" spans="1:6" x14ac:dyDescent="0.25">
      <c r="A20457" s="68" t="s">
        <v>105</v>
      </c>
      <c r="B20457" s="69">
        <v>492365333</v>
      </c>
      <c r="C20457" s="68">
        <v>8905450022140</v>
      </c>
      <c r="D20457" s="69" t="s">
        <v>13705</v>
      </c>
      <c r="E20457" s="65">
        <f>IFERROR(VLOOKUP(C20457,Pivot!A:B,2,0),0)</f>
        <v>0</v>
      </c>
      <c r="F20457" s="65">
        <f>IFERROR(VLOOKUP(C20457,Pivot!A:C,3,0),0)</f>
        <v>0</v>
      </c>
    </row>
    <row r="20458" spans="1:6" x14ac:dyDescent="0.25">
      <c r="A20458" s="68" t="s">
        <v>105</v>
      </c>
      <c r="B20458" s="69">
        <v>492365333</v>
      </c>
      <c r="C20458" s="68">
        <v>8906080991486</v>
      </c>
      <c r="D20458" s="69" t="s">
        <v>13705</v>
      </c>
      <c r="E20458" s="65">
        <f>IFERROR(VLOOKUP(C20458,Pivot!A:B,2,0),0)</f>
        <v>0</v>
      </c>
      <c r="F20458" s="65">
        <f>IFERROR(VLOOKUP(C20458,Pivot!A:C,3,0),0)</f>
        <v>0</v>
      </c>
    </row>
    <row r="20459" spans="1:6" x14ac:dyDescent="0.25">
      <c r="A20459" s="68" t="s">
        <v>105</v>
      </c>
      <c r="B20459" s="69">
        <v>492407795</v>
      </c>
      <c r="C20459" s="68">
        <v>8906006063686</v>
      </c>
      <c r="D20459" s="69" t="s">
        <v>169</v>
      </c>
      <c r="E20459" s="65">
        <f>IFERROR(VLOOKUP(C20459,Pivot!A:B,2,0),0)</f>
        <v>0</v>
      </c>
      <c r="F20459" s="65">
        <f>IFERROR(VLOOKUP(C20459,Pivot!A:C,3,0),0)</f>
        <v>0</v>
      </c>
    </row>
    <row r="20460" spans="1:6" x14ac:dyDescent="0.25">
      <c r="A20460" s="68" t="s">
        <v>105</v>
      </c>
      <c r="B20460" s="69">
        <v>494229811</v>
      </c>
      <c r="C20460" s="68">
        <v>8906006063846</v>
      </c>
      <c r="D20460" s="69" t="s">
        <v>112</v>
      </c>
      <c r="E20460" s="65">
        <f>IFERROR(VLOOKUP(C20460,Pivot!A:B,2,0),0)</f>
        <v>0</v>
      </c>
      <c r="F20460" s="65">
        <f>IFERROR(VLOOKUP(C20460,Pivot!A:C,3,0),0)</f>
        <v>0</v>
      </c>
    </row>
    <row r="20461" spans="1:6" x14ac:dyDescent="0.25">
      <c r="A20461" s="68" t="s">
        <v>105</v>
      </c>
      <c r="B20461" s="69">
        <v>492909719</v>
      </c>
      <c r="C20461" s="68">
        <v>492909719</v>
      </c>
      <c r="D20461" s="69" t="s">
        <v>13706</v>
      </c>
      <c r="E20461" s="65">
        <f>IFERROR(VLOOKUP(C20461,Pivot!A:B,2,0),0)</f>
        <v>0</v>
      </c>
      <c r="F20461" s="65">
        <f>IFERROR(VLOOKUP(C20461,Pivot!A:C,3,0),0)</f>
        <v>0</v>
      </c>
    </row>
    <row r="20462" spans="1:6" x14ac:dyDescent="0.25">
      <c r="A20462" s="68" t="s">
        <v>105</v>
      </c>
      <c r="B20462" s="69">
        <v>492909719</v>
      </c>
      <c r="C20462" s="68">
        <v>8905450140967</v>
      </c>
      <c r="D20462" s="69" t="s">
        <v>13706</v>
      </c>
      <c r="E20462" s="65">
        <f>IFERROR(VLOOKUP(C20462,Pivot!A:B,2,0),0)</f>
        <v>0</v>
      </c>
      <c r="F20462" s="65">
        <f>IFERROR(VLOOKUP(C20462,Pivot!A:C,3,0),0)</f>
        <v>0</v>
      </c>
    </row>
    <row r="20463" spans="1:6" x14ac:dyDescent="0.25">
      <c r="A20463" s="68" t="s">
        <v>105</v>
      </c>
      <c r="B20463" s="69">
        <v>492909719</v>
      </c>
      <c r="C20463" s="68">
        <v>8907324016149</v>
      </c>
      <c r="D20463" s="69" t="s">
        <v>13706</v>
      </c>
      <c r="E20463" s="65">
        <f>IFERROR(VLOOKUP(C20463,Pivot!A:B,2,0),0)</f>
        <v>0</v>
      </c>
      <c r="F20463" s="65">
        <f>IFERROR(VLOOKUP(C20463,Pivot!A:C,3,0),0)</f>
        <v>0</v>
      </c>
    </row>
    <row r="20464" spans="1:6" x14ac:dyDescent="0.25">
      <c r="A20464" s="68" t="s">
        <v>105</v>
      </c>
      <c r="B20464" s="69">
        <v>491947774</v>
      </c>
      <c r="C20464" s="68">
        <v>5015353708744</v>
      </c>
      <c r="D20464" s="69" t="s">
        <v>170</v>
      </c>
      <c r="E20464" s="65">
        <f>IFERROR(VLOOKUP(C20464,Pivot!A:B,2,0),0)</f>
        <v>0</v>
      </c>
      <c r="F20464" s="65">
        <f>IFERROR(VLOOKUP(C20464,Pivot!A:C,3,0),0)</f>
        <v>0</v>
      </c>
    </row>
    <row r="20465" spans="1:6" x14ac:dyDescent="0.25">
      <c r="A20465" s="68" t="s">
        <v>105</v>
      </c>
      <c r="B20465" s="69">
        <v>491947774</v>
      </c>
      <c r="C20465" s="68">
        <v>759245888804</v>
      </c>
      <c r="D20465" s="69" t="s">
        <v>170</v>
      </c>
      <c r="E20465" s="65">
        <f>IFERROR(VLOOKUP(C20465,Pivot!A:B,2,0),0)</f>
        <v>0</v>
      </c>
      <c r="F20465" s="65">
        <f>IFERROR(VLOOKUP(C20465,Pivot!A:C,3,0),0)</f>
        <v>0</v>
      </c>
    </row>
    <row r="20466" spans="1:6" x14ac:dyDescent="0.25">
      <c r="A20466" s="68" t="s">
        <v>105</v>
      </c>
      <c r="B20466" s="69">
        <v>493173799</v>
      </c>
      <c r="C20466" s="68">
        <v>5015353918815</v>
      </c>
      <c r="D20466" s="69" t="s">
        <v>432</v>
      </c>
      <c r="E20466" s="65">
        <f>IFERROR(VLOOKUP(C20466,Pivot!A:B,2,0),0)</f>
        <v>0</v>
      </c>
      <c r="F20466" s="65">
        <f>IFERROR(VLOOKUP(C20466,Pivot!A:C,3,0),0)</f>
        <v>0</v>
      </c>
    </row>
    <row r="20467" spans="1:6" x14ac:dyDescent="0.25">
      <c r="A20467" s="68" t="s">
        <v>105</v>
      </c>
      <c r="B20467" s="69">
        <v>492365345</v>
      </c>
      <c r="C20467" s="68">
        <v>5015353758602</v>
      </c>
      <c r="D20467" s="69" t="s">
        <v>13707</v>
      </c>
      <c r="E20467" s="65">
        <f>IFERROR(VLOOKUP(C20467,Pivot!A:B,2,0),0)</f>
        <v>0</v>
      </c>
      <c r="F20467" s="65">
        <f>IFERROR(VLOOKUP(C20467,Pivot!A:C,3,0),0)</f>
        <v>0</v>
      </c>
    </row>
    <row r="20468" spans="1:6" x14ac:dyDescent="0.25">
      <c r="A20468" s="68" t="s">
        <v>105</v>
      </c>
      <c r="B20468" s="69">
        <v>492365344</v>
      </c>
      <c r="C20468" s="68">
        <v>5015353758589</v>
      </c>
      <c r="D20468" s="69" t="s">
        <v>13708</v>
      </c>
      <c r="E20468" s="65">
        <f>IFERROR(VLOOKUP(C20468,Pivot!A:B,2,0),0)</f>
        <v>0</v>
      </c>
      <c r="F20468" s="65">
        <f>IFERROR(VLOOKUP(C20468,Pivot!A:C,3,0),0)</f>
        <v>0</v>
      </c>
    </row>
    <row r="20469" spans="1:6" x14ac:dyDescent="0.25">
      <c r="A20469" s="68" t="s">
        <v>105</v>
      </c>
      <c r="B20469" s="69">
        <v>492407847</v>
      </c>
      <c r="C20469" s="68">
        <v>8905450112636</v>
      </c>
      <c r="D20469" s="69" t="s">
        <v>13709</v>
      </c>
      <c r="E20469" s="65">
        <f>IFERROR(VLOOKUP(C20469,Pivot!A:B,2,0),0)</f>
        <v>0</v>
      </c>
      <c r="F20469" s="65">
        <f>IFERROR(VLOOKUP(C20469,Pivot!A:C,3,0),0)</f>
        <v>0</v>
      </c>
    </row>
    <row r="20470" spans="1:6" x14ac:dyDescent="0.25">
      <c r="A20470" s="68" t="s">
        <v>105</v>
      </c>
      <c r="B20470" s="69">
        <v>492407846</v>
      </c>
      <c r="C20470" s="68">
        <v>8905450112629</v>
      </c>
      <c r="D20470" s="69" t="s">
        <v>13710</v>
      </c>
      <c r="E20470" s="65">
        <f>IFERROR(VLOOKUP(C20470,Pivot!A:B,2,0),0)</f>
        <v>0</v>
      </c>
      <c r="F20470" s="65">
        <f>IFERROR(VLOOKUP(C20470,Pivot!A:C,3,0),0)</f>
        <v>0</v>
      </c>
    </row>
    <row r="20471" spans="1:6" x14ac:dyDescent="0.25">
      <c r="A20471" s="68" t="s">
        <v>105</v>
      </c>
      <c r="B20471" s="69">
        <v>492407848</v>
      </c>
      <c r="C20471" s="68">
        <v>8905450112643</v>
      </c>
      <c r="D20471" s="69" t="s">
        <v>13711</v>
      </c>
      <c r="E20471" s="65">
        <f>IFERROR(VLOOKUP(C20471,Pivot!A:B,2,0),0)</f>
        <v>0</v>
      </c>
      <c r="F20471" s="65">
        <f>IFERROR(VLOOKUP(C20471,Pivot!A:C,3,0),0)</f>
        <v>0</v>
      </c>
    </row>
    <row r="20472" spans="1:6" x14ac:dyDescent="0.25">
      <c r="A20472" s="68" t="s">
        <v>105</v>
      </c>
      <c r="B20472" s="69">
        <v>492407850</v>
      </c>
      <c r="C20472" s="68">
        <v>8905450112667</v>
      </c>
      <c r="D20472" s="69" t="s">
        <v>13712</v>
      </c>
      <c r="E20472" s="65">
        <f>IFERROR(VLOOKUP(C20472,Pivot!A:B,2,0),0)</f>
        <v>0</v>
      </c>
      <c r="F20472" s="65">
        <f>IFERROR(VLOOKUP(C20472,Pivot!A:C,3,0),0)</f>
        <v>0</v>
      </c>
    </row>
    <row r="20473" spans="1:6" x14ac:dyDescent="0.25">
      <c r="A20473" s="68" t="s">
        <v>105</v>
      </c>
      <c r="B20473" s="69">
        <v>492407849</v>
      </c>
      <c r="C20473" s="68">
        <v>8905450112650</v>
      </c>
      <c r="D20473" s="69" t="s">
        <v>13713</v>
      </c>
      <c r="E20473" s="65">
        <f>IFERROR(VLOOKUP(C20473,Pivot!A:B,2,0),0)</f>
        <v>0</v>
      </c>
      <c r="F20473" s="65">
        <f>IFERROR(VLOOKUP(C20473,Pivot!A:C,3,0),0)</f>
        <v>0</v>
      </c>
    </row>
    <row r="20474" spans="1:6" x14ac:dyDescent="0.25">
      <c r="A20474" s="68" t="s">
        <v>105</v>
      </c>
      <c r="B20474" s="69">
        <v>493173856</v>
      </c>
      <c r="C20474" s="68">
        <v>5015353918839</v>
      </c>
      <c r="D20474" s="69" t="s">
        <v>433</v>
      </c>
      <c r="E20474" s="65">
        <f>IFERROR(VLOOKUP(C20474,Pivot!A:B,2,0),0)</f>
        <v>0</v>
      </c>
      <c r="F20474" s="65">
        <f>IFERROR(VLOOKUP(C20474,Pivot!A:C,3,0),0)</f>
        <v>0</v>
      </c>
    </row>
    <row r="20475" spans="1:6" x14ac:dyDescent="0.25">
      <c r="A20475" s="68" t="s">
        <v>105</v>
      </c>
      <c r="B20475" s="69">
        <v>493174936</v>
      </c>
      <c r="C20475" s="68">
        <v>8906103501104</v>
      </c>
      <c r="D20475" s="69" t="s">
        <v>171</v>
      </c>
      <c r="E20475" s="65">
        <f>IFERROR(VLOOKUP(C20475,Pivot!A:B,2,0),0)</f>
        <v>0</v>
      </c>
      <c r="F20475" s="65">
        <f>IFERROR(VLOOKUP(C20475,Pivot!A:C,3,0),0)</f>
        <v>0</v>
      </c>
    </row>
    <row r="20476" spans="1:6" x14ac:dyDescent="0.25">
      <c r="A20476" s="68" t="s">
        <v>105</v>
      </c>
      <c r="B20476" s="69">
        <v>493174935</v>
      </c>
      <c r="C20476" s="68">
        <v>8906103501098</v>
      </c>
      <c r="D20476" s="69" t="s">
        <v>172</v>
      </c>
      <c r="E20476" s="65">
        <f>IFERROR(VLOOKUP(C20476,Pivot!A:B,2,0),0)</f>
        <v>0</v>
      </c>
      <c r="F20476" s="65">
        <f>IFERROR(VLOOKUP(C20476,Pivot!A:C,3,0),0)</f>
        <v>0</v>
      </c>
    </row>
    <row r="20477" spans="1:6" x14ac:dyDescent="0.25">
      <c r="A20477" s="68" t="s">
        <v>105</v>
      </c>
      <c r="B20477" s="69">
        <v>493173800</v>
      </c>
      <c r="C20477" s="68">
        <v>5015353918822</v>
      </c>
      <c r="D20477" s="69" t="s">
        <v>434</v>
      </c>
      <c r="E20477" s="65">
        <f>IFERROR(VLOOKUP(C20477,Pivot!A:B,2,0),0)</f>
        <v>0</v>
      </c>
      <c r="F20477" s="65">
        <f>IFERROR(VLOOKUP(C20477,Pivot!A:C,3,0),0)</f>
        <v>0</v>
      </c>
    </row>
    <row r="20478" spans="1:6" x14ac:dyDescent="0.25">
      <c r="A20478" s="68" t="s">
        <v>105</v>
      </c>
      <c r="B20478" s="69">
        <v>492909710</v>
      </c>
      <c r="C20478" s="68">
        <v>492909710</v>
      </c>
      <c r="D20478" s="69" t="s">
        <v>173</v>
      </c>
      <c r="E20478" s="65">
        <f>IFERROR(VLOOKUP(C20478,Pivot!A:B,2,0),0)</f>
        <v>0</v>
      </c>
      <c r="F20478" s="65">
        <f>IFERROR(VLOOKUP(C20478,Pivot!A:C,3,0),0)</f>
        <v>0</v>
      </c>
    </row>
    <row r="20479" spans="1:6" x14ac:dyDescent="0.25">
      <c r="A20479" s="68" t="s">
        <v>105</v>
      </c>
      <c r="B20479" s="69">
        <v>492909710</v>
      </c>
      <c r="C20479" s="68">
        <v>8905450138612</v>
      </c>
      <c r="D20479" s="69" t="s">
        <v>173</v>
      </c>
      <c r="E20479" s="65">
        <f>IFERROR(VLOOKUP(C20479,Pivot!A:B,2,0),0)</f>
        <v>0</v>
      </c>
      <c r="F20479" s="65">
        <f>IFERROR(VLOOKUP(C20479,Pivot!A:C,3,0),0)</f>
        <v>0</v>
      </c>
    </row>
    <row r="20480" spans="1:6" x14ac:dyDescent="0.25">
      <c r="A20480" s="68" t="s">
        <v>105</v>
      </c>
      <c r="B20480" s="69">
        <v>492365346</v>
      </c>
      <c r="C20480" s="68">
        <v>5015353758565</v>
      </c>
      <c r="D20480" s="69" t="s">
        <v>13714</v>
      </c>
      <c r="E20480" s="65">
        <f>IFERROR(VLOOKUP(C20480,Pivot!A:B,2,0),0)</f>
        <v>0</v>
      </c>
      <c r="F20480" s="65">
        <f>IFERROR(VLOOKUP(C20480,Pivot!A:C,3,0),0)</f>
        <v>0</v>
      </c>
    </row>
    <row r="20481" spans="1:6" x14ac:dyDescent="0.25">
      <c r="A20481" s="68" t="s">
        <v>105</v>
      </c>
      <c r="B20481" s="69">
        <v>492407672</v>
      </c>
      <c r="C20481" s="68">
        <v>8905450027374</v>
      </c>
      <c r="D20481" s="69" t="s">
        <v>174</v>
      </c>
      <c r="E20481" s="65">
        <f>IFERROR(VLOOKUP(C20481,Pivot!A:B,2,0),0)</f>
        <v>0</v>
      </c>
      <c r="F20481" s="65">
        <f>IFERROR(VLOOKUP(C20481,Pivot!A:C,3,0),0)</f>
        <v>0</v>
      </c>
    </row>
    <row r="20482" spans="1:6" x14ac:dyDescent="0.25">
      <c r="A20482" s="68" t="s">
        <v>105</v>
      </c>
      <c r="B20482" s="69">
        <v>492365349</v>
      </c>
      <c r="C20482" s="68">
        <v>5015353758596</v>
      </c>
      <c r="D20482" s="69" t="s">
        <v>13715</v>
      </c>
      <c r="E20482" s="65">
        <f>IFERROR(VLOOKUP(C20482,Pivot!A:B,2,0),0)</f>
        <v>0</v>
      </c>
      <c r="F20482" s="65">
        <f>IFERROR(VLOOKUP(C20482,Pivot!A:C,3,0),0)</f>
        <v>0</v>
      </c>
    </row>
    <row r="20483" spans="1:6" x14ac:dyDescent="0.25">
      <c r="A20483" s="68" t="s">
        <v>105</v>
      </c>
      <c r="B20483" s="69">
        <v>492365350</v>
      </c>
      <c r="C20483" s="68">
        <v>5015353752891</v>
      </c>
      <c r="D20483" s="69" t="s">
        <v>13716</v>
      </c>
      <c r="E20483" s="65">
        <f>IFERROR(VLOOKUP(C20483,Pivot!A:B,2,0),0)</f>
        <v>0</v>
      </c>
      <c r="F20483" s="65">
        <f>IFERROR(VLOOKUP(C20483,Pivot!A:C,3,0),0)</f>
        <v>0</v>
      </c>
    </row>
    <row r="20484" spans="1:6" x14ac:dyDescent="0.25">
      <c r="A20484" s="68" t="s">
        <v>105</v>
      </c>
      <c r="B20484" s="69">
        <v>492365351</v>
      </c>
      <c r="C20484" s="68">
        <v>5015353752907</v>
      </c>
      <c r="D20484" s="69" t="s">
        <v>13717</v>
      </c>
      <c r="E20484" s="65">
        <f>IFERROR(VLOOKUP(C20484,Pivot!A:B,2,0),0)</f>
        <v>0</v>
      </c>
      <c r="F20484" s="65">
        <f>IFERROR(VLOOKUP(C20484,Pivot!A:C,3,0),0)</f>
        <v>0</v>
      </c>
    </row>
    <row r="20485" spans="1:6" x14ac:dyDescent="0.25">
      <c r="A20485" s="68" t="s">
        <v>105</v>
      </c>
      <c r="B20485" s="69">
        <v>493174932</v>
      </c>
      <c r="C20485" s="68">
        <v>8906103501067</v>
      </c>
      <c r="D20485" s="69" t="s">
        <v>175</v>
      </c>
      <c r="E20485" s="65">
        <f>IFERROR(VLOOKUP(C20485,Pivot!A:B,2,0),0)</f>
        <v>0</v>
      </c>
      <c r="F20485" s="65">
        <f>IFERROR(VLOOKUP(C20485,Pivot!A:C,3,0),0)</f>
        <v>0</v>
      </c>
    </row>
    <row r="20486" spans="1:6" x14ac:dyDescent="0.25">
      <c r="A20486" s="68" t="s">
        <v>105</v>
      </c>
      <c r="B20486" s="69">
        <v>493174933</v>
      </c>
      <c r="C20486" s="68">
        <v>8906103501074</v>
      </c>
      <c r="D20486" s="69" t="s">
        <v>176</v>
      </c>
      <c r="E20486" s="65">
        <f>IFERROR(VLOOKUP(C20486,Pivot!A:B,2,0),0)</f>
        <v>0</v>
      </c>
      <c r="F20486" s="65">
        <f>IFERROR(VLOOKUP(C20486,Pivot!A:C,3,0),0)</f>
        <v>0</v>
      </c>
    </row>
    <row r="20487" spans="1:6" x14ac:dyDescent="0.25">
      <c r="A20487" s="68" t="s">
        <v>105</v>
      </c>
      <c r="B20487" s="69">
        <v>493174934</v>
      </c>
      <c r="C20487" s="68">
        <v>8906103501081</v>
      </c>
      <c r="D20487" s="69" t="s">
        <v>177</v>
      </c>
      <c r="E20487" s="65">
        <f>IFERROR(VLOOKUP(C20487,Pivot!A:B,2,0),0)</f>
        <v>0</v>
      </c>
      <c r="F20487" s="65">
        <f>IFERROR(VLOOKUP(C20487,Pivot!A:C,3,0),0)</f>
        <v>0</v>
      </c>
    </row>
    <row r="20488" spans="1:6" x14ac:dyDescent="0.25">
      <c r="A20488" s="68" t="s">
        <v>105</v>
      </c>
      <c r="B20488" s="69">
        <v>492407676</v>
      </c>
      <c r="C20488" s="68">
        <v>8905450027411</v>
      </c>
      <c r="D20488" s="69" t="s">
        <v>178</v>
      </c>
      <c r="E20488" s="65">
        <f>IFERROR(VLOOKUP(C20488,Pivot!A:B,2,0),0)</f>
        <v>0</v>
      </c>
      <c r="F20488" s="65">
        <f>IFERROR(VLOOKUP(C20488,Pivot!A:C,3,0),0)</f>
        <v>0</v>
      </c>
    </row>
    <row r="20489" spans="1:6" x14ac:dyDescent="0.25">
      <c r="A20489" s="68" t="s">
        <v>105</v>
      </c>
      <c r="B20489" s="69">
        <v>493173798</v>
      </c>
      <c r="C20489" s="68">
        <v>5015353918778</v>
      </c>
      <c r="D20489" s="69" t="s">
        <v>435</v>
      </c>
      <c r="E20489" s="65">
        <f>IFERROR(VLOOKUP(C20489,Pivot!A:B,2,0),0)</f>
        <v>0</v>
      </c>
      <c r="F20489" s="65">
        <f>IFERROR(VLOOKUP(C20489,Pivot!A:C,3,0),0)</f>
        <v>0</v>
      </c>
    </row>
    <row r="20490" spans="1:6" x14ac:dyDescent="0.25">
      <c r="A20490" s="68" t="s">
        <v>105</v>
      </c>
      <c r="B20490" s="69">
        <v>493174331</v>
      </c>
      <c r="C20490" s="68">
        <v>8905450228047</v>
      </c>
      <c r="D20490" s="69" t="s">
        <v>113</v>
      </c>
      <c r="E20490" s="65">
        <f>IFERROR(VLOOKUP(C20490,Pivot!A:B,2,0),0)</f>
        <v>0</v>
      </c>
      <c r="F20490" s="65">
        <f>IFERROR(VLOOKUP(C20490,Pivot!A:C,3,0),0)</f>
        <v>0</v>
      </c>
    </row>
    <row r="20491" spans="1:6" x14ac:dyDescent="0.25">
      <c r="A20491" s="68" t="s">
        <v>105</v>
      </c>
      <c r="B20491" s="69">
        <v>492365385</v>
      </c>
      <c r="C20491" s="68">
        <v>5015353752983</v>
      </c>
      <c r="D20491" s="69" t="s">
        <v>13718</v>
      </c>
      <c r="E20491" s="65">
        <f>IFERROR(VLOOKUP(C20491,Pivot!A:B,2,0),0)</f>
        <v>0</v>
      </c>
      <c r="F20491" s="65">
        <f>IFERROR(VLOOKUP(C20491,Pivot!A:C,3,0),0)</f>
        <v>0</v>
      </c>
    </row>
    <row r="20492" spans="1:6" x14ac:dyDescent="0.25">
      <c r="A20492" s="68" t="s">
        <v>105</v>
      </c>
      <c r="B20492" s="69">
        <v>492407673</v>
      </c>
      <c r="C20492" s="68">
        <v>8905450027381</v>
      </c>
      <c r="D20492" s="69" t="s">
        <v>179</v>
      </c>
      <c r="E20492" s="65">
        <f>IFERROR(VLOOKUP(C20492,Pivot!A:B,2,0),0)</f>
        <v>0</v>
      </c>
      <c r="F20492" s="65">
        <f>IFERROR(VLOOKUP(C20492,Pivot!A:C,3,0),0)</f>
        <v>0</v>
      </c>
    </row>
    <row r="20493" spans="1:6" x14ac:dyDescent="0.25">
      <c r="A20493" s="68" t="s">
        <v>105</v>
      </c>
      <c r="B20493" s="69">
        <v>492407674</v>
      </c>
      <c r="C20493" s="68">
        <v>8905450027398</v>
      </c>
      <c r="D20493" s="69" t="s">
        <v>180</v>
      </c>
      <c r="E20493" s="65">
        <f>IFERROR(VLOOKUP(C20493,Pivot!A:B,2,0),0)</f>
        <v>0</v>
      </c>
      <c r="F20493" s="65">
        <f>IFERROR(VLOOKUP(C20493,Pivot!A:C,3,0),0)</f>
        <v>0</v>
      </c>
    </row>
    <row r="20494" spans="1:6" x14ac:dyDescent="0.25">
      <c r="A20494" s="68" t="s">
        <v>105</v>
      </c>
      <c r="B20494" s="69">
        <v>492407679</v>
      </c>
      <c r="C20494" s="68">
        <v>8905450027442</v>
      </c>
      <c r="D20494" s="69" t="s">
        <v>181</v>
      </c>
      <c r="E20494" s="65">
        <f>IFERROR(VLOOKUP(C20494,Pivot!A:B,2,0),0)</f>
        <v>0</v>
      </c>
      <c r="F20494" s="65">
        <f>IFERROR(VLOOKUP(C20494,Pivot!A:C,3,0),0)</f>
        <v>0</v>
      </c>
    </row>
    <row r="20495" spans="1:6" x14ac:dyDescent="0.25">
      <c r="A20495" s="68" t="s">
        <v>105</v>
      </c>
      <c r="B20495" s="69">
        <v>492365361</v>
      </c>
      <c r="C20495" s="68">
        <v>8905450024038</v>
      </c>
      <c r="D20495" s="69" t="s">
        <v>13719</v>
      </c>
      <c r="E20495" s="65">
        <f>IFERROR(VLOOKUP(C20495,Pivot!A:B,2,0),0)</f>
        <v>0</v>
      </c>
      <c r="F20495" s="65">
        <f>IFERROR(VLOOKUP(C20495,Pivot!A:C,3,0),0)</f>
        <v>0</v>
      </c>
    </row>
    <row r="20496" spans="1:6" x14ac:dyDescent="0.25">
      <c r="A20496" s="68" t="s">
        <v>105</v>
      </c>
      <c r="B20496" s="69">
        <v>492365362</v>
      </c>
      <c r="C20496" s="68">
        <v>8905450024045</v>
      </c>
      <c r="D20496" s="69" t="s">
        <v>182</v>
      </c>
      <c r="E20496" s="65">
        <f>IFERROR(VLOOKUP(C20496,Pivot!A:B,2,0),0)</f>
        <v>0</v>
      </c>
      <c r="F20496" s="65">
        <f>IFERROR(VLOOKUP(C20496,Pivot!A:C,3,0),0)</f>
        <v>0</v>
      </c>
    </row>
    <row r="20497" spans="1:6" x14ac:dyDescent="0.25">
      <c r="A20497" s="68" t="s">
        <v>105</v>
      </c>
      <c r="B20497" s="69">
        <v>492365363</v>
      </c>
      <c r="C20497" s="68">
        <v>8905450024052</v>
      </c>
      <c r="D20497" s="69" t="s">
        <v>13720</v>
      </c>
      <c r="E20497" s="65">
        <f>IFERROR(VLOOKUP(C20497,Pivot!A:B,2,0),0)</f>
        <v>0</v>
      </c>
      <c r="F20497" s="65">
        <f>IFERROR(VLOOKUP(C20497,Pivot!A:C,3,0),0)</f>
        <v>0</v>
      </c>
    </row>
    <row r="20498" spans="1:6" x14ac:dyDescent="0.25">
      <c r="A20498" s="68" t="s">
        <v>105</v>
      </c>
      <c r="B20498" s="69">
        <v>492365360</v>
      </c>
      <c r="C20498" s="68">
        <v>8905450024021</v>
      </c>
      <c r="D20498" s="69" t="s">
        <v>13721</v>
      </c>
      <c r="E20498" s="65">
        <f>IFERROR(VLOOKUP(C20498,Pivot!A:B,2,0),0)</f>
        <v>0</v>
      </c>
      <c r="F20498" s="65">
        <f>IFERROR(VLOOKUP(C20498,Pivot!A:C,3,0),0)</f>
        <v>0</v>
      </c>
    </row>
    <row r="20499" spans="1:6" x14ac:dyDescent="0.25">
      <c r="A20499" s="68" t="s">
        <v>105</v>
      </c>
      <c r="B20499" s="69">
        <v>492365364</v>
      </c>
      <c r="C20499" s="68">
        <v>8905450024069</v>
      </c>
      <c r="D20499" s="69" t="s">
        <v>183</v>
      </c>
      <c r="E20499" s="65">
        <f>IFERROR(VLOOKUP(C20499,Pivot!A:B,2,0),0)</f>
        <v>0</v>
      </c>
      <c r="F20499" s="65">
        <f>IFERROR(VLOOKUP(C20499,Pivot!A:C,3,0),0)</f>
        <v>0</v>
      </c>
    </row>
    <row r="20500" spans="1:6" x14ac:dyDescent="0.25">
      <c r="A20500" s="68" t="s">
        <v>105</v>
      </c>
      <c r="B20500" s="69">
        <v>493661632</v>
      </c>
      <c r="C20500" s="68">
        <v>8905450547735</v>
      </c>
      <c r="D20500" s="69" t="s">
        <v>436</v>
      </c>
      <c r="E20500" s="65">
        <f>IFERROR(VLOOKUP(C20500,Pivot!A:B,2,0),0)</f>
        <v>0</v>
      </c>
      <c r="F20500" s="65">
        <f>IFERROR(VLOOKUP(C20500,Pivot!A:C,3,0),0)</f>
        <v>0</v>
      </c>
    </row>
    <row r="20501" spans="1:6" x14ac:dyDescent="0.25">
      <c r="A20501" s="68" t="s">
        <v>105</v>
      </c>
      <c r="B20501" s="69">
        <v>493175426</v>
      </c>
      <c r="C20501" s="68">
        <v>8905450237018</v>
      </c>
      <c r="D20501" s="69" t="s">
        <v>13722</v>
      </c>
      <c r="E20501" s="65">
        <f>IFERROR(VLOOKUP(C20501,Pivot!A:B,2,0),0)</f>
        <v>0</v>
      </c>
      <c r="F20501" s="65">
        <f>IFERROR(VLOOKUP(C20501,Pivot!A:C,3,0),0)</f>
        <v>0</v>
      </c>
    </row>
    <row r="20502" spans="1:6" x14ac:dyDescent="0.25">
      <c r="A20502" s="68" t="s">
        <v>105</v>
      </c>
      <c r="B20502" s="69">
        <v>494229839</v>
      </c>
      <c r="C20502" s="68">
        <v>8905450758810</v>
      </c>
      <c r="D20502" s="69" t="s">
        <v>114</v>
      </c>
      <c r="E20502" s="65">
        <f>IFERROR(VLOOKUP(C20502,Pivot!A:B,2,0),0)</f>
        <v>0</v>
      </c>
      <c r="F20502" s="65">
        <f>IFERROR(VLOOKUP(C20502,Pivot!A:C,3,0),0)</f>
        <v>0</v>
      </c>
    </row>
    <row r="20503" spans="1:6" x14ac:dyDescent="0.25">
      <c r="A20503" s="68" t="s">
        <v>105</v>
      </c>
      <c r="B20503" s="69">
        <v>492365347</v>
      </c>
      <c r="C20503" s="68">
        <v>5015353758572</v>
      </c>
      <c r="D20503" s="69" t="s">
        <v>13723</v>
      </c>
      <c r="E20503" s="65">
        <f>IFERROR(VLOOKUP(C20503,Pivot!A:B,2,0),0)</f>
        <v>0</v>
      </c>
      <c r="F20503" s="65">
        <f>IFERROR(VLOOKUP(C20503,Pivot!A:C,3,0),0)</f>
        <v>0</v>
      </c>
    </row>
    <row r="20504" spans="1:6" x14ac:dyDescent="0.25">
      <c r="A20504" s="68" t="s">
        <v>105</v>
      </c>
      <c r="B20504" s="69">
        <v>493173796</v>
      </c>
      <c r="C20504" s="68">
        <v>5015353918808</v>
      </c>
      <c r="D20504" s="69" t="s">
        <v>437</v>
      </c>
      <c r="E20504" s="65">
        <f>IFERROR(VLOOKUP(C20504,Pivot!A:B,2,0),0)</f>
        <v>0</v>
      </c>
      <c r="F20504" s="65">
        <f>IFERROR(VLOOKUP(C20504,Pivot!A:C,3,0),0)</f>
        <v>0</v>
      </c>
    </row>
    <row r="20505" spans="1:6" x14ac:dyDescent="0.25">
      <c r="A20505" s="68" t="s">
        <v>105</v>
      </c>
      <c r="B20505" s="69">
        <v>493173796</v>
      </c>
      <c r="C20505" s="68">
        <v>493173796</v>
      </c>
      <c r="D20505" s="69" t="s">
        <v>437</v>
      </c>
      <c r="E20505" s="65">
        <f>IFERROR(VLOOKUP(C20505,Pivot!A:B,2,0),0)</f>
        <v>0</v>
      </c>
      <c r="F20505" s="65">
        <f>IFERROR(VLOOKUP(C20505,Pivot!A:C,3,0),0)</f>
        <v>0</v>
      </c>
    </row>
    <row r="20506" spans="1:6" x14ac:dyDescent="0.25">
      <c r="A20506" s="68" t="s">
        <v>105</v>
      </c>
      <c r="B20506" s="69">
        <v>492407671</v>
      </c>
      <c r="C20506" s="68">
        <v>8905450027367</v>
      </c>
      <c r="D20506" s="69" t="s">
        <v>13724</v>
      </c>
      <c r="E20506" s="65">
        <f>IFERROR(VLOOKUP(C20506,Pivot!A:B,2,0),0)</f>
        <v>0</v>
      </c>
      <c r="F20506" s="65">
        <f>IFERROR(VLOOKUP(C20506,Pivot!A:C,3,0),0)</f>
        <v>0</v>
      </c>
    </row>
    <row r="20507" spans="1:6" x14ac:dyDescent="0.25">
      <c r="A20507" s="68" t="s">
        <v>105</v>
      </c>
      <c r="B20507" s="69">
        <v>493173797</v>
      </c>
      <c r="C20507" s="68">
        <v>5015353918785</v>
      </c>
      <c r="D20507" s="69" t="s">
        <v>438</v>
      </c>
      <c r="E20507" s="65">
        <f>IFERROR(VLOOKUP(C20507,Pivot!A:B,2,0),0)</f>
        <v>0</v>
      </c>
      <c r="F20507" s="65">
        <f>IFERROR(VLOOKUP(C20507,Pivot!A:C,3,0),0)</f>
        <v>0</v>
      </c>
    </row>
    <row r="20508" spans="1:6" x14ac:dyDescent="0.25">
      <c r="A20508" s="68" t="s">
        <v>105</v>
      </c>
      <c r="B20508" s="69">
        <v>492365348</v>
      </c>
      <c r="C20508" s="68">
        <v>5015353758619</v>
      </c>
      <c r="D20508" s="69" t="s">
        <v>13725</v>
      </c>
      <c r="E20508" s="65">
        <f>IFERROR(VLOOKUP(C20508,Pivot!A:B,2,0),0)</f>
        <v>0</v>
      </c>
      <c r="F20508" s="65">
        <f>IFERROR(VLOOKUP(C20508,Pivot!A:C,3,0),0)</f>
        <v>0</v>
      </c>
    </row>
    <row r="20509" spans="1:6" x14ac:dyDescent="0.25">
      <c r="A20509" s="68" t="s">
        <v>105</v>
      </c>
      <c r="B20509" s="69">
        <v>492365381</v>
      </c>
      <c r="C20509" s="68">
        <v>5015353753010</v>
      </c>
      <c r="D20509" s="69" t="s">
        <v>13726</v>
      </c>
      <c r="E20509" s="65">
        <f>IFERROR(VLOOKUP(C20509,Pivot!A:B,2,0),0)</f>
        <v>0</v>
      </c>
      <c r="F20509" s="65">
        <f>IFERROR(VLOOKUP(C20509,Pivot!A:C,3,0),0)</f>
        <v>0</v>
      </c>
    </row>
    <row r="20510" spans="1:6" x14ac:dyDescent="0.25">
      <c r="A20510" s="68" t="s">
        <v>105</v>
      </c>
      <c r="B20510" s="69">
        <v>492365382</v>
      </c>
      <c r="C20510" s="68">
        <v>5015353753003</v>
      </c>
      <c r="D20510" s="69" t="s">
        <v>13727</v>
      </c>
      <c r="E20510" s="65">
        <f>IFERROR(VLOOKUP(C20510,Pivot!A:B,2,0),0)</f>
        <v>0</v>
      </c>
      <c r="F20510" s="65">
        <f>IFERROR(VLOOKUP(C20510,Pivot!A:C,3,0),0)</f>
        <v>0</v>
      </c>
    </row>
    <row r="20511" spans="1:6" x14ac:dyDescent="0.25">
      <c r="A20511" s="68" t="s">
        <v>105</v>
      </c>
      <c r="B20511" s="69">
        <v>492365380</v>
      </c>
      <c r="C20511" s="68">
        <v>5015353753034</v>
      </c>
      <c r="D20511" s="69" t="s">
        <v>13728</v>
      </c>
      <c r="E20511" s="65">
        <f>IFERROR(VLOOKUP(C20511,Pivot!A:B,2,0),0)</f>
        <v>0</v>
      </c>
      <c r="F20511" s="65">
        <f>IFERROR(VLOOKUP(C20511,Pivot!A:C,3,0),0)</f>
        <v>0</v>
      </c>
    </row>
    <row r="20512" spans="1:6" x14ac:dyDescent="0.25">
      <c r="A20512" s="68" t="s">
        <v>105</v>
      </c>
      <c r="B20512" s="69">
        <v>492365384</v>
      </c>
      <c r="C20512" s="68">
        <v>5015353753027</v>
      </c>
      <c r="D20512" s="69" t="s">
        <v>13729</v>
      </c>
      <c r="E20512" s="65">
        <f>IFERROR(VLOOKUP(C20512,Pivot!A:B,2,0),0)</f>
        <v>0</v>
      </c>
      <c r="F20512" s="65">
        <f>IFERROR(VLOOKUP(C20512,Pivot!A:C,3,0),0)</f>
        <v>0</v>
      </c>
    </row>
    <row r="20513" spans="1:6" x14ac:dyDescent="0.25">
      <c r="A20513" s="68" t="s">
        <v>105</v>
      </c>
      <c r="B20513" s="69">
        <v>494229840</v>
      </c>
      <c r="C20513" s="68">
        <v>8905450758827</v>
      </c>
      <c r="D20513" s="69" t="s">
        <v>439</v>
      </c>
      <c r="E20513" s="65">
        <f>IFERROR(VLOOKUP(C20513,Pivot!A:B,2,0),0)</f>
        <v>0</v>
      </c>
      <c r="F20513" s="65">
        <f>IFERROR(VLOOKUP(C20513,Pivot!A:C,3,0),0)</f>
        <v>0</v>
      </c>
    </row>
    <row r="20514" spans="1:6" x14ac:dyDescent="0.25">
      <c r="A20514" s="68" t="s">
        <v>105</v>
      </c>
      <c r="B20514" s="69">
        <v>491603646</v>
      </c>
      <c r="C20514" s="68">
        <v>491603646</v>
      </c>
      <c r="D20514" s="69" t="s">
        <v>13730</v>
      </c>
      <c r="E20514" s="65">
        <f>IFERROR(VLOOKUP(C20514,Pivot!A:B,2,0),0)</f>
        <v>0</v>
      </c>
      <c r="F20514" s="65">
        <f>IFERROR(VLOOKUP(C20514,Pivot!A:C,3,0),0)</f>
        <v>0</v>
      </c>
    </row>
    <row r="20515" spans="1:6" x14ac:dyDescent="0.25">
      <c r="A20515" s="68" t="s">
        <v>105</v>
      </c>
      <c r="B20515" s="69">
        <v>491603646</v>
      </c>
      <c r="C20515" s="68">
        <v>5015353608693</v>
      </c>
      <c r="D20515" s="69" t="s">
        <v>13730</v>
      </c>
      <c r="E20515" s="65">
        <f>IFERROR(VLOOKUP(C20515,Pivot!A:B,2,0),0)</f>
        <v>0</v>
      </c>
      <c r="F20515" s="65">
        <f>IFERROR(VLOOKUP(C20515,Pivot!A:C,3,0),0)</f>
        <v>0</v>
      </c>
    </row>
    <row r="20516" spans="1:6" x14ac:dyDescent="0.25">
      <c r="A20516" s="68" t="s">
        <v>105</v>
      </c>
      <c r="B20516" s="69">
        <v>491603648</v>
      </c>
      <c r="C20516" s="68">
        <v>491603648</v>
      </c>
      <c r="D20516" s="69" t="s">
        <v>13731</v>
      </c>
      <c r="E20516" s="65">
        <f>IFERROR(VLOOKUP(C20516,Pivot!A:B,2,0),0)</f>
        <v>0</v>
      </c>
      <c r="F20516" s="65">
        <f>IFERROR(VLOOKUP(C20516,Pivot!A:C,3,0),0)</f>
        <v>0</v>
      </c>
    </row>
    <row r="20517" spans="1:6" x14ac:dyDescent="0.25">
      <c r="A20517" s="68" t="s">
        <v>105</v>
      </c>
      <c r="B20517" s="69">
        <v>491603648</v>
      </c>
      <c r="C20517" s="68">
        <v>5015353608716</v>
      </c>
      <c r="D20517" s="69" t="s">
        <v>13731</v>
      </c>
      <c r="E20517" s="65">
        <f>IFERROR(VLOOKUP(C20517,Pivot!A:B,2,0),0)</f>
        <v>0</v>
      </c>
      <c r="F20517" s="65">
        <f>IFERROR(VLOOKUP(C20517,Pivot!A:C,3,0),0)</f>
        <v>0</v>
      </c>
    </row>
    <row r="20518" spans="1:6" x14ac:dyDescent="0.25">
      <c r="A20518" s="68" t="s">
        <v>105</v>
      </c>
      <c r="B20518" s="69">
        <v>491603649</v>
      </c>
      <c r="C20518" s="68">
        <v>491603649</v>
      </c>
      <c r="D20518" s="69" t="s">
        <v>13732</v>
      </c>
      <c r="E20518" s="65">
        <f>IFERROR(VLOOKUP(C20518,Pivot!A:B,2,0),0)</f>
        <v>0</v>
      </c>
      <c r="F20518" s="65">
        <f>IFERROR(VLOOKUP(C20518,Pivot!A:C,3,0),0)</f>
        <v>0</v>
      </c>
    </row>
    <row r="20519" spans="1:6" x14ac:dyDescent="0.25">
      <c r="A20519" s="68" t="s">
        <v>105</v>
      </c>
      <c r="B20519" s="69">
        <v>491603649</v>
      </c>
      <c r="C20519" s="68">
        <v>5015353608723</v>
      </c>
      <c r="D20519" s="69" t="s">
        <v>13732</v>
      </c>
      <c r="E20519" s="65">
        <f>IFERROR(VLOOKUP(C20519,Pivot!A:B,2,0),0)</f>
        <v>0</v>
      </c>
      <c r="F20519" s="65">
        <f>IFERROR(VLOOKUP(C20519,Pivot!A:C,3,0),0)</f>
        <v>0</v>
      </c>
    </row>
    <row r="20520" spans="1:6" x14ac:dyDescent="0.25">
      <c r="A20520" s="68" t="s">
        <v>105</v>
      </c>
      <c r="B20520" s="69">
        <v>491602932</v>
      </c>
      <c r="C20520" s="68">
        <v>5015353610146</v>
      </c>
      <c r="D20520" s="69" t="s">
        <v>13733</v>
      </c>
      <c r="E20520" s="65">
        <f>IFERROR(VLOOKUP(C20520,Pivot!A:B,2,0),0)</f>
        <v>0</v>
      </c>
      <c r="F20520" s="65">
        <f>IFERROR(VLOOKUP(C20520,Pivot!A:C,3,0),0)</f>
        <v>0</v>
      </c>
    </row>
    <row r="20521" spans="1:6" x14ac:dyDescent="0.25">
      <c r="A20521" s="68" t="s">
        <v>105</v>
      </c>
      <c r="B20521" s="69">
        <v>491602931</v>
      </c>
      <c r="C20521" s="68">
        <v>5015353610139</v>
      </c>
      <c r="D20521" s="69" t="s">
        <v>13734</v>
      </c>
      <c r="E20521" s="65">
        <f>IFERROR(VLOOKUP(C20521,Pivot!A:B,2,0),0)</f>
        <v>0</v>
      </c>
      <c r="F20521" s="65">
        <f>IFERROR(VLOOKUP(C20521,Pivot!A:C,3,0),0)</f>
        <v>0</v>
      </c>
    </row>
    <row r="20522" spans="1:6" x14ac:dyDescent="0.25">
      <c r="A20522" s="68" t="s">
        <v>105</v>
      </c>
      <c r="B20522" s="69">
        <v>491602930</v>
      </c>
      <c r="C20522" s="68">
        <v>5015353610115</v>
      </c>
      <c r="D20522" s="69" t="s">
        <v>13735</v>
      </c>
      <c r="E20522" s="65">
        <f>IFERROR(VLOOKUP(C20522,Pivot!A:B,2,0),0)</f>
        <v>0</v>
      </c>
      <c r="F20522" s="65">
        <f>IFERROR(VLOOKUP(C20522,Pivot!A:C,3,0),0)</f>
        <v>0</v>
      </c>
    </row>
    <row r="20523" spans="1:6" x14ac:dyDescent="0.25">
      <c r="A20523" s="68" t="s">
        <v>105</v>
      </c>
      <c r="B20523" s="69">
        <v>491602934</v>
      </c>
      <c r="C20523" s="68">
        <v>5015353610177</v>
      </c>
      <c r="D20523" s="69" t="s">
        <v>13736</v>
      </c>
      <c r="E20523" s="65">
        <f>IFERROR(VLOOKUP(C20523,Pivot!A:B,2,0),0)</f>
        <v>0</v>
      </c>
      <c r="F20523" s="65">
        <f>IFERROR(VLOOKUP(C20523,Pivot!A:C,3,0),0)</f>
        <v>0</v>
      </c>
    </row>
    <row r="20524" spans="1:6" x14ac:dyDescent="0.25">
      <c r="A20524" s="68" t="s">
        <v>105</v>
      </c>
      <c r="B20524" s="69">
        <v>491602933</v>
      </c>
      <c r="C20524" s="68">
        <v>5015353610160</v>
      </c>
      <c r="D20524" s="69" t="s">
        <v>13737</v>
      </c>
      <c r="E20524" s="65">
        <f>IFERROR(VLOOKUP(C20524,Pivot!A:B,2,0),0)</f>
        <v>0</v>
      </c>
      <c r="F20524" s="65">
        <f>IFERROR(VLOOKUP(C20524,Pivot!A:C,3,0),0)</f>
        <v>0</v>
      </c>
    </row>
    <row r="20525" spans="1:6" x14ac:dyDescent="0.25">
      <c r="A20525" s="68" t="s">
        <v>105</v>
      </c>
      <c r="B20525" s="69">
        <v>492410367</v>
      </c>
      <c r="C20525" s="68">
        <v>8905450232785</v>
      </c>
      <c r="D20525" s="69" t="s">
        <v>13738</v>
      </c>
      <c r="E20525" s="65">
        <f>IFERROR(VLOOKUP(C20525,Pivot!A:B,2,0),0)</f>
        <v>0</v>
      </c>
      <c r="F20525" s="65">
        <f>IFERROR(VLOOKUP(C20525,Pivot!A:C,3,0),0)</f>
        <v>0</v>
      </c>
    </row>
    <row r="20526" spans="1:6" x14ac:dyDescent="0.25">
      <c r="A20526" s="68" t="s">
        <v>105</v>
      </c>
      <c r="B20526" s="69">
        <v>492410361</v>
      </c>
      <c r="C20526" s="68">
        <v>8905450232723</v>
      </c>
      <c r="D20526" s="69" t="s">
        <v>13739</v>
      </c>
      <c r="E20526" s="65">
        <f>IFERROR(VLOOKUP(C20526,Pivot!A:B,2,0),0)</f>
        <v>0</v>
      </c>
      <c r="F20526" s="65">
        <f>IFERROR(VLOOKUP(C20526,Pivot!A:C,3,0),0)</f>
        <v>0</v>
      </c>
    </row>
    <row r="20527" spans="1:6" x14ac:dyDescent="0.25">
      <c r="A20527" s="68" t="s">
        <v>105</v>
      </c>
      <c r="B20527" s="69">
        <v>492410362</v>
      </c>
      <c r="C20527" s="68">
        <v>8905450232730</v>
      </c>
      <c r="D20527" s="69" t="s">
        <v>13740</v>
      </c>
      <c r="E20527" s="65">
        <f>IFERROR(VLOOKUP(C20527,Pivot!A:B,2,0),0)</f>
        <v>0</v>
      </c>
      <c r="F20527" s="65">
        <f>IFERROR(VLOOKUP(C20527,Pivot!A:C,3,0),0)</f>
        <v>0</v>
      </c>
    </row>
    <row r="20528" spans="1:6" x14ac:dyDescent="0.25">
      <c r="A20528" s="68" t="s">
        <v>105</v>
      </c>
      <c r="B20528" s="69">
        <v>492410368</v>
      </c>
      <c r="C20528" s="68">
        <v>8905450232792</v>
      </c>
      <c r="D20528" s="69" t="s">
        <v>13741</v>
      </c>
      <c r="E20528" s="65">
        <f>IFERROR(VLOOKUP(C20528,Pivot!A:B,2,0),0)</f>
        <v>0</v>
      </c>
      <c r="F20528" s="65">
        <f>IFERROR(VLOOKUP(C20528,Pivot!A:C,3,0),0)</f>
        <v>0</v>
      </c>
    </row>
    <row r="20529" spans="1:6" x14ac:dyDescent="0.25">
      <c r="A20529" s="68" t="s">
        <v>105</v>
      </c>
      <c r="B20529" s="69">
        <v>491603793</v>
      </c>
      <c r="C20529" s="68">
        <v>5015353611624</v>
      </c>
      <c r="D20529" s="69" t="s">
        <v>13742</v>
      </c>
      <c r="E20529" s="65">
        <f>IFERROR(VLOOKUP(C20529,Pivot!A:B,2,0),0)</f>
        <v>0</v>
      </c>
      <c r="F20529" s="65">
        <f>IFERROR(VLOOKUP(C20529,Pivot!A:C,3,0),0)</f>
        <v>0</v>
      </c>
    </row>
    <row r="20530" spans="1:6" x14ac:dyDescent="0.25">
      <c r="A20530" s="68" t="s">
        <v>105</v>
      </c>
      <c r="B20530" s="69">
        <v>493663521</v>
      </c>
      <c r="C20530" s="68">
        <v>493663521</v>
      </c>
      <c r="D20530" s="69" t="s">
        <v>13743</v>
      </c>
      <c r="E20530" s="65">
        <f>IFERROR(VLOOKUP(C20530,Pivot!A:B,2,0),0)</f>
        <v>0</v>
      </c>
      <c r="F20530" s="65">
        <f>IFERROR(VLOOKUP(C20530,Pivot!A:C,3,0),0)</f>
        <v>0</v>
      </c>
    </row>
    <row r="20531" spans="1:6" x14ac:dyDescent="0.25">
      <c r="A20531" s="68" t="s">
        <v>105</v>
      </c>
      <c r="B20531" s="69">
        <v>493663521</v>
      </c>
      <c r="C20531" s="68">
        <v>8421134715905</v>
      </c>
      <c r="D20531" s="69" t="s">
        <v>13743</v>
      </c>
      <c r="E20531" s="65">
        <f>IFERROR(VLOOKUP(C20531,Pivot!A:B,2,0),0)</f>
        <v>0</v>
      </c>
      <c r="F20531" s="65">
        <f>IFERROR(VLOOKUP(C20531,Pivot!A:C,3,0),0)</f>
        <v>0</v>
      </c>
    </row>
    <row r="20532" spans="1:6" x14ac:dyDescent="0.25">
      <c r="A20532" s="68" t="s">
        <v>105</v>
      </c>
      <c r="B20532" s="69">
        <v>492409205</v>
      </c>
      <c r="C20532" s="68">
        <v>8906067988775</v>
      </c>
      <c r="D20532" s="69" t="s">
        <v>184</v>
      </c>
      <c r="E20532" s="65">
        <f>IFERROR(VLOOKUP(C20532,Pivot!A:B,2,0),0)</f>
        <v>0</v>
      </c>
      <c r="F20532" s="65">
        <f>IFERROR(VLOOKUP(C20532,Pivot!A:C,3,0),0)</f>
        <v>0</v>
      </c>
    </row>
    <row r="20533" spans="1:6" x14ac:dyDescent="0.25">
      <c r="A20533" s="68" t="s">
        <v>105</v>
      </c>
      <c r="B20533" s="69">
        <v>492409151</v>
      </c>
      <c r="C20533" s="68">
        <v>8904391800343</v>
      </c>
      <c r="D20533" s="69" t="s">
        <v>115</v>
      </c>
      <c r="E20533" s="65">
        <f>IFERROR(VLOOKUP(C20533,Pivot!A:B,2,0),0)</f>
        <v>0</v>
      </c>
      <c r="F20533" s="65">
        <f>IFERROR(VLOOKUP(C20533,Pivot!A:C,3,0),0)</f>
        <v>0</v>
      </c>
    </row>
    <row r="20534" spans="1:6" x14ac:dyDescent="0.25">
      <c r="A20534" s="68" t="s">
        <v>105</v>
      </c>
      <c r="B20534" s="69">
        <v>493175453</v>
      </c>
      <c r="C20534" s="68">
        <v>493175453</v>
      </c>
      <c r="D20534" s="69" t="s">
        <v>13744</v>
      </c>
      <c r="E20534" s="65">
        <f>IFERROR(VLOOKUP(C20534,Pivot!A:B,2,0),0)</f>
        <v>0</v>
      </c>
      <c r="F20534" s="65">
        <f>IFERROR(VLOOKUP(C20534,Pivot!A:C,3,0),0)</f>
        <v>0</v>
      </c>
    </row>
    <row r="20535" spans="1:6" x14ac:dyDescent="0.25">
      <c r="A20535" s="68" t="s">
        <v>105</v>
      </c>
      <c r="B20535" s="69">
        <v>492410370</v>
      </c>
      <c r="C20535" s="68">
        <v>8905450232815</v>
      </c>
      <c r="D20535" s="69" t="s">
        <v>13745</v>
      </c>
      <c r="E20535" s="65">
        <f>IFERROR(VLOOKUP(C20535,Pivot!A:B,2,0),0)</f>
        <v>0</v>
      </c>
      <c r="F20535" s="65">
        <f>IFERROR(VLOOKUP(C20535,Pivot!A:C,3,0),0)</f>
        <v>0</v>
      </c>
    </row>
    <row r="20536" spans="1:6" x14ac:dyDescent="0.25">
      <c r="A20536" s="68" t="s">
        <v>105</v>
      </c>
      <c r="B20536" s="69">
        <v>492409439</v>
      </c>
      <c r="C20536" s="68">
        <v>492409439</v>
      </c>
      <c r="D20536" s="69" t="s">
        <v>441</v>
      </c>
      <c r="E20536" s="65">
        <f>IFERROR(VLOOKUP(C20536,Pivot!A:B,2,0),0)</f>
        <v>0</v>
      </c>
      <c r="F20536" s="65">
        <f>IFERROR(VLOOKUP(C20536,Pivot!A:C,3,0),0)</f>
        <v>0</v>
      </c>
    </row>
    <row r="20537" spans="1:6" x14ac:dyDescent="0.25">
      <c r="A20537" s="68" t="s">
        <v>105</v>
      </c>
      <c r="B20537" s="69">
        <v>492409439</v>
      </c>
      <c r="C20537" s="68">
        <v>8905450041653</v>
      </c>
      <c r="D20537" s="69" t="s">
        <v>441</v>
      </c>
      <c r="E20537" s="65">
        <f>IFERROR(VLOOKUP(C20537,Pivot!A:B,2,0),0)</f>
        <v>0</v>
      </c>
      <c r="F20537" s="65">
        <f>IFERROR(VLOOKUP(C20537,Pivot!A:C,3,0),0)</f>
        <v>0</v>
      </c>
    </row>
    <row r="20538" spans="1:6" x14ac:dyDescent="0.25">
      <c r="A20538" s="68" t="s">
        <v>105</v>
      </c>
      <c r="B20538" s="69">
        <v>491603798</v>
      </c>
      <c r="C20538" s="68">
        <v>5015353615530</v>
      </c>
      <c r="D20538" s="69" t="s">
        <v>13746</v>
      </c>
      <c r="E20538" s="65">
        <f>IFERROR(VLOOKUP(C20538,Pivot!A:B,2,0),0)</f>
        <v>0</v>
      </c>
      <c r="F20538" s="65">
        <f>IFERROR(VLOOKUP(C20538,Pivot!A:C,3,0),0)</f>
        <v>0</v>
      </c>
    </row>
    <row r="20539" spans="1:6" x14ac:dyDescent="0.25">
      <c r="A20539" s="68" t="s">
        <v>105</v>
      </c>
      <c r="B20539" s="69">
        <v>491603797</v>
      </c>
      <c r="C20539" s="68">
        <v>5015353615516</v>
      </c>
      <c r="D20539" s="69" t="s">
        <v>13747</v>
      </c>
      <c r="E20539" s="65">
        <f>IFERROR(VLOOKUP(C20539,Pivot!A:B,2,0),0)</f>
        <v>0</v>
      </c>
      <c r="F20539" s="65">
        <f>IFERROR(VLOOKUP(C20539,Pivot!A:C,3,0),0)</f>
        <v>0</v>
      </c>
    </row>
    <row r="20540" spans="1:6" x14ac:dyDescent="0.25">
      <c r="A20540" s="68" t="s">
        <v>105</v>
      </c>
      <c r="B20540" s="69">
        <v>491603812</v>
      </c>
      <c r="C20540" s="68">
        <v>5015353617008</v>
      </c>
      <c r="D20540" s="69" t="s">
        <v>13748</v>
      </c>
      <c r="E20540" s="65">
        <f>IFERROR(VLOOKUP(C20540,Pivot!A:B,2,0),0)</f>
        <v>0</v>
      </c>
      <c r="F20540" s="65">
        <f>IFERROR(VLOOKUP(C20540,Pivot!A:C,3,0),0)</f>
        <v>0</v>
      </c>
    </row>
    <row r="20541" spans="1:6" x14ac:dyDescent="0.25">
      <c r="A20541" s="68" t="s">
        <v>105</v>
      </c>
      <c r="B20541" s="69">
        <v>491603796</v>
      </c>
      <c r="C20541" s="68">
        <v>5015353615509</v>
      </c>
      <c r="D20541" s="69" t="s">
        <v>13749</v>
      </c>
      <c r="E20541" s="65">
        <f>IFERROR(VLOOKUP(C20541,Pivot!A:B,2,0),0)</f>
        <v>0</v>
      </c>
      <c r="F20541" s="65">
        <f>IFERROR(VLOOKUP(C20541,Pivot!A:C,3,0),0)</f>
        <v>0</v>
      </c>
    </row>
    <row r="20542" spans="1:6" x14ac:dyDescent="0.25">
      <c r="A20542" s="68" t="s">
        <v>105</v>
      </c>
      <c r="B20542" s="69">
        <v>493174959</v>
      </c>
      <c r="C20542" s="68">
        <v>493174959</v>
      </c>
      <c r="D20542" s="69" t="s">
        <v>550</v>
      </c>
      <c r="E20542" s="65">
        <f>IFERROR(VLOOKUP(C20542,Pivot!A:B,2,0),0)</f>
        <v>0</v>
      </c>
      <c r="F20542" s="65">
        <f>IFERROR(VLOOKUP(C20542,Pivot!A:C,3,0),0)</f>
        <v>0</v>
      </c>
    </row>
    <row r="20543" spans="1:6" x14ac:dyDescent="0.25">
      <c r="A20543" s="68" t="s">
        <v>105</v>
      </c>
      <c r="B20543" s="69">
        <v>493174959</v>
      </c>
      <c r="C20543" s="68">
        <v>8906153341347</v>
      </c>
      <c r="D20543" s="69" t="s">
        <v>550</v>
      </c>
      <c r="E20543" s="65">
        <f>IFERROR(VLOOKUP(C20543,Pivot!A:B,2,0),0)</f>
        <v>0</v>
      </c>
      <c r="F20543" s="65">
        <f>IFERROR(VLOOKUP(C20543,Pivot!A:C,3,0),0)</f>
        <v>0</v>
      </c>
    </row>
    <row r="20544" spans="1:6" x14ac:dyDescent="0.25">
      <c r="A20544" s="68" t="s">
        <v>105</v>
      </c>
      <c r="B20544" s="69">
        <v>493174957</v>
      </c>
      <c r="C20544" s="68">
        <v>493174957</v>
      </c>
      <c r="D20544" s="69" t="s">
        <v>13750</v>
      </c>
      <c r="E20544" s="65">
        <f>IFERROR(VLOOKUP(C20544,Pivot!A:B,2,0),0)</f>
        <v>0</v>
      </c>
      <c r="F20544" s="65">
        <f>IFERROR(VLOOKUP(C20544,Pivot!A:C,3,0),0)</f>
        <v>0</v>
      </c>
    </row>
    <row r="20545" spans="1:6" x14ac:dyDescent="0.25">
      <c r="A20545" s="68" t="s">
        <v>105</v>
      </c>
      <c r="B20545" s="69">
        <v>493174957</v>
      </c>
      <c r="C20545" s="68">
        <v>8906153341323</v>
      </c>
      <c r="D20545" s="69" t="s">
        <v>13750</v>
      </c>
      <c r="E20545" s="65">
        <f>IFERROR(VLOOKUP(C20545,Pivot!A:B,2,0),0)</f>
        <v>0</v>
      </c>
      <c r="F20545" s="65">
        <f>IFERROR(VLOOKUP(C20545,Pivot!A:C,3,0),0)</f>
        <v>0</v>
      </c>
    </row>
    <row r="20546" spans="1:6" x14ac:dyDescent="0.25">
      <c r="A20546" s="68" t="s">
        <v>105</v>
      </c>
      <c r="B20546" s="69">
        <v>493174954</v>
      </c>
      <c r="C20546" s="68">
        <v>493174954</v>
      </c>
      <c r="D20546" s="69" t="s">
        <v>13751</v>
      </c>
      <c r="E20546" s="65">
        <f>IFERROR(VLOOKUP(C20546,Pivot!A:B,2,0),0)</f>
        <v>0</v>
      </c>
      <c r="F20546" s="65">
        <f>IFERROR(VLOOKUP(C20546,Pivot!A:C,3,0),0)</f>
        <v>0</v>
      </c>
    </row>
    <row r="20547" spans="1:6" x14ac:dyDescent="0.25">
      <c r="A20547" s="68" t="s">
        <v>105</v>
      </c>
      <c r="B20547" s="69">
        <v>493174954</v>
      </c>
      <c r="C20547" s="68">
        <v>8906153341316</v>
      </c>
      <c r="D20547" s="69" t="s">
        <v>13751</v>
      </c>
      <c r="E20547" s="65">
        <f>IFERROR(VLOOKUP(C20547,Pivot!A:B,2,0),0)</f>
        <v>0</v>
      </c>
      <c r="F20547" s="65">
        <f>IFERROR(VLOOKUP(C20547,Pivot!A:C,3,0),0)</f>
        <v>0</v>
      </c>
    </row>
    <row r="20548" spans="1:6" x14ac:dyDescent="0.25">
      <c r="A20548" s="68" t="s">
        <v>105</v>
      </c>
      <c r="B20548" s="69">
        <v>493174953</v>
      </c>
      <c r="C20548" s="68">
        <v>493174953</v>
      </c>
      <c r="D20548" s="69" t="s">
        <v>551</v>
      </c>
      <c r="E20548" s="65">
        <f>IFERROR(VLOOKUP(C20548,Pivot!A:B,2,0),0)</f>
        <v>0</v>
      </c>
      <c r="F20548" s="65">
        <f>IFERROR(VLOOKUP(C20548,Pivot!A:C,3,0),0)</f>
        <v>0</v>
      </c>
    </row>
    <row r="20549" spans="1:6" x14ac:dyDescent="0.25">
      <c r="A20549" s="68" t="s">
        <v>105</v>
      </c>
      <c r="B20549" s="69">
        <v>493174953</v>
      </c>
      <c r="C20549" s="68">
        <v>8906153341309</v>
      </c>
      <c r="D20549" s="69" t="s">
        <v>551</v>
      </c>
      <c r="E20549" s="65">
        <f>IFERROR(VLOOKUP(C20549,Pivot!A:B,2,0),0)</f>
        <v>0</v>
      </c>
      <c r="F20549" s="65">
        <f>IFERROR(VLOOKUP(C20549,Pivot!A:C,3,0),0)</f>
        <v>0</v>
      </c>
    </row>
    <row r="20550" spans="1:6" x14ac:dyDescent="0.25">
      <c r="A20550" s="68" t="s">
        <v>105</v>
      </c>
      <c r="B20550" s="69">
        <v>493174958</v>
      </c>
      <c r="C20550" s="68">
        <v>493174958</v>
      </c>
      <c r="D20550" s="69" t="s">
        <v>13752</v>
      </c>
      <c r="E20550" s="65">
        <f>IFERROR(VLOOKUP(C20550,Pivot!A:B,2,0),0)</f>
        <v>0</v>
      </c>
      <c r="F20550" s="65">
        <f>IFERROR(VLOOKUP(C20550,Pivot!A:C,3,0),0)</f>
        <v>0</v>
      </c>
    </row>
    <row r="20551" spans="1:6" x14ac:dyDescent="0.25">
      <c r="A20551" s="68" t="s">
        <v>105</v>
      </c>
      <c r="B20551" s="69">
        <v>493174958</v>
      </c>
      <c r="C20551" s="68">
        <v>8906153341330</v>
      </c>
      <c r="D20551" s="69" t="s">
        <v>13752</v>
      </c>
      <c r="E20551" s="65">
        <f>IFERROR(VLOOKUP(C20551,Pivot!A:B,2,0),0)</f>
        <v>0</v>
      </c>
      <c r="F20551" s="65">
        <f>IFERROR(VLOOKUP(C20551,Pivot!A:C,3,0),0)</f>
        <v>0</v>
      </c>
    </row>
    <row r="20552" spans="1:6" x14ac:dyDescent="0.25">
      <c r="A20552" s="68" t="s">
        <v>105</v>
      </c>
      <c r="B20552" s="69">
        <v>493174960</v>
      </c>
      <c r="C20552" s="68">
        <v>8906153341354</v>
      </c>
      <c r="D20552" s="69" t="s">
        <v>13753</v>
      </c>
      <c r="E20552" s="65">
        <f>IFERROR(VLOOKUP(C20552,Pivot!A:B,2,0),0)</f>
        <v>0</v>
      </c>
      <c r="F20552" s="65">
        <f>IFERROR(VLOOKUP(C20552,Pivot!A:C,3,0),0)</f>
        <v>0</v>
      </c>
    </row>
    <row r="20553" spans="1:6" x14ac:dyDescent="0.25">
      <c r="A20553" s="68" t="s">
        <v>105</v>
      </c>
      <c r="B20553" s="69">
        <v>493175563</v>
      </c>
      <c r="C20553" s="68">
        <v>8906038100014</v>
      </c>
      <c r="D20553" s="69" t="s">
        <v>13754</v>
      </c>
      <c r="E20553" s="65">
        <f>IFERROR(VLOOKUP(C20553,Pivot!A:B,2,0),0)</f>
        <v>0</v>
      </c>
      <c r="F20553" s="65">
        <f>IFERROR(VLOOKUP(C20553,Pivot!A:C,3,0),0)</f>
        <v>0</v>
      </c>
    </row>
    <row r="20554" spans="1:6" x14ac:dyDescent="0.25">
      <c r="A20554" s="68" t="s">
        <v>105</v>
      </c>
      <c r="B20554" s="69">
        <v>493175562</v>
      </c>
      <c r="C20554" s="68">
        <v>8906038100007</v>
      </c>
      <c r="D20554" s="69" t="s">
        <v>13755</v>
      </c>
      <c r="E20554" s="65">
        <f>IFERROR(VLOOKUP(C20554,Pivot!A:B,2,0),0)</f>
        <v>0</v>
      </c>
      <c r="F20554" s="65">
        <f>IFERROR(VLOOKUP(C20554,Pivot!A:C,3,0),0)</f>
        <v>0</v>
      </c>
    </row>
    <row r="20555" spans="1:6" x14ac:dyDescent="0.25">
      <c r="A20555" s="68" t="s">
        <v>105</v>
      </c>
      <c r="B20555" s="69">
        <v>492408085</v>
      </c>
      <c r="C20555" s="68">
        <v>8905450031715</v>
      </c>
      <c r="D20555" s="69" t="s">
        <v>13756</v>
      </c>
      <c r="E20555" s="65">
        <f>IFERROR(VLOOKUP(C20555,Pivot!A:B,2,0),0)</f>
        <v>0</v>
      </c>
      <c r="F20555" s="65">
        <f>IFERROR(VLOOKUP(C20555,Pivot!A:C,3,0),0)</f>
        <v>0</v>
      </c>
    </row>
    <row r="20556" spans="1:6" x14ac:dyDescent="0.25">
      <c r="A20556" s="68" t="s">
        <v>105</v>
      </c>
      <c r="B20556" s="69">
        <v>492408084</v>
      </c>
      <c r="C20556" s="68">
        <v>8905450031708</v>
      </c>
      <c r="D20556" s="69" t="s">
        <v>13757</v>
      </c>
      <c r="E20556" s="65">
        <f>IFERROR(VLOOKUP(C20556,Pivot!A:B,2,0),0)</f>
        <v>0</v>
      </c>
      <c r="F20556" s="65">
        <f>IFERROR(VLOOKUP(C20556,Pivot!A:C,3,0),0)</f>
        <v>0</v>
      </c>
    </row>
    <row r="20557" spans="1:6" x14ac:dyDescent="0.25">
      <c r="A20557" s="68" t="s">
        <v>105</v>
      </c>
      <c r="B20557" s="69">
        <v>491603792</v>
      </c>
      <c r="C20557" s="68">
        <v>5015353611617</v>
      </c>
      <c r="D20557" s="69" t="s">
        <v>13758</v>
      </c>
      <c r="E20557" s="65">
        <f>IFERROR(VLOOKUP(C20557,Pivot!A:B,2,0),0)</f>
        <v>0</v>
      </c>
      <c r="F20557" s="65">
        <f>IFERROR(VLOOKUP(C20557,Pivot!A:C,3,0),0)</f>
        <v>0</v>
      </c>
    </row>
    <row r="20558" spans="1:6" x14ac:dyDescent="0.25">
      <c r="A20558" s="68" t="s">
        <v>105</v>
      </c>
      <c r="B20558" s="69">
        <v>493174815</v>
      </c>
      <c r="C20558" s="68">
        <v>8905450237032</v>
      </c>
      <c r="D20558" s="69" t="s">
        <v>13759</v>
      </c>
      <c r="E20558" s="65">
        <f>IFERROR(VLOOKUP(C20558,Pivot!A:B,2,0),0)</f>
        <v>0</v>
      </c>
      <c r="F20558" s="65">
        <f>IFERROR(VLOOKUP(C20558,Pivot!A:C,3,0),0)</f>
        <v>0</v>
      </c>
    </row>
    <row r="20559" spans="1:6" x14ac:dyDescent="0.25">
      <c r="A20559" s="68" t="s">
        <v>105</v>
      </c>
      <c r="B20559" s="69">
        <v>492910328</v>
      </c>
      <c r="C20559" s="68">
        <v>9019720500180</v>
      </c>
      <c r="D20559" s="69" t="s">
        <v>185</v>
      </c>
      <c r="E20559" s="65">
        <f>IFERROR(VLOOKUP(C20559,Pivot!A:B,2,0),0)</f>
        <v>0</v>
      </c>
      <c r="F20559" s="65">
        <f>IFERROR(VLOOKUP(C20559,Pivot!A:C,3,0),0)</f>
        <v>0</v>
      </c>
    </row>
    <row r="20560" spans="1:6" x14ac:dyDescent="0.25">
      <c r="A20560" s="68" t="s">
        <v>105</v>
      </c>
      <c r="B20560" s="69">
        <v>491902413</v>
      </c>
      <c r="C20560" s="68">
        <v>491902413</v>
      </c>
      <c r="D20560" s="69" t="s">
        <v>13760</v>
      </c>
      <c r="E20560" s="65">
        <f>IFERROR(VLOOKUP(C20560,Pivot!A:B,2,0),0)</f>
        <v>0</v>
      </c>
      <c r="F20560" s="65">
        <f>IFERROR(VLOOKUP(C20560,Pivot!A:C,3,0),0)</f>
        <v>0</v>
      </c>
    </row>
    <row r="20561" spans="1:6" x14ac:dyDescent="0.25">
      <c r="A20561" s="68" t="s">
        <v>105</v>
      </c>
      <c r="B20561" s="69">
        <v>491603952</v>
      </c>
      <c r="C20561" s="68">
        <v>5015353612263</v>
      </c>
      <c r="D20561" s="69" t="s">
        <v>13761</v>
      </c>
      <c r="E20561" s="65">
        <f>IFERROR(VLOOKUP(C20561,Pivot!A:B,2,0),0)</f>
        <v>0</v>
      </c>
      <c r="F20561" s="65">
        <f>IFERROR(VLOOKUP(C20561,Pivot!A:C,3,0),0)</f>
        <v>0</v>
      </c>
    </row>
    <row r="20562" spans="1:6" x14ac:dyDescent="0.25">
      <c r="A20562" s="68" t="s">
        <v>105</v>
      </c>
      <c r="B20562" s="69">
        <v>491603951</v>
      </c>
      <c r="C20562" s="68">
        <v>5015353612256</v>
      </c>
      <c r="D20562" s="69" t="s">
        <v>13762</v>
      </c>
      <c r="E20562" s="65">
        <f>IFERROR(VLOOKUP(C20562,Pivot!A:B,2,0),0)</f>
        <v>0</v>
      </c>
      <c r="F20562" s="65">
        <f>IFERROR(VLOOKUP(C20562,Pivot!A:C,3,0),0)</f>
        <v>0</v>
      </c>
    </row>
    <row r="20563" spans="1:6" x14ac:dyDescent="0.25">
      <c r="A20563" s="68" t="s">
        <v>105</v>
      </c>
      <c r="B20563" s="69">
        <v>491603950</v>
      </c>
      <c r="C20563" s="68">
        <v>5015353612232</v>
      </c>
      <c r="D20563" s="69" t="s">
        <v>13763</v>
      </c>
      <c r="E20563" s="65">
        <f>IFERROR(VLOOKUP(C20563,Pivot!A:B,2,0),0)</f>
        <v>0</v>
      </c>
      <c r="F20563" s="65">
        <f>IFERROR(VLOOKUP(C20563,Pivot!A:C,3,0),0)</f>
        <v>0</v>
      </c>
    </row>
    <row r="20564" spans="1:6" x14ac:dyDescent="0.25">
      <c r="A20564" s="68" t="s">
        <v>105</v>
      </c>
      <c r="B20564" s="69">
        <v>491603949</v>
      </c>
      <c r="C20564" s="68">
        <v>5015353612225</v>
      </c>
      <c r="D20564" s="69" t="s">
        <v>13764</v>
      </c>
      <c r="E20564" s="65">
        <f>IFERROR(VLOOKUP(C20564,Pivot!A:B,2,0),0)</f>
        <v>0</v>
      </c>
      <c r="F20564" s="65">
        <f>IFERROR(VLOOKUP(C20564,Pivot!A:C,3,0),0)</f>
        <v>0</v>
      </c>
    </row>
    <row r="20565" spans="1:6" x14ac:dyDescent="0.25">
      <c r="A20565" s="68" t="s">
        <v>105</v>
      </c>
      <c r="B20565" s="69">
        <v>491603948</v>
      </c>
      <c r="C20565" s="68">
        <v>5015353612201</v>
      </c>
      <c r="D20565" s="69" t="s">
        <v>13765</v>
      </c>
      <c r="E20565" s="65">
        <f>IFERROR(VLOOKUP(C20565,Pivot!A:B,2,0),0)</f>
        <v>0</v>
      </c>
      <c r="F20565" s="65">
        <f>IFERROR(VLOOKUP(C20565,Pivot!A:C,3,0),0)</f>
        <v>0</v>
      </c>
    </row>
    <row r="20566" spans="1:6" x14ac:dyDescent="0.25">
      <c r="A20566" s="68" t="s">
        <v>105</v>
      </c>
      <c r="B20566" s="69">
        <v>491603947</v>
      </c>
      <c r="C20566" s="68">
        <v>5015353612195</v>
      </c>
      <c r="D20566" s="69" t="s">
        <v>13766</v>
      </c>
      <c r="E20566" s="65">
        <f>IFERROR(VLOOKUP(C20566,Pivot!A:B,2,0),0)</f>
        <v>0</v>
      </c>
      <c r="F20566" s="65">
        <f>IFERROR(VLOOKUP(C20566,Pivot!A:C,3,0),0)</f>
        <v>0</v>
      </c>
    </row>
    <row r="20567" spans="1:6" x14ac:dyDescent="0.25">
      <c r="A20567" s="68" t="s">
        <v>105</v>
      </c>
      <c r="B20567" s="69">
        <v>491603946</v>
      </c>
      <c r="C20567" s="68">
        <v>5015353612171</v>
      </c>
      <c r="D20567" s="69" t="s">
        <v>13767</v>
      </c>
      <c r="E20567" s="65">
        <f>IFERROR(VLOOKUP(C20567,Pivot!A:B,2,0),0)</f>
        <v>0</v>
      </c>
      <c r="F20567" s="65">
        <f>IFERROR(VLOOKUP(C20567,Pivot!A:C,3,0),0)</f>
        <v>0</v>
      </c>
    </row>
    <row r="20568" spans="1:6" x14ac:dyDescent="0.25">
      <c r="A20568" s="68" t="s">
        <v>105</v>
      </c>
      <c r="B20568" s="69">
        <v>491603945</v>
      </c>
      <c r="C20568" s="68">
        <v>5015353612164</v>
      </c>
      <c r="D20568" s="69" t="s">
        <v>13768</v>
      </c>
      <c r="E20568" s="65">
        <f>IFERROR(VLOOKUP(C20568,Pivot!A:B,2,0),0)</f>
        <v>0</v>
      </c>
      <c r="F20568" s="65">
        <f>IFERROR(VLOOKUP(C20568,Pivot!A:C,3,0),0)</f>
        <v>0</v>
      </c>
    </row>
    <row r="20569" spans="1:6" x14ac:dyDescent="0.25">
      <c r="A20569" s="68" t="s">
        <v>105</v>
      </c>
      <c r="B20569" s="69">
        <v>492363435</v>
      </c>
      <c r="C20569" s="68">
        <v>5015353754000</v>
      </c>
      <c r="D20569" s="69" t="s">
        <v>13769</v>
      </c>
      <c r="E20569" s="65">
        <f>IFERROR(VLOOKUP(C20569,Pivot!A:B,2,0),0)</f>
        <v>0</v>
      </c>
      <c r="F20569" s="65">
        <f>IFERROR(VLOOKUP(C20569,Pivot!A:C,3,0),0)</f>
        <v>0</v>
      </c>
    </row>
    <row r="20570" spans="1:6" x14ac:dyDescent="0.25">
      <c r="A20570" s="68" t="s">
        <v>105</v>
      </c>
      <c r="B20570" s="69">
        <v>492910327</v>
      </c>
      <c r="C20570" s="68">
        <v>8905450138070</v>
      </c>
      <c r="D20570" s="69" t="s">
        <v>13770</v>
      </c>
      <c r="E20570" s="65">
        <f>IFERROR(VLOOKUP(C20570,Pivot!A:B,2,0),0)</f>
        <v>0</v>
      </c>
      <c r="F20570" s="65">
        <f>IFERROR(VLOOKUP(C20570,Pivot!A:C,3,0),0)</f>
        <v>0</v>
      </c>
    </row>
    <row r="20571" spans="1:6" x14ac:dyDescent="0.25">
      <c r="A20571" s="68" t="s">
        <v>105</v>
      </c>
      <c r="B20571" s="69">
        <v>492910325</v>
      </c>
      <c r="C20571" s="68">
        <v>8905450138063</v>
      </c>
      <c r="D20571" s="69" t="s">
        <v>13771</v>
      </c>
      <c r="E20571" s="65">
        <f>IFERROR(VLOOKUP(C20571,Pivot!A:B,2,0),0)</f>
        <v>0</v>
      </c>
      <c r="F20571" s="65">
        <f>IFERROR(VLOOKUP(C20571,Pivot!A:C,3,0),0)</f>
        <v>0</v>
      </c>
    </row>
    <row r="20572" spans="1:6" x14ac:dyDescent="0.25">
      <c r="A20572" s="68" t="s">
        <v>105</v>
      </c>
      <c r="B20572" s="69">
        <v>492364331</v>
      </c>
      <c r="C20572" s="68">
        <v>8905450021501</v>
      </c>
      <c r="D20572" s="69" t="s">
        <v>13772</v>
      </c>
      <c r="E20572" s="65">
        <f>IFERROR(VLOOKUP(C20572,Pivot!A:B,2,0),0)</f>
        <v>0</v>
      </c>
      <c r="F20572" s="65">
        <f>IFERROR(VLOOKUP(C20572,Pivot!A:C,3,0),0)</f>
        <v>0</v>
      </c>
    </row>
    <row r="20573" spans="1:6" x14ac:dyDescent="0.25">
      <c r="A20573" s="68" t="s">
        <v>105</v>
      </c>
      <c r="B20573" s="69">
        <v>492910451</v>
      </c>
      <c r="C20573" s="68">
        <v>8904027123303</v>
      </c>
      <c r="D20573" s="69" t="s">
        <v>13773</v>
      </c>
      <c r="E20573" s="65">
        <f>IFERROR(VLOOKUP(C20573,Pivot!A:B,2,0),0)</f>
        <v>0</v>
      </c>
      <c r="F20573" s="65">
        <f>IFERROR(VLOOKUP(C20573,Pivot!A:C,3,0),0)</f>
        <v>0</v>
      </c>
    </row>
    <row r="20574" spans="1:6" x14ac:dyDescent="0.25">
      <c r="A20574" s="68" t="s">
        <v>105</v>
      </c>
      <c r="B20574" s="69">
        <v>493663262</v>
      </c>
      <c r="C20574" s="68">
        <v>8904027124669</v>
      </c>
      <c r="D20574" s="69" t="s">
        <v>13774</v>
      </c>
      <c r="E20574" s="65">
        <f>IFERROR(VLOOKUP(C20574,Pivot!A:B,2,0),0)</f>
        <v>0</v>
      </c>
      <c r="F20574" s="65">
        <f>IFERROR(VLOOKUP(C20574,Pivot!A:C,3,0),0)</f>
        <v>0</v>
      </c>
    </row>
    <row r="20575" spans="1:6" x14ac:dyDescent="0.25">
      <c r="A20575" s="68" t="s">
        <v>105</v>
      </c>
      <c r="B20575" s="69">
        <v>493663281</v>
      </c>
      <c r="C20575" s="68">
        <v>8904027124881</v>
      </c>
      <c r="D20575" s="69" t="s">
        <v>13775</v>
      </c>
      <c r="E20575" s="65">
        <f>IFERROR(VLOOKUP(C20575,Pivot!A:B,2,0),0)</f>
        <v>0</v>
      </c>
      <c r="F20575" s="65">
        <f>IFERROR(VLOOKUP(C20575,Pivot!A:C,3,0),0)</f>
        <v>0</v>
      </c>
    </row>
    <row r="20576" spans="1:6" x14ac:dyDescent="0.25">
      <c r="A20576" s="68" t="s">
        <v>105</v>
      </c>
      <c r="B20576" s="69">
        <v>492910462</v>
      </c>
      <c r="C20576" s="68">
        <v>8905450141018</v>
      </c>
      <c r="D20576" s="69" t="s">
        <v>13776</v>
      </c>
      <c r="E20576" s="65">
        <f>IFERROR(VLOOKUP(C20576,Pivot!A:B,2,0),0)</f>
        <v>0</v>
      </c>
      <c r="F20576" s="65">
        <f>IFERROR(VLOOKUP(C20576,Pivot!A:C,3,0),0)</f>
        <v>0</v>
      </c>
    </row>
    <row r="20577" spans="1:6" x14ac:dyDescent="0.25">
      <c r="A20577" s="68" t="s">
        <v>105</v>
      </c>
      <c r="B20577" s="69">
        <v>492407814</v>
      </c>
      <c r="C20577" s="68">
        <v>8905450029309</v>
      </c>
      <c r="D20577" s="69" t="s">
        <v>13777</v>
      </c>
      <c r="E20577" s="65">
        <f>IFERROR(VLOOKUP(C20577,Pivot!A:B,2,0),0)</f>
        <v>0</v>
      </c>
      <c r="F20577" s="65">
        <f>IFERROR(VLOOKUP(C20577,Pivot!A:C,3,0),0)</f>
        <v>0</v>
      </c>
    </row>
    <row r="20578" spans="1:6" x14ac:dyDescent="0.25">
      <c r="A20578" s="68" t="s">
        <v>105</v>
      </c>
      <c r="B20578" s="69">
        <v>492910460</v>
      </c>
      <c r="C20578" s="68">
        <v>8905450141001</v>
      </c>
      <c r="D20578" s="69" t="s">
        <v>13778</v>
      </c>
      <c r="E20578" s="65">
        <f>IFERROR(VLOOKUP(C20578,Pivot!A:B,2,0),0)</f>
        <v>0</v>
      </c>
      <c r="F20578" s="65">
        <f>IFERROR(VLOOKUP(C20578,Pivot!A:C,3,0),0)</f>
        <v>0</v>
      </c>
    </row>
    <row r="20579" spans="1:6" x14ac:dyDescent="0.25">
      <c r="A20579" s="68" t="s">
        <v>105</v>
      </c>
      <c r="B20579" s="69">
        <v>492910459</v>
      </c>
      <c r="C20579" s="68">
        <v>8905450140998</v>
      </c>
      <c r="D20579" s="69" t="s">
        <v>13779</v>
      </c>
      <c r="E20579" s="65">
        <f>IFERROR(VLOOKUP(C20579,Pivot!A:B,2,0),0)</f>
        <v>0</v>
      </c>
      <c r="F20579" s="65">
        <f>IFERROR(VLOOKUP(C20579,Pivot!A:C,3,0),0)</f>
        <v>0</v>
      </c>
    </row>
    <row r="20580" spans="1:6" x14ac:dyDescent="0.25">
      <c r="A20580" s="68" t="s">
        <v>105</v>
      </c>
      <c r="B20580" s="69">
        <v>492409314</v>
      </c>
      <c r="C20580" s="68">
        <v>8906118196807</v>
      </c>
      <c r="D20580" s="69" t="s">
        <v>13780</v>
      </c>
      <c r="E20580" s="65">
        <f>IFERROR(VLOOKUP(C20580,Pivot!A:B,2,0),0)</f>
        <v>0</v>
      </c>
      <c r="F20580" s="65">
        <f>IFERROR(VLOOKUP(C20580,Pivot!A:C,3,0),0)</f>
        <v>0</v>
      </c>
    </row>
    <row r="20581" spans="1:6" x14ac:dyDescent="0.25">
      <c r="A20581" s="68" t="s">
        <v>105</v>
      </c>
      <c r="B20581" s="69">
        <v>492408205</v>
      </c>
      <c r="C20581" s="68">
        <v>8905450035287</v>
      </c>
      <c r="D20581" s="69" t="s">
        <v>13781</v>
      </c>
      <c r="E20581" s="65">
        <f>IFERROR(VLOOKUP(C20581,Pivot!A:B,2,0),0)</f>
        <v>0</v>
      </c>
      <c r="F20581" s="65">
        <f>IFERROR(VLOOKUP(C20581,Pivot!A:C,3,0),0)</f>
        <v>0</v>
      </c>
    </row>
    <row r="20582" spans="1:6" x14ac:dyDescent="0.25">
      <c r="A20582" s="68" t="s">
        <v>105</v>
      </c>
      <c r="B20582" s="69">
        <v>492407781</v>
      </c>
      <c r="C20582" s="68">
        <v>492407781</v>
      </c>
      <c r="D20582" s="69" t="s">
        <v>186</v>
      </c>
      <c r="E20582" s="65">
        <f>IFERROR(VLOOKUP(C20582,Pivot!A:B,2,0),0)</f>
        <v>0</v>
      </c>
      <c r="F20582" s="65">
        <f>IFERROR(VLOOKUP(C20582,Pivot!A:C,3,0),0)</f>
        <v>0</v>
      </c>
    </row>
    <row r="20583" spans="1:6" x14ac:dyDescent="0.25">
      <c r="A20583" s="68" t="s">
        <v>105</v>
      </c>
      <c r="B20583" s="69">
        <v>492407781</v>
      </c>
      <c r="C20583" s="68">
        <v>8905450026865</v>
      </c>
      <c r="D20583" s="69" t="s">
        <v>186</v>
      </c>
      <c r="E20583" s="65">
        <f>IFERROR(VLOOKUP(C20583,Pivot!A:B,2,0),0)</f>
        <v>0</v>
      </c>
      <c r="F20583" s="65">
        <f>IFERROR(VLOOKUP(C20583,Pivot!A:C,3,0),0)</f>
        <v>0</v>
      </c>
    </row>
    <row r="20584" spans="1:6" x14ac:dyDescent="0.25">
      <c r="A20584" s="68" t="s">
        <v>105</v>
      </c>
      <c r="B20584" s="69">
        <v>492407781</v>
      </c>
      <c r="C20584" s="68">
        <v>5015353837208</v>
      </c>
      <c r="D20584" s="69" t="s">
        <v>186</v>
      </c>
      <c r="E20584" s="65">
        <f>IFERROR(VLOOKUP(C20584,Pivot!A:B,2,0),0)</f>
        <v>0</v>
      </c>
      <c r="F20584" s="65">
        <f>IFERROR(VLOOKUP(C20584,Pivot!A:C,3,0),0)</f>
        <v>0</v>
      </c>
    </row>
    <row r="20585" spans="1:6" x14ac:dyDescent="0.25">
      <c r="A20585" s="68" t="s">
        <v>105</v>
      </c>
      <c r="B20585" s="69">
        <v>492407784</v>
      </c>
      <c r="C20585" s="68">
        <v>492407784</v>
      </c>
      <c r="D20585" s="69" t="s">
        <v>13782</v>
      </c>
      <c r="E20585" s="65">
        <f>IFERROR(VLOOKUP(C20585,Pivot!A:B,2,0),0)</f>
        <v>0</v>
      </c>
      <c r="F20585" s="65">
        <f>IFERROR(VLOOKUP(C20585,Pivot!A:C,3,0),0)</f>
        <v>0</v>
      </c>
    </row>
    <row r="20586" spans="1:6" x14ac:dyDescent="0.25">
      <c r="A20586" s="68" t="s">
        <v>105</v>
      </c>
      <c r="B20586" s="69">
        <v>492407784</v>
      </c>
      <c r="C20586" s="68">
        <v>8905450026896</v>
      </c>
      <c r="D20586" s="69" t="s">
        <v>13782</v>
      </c>
      <c r="E20586" s="65">
        <f>IFERROR(VLOOKUP(C20586,Pivot!A:B,2,0),0)</f>
        <v>0</v>
      </c>
      <c r="F20586" s="65">
        <f>IFERROR(VLOOKUP(C20586,Pivot!A:C,3,0),0)</f>
        <v>0</v>
      </c>
    </row>
    <row r="20587" spans="1:6" x14ac:dyDescent="0.25">
      <c r="A20587" s="68" t="s">
        <v>105</v>
      </c>
      <c r="B20587" s="69">
        <v>492407792</v>
      </c>
      <c r="C20587" s="68">
        <v>492407792</v>
      </c>
      <c r="D20587" s="69" t="s">
        <v>13783</v>
      </c>
      <c r="E20587" s="65">
        <f>IFERROR(VLOOKUP(C20587,Pivot!A:B,2,0),0)</f>
        <v>0</v>
      </c>
      <c r="F20587" s="65">
        <f>IFERROR(VLOOKUP(C20587,Pivot!A:C,3,0),0)</f>
        <v>0</v>
      </c>
    </row>
    <row r="20588" spans="1:6" x14ac:dyDescent="0.25">
      <c r="A20588" s="68" t="s">
        <v>105</v>
      </c>
      <c r="B20588" s="69">
        <v>492407792</v>
      </c>
      <c r="C20588" s="68">
        <v>8905450026971</v>
      </c>
      <c r="D20588" s="69" t="s">
        <v>13783</v>
      </c>
      <c r="E20588" s="65">
        <f>IFERROR(VLOOKUP(C20588,Pivot!A:B,2,0),0)</f>
        <v>0</v>
      </c>
      <c r="F20588" s="65">
        <f>IFERROR(VLOOKUP(C20588,Pivot!A:C,3,0),0)</f>
        <v>0</v>
      </c>
    </row>
    <row r="20589" spans="1:6" x14ac:dyDescent="0.25">
      <c r="A20589" s="68" t="s">
        <v>105</v>
      </c>
      <c r="B20589" s="69">
        <v>492407782</v>
      </c>
      <c r="C20589" s="68">
        <v>492407782</v>
      </c>
      <c r="D20589" s="69" t="s">
        <v>13784</v>
      </c>
      <c r="E20589" s="65">
        <f>IFERROR(VLOOKUP(C20589,Pivot!A:B,2,0),0)</f>
        <v>0</v>
      </c>
      <c r="F20589" s="65">
        <f>IFERROR(VLOOKUP(C20589,Pivot!A:C,3,0),0)</f>
        <v>0</v>
      </c>
    </row>
    <row r="20590" spans="1:6" x14ac:dyDescent="0.25">
      <c r="A20590" s="68" t="s">
        <v>105</v>
      </c>
      <c r="B20590" s="69">
        <v>492407782</v>
      </c>
      <c r="C20590" s="68">
        <v>8905450026872</v>
      </c>
      <c r="D20590" s="69" t="s">
        <v>13784</v>
      </c>
      <c r="E20590" s="65">
        <f>IFERROR(VLOOKUP(C20590,Pivot!A:B,2,0),0)</f>
        <v>0</v>
      </c>
      <c r="F20590" s="65">
        <f>IFERROR(VLOOKUP(C20590,Pivot!A:C,3,0),0)</f>
        <v>0</v>
      </c>
    </row>
    <row r="20591" spans="1:6" x14ac:dyDescent="0.25">
      <c r="A20591" s="68" t="s">
        <v>105</v>
      </c>
      <c r="B20591" s="69">
        <v>492407783</v>
      </c>
      <c r="C20591" s="68">
        <v>492407783</v>
      </c>
      <c r="D20591" s="69" t="s">
        <v>13785</v>
      </c>
      <c r="E20591" s="65">
        <f>IFERROR(VLOOKUP(C20591,Pivot!A:B,2,0),0)</f>
        <v>0</v>
      </c>
      <c r="F20591" s="65">
        <f>IFERROR(VLOOKUP(C20591,Pivot!A:C,3,0),0)</f>
        <v>0</v>
      </c>
    </row>
    <row r="20592" spans="1:6" x14ac:dyDescent="0.25">
      <c r="A20592" s="68" t="s">
        <v>105</v>
      </c>
      <c r="B20592" s="69">
        <v>492407783</v>
      </c>
      <c r="C20592" s="68">
        <v>8905450026889</v>
      </c>
      <c r="D20592" s="69" t="s">
        <v>13785</v>
      </c>
      <c r="E20592" s="65">
        <f>IFERROR(VLOOKUP(C20592,Pivot!A:B,2,0),0)</f>
        <v>0</v>
      </c>
      <c r="F20592" s="65">
        <f>IFERROR(VLOOKUP(C20592,Pivot!A:C,3,0),0)</f>
        <v>0</v>
      </c>
    </row>
    <row r="20593" spans="1:6" x14ac:dyDescent="0.25">
      <c r="A20593" s="68" t="s">
        <v>105</v>
      </c>
      <c r="B20593" s="69">
        <v>492407790</v>
      </c>
      <c r="C20593" s="68">
        <v>492407790</v>
      </c>
      <c r="D20593" s="69" t="s">
        <v>187</v>
      </c>
      <c r="E20593" s="65">
        <f>IFERROR(VLOOKUP(C20593,Pivot!A:B,2,0),0)</f>
        <v>0</v>
      </c>
      <c r="F20593" s="65">
        <f>IFERROR(VLOOKUP(C20593,Pivot!A:C,3,0),0)</f>
        <v>0</v>
      </c>
    </row>
    <row r="20594" spans="1:6" x14ac:dyDescent="0.25">
      <c r="A20594" s="68" t="s">
        <v>105</v>
      </c>
      <c r="B20594" s="69">
        <v>492407790</v>
      </c>
      <c r="C20594" s="68">
        <v>8905450026957</v>
      </c>
      <c r="D20594" s="69" t="s">
        <v>187</v>
      </c>
      <c r="E20594" s="65">
        <f>IFERROR(VLOOKUP(C20594,Pivot!A:B,2,0),0)</f>
        <v>0</v>
      </c>
      <c r="F20594" s="65">
        <f>IFERROR(VLOOKUP(C20594,Pivot!A:C,3,0),0)</f>
        <v>0</v>
      </c>
    </row>
    <row r="20595" spans="1:6" x14ac:dyDescent="0.25">
      <c r="A20595" s="68" t="s">
        <v>105</v>
      </c>
      <c r="B20595" s="69">
        <v>492407785</v>
      </c>
      <c r="C20595" s="68">
        <v>492407785</v>
      </c>
      <c r="D20595" s="69" t="s">
        <v>13786</v>
      </c>
      <c r="E20595" s="65">
        <f>IFERROR(VLOOKUP(C20595,Pivot!A:B,2,0),0)</f>
        <v>0</v>
      </c>
      <c r="F20595" s="65">
        <f>IFERROR(VLOOKUP(C20595,Pivot!A:C,3,0),0)</f>
        <v>0</v>
      </c>
    </row>
    <row r="20596" spans="1:6" x14ac:dyDescent="0.25">
      <c r="A20596" s="68" t="s">
        <v>105</v>
      </c>
      <c r="B20596" s="69">
        <v>492407785</v>
      </c>
      <c r="C20596" s="68">
        <v>8905450026902</v>
      </c>
      <c r="D20596" s="69" t="s">
        <v>13786</v>
      </c>
      <c r="E20596" s="65">
        <f>IFERROR(VLOOKUP(C20596,Pivot!A:B,2,0),0)</f>
        <v>0</v>
      </c>
      <c r="F20596" s="65">
        <f>IFERROR(VLOOKUP(C20596,Pivot!A:C,3,0),0)</f>
        <v>0</v>
      </c>
    </row>
    <row r="20597" spans="1:6" x14ac:dyDescent="0.25">
      <c r="A20597" s="68" t="s">
        <v>105</v>
      </c>
      <c r="B20597" s="69">
        <v>492407791</v>
      </c>
      <c r="C20597" s="68">
        <v>492407791</v>
      </c>
      <c r="D20597" s="69" t="s">
        <v>13787</v>
      </c>
      <c r="E20597" s="65">
        <f>IFERROR(VLOOKUP(C20597,Pivot!A:B,2,0),0)</f>
        <v>0</v>
      </c>
      <c r="F20597" s="65">
        <f>IFERROR(VLOOKUP(C20597,Pivot!A:C,3,0),0)</f>
        <v>0</v>
      </c>
    </row>
    <row r="20598" spans="1:6" x14ac:dyDescent="0.25">
      <c r="A20598" s="68" t="s">
        <v>105</v>
      </c>
      <c r="B20598" s="69">
        <v>492407791</v>
      </c>
      <c r="C20598" s="68">
        <v>8905450026964</v>
      </c>
      <c r="D20598" s="69" t="s">
        <v>13787</v>
      </c>
      <c r="E20598" s="65">
        <f>IFERROR(VLOOKUP(C20598,Pivot!A:B,2,0),0)</f>
        <v>0</v>
      </c>
      <c r="F20598" s="65">
        <f>IFERROR(VLOOKUP(C20598,Pivot!A:C,3,0),0)</f>
        <v>0</v>
      </c>
    </row>
    <row r="20599" spans="1:6" x14ac:dyDescent="0.25">
      <c r="A20599" s="68" t="s">
        <v>105</v>
      </c>
      <c r="B20599" s="69">
        <v>492910452</v>
      </c>
      <c r="C20599" s="68">
        <v>8904027123334</v>
      </c>
      <c r="D20599" s="69" t="s">
        <v>13788</v>
      </c>
      <c r="E20599" s="65">
        <f>IFERROR(VLOOKUP(C20599,Pivot!A:B,2,0),0)</f>
        <v>0</v>
      </c>
      <c r="F20599" s="65">
        <f>IFERROR(VLOOKUP(C20599,Pivot!A:C,3,0),0)</f>
        <v>0</v>
      </c>
    </row>
    <row r="20600" spans="1:6" x14ac:dyDescent="0.25">
      <c r="A20600" s="68" t="s">
        <v>105</v>
      </c>
      <c r="B20600" s="69">
        <v>492910453</v>
      </c>
      <c r="C20600" s="68">
        <v>8904027123310</v>
      </c>
      <c r="D20600" s="69" t="s">
        <v>13789</v>
      </c>
      <c r="E20600" s="65">
        <f>IFERROR(VLOOKUP(C20600,Pivot!A:B,2,0),0)</f>
        <v>0</v>
      </c>
      <c r="F20600" s="65">
        <f>IFERROR(VLOOKUP(C20600,Pivot!A:C,3,0),0)</f>
        <v>0</v>
      </c>
    </row>
    <row r="20601" spans="1:6" x14ac:dyDescent="0.25">
      <c r="A20601" s="68" t="s">
        <v>105</v>
      </c>
      <c r="B20601" s="69">
        <v>492407665</v>
      </c>
      <c r="C20601" s="68">
        <v>8902766500652</v>
      </c>
      <c r="D20601" s="69" t="s">
        <v>13790</v>
      </c>
      <c r="E20601" s="65">
        <f>IFERROR(VLOOKUP(C20601,Pivot!A:B,2,0),0)</f>
        <v>0</v>
      </c>
      <c r="F20601" s="65">
        <f>IFERROR(VLOOKUP(C20601,Pivot!A:C,3,0),0)</f>
        <v>0</v>
      </c>
    </row>
    <row r="20602" spans="1:6" x14ac:dyDescent="0.25">
      <c r="A20602" s="68" t="s">
        <v>105</v>
      </c>
      <c r="B20602" s="69">
        <v>492407665</v>
      </c>
      <c r="C20602" s="68">
        <v>8905450035348</v>
      </c>
      <c r="D20602" s="69" t="s">
        <v>13790</v>
      </c>
      <c r="E20602" s="65">
        <f>IFERROR(VLOOKUP(C20602,Pivot!A:B,2,0),0)</f>
        <v>0</v>
      </c>
      <c r="F20602" s="65">
        <f>IFERROR(VLOOKUP(C20602,Pivot!A:C,3,0),0)</f>
        <v>0</v>
      </c>
    </row>
    <row r="20603" spans="1:6" x14ac:dyDescent="0.25">
      <c r="A20603" s="68" t="s">
        <v>105</v>
      </c>
      <c r="B20603" s="69">
        <v>492407816</v>
      </c>
      <c r="C20603" s="68">
        <v>8905450029323</v>
      </c>
      <c r="D20603" s="69" t="s">
        <v>13791</v>
      </c>
      <c r="E20603" s="65">
        <f>IFERROR(VLOOKUP(C20603,Pivot!A:B,2,0),0)</f>
        <v>0</v>
      </c>
      <c r="F20603" s="65">
        <f>IFERROR(VLOOKUP(C20603,Pivot!A:C,3,0),0)</f>
        <v>0</v>
      </c>
    </row>
    <row r="20604" spans="1:6" x14ac:dyDescent="0.25">
      <c r="A20604" s="68" t="s">
        <v>105</v>
      </c>
      <c r="B20604" s="69">
        <v>492407818</v>
      </c>
      <c r="C20604" s="68">
        <v>8905450029347</v>
      </c>
      <c r="D20604" s="69" t="s">
        <v>13792</v>
      </c>
      <c r="E20604" s="65">
        <f>IFERROR(VLOOKUP(C20604,Pivot!A:B,2,0),0)</f>
        <v>0</v>
      </c>
      <c r="F20604" s="65">
        <f>IFERROR(VLOOKUP(C20604,Pivot!A:C,3,0),0)</f>
        <v>0</v>
      </c>
    </row>
    <row r="20605" spans="1:6" x14ac:dyDescent="0.25">
      <c r="A20605" s="68" t="s">
        <v>105</v>
      </c>
      <c r="B20605" s="69">
        <v>493663275</v>
      </c>
      <c r="C20605" s="68">
        <v>8904027124799</v>
      </c>
      <c r="D20605" s="69" t="s">
        <v>13793</v>
      </c>
      <c r="E20605" s="65">
        <f>IFERROR(VLOOKUP(C20605,Pivot!A:B,2,0),0)</f>
        <v>0</v>
      </c>
      <c r="F20605" s="65">
        <f>IFERROR(VLOOKUP(C20605,Pivot!A:C,3,0),0)</f>
        <v>0</v>
      </c>
    </row>
    <row r="20606" spans="1:6" x14ac:dyDescent="0.25">
      <c r="A20606" s="68" t="s">
        <v>105</v>
      </c>
      <c r="B20606" s="69">
        <v>493663276</v>
      </c>
      <c r="C20606" s="68">
        <v>8904027124812</v>
      </c>
      <c r="D20606" s="69" t="s">
        <v>13793</v>
      </c>
      <c r="E20606" s="65">
        <f>IFERROR(VLOOKUP(C20606,Pivot!A:B,2,0),0)</f>
        <v>0</v>
      </c>
      <c r="F20606" s="65">
        <f>IFERROR(VLOOKUP(C20606,Pivot!A:C,3,0),0)</f>
        <v>0</v>
      </c>
    </row>
    <row r="20607" spans="1:6" x14ac:dyDescent="0.25">
      <c r="A20607" s="68" t="s">
        <v>105</v>
      </c>
      <c r="B20607" s="69">
        <v>493663277</v>
      </c>
      <c r="C20607" s="68">
        <v>8904027124829</v>
      </c>
      <c r="D20607" s="69" t="s">
        <v>13793</v>
      </c>
      <c r="E20607" s="65">
        <f>IFERROR(VLOOKUP(C20607,Pivot!A:B,2,0),0)</f>
        <v>0</v>
      </c>
      <c r="F20607" s="65">
        <f>IFERROR(VLOOKUP(C20607,Pivot!A:C,3,0),0)</f>
        <v>0</v>
      </c>
    </row>
    <row r="20608" spans="1:6" x14ac:dyDescent="0.25">
      <c r="A20608" s="68" t="s">
        <v>105</v>
      </c>
      <c r="B20608" s="69">
        <v>493663124</v>
      </c>
      <c r="C20608" s="68">
        <v>493663124</v>
      </c>
      <c r="D20608" s="69" t="s">
        <v>552</v>
      </c>
      <c r="E20608" s="65">
        <f>IFERROR(VLOOKUP(C20608,Pivot!A:B,2,0),0)</f>
        <v>0</v>
      </c>
      <c r="F20608" s="65">
        <f>IFERROR(VLOOKUP(C20608,Pivot!A:C,3,0),0)</f>
        <v>0</v>
      </c>
    </row>
    <row r="20609" spans="1:6" x14ac:dyDescent="0.25">
      <c r="A20609" s="68" t="s">
        <v>105</v>
      </c>
      <c r="B20609" s="69">
        <v>493663124</v>
      </c>
      <c r="C20609" s="68">
        <v>8905450548640</v>
      </c>
      <c r="D20609" s="69" t="s">
        <v>552</v>
      </c>
      <c r="E20609" s="65">
        <f>IFERROR(VLOOKUP(C20609,Pivot!A:B,2,0),0)</f>
        <v>0</v>
      </c>
      <c r="F20609" s="65">
        <f>IFERROR(VLOOKUP(C20609,Pivot!A:C,3,0),0)</f>
        <v>0</v>
      </c>
    </row>
    <row r="20610" spans="1:6" x14ac:dyDescent="0.25">
      <c r="A20610" s="68" t="s">
        <v>105</v>
      </c>
      <c r="B20610" s="69">
        <v>492910326</v>
      </c>
      <c r="C20610" s="68">
        <v>8905450138087</v>
      </c>
      <c r="D20610" s="69" t="s">
        <v>13794</v>
      </c>
      <c r="E20610" s="65">
        <f>IFERROR(VLOOKUP(C20610,Pivot!A:B,2,0),0)</f>
        <v>0</v>
      </c>
      <c r="F20610" s="65">
        <f>IFERROR(VLOOKUP(C20610,Pivot!A:C,3,0),0)</f>
        <v>0</v>
      </c>
    </row>
    <row r="20611" spans="1:6" x14ac:dyDescent="0.25">
      <c r="A20611" s="68" t="s">
        <v>105</v>
      </c>
      <c r="B20611" s="69">
        <v>493176245</v>
      </c>
      <c r="C20611" s="68">
        <v>8905450308459</v>
      </c>
      <c r="D20611" s="69" t="s">
        <v>13795</v>
      </c>
      <c r="E20611" s="65">
        <f>IFERROR(VLOOKUP(C20611,Pivot!A:B,2,0),0)</f>
        <v>0</v>
      </c>
      <c r="F20611" s="65">
        <f>IFERROR(VLOOKUP(C20611,Pivot!A:C,3,0),0)</f>
        <v>0</v>
      </c>
    </row>
    <row r="20612" spans="1:6" x14ac:dyDescent="0.25">
      <c r="A20612" s="68" t="s">
        <v>105</v>
      </c>
      <c r="B20612" s="69">
        <v>492407803</v>
      </c>
      <c r="C20612" s="68">
        <v>8905450029194</v>
      </c>
      <c r="D20612" s="69" t="s">
        <v>13796</v>
      </c>
      <c r="E20612" s="65">
        <f>IFERROR(VLOOKUP(C20612,Pivot!A:B,2,0),0)</f>
        <v>0</v>
      </c>
      <c r="F20612" s="65">
        <f>IFERROR(VLOOKUP(C20612,Pivot!A:C,3,0),0)</f>
        <v>0</v>
      </c>
    </row>
    <row r="20613" spans="1:6" x14ac:dyDescent="0.25">
      <c r="A20613" s="68" t="s">
        <v>105</v>
      </c>
      <c r="B20613" s="69">
        <v>494230051</v>
      </c>
      <c r="C20613" s="68">
        <v>494230051</v>
      </c>
      <c r="D20613" s="69" t="s">
        <v>13797</v>
      </c>
      <c r="E20613" s="65">
        <f>IFERROR(VLOOKUP(C20613,Pivot!A:B,2,0),0)</f>
        <v>0</v>
      </c>
      <c r="F20613" s="65">
        <f>IFERROR(VLOOKUP(C20613,Pivot!A:C,3,0),0)</f>
        <v>0</v>
      </c>
    </row>
    <row r="20614" spans="1:6" x14ac:dyDescent="0.25">
      <c r="A20614" s="68" t="s">
        <v>105</v>
      </c>
      <c r="B20614" s="69">
        <v>492409311</v>
      </c>
      <c r="C20614" s="68">
        <v>5015353835235</v>
      </c>
      <c r="D20614" s="69" t="s">
        <v>13798</v>
      </c>
      <c r="E20614" s="65">
        <f>IFERROR(VLOOKUP(C20614,Pivot!A:B,2,0),0)</f>
        <v>0</v>
      </c>
      <c r="F20614" s="65">
        <f>IFERROR(VLOOKUP(C20614,Pivot!A:C,3,0),0)</f>
        <v>0</v>
      </c>
    </row>
    <row r="20615" spans="1:6" x14ac:dyDescent="0.25">
      <c r="A20615" s="68" t="s">
        <v>105</v>
      </c>
      <c r="B20615" s="69">
        <v>492409311</v>
      </c>
      <c r="C20615" s="68">
        <v>8905450039834</v>
      </c>
      <c r="D20615" s="69" t="s">
        <v>13798</v>
      </c>
      <c r="E20615" s="65">
        <f>IFERROR(VLOOKUP(C20615,Pivot!A:B,2,0),0)</f>
        <v>0</v>
      </c>
      <c r="F20615" s="65">
        <f>IFERROR(VLOOKUP(C20615,Pivot!A:C,3,0),0)</f>
        <v>0</v>
      </c>
    </row>
    <row r="20616" spans="1:6" x14ac:dyDescent="0.25">
      <c r="A20616" s="68" t="s">
        <v>105</v>
      </c>
      <c r="B20616" s="69">
        <v>493663253</v>
      </c>
      <c r="C20616" s="68">
        <v>8904027124577</v>
      </c>
      <c r="D20616" s="69" t="s">
        <v>13799</v>
      </c>
      <c r="E20616" s="65">
        <f>IFERROR(VLOOKUP(C20616,Pivot!A:B,2,0),0)</f>
        <v>0</v>
      </c>
      <c r="F20616" s="65">
        <f>IFERROR(VLOOKUP(C20616,Pivot!A:C,3,0),0)</f>
        <v>0</v>
      </c>
    </row>
    <row r="20617" spans="1:6" x14ac:dyDescent="0.25">
      <c r="A20617" s="68" t="s">
        <v>105</v>
      </c>
      <c r="B20617" s="69">
        <v>493176242</v>
      </c>
      <c r="C20617" s="68">
        <v>8905450308428</v>
      </c>
      <c r="D20617" s="69" t="s">
        <v>13800</v>
      </c>
      <c r="E20617" s="65">
        <f>IFERROR(VLOOKUP(C20617,Pivot!A:B,2,0),0)</f>
        <v>0</v>
      </c>
      <c r="F20617" s="65">
        <f>IFERROR(VLOOKUP(C20617,Pivot!A:C,3,0),0)</f>
        <v>0</v>
      </c>
    </row>
    <row r="20618" spans="1:6" x14ac:dyDescent="0.25">
      <c r="A20618" s="68" t="s">
        <v>105</v>
      </c>
      <c r="B20618" s="69">
        <v>492407819</v>
      </c>
      <c r="C20618" s="68">
        <v>8905450029354</v>
      </c>
      <c r="D20618" s="69" t="s">
        <v>13801</v>
      </c>
      <c r="E20618" s="65">
        <f>IFERROR(VLOOKUP(C20618,Pivot!A:B,2,0),0)</f>
        <v>0</v>
      </c>
      <c r="F20618" s="65">
        <f>IFERROR(VLOOKUP(C20618,Pivot!A:C,3,0),0)</f>
        <v>0</v>
      </c>
    </row>
    <row r="20619" spans="1:6" x14ac:dyDescent="0.25">
      <c r="A20619" s="68" t="s">
        <v>105</v>
      </c>
      <c r="B20619" s="69">
        <v>492407817</v>
      </c>
      <c r="C20619" s="68">
        <v>8905450029330</v>
      </c>
      <c r="D20619" s="69" t="s">
        <v>13802</v>
      </c>
      <c r="E20619" s="65">
        <f>IFERROR(VLOOKUP(C20619,Pivot!A:B,2,0),0)</f>
        <v>0</v>
      </c>
      <c r="F20619" s="65">
        <f>IFERROR(VLOOKUP(C20619,Pivot!A:C,3,0),0)</f>
        <v>0</v>
      </c>
    </row>
    <row r="20620" spans="1:6" x14ac:dyDescent="0.25">
      <c r="A20620" s="68" t="s">
        <v>105</v>
      </c>
      <c r="B20620" s="69">
        <v>492407596</v>
      </c>
      <c r="C20620" s="68">
        <v>8904153507343</v>
      </c>
      <c r="D20620" s="69" t="s">
        <v>13803</v>
      </c>
      <c r="E20620" s="65">
        <f>IFERROR(VLOOKUP(C20620,Pivot!A:B,2,0),0)</f>
        <v>0</v>
      </c>
      <c r="F20620" s="65">
        <f>IFERROR(VLOOKUP(C20620,Pivot!A:C,3,0),0)</f>
        <v>0</v>
      </c>
    </row>
    <row r="20621" spans="1:6" x14ac:dyDescent="0.25">
      <c r="A20621" s="68" t="s">
        <v>105</v>
      </c>
      <c r="B20621" s="69">
        <v>492407603</v>
      </c>
      <c r="C20621" s="68">
        <v>8904153507411</v>
      </c>
      <c r="D20621" s="69" t="s">
        <v>13804</v>
      </c>
      <c r="E20621" s="65">
        <f>IFERROR(VLOOKUP(C20621,Pivot!A:B,2,0),0)</f>
        <v>0</v>
      </c>
      <c r="F20621" s="65">
        <f>IFERROR(VLOOKUP(C20621,Pivot!A:C,3,0),0)</f>
        <v>0</v>
      </c>
    </row>
    <row r="20622" spans="1:6" x14ac:dyDescent="0.25">
      <c r="A20622" s="68" t="s">
        <v>105</v>
      </c>
      <c r="B20622" s="69">
        <v>492407602</v>
      </c>
      <c r="C20622" s="68">
        <v>8904153507404</v>
      </c>
      <c r="D20622" s="69" t="s">
        <v>13805</v>
      </c>
      <c r="E20622" s="65">
        <f>IFERROR(VLOOKUP(C20622,Pivot!A:B,2,0),0)</f>
        <v>0</v>
      </c>
      <c r="F20622" s="65">
        <f>IFERROR(VLOOKUP(C20622,Pivot!A:C,3,0),0)</f>
        <v>0</v>
      </c>
    </row>
    <row r="20623" spans="1:6" x14ac:dyDescent="0.25">
      <c r="A20623" s="68" t="s">
        <v>105</v>
      </c>
      <c r="B20623" s="69">
        <v>492407601</v>
      </c>
      <c r="C20623" s="68">
        <v>8904153507398</v>
      </c>
      <c r="D20623" s="69" t="s">
        <v>13806</v>
      </c>
      <c r="E20623" s="65">
        <f>IFERROR(VLOOKUP(C20623,Pivot!A:B,2,0),0)</f>
        <v>0</v>
      </c>
      <c r="F20623" s="65">
        <f>IFERROR(VLOOKUP(C20623,Pivot!A:C,3,0),0)</f>
        <v>0</v>
      </c>
    </row>
    <row r="20624" spans="1:6" x14ac:dyDescent="0.25">
      <c r="A20624" s="68" t="s">
        <v>105</v>
      </c>
      <c r="B20624" s="69">
        <v>492407600</v>
      </c>
      <c r="C20624" s="68">
        <v>8904153507381</v>
      </c>
      <c r="D20624" s="69" t="s">
        <v>13807</v>
      </c>
      <c r="E20624" s="65">
        <f>IFERROR(VLOOKUP(C20624,Pivot!A:B,2,0),0)</f>
        <v>0</v>
      </c>
      <c r="F20624" s="65">
        <f>IFERROR(VLOOKUP(C20624,Pivot!A:C,3,0),0)</f>
        <v>0</v>
      </c>
    </row>
    <row r="20625" spans="1:6" x14ac:dyDescent="0.25">
      <c r="A20625" s="68" t="s">
        <v>105</v>
      </c>
      <c r="B20625" s="69">
        <v>492407595</v>
      </c>
      <c r="C20625" s="68">
        <v>8904153507336</v>
      </c>
      <c r="D20625" s="69" t="s">
        <v>13808</v>
      </c>
      <c r="E20625" s="65">
        <f>IFERROR(VLOOKUP(C20625,Pivot!A:B,2,0),0)</f>
        <v>0</v>
      </c>
      <c r="F20625" s="65">
        <f>IFERROR(VLOOKUP(C20625,Pivot!A:C,3,0),0)</f>
        <v>0</v>
      </c>
    </row>
    <row r="20626" spans="1:6" x14ac:dyDescent="0.25">
      <c r="A20626" s="68" t="s">
        <v>105</v>
      </c>
      <c r="B20626" s="69">
        <v>492407599</v>
      </c>
      <c r="C20626" s="68">
        <v>8904153507374</v>
      </c>
      <c r="D20626" s="69" t="s">
        <v>13809</v>
      </c>
      <c r="E20626" s="65">
        <f>IFERROR(VLOOKUP(C20626,Pivot!A:B,2,0),0)</f>
        <v>0</v>
      </c>
      <c r="F20626" s="65">
        <f>IFERROR(VLOOKUP(C20626,Pivot!A:C,3,0),0)</f>
        <v>0</v>
      </c>
    </row>
    <row r="20627" spans="1:6" x14ac:dyDescent="0.25">
      <c r="A20627" s="68" t="s">
        <v>105</v>
      </c>
      <c r="B20627" s="69">
        <v>492407594</v>
      </c>
      <c r="C20627" s="68">
        <v>8904153507329</v>
      </c>
      <c r="D20627" s="69" t="s">
        <v>13810</v>
      </c>
      <c r="E20627" s="65">
        <f>IFERROR(VLOOKUP(C20627,Pivot!A:B,2,0),0)</f>
        <v>0</v>
      </c>
      <c r="F20627" s="65">
        <f>IFERROR(VLOOKUP(C20627,Pivot!A:C,3,0),0)</f>
        <v>0</v>
      </c>
    </row>
    <row r="20628" spans="1:6" x14ac:dyDescent="0.25">
      <c r="A20628" s="68" t="s">
        <v>105</v>
      </c>
      <c r="B20628" s="69">
        <v>492407593</v>
      </c>
      <c r="C20628" s="68">
        <v>8904153507312</v>
      </c>
      <c r="D20628" s="69" t="s">
        <v>13811</v>
      </c>
      <c r="E20628" s="65">
        <f>IFERROR(VLOOKUP(C20628,Pivot!A:B,2,0),0)</f>
        <v>0</v>
      </c>
      <c r="F20628" s="65">
        <f>IFERROR(VLOOKUP(C20628,Pivot!A:C,3,0),0)</f>
        <v>0</v>
      </c>
    </row>
    <row r="20629" spans="1:6" x14ac:dyDescent="0.25">
      <c r="A20629" s="68" t="s">
        <v>105</v>
      </c>
      <c r="B20629" s="69">
        <v>492407598</v>
      </c>
      <c r="C20629" s="68">
        <v>8904153507367</v>
      </c>
      <c r="D20629" s="69" t="s">
        <v>13812</v>
      </c>
      <c r="E20629" s="65">
        <f>IFERROR(VLOOKUP(C20629,Pivot!A:B,2,0),0)</f>
        <v>0</v>
      </c>
      <c r="F20629" s="65">
        <f>IFERROR(VLOOKUP(C20629,Pivot!A:C,3,0),0)</f>
        <v>0</v>
      </c>
    </row>
    <row r="20630" spans="1:6" x14ac:dyDescent="0.25">
      <c r="A20630" s="68" t="s">
        <v>105</v>
      </c>
      <c r="B20630" s="69">
        <v>492407597</v>
      </c>
      <c r="C20630" s="68">
        <v>8904153507350</v>
      </c>
      <c r="D20630" s="69" t="s">
        <v>13813</v>
      </c>
      <c r="E20630" s="65">
        <f>IFERROR(VLOOKUP(C20630,Pivot!A:B,2,0),0)</f>
        <v>0</v>
      </c>
      <c r="F20630" s="65">
        <f>IFERROR(VLOOKUP(C20630,Pivot!A:C,3,0),0)</f>
        <v>0</v>
      </c>
    </row>
    <row r="20631" spans="1:6" x14ac:dyDescent="0.25">
      <c r="A20631" s="68" t="s">
        <v>105</v>
      </c>
      <c r="B20631" s="69">
        <v>492407592</v>
      </c>
      <c r="C20631" s="68">
        <v>8904153507305</v>
      </c>
      <c r="D20631" s="69" t="s">
        <v>13814</v>
      </c>
      <c r="E20631" s="65">
        <f>IFERROR(VLOOKUP(C20631,Pivot!A:B,2,0),0)</f>
        <v>0</v>
      </c>
      <c r="F20631" s="65">
        <f>IFERROR(VLOOKUP(C20631,Pivot!A:C,3,0),0)</f>
        <v>0</v>
      </c>
    </row>
    <row r="20632" spans="1:6" x14ac:dyDescent="0.25">
      <c r="A20632" s="68" t="s">
        <v>105</v>
      </c>
      <c r="B20632" s="69">
        <v>492407591</v>
      </c>
      <c r="C20632" s="68">
        <v>8904153507299</v>
      </c>
      <c r="D20632" s="69" t="s">
        <v>13815</v>
      </c>
      <c r="E20632" s="65">
        <f>IFERROR(VLOOKUP(C20632,Pivot!A:B,2,0),0)</f>
        <v>0</v>
      </c>
      <c r="F20632" s="65">
        <f>IFERROR(VLOOKUP(C20632,Pivot!A:C,3,0),0)</f>
        <v>0</v>
      </c>
    </row>
    <row r="20633" spans="1:6" x14ac:dyDescent="0.25">
      <c r="A20633" s="68" t="s">
        <v>105</v>
      </c>
      <c r="B20633" s="69">
        <v>492407590</v>
      </c>
      <c r="C20633" s="68">
        <v>8904153507282</v>
      </c>
      <c r="D20633" s="69" t="s">
        <v>13816</v>
      </c>
      <c r="E20633" s="65">
        <f>IFERROR(VLOOKUP(C20633,Pivot!A:B,2,0),0)</f>
        <v>0</v>
      </c>
      <c r="F20633" s="65">
        <f>IFERROR(VLOOKUP(C20633,Pivot!A:C,3,0),0)</f>
        <v>0</v>
      </c>
    </row>
    <row r="20634" spans="1:6" x14ac:dyDescent="0.25">
      <c r="A20634" s="68" t="s">
        <v>105</v>
      </c>
      <c r="B20634" s="69">
        <v>492407589</v>
      </c>
      <c r="C20634" s="68">
        <v>8904153507275</v>
      </c>
      <c r="D20634" s="69" t="s">
        <v>13817</v>
      </c>
      <c r="E20634" s="65">
        <f>IFERROR(VLOOKUP(C20634,Pivot!A:B,2,0),0)</f>
        <v>0</v>
      </c>
      <c r="F20634" s="65">
        <f>IFERROR(VLOOKUP(C20634,Pivot!A:C,3,0),0)</f>
        <v>0</v>
      </c>
    </row>
    <row r="20635" spans="1:6" x14ac:dyDescent="0.25">
      <c r="A20635" s="68" t="s">
        <v>105</v>
      </c>
      <c r="B20635" s="69">
        <v>492407588</v>
      </c>
      <c r="C20635" s="68">
        <v>8904153507268</v>
      </c>
      <c r="D20635" s="69" t="s">
        <v>13818</v>
      </c>
      <c r="E20635" s="65">
        <f>IFERROR(VLOOKUP(C20635,Pivot!A:B,2,0),0)</f>
        <v>0</v>
      </c>
      <c r="F20635" s="65">
        <f>IFERROR(VLOOKUP(C20635,Pivot!A:C,3,0),0)</f>
        <v>0</v>
      </c>
    </row>
    <row r="20636" spans="1:6" x14ac:dyDescent="0.25">
      <c r="A20636" s="68" t="s">
        <v>105</v>
      </c>
      <c r="B20636" s="69">
        <v>492407586</v>
      </c>
      <c r="C20636" s="68">
        <v>8904153507244</v>
      </c>
      <c r="D20636" s="69" t="s">
        <v>13819</v>
      </c>
      <c r="E20636" s="65">
        <f>IFERROR(VLOOKUP(C20636,Pivot!A:B,2,0),0)</f>
        <v>0</v>
      </c>
      <c r="F20636" s="65">
        <f>IFERROR(VLOOKUP(C20636,Pivot!A:C,3,0),0)</f>
        <v>0</v>
      </c>
    </row>
    <row r="20637" spans="1:6" x14ac:dyDescent="0.25">
      <c r="A20637" s="68" t="s">
        <v>105</v>
      </c>
      <c r="B20637" s="69">
        <v>492407587</v>
      </c>
      <c r="C20637" s="68">
        <v>8904153507251</v>
      </c>
      <c r="D20637" s="69" t="s">
        <v>13820</v>
      </c>
      <c r="E20637" s="65">
        <f>IFERROR(VLOOKUP(C20637,Pivot!A:B,2,0),0)</f>
        <v>0</v>
      </c>
      <c r="F20637" s="65">
        <f>IFERROR(VLOOKUP(C20637,Pivot!A:C,3,0),0)</f>
        <v>0</v>
      </c>
    </row>
    <row r="20638" spans="1:6" x14ac:dyDescent="0.25">
      <c r="A20638" s="68" t="s">
        <v>105</v>
      </c>
      <c r="B20638" s="69">
        <v>493663271</v>
      </c>
      <c r="C20638" s="68">
        <v>8904027124751</v>
      </c>
      <c r="D20638" s="69" t="s">
        <v>13821</v>
      </c>
      <c r="E20638" s="65">
        <f>IFERROR(VLOOKUP(C20638,Pivot!A:B,2,0),0)</f>
        <v>0</v>
      </c>
      <c r="F20638" s="65">
        <f>IFERROR(VLOOKUP(C20638,Pivot!A:C,3,0),0)</f>
        <v>0</v>
      </c>
    </row>
    <row r="20639" spans="1:6" x14ac:dyDescent="0.25">
      <c r="A20639" s="68" t="s">
        <v>105</v>
      </c>
      <c r="B20639" s="69">
        <v>492409104</v>
      </c>
      <c r="C20639" s="68">
        <v>8905450037724</v>
      </c>
      <c r="D20639" s="69" t="s">
        <v>443</v>
      </c>
      <c r="E20639" s="65">
        <f>IFERROR(VLOOKUP(C20639,Pivot!A:B,2,0),0)</f>
        <v>0</v>
      </c>
      <c r="F20639" s="65">
        <f>IFERROR(VLOOKUP(C20639,Pivot!A:C,3,0),0)</f>
        <v>0</v>
      </c>
    </row>
    <row r="20640" spans="1:6" x14ac:dyDescent="0.25">
      <c r="A20640" s="68" t="s">
        <v>105</v>
      </c>
      <c r="B20640" s="69">
        <v>492407756</v>
      </c>
      <c r="C20640" s="68">
        <v>492407756</v>
      </c>
      <c r="D20640" s="69" t="s">
        <v>13822</v>
      </c>
      <c r="E20640" s="65">
        <f>IFERROR(VLOOKUP(C20640,Pivot!A:B,2,0),0)</f>
        <v>0</v>
      </c>
      <c r="F20640" s="65">
        <f>IFERROR(VLOOKUP(C20640,Pivot!A:C,3,0),0)</f>
        <v>0</v>
      </c>
    </row>
    <row r="20641" spans="1:6" x14ac:dyDescent="0.25">
      <c r="A20641" s="68" t="s">
        <v>105</v>
      </c>
      <c r="B20641" s="69">
        <v>492407756</v>
      </c>
      <c r="C20641" s="68">
        <v>8905450027008</v>
      </c>
      <c r="D20641" s="69" t="s">
        <v>13822</v>
      </c>
      <c r="E20641" s="65">
        <f>IFERROR(VLOOKUP(C20641,Pivot!A:B,2,0),0)</f>
        <v>0</v>
      </c>
      <c r="F20641" s="65">
        <f>IFERROR(VLOOKUP(C20641,Pivot!A:C,3,0),0)</f>
        <v>0</v>
      </c>
    </row>
    <row r="20642" spans="1:6" x14ac:dyDescent="0.25">
      <c r="A20642" s="68" t="s">
        <v>105</v>
      </c>
      <c r="B20642" s="69">
        <v>492407584</v>
      </c>
      <c r="C20642" s="68">
        <v>492407584</v>
      </c>
      <c r="D20642" s="69" t="s">
        <v>13823</v>
      </c>
      <c r="E20642" s="65">
        <f>IFERROR(VLOOKUP(C20642,Pivot!A:B,2,0),0)</f>
        <v>0</v>
      </c>
      <c r="F20642" s="65">
        <f>IFERROR(VLOOKUP(C20642,Pivot!A:C,3,0),0)</f>
        <v>0</v>
      </c>
    </row>
    <row r="20643" spans="1:6" x14ac:dyDescent="0.25">
      <c r="A20643" s="68" t="s">
        <v>105</v>
      </c>
      <c r="B20643" s="69">
        <v>492407584</v>
      </c>
      <c r="C20643" s="68">
        <v>8905450027039</v>
      </c>
      <c r="D20643" s="69" t="s">
        <v>13823</v>
      </c>
      <c r="E20643" s="65">
        <f>IFERROR(VLOOKUP(C20643,Pivot!A:B,2,0),0)</f>
        <v>0</v>
      </c>
      <c r="F20643" s="65">
        <f>IFERROR(VLOOKUP(C20643,Pivot!A:C,3,0),0)</f>
        <v>0</v>
      </c>
    </row>
    <row r="20644" spans="1:6" x14ac:dyDescent="0.25">
      <c r="A20644" s="68" t="s">
        <v>105</v>
      </c>
      <c r="B20644" s="69">
        <v>492407582</v>
      </c>
      <c r="C20644" s="68">
        <v>492407582</v>
      </c>
      <c r="D20644" s="69" t="s">
        <v>13824</v>
      </c>
      <c r="E20644" s="65">
        <f>IFERROR(VLOOKUP(C20644,Pivot!A:B,2,0),0)</f>
        <v>0</v>
      </c>
      <c r="F20644" s="65">
        <f>IFERROR(VLOOKUP(C20644,Pivot!A:C,3,0),0)</f>
        <v>0</v>
      </c>
    </row>
    <row r="20645" spans="1:6" x14ac:dyDescent="0.25">
      <c r="A20645" s="68" t="s">
        <v>105</v>
      </c>
      <c r="B20645" s="69">
        <v>492407582</v>
      </c>
      <c r="C20645" s="68">
        <v>8905450027015</v>
      </c>
      <c r="D20645" s="69" t="s">
        <v>13824</v>
      </c>
      <c r="E20645" s="65">
        <f>IFERROR(VLOOKUP(C20645,Pivot!A:B,2,0),0)</f>
        <v>0</v>
      </c>
      <c r="F20645" s="65">
        <f>IFERROR(VLOOKUP(C20645,Pivot!A:C,3,0),0)</f>
        <v>0</v>
      </c>
    </row>
    <row r="20646" spans="1:6" x14ac:dyDescent="0.25">
      <c r="A20646" s="68" t="s">
        <v>105</v>
      </c>
      <c r="B20646" s="69">
        <v>492407767</v>
      </c>
      <c r="C20646" s="68">
        <v>492407767</v>
      </c>
      <c r="D20646" s="69" t="s">
        <v>13825</v>
      </c>
      <c r="E20646" s="65">
        <f>IFERROR(VLOOKUP(C20646,Pivot!A:B,2,0),0)</f>
        <v>0</v>
      </c>
      <c r="F20646" s="65">
        <f>IFERROR(VLOOKUP(C20646,Pivot!A:C,3,0),0)</f>
        <v>0</v>
      </c>
    </row>
    <row r="20647" spans="1:6" x14ac:dyDescent="0.25">
      <c r="A20647" s="68" t="s">
        <v>105</v>
      </c>
      <c r="B20647" s="69">
        <v>492407767</v>
      </c>
      <c r="C20647" s="68">
        <v>8905450027091</v>
      </c>
      <c r="D20647" s="69" t="s">
        <v>13825</v>
      </c>
      <c r="E20647" s="65">
        <f>IFERROR(VLOOKUP(C20647,Pivot!A:B,2,0),0)</f>
        <v>0</v>
      </c>
      <c r="F20647" s="65">
        <f>IFERROR(VLOOKUP(C20647,Pivot!A:C,3,0),0)</f>
        <v>0</v>
      </c>
    </row>
    <row r="20648" spans="1:6" x14ac:dyDescent="0.25">
      <c r="A20648" s="68" t="s">
        <v>105</v>
      </c>
      <c r="B20648" s="69">
        <v>492407753</v>
      </c>
      <c r="C20648" s="68">
        <v>492407753</v>
      </c>
      <c r="D20648" s="69" t="s">
        <v>13826</v>
      </c>
      <c r="E20648" s="65">
        <f>IFERROR(VLOOKUP(C20648,Pivot!A:B,2,0),0)</f>
        <v>0</v>
      </c>
      <c r="F20648" s="65">
        <f>IFERROR(VLOOKUP(C20648,Pivot!A:C,3,0),0)</f>
        <v>0</v>
      </c>
    </row>
    <row r="20649" spans="1:6" x14ac:dyDescent="0.25">
      <c r="A20649" s="68" t="s">
        <v>105</v>
      </c>
      <c r="B20649" s="69">
        <v>492407753</v>
      </c>
      <c r="C20649" s="68">
        <v>8905450027060</v>
      </c>
      <c r="D20649" s="69" t="s">
        <v>13826</v>
      </c>
      <c r="E20649" s="65">
        <f>IFERROR(VLOOKUP(C20649,Pivot!A:B,2,0),0)</f>
        <v>0</v>
      </c>
      <c r="F20649" s="65">
        <f>IFERROR(VLOOKUP(C20649,Pivot!A:C,3,0),0)</f>
        <v>0</v>
      </c>
    </row>
    <row r="20650" spans="1:6" x14ac:dyDescent="0.25">
      <c r="A20650" s="68" t="s">
        <v>105</v>
      </c>
      <c r="B20650" s="69">
        <v>492407765</v>
      </c>
      <c r="C20650" s="68">
        <v>492407765</v>
      </c>
      <c r="D20650" s="69" t="s">
        <v>13827</v>
      </c>
      <c r="E20650" s="65">
        <f>IFERROR(VLOOKUP(C20650,Pivot!A:B,2,0),0)</f>
        <v>0</v>
      </c>
      <c r="F20650" s="65">
        <f>IFERROR(VLOOKUP(C20650,Pivot!A:C,3,0),0)</f>
        <v>0</v>
      </c>
    </row>
    <row r="20651" spans="1:6" x14ac:dyDescent="0.25">
      <c r="A20651" s="68" t="s">
        <v>105</v>
      </c>
      <c r="B20651" s="69">
        <v>492407765</v>
      </c>
      <c r="C20651" s="68">
        <v>8905450027084</v>
      </c>
      <c r="D20651" s="69" t="s">
        <v>13827</v>
      </c>
      <c r="E20651" s="65">
        <f>IFERROR(VLOOKUP(C20651,Pivot!A:B,2,0),0)</f>
        <v>0</v>
      </c>
      <c r="F20651" s="65">
        <f>IFERROR(VLOOKUP(C20651,Pivot!A:C,3,0),0)</f>
        <v>0</v>
      </c>
    </row>
    <row r="20652" spans="1:6" x14ac:dyDescent="0.25">
      <c r="A20652" s="68" t="s">
        <v>105</v>
      </c>
      <c r="B20652" s="69">
        <v>492407585</v>
      </c>
      <c r="C20652" s="68">
        <v>492407585</v>
      </c>
      <c r="D20652" s="69" t="s">
        <v>13828</v>
      </c>
      <c r="E20652" s="65">
        <f>IFERROR(VLOOKUP(C20652,Pivot!A:B,2,0),0)</f>
        <v>0</v>
      </c>
      <c r="F20652" s="65">
        <f>IFERROR(VLOOKUP(C20652,Pivot!A:C,3,0),0)</f>
        <v>0</v>
      </c>
    </row>
    <row r="20653" spans="1:6" x14ac:dyDescent="0.25">
      <c r="A20653" s="68" t="s">
        <v>105</v>
      </c>
      <c r="B20653" s="69">
        <v>492407585</v>
      </c>
      <c r="C20653" s="68">
        <v>8905450027046</v>
      </c>
      <c r="D20653" s="69" t="s">
        <v>13828</v>
      </c>
      <c r="E20653" s="65">
        <f>IFERROR(VLOOKUP(C20653,Pivot!A:B,2,0),0)</f>
        <v>0</v>
      </c>
      <c r="F20653" s="65">
        <f>IFERROR(VLOOKUP(C20653,Pivot!A:C,3,0),0)</f>
        <v>0</v>
      </c>
    </row>
    <row r="20654" spans="1:6" x14ac:dyDescent="0.25">
      <c r="A20654" s="68" t="s">
        <v>105</v>
      </c>
      <c r="B20654" s="69">
        <v>492407780</v>
      </c>
      <c r="C20654" s="68">
        <v>492407780</v>
      </c>
      <c r="D20654" s="69" t="s">
        <v>13829</v>
      </c>
      <c r="E20654" s="65">
        <f>IFERROR(VLOOKUP(C20654,Pivot!A:B,2,0),0)</f>
        <v>0</v>
      </c>
      <c r="F20654" s="65">
        <f>IFERROR(VLOOKUP(C20654,Pivot!A:C,3,0),0)</f>
        <v>0</v>
      </c>
    </row>
    <row r="20655" spans="1:6" x14ac:dyDescent="0.25">
      <c r="A20655" s="68" t="s">
        <v>105</v>
      </c>
      <c r="B20655" s="69">
        <v>492407780</v>
      </c>
      <c r="C20655" s="68">
        <v>8905450027145</v>
      </c>
      <c r="D20655" s="69" t="s">
        <v>13829</v>
      </c>
      <c r="E20655" s="65">
        <f>IFERROR(VLOOKUP(C20655,Pivot!A:B,2,0),0)</f>
        <v>0</v>
      </c>
      <c r="F20655" s="65">
        <f>IFERROR(VLOOKUP(C20655,Pivot!A:C,3,0),0)</f>
        <v>0</v>
      </c>
    </row>
    <row r="20656" spans="1:6" x14ac:dyDescent="0.25">
      <c r="A20656" s="68" t="s">
        <v>105</v>
      </c>
      <c r="B20656" s="69">
        <v>492407583</v>
      </c>
      <c r="C20656" s="68">
        <v>492407583</v>
      </c>
      <c r="D20656" s="69" t="s">
        <v>13830</v>
      </c>
      <c r="E20656" s="65">
        <f>IFERROR(VLOOKUP(C20656,Pivot!A:B,2,0),0)</f>
        <v>0</v>
      </c>
      <c r="F20656" s="65">
        <f>IFERROR(VLOOKUP(C20656,Pivot!A:C,3,0),0)</f>
        <v>0</v>
      </c>
    </row>
    <row r="20657" spans="1:6" x14ac:dyDescent="0.25">
      <c r="A20657" s="68" t="s">
        <v>105</v>
      </c>
      <c r="B20657" s="69">
        <v>492407583</v>
      </c>
      <c r="C20657" s="68">
        <v>8905450027022</v>
      </c>
      <c r="D20657" s="69" t="s">
        <v>13830</v>
      </c>
      <c r="E20657" s="65">
        <f>IFERROR(VLOOKUP(C20657,Pivot!A:B,2,0),0)</f>
        <v>0</v>
      </c>
      <c r="F20657" s="65">
        <f>IFERROR(VLOOKUP(C20657,Pivot!A:C,3,0),0)</f>
        <v>0</v>
      </c>
    </row>
    <row r="20658" spans="1:6" x14ac:dyDescent="0.25">
      <c r="A20658" s="68" t="s">
        <v>105</v>
      </c>
      <c r="B20658" s="69">
        <v>492407766</v>
      </c>
      <c r="C20658" s="68">
        <v>492407766</v>
      </c>
      <c r="D20658" s="69" t="s">
        <v>13831</v>
      </c>
      <c r="E20658" s="65">
        <f>IFERROR(VLOOKUP(C20658,Pivot!A:B,2,0),0)</f>
        <v>0</v>
      </c>
      <c r="F20658" s="65">
        <f>IFERROR(VLOOKUP(C20658,Pivot!A:C,3,0),0)</f>
        <v>0</v>
      </c>
    </row>
    <row r="20659" spans="1:6" x14ac:dyDescent="0.25">
      <c r="A20659" s="68" t="s">
        <v>105</v>
      </c>
      <c r="B20659" s="69">
        <v>492407766</v>
      </c>
      <c r="C20659" s="68">
        <v>8905450027121</v>
      </c>
      <c r="D20659" s="69" t="s">
        <v>13831</v>
      </c>
      <c r="E20659" s="65">
        <f>IFERROR(VLOOKUP(C20659,Pivot!A:B,2,0),0)</f>
        <v>0</v>
      </c>
      <c r="F20659" s="65">
        <f>IFERROR(VLOOKUP(C20659,Pivot!A:C,3,0),0)</f>
        <v>0</v>
      </c>
    </row>
    <row r="20660" spans="1:6" x14ac:dyDescent="0.25">
      <c r="A20660" s="68" t="s">
        <v>105</v>
      </c>
      <c r="B20660" s="69">
        <v>492407751</v>
      </c>
      <c r="C20660" s="68">
        <v>492407751</v>
      </c>
      <c r="D20660" s="69" t="s">
        <v>13832</v>
      </c>
      <c r="E20660" s="65">
        <f>IFERROR(VLOOKUP(C20660,Pivot!A:B,2,0),0)</f>
        <v>0</v>
      </c>
      <c r="F20660" s="65">
        <f>IFERROR(VLOOKUP(C20660,Pivot!A:C,3,0),0)</f>
        <v>0</v>
      </c>
    </row>
    <row r="20661" spans="1:6" x14ac:dyDescent="0.25">
      <c r="A20661" s="68" t="s">
        <v>105</v>
      </c>
      <c r="B20661" s="69">
        <v>492407751</v>
      </c>
      <c r="C20661" s="68">
        <v>8905450027053</v>
      </c>
      <c r="D20661" s="69" t="s">
        <v>13832</v>
      </c>
      <c r="E20661" s="65">
        <f>IFERROR(VLOOKUP(C20661,Pivot!A:B,2,0),0)</f>
        <v>0</v>
      </c>
      <c r="F20661" s="65">
        <f>IFERROR(VLOOKUP(C20661,Pivot!A:C,3,0),0)</f>
        <v>0</v>
      </c>
    </row>
    <row r="20662" spans="1:6" x14ac:dyDescent="0.25">
      <c r="A20662" s="68" t="s">
        <v>105</v>
      </c>
      <c r="B20662" s="69">
        <v>492407773</v>
      </c>
      <c r="C20662" s="68">
        <v>492407773</v>
      </c>
      <c r="D20662" s="69" t="s">
        <v>13833</v>
      </c>
      <c r="E20662" s="65">
        <f>IFERROR(VLOOKUP(C20662,Pivot!A:B,2,0),0)</f>
        <v>0</v>
      </c>
      <c r="F20662" s="65">
        <f>IFERROR(VLOOKUP(C20662,Pivot!A:C,3,0),0)</f>
        <v>0</v>
      </c>
    </row>
    <row r="20663" spans="1:6" x14ac:dyDescent="0.25">
      <c r="A20663" s="68" t="s">
        <v>105</v>
      </c>
      <c r="B20663" s="69">
        <v>492407773</v>
      </c>
      <c r="C20663" s="68">
        <v>8905450027114</v>
      </c>
      <c r="D20663" s="69" t="s">
        <v>13833</v>
      </c>
      <c r="E20663" s="65">
        <f>IFERROR(VLOOKUP(C20663,Pivot!A:B,2,0),0)</f>
        <v>1</v>
      </c>
      <c r="F20663" s="65">
        <f>IFERROR(VLOOKUP(C20663,Pivot!A:C,3,0),0)</f>
        <v>1123.06</v>
      </c>
    </row>
    <row r="20664" spans="1:6" x14ac:dyDescent="0.25">
      <c r="A20664" s="68" t="s">
        <v>105</v>
      </c>
      <c r="B20664" s="69">
        <v>492407769</v>
      </c>
      <c r="C20664" s="68">
        <v>492407769</v>
      </c>
      <c r="D20664" s="69" t="s">
        <v>13834</v>
      </c>
      <c r="E20664" s="65">
        <f>IFERROR(VLOOKUP(C20664,Pivot!A:B,2,0),0)</f>
        <v>0</v>
      </c>
      <c r="F20664" s="65">
        <f>IFERROR(VLOOKUP(C20664,Pivot!A:C,3,0),0)</f>
        <v>0</v>
      </c>
    </row>
    <row r="20665" spans="1:6" x14ac:dyDescent="0.25">
      <c r="A20665" s="68" t="s">
        <v>105</v>
      </c>
      <c r="B20665" s="69">
        <v>492407769</v>
      </c>
      <c r="C20665" s="68">
        <v>8905450027107</v>
      </c>
      <c r="D20665" s="69" t="s">
        <v>13834</v>
      </c>
      <c r="E20665" s="65">
        <f>IFERROR(VLOOKUP(C20665,Pivot!A:B,2,0),0)</f>
        <v>0</v>
      </c>
      <c r="F20665" s="65">
        <f>IFERROR(VLOOKUP(C20665,Pivot!A:C,3,0),0)</f>
        <v>0</v>
      </c>
    </row>
    <row r="20666" spans="1:6" x14ac:dyDescent="0.25">
      <c r="A20666" s="68" t="s">
        <v>105</v>
      </c>
      <c r="B20666" s="69">
        <v>492407757</v>
      </c>
      <c r="C20666" s="68">
        <v>492407757</v>
      </c>
      <c r="D20666" s="69" t="s">
        <v>13835</v>
      </c>
      <c r="E20666" s="65">
        <f>IFERROR(VLOOKUP(C20666,Pivot!A:B,2,0),0)</f>
        <v>0</v>
      </c>
      <c r="F20666" s="65">
        <f>IFERROR(VLOOKUP(C20666,Pivot!A:C,3,0),0)</f>
        <v>0</v>
      </c>
    </row>
    <row r="20667" spans="1:6" x14ac:dyDescent="0.25">
      <c r="A20667" s="68" t="s">
        <v>105</v>
      </c>
      <c r="B20667" s="69">
        <v>492407757</v>
      </c>
      <c r="C20667" s="68">
        <v>8905450027077</v>
      </c>
      <c r="D20667" s="69" t="s">
        <v>13835</v>
      </c>
      <c r="E20667" s="65">
        <f>IFERROR(VLOOKUP(C20667,Pivot!A:B,2,0),0)</f>
        <v>0</v>
      </c>
      <c r="F20667" s="65">
        <f>IFERROR(VLOOKUP(C20667,Pivot!A:C,3,0),0)</f>
        <v>0</v>
      </c>
    </row>
    <row r="20668" spans="1:6" x14ac:dyDescent="0.25">
      <c r="A20668" s="68" t="s">
        <v>105</v>
      </c>
      <c r="B20668" s="69">
        <v>492407811</v>
      </c>
      <c r="C20668" s="68">
        <v>8905450029279</v>
      </c>
      <c r="D20668" s="69" t="s">
        <v>13836</v>
      </c>
      <c r="E20668" s="65">
        <f>IFERROR(VLOOKUP(C20668,Pivot!A:B,2,0),0)</f>
        <v>0</v>
      </c>
      <c r="F20668" s="65">
        <f>IFERROR(VLOOKUP(C20668,Pivot!A:C,3,0),0)</f>
        <v>0</v>
      </c>
    </row>
    <row r="20669" spans="1:6" x14ac:dyDescent="0.25">
      <c r="A20669" s="68" t="s">
        <v>105</v>
      </c>
      <c r="B20669" s="69">
        <v>493663278</v>
      </c>
      <c r="C20669" s="68">
        <v>8904027124836</v>
      </c>
      <c r="D20669" s="69" t="s">
        <v>13837</v>
      </c>
      <c r="E20669" s="65">
        <f>IFERROR(VLOOKUP(C20669,Pivot!A:B,2,0),0)</f>
        <v>0</v>
      </c>
      <c r="F20669" s="65">
        <f>IFERROR(VLOOKUP(C20669,Pivot!A:C,3,0),0)</f>
        <v>0</v>
      </c>
    </row>
    <row r="20670" spans="1:6" x14ac:dyDescent="0.25">
      <c r="A20670" s="68" t="s">
        <v>105</v>
      </c>
      <c r="B20670" s="69">
        <v>493663279</v>
      </c>
      <c r="C20670" s="68">
        <v>8904027124843</v>
      </c>
      <c r="D20670" s="69" t="s">
        <v>13837</v>
      </c>
      <c r="E20670" s="65">
        <f>IFERROR(VLOOKUP(C20670,Pivot!A:B,2,0),0)</f>
        <v>0</v>
      </c>
      <c r="F20670" s="65">
        <f>IFERROR(VLOOKUP(C20670,Pivot!A:C,3,0),0)</f>
        <v>0</v>
      </c>
    </row>
    <row r="20671" spans="1:6" x14ac:dyDescent="0.25">
      <c r="A20671" s="68" t="s">
        <v>105</v>
      </c>
      <c r="B20671" s="69">
        <v>493176244</v>
      </c>
      <c r="C20671" s="68">
        <v>8905450308442</v>
      </c>
      <c r="D20671" s="69" t="s">
        <v>13838</v>
      </c>
      <c r="E20671" s="65">
        <f>IFERROR(VLOOKUP(C20671,Pivot!A:B,2,0),0)</f>
        <v>0</v>
      </c>
      <c r="F20671" s="65">
        <f>IFERROR(VLOOKUP(C20671,Pivot!A:C,3,0),0)</f>
        <v>0</v>
      </c>
    </row>
    <row r="20672" spans="1:6" x14ac:dyDescent="0.25">
      <c r="A20672" s="68" t="s">
        <v>105</v>
      </c>
      <c r="B20672" s="69">
        <v>493176243</v>
      </c>
      <c r="C20672" s="68">
        <v>8905450308435</v>
      </c>
      <c r="D20672" s="69" t="s">
        <v>13839</v>
      </c>
      <c r="E20672" s="65">
        <f>IFERROR(VLOOKUP(C20672,Pivot!A:B,2,0),0)</f>
        <v>0</v>
      </c>
      <c r="F20672" s="65">
        <f>IFERROR(VLOOKUP(C20672,Pivot!A:C,3,0),0)</f>
        <v>0</v>
      </c>
    </row>
    <row r="20673" spans="1:6" x14ac:dyDescent="0.25">
      <c r="A20673" s="68" t="s">
        <v>105</v>
      </c>
      <c r="B20673" s="69">
        <v>493663268</v>
      </c>
      <c r="C20673" s="68">
        <v>8904027124720</v>
      </c>
      <c r="D20673" s="69" t="s">
        <v>13840</v>
      </c>
      <c r="E20673" s="65">
        <f>IFERROR(VLOOKUP(C20673,Pivot!A:B,2,0),0)</f>
        <v>0</v>
      </c>
      <c r="F20673" s="65">
        <f>IFERROR(VLOOKUP(C20673,Pivot!A:C,3,0),0)</f>
        <v>0</v>
      </c>
    </row>
    <row r="20674" spans="1:6" x14ac:dyDescent="0.25">
      <c r="A20674" s="68" t="s">
        <v>105</v>
      </c>
      <c r="B20674" s="69">
        <v>493663265</v>
      </c>
      <c r="C20674" s="68">
        <v>8904027124690</v>
      </c>
      <c r="D20674" s="69" t="s">
        <v>13841</v>
      </c>
      <c r="E20674" s="65">
        <f>IFERROR(VLOOKUP(C20674,Pivot!A:B,2,0),0)</f>
        <v>0</v>
      </c>
      <c r="F20674" s="65">
        <f>IFERROR(VLOOKUP(C20674,Pivot!A:C,3,0),0)</f>
        <v>0</v>
      </c>
    </row>
    <row r="20675" spans="1:6" x14ac:dyDescent="0.25">
      <c r="A20675" s="68" t="s">
        <v>105</v>
      </c>
      <c r="B20675" s="69">
        <v>493663267</v>
      </c>
      <c r="C20675" s="68">
        <v>8904027124713</v>
      </c>
      <c r="D20675" s="69" t="s">
        <v>13842</v>
      </c>
      <c r="E20675" s="65">
        <f>IFERROR(VLOOKUP(C20675,Pivot!A:B,2,0),0)</f>
        <v>0</v>
      </c>
      <c r="F20675" s="65">
        <f>IFERROR(VLOOKUP(C20675,Pivot!A:C,3,0),0)</f>
        <v>0</v>
      </c>
    </row>
    <row r="20676" spans="1:6" x14ac:dyDescent="0.25">
      <c r="A20676" s="68" t="s">
        <v>105</v>
      </c>
      <c r="B20676" s="69">
        <v>493663266</v>
      </c>
      <c r="C20676" s="68">
        <v>8904027124706</v>
      </c>
      <c r="D20676" s="69" t="s">
        <v>13843</v>
      </c>
      <c r="E20676" s="65">
        <f>IFERROR(VLOOKUP(C20676,Pivot!A:B,2,0),0)</f>
        <v>0</v>
      </c>
      <c r="F20676" s="65">
        <f>IFERROR(VLOOKUP(C20676,Pivot!A:C,3,0),0)</f>
        <v>0</v>
      </c>
    </row>
    <row r="20677" spans="1:6" x14ac:dyDescent="0.25">
      <c r="A20677" s="68" t="s">
        <v>105</v>
      </c>
      <c r="B20677" s="69">
        <v>492409316</v>
      </c>
      <c r="C20677" s="68">
        <v>8906118196814</v>
      </c>
      <c r="D20677" s="69" t="s">
        <v>13844</v>
      </c>
      <c r="E20677" s="65">
        <f>IFERROR(VLOOKUP(C20677,Pivot!A:B,2,0),0)</f>
        <v>0</v>
      </c>
      <c r="F20677" s="65">
        <f>IFERROR(VLOOKUP(C20677,Pivot!A:C,3,0),0)</f>
        <v>0</v>
      </c>
    </row>
    <row r="20678" spans="1:6" x14ac:dyDescent="0.25">
      <c r="A20678" s="68" t="s">
        <v>105</v>
      </c>
      <c r="B20678" s="69">
        <v>492409106</v>
      </c>
      <c r="C20678" s="68">
        <v>8905450037748</v>
      </c>
      <c r="D20678" s="69" t="s">
        <v>444</v>
      </c>
      <c r="E20678" s="65">
        <f>IFERROR(VLOOKUP(C20678,Pivot!A:B,2,0),0)</f>
        <v>0</v>
      </c>
      <c r="F20678" s="65">
        <f>IFERROR(VLOOKUP(C20678,Pivot!A:C,3,0),0)</f>
        <v>0</v>
      </c>
    </row>
    <row r="20679" spans="1:6" x14ac:dyDescent="0.25">
      <c r="A20679" s="68" t="s">
        <v>105</v>
      </c>
      <c r="B20679" s="69">
        <v>492409313</v>
      </c>
      <c r="C20679" s="68">
        <v>8906118196791</v>
      </c>
      <c r="D20679" s="69" t="s">
        <v>13845</v>
      </c>
      <c r="E20679" s="65">
        <f>IFERROR(VLOOKUP(C20679,Pivot!A:B,2,0),0)</f>
        <v>0</v>
      </c>
      <c r="F20679" s="65">
        <f>IFERROR(VLOOKUP(C20679,Pivot!A:C,3,0),0)</f>
        <v>0</v>
      </c>
    </row>
    <row r="20680" spans="1:6" x14ac:dyDescent="0.25">
      <c r="A20680" s="68" t="s">
        <v>105</v>
      </c>
      <c r="B20680" s="69">
        <v>492407804</v>
      </c>
      <c r="C20680" s="68">
        <v>8905450029200</v>
      </c>
      <c r="D20680" s="69" t="s">
        <v>13846</v>
      </c>
      <c r="E20680" s="65">
        <f>IFERROR(VLOOKUP(C20680,Pivot!A:B,2,0),0)</f>
        <v>0</v>
      </c>
      <c r="F20680" s="65">
        <f>IFERROR(VLOOKUP(C20680,Pivot!A:C,3,0),0)</f>
        <v>0</v>
      </c>
    </row>
    <row r="20681" spans="1:6" x14ac:dyDescent="0.25">
      <c r="A20681" s="68" t="s">
        <v>105</v>
      </c>
      <c r="B20681" s="69">
        <v>492409107</v>
      </c>
      <c r="C20681" s="68">
        <v>8905450037755</v>
      </c>
      <c r="D20681" s="69" t="s">
        <v>445</v>
      </c>
      <c r="E20681" s="65">
        <f>IFERROR(VLOOKUP(C20681,Pivot!A:B,2,0),0)</f>
        <v>0</v>
      </c>
      <c r="F20681" s="65">
        <f>IFERROR(VLOOKUP(C20681,Pivot!A:C,3,0),0)</f>
        <v>0</v>
      </c>
    </row>
    <row r="20682" spans="1:6" x14ac:dyDescent="0.25">
      <c r="A20682" s="68" t="s">
        <v>105</v>
      </c>
      <c r="B20682" s="69">
        <v>492409105</v>
      </c>
      <c r="C20682" s="68">
        <v>8905450037731</v>
      </c>
      <c r="D20682" s="69" t="s">
        <v>446</v>
      </c>
      <c r="E20682" s="65">
        <f>IFERROR(VLOOKUP(C20682,Pivot!A:B,2,0),0)</f>
        <v>0</v>
      </c>
      <c r="F20682" s="65">
        <f>IFERROR(VLOOKUP(C20682,Pivot!A:C,3,0),0)</f>
        <v>0</v>
      </c>
    </row>
    <row r="20683" spans="1:6" x14ac:dyDescent="0.25">
      <c r="A20683" s="68" t="s">
        <v>105</v>
      </c>
      <c r="B20683" s="69">
        <v>492407813</v>
      </c>
      <c r="C20683" s="68">
        <v>8905450029293</v>
      </c>
      <c r="D20683" s="69" t="s">
        <v>13847</v>
      </c>
      <c r="E20683" s="65">
        <f>IFERROR(VLOOKUP(C20683,Pivot!A:B,2,0),0)</f>
        <v>0</v>
      </c>
      <c r="F20683" s="65">
        <f>IFERROR(VLOOKUP(C20683,Pivot!A:C,3,0),0)</f>
        <v>0</v>
      </c>
    </row>
    <row r="20684" spans="1:6" x14ac:dyDescent="0.25">
      <c r="A20684" s="68" t="s">
        <v>105</v>
      </c>
      <c r="B20684" s="69">
        <v>493663256</v>
      </c>
      <c r="C20684" s="68">
        <v>8904027124607</v>
      </c>
      <c r="D20684" s="69" t="s">
        <v>13848</v>
      </c>
      <c r="E20684" s="65">
        <f>IFERROR(VLOOKUP(C20684,Pivot!A:B,2,0),0)</f>
        <v>0</v>
      </c>
      <c r="F20684" s="65">
        <f>IFERROR(VLOOKUP(C20684,Pivot!A:C,3,0),0)</f>
        <v>0</v>
      </c>
    </row>
    <row r="20685" spans="1:6" x14ac:dyDescent="0.25">
      <c r="A20685" s="68" t="s">
        <v>105</v>
      </c>
      <c r="B20685" s="69">
        <v>493663255</v>
      </c>
      <c r="C20685" s="68">
        <v>8904027124591</v>
      </c>
      <c r="D20685" s="69" t="s">
        <v>13849</v>
      </c>
      <c r="E20685" s="65">
        <f>IFERROR(VLOOKUP(C20685,Pivot!A:B,2,0),0)</f>
        <v>0</v>
      </c>
      <c r="F20685" s="65">
        <f>IFERROR(VLOOKUP(C20685,Pivot!A:C,3,0),0)</f>
        <v>0</v>
      </c>
    </row>
    <row r="20686" spans="1:6" x14ac:dyDescent="0.25">
      <c r="A20686" s="68" t="s">
        <v>105</v>
      </c>
      <c r="B20686" s="69">
        <v>493663254</v>
      </c>
      <c r="C20686" s="68">
        <v>8904027124584</v>
      </c>
      <c r="D20686" s="69" t="s">
        <v>13850</v>
      </c>
      <c r="E20686" s="65">
        <f>IFERROR(VLOOKUP(C20686,Pivot!A:B,2,0),0)</f>
        <v>0</v>
      </c>
      <c r="F20686" s="65">
        <f>IFERROR(VLOOKUP(C20686,Pivot!A:C,3,0),0)</f>
        <v>0</v>
      </c>
    </row>
    <row r="20687" spans="1:6" x14ac:dyDescent="0.25">
      <c r="A20687" s="68" t="s">
        <v>105</v>
      </c>
      <c r="B20687" s="69">
        <v>492409315</v>
      </c>
      <c r="C20687" s="68">
        <v>8906118196821</v>
      </c>
      <c r="D20687" s="69" t="s">
        <v>13851</v>
      </c>
      <c r="E20687" s="65">
        <f>IFERROR(VLOOKUP(C20687,Pivot!A:B,2,0),0)</f>
        <v>0</v>
      </c>
      <c r="F20687" s="65">
        <f>IFERROR(VLOOKUP(C20687,Pivot!A:C,3,0),0)</f>
        <v>0</v>
      </c>
    </row>
    <row r="20688" spans="1:6" x14ac:dyDescent="0.25">
      <c r="A20688" s="68" t="s">
        <v>105</v>
      </c>
      <c r="B20688" s="69">
        <v>492407805</v>
      </c>
      <c r="C20688" s="68">
        <v>8905450029217</v>
      </c>
      <c r="D20688" s="69" t="s">
        <v>13852</v>
      </c>
      <c r="E20688" s="65">
        <f>IFERROR(VLOOKUP(C20688,Pivot!A:B,2,0),0)</f>
        <v>0</v>
      </c>
      <c r="F20688" s="65">
        <f>IFERROR(VLOOKUP(C20688,Pivot!A:C,3,0),0)</f>
        <v>0</v>
      </c>
    </row>
    <row r="20689" spans="1:6" x14ac:dyDescent="0.25">
      <c r="A20689" s="68" t="s">
        <v>105</v>
      </c>
      <c r="B20689" s="69">
        <v>492407806</v>
      </c>
      <c r="C20689" s="68">
        <v>8905450029224</v>
      </c>
      <c r="D20689" s="69" t="s">
        <v>13853</v>
      </c>
      <c r="E20689" s="65">
        <f>IFERROR(VLOOKUP(C20689,Pivot!A:B,2,0),0)</f>
        <v>0</v>
      </c>
      <c r="F20689" s="65">
        <f>IFERROR(VLOOKUP(C20689,Pivot!A:C,3,0),0)</f>
        <v>0</v>
      </c>
    </row>
    <row r="20690" spans="1:6" x14ac:dyDescent="0.25">
      <c r="A20690" s="68" t="s">
        <v>105</v>
      </c>
      <c r="B20690" s="69">
        <v>492407812</v>
      </c>
      <c r="C20690" s="68">
        <v>8905450029286</v>
      </c>
      <c r="D20690" s="69" t="s">
        <v>13854</v>
      </c>
      <c r="E20690" s="65">
        <f>IFERROR(VLOOKUP(C20690,Pivot!A:B,2,0),0)</f>
        <v>0</v>
      </c>
      <c r="F20690" s="65">
        <f>IFERROR(VLOOKUP(C20690,Pivot!A:C,3,0),0)</f>
        <v>0</v>
      </c>
    </row>
    <row r="20691" spans="1:6" x14ac:dyDescent="0.25">
      <c r="A20691" s="68" t="s">
        <v>105</v>
      </c>
      <c r="B20691" s="69">
        <v>493663261</v>
      </c>
      <c r="C20691" s="68">
        <v>8904027124652</v>
      </c>
      <c r="D20691" s="69" t="s">
        <v>13855</v>
      </c>
      <c r="E20691" s="65">
        <f>IFERROR(VLOOKUP(C20691,Pivot!A:B,2,0),0)</f>
        <v>0</v>
      </c>
      <c r="F20691" s="65">
        <f>IFERROR(VLOOKUP(C20691,Pivot!A:C,3,0),0)</f>
        <v>0</v>
      </c>
    </row>
    <row r="20692" spans="1:6" x14ac:dyDescent="0.25">
      <c r="A20692" s="68" t="s">
        <v>105</v>
      </c>
      <c r="B20692" s="69">
        <v>492409049</v>
      </c>
      <c r="C20692" s="68">
        <v>492409049</v>
      </c>
      <c r="D20692" s="69" t="s">
        <v>13856</v>
      </c>
      <c r="E20692" s="65">
        <f>IFERROR(VLOOKUP(C20692,Pivot!A:B,2,0),0)</f>
        <v>0</v>
      </c>
      <c r="F20692" s="65">
        <f>IFERROR(VLOOKUP(C20692,Pivot!A:C,3,0),0)</f>
        <v>0</v>
      </c>
    </row>
    <row r="20693" spans="1:6" x14ac:dyDescent="0.25">
      <c r="A20693" s="68" t="s">
        <v>105</v>
      </c>
      <c r="B20693" s="69">
        <v>492409049</v>
      </c>
      <c r="C20693" s="68">
        <v>8905450036819</v>
      </c>
      <c r="D20693" s="69" t="s">
        <v>13856</v>
      </c>
      <c r="E20693" s="65">
        <f>IFERROR(VLOOKUP(C20693,Pivot!A:B,2,0),0)</f>
        <v>0</v>
      </c>
      <c r="F20693" s="65">
        <f>IFERROR(VLOOKUP(C20693,Pivot!A:C,3,0),0)</f>
        <v>0</v>
      </c>
    </row>
    <row r="20694" spans="1:6" x14ac:dyDescent="0.25">
      <c r="A20694" s="68" t="s">
        <v>105</v>
      </c>
      <c r="B20694" s="69">
        <v>492409317</v>
      </c>
      <c r="C20694" s="68">
        <v>8906118196838</v>
      </c>
      <c r="D20694" s="69" t="s">
        <v>13857</v>
      </c>
      <c r="E20694" s="65">
        <f>IFERROR(VLOOKUP(C20694,Pivot!A:B,2,0),0)</f>
        <v>0</v>
      </c>
      <c r="F20694" s="65">
        <f>IFERROR(VLOOKUP(C20694,Pivot!A:C,3,0),0)</f>
        <v>0</v>
      </c>
    </row>
    <row r="20695" spans="1:6" x14ac:dyDescent="0.25">
      <c r="A20695" s="68" t="s">
        <v>105</v>
      </c>
      <c r="B20695" s="69">
        <v>493663270</v>
      </c>
      <c r="C20695" s="68">
        <v>8904027124744</v>
      </c>
      <c r="D20695" s="69" t="s">
        <v>553</v>
      </c>
      <c r="E20695" s="65">
        <f>IFERROR(VLOOKUP(C20695,Pivot!A:B,2,0),0)</f>
        <v>0</v>
      </c>
      <c r="F20695" s="65">
        <f>IFERROR(VLOOKUP(C20695,Pivot!A:C,3,0),0)</f>
        <v>0</v>
      </c>
    </row>
    <row r="20696" spans="1:6" x14ac:dyDescent="0.25">
      <c r="A20696" s="68" t="s">
        <v>105</v>
      </c>
      <c r="B20696" s="69">
        <v>492408152</v>
      </c>
      <c r="C20696" s="68">
        <v>8904001400710</v>
      </c>
      <c r="D20696" s="69" t="s">
        <v>13858</v>
      </c>
      <c r="E20696" s="65">
        <f>IFERROR(VLOOKUP(C20696,Pivot!A:B,2,0),0)</f>
        <v>0</v>
      </c>
      <c r="F20696" s="65">
        <f>IFERROR(VLOOKUP(C20696,Pivot!A:C,3,0),0)</f>
        <v>0</v>
      </c>
    </row>
    <row r="20697" spans="1:6" x14ac:dyDescent="0.25">
      <c r="A20697" s="68" t="s">
        <v>105</v>
      </c>
      <c r="B20697" s="69">
        <v>492408152</v>
      </c>
      <c r="C20697" s="68">
        <v>8905450035607</v>
      </c>
      <c r="D20697" s="69" t="s">
        <v>13858</v>
      </c>
      <c r="E20697" s="65">
        <f>IFERROR(VLOOKUP(C20697,Pivot!A:B,2,0),0)</f>
        <v>0</v>
      </c>
      <c r="F20697" s="65">
        <f>IFERROR(VLOOKUP(C20697,Pivot!A:C,3,0),0)</f>
        <v>0</v>
      </c>
    </row>
    <row r="20698" spans="1:6" x14ac:dyDescent="0.25">
      <c r="A20698" s="68" t="s">
        <v>105</v>
      </c>
      <c r="B20698" s="69">
        <v>491948620</v>
      </c>
      <c r="C20698" s="68">
        <v>491948620</v>
      </c>
      <c r="D20698" s="69" t="s">
        <v>448</v>
      </c>
      <c r="E20698" s="65">
        <f>IFERROR(VLOOKUP(C20698,Pivot!A:B,2,0),0)</f>
        <v>0</v>
      </c>
      <c r="F20698" s="65">
        <f>IFERROR(VLOOKUP(C20698,Pivot!A:C,3,0),0)</f>
        <v>0</v>
      </c>
    </row>
    <row r="20699" spans="1:6" x14ac:dyDescent="0.25">
      <c r="A20699" s="68" t="s">
        <v>105</v>
      </c>
      <c r="B20699" s="69">
        <v>491948620</v>
      </c>
      <c r="C20699" s="68">
        <v>5015353710143</v>
      </c>
      <c r="D20699" s="69" t="s">
        <v>448</v>
      </c>
      <c r="E20699" s="65">
        <f>IFERROR(VLOOKUP(C20699,Pivot!A:B,2,0),0)</f>
        <v>0</v>
      </c>
      <c r="F20699" s="65">
        <f>IFERROR(VLOOKUP(C20699,Pivot!A:C,3,0),0)</f>
        <v>0</v>
      </c>
    </row>
    <row r="20700" spans="1:6" x14ac:dyDescent="0.25">
      <c r="A20700" s="68" t="s">
        <v>105</v>
      </c>
      <c r="B20700" s="69">
        <v>493176164</v>
      </c>
      <c r="C20700" s="68">
        <v>8905450258365</v>
      </c>
      <c r="D20700" s="69" t="s">
        <v>13859</v>
      </c>
      <c r="E20700" s="65">
        <f>IFERROR(VLOOKUP(C20700,Pivot!A:B,2,0),0)</f>
        <v>0</v>
      </c>
      <c r="F20700" s="65">
        <f>IFERROR(VLOOKUP(C20700,Pivot!A:C,3,0),0)</f>
        <v>0</v>
      </c>
    </row>
    <row r="20701" spans="1:6" x14ac:dyDescent="0.25">
      <c r="A20701" s="68" t="s">
        <v>105</v>
      </c>
      <c r="B20701" s="69">
        <v>492410369</v>
      </c>
      <c r="C20701" s="68">
        <v>8905450232808</v>
      </c>
      <c r="D20701" s="69" t="s">
        <v>13860</v>
      </c>
      <c r="E20701" s="65">
        <f>IFERROR(VLOOKUP(C20701,Pivot!A:B,2,0),0)</f>
        <v>0</v>
      </c>
      <c r="F20701" s="65">
        <f>IFERROR(VLOOKUP(C20701,Pivot!A:C,3,0),0)</f>
        <v>0</v>
      </c>
    </row>
    <row r="20702" spans="1:6" x14ac:dyDescent="0.25">
      <c r="A20702" s="68" t="s">
        <v>105</v>
      </c>
      <c r="B20702" s="69">
        <v>491603791</v>
      </c>
      <c r="C20702" s="68">
        <v>5015353611600</v>
      </c>
      <c r="D20702" s="69" t="s">
        <v>13861</v>
      </c>
      <c r="E20702" s="65">
        <f>IFERROR(VLOOKUP(C20702,Pivot!A:B,2,0),0)</f>
        <v>0</v>
      </c>
      <c r="F20702" s="65">
        <f>IFERROR(VLOOKUP(C20702,Pivot!A:C,3,0),0)</f>
        <v>0</v>
      </c>
    </row>
    <row r="20703" spans="1:6" x14ac:dyDescent="0.25">
      <c r="A20703" s="68" t="s">
        <v>105</v>
      </c>
      <c r="B20703" s="69">
        <v>491603790</v>
      </c>
      <c r="C20703" s="68">
        <v>491603790</v>
      </c>
      <c r="D20703" s="69" t="s">
        <v>13862</v>
      </c>
      <c r="E20703" s="65">
        <f>IFERROR(VLOOKUP(C20703,Pivot!A:B,2,0),0)</f>
        <v>0</v>
      </c>
      <c r="F20703" s="65">
        <f>IFERROR(VLOOKUP(C20703,Pivot!A:C,3,0),0)</f>
        <v>0</v>
      </c>
    </row>
    <row r="20704" spans="1:6" x14ac:dyDescent="0.25">
      <c r="A20704" s="68" t="s">
        <v>105</v>
      </c>
      <c r="B20704" s="69">
        <v>491603790</v>
      </c>
      <c r="C20704" s="68">
        <v>8901137263059</v>
      </c>
      <c r="D20704" s="69" t="s">
        <v>13862</v>
      </c>
      <c r="E20704" s="65">
        <f>IFERROR(VLOOKUP(C20704,Pivot!A:B,2,0),0)</f>
        <v>0</v>
      </c>
      <c r="F20704" s="65">
        <f>IFERROR(VLOOKUP(C20704,Pivot!A:C,3,0),0)</f>
        <v>0</v>
      </c>
    </row>
    <row r="20705" spans="1:6" x14ac:dyDescent="0.25">
      <c r="A20705" s="68" t="s">
        <v>105</v>
      </c>
      <c r="B20705" s="69">
        <v>491603944</v>
      </c>
      <c r="C20705" s="68">
        <v>5015353612157</v>
      </c>
      <c r="D20705" s="69" t="s">
        <v>117</v>
      </c>
      <c r="E20705" s="65">
        <f>IFERROR(VLOOKUP(C20705,Pivot!A:B,2,0),0)</f>
        <v>0</v>
      </c>
      <c r="F20705" s="65">
        <f>IFERROR(VLOOKUP(C20705,Pivot!A:C,3,0),0)</f>
        <v>0</v>
      </c>
    </row>
    <row r="20706" spans="1:6" x14ac:dyDescent="0.25">
      <c r="A20706" s="68" t="s">
        <v>105</v>
      </c>
      <c r="B20706" s="69">
        <v>491604021</v>
      </c>
      <c r="C20706" s="68">
        <v>5015353615981</v>
      </c>
      <c r="D20706" s="69" t="s">
        <v>13863</v>
      </c>
      <c r="E20706" s="65">
        <f>IFERROR(VLOOKUP(C20706,Pivot!A:B,2,0),0)</f>
        <v>0</v>
      </c>
      <c r="F20706" s="65">
        <f>IFERROR(VLOOKUP(C20706,Pivot!A:C,3,0),0)</f>
        <v>0</v>
      </c>
    </row>
    <row r="20707" spans="1:6" x14ac:dyDescent="0.25">
      <c r="A20707" s="68" t="s">
        <v>105</v>
      </c>
      <c r="B20707" s="69">
        <v>491604020</v>
      </c>
      <c r="C20707" s="68">
        <v>5015353615974</v>
      </c>
      <c r="D20707" s="69" t="s">
        <v>13864</v>
      </c>
      <c r="E20707" s="65">
        <f>IFERROR(VLOOKUP(C20707,Pivot!A:B,2,0),0)</f>
        <v>0</v>
      </c>
      <c r="F20707" s="65">
        <f>IFERROR(VLOOKUP(C20707,Pivot!A:C,3,0),0)</f>
        <v>0</v>
      </c>
    </row>
    <row r="20708" spans="1:6" x14ac:dyDescent="0.25">
      <c r="A20708" s="68" t="s">
        <v>105</v>
      </c>
      <c r="B20708" s="69">
        <v>491603943</v>
      </c>
      <c r="C20708" s="68">
        <v>5015353612140</v>
      </c>
      <c r="D20708" s="69" t="s">
        <v>118</v>
      </c>
      <c r="E20708" s="65">
        <f>IFERROR(VLOOKUP(C20708,Pivot!A:B,2,0),0)</f>
        <v>0</v>
      </c>
      <c r="F20708" s="65">
        <f>IFERROR(VLOOKUP(C20708,Pivot!A:C,3,0),0)</f>
        <v>0</v>
      </c>
    </row>
    <row r="20709" spans="1:6" x14ac:dyDescent="0.25">
      <c r="A20709" s="68" t="s">
        <v>105</v>
      </c>
      <c r="B20709" s="69">
        <v>491603008</v>
      </c>
      <c r="C20709" s="68">
        <v>5015353611952</v>
      </c>
      <c r="D20709" s="69" t="s">
        <v>13865</v>
      </c>
      <c r="E20709" s="65">
        <f>IFERROR(VLOOKUP(C20709,Pivot!A:B,2,0),0)</f>
        <v>0</v>
      </c>
      <c r="F20709" s="65">
        <f>IFERROR(VLOOKUP(C20709,Pivot!A:C,3,0),0)</f>
        <v>0</v>
      </c>
    </row>
    <row r="20710" spans="1:6" x14ac:dyDescent="0.25">
      <c r="A20710" s="68" t="s">
        <v>105</v>
      </c>
      <c r="B20710" s="69">
        <v>491603006</v>
      </c>
      <c r="C20710" s="68">
        <v>5015353611921</v>
      </c>
      <c r="D20710" s="69" t="s">
        <v>13866</v>
      </c>
      <c r="E20710" s="65">
        <f>IFERROR(VLOOKUP(C20710,Pivot!A:B,2,0),0)</f>
        <v>0</v>
      </c>
      <c r="F20710" s="65">
        <f>IFERROR(VLOOKUP(C20710,Pivot!A:C,3,0),0)</f>
        <v>0</v>
      </c>
    </row>
    <row r="20711" spans="1:6" x14ac:dyDescent="0.25">
      <c r="A20711" s="68" t="s">
        <v>105</v>
      </c>
      <c r="B20711" s="69">
        <v>491603004</v>
      </c>
      <c r="C20711" s="68">
        <v>5015353611907</v>
      </c>
      <c r="D20711" s="69" t="s">
        <v>13867</v>
      </c>
      <c r="E20711" s="65">
        <f>IFERROR(VLOOKUP(C20711,Pivot!A:B,2,0),0)</f>
        <v>0</v>
      </c>
      <c r="F20711" s="65">
        <f>IFERROR(VLOOKUP(C20711,Pivot!A:C,3,0),0)</f>
        <v>0</v>
      </c>
    </row>
    <row r="20712" spans="1:6" x14ac:dyDescent="0.25">
      <c r="A20712" s="68" t="s">
        <v>105</v>
      </c>
      <c r="B20712" s="69">
        <v>491603003</v>
      </c>
      <c r="C20712" s="68">
        <v>5015353611891</v>
      </c>
      <c r="D20712" s="69" t="s">
        <v>13868</v>
      </c>
      <c r="E20712" s="65">
        <f>IFERROR(VLOOKUP(C20712,Pivot!A:B,2,0),0)</f>
        <v>0</v>
      </c>
      <c r="F20712" s="65">
        <f>IFERROR(VLOOKUP(C20712,Pivot!A:C,3,0),0)</f>
        <v>0</v>
      </c>
    </row>
    <row r="20713" spans="1:6" x14ac:dyDescent="0.25">
      <c r="A20713" s="68" t="s">
        <v>105</v>
      </c>
      <c r="B20713" s="69">
        <v>491603001</v>
      </c>
      <c r="C20713" s="68">
        <v>5015353611877</v>
      </c>
      <c r="D20713" s="69" t="s">
        <v>13869</v>
      </c>
      <c r="E20713" s="65">
        <f>IFERROR(VLOOKUP(C20713,Pivot!A:B,2,0),0)</f>
        <v>0</v>
      </c>
      <c r="F20713" s="65">
        <f>IFERROR(VLOOKUP(C20713,Pivot!A:C,3,0),0)</f>
        <v>0</v>
      </c>
    </row>
    <row r="20714" spans="1:6" x14ac:dyDescent="0.25">
      <c r="A20714" s="68" t="s">
        <v>105</v>
      </c>
      <c r="B20714" s="69">
        <v>491603000</v>
      </c>
      <c r="C20714" s="68">
        <v>5015353611860</v>
      </c>
      <c r="D20714" s="69" t="s">
        <v>13870</v>
      </c>
      <c r="E20714" s="65">
        <f>IFERROR(VLOOKUP(C20714,Pivot!A:B,2,0),0)</f>
        <v>0</v>
      </c>
      <c r="F20714" s="65">
        <f>IFERROR(VLOOKUP(C20714,Pivot!A:C,3,0),0)</f>
        <v>0</v>
      </c>
    </row>
    <row r="20715" spans="1:6" x14ac:dyDescent="0.25">
      <c r="A20715" s="68" t="s">
        <v>105</v>
      </c>
      <c r="B20715" s="69">
        <v>493176033</v>
      </c>
      <c r="C20715" s="68">
        <v>8906147811016</v>
      </c>
      <c r="D20715" s="69" t="s">
        <v>13871</v>
      </c>
      <c r="E20715" s="65">
        <f>IFERROR(VLOOKUP(C20715,Pivot!A:B,2,0),0)</f>
        <v>0</v>
      </c>
      <c r="F20715" s="65">
        <f>IFERROR(VLOOKUP(C20715,Pivot!A:C,3,0),0)</f>
        <v>0</v>
      </c>
    </row>
    <row r="20716" spans="1:6" x14ac:dyDescent="0.25">
      <c r="A20716" s="68" t="s">
        <v>105</v>
      </c>
      <c r="B20716" s="69">
        <v>493173791</v>
      </c>
      <c r="C20716" s="68">
        <v>8906090290227</v>
      </c>
      <c r="D20716" s="69" t="s">
        <v>13872</v>
      </c>
      <c r="E20716" s="65">
        <f>IFERROR(VLOOKUP(C20716,Pivot!A:B,2,0),0)</f>
        <v>0</v>
      </c>
      <c r="F20716" s="65">
        <f>IFERROR(VLOOKUP(C20716,Pivot!A:C,3,0),0)</f>
        <v>0</v>
      </c>
    </row>
    <row r="20717" spans="1:6" x14ac:dyDescent="0.25">
      <c r="A20717" s="68" t="s">
        <v>105</v>
      </c>
      <c r="B20717" s="69">
        <v>493176032</v>
      </c>
      <c r="C20717" s="68">
        <v>8906147811009</v>
      </c>
      <c r="D20717" s="69" t="s">
        <v>13873</v>
      </c>
      <c r="E20717" s="65">
        <f>IFERROR(VLOOKUP(C20717,Pivot!A:B,2,0),0)</f>
        <v>0</v>
      </c>
      <c r="F20717" s="65">
        <f>IFERROR(VLOOKUP(C20717,Pivot!A:C,3,0),0)</f>
        <v>0</v>
      </c>
    </row>
    <row r="20718" spans="1:6" x14ac:dyDescent="0.25">
      <c r="A20718" s="68" t="s">
        <v>105</v>
      </c>
      <c r="B20718" s="69">
        <v>492910876</v>
      </c>
      <c r="C20718" s="68">
        <v>778988263570</v>
      </c>
      <c r="D20718" s="69" t="s">
        <v>449</v>
      </c>
      <c r="E20718" s="65">
        <f>IFERROR(VLOOKUP(C20718,Pivot!A:B,2,0),0)</f>
        <v>0</v>
      </c>
      <c r="F20718" s="65">
        <f>IFERROR(VLOOKUP(C20718,Pivot!A:C,3,0),0)</f>
        <v>0</v>
      </c>
    </row>
    <row r="20719" spans="1:6" x14ac:dyDescent="0.25">
      <c r="A20719" s="68" t="s">
        <v>105</v>
      </c>
      <c r="B20719" s="69">
        <v>492909711</v>
      </c>
      <c r="C20719" s="68">
        <v>778988419526</v>
      </c>
      <c r="D20719" s="69" t="s">
        <v>554</v>
      </c>
      <c r="E20719" s="65">
        <f>IFERROR(VLOOKUP(C20719,Pivot!A:B,2,0),0)</f>
        <v>0</v>
      </c>
      <c r="F20719" s="65">
        <f>IFERROR(VLOOKUP(C20719,Pivot!A:C,3,0),0)</f>
        <v>0</v>
      </c>
    </row>
    <row r="20720" spans="1:6" x14ac:dyDescent="0.25">
      <c r="A20720" s="68" t="s">
        <v>105</v>
      </c>
      <c r="B20720" s="69">
        <v>492909712</v>
      </c>
      <c r="C20720" s="68">
        <v>778988419571</v>
      </c>
      <c r="D20720" s="69" t="s">
        <v>555</v>
      </c>
      <c r="E20720" s="65">
        <f>IFERROR(VLOOKUP(C20720,Pivot!A:B,2,0),0)</f>
        <v>0</v>
      </c>
      <c r="F20720" s="65">
        <f>IFERROR(VLOOKUP(C20720,Pivot!A:C,3,0),0)</f>
        <v>0</v>
      </c>
    </row>
    <row r="20721" spans="1:6" x14ac:dyDescent="0.25">
      <c r="A20721" s="68" t="s">
        <v>105</v>
      </c>
      <c r="B20721" s="69">
        <v>491603821</v>
      </c>
      <c r="C20721" s="68">
        <v>778988568361</v>
      </c>
      <c r="D20721" s="69" t="s">
        <v>450</v>
      </c>
      <c r="E20721" s="65">
        <f>IFERROR(VLOOKUP(C20721,Pivot!A:B,2,0),0)</f>
        <v>0</v>
      </c>
      <c r="F20721" s="65">
        <f>IFERROR(VLOOKUP(C20721,Pivot!A:C,3,0),0)</f>
        <v>0</v>
      </c>
    </row>
    <row r="20722" spans="1:6" x14ac:dyDescent="0.25">
      <c r="A20722" s="68" t="s">
        <v>105</v>
      </c>
      <c r="B20722" s="69">
        <v>492910875</v>
      </c>
      <c r="C20722" s="68">
        <v>778988268551</v>
      </c>
      <c r="D20722" s="69" t="s">
        <v>451</v>
      </c>
      <c r="E20722" s="65">
        <f>IFERROR(VLOOKUP(C20722,Pivot!A:B,2,0),0)</f>
        <v>0</v>
      </c>
      <c r="F20722" s="65">
        <f>IFERROR(VLOOKUP(C20722,Pivot!A:C,3,0),0)</f>
        <v>0</v>
      </c>
    </row>
    <row r="20723" spans="1:6" x14ac:dyDescent="0.25">
      <c r="A20723" s="68" t="s">
        <v>105</v>
      </c>
      <c r="B20723" s="69">
        <v>491603822</v>
      </c>
      <c r="C20723" s="68">
        <v>778988268575</v>
      </c>
      <c r="D20723" s="69" t="s">
        <v>452</v>
      </c>
      <c r="E20723" s="65">
        <f>IFERROR(VLOOKUP(C20723,Pivot!A:B,2,0),0)</f>
        <v>0</v>
      </c>
      <c r="F20723" s="65">
        <f>IFERROR(VLOOKUP(C20723,Pivot!A:C,3,0),0)</f>
        <v>0</v>
      </c>
    </row>
    <row r="20724" spans="1:6" x14ac:dyDescent="0.25">
      <c r="A20724" s="68" t="s">
        <v>105</v>
      </c>
      <c r="B20724" s="69">
        <v>492408210</v>
      </c>
      <c r="C20724" s="68">
        <v>492408210</v>
      </c>
      <c r="D20724" s="69" t="s">
        <v>188</v>
      </c>
      <c r="E20724" s="65">
        <f>IFERROR(VLOOKUP(C20724,Pivot!A:B,2,0),0)</f>
        <v>0</v>
      </c>
      <c r="F20724" s="65">
        <f>IFERROR(VLOOKUP(C20724,Pivot!A:C,3,0),0)</f>
        <v>0</v>
      </c>
    </row>
    <row r="20725" spans="1:6" x14ac:dyDescent="0.25">
      <c r="A20725" s="68" t="s">
        <v>105</v>
      </c>
      <c r="B20725" s="69">
        <v>492408210</v>
      </c>
      <c r="C20725" s="68">
        <v>8905450040519</v>
      </c>
      <c r="D20725" s="69" t="s">
        <v>188</v>
      </c>
      <c r="E20725" s="65">
        <f>IFERROR(VLOOKUP(C20725,Pivot!A:B,2,0),0)</f>
        <v>0</v>
      </c>
      <c r="F20725" s="65">
        <f>IFERROR(VLOOKUP(C20725,Pivot!A:C,3,0),0)</f>
        <v>0</v>
      </c>
    </row>
    <row r="20726" spans="1:6" x14ac:dyDescent="0.25">
      <c r="A20726" s="68" t="s">
        <v>105</v>
      </c>
      <c r="B20726" s="69">
        <v>492408208</v>
      </c>
      <c r="C20726" s="68">
        <v>492408208</v>
      </c>
      <c r="D20726" s="69" t="s">
        <v>189</v>
      </c>
      <c r="E20726" s="65">
        <f>IFERROR(VLOOKUP(C20726,Pivot!A:B,2,0),0)</f>
        <v>0</v>
      </c>
      <c r="F20726" s="65">
        <f>IFERROR(VLOOKUP(C20726,Pivot!A:C,3,0),0)</f>
        <v>0</v>
      </c>
    </row>
    <row r="20727" spans="1:6" x14ac:dyDescent="0.25">
      <c r="A20727" s="68" t="s">
        <v>105</v>
      </c>
      <c r="B20727" s="69">
        <v>492408208</v>
      </c>
      <c r="C20727" s="68">
        <v>8905450040496</v>
      </c>
      <c r="D20727" s="69" t="s">
        <v>189</v>
      </c>
      <c r="E20727" s="65">
        <f>IFERROR(VLOOKUP(C20727,Pivot!A:B,2,0),0)</f>
        <v>0</v>
      </c>
      <c r="F20727" s="65">
        <f>IFERROR(VLOOKUP(C20727,Pivot!A:C,3,0),0)</f>
        <v>0</v>
      </c>
    </row>
    <row r="20728" spans="1:6" x14ac:dyDescent="0.25">
      <c r="A20728" s="68" t="s">
        <v>105</v>
      </c>
      <c r="B20728" s="69">
        <v>492408207</v>
      </c>
      <c r="C20728" s="68">
        <v>8905450040489</v>
      </c>
      <c r="D20728" s="69" t="s">
        <v>13874</v>
      </c>
      <c r="E20728" s="65">
        <f>IFERROR(VLOOKUP(C20728,Pivot!A:B,2,0),0)</f>
        <v>0</v>
      </c>
      <c r="F20728" s="65">
        <f>IFERROR(VLOOKUP(C20728,Pivot!A:C,3,0),0)</f>
        <v>0</v>
      </c>
    </row>
    <row r="20729" spans="1:6" x14ac:dyDescent="0.25">
      <c r="A20729" s="68" t="s">
        <v>105</v>
      </c>
      <c r="B20729" s="69">
        <v>492408206</v>
      </c>
      <c r="C20729" s="68">
        <v>8905450040472</v>
      </c>
      <c r="D20729" s="69" t="s">
        <v>13875</v>
      </c>
      <c r="E20729" s="65">
        <f>IFERROR(VLOOKUP(C20729,Pivot!A:B,2,0),0)</f>
        <v>0</v>
      </c>
      <c r="F20729" s="65">
        <f>IFERROR(VLOOKUP(C20729,Pivot!A:C,3,0),0)</f>
        <v>0</v>
      </c>
    </row>
    <row r="20730" spans="1:6" x14ac:dyDescent="0.25">
      <c r="A20730" s="68" t="s">
        <v>105</v>
      </c>
      <c r="B20730" s="69">
        <v>492407680</v>
      </c>
      <c r="C20730" s="68">
        <v>8905450027459</v>
      </c>
      <c r="D20730" s="69" t="s">
        <v>13876</v>
      </c>
      <c r="E20730" s="65">
        <f>IFERROR(VLOOKUP(C20730,Pivot!A:B,2,0),0)</f>
        <v>0</v>
      </c>
      <c r="F20730" s="65">
        <f>IFERROR(VLOOKUP(C20730,Pivot!A:C,3,0),0)</f>
        <v>0</v>
      </c>
    </row>
    <row r="20731" spans="1:6" x14ac:dyDescent="0.25">
      <c r="A20731" s="68" t="s">
        <v>105</v>
      </c>
      <c r="B20731" s="69">
        <v>492408209</v>
      </c>
      <c r="C20731" s="68">
        <v>492408209</v>
      </c>
      <c r="D20731" s="69" t="s">
        <v>13877</v>
      </c>
      <c r="E20731" s="65">
        <f>IFERROR(VLOOKUP(C20731,Pivot!A:B,2,0),0)</f>
        <v>0</v>
      </c>
      <c r="F20731" s="65">
        <f>IFERROR(VLOOKUP(C20731,Pivot!A:C,3,0),0)</f>
        <v>0</v>
      </c>
    </row>
    <row r="20732" spans="1:6" x14ac:dyDescent="0.25">
      <c r="A20732" s="68" t="s">
        <v>105</v>
      </c>
      <c r="B20732" s="69">
        <v>492408209</v>
      </c>
      <c r="C20732" s="68">
        <v>8905450040502</v>
      </c>
      <c r="D20732" s="69" t="s">
        <v>13877</v>
      </c>
      <c r="E20732" s="65">
        <f>IFERROR(VLOOKUP(C20732,Pivot!A:B,2,0),0)</f>
        <v>0</v>
      </c>
      <c r="F20732" s="65">
        <f>IFERROR(VLOOKUP(C20732,Pivot!A:C,3,0),0)</f>
        <v>0</v>
      </c>
    </row>
    <row r="20733" spans="1:6" x14ac:dyDescent="0.25">
      <c r="A20733" s="68" t="s">
        <v>105</v>
      </c>
      <c r="B20733" s="69">
        <v>492337000</v>
      </c>
      <c r="C20733" s="68">
        <v>8904301784305</v>
      </c>
      <c r="D20733" s="69" t="s">
        <v>13878</v>
      </c>
      <c r="E20733" s="65">
        <f>IFERROR(VLOOKUP(C20733,Pivot!A:B,2,0),0)</f>
        <v>0</v>
      </c>
      <c r="F20733" s="65">
        <f>IFERROR(VLOOKUP(C20733,Pivot!A:C,3,0),0)</f>
        <v>0</v>
      </c>
    </row>
    <row r="20734" spans="1:6" x14ac:dyDescent="0.25">
      <c r="A20734" s="68" t="s">
        <v>105</v>
      </c>
      <c r="B20734" s="69">
        <v>492337004</v>
      </c>
      <c r="C20734" s="68">
        <v>8904301784343</v>
      </c>
      <c r="D20734" s="69" t="s">
        <v>13879</v>
      </c>
      <c r="E20734" s="65">
        <f>IFERROR(VLOOKUP(C20734,Pivot!A:B,2,0),0)</f>
        <v>0</v>
      </c>
      <c r="F20734" s="65">
        <f>IFERROR(VLOOKUP(C20734,Pivot!A:C,3,0),0)</f>
        <v>0</v>
      </c>
    </row>
    <row r="20735" spans="1:6" x14ac:dyDescent="0.25">
      <c r="A20735" s="68" t="s">
        <v>105</v>
      </c>
      <c r="B20735" s="69">
        <v>492337002</v>
      </c>
      <c r="C20735" s="68">
        <v>8904301784329</v>
      </c>
      <c r="D20735" s="69" t="s">
        <v>13880</v>
      </c>
      <c r="E20735" s="65">
        <f>IFERROR(VLOOKUP(C20735,Pivot!A:B,2,0),0)</f>
        <v>0</v>
      </c>
      <c r="F20735" s="65">
        <f>IFERROR(VLOOKUP(C20735,Pivot!A:C,3,0),0)</f>
        <v>0</v>
      </c>
    </row>
    <row r="20736" spans="1:6" x14ac:dyDescent="0.25">
      <c r="A20736" s="68" t="s">
        <v>105</v>
      </c>
      <c r="B20736" s="69">
        <v>492337003</v>
      </c>
      <c r="C20736" s="68">
        <v>8904301784336</v>
      </c>
      <c r="D20736" s="69" t="s">
        <v>13881</v>
      </c>
      <c r="E20736" s="65">
        <f>IFERROR(VLOOKUP(C20736,Pivot!A:B,2,0),0)</f>
        <v>0</v>
      </c>
      <c r="F20736" s="65">
        <f>IFERROR(VLOOKUP(C20736,Pivot!A:C,3,0),0)</f>
        <v>0</v>
      </c>
    </row>
    <row r="20737" spans="1:6" x14ac:dyDescent="0.25">
      <c r="A20737" s="68" t="s">
        <v>105</v>
      </c>
      <c r="B20737" s="69">
        <v>492337001</v>
      </c>
      <c r="C20737" s="68">
        <v>8904301784312</v>
      </c>
      <c r="D20737" s="69" t="s">
        <v>13882</v>
      </c>
      <c r="E20737" s="65">
        <f>IFERROR(VLOOKUP(C20737,Pivot!A:B,2,0),0)</f>
        <v>0</v>
      </c>
      <c r="F20737" s="65">
        <f>IFERROR(VLOOKUP(C20737,Pivot!A:C,3,0),0)</f>
        <v>0</v>
      </c>
    </row>
    <row r="20738" spans="1:6" x14ac:dyDescent="0.25">
      <c r="A20738" s="68" t="s">
        <v>105</v>
      </c>
      <c r="B20738" s="69">
        <v>492364444</v>
      </c>
      <c r="C20738" s="68">
        <v>8904384300638</v>
      </c>
      <c r="D20738" s="69" t="s">
        <v>13883</v>
      </c>
      <c r="E20738" s="65">
        <f>IFERROR(VLOOKUP(C20738,Pivot!A:B,2,0),0)</f>
        <v>0</v>
      </c>
      <c r="F20738" s="65">
        <f>IFERROR(VLOOKUP(C20738,Pivot!A:C,3,0),0)</f>
        <v>0</v>
      </c>
    </row>
    <row r="20739" spans="1:6" x14ac:dyDescent="0.25">
      <c r="A20739" s="68" t="s">
        <v>105</v>
      </c>
      <c r="B20739" s="69">
        <v>492364444</v>
      </c>
      <c r="C20739" s="68">
        <v>8905450027305</v>
      </c>
      <c r="D20739" s="69" t="s">
        <v>13883</v>
      </c>
      <c r="E20739" s="65">
        <f>IFERROR(VLOOKUP(C20739,Pivot!A:B,2,0),0)</f>
        <v>0</v>
      </c>
      <c r="F20739" s="65">
        <f>IFERROR(VLOOKUP(C20739,Pivot!A:C,3,0),0)</f>
        <v>0</v>
      </c>
    </row>
    <row r="20740" spans="1:6" x14ac:dyDescent="0.25">
      <c r="A20740" s="68" t="s">
        <v>105</v>
      </c>
      <c r="B20740" s="69">
        <v>492407575</v>
      </c>
      <c r="C20740" s="68">
        <v>8905450027244</v>
      </c>
      <c r="D20740" s="69" t="s">
        <v>190</v>
      </c>
      <c r="E20740" s="65">
        <f>IFERROR(VLOOKUP(C20740,Pivot!A:B,2,0),0)</f>
        <v>0</v>
      </c>
      <c r="F20740" s="65">
        <f>IFERROR(VLOOKUP(C20740,Pivot!A:C,3,0),0)</f>
        <v>0</v>
      </c>
    </row>
    <row r="20741" spans="1:6" x14ac:dyDescent="0.25">
      <c r="A20741" s="68" t="s">
        <v>105</v>
      </c>
      <c r="B20741" s="69">
        <v>492407576</v>
      </c>
      <c r="C20741" s="68">
        <v>8905450027251</v>
      </c>
      <c r="D20741" s="69" t="s">
        <v>191</v>
      </c>
      <c r="E20741" s="65">
        <f>IFERROR(VLOOKUP(C20741,Pivot!A:B,2,0),0)</f>
        <v>0</v>
      </c>
      <c r="F20741" s="65">
        <f>IFERROR(VLOOKUP(C20741,Pivot!A:C,3,0),0)</f>
        <v>0</v>
      </c>
    </row>
    <row r="20742" spans="1:6" x14ac:dyDescent="0.25">
      <c r="A20742" s="68" t="s">
        <v>105</v>
      </c>
      <c r="B20742" s="69">
        <v>491960574</v>
      </c>
      <c r="C20742" s="68">
        <v>8904301770599</v>
      </c>
      <c r="D20742" s="69" t="s">
        <v>13884</v>
      </c>
      <c r="E20742" s="65">
        <f>IFERROR(VLOOKUP(C20742,Pivot!A:B,2,0),0)</f>
        <v>0</v>
      </c>
      <c r="F20742" s="65">
        <f>IFERROR(VLOOKUP(C20742,Pivot!A:C,3,0),0)</f>
        <v>0</v>
      </c>
    </row>
    <row r="20743" spans="1:6" x14ac:dyDescent="0.25">
      <c r="A20743" s="68" t="s">
        <v>105</v>
      </c>
      <c r="B20743" s="69">
        <v>491960575</v>
      </c>
      <c r="C20743" s="68">
        <v>8904301770605</v>
      </c>
      <c r="D20743" s="69" t="s">
        <v>13885</v>
      </c>
      <c r="E20743" s="65">
        <f>IFERROR(VLOOKUP(C20743,Pivot!A:B,2,0),0)</f>
        <v>0</v>
      </c>
      <c r="F20743" s="65">
        <f>IFERROR(VLOOKUP(C20743,Pivot!A:C,3,0),0)</f>
        <v>0</v>
      </c>
    </row>
    <row r="20744" spans="1:6" x14ac:dyDescent="0.25">
      <c r="A20744" s="68" t="s">
        <v>105</v>
      </c>
      <c r="B20744" s="69">
        <v>491604019</v>
      </c>
      <c r="C20744" s="68">
        <v>5015353615967</v>
      </c>
      <c r="D20744" s="69" t="s">
        <v>13886</v>
      </c>
      <c r="E20744" s="65">
        <f>IFERROR(VLOOKUP(C20744,Pivot!A:B,2,0),0)</f>
        <v>0</v>
      </c>
      <c r="F20744" s="65">
        <f>IFERROR(VLOOKUP(C20744,Pivot!A:C,3,0),0)</f>
        <v>0</v>
      </c>
    </row>
    <row r="20745" spans="1:6" x14ac:dyDescent="0.25">
      <c r="A20745" s="68" t="s">
        <v>105</v>
      </c>
      <c r="B20745" s="69">
        <v>491604018</v>
      </c>
      <c r="C20745" s="68">
        <v>5015353615950</v>
      </c>
      <c r="D20745" s="69" t="s">
        <v>13887</v>
      </c>
      <c r="E20745" s="65">
        <f>IFERROR(VLOOKUP(C20745,Pivot!A:B,2,0),0)</f>
        <v>0</v>
      </c>
      <c r="F20745" s="65">
        <f>IFERROR(VLOOKUP(C20745,Pivot!A:C,3,0),0)</f>
        <v>0</v>
      </c>
    </row>
    <row r="20746" spans="1:6" x14ac:dyDescent="0.25">
      <c r="A20746" s="68" t="s">
        <v>105</v>
      </c>
      <c r="B20746" s="69">
        <v>493176170</v>
      </c>
      <c r="C20746" s="68">
        <v>8904411000234</v>
      </c>
      <c r="D20746" s="69" t="s">
        <v>13888</v>
      </c>
      <c r="E20746" s="65">
        <f>IFERROR(VLOOKUP(C20746,Pivot!A:B,2,0),0)</f>
        <v>0</v>
      </c>
      <c r="F20746" s="65">
        <f>IFERROR(VLOOKUP(C20746,Pivot!A:C,3,0),0)</f>
        <v>0</v>
      </c>
    </row>
    <row r="20747" spans="1:6" x14ac:dyDescent="0.25">
      <c r="A20747" s="68" t="s">
        <v>105</v>
      </c>
      <c r="B20747" s="69">
        <v>493176199</v>
      </c>
      <c r="C20747" s="68">
        <v>8904411000128</v>
      </c>
      <c r="D20747" s="69" t="s">
        <v>13889</v>
      </c>
      <c r="E20747" s="65">
        <f>IFERROR(VLOOKUP(C20747,Pivot!A:B,2,0),0)</f>
        <v>0</v>
      </c>
      <c r="F20747" s="65">
        <f>IFERROR(VLOOKUP(C20747,Pivot!A:C,3,0),0)</f>
        <v>0</v>
      </c>
    </row>
    <row r="20748" spans="1:6" x14ac:dyDescent="0.25">
      <c r="A20748" s="68" t="s">
        <v>105</v>
      </c>
      <c r="B20748" s="69">
        <v>493176193</v>
      </c>
      <c r="C20748" s="68">
        <v>8904411000401</v>
      </c>
      <c r="D20748" s="69" t="s">
        <v>13890</v>
      </c>
      <c r="E20748" s="65">
        <f>IFERROR(VLOOKUP(C20748,Pivot!A:B,2,0),0)</f>
        <v>0</v>
      </c>
      <c r="F20748" s="65">
        <f>IFERROR(VLOOKUP(C20748,Pivot!A:C,3,0),0)</f>
        <v>0</v>
      </c>
    </row>
    <row r="20749" spans="1:6" x14ac:dyDescent="0.25">
      <c r="A20749" s="68" t="s">
        <v>105</v>
      </c>
      <c r="B20749" s="69">
        <v>493176192</v>
      </c>
      <c r="C20749" s="68">
        <v>8904411000500</v>
      </c>
      <c r="D20749" s="69" t="s">
        <v>13891</v>
      </c>
      <c r="E20749" s="65">
        <f>IFERROR(VLOOKUP(C20749,Pivot!A:B,2,0),0)</f>
        <v>0</v>
      </c>
      <c r="F20749" s="65">
        <f>IFERROR(VLOOKUP(C20749,Pivot!A:C,3,0),0)</f>
        <v>0</v>
      </c>
    </row>
    <row r="20750" spans="1:6" x14ac:dyDescent="0.25">
      <c r="A20750" s="68" t="s">
        <v>105</v>
      </c>
      <c r="B20750" s="69">
        <v>493176191</v>
      </c>
      <c r="C20750" s="68">
        <v>8904411000395</v>
      </c>
      <c r="D20750" s="69" t="s">
        <v>13892</v>
      </c>
      <c r="E20750" s="65">
        <f>IFERROR(VLOOKUP(C20750,Pivot!A:B,2,0),0)</f>
        <v>0</v>
      </c>
      <c r="F20750" s="65">
        <f>IFERROR(VLOOKUP(C20750,Pivot!A:C,3,0),0)</f>
        <v>0</v>
      </c>
    </row>
    <row r="20751" spans="1:6" x14ac:dyDescent="0.25">
      <c r="A20751" s="68" t="s">
        <v>105</v>
      </c>
      <c r="B20751" s="69">
        <v>493176194</v>
      </c>
      <c r="C20751" s="68">
        <v>8904411000418</v>
      </c>
      <c r="D20751" s="69" t="s">
        <v>13893</v>
      </c>
      <c r="E20751" s="65">
        <f>IFERROR(VLOOKUP(C20751,Pivot!A:B,2,0),0)</f>
        <v>0</v>
      </c>
      <c r="F20751" s="65">
        <f>IFERROR(VLOOKUP(C20751,Pivot!A:C,3,0),0)</f>
        <v>0</v>
      </c>
    </row>
    <row r="20752" spans="1:6" x14ac:dyDescent="0.25">
      <c r="A20752" s="68" t="s">
        <v>105</v>
      </c>
      <c r="B20752" s="69">
        <v>493176200</v>
      </c>
      <c r="C20752" s="68">
        <v>8904411000135</v>
      </c>
      <c r="D20752" s="69" t="s">
        <v>13894</v>
      </c>
      <c r="E20752" s="65">
        <f>IFERROR(VLOOKUP(C20752,Pivot!A:B,2,0),0)</f>
        <v>0</v>
      </c>
      <c r="F20752" s="65">
        <f>IFERROR(VLOOKUP(C20752,Pivot!A:C,3,0),0)</f>
        <v>0</v>
      </c>
    </row>
    <row r="20753" spans="1:6" x14ac:dyDescent="0.25">
      <c r="A20753" s="68" t="s">
        <v>105</v>
      </c>
      <c r="B20753" s="69">
        <v>493176206</v>
      </c>
      <c r="C20753" s="68">
        <v>8904411000470</v>
      </c>
      <c r="D20753" s="69" t="s">
        <v>13895</v>
      </c>
      <c r="E20753" s="65">
        <f>IFERROR(VLOOKUP(C20753,Pivot!A:B,2,0),0)</f>
        <v>0</v>
      </c>
      <c r="F20753" s="65">
        <f>IFERROR(VLOOKUP(C20753,Pivot!A:C,3,0),0)</f>
        <v>0</v>
      </c>
    </row>
    <row r="20754" spans="1:6" x14ac:dyDescent="0.25">
      <c r="A20754" s="68" t="s">
        <v>105</v>
      </c>
      <c r="B20754" s="69">
        <v>493176198</v>
      </c>
      <c r="C20754" s="68">
        <v>8904411000111</v>
      </c>
      <c r="D20754" s="69" t="s">
        <v>13896</v>
      </c>
      <c r="E20754" s="65">
        <f>IFERROR(VLOOKUP(C20754,Pivot!A:B,2,0),0)</f>
        <v>0</v>
      </c>
      <c r="F20754" s="65">
        <f>IFERROR(VLOOKUP(C20754,Pivot!A:C,3,0),0)</f>
        <v>0</v>
      </c>
    </row>
    <row r="20755" spans="1:6" x14ac:dyDescent="0.25">
      <c r="A20755" s="68" t="s">
        <v>105</v>
      </c>
      <c r="B20755" s="69">
        <v>493176196</v>
      </c>
      <c r="C20755" s="68">
        <v>8904411000104</v>
      </c>
      <c r="D20755" s="69" t="s">
        <v>13897</v>
      </c>
      <c r="E20755" s="65">
        <f>IFERROR(VLOOKUP(C20755,Pivot!A:B,2,0),0)</f>
        <v>0</v>
      </c>
      <c r="F20755" s="65">
        <f>IFERROR(VLOOKUP(C20755,Pivot!A:C,3,0),0)</f>
        <v>0</v>
      </c>
    </row>
    <row r="20756" spans="1:6" x14ac:dyDescent="0.25">
      <c r="A20756" s="68" t="s">
        <v>105</v>
      </c>
      <c r="B20756" s="69">
        <v>493176171</v>
      </c>
      <c r="C20756" s="68">
        <v>8904411000241</v>
      </c>
      <c r="D20756" s="69" t="s">
        <v>13898</v>
      </c>
      <c r="E20756" s="65">
        <f>IFERROR(VLOOKUP(C20756,Pivot!A:B,2,0),0)</f>
        <v>0</v>
      </c>
      <c r="F20756" s="65">
        <f>IFERROR(VLOOKUP(C20756,Pivot!A:C,3,0),0)</f>
        <v>0</v>
      </c>
    </row>
    <row r="20757" spans="1:6" x14ac:dyDescent="0.25">
      <c r="A20757" s="68" t="s">
        <v>105</v>
      </c>
      <c r="B20757" s="69">
        <v>493176205</v>
      </c>
      <c r="C20757" s="68">
        <v>8904411000463</v>
      </c>
      <c r="D20757" s="69" t="s">
        <v>13899</v>
      </c>
      <c r="E20757" s="65">
        <f>IFERROR(VLOOKUP(C20757,Pivot!A:B,2,0),0)</f>
        <v>0</v>
      </c>
      <c r="F20757" s="65">
        <f>IFERROR(VLOOKUP(C20757,Pivot!A:C,3,0),0)</f>
        <v>0</v>
      </c>
    </row>
    <row r="20758" spans="1:6" x14ac:dyDescent="0.25">
      <c r="A20758" s="68" t="s">
        <v>105</v>
      </c>
      <c r="B20758" s="69">
        <v>493176204</v>
      </c>
      <c r="C20758" s="68">
        <v>8904411000456</v>
      </c>
      <c r="D20758" s="69" t="s">
        <v>13900</v>
      </c>
      <c r="E20758" s="65">
        <f>IFERROR(VLOOKUP(C20758,Pivot!A:B,2,0),0)</f>
        <v>0</v>
      </c>
      <c r="F20758" s="65">
        <f>IFERROR(VLOOKUP(C20758,Pivot!A:C,3,0),0)</f>
        <v>0</v>
      </c>
    </row>
    <row r="20759" spans="1:6" x14ac:dyDescent="0.25">
      <c r="A20759" s="68" t="s">
        <v>105</v>
      </c>
      <c r="B20759" s="69">
        <v>493176195</v>
      </c>
      <c r="C20759" s="68">
        <v>8904411000098</v>
      </c>
      <c r="D20759" s="69" t="s">
        <v>13901</v>
      </c>
      <c r="E20759" s="65">
        <f>IFERROR(VLOOKUP(C20759,Pivot!A:B,2,0),0)</f>
        <v>0</v>
      </c>
      <c r="F20759" s="65">
        <f>IFERROR(VLOOKUP(C20759,Pivot!A:C,3,0),0)</f>
        <v>0</v>
      </c>
    </row>
    <row r="20760" spans="1:6" x14ac:dyDescent="0.25">
      <c r="A20760" s="68" t="s">
        <v>105</v>
      </c>
      <c r="B20760" s="69">
        <v>493176181</v>
      </c>
      <c r="C20760" s="68">
        <v>8904411000326</v>
      </c>
      <c r="D20760" s="69" t="s">
        <v>13902</v>
      </c>
      <c r="E20760" s="65">
        <f>IFERROR(VLOOKUP(C20760,Pivot!A:B,2,0),0)</f>
        <v>0</v>
      </c>
      <c r="F20760" s="65">
        <f>IFERROR(VLOOKUP(C20760,Pivot!A:C,3,0),0)</f>
        <v>0</v>
      </c>
    </row>
    <row r="20761" spans="1:6" x14ac:dyDescent="0.25">
      <c r="A20761" s="68" t="s">
        <v>105</v>
      </c>
      <c r="B20761" s="69">
        <v>493176167</v>
      </c>
      <c r="C20761" s="68">
        <v>8904411000210</v>
      </c>
      <c r="D20761" s="69" t="s">
        <v>13903</v>
      </c>
      <c r="E20761" s="65">
        <f>IFERROR(VLOOKUP(C20761,Pivot!A:B,2,0),0)</f>
        <v>0</v>
      </c>
      <c r="F20761" s="65">
        <f>IFERROR(VLOOKUP(C20761,Pivot!A:C,3,0),0)</f>
        <v>0</v>
      </c>
    </row>
    <row r="20762" spans="1:6" x14ac:dyDescent="0.25">
      <c r="A20762" s="68" t="s">
        <v>105</v>
      </c>
      <c r="B20762" s="69">
        <v>493176157</v>
      </c>
      <c r="C20762" s="68">
        <v>8904411000159</v>
      </c>
      <c r="D20762" s="69" t="s">
        <v>13904</v>
      </c>
      <c r="E20762" s="65">
        <f>IFERROR(VLOOKUP(C20762,Pivot!A:B,2,0),0)</f>
        <v>0</v>
      </c>
      <c r="F20762" s="65">
        <f>IFERROR(VLOOKUP(C20762,Pivot!A:C,3,0),0)</f>
        <v>0</v>
      </c>
    </row>
    <row r="20763" spans="1:6" x14ac:dyDescent="0.25">
      <c r="A20763" s="68" t="s">
        <v>105</v>
      </c>
      <c r="B20763" s="69">
        <v>493176183</v>
      </c>
      <c r="C20763" s="68">
        <v>8904411000340</v>
      </c>
      <c r="D20763" s="69" t="s">
        <v>13905</v>
      </c>
      <c r="E20763" s="65">
        <f>IFERROR(VLOOKUP(C20763,Pivot!A:B,2,0),0)</f>
        <v>0</v>
      </c>
      <c r="F20763" s="65">
        <f>IFERROR(VLOOKUP(C20763,Pivot!A:C,3,0),0)</f>
        <v>0</v>
      </c>
    </row>
    <row r="20764" spans="1:6" x14ac:dyDescent="0.25">
      <c r="A20764" s="68" t="s">
        <v>105</v>
      </c>
      <c r="B20764" s="69">
        <v>493176202</v>
      </c>
      <c r="C20764" s="68">
        <v>8904411000432</v>
      </c>
      <c r="D20764" s="69" t="s">
        <v>13906</v>
      </c>
      <c r="E20764" s="65">
        <f>IFERROR(VLOOKUP(C20764,Pivot!A:B,2,0),0)</f>
        <v>0</v>
      </c>
      <c r="F20764" s="65">
        <f>IFERROR(VLOOKUP(C20764,Pivot!A:C,3,0),0)</f>
        <v>0</v>
      </c>
    </row>
    <row r="20765" spans="1:6" x14ac:dyDescent="0.25">
      <c r="A20765" s="68" t="s">
        <v>105</v>
      </c>
      <c r="B20765" s="69">
        <v>493176163</v>
      </c>
      <c r="C20765" s="68">
        <v>8904411000036</v>
      </c>
      <c r="D20765" s="69" t="s">
        <v>13907</v>
      </c>
      <c r="E20765" s="65">
        <f>IFERROR(VLOOKUP(C20765,Pivot!A:B,2,0),0)</f>
        <v>0</v>
      </c>
      <c r="F20765" s="65">
        <f>IFERROR(VLOOKUP(C20765,Pivot!A:C,3,0),0)</f>
        <v>0</v>
      </c>
    </row>
    <row r="20766" spans="1:6" x14ac:dyDescent="0.25">
      <c r="A20766" s="68" t="s">
        <v>105</v>
      </c>
      <c r="B20766" s="69">
        <v>493176168</v>
      </c>
      <c r="C20766" s="68">
        <v>8904411000043</v>
      </c>
      <c r="D20766" s="69" t="s">
        <v>13908</v>
      </c>
      <c r="E20766" s="65">
        <f>IFERROR(VLOOKUP(C20766,Pivot!A:B,2,0),0)</f>
        <v>0</v>
      </c>
      <c r="F20766" s="65">
        <f>IFERROR(VLOOKUP(C20766,Pivot!A:C,3,0),0)</f>
        <v>0</v>
      </c>
    </row>
    <row r="20767" spans="1:6" x14ac:dyDescent="0.25">
      <c r="A20767" s="68" t="s">
        <v>105</v>
      </c>
      <c r="B20767" s="69">
        <v>493176172</v>
      </c>
      <c r="C20767" s="68">
        <v>8904411000258</v>
      </c>
      <c r="D20767" s="69" t="s">
        <v>13909</v>
      </c>
      <c r="E20767" s="65">
        <f>IFERROR(VLOOKUP(C20767,Pivot!A:B,2,0),0)</f>
        <v>0</v>
      </c>
      <c r="F20767" s="65">
        <f>IFERROR(VLOOKUP(C20767,Pivot!A:C,3,0),0)</f>
        <v>0</v>
      </c>
    </row>
    <row r="20768" spans="1:6" x14ac:dyDescent="0.25">
      <c r="A20768" s="68" t="s">
        <v>105</v>
      </c>
      <c r="B20768" s="69">
        <v>493176178</v>
      </c>
      <c r="C20768" s="68">
        <v>8904411000296</v>
      </c>
      <c r="D20768" s="69" t="s">
        <v>13910</v>
      </c>
      <c r="E20768" s="65">
        <f>IFERROR(VLOOKUP(C20768,Pivot!A:B,2,0),0)</f>
        <v>0</v>
      </c>
      <c r="F20768" s="65">
        <f>IFERROR(VLOOKUP(C20768,Pivot!A:C,3,0),0)</f>
        <v>0</v>
      </c>
    </row>
    <row r="20769" spans="1:6" x14ac:dyDescent="0.25">
      <c r="A20769" s="68" t="s">
        <v>105</v>
      </c>
      <c r="B20769" s="69">
        <v>493176182</v>
      </c>
      <c r="C20769" s="68">
        <v>8904411000333</v>
      </c>
      <c r="D20769" s="69" t="s">
        <v>13911</v>
      </c>
      <c r="E20769" s="65">
        <f>IFERROR(VLOOKUP(C20769,Pivot!A:B,2,0),0)</f>
        <v>0</v>
      </c>
      <c r="F20769" s="65">
        <f>IFERROR(VLOOKUP(C20769,Pivot!A:C,3,0),0)</f>
        <v>0</v>
      </c>
    </row>
    <row r="20770" spans="1:6" x14ac:dyDescent="0.25">
      <c r="A20770" s="68" t="s">
        <v>105</v>
      </c>
      <c r="B20770" s="69">
        <v>493176159</v>
      </c>
      <c r="C20770" s="68">
        <v>8904411000166</v>
      </c>
      <c r="D20770" s="69" t="s">
        <v>13912</v>
      </c>
      <c r="E20770" s="65">
        <f>IFERROR(VLOOKUP(C20770,Pivot!A:B,2,0),0)</f>
        <v>0</v>
      </c>
      <c r="F20770" s="65">
        <f>IFERROR(VLOOKUP(C20770,Pivot!A:C,3,0),0)</f>
        <v>0</v>
      </c>
    </row>
    <row r="20771" spans="1:6" x14ac:dyDescent="0.25">
      <c r="A20771" s="68" t="s">
        <v>105</v>
      </c>
      <c r="B20771" s="69">
        <v>493176158</v>
      </c>
      <c r="C20771" s="68">
        <v>8904411000012</v>
      </c>
      <c r="D20771" s="69" t="s">
        <v>13913</v>
      </c>
      <c r="E20771" s="65">
        <f>IFERROR(VLOOKUP(C20771,Pivot!A:B,2,0),0)</f>
        <v>0</v>
      </c>
      <c r="F20771" s="65">
        <f>IFERROR(VLOOKUP(C20771,Pivot!A:C,3,0),0)</f>
        <v>0</v>
      </c>
    </row>
    <row r="20772" spans="1:6" x14ac:dyDescent="0.25">
      <c r="A20772" s="68" t="s">
        <v>105</v>
      </c>
      <c r="B20772" s="69">
        <v>493176188</v>
      </c>
      <c r="C20772" s="68">
        <v>8904411000364</v>
      </c>
      <c r="D20772" s="69" t="s">
        <v>13914</v>
      </c>
      <c r="E20772" s="65">
        <f>IFERROR(VLOOKUP(C20772,Pivot!A:B,2,0),0)</f>
        <v>0</v>
      </c>
      <c r="F20772" s="65">
        <f>IFERROR(VLOOKUP(C20772,Pivot!A:C,3,0),0)</f>
        <v>0</v>
      </c>
    </row>
    <row r="20773" spans="1:6" x14ac:dyDescent="0.25">
      <c r="A20773" s="68" t="s">
        <v>105</v>
      </c>
      <c r="B20773" s="69">
        <v>493176184</v>
      </c>
      <c r="C20773" s="68">
        <v>8904411000074</v>
      </c>
      <c r="D20773" s="69" t="s">
        <v>13915</v>
      </c>
      <c r="E20773" s="65">
        <f>IFERROR(VLOOKUP(C20773,Pivot!A:B,2,0),0)</f>
        <v>0</v>
      </c>
      <c r="F20773" s="65">
        <f>IFERROR(VLOOKUP(C20773,Pivot!A:C,3,0),0)</f>
        <v>0</v>
      </c>
    </row>
    <row r="20774" spans="1:6" x14ac:dyDescent="0.25">
      <c r="A20774" s="68" t="s">
        <v>105</v>
      </c>
      <c r="B20774" s="69">
        <v>493176162</v>
      </c>
      <c r="C20774" s="68">
        <v>8904411000029</v>
      </c>
      <c r="D20774" s="69" t="s">
        <v>13916</v>
      </c>
      <c r="E20774" s="65">
        <f>IFERROR(VLOOKUP(C20774,Pivot!A:B,2,0),0)</f>
        <v>0</v>
      </c>
      <c r="F20774" s="65">
        <f>IFERROR(VLOOKUP(C20774,Pivot!A:C,3,0),0)</f>
        <v>0</v>
      </c>
    </row>
    <row r="20775" spans="1:6" x14ac:dyDescent="0.25">
      <c r="A20775" s="68" t="s">
        <v>105</v>
      </c>
      <c r="B20775" s="69">
        <v>493176179</v>
      </c>
      <c r="C20775" s="68">
        <v>8904411000302</v>
      </c>
      <c r="D20775" s="69" t="s">
        <v>13917</v>
      </c>
      <c r="E20775" s="65">
        <f>IFERROR(VLOOKUP(C20775,Pivot!A:B,2,0),0)</f>
        <v>0</v>
      </c>
      <c r="F20775" s="65">
        <f>IFERROR(VLOOKUP(C20775,Pivot!A:C,3,0),0)</f>
        <v>0</v>
      </c>
    </row>
    <row r="20776" spans="1:6" x14ac:dyDescent="0.25">
      <c r="A20776" s="68" t="s">
        <v>105</v>
      </c>
      <c r="B20776" s="69">
        <v>493176169</v>
      </c>
      <c r="C20776" s="68">
        <v>8904411000227</v>
      </c>
      <c r="D20776" s="69" t="s">
        <v>13918</v>
      </c>
      <c r="E20776" s="65">
        <f>IFERROR(VLOOKUP(C20776,Pivot!A:B,2,0),0)</f>
        <v>0</v>
      </c>
      <c r="F20776" s="65">
        <f>IFERROR(VLOOKUP(C20776,Pivot!A:C,3,0),0)</f>
        <v>0</v>
      </c>
    </row>
    <row r="20777" spans="1:6" x14ac:dyDescent="0.25">
      <c r="A20777" s="68" t="s">
        <v>105</v>
      </c>
      <c r="B20777" s="69">
        <v>493176160</v>
      </c>
      <c r="C20777" s="68">
        <v>8904411000005</v>
      </c>
      <c r="D20777" s="69" t="s">
        <v>13919</v>
      </c>
      <c r="E20777" s="65">
        <f>IFERROR(VLOOKUP(C20777,Pivot!A:B,2,0),0)</f>
        <v>0</v>
      </c>
      <c r="F20777" s="65">
        <f>IFERROR(VLOOKUP(C20777,Pivot!A:C,3,0),0)</f>
        <v>0</v>
      </c>
    </row>
    <row r="20778" spans="1:6" x14ac:dyDescent="0.25">
      <c r="A20778" s="68" t="s">
        <v>105</v>
      </c>
      <c r="B20778" s="69">
        <v>493176165</v>
      </c>
      <c r="C20778" s="68">
        <v>8904411000203</v>
      </c>
      <c r="D20778" s="69" t="s">
        <v>13920</v>
      </c>
      <c r="E20778" s="65">
        <f>IFERROR(VLOOKUP(C20778,Pivot!A:B,2,0),0)</f>
        <v>0</v>
      </c>
      <c r="F20778" s="65">
        <f>IFERROR(VLOOKUP(C20778,Pivot!A:C,3,0),0)</f>
        <v>0</v>
      </c>
    </row>
    <row r="20779" spans="1:6" x14ac:dyDescent="0.25">
      <c r="A20779" s="68" t="s">
        <v>105</v>
      </c>
      <c r="B20779" s="69">
        <v>493176166</v>
      </c>
      <c r="C20779" s="68">
        <v>8904411000197</v>
      </c>
      <c r="D20779" s="69" t="s">
        <v>13921</v>
      </c>
      <c r="E20779" s="65">
        <f>IFERROR(VLOOKUP(C20779,Pivot!A:B,2,0),0)</f>
        <v>0</v>
      </c>
      <c r="F20779" s="65">
        <f>IFERROR(VLOOKUP(C20779,Pivot!A:C,3,0),0)</f>
        <v>0</v>
      </c>
    </row>
    <row r="20780" spans="1:6" x14ac:dyDescent="0.25">
      <c r="A20780" s="68" t="s">
        <v>105</v>
      </c>
      <c r="B20780" s="69">
        <v>493176174</v>
      </c>
      <c r="C20780" s="68">
        <v>8904411000067</v>
      </c>
      <c r="D20780" s="69" t="s">
        <v>13922</v>
      </c>
      <c r="E20780" s="65">
        <f>IFERROR(VLOOKUP(C20780,Pivot!A:B,2,0),0)</f>
        <v>0</v>
      </c>
      <c r="F20780" s="65">
        <f>IFERROR(VLOOKUP(C20780,Pivot!A:C,3,0),0)</f>
        <v>0</v>
      </c>
    </row>
    <row r="20781" spans="1:6" x14ac:dyDescent="0.25">
      <c r="A20781" s="68" t="s">
        <v>105</v>
      </c>
      <c r="B20781" s="69">
        <v>493176177</v>
      </c>
      <c r="C20781" s="68">
        <v>8904411000289</v>
      </c>
      <c r="D20781" s="69" t="s">
        <v>13923</v>
      </c>
      <c r="E20781" s="65">
        <f>IFERROR(VLOOKUP(C20781,Pivot!A:B,2,0),0)</f>
        <v>0</v>
      </c>
      <c r="F20781" s="65">
        <f>IFERROR(VLOOKUP(C20781,Pivot!A:C,3,0),0)</f>
        <v>0</v>
      </c>
    </row>
    <row r="20782" spans="1:6" x14ac:dyDescent="0.25">
      <c r="A20782" s="68" t="s">
        <v>105</v>
      </c>
      <c r="B20782" s="69">
        <v>493176173</v>
      </c>
      <c r="C20782" s="68">
        <v>8904411000050</v>
      </c>
      <c r="D20782" s="69" t="s">
        <v>13924</v>
      </c>
      <c r="E20782" s="65">
        <f>IFERROR(VLOOKUP(C20782,Pivot!A:B,2,0),0)</f>
        <v>0</v>
      </c>
      <c r="F20782" s="65">
        <f>IFERROR(VLOOKUP(C20782,Pivot!A:C,3,0),0)</f>
        <v>0</v>
      </c>
    </row>
    <row r="20783" spans="1:6" x14ac:dyDescent="0.25">
      <c r="A20783" s="68" t="s">
        <v>105</v>
      </c>
      <c r="B20783" s="69">
        <v>493176185</v>
      </c>
      <c r="C20783" s="68">
        <v>8904411000081</v>
      </c>
      <c r="D20783" s="69" t="s">
        <v>13925</v>
      </c>
      <c r="E20783" s="65">
        <f>IFERROR(VLOOKUP(C20783,Pivot!A:B,2,0),0)</f>
        <v>0</v>
      </c>
      <c r="F20783" s="65">
        <f>IFERROR(VLOOKUP(C20783,Pivot!A:C,3,0),0)</f>
        <v>0</v>
      </c>
    </row>
    <row r="20784" spans="1:6" x14ac:dyDescent="0.25">
      <c r="A20784" s="68" t="s">
        <v>105</v>
      </c>
      <c r="B20784" s="69">
        <v>493176189</v>
      </c>
      <c r="C20784" s="68">
        <v>8904411000371</v>
      </c>
      <c r="D20784" s="69" t="s">
        <v>13926</v>
      </c>
      <c r="E20784" s="65">
        <f>IFERROR(VLOOKUP(C20784,Pivot!A:B,2,0),0)</f>
        <v>0</v>
      </c>
      <c r="F20784" s="65">
        <f>IFERROR(VLOOKUP(C20784,Pivot!A:C,3,0),0)</f>
        <v>0</v>
      </c>
    </row>
    <row r="20785" spans="1:6" x14ac:dyDescent="0.25">
      <c r="A20785" s="68" t="s">
        <v>105</v>
      </c>
      <c r="B20785" s="69">
        <v>493176186</v>
      </c>
      <c r="C20785" s="68">
        <v>8904411000357</v>
      </c>
      <c r="D20785" s="69" t="s">
        <v>13927</v>
      </c>
      <c r="E20785" s="65">
        <f>IFERROR(VLOOKUP(C20785,Pivot!A:B,2,0),0)</f>
        <v>0</v>
      </c>
      <c r="F20785" s="65">
        <f>IFERROR(VLOOKUP(C20785,Pivot!A:C,3,0),0)</f>
        <v>0</v>
      </c>
    </row>
    <row r="20786" spans="1:6" x14ac:dyDescent="0.25">
      <c r="A20786" s="68" t="s">
        <v>105</v>
      </c>
      <c r="B20786" s="69">
        <v>493176161</v>
      </c>
      <c r="C20786" s="68">
        <v>8904411000173</v>
      </c>
      <c r="D20786" s="69" t="s">
        <v>13928</v>
      </c>
      <c r="E20786" s="65">
        <f>IFERROR(VLOOKUP(C20786,Pivot!A:B,2,0),0)</f>
        <v>0</v>
      </c>
      <c r="F20786" s="65">
        <f>IFERROR(VLOOKUP(C20786,Pivot!A:C,3,0),0)</f>
        <v>0</v>
      </c>
    </row>
    <row r="20787" spans="1:6" x14ac:dyDescent="0.25">
      <c r="A20787" s="68" t="s">
        <v>105</v>
      </c>
      <c r="B20787" s="69">
        <v>493176175</v>
      </c>
      <c r="C20787" s="68">
        <v>8904411000265</v>
      </c>
      <c r="D20787" s="69" t="s">
        <v>13929</v>
      </c>
      <c r="E20787" s="65">
        <f>IFERROR(VLOOKUP(C20787,Pivot!A:B,2,0),0)</f>
        <v>0</v>
      </c>
      <c r="F20787" s="65">
        <f>IFERROR(VLOOKUP(C20787,Pivot!A:C,3,0),0)</f>
        <v>0</v>
      </c>
    </row>
    <row r="20788" spans="1:6" x14ac:dyDescent="0.25">
      <c r="A20788" s="68" t="s">
        <v>105</v>
      </c>
      <c r="B20788" s="69">
        <v>493176176</v>
      </c>
      <c r="C20788" s="68">
        <v>8904411000272</v>
      </c>
      <c r="D20788" s="69" t="s">
        <v>13930</v>
      </c>
      <c r="E20788" s="65">
        <f>IFERROR(VLOOKUP(C20788,Pivot!A:B,2,0),0)</f>
        <v>0</v>
      </c>
      <c r="F20788" s="65">
        <f>IFERROR(VLOOKUP(C20788,Pivot!A:C,3,0),0)</f>
        <v>0</v>
      </c>
    </row>
    <row r="20789" spans="1:6" x14ac:dyDescent="0.25">
      <c r="A20789" s="68" t="s">
        <v>105</v>
      </c>
      <c r="B20789" s="69">
        <v>493176201</v>
      </c>
      <c r="C20789" s="68">
        <v>8904411000142</v>
      </c>
      <c r="D20789" s="69" t="s">
        <v>13931</v>
      </c>
      <c r="E20789" s="65">
        <f>IFERROR(VLOOKUP(C20789,Pivot!A:B,2,0),0)</f>
        <v>0</v>
      </c>
      <c r="F20789" s="65">
        <f>IFERROR(VLOOKUP(C20789,Pivot!A:C,3,0),0)</f>
        <v>0</v>
      </c>
    </row>
    <row r="20790" spans="1:6" x14ac:dyDescent="0.25">
      <c r="A20790" s="68" t="s">
        <v>105</v>
      </c>
      <c r="B20790" s="69">
        <v>492409326</v>
      </c>
      <c r="C20790" s="68">
        <v>8905450039940</v>
      </c>
      <c r="D20790" s="69" t="s">
        <v>454</v>
      </c>
      <c r="E20790" s="65">
        <f>IFERROR(VLOOKUP(C20790,Pivot!A:B,2,0),0)</f>
        <v>0</v>
      </c>
      <c r="F20790" s="65">
        <f>IFERROR(VLOOKUP(C20790,Pivot!A:C,3,0),0)</f>
        <v>0</v>
      </c>
    </row>
    <row r="20791" spans="1:6" x14ac:dyDescent="0.25">
      <c r="A20791" s="68" t="s">
        <v>105</v>
      </c>
      <c r="B20791" s="69">
        <v>492409325</v>
      </c>
      <c r="C20791" s="68">
        <v>8905450039933</v>
      </c>
      <c r="D20791" s="69" t="s">
        <v>455</v>
      </c>
      <c r="E20791" s="65">
        <f>IFERROR(VLOOKUP(C20791,Pivot!A:B,2,0),0)</f>
        <v>0</v>
      </c>
      <c r="F20791" s="65">
        <f>IFERROR(VLOOKUP(C20791,Pivot!A:C,3,0),0)</f>
        <v>0</v>
      </c>
    </row>
    <row r="20792" spans="1:6" x14ac:dyDescent="0.25">
      <c r="A20792" s="68" t="s">
        <v>105</v>
      </c>
      <c r="B20792" s="69">
        <v>491603942</v>
      </c>
      <c r="C20792" s="68">
        <v>5015353612133</v>
      </c>
      <c r="D20792" s="69" t="s">
        <v>13932</v>
      </c>
      <c r="E20792" s="65">
        <f>IFERROR(VLOOKUP(C20792,Pivot!A:B,2,0),0)</f>
        <v>0</v>
      </c>
      <c r="F20792" s="65">
        <f>IFERROR(VLOOKUP(C20792,Pivot!A:C,3,0),0)</f>
        <v>0</v>
      </c>
    </row>
    <row r="20793" spans="1:6" x14ac:dyDescent="0.25">
      <c r="A20793" s="68" t="s">
        <v>105</v>
      </c>
      <c r="B20793" s="69">
        <v>493175561</v>
      </c>
      <c r="C20793" s="68">
        <v>493175561</v>
      </c>
      <c r="D20793" s="69" t="s">
        <v>13933</v>
      </c>
      <c r="E20793" s="65">
        <f>IFERROR(VLOOKUP(C20793,Pivot!A:B,2,0),0)</f>
        <v>0</v>
      </c>
      <c r="F20793" s="65">
        <f>IFERROR(VLOOKUP(C20793,Pivot!A:C,3,0),0)</f>
        <v>0</v>
      </c>
    </row>
    <row r="20794" spans="1:6" x14ac:dyDescent="0.25">
      <c r="A20794" s="68" t="s">
        <v>105</v>
      </c>
      <c r="B20794" s="69">
        <v>492409673</v>
      </c>
      <c r="C20794" s="68">
        <v>8905450078642</v>
      </c>
      <c r="D20794" s="69" t="s">
        <v>13934</v>
      </c>
      <c r="E20794" s="65">
        <f>IFERROR(VLOOKUP(C20794,Pivot!A:B,2,0),0)</f>
        <v>0</v>
      </c>
      <c r="F20794" s="65">
        <f>IFERROR(VLOOKUP(C20794,Pivot!A:C,3,0),0)</f>
        <v>0</v>
      </c>
    </row>
    <row r="20795" spans="1:6" x14ac:dyDescent="0.25">
      <c r="A20795" s="68" t="s">
        <v>105</v>
      </c>
      <c r="B20795" s="69">
        <v>492409671</v>
      </c>
      <c r="C20795" s="68">
        <v>8905450078628</v>
      </c>
      <c r="D20795" s="69" t="s">
        <v>13935</v>
      </c>
      <c r="E20795" s="65">
        <f>IFERROR(VLOOKUP(C20795,Pivot!A:B,2,0),0)</f>
        <v>0</v>
      </c>
      <c r="F20795" s="65">
        <f>IFERROR(VLOOKUP(C20795,Pivot!A:C,3,0),0)</f>
        <v>0</v>
      </c>
    </row>
    <row r="20796" spans="1:6" x14ac:dyDescent="0.25">
      <c r="A20796" s="68" t="s">
        <v>105</v>
      </c>
      <c r="B20796" s="69">
        <v>492409672</v>
      </c>
      <c r="C20796" s="68">
        <v>8905450078635</v>
      </c>
      <c r="D20796" s="69" t="s">
        <v>13936</v>
      </c>
      <c r="E20796" s="65">
        <f>IFERROR(VLOOKUP(C20796,Pivot!A:B,2,0),0)</f>
        <v>0</v>
      </c>
      <c r="F20796" s="65">
        <f>IFERROR(VLOOKUP(C20796,Pivot!A:C,3,0),0)</f>
        <v>0</v>
      </c>
    </row>
    <row r="20797" spans="1:6" x14ac:dyDescent="0.25">
      <c r="A20797" s="68" t="s">
        <v>105</v>
      </c>
      <c r="B20797" s="69">
        <v>492409674</v>
      </c>
      <c r="C20797" s="68">
        <v>8905450078659</v>
      </c>
      <c r="D20797" s="69" t="s">
        <v>13937</v>
      </c>
      <c r="E20797" s="65">
        <f>IFERROR(VLOOKUP(C20797,Pivot!A:B,2,0),0)</f>
        <v>0</v>
      </c>
      <c r="F20797" s="65">
        <f>IFERROR(VLOOKUP(C20797,Pivot!A:C,3,0),0)</f>
        <v>0</v>
      </c>
    </row>
    <row r="20798" spans="1:6" x14ac:dyDescent="0.25">
      <c r="A20798" s="68" t="s">
        <v>105</v>
      </c>
      <c r="B20798" s="69">
        <v>493175450</v>
      </c>
      <c r="C20798" s="68">
        <v>493175450</v>
      </c>
      <c r="D20798" s="69" t="s">
        <v>13938</v>
      </c>
      <c r="E20798" s="65">
        <f>IFERROR(VLOOKUP(C20798,Pivot!A:B,2,0),0)</f>
        <v>0</v>
      </c>
      <c r="F20798" s="65">
        <f>IFERROR(VLOOKUP(C20798,Pivot!A:C,3,0),0)</f>
        <v>0</v>
      </c>
    </row>
    <row r="20799" spans="1:6" x14ac:dyDescent="0.25">
      <c r="A20799" s="68" t="s">
        <v>105</v>
      </c>
      <c r="B20799" s="69">
        <v>493175454</v>
      </c>
      <c r="C20799" s="68">
        <v>493175454</v>
      </c>
      <c r="D20799" s="69" t="s">
        <v>13939</v>
      </c>
      <c r="E20799" s="65">
        <f>IFERROR(VLOOKUP(C20799,Pivot!A:B,2,0),0)</f>
        <v>0</v>
      </c>
      <c r="F20799" s="65">
        <f>IFERROR(VLOOKUP(C20799,Pivot!A:C,3,0),0)</f>
        <v>0</v>
      </c>
    </row>
    <row r="20800" spans="1:6" x14ac:dyDescent="0.25">
      <c r="A20800" s="68" t="s">
        <v>105</v>
      </c>
      <c r="B20800" s="69">
        <v>492408542</v>
      </c>
      <c r="C20800" s="68">
        <v>8905450215030</v>
      </c>
      <c r="D20800" s="69" t="s">
        <v>13940</v>
      </c>
      <c r="E20800" s="65">
        <f>IFERROR(VLOOKUP(C20800,Pivot!A:B,2,0),0)</f>
        <v>0</v>
      </c>
      <c r="F20800" s="65">
        <f>IFERROR(VLOOKUP(C20800,Pivot!A:C,3,0),0)</f>
        <v>0</v>
      </c>
    </row>
    <row r="20801" spans="1:6" x14ac:dyDescent="0.25">
      <c r="A20801" s="68" t="s">
        <v>105</v>
      </c>
      <c r="B20801" s="69">
        <v>493176197</v>
      </c>
      <c r="C20801" s="68">
        <v>8905450258693</v>
      </c>
      <c r="D20801" s="69" t="s">
        <v>13941</v>
      </c>
      <c r="E20801" s="65">
        <f>IFERROR(VLOOKUP(C20801,Pivot!A:B,2,0),0)</f>
        <v>0</v>
      </c>
      <c r="F20801" s="65">
        <f>IFERROR(VLOOKUP(C20801,Pivot!A:C,3,0),0)</f>
        <v>0</v>
      </c>
    </row>
    <row r="20802" spans="1:6" x14ac:dyDescent="0.25">
      <c r="A20802" s="68" t="s">
        <v>105</v>
      </c>
      <c r="B20802" s="69">
        <v>491603803</v>
      </c>
      <c r="C20802" s="68">
        <v>491603803</v>
      </c>
      <c r="D20802" s="69" t="s">
        <v>13942</v>
      </c>
      <c r="E20802" s="65">
        <f>IFERROR(VLOOKUP(C20802,Pivot!A:B,2,0),0)</f>
        <v>0</v>
      </c>
      <c r="F20802" s="65">
        <f>IFERROR(VLOOKUP(C20802,Pivot!A:C,3,0),0)</f>
        <v>0</v>
      </c>
    </row>
    <row r="20803" spans="1:6" x14ac:dyDescent="0.25">
      <c r="A20803" s="68" t="s">
        <v>105</v>
      </c>
      <c r="B20803" s="69">
        <v>491603803</v>
      </c>
      <c r="C20803" s="68">
        <v>8904279500365</v>
      </c>
      <c r="D20803" s="69" t="s">
        <v>13942</v>
      </c>
      <c r="E20803" s="65">
        <f>IFERROR(VLOOKUP(C20803,Pivot!A:B,2,0),0)</f>
        <v>0</v>
      </c>
      <c r="F20803" s="65">
        <f>IFERROR(VLOOKUP(C20803,Pivot!A:C,3,0),0)</f>
        <v>0</v>
      </c>
    </row>
    <row r="20804" spans="1:6" x14ac:dyDescent="0.25">
      <c r="A20804" s="68" t="s">
        <v>105</v>
      </c>
      <c r="B20804" s="69">
        <v>492410164</v>
      </c>
      <c r="C20804" s="68">
        <v>778988305546</v>
      </c>
      <c r="D20804" s="69" t="s">
        <v>13943</v>
      </c>
      <c r="E20804" s="65">
        <f>IFERROR(VLOOKUP(C20804,Pivot!A:B,2,0),0)</f>
        <v>0</v>
      </c>
      <c r="F20804" s="65">
        <f>IFERROR(VLOOKUP(C20804,Pivot!A:C,3,0),0)</f>
        <v>0</v>
      </c>
    </row>
    <row r="20805" spans="1:6" x14ac:dyDescent="0.25">
      <c r="A20805" s="68" t="s">
        <v>105</v>
      </c>
      <c r="B20805" s="69">
        <v>492410163</v>
      </c>
      <c r="C20805" s="68">
        <v>778988305539</v>
      </c>
      <c r="D20805" s="69" t="s">
        <v>13944</v>
      </c>
      <c r="E20805" s="65">
        <f>IFERROR(VLOOKUP(C20805,Pivot!A:B,2,0),0)</f>
        <v>0</v>
      </c>
      <c r="F20805" s="65">
        <f>IFERROR(VLOOKUP(C20805,Pivot!A:C,3,0),0)</f>
        <v>0</v>
      </c>
    </row>
    <row r="20806" spans="1:6" x14ac:dyDescent="0.25">
      <c r="A20806" s="68" t="s">
        <v>105</v>
      </c>
      <c r="B20806" s="69">
        <v>492410162</v>
      </c>
      <c r="C20806" s="68">
        <v>778988305522</v>
      </c>
      <c r="D20806" s="69" t="s">
        <v>13945</v>
      </c>
      <c r="E20806" s="65">
        <f>IFERROR(VLOOKUP(C20806,Pivot!A:B,2,0),0)</f>
        <v>0</v>
      </c>
      <c r="F20806" s="65">
        <f>IFERROR(VLOOKUP(C20806,Pivot!A:C,3,0),0)</f>
        <v>0</v>
      </c>
    </row>
    <row r="20807" spans="1:6" x14ac:dyDescent="0.25">
      <c r="A20807" s="68" t="s">
        <v>105</v>
      </c>
      <c r="B20807" s="69">
        <v>492410161</v>
      </c>
      <c r="C20807" s="68">
        <v>778988305515</v>
      </c>
      <c r="D20807" s="69" t="s">
        <v>13946</v>
      </c>
      <c r="E20807" s="65">
        <f>IFERROR(VLOOKUP(C20807,Pivot!A:B,2,0),0)</f>
        <v>0</v>
      </c>
      <c r="F20807" s="65">
        <f>IFERROR(VLOOKUP(C20807,Pivot!A:C,3,0),0)</f>
        <v>0</v>
      </c>
    </row>
    <row r="20808" spans="1:6" x14ac:dyDescent="0.25">
      <c r="A20808" s="68" t="s">
        <v>105</v>
      </c>
      <c r="B20808" s="69">
        <v>492410176</v>
      </c>
      <c r="C20808" s="68">
        <v>778988398838</v>
      </c>
      <c r="D20808" s="69" t="s">
        <v>13947</v>
      </c>
      <c r="E20808" s="65">
        <f>IFERROR(VLOOKUP(C20808,Pivot!A:B,2,0),0)</f>
        <v>0</v>
      </c>
      <c r="F20808" s="65">
        <f>IFERROR(VLOOKUP(C20808,Pivot!A:C,3,0),0)</f>
        <v>0</v>
      </c>
    </row>
    <row r="20809" spans="1:6" x14ac:dyDescent="0.25">
      <c r="A20809" s="68" t="s">
        <v>105</v>
      </c>
      <c r="B20809" s="69">
        <v>492410173</v>
      </c>
      <c r="C20809" s="68">
        <v>778988406090</v>
      </c>
      <c r="D20809" s="69" t="s">
        <v>13948</v>
      </c>
      <c r="E20809" s="65">
        <f>IFERROR(VLOOKUP(C20809,Pivot!A:B,2,0),0)</f>
        <v>0</v>
      </c>
      <c r="F20809" s="65">
        <f>IFERROR(VLOOKUP(C20809,Pivot!A:C,3,0),0)</f>
        <v>0</v>
      </c>
    </row>
    <row r="20810" spans="1:6" x14ac:dyDescent="0.25">
      <c r="A20810" s="68" t="s">
        <v>105</v>
      </c>
      <c r="B20810" s="69">
        <v>492410172</v>
      </c>
      <c r="C20810" s="68">
        <v>778988406083</v>
      </c>
      <c r="D20810" s="69" t="s">
        <v>13949</v>
      </c>
      <c r="E20810" s="65">
        <f>IFERROR(VLOOKUP(C20810,Pivot!A:B,2,0),0)</f>
        <v>0</v>
      </c>
      <c r="F20810" s="65">
        <f>IFERROR(VLOOKUP(C20810,Pivot!A:C,3,0),0)</f>
        <v>0</v>
      </c>
    </row>
    <row r="20811" spans="1:6" x14ac:dyDescent="0.25">
      <c r="A20811" s="68" t="s">
        <v>105</v>
      </c>
      <c r="B20811" s="69">
        <v>492410171</v>
      </c>
      <c r="C20811" s="68">
        <v>778988406076</v>
      </c>
      <c r="D20811" s="69" t="s">
        <v>13950</v>
      </c>
      <c r="E20811" s="65">
        <f>IFERROR(VLOOKUP(C20811,Pivot!A:B,2,0),0)</f>
        <v>0</v>
      </c>
      <c r="F20811" s="65">
        <f>IFERROR(VLOOKUP(C20811,Pivot!A:C,3,0),0)</f>
        <v>0</v>
      </c>
    </row>
    <row r="20812" spans="1:6" x14ac:dyDescent="0.25">
      <c r="A20812" s="68" t="s">
        <v>105</v>
      </c>
      <c r="B20812" s="69">
        <v>492410174</v>
      </c>
      <c r="C20812" s="68">
        <v>778988398814</v>
      </c>
      <c r="D20812" s="69" t="s">
        <v>13951</v>
      </c>
      <c r="E20812" s="65">
        <f>IFERROR(VLOOKUP(C20812,Pivot!A:B,2,0),0)</f>
        <v>0</v>
      </c>
      <c r="F20812" s="65">
        <f>IFERROR(VLOOKUP(C20812,Pivot!A:C,3,0),0)</f>
        <v>0</v>
      </c>
    </row>
    <row r="20813" spans="1:6" x14ac:dyDescent="0.25">
      <c r="A20813" s="68" t="s">
        <v>105</v>
      </c>
      <c r="B20813" s="69">
        <v>492410175</v>
      </c>
      <c r="C20813" s="68">
        <v>778988398821</v>
      </c>
      <c r="D20813" s="69" t="s">
        <v>13952</v>
      </c>
      <c r="E20813" s="65">
        <f>IFERROR(VLOOKUP(C20813,Pivot!A:B,2,0),0)</f>
        <v>0</v>
      </c>
      <c r="F20813" s="65">
        <f>IFERROR(VLOOKUP(C20813,Pivot!A:C,3,0),0)</f>
        <v>0</v>
      </c>
    </row>
    <row r="20814" spans="1:6" x14ac:dyDescent="0.25">
      <c r="A20814" s="68" t="s">
        <v>105</v>
      </c>
      <c r="B20814" s="69">
        <v>491948348</v>
      </c>
      <c r="C20814" s="68">
        <v>8904301759471</v>
      </c>
      <c r="D20814" s="69" t="s">
        <v>13953</v>
      </c>
      <c r="E20814" s="65">
        <f>IFERROR(VLOOKUP(C20814,Pivot!A:B,2,0),0)</f>
        <v>0</v>
      </c>
      <c r="F20814" s="65">
        <f>IFERROR(VLOOKUP(C20814,Pivot!A:C,3,0),0)</f>
        <v>0</v>
      </c>
    </row>
    <row r="20815" spans="1:6" x14ac:dyDescent="0.25">
      <c r="A20815" s="68" t="s">
        <v>105</v>
      </c>
      <c r="B20815" s="69">
        <v>493176338</v>
      </c>
      <c r="C20815" s="68">
        <v>778988467275</v>
      </c>
      <c r="D20815" s="69" t="s">
        <v>13954</v>
      </c>
      <c r="E20815" s="65">
        <f>IFERROR(VLOOKUP(C20815,Pivot!A:B,2,0),0)</f>
        <v>0</v>
      </c>
      <c r="F20815" s="65">
        <f>IFERROR(VLOOKUP(C20815,Pivot!A:C,3,0),0)</f>
        <v>0</v>
      </c>
    </row>
    <row r="20816" spans="1:6" x14ac:dyDescent="0.25">
      <c r="A20816" s="68" t="s">
        <v>105</v>
      </c>
      <c r="B20816" s="69">
        <v>493176338</v>
      </c>
      <c r="C20816" s="68">
        <v>778988501443</v>
      </c>
      <c r="D20816" s="69" t="s">
        <v>13954</v>
      </c>
      <c r="E20816" s="65">
        <f>IFERROR(VLOOKUP(C20816,Pivot!A:B,2,0),0)</f>
        <v>0</v>
      </c>
      <c r="F20816" s="65">
        <f>IFERROR(VLOOKUP(C20816,Pivot!A:C,3,0),0)</f>
        <v>0</v>
      </c>
    </row>
    <row r="20817" spans="1:6" x14ac:dyDescent="0.25">
      <c r="A20817" s="68" t="s">
        <v>105</v>
      </c>
      <c r="B20817" s="69">
        <v>493176341</v>
      </c>
      <c r="C20817" s="68">
        <v>778988436189</v>
      </c>
      <c r="D20817" s="69" t="s">
        <v>557</v>
      </c>
      <c r="E20817" s="65">
        <f>IFERROR(VLOOKUP(C20817,Pivot!A:B,2,0),0)</f>
        <v>0</v>
      </c>
      <c r="F20817" s="65">
        <f>IFERROR(VLOOKUP(C20817,Pivot!A:C,3,0),0)</f>
        <v>0</v>
      </c>
    </row>
    <row r="20818" spans="1:6" x14ac:dyDescent="0.25">
      <c r="A20818" s="68" t="s">
        <v>105</v>
      </c>
      <c r="B20818" s="69">
        <v>493176339</v>
      </c>
      <c r="C20818" s="68">
        <v>778988436172</v>
      </c>
      <c r="D20818" s="69" t="s">
        <v>558</v>
      </c>
      <c r="E20818" s="65">
        <f>IFERROR(VLOOKUP(C20818,Pivot!A:B,2,0),0)</f>
        <v>0</v>
      </c>
      <c r="F20818" s="65">
        <f>IFERROR(VLOOKUP(C20818,Pivot!A:C,3,0),0)</f>
        <v>0</v>
      </c>
    </row>
    <row r="20819" spans="1:6" x14ac:dyDescent="0.25">
      <c r="A20819" s="68" t="s">
        <v>105</v>
      </c>
      <c r="B20819" s="69">
        <v>493176340</v>
      </c>
      <c r="C20819" s="68">
        <v>778988436165</v>
      </c>
      <c r="D20819" s="69" t="s">
        <v>559</v>
      </c>
      <c r="E20819" s="65">
        <f>IFERROR(VLOOKUP(C20819,Pivot!A:B,2,0),0)</f>
        <v>0</v>
      </c>
      <c r="F20819" s="65">
        <f>IFERROR(VLOOKUP(C20819,Pivot!A:C,3,0),0)</f>
        <v>0</v>
      </c>
    </row>
    <row r="20820" spans="1:6" x14ac:dyDescent="0.25">
      <c r="A20820" s="68" t="s">
        <v>105</v>
      </c>
      <c r="B20820" s="69">
        <v>493176344</v>
      </c>
      <c r="C20820" s="68">
        <v>778988436301</v>
      </c>
      <c r="D20820" s="69" t="s">
        <v>13955</v>
      </c>
      <c r="E20820" s="65">
        <f>IFERROR(VLOOKUP(C20820,Pivot!A:B,2,0),0)</f>
        <v>0</v>
      </c>
      <c r="F20820" s="65">
        <f>IFERROR(VLOOKUP(C20820,Pivot!A:C,3,0),0)</f>
        <v>0</v>
      </c>
    </row>
    <row r="20821" spans="1:6" x14ac:dyDescent="0.25">
      <c r="A20821" s="68" t="s">
        <v>105</v>
      </c>
      <c r="B20821" s="69">
        <v>493176342</v>
      </c>
      <c r="C20821" s="68">
        <v>778988436288</v>
      </c>
      <c r="D20821" s="69" t="s">
        <v>13956</v>
      </c>
      <c r="E20821" s="65">
        <f>IFERROR(VLOOKUP(C20821,Pivot!A:B,2,0),0)</f>
        <v>0</v>
      </c>
      <c r="F20821" s="65">
        <f>IFERROR(VLOOKUP(C20821,Pivot!A:C,3,0),0)</f>
        <v>0</v>
      </c>
    </row>
    <row r="20822" spans="1:6" x14ac:dyDescent="0.25">
      <c r="A20822" s="68" t="s">
        <v>105</v>
      </c>
      <c r="B20822" s="69">
        <v>493176343</v>
      </c>
      <c r="C20822" s="68">
        <v>778988436295</v>
      </c>
      <c r="D20822" s="69" t="s">
        <v>13957</v>
      </c>
      <c r="E20822" s="65">
        <f>IFERROR(VLOOKUP(C20822,Pivot!A:B,2,0),0)</f>
        <v>0</v>
      </c>
      <c r="F20822" s="65">
        <f>IFERROR(VLOOKUP(C20822,Pivot!A:C,3,0),0)</f>
        <v>0</v>
      </c>
    </row>
    <row r="20823" spans="1:6" x14ac:dyDescent="0.25">
      <c r="A20823" s="68" t="s">
        <v>105</v>
      </c>
      <c r="B20823" s="69">
        <v>491948352</v>
      </c>
      <c r="C20823" s="68">
        <v>8904301759518</v>
      </c>
      <c r="D20823" s="69" t="s">
        <v>13958</v>
      </c>
      <c r="E20823" s="65">
        <f>IFERROR(VLOOKUP(C20823,Pivot!A:B,2,0),0)</f>
        <v>0</v>
      </c>
      <c r="F20823" s="65">
        <f>IFERROR(VLOOKUP(C20823,Pivot!A:C,3,0),0)</f>
        <v>0</v>
      </c>
    </row>
    <row r="20824" spans="1:6" x14ac:dyDescent="0.25">
      <c r="A20824" s="68" t="s">
        <v>105</v>
      </c>
      <c r="B20824" s="69">
        <v>491948350</v>
      </c>
      <c r="C20824" s="68">
        <v>8904301759495</v>
      </c>
      <c r="D20824" s="69" t="s">
        <v>192</v>
      </c>
      <c r="E20824" s="65">
        <f>IFERROR(VLOOKUP(C20824,Pivot!A:B,2,0),0)</f>
        <v>0</v>
      </c>
      <c r="F20824" s="65">
        <f>IFERROR(VLOOKUP(C20824,Pivot!A:C,3,0),0)</f>
        <v>0</v>
      </c>
    </row>
    <row r="20825" spans="1:6" x14ac:dyDescent="0.25">
      <c r="A20825" s="68" t="s">
        <v>105</v>
      </c>
      <c r="B20825" s="69">
        <v>492910615</v>
      </c>
      <c r="C20825" s="68">
        <v>778988435861</v>
      </c>
      <c r="D20825" s="69" t="s">
        <v>13959</v>
      </c>
      <c r="E20825" s="65">
        <f>IFERROR(VLOOKUP(C20825,Pivot!A:B,2,0),0)</f>
        <v>0</v>
      </c>
      <c r="F20825" s="65">
        <f>IFERROR(VLOOKUP(C20825,Pivot!A:C,3,0),0)</f>
        <v>0</v>
      </c>
    </row>
    <row r="20826" spans="1:6" x14ac:dyDescent="0.25">
      <c r="A20826" s="68" t="s">
        <v>105</v>
      </c>
      <c r="B20826" s="69">
        <v>493176346</v>
      </c>
      <c r="C20826" s="68">
        <v>778988412701</v>
      </c>
      <c r="D20826" s="69" t="s">
        <v>560</v>
      </c>
      <c r="E20826" s="65">
        <f>IFERROR(VLOOKUP(C20826,Pivot!A:B,2,0),0)</f>
        <v>0</v>
      </c>
      <c r="F20826" s="65">
        <f>IFERROR(VLOOKUP(C20826,Pivot!A:C,3,0),0)</f>
        <v>0</v>
      </c>
    </row>
    <row r="20827" spans="1:6" x14ac:dyDescent="0.25">
      <c r="A20827" s="68" t="s">
        <v>105</v>
      </c>
      <c r="B20827" s="69">
        <v>492910617</v>
      </c>
      <c r="C20827" s="68">
        <v>778988399811</v>
      </c>
      <c r="D20827" s="69" t="s">
        <v>561</v>
      </c>
      <c r="E20827" s="65">
        <f>IFERROR(VLOOKUP(C20827,Pivot!A:B,2,0),0)</f>
        <v>0</v>
      </c>
      <c r="F20827" s="65">
        <f>IFERROR(VLOOKUP(C20827,Pivot!A:C,3,0),0)</f>
        <v>0</v>
      </c>
    </row>
    <row r="20828" spans="1:6" x14ac:dyDescent="0.25">
      <c r="A20828" s="68" t="s">
        <v>105</v>
      </c>
      <c r="B20828" s="69">
        <v>492910616</v>
      </c>
      <c r="C20828" s="68">
        <v>778988435878</v>
      </c>
      <c r="D20828" s="69" t="s">
        <v>13960</v>
      </c>
      <c r="E20828" s="65">
        <f>IFERROR(VLOOKUP(C20828,Pivot!A:B,2,0),0)</f>
        <v>0</v>
      </c>
      <c r="F20828" s="65">
        <f>IFERROR(VLOOKUP(C20828,Pivot!A:C,3,0),0)</f>
        <v>0</v>
      </c>
    </row>
    <row r="20829" spans="1:6" x14ac:dyDescent="0.25">
      <c r="A20829" s="68" t="s">
        <v>105</v>
      </c>
      <c r="B20829" s="69">
        <v>492410156</v>
      </c>
      <c r="C20829" s="68">
        <v>778988406052</v>
      </c>
      <c r="D20829" s="69" t="s">
        <v>13961</v>
      </c>
      <c r="E20829" s="65">
        <f>IFERROR(VLOOKUP(C20829,Pivot!A:B,2,0),0)</f>
        <v>0</v>
      </c>
      <c r="F20829" s="65">
        <f>IFERROR(VLOOKUP(C20829,Pivot!A:C,3,0),0)</f>
        <v>0</v>
      </c>
    </row>
    <row r="20830" spans="1:6" x14ac:dyDescent="0.25">
      <c r="A20830" s="68" t="s">
        <v>105</v>
      </c>
      <c r="B20830" s="69">
        <v>492410156</v>
      </c>
      <c r="C20830" s="68">
        <v>778988507919</v>
      </c>
      <c r="D20830" s="69" t="s">
        <v>13961</v>
      </c>
      <c r="E20830" s="65">
        <f>IFERROR(VLOOKUP(C20830,Pivot!A:B,2,0),0)</f>
        <v>0</v>
      </c>
      <c r="F20830" s="65">
        <f>IFERROR(VLOOKUP(C20830,Pivot!A:C,3,0),0)</f>
        <v>0</v>
      </c>
    </row>
    <row r="20831" spans="1:6" x14ac:dyDescent="0.25">
      <c r="A20831" s="68" t="s">
        <v>105</v>
      </c>
      <c r="B20831" s="69">
        <v>492410158</v>
      </c>
      <c r="C20831" s="68">
        <v>778988406038</v>
      </c>
      <c r="D20831" s="69" t="s">
        <v>13962</v>
      </c>
      <c r="E20831" s="65">
        <f>IFERROR(VLOOKUP(C20831,Pivot!A:B,2,0),0)</f>
        <v>0</v>
      </c>
      <c r="F20831" s="65">
        <f>IFERROR(VLOOKUP(C20831,Pivot!A:C,3,0),0)</f>
        <v>0</v>
      </c>
    </row>
    <row r="20832" spans="1:6" x14ac:dyDescent="0.25">
      <c r="A20832" s="68" t="s">
        <v>105</v>
      </c>
      <c r="B20832" s="69">
        <v>492410158</v>
      </c>
      <c r="C20832" s="68">
        <v>778988507513</v>
      </c>
      <c r="D20832" s="69" t="s">
        <v>13962</v>
      </c>
      <c r="E20832" s="65">
        <f>IFERROR(VLOOKUP(C20832,Pivot!A:B,2,0),0)</f>
        <v>0</v>
      </c>
      <c r="F20832" s="65">
        <f>IFERROR(VLOOKUP(C20832,Pivot!A:C,3,0),0)</f>
        <v>0</v>
      </c>
    </row>
    <row r="20833" spans="1:6" x14ac:dyDescent="0.25">
      <c r="A20833" s="68" t="s">
        <v>105</v>
      </c>
      <c r="B20833" s="69">
        <v>492410155</v>
      </c>
      <c r="C20833" s="68">
        <v>778988406175</v>
      </c>
      <c r="D20833" s="69" t="s">
        <v>13963</v>
      </c>
      <c r="E20833" s="65">
        <f>IFERROR(VLOOKUP(C20833,Pivot!A:B,2,0),0)</f>
        <v>0</v>
      </c>
      <c r="F20833" s="65">
        <f>IFERROR(VLOOKUP(C20833,Pivot!A:C,3,0),0)</f>
        <v>0</v>
      </c>
    </row>
    <row r="20834" spans="1:6" x14ac:dyDescent="0.25">
      <c r="A20834" s="68" t="s">
        <v>105</v>
      </c>
      <c r="B20834" s="69">
        <v>492410155</v>
      </c>
      <c r="C20834" s="68">
        <v>778988507537</v>
      </c>
      <c r="D20834" s="69" t="s">
        <v>13963</v>
      </c>
      <c r="E20834" s="65">
        <f>IFERROR(VLOOKUP(C20834,Pivot!A:B,2,0),0)</f>
        <v>0</v>
      </c>
      <c r="F20834" s="65">
        <f>IFERROR(VLOOKUP(C20834,Pivot!A:C,3,0),0)</f>
        <v>0</v>
      </c>
    </row>
    <row r="20835" spans="1:6" x14ac:dyDescent="0.25">
      <c r="A20835" s="68" t="s">
        <v>105</v>
      </c>
      <c r="B20835" s="69">
        <v>492410152</v>
      </c>
      <c r="C20835" s="68">
        <v>778988259924</v>
      </c>
      <c r="D20835" s="69" t="s">
        <v>13964</v>
      </c>
      <c r="E20835" s="65">
        <f>IFERROR(VLOOKUP(C20835,Pivot!A:B,2,0),0)</f>
        <v>0</v>
      </c>
      <c r="F20835" s="65">
        <f>IFERROR(VLOOKUP(C20835,Pivot!A:C,3,0),0)</f>
        <v>0</v>
      </c>
    </row>
    <row r="20836" spans="1:6" x14ac:dyDescent="0.25">
      <c r="A20836" s="68" t="s">
        <v>105</v>
      </c>
      <c r="B20836" s="69">
        <v>492410152</v>
      </c>
      <c r="C20836" s="68">
        <v>778988406021</v>
      </c>
      <c r="D20836" s="69" t="s">
        <v>13964</v>
      </c>
      <c r="E20836" s="65">
        <f>IFERROR(VLOOKUP(C20836,Pivot!A:B,2,0),0)</f>
        <v>0</v>
      </c>
      <c r="F20836" s="65">
        <f>IFERROR(VLOOKUP(C20836,Pivot!A:C,3,0),0)</f>
        <v>0</v>
      </c>
    </row>
    <row r="20837" spans="1:6" x14ac:dyDescent="0.25">
      <c r="A20837" s="68" t="s">
        <v>105</v>
      </c>
      <c r="B20837" s="69">
        <v>492410152</v>
      </c>
      <c r="C20837" s="68">
        <v>778988507582</v>
      </c>
      <c r="D20837" s="69" t="s">
        <v>13964</v>
      </c>
      <c r="E20837" s="65">
        <f>IFERROR(VLOOKUP(C20837,Pivot!A:B,2,0),0)</f>
        <v>0</v>
      </c>
      <c r="F20837" s="65">
        <f>IFERROR(VLOOKUP(C20837,Pivot!A:C,3,0),0)</f>
        <v>0</v>
      </c>
    </row>
    <row r="20838" spans="1:6" x14ac:dyDescent="0.25">
      <c r="A20838" s="68" t="s">
        <v>105</v>
      </c>
      <c r="B20838" s="69">
        <v>492410159</v>
      </c>
      <c r="C20838" s="68">
        <v>778988406045</v>
      </c>
      <c r="D20838" s="69" t="s">
        <v>13965</v>
      </c>
      <c r="E20838" s="65">
        <f>IFERROR(VLOOKUP(C20838,Pivot!A:B,2,0),0)</f>
        <v>0</v>
      </c>
      <c r="F20838" s="65">
        <f>IFERROR(VLOOKUP(C20838,Pivot!A:C,3,0),0)</f>
        <v>0</v>
      </c>
    </row>
    <row r="20839" spans="1:6" x14ac:dyDescent="0.25">
      <c r="A20839" s="68" t="s">
        <v>105</v>
      </c>
      <c r="B20839" s="69">
        <v>492410159</v>
      </c>
      <c r="C20839" s="68">
        <v>778988507506</v>
      </c>
      <c r="D20839" s="69" t="s">
        <v>13965</v>
      </c>
      <c r="E20839" s="65">
        <f>IFERROR(VLOOKUP(C20839,Pivot!A:B,2,0),0)</f>
        <v>0</v>
      </c>
      <c r="F20839" s="65">
        <f>IFERROR(VLOOKUP(C20839,Pivot!A:C,3,0),0)</f>
        <v>0</v>
      </c>
    </row>
    <row r="20840" spans="1:6" x14ac:dyDescent="0.25">
      <c r="A20840" s="68" t="s">
        <v>105</v>
      </c>
      <c r="B20840" s="69">
        <v>492410153</v>
      </c>
      <c r="C20840" s="68">
        <v>778988406168</v>
      </c>
      <c r="D20840" s="69" t="s">
        <v>13966</v>
      </c>
      <c r="E20840" s="65">
        <f>IFERROR(VLOOKUP(C20840,Pivot!A:B,2,0),0)</f>
        <v>0</v>
      </c>
      <c r="F20840" s="65">
        <f>IFERROR(VLOOKUP(C20840,Pivot!A:C,3,0),0)</f>
        <v>0</v>
      </c>
    </row>
    <row r="20841" spans="1:6" x14ac:dyDescent="0.25">
      <c r="A20841" s="68" t="s">
        <v>105</v>
      </c>
      <c r="B20841" s="69">
        <v>492410153</v>
      </c>
      <c r="C20841" s="68">
        <v>778988507568</v>
      </c>
      <c r="D20841" s="69" t="s">
        <v>13966</v>
      </c>
      <c r="E20841" s="65">
        <f>IFERROR(VLOOKUP(C20841,Pivot!A:B,2,0),0)</f>
        <v>0</v>
      </c>
      <c r="F20841" s="65">
        <f>IFERROR(VLOOKUP(C20841,Pivot!A:C,3,0),0)</f>
        <v>0</v>
      </c>
    </row>
    <row r="20842" spans="1:6" x14ac:dyDescent="0.25">
      <c r="A20842" s="68" t="s">
        <v>105</v>
      </c>
      <c r="B20842" s="69">
        <v>492410157</v>
      </c>
      <c r="C20842" s="68">
        <v>778988406069</v>
      </c>
      <c r="D20842" s="69" t="s">
        <v>13967</v>
      </c>
      <c r="E20842" s="65">
        <f>IFERROR(VLOOKUP(C20842,Pivot!A:B,2,0),0)</f>
        <v>0</v>
      </c>
      <c r="F20842" s="65">
        <f>IFERROR(VLOOKUP(C20842,Pivot!A:C,3,0),0)</f>
        <v>0</v>
      </c>
    </row>
    <row r="20843" spans="1:6" x14ac:dyDescent="0.25">
      <c r="A20843" s="68" t="s">
        <v>105</v>
      </c>
      <c r="B20843" s="69">
        <v>492410157</v>
      </c>
      <c r="C20843" s="68">
        <v>778988673331</v>
      </c>
      <c r="D20843" s="69" t="s">
        <v>13967</v>
      </c>
      <c r="E20843" s="65">
        <f>IFERROR(VLOOKUP(C20843,Pivot!A:B,2,0),0)</f>
        <v>0</v>
      </c>
      <c r="F20843" s="65">
        <f>IFERROR(VLOOKUP(C20843,Pivot!A:C,3,0),0)</f>
        <v>0</v>
      </c>
    </row>
    <row r="20844" spans="1:6" x14ac:dyDescent="0.25">
      <c r="A20844" s="68" t="s">
        <v>105</v>
      </c>
      <c r="B20844" s="69">
        <v>492410157</v>
      </c>
      <c r="C20844" s="68">
        <v>778988315118</v>
      </c>
      <c r="D20844" s="69" t="s">
        <v>13967</v>
      </c>
      <c r="E20844" s="65">
        <f>IFERROR(VLOOKUP(C20844,Pivot!A:B,2,0),0)</f>
        <v>0</v>
      </c>
      <c r="F20844" s="65">
        <f>IFERROR(VLOOKUP(C20844,Pivot!A:C,3,0),0)</f>
        <v>0</v>
      </c>
    </row>
    <row r="20845" spans="1:6" x14ac:dyDescent="0.25">
      <c r="A20845" s="68" t="s">
        <v>105</v>
      </c>
      <c r="B20845" s="69">
        <v>492410154</v>
      </c>
      <c r="C20845" s="68">
        <v>778988406151</v>
      </c>
      <c r="D20845" s="69" t="s">
        <v>13968</v>
      </c>
      <c r="E20845" s="65">
        <f>IFERROR(VLOOKUP(C20845,Pivot!A:B,2,0),0)</f>
        <v>0</v>
      </c>
      <c r="F20845" s="65">
        <f>IFERROR(VLOOKUP(C20845,Pivot!A:C,3,0),0)</f>
        <v>0</v>
      </c>
    </row>
    <row r="20846" spans="1:6" x14ac:dyDescent="0.25">
      <c r="A20846" s="68" t="s">
        <v>105</v>
      </c>
      <c r="B20846" s="69">
        <v>492410154</v>
      </c>
      <c r="C20846" s="68">
        <v>778988507551</v>
      </c>
      <c r="D20846" s="69" t="s">
        <v>13968</v>
      </c>
      <c r="E20846" s="65">
        <f>IFERROR(VLOOKUP(C20846,Pivot!A:B,2,0),0)</f>
        <v>0</v>
      </c>
      <c r="F20846" s="65">
        <f>IFERROR(VLOOKUP(C20846,Pivot!A:C,3,0),0)</f>
        <v>0</v>
      </c>
    </row>
    <row r="20847" spans="1:6" x14ac:dyDescent="0.25">
      <c r="A20847" s="68" t="s">
        <v>105</v>
      </c>
      <c r="B20847" s="69">
        <v>492410160</v>
      </c>
      <c r="C20847" s="68">
        <v>778988398807</v>
      </c>
      <c r="D20847" s="69" t="s">
        <v>13969</v>
      </c>
      <c r="E20847" s="65">
        <f>IFERROR(VLOOKUP(C20847,Pivot!A:B,2,0),0)</f>
        <v>0</v>
      </c>
      <c r="F20847" s="65">
        <f>IFERROR(VLOOKUP(C20847,Pivot!A:C,3,0),0)</f>
        <v>0</v>
      </c>
    </row>
    <row r="20848" spans="1:6" x14ac:dyDescent="0.25">
      <c r="A20848" s="68" t="s">
        <v>105</v>
      </c>
      <c r="B20848" s="69">
        <v>492410160</v>
      </c>
      <c r="C20848" s="68">
        <v>778988507865</v>
      </c>
      <c r="D20848" s="69" t="s">
        <v>13969</v>
      </c>
      <c r="E20848" s="65">
        <f>IFERROR(VLOOKUP(C20848,Pivot!A:B,2,0),0)</f>
        <v>0</v>
      </c>
      <c r="F20848" s="65">
        <f>IFERROR(VLOOKUP(C20848,Pivot!A:C,3,0),0)</f>
        <v>0</v>
      </c>
    </row>
    <row r="20849" spans="1:6" x14ac:dyDescent="0.25">
      <c r="A20849" s="68" t="s">
        <v>105</v>
      </c>
      <c r="B20849" s="69">
        <v>492910612</v>
      </c>
      <c r="C20849" s="68">
        <v>778988412886</v>
      </c>
      <c r="D20849" s="69" t="s">
        <v>13970</v>
      </c>
      <c r="E20849" s="65">
        <f>IFERROR(VLOOKUP(C20849,Pivot!A:B,2,0),0)</f>
        <v>0</v>
      </c>
      <c r="F20849" s="65">
        <f>IFERROR(VLOOKUP(C20849,Pivot!A:C,3,0),0)</f>
        <v>0</v>
      </c>
    </row>
    <row r="20850" spans="1:6" x14ac:dyDescent="0.25">
      <c r="A20850" s="68" t="s">
        <v>105</v>
      </c>
      <c r="B20850" s="69">
        <v>492910612</v>
      </c>
      <c r="C20850" s="68">
        <v>778988507902</v>
      </c>
      <c r="D20850" s="69" t="s">
        <v>13970</v>
      </c>
      <c r="E20850" s="65">
        <f>IFERROR(VLOOKUP(C20850,Pivot!A:B,2,0),0)</f>
        <v>0</v>
      </c>
      <c r="F20850" s="65">
        <f>IFERROR(VLOOKUP(C20850,Pivot!A:C,3,0),0)</f>
        <v>0</v>
      </c>
    </row>
    <row r="20851" spans="1:6" x14ac:dyDescent="0.25">
      <c r="A20851" s="68" t="s">
        <v>105</v>
      </c>
      <c r="B20851" s="69">
        <v>491948354</v>
      </c>
      <c r="C20851" s="68">
        <v>8904301759532</v>
      </c>
      <c r="D20851" s="69" t="s">
        <v>13971</v>
      </c>
      <c r="E20851" s="65">
        <f>IFERROR(VLOOKUP(C20851,Pivot!A:B,2,0),0)</f>
        <v>0</v>
      </c>
      <c r="F20851" s="65">
        <f>IFERROR(VLOOKUP(C20851,Pivot!A:C,3,0),0)</f>
        <v>0</v>
      </c>
    </row>
    <row r="20852" spans="1:6" x14ac:dyDescent="0.25">
      <c r="A20852" s="68" t="s">
        <v>105</v>
      </c>
      <c r="B20852" s="69">
        <v>491948351</v>
      </c>
      <c r="C20852" s="68">
        <v>8904301759501</v>
      </c>
      <c r="D20852" s="69" t="s">
        <v>562</v>
      </c>
      <c r="E20852" s="65">
        <f>IFERROR(VLOOKUP(C20852,Pivot!A:B,2,0),0)</f>
        <v>0</v>
      </c>
      <c r="F20852" s="65">
        <f>IFERROR(VLOOKUP(C20852,Pivot!A:C,3,0),0)</f>
        <v>0</v>
      </c>
    </row>
    <row r="20853" spans="1:6" x14ac:dyDescent="0.25">
      <c r="A20853" s="68" t="s">
        <v>105</v>
      </c>
      <c r="B20853" s="69">
        <v>491948346</v>
      </c>
      <c r="C20853" s="68">
        <v>8904301759457</v>
      </c>
      <c r="D20853" s="69" t="s">
        <v>13972</v>
      </c>
      <c r="E20853" s="65">
        <f>IFERROR(VLOOKUP(C20853,Pivot!A:B,2,0),0)</f>
        <v>0</v>
      </c>
      <c r="F20853" s="65">
        <f>IFERROR(VLOOKUP(C20853,Pivot!A:C,3,0),0)</f>
        <v>0</v>
      </c>
    </row>
    <row r="20854" spans="1:6" x14ac:dyDescent="0.25">
      <c r="A20854" s="68" t="s">
        <v>105</v>
      </c>
      <c r="B20854" s="69">
        <v>491948362</v>
      </c>
      <c r="C20854" s="68">
        <v>8904301759617</v>
      </c>
      <c r="D20854" s="69" t="s">
        <v>563</v>
      </c>
      <c r="E20854" s="65">
        <f>IFERROR(VLOOKUP(C20854,Pivot!A:B,2,0),0)</f>
        <v>0</v>
      </c>
      <c r="F20854" s="65">
        <f>IFERROR(VLOOKUP(C20854,Pivot!A:C,3,0),0)</f>
        <v>0</v>
      </c>
    </row>
    <row r="20855" spans="1:6" x14ac:dyDescent="0.25">
      <c r="A20855" s="68" t="s">
        <v>105</v>
      </c>
      <c r="B20855" s="69">
        <v>491948361</v>
      </c>
      <c r="C20855" s="68">
        <v>8904301759600</v>
      </c>
      <c r="D20855" s="69" t="s">
        <v>13973</v>
      </c>
      <c r="E20855" s="65">
        <f>IFERROR(VLOOKUP(C20855,Pivot!A:B,2,0),0)</f>
        <v>0</v>
      </c>
      <c r="F20855" s="65">
        <f>IFERROR(VLOOKUP(C20855,Pivot!A:C,3,0),0)</f>
        <v>0</v>
      </c>
    </row>
    <row r="20856" spans="1:6" x14ac:dyDescent="0.25">
      <c r="A20856" s="68" t="s">
        <v>105</v>
      </c>
      <c r="B20856" s="69">
        <v>491948364</v>
      </c>
      <c r="C20856" s="68">
        <v>8904301759631</v>
      </c>
      <c r="D20856" s="69" t="s">
        <v>564</v>
      </c>
      <c r="E20856" s="65">
        <f>IFERROR(VLOOKUP(C20856,Pivot!A:B,2,0),0)</f>
        <v>0</v>
      </c>
      <c r="F20856" s="65">
        <f>IFERROR(VLOOKUP(C20856,Pivot!A:C,3,0),0)</f>
        <v>0</v>
      </c>
    </row>
    <row r="20857" spans="1:6" x14ac:dyDescent="0.25">
      <c r="A20857" s="68" t="s">
        <v>105</v>
      </c>
      <c r="B20857" s="69">
        <v>491948355</v>
      </c>
      <c r="C20857" s="68">
        <v>8904301759549</v>
      </c>
      <c r="D20857" s="69" t="s">
        <v>565</v>
      </c>
      <c r="E20857" s="65">
        <f>IFERROR(VLOOKUP(C20857,Pivot!A:B,2,0),0)</f>
        <v>0</v>
      </c>
      <c r="F20857" s="65">
        <f>IFERROR(VLOOKUP(C20857,Pivot!A:C,3,0),0)</f>
        <v>0</v>
      </c>
    </row>
    <row r="20858" spans="1:6" x14ac:dyDescent="0.25">
      <c r="A20858" s="68" t="s">
        <v>105</v>
      </c>
      <c r="B20858" s="69">
        <v>491948356</v>
      </c>
      <c r="C20858" s="68">
        <v>8904301759556</v>
      </c>
      <c r="D20858" s="69" t="s">
        <v>13974</v>
      </c>
      <c r="E20858" s="65">
        <f>IFERROR(VLOOKUP(C20858,Pivot!A:B,2,0),0)</f>
        <v>0</v>
      </c>
      <c r="F20858" s="65">
        <f>IFERROR(VLOOKUP(C20858,Pivot!A:C,3,0),0)</f>
        <v>0</v>
      </c>
    </row>
    <row r="20859" spans="1:6" x14ac:dyDescent="0.25">
      <c r="A20859" s="68" t="s">
        <v>105</v>
      </c>
      <c r="B20859" s="69">
        <v>491948358</v>
      </c>
      <c r="C20859" s="68">
        <v>8904301759570</v>
      </c>
      <c r="D20859" s="69" t="s">
        <v>566</v>
      </c>
      <c r="E20859" s="65">
        <f>IFERROR(VLOOKUP(C20859,Pivot!A:B,2,0),0)</f>
        <v>0</v>
      </c>
      <c r="F20859" s="65">
        <f>IFERROR(VLOOKUP(C20859,Pivot!A:C,3,0),0)</f>
        <v>0</v>
      </c>
    </row>
    <row r="20860" spans="1:6" x14ac:dyDescent="0.25">
      <c r="A20860" s="68" t="s">
        <v>105</v>
      </c>
      <c r="B20860" s="69">
        <v>491948359</v>
      </c>
      <c r="C20860" s="68">
        <v>8904301759587</v>
      </c>
      <c r="D20860" s="69" t="s">
        <v>13975</v>
      </c>
      <c r="E20860" s="65">
        <f>IFERROR(VLOOKUP(C20860,Pivot!A:B,2,0),0)</f>
        <v>0</v>
      </c>
      <c r="F20860" s="65">
        <f>IFERROR(VLOOKUP(C20860,Pivot!A:C,3,0),0)</f>
        <v>0</v>
      </c>
    </row>
    <row r="20861" spans="1:6" x14ac:dyDescent="0.25">
      <c r="A20861" s="68" t="s">
        <v>105</v>
      </c>
      <c r="B20861" s="69">
        <v>491948363</v>
      </c>
      <c r="C20861" s="68">
        <v>8904301759624</v>
      </c>
      <c r="D20861" s="69" t="s">
        <v>13976</v>
      </c>
      <c r="E20861" s="65">
        <f>IFERROR(VLOOKUP(C20861,Pivot!A:B,2,0),0)</f>
        <v>0</v>
      </c>
      <c r="F20861" s="65">
        <f>IFERROR(VLOOKUP(C20861,Pivot!A:C,3,0),0)</f>
        <v>0</v>
      </c>
    </row>
    <row r="20862" spans="1:6" x14ac:dyDescent="0.25">
      <c r="A20862" s="68" t="s">
        <v>105</v>
      </c>
      <c r="B20862" s="69">
        <v>491948357</v>
      </c>
      <c r="C20862" s="68">
        <v>8904301759563</v>
      </c>
      <c r="D20862" s="69" t="s">
        <v>13977</v>
      </c>
      <c r="E20862" s="65">
        <f>IFERROR(VLOOKUP(C20862,Pivot!A:B,2,0),0)</f>
        <v>0</v>
      </c>
      <c r="F20862" s="65">
        <f>IFERROR(VLOOKUP(C20862,Pivot!A:C,3,0),0)</f>
        <v>0</v>
      </c>
    </row>
    <row r="20863" spans="1:6" x14ac:dyDescent="0.25">
      <c r="A20863" s="68" t="s">
        <v>105</v>
      </c>
      <c r="B20863" s="69">
        <v>491948360</v>
      </c>
      <c r="C20863" s="68">
        <v>8904301759594</v>
      </c>
      <c r="D20863" s="69" t="s">
        <v>13978</v>
      </c>
      <c r="E20863" s="65">
        <f>IFERROR(VLOOKUP(C20863,Pivot!A:B,2,0),0)</f>
        <v>0</v>
      </c>
      <c r="F20863" s="65">
        <f>IFERROR(VLOOKUP(C20863,Pivot!A:C,3,0),0)</f>
        <v>0</v>
      </c>
    </row>
    <row r="20864" spans="1:6" x14ac:dyDescent="0.25">
      <c r="A20864" s="68" t="s">
        <v>105</v>
      </c>
      <c r="B20864" s="69">
        <v>492362797</v>
      </c>
      <c r="C20864" s="68">
        <v>8905450002654</v>
      </c>
      <c r="D20864" s="69" t="s">
        <v>193</v>
      </c>
      <c r="E20864" s="65">
        <f>IFERROR(VLOOKUP(C20864,Pivot!A:B,2,0),0)</f>
        <v>0</v>
      </c>
      <c r="F20864" s="65">
        <f>IFERROR(VLOOKUP(C20864,Pivot!A:C,3,0),0)</f>
        <v>0</v>
      </c>
    </row>
    <row r="20865" spans="1:6" x14ac:dyDescent="0.25">
      <c r="A20865" s="68" t="s">
        <v>105</v>
      </c>
      <c r="B20865" s="69">
        <v>491603789</v>
      </c>
      <c r="C20865" s="68">
        <v>5015353611570</v>
      </c>
      <c r="D20865" s="69" t="s">
        <v>13979</v>
      </c>
      <c r="E20865" s="65">
        <f>IFERROR(VLOOKUP(C20865,Pivot!A:B,2,0),0)</f>
        <v>0</v>
      </c>
      <c r="F20865" s="65">
        <f>IFERROR(VLOOKUP(C20865,Pivot!A:C,3,0),0)</f>
        <v>0</v>
      </c>
    </row>
    <row r="20866" spans="1:6" x14ac:dyDescent="0.25">
      <c r="A20866" s="68" t="s">
        <v>105</v>
      </c>
      <c r="B20866" s="69">
        <v>491603788</v>
      </c>
      <c r="C20866" s="68">
        <v>5015353611563</v>
      </c>
      <c r="D20866" s="69" t="s">
        <v>13980</v>
      </c>
      <c r="E20866" s="65">
        <f>IFERROR(VLOOKUP(C20866,Pivot!A:B,2,0),0)</f>
        <v>0</v>
      </c>
      <c r="F20866" s="65">
        <f>IFERROR(VLOOKUP(C20866,Pivot!A:C,3,0),0)</f>
        <v>0</v>
      </c>
    </row>
    <row r="20867" spans="1:6" x14ac:dyDescent="0.25">
      <c r="A20867" s="68" t="s">
        <v>105</v>
      </c>
      <c r="B20867" s="69">
        <v>491603787</v>
      </c>
      <c r="C20867" s="68">
        <v>5015353611556</v>
      </c>
      <c r="D20867" s="69" t="s">
        <v>13981</v>
      </c>
      <c r="E20867" s="65">
        <f>IFERROR(VLOOKUP(C20867,Pivot!A:B,2,0),0)</f>
        <v>0</v>
      </c>
      <c r="F20867" s="65">
        <f>IFERROR(VLOOKUP(C20867,Pivot!A:C,3,0),0)</f>
        <v>0</v>
      </c>
    </row>
    <row r="20868" spans="1:6" x14ac:dyDescent="0.25">
      <c r="A20868" s="68" t="s">
        <v>105</v>
      </c>
      <c r="B20868" s="69">
        <v>493175573</v>
      </c>
      <c r="C20868" s="68">
        <v>8905450240018</v>
      </c>
      <c r="D20868" s="69" t="s">
        <v>13982</v>
      </c>
      <c r="E20868" s="65">
        <f>IFERROR(VLOOKUP(C20868,Pivot!A:B,2,0),0)</f>
        <v>0</v>
      </c>
      <c r="F20868" s="65">
        <f>IFERROR(VLOOKUP(C20868,Pivot!A:C,3,0),0)</f>
        <v>0</v>
      </c>
    </row>
    <row r="20869" spans="1:6" x14ac:dyDescent="0.25">
      <c r="A20869" s="68" t="s">
        <v>105</v>
      </c>
      <c r="B20869" s="69">
        <v>493175571</v>
      </c>
      <c r="C20869" s="68">
        <v>8905450239999</v>
      </c>
      <c r="D20869" s="69" t="s">
        <v>13983</v>
      </c>
      <c r="E20869" s="65">
        <f>IFERROR(VLOOKUP(C20869,Pivot!A:B,2,0),0)</f>
        <v>0</v>
      </c>
      <c r="F20869" s="65">
        <f>IFERROR(VLOOKUP(C20869,Pivot!A:C,3,0),0)</f>
        <v>0</v>
      </c>
    </row>
    <row r="20870" spans="1:6" x14ac:dyDescent="0.25">
      <c r="A20870" s="68" t="s">
        <v>105</v>
      </c>
      <c r="B20870" s="69">
        <v>493175572</v>
      </c>
      <c r="C20870" s="68">
        <v>8905450240001</v>
      </c>
      <c r="D20870" s="69" t="s">
        <v>13984</v>
      </c>
      <c r="E20870" s="65">
        <f>IFERROR(VLOOKUP(C20870,Pivot!A:B,2,0),0)</f>
        <v>0</v>
      </c>
      <c r="F20870" s="65">
        <f>IFERROR(VLOOKUP(C20870,Pivot!A:C,3,0),0)</f>
        <v>0</v>
      </c>
    </row>
    <row r="20871" spans="1:6" x14ac:dyDescent="0.25">
      <c r="A20871" s="68" t="s">
        <v>105</v>
      </c>
      <c r="B20871" s="69">
        <v>493175447</v>
      </c>
      <c r="C20871" s="68">
        <v>493175447</v>
      </c>
      <c r="D20871" s="69" t="s">
        <v>13985</v>
      </c>
      <c r="E20871" s="65">
        <f>IFERROR(VLOOKUP(C20871,Pivot!A:B,2,0),0)</f>
        <v>0</v>
      </c>
      <c r="F20871" s="65">
        <f>IFERROR(VLOOKUP(C20871,Pivot!A:C,3,0),0)</f>
        <v>0</v>
      </c>
    </row>
    <row r="20872" spans="1:6" x14ac:dyDescent="0.25">
      <c r="A20872" s="68" t="s">
        <v>105</v>
      </c>
      <c r="B20872" s="69">
        <v>493174044</v>
      </c>
      <c r="C20872" s="68">
        <v>8906147810460</v>
      </c>
      <c r="D20872" s="69" t="s">
        <v>13986</v>
      </c>
      <c r="E20872" s="65">
        <f>IFERROR(VLOOKUP(C20872,Pivot!A:B,2,0),0)</f>
        <v>0</v>
      </c>
      <c r="F20872" s="65">
        <f>IFERROR(VLOOKUP(C20872,Pivot!A:C,3,0),0)</f>
        <v>0</v>
      </c>
    </row>
    <row r="20873" spans="1:6" x14ac:dyDescent="0.25">
      <c r="A20873" s="68" t="s">
        <v>105</v>
      </c>
      <c r="B20873" s="69">
        <v>492407494</v>
      </c>
      <c r="C20873" s="68">
        <v>8905450024403</v>
      </c>
      <c r="D20873" s="69" t="s">
        <v>194</v>
      </c>
      <c r="E20873" s="65">
        <f>IFERROR(VLOOKUP(C20873,Pivot!A:B,2,0),0)</f>
        <v>0</v>
      </c>
      <c r="F20873" s="65">
        <f>IFERROR(VLOOKUP(C20873,Pivot!A:C,3,0),0)</f>
        <v>0</v>
      </c>
    </row>
    <row r="20874" spans="1:6" x14ac:dyDescent="0.25">
      <c r="A20874" s="68" t="s">
        <v>105</v>
      </c>
      <c r="B20874" s="69">
        <v>492408543</v>
      </c>
      <c r="C20874" s="68">
        <v>8905450215047</v>
      </c>
      <c r="D20874" s="69" t="s">
        <v>13987</v>
      </c>
      <c r="E20874" s="65">
        <f>IFERROR(VLOOKUP(C20874,Pivot!A:B,2,0),0)</f>
        <v>0</v>
      </c>
      <c r="F20874" s="65">
        <f>IFERROR(VLOOKUP(C20874,Pivot!A:C,3,0),0)</f>
        <v>0</v>
      </c>
    </row>
    <row r="20875" spans="1:6" x14ac:dyDescent="0.25">
      <c r="A20875" s="68" t="s">
        <v>105</v>
      </c>
      <c r="B20875" s="69">
        <v>493176499</v>
      </c>
      <c r="C20875" s="68">
        <v>8904432202518</v>
      </c>
      <c r="D20875" s="69" t="s">
        <v>13988</v>
      </c>
      <c r="E20875" s="65">
        <f>IFERROR(VLOOKUP(C20875,Pivot!A:B,2,0),0)</f>
        <v>0</v>
      </c>
      <c r="F20875" s="65">
        <f>IFERROR(VLOOKUP(C20875,Pivot!A:C,3,0),0)</f>
        <v>0</v>
      </c>
    </row>
    <row r="20876" spans="1:6" x14ac:dyDescent="0.25">
      <c r="A20876" s="68" t="s">
        <v>105</v>
      </c>
      <c r="B20876" s="69">
        <v>494229978</v>
      </c>
      <c r="C20876" s="68">
        <v>9780241480397</v>
      </c>
      <c r="D20876" s="69" t="s">
        <v>13989</v>
      </c>
      <c r="E20876" s="65">
        <f>IFERROR(VLOOKUP(C20876,Pivot!A:B,2,0),0)</f>
        <v>0</v>
      </c>
      <c r="F20876" s="65">
        <f>IFERROR(VLOOKUP(C20876,Pivot!A:C,3,0),0)</f>
        <v>0</v>
      </c>
    </row>
    <row r="20877" spans="1:6" x14ac:dyDescent="0.25">
      <c r="A20877" s="68" t="s">
        <v>105</v>
      </c>
      <c r="B20877" s="69">
        <v>493176491</v>
      </c>
      <c r="C20877" s="68">
        <v>8904432202433</v>
      </c>
      <c r="D20877" s="69" t="s">
        <v>13990</v>
      </c>
      <c r="E20877" s="65">
        <f>IFERROR(VLOOKUP(C20877,Pivot!A:B,2,0),0)</f>
        <v>0</v>
      </c>
      <c r="F20877" s="65">
        <f>IFERROR(VLOOKUP(C20877,Pivot!A:C,3,0),0)</f>
        <v>0</v>
      </c>
    </row>
    <row r="20878" spans="1:6" x14ac:dyDescent="0.25">
      <c r="A20878" s="68" t="s">
        <v>105</v>
      </c>
      <c r="B20878" s="69">
        <v>493176497</v>
      </c>
      <c r="C20878" s="68">
        <v>8904432202495</v>
      </c>
      <c r="D20878" s="69" t="s">
        <v>13991</v>
      </c>
      <c r="E20878" s="65">
        <f>IFERROR(VLOOKUP(C20878,Pivot!A:B,2,0),0)</f>
        <v>0</v>
      </c>
      <c r="F20878" s="65">
        <f>IFERROR(VLOOKUP(C20878,Pivot!A:C,3,0),0)</f>
        <v>0</v>
      </c>
    </row>
    <row r="20879" spans="1:6" x14ac:dyDescent="0.25">
      <c r="A20879" s="68" t="s">
        <v>105</v>
      </c>
      <c r="B20879" s="69">
        <v>493176494</v>
      </c>
      <c r="C20879" s="68">
        <v>8904432202464</v>
      </c>
      <c r="D20879" s="69" t="s">
        <v>13992</v>
      </c>
      <c r="E20879" s="65">
        <f>IFERROR(VLOOKUP(C20879,Pivot!A:B,2,0),0)</f>
        <v>0</v>
      </c>
      <c r="F20879" s="65">
        <f>IFERROR(VLOOKUP(C20879,Pivot!A:C,3,0),0)</f>
        <v>0</v>
      </c>
    </row>
    <row r="20880" spans="1:6" x14ac:dyDescent="0.25">
      <c r="A20880" s="68" t="s">
        <v>105</v>
      </c>
      <c r="B20880" s="69">
        <v>493176495</v>
      </c>
      <c r="C20880" s="68">
        <v>8904432202471</v>
      </c>
      <c r="D20880" s="69" t="s">
        <v>13993</v>
      </c>
      <c r="E20880" s="65">
        <f>IFERROR(VLOOKUP(C20880,Pivot!A:B,2,0),0)</f>
        <v>0</v>
      </c>
      <c r="F20880" s="65">
        <f>IFERROR(VLOOKUP(C20880,Pivot!A:C,3,0),0)</f>
        <v>0</v>
      </c>
    </row>
    <row r="20881" spans="1:6" x14ac:dyDescent="0.25">
      <c r="A20881" s="68" t="s">
        <v>105</v>
      </c>
      <c r="B20881" s="69">
        <v>493176509</v>
      </c>
      <c r="C20881" s="68">
        <v>8904432202617</v>
      </c>
      <c r="D20881" s="69" t="s">
        <v>13994</v>
      </c>
      <c r="E20881" s="65">
        <f>IFERROR(VLOOKUP(C20881,Pivot!A:B,2,0),0)</f>
        <v>0</v>
      </c>
      <c r="F20881" s="65">
        <f>IFERROR(VLOOKUP(C20881,Pivot!A:C,3,0),0)</f>
        <v>0</v>
      </c>
    </row>
    <row r="20882" spans="1:6" x14ac:dyDescent="0.25">
      <c r="A20882" s="68" t="s">
        <v>105</v>
      </c>
      <c r="B20882" s="69">
        <v>493176500</v>
      </c>
      <c r="C20882" s="68">
        <v>8904432202525</v>
      </c>
      <c r="D20882" s="69" t="s">
        <v>13995</v>
      </c>
      <c r="E20882" s="65">
        <f>IFERROR(VLOOKUP(C20882,Pivot!A:B,2,0),0)</f>
        <v>0</v>
      </c>
      <c r="F20882" s="65">
        <f>IFERROR(VLOOKUP(C20882,Pivot!A:C,3,0),0)</f>
        <v>0</v>
      </c>
    </row>
    <row r="20883" spans="1:6" x14ac:dyDescent="0.25">
      <c r="A20883" s="68" t="s">
        <v>105</v>
      </c>
      <c r="B20883" s="69">
        <v>494230160</v>
      </c>
      <c r="C20883" s="68">
        <v>9780241703632</v>
      </c>
      <c r="D20883" s="69" t="s">
        <v>13996</v>
      </c>
      <c r="E20883" s="65">
        <f>IFERROR(VLOOKUP(C20883,Pivot!A:B,2,0),0)</f>
        <v>0</v>
      </c>
      <c r="F20883" s="65">
        <f>IFERROR(VLOOKUP(C20883,Pivot!A:C,3,0),0)</f>
        <v>0</v>
      </c>
    </row>
    <row r="20884" spans="1:6" x14ac:dyDescent="0.25">
      <c r="A20884" s="68" t="s">
        <v>105</v>
      </c>
      <c r="B20884" s="69">
        <v>493176502</v>
      </c>
      <c r="C20884" s="68">
        <v>8904432202549</v>
      </c>
      <c r="D20884" s="69" t="s">
        <v>13997</v>
      </c>
      <c r="E20884" s="65">
        <f>IFERROR(VLOOKUP(C20884,Pivot!A:B,2,0),0)</f>
        <v>0</v>
      </c>
      <c r="F20884" s="65">
        <f>IFERROR(VLOOKUP(C20884,Pivot!A:C,3,0),0)</f>
        <v>0</v>
      </c>
    </row>
    <row r="20885" spans="1:6" x14ac:dyDescent="0.25">
      <c r="A20885" s="68" t="s">
        <v>105</v>
      </c>
      <c r="B20885" s="69">
        <v>493176556</v>
      </c>
      <c r="C20885" s="68">
        <v>8904432201375</v>
      </c>
      <c r="D20885" s="69" t="s">
        <v>13998</v>
      </c>
      <c r="E20885" s="65">
        <f>IFERROR(VLOOKUP(C20885,Pivot!A:B,2,0),0)</f>
        <v>0</v>
      </c>
      <c r="F20885" s="65">
        <f>IFERROR(VLOOKUP(C20885,Pivot!A:C,3,0),0)</f>
        <v>0</v>
      </c>
    </row>
    <row r="20886" spans="1:6" x14ac:dyDescent="0.25">
      <c r="A20886" s="68" t="s">
        <v>105</v>
      </c>
      <c r="B20886" s="69">
        <v>493176507</v>
      </c>
      <c r="C20886" s="68">
        <v>8904432202594</v>
      </c>
      <c r="D20886" s="69" t="s">
        <v>13999</v>
      </c>
      <c r="E20886" s="65">
        <f>IFERROR(VLOOKUP(C20886,Pivot!A:B,2,0),0)</f>
        <v>0</v>
      </c>
      <c r="F20886" s="65">
        <f>IFERROR(VLOOKUP(C20886,Pivot!A:C,3,0),0)</f>
        <v>0</v>
      </c>
    </row>
    <row r="20887" spans="1:6" x14ac:dyDescent="0.25">
      <c r="A20887" s="68" t="s">
        <v>105</v>
      </c>
      <c r="B20887" s="69">
        <v>493176234</v>
      </c>
      <c r="C20887" s="68">
        <v>8904432200477</v>
      </c>
      <c r="D20887" s="69" t="s">
        <v>14000</v>
      </c>
      <c r="E20887" s="65">
        <f>IFERROR(VLOOKUP(C20887,Pivot!A:B,2,0),0)</f>
        <v>0</v>
      </c>
      <c r="F20887" s="65">
        <f>IFERROR(VLOOKUP(C20887,Pivot!A:C,3,0),0)</f>
        <v>0</v>
      </c>
    </row>
    <row r="20888" spans="1:6" x14ac:dyDescent="0.25">
      <c r="A20888" s="68" t="s">
        <v>105</v>
      </c>
      <c r="B20888" s="69">
        <v>493176481</v>
      </c>
      <c r="C20888" s="68">
        <v>8904432202334</v>
      </c>
      <c r="D20888" s="69" t="s">
        <v>14001</v>
      </c>
      <c r="E20888" s="65">
        <f>IFERROR(VLOOKUP(C20888,Pivot!A:B,2,0),0)</f>
        <v>0</v>
      </c>
      <c r="F20888" s="65">
        <f>IFERROR(VLOOKUP(C20888,Pivot!A:C,3,0),0)</f>
        <v>0</v>
      </c>
    </row>
    <row r="20889" spans="1:6" x14ac:dyDescent="0.25">
      <c r="A20889" s="68" t="s">
        <v>105</v>
      </c>
      <c r="B20889" s="69">
        <v>493176479</v>
      </c>
      <c r="C20889" s="68">
        <v>8904432202310</v>
      </c>
      <c r="D20889" s="69" t="s">
        <v>14002</v>
      </c>
      <c r="E20889" s="65">
        <f>IFERROR(VLOOKUP(C20889,Pivot!A:B,2,0),0)</f>
        <v>0</v>
      </c>
      <c r="F20889" s="65">
        <f>IFERROR(VLOOKUP(C20889,Pivot!A:C,3,0),0)</f>
        <v>0</v>
      </c>
    </row>
    <row r="20890" spans="1:6" x14ac:dyDescent="0.25">
      <c r="A20890" s="68" t="s">
        <v>105</v>
      </c>
      <c r="B20890" s="69">
        <v>493176496</v>
      </c>
      <c r="C20890" s="68">
        <v>8904432202488</v>
      </c>
      <c r="D20890" s="69" t="s">
        <v>14003</v>
      </c>
      <c r="E20890" s="65">
        <f>IFERROR(VLOOKUP(C20890,Pivot!A:B,2,0),0)</f>
        <v>0</v>
      </c>
      <c r="F20890" s="65">
        <f>IFERROR(VLOOKUP(C20890,Pivot!A:C,3,0),0)</f>
        <v>0</v>
      </c>
    </row>
    <row r="20891" spans="1:6" x14ac:dyDescent="0.25">
      <c r="A20891" s="68" t="s">
        <v>105</v>
      </c>
      <c r="B20891" s="69">
        <v>493176511</v>
      </c>
      <c r="C20891" s="68">
        <v>8904432202631</v>
      </c>
      <c r="D20891" s="69" t="s">
        <v>14004</v>
      </c>
      <c r="E20891" s="65">
        <f>IFERROR(VLOOKUP(C20891,Pivot!A:B,2,0),0)</f>
        <v>0</v>
      </c>
      <c r="F20891" s="65">
        <f>IFERROR(VLOOKUP(C20891,Pivot!A:C,3,0),0)</f>
        <v>0</v>
      </c>
    </row>
    <row r="20892" spans="1:6" x14ac:dyDescent="0.25">
      <c r="A20892" s="68" t="s">
        <v>105</v>
      </c>
      <c r="B20892" s="69">
        <v>493176487</v>
      </c>
      <c r="C20892" s="68">
        <v>8904432202396</v>
      </c>
      <c r="D20892" s="69" t="s">
        <v>14005</v>
      </c>
      <c r="E20892" s="65">
        <f>IFERROR(VLOOKUP(C20892,Pivot!A:B,2,0),0)</f>
        <v>0</v>
      </c>
      <c r="F20892" s="65">
        <f>IFERROR(VLOOKUP(C20892,Pivot!A:C,3,0),0)</f>
        <v>0</v>
      </c>
    </row>
    <row r="20893" spans="1:6" x14ac:dyDescent="0.25">
      <c r="A20893" s="68" t="s">
        <v>105</v>
      </c>
      <c r="B20893" s="69">
        <v>493176505</v>
      </c>
      <c r="C20893" s="68">
        <v>8904432202570</v>
      </c>
      <c r="D20893" s="69" t="s">
        <v>14006</v>
      </c>
      <c r="E20893" s="65">
        <f>IFERROR(VLOOKUP(C20893,Pivot!A:B,2,0),0)</f>
        <v>0</v>
      </c>
      <c r="F20893" s="65">
        <f>IFERROR(VLOOKUP(C20893,Pivot!A:C,3,0),0)</f>
        <v>0</v>
      </c>
    </row>
    <row r="20894" spans="1:6" x14ac:dyDescent="0.25">
      <c r="A20894" s="68" t="s">
        <v>105</v>
      </c>
      <c r="B20894" s="69">
        <v>493176506</v>
      </c>
      <c r="C20894" s="68">
        <v>8904432202587</v>
      </c>
      <c r="D20894" s="69" t="s">
        <v>14007</v>
      </c>
      <c r="E20894" s="65">
        <f>IFERROR(VLOOKUP(C20894,Pivot!A:B,2,0),0)</f>
        <v>0</v>
      </c>
      <c r="F20894" s="65">
        <f>IFERROR(VLOOKUP(C20894,Pivot!A:C,3,0),0)</f>
        <v>0</v>
      </c>
    </row>
    <row r="20895" spans="1:6" x14ac:dyDescent="0.25">
      <c r="A20895" s="68" t="s">
        <v>105</v>
      </c>
      <c r="B20895" s="69">
        <v>493176504</v>
      </c>
      <c r="C20895" s="68">
        <v>8904432202563</v>
      </c>
      <c r="D20895" s="69" t="s">
        <v>14008</v>
      </c>
      <c r="E20895" s="65">
        <f>IFERROR(VLOOKUP(C20895,Pivot!A:B,2,0),0)</f>
        <v>0</v>
      </c>
      <c r="F20895" s="65">
        <f>IFERROR(VLOOKUP(C20895,Pivot!A:C,3,0),0)</f>
        <v>0</v>
      </c>
    </row>
    <row r="20896" spans="1:6" x14ac:dyDescent="0.25">
      <c r="A20896" s="68" t="s">
        <v>105</v>
      </c>
      <c r="B20896" s="69">
        <v>493176503</v>
      </c>
      <c r="C20896" s="68">
        <v>8904432202556</v>
      </c>
      <c r="D20896" s="69" t="s">
        <v>14009</v>
      </c>
      <c r="E20896" s="65">
        <f>IFERROR(VLOOKUP(C20896,Pivot!A:B,2,0),0)</f>
        <v>0</v>
      </c>
      <c r="F20896" s="65">
        <f>IFERROR(VLOOKUP(C20896,Pivot!A:C,3,0),0)</f>
        <v>0</v>
      </c>
    </row>
    <row r="20897" spans="1:6" x14ac:dyDescent="0.25">
      <c r="A20897" s="68" t="s">
        <v>105</v>
      </c>
      <c r="B20897" s="69">
        <v>493176501</v>
      </c>
      <c r="C20897" s="68">
        <v>8904432202532</v>
      </c>
      <c r="D20897" s="69" t="s">
        <v>14010</v>
      </c>
      <c r="E20897" s="65">
        <f>IFERROR(VLOOKUP(C20897,Pivot!A:B,2,0),0)</f>
        <v>0</v>
      </c>
      <c r="F20897" s="65">
        <f>IFERROR(VLOOKUP(C20897,Pivot!A:C,3,0),0)</f>
        <v>0</v>
      </c>
    </row>
    <row r="20898" spans="1:6" x14ac:dyDescent="0.25">
      <c r="A20898" s="68" t="s">
        <v>105</v>
      </c>
      <c r="B20898" s="69">
        <v>493176508</v>
      </c>
      <c r="C20898" s="68">
        <v>8904432202600</v>
      </c>
      <c r="D20898" s="69" t="s">
        <v>14011</v>
      </c>
      <c r="E20898" s="65">
        <f>IFERROR(VLOOKUP(C20898,Pivot!A:B,2,0),0)</f>
        <v>0</v>
      </c>
      <c r="F20898" s="65">
        <f>IFERROR(VLOOKUP(C20898,Pivot!A:C,3,0),0)</f>
        <v>0</v>
      </c>
    </row>
    <row r="20899" spans="1:6" x14ac:dyDescent="0.25">
      <c r="A20899" s="68" t="s">
        <v>105</v>
      </c>
      <c r="B20899" s="69">
        <v>493176480</v>
      </c>
      <c r="C20899" s="68">
        <v>8904432202327</v>
      </c>
      <c r="D20899" s="69" t="s">
        <v>14012</v>
      </c>
      <c r="E20899" s="65">
        <f>IFERROR(VLOOKUP(C20899,Pivot!A:B,2,0),0)</f>
        <v>0</v>
      </c>
      <c r="F20899" s="65">
        <f>IFERROR(VLOOKUP(C20899,Pivot!A:C,3,0),0)</f>
        <v>0</v>
      </c>
    </row>
    <row r="20900" spans="1:6" x14ac:dyDescent="0.25">
      <c r="A20900" s="68" t="s">
        <v>105</v>
      </c>
      <c r="B20900" s="69">
        <v>493176492</v>
      </c>
      <c r="C20900" s="68">
        <v>8904432202440</v>
      </c>
      <c r="D20900" s="69" t="s">
        <v>14013</v>
      </c>
      <c r="E20900" s="65">
        <f>IFERROR(VLOOKUP(C20900,Pivot!A:B,2,0),0)</f>
        <v>0</v>
      </c>
      <c r="F20900" s="65">
        <f>IFERROR(VLOOKUP(C20900,Pivot!A:C,3,0),0)</f>
        <v>0</v>
      </c>
    </row>
    <row r="20901" spans="1:6" x14ac:dyDescent="0.25">
      <c r="A20901" s="68" t="s">
        <v>105</v>
      </c>
      <c r="B20901" s="69">
        <v>493176493</v>
      </c>
      <c r="C20901" s="68">
        <v>8904432202457</v>
      </c>
      <c r="D20901" s="69" t="s">
        <v>14014</v>
      </c>
      <c r="E20901" s="65">
        <f>IFERROR(VLOOKUP(C20901,Pivot!A:B,2,0),0)</f>
        <v>0</v>
      </c>
      <c r="F20901" s="65">
        <f>IFERROR(VLOOKUP(C20901,Pivot!A:C,3,0),0)</f>
        <v>0</v>
      </c>
    </row>
    <row r="20902" spans="1:6" x14ac:dyDescent="0.25">
      <c r="A20902" s="68" t="s">
        <v>105</v>
      </c>
      <c r="B20902" s="69">
        <v>493176510</v>
      </c>
      <c r="C20902" s="68">
        <v>8904432202624</v>
      </c>
      <c r="D20902" s="69" t="s">
        <v>14015</v>
      </c>
      <c r="E20902" s="65">
        <f>IFERROR(VLOOKUP(C20902,Pivot!A:B,2,0),0)</f>
        <v>0</v>
      </c>
      <c r="F20902" s="65">
        <f>IFERROR(VLOOKUP(C20902,Pivot!A:C,3,0),0)</f>
        <v>0</v>
      </c>
    </row>
    <row r="20903" spans="1:6" x14ac:dyDescent="0.25">
      <c r="A20903" s="68" t="s">
        <v>105</v>
      </c>
      <c r="B20903" s="69">
        <v>493176488</v>
      </c>
      <c r="C20903" s="68">
        <v>8904432202402</v>
      </c>
      <c r="D20903" s="69" t="s">
        <v>14016</v>
      </c>
      <c r="E20903" s="65">
        <f>IFERROR(VLOOKUP(C20903,Pivot!A:B,2,0),0)</f>
        <v>0</v>
      </c>
      <c r="F20903" s="65">
        <f>IFERROR(VLOOKUP(C20903,Pivot!A:C,3,0),0)</f>
        <v>0</v>
      </c>
    </row>
    <row r="20904" spans="1:6" x14ac:dyDescent="0.25">
      <c r="A20904" s="68" t="s">
        <v>105</v>
      </c>
      <c r="B20904" s="69">
        <v>493176498</v>
      </c>
      <c r="C20904" s="68">
        <v>8904432202501</v>
      </c>
      <c r="D20904" s="69" t="s">
        <v>14017</v>
      </c>
      <c r="E20904" s="65">
        <f>IFERROR(VLOOKUP(C20904,Pivot!A:B,2,0),0)</f>
        <v>0</v>
      </c>
      <c r="F20904" s="65">
        <f>IFERROR(VLOOKUP(C20904,Pivot!A:C,3,0),0)</f>
        <v>0</v>
      </c>
    </row>
    <row r="20905" spans="1:6" x14ac:dyDescent="0.25">
      <c r="A20905" s="68" t="s">
        <v>105</v>
      </c>
      <c r="B20905" s="69">
        <v>493174593</v>
      </c>
      <c r="C20905" s="68">
        <v>8904027124034</v>
      </c>
      <c r="D20905" s="69" t="s">
        <v>14018</v>
      </c>
      <c r="E20905" s="65">
        <f>IFERROR(VLOOKUP(C20905,Pivot!A:B,2,0),0)</f>
        <v>0</v>
      </c>
      <c r="F20905" s="65">
        <f>IFERROR(VLOOKUP(C20905,Pivot!A:C,3,0),0)</f>
        <v>0</v>
      </c>
    </row>
    <row r="20906" spans="1:6" x14ac:dyDescent="0.25">
      <c r="A20906" s="68" t="s">
        <v>105</v>
      </c>
      <c r="B20906" s="69">
        <v>493174595</v>
      </c>
      <c r="C20906" s="68">
        <v>8904027124058</v>
      </c>
      <c r="D20906" s="69" t="s">
        <v>14019</v>
      </c>
      <c r="E20906" s="65">
        <f>IFERROR(VLOOKUP(C20906,Pivot!A:B,2,0),0)</f>
        <v>0</v>
      </c>
      <c r="F20906" s="65">
        <f>IFERROR(VLOOKUP(C20906,Pivot!A:C,3,0),0)</f>
        <v>0</v>
      </c>
    </row>
    <row r="20907" spans="1:6" x14ac:dyDescent="0.25">
      <c r="A20907" s="68" t="s">
        <v>105</v>
      </c>
      <c r="B20907" s="69">
        <v>493174591</v>
      </c>
      <c r="C20907" s="68">
        <v>8904027124010</v>
      </c>
      <c r="D20907" s="69" t="s">
        <v>14020</v>
      </c>
      <c r="E20907" s="65">
        <f>IFERROR(VLOOKUP(C20907,Pivot!A:B,2,0),0)</f>
        <v>0</v>
      </c>
      <c r="F20907" s="65">
        <f>IFERROR(VLOOKUP(C20907,Pivot!A:C,3,0),0)</f>
        <v>0</v>
      </c>
    </row>
    <row r="20908" spans="1:6" x14ac:dyDescent="0.25">
      <c r="A20908" s="68" t="s">
        <v>105</v>
      </c>
      <c r="B20908" s="69">
        <v>493174592</v>
      </c>
      <c r="C20908" s="68">
        <v>8904027124027</v>
      </c>
      <c r="D20908" s="69" t="s">
        <v>14021</v>
      </c>
      <c r="E20908" s="65">
        <f>IFERROR(VLOOKUP(C20908,Pivot!A:B,2,0),0)</f>
        <v>0</v>
      </c>
      <c r="F20908" s="65">
        <f>IFERROR(VLOOKUP(C20908,Pivot!A:C,3,0),0)</f>
        <v>0</v>
      </c>
    </row>
    <row r="20909" spans="1:6" x14ac:dyDescent="0.25">
      <c r="A20909" s="68" t="s">
        <v>105</v>
      </c>
      <c r="B20909" s="69">
        <v>493174594</v>
      </c>
      <c r="C20909" s="68">
        <v>8904027124041</v>
      </c>
      <c r="D20909" s="69" t="s">
        <v>14022</v>
      </c>
      <c r="E20909" s="65">
        <f>IFERROR(VLOOKUP(C20909,Pivot!A:B,2,0),0)</f>
        <v>0</v>
      </c>
      <c r="F20909" s="65">
        <f>IFERROR(VLOOKUP(C20909,Pivot!A:C,3,0),0)</f>
        <v>0</v>
      </c>
    </row>
    <row r="20910" spans="1:6" x14ac:dyDescent="0.25">
      <c r="A20910" s="68" t="s">
        <v>105</v>
      </c>
      <c r="B20910" s="69">
        <v>493176476</v>
      </c>
      <c r="C20910" s="68">
        <v>8904027124331</v>
      </c>
      <c r="D20910" s="69" t="s">
        <v>14023</v>
      </c>
      <c r="E20910" s="65">
        <f>IFERROR(VLOOKUP(C20910,Pivot!A:B,2,0),0)</f>
        <v>0</v>
      </c>
      <c r="F20910" s="65">
        <f>IFERROR(VLOOKUP(C20910,Pivot!A:C,3,0),0)</f>
        <v>0</v>
      </c>
    </row>
    <row r="20911" spans="1:6" x14ac:dyDescent="0.25">
      <c r="A20911" s="68" t="s">
        <v>105</v>
      </c>
      <c r="B20911" s="69">
        <v>492409203</v>
      </c>
      <c r="C20911" s="68">
        <v>8906067988751</v>
      </c>
      <c r="D20911" s="69" t="s">
        <v>197</v>
      </c>
      <c r="E20911" s="65">
        <f>IFERROR(VLOOKUP(C20911,Pivot!A:B,2,0),0)</f>
        <v>0</v>
      </c>
      <c r="F20911" s="65">
        <f>IFERROR(VLOOKUP(C20911,Pivot!A:C,3,0),0)</f>
        <v>0</v>
      </c>
    </row>
    <row r="20912" spans="1:6" x14ac:dyDescent="0.25">
      <c r="A20912" s="68" t="s">
        <v>105</v>
      </c>
      <c r="B20912" s="69">
        <v>492409204</v>
      </c>
      <c r="C20912" s="68">
        <v>8906067988768</v>
      </c>
      <c r="D20912" s="69" t="s">
        <v>198</v>
      </c>
      <c r="E20912" s="65">
        <f>IFERROR(VLOOKUP(C20912,Pivot!A:B,2,0),0)</f>
        <v>0</v>
      </c>
      <c r="F20912" s="65">
        <f>IFERROR(VLOOKUP(C20912,Pivot!A:C,3,0),0)</f>
        <v>0</v>
      </c>
    </row>
    <row r="20913" spans="1:6" x14ac:dyDescent="0.25">
      <c r="A20913" s="68" t="s">
        <v>105</v>
      </c>
      <c r="B20913" s="69">
        <v>493663393</v>
      </c>
      <c r="C20913" s="68">
        <v>493663393</v>
      </c>
      <c r="D20913" s="69" t="s">
        <v>567</v>
      </c>
      <c r="E20913" s="65">
        <f>IFERROR(VLOOKUP(C20913,Pivot!A:B,2,0),0)</f>
        <v>0</v>
      </c>
      <c r="F20913" s="65">
        <f>IFERROR(VLOOKUP(C20913,Pivot!A:C,3,0),0)</f>
        <v>0</v>
      </c>
    </row>
    <row r="20914" spans="1:6" x14ac:dyDescent="0.25">
      <c r="A20914" s="68" t="s">
        <v>105</v>
      </c>
      <c r="B20914" s="69">
        <v>493663393</v>
      </c>
      <c r="C20914" s="68">
        <v>778988497548</v>
      </c>
      <c r="D20914" s="69" t="s">
        <v>567</v>
      </c>
      <c r="E20914" s="65">
        <f>IFERROR(VLOOKUP(C20914,Pivot!A:B,2,0),0)</f>
        <v>0</v>
      </c>
      <c r="F20914" s="65">
        <f>IFERROR(VLOOKUP(C20914,Pivot!A:C,3,0),0)</f>
        <v>0</v>
      </c>
    </row>
    <row r="20915" spans="1:6" x14ac:dyDescent="0.25">
      <c r="A20915" s="68" t="s">
        <v>105</v>
      </c>
      <c r="B20915" s="69">
        <v>492409202</v>
      </c>
      <c r="C20915" s="68">
        <v>8906067988744</v>
      </c>
      <c r="D20915" s="69" t="s">
        <v>199</v>
      </c>
      <c r="E20915" s="65">
        <f>IFERROR(VLOOKUP(C20915,Pivot!A:B,2,0),0)</f>
        <v>0</v>
      </c>
      <c r="F20915" s="65">
        <f>IFERROR(VLOOKUP(C20915,Pivot!A:C,3,0),0)</f>
        <v>0</v>
      </c>
    </row>
    <row r="20916" spans="1:6" x14ac:dyDescent="0.25">
      <c r="A20916" s="68" t="s">
        <v>105</v>
      </c>
      <c r="B20916" s="69">
        <v>492409201</v>
      </c>
      <c r="C20916" s="68">
        <v>8906067988737</v>
      </c>
      <c r="D20916" s="69" t="s">
        <v>200</v>
      </c>
      <c r="E20916" s="65">
        <f>IFERROR(VLOOKUP(C20916,Pivot!A:B,2,0),0)</f>
        <v>0</v>
      </c>
      <c r="F20916" s="65">
        <f>IFERROR(VLOOKUP(C20916,Pivot!A:C,3,0),0)</f>
        <v>0</v>
      </c>
    </row>
    <row r="20917" spans="1:6" x14ac:dyDescent="0.25">
      <c r="A20917" s="68" t="s">
        <v>105</v>
      </c>
      <c r="B20917" s="69">
        <v>493663392</v>
      </c>
      <c r="C20917" s="68">
        <v>493663392</v>
      </c>
      <c r="D20917" s="69" t="s">
        <v>568</v>
      </c>
      <c r="E20917" s="65">
        <f>IFERROR(VLOOKUP(C20917,Pivot!A:B,2,0),0)</f>
        <v>0</v>
      </c>
      <c r="F20917" s="65">
        <f>IFERROR(VLOOKUP(C20917,Pivot!A:C,3,0),0)</f>
        <v>0</v>
      </c>
    </row>
    <row r="20918" spans="1:6" x14ac:dyDescent="0.25">
      <c r="A20918" s="68" t="s">
        <v>105</v>
      </c>
      <c r="B20918" s="69">
        <v>493663392</v>
      </c>
      <c r="C20918" s="68">
        <v>778988436264</v>
      </c>
      <c r="D20918" s="69" t="s">
        <v>568</v>
      </c>
      <c r="E20918" s="65">
        <f>IFERROR(VLOOKUP(C20918,Pivot!A:B,2,0),0)</f>
        <v>0</v>
      </c>
      <c r="F20918" s="65">
        <f>IFERROR(VLOOKUP(C20918,Pivot!A:C,3,0),0)</f>
        <v>0</v>
      </c>
    </row>
    <row r="20919" spans="1:6" x14ac:dyDescent="0.25">
      <c r="A20919" s="68" t="s">
        <v>105</v>
      </c>
      <c r="B20919" s="69">
        <v>493176203</v>
      </c>
      <c r="C20919" s="68">
        <v>8905450258754</v>
      </c>
      <c r="D20919" s="69" t="s">
        <v>14024</v>
      </c>
      <c r="E20919" s="65">
        <f>IFERROR(VLOOKUP(C20919,Pivot!A:B,2,0),0)</f>
        <v>0</v>
      </c>
      <c r="F20919" s="65">
        <f>IFERROR(VLOOKUP(C20919,Pivot!A:C,3,0),0)</f>
        <v>0</v>
      </c>
    </row>
    <row r="20920" spans="1:6" x14ac:dyDescent="0.25">
      <c r="A20920" s="68" t="s">
        <v>105</v>
      </c>
      <c r="B20920" s="69">
        <v>492409208</v>
      </c>
      <c r="C20920" s="68">
        <v>8906067988805</v>
      </c>
      <c r="D20920" s="69" t="s">
        <v>201</v>
      </c>
      <c r="E20920" s="65">
        <f>IFERROR(VLOOKUP(C20920,Pivot!A:B,2,0),0)</f>
        <v>0</v>
      </c>
      <c r="F20920" s="65">
        <f>IFERROR(VLOOKUP(C20920,Pivot!A:C,3,0),0)</f>
        <v>0</v>
      </c>
    </row>
    <row r="20921" spans="1:6" x14ac:dyDescent="0.25">
      <c r="A20921" s="68" t="s">
        <v>105</v>
      </c>
      <c r="B20921" s="69">
        <v>491603786</v>
      </c>
      <c r="C20921" s="68">
        <v>5015353611549</v>
      </c>
      <c r="D20921" s="69" t="s">
        <v>14025</v>
      </c>
      <c r="E20921" s="65">
        <f>IFERROR(VLOOKUP(C20921,Pivot!A:B,2,0),0)</f>
        <v>0</v>
      </c>
      <c r="F20921" s="65">
        <f>IFERROR(VLOOKUP(C20921,Pivot!A:C,3,0),0)</f>
        <v>0</v>
      </c>
    </row>
    <row r="20922" spans="1:6" x14ac:dyDescent="0.25">
      <c r="A20922" s="68" t="s">
        <v>105</v>
      </c>
      <c r="B20922" s="69">
        <v>493175567</v>
      </c>
      <c r="C20922" s="68">
        <v>8905450757394</v>
      </c>
      <c r="D20922" s="69" t="s">
        <v>14026</v>
      </c>
      <c r="E20922" s="65">
        <f>IFERROR(VLOOKUP(C20922,Pivot!A:B,2,0),0)</f>
        <v>0</v>
      </c>
      <c r="F20922" s="65">
        <f>IFERROR(VLOOKUP(C20922,Pivot!A:C,3,0),0)</f>
        <v>0</v>
      </c>
    </row>
    <row r="20923" spans="1:6" x14ac:dyDescent="0.25">
      <c r="A20923" s="68" t="s">
        <v>105</v>
      </c>
      <c r="B20923" s="69">
        <v>492409715</v>
      </c>
      <c r="C20923" s="68">
        <v>8904153501020</v>
      </c>
      <c r="D20923" s="69" t="s">
        <v>14027</v>
      </c>
      <c r="E20923" s="65">
        <f>IFERROR(VLOOKUP(C20923,Pivot!A:B,2,0),0)</f>
        <v>0</v>
      </c>
      <c r="F20923" s="65">
        <f>IFERROR(VLOOKUP(C20923,Pivot!A:C,3,0),0)</f>
        <v>0</v>
      </c>
    </row>
    <row r="20924" spans="1:6" x14ac:dyDescent="0.25">
      <c r="A20924" s="68" t="s">
        <v>105</v>
      </c>
      <c r="B20924" s="69">
        <v>491603785</v>
      </c>
      <c r="C20924" s="68">
        <v>5015353611532</v>
      </c>
      <c r="D20924" s="69" t="s">
        <v>14028</v>
      </c>
      <c r="E20924" s="65">
        <f>IFERROR(VLOOKUP(C20924,Pivot!A:B,2,0),0)</f>
        <v>0</v>
      </c>
      <c r="F20924" s="65">
        <f>IFERROR(VLOOKUP(C20924,Pivot!A:C,3,0),0)</f>
        <v>0</v>
      </c>
    </row>
    <row r="20925" spans="1:6" x14ac:dyDescent="0.25">
      <c r="A20925" s="68" t="s">
        <v>105</v>
      </c>
      <c r="B20925" s="69">
        <v>493175456</v>
      </c>
      <c r="C20925" s="68">
        <v>493175456</v>
      </c>
      <c r="D20925" s="69" t="s">
        <v>14029</v>
      </c>
      <c r="E20925" s="65">
        <f>IFERROR(VLOOKUP(C20925,Pivot!A:B,2,0),0)</f>
        <v>0</v>
      </c>
      <c r="F20925" s="65">
        <f>IFERROR(VLOOKUP(C20925,Pivot!A:C,3,0),0)</f>
        <v>0</v>
      </c>
    </row>
    <row r="20926" spans="1:6" x14ac:dyDescent="0.25">
      <c r="A20926" s="68" t="s">
        <v>105</v>
      </c>
      <c r="B20926" s="69">
        <v>492907915</v>
      </c>
      <c r="C20926" s="68">
        <v>8907971212079</v>
      </c>
      <c r="D20926" s="69" t="s">
        <v>14030</v>
      </c>
      <c r="E20926" s="65">
        <f>IFERROR(VLOOKUP(C20926,Pivot!A:B,2,0),0)</f>
        <v>0</v>
      </c>
      <c r="F20926" s="65">
        <f>IFERROR(VLOOKUP(C20926,Pivot!A:C,3,0),0)</f>
        <v>0</v>
      </c>
    </row>
    <row r="20927" spans="1:6" x14ac:dyDescent="0.25">
      <c r="A20927" s="68" t="s">
        <v>105</v>
      </c>
      <c r="B20927" s="69">
        <v>492409150</v>
      </c>
      <c r="C20927" s="68">
        <v>8904391800350</v>
      </c>
      <c r="D20927" s="69" t="s">
        <v>202</v>
      </c>
      <c r="E20927" s="65">
        <f>IFERROR(VLOOKUP(C20927,Pivot!A:B,2,0),0)</f>
        <v>0</v>
      </c>
      <c r="F20927" s="65">
        <f>IFERROR(VLOOKUP(C20927,Pivot!A:C,3,0),0)</f>
        <v>0</v>
      </c>
    </row>
    <row r="20928" spans="1:6" x14ac:dyDescent="0.25">
      <c r="A20928" s="68" t="s">
        <v>105</v>
      </c>
      <c r="B20928" s="69">
        <v>493663516</v>
      </c>
      <c r="C20928" s="68">
        <v>493663516</v>
      </c>
      <c r="D20928" s="69" t="s">
        <v>569</v>
      </c>
      <c r="E20928" s="65">
        <f>IFERROR(VLOOKUP(C20928,Pivot!A:B,2,0),0)</f>
        <v>0</v>
      </c>
      <c r="F20928" s="65">
        <f>IFERROR(VLOOKUP(C20928,Pivot!A:C,3,0),0)</f>
        <v>0</v>
      </c>
    </row>
    <row r="20929" spans="1:6" x14ac:dyDescent="0.25">
      <c r="A20929" s="68" t="s">
        <v>105</v>
      </c>
      <c r="B20929" s="69">
        <v>493663516</v>
      </c>
      <c r="C20929" s="68">
        <v>8421134908291</v>
      </c>
      <c r="D20929" s="69" t="s">
        <v>569</v>
      </c>
      <c r="E20929" s="65">
        <f>IFERROR(VLOOKUP(C20929,Pivot!A:B,2,0),0)</f>
        <v>0</v>
      </c>
      <c r="F20929" s="65">
        <f>IFERROR(VLOOKUP(C20929,Pivot!A:C,3,0),0)</f>
        <v>0</v>
      </c>
    </row>
    <row r="20930" spans="1:6" x14ac:dyDescent="0.25">
      <c r="A20930" s="68" t="s">
        <v>105</v>
      </c>
      <c r="B20930" s="69">
        <v>491603784</v>
      </c>
      <c r="C20930" s="68">
        <v>5015353611525</v>
      </c>
      <c r="D20930" s="69" t="s">
        <v>14031</v>
      </c>
      <c r="E20930" s="65">
        <f>IFERROR(VLOOKUP(C20930,Pivot!A:B,2,0),0)</f>
        <v>0</v>
      </c>
      <c r="F20930" s="65">
        <f>IFERROR(VLOOKUP(C20930,Pivot!A:C,3,0),0)</f>
        <v>0</v>
      </c>
    </row>
    <row r="20931" spans="1:6" x14ac:dyDescent="0.25">
      <c r="A20931" s="68" t="s">
        <v>105</v>
      </c>
      <c r="B20931" s="69">
        <v>493176180</v>
      </c>
      <c r="C20931" s="68">
        <v>8905450258525</v>
      </c>
      <c r="D20931" s="69" t="s">
        <v>14032</v>
      </c>
      <c r="E20931" s="65">
        <f>IFERROR(VLOOKUP(C20931,Pivot!A:B,2,0),0)</f>
        <v>0</v>
      </c>
      <c r="F20931" s="65">
        <f>IFERROR(VLOOKUP(C20931,Pivot!A:C,3,0),0)</f>
        <v>0</v>
      </c>
    </row>
    <row r="20932" spans="1:6" x14ac:dyDescent="0.25">
      <c r="A20932" s="68" t="s">
        <v>105</v>
      </c>
      <c r="B20932" s="69">
        <v>494229886</v>
      </c>
      <c r="C20932" s="68">
        <v>695929013172</v>
      </c>
      <c r="D20932" s="69" t="s">
        <v>14033</v>
      </c>
      <c r="E20932" s="65">
        <f>IFERROR(VLOOKUP(C20932,Pivot!A:B,2,0),0)</f>
        <v>0</v>
      </c>
      <c r="F20932" s="65">
        <f>IFERROR(VLOOKUP(C20932,Pivot!A:C,3,0),0)</f>
        <v>0</v>
      </c>
    </row>
    <row r="20933" spans="1:6" x14ac:dyDescent="0.25">
      <c r="A20933" s="68" t="s">
        <v>105</v>
      </c>
      <c r="B20933" s="69">
        <v>494229884</v>
      </c>
      <c r="C20933" s="68">
        <v>695929012113</v>
      </c>
      <c r="D20933" s="69" t="s">
        <v>14034</v>
      </c>
      <c r="E20933" s="65">
        <f>IFERROR(VLOOKUP(C20933,Pivot!A:B,2,0),0)</f>
        <v>0</v>
      </c>
      <c r="F20933" s="65">
        <f>IFERROR(VLOOKUP(C20933,Pivot!A:C,3,0),0)</f>
        <v>0</v>
      </c>
    </row>
    <row r="20934" spans="1:6" x14ac:dyDescent="0.25">
      <c r="A20934" s="68" t="s">
        <v>105</v>
      </c>
      <c r="B20934" s="69">
        <v>491634722</v>
      </c>
      <c r="C20934" s="68">
        <v>695929013134</v>
      </c>
      <c r="D20934" s="69" t="s">
        <v>14035</v>
      </c>
      <c r="E20934" s="65">
        <f>IFERROR(VLOOKUP(C20934,Pivot!A:B,2,0),0)</f>
        <v>0</v>
      </c>
      <c r="F20934" s="65">
        <f>IFERROR(VLOOKUP(C20934,Pivot!A:C,3,0),0)</f>
        <v>0</v>
      </c>
    </row>
    <row r="20935" spans="1:6" x14ac:dyDescent="0.25">
      <c r="A20935" s="68" t="s">
        <v>105</v>
      </c>
      <c r="B20935" s="69">
        <v>494229888</v>
      </c>
      <c r="C20935" s="68">
        <v>695929015152</v>
      </c>
      <c r="D20935" s="69" t="s">
        <v>14036</v>
      </c>
      <c r="E20935" s="65">
        <f>IFERROR(VLOOKUP(C20935,Pivot!A:B,2,0),0)</f>
        <v>0</v>
      </c>
      <c r="F20935" s="65">
        <f>IFERROR(VLOOKUP(C20935,Pivot!A:C,3,0),0)</f>
        <v>0</v>
      </c>
    </row>
    <row r="20936" spans="1:6" x14ac:dyDescent="0.25">
      <c r="A20936" s="68" t="s">
        <v>105</v>
      </c>
      <c r="B20936" s="69">
        <v>494229887</v>
      </c>
      <c r="C20936" s="68">
        <v>695929014179</v>
      </c>
      <c r="D20936" s="69" t="s">
        <v>14037</v>
      </c>
      <c r="E20936" s="65">
        <f>IFERROR(VLOOKUP(C20936,Pivot!A:B,2,0),0)</f>
        <v>0</v>
      </c>
      <c r="F20936" s="65">
        <f>IFERROR(VLOOKUP(C20936,Pivot!A:C,3,0),0)</f>
        <v>0</v>
      </c>
    </row>
    <row r="20937" spans="1:6" x14ac:dyDescent="0.25">
      <c r="A20937" s="68" t="s">
        <v>105</v>
      </c>
      <c r="B20937" s="69">
        <v>494229891</v>
      </c>
      <c r="C20937" s="68">
        <v>695929017415</v>
      </c>
      <c r="D20937" s="69" t="s">
        <v>14038</v>
      </c>
      <c r="E20937" s="65">
        <f>IFERROR(VLOOKUP(C20937,Pivot!A:B,2,0),0)</f>
        <v>0</v>
      </c>
      <c r="F20937" s="65">
        <f>IFERROR(VLOOKUP(C20937,Pivot!A:C,3,0),0)</f>
        <v>0</v>
      </c>
    </row>
    <row r="20938" spans="1:6" x14ac:dyDescent="0.25">
      <c r="A20938" s="68" t="s">
        <v>105</v>
      </c>
      <c r="B20938" s="69">
        <v>494229889</v>
      </c>
      <c r="C20938" s="68">
        <v>695929017224</v>
      </c>
      <c r="D20938" s="69" t="s">
        <v>14039</v>
      </c>
      <c r="E20938" s="65">
        <f>IFERROR(VLOOKUP(C20938,Pivot!A:B,2,0),0)</f>
        <v>0</v>
      </c>
      <c r="F20938" s="65">
        <f>IFERROR(VLOOKUP(C20938,Pivot!A:C,3,0),0)</f>
        <v>0</v>
      </c>
    </row>
    <row r="20939" spans="1:6" x14ac:dyDescent="0.25">
      <c r="A20939" s="68" t="s">
        <v>105</v>
      </c>
      <c r="B20939" s="69">
        <v>494229885</v>
      </c>
      <c r="C20939" s="68">
        <v>695929013165</v>
      </c>
      <c r="D20939" s="69" t="s">
        <v>14040</v>
      </c>
      <c r="E20939" s="65">
        <f>IFERROR(VLOOKUP(C20939,Pivot!A:B,2,0),0)</f>
        <v>0</v>
      </c>
      <c r="F20939" s="65">
        <f>IFERROR(VLOOKUP(C20939,Pivot!A:C,3,0),0)</f>
        <v>0</v>
      </c>
    </row>
    <row r="20940" spans="1:6" x14ac:dyDescent="0.25">
      <c r="A20940" s="68" t="s">
        <v>105</v>
      </c>
      <c r="B20940" s="69">
        <v>494229890</v>
      </c>
      <c r="C20940" s="68">
        <v>695929017248</v>
      </c>
      <c r="D20940" s="69" t="s">
        <v>14041</v>
      </c>
      <c r="E20940" s="65">
        <f>IFERROR(VLOOKUP(C20940,Pivot!A:B,2,0),0)</f>
        <v>0</v>
      </c>
      <c r="F20940" s="65">
        <f>IFERROR(VLOOKUP(C20940,Pivot!A:C,3,0),0)</f>
        <v>0</v>
      </c>
    </row>
    <row r="20941" spans="1:6" x14ac:dyDescent="0.25">
      <c r="A20941" s="68" t="s">
        <v>105</v>
      </c>
      <c r="B20941" s="69">
        <v>491634713</v>
      </c>
      <c r="C20941" s="68">
        <v>695929012021</v>
      </c>
      <c r="D20941" s="69" t="s">
        <v>14042</v>
      </c>
      <c r="E20941" s="65">
        <f>IFERROR(VLOOKUP(C20941,Pivot!A:B,2,0),0)</f>
        <v>0</v>
      </c>
      <c r="F20941" s="65">
        <f>IFERROR(VLOOKUP(C20941,Pivot!A:C,3,0),0)</f>
        <v>0</v>
      </c>
    </row>
    <row r="20942" spans="1:6" x14ac:dyDescent="0.25">
      <c r="A20942" s="68" t="s">
        <v>105</v>
      </c>
      <c r="B20942" s="69">
        <v>492410363</v>
      </c>
      <c r="C20942" s="68">
        <v>8905450232747</v>
      </c>
      <c r="D20942" s="69" t="s">
        <v>14043</v>
      </c>
      <c r="E20942" s="65">
        <f>IFERROR(VLOOKUP(C20942,Pivot!A:B,2,0),0)</f>
        <v>0</v>
      </c>
      <c r="F20942" s="65">
        <f>IFERROR(VLOOKUP(C20942,Pivot!A:C,3,0),0)</f>
        <v>0</v>
      </c>
    </row>
    <row r="20943" spans="1:6" x14ac:dyDescent="0.25">
      <c r="A20943" s="68" t="s">
        <v>105</v>
      </c>
      <c r="B20943" s="69">
        <v>491603802</v>
      </c>
      <c r="C20943" s="68">
        <v>491603802</v>
      </c>
      <c r="D20943" s="69" t="s">
        <v>14044</v>
      </c>
      <c r="E20943" s="65">
        <f>IFERROR(VLOOKUP(C20943,Pivot!A:B,2,0),0)</f>
        <v>0</v>
      </c>
      <c r="F20943" s="65">
        <f>IFERROR(VLOOKUP(C20943,Pivot!A:C,3,0),0)</f>
        <v>0</v>
      </c>
    </row>
    <row r="20944" spans="1:6" x14ac:dyDescent="0.25">
      <c r="A20944" s="68" t="s">
        <v>105</v>
      </c>
      <c r="B20944" s="69">
        <v>492409375</v>
      </c>
      <c r="C20944" s="68">
        <v>8905450042438</v>
      </c>
      <c r="D20944" s="69" t="s">
        <v>203</v>
      </c>
      <c r="E20944" s="65">
        <f>IFERROR(VLOOKUP(C20944,Pivot!A:B,2,0),0)</f>
        <v>0</v>
      </c>
      <c r="F20944" s="65">
        <f>IFERROR(VLOOKUP(C20944,Pivot!A:C,3,0),0)</f>
        <v>0</v>
      </c>
    </row>
    <row r="20945" spans="1:6" x14ac:dyDescent="0.25">
      <c r="A20945" s="68" t="s">
        <v>105</v>
      </c>
      <c r="B20945" s="69">
        <v>492409373</v>
      </c>
      <c r="C20945" s="68">
        <v>8905450042414</v>
      </c>
      <c r="D20945" s="69" t="s">
        <v>204</v>
      </c>
      <c r="E20945" s="65">
        <f>IFERROR(VLOOKUP(C20945,Pivot!A:B,2,0),0)</f>
        <v>0</v>
      </c>
      <c r="F20945" s="65">
        <f>IFERROR(VLOOKUP(C20945,Pivot!A:C,3,0),0)</f>
        <v>0</v>
      </c>
    </row>
    <row r="20946" spans="1:6" x14ac:dyDescent="0.25">
      <c r="A20946" s="68" t="s">
        <v>105</v>
      </c>
      <c r="B20946" s="69">
        <v>492409374</v>
      </c>
      <c r="C20946" s="68">
        <v>8905450042421</v>
      </c>
      <c r="D20946" s="69" t="s">
        <v>205</v>
      </c>
      <c r="E20946" s="65">
        <f>IFERROR(VLOOKUP(C20946,Pivot!A:B,2,0),0)</f>
        <v>0</v>
      </c>
      <c r="F20946" s="65">
        <f>IFERROR(VLOOKUP(C20946,Pivot!A:C,3,0),0)</f>
        <v>0</v>
      </c>
    </row>
    <row r="20947" spans="1:6" x14ac:dyDescent="0.25">
      <c r="A20947" s="68" t="s">
        <v>105</v>
      </c>
      <c r="B20947" s="69">
        <v>492365373</v>
      </c>
      <c r="C20947" s="68">
        <v>3870003575341</v>
      </c>
      <c r="D20947" s="69" t="s">
        <v>206</v>
      </c>
      <c r="E20947" s="65">
        <f>IFERROR(VLOOKUP(C20947,Pivot!A:B,2,0),0)</f>
        <v>0</v>
      </c>
      <c r="F20947" s="65">
        <f>IFERROR(VLOOKUP(C20947,Pivot!A:C,3,0),0)</f>
        <v>0</v>
      </c>
    </row>
    <row r="20948" spans="1:6" x14ac:dyDescent="0.25">
      <c r="A20948" s="68" t="s">
        <v>105</v>
      </c>
      <c r="B20948" s="69">
        <v>492365372</v>
      </c>
      <c r="C20948" s="68">
        <v>3870003575334</v>
      </c>
      <c r="D20948" s="69" t="s">
        <v>207</v>
      </c>
      <c r="E20948" s="65">
        <f>IFERROR(VLOOKUP(C20948,Pivot!A:B,2,0),0)</f>
        <v>0</v>
      </c>
      <c r="F20948" s="65">
        <f>IFERROR(VLOOKUP(C20948,Pivot!A:C,3,0),0)</f>
        <v>0</v>
      </c>
    </row>
    <row r="20949" spans="1:6" x14ac:dyDescent="0.25">
      <c r="A20949" s="68" t="s">
        <v>105</v>
      </c>
      <c r="B20949" s="69">
        <v>492365371</v>
      </c>
      <c r="C20949" s="68">
        <v>3870003575327</v>
      </c>
      <c r="D20949" s="69" t="s">
        <v>208</v>
      </c>
      <c r="E20949" s="65">
        <f>IFERROR(VLOOKUP(C20949,Pivot!A:B,2,0),0)</f>
        <v>0</v>
      </c>
      <c r="F20949" s="65">
        <f>IFERROR(VLOOKUP(C20949,Pivot!A:C,3,0),0)</f>
        <v>0</v>
      </c>
    </row>
    <row r="20950" spans="1:6" x14ac:dyDescent="0.25">
      <c r="A20950" s="68" t="s">
        <v>105</v>
      </c>
      <c r="B20950" s="69">
        <v>492365370</v>
      </c>
      <c r="C20950" s="68">
        <v>3870003575310</v>
      </c>
      <c r="D20950" s="69" t="s">
        <v>209</v>
      </c>
      <c r="E20950" s="65">
        <f>IFERROR(VLOOKUP(C20950,Pivot!A:B,2,0),0)</f>
        <v>0</v>
      </c>
      <c r="F20950" s="65">
        <f>IFERROR(VLOOKUP(C20950,Pivot!A:C,3,0),0)</f>
        <v>0</v>
      </c>
    </row>
    <row r="20951" spans="1:6" x14ac:dyDescent="0.25">
      <c r="A20951" s="68" t="s">
        <v>105</v>
      </c>
      <c r="B20951" s="69">
        <v>492365367</v>
      </c>
      <c r="C20951" s="68">
        <v>3870003575389</v>
      </c>
      <c r="D20951" s="69" t="s">
        <v>210</v>
      </c>
      <c r="E20951" s="65">
        <f>IFERROR(VLOOKUP(C20951,Pivot!A:B,2,0),0)</f>
        <v>0</v>
      </c>
      <c r="F20951" s="65">
        <f>IFERROR(VLOOKUP(C20951,Pivot!A:C,3,0),0)</f>
        <v>0</v>
      </c>
    </row>
    <row r="20952" spans="1:6" x14ac:dyDescent="0.25">
      <c r="A20952" s="68" t="s">
        <v>105</v>
      </c>
      <c r="B20952" s="69">
        <v>492365368</v>
      </c>
      <c r="C20952" s="68">
        <v>3870003575396</v>
      </c>
      <c r="D20952" s="69" t="s">
        <v>211</v>
      </c>
      <c r="E20952" s="65">
        <f>IFERROR(VLOOKUP(C20952,Pivot!A:B,2,0),0)</f>
        <v>0</v>
      </c>
      <c r="F20952" s="65">
        <f>IFERROR(VLOOKUP(C20952,Pivot!A:C,3,0),0)</f>
        <v>0</v>
      </c>
    </row>
    <row r="20953" spans="1:6" x14ac:dyDescent="0.25">
      <c r="A20953" s="68" t="s">
        <v>105</v>
      </c>
      <c r="B20953" s="69">
        <v>493176347</v>
      </c>
      <c r="C20953" s="68">
        <v>3870003575518</v>
      </c>
      <c r="D20953" s="69" t="s">
        <v>456</v>
      </c>
      <c r="E20953" s="65">
        <f>IFERROR(VLOOKUP(C20953,Pivot!A:B,2,0),0)</f>
        <v>0</v>
      </c>
      <c r="F20953" s="65">
        <f>IFERROR(VLOOKUP(C20953,Pivot!A:C,3,0),0)</f>
        <v>0</v>
      </c>
    </row>
    <row r="20954" spans="1:6" x14ac:dyDescent="0.25">
      <c r="A20954" s="68" t="s">
        <v>105</v>
      </c>
      <c r="B20954" s="69">
        <v>492365369</v>
      </c>
      <c r="C20954" s="68">
        <v>3870003575402</v>
      </c>
      <c r="D20954" s="69" t="s">
        <v>212</v>
      </c>
      <c r="E20954" s="65">
        <f>IFERROR(VLOOKUP(C20954,Pivot!A:B,2,0),0)</f>
        <v>0</v>
      </c>
      <c r="F20954" s="65">
        <f>IFERROR(VLOOKUP(C20954,Pivot!A:C,3,0),0)</f>
        <v>0</v>
      </c>
    </row>
    <row r="20955" spans="1:6" x14ac:dyDescent="0.25">
      <c r="A20955" s="68" t="s">
        <v>105</v>
      </c>
      <c r="B20955" s="69">
        <v>492365366</v>
      </c>
      <c r="C20955" s="68">
        <v>3870003575419</v>
      </c>
      <c r="D20955" s="69" t="s">
        <v>213</v>
      </c>
      <c r="E20955" s="65">
        <f>IFERROR(VLOOKUP(C20955,Pivot!A:B,2,0),0)</f>
        <v>0</v>
      </c>
      <c r="F20955" s="65">
        <f>IFERROR(VLOOKUP(C20955,Pivot!A:C,3,0),0)</f>
        <v>0</v>
      </c>
    </row>
    <row r="20956" spans="1:6" x14ac:dyDescent="0.25">
      <c r="A20956" s="68" t="s">
        <v>105</v>
      </c>
      <c r="B20956" s="69">
        <v>491898673</v>
      </c>
      <c r="C20956" s="68">
        <v>8904301751888</v>
      </c>
      <c r="D20956" s="69" t="s">
        <v>214</v>
      </c>
      <c r="E20956" s="65">
        <f>IFERROR(VLOOKUP(C20956,Pivot!A:B,2,0),0)</f>
        <v>0</v>
      </c>
      <c r="F20956" s="65">
        <f>IFERROR(VLOOKUP(C20956,Pivot!A:C,3,0),0)</f>
        <v>0</v>
      </c>
    </row>
    <row r="20957" spans="1:6" x14ac:dyDescent="0.25">
      <c r="A20957" s="68" t="s">
        <v>105</v>
      </c>
      <c r="B20957" s="69">
        <v>491898674</v>
      </c>
      <c r="C20957" s="68">
        <v>8904301751871</v>
      </c>
      <c r="D20957" s="69" t="s">
        <v>215</v>
      </c>
      <c r="E20957" s="65">
        <f>IFERROR(VLOOKUP(C20957,Pivot!A:B,2,0),0)</f>
        <v>0</v>
      </c>
      <c r="F20957" s="65">
        <f>IFERROR(VLOOKUP(C20957,Pivot!A:C,3,0),0)</f>
        <v>0</v>
      </c>
    </row>
    <row r="20958" spans="1:6" x14ac:dyDescent="0.25">
      <c r="A20958" s="68" t="s">
        <v>105</v>
      </c>
      <c r="B20958" s="69">
        <v>492365374</v>
      </c>
      <c r="C20958" s="68">
        <v>8905450025394</v>
      </c>
      <c r="D20958" s="69" t="s">
        <v>14045</v>
      </c>
      <c r="E20958" s="65">
        <f>IFERROR(VLOOKUP(C20958,Pivot!A:B,2,0),0)</f>
        <v>0</v>
      </c>
      <c r="F20958" s="65">
        <f>IFERROR(VLOOKUP(C20958,Pivot!A:C,3,0),0)</f>
        <v>0</v>
      </c>
    </row>
    <row r="20959" spans="1:6" x14ac:dyDescent="0.25">
      <c r="A20959" s="68" t="s">
        <v>105</v>
      </c>
      <c r="B20959" s="69">
        <v>492908913</v>
      </c>
      <c r="C20959" s="68">
        <v>8905450114197</v>
      </c>
      <c r="D20959" s="69" t="s">
        <v>216</v>
      </c>
      <c r="E20959" s="65">
        <f>IFERROR(VLOOKUP(C20959,Pivot!A:B,2,0),0)</f>
        <v>0</v>
      </c>
      <c r="F20959" s="65">
        <f>IFERROR(VLOOKUP(C20959,Pivot!A:C,3,0),0)</f>
        <v>0</v>
      </c>
    </row>
    <row r="20960" spans="1:6" x14ac:dyDescent="0.25">
      <c r="A20960" s="68" t="s">
        <v>105</v>
      </c>
      <c r="B20960" s="69">
        <v>492908912</v>
      </c>
      <c r="C20960" s="68">
        <v>8905450114180</v>
      </c>
      <c r="D20960" s="69" t="s">
        <v>217</v>
      </c>
      <c r="E20960" s="65">
        <f>IFERROR(VLOOKUP(C20960,Pivot!A:B,2,0),0)</f>
        <v>0</v>
      </c>
      <c r="F20960" s="65">
        <f>IFERROR(VLOOKUP(C20960,Pivot!A:C,3,0),0)</f>
        <v>0</v>
      </c>
    </row>
    <row r="20961" spans="1:6" x14ac:dyDescent="0.25">
      <c r="A20961" s="68" t="s">
        <v>105</v>
      </c>
      <c r="B20961" s="69">
        <v>492908911</v>
      </c>
      <c r="C20961" s="68">
        <v>8905450114173</v>
      </c>
      <c r="D20961" s="69" t="s">
        <v>218</v>
      </c>
      <c r="E20961" s="65">
        <f>IFERROR(VLOOKUP(C20961,Pivot!A:B,2,0),0)</f>
        <v>0</v>
      </c>
      <c r="F20961" s="65">
        <f>IFERROR(VLOOKUP(C20961,Pivot!A:C,3,0),0)</f>
        <v>0</v>
      </c>
    </row>
    <row r="20962" spans="1:6" x14ac:dyDescent="0.25">
      <c r="A20962" s="68" t="s">
        <v>105</v>
      </c>
      <c r="B20962" s="69">
        <v>492364309</v>
      </c>
      <c r="C20962" s="68">
        <v>8905450008045</v>
      </c>
      <c r="D20962" s="69" t="s">
        <v>219</v>
      </c>
      <c r="E20962" s="65">
        <f>IFERROR(VLOOKUP(C20962,Pivot!A:B,2,0),0)</f>
        <v>0</v>
      </c>
      <c r="F20962" s="65">
        <f>IFERROR(VLOOKUP(C20962,Pivot!A:C,3,0),0)</f>
        <v>0</v>
      </c>
    </row>
    <row r="20963" spans="1:6" x14ac:dyDescent="0.25">
      <c r="A20963" s="68" t="s">
        <v>105</v>
      </c>
      <c r="B20963" s="69">
        <v>494229873</v>
      </c>
      <c r="C20963" s="68">
        <v>8905450809970</v>
      </c>
      <c r="D20963" s="69" t="s">
        <v>457</v>
      </c>
      <c r="E20963" s="65">
        <f>IFERROR(VLOOKUP(C20963,Pivot!A:B,2,0),0)</f>
        <v>0</v>
      </c>
      <c r="F20963" s="65">
        <f>IFERROR(VLOOKUP(C20963,Pivot!A:C,3,0),0)</f>
        <v>0</v>
      </c>
    </row>
    <row r="20964" spans="1:6" x14ac:dyDescent="0.25">
      <c r="A20964" s="68" t="s">
        <v>105</v>
      </c>
      <c r="B20964" s="69">
        <v>492910505</v>
      </c>
      <c r="C20964" s="68">
        <v>8905450160279</v>
      </c>
      <c r="D20964" s="69" t="s">
        <v>458</v>
      </c>
      <c r="E20964" s="65">
        <f>IFERROR(VLOOKUP(C20964,Pivot!A:B,2,0),0)</f>
        <v>0</v>
      </c>
      <c r="F20964" s="65">
        <f>IFERROR(VLOOKUP(C20964,Pivot!A:C,3,0),0)</f>
        <v>0</v>
      </c>
    </row>
    <row r="20965" spans="1:6" x14ac:dyDescent="0.25">
      <c r="A20965" s="68" t="s">
        <v>105</v>
      </c>
      <c r="B20965" s="69">
        <v>492337017</v>
      </c>
      <c r="C20965" s="68">
        <v>8904301784381</v>
      </c>
      <c r="D20965" s="69" t="s">
        <v>571</v>
      </c>
      <c r="E20965" s="65">
        <f>IFERROR(VLOOKUP(C20965,Pivot!A:B,2,0),0)</f>
        <v>0</v>
      </c>
      <c r="F20965" s="65">
        <f>IFERROR(VLOOKUP(C20965,Pivot!A:C,3,0),0)</f>
        <v>0</v>
      </c>
    </row>
    <row r="20966" spans="1:6" x14ac:dyDescent="0.25">
      <c r="A20966" s="68" t="s">
        <v>105</v>
      </c>
      <c r="B20966" s="69">
        <v>492337018</v>
      </c>
      <c r="C20966" s="68">
        <v>8904301784398</v>
      </c>
      <c r="D20966" s="69" t="s">
        <v>14046</v>
      </c>
      <c r="E20966" s="65">
        <f>IFERROR(VLOOKUP(C20966,Pivot!A:B,2,0),0)</f>
        <v>0</v>
      </c>
      <c r="F20966" s="65">
        <f>IFERROR(VLOOKUP(C20966,Pivot!A:C,3,0),0)</f>
        <v>0</v>
      </c>
    </row>
    <row r="20967" spans="1:6" x14ac:dyDescent="0.25">
      <c r="A20967" s="68" t="s">
        <v>105</v>
      </c>
      <c r="B20967" s="69">
        <v>492407502</v>
      </c>
      <c r="C20967" s="68">
        <v>8904367900626</v>
      </c>
      <c r="D20967" s="69" t="s">
        <v>220</v>
      </c>
      <c r="E20967" s="65">
        <f>IFERROR(VLOOKUP(C20967,Pivot!A:B,2,0),0)</f>
        <v>0</v>
      </c>
      <c r="F20967" s="65">
        <f>IFERROR(VLOOKUP(C20967,Pivot!A:C,3,0),0)</f>
        <v>0</v>
      </c>
    </row>
    <row r="20968" spans="1:6" x14ac:dyDescent="0.25">
      <c r="A20968" s="68" t="s">
        <v>105</v>
      </c>
      <c r="B20968" s="69">
        <v>492407501</v>
      </c>
      <c r="C20968" s="68">
        <v>8904367900619</v>
      </c>
      <c r="D20968" s="69" t="s">
        <v>221</v>
      </c>
      <c r="E20968" s="65">
        <f>IFERROR(VLOOKUP(C20968,Pivot!A:B,2,0),0)</f>
        <v>0</v>
      </c>
      <c r="F20968" s="65">
        <f>IFERROR(VLOOKUP(C20968,Pivot!A:C,3,0),0)</f>
        <v>0</v>
      </c>
    </row>
    <row r="20969" spans="1:6" x14ac:dyDescent="0.25">
      <c r="A20969" s="68" t="s">
        <v>105</v>
      </c>
      <c r="B20969" s="69">
        <v>492409662</v>
      </c>
      <c r="C20969" s="68">
        <v>8905450076686</v>
      </c>
      <c r="D20969" s="69" t="s">
        <v>222</v>
      </c>
      <c r="E20969" s="65">
        <f>IFERROR(VLOOKUP(C20969,Pivot!A:B,2,0),0)</f>
        <v>0</v>
      </c>
      <c r="F20969" s="65">
        <f>IFERROR(VLOOKUP(C20969,Pivot!A:C,3,0),0)</f>
        <v>0</v>
      </c>
    </row>
    <row r="20970" spans="1:6" x14ac:dyDescent="0.25">
      <c r="A20970" s="68" t="s">
        <v>105</v>
      </c>
      <c r="B20970" s="69">
        <v>491959762</v>
      </c>
      <c r="C20970" s="68">
        <v>491959762</v>
      </c>
      <c r="D20970" s="69" t="s">
        <v>223</v>
      </c>
      <c r="E20970" s="65">
        <f>IFERROR(VLOOKUP(C20970,Pivot!A:B,2,0),0)</f>
        <v>0</v>
      </c>
      <c r="F20970" s="65">
        <f>IFERROR(VLOOKUP(C20970,Pivot!A:C,3,0),0)</f>
        <v>0</v>
      </c>
    </row>
    <row r="20971" spans="1:6" x14ac:dyDescent="0.25">
      <c r="A20971" s="68" t="s">
        <v>105</v>
      </c>
      <c r="B20971" s="69">
        <v>491959762</v>
      </c>
      <c r="C20971" s="68">
        <v>8902491016619</v>
      </c>
      <c r="D20971" s="69" t="s">
        <v>223</v>
      </c>
      <c r="E20971" s="65">
        <f>IFERROR(VLOOKUP(C20971,Pivot!A:B,2,0),0)</f>
        <v>0</v>
      </c>
      <c r="F20971" s="65">
        <f>IFERROR(VLOOKUP(C20971,Pivot!A:C,3,0),0)</f>
        <v>0</v>
      </c>
    </row>
    <row r="20972" spans="1:6" x14ac:dyDescent="0.25">
      <c r="A20972" s="68" t="s">
        <v>105</v>
      </c>
      <c r="B20972" s="69">
        <v>492410002</v>
      </c>
      <c r="C20972" s="68">
        <v>50743174476</v>
      </c>
      <c r="D20972" s="69" t="s">
        <v>224</v>
      </c>
      <c r="E20972" s="65">
        <f>IFERROR(VLOOKUP(C20972,Pivot!A:B,2,0),0)</f>
        <v>0</v>
      </c>
      <c r="F20972" s="65">
        <f>IFERROR(VLOOKUP(C20972,Pivot!A:C,3,0),0)</f>
        <v>0</v>
      </c>
    </row>
    <row r="20973" spans="1:6" x14ac:dyDescent="0.25">
      <c r="A20973" s="68" t="s">
        <v>105</v>
      </c>
      <c r="B20973" s="69">
        <v>492910369</v>
      </c>
      <c r="C20973" s="68">
        <v>8906123061510</v>
      </c>
      <c r="D20973" s="69" t="s">
        <v>225</v>
      </c>
      <c r="E20973" s="65">
        <f>IFERROR(VLOOKUP(C20973,Pivot!A:B,2,0),0)</f>
        <v>0</v>
      </c>
      <c r="F20973" s="65">
        <f>IFERROR(VLOOKUP(C20973,Pivot!A:C,3,0),0)</f>
        <v>0</v>
      </c>
    </row>
    <row r="20974" spans="1:6" x14ac:dyDescent="0.25">
      <c r="A20974" s="68" t="s">
        <v>105</v>
      </c>
      <c r="B20974" s="69">
        <v>492908783</v>
      </c>
      <c r="C20974" s="68">
        <v>492908783</v>
      </c>
      <c r="D20974" s="69" t="s">
        <v>572</v>
      </c>
      <c r="E20974" s="65">
        <f>IFERROR(VLOOKUP(C20974,Pivot!A:B,2,0),0)</f>
        <v>0</v>
      </c>
      <c r="F20974" s="65">
        <f>IFERROR(VLOOKUP(C20974,Pivot!A:C,3,0),0)</f>
        <v>0</v>
      </c>
    </row>
    <row r="20975" spans="1:6" x14ac:dyDescent="0.25">
      <c r="A20975" s="68" t="s">
        <v>105</v>
      </c>
      <c r="B20975" s="69">
        <v>492908783</v>
      </c>
      <c r="C20975" s="68">
        <v>8905450161863</v>
      </c>
      <c r="D20975" s="69" t="s">
        <v>572</v>
      </c>
      <c r="E20975" s="65">
        <f>IFERROR(VLOOKUP(C20975,Pivot!A:B,2,0),0)</f>
        <v>0</v>
      </c>
      <c r="F20975" s="65">
        <f>IFERROR(VLOOKUP(C20975,Pivot!A:C,3,0),0)</f>
        <v>0</v>
      </c>
    </row>
    <row r="20976" spans="1:6" x14ac:dyDescent="0.25">
      <c r="A20976" s="68" t="s">
        <v>105</v>
      </c>
      <c r="B20976" s="69">
        <v>492908784</v>
      </c>
      <c r="C20976" s="68">
        <v>492908784</v>
      </c>
      <c r="D20976" s="69" t="s">
        <v>573</v>
      </c>
      <c r="E20976" s="65">
        <f>IFERROR(VLOOKUP(C20976,Pivot!A:B,2,0),0)</f>
        <v>0</v>
      </c>
      <c r="F20976" s="65">
        <f>IFERROR(VLOOKUP(C20976,Pivot!A:C,3,0),0)</f>
        <v>0</v>
      </c>
    </row>
    <row r="20977" spans="1:6" x14ac:dyDescent="0.25">
      <c r="A20977" s="68" t="s">
        <v>105</v>
      </c>
      <c r="B20977" s="69">
        <v>492908784</v>
      </c>
      <c r="C20977" s="68">
        <v>8905450161870</v>
      </c>
      <c r="D20977" s="69" t="s">
        <v>573</v>
      </c>
      <c r="E20977" s="65">
        <f>IFERROR(VLOOKUP(C20977,Pivot!A:B,2,0),0)</f>
        <v>0</v>
      </c>
      <c r="F20977" s="65">
        <f>IFERROR(VLOOKUP(C20977,Pivot!A:C,3,0),0)</f>
        <v>0</v>
      </c>
    </row>
    <row r="20978" spans="1:6" x14ac:dyDescent="0.25">
      <c r="A20978" s="68" t="s">
        <v>105</v>
      </c>
      <c r="B20978" s="69">
        <v>492364310</v>
      </c>
      <c r="C20978" s="68">
        <v>8905450008052</v>
      </c>
      <c r="D20978" s="69" t="s">
        <v>226</v>
      </c>
      <c r="E20978" s="65">
        <f>IFERROR(VLOOKUP(C20978,Pivot!A:B,2,0),0)</f>
        <v>0</v>
      </c>
      <c r="F20978" s="65">
        <f>IFERROR(VLOOKUP(C20978,Pivot!A:C,3,0),0)</f>
        <v>0</v>
      </c>
    </row>
    <row r="20979" spans="1:6" x14ac:dyDescent="0.25">
      <c r="A20979" s="68" t="s">
        <v>105</v>
      </c>
      <c r="B20979" s="69">
        <v>491902533</v>
      </c>
      <c r="C20979" s="68">
        <v>8904301754025</v>
      </c>
      <c r="D20979" s="69" t="s">
        <v>227</v>
      </c>
      <c r="E20979" s="65">
        <f>IFERROR(VLOOKUP(C20979,Pivot!A:B,2,0),0)</f>
        <v>0</v>
      </c>
      <c r="F20979" s="65">
        <f>IFERROR(VLOOKUP(C20979,Pivot!A:C,3,0),0)</f>
        <v>0</v>
      </c>
    </row>
    <row r="20980" spans="1:6" x14ac:dyDescent="0.25">
      <c r="A20980" s="68" t="s">
        <v>105</v>
      </c>
      <c r="B20980" s="69">
        <v>493664285</v>
      </c>
      <c r="C20980" s="68">
        <v>493664285</v>
      </c>
      <c r="D20980" s="69" t="s">
        <v>459</v>
      </c>
      <c r="E20980" s="65">
        <f>IFERROR(VLOOKUP(C20980,Pivot!A:B,2,0),0)</f>
        <v>0</v>
      </c>
      <c r="F20980" s="65">
        <f>IFERROR(VLOOKUP(C20980,Pivot!A:C,3,0),0)</f>
        <v>0</v>
      </c>
    </row>
    <row r="20981" spans="1:6" x14ac:dyDescent="0.25">
      <c r="A20981" s="68" t="s">
        <v>105</v>
      </c>
      <c r="B20981" s="69">
        <v>493664285</v>
      </c>
      <c r="C20981" s="68">
        <v>8905450756212</v>
      </c>
      <c r="D20981" s="69" t="s">
        <v>459</v>
      </c>
      <c r="E20981" s="65">
        <f>IFERROR(VLOOKUP(C20981,Pivot!A:B,2,0),0)</f>
        <v>0</v>
      </c>
      <c r="F20981" s="65">
        <f>IFERROR(VLOOKUP(C20981,Pivot!A:C,3,0),0)</f>
        <v>0</v>
      </c>
    </row>
    <row r="20982" spans="1:6" x14ac:dyDescent="0.25">
      <c r="A20982" s="68" t="s">
        <v>105</v>
      </c>
      <c r="B20982" s="69">
        <v>492409827</v>
      </c>
      <c r="C20982" s="68">
        <v>8902766544007</v>
      </c>
      <c r="D20982" s="69" t="s">
        <v>14047</v>
      </c>
      <c r="E20982" s="65">
        <f>IFERROR(VLOOKUP(C20982,Pivot!A:B,2,0),0)</f>
        <v>0</v>
      </c>
      <c r="F20982" s="65">
        <f>IFERROR(VLOOKUP(C20982,Pivot!A:C,3,0),0)</f>
        <v>0</v>
      </c>
    </row>
    <row r="20983" spans="1:6" x14ac:dyDescent="0.25">
      <c r="A20983" s="68" t="s">
        <v>105</v>
      </c>
      <c r="B20983" s="69">
        <v>492409149</v>
      </c>
      <c r="C20983" s="68">
        <v>8904391800367</v>
      </c>
      <c r="D20983" s="69" t="s">
        <v>122</v>
      </c>
      <c r="E20983" s="65">
        <f>IFERROR(VLOOKUP(C20983,Pivot!A:B,2,0),0)</f>
        <v>0</v>
      </c>
      <c r="F20983" s="65">
        <f>IFERROR(VLOOKUP(C20983,Pivot!A:C,3,0),0)</f>
        <v>0</v>
      </c>
    </row>
    <row r="20984" spans="1:6" x14ac:dyDescent="0.25">
      <c r="A20984" s="68" t="s">
        <v>105</v>
      </c>
      <c r="B20984" s="69">
        <v>491603783</v>
      </c>
      <c r="C20984" s="68">
        <v>5015353611495</v>
      </c>
      <c r="D20984" s="69" t="s">
        <v>14048</v>
      </c>
      <c r="E20984" s="65">
        <f>IFERROR(VLOOKUP(C20984,Pivot!A:B,2,0),0)</f>
        <v>0</v>
      </c>
      <c r="F20984" s="65">
        <f>IFERROR(VLOOKUP(C20984,Pivot!A:C,3,0),0)</f>
        <v>0</v>
      </c>
    </row>
    <row r="20985" spans="1:6" x14ac:dyDescent="0.25">
      <c r="A20985" s="68" t="s">
        <v>105</v>
      </c>
      <c r="B20985" s="69">
        <v>494229651</v>
      </c>
      <c r="C20985" s="68">
        <v>494229651</v>
      </c>
      <c r="D20985" s="69" t="s">
        <v>14049</v>
      </c>
      <c r="E20985" s="65">
        <f>IFERROR(VLOOKUP(C20985,Pivot!A:B,2,0),0)</f>
        <v>0</v>
      </c>
      <c r="F20985" s="65">
        <f>IFERROR(VLOOKUP(C20985,Pivot!A:C,3,0),0)</f>
        <v>0</v>
      </c>
    </row>
    <row r="20986" spans="1:6" x14ac:dyDescent="0.25">
      <c r="A20986" s="68" t="s">
        <v>105</v>
      </c>
      <c r="B20986" s="69">
        <v>494229651</v>
      </c>
      <c r="C20986" s="68">
        <v>8906153340937</v>
      </c>
      <c r="D20986" s="69" t="s">
        <v>14049</v>
      </c>
      <c r="E20986" s="65">
        <f>IFERROR(VLOOKUP(C20986,Pivot!A:B,2,0),0)</f>
        <v>0</v>
      </c>
      <c r="F20986" s="65">
        <f>IFERROR(VLOOKUP(C20986,Pivot!A:C,3,0),0)</f>
        <v>0</v>
      </c>
    </row>
    <row r="20987" spans="1:6" x14ac:dyDescent="0.25">
      <c r="A20987" s="68" t="s">
        <v>105</v>
      </c>
      <c r="B20987" s="69">
        <v>494229650</v>
      </c>
      <c r="C20987" s="68">
        <v>494229650</v>
      </c>
      <c r="D20987" s="69" t="s">
        <v>14050</v>
      </c>
      <c r="E20987" s="65">
        <f>IFERROR(VLOOKUP(C20987,Pivot!A:B,2,0),0)</f>
        <v>0</v>
      </c>
      <c r="F20987" s="65">
        <f>IFERROR(VLOOKUP(C20987,Pivot!A:C,3,0),0)</f>
        <v>0</v>
      </c>
    </row>
    <row r="20988" spans="1:6" x14ac:dyDescent="0.25">
      <c r="A20988" s="68" t="s">
        <v>105</v>
      </c>
      <c r="B20988" s="69">
        <v>494229650</v>
      </c>
      <c r="C20988" s="68">
        <v>8906153341149</v>
      </c>
      <c r="D20988" s="69" t="s">
        <v>14050</v>
      </c>
      <c r="E20988" s="65">
        <f>IFERROR(VLOOKUP(C20988,Pivot!A:B,2,0),0)</f>
        <v>0</v>
      </c>
      <c r="F20988" s="65">
        <f>IFERROR(VLOOKUP(C20988,Pivot!A:C,3,0),0)</f>
        <v>0</v>
      </c>
    </row>
    <row r="20989" spans="1:6" x14ac:dyDescent="0.25">
      <c r="A20989" s="68" t="s">
        <v>105</v>
      </c>
      <c r="B20989" s="69">
        <v>493175566</v>
      </c>
      <c r="C20989" s="68">
        <v>8905450565524</v>
      </c>
      <c r="D20989" s="69" t="s">
        <v>14051</v>
      </c>
      <c r="E20989" s="65">
        <f>IFERROR(VLOOKUP(C20989,Pivot!A:B,2,0),0)</f>
        <v>0</v>
      </c>
      <c r="F20989" s="65">
        <f>IFERROR(VLOOKUP(C20989,Pivot!A:C,3,0),0)</f>
        <v>0</v>
      </c>
    </row>
    <row r="20990" spans="1:6" x14ac:dyDescent="0.25">
      <c r="A20990" s="68" t="s">
        <v>105</v>
      </c>
      <c r="B20990" s="69">
        <v>494229653</v>
      </c>
      <c r="C20990" s="68">
        <v>8906153341668</v>
      </c>
      <c r="D20990" s="69" t="s">
        <v>14052</v>
      </c>
      <c r="E20990" s="65">
        <f>IFERROR(VLOOKUP(C20990,Pivot!A:B,2,0),0)</f>
        <v>0</v>
      </c>
      <c r="F20990" s="65">
        <f>IFERROR(VLOOKUP(C20990,Pivot!A:C,3,0),0)</f>
        <v>0</v>
      </c>
    </row>
    <row r="20991" spans="1:6" x14ac:dyDescent="0.25">
      <c r="A20991" s="68" t="s">
        <v>105</v>
      </c>
      <c r="B20991" s="69">
        <v>494229652</v>
      </c>
      <c r="C20991" s="68">
        <v>8906153341651</v>
      </c>
      <c r="D20991" s="69" t="s">
        <v>14053</v>
      </c>
      <c r="E20991" s="65">
        <f>IFERROR(VLOOKUP(C20991,Pivot!A:B,2,0),0)</f>
        <v>0</v>
      </c>
      <c r="F20991" s="65">
        <f>IFERROR(VLOOKUP(C20991,Pivot!A:C,3,0),0)</f>
        <v>0</v>
      </c>
    </row>
    <row r="20992" spans="1:6" x14ac:dyDescent="0.25">
      <c r="A20992" s="68" t="s">
        <v>105</v>
      </c>
      <c r="B20992" s="69">
        <v>493175894</v>
      </c>
      <c r="C20992" s="68">
        <v>631291021322</v>
      </c>
      <c r="D20992" s="69" t="s">
        <v>14054</v>
      </c>
      <c r="E20992" s="65">
        <f>IFERROR(VLOOKUP(C20992,Pivot!A:B,2,0),0)</f>
        <v>0</v>
      </c>
      <c r="F20992" s="65">
        <f>IFERROR(VLOOKUP(C20992,Pivot!A:C,3,0),0)</f>
        <v>0</v>
      </c>
    </row>
    <row r="20993" spans="1:6" x14ac:dyDescent="0.25">
      <c r="A20993" s="68" t="s">
        <v>105</v>
      </c>
      <c r="B20993" s="69">
        <v>492407496</v>
      </c>
      <c r="C20993" s="68">
        <v>8905450024427</v>
      </c>
      <c r="D20993" s="69" t="s">
        <v>14055</v>
      </c>
      <c r="E20993" s="65">
        <f>IFERROR(VLOOKUP(C20993,Pivot!A:B,2,0),0)</f>
        <v>0</v>
      </c>
      <c r="F20993" s="65">
        <f>IFERROR(VLOOKUP(C20993,Pivot!A:C,3,0),0)</f>
        <v>0</v>
      </c>
    </row>
    <row r="20994" spans="1:6" x14ac:dyDescent="0.25">
      <c r="A20994" s="68" t="s">
        <v>105</v>
      </c>
      <c r="B20994" s="69">
        <v>492407495</v>
      </c>
      <c r="C20994" s="68">
        <v>8905450024410</v>
      </c>
      <c r="D20994" s="69" t="s">
        <v>14056</v>
      </c>
      <c r="E20994" s="65">
        <f>IFERROR(VLOOKUP(C20994,Pivot!A:B,2,0),0)</f>
        <v>0</v>
      </c>
      <c r="F20994" s="65">
        <f>IFERROR(VLOOKUP(C20994,Pivot!A:C,3,0),0)</f>
        <v>0</v>
      </c>
    </row>
    <row r="20995" spans="1:6" x14ac:dyDescent="0.25">
      <c r="A20995" s="68" t="s">
        <v>105</v>
      </c>
      <c r="B20995" s="69">
        <v>492407499</v>
      </c>
      <c r="C20995" s="68">
        <v>8905450024458</v>
      </c>
      <c r="D20995" s="69" t="s">
        <v>14057</v>
      </c>
      <c r="E20995" s="65">
        <f>IFERROR(VLOOKUP(C20995,Pivot!A:B,2,0),0)</f>
        <v>0</v>
      </c>
      <c r="F20995" s="65">
        <f>IFERROR(VLOOKUP(C20995,Pivot!A:C,3,0),0)</f>
        <v>0</v>
      </c>
    </row>
    <row r="20996" spans="1:6" x14ac:dyDescent="0.25">
      <c r="A20996" s="68" t="s">
        <v>105</v>
      </c>
      <c r="B20996" s="69">
        <v>492407497</v>
      </c>
      <c r="C20996" s="68">
        <v>8905450024434</v>
      </c>
      <c r="D20996" s="69" t="s">
        <v>14058</v>
      </c>
      <c r="E20996" s="65">
        <f>IFERROR(VLOOKUP(C20996,Pivot!A:B,2,0),0)</f>
        <v>0</v>
      </c>
      <c r="F20996" s="65">
        <f>IFERROR(VLOOKUP(C20996,Pivot!A:C,3,0),0)</f>
        <v>0</v>
      </c>
    </row>
    <row r="20997" spans="1:6" x14ac:dyDescent="0.25">
      <c r="A20997" s="68" t="s">
        <v>105</v>
      </c>
      <c r="B20997" s="69">
        <v>492407500</v>
      </c>
      <c r="C20997" s="68">
        <v>8905450024465</v>
      </c>
      <c r="D20997" s="69" t="s">
        <v>14059</v>
      </c>
      <c r="E20997" s="65">
        <f>IFERROR(VLOOKUP(C20997,Pivot!A:B,2,0),0)</f>
        <v>0</v>
      </c>
      <c r="F20997" s="65">
        <f>IFERROR(VLOOKUP(C20997,Pivot!A:C,3,0),0)</f>
        <v>0</v>
      </c>
    </row>
    <row r="20998" spans="1:6" x14ac:dyDescent="0.25">
      <c r="A20998" s="68" t="s">
        <v>105</v>
      </c>
      <c r="B20998" s="69">
        <v>492407498</v>
      </c>
      <c r="C20998" s="68">
        <v>8905450024441</v>
      </c>
      <c r="D20998" s="69" t="s">
        <v>14060</v>
      </c>
      <c r="E20998" s="65">
        <f>IFERROR(VLOOKUP(C20998,Pivot!A:B,2,0),0)</f>
        <v>0</v>
      </c>
      <c r="F20998" s="65">
        <f>IFERROR(VLOOKUP(C20998,Pivot!A:C,3,0),0)</f>
        <v>0</v>
      </c>
    </row>
    <row r="20999" spans="1:6" x14ac:dyDescent="0.25">
      <c r="A20999" s="68" t="s">
        <v>105</v>
      </c>
      <c r="B20999" s="69">
        <v>493176207</v>
      </c>
      <c r="C20999" s="68">
        <v>8905450258792</v>
      </c>
      <c r="D20999" s="69" t="s">
        <v>14061</v>
      </c>
      <c r="E20999" s="65">
        <f>IFERROR(VLOOKUP(C20999,Pivot!A:B,2,0),0)</f>
        <v>0</v>
      </c>
      <c r="F20999" s="65">
        <f>IFERROR(VLOOKUP(C20999,Pivot!A:C,3,0),0)</f>
        <v>0</v>
      </c>
    </row>
    <row r="21000" spans="1:6" x14ac:dyDescent="0.25">
      <c r="A21000" s="68" t="s">
        <v>105</v>
      </c>
      <c r="B21000" s="69">
        <v>492365379</v>
      </c>
      <c r="C21000" s="68">
        <v>5015353754727</v>
      </c>
      <c r="D21000" s="69" t="s">
        <v>14062</v>
      </c>
      <c r="E21000" s="65">
        <f>IFERROR(VLOOKUP(C21000,Pivot!A:B,2,0),0)</f>
        <v>0</v>
      </c>
      <c r="F21000" s="65">
        <f>IFERROR(VLOOKUP(C21000,Pivot!A:C,3,0),0)</f>
        <v>0</v>
      </c>
    </row>
    <row r="21001" spans="1:6" x14ac:dyDescent="0.25">
      <c r="A21001" s="68" t="s">
        <v>105</v>
      </c>
      <c r="B21001" s="69">
        <v>492409447</v>
      </c>
      <c r="C21001" s="68">
        <v>492409447</v>
      </c>
      <c r="D21001" s="69" t="s">
        <v>14063</v>
      </c>
      <c r="E21001" s="65">
        <f>IFERROR(VLOOKUP(C21001,Pivot!A:B,2,0),0)</f>
        <v>0</v>
      </c>
      <c r="F21001" s="65">
        <f>IFERROR(VLOOKUP(C21001,Pivot!A:C,3,0),0)</f>
        <v>0</v>
      </c>
    </row>
    <row r="21002" spans="1:6" x14ac:dyDescent="0.25">
      <c r="A21002" s="68" t="s">
        <v>105</v>
      </c>
      <c r="B21002" s="69">
        <v>492409447</v>
      </c>
      <c r="C21002" s="68">
        <v>8905450041141</v>
      </c>
      <c r="D21002" s="69" t="s">
        <v>14063</v>
      </c>
      <c r="E21002" s="65">
        <f>IFERROR(VLOOKUP(C21002,Pivot!A:B,2,0),0)</f>
        <v>0</v>
      </c>
      <c r="F21002" s="65">
        <f>IFERROR(VLOOKUP(C21002,Pivot!A:C,3,0),0)</f>
        <v>0</v>
      </c>
    </row>
    <row r="21003" spans="1:6" x14ac:dyDescent="0.25">
      <c r="A21003" s="68" t="s">
        <v>105</v>
      </c>
      <c r="B21003" s="69">
        <v>492365378</v>
      </c>
      <c r="C21003" s="68">
        <v>5015353754697</v>
      </c>
      <c r="D21003" s="69" t="s">
        <v>14064</v>
      </c>
      <c r="E21003" s="65">
        <f>IFERROR(VLOOKUP(C21003,Pivot!A:B,2,0),0)</f>
        <v>0</v>
      </c>
      <c r="F21003" s="65">
        <f>IFERROR(VLOOKUP(C21003,Pivot!A:C,3,0),0)</f>
        <v>0</v>
      </c>
    </row>
    <row r="21004" spans="1:6" x14ac:dyDescent="0.25">
      <c r="A21004" s="68" t="s">
        <v>105</v>
      </c>
      <c r="B21004" s="69">
        <v>492409443</v>
      </c>
      <c r="C21004" s="68">
        <v>492409443</v>
      </c>
      <c r="D21004" s="69" t="s">
        <v>14065</v>
      </c>
      <c r="E21004" s="65">
        <f>IFERROR(VLOOKUP(C21004,Pivot!A:B,2,0),0)</f>
        <v>0</v>
      </c>
      <c r="F21004" s="65">
        <f>IFERROR(VLOOKUP(C21004,Pivot!A:C,3,0),0)</f>
        <v>0</v>
      </c>
    </row>
    <row r="21005" spans="1:6" x14ac:dyDescent="0.25">
      <c r="A21005" s="68" t="s">
        <v>105</v>
      </c>
      <c r="B21005" s="69">
        <v>492409443</v>
      </c>
      <c r="C21005" s="68">
        <v>8905450041103</v>
      </c>
      <c r="D21005" s="69" t="s">
        <v>14065</v>
      </c>
      <c r="E21005" s="65">
        <f>IFERROR(VLOOKUP(C21005,Pivot!A:B,2,0),0)</f>
        <v>0</v>
      </c>
      <c r="F21005" s="65">
        <f>IFERROR(VLOOKUP(C21005,Pivot!A:C,3,0),0)</f>
        <v>0</v>
      </c>
    </row>
    <row r="21006" spans="1:6" x14ac:dyDescent="0.25">
      <c r="A21006" s="68" t="s">
        <v>105</v>
      </c>
      <c r="B21006" s="69">
        <v>492365377</v>
      </c>
      <c r="C21006" s="68">
        <v>5015353754710</v>
      </c>
      <c r="D21006" s="69" t="s">
        <v>14066</v>
      </c>
      <c r="E21006" s="65">
        <f>IFERROR(VLOOKUP(C21006,Pivot!A:B,2,0),0)</f>
        <v>0</v>
      </c>
      <c r="F21006" s="65">
        <f>IFERROR(VLOOKUP(C21006,Pivot!A:C,3,0),0)</f>
        <v>0</v>
      </c>
    </row>
    <row r="21007" spans="1:6" x14ac:dyDescent="0.25">
      <c r="A21007" s="68" t="s">
        <v>105</v>
      </c>
      <c r="B21007" s="69">
        <v>492409444</v>
      </c>
      <c r="C21007" s="68">
        <v>492409444</v>
      </c>
      <c r="D21007" s="69" t="s">
        <v>14067</v>
      </c>
      <c r="E21007" s="65">
        <f>IFERROR(VLOOKUP(C21007,Pivot!A:B,2,0),0)</f>
        <v>0</v>
      </c>
      <c r="F21007" s="65">
        <f>IFERROR(VLOOKUP(C21007,Pivot!A:C,3,0),0)</f>
        <v>0</v>
      </c>
    </row>
    <row r="21008" spans="1:6" x14ac:dyDescent="0.25">
      <c r="A21008" s="68" t="s">
        <v>105</v>
      </c>
      <c r="B21008" s="69">
        <v>492409444</v>
      </c>
      <c r="C21008" s="68">
        <v>8905450041110</v>
      </c>
      <c r="D21008" s="69" t="s">
        <v>14067</v>
      </c>
      <c r="E21008" s="65">
        <f>IFERROR(VLOOKUP(C21008,Pivot!A:B,2,0),0)</f>
        <v>0</v>
      </c>
      <c r="F21008" s="65">
        <f>IFERROR(VLOOKUP(C21008,Pivot!A:C,3,0),0)</f>
        <v>0</v>
      </c>
    </row>
    <row r="21009" spans="1:6" x14ac:dyDescent="0.25">
      <c r="A21009" s="68" t="s">
        <v>105</v>
      </c>
      <c r="B21009" s="69">
        <v>492409450</v>
      </c>
      <c r="C21009" s="68">
        <v>492409450</v>
      </c>
      <c r="D21009" s="69" t="s">
        <v>14068</v>
      </c>
      <c r="E21009" s="65">
        <f>IFERROR(VLOOKUP(C21009,Pivot!A:B,2,0),0)</f>
        <v>0</v>
      </c>
      <c r="F21009" s="65">
        <f>IFERROR(VLOOKUP(C21009,Pivot!A:C,3,0),0)</f>
        <v>0</v>
      </c>
    </row>
    <row r="21010" spans="1:6" x14ac:dyDescent="0.25">
      <c r="A21010" s="68" t="s">
        <v>105</v>
      </c>
      <c r="B21010" s="69">
        <v>492409450</v>
      </c>
      <c r="C21010" s="68">
        <v>8905450041172</v>
      </c>
      <c r="D21010" s="69" t="s">
        <v>14068</v>
      </c>
      <c r="E21010" s="65">
        <f>IFERROR(VLOOKUP(C21010,Pivot!A:B,2,0),0)</f>
        <v>0</v>
      </c>
      <c r="F21010" s="65">
        <f>IFERROR(VLOOKUP(C21010,Pivot!A:C,3,0),0)</f>
        <v>0</v>
      </c>
    </row>
    <row r="21011" spans="1:6" x14ac:dyDescent="0.25">
      <c r="A21011" s="68" t="s">
        <v>105</v>
      </c>
      <c r="B21011" s="69">
        <v>492365376</v>
      </c>
      <c r="C21011" s="68">
        <v>5015353754703</v>
      </c>
      <c r="D21011" s="69" t="s">
        <v>14069</v>
      </c>
      <c r="E21011" s="65">
        <f>IFERROR(VLOOKUP(C21011,Pivot!A:B,2,0),0)</f>
        <v>0</v>
      </c>
      <c r="F21011" s="65">
        <f>IFERROR(VLOOKUP(C21011,Pivot!A:C,3,0),0)</f>
        <v>0</v>
      </c>
    </row>
    <row r="21012" spans="1:6" x14ac:dyDescent="0.25">
      <c r="A21012" s="68" t="s">
        <v>105</v>
      </c>
      <c r="B21012" s="69">
        <v>492409440</v>
      </c>
      <c r="C21012" s="68">
        <v>492409440</v>
      </c>
      <c r="D21012" s="69" t="s">
        <v>14070</v>
      </c>
      <c r="E21012" s="65">
        <f>IFERROR(VLOOKUP(C21012,Pivot!A:B,2,0),0)</f>
        <v>0</v>
      </c>
      <c r="F21012" s="65">
        <f>IFERROR(VLOOKUP(C21012,Pivot!A:C,3,0),0)</f>
        <v>0</v>
      </c>
    </row>
    <row r="21013" spans="1:6" x14ac:dyDescent="0.25">
      <c r="A21013" s="68" t="s">
        <v>105</v>
      </c>
      <c r="B21013" s="69">
        <v>492409440</v>
      </c>
      <c r="C21013" s="68">
        <v>8905450041073</v>
      </c>
      <c r="D21013" s="69" t="s">
        <v>14070</v>
      </c>
      <c r="E21013" s="65">
        <f>IFERROR(VLOOKUP(C21013,Pivot!A:B,2,0),0)</f>
        <v>0</v>
      </c>
      <c r="F21013" s="65">
        <f>IFERROR(VLOOKUP(C21013,Pivot!A:C,3,0),0)</f>
        <v>0</v>
      </c>
    </row>
    <row r="21014" spans="1:6" x14ac:dyDescent="0.25">
      <c r="A21014" s="68" t="s">
        <v>105</v>
      </c>
      <c r="B21014" s="69">
        <v>492409445</v>
      </c>
      <c r="C21014" s="68">
        <v>492409445</v>
      </c>
      <c r="D21014" s="69" t="s">
        <v>14071</v>
      </c>
      <c r="E21014" s="65">
        <f>IFERROR(VLOOKUP(C21014,Pivot!A:B,2,0),0)</f>
        <v>0</v>
      </c>
      <c r="F21014" s="65">
        <f>IFERROR(VLOOKUP(C21014,Pivot!A:C,3,0),0)</f>
        <v>0</v>
      </c>
    </row>
    <row r="21015" spans="1:6" x14ac:dyDescent="0.25">
      <c r="A21015" s="68" t="s">
        <v>105</v>
      </c>
      <c r="B21015" s="69">
        <v>492409445</v>
      </c>
      <c r="C21015" s="68">
        <v>8905450041127</v>
      </c>
      <c r="D21015" s="69" t="s">
        <v>14071</v>
      </c>
      <c r="E21015" s="65">
        <f>IFERROR(VLOOKUP(C21015,Pivot!A:B,2,0),0)</f>
        <v>0</v>
      </c>
      <c r="F21015" s="65">
        <f>IFERROR(VLOOKUP(C21015,Pivot!A:C,3,0),0)</f>
        <v>0</v>
      </c>
    </row>
    <row r="21016" spans="1:6" x14ac:dyDescent="0.25">
      <c r="A21016" s="68" t="s">
        <v>105</v>
      </c>
      <c r="B21016" s="69">
        <v>492409446</v>
      </c>
      <c r="C21016" s="68">
        <v>492409446</v>
      </c>
      <c r="D21016" s="69" t="s">
        <v>14072</v>
      </c>
      <c r="E21016" s="65">
        <f>IFERROR(VLOOKUP(C21016,Pivot!A:B,2,0),0)</f>
        <v>0</v>
      </c>
      <c r="F21016" s="65">
        <f>IFERROR(VLOOKUP(C21016,Pivot!A:C,3,0),0)</f>
        <v>0</v>
      </c>
    </row>
    <row r="21017" spans="1:6" x14ac:dyDescent="0.25">
      <c r="A21017" s="68" t="s">
        <v>105</v>
      </c>
      <c r="B21017" s="69">
        <v>492409446</v>
      </c>
      <c r="C21017" s="68">
        <v>8905450041134</v>
      </c>
      <c r="D21017" s="69" t="s">
        <v>14072</v>
      </c>
      <c r="E21017" s="65">
        <f>IFERROR(VLOOKUP(C21017,Pivot!A:B,2,0),0)</f>
        <v>0</v>
      </c>
      <c r="F21017" s="65">
        <f>IFERROR(VLOOKUP(C21017,Pivot!A:C,3,0),0)</f>
        <v>0</v>
      </c>
    </row>
    <row r="21018" spans="1:6" x14ac:dyDescent="0.25">
      <c r="A21018" s="68" t="s">
        <v>105</v>
      </c>
      <c r="B21018" s="69">
        <v>492365375</v>
      </c>
      <c r="C21018" s="68">
        <v>5015353754734</v>
      </c>
      <c r="D21018" s="69" t="s">
        <v>14073</v>
      </c>
      <c r="E21018" s="65">
        <f>IFERROR(VLOOKUP(C21018,Pivot!A:B,2,0),0)</f>
        <v>0</v>
      </c>
      <c r="F21018" s="65">
        <f>IFERROR(VLOOKUP(C21018,Pivot!A:C,3,0),0)</f>
        <v>0</v>
      </c>
    </row>
    <row r="21019" spans="1:6" x14ac:dyDescent="0.25">
      <c r="A21019" s="68" t="s">
        <v>105</v>
      </c>
      <c r="B21019" s="69">
        <v>492409441</v>
      </c>
      <c r="C21019" s="68">
        <v>492409441</v>
      </c>
      <c r="D21019" s="69" t="s">
        <v>14074</v>
      </c>
      <c r="E21019" s="65">
        <f>IFERROR(VLOOKUP(C21019,Pivot!A:B,2,0),0)</f>
        <v>0</v>
      </c>
      <c r="F21019" s="65">
        <f>IFERROR(VLOOKUP(C21019,Pivot!A:C,3,0),0)</f>
        <v>0</v>
      </c>
    </row>
    <row r="21020" spans="1:6" x14ac:dyDescent="0.25">
      <c r="A21020" s="68" t="s">
        <v>105</v>
      </c>
      <c r="B21020" s="69">
        <v>492409441</v>
      </c>
      <c r="C21020" s="68">
        <v>8905450041080</v>
      </c>
      <c r="D21020" s="69" t="s">
        <v>14074</v>
      </c>
      <c r="E21020" s="65">
        <f>IFERROR(VLOOKUP(C21020,Pivot!A:B,2,0),0)</f>
        <v>0</v>
      </c>
      <c r="F21020" s="65">
        <f>IFERROR(VLOOKUP(C21020,Pivot!A:C,3,0),0)</f>
        <v>0</v>
      </c>
    </row>
    <row r="21021" spans="1:6" x14ac:dyDescent="0.25">
      <c r="A21021" s="68" t="s">
        <v>105</v>
      </c>
      <c r="B21021" s="69">
        <v>492409448</v>
      </c>
      <c r="C21021" s="68">
        <v>492409448</v>
      </c>
      <c r="D21021" s="69" t="s">
        <v>14075</v>
      </c>
      <c r="E21021" s="65">
        <f>IFERROR(VLOOKUP(C21021,Pivot!A:B,2,0),0)</f>
        <v>0</v>
      </c>
      <c r="F21021" s="65">
        <f>IFERROR(VLOOKUP(C21021,Pivot!A:C,3,0),0)</f>
        <v>0</v>
      </c>
    </row>
    <row r="21022" spans="1:6" x14ac:dyDescent="0.25">
      <c r="A21022" s="68" t="s">
        <v>105</v>
      </c>
      <c r="B21022" s="69">
        <v>492409448</v>
      </c>
      <c r="C21022" s="68">
        <v>8905450041158</v>
      </c>
      <c r="D21022" s="69" t="s">
        <v>14075</v>
      </c>
      <c r="E21022" s="65">
        <f>IFERROR(VLOOKUP(C21022,Pivot!A:B,2,0),0)</f>
        <v>0</v>
      </c>
      <c r="F21022" s="65">
        <f>IFERROR(VLOOKUP(C21022,Pivot!A:C,3,0),0)</f>
        <v>0</v>
      </c>
    </row>
    <row r="21023" spans="1:6" x14ac:dyDescent="0.25">
      <c r="A21023" s="68" t="s">
        <v>105</v>
      </c>
      <c r="B21023" s="69">
        <v>492409449</v>
      </c>
      <c r="C21023" s="68">
        <v>492409449</v>
      </c>
      <c r="D21023" s="69" t="s">
        <v>14076</v>
      </c>
      <c r="E21023" s="65">
        <f>IFERROR(VLOOKUP(C21023,Pivot!A:B,2,0),0)</f>
        <v>0</v>
      </c>
      <c r="F21023" s="65">
        <f>IFERROR(VLOOKUP(C21023,Pivot!A:C,3,0),0)</f>
        <v>0</v>
      </c>
    </row>
    <row r="21024" spans="1:6" x14ac:dyDescent="0.25">
      <c r="A21024" s="68" t="s">
        <v>105</v>
      </c>
      <c r="B21024" s="69">
        <v>492409449</v>
      </c>
      <c r="C21024" s="68">
        <v>8905450041165</v>
      </c>
      <c r="D21024" s="69" t="s">
        <v>14076</v>
      </c>
      <c r="E21024" s="65">
        <f>IFERROR(VLOOKUP(C21024,Pivot!A:B,2,0),0)</f>
        <v>0</v>
      </c>
      <c r="F21024" s="65">
        <f>IFERROR(VLOOKUP(C21024,Pivot!A:C,3,0),0)</f>
        <v>0</v>
      </c>
    </row>
    <row r="21025" spans="1:6" x14ac:dyDescent="0.25">
      <c r="A21025" s="68" t="s">
        <v>105</v>
      </c>
      <c r="B21025" s="69">
        <v>492408335</v>
      </c>
      <c r="C21025" s="68">
        <v>8905450034112</v>
      </c>
      <c r="D21025" s="69" t="s">
        <v>14077</v>
      </c>
      <c r="E21025" s="65">
        <f>IFERROR(VLOOKUP(C21025,Pivot!A:B,2,0),0)</f>
        <v>0</v>
      </c>
      <c r="F21025" s="65">
        <f>IFERROR(VLOOKUP(C21025,Pivot!A:C,3,0),0)</f>
        <v>0</v>
      </c>
    </row>
    <row r="21026" spans="1:6" x14ac:dyDescent="0.25">
      <c r="A21026" s="68" t="s">
        <v>105</v>
      </c>
      <c r="B21026" s="69">
        <v>492408319</v>
      </c>
      <c r="C21026" s="68">
        <v>8905450033955</v>
      </c>
      <c r="D21026" s="69" t="s">
        <v>14078</v>
      </c>
      <c r="E21026" s="65">
        <f>IFERROR(VLOOKUP(C21026,Pivot!A:B,2,0),0)</f>
        <v>0</v>
      </c>
      <c r="F21026" s="65">
        <f>IFERROR(VLOOKUP(C21026,Pivot!A:C,3,0),0)</f>
        <v>0</v>
      </c>
    </row>
    <row r="21027" spans="1:6" x14ac:dyDescent="0.25">
      <c r="A21027" s="68" t="s">
        <v>105</v>
      </c>
      <c r="B21027" s="69">
        <v>492408318</v>
      </c>
      <c r="C21027" s="68">
        <v>8905450033948</v>
      </c>
      <c r="D21027" s="69" t="s">
        <v>14079</v>
      </c>
      <c r="E21027" s="65">
        <f>IFERROR(VLOOKUP(C21027,Pivot!A:B,2,0),0)</f>
        <v>0</v>
      </c>
      <c r="F21027" s="65">
        <f>IFERROR(VLOOKUP(C21027,Pivot!A:C,3,0),0)</f>
        <v>0</v>
      </c>
    </row>
    <row r="21028" spans="1:6" x14ac:dyDescent="0.25">
      <c r="A21028" s="68" t="s">
        <v>105</v>
      </c>
      <c r="B21028" s="69">
        <v>492408320</v>
      </c>
      <c r="C21028" s="68">
        <v>8905450033962</v>
      </c>
      <c r="D21028" s="69" t="s">
        <v>14080</v>
      </c>
      <c r="E21028" s="65">
        <f>IFERROR(VLOOKUP(C21028,Pivot!A:B,2,0),0)</f>
        <v>0</v>
      </c>
      <c r="F21028" s="65">
        <f>IFERROR(VLOOKUP(C21028,Pivot!A:C,3,0),0)</f>
        <v>0</v>
      </c>
    </row>
    <row r="21029" spans="1:6" x14ac:dyDescent="0.25">
      <c r="A21029" s="68" t="s">
        <v>105</v>
      </c>
      <c r="B21029" s="69">
        <v>492408321</v>
      </c>
      <c r="C21029" s="68">
        <v>8905450033979</v>
      </c>
      <c r="D21029" s="69" t="s">
        <v>14081</v>
      </c>
      <c r="E21029" s="65">
        <f>IFERROR(VLOOKUP(C21029,Pivot!A:B,2,0),0)</f>
        <v>0</v>
      </c>
      <c r="F21029" s="65">
        <f>IFERROR(VLOOKUP(C21029,Pivot!A:C,3,0),0)</f>
        <v>0</v>
      </c>
    </row>
    <row r="21030" spans="1:6" x14ac:dyDescent="0.25">
      <c r="A21030" s="68" t="s">
        <v>105</v>
      </c>
      <c r="B21030" s="69">
        <v>492408329</v>
      </c>
      <c r="C21030" s="68">
        <v>8905450034051</v>
      </c>
      <c r="D21030" s="69" t="s">
        <v>14082</v>
      </c>
      <c r="E21030" s="65">
        <f>IFERROR(VLOOKUP(C21030,Pivot!A:B,2,0),0)</f>
        <v>0</v>
      </c>
      <c r="F21030" s="65">
        <f>IFERROR(VLOOKUP(C21030,Pivot!A:C,3,0),0)</f>
        <v>0</v>
      </c>
    </row>
    <row r="21031" spans="1:6" x14ac:dyDescent="0.25">
      <c r="A21031" s="68" t="s">
        <v>105</v>
      </c>
      <c r="B21031" s="69">
        <v>492408332</v>
      </c>
      <c r="C21031" s="68">
        <v>8905450034082</v>
      </c>
      <c r="D21031" s="69" t="s">
        <v>14083</v>
      </c>
      <c r="E21031" s="65">
        <f>IFERROR(VLOOKUP(C21031,Pivot!A:B,2,0),0)</f>
        <v>0</v>
      </c>
      <c r="F21031" s="65">
        <f>IFERROR(VLOOKUP(C21031,Pivot!A:C,3,0),0)</f>
        <v>0</v>
      </c>
    </row>
    <row r="21032" spans="1:6" x14ac:dyDescent="0.25">
      <c r="A21032" s="68" t="s">
        <v>105</v>
      </c>
      <c r="B21032" s="69">
        <v>492408331</v>
      </c>
      <c r="C21032" s="68">
        <v>8905450034075</v>
      </c>
      <c r="D21032" s="69" t="s">
        <v>14084</v>
      </c>
      <c r="E21032" s="65">
        <f>IFERROR(VLOOKUP(C21032,Pivot!A:B,2,0),0)</f>
        <v>0</v>
      </c>
      <c r="F21032" s="65">
        <f>IFERROR(VLOOKUP(C21032,Pivot!A:C,3,0),0)</f>
        <v>0</v>
      </c>
    </row>
    <row r="21033" spans="1:6" x14ac:dyDescent="0.25">
      <c r="A21033" s="68" t="s">
        <v>105</v>
      </c>
      <c r="B21033" s="69">
        <v>492408334</v>
      </c>
      <c r="C21033" s="68">
        <v>8905450034105</v>
      </c>
      <c r="D21033" s="69" t="s">
        <v>14085</v>
      </c>
      <c r="E21033" s="65">
        <f>IFERROR(VLOOKUP(C21033,Pivot!A:B,2,0),0)</f>
        <v>0</v>
      </c>
      <c r="F21033" s="65">
        <f>IFERROR(VLOOKUP(C21033,Pivot!A:C,3,0),0)</f>
        <v>0</v>
      </c>
    </row>
    <row r="21034" spans="1:6" x14ac:dyDescent="0.25">
      <c r="A21034" s="68" t="s">
        <v>105</v>
      </c>
      <c r="B21034" s="69">
        <v>492408327</v>
      </c>
      <c r="C21034" s="68">
        <v>8905450034037</v>
      </c>
      <c r="D21034" s="69" t="s">
        <v>14086</v>
      </c>
      <c r="E21034" s="65">
        <f>IFERROR(VLOOKUP(C21034,Pivot!A:B,2,0),0)</f>
        <v>0</v>
      </c>
      <c r="F21034" s="65">
        <f>IFERROR(VLOOKUP(C21034,Pivot!A:C,3,0),0)</f>
        <v>0</v>
      </c>
    </row>
    <row r="21035" spans="1:6" x14ac:dyDescent="0.25">
      <c r="A21035" s="68" t="s">
        <v>105</v>
      </c>
      <c r="B21035" s="69">
        <v>492408325</v>
      </c>
      <c r="C21035" s="68">
        <v>8905450034013</v>
      </c>
      <c r="D21035" s="69" t="s">
        <v>14087</v>
      </c>
      <c r="E21035" s="65">
        <f>IFERROR(VLOOKUP(C21035,Pivot!A:B,2,0),0)</f>
        <v>0</v>
      </c>
      <c r="F21035" s="65">
        <f>IFERROR(VLOOKUP(C21035,Pivot!A:C,3,0),0)</f>
        <v>0</v>
      </c>
    </row>
    <row r="21036" spans="1:6" x14ac:dyDescent="0.25">
      <c r="A21036" s="68" t="s">
        <v>105</v>
      </c>
      <c r="B21036" s="69">
        <v>492408322</v>
      </c>
      <c r="C21036" s="68">
        <v>8905450033986</v>
      </c>
      <c r="D21036" s="69" t="s">
        <v>14088</v>
      </c>
      <c r="E21036" s="65">
        <f>IFERROR(VLOOKUP(C21036,Pivot!A:B,2,0),0)</f>
        <v>0</v>
      </c>
      <c r="F21036" s="65">
        <f>IFERROR(VLOOKUP(C21036,Pivot!A:C,3,0),0)</f>
        <v>0</v>
      </c>
    </row>
    <row r="21037" spans="1:6" x14ac:dyDescent="0.25">
      <c r="A21037" s="68" t="s">
        <v>105</v>
      </c>
      <c r="B21037" s="69">
        <v>492408323</v>
      </c>
      <c r="C21037" s="68">
        <v>8905450033993</v>
      </c>
      <c r="D21037" s="69" t="s">
        <v>14089</v>
      </c>
      <c r="E21037" s="65">
        <f>IFERROR(VLOOKUP(C21037,Pivot!A:B,2,0),0)</f>
        <v>0</v>
      </c>
      <c r="F21037" s="65">
        <f>IFERROR(VLOOKUP(C21037,Pivot!A:C,3,0),0)</f>
        <v>0</v>
      </c>
    </row>
    <row r="21038" spans="1:6" x14ac:dyDescent="0.25">
      <c r="A21038" s="68" t="s">
        <v>105</v>
      </c>
      <c r="B21038" s="69">
        <v>492408330</v>
      </c>
      <c r="C21038" s="68">
        <v>8905450034068</v>
      </c>
      <c r="D21038" s="69" t="s">
        <v>14090</v>
      </c>
      <c r="E21038" s="65">
        <f>IFERROR(VLOOKUP(C21038,Pivot!A:B,2,0),0)</f>
        <v>0</v>
      </c>
      <c r="F21038" s="65">
        <f>IFERROR(VLOOKUP(C21038,Pivot!A:C,3,0),0)</f>
        <v>0</v>
      </c>
    </row>
    <row r="21039" spans="1:6" x14ac:dyDescent="0.25">
      <c r="A21039" s="68" t="s">
        <v>105</v>
      </c>
      <c r="B21039" s="69">
        <v>492408317</v>
      </c>
      <c r="C21039" s="68">
        <v>8905450033931</v>
      </c>
      <c r="D21039" s="69" t="s">
        <v>14091</v>
      </c>
      <c r="E21039" s="65">
        <f>IFERROR(VLOOKUP(C21039,Pivot!A:B,2,0),0)</f>
        <v>0</v>
      </c>
      <c r="F21039" s="65">
        <f>IFERROR(VLOOKUP(C21039,Pivot!A:C,3,0),0)</f>
        <v>0</v>
      </c>
    </row>
    <row r="21040" spans="1:6" x14ac:dyDescent="0.25">
      <c r="A21040" s="68" t="s">
        <v>105</v>
      </c>
      <c r="B21040" s="69">
        <v>492408328</v>
      </c>
      <c r="C21040" s="68">
        <v>8905450034044</v>
      </c>
      <c r="D21040" s="69" t="s">
        <v>14092</v>
      </c>
      <c r="E21040" s="65">
        <f>IFERROR(VLOOKUP(C21040,Pivot!A:B,2,0),0)</f>
        <v>0</v>
      </c>
      <c r="F21040" s="65">
        <f>IFERROR(VLOOKUP(C21040,Pivot!A:C,3,0),0)</f>
        <v>0</v>
      </c>
    </row>
    <row r="21041" spans="1:6" x14ac:dyDescent="0.25">
      <c r="A21041" s="68" t="s">
        <v>105</v>
      </c>
      <c r="B21041" s="69">
        <v>492408324</v>
      </c>
      <c r="C21041" s="68">
        <v>8905450034006</v>
      </c>
      <c r="D21041" s="69" t="s">
        <v>14093</v>
      </c>
      <c r="E21041" s="65">
        <f>IFERROR(VLOOKUP(C21041,Pivot!A:B,2,0),0)</f>
        <v>0</v>
      </c>
      <c r="F21041" s="65">
        <f>IFERROR(VLOOKUP(C21041,Pivot!A:C,3,0),0)</f>
        <v>0</v>
      </c>
    </row>
    <row r="21042" spans="1:6" x14ac:dyDescent="0.25">
      <c r="A21042" s="68" t="s">
        <v>105</v>
      </c>
      <c r="B21042" s="69">
        <v>492408326</v>
      </c>
      <c r="C21042" s="68">
        <v>8905450034020</v>
      </c>
      <c r="D21042" s="69" t="s">
        <v>14094</v>
      </c>
      <c r="E21042" s="65">
        <f>IFERROR(VLOOKUP(C21042,Pivot!A:B,2,0),0)</f>
        <v>0</v>
      </c>
      <c r="F21042" s="65">
        <f>IFERROR(VLOOKUP(C21042,Pivot!A:C,3,0),0)</f>
        <v>0</v>
      </c>
    </row>
    <row r="21043" spans="1:6" x14ac:dyDescent="0.25">
      <c r="A21043" s="68" t="s">
        <v>105</v>
      </c>
      <c r="B21043" s="69">
        <v>492408333</v>
      </c>
      <c r="C21043" s="68">
        <v>8905450034099</v>
      </c>
      <c r="D21043" s="69" t="s">
        <v>14095</v>
      </c>
      <c r="E21043" s="65">
        <f>IFERROR(VLOOKUP(C21043,Pivot!A:B,2,0),0)</f>
        <v>0</v>
      </c>
      <c r="F21043" s="65">
        <f>IFERROR(VLOOKUP(C21043,Pivot!A:C,3,0),0)</f>
        <v>0</v>
      </c>
    </row>
    <row r="21044" spans="1:6" x14ac:dyDescent="0.25">
      <c r="A21044" s="68" t="s">
        <v>105</v>
      </c>
      <c r="B21044" s="69">
        <v>492408316</v>
      </c>
      <c r="C21044" s="68">
        <v>8905450033924</v>
      </c>
      <c r="D21044" s="69" t="s">
        <v>14096</v>
      </c>
      <c r="E21044" s="65">
        <f>IFERROR(VLOOKUP(C21044,Pivot!A:B,2,0),0)</f>
        <v>0</v>
      </c>
      <c r="F21044" s="65">
        <f>IFERROR(VLOOKUP(C21044,Pivot!A:C,3,0),0)</f>
        <v>0</v>
      </c>
    </row>
    <row r="21045" spans="1:6" x14ac:dyDescent="0.25">
      <c r="A21045" s="68" t="s">
        <v>105</v>
      </c>
      <c r="B21045" s="69">
        <v>492409442</v>
      </c>
      <c r="C21045" s="68">
        <v>492409442</v>
      </c>
      <c r="D21045" s="69" t="s">
        <v>14097</v>
      </c>
      <c r="E21045" s="65">
        <f>IFERROR(VLOOKUP(C21045,Pivot!A:B,2,0),0)</f>
        <v>0</v>
      </c>
      <c r="F21045" s="65">
        <f>IFERROR(VLOOKUP(C21045,Pivot!A:C,3,0),0)</f>
        <v>0</v>
      </c>
    </row>
    <row r="21046" spans="1:6" x14ac:dyDescent="0.25">
      <c r="A21046" s="68" t="s">
        <v>105</v>
      </c>
      <c r="B21046" s="69">
        <v>492409442</v>
      </c>
      <c r="C21046" s="68">
        <v>8905450041097</v>
      </c>
      <c r="D21046" s="69" t="s">
        <v>14097</v>
      </c>
      <c r="E21046" s="65">
        <f>IFERROR(VLOOKUP(C21046,Pivot!A:B,2,0),0)</f>
        <v>0</v>
      </c>
      <c r="F21046" s="65">
        <f>IFERROR(VLOOKUP(C21046,Pivot!A:C,3,0),0)</f>
        <v>0</v>
      </c>
    </row>
    <row r="21047" spans="1:6" x14ac:dyDescent="0.25">
      <c r="A21047" s="68" t="s">
        <v>105</v>
      </c>
      <c r="B21047" s="69">
        <v>491603804</v>
      </c>
      <c r="C21047" s="68">
        <v>491603804</v>
      </c>
      <c r="D21047" s="69" t="s">
        <v>14098</v>
      </c>
      <c r="E21047" s="65">
        <f>IFERROR(VLOOKUP(C21047,Pivot!A:B,2,0),0)</f>
        <v>0</v>
      </c>
      <c r="F21047" s="65">
        <f>IFERROR(VLOOKUP(C21047,Pivot!A:C,3,0),0)</f>
        <v>0</v>
      </c>
    </row>
    <row r="21048" spans="1:6" x14ac:dyDescent="0.25">
      <c r="A21048" s="68" t="s">
        <v>105</v>
      </c>
      <c r="B21048" s="69">
        <v>491603804</v>
      </c>
      <c r="C21048" s="68">
        <v>5015353615592</v>
      </c>
      <c r="D21048" s="69" t="s">
        <v>14098</v>
      </c>
      <c r="E21048" s="65">
        <f>IFERROR(VLOOKUP(C21048,Pivot!A:B,2,0),0)</f>
        <v>0</v>
      </c>
      <c r="F21048" s="65">
        <f>IFERROR(VLOOKUP(C21048,Pivot!A:C,3,0),0)</f>
        <v>0</v>
      </c>
    </row>
    <row r="21049" spans="1:6" x14ac:dyDescent="0.25">
      <c r="A21049" s="68" t="s">
        <v>105</v>
      </c>
      <c r="B21049" s="69">
        <v>492408402</v>
      </c>
      <c r="C21049" s="68">
        <v>492408402</v>
      </c>
      <c r="D21049" s="69" t="s">
        <v>574</v>
      </c>
      <c r="E21049" s="65">
        <f>IFERROR(VLOOKUP(C21049,Pivot!A:B,2,0),0)</f>
        <v>0</v>
      </c>
      <c r="F21049" s="65">
        <f>IFERROR(VLOOKUP(C21049,Pivot!A:C,3,0),0)</f>
        <v>0</v>
      </c>
    </row>
    <row r="21050" spans="1:6" x14ac:dyDescent="0.25">
      <c r="A21050" s="68" t="s">
        <v>105</v>
      </c>
      <c r="B21050" s="69">
        <v>492408402</v>
      </c>
      <c r="C21050" s="68">
        <v>8905450034280</v>
      </c>
      <c r="D21050" s="69" t="s">
        <v>574</v>
      </c>
      <c r="E21050" s="65">
        <f>IFERROR(VLOOKUP(C21050,Pivot!A:B,2,0),0)</f>
        <v>0</v>
      </c>
      <c r="F21050" s="65">
        <f>IFERROR(VLOOKUP(C21050,Pivot!A:C,3,0),0)</f>
        <v>0</v>
      </c>
    </row>
    <row r="21051" spans="1:6" x14ac:dyDescent="0.25">
      <c r="A21051" s="68" t="s">
        <v>105</v>
      </c>
      <c r="B21051" s="69">
        <v>492408400</v>
      </c>
      <c r="C21051" s="68">
        <v>492408400</v>
      </c>
      <c r="D21051" s="69" t="s">
        <v>575</v>
      </c>
      <c r="E21051" s="65">
        <f>IFERROR(VLOOKUP(C21051,Pivot!A:B,2,0),0)</f>
        <v>0</v>
      </c>
      <c r="F21051" s="65">
        <f>IFERROR(VLOOKUP(C21051,Pivot!A:C,3,0),0)</f>
        <v>0</v>
      </c>
    </row>
    <row r="21052" spans="1:6" x14ac:dyDescent="0.25">
      <c r="A21052" s="68" t="s">
        <v>105</v>
      </c>
      <c r="B21052" s="69">
        <v>492408400</v>
      </c>
      <c r="C21052" s="68">
        <v>8905450034266</v>
      </c>
      <c r="D21052" s="69" t="s">
        <v>575</v>
      </c>
      <c r="E21052" s="65">
        <f>IFERROR(VLOOKUP(C21052,Pivot!A:B,2,0),0)</f>
        <v>0</v>
      </c>
      <c r="F21052" s="65">
        <f>IFERROR(VLOOKUP(C21052,Pivot!A:C,3,0),0)</f>
        <v>0</v>
      </c>
    </row>
    <row r="21053" spans="1:6" x14ac:dyDescent="0.25">
      <c r="A21053" s="68" t="s">
        <v>105</v>
      </c>
      <c r="B21053" s="69">
        <v>492408401</v>
      </c>
      <c r="C21053" s="68">
        <v>492408401</v>
      </c>
      <c r="D21053" s="69" t="s">
        <v>576</v>
      </c>
      <c r="E21053" s="65">
        <f>IFERROR(VLOOKUP(C21053,Pivot!A:B,2,0),0)</f>
        <v>0</v>
      </c>
      <c r="F21053" s="65">
        <f>IFERROR(VLOOKUP(C21053,Pivot!A:C,3,0),0)</f>
        <v>0</v>
      </c>
    </row>
    <row r="21054" spans="1:6" x14ac:dyDescent="0.25">
      <c r="A21054" s="68" t="s">
        <v>105</v>
      </c>
      <c r="B21054" s="69">
        <v>492408401</v>
      </c>
      <c r="C21054" s="68">
        <v>8905450034273</v>
      </c>
      <c r="D21054" s="69" t="s">
        <v>576</v>
      </c>
      <c r="E21054" s="65">
        <f>IFERROR(VLOOKUP(C21054,Pivot!A:B,2,0),0)</f>
        <v>0</v>
      </c>
      <c r="F21054" s="65">
        <f>IFERROR(VLOOKUP(C21054,Pivot!A:C,3,0),0)</f>
        <v>0</v>
      </c>
    </row>
    <row r="21055" spans="1:6" x14ac:dyDescent="0.25">
      <c r="A21055" s="68" t="s">
        <v>105</v>
      </c>
      <c r="B21055" s="69">
        <v>492408406</v>
      </c>
      <c r="C21055" s="68">
        <v>492408406</v>
      </c>
      <c r="D21055" s="69" t="s">
        <v>232</v>
      </c>
      <c r="E21055" s="65">
        <f>IFERROR(VLOOKUP(C21055,Pivot!A:B,2,0),0)</f>
        <v>0</v>
      </c>
      <c r="F21055" s="65">
        <f>IFERROR(VLOOKUP(C21055,Pivot!A:C,3,0),0)</f>
        <v>0</v>
      </c>
    </row>
    <row r="21056" spans="1:6" x14ac:dyDescent="0.25">
      <c r="A21056" s="68" t="s">
        <v>105</v>
      </c>
      <c r="B21056" s="69">
        <v>492408406</v>
      </c>
      <c r="C21056" s="68">
        <v>8905450034327</v>
      </c>
      <c r="D21056" s="69" t="s">
        <v>232</v>
      </c>
      <c r="E21056" s="65">
        <f>IFERROR(VLOOKUP(C21056,Pivot!A:B,2,0),0)</f>
        <v>0</v>
      </c>
      <c r="F21056" s="65">
        <f>IFERROR(VLOOKUP(C21056,Pivot!A:C,3,0),0)</f>
        <v>0</v>
      </c>
    </row>
    <row r="21057" spans="1:6" x14ac:dyDescent="0.25">
      <c r="A21057" s="68" t="s">
        <v>105</v>
      </c>
      <c r="B21057" s="69">
        <v>492408404</v>
      </c>
      <c r="C21057" s="68">
        <v>492408404</v>
      </c>
      <c r="D21057" s="69" t="s">
        <v>233</v>
      </c>
      <c r="E21057" s="65">
        <f>IFERROR(VLOOKUP(C21057,Pivot!A:B,2,0),0)</f>
        <v>0</v>
      </c>
      <c r="F21057" s="65">
        <f>IFERROR(VLOOKUP(C21057,Pivot!A:C,3,0),0)</f>
        <v>0</v>
      </c>
    </row>
    <row r="21058" spans="1:6" x14ac:dyDescent="0.25">
      <c r="A21058" s="68" t="s">
        <v>105</v>
      </c>
      <c r="B21058" s="69">
        <v>492408404</v>
      </c>
      <c r="C21058" s="68">
        <v>8905450034303</v>
      </c>
      <c r="D21058" s="69" t="s">
        <v>233</v>
      </c>
      <c r="E21058" s="65">
        <f>IFERROR(VLOOKUP(C21058,Pivot!A:B,2,0),0)</f>
        <v>0</v>
      </c>
      <c r="F21058" s="65">
        <f>IFERROR(VLOOKUP(C21058,Pivot!A:C,3,0),0)</f>
        <v>0</v>
      </c>
    </row>
    <row r="21059" spans="1:6" x14ac:dyDescent="0.25">
      <c r="A21059" s="68" t="s">
        <v>105</v>
      </c>
      <c r="B21059" s="69">
        <v>492408405</v>
      </c>
      <c r="C21059" s="68">
        <v>492408405</v>
      </c>
      <c r="D21059" s="69" t="s">
        <v>234</v>
      </c>
      <c r="E21059" s="65">
        <f>IFERROR(VLOOKUP(C21059,Pivot!A:B,2,0),0)</f>
        <v>0</v>
      </c>
      <c r="F21059" s="65">
        <f>IFERROR(VLOOKUP(C21059,Pivot!A:C,3,0),0)</f>
        <v>0</v>
      </c>
    </row>
    <row r="21060" spans="1:6" x14ac:dyDescent="0.25">
      <c r="A21060" s="68" t="s">
        <v>105</v>
      </c>
      <c r="B21060" s="69">
        <v>492408405</v>
      </c>
      <c r="C21060" s="68">
        <v>8905450034310</v>
      </c>
      <c r="D21060" s="69" t="s">
        <v>234</v>
      </c>
      <c r="E21060" s="65">
        <f>IFERROR(VLOOKUP(C21060,Pivot!A:B,2,0),0)</f>
        <v>0</v>
      </c>
      <c r="F21060" s="65">
        <f>IFERROR(VLOOKUP(C21060,Pivot!A:C,3,0),0)</f>
        <v>0</v>
      </c>
    </row>
    <row r="21061" spans="1:6" x14ac:dyDescent="0.25">
      <c r="A21061" s="68" t="s">
        <v>105</v>
      </c>
      <c r="B21061" s="69">
        <v>492408086</v>
      </c>
      <c r="C21061" s="68">
        <v>8905450031722</v>
      </c>
      <c r="D21061" s="69" t="s">
        <v>14099</v>
      </c>
      <c r="E21061" s="65">
        <f>IFERROR(VLOOKUP(C21061,Pivot!A:B,2,0),0)</f>
        <v>0</v>
      </c>
      <c r="F21061" s="65">
        <f>IFERROR(VLOOKUP(C21061,Pivot!A:C,3,0),0)</f>
        <v>0</v>
      </c>
    </row>
    <row r="21062" spans="1:6" x14ac:dyDescent="0.25">
      <c r="A21062" s="68" t="s">
        <v>105</v>
      </c>
      <c r="B21062" s="69">
        <v>491603782</v>
      </c>
      <c r="C21062" s="68">
        <v>5015353611488</v>
      </c>
      <c r="D21062" s="69" t="s">
        <v>14100</v>
      </c>
      <c r="E21062" s="65">
        <f>IFERROR(VLOOKUP(C21062,Pivot!A:B,2,0),0)</f>
        <v>0</v>
      </c>
      <c r="F21062" s="65">
        <f>IFERROR(VLOOKUP(C21062,Pivot!A:C,3,0),0)</f>
        <v>0</v>
      </c>
    </row>
    <row r="21063" spans="1:6" x14ac:dyDescent="0.25">
      <c r="A21063" s="68" t="s">
        <v>105</v>
      </c>
      <c r="B21063" s="69">
        <v>491603781</v>
      </c>
      <c r="C21063" s="68">
        <v>5015353611471</v>
      </c>
      <c r="D21063" s="69" t="s">
        <v>14101</v>
      </c>
      <c r="E21063" s="65">
        <f>IFERROR(VLOOKUP(C21063,Pivot!A:B,2,0),0)</f>
        <v>0</v>
      </c>
      <c r="F21063" s="65">
        <f>IFERROR(VLOOKUP(C21063,Pivot!A:C,3,0),0)</f>
        <v>0</v>
      </c>
    </row>
    <row r="21064" spans="1:6" x14ac:dyDescent="0.25">
      <c r="A21064" s="68" t="s">
        <v>105</v>
      </c>
      <c r="B21064" s="69">
        <v>493176190</v>
      </c>
      <c r="C21064" s="68">
        <v>8905450258624</v>
      </c>
      <c r="D21064" s="69" t="s">
        <v>14102</v>
      </c>
      <c r="E21064" s="65">
        <f>IFERROR(VLOOKUP(C21064,Pivot!A:B,2,0),0)</f>
        <v>0</v>
      </c>
      <c r="F21064" s="65">
        <f>IFERROR(VLOOKUP(C21064,Pivot!A:C,3,0),0)</f>
        <v>0</v>
      </c>
    </row>
    <row r="21065" spans="1:6" x14ac:dyDescent="0.25">
      <c r="A21065" s="68" t="s">
        <v>105</v>
      </c>
      <c r="B21065" s="69">
        <v>494230043</v>
      </c>
      <c r="C21065" s="68">
        <v>8904027125499</v>
      </c>
      <c r="D21065" s="69" t="s">
        <v>14103</v>
      </c>
      <c r="E21065" s="65">
        <f>IFERROR(VLOOKUP(C21065,Pivot!A:B,2,0),0)</f>
        <v>0</v>
      </c>
      <c r="F21065" s="65">
        <f>IFERROR(VLOOKUP(C21065,Pivot!A:C,3,0),0)</f>
        <v>0</v>
      </c>
    </row>
    <row r="21066" spans="1:6" x14ac:dyDescent="0.25">
      <c r="A21066" s="68" t="s">
        <v>105</v>
      </c>
      <c r="B21066" s="69">
        <v>492910687</v>
      </c>
      <c r="C21066" s="68">
        <v>8904027123891</v>
      </c>
      <c r="D21066" s="69" t="s">
        <v>14104</v>
      </c>
      <c r="E21066" s="65">
        <f>IFERROR(VLOOKUP(C21066,Pivot!A:B,2,0),0)</f>
        <v>0</v>
      </c>
      <c r="F21066" s="65">
        <f>IFERROR(VLOOKUP(C21066,Pivot!A:C,3,0),0)</f>
        <v>0</v>
      </c>
    </row>
    <row r="21067" spans="1:6" x14ac:dyDescent="0.25">
      <c r="A21067" s="68" t="s">
        <v>105</v>
      </c>
      <c r="B21067" s="69">
        <v>492910686</v>
      </c>
      <c r="C21067" s="68">
        <v>8904027123884</v>
      </c>
      <c r="D21067" s="69" t="s">
        <v>14105</v>
      </c>
      <c r="E21067" s="65">
        <f>IFERROR(VLOOKUP(C21067,Pivot!A:B,2,0),0)</f>
        <v>0</v>
      </c>
      <c r="F21067" s="65">
        <f>IFERROR(VLOOKUP(C21067,Pivot!A:C,3,0),0)</f>
        <v>0</v>
      </c>
    </row>
    <row r="21068" spans="1:6" x14ac:dyDescent="0.25">
      <c r="A21068" s="68" t="s">
        <v>105</v>
      </c>
      <c r="B21068" s="69">
        <v>492910685</v>
      </c>
      <c r="C21068" s="68">
        <v>8904027123716</v>
      </c>
      <c r="D21068" s="69" t="s">
        <v>14106</v>
      </c>
      <c r="E21068" s="65">
        <f>IFERROR(VLOOKUP(C21068,Pivot!A:B,2,0),0)</f>
        <v>0</v>
      </c>
      <c r="F21068" s="65">
        <f>IFERROR(VLOOKUP(C21068,Pivot!A:C,3,0),0)</f>
        <v>0</v>
      </c>
    </row>
    <row r="21069" spans="1:6" x14ac:dyDescent="0.25">
      <c r="A21069" s="68" t="s">
        <v>105</v>
      </c>
      <c r="B21069" s="69">
        <v>494230046</v>
      </c>
      <c r="C21069" s="68">
        <v>8904027125543</v>
      </c>
      <c r="D21069" s="69" t="s">
        <v>14107</v>
      </c>
      <c r="E21069" s="65">
        <f>IFERROR(VLOOKUP(C21069,Pivot!A:B,2,0),0)</f>
        <v>0</v>
      </c>
      <c r="F21069" s="65">
        <f>IFERROR(VLOOKUP(C21069,Pivot!A:C,3,0),0)</f>
        <v>0</v>
      </c>
    </row>
    <row r="21070" spans="1:6" x14ac:dyDescent="0.25">
      <c r="A21070" s="68" t="s">
        <v>105</v>
      </c>
      <c r="B21070" s="69">
        <v>492910690</v>
      </c>
      <c r="C21070" s="68">
        <v>8904027123914</v>
      </c>
      <c r="D21070" s="69" t="s">
        <v>14108</v>
      </c>
      <c r="E21070" s="65">
        <f>IFERROR(VLOOKUP(C21070,Pivot!A:B,2,0),0)</f>
        <v>0</v>
      </c>
      <c r="F21070" s="65">
        <f>IFERROR(VLOOKUP(C21070,Pivot!A:C,3,0),0)</f>
        <v>0</v>
      </c>
    </row>
    <row r="21071" spans="1:6" x14ac:dyDescent="0.25">
      <c r="A21071" s="68" t="s">
        <v>105</v>
      </c>
      <c r="B21071" s="69">
        <v>492910691</v>
      </c>
      <c r="C21071" s="68">
        <v>8904027123921</v>
      </c>
      <c r="D21071" s="69" t="s">
        <v>14109</v>
      </c>
      <c r="E21071" s="65">
        <f>IFERROR(VLOOKUP(C21071,Pivot!A:B,2,0),0)</f>
        <v>0</v>
      </c>
      <c r="F21071" s="65">
        <f>IFERROR(VLOOKUP(C21071,Pivot!A:C,3,0),0)</f>
        <v>0</v>
      </c>
    </row>
    <row r="21072" spans="1:6" x14ac:dyDescent="0.25">
      <c r="A21072" s="68" t="s">
        <v>105</v>
      </c>
      <c r="B21072" s="69">
        <v>492910689</v>
      </c>
      <c r="C21072" s="68">
        <v>8904027123907</v>
      </c>
      <c r="D21072" s="69" t="s">
        <v>14110</v>
      </c>
      <c r="E21072" s="65">
        <f>IFERROR(VLOOKUP(C21072,Pivot!A:B,2,0),0)</f>
        <v>0</v>
      </c>
      <c r="F21072" s="65">
        <f>IFERROR(VLOOKUP(C21072,Pivot!A:C,3,0),0)</f>
        <v>0</v>
      </c>
    </row>
    <row r="21073" spans="1:6" x14ac:dyDescent="0.25">
      <c r="A21073" s="68" t="s">
        <v>105</v>
      </c>
      <c r="B21073" s="69">
        <v>492910688</v>
      </c>
      <c r="C21073" s="68">
        <v>8904027123730</v>
      </c>
      <c r="D21073" s="69" t="s">
        <v>14111</v>
      </c>
      <c r="E21073" s="65">
        <f>IFERROR(VLOOKUP(C21073,Pivot!A:B,2,0),0)</f>
        <v>0</v>
      </c>
      <c r="F21073" s="65">
        <f>IFERROR(VLOOKUP(C21073,Pivot!A:C,3,0),0)</f>
        <v>0</v>
      </c>
    </row>
    <row r="21074" spans="1:6" x14ac:dyDescent="0.25">
      <c r="A21074" s="68" t="s">
        <v>105</v>
      </c>
      <c r="B21074" s="69">
        <v>494230045</v>
      </c>
      <c r="C21074" s="68">
        <v>8904027125529</v>
      </c>
      <c r="D21074" s="69" t="s">
        <v>14112</v>
      </c>
      <c r="E21074" s="65">
        <f>IFERROR(VLOOKUP(C21074,Pivot!A:B,2,0),0)</f>
        <v>0</v>
      </c>
      <c r="F21074" s="65">
        <f>IFERROR(VLOOKUP(C21074,Pivot!A:C,3,0),0)</f>
        <v>0</v>
      </c>
    </row>
    <row r="21075" spans="1:6" x14ac:dyDescent="0.25">
      <c r="A21075" s="68" t="s">
        <v>105</v>
      </c>
      <c r="B21075" s="69">
        <v>494230041</v>
      </c>
      <c r="C21075" s="68">
        <v>8904027125437</v>
      </c>
      <c r="D21075" s="69" t="s">
        <v>14113</v>
      </c>
      <c r="E21075" s="65">
        <f>IFERROR(VLOOKUP(C21075,Pivot!A:B,2,0),0)</f>
        <v>0</v>
      </c>
      <c r="F21075" s="65">
        <f>IFERROR(VLOOKUP(C21075,Pivot!A:C,3,0),0)</f>
        <v>0</v>
      </c>
    </row>
    <row r="21076" spans="1:6" x14ac:dyDescent="0.25">
      <c r="A21076" s="68" t="s">
        <v>105</v>
      </c>
      <c r="B21076" s="69">
        <v>494230038</v>
      </c>
      <c r="C21076" s="68">
        <v>8904027125390</v>
      </c>
      <c r="D21076" s="69" t="s">
        <v>14114</v>
      </c>
      <c r="E21076" s="65">
        <f>IFERROR(VLOOKUP(C21076,Pivot!A:B,2,0),0)</f>
        <v>0</v>
      </c>
      <c r="F21076" s="65">
        <f>IFERROR(VLOOKUP(C21076,Pivot!A:C,3,0),0)</f>
        <v>0</v>
      </c>
    </row>
    <row r="21077" spans="1:6" x14ac:dyDescent="0.25">
      <c r="A21077" s="68" t="s">
        <v>105</v>
      </c>
      <c r="B21077" s="69">
        <v>494230044</v>
      </c>
      <c r="C21077" s="68">
        <v>8904027125505</v>
      </c>
      <c r="D21077" s="69" t="s">
        <v>14115</v>
      </c>
      <c r="E21077" s="65">
        <f>IFERROR(VLOOKUP(C21077,Pivot!A:B,2,0),0)</f>
        <v>0</v>
      </c>
      <c r="F21077" s="65">
        <f>IFERROR(VLOOKUP(C21077,Pivot!A:C,3,0),0)</f>
        <v>0</v>
      </c>
    </row>
    <row r="21078" spans="1:6" x14ac:dyDescent="0.25">
      <c r="A21078" s="68" t="s">
        <v>105</v>
      </c>
      <c r="B21078" s="69">
        <v>494230042</v>
      </c>
      <c r="C21078" s="68">
        <v>8904027125468</v>
      </c>
      <c r="D21078" s="69" t="s">
        <v>14116</v>
      </c>
      <c r="E21078" s="65">
        <f>IFERROR(VLOOKUP(C21078,Pivot!A:B,2,0),0)</f>
        <v>0</v>
      </c>
      <c r="F21078" s="65">
        <f>IFERROR(VLOOKUP(C21078,Pivot!A:C,3,0),0)</f>
        <v>0</v>
      </c>
    </row>
    <row r="21079" spans="1:6" x14ac:dyDescent="0.25">
      <c r="A21079" s="68" t="s">
        <v>105</v>
      </c>
      <c r="B21079" s="69">
        <v>492409385</v>
      </c>
      <c r="C21079" s="68">
        <v>8905450041059</v>
      </c>
      <c r="D21079" s="69" t="s">
        <v>14117</v>
      </c>
      <c r="E21079" s="65">
        <f>IFERROR(VLOOKUP(C21079,Pivot!A:B,2,0),0)</f>
        <v>0</v>
      </c>
      <c r="F21079" s="65">
        <f>IFERROR(VLOOKUP(C21079,Pivot!A:C,3,0),0)</f>
        <v>0</v>
      </c>
    </row>
    <row r="21080" spans="1:6" x14ac:dyDescent="0.25">
      <c r="A21080" s="68" t="s">
        <v>105</v>
      </c>
      <c r="B21080" s="69">
        <v>492409309</v>
      </c>
      <c r="C21080" s="68">
        <v>8905450039810</v>
      </c>
      <c r="D21080" s="69" t="s">
        <v>235</v>
      </c>
      <c r="E21080" s="65">
        <f>IFERROR(VLOOKUP(C21080,Pivot!A:B,2,0),0)</f>
        <v>0</v>
      </c>
      <c r="F21080" s="65">
        <f>IFERROR(VLOOKUP(C21080,Pivot!A:C,3,0),0)</f>
        <v>0</v>
      </c>
    </row>
    <row r="21081" spans="1:6" x14ac:dyDescent="0.25">
      <c r="A21081" s="68" t="s">
        <v>105</v>
      </c>
      <c r="B21081" s="69">
        <v>492409310</v>
      </c>
      <c r="C21081" s="68">
        <v>8905450039827</v>
      </c>
      <c r="D21081" s="69" t="s">
        <v>236</v>
      </c>
      <c r="E21081" s="65">
        <f>IFERROR(VLOOKUP(C21081,Pivot!A:B,2,0),0)</f>
        <v>0</v>
      </c>
      <c r="F21081" s="65">
        <f>IFERROR(VLOOKUP(C21081,Pivot!A:C,3,0),0)</f>
        <v>0</v>
      </c>
    </row>
    <row r="21082" spans="1:6" x14ac:dyDescent="0.25">
      <c r="A21082" s="68" t="s">
        <v>105</v>
      </c>
      <c r="B21082" s="69">
        <v>494229810</v>
      </c>
      <c r="C21082" s="68">
        <v>494229810</v>
      </c>
      <c r="D21082" s="69" t="s">
        <v>583</v>
      </c>
      <c r="E21082" s="65">
        <f>IFERROR(VLOOKUP(C21082,Pivot!A:B,2,0),0)</f>
        <v>0</v>
      </c>
      <c r="F21082" s="65">
        <f>IFERROR(VLOOKUP(C21082,Pivot!A:C,3,0),0)</f>
        <v>0</v>
      </c>
    </row>
    <row r="21083" spans="1:6" x14ac:dyDescent="0.25">
      <c r="A21083" s="68" t="s">
        <v>105</v>
      </c>
      <c r="B21083" s="69">
        <v>494229810</v>
      </c>
      <c r="C21083" s="68">
        <v>8905450757370</v>
      </c>
      <c r="D21083" s="69" t="s">
        <v>583</v>
      </c>
      <c r="E21083" s="65">
        <f>IFERROR(VLOOKUP(C21083,Pivot!A:B,2,0),0)</f>
        <v>0</v>
      </c>
      <c r="F21083" s="65">
        <f>IFERROR(VLOOKUP(C21083,Pivot!A:C,3,0),0)</f>
        <v>0</v>
      </c>
    </row>
    <row r="21084" spans="1:6" x14ac:dyDescent="0.25">
      <c r="A21084" s="68" t="s">
        <v>105</v>
      </c>
      <c r="B21084" s="69">
        <v>492909714</v>
      </c>
      <c r="C21084" s="68">
        <v>492909714</v>
      </c>
      <c r="D21084" s="69" t="s">
        <v>237</v>
      </c>
      <c r="E21084" s="65">
        <f>IFERROR(VLOOKUP(C21084,Pivot!A:B,2,0),0)</f>
        <v>0</v>
      </c>
      <c r="F21084" s="65">
        <f>IFERROR(VLOOKUP(C21084,Pivot!A:C,3,0),0)</f>
        <v>0</v>
      </c>
    </row>
    <row r="21085" spans="1:6" x14ac:dyDescent="0.25">
      <c r="A21085" s="68" t="s">
        <v>105</v>
      </c>
      <c r="B21085" s="69">
        <v>492909714</v>
      </c>
      <c r="C21085" s="68">
        <v>8905450138025</v>
      </c>
      <c r="D21085" s="69" t="s">
        <v>237</v>
      </c>
      <c r="E21085" s="65">
        <f>IFERROR(VLOOKUP(C21085,Pivot!A:B,2,0),0)</f>
        <v>0</v>
      </c>
      <c r="F21085" s="65">
        <f>IFERROR(VLOOKUP(C21085,Pivot!A:C,3,0),0)</f>
        <v>0</v>
      </c>
    </row>
    <row r="21086" spans="1:6" x14ac:dyDescent="0.25">
      <c r="A21086" s="68" t="s">
        <v>105</v>
      </c>
      <c r="B21086" s="69">
        <v>492909713</v>
      </c>
      <c r="C21086" s="68">
        <v>492909713</v>
      </c>
      <c r="D21086" s="69" t="s">
        <v>238</v>
      </c>
      <c r="E21086" s="65">
        <f>IFERROR(VLOOKUP(C21086,Pivot!A:B,2,0),0)</f>
        <v>0</v>
      </c>
      <c r="F21086" s="65">
        <f>IFERROR(VLOOKUP(C21086,Pivot!A:C,3,0),0)</f>
        <v>0</v>
      </c>
    </row>
    <row r="21087" spans="1:6" x14ac:dyDescent="0.25">
      <c r="A21087" s="68" t="s">
        <v>105</v>
      </c>
      <c r="B21087" s="69">
        <v>492909713</v>
      </c>
      <c r="C21087" s="68">
        <v>8905450138018</v>
      </c>
      <c r="D21087" s="69" t="s">
        <v>238</v>
      </c>
      <c r="E21087" s="65">
        <f>IFERROR(VLOOKUP(C21087,Pivot!A:B,2,0),0)</f>
        <v>0</v>
      </c>
      <c r="F21087" s="65">
        <f>IFERROR(VLOOKUP(C21087,Pivot!A:C,3,0),0)</f>
        <v>0</v>
      </c>
    </row>
    <row r="21088" spans="1:6" x14ac:dyDescent="0.25">
      <c r="A21088" s="68" t="s">
        <v>105</v>
      </c>
      <c r="B21088" s="69">
        <v>492908109</v>
      </c>
      <c r="C21088" s="68">
        <v>8905450113466</v>
      </c>
      <c r="D21088" s="69" t="s">
        <v>14118</v>
      </c>
      <c r="E21088" s="65">
        <f>IFERROR(VLOOKUP(C21088,Pivot!A:B,2,0),0)</f>
        <v>0</v>
      </c>
      <c r="F21088" s="65">
        <f>IFERROR(VLOOKUP(C21088,Pivot!A:C,3,0),0)</f>
        <v>0</v>
      </c>
    </row>
    <row r="21089" spans="1:6" x14ac:dyDescent="0.25">
      <c r="A21089" s="68" t="s">
        <v>105</v>
      </c>
      <c r="B21089" s="69">
        <v>492407810</v>
      </c>
      <c r="C21089" s="68">
        <v>8905450029262</v>
      </c>
      <c r="D21089" s="69" t="s">
        <v>14119</v>
      </c>
      <c r="E21089" s="65">
        <f>IFERROR(VLOOKUP(C21089,Pivot!A:B,2,0),0)</f>
        <v>0</v>
      </c>
      <c r="F21089" s="65">
        <f>IFERROR(VLOOKUP(C21089,Pivot!A:C,3,0),0)</f>
        <v>0</v>
      </c>
    </row>
    <row r="21090" spans="1:6" x14ac:dyDescent="0.25">
      <c r="A21090" s="68" t="s">
        <v>105</v>
      </c>
      <c r="B21090" s="69">
        <v>492407808</v>
      </c>
      <c r="C21090" s="68">
        <v>8905450029248</v>
      </c>
      <c r="D21090" s="69" t="s">
        <v>14120</v>
      </c>
      <c r="E21090" s="65">
        <f>IFERROR(VLOOKUP(C21090,Pivot!A:B,2,0),0)</f>
        <v>0</v>
      </c>
      <c r="F21090" s="65">
        <f>IFERROR(VLOOKUP(C21090,Pivot!A:C,3,0),0)</f>
        <v>0</v>
      </c>
    </row>
    <row r="21091" spans="1:6" x14ac:dyDescent="0.25">
      <c r="A21091" s="68" t="s">
        <v>105</v>
      </c>
      <c r="B21091" s="69">
        <v>492409384</v>
      </c>
      <c r="C21091" s="68">
        <v>8905450041042</v>
      </c>
      <c r="D21091" s="69" t="s">
        <v>14121</v>
      </c>
      <c r="E21091" s="65">
        <f>IFERROR(VLOOKUP(C21091,Pivot!A:B,2,0),0)</f>
        <v>0</v>
      </c>
      <c r="F21091" s="65">
        <f>IFERROR(VLOOKUP(C21091,Pivot!A:C,3,0),0)</f>
        <v>0</v>
      </c>
    </row>
    <row r="21092" spans="1:6" x14ac:dyDescent="0.25">
      <c r="A21092" s="68" t="s">
        <v>105</v>
      </c>
      <c r="B21092" s="69">
        <v>492407650</v>
      </c>
      <c r="C21092" s="68">
        <v>492407650</v>
      </c>
      <c r="D21092" s="69" t="s">
        <v>239</v>
      </c>
      <c r="E21092" s="65">
        <f>IFERROR(VLOOKUP(C21092,Pivot!A:B,2,0),0)</f>
        <v>0</v>
      </c>
      <c r="F21092" s="65">
        <f>IFERROR(VLOOKUP(C21092,Pivot!A:C,3,0),0)</f>
        <v>0</v>
      </c>
    </row>
    <row r="21093" spans="1:6" x14ac:dyDescent="0.25">
      <c r="A21093" s="68" t="s">
        <v>105</v>
      </c>
      <c r="B21093" s="69">
        <v>492407650</v>
      </c>
      <c r="C21093" s="68">
        <v>8905450027183</v>
      </c>
      <c r="D21093" s="69" t="s">
        <v>239</v>
      </c>
      <c r="E21093" s="65">
        <f>IFERROR(VLOOKUP(C21093,Pivot!A:B,2,0),0)</f>
        <v>0</v>
      </c>
      <c r="F21093" s="65">
        <f>IFERROR(VLOOKUP(C21093,Pivot!A:C,3,0),0)</f>
        <v>0</v>
      </c>
    </row>
    <row r="21094" spans="1:6" x14ac:dyDescent="0.25">
      <c r="A21094" s="68" t="s">
        <v>105</v>
      </c>
      <c r="B21094" s="69">
        <v>492407652</v>
      </c>
      <c r="C21094" s="68">
        <v>492407652</v>
      </c>
      <c r="D21094" s="69" t="s">
        <v>240</v>
      </c>
      <c r="E21094" s="65">
        <f>IFERROR(VLOOKUP(C21094,Pivot!A:B,2,0),0)</f>
        <v>0</v>
      </c>
      <c r="F21094" s="65">
        <f>IFERROR(VLOOKUP(C21094,Pivot!A:C,3,0),0)</f>
        <v>0</v>
      </c>
    </row>
    <row r="21095" spans="1:6" x14ac:dyDescent="0.25">
      <c r="A21095" s="68" t="s">
        <v>105</v>
      </c>
      <c r="B21095" s="69">
        <v>492407652</v>
      </c>
      <c r="C21095" s="68">
        <v>8905450027206</v>
      </c>
      <c r="D21095" s="69" t="s">
        <v>240</v>
      </c>
      <c r="E21095" s="65">
        <f>IFERROR(VLOOKUP(C21095,Pivot!A:B,2,0),0)</f>
        <v>0</v>
      </c>
      <c r="F21095" s="65">
        <f>IFERROR(VLOOKUP(C21095,Pivot!A:C,3,0),0)</f>
        <v>0</v>
      </c>
    </row>
    <row r="21096" spans="1:6" x14ac:dyDescent="0.25">
      <c r="A21096" s="68" t="s">
        <v>105</v>
      </c>
      <c r="B21096" s="69">
        <v>492407651</v>
      </c>
      <c r="C21096" s="68">
        <v>492407651</v>
      </c>
      <c r="D21096" s="69" t="s">
        <v>241</v>
      </c>
      <c r="E21096" s="65">
        <f>IFERROR(VLOOKUP(C21096,Pivot!A:B,2,0),0)</f>
        <v>0</v>
      </c>
      <c r="F21096" s="65">
        <f>IFERROR(VLOOKUP(C21096,Pivot!A:C,3,0),0)</f>
        <v>0</v>
      </c>
    </row>
    <row r="21097" spans="1:6" x14ac:dyDescent="0.25">
      <c r="A21097" s="68" t="s">
        <v>105</v>
      </c>
      <c r="B21097" s="69">
        <v>492407651</v>
      </c>
      <c r="C21097" s="68">
        <v>8905450027190</v>
      </c>
      <c r="D21097" s="69" t="s">
        <v>241</v>
      </c>
      <c r="E21097" s="65">
        <f>IFERROR(VLOOKUP(C21097,Pivot!A:B,2,0),0)</f>
        <v>0</v>
      </c>
      <c r="F21097" s="65">
        <f>IFERROR(VLOOKUP(C21097,Pivot!A:C,3,0),0)</f>
        <v>0</v>
      </c>
    </row>
    <row r="21098" spans="1:6" x14ac:dyDescent="0.25">
      <c r="A21098" s="68" t="s">
        <v>105</v>
      </c>
      <c r="B21098" s="69">
        <v>492407648</v>
      </c>
      <c r="C21098" s="68">
        <v>492407648</v>
      </c>
      <c r="D21098" s="69" t="s">
        <v>242</v>
      </c>
      <c r="E21098" s="65">
        <f>IFERROR(VLOOKUP(C21098,Pivot!A:B,2,0),0)</f>
        <v>0</v>
      </c>
      <c r="F21098" s="65">
        <f>IFERROR(VLOOKUP(C21098,Pivot!A:C,3,0),0)</f>
        <v>0</v>
      </c>
    </row>
    <row r="21099" spans="1:6" x14ac:dyDescent="0.25">
      <c r="A21099" s="68" t="s">
        <v>105</v>
      </c>
      <c r="B21099" s="69">
        <v>492407648</v>
      </c>
      <c r="C21099" s="68">
        <v>8905450027169</v>
      </c>
      <c r="D21099" s="69" t="s">
        <v>242</v>
      </c>
      <c r="E21099" s="65">
        <f>IFERROR(VLOOKUP(C21099,Pivot!A:B,2,0),0)</f>
        <v>0</v>
      </c>
      <c r="F21099" s="65">
        <f>IFERROR(VLOOKUP(C21099,Pivot!A:C,3,0),0)</f>
        <v>0</v>
      </c>
    </row>
    <row r="21100" spans="1:6" x14ac:dyDescent="0.25">
      <c r="A21100" s="68" t="s">
        <v>105</v>
      </c>
      <c r="B21100" s="69">
        <v>492415084</v>
      </c>
      <c r="C21100" s="68">
        <v>8905450035331</v>
      </c>
      <c r="D21100" s="69" t="s">
        <v>243</v>
      </c>
      <c r="E21100" s="65">
        <f>IFERROR(VLOOKUP(C21100,Pivot!A:B,2,0),0)</f>
        <v>0</v>
      </c>
      <c r="F21100" s="65">
        <f>IFERROR(VLOOKUP(C21100,Pivot!A:C,3,0),0)</f>
        <v>0</v>
      </c>
    </row>
    <row r="21101" spans="1:6" x14ac:dyDescent="0.25">
      <c r="A21101" s="68" t="s">
        <v>105</v>
      </c>
      <c r="B21101" s="69">
        <v>492415084</v>
      </c>
      <c r="C21101" s="68">
        <v>8906123061107</v>
      </c>
      <c r="D21101" s="69" t="s">
        <v>243</v>
      </c>
      <c r="E21101" s="65">
        <f>IFERROR(VLOOKUP(C21101,Pivot!A:B,2,0),0)</f>
        <v>0</v>
      </c>
      <c r="F21101" s="65">
        <f>IFERROR(VLOOKUP(C21101,Pivot!A:C,3,0),0)</f>
        <v>0</v>
      </c>
    </row>
    <row r="21102" spans="1:6" x14ac:dyDescent="0.25">
      <c r="A21102" s="68" t="s">
        <v>105</v>
      </c>
      <c r="B21102" s="69">
        <v>492908110</v>
      </c>
      <c r="C21102" s="68">
        <v>8905450113473</v>
      </c>
      <c r="D21102" s="69" t="s">
        <v>14122</v>
      </c>
      <c r="E21102" s="65">
        <f>IFERROR(VLOOKUP(C21102,Pivot!A:B,2,0),0)</f>
        <v>0</v>
      </c>
      <c r="F21102" s="65">
        <f>IFERROR(VLOOKUP(C21102,Pivot!A:C,3,0),0)</f>
        <v>0</v>
      </c>
    </row>
    <row r="21103" spans="1:6" x14ac:dyDescent="0.25">
      <c r="A21103" s="68" t="s">
        <v>105</v>
      </c>
      <c r="B21103" s="69">
        <v>492909716</v>
      </c>
      <c r="C21103" s="68">
        <v>492909716</v>
      </c>
      <c r="D21103" s="69" t="s">
        <v>244</v>
      </c>
      <c r="E21103" s="65">
        <f>IFERROR(VLOOKUP(C21103,Pivot!A:B,2,0),0)</f>
        <v>0</v>
      </c>
      <c r="F21103" s="65">
        <f>IFERROR(VLOOKUP(C21103,Pivot!A:C,3,0),0)</f>
        <v>0</v>
      </c>
    </row>
    <row r="21104" spans="1:6" x14ac:dyDescent="0.25">
      <c r="A21104" s="68" t="s">
        <v>105</v>
      </c>
      <c r="B21104" s="69">
        <v>492909716</v>
      </c>
      <c r="C21104" s="68">
        <v>8905450138049</v>
      </c>
      <c r="D21104" s="69" t="s">
        <v>244</v>
      </c>
      <c r="E21104" s="65">
        <f>IFERROR(VLOOKUP(C21104,Pivot!A:B,2,0),0)</f>
        <v>0</v>
      </c>
      <c r="F21104" s="65">
        <f>IFERROR(VLOOKUP(C21104,Pivot!A:C,3,0),0)</f>
        <v>0</v>
      </c>
    </row>
    <row r="21105" spans="1:6" x14ac:dyDescent="0.25">
      <c r="A21105" s="68" t="s">
        <v>105</v>
      </c>
      <c r="B21105" s="69">
        <v>492407666</v>
      </c>
      <c r="C21105" s="68">
        <v>8902766500355</v>
      </c>
      <c r="D21105" s="69" t="s">
        <v>14123</v>
      </c>
      <c r="E21105" s="65">
        <f>IFERROR(VLOOKUP(C21105,Pivot!A:B,2,0),0)</f>
        <v>0</v>
      </c>
      <c r="F21105" s="65">
        <f>IFERROR(VLOOKUP(C21105,Pivot!A:C,3,0),0)</f>
        <v>0</v>
      </c>
    </row>
    <row r="21106" spans="1:6" x14ac:dyDescent="0.25">
      <c r="A21106" s="68" t="s">
        <v>105</v>
      </c>
      <c r="B21106" s="69">
        <v>492407666</v>
      </c>
      <c r="C21106" s="68">
        <v>8905450035614</v>
      </c>
      <c r="D21106" s="69" t="s">
        <v>14123</v>
      </c>
      <c r="E21106" s="65">
        <f>IFERROR(VLOOKUP(C21106,Pivot!A:B,2,0),0)</f>
        <v>0</v>
      </c>
      <c r="F21106" s="65">
        <f>IFERROR(VLOOKUP(C21106,Pivot!A:C,3,0),0)</f>
        <v>0</v>
      </c>
    </row>
    <row r="21107" spans="1:6" x14ac:dyDescent="0.25">
      <c r="A21107" s="68" t="s">
        <v>105</v>
      </c>
      <c r="B21107" s="69">
        <v>492909715</v>
      </c>
      <c r="C21107" s="68">
        <v>492909715</v>
      </c>
      <c r="D21107" s="69" t="s">
        <v>245</v>
      </c>
      <c r="E21107" s="65">
        <f>IFERROR(VLOOKUP(C21107,Pivot!A:B,2,0),0)</f>
        <v>0</v>
      </c>
      <c r="F21107" s="65">
        <f>IFERROR(VLOOKUP(C21107,Pivot!A:C,3,0),0)</f>
        <v>0</v>
      </c>
    </row>
    <row r="21108" spans="1:6" x14ac:dyDescent="0.25">
      <c r="A21108" s="68" t="s">
        <v>105</v>
      </c>
      <c r="B21108" s="69">
        <v>492909715</v>
      </c>
      <c r="C21108" s="68">
        <v>8905450138032</v>
      </c>
      <c r="D21108" s="69" t="s">
        <v>245</v>
      </c>
      <c r="E21108" s="65">
        <f>IFERROR(VLOOKUP(C21108,Pivot!A:B,2,0),0)</f>
        <v>0</v>
      </c>
      <c r="F21108" s="65">
        <f>IFERROR(VLOOKUP(C21108,Pivot!A:C,3,0),0)</f>
        <v>0</v>
      </c>
    </row>
    <row r="21109" spans="1:6" x14ac:dyDescent="0.25">
      <c r="A21109" s="68" t="s">
        <v>105</v>
      </c>
      <c r="B21109" s="69">
        <v>492409386</v>
      </c>
      <c r="C21109" s="68">
        <v>8905450041066</v>
      </c>
      <c r="D21109" s="69" t="s">
        <v>14124</v>
      </c>
      <c r="E21109" s="65">
        <f>IFERROR(VLOOKUP(C21109,Pivot!A:B,2,0),0)</f>
        <v>0</v>
      </c>
      <c r="F21109" s="65">
        <f>IFERROR(VLOOKUP(C21109,Pivot!A:C,3,0),0)</f>
        <v>0</v>
      </c>
    </row>
    <row r="21110" spans="1:6" x14ac:dyDescent="0.25">
      <c r="A21110" s="68" t="s">
        <v>105</v>
      </c>
      <c r="B21110" s="69">
        <v>492407809</v>
      </c>
      <c r="C21110" s="68">
        <v>8905450029255</v>
      </c>
      <c r="D21110" s="69" t="s">
        <v>14125</v>
      </c>
      <c r="E21110" s="65">
        <f>IFERROR(VLOOKUP(C21110,Pivot!A:B,2,0),0)</f>
        <v>0</v>
      </c>
      <c r="F21110" s="65">
        <f>IFERROR(VLOOKUP(C21110,Pivot!A:C,3,0),0)</f>
        <v>0</v>
      </c>
    </row>
    <row r="21111" spans="1:6" x14ac:dyDescent="0.25">
      <c r="A21111" s="68" t="s">
        <v>105</v>
      </c>
      <c r="B21111" s="69">
        <v>492407807</v>
      </c>
      <c r="C21111" s="68">
        <v>8905450029231</v>
      </c>
      <c r="D21111" s="69" t="s">
        <v>14126</v>
      </c>
      <c r="E21111" s="65">
        <f>IFERROR(VLOOKUP(C21111,Pivot!A:B,2,0),0)</f>
        <v>0</v>
      </c>
      <c r="F21111" s="65">
        <f>IFERROR(VLOOKUP(C21111,Pivot!A:C,3,0),0)</f>
        <v>0</v>
      </c>
    </row>
    <row r="21112" spans="1:6" x14ac:dyDescent="0.25">
      <c r="A21112" s="68" t="s">
        <v>105</v>
      </c>
      <c r="B21112" s="69">
        <v>492408155</v>
      </c>
      <c r="C21112" s="68">
        <v>8905450035317</v>
      </c>
      <c r="D21112" s="69" t="s">
        <v>14127</v>
      </c>
      <c r="E21112" s="65">
        <f>IFERROR(VLOOKUP(C21112,Pivot!A:B,2,0),0)</f>
        <v>0</v>
      </c>
      <c r="F21112" s="65">
        <f>IFERROR(VLOOKUP(C21112,Pivot!A:C,3,0),0)</f>
        <v>0</v>
      </c>
    </row>
    <row r="21113" spans="1:6" x14ac:dyDescent="0.25">
      <c r="A21113" s="68" t="s">
        <v>105</v>
      </c>
      <c r="B21113" s="69">
        <v>492408154</v>
      </c>
      <c r="C21113" s="68">
        <v>8905450035324</v>
      </c>
      <c r="D21113" s="69" t="s">
        <v>14128</v>
      </c>
      <c r="E21113" s="65">
        <f>IFERROR(VLOOKUP(C21113,Pivot!A:B,2,0),0)</f>
        <v>0</v>
      </c>
      <c r="F21113" s="65">
        <f>IFERROR(VLOOKUP(C21113,Pivot!A:C,3,0),0)</f>
        <v>0</v>
      </c>
    </row>
    <row r="21114" spans="1:6" x14ac:dyDescent="0.25">
      <c r="A21114" s="68" t="s">
        <v>105</v>
      </c>
      <c r="B21114" s="69">
        <v>492408153</v>
      </c>
      <c r="C21114" s="68">
        <v>8905450035300</v>
      </c>
      <c r="D21114" s="69" t="s">
        <v>14129</v>
      </c>
      <c r="E21114" s="65">
        <f>IFERROR(VLOOKUP(C21114,Pivot!A:B,2,0),0)</f>
        <v>0</v>
      </c>
      <c r="F21114" s="65">
        <f>IFERROR(VLOOKUP(C21114,Pivot!A:C,3,0),0)</f>
        <v>0</v>
      </c>
    </row>
    <row r="21115" spans="1:6" x14ac:dyDescent="0.25">
      <c r="A21115" s="68" t="s">
        <v>105</v>
      </c>
      <c r="B21115" s="69">
        <v>493176187</v>
      </c>
      <c r="C21115" s="68">
        <v>8905450258594</v>
      </c>
      <c r="D21115" s="69" t="s">
        <v>14130</v>
      </c>
      <c r="E21115" s="65">
        <f>IFERROR(VLOOKUP(C21115,Pivot!A:B,2,0),0)</f>
        <v>0</v>
      </c>
      <c r="F21115" s="65">
        <f>IFERROR(VLOOKUP(C21115,Pivot!A:C,3,0),0)</f>
        <v>0</v>
      </c>
    </row>
    <row r="21116" spans="1:6" x14ac:dyDescent="0.25">
      <c r="A21116" s="68" t="s">
        <v>105</v>
      </c>
      <c r="B21116" s="69">
        <v>491603941</v>
      </c>
      <c r="C21116" s="68">
        <v>5015353612126</v>
      </c>
      <c r="D21116" s="69" t="s">
        <v>14131</v>
      </c>
      <c r="E21116" s="65">
        <f>IFERROR(VLOOKUP(C21116,Pivot!A:B,2,0),0)</f>
        <v>0</v>
      </c>
      <c r="F21116" s="65">
        <f>IFERROR(VLOOKUP(C21116,Pivot!A:C,3,0),0)</f>
        <v>0</v>
      </c>
    </row>
    <row r="21117" spans="1:6" x14ac:dyDescent="0.25">
      <c r="A21117" s="68" t="s">
        <v>105</v>
      </c>
      <c r="B21117" s="69">
        <v>491603940</v>
      </c>
      <c r="C21117" s="68">
        <v>5015353612119</v>
      </c>
      <c r="D21117" s="69" t="s">
        <v>14132</v>
      </c>
      <c r="E21117" s="65">
        <f>IFERROR(VLOOKUP(C21117,Pivot!A:B,2,0),0)</f>
        <v>0</v>
      </c>
      <c r="F21117" s="65">
        <f>IFERROR(VLOOKUP(C21117,Pivot!A:C,3,0),0)</f>
        <v>0</v>
      </c>
    </row>
    <row r="21118" spans="1:6" x14ac:dyDescent="0.25">
      <c r="A21118" s="68" t="s">
        <v>105</v>
      </c>
      <c r="B21118" s="69">
        <v>492409247</v>
      </c>
      <c r="C21118" s="68">
        <v>8905450038646</v>
      </c>
      <c r="D21118" s="69" t="s">
        <v>14133</v>
      </c>
      <c r="E21118" s="65">
        <f>IFERROR(VLOOKUP(C21118,Pivot!A:B,2,0),0)</f>
        <v>0</v>
      </c>
      <c r="F21118" s="65">
        <f>IFERROR(VLOOKUP(C21118,Pivot!A:C,3,0),0)</f>
        <v>0</v>
      </c>
    </row>
    <row r="21119" spans="1:6" x14ac:dyDescent="0.25">
      <c r="A21119" s="68" t="s">
        <v>105</v>
      </c>
      <c r="B21119" s="69">
        <v>492410365</v>
      </c>
      <c r="C21119" s="68">
        <v>8905450232761</v>
      </c>
      <c r="D21119" s="69" t="s">
        <v>14134</v>
      </c>
      <c r="E21119" s="65">
        <f>IFERROR(VLOOKUP(C21119,Pivot!A:B,2,0),0)</f>
        <v>0</v>
      </c>
      <c r="F21119" s="65">
        <f>IFERROR(VLOOKUP(C21119,Pivot!A:C,3,0),0)</f>
        <v>0</v>
      </c>
    </row>
    <row r="21120" spans="1:6" x14ac:dyDescent="0.25">
      <c r="A21120" s="68" t="s">
        <v>105</v>
      </c>
      <c r="B21120" s="69">
        <v>491960614</v>
      </c>
      <c r="C21120" s="68">
        <v>8904301776126</v>
      </c>
      <c r="D21120" s="69" t="s">
        <v>14135</v>
      </c>
      <c r="E21120" s="65">
        <f>IFERROR(VLOOKUP(C21120,Pivot!A:B,2,0),0)</f>
        <v>0</v>
      </c>
      <c r="F21120" s="65">
        <f>IFERROR(VLOOKUP(C21120,Pivot!A:C,3,0),0)</f>
        <v>0</v>
      </c>
    </row>
    <row r="21121" spans="1:6" x14ac:dyDescent="0.25">
      <c r="A21121" s="68" t="s">
        <v>105</v>
      </c>
      <c r="B21121" s="69">
        <v>491960615</v>
      </c>
      <c r="C21121" s="68">
        <v>8904301776133</v>
      </c>
      <c r="D21121" s="69" t="s">
        <v>14136</v>
      </c>
      <c r="E21121" s="65">
        <f>IFERROR(VLOOKUP(C21121,Pivot!A:B,2,0),0)</f>
        <v>0</v>
      </c>
      <c r="F21121" s="65">
        <f>IFERROR(VLOOKUP(C21121,Pivot!A:C,3,0),0)</f>
        <v>0</v>
      </c>
    </row>
    <row r="21122" spans="1:6" x14ac:dyDescent="0.25">
      <c r="A21122" s="68" t="s">
        <v>105</v>
      </c>
      <c r="B21122" s="69">
        <v>491960616</v>
      </c>
      <c r="C21122" s="68">
        <v>8904301776140</v>
      </c>
      <c r="D21122" s="69" t="s">
        <v>14137</v>
      </c>
      <c r="E21122" s="65">
        <f>IFERROR(VLOOKUP(C21122,Pivot!A:B,2,0),0)</f>
        <v>0</v>
      </c>
      <c r="F21122" s="65">
        <f>IFERROR(VLOOKUP(C21122,Pivot!A:C,3,0),0)</f>
        <v>0</v>
      </c>
    </row>
    <row r="21123" spans="1:6" x14ac:dyDescent="0.25">
      <c r="A21123" s="68" t="s">
        <v>105</v>
      </c>
      <c r="B21123" s="69">
        <v>492410366</v>
      </c>
      <c r="C21123" s="68">
        <v>8905450232778</v>
      </c>
      <c r="D21123" s="69" t="s">
        <v>14138</v>
      </c>
      <c r="E21123" s="65">
        <f>IFERROR(VLOOKUP(C21123,Pivot!A:B,2,0),0)</f>
        <v>0</v>
      </c>
      <c r="F21123" s="65">
        <f>IFERROR(VLOOKUP(C21123,Pivot!A:C,3,0),0)</f>
        <v>0</v>
      </c>
    </row>
    <row r="21124" spans="1:6" x14ac:dyDescent="0.25">
      <c r="A21124" s="68" t="s">
        <v>105</v>
      </c>
      <c r="B21124" s="69">
        <v>494229803</v>
      </c>
      <c r="C21124" s="68">
        <v>8904027125369</v>
      </c>
      <c r="D21124" s="69" t="s">
        <v>14139</v>
      </c>
      <c r="E21124" s="65">
        <f>IFERROR(VLOOKUP(C21124,Pivot!A:B,2,0),0)</f>
        <v>0</v>
      </c>
      <c r="F21124" s="65">
        <f>IFERROR(VLOOKUP(C21124,Pivot!A:C,3,0),0)</f>
        <v>0</v>
      </c>
    </row>
    <row r="21125" spans="1:6" x14ac:dyDescent="0.25">
      <c r="A21125" s="68" t="s">
        <v>105</v>
      </c>
      <c r="B21125" s="69">
        <v>494229805</v>
      </c>
      <c r="C21125" s="68">
        <v>8904027125383</v>
      </c>
      <c r="D21125" s="69" t="s">
        <v>14140</v>
      </c>
      <c r="E21125" s="65">
        <f>IFERROR(VLOOKUP(C21125,Pivot!A:B,2,0),0)</f>
        <v>0</v>
      </c>
      <c r="F21125" s="65">
        <f>IFERROR(VLOOKUP(C21125,Pivot!A:C,3,0),0)</f>
        <v>0</v>
      </c>
    </row>
    <row r="21126" spans="1:6" x14ac:dyDescent="0.25">
      <c r="A21126" s="68" t="s">
        <v>105</v>
      </c>
      <c r="B21126" s="69">
        <v>491568715</v>
      </c>
      <c r="C21126" s="68">
        <v>8902491014042</v>
      </c>
      <c r="D21126" s="69" t="s">
        <v>14141</v>
      </c>
      <c r="E21126" s="65">
        <f>IFERROR(VLOOKUP(C21126,Pivot!A:B,2,0),0)</f>
        <v>0</v>
      </c>
      <c r="F21126" s="65">
        <f>IFERROR(VLOOKUP(C21126,Pivot!A:C,3,0),0)</f>
        <v>0</v>
      </c>
    </row>
    <row r="21127" spans="1:6" x14ac:dyDescent="0.25">
      <c r="A21127" s="68" t="s">
        <v>105</v>
      </c>
      <c r="B21127" s="69">
        <v>493662998</v>
      </c>
      <c r="C21127" s="68">
        <v>493662998</v>
      </c>
      <c r="D21127" s="69" t="s">
        <v>584</v>
      </c>
      <c r="E21127" s="65">
        <f>IFERROR(VLOOKUP(C21127,Pivot!A:B,2,0),0)</f>
        <v>0</v>
      </c>
      <c r="F21127" s="65">
        <f>IFERROR(VLOOKUP(C21127,Pivot!A:C,3,0),0)</f>
        <v>0</v>
      </c>
    </row>
    <row r="21128" spans="1:6" x14ac:dyDescent="0.25">
      <c r="A21128" s="68" t="s">
        <v>105</v>
      </c>
      <c r="B21128" s="69">
        <v>493662998</v>
      </c>
      <c r="C21128" s="68">
        <v>8905450547674</v>
      </c>
      <c r="D21128" s="69" t="s">
        <v>584</v>
      </c>
      <c r="E21128" s="65">
        <f>IFERROR(VLOOKUP(C21128,Pivot!A:B,2,0),0)</f>
        <v>0</v>
      </c>
      <c r="F21128" s="65">
        <f>IFERROR(VLOOKUP(C21128,Pivot!A:C,3,0),0)</f>
        <v>0</v>
      </c>
    </row>
    <row r="21129" spans="1:6" x14ac:dyDescent="0.25">
      <c r="A21129" s="68" t="s">
        <v>105</v>
      </c>
      <c r="B21129" s="69">
        <v>493663001</v>
      </c>
      <c r="C21129" s="68">
        <v>493663001</v>
      </c>
      <c r="D21129" s="69" t="s">
        <v>585</v>
      </c>
      <c r="E21129" s="65">
        <f>IFERROR(VLOOKUP(C21129,Pivot!A:B,2,0),0)</f>
        <v>0</v>
      </c>
      <c r="F21129" s="65">
        <f>IFERROR(VLOOKUP(C21129,Pivot!A:C,3,0),0)</f>
        <v>0</v>
      </c>
    </row>
    <row r="21130" spans="1:6" x14ac:dyDescent="0.25">
      <c r="A21130" s="68" t="s">
        <v>105</v>
      </c>
      <c r="B21130" s="69">
        <v>493663001</v>
      </c>
      <c r="C21130" s="68">
        <v>8905450547704</v>
      </c>
      <c r="D21130" s="69" t="s">
        <v>585</v>
      </c>
      <c r="E21130" s="65">
        <f>IFERROR(VLOOKUP(C21130,Pivot!A:B,2,0),0)</f>
        <v>0</v>
      </c>
      <c r="F21130" s="65">
        <f>IFERROR(VLOOKUP(C21130,Pivot!A:C,3,0),0)</f>
        <v>0</v>
      </c>
    </row>
    <row r="21131" spans="1:6" x14ac:dyDescent="0.25">
      <c r="A21131" s="68" t="s">
        <v>105</v>
      </c>
      <c r="B21131" s="69">
        <v>493663000</v>
      </c>
      <c r="C21131" s="68">
        <v>493663000</v>
      </c>
      <c r="D21131" s="69" t="s">
        <v>586</v>
      </c>
      <c r="E21131" s="65">
        <f>IFERROR(VLOOKUP(C21131,Pivot!A:B,2,0),0)</f>
        <v>0</v>
      </c>
      <c r="F21131" s="65">
        <f>IFERROR(VLOOKUP(C21131,Pivot!A:C,3,0),0)</f>
        <v>0</v>
      </c>
    </row>
    <row r="21132" spans="1:6" x14ac:dyDescent="0.25">
      <c r="A21132" s="68" t="s">
        <v>105</v>
      </c>
      <c r="B21132" s="69">
        <v>493663000</v>
      </c>
      <c r="C21132" s="68">
        <v>8905450547698</v>
      </c>
      <c r="D21132" s="69" t="s">
        <v>586</v>
      </c>
      <c r="E21132" s="65">
        <f>IFERROR(VLOOKUP(C21132,Pivot!A:B,2,0),0)</f>
        <v>0</v>
      </c>
      <c r="F21132" s="65">
        <f>IFERROR(VLOOKUP(C21132,Pivot!A:C,3,0),0)</f>
        <v>0</v>
      </c>
    </row>
    <row r="21133" spans="1:6" x14ac:dyDescent="0.25">
      <c r="A21133" s="68" t="s">
        <v>105</v>
      </c>
      <c r="B21133" s="69">
        <v>493662999</v>
      </c>
      <c r="C21133" s="68">
        <v>493662999</v>
      </c>
      <c r="D21133" s="69" t="s">
        <v>587</v>
      </c>
      <c r="E21133" s="65">
        <f>IFERROR(VLOOKUP(C21133,Pivot!A:B,2,0),0)</f>
        <v>0</v>
      </c>
      <c r="F21133" s="65">
        <f>IFERROR(VLOOKUP(C21133,Pivot!A:C,3,0),0)</f>
        <v>0</v>
      </c>
    </row>
    <row r="21134" spans="1:6" x14ac:dyDescent="0.25">
      <c r="A21134" s="68" t="s">
        <v>105</v>
      </c>
      <c r="B21134" s="69">
        <v>493662999</v>
      </c>
      <c r="C21134" s="68">
        <v>8905450547681</v>
      </c>
      <c r="D21134" s="69" t="s">
        <v>587</v>
      </c>
      <c r="E21134" s="65">
        <f>IFERROR(VLOOKUP(C21134,Pivot!A:B,2,0),0)</f>
        <v>0</v>
      </c>
      <c r="F21134" s="65">
        <f>IFERROR(VLOOKUP(C21134,Pivot!A:C,3,0),0)</f>
        <v>0</v>
      </c>
    </row>
    <row r="21135" spans="1:6" x14ac:dyDescent="0.25">
      <c r="A21135" s="68" t="s">
        <v>105</v>
      </c>
      <c r="B21135" s="69">
        <v>492408118</v>
      </c>
      <c r="C21135" s="68">
        <v>8902491017036</v>
      </c>
      <c r="D21135" s="69" t="s">
        <v>14142</v>
      </c>
      <c r="E21135" s="65">
        <f>IFERROR(VLOOKUP(C21135,Pivot!A:B,2,0),0)</f>
        <v>0</v>
      </c>
      <c r="F21135" s="65">
        <f>IFERROR(VLOOKUP(C21135,Pivot!A:C,3,0),0)</f>
        <v>0</v>
      </c>
    </row>
    <row r="21136" spans="1:6" x14ac:dyDescent="0.25">
      <c r="A21136" s="68" t="s">
        <v>105</v>
      </c>
      <c r="B21136" s="69">
        <v>492408117</v>
      </c>
      <c r="C21136" s="68">
        <v>8902491017029</v>
      </c>
      <c r="D21136" s="69" t="s">
        <v>14143</v>
      </c>
      <c r="E21136" s="65">
        <f>IFERROR(VLOOKUP(C21136,Pivot!A:B,2,0),0)</f>
        <v>0</v>
      </c>
      <c r="F21136" s="65">
        <f>IFERROR(VLOOKUP(C21136,Pivot!A:C,3,0),0)</f>
        <v>0</v>
      </c>
    </row>
    <row r="21137" spans="1:6" x14ac:dyDescent="0.25">
      <c r="A21137" s="68" t="s">
        <v>105</v>
      </c>
      <c r="B21137" s="69">
        <v>492409524</v>
      </c>
      <c r="C21137" s="68">
        <v>9010491732633</v>
      </c>
      <c r="D21137" s="69" t="s">
        <v>14144</v>
      </c>
      <c r="E21137" s="65">
        <f>IFERROR(VLOOKUP(C21137,Pivot!A:B,2,0),0)</f>
        <v>0</v>
      </c>
      <c r="F21137" s="65">
        <f>IFERROR(VLOOKUP(C21137,Pivot!A:C,3,0),0)</f>
        <v>0</v>
      </c>
    </row>
    <row r="21138" spans="1:6" x14ac:dyDescent="0.25">
      <c r="A21138" s="68" t="s">
        <v>105</v>
      </c>
      <c r="B21138" s="69">
        <v>492409097</v>
      </c>
      <c r="C21138" s="68">
        <v>8905450036741</v>
      </c>
      <c r="D21138" s="69" t="s">
        <v>14145</v>
      </c>
      <c r="E21138" s="65">
        <f>IFERROR(VLOOKUP(C21138,Pivot!A:B,2,0),0)</f>
        <v>0</v>
      </c>
      <c r="F21138" s="65">
        <f>IFERROR(VLOOKUP(C21138,Pivot!A:C,3,0),0)</f>
        <v>0</v>
      </c>
    </row>
    <row r="21139" spans="1:6" x14ac:dyDescent="0.25">
      <c r="A21139" s="68" t="s">
        <v>105</v>
      </c>
      <c r="B21139" s="69">
        <v>492409084</v>
      </c>
      <c r="C21139" s="68">
        <v>8905450036611</v>
      </c>
      <c r="D21139" s="69" t="s">
        <v>14146</v>
      </c>
      <c r="E21139" s="65">
        <f>IFERROR(VLOOKUP(C21139,Pivot!A:B,2,0),0)</f>
        <v>0</v>
      </c>
      <c r="F21139" s="65">
        <f>IFERROR(VLOOKUP(C21139,Pivot!A:C,3,0),0)</f>
        <v>0</v>
      </c>
    </row>
    <row r="21140" spans="1:6" x14ac:dyDescent="0.25">
      <c r="A21140" s="68" t="s">
        <v>105</v>
      </c>
      <c r="B21140" s="69">
        <v>492409094</v>
      </c>
      <c r="C21140" s="68">
        <v>8905450036710</v>
      </c>
      <c r="D21140" s="69" t="s">
        <v>14147</v>
      </c>
      <c r="E21140" s="65">
        <f>IFERROR(VLOOKUP(C21140,Pivot!A:B,2,0),0)</f>
        <v>0</v>
      </c>
      <c r="F21140" s="65">
        <f>IFERROR(VLOOKUP(C21140,Pivot!A:C,3,0),0)</f>
        <v>0</v>
      </c>
    </row>
    <row r="21141" spans="1:6" x14ac:dyDescent="0.25">
      <c r="A21141" s="68" t="s">
        <v>105</v>
      </c>
      <c r="B21141" s="69">
        <v>492409101</v>
      </c>
      <c r="C21141" s="68">
        <v>8905450036789</v>
      </c>
      <c r="D21141" s="69" t="s">
        <v>14148</v>
      </c>
      <c r="E21141" s="65">
        <f>IFERROR(VLOOKUP(C21141,Pivot!A:B,2,0),0)</f>
        <v>0</v>
      </c>
      <c r="F21141" s="65">
        <f>IFERROR(VLOOKUP(C21141,Pivot!A:C,3,0),0)</f>
        <v>0</v>
      </c>
    </row>
    <row r="21142" spans="1:6" x14ac:dyDescent="0.25">
      <c r="A21142" s="68" t="s">
        <v>105</v>
      </c>
      <c r="B21142" s="69">
        <v>492409095</v>
      </c>
      <c r="C21142" s="68">
        <v>8905450036727</v>
      </c>
      <c r="D21142" s="69" t="s">
        <v>14149</v>
      </c>
      <c r="E21142" s="65">
        <f>IFERROR(VLOOKUP(C21142,Pivot!A:B,2,0),0)</f>
        <v>0</v>
      </c>
      <c r="F21142" s="65">
        <f>IFERROR(VLOOKUP(C21142,Pivot!A:C,3,0),0)</f>
        <v>0</v>
      </c>
    </row>
    <row r="21143" spans="1:6" x14ac:dyDescent="0.25">
      <c r="A21143" s="68" t="s">
        <v>105</v>
      </c>
      <c r="B21143" s="69">
        <v>492409092</v>
      </c>
      <c r="C21143" s="68">
        <v>8905450036697</v>
      </c>
      <c r="D21143" s="69" t="s">
        <v>14150</v>
      </c>
      <c r="E21143" s="65">
        <f>IFERROR(VLOOKUP(C21143,Pivot!A:B,2,0),0)</f>
        <v>0</v>
      </c>
      <c r="F21143" s="65">
        <f>IFERROR(VLOOKUP(C21143,Pivot!A:C,3,0),0)</f>
        <v>0</v>
      </c>
    </row>
    <row r="21144" spans="1:6" x14ac:dyDescent="0.25">
      <c r="A21144" s="68" t="s">
        <v>105</v>
      </c>
      <c r="B21144" s="69">
        <v>492409102</v>
      </c>
      <c r="C21144" s="68">
        <v>8905450036796</v>
      </c>
      <c r="D21144" s="69" t="s">
        <v>14151</v>
      </c>
      <c r="E21144" s="65">
        <f>IFERROR(VLOOKUP(C21144,Pivot!A:B,2,0),0)</f>
        <v>0</v>
      </c>
      <c r="F21144" s="65">
        <f>IFERROR(VLOOKUP(C21144,Pivot!A:C,3,0),0)</f>
        <v>0</v>
      </c>
    </row>
    <row r="21145" spans="1:6" x14ac:dyDescent="0.25">
      <c r="A21145" s="68" t="s">
        <v>105</v>
      </c>
      <c r="B21145" s="69">
        <v>492409099</v>
      </c>
      <c r="C21145" s="68">
        <v>8905450036765</v>
      </c>
      <c r="D21145" s="69" t="s">
        <v>14152</v>
      </c>
      <c r="E21145" s="65">
        <f>IFERROR(VLOOKUP(C21145,Pivot!A:B,2,0),0)</f>
        <v>0</v>
      </c>
      <c r="F21145" s="65">
        <f>IFERROR(VLOOKUP(C21145,Pivot!A:C,3,0),0)</f>
        <v>0</v>
      </c>
    </row>
    <row r="21146" spans="1:6" x14ac:dyDescent="0.25">
      <c r="A21146" s="68" t="s">
        <v>105</v>
      </c>
      <c r="B21146" s="69">
        <v>492409093</v>
      </c>
      <c r="C21146" s="68">
        <v>8905450036703</v>
      </c>
      <c r="D21146" s="69" t="s">
        <v>14153</v>
      </c>
      <c r="E21146" s="65">
        <f>IFERROR(VLOOKUP(C21146,Pivot!A:B,2,0),0)</f>
        <v>0</v>
      </c>
      <c r="F21146" s="65">
        <f>IFERROR(VLOOKUP(C21146,Pivot!A:C,3,0),0)</f>
        <v>0</v>
      </c>
    </row>
    <row r="21147" spans="1:6" x14ac:dyDescent="0.25">
      <c r="A21147" s="68" t="s">
        <v>105</v>
      </c>
      <c r="B21147" s="69">
        <v>492409098</v>
      </c>
      <c r="C21147" s="68">
        <v>8905450036758</v>
      </c>
      <c r="D21147" s="69" t="s">
        <v>14154</v>
      </c>
      <c r="E21147" s="65">
        <f>IFERROR(VLOOKUP(C21147,Pivot!A:B,2,0),0)</f>
        <v>0</v>
      </c>
      <c r="F21147" s="65">
        <f>IFERROR(VLOOKUP(C21147,Pivot!A:C,3,0),0)</f>
        <v>0</v>
      </c>
    </row>
    <row r="21148" spans="1:6" x14ac:dyDescent="0.25">
      <c r="A21148" s="68" t="s">
        <v>105</v>
      </c>
      <c r="B21148" s="69">
        <v>492409096</v>
      </c>
      <c r="C21148" s="68">
        <v>8905450036734</v>
      </c>
      <c r="D21148" s="69" t="s">
        <v>14155</v>
      </c>
      <c r="E21148" s="65">
        <f>IFERROR(VLOOKUP(C21148,Pivot!A:B,2,0),0)</f>
        <v>0</v>
      </c>
      <c r="F21148" s="65">
        <f>IFERROR(VLOOKUP(C21148,Pivot!A:C,3,0),0)</f>
        <v>0</v>
      </c>
    </row>
    <row r="21149" spans="1:6" x14ac:dyDescent="0.25">
      <c r="A21149" s="68" t="s">
        <v>105</v>
      </c>
      <c r="B21149" s="69">
        <v>492409100</v>
      </c>
      <c r="C21149" s="68">
        <v>8905450036772</v>
      </c>
      <c r="D21149" s="69" t="s">
        <v>14156</v>
      </c>
      <c r="E21149" s="65">
        <f>IFERROR(VLOOKUP(C21149,Pivot!A:B,2,0),0)</f>
        <v>0</v>
      </c>
      <c r="F21149" s="65">
        <f>IFERROR(VLOOKUP(C21149,Pivot!A:C,3,0),0)</f>
        <v>0</v>
      </c>
    </row>
    <row r="21150" spans="1:6" x14ac:dyDescent="0.25">
      <c r="A21150" s="68" t="s">
        <v>105</v>
      </c>
      <c r="B21150" s="69">
        <v>492409090</v>
      </c>
      <c r="C21150" s="68">
        <v>8905450036673</v>
      </c>
      <c r="D21150" s="69" t="s">
        <v>14157</v>
      </c>
      <c r="E21150" s="65">
        <f>IFERROR(VLOOKUP(C21150,Pivot!A:B,2,0),0)</f>
        <v>0</v>
      </c>
      <c r="F21150" s="65">
        <f>IFERROR(VLOOKUP(C21150,Pivot!A:C,3,0),0)</f>
        <v>0</v>
      </c>
    </row>
    <row r="21151" spans="1:6" x14ac:dyDescent="0.25">
      <c r="A21151" s="68" t="s">
        <v>105</v>
      </c>
      <c r="B21151" s="69">
        <v>492409525</v>
      </c>
      <c r="C21151" s="68">
        <v>9010491732640</v>
      </c>
      <c r="D21151" s="69" t="s">
        <v>14158</v>
      </c>
      <c r="E21151" s="65">
        <f>IFERROR(VLOOKUP(C21151,Pivot!A:B,2,0),0)</f>
        <v>0</v>
      </c>
      <c r="F21151" s="65">
        <f>IFERROR(VLOOKUP(C21151,Pivot!A:C,3,0),0)</f>
        <v>0</v>
      </c>
    </row>
    <row r="21152" spans="1:6" x14ac:dyDescent="0.25">
      <c r="A21152" s="68" t="s">
        <v>105</v>
      </c>
      <c r="B21152" s="69">
        <v>492409103</v>
      </c>
      <c r="C21152" s="68">
        <v>8905450036802</v>
      </c>
      <c r="D21152" s="69" t="s">
        <v>14159</v>
      </c>
      <c r="E21152" s="65">
        <f>IFERROR(VLOOKUP(C21152,Pivot!A:B,2,0),0)</f>
        <v>0</v>
      </c>
      <c r="F21152" s="65">
        <f>IFERROR(VLOOKUP(C21152,Pivot!A:C,3,0),0)</f>
        <v>0</v>
      </c>
    </row>
    <row r="21153" spans="1:6" x14ac:dyDescent="0.25">
      <c r="A21153" s="68" t="s">
        <v>105</v>
      </c>
      <c r="B21153" s="69">
        <v>492409087</v>
      </c>
      <c r="C21153" s="68">
        <v>8905450036642</v>
      </c>
      <c r="D21153" s="69" t="s">
        <v>14160</v>
      </c>
      <c r="E21153" s="65">
        <f>IFERROR(VLOOKUP(C21153,Pivot!A:B,2,0),0)</f>
        <v>0</v>
      </c>
      <c r="F21153" s="65">
        <f>IFERROR(VLOOKUP(C21153,Pivot!A:C,3,0),0)</f>
        <v>0</v>
      </c>
    </row>
    <row r="21154" spans="1:6" x14ac:dyDescent="0.25">
      <c r="A21154" s="68" t="s">
        <v>105</v>
      </c>
      <c r="B21154" s="69">
        <v>492409091</v>
      </c>
      <c r="C21154" s="68">
        <v>8905450036680</v>
      </c>
      <c r="D21154" s="69" t="s">
        <v>14161</v>
      </c>
      <c r="E21154" s="65">
        <f>IFERROR(VLOOKUP(C21154,Pivot!A:B,2,0),0)</f>
        <v>0</v>
      </c>
      <c r="F21154" s="65">
        <f>IFERROR(VLOOKUP(C21154,Pivot!A:C,3,0),0)</f>
        <v>0</v>
      </c>
    </row>
    <row r="21155" spans="1:6" x14ac:dyDescent="0.25">
      <c r="A21155" s="68" t="s">
        <v>105</v>
      </c>
      <c r="B21155" s="69">
        <v>492409089</v>
      </c>
      <c r="C21155" s="68">
        <v>8905450036666</v>
      </c>
      <c r="D21155" s="69" t="s">
        <v>14162</v>
      </c>
      <c r="E21155" s="65">
        <f>IFERROR(VLOOKUP(C21155,Pivot!A:B,2,0),0)</f>
        <v>0</v>
      </c>
      <c r="F21155" s="65">
        <f>IFERROR(VLOOKUP(C21155,Pivot!A:C,3,0),0)</f>
        <v>0</v>
      </c>
    </row>
    <row r="21156" spans="1:6" x14ac:dyDescent="0.25">
      <c r="A21156" s="68" t="s">
        <v>105</v>
      </c>
      <c r="B21156" s="69">
        <v>492409086</v>
      </c>
      <c r="C21156" s="68">
        <v>8905450036635</v>
      </c>
      <c r="D21156" s="69" t="s">
        <v>14163</v>
      </c>
      <c r="E21156" s="65">
        <f>IFERROR(VLOOKUP(C21156,Pivot!A:B,2,0),0)</f>
        <v>0</v>
      </c>
      <c r="F21156" s="65">
        <f>IFERROR(VLOOKUP(C21156,Pivot!A:C,3,0),0)</f>
        <v>0</v>
      </c>
    </row>
    <row r="21157" spans="1:6" x14ac:dyDescent="0.25">
      <c r="A21157" s="68" t="s">
        <v>105</v>
      </c>
      <c r="B21157" s="69">
        <v>492409088</v>
      </c>
      <c r="C21157" s="68">
        <v>8905450036659</v>
      </c>
      <c r="D21157" s="69" t="s">
        <v>14164</v>
      </c>
      <c r="E21157" s="65">
        <f>IFERROR(VLOOKUP(C21157,Pivot!A:B,2,0),0)</f>
        <v>0</v>
      </c>
      <c r="F21157" s="65">
        <f>IFERROR(VLOOKUP(C21157,Pivot!A:C,3,0),0)</f>
        <v>0</v>
      </c>
    </row>
    <row r="21158" spans="1:6" x14ac:dyDescent="0.25">
      <c r="A21158" s="68" t="s">
        <v>105</v>
      </c>
      <c r="B21158" s="69">
        <v>492409085</v>
      </c>
      <c r="C21158" s="68">
        <v>8905450036628</v>
      </c>
      <c r="D21158" s="69" t="s">
        <v>14165</v>
      </c>
      <c r="E21158" s="65">
        <f>IFERROR(VLOOKUP(C21158,Pivot!A:B,2,0),0)</f>
        <v>0</v>
      </c>
      <c r="F21158" s="65">
        <f>IFERROR(VLOOKUP(C21158,Pivot!A:C,3,0),0)</f>
        <v>0</v>
      </c>
    </row>
    <row r="21159" spans="1:6" x14ac:dyDescent="0.25">
      <c r="A21159" s="68" t="s">
        <v>105</v>
      </c>
      <c r="B21159" s="69">
        <v>493175523</v>
      </c>
      <c r="C21159" s="68">
        <v>8905450250505</v>
      </c>
      <c r="D21159" s="69" t="s">
        <v>590</v>
      </c>
      <c r="E21159" s="65">
        <f>IFERROR(VLOOKUP(C21159,Pivot!A:B,2,0),0)</f>
        <v>0</v>
      </c>
      <c r="F21159" s="65">
        <f>IFERROR(VLOOKUP(C21159,Pivot!A:C,3,0),0)</f>
        <v>0</v>
      </c>
    </row>
    <row r="21160" spans="1:6" x14ac:dyDescent="0.25">
      <c r="A21160" s="68" t="s">
        <v>105</v>
      </c>
      <c r="B21160" s="69">
        <v>493174312</v>
      </c>
      <c r="C21160" s="68">
        <v>8903426232548</v>
      </c>
      <c r="D21160" s="69" t="s">
        <v>14166</v>
      </c>
      <c r="E21160" s="65">
        <f>IFERROR(VLOOKUP(C21160,Pivot!A:B,2,0),0)</f>
        <v>0</v>
      </c>
      <c r="F21160" s="65">
        <f>IFERROR(VLOOKUP(C21160,Pivot!A:C,3,0),0)</f>
        <v>0</v>
      </c>
    </row>
    <row r="21161" spans="1:6" x14ac:dyDescent="0.25">
      <c r="A21161" s="68" t="s">
        <v>105</v>
      </c>
      <c r="B21161" s="69">
        <v>493174311</v>
      </c>
      <c r="C21161" s="68">
        <v>8903426232531</v>
      </c>
      <c r="D21161" s="69" t="s">
        <v>14167</v>
      </c>
      <c r="E21161" s="65">
        <f>IFERROR(VLOOKUP(C21161,Pivot!A:B,2,0),0)</f>
        <v>0</v>
      </c>
      <c r="F21161" s="65">
        <f>IFERROR(VLOOKUP(C21161,Pivot!A:C,3,0),0)</f>
        <v>0</v>
      </c>
    </row>
    <row r="21162" spans="1:6" x14ac:dyDescent="0.25">
      <c r="A21162" s="68" t="s">
        <v>105</v>
      </c>
      <c r="B21162" s="69">
        <v>493174338</v>
      </c>
      <c r="C21162" s="68">
        <v>8903426823883</v>
      </c>
      <c r="D21162" s="69" t="s">
        <v>14168</v>
      </c>
      <c r="E21162" s="65">
        <f>IFERROR(VLOOKUP(C21162,Pivot!A:B,2,0),0)</f>
        <v>0</v>
      </c>
      <c r="F21162" s="65">
        <f>IFERROR(VLOOKUP(C21162,Pivot!A:C,3,0),0)</f>
        <v>0</v>
      </c>
    </row>
    <row r="21163" spans="1:6" x14ac:dyDescent="0.25">
      <c r="A21163" s="68" t="s">
        <v>105</v>
      </c>
      <c r="B21163" s="69">
        <v>493174339</v>
      </c>
      <c r="C21163" s="68">
        <v>8903426823890</v>
      </c>
      <c r="D21163" s="69" t="s">
        <v>14169</v>
      </c>
      <c r="E21163" s="65">
        <f>IFERROR(VLOOKUP(C21163,Pivot!A:B,2,0),0)</f>
        <v>0</v>
      </c>
      <c r="F21163" s="65">
        <f>IFERROR(VLOOKUP(C21163,Pivot!A:C,3,0),0)</f>
        <v>0</v>
      </c>
    </row>
    <row r="21164" spans="1:6" x14ac:dyDescent="0.25">
      <c r="A21164" s="68" t="s">
        <v>105</v>
      </c>
      <c r="B21164" s="69">
        <v>492408342</v>
      </c>
      <c r="C21164" s="68">
        <v>8905414004557</v>
      </c>
      <c r="D21164" s="69" t="s">
        <v>14170</v>
      </c>
      <c r="E21164" s="65">
        <f>IFERROR(VLOOKUP(C21164,Pivot!A:B,2,0),0)</f>
        <v>0</v>
      </c>
      <c r="F21164" s="65">
        <f>IFERROR(VLOOKUP(C21164,Pivot!A:C,3,0),0)</f>
        <v>0</v>
      </c>
    </row>
    <row r="21165" spans="1:6" x14ac:dyDescent="0.25">
      <c r="A21165" s="68" t="s">
        <v>105</v>
      </c>
      <c r="B21165" s="69">
        <v>491959861</v>
      </c>
      <c r="C21165" s="68">
        <v>194735044597</v>
      </c>
      <c r="D21165" s="69" t="s">
        <v>14171</v>
      </c>
      <c r="E21165" s="65">
        <f>IFERROR(VLOOKUP(C21165,Pivot!A:B,2,0),0)</f>
        <v>0</v>
      </c>
      <c r="F21165" s="65">
        <f>IFERROR(VLOOKUP(C21165,Pivot!A:C,3,0),0)</f>
        <v>0</v>
      </c>
    </row>
    <row r="21166" spans="1:6" x14ac:dyDescent="0.25">
      <c r="A21166" s="68" t="s">
        <v>105</v>
      </c>
      <c r="B21166" s="69">
        <v>491604115</v>
      </c>
      <c r="C21166" s="68">
        <v>491604115</v>
      </c>
      <c r="D21166" s="69" t="s">
        <v>14172</v>
      </c>
      <c r="E21166" s="65">
        <f>IFERROR(VLOOKUP(C21166,Pivot!A:B,2,0),0)</f>
        <v>0</v>
      </c>
      <c r="F21166" s="65">
        <f>IFERROR(VLOOKUP(C21166,Pivot!A:C,3,0),0)</f>
        <v>0</v>
      </c>
    </row>
    <row r="21167" spans="1:6" x14ac:dyDescent="0.25">
      <c r="A21167" s="68" t="s">
        <v>105</v>
      </c>
      <c r="B21167" s="69">
        <v>491604115</v>
      </c>
      <c r="C21167" s="68">
        <v>5015353612287</v>
      </c>
      <c r="D21167" s="69" t="s">
        <v>14172</v>
      </c>
      <c r="E21167" s="65">
        <f>IFERROR(VLOOKUP(C21167,Pivot!A:B,2,0),0)</f>
        <v>0</v>
      </c>
      <c r="F21167" s="65">
        <f>IFERROR(VLOOKUP(C21167,Pivot!A:C,3,0),0)</f>
        <v>0</v>
      </c>
    </row>
    <row r="21168" spans="1:6" x14ac:dyDescent="0.25">
      <c r="A21168" s="68" t="s">
        <v>105</v>
      </c>
      <c r="B21168" s="69">
        <v>492337006</v>
      </c>
      <c r="C21168" s="68">
        <v>492337006</v>
      </c>
      <c r="D21168" s="69" t="s">
        <v>14173</v>
      </c>
      <c r="E21168" s="65">
        <f>IFERROR(VLOOKUP(C21168,Pivot!A:B,2,0),0)</f>
        <v>0</v>
      </c>
      <c r="F21168" s="65">
        <f>IFERROR(VLOOKUP(C21168,Pivot!A:C,3,0),0)</f>
        <v>0</v>
      </c>
    </row>
    <row r="21169" spans="1:6" x14ac:dyDescent="0.25">
      <c r="A21169" s="68" t="s">
        <v>105</v>
      </c>
      <c r="B21169" s="69">
        <v>492337006</v>
      </c>
      <c r="C21169" s="68">
        <v>8904301784350</v>
      </c>
      <c r="D21169" s="69" t="s">
        <v>14173</v>
      </c>
      <c r="E21169" s="65">
        <f>IFERROR(VLOOKUP(C21169,Pivot!A:B,2,0),0)</f>
        <v>0</v>
      </c>
      <c r="F21169" s="65">
        <f>IFERROR(VLOOKUP(C21169,Pivot!A:C,3,0),0)</f>
        <v>0</v>
      </c>
    </row>
    <row r="21170" spans="1:6" x14ac:dyDescent="0.25">
      <c r="A21170" s="68" t="s">
        <v>105</v>
      </c>
      <c r="B21170" s="69">
        <v>492408341</v>
      </c>
      <c r="C21170" s="68">
        <v>8905414004496</v>
      </c>
      <c r="D21170" s="69" t="s">
        <v>591</v>
      </c>
      <c r="E21170" s="65">
        <f>IFERROR(VLOOKUP(C21170,Pivot!A:B,2,0),0)</f>
        <v>0</v>
      </c>
      <c r="F21170" s="65">
        <f>IFERROR(VLOOKUP(C21170,Pivot!A:C,3,0),0)</f>
        <v>0</v>
      </c>
    </row>
    <row r="21171" spans="1:6" x14ac:dyDescent="0.25">
      <c r="A21171" s="68" t="s">
        <v>105</v>
      </c>
      <c r="B21171" s="69">
        <v>492408340</v>
      </c>
      <c r="C21171" s="68">
        <v>8905414004489</v>
      </c>
      <c r="D21171" s="69" t="s">
        <v>592</v>
      </c>
      <c r="E21171" s="65">
        <f>IFERROR(VLOOKUP(C21171,Pivot!A:B,2,0),0)</f>
        <v>0</v>
      </c>
      <c r="F21171" s="65">
        <f>IFERROR(VLOOKUP(C21171,Pivot!A:C,3,0),0)</f>
        <v>0</v>
      </c>
    </row>
    <row r="21172" spans="1:6" x14ac:dyDescent="0.25">
      <c r="A21172" s="68" t="s">
        <v>105</v>
      </c>
      <c r="B21172" s="69">
        <v>491960446</v>
      </c>
      <c r="C21172" s="68">
        <v>491960446</v>
      </c>
      <c r="D21172" s="69" t="s">
        <v>14174</v>
      </c>
      <c r="E21172" s="65">
        <f>IFERROR(VLOOKUP(C21172,Pivot!A:B,2,0),0)</f>
        <v>0</v>
      </c>
      <c r="F21172" s="65">
        <f>IFERROR(VLOOKUP(C21172,Pivot!A:C,3,0),0)</f>
        <v>0</v>
      </c>
    </row>
    <row r="21173" spans="1:6" x14ac:dyDescent="0.25">
      <c r="A21173" s="68" t="s">
        <v>105</v>
      </c>
      <c r="B21173" s="69">
        <v>491960446</v>
      </c>
      <c r="C21173" s="68">
        <v>8904301770759</v>
      </c>
      <c r="D21173" s="69" t="s">
        <v>14174</v>
      </c>
      <c r="E21173" s="65">
        <f>IFERROR(VLOOKUP(C21173,Pivot!A:B,2,0),0)</f>
        <v>0</v>
      </c>
      <c r="F21173" s="65">
        <f>IFERROR(VLOOKUP(C21173,Pivot!A:C,3,0),0)</f>
        <v>0</v>
      </c>
    </row>
    <row r="21174" spans="1:6" x14ac:dyDescent="0.25">
      <c r="A21174" s="68" t="s">
        <v>105</v>
      </c>
      <c r="B21174" s="69">
        <v>492337008</v>
      </c>
      <c r="C21174" s="68">
        <v>492337008</v>
      </c>
      <c r="D21174" s="69" t="s">
        <v>14175</v>
      </c>
      <c r="E21174" s="65">
        <f>IFERROR(VLOOKUP(C21174,Pivot!A:B,2,0),0)</f>
        <v>0</v>
      </c>
      <c r="F21174" s="65">
        <f>IFERROR(VLOOKUP(C21174,Pivot!A:C,3,0),0)</f>
        <v>0</v>
      </c>
    </row>
    <row r="21175" spans="1:6" x14ac:dyDescent="0.25">
      <c r="A21175" s="68" t="s">
        <v>105</v>
      </c>
      <c r="B21175" s="69">
        <v>492337008</v>
      </c>
      <c r="C21175" s="68">
        <v>8904301784374</v>
      </c>
      <c r="D21175" s="69" t="s">
        <v>14175</v>
      </c>
      <c r="E21175" s="65">
        <f>IFERROR(VLOOKUP(C21175,Pivot!A:B,2,0),0)</f>
        <v>0</v>
      </c>
      <c r="F21175" s="65">
        <f>IFERROR(VLOOKUP(C21175,Pivot!A:C,3,0),0)</f>
        <v>0</v>
      </c>
    </row>
    <row r="21176" spans="1:6" x14ac:dyDescent="0.25">
      <c r="A21176" s="68" t="s">
        <v>105</v>
      </c>
      <c r="B21176" s="69">
        <v>491960031</v>
      </c>
      <c r="C21176" s="68">
        <v>5015353708911</v>
      </c>
      <c r="D21176" s="69" t="s">
        <v>14176</v>
      </c>
      <c r="E21176" s="65">
        <f>IFERROR(VLOOKUP(C21176,Pivot!A:B,2,0),0)</f>
        <v>0</v>
      </c>
      <c r="F21176" s="65">
        <f>IFERROR(VLOOKUP(C21176,Pivot!A:C,3,0),0)</f>
        <v>0</v>
      </c>
    </row>
    <row r="21177" spans="1:6" x14ac:dyDescent="0.25">
      <c r="A21177" s="68" t="s">
        <v>105</v>
      </c>
      <c r="B21177" s="69">
        <v>491960032</v>
      </c>
      <c r="C21177" s="68">
        <v>5015353708928</v>
      </c>
      <c r="D21177" s="69" t="s">
        <v>14177</v>
      </c>
      <c r="E21177" s="65">
        <f>IFERROR(VLOOKUP(C21177,Pivot!A:B,2,0),0)</f>
        <v>0</v>
      </c>
      <c r="F21177" s="65">
        <f>IFERROR(VLOOKUP(C21177,Pivot!A:C,3,0),0)</f>
        <v>0</v>
      </c>
    </row>
    <row r="21178" spans="1:6" x14ac:dyDescent="0.25">
      <c r="A21178" s="68" t="s">
        <v>105</v>
      </c>
      <c r="B21178" s="69">
        <v>491960034</v>
      </c>
      <c r="C21178" s="68">
        <v>5015353708942</v>
      </c>
      <c r="D21178" s="69" t="s">
        <v>14178</v>
      </c>
      <c r="E21178" s="65">
        <f>IFERROR(VLOOKUP(C21178,Pivot!A:B,2,0),0)</f>
        <v>0</v>
      </c>
      <c r="F21178" s="65">
        <f>IFERROR(VLOOKUP(C21178,Pivot!A:C,3,0),0)</f>
        <v>0</v>
      </c>
    </row>
    <row r="21179" spans="1:6" x14ac:dyDescent="0.25">
      <c r="A21179" s="68" t="s">
        <v>105</v>
      </c>
      <c r="B21179" s="69">
        <v>491960033</v>
      </c>
      <c r="C21179" s="68">
        <v>5015353708935</v>
      </c>
      <c r="D21179" s="69" t="s">
        <v>14179</v>
      </c>
      <c r="E21179" s="65">
        <f>IFERROR(VLOOKUP(C21179,Pivot!A:B,2,0),0)</f>
        <v>0</v>
      </c>
      <c r="F21179" s="65">
        <f>IFERROR(VLOOKUP(C21179,Pivot!A:C,3,0),0)</f>
        <v>0</v>
      </c>
    </row>
    <row r="21180" spans="1:6" x14ac:dyDescent="0.25">
      <c r="A21180" s="68" t="s">
        <v>105</v>
      </c>
      <c r="B21180" s="69">
        <v>492908108</v>
      </c>
      <c r="C21180" s="68">
        <v>8904348711128</v>
      </c>
      <c r="D21180" s="69" t="s">
        <v>14180</v>
      </c>
      <c r="E21180" s="65">
        <f>IFERROR(VLOOKUP(C21180,Pivot!A:B,2,0),0)</f>
        <v>0</v>
      </c>
      <c r="F21180" s="65">
        <f>IFERROR(VLOOKUP(C21180,Pivot!A:C,3,0),0)</f>
        <v>0</v>
      </c>
    </row>
    <row r="21181" spans="1:6" x14ac:dyDescent="0.25">
      <c r="A21181" s="68" t="s">
        <v>105</v>
      </c>
      <c r="B21181" s="69">
        <v>492408555</v>
      </c>
      <c r="C21181" s="68">
        <v>8908000249073</v>
      </c>
      <c r="D21181" s="69" t="s">
        <v>247</v>
      </c>
      <c r="E21181" s="65">
        <f>IFERROR(VLOOKUP(C21181,Pivot!A:B,2,0),0)</f>
        <v>0</v>
      </c>
      <c r="F21181" s="65">
        <f>IFERROR(VLOOKUP(C21181,Pivot!A:C,3,0),0)</f>
        <v>0</v>
      </c>
    </row>
    <row r="21182" spans="1:6" x14ac:dyDescent="0.25">
      <c r="A21182" s="68" t="s">
        <v>105</v>
      </c>
      <c r="B21182" s="69">
        <v>491960445</v>
      </c>
      <c r="C21182" s="68">
        <v>491960445</v>
      </c>
      <c r="D21182" s="69" t="s">
        <v>14181</v>
      </c>
      <c r="E21182" s="65">
        <f>IFERROR(VLOOKUP(C21182,Pivot!A:B,2,0),0)</f>
        <v>0</v>
      </c>
      <c r="F21182" s="65">
        <f>IFERROR(VLOOKUP(C21182,Pivot!A:C,3,0),0)</f>
        <v>0</v>
      </c>
    </row>
    <row r="21183" spans="1:6" x14ac:dyDescent="0.25">
      <c r="A21183" s="68" t="s">
        <v>105</v>
      </c>
      <c r="B21183" s="69">
        <v>491960445</v>
      </c>
      <c r="C21183" s="68">
        <v>8904301770742</v>
      </c>
      <c r="D21183" s="69" t="s">
        <v>14181</v>
      </c>
      <c r="E21183" s="65">
        <f>IFERROR(VLOOKUP(C21183,Pivot!A:B,2,0),0)</f>
        <v>0</v>
      </c>
      <c r="F21183" s="65">
        <f>IFERROR(VLOOKUP(C21183,Pivot!A:C,3,0),0)</f>
        <v>0</v>
      </c>
    </row>
    <row r="21184" spans="1:6" x14ac:dyDescent="0.25">
      <c r="A21184" s="68" t="s">
        <v>105</v>
      </c>
      <c r="B21184" s="69">
        <v>493175522</v>
      </c>
      <c r="C21184" s="68">
        <v>8905450250499</v>
      </c>
      <c r="D21184" s="69" t="s">
        <v>594</v>
      </c>
      <c r="E21184" s="65">
        <f>IFERROR(VLOOKUP(C21184,Pivot!A:B,2,0),0)</f>
        <v>0</v>
      </c>
      <c r="F21184" s="65">
        <f>IFERROR(VLOOKUP(C21184,Pivot!A:C,3,0),0)</f>
        <v>0</v>
      </c>
    </row>
    <row r="21185" spans="1:6" x14ac:dyDescent="0.25">
      <c r="A21185" s="68" t="s">
        <v>105</v>
      </c>
      <c r="B21185" s="69">
        <v>492408343</v>
      </c>
      <c r="C21185" s="68">
        <v>8905414004564</v>
      </c>
      <c r="D21185" s="69" t="s">
        <v>14182</v>
      </c>
      <c r="E21185" s="65">
        <f>IFERROR(VLOOKUP(C21185,Pivot!A:B,2,0),0)</f>
        <v>0</v>
      </c>
      <c r="F21185" s="65">
        <f>IFERROR(VLOOKUP(C21185,Pivot!A:C,3,0),0)</f>
        <v>0</v>
      </c>
    </row>
    <row r="21186" spans="1:6" x14ac:dyDescent="0.25">
      <c r="A21186" s="68" t="s">
        <v>105</v>
      </c>
      <c r="B21186" s="69">
        <v>492908082</v>
      </c>
      <c r="C21186" s="68">
        <v>8905450113596</v>
      </c>
      <c r="D21186" s="69" t="s">
        <v>248</v>
      </c>
      <c r="E21186" s="65">
        <f>IFERROR(VLOOKUP(C21186,Pivot!A:B,2,0),0)</f>
        <v>0</v>
      </c>
      <c r="F21186" s="65">
        <f>IFERROR(VLOOKUP(C21186,Pivot!A:C,3,0),0)</f>
        <v>0</v>
      </c>
    </row>
    <row r="21187" spans="1:6" x14ac:dyDescent="0.25">
      <c r="A21187" s="68" t="s">
        <v>105</v>
      </c>
      <c r="B21187" s="69">
        <v>492908081</v>
      </c>
      <c r="C21187" s="68">
        <v>8905450113589</v>
      </c>
      <c r="D21187" s="69" t="s">
        <v>249</v>
      </c>
      <c r="E21187" s="65">
        <f>IFERROR(VLOOKUP(C21187,Pivot!A:B,2,0),0)</f>
        <v>0</v>
      </c>
      <c r="F21187" s="65">
        <f>IFERROR(VLOOKUP(C21187,Pivot!A:C,3,0),0)</f>
        <v>0</v>
      </c>
    </row>
    <row r="21188" spans="1:6" x14ac:dyDescent="0.25">
      <c r="A21188" s="68" t="s">
        <v>105</v>
      </c>
      <c r="B21188" s="69">
        <v>492908078</v>
      </c>
      <c r="C21188" s="68">
        <v>8905450113558</v>
      </c>
      <c r="D21188" s="69" t="s">
        <v>250</v>
      </c>
      <c r="E21188" s="65">
        <f>IFERROR(VLOOKUP(C21188,Pivot!A:B,2,0),0)</f>
        <v>0</v>
      </c>
      <c r="F21188" s="65">
        <f>IFERROR(VLOOKUP(C21188,Pivot!A:C,3,0),0)</f>
        <v>0</v>
      </c>
    </row>
    <row r="21189" spans="1:6" x14ac:dyDescent="0.25">
      <c r="A21189" s="68" t="s">
        <v>105</v>
      </c>
      <c r="B21189" s="69">
        <v>492908077</v>
      </c>
      <c r="C21189" s="68">
        <v>8905450113541</v>
      </c>
      <c r="D21189" s="69" t="s">
        <v>251</v>
      </c>
      <c r="E21189" s="65">
        <f>IFERROR(VLOOKUP(C21189,Pivot!A:B,2,0),0)</f>
        <v>0</v>
      </c>
      <c r="F21189" s="65">
        <f>IFERROR(VLOOKUP(C21189,Pivot!A:C,3,0),0)</f>
        <v>0</v>
      </c>
    </row>
    <row r="21190" spans="1:6" x14ac:dyDescent="0.25">
      <c r="A21190" s="68" t="s">
        <v>105</v>
      </c>
      <c r="B21190" s="69">
        <v>492908076</v>
      </c>
      <c r="C21190" s="68">
        <v>8905450113534</v>
      </c>
      <c r="D21190" s="69" t="s">
        <v>252</v>
      </c>
      <c r="E21190" s="65">
        <f>IFERROR(VLOOKUP(C21190,Pivot!A:B,2,0),0)</f>
        <v>0</v>
      </c>
      <c r="F21190" s="65">
        <f>IFERROR(VLOOKUP(C21190,Pivot!A:C,3,0),0)</f>
        <v>0</v>
      </c>
    </row>
    <row r="21191" spans="1:6" x14ac:dyDescent="0.25">
      <c r="A21191" s="68" t="s">
        <v>105</v>
      </c>
      <c r="B21191" s="69">
        <v>492908079</v>
      </c>
      <c r="C21191" s="68">
        <v>8905450113565</v>
      </c>
      <c r="D21191" s="69" t="s">
        <v>253</v>
      </c>
      <c r="E21191" s="65">
        <f>IFERROR(VLOOKUP(C21191,Pivot!A:B,2,0),0)</f>
        <v>0</v>
      </c>
      <c r="F21191" s="65">
        <f>IFERROR(VLOOKUP(C21191,Pivot!A:C,3,0),0)</f>
        <v>0</v>
      </c>
    </row>
    <row r="21192" spans="1:6" x14ac:dyDescent="0.25">
      <c r="A21192" s="68" t="s">
        <v>105</v>
      </c>
      <c r="B21192" s="69">
        <v>492908080</v>
      </c>
      <c r="C21192" s="68">
        <v>8905450113572</v>
      </c>
      <c r="D21192" s="69" t="s">
        <v>254</v>
      </c>
      <c r="E21192" s="65">
        <f>IFERROR(VLOOKUP(C21192,Pivot!A:B,2,0),0)</f>
        <v>0</v>
      </c>
      <c r="F21192" s="65">
        <f>IFERROR(VLOOKUP(C21192,Pivot!A:C,3,0),0)</f>
        <v>0</v>
      </c>
    </row>
    <row r="21193" spans="1:6" x14ac:dyDescent="0.25">
      <c r="A21193" s="68" t="s">
        <v>105</v>
      </c>
      <c r="B21193" s="69">
        <v>492908083</v>
      </c>
      <c r="C21193" s="68">
        <v>8905450113602</v>
      </c>
      <c r="D21193" s="69" t="s">
        <v>255</v>
      </c>
      <c r="E21193" s="65">
        <f>IFERROR(VLOOKUP(C21193,Pivot!A:B,2,0),0)</f>
        <v>0</v>
      </c>
      <c r="F21193" s="65">
        <f>IFERROR(VLOOKUP(C21193,Pivot!A:C,3,0),0)</f>
        <v>0</v>
      </c>
    </row>
    <row r="21194" spans="1:6" x14ac:dyDescent="0.25">
      <c r="A21194" s="68" t="s">
        <v>105</v>
      </c>
      <c r="B21194" s="69">
        <v>491959791</v>
      </c>
      <c r="C21194" s="68">
        <v>491959791</v>
      </c>
      <c r="D21194" s="69" t="s">
        <v>14183</v>
      </c>
      <c r="E21194" s="65">
        <f>IFERROR(VLOOKUP(C21194,Pivot!A:B,2,0),0)</f>
        <v>0</v>
      </c>
      <c r="F21194" s="65">
        <f>IFERROR(VLOOKUP(C21194,Pivot!A:C,3,0),0)</f>
        <v>0</v>
      </c>
    </row>
    <row r="21195" spans="1:6" x14ac:dyDescent="0.25">
      <c r="A21195" s="68" t="s">
        <v>105</v>
      </c>
      <c r="B21195" s="69">
        <v>491959791</v>
      </c>
      <c r="C21195" s="68">
        <v>8127030279380</v>
      </c>
      <c r="D21195" s="69" t="s">
        <v>14183</v>
      </c>
      <c r="E21195" s="65">
        <f>IFERROR(VLOOKUP(C21195,Pivot!A:B,2,0),0)</f>
        <v>0</v>
      </c>
      <c r="F21195" s="65">
        <f>IFERROR(VLOOKUP(C21195,Pivot!A:C,3,0),0)</f>
        <v>0</v>
      </c>
    </row>
    <row r="21196" spans="1:6" x14ac:dyDescent="0.25">
      <c r="A21196" s="68" t="s">
        <v>105</v>
      </c>
      <c r="B21196" s="69">
        <v>493175485</v>
      </c>
      <c r="C21196" s="68">
        <v>493175485</v>
      </c>
      <c r="D21196" s="69" t="s">
        <v>13623</v>
      </c>
      <c r="E21196" s="65">
        <f>IFERROR(VLOOKUP(C21196,Pivot!A:B,2,0),0)</f>
        <v>0</v>
      </c>
      <c r="F21196" s="65">
        <f>IFERROR(VLOOKUP(C21196,Pivot!A:C,3,0),0)</f>
        <v>0</v>
      </c>
    </row>
    <row r="21197" spans="1:6" x14ac:dyDescent="0.25">
      <c r="A21197" s="68" t="s">
        <v>105</v>
      </c>
      <c r="B21197" s="69">
        <v>493175483</v>
      </c>
      <c r="C21197" s="68">
        <v>493175483</v>
      </c>
      <c r="D21197" s="69" t="s">
        <v>13621</v>
      </c>
      <c r="E21197" s="65">
        <f>IFERROR(VLOOKUP(C21197,Pivot!A:B,2,0),0)</f>
        <v>0</v>
      </c>
      <c r="F21197" s="65">
        <f>IFERROR(VLOOKUP(C21197,Pivot!A:C,3,0),0)</f>
        <v>0</v>
      </c>
    </row>
    <row r="21198" spans="1:6" x14ac:dyDescent="0.25">
      <c r="A21198" s="68" t="s">
        <v>105</v>
      </c>
      <c r="B21198" s="69">
        <v>493175484</v>
      </c>
      <c r="C21198" s="68">
        <v>493175484</v>
      </c>
      <c r="D21198" s="69" t="s">
        <v>13622</v>
      </c>
      <c r="E21198" s="65">
        <f>IFERROR(VLOOKUP(C21198,Pivot!A:B,2,0),0)</f>
        <v>0</v>
      </c>
      <c r="F21198" s="65">
        <f>IFERROR(VLOOKUP(C21198,Pivot!A:C,3,0),0)</f>
        <v>0</v>
      </c>
    </row>
    <row r="21199" spans="1:6" x14ac:dyDescent="0.25">
      <c r="A21199" s="68" t="s">
        <v>105</v>
      </c>
      <c r="B21199" s="69">
        <v>492408338</v>
      </c>
      <c r="C21199" s="68">
        <v>8905414004465</v>
      </c>
      <c r="D21199" s="69" t="s">
        <v>595</v>
      </c>
      <c r="E21199" s="65">
        <f>IFERROR(VLOOKUP(C21199,Pivot!A:B,2,0),0)</f>
        <v>0</v>
      </c>
      <c r="F21199" s="65">
        <f>IFERROR(VLOOKUP(C21199,Pivot!A:C,3,0),0)</f>
        <v>0</v>
      </c>
    </row>
    <row r="21200" spans="1:6" x14ac:dyDescent="0.25">
      <c r="A21200" s="68" t="s">
        <v>105</v>
      </c>
      <c r="B21200" s="69">
        <v>492408339</v>
      </c>
      <c r="C21200" s="68">
        <v>8905414004472</v>
      </c>
      <c r="D21200" s="69" t="s">
        <v>596</v>
      </c>
      <c r="E21200" s="65">
        <f>IFERROR(VLOOKUP(C21200,Pivot!A:B,2,0),0)</f>
        <v>0</v>
      </c>
      <c r="F21200" s="65">
        <f>IFERROR(VLOOKUP(C21200,Pivot!A:C,3,0),0)</f>
        <v>0</v>
      </c>
    </row>
    <row r="21201" spans="1:6" x14ac:dyDescent="0.25">
      <c r="A21201" s="68" t="s">
        <v>105</v>
      </c>
      <c r="B21201" s="69">
        <v>492408119</v>
      </c>
      <c r="C21201" s="68">
        <v>8902491016671</v>
      </c>
      <c r="D21201" s="69" t="s">
        <v>256</v>
      </c>
      <c r="E21201" s="65">
        <f>IFERROR(VLOOKUP(C21201,Pivot!A:B,2,0),0)</f>
        <v>0</v>
      </c>
      <c r="F21201" s="65">
        <f>IFERROR(VLOOKUP(C21201,Pivot!A:C,3,0),0)</f>
        <v>0</v>
      </c>
    </row>
    <row r="21202" spans="1:6" x14ac:dyDescent="0.25">
      <c r="A21202" s="68" t="s">
        <v>105</v>
      </c>
      <c r="B21202" s="69">
        <v>492365340</v>
      </c>
      <c r="C21202" s="68">
        <v>5015353752860</v>
      </c>
      <c r="D21202" s="69" t="s">
        <v>14184</v>
      </c>
      <c r="E21202" s="65">
        <f>IFERROR(VLOOKUP(C21202,Pivot!A:B,2,0),0)</f>
        <v>0</v>
      </c>
      <c r="F21202" s="65">
        <f>IFERROR(VLOOKUP(C21202,Pivot!A:C,3,0),0)</f>
        <v>0</v>
      </c>
    </row>
    <row r="21203" spans="1:6" x14ac:dyDescent="0.25">
      <c r="A21203" s="68" t="s">
        <v>105</v>
      </c>
      <c r="B21203" s="69">
        <v>492365339</v>
      </c>
      <c r="C21203" s="68">
        <v>5015353752877</v>
      </c>
      <c r="D21203" s="69" t="s">
        <v>14185</v>
      </c>
      <c r="E21203" s="65">
        <f>IFERROR(VLOOKUP(C21203,Pivot!A:B,2,0),0)</f>
        <v>0</v>
      </c>
      <c r="F21203" s="65">
        <f>IFERROR(VLOOKUP(C21203,Pivot!A:C,3,0),0)</f>
        <v>0</v>
      </c>
    </row>
    <row r="21204" spans="1:6" x14ac:dyDescent="0.25">
      <c r="A21204" s="68" t="s">
        <v>105</v>
      </c>
      <c r="B21204" s="69">
        <v>492365338</v>
      </c>
      <c r="C21204" s="68">
        <v>5015353752853</v>
      </c>
      <c r="D21204" s="69" t="s">
        <v>14186</v>
      </c>
      <c r="E21204" s="65">
        <f>IFERROR(VLOOKUP(C21204,Pivot!A:B,2,0),0)</f>
        <v>0</v>
      </c>
      <c r="F21204" s="65">
        <f>IFERROR(VLOOKUP(C21204,Pivot!A:C,3,0),0)</f>
        <v>0</v>
      </c>
    </row>
    <row r="21205" spans="1:6" x14ac:dyDescent="0.25">
      <c r="A21205" s="68" t="s">
        <v>105</v>
      </c>
      <c r="B21205" s="69">
        <v>491960443</v>
      </c>
      <c r="C21205" s="68">
        <v>491960443</v>
      </c>
      <c r="D21205" s="69" t="s">
        <v>14187</v>
      </c>
      <c r="E21205" s="65">
        <f>IFERROR(VLOOKUP(C21205,Pivot!A:B,2,0),0)</f>
        <v>0</v>
      </c>
      <c r="F21205" s="65">
        <f>IFERROR(VLOOKUP(C21205,Pivot!A:C,3,0),0)</f>
        <v>0</v>
      </c>
    </row>
    <row r="21206" spans="1:6" x14ac:dyDescent="0.25">
      <c r="A21206" s="68" t="s">
        <v>105</v>
      </c>
      <c r="B21206" s="69">
        <v>491960443</v>
      </c>
      <c r="C21206" s="68">
        <v>8904301770728</v>
      </c>
      <c r="D21206" s="69" t="s">
        <v>14187</v>
      </c>
      <c r="E21206" s="65">
        <f>IFERROR(VLOOKUP(C21206,Pivot!A:B,2,0),0)</f>
        <v>0</v>
      </c>
      <c r="F21206" s="65">
        <f>IFERROR(VLOOKUP(C21206,Pivot!A:C,3,0),0)</f>
        <v>0</v>
      </c>
    </row>
    <row r="21207" spans="1:6" x14ac:dyDescent="0.25">
      <c r="A21207" s="68" t="s">
        <v>105</v>
      </c>
      <c r="B21207" s="69">
        <v>492408120</v>
      </c>
      <c r="C21207" s="68">
        <v>8902491017050</v>
      </c>
      <c r="D21207" s="69" t="s">
        <v>257</v>
      </c>
      <c r="E21207" s="65">
        <f>IFERROR(VLOOKUP(C21207,Pivot!A:B,2,0),0)</f>
        <v>0</v>
      </c>
      <c r="F21207" s="65">
        <f>IFERROR(VLOOKUP(C21207,Pivot!A:C,3,0),0)</f>
        <v>0</v>
      </c>
    </row>
    <row r="21208" spans="1:6" x14ac:dyDescent="0.25">
      <c r="A21208" s="68" t="s">
        <v>105</v>
      </c>
      <c r="B21208" s="69">
        <v>493175481</v>
      </c>
      <c r="C21208" s="68">
        <v>493175481</v>
      </c>
      <c r="D21208" s="69" t="s">
        <v>13619</v>
      </c>
      <c r="E21208" s="65">
        <f>IFERROR(VLOOKUP(C21208,Pivot!A:B,2,0),0)</f>
        <v>0</v>
      </c>
      <c r="F21208" s="65">
        <f>IFERROR(VLOOKUP(C21208,Pivot!A:C,3,0),0)</f>
        <v>0</v>
      </c>
    </row>
    <row r="21209" spans="1:6" x14ac:dyDescent="0.25">
      <c r="A21209" s="68" t="s">
        <v>105</v>
      </c>
      <c r="B21209" s="69">
        <v>493175482</v>
      </c>
      <c r="C21209" s="68">
        <v>493175482</v>
      </c>
      <c r="D21209" s="69" t="s">
        <v>13620</v>
      </c>
      <c r="E21209" s="65">
        <f>IFERROR(VLOOKUP(C21209,Pivot!A:B,2,0),0)</f>
        <v>0</v>
      </c>
      <c r="F21209" s="65">
        <f>IFERROR(VLOOKUP(C21209,Pivot!A:C,3,0),0)</f>
        <v>0</v>
      </c>
    </row>
    <row r="21210" spans="1:6" x14ac:dyDescent="0.25">
      <c r="A21210" s="68" t="s">
        <v>105</v>
      </c>
      <c r="B21210" s="69">
        <v>492407942</v>
      </c>
      <c r="C21210" s="68">
        <v>492407942</v>
      </c>
      <c r="D21210" s="69" t="s">
        <v>14188</v>
      </c>
      <c r="E21210" s="65">
        <f>IFERROR(VLOOKUP(C21210,Pivot!A:B,2,0),0)</f>
        <v>0</v>
      </c>
      <c r="F21210" s="65">
        <f>IFERROR(VLOOKUP(C21210,Pivot!A:C,3,0),0)</f>
        <v>0</v>
      </c>
    </row>
    <row r="21211" spans="1:6" x14ac:dyDescent="0.25">
      <c r="A21211" s="68" t="s">
        <v>105</v>
      </c>
      <c r="B21211" s="69">
        <v>492407942</v>
      </c>
      <c r="C21211" s="68">
        <v>8905450040090</v>
      </c>
      <c r="D21211" s="69" t="s">
        <v>14188</v>
      </c>
      <c r="E21211" s="65">
        <f>IFERROR(VLOOKUP(C21211,Pivot!A:B,2,0),0)</f>
        <v>0</v>
      </c>
      <c r="F21211" s="65">
        <f>IFERROR(VLOOKUP(C21211,Pivot!A:C,3,0),0)</f>
        <v>0</v>
      </c>
    </row>
    <row r="21212" spans="1:6" x14ac:dyDescent="0.25">
      <c r="A21212" s="68" t="s">
        <v>105</v>
      </c>
      <c r="B21212" s="69">
        <v>493174883</v>
      </c>
      <c r="C21212" s="68">
        <v>493174883</v>
      </c>
      <c r="D21212" s="69" t="s">
        <v>14189</v>
      </c>
      <c r="E21212" s="65">
        <f>IFERROR(VLOOKUP(C21212,Pivot!A:B,2,0),0)</f>
        <v>0</v>
      </c>
      <c r="F21212" s="65">
        <f>IFERROR(VLOOKUP(C21212,Pivot!A:C,3,0),0)</f>
        <v>0</v>
      </c>
    </row>
    <row r="21213" spans="1:6" x14ac:dyDescent="0.25">
      <c r="A21213" s="68" t="s">
        <v>105</v>
      </c>
      <c r="B21213" s="69">
        <v>493174883</v>
      </c>
      <c r="C21213" s="68">
        <v>8905450263253</v>
      </c>
      <c r="D21213" s="69" t="s">
        <v>14189</v>
      </c>
      <c r="E21213" s="65">
        <f>IFERROR(VLOOKUP(C21213,Pivot!A:B,2,0),0)</f>
        <v>0</v>
      </c>
      <c r="F21213" s="65">
        <f>IFERROR(VLOOKUP(C21213,Pivot!A:C,3,0),0)</f>
        <v>0</v>
      </c>
    </row>
    <row r="21214" spans="1:6" x14ac:dyDescent="0.25">
      <c r="A21214" s="68" t="s">
        <v>105</v>
      </c>
      <c r="B21214" s="69">
        <v>492408142</v>
      </c>
      <c r="C21214" s="68">
        <v>8905450031968</v>
      </c>
      <c r="D21214" s="69" t="s">
        <v>14190</v>
      </c>
      <c r="E21214" s="65">
        <f>IFERROR(VLOOKUP(C21214,Pivot!A:B,2,0),0)</f>
        <v>0</v>
      </c>
      <c r="F21214" s="65">
        <f>IFERROR(VLOOKUP(C21214,Pivot!A:C,3,0),0)</f>
        <v>0</v>
      </c>
    </row>
    <row r="21215" spans="1:6" x14ac:dyDescent="0.25">
      <c r="A21215" s="68" t="s">
        <v>105</v>
      </c>
      <c r="B21215" s="69">
        <v>493174880</v>
      </c>
      <c r="C21215" s="68">
        <v>493174880</v>
      </c>
      <c r="D21215" s="69" t="s">
        <v>14190</v>
      </c>
      <c r="E21215" s="65">
        <f>IFERROR(VLOOKUP(C21215,Pivot!A:B,2,0),0)</f>
        <v>0</v>
      </c>
      <c r="F21215" s="65">
        <f>IFERROR(VLOOKUP(C21215,Pivot!A:C,3,0),0)</f>
        <v>0</v>
      </c>
    </row>
    <row r="21216" spans="1:6" x14ac:dyDescent="0.25">
      <c r="A21216" s="68" t="s">
        <v>105</v>
      </c>
      <c r="B21216" s="69">
        <v>493174880</v>
      </c>
      <c r="C21216" s="68">
        <v>8905450263222</v>
      </c>
      <c r="D21216" s="69" t="s">
        <v>14190</v>
      </c>
      <c r="E21216" s="65">
        <f>IFERROR(VLOOKUP(C21216,Pivot!A:B,2,0),0)</f>
        <v>0</v>
      </c>
      <c r="F21216" s="65">
        <f>IFERROR(VLOOKUP(C21216,Pivot!A:C,3,0),0)</f>
        <v>0</v>
      </c>
    </row>
    <row r="21217" spans="1:6" x14ac:dyDescent="0.25">
      <c r="A21217" s="68" t="s">
        <v>105</v>
      </c>
      <c r="B21217" s="69">
        <v>492408143</v>
      </c>
      <c r="C21217" s="68">
        <v>8905450031975</v>
      </c>
      <c r="D21217" s="69" t="s">
        <v>14191</v>
      </c>
      <c r="E21217" s="65">
        <f>IFERROR(VLOOKUP(C21217,Pivot!A:B,2,0),0)</f>
        <v>0</v>
      </c>
      <c r="F21217" s="65">
        <f>IFERROR(VLOOKUP(C21217,Pivot!A:C,3,0),0)</f>
        <v>0</v>
      </c>
    </row>
    <row r="21218" spans="1:6" x14ac:dyDescent="0.25">
      <c r="A21218" s="68" t="s">
        <v>105</v>
      </c>
      <c r="B21218" s="69">
        <v>493174881</v>
      </c>
      <c r="C21218" s="68">
        <v>493174881</v>
      </c>
      <c r="D21218" s="69" t="s">
        <v>14191</v>
      </c>
      <c r="E21218" s="65">
        <f>IFERROR(VLOOKUP(C21218,Pivot!A:B,2,0),0)</f>
        <v>0</v>
      </c>
      <c r="F21218" s="65">
        <f>IFERROR(VLOOKUP(C21218,Pivot!A:C,3,0),0)</f>
        <v>0</v>
      </c>
    </row>
    <row r="21219" spans="1:6" x14ac:dyDescent="0.25">
      <c r="A21219" s="68" t="s">
        <v>105</v>
      </c>
      <c r="B21219" s="69">
        <v>493174881</v>
      </c>
      <c r="C21219" s="68">
        <v>8905450263239</v>
      </c>
      <c r="D21219" s="69" t="s">
        <v>14191</v>
      </c>
      <c r="E21219" s="65">
        <f>IFERROR(VLOOKUP(C21219,Pivot!A:B,2,0),0)</f>
        <v>0</v>
      </c>
      <c r="F21219" s="65">
        <f>IFERROR(VLOOKUP(C21219,Pivot!A:C,3,0),0)</f>
        <v>0</v>
      </c>
    </row>
    <row r="21220" spans="1:6" x14ac:dyDescent="0.25">
      <c r="A21220" s="68" t="s">
        <v>105</v>
      </c>
      <c r="B21220" s="69">
        <v>492408144</v>
      </c>
      <c r="C21220" s="68">
        <v>8905450031982</v>
      </c>
      <c r="D21220" s="69" t="s">
        <v>14192</v>
      </c>
      <c r="E21220" s="65">
        <f>IFERROR(VLOOKUP(C21220,Pivot!A:B,2,0),0)</f>
        <v>0</v>
      </c>
      <c r="F21220" s="65">
        <f>IFERROR(VLOOKUP(C21220,Pivot!A:C,3,0),0)</f>
        <v>0</v>
      </c>
    </row>
    <row r="21221" spans="1:6" x14ac:dyDescent="0.25">
      <c r="A21221" s="68" t="s">
        <v>105</v>
      </c>
      <c r="B21221" s="69">
        <v>493174882</v>
      </c>
      <c r="C21221" s="68">
        <v>493174882</v>
      </c>
      <c r="D21221" s="69" t="s">
        <v>14192</v>
      </c>
      <c r="E21221" s="65">
        <f>IFERROR(VLOOKUP(C21221,Pivot!A:B,2,0),0)</f>
        <v>0</v>
      </c>
      <c r="F21221" s="65">
        <f>IFERROR(VLOOKUP(C21221,Pivot!A:C,3,0),0)</f>
        <v>0</v>
      </c>
    </row>
    <row r="21222" spans="1:6" x14ac:dyDescent="0.25">
      <c r="A21222" s="68" t="s">
        <v>105</v>
      </c>
      <c r="B21222" s="69">
        <v>493174882</v>
      </c>
      <c r="C21222" s="68">
        <v>8905450263246</v>
      </c>
      <c r="D21222" s="69" t="s">
        <v>14192</v>
      </c>
      <c r="E21222" s="65">
        <f>IFERROR(VLOOKUP(C21222,Pivot!A:B,2,0),0)</f>
        <v>0</v>
      </c>
      <c r="F21222" s="65">
        <f>IFERROR(VLOOKUP(C21222,Pivot!A:C,3,0),0)</f>
        <v>0</v>
      </c>
    </row>
    <row r="21223" spans="1:6" x14ac:dyDescent="0.25">
      <c r="A21223" s="68" t="s">
        <v>105</v>
      </c>
      <c r="B21223" s="69">
        <v>492408145</v>
      </c>
      <c r="C21223" s="68">
        <v>8905450031999</v>
      </c>
      <c r="D21223" s="69" t="s">
        <v>14193</v>
      </c>
      <c r="E21223" s="65">
        <f>IFERROR(VLOOKUP(C21223,Pivot!A:B,2,0),0)</f>
        <v>0</v>
      </c>
      <c r="F21223" s="65">
        <f>IFERROR(VLOOKUP(C21223,Pivot!A:C,3,0),0)</f>
        <v>0</v>
      </c>
    </row>
    <row r="21224" spans="1:6" x14ac:dyDescent="0.25">
      <c r="A21224" s="68" t="s">
        <v>105</v>
      </c>
      <c r="B21224" s="69">
        <v>493174336</v>
      </c>
      <c r="C21224" s="68">
        <v>493174336</v>
      </c>
      <c r="D21224" s="69" t="s">
        <v>469</v>
      </c>
      <c r="E21224" s="65">
        <f>IFERROR(VLOOKUP(C21224,Pivot!A:B,2,0),0)</f>
        <v>0</v>
      </c>
      <c r="F21224" s="65">
        <f>IFERROR(VLOOKUP(C21224,Pivot!A:C,3,0),0)</f>
        <v>0</v>
      </c>
    </row>
    <row r="21225" spans="1:6" x14ac:dyDescent="0.25">
      <c r="A21225" s="68" t="s">
        <v>105</v>
      </c>
      <c r="B21225" s="69">
        <v>493174336</v>
      </c>
      <c r="C21225" s="68">
        <v>8905450233027</v>
      </c>
      <c r="D21225" s="69" t="s">
        <v>469</v>
      </c>
      <c r="E21225" s="65">
        <f>IFERROR(VLOOKUP(C21225,Pivot!A:B,2,0),0)</f>
        <v>0</v>
      </c>
      <c r="F21225" s="65">
        <f>IFERROR(VLOOKUP(C21225,Pivot!A:C,3,0),0)</f>
        <v>0</v>
      </c>
    </row>
    <row r="21226" spans="1:6" x14ac:dyDescent="0.25">
      <c r="A21226" s="68" t="s">
        <v>105</v>
      </c>
      <c r="B21226" s="69">
        <v>492337007</v>
      </c>
      <c r="C21226" s="68">
        <v>492337007</v>
      </c>
      <c r="D21226" s="69" t="s">
        <v>14194</v>
      </c>
      <c r="E21226" s="65">
        <f>IFERROR(VLOOKUP(C21226,Pivot!A:B,2,0),0)</f>
        <v>0</v>
      </c>
      <c r="F21226" s="65">
        <f>IFERROR(VLOOKUP(C21226,Pivot!A:C,3,0),0)</f>
        <v>0</v>
      </c>
    </row>
    <row r="21227" spans="1:6" x14ac:dyDescent="0.25">
      <c r="A21227" s="68" t="s">
        <v>105</v>
      </c>
      <c r="B21227" s="69">
        <v>492337007</v>
      </c>
      <c r="C21227" s="68">
        <v>8904301784367</v>
      </c>
      <c r="D21227" s="69" t="s">
        <v>14194</v>
      </c>
      <c r="E21227" s="65">
        <f>IFERROR(VLOOKUP(C21227,Pivot!A:B,2,0),0)</f>
        <v>0</v>
      </c>
      <c r="F21227" s="65">
        <f>IFERROR(VLOOKUP(C21227,Pivot!A:C,3,0),0)</f>
        <v>0</v>
      </c>
    </row>
    <row r="21228" spans="1:6" x14ac:dyDescent="0.25">
      <c r="A21228" s="68" t="s">
        <v>105</v>
      </c>
      <c r="B21228" s="69">
        <v>492908090</v>
      </c>
      <c r="C21228" s="68">
        <v>8905450113671</v>
      </c>
      <c r="D21228" s="69" t="s">
        <v>258</v>
      </c>
      <c r="E21228" s="65">
        <f>IFERROR(VLOOKUP(C21228,Pivot!A:B,2,0),0)</f>
        <v>0</v>
      </c>
      <c r="F21228" s="65">
        <f>IFERROR(VLOOKUP(C21228,Pivot!A:C,3,0),0)</f>
        <v>0</v>
      </c>
    </row>
    <row r="21229" spans="1:6" x14ac:dyDescent="0.25">
      <c r="A21229" s="68" t="s">
        <v>105</v>
      </c>
      <c r="B21229" s="69">
        <v>492908091</v>
      </c>
      <c r="C21229" s="68">
        <v>8905450113688</v>
      </c>
      <c r="D21229" s="69" t="s">
        <v>259</v>
      </c>
      <c r="E21229" s="65">
        <f>IFERROR(VLOOKUP(C21229,Pivot!A:B,2,0),0)</f>
        <v>0</v>
      </c>
      <c r="F21229" s="65">
        <f>IFERROR(VLOOKUP(C21229,Pivot!A:C,3,0),0)</f>
        <v>0</v>
      </c>
    </row>
    <row r="21230" spans="1:6" x14ac:dyDescent="0.25">
      <c r="A21230" s="68" t="s">
        <v>105</v>
      </c>
      <c r="B21230" s="69">
        <v>493175479</v>
      </c>
      <c r="C21230" s="68">
        <v>493175479</v>
      </c>
      <c r="D21230" s="69" t="s">
        <v>13617</v>
      </c>
      <c r="E21230" s="65">
        <f>IFERROR(VLOOKUP(C21230,Pivot!A:B,2,0),0)</f>
        <v>0</v>
      </c>
      <c r="F21230" s="65">
        <f>IFERROR(VLOOKUP(C21230,Pivot!A:C,3,0),0)</f>
        <v>0</v>
      </c>
    </row>
    <row r="21231" spans="1:6" x14ac:dyDescent="0.25">
      <c r="A21231" s="68" t="s">
        <v>105</v>
      </c>
      <c r="B21231" s="69">
        <v>493175480</v>
      </c>
      <c r="C21231" s="68">
        <v>493175480</v>
      </c>
      <c r="D21231" s="69" t="s">
        <v>13618</v>
      </c>
      <c r="E21231" s="65">
        <f>IFERROR(VLOOKUP(C21231,Pivot!A:B,2,0),0)</f>
        <v>0</v>
      </c>
      <c r="F21231" s="65">
        <f>IFERROR(VLOOKUP(C21231,Pivot!A:C,3,0),0)</f>
        <v>0</v>
      </c>
    </row>
    <row r="21232" spans="1:6" x14ac:dyDescent="0.25">
      <c r="A21232" s="68" t="s">
        <v>105</v>
      </c>
      <c r="B21232" s="69">
        <v>492908088</v>
      </c>
      <c r="C21232" s="68">
        <v>8905450113657</v>
      </c>
      <c r="D21232" s="69" t="s">
        <v>260</v>
      </c>
      <c r="E21232" s="65">
        <f>IFERROR(VLOOKUP(C21232,Pivot!A:B,2,0),0)</f>
        <v>0</v>
      </c>
      <c r="F21232" s="65">
        <f>IFERROR(VLOOKUP(C21232,Pivot!A:C,3,0),0)</f>
        <v>0</v>
      </c>
    </row>
    <row r="21233" spans="1:6" x14ac:dyDescent="0.25">
      <c r="A21233" s="68" t="s">
        <v>105</v>
      </c>
      <c r="B21233" s="69">
        <v>492908089</v>
      </c>
      <c r="C21233" s="68">
        <v>8905450113664</v>
      </c>
      <c r="D21233" s="69" t="s">
        <v>261</v>
      </c>
      <c r="E21233" s="65">
        <f>IFERROR(VLOOKUP(C21233,Pivot!A:B,2,0),0)</f>
        <v>0</v>
      </c>
      <c r="F21233" s="65">
        <f>IFERROR(VLOOKUP(C21233,Pivot!A:C,3,0),0)</f>
        <v>0</v>
      </c>
    </row>
    <row r="21234" spans="1:6" x14ac:dyDescent="0.25">
      <c r="A21234" s="68" t="s">
        <v>105</v>
      </c>
      <c r="B21234" s="69">
        <v>492908087</v>
      </c>
      <c r="C21234" s="68">
        <v>8905450113640</v>
      </c>
      <c r="D21234" s="69" t="s">
        <v>262</v>
      </c>
      <c r="E21234" s="65">
        <f>IFERROR(VLOOKUP(C21234,Pivot!A:B,2,0),0)</f>
        <v>0</v>
      </c>
      <c r="F21234" s="65">
        <f>IFERROR(VLOOKUP(C21234,Pivot!A:C,3,0),0)</f>
        <v>0</v>
      </c>
    </row>
    <row r="21235" spans="1:6" x14ac:dyDescent="0.25">
      <c r="A21235" s="68" t="s">
        <v>105</v>
      </c>
      <c r="B21235" s="69">
        <v>492908084</v>
      </c>
      <c r="C21235" s="68">
        <v>8905450113619</v>
      </c>
      <c r="D21235" s="69" t="s">
        <v>263</v>
      </c>
      <c r="E21235" s="65">
        <f>IFERROR(VLOOKUP(C21235,Pivot!A:B,2,0),0)</f>
        <v>0</v>
      </c>
      <c r="F21235" s="65">
        <f>IFERROR(VLOOKUP(C21235,Pivot!A:C,3,0),0)</f>
        <v>0</v>
      </c>
    </row>
    <row r="21236" spans="1:6" x14ac:dyDescent="0.25">
      <c r="A21236" s="68" t="s">
        <v>105</v>
      </c>
      <c r="B21236" s="69">
        <v>492908086</v>
      </c>
      <c r="C21236" s="68">
        <v>8905450113633</v>
      </c>
      <c r="D21236" s="69" t="s">
        <v>264</v>
      </c>
      <c r="E21236" s="65">
        <f>IFERROR(VLOOKUP(C21236,Pivot!A:B,2,0),0)</f>
        <v>0</v>
      </c>
      <c r="F21236" s="65">
        <f>IFERROR(VLOOKUP(C21236,Pivot!A:C,3,0),0)</f>
        <v>0</v>
      </c>
    </row>
    <row r="21237" spans="1:6" x14ac:dyDescent="0.25">
      <c r="A21237" s="68" t="s">
        <v>105</v>
      </c>
      <c r="B21237" s="69">
        <v>492908085</v>
      </c>
      <c r="C21237" s="68">
        <v>8905450113626</v>
      </c>
      <c r="D21237" s="69" t="s">
        <v>265</v>
      </c>
      <c r="E21237" s="65">
        <f>IFERROR(VLOOKUP(C21237,Pivot!A:B,2,0),0)</f>
        <v>0</v>
      </c>
      <c r="F21237" s="65">
        <f>IFERROR(VLOOKUP(C21237,Pivot!A:C,3,0),0)</f>
        <v>0</v>
      </c>
    </row>
    <row r="21238" spans="1:6" x14ac:dyDescent="0.25">
      <c r="A21238" s="68" t="s">
        <v>105</v>
      </c>
      <c r="B21238" s="69">
        <v>491960444</v>
      </c>
      <c r="C21238" s="68">
        <v>491960444</v>
      </c>
      <c r="D21238" s="69" t="s">
        <v>14195</v>
      </c>
      <c r="E21238" s="65">
        <f>IFERROR(VLOOKUP(C21238,Pivot!A:B,2,0),0)</f>
        <v>0</v>
      </c>
      <c r="F21238" s="65">
        <f>IFERROR(VLOOKUP(C21238,Pivot!A:C,3,0),0)</f>
        <v>0</v>
      </c>
    </row>
    <row r="21239" spans="1:6" x14ac:dyDescent="0.25">
      <c r="A21239" s="68" t="s">
        <v>105</v>
      </c>
      <c r="B21239" s="69">
        <v>491960444</v>
      </c>
      <c r="C21239" s="68">
        <v>8904301770735</v>
      </c>
      <c r="D21239" s="69" t="s">
        <v>14195</v>
      </c>
      <c r="E21239" s="65">
        <f>IFERROR(VLOOKUP(C21239,Pivot!A:B,2,0),0)</f>
        <v>0</v>
      </c>
      <c r="F21239" s="65">
        <f>IFERROR(VLOOKUP(C21239,Pivot!A:C,3,0),0)</f>
        <v>0</v>
      </c>
    </row>
    <row r="21240" spans="1:6" x14ac:dyDescent="0.25">
      <c r="A21240" s="68" t="s">
        <v>105</v>
      </c>
      <c r="B21240" s="69">
        <v>492408116</v>
      </c>
      <c r="C21240" s="68">
        <v>8902491017043</v>
      </c>
      <c r="D21240" s="69" t="s">
        <v>14196</v>
      </c>
      <c r="E21240" s="65">
        <f>IFERROR(VLOOKUP(C21240,Pivot!A:B,2,0),0)</f>
        <v>0</v>
      </c>
      <c r="F21240" s="65">
        <f>IFERROR(VLOOKUP(C21240,Pivot!A:C,3,0),0)</f>
        <v>0</v>
      </c>
    </row>
    <row r="21241" spans="1:6" x14ac:dyDescent="0.25">
      <c r="A21241" s="68" t="s">
        <v>105</v>
      </c>
      <c r="B21241" s="69">
        <v>492409214</v>
      </c>
      <c r="C21241" s="68">
        <v>8905450041578</v>
      </c>
      <c r="D21241" s="69" t="s">
        <v>14197</v>
      </c>
      <c r="E21241" s="65">
        <f>IFERROR(VLOOKUP(C21241,Pivot!A:B,2,0),0)</f>
        <v>0</v>
      </c>
      <c r="F21241" s="65">
        <f>IFERROR(VLOOKUP(C21241,Pivot!A:C,3,0),0)</f>
        <v>0</v>
      </c>
    </row>
    <row r="21242" spans="1:6" x14ac:dyDescent="0.25">
      <c r="A21242" s="68" t="s">
        <v>105</v>
      </c>
      <c r="B21242" s="69">
        <v>492910324</v>
      </c>
      <c r="C21242" s="68">
        <v>8905450138629</v>
      </c>
      <c r="D21242" s="69" t="s">
        <v>14198</v>
      </c>
      <c r="E21242" s="65">
        <f>IFERROR(VLOOKUP(C21242,Pivot!A:B,2,0),0)</f>
        <v>0</v>
      </c>
      <c r="F21242" s="65">
        <f>IFERROR(VLOOKUP(C21242,Pivot!A:C,3,0),0)</f>
        <v>0</v>
      </c>
    </row>
    <row r="21243" spans="1:6" x14ac:dyDescent="0.25">
      <c r="A21243" s="68" t="s">
        <v>105</v>
      </c>
      <c r="B21243" s="69">
        <v>492409217</v>
      </c>
      <c r="C21243" s="68">
        <v>8905450041608</v>
      </c>
      <c r="D21243" s="69" t="s">
        <v>14199</v>
      </c>
      <c r="E21243" s="65">
        <f>IFERROR(VLOOKUP(C21243,Pivot!A:B,2,0),0)</f>
        <v>0</v>
      </c>
      <c r="F21243" s="65">
        <f>IFERROR(VLOOKUP(C21243,Pivot!A:C,3,0),0)</f>
        <v>0</v>
      </c>
    </row>
    <row r="21244" spans="1:6" x14ac:dyDescent="0.25">
      <c r="A21244" s="68" t="s">
        <v>105</v>
      </c>
      <c r="B21244" s="69">
        <v>492409216</v>
      </c>
      <c r="C21244" s="68">
        <v>8905450041592</v>
      </c>
      <c r="D21244" s="69" t="s">
        <v>14200</v>
      </c>
      <c r="E21244" s="65">
        <f>IFERROR(VLOOKUP(C21244,Pivot!A:B,2,0),0)</f>
        <v>0</v>
      </c>
      <c r="F21244" s="65">
        <f>IFERROR(VLOOKUP(C21244,Pivot!A:C,3,0),0)</f>
        <v>0</v>
      </c>
    </row>
    <row r="21245" spans="1:6" x14ac:dyDescent="0.25">
      <c r="A21245" s="68" t="s">
        <v>105</v>
      </c>
      <c r="B21245" s="69">
        <v>492409215</v>
      </c>
      <c r="C21245" s="68">
        <v>8905450041585</v>
      </c>
      <c r="D21245" s="69" t="s">
        <v>14201</v>
      </c>
      <c r="E21245" s="65">
        <f>IFERROR(VLOOKUP(C21245,Pivot!A:B,2,0),0)</f>
        <v>0</v>
      </c>
      <c r="F21245" s="65">
        <f>IFERROR(VLOOKUP(C21245,Pivot!A:C,3,0),0)</f>
        <v>0</v>
      </c>
    </row>
    <row r="21246" spans="1:6" x14ac:dyDescent="0.25">
      <c r="A21246" s="68" t="s">
        <v>105</v>
      </c>
      <c r="B21246" s="69">
        <v>491960076</v>
      </c>
      <c r="C21246" s="68">
        <v>8904367900169</v>
      </c>
      <c r="D21246" s="69" t="s">
        <v>14202</v>
      </c>
      <c r="E21246" s="65">
        <f>IFERROR(VLOOKUP(C21246,Pivot!A:B,2,0),0)</f>
        <v>0</v>
      </c>
      <c r="F21246" s="65">
        <f>IFERROR(VLOOKUP(C21246,Pivot!A:C,3,0),0)</f>
        <v>0</v>
      </c>
    </row>
    <row r="21247" spans="1:6" x14ac:dyDescent="0.25">
      <c r="A21247" s="68" t="s">
        <v>105</v>
      </c>
      <c r="B21247" s="69">
        <v>492365291</v>
      </c>
      <c r="C21247" s="68">
        <v>492365291</v>
      </c>
      <c r="D21247" s="69" t="s">
        <v>14203</v>
      </c>
      <c r="E21247" s="65">
        <f>IFERROR(VLOOKUP(C21247,Pivot!A:B,2,0),0)</f>
        <v>0</v>
      </c>
      <c r="F21247" s="65">
        <f>IFERROR(VLOOKUP(C21247,Pivot!A:C,3,0),0)</f>
        <v>0</v>
      </c>
    </row>
    <row r="21248" spans="1:6" x14ac:dyDescent="0.25">
      <c r="A21248" s="68" t="s">
        <v>105</v>
      </c>
      <c r="B21248" s="69">
        <v>492365291</v>
      </c>
      <c r="C21248" s="68">
        <v>8905450024083</v>
      </c>
      <c r="D21248" s="69" t="s">
        <v>14203</v>
      </c>
      <c r="E21248" s="65">
        <f>IFERROR(VLOOKUP(C21248,Pivot!A:B,2,0),0)</f>
        <v>0</v>
      </c>
      <c r="F21248" s="65">
        <f>IFERROR(VLOOKUP(C21248,Pivot!A:C,3,0),0)</f>
        <v>0</v>
      </c>
    </row>
    <row r="21249" spans="1:6" x14ac:dyDescent="0.25">
      <c r="A21249" s="68" t="s">
        <v>105</v>
      </c>
      <c r="B21249" s="69">
        <v>493175455</v>
      </c>
      <c r="C21249" s="68">
        <v>493175455</v>
      </c>
      <c r="D21249" s="69" t="s">
        <v>14204</v>
      </c>
      <c r="E21249" s="65">
        <f>IFERROR(VLOOKUP(C21249,Pivot!A:B,2,0),0)</f>
        <v>0</v>
      </c>
      <c r="F21249" s="65">
        <f>IFERROR(VLOOKUP(C21249,Pivot!A:C,3,0),0)</f>
        <v>0</v>
      </c>
    </row>
    <row r="21250" spans="1:6" x14ac:dyDescent="0.25">
      <c r="A21250" s="68" t="s">
        <v>105</v>
      </c>
      <c r="B21250" s="69">
        <v>491280218</v>
      </c>
      <c r="C21250" s="68">
        <v>8902491010167</v>
      </c>
      <c r="D21250" s="69" t="s">
        <v>14205</v>
      </c>
      <c r="E21250" s="65">
        <f>IFERROR(VLOOKUP(C21250,Pivot!A:B,2,0),0)</f>
        <v>0</v>
      </c>
      <c r="F21250" s="65">
        <f>IFERROR(VLOOKUP(C21250,Pivot!A:C,3,0),0)</f>
        <v>0</v>
      </c>
    </row>
    <row r="21251" spans="1:6" x14ac:dyDescent="0.25">
      <c r="A21251" s="68" t="s">
        <v>105</v>
      </c>
      <c r="B21251" s="69">
        <v>491280217</v>
      </c>
      <c r="C21251" s="68">
        <v>8902491010150</v>
      </c>
      <c r="D21251" s="69" t="s">
        <v>14206</v>
      </c>
      <c r="E21251" s="65">
        <f>IFERROR(VLOOKUP(C21251,Pivot!A:B,2,0),0)</f>
        <v>0</v>
      </c>
      <c r="F21251" s="65">
        <f>IFERROR(VLOOKUP(C21251,Pivot!A:C,3,0),0)</f>
        <v>0</v>
      </c>
    </row>
    <row r="21252" spans="1:6" x14ac:dyDescent="0.25">
      <c r="A21252" s="68" t="s">
        <v>105</v>
      </c>
      <c r="B21252" s="69">
        <v>491602935</v>
      </c>
      <c r="C21252" s="68">
        <v>5015353616520</v>
      </c>
      <c r="D21252" s="69" t="s">
        <v>14207</v>
      </c>
      <c r="E21252" s="65">
        <f>IFERROR(VLOOKUP(C21252,Pivot!A:B,2,0),0)</f>
        <v>0</v>
      </c>
      <c r="F21252" s="65">
        <f>IFERROR(VLOOKUP(C21252,Pivot!A:C,3,0),0)</f>
        <v>0</v>
      </c>
    </row>
    <row r="21253" spans="1:6" x14ac:dyDescent="0.25">
      <c r="A21253" s="68" t="s">
        <v>105</v>
      </c>
      <c r="B21253" s="69">
        <v>491568192</v>
      </c>
      <c r="C21253" s="68">
        <v>491568192</v>
      </c>
      <c r="D21253" s="69" t="s">
        <v>14208</v>
      </c>
      <c r="E21253" s="65">
        <f>IFERROR(VLOOKUP(C21253,Pivot!A:B,2,0),0)</f>
        <v>0</v>
      </c>
      <c r="F21253" s="65">
        <f>IFERROR(VLOOKUP(C21253,Pivot!A:C,3,0),0)</f>
        <v>0</v>
      </c>
    </row>
    <row r="21254" spans="1:6" x14ac:dyDescent="0.25">
      <c r="A21254" s="68" t="s">
        <v>105</v>
      </c>
      <c r="B21254" s="69">
        <v>491568190</v>
      </c>
      <c r="C21254" s="68">
        <v>491568190</v>
      </c>
      <c r="D21254" s="69" t="s">
        <v>14209</v>
      </c>
      <c r="E21254" s="65">
        <f>IFERROR(VLOOKUP(C21254,Pivot!A:B,2,0),0)</f>
        <v>0</v>
      </c>
      <c r="F21254" s="65">
        <f>IFERROR(VLOOKUP(C21254,Pivot!A:C,3,0),0)</f>
        <v>0</v>
      </c>
    </row>
    <row r="21255" spans="1:6" x14ac:dyDescent="0.25">
      <c r="A21255" s="68" t="s">
        <v>105</v>
      </c>
      <c r="B21255" s="69">
        <v>491568191</v>
      </c>
      <c r="C21255" s="68">
        <v>491568191</v>
      </c>
      <c r="D21255" s="69" t="s">
        <v>14210</v>
      </c>
      <c r="E21255" s="65">
        <f>IFERROR(VLOOKUP(C21255,Pivot!A:B,2,0),0)</f>
        <v>0</v>
      </c>
      <c r="F21255" s="65">
        <f>IFERROR(VLOOKUP(C21255,Pivot!A:C,3,0),0)</f>
        <v>0</v>
      </c>
    </row>
    <row r="21256" spans="1:6" x14ac:dyDescent="0.25">
      <c r="A21256" s="68" t="s">
        <v>105</v>
      </c>
      <c r="B21256" s="69">
        <v>491333320</v>
      </c>
      <c r="C21256" s="68">
        <v>491333320</v>
      </c>
      <c r="D21256" s="69" t="s">
        <v>14211</v>
      </c>
      <c r="E21256" s="65">
        <f>IFERROR(VLOOKUP(C21256,Pivot!A:B,2,0),0)</f>
        <v>0</v>
      </c>
      <c r="F21256" s="65">
        <f>IFERROR(VLOOKUP(C21256,Pivot!A:C,3,0),0)</f>
        <v>0</v>
      </c>
    </row>
    <row r="21257" spans="1:6" x14ac:dyDescent="0.25">
      <c r="A21257" s="68" t="s">
        <v>105</v>
      </c>
      <c r="B21257" s="69">
        <v>491333321</v>
      </c>
      <c r="C21257" s="68">
        <v>491333321</v>
      </c>
      <c r="D21257" s="69" t="s">
        <v>14212</v>
      </c>
      <c r="E21257" s="65">
        <f>IFERROR(VLOOKUP(C21257,Pivot!A:B,2,0),0)</f>
        <v>0</v>
      </c>
      <c r="F21257" s="65">
        <f>IFERROR(VLOOKUP(C21257,Pivot!A:C,3,0),0)</f>
        <v>0</v>
      </c>
    </row>
    <row r="21258" spans="1:6" x14ac:dyDescent="0.25">
      <c r="A21258" s="68" t="s">
        <v>105</v>
      </c>
      <c r="B21258" s="69">
        <v>491668454</v>
      </c>
      <c r="C21258" s="68">
        <v>491668454</v>
      </c>
      <c r="D21258" s="69" t="s">
        <v>14213</v>
      </c>
      <c r="E21258" s="65">
        <f>IFERROR(VLOOKUP(C21258,Pivot!A:B,2,0),0)</f>
        <v>0</v>
      </c>
      <c r="F21258" s="65">
        <f>IFERROR(VLOOKUP(C21258,Pivot!A:C,3,0),0)</f>
        <v>0</v>
      </c>
    </row>
    <row r="21259" spans="1:6" x14ac:dyDescent="0.25">
      <c r="A21259" s="68" t="s">
        <v>105</v>
      </c>
      <c r="B21259" s="69">
        <v>491181390</v>
      </c>
      <c r="C21259" s="68">
        <v>8902491008447</v>
      </c>
      <c r="D21259" s="69" t="s">
        <v>14214</v>
      </c>
      <c r="E21259" s="65">
        <f>IFERROR(VLOOKUP(C21259,Pivot!A:B,2,0),0)</f>
        <v>0</v>
      </c>
      <c r="F21259" s="65">
        <f>IFERROR(VLOOKUP(C21259,Pivot!A:C,3,0),0)</f>
        <v>0</v>
      </c>
    </row>
    <row r="21260" spans="1:6" x14ac:dyDescent="0.25">
      <c r="A21260" s="68" t="s">
        <v>105</v>
      </c>
      <c r="B21260" s="69">
        <v>491489881</v>
      </c>
      <c r="C21260" s="68">
        <v>8902491013328</v>
      </c>
      <c r="D21260" s="69" t="s">
        <v>14215</v>
      </c>
      <c r="E21260" s="65">
        <f>IFERROR(VLOOKUP(C21260,Pivot!A:B,2,0),0)</f>
        <v>0</v>
      </c>
      <c r="F21260" s="65">
        <f>IFERROR(VLOOKUP(C21260,Pivot!A:C,3,0),0)</f>
        <v>0</v>
      </c>
    </row>
    <row r="21261" spans="1:6" x14ac:dyDescent="0.25">
      <c r="A21261" s="68" t="s">
        <v>105</v>
      </c>
      <c r="B21261" s="69">
        <v>491181392</v>
      </c>
      <c r="C21261" s="68">
        <v>8902491008461</v>
      </c>
      <c r="D21261" s="69" t="s">
        <v>14216</v>
      </c>
      <c r="E21261" s="65">
        <f>IFERROR(VLOOKUP(C21261,Pivot!A:B,2,0),0)</f>
        <v>0</v>
      </c>
      <c r="F21261" s="65">
        <f>IFERROR(VLOOKUP(C21261,Pivot!A:C,3,0),0)</f>
        <v>0</v>
      </c>
    </row>
    <row r="21262" spans="1:6" x14ac:dyDescent="0.25">
      <c r="A21262" s="68" t="s">
        <v>105</v>
      </c>
      <c r="B21262" s="69">
        <v>491489880</v>
      </c>
      <c r="C21262" s="68">
        <v>8902491013311</v>
      </c>
      <c r="D21262" s="69" t="s">
        <v>14217</v>
      </c>
      <c r="E21262" s="65">
        <f>IFERROR(VLOOKUP(C21262,Pivot!A:B,2,0),0)</f>
        <v>0</v>
      </c>
      <c r="F21262" s="65">
        <f>IFERROR(VLOOKUP(C21262,Pivot!A:C,3,0),0)</f>
        <v>0</v>
      </c>
    </row>
    <row r="21263" spans="1:6" x14ac:dyDescent="0.25">
      <c r="A21263" s="68" t="s">
        <v>105</v>
      </c>
      <c r="B21263" s="69">
        <v>491489879</v>
      </c>
      <c r="C21263" s="68">
        <v>8902491013304</v>
      </c>
      <c r="D21263" s="69" t="s">
        <v>14218</v>
      </c>
      <c r="E21263" s="65">
        <f>IFERROR(VLOOKUP(C21263,Pivot!A:B,2,0),0)</f>
        <v>0</v>
      </c>
      <c r="F21263" s="65">
        <f>IFERROR(VLOOKUP(C21263,Pivot!A:C,3,0),0)</f>
        <v>0</v>
      </c>
    </row>
    <row r="21264" spans="1:6" x14ac:dyDescent="0.25">
      <c r="A21264" s="68" t="s">
        <v>105</v>
      </c>
      <c r="B21264" s="69">
        <v>491181394</v>
      </c>
      <c r="C21264" s="68">
        <v>8902491008485</v>
      </c>
      <c r="D21264" s="69" t="s">
        <v>14219</v>
      </c>
      <c r="E21264" s="65">
        <f>IFERROR(VLOOKUP(C21264,Pivot!A:B,2,0),0)</f>
        <v>0</v>
      </c>
      <c r="F21264" s="65">
        <f>IFERROR(VLOOKUP(C21264,Pivot!A:C,3,0),0)</f>
        <v>0</v>
      </c>
    </row>
    <row r="21265" spans="1:6" x14ac:dyDescent="0.25">
      <c r="A21265" s="68" t="s">
        <v>105</v>
      </c>
      <c r="B21265" s="69">
        <v>491489883</v>
      </c>
      <c r="C21265" s="68">
        <v>8902491013342</v>
      </c>
      <c r="D21265" s="69" t="s">
        <v>14220</v>
      </c>
      <c r="E21265" s="65">
        <f>IFERROR(VLOOKUP(C21265,Pivot!A:B,2,0),0)</f>
        <v>0</v>
      </c>
      <c r="F21265" s="65">
        <f>IFERROR(VLOOKUP(C21265,Pivot!A:C,3,0),0)</f>
        <v>0</v>
      </c>
    </row>
    <row r="21266" spans="1:6" x14ac:dyDescent="0.25">
      <c r="A21266" s="68" t="s">
        <v>105</v>
      </c>
      <c r="B21266" s="69">
        <v>491295161</v>
      </c>
      <c r="C21266" s="68">
        <v>8908000249608</v>
      </c>
      <c r="D21266" s="69" t="s">
        <v>14221</v>
      </c>
      <c r="E21266" s="65">
        <f>IFERROR(VLOOKUP(C21266,Pivot!A:B,2,0),0)</f>
        <v>0</v>
      </c>
      <c r="F21266" s="65">
        <f>IFERROR(VLOOKUP(C21266,Pivot!A:C,3,0),0)</f>
        <v>0</v>
      </c>
    </row>
    <row r="21267" spans="1:6" x14ac:dyDescent="0.25">
      <c r="A21267" s="68" t="s">
        <v>105</v>
      </c>
      <c r="B21267" s="69">
        <v>492408399</v>
      </c>
      <c r="C21267" s="68">
        <v>492408399</v>
      </c>
      <c r="D21267" s="69" t="s">
        <v>266</v>
      </c>
      <c r="E21267" s="65">
        <f>IFERROR(VLOOKUP(C21267,Pivot!A:B,2,0),0)</f>
        <v>0</v>
      </c>
      <c r="F21267" s="65">
        <f>IFERROR(VLOOKUP(C21267,Pivot!A:C,3,0),0)</f>
        <v>0</v>
      </c>
    </row>
    <row r="21268" spans="1:6" x14ac:dyDescent="0.25">
      <c r="A21268" s="68" t="s">
        <v>105</v>
      </c>
      <c r="B21268" s="69">
        <v>492408399</v>
      </c>
      <c r="C21268" s="68">
        <v>8905450034259</v>
      </c>
      <c r="D21268" s="69" t="s">
        <v>266</v>
      </c>
      <c r="E21268" s="65">
        <f>IFERROR(VLOOKUP(C21268,Pivot!A:B,2,0),0)</f>
        <v>0</v>
      </c>
      <c r="F21268" s="65">
        <f>IFERROR(VLOOKUP(C21268,Pivot!A:C,3,0),0)</f>
        <v>0</v>
      </c>
    </row>
    <row r="21269" spans="1:6" x14ac:dyDescent="0.25">
      <c r="A21269" s="68" t="s">
        <v>105</v>
      </c>
      <c r="B21269" s="69">
        <v>491489882</v>
      </c>
      <c r="C21269" s="68">
        <v>8902491013335</v>
      </c>
      <c r="D21269" s="69" t="s">
        <v>14222</v>
      </c>
      <c r="E21269" s="65">
        <f>IFERROR(VLOOKUP(C21269,Pivot!A:B,2,0),0)</f>
        <v>0</v>
      </c>
      <c r="F21269" s="65">
        <f>IFERROR(VLOOKUP(C21269,Pivot!A:C,3,0),0)</f>
        <v>0</v>
      </c>
    </row>
    <row r="21270" spans="1:6" x14ac:dyDescent="0.25">
      <c r="A21270" s="68" t="s">
        <v>105</v>
      </c>
      <c r="B21270" s="69">
        <v>491489884</v>
      </c>
      <c r="C21270" s="68">
        <v>8902491013359</v>
      </c>
      <c r="D21270" s="69" t="s">
        <v>14223</v>
      </c>
      <c r="E21270" s="65">
        <f>IFERROR(VLOOKUP(C21270,Pivot!A:B,2,0),0)</f>
        <v>0</v>
      </c>
      <c r="F21270" s="65">
        <f>IFERROR(VLOOKUP(C21270,Pivot!A:C,3,0),0)</f>
        <v>0</v>
      </c>
    </row>
    <row r="21271" spans="1:6" x14ac:dyDescent="0.25">
      <c r="A21271" s="68" t="s">
        <v>105</v>
      </c>
      <c r="B21271" s="69">
        <v>491568034</v>
      </c>
      <c r="C21271" s="68">
        <v>8902491013748</v>
      </c>
      <c r="D21271" s="69" t="s">
        <v>123</v>
      </c>
      <c r="E21271" s="65">
        <f>IFERROR(VLOOKUP(C21271,Pivot!A:B,2,0),0)</f>
        <v>0</v>
      </c>
      <c r="F21271" s="65">
        <f>IFERROR(VLOOKUP(C21271,Pivot!A:C,3,0),0)</f>
        <v>0</v>
      </c>
    </row>
    <row r="21272" spans="1:6" x14ac:dyDescent="0.25">
      <c r="A21272" s="68" t="s">
        <v>105</v>
      </c>
      <c r="B21272" s="69">
        <v>491568035</v>
      </c>
      <c r="C21272" s="68">
        <v>8902491013755</v>
      </c>
      <c r="D21272" s="69" t="s">
        <v>124</v>
      </c>
      <c r="E21272" s="65">
        <f>IFERROR(VLOOKUP(C21272,Pivot!A:B,2,0),0)</f>
        <v>0</v>
      </c>
      <c r="F21272" s="65">
        <f>IFERROR(VLOOKUP(C21272,Pivot!A:C,3,0),0)</f>
        <v>0</v>
      </c>
    </row>
    <row r="21273" spans="1:6" x14ac:dyDescent="0.25">
      <c r="A21273" s="68" t="s">
        <v>105</v>
      </c>
      <c r="B21273" s="69">
        <v>493174342</v>
      </c>
      <c r="C21273" s="68">
        <v>8905450232273</v>
      </c>
      <c r="D21273" s="69" t="s">
        <v>14224</v>
      </c>
      <c r="E21273" s="65">
        <f>IFERROR(VLOOKUP(C21273,Pivot!A:B,2,0),0)</f>
        <v>0</v>
      </c>
      <c r="F21273" s="65">
        <f>IFERROR(VLOOKUP(C21273,Pivot!A:C,3,0),0)</f>
        <v>0</v>
      </c>
    </row>
    <row r="21274" spans="1:6" x14ac:dyDescent="0.25">
      <c r="A21274" s="68" t="s">
        <v>105</v>
      </c>
      <c r="B21274" s="69">
        <v>493175568</v>
      </c>
      <c r="C21274" s="68">
        <v>493175568</v>
      </c>
      <c r="D21274" s="69" t="s">
        <v>14225</v>
      </c>
      <c r="E21274" s="65">
        <f>IFERROR(VLOOKUP(C21274,Pivot!A:B,2,0),0)</f>
        <v>0</v>
      </c>
      <c r="F21274" s="65">
        <f>IFERROR(VLOOKUP(C21274,Pivot!A:C,3,0),0)</f>
        <v>0</v>
      </c>
    </row>
    <row r="21275" spans="1:6" x14ac:dyDescent="0.25">
      <c r="A21275" s="68" t="s">
        <v>105</v>
      </c>
      <c r="B21275" s="69">
        <v>493175568</v>
      </c>
      <c r="C21275" s="68">
        <v>8905450565548</v>
      </c>
      <c r="D21275" s="69" t="s">
        <v>14225</v>
      </c>
      <c r="E21275" s="65">
        <f>IFERROR(VLOOKUP(C21275,Pivot!A:B,2,0),0)</f>
        <v>0</v>
      </c>
      <c r="F21275" s="65">
        <f>IFERROR(VLOOKUP(C21275,Pivot!A:C,3,0),0)</f>
        <v>0</v>
      </c>
    </row>
    <row r="21276" spans="1:6" x14ac:dyDescent="0.25">
      <c r="A21276" s="68" t="s">
        <v>105</v>
      </c>
      <c r="B21276" s="69">
        <v>493663379</v>
      </c>
      <c r="C21276" s="68">
        <v>493663379</v>
      </c>
      <c r="D21276" s="69" t="s">
        <v>597</v>
      </c>
      <c r="E21276" s="65">
        <f>IFERROR(VLOOKUP(C21276,Pivot!A:B,2,0),0)</f>
        <v>0</v>
      </c>
      <c r="F21276" s="65">
        <f>IFERROR(VLOOKUP(C21276,Pivot!A:C,3,0),0)</f>
        <v>0</v>
      </c>
    </row>
    <row r="21277" spans="1:6" x14ac:dyDescent="0.25">
      <c r="A21277" s="68" t="s">
        <v>105</v>
      </c>
      <c r="B21277" s="69">
        <v>493663379</v>
      </c>
      <c r="C21277" s="68">
        <v>778988381014</v>
      </c>
      <c r="D21277" s="69" t="s">
        <v>597</v>
      </c>
      <c r="E21277" s="65">
        <f>IFERROR(VLOOKUP(C21277,Pivot!A:B,2,0),0)</f>
        <v>0</v>
      </c>
      <c r="F21277" s="65">
        <f>IFERROR(VLOOKUP(C21277,Pivot!A:C,3,0),0)</f>
        <v>0</v>
      </c>
    </row>
    <row r="21278" spans="1:6" x14ac:dyDescent="0.25">
      <c r="A21278" s="68" t="s">
        <v>105</v>
      </c>
      <c r="B21278" s="69">
        <v>493663161</v>
      </c>
      <c r="C21278" s="68">
        <v>8904432203591</v>
      </c>
      <c r="D21278" s="69" t="s">
        <v>14226</v>
      </c>
      <c r="E21278" s="65">
        <f>IFERROR(VLOOKUP(C21278,Pivot!A:B,2,0),0)</f>
        <v>0</v>
      </c>
      <c r="F21278" s="65">
        <f>IFERROR(VLOOKUP(C21278,Pivot!A:C,3,0),0)</f>
        <v>0</v>
      </c>
    </row>
    <row r="21279" spans="1:6" x14ac:dyDescent="0.25">
      <c r="A21279" s="68" t="s">
        <v>105</v>
      </c>
      <c r="B21279" s="69">
        <v>493663162</v>
      </c>
      <c r="C21279" s="68">
        <v>8904432203607</v>
      </c>
      <c r="D21279" s="69" t="s">
        <v>14227</v>
      </c>
      <c r="E21279" s="65">
        <f>IFERROR(VLOOKUP(C21279,Pivot!A:B,2,0),0)</f>
        <v>0</v>
      </c>
      <c r="F21279" s="65">
        <f>IFERROR(VLOOKUP(C21279,Pivot!A:C,3,0),0)</f>
        <v>0</v>
      </c>
    </row>
    <row r="21280" spans="1:6" x14ac:dyDescent="0.25">
      <c r="A21280" s="68" t="s">
        <v>105</v>
      </c>
      <c r="B21280" s="69">
        <v>493663160</v>
      </c>
      <c r="C21280" s="68">
        <v>8904432203584</v>
      </c>
      <c r="D21280" s="69" t="s">
        <v>14228</v>
      </c>
      <c r="E21280" s="65">
        <f>IFERROR(VLOOKUP(C21280,Pivot!A:B,2,0),0)</f>
        <v>0</v>
      </c>
      <c r="F21280" s="65">
        <f>IFERROR(VLOOKUP(C21280,Pivot!A:C,3,0),0)</f>
        <v>0</v>
      </c>
    </row>
    <row r="21281" spans="1:6" x14ac:dyDescent="0.25">
      <c r="A21281" s="68" t="s">
        <v>105</v>
      </c>
      <c r="B21281" s="69">
        <v>493663164</v>
      </c>
      <c r="C21281" s="68">
        <v>8904432203621</v>
      </c>
      <c r="D21281" s="69" t="s">
        <v>14229</v>
      </c>
      <c r="E21281" s="65">
        <f>IFERROR(VLOOKUP(C21281,Pivot!A:B,2,0),0)</f>
        <v>0</v>
      </c>
      <c r="F21281" s="65">
        <f>IFERROR(VLOOKUP(C21281,Pivot!A:C,3,0),0)</f>
        <v>0</v>
      </c>
    </row>
    <row r="21282" spans="1:6" x14ac:dyDescent="0.25">
      <c r="A21282" s="68" t="s">
        <v>105</v>
      </c>
      <c r="B21282" s="69">
        <v>493663159</v>
      </c>
      <c r="C21282" s="68">
        <v>8904432203577</v>
      </c>
      <c r="D21282" s="69" t="s">
        <v>14230</v>
      </c>
      <c r="E21282" s="65">
        <f>IFERROR(VLOOKUP(C21282,Pivot!A:B,2,0),0)</f>
        <v>0</v>
      </c>
      <c r="F21282" s="65">
        <f>IFERROR(VLOOKUP(C21282,Pivot!A:C,3,0),0)</f>
        <v>0</v>
      </c>
    </row>
    <row r="21283" spans="1:6" x14ac:dyDescent="0.25">
      <c r="A21283" s="68" t="s">
        <v>105</v>
      </c>
      <c r="B21283" s="69">
        <v>493663163</v>
      </c>
      <c r="C21283" s="68">
        <v>8904432203614</v>
      </c>
      <c r="D21283" s="69" t="s">
        <v>14231</v>
      </c>
      <c r="E21283" s="65">
        <f>IFERROR(VLOOKUP(C21283,Pivot!A:B,2,0),0)</f>
        <v>0</v>
      </c>
      <c r="F21283" s="65">
        <f>IFERROR(VLOOKUP(C21283,Pivot!A:C,3,0),0)</f>
        <v>0</v>
      </c>
    </row>
    <row r="21284" spans="1:6" x14ac:dyDescent="0.25">
      <c r="A21284" s="68" t="s">
        <v>105</v>
      </c>
      <c r="B21284" s="69">
        <v>493173846</v>
      </c>
      <c r="C21284" s="68">
        <v>493173846</v>
      </c>
      <c r="D21284" s="69" t="s">
        <v>14232</v>
      </c>
      <c r="E21284" s="65">
        <f>IFERROR(VLOOKUP(C21284,Pivot!A:B,2,0),0)</f>
        <v>0</v>
      </c>
      <c r="F21284" s="65">
        <f>IFERROR(VLOOKUP(C21284,Pivot!A:C,3,0),0)</f>
        <v>0</v>
      </c>
    </row>
    <row r="21285" spans="1:6" x14ac:dyDescent="0.25">
      <c r="A21285" s="68" t="s">
        <v>105</v>
      </c>
      <c r="B21285" s="69">
        <v>493173974</v>
      </c>
      <c r="C21285" s="68">
        <v>493173974</v>
      </c>
      <c r="D21285" s="69" t="s">
        <v>269</v>
      </c>
      <c r="E21285" s="65">
        <f>IFERROR(VLOOKUP(C21285,Pivot!A:B,2,0),0)</f>
        <v>0</v>
      </c>
      <c r="F21285" s="65">
        <f>IFERROR(VLOOKUP(C21285,Pivot!A:C,3,0),0)</f>
        <v>0</v>
      </c>
    </row>
    <row r="21286" spans="1:6" x14ac:dyDescent="0.25">
      <c r="A21286" s="68" t="s">
        <v>105</v>
      </c>
      <c r="B21286" s="69">
        <v>493173974</v>
      </c>
      <c r="C21286" s="68">
        <v>8906147810798</v>
      </c>
      <c r="D21286" s="69" t="s">
        <v>269</v>
      </c>
      <c r="E21286" s="65">
        <f>IFERROR(VLOOKUP(C21286,Pivot!A:B,2,0),0)</f>
        <v>0</v>
      </c>
      <c r="F21286" s="65">
        <f>IFERROR(VLOOKUP(C21286,Pivot!A:C,3,0),0)</f>
        <v>0</v>
      </c>
    </row>
    <row r="21287" spans="1:6" x14ac:dyDescent="0.25">
      <c r="A21287" s="68" t="s">
        <v>105</v>
      </c>
      <c r="B21287" s="69">
        <v>493173974</v>
      </c>
      <c r="C21287" s="68">
        <v>5015353916002</v>
      </c>
      <c r="D21287" s="69" t="s">
        <v>269</v>
      </c>
      <c r="E21287" s="65">
        <f>IFERROR(VLOOKUP(C21287,Pivot!A:B,2,0),0)</f>
        <v>0</v>
      </c>
      <c r="F21287" s="65">
        <f>IFERROR(VLOOKUP(C21287,Pivot!A:C,3,0),0)</f>
        <v>0</v>
      </c>
    </row>
    <row r="21288" spans="1:6" x14ac:dyDescent="0.25">
      <c r="A21288" s="68" t="s">
        <v>105</v>
      </c>
      <c r="B21288" s="69">
        <v>492363468</v>
      </c>
      <c r="C21288" s="68">
        <v>3870003575365</v>
      </c>
      <c r="D21288" s="69" t="s">
        <v>598</v>
      </c>
      <c r="E21288" s="65">
        <f>IFERROR(VLOOKUP(C21288,Pivot!A:B,2,0),0)</f>
        <v>0</v>
      </c>
      <c r="F21288" s="65">
        <f>IFERROR(VLOOKUP(C21288,Pivot!A:C,3,0),0)</f>
        <v>0</v>
      </c>
    </row>
    <row r="21289" spans="1:6" x14ac:dyDescent="0.25">
      <c r="A21289" s="68" t="s">
        <v>105</v>
      </c>
      <c r="B21289" s="69">
        <v>492363467</v>
      </c>
      <c r="C21289" s="68">
        <v>3870003575358</v>
      </c>
      <c r="D21289" s="69" t="s">
        <v>599</v>
      </c>
      <c r="E21289" s="65">
        <f>IFERROR(VLOOKUP(C21289,Pivot!A:B,2,0),0)</f>
        <v>0</v>
      </c>
      <c r="F21289" s="65">
        <f>IFERROR(VLOOKUP(C21289,Pivot!A:C,3,0),0)</f>
        <v>0</v>
      </c>
    </row>
    <row r="21290" spans="1:6" x14ac:dyDescent="0.25">
      <c r="A21290" s="68" t="s">
        <v>105</v>
      </c>
      <c r="B21290" s="69">
        <v>492363473</v>
      </c>
      <c r="C21290" s="68">
        <v>3870003575372</v>
      </c>
      <c r="D21290" s="69" t="s">
        <v>600</v>
      </c>
      <c r="E21290" s="65">
        <f>IFERROR(VLOOKUP(C21290,Pivot!A:B,2,0),0)</f>
        <v>0</v>
      </c>
      <c r="F21290" s="65">
        <f>IFERROR(VLOOKUP(C21290,Pivot!A:C,3,0),0)</f>
        <v>0</v>
      </c>
    </row>
    <row r="21291" spans="1:6" x14ac:dyDescent="0.25">
      <c r="A21291" s="68" t="s">
        <v>105</v>
      </c>
      <c r="B21291" s="69">
        <v>494230168</v>
      </c>
      <c r="C21291" s="68">
        <v>9789390538058</v>
      </c>
      <c r="D21291" s="69" t="s">
        <v>125</v>
      </c>
      <c r="E21291" s="65">
        <f>IFERROR(VLOOKUP(C21291,Pivot!A:B,2,0),0)</f>
        <v>0</v>
      </c>
      <c r="F21291" s="65">
        <f>IFERROR(VLOOKUP(C21291,Pivot!A:C,3,0),0)</f>
        <v>0</v>
      </c>
    </row>
    <row r="21292" spans="1:6" x14ac:dyDescent="0.25">
      <c r="A21292" s="68" t="s">
        <v>105</v>
      </c>
      <c r="B21292" s="69">
        <v>493664537</v>
      </c>
      <c r="C21292" s="68">
        <v>8904391802163</v>
      </c>
      <c r="D21292" s="69" t="s">
        <v>601</v>
      </c>
      <c r="E21292" s="65">
        <f>IFERROR(VLOOKUP(C21292,Pivot!A:B,2,0),0)</f>
        <v>0</v>
      </c>
      <c r="F21292" s="65">
        <f>IFERROR(VLOOKUP(C21292,Pivot!A:C,3,0),0)</f>
        <v>0</v>
      </c>
    </row>
    <row r="21293" spans="1:6" x14ac:dyDescent="0.25">
      <c r="A21293" s="68" t="s">
        <v>105</v>
      </c>
      <c r="B21293" s="69">
        <v>493664536</v>
      </c>
      <c r="C21293" s="68">
        <v>8904391802156</v>
      </c>
      <c r="D21293" s="69" t="s">
        <v>602</v>
      </c>
      <c r="E21293" s="65">
        <f>IFERROR(VLOOKUP(C21293,Pivot!A:B,2,0),0)</f>
        <v>0</v>
      </c>
      <c r="F21293" s="65">
        <f>IFERROR(VLOOKUP(C21293,Pivot!A:C,3,0),0)</f>
        <v>0</v>
      </c>
    </row>
    <row r="21294" spans="1:6" x14ac:dyDescent="0.25">
      <c r="A21294" s="68" t="s">
        <v>105</v>
      </c>
      <c r="B21294" s="69">
        <v>492910306</v>
      </c>
      <c r="C21294" s="68">
        <v>8905450137332</v>
      </c>
      <c r="D21294" s="69" t="s">
        <v>14233</v>
      </c>
      <c r="E21294" s="65">
        <f>IFERROR(VLOOKUP(C21294,Pivot!A:B,2,0),0)</f>
        <v>0</v>
      </c>
      <c r="F21294" s="65">
        <f>IFERROR(VLOOKUP(C21294,Pivot!A:C,3,0),0)</f>
        <v>0</v>
      </c>
    </row>
    <row r="21295" spans="1:6" x14ac:dyDescent="0.25">
      <c r="A21295" s="68" t="s">
        <v>105</v>
      </c>
      <c r="B21295" s="69">
        <v>492910306</v>
      </c>
      <c r="C21295" s="68">
        <v>5015353915838</v>
      </c>
      <c r="D21295" s="69" t="s">
        <v>14233</v>
      </c>
      <c r="E21295" s="65">
        <f>IFERROR(VLOOKUP(C21295,Pivot!A:B,2,0),0)</f>
        <v>0</v>
      </c>
      <c r="F21295" s="65">
        <f>IFERROR(VLOOKUP(C21295,Pivot!A:C,3,0),0)</f>
        <v>0</v>
      </c>
    </row>
    <row r="21296" spans="1:6" x14ac:dyDescent="0.25">
      <c r="A21296" s="68" t="s">
        <v>105</v>
      </c>
      <c r="B21296" s="69">
        <v>492910307</v>
      </c>
      <c r="C21296" s="68">
        <v>8905450137349</v>
      </c>
      <c r="D21296" s="69" t="s">
        <v>14234</v>
      </c>
      <c r="E21296" s="65">
        <f>IFERROR(VLOOKUP(C21296,Pivot!A:B,2,0),0)</f>
        <v>0</v>
      </c>
      <c r="F21296" s="65">
        <f>IFERROR(VLOOKUP(C21296,Pivot!A:C,3,0),0)</f>
        <v>0</v>
      </c>
    </row>
    <row r="21297" spans="1:6" x14ac:dyDescent="0.25">
      <c r="A21297" s="68" t="s">
        <v>105</v>
      </c>
      <c r="B21297" s="69">
        <v>492910307</v>
      </c>
      <c r="C21297" s="68">
        <v>5015353915845</v>
      </c>
      <c r="D21297" s="69" t="s">
        <v>14234</v>
      </c>
      <c r="E21297" s="65">
        <f>IFERROR(VLOOKUP(C21297,Pivot!A:B,2,0),0)</f>
        <v>0</v>
      </c>
      <c r="F21297" s="65">
        <f>IFERROR(VLOOKUP(C21297,Pivot!A:C,3,0),0)</f>
        <v>0</v>
      </c>
    </row>
    <row r="21298" spans="1:6" x14ac:dyDescent="0.25">
      <c r="A21298" s="68" t="s">
        <v>105</v>
      </c>
      <c r="B21298" s="69">
        <v>492910304</v>
      </c>
      <c r="C21298" s="68">
        <v>8905450137318</v>
      </c>
      <c r="D21298" s="69" t="s">
        <v>14235</v>
      </c>
      <c r="E21298" s="65">
        <f>IFERROR(VLOOKUP(C21298,Pivot!A:B,2,0),0)</f>
        <v>0</v>
      </c>
      <c r="F21298" s="65">
        <f>IFERROR(VLOOKUP(C21298,Pivot!A:C,3,0),0)</f>
        <v>0</v>
      </c>
    </row>
    <row r="21299" spans="1:6" x14ac:dyDescent="0.25">
      <c r="A21299" s="68" t="s">
        <v>105</v>
      </c>
      <c r="B21299" s="69">
        <v>492910304</v>
      </c>
      <c r="C21299" s="68">
        <v>5015353915883</v>
      </c>
      <c r="D21299" s="69" t="s">
        <v>14235</v>
      </c>
      <c r="E21299" s="65">
        <f>IFERROR(VLOOKUP(C21299,Pivot!A:B,2,0),0)</f>
        <v>0</v>
      </c>
      <c r="F21299" s="65">
        <f>IFERROR(VLOOKUP(C21299,Pivot!A:C,3,0),0)</f>
        <v>0</v>
      </c>
    </row>
    <row r="21300" spans="1:6" x14ac:dyDescent="0.25">
      <c r="A21300" s="68" t="s">
        <v>105</v>
      </c>
      <c r="B21300" s="69">
        <v>492910320</v>
      </c>
      <c r="C21300" s="68">
        <v>8905450137479</v>
      </c>
      <c r="D21300" s="69" t="s">
        <v>14236</v>
      </c>
      <c r="E21300" s="65">
        <f>IFERROR(VLOOKUP(C21300,Pivot!A:B,2,0),0)</f>
        <v>0</v>
      </c>
      <c r="F21300" s="65">
        <f>IFERROR(VLOOKUP(C21300,Pivot!A:C,3,0),0)</f>
        <v>0</v>
      </c>
    </row>
    <row r="21301" spans="1:6" x14ac:dyDescent="0.25">
      <c r="A21301" s="68" t="s">
        <v>105</v>
      </c>
      <c r="B21301" s="69">
        <v>492910312</v>
      </c>
      <c r="C21301" s="68">
        <v>8905450137394</v>
      </c>
      <c r="D21301" s="69" t="s">
        <v>14237</v>
      </c>
      <c r="E21301" s="65">
        <f>IFERROR(VLOOKUP(C21301,Pivot!A:B,2,0),0)</f>
        <v>0</v>
      </c>
      <c r="F21301" s="65">
        <f>IFERROR(VLOOKUP(C21301,Pivot!A:C,3,0),0)</f>
        <v>0</v>
      </c>
    </row>
    <row r="21302" spans="1:6" x14ac:dyDescent="0.25">
      <c r="A21302" s="68" t="s">
        <v>105</v>
      </c>
      <c r="B21302" s="69">
        <v>492910299</v>
      </c>
      <c r="C21302" s="68">
        <v>8905450137264</v>
      </c>
      <c r="D21302" s="69" t="s">
        <v>14238</v>
      </c>
      <c r="E21302" s="65">
        <f>IFERROR(VLOOKUP(C21302,Pivot!A:B,2,0),0)</f>
        <v>0</v>
      </c>
      <c r="F21302" s="65">
        <f>IFERROR(VLOOKUP(C21302,Pivot!A:C,3,0),0)</f>
        <v>0</v>
      </c>
    </row>
    <row r="21303" spans="1:6" x14ac:dyDescent="0.25">
      <c r="A21303" s="68" t="s">
        <v>105</v>
      </c>
      <c r="B21303" s="69">
        <v>492910299</v>
      </c>
      <c r="C21303" s="68">
        <v>5015353915906</v>
      </c>
      <c r="D21303" s="69" t="s">
        <v>14238</v>
      </c>
      <c r="E21303" s="65">
        <f>IFERROR(VLOOKUP(C21303,Pivot!A:B,2,0),0)</f>
        <v>0</v>
      </c>
      <c r="F21303" s="65">
        <f>IFERROR(VLOOKUP(C21303,Pivot!A:C,3,0),0)</f>
        <v>0</v>
      </c>
    </row>
    <row r="21304" spans="1:6" x14ac:dyDescent="0.25">
      <c r="A21304" s="68" t="s">
        <v>105</v>
      </c>
      <c r="B21304" s="69">
        <v>492409113</v>
      </c>
      <c r="C21304" s="68">
        <v>8905450037670</v>
      </c>
      <c r="D21304" s="69" t="s">
        <v>14239</v>
      </c>
      <c r="E21304" s="65">
        <f>IFERROR(VLOOKUP(C21304,Pivot!A:B,2,0),0)</f>
        <v>0</v>
      </c>
      <c r="F21304" s="65">
        <f>IFERROR(VLOOKUP(C21304,Pivot!A:C,3,0),0)</f>
        <v>0</v>
      </c>
    </row>
    <row r="21305" spans="1:6" x14ac:dyDescent="0.25">
      <c r="A21305" s="68" t="s">
        <v>105</v>
      </c>
      <c r="B21305" s="69">
        <v>492409112</v>
      </c>
      <c r="C21305" s="68">
        <v>8905450037663</v>
      </c>
      <c r="D21305" s="69" t="s">
        <v>14240</v>
      </c>
      <c r="E21305" s="65">
        <f>IFERROR(VLOOKUP(C21305,Pivot!A:B,2,0),0)</f>
        <v>0</v>
      </c>
      <c r="F21305" s="65">
        <f>IFERROR(VLOOKUP(C21305,Pivot!A:C,3,0),0)</f>
        <v>0</v>
      </c>
    </row>
    <row r="21306" spans="1:6" x14ac:dyDescent="0.25">
      <c r="A21306" s="68" t="s">
        <v>105</v>
      </c>
      <c r="B21306" s="69">
        <v>492409111</v>
      </c>
      <c r="C21306" s="68">
        <v>8905450037656</v>
      </c>
      <c r="D21306" s="69" t="s">
        <v>14241</v>
      </c>
      <c r="E21306" s="65">
        <f>IFERROR(VLOOKUP(C21306,Pivot!A:B,2,0),0)</f>
        <v>0</v>
      </c>
      <c r="F21306" s="65">
        <f>IFERROR(VLOOKUP(C21306,Pivot!A:C,3,0),0)</f>
        <v>0</v>
      </c>
    </row>
    <row r="21307" spans="1:6" x14ac:dyDescent="0.25">
      <c r="A21307" s="68" t="s">
        <v>105</v>
      </c>
      <c r="B21307" s="69">
        <v>492409114</v>
      </c>
      <c r="C21307" s="68">
        <v>8905450037687</v>
      </c>
      <c r="D21307" s="69" t="s">
        <v>14242</v>
      </c>
      <c r="E21307" s="65">
        <f>IFERROR(VLOOKUP(C21307,Pivot!A:B,2,0),0)</f>
        <v>0</v>
      </c>
      <c r="F21307" s="65">
        <f>IFERROR(VLOOKUP(C21307,Pivot!A:C,3,0),0)</f>
        <v>0</v>
      </c>
    </row>
    <row r="21308" spans="1:6" x14ac:dyDescent="0.25">
      <c r="A21308" s="68" t="s">
        <v>105</v>
      </c>
      <c r="B21308" s="69">
        <v>492408237</v>
      </c>
      <c r="C21308" s="68">
        <v>8905450033276</v>
      </c>
      <c r="D21308" s="69" t="s">
        <v>14243</v>
      </c>
      <c r="E21308" s="65">
        <f>IFERROR(VLOOKUP(C21308,Pivot!A:B,2,0),0)</f>
        <v>0</v>
      </c>
      <c r="F21308" s="65">
        <f>IFERROR(VLOOKUP(C21308,Pivot!A:C,3,0),0)</f>
        <v>0</v>
      </c>
    </row>
    <row r="21309" spans="1:6" x14ac:dyDescent="0.25">
      <c r="A21309" s="68" t="s">
        <v>105</v>
      </c>
      <c r="B21309" s="69">
        <v>492408231</v>
      </c>
      <c r="C21309" s="68">
        <v>8905450033214</v>
      </c>
      <c r="D21309" s="69" t="s">
        <v>14244</v>
      </c>
      <c r="E21309" s="65">
        <f>IFERROR(VLOOKUP(C21309,Pivot!A:B,2,0),0)</f>
        <v>0</v>
      </c>
      <c r="F21309" s="65">
        <f>IFERROR(VLOOKUP(C21309,Pivot!A:C,3,0),0)</f>
        <v>0</v>
      </c>
    </row>
    <row r="21310" spans="1:6" x14ac:dyDescent="0.25">
      <c r="A21310" s="68" t="s">
        <v>105</v>
      </c>
      <c r="B21310" s="69">
        <v>492408233</v>
      </c>
      <c r="C21310" s="68">
        <v>8905450033238</v>
      </c>
      <c r="D21310" s="69" t="s">
        <v>14245</v>
      </c>
      <c r="E21310" s="65">
        <f>IFERROR(VLOOKUP(C21310,Pivot!A:B,2,0),0)</f>
        <v>0</v>
      </c>
      <c r="F21310" s="65">
        <f>IFERROR(VLOOKUP(C21310,Pivot!A:C,3,0),0)</f>
        <v>0</v>
      </c>
    </row>
    <row r="21311" spans="1:6" x14ac:dyDescent="0.25">
      <c r="A21311" s="68" t="s">
        <v>105</v>
      </c>
      <c r="B21311" s="69">
        <v>492408234</v>
      </c>
      <c r="C21311" s="68">
        <v>8905450033245</v>
      </c>
      <c r="D21311" s="69" t="s">
        <v>14246</v>
      </c>
      <c r="E21311" s="65">
        <f>IFERROR(VLOOKUP(C21311,Pivot!A:B,2,0),0)</f>
        <v>0</v>
      </c>
      <c r="F21311" s="65">
        <f>IFERROR(VLOOKUP(C21311,Pivot!A:C,3,0),0)</f>
        <v>0</v>
      </c>
    </row>
    <row r="21312" spans="1:6" x14ac:dyDescent="0.25">
      <c r="A21312" s="68" t="s">
        <v>105</v>
      </c>
      <c r="B21312" s="69">
        <v>492408232</v>
      </c>
      <c r="C21312" s="68">
        <v>8905450033221</v>
      </c>
      <c r="D21312" s="69" t="s">
        <v>14247</v>
      </c>
      <c r="E21312" s="65">
        <f>IFERROR(VLOOKUP(C21312,Pivot!A:B,2,0),0)</f>
        <v>0</v>
      </c>
      <c r="F21312" s="65">
        <f>IFERROR(VLOOKUP(C21312,Pivot!A:C,3,0),0)</f>
        <v>0</v>
      </c>
    </row>
    <row r="21313" spans="1:6" x14ac:dyDescent="0.25">
      <c r="A21313" s="68" t="s">
        <v>105</v>
      </c>
      <c r="B21313" s="69">
        <v>493664539</v>
      </c>
      <c r="C21313" s="68">
        <v>8904391803757</v>
      </c>
      <c r="D21313" s="69" t="s">
        <v>603</v>
      </c>
      <c r="E21313" s="65">
        <f>IFERROR(VLOOKUP(C21313,Pivot!A:B,2,0),0)</f>
        <v>0</v>
      </c>
      <c r="F21313" s="65">
        <f>IFERROR(VLOOKUP(C21313,Pivot!A:C,3,0),0)</f>
        <v>0</v>
      </c>
    </row>
    <row r="21314" spans="1:6" x14ac:dyDescent="0.25">
      <c r="A21314" s="68" t="s">
        <v>105</v>
      </c>
      <c r="B21314" s="69">
        <v>493664540</v>
      </c>
      <c r="C21314" s="68">
        <v>8904391803764</v>
      </c>
      <c r="D21314" s="69" t="s">
        <v>14248</v>
      </c>
      <c r="E21314" s="65">
        <f>IFERROR(VLOOKUP(C21314,Pivot!A:B,2,0),0)</f>
        <v>0</v>
      </c>
      <c r="F21314" s="65">
        <f>IFERROR(VLOOKUP(C21314,Pivot!A:C,3,0),0)</f>
        <v>0</v>
      </c>
    </row>
    <row r="21315" spans="1:6" x14ac:dyDescent="0.25">
      <c r="A21315" s="68" t="s">
        <v>105</v>
      </c>
      <c r="B21315" s="69">
        <v>493175415</v>
      </c>
      <c r="C21315" s="68">
        <v>8905450233270</v>
      </c>
      <c r="D21315" s="69" t="s">
        <v>14249</v>
      </c>
      <c r="E21315" s="65">
        <f>IFERROR(VLOOKUP(C21315,Pivot!A:B,2,0),0)</f>
        <v>0</v>
      </c>
      <c r="F21315" s="65">
        <f>IFERROR(VLOOKUP(C21315,Pivot!A:C,3,0),0)</f>
        <v>0</v>
      </c>
    </row>
    <row r="21316" spans="1:6" x14ac:dyDescent="0.25">
      <c r="A21316" s="68" t="s">
        <v>105</v>
      </c>
      <c r="B21316" s="69">
        <v>492409376</v>
      </c>
      <c r="C21316" s="68">
        <v>8906046949933</v>
      </c>
      <c r="D21316" s="69" t="s">
        <v>270</v>
      </c>
      <c r="E21316" s="65">
        <f>IFERROR(VLOOKUP(C21316,Pivot!A:B,2,0),0)</f>
        <v>0</v>
      </c>
      <c r="F21316" s="65">
        <f>IFERROR(VLOOKUP(C21316,Pivot!A:C,3,0),0)</f>
        <v>0</v>
      </c>
    </row>
    <row r="21317" spans="1:6" x14ac:dyDescent="0.25">
      <c r="A21317" s="68" t="s">
        <v>105</v>
      </c>
      <c r="B21317" s="69">
        <v>492409108</v>
      </c>
      <c r="C21317" s="68">
        <v>8905450037625</v>
      </c>
      <c r="D21317" s="69" t="s">
        <v>271</v>
      </c>
      <c r="E21317" s="65">
        <f>IFERROR(VLOOKUP(C21317,Pivot!A:B,2,0),0)</f>
        <v>0</v>
      </c>
      <c r="F21317" s="65">
        <f>IFERROR(VLOOKUP(C21317,Pivot!A:C,3,0),0)</f>
        <v>0</v>
      </c>
    </row>
    <row r="21318" spans="1:6" x14ac:dyDescent="0.25">
      <c r="A21318" s="68" t="s">
        <v>105</v>
      </c>
      <c r="B21318" s="69">
        <v>492910300</v>
      </c>
      <c r="C21318" s="68">
        <v>8905450137271</v>
      </c>
      <c r="D21318" s="69" t="s">
        <v>14250</v>
      </c>
      <c r="E21318" s="65">
        <f>IFERROR(VLOOKUP(C21318,Pivot!A:B,2,0),0)</f>
        <v>0</v>
      </c>
      <c r="F21318" s="65">
        <f>IFERROR(VLOOKUP(C21318,Pivot!A:C,3,0),0)</f>
        <v>0</v>
      </c>
    </row>
    <row r="21319" spans="1:6" x14ac:dyDescent="0.25">
      <c r="A21319" s="68" t="s">
        <v>105</v>
      </c>
      <c r="B21319" s="69">
        <v>492408238</v>
      </c>
      <c r="C21319" s="68">
        <v>8905450033283</v>
      </c>
      <c r="D21319" s="69" t="s">
        <v>14251</v>
      </c>
      <c r="E21319" s="65">
        <f>IFERROR(VLOOKUP(C21319,Pivot!A:B,2,0),0)</f>
        <v>0</v>
      </c>
      <c r="F21319" s="65">
        <f>IFERROR(VLOOKUP(C21319,Pivot!A:C,3,0),0)</f>
        <v>0</v>
      </c>
    </row>
    <row r="21320" spans="1:6" x14ac:dyDescent="0.25">
      <c r="A21320" s="68" t="s">
        <v>105</v>
      </c>
      <c r="B21320" s="69">
        <v>492910315</v>
      </c>
      <c r="C21320" s="68">
        <v>8905450137424</v>
      </c>
      <c r="D21320" s="69" t="s">
        <v>14252</v>
      </c>
      <c r="E21320" s="65">
        <f>IFERROR(VLOOKUP(C21320,Pivot!A:B,2,0),0)</f>
        <v>0</v>
      </c>
      <c r="F21320" s="65">
        <f>IFERROR(VLOOKUP(C21320,Pivot!A:C,3,0),0)</f>
        <v>0</v>
      </c>
    </row>
    <row r="21321" spans="1:6" x14ac:dyDescent="0.25">
      <c r="A21321" s="68" t="s">
        <v>105</v>
      </c>
      <c r="B21321" s="69">
        <v>492910315</v>
      </c>
      <c r="C21321" s="68">
        <v>5015353915944</v>
      </c>
      <c r="D21321" s="69" t="s">
        <v>14252</v>
      </c>
      <c r="E21321" s="65">
        <f>IFERROR(VLOOKUP(C21321,Pivot!A:B,2,0),0)</f>
        <v>0</v>
      </c>
      <c r="F21321" s="65">
        <f>IFERROR(VLOOKUP(C21321,Pivot!A:C,3,0),0)</f>
        <v>0</v>
      </c>
    </row>
    <row r="21322" spans="1:6" x14ac:dyDescent="0.25">
      <c r="A21322" s="68" t="s">
        <v>105</v>
      </c>
      <c r="B21322" s="69">
        <v>492910315</v>
      </c>
      <c r="C21322" s="68">
        <v>5015353915951</v>
      </c>
      <c r="D21322" s="69" t="s">
        <v>14252</v>
      </c>
      <c r="E21322" s="65">
        <f>IFERROR(VLOOKUP(C21322,Pivot!A:B,2,0),0)</f>
        <v>0</v>
      </c>
      <c r="F21322" s="65">
        <f>IFERROR(VLOOKUP(C21322,Pivot!A:C,3,0),0)</f>
        <v>0</v>
      </c>
    </row>
    <row r="21323" spans="1:6" x14ac:dyDescent="0.25">
      <c r="A21323" s="68" t="s">
        <v>105</v>
      </c>
      <c r="B21323" s="69">
        <v>492408229</v>
      </c>
      <c r="C21323" s="68">
        <v>8905450033191</v>
      </c>
      <c r="D21323" s="69" t="s">
        <v>14253</v>
      </c>
      <c r="E21323" s="65">
        <f>IFERROR(VLOOKUP(C21323,Pivot!A:B,2,0),0)</f>
        <v>0</v>
      </c>
      <c r="F21323" s="65">
        <f>IFERROR(VLOOKUP(C21323,Pivot!A:C,3,0),0)</f>
        <v>0</v>
      </c>
    </row>
    <row r="21324" spans="1:6" x14ac:dyDescent="0.25">
      <c r="A21324" s="68" t="s">
        <v>105</v>
      </c>
      <c r="B21324" s="69">
        <v>492408228</v>
      </c>
      <c r="C21324" s="68">
        <v>8905450033184</v>
      </c>
      <c r="D21324" s="69" t="s">
        <v>14254</v>
      </c>
      <c r="E21324" s="65">
        <f>IFERROR(VLOOKUP(C21324,Pivot!A:B,2,0),0)</f>
        <v>0</v>
      </c>
      <c r="F21324" s="65">
        <f>IFERROR(VLOOKUP(C21324,Pivot!A:C,3,0),0)</f>
        <v>0</v>
      </c>
    </row>
    <row r="21325" spans="1:6" x14ac:dyDescent="0.25">
      <c r="A21325" s="68" t="s">
        <v>105</v>
      </c>
      <c r="B21325" s="69">
        <v>492408230</v>
      </c>
      <c r="C21325" s="68">
        <v>8905450033207</v>
      </c>
      <c r="D21325" s="69" t="s">
        <v>14255</v>
      </c>
      <c r="E21325" s="65">
        <f>IFERROR(VLOOKUP(C21325,Pivot!A:B,2,0),0)</f>
        <v>0</v>
      </c>
      <c r="F21325" s="65">
        <f>IFERROR(VLOOKUP(C21325,Pivot!A:C,3,0),0)</f>
        <v>0</v>
      </c>
    </row>
    <row r="21326" spans="1:6" x14ac:dyDescent="0.25">
      <c r="A21326" s="68" t="s">
        <v>105</v>
      </c>
      <c r="B21326" s="69">
        <v>492409377</v>
      </c>
      <c r="C21326" s="68">
        <v>8905450042452</v>
      </c>
      <c r="D21326" s="69" t="s">
        <v>14256</v>
      </c>
      <c r="E21326" s="65">
        <f>IFERROR(VLOOKUP(C21326,Pivot!A:B,2,0),0)</f>
        <v>0</v>
      </c>
      <c r="F21326" s="65">
        <f>IFERROR(VLOOKUP(C21326,Pivot!A:C,3,0),0)</f>
        <v>0</v>
      </c>
    </row>
    <row r="21327" spans="1:6" x14ac:dyDescent="0.25">
      <c r="A21327" s="68" t="s">
        <v>105</v>
      </c>
      <c r="B21327" s="69">
        <v>492409110</v>
      </c>
      <c r="C21327" s="68">
        <v>8905450037649</v>
      </c>
      <c r="D21327" s="69" t="s">
        <v>14257</v>
      </c>
      <c r="E21327" s="65">
        <f>IFERROR(VLOOKUP(C21327,Pivot!A:B,2,0),0)</f>
        <v>0</v>
      </c>
      <c r="F21327" s="65">
        <f>IFERROR(VLOOKUP(C21327,Pivot!A:C,3,0),0)</f>
        <v>0</v>
      </c>
    </row>
    <row r="21328" spans="1:6" x14ac:dyDescent="0.25">
      <c r="A21328" s="68" t="s">
        <v>105</v>
      </c>
      <c r="B21328" s="69">
        <v>492409378</v>
      </c>
      <c r="C21328" s="68">
        <v>8905450042469</v>
      </c>
      <c r="D21328" s="69" t="s">
        <v>14258</v>
      </c>
      <c r="E21328" s="65">
        <f>IFERROR(VLOOKUP(C21328,Pivot!A:B,2,0),0)</f>
        <v>0</v>
      </c>
      <c r="F21328" s="65">
        <f>IFERROR(VLOOKUP(C21328,Pivot!A:C,3,0),0)</f>
        <v>0</v>
      </c>
    </row>
    <row r="21329" spans="1:6" x14ac:dyDescent="0.25">
      <c r="A21329" s="68" t="s">
        <v>105</v>
      </c>
      <c r="B21329" s="69">
        <v>492409109</v>
      </c>
      <c r="C21329" s="68">
        <v>8905450037632</v>
      </c>
      <c r="D21329" s="69" t="s">
        <v>14259</v>
      </c>
      <c r="E21329" s="65">
        <f>IFERROR(VLOOKUP(C21329,Pivot!A:B,2,0),0)</f>
        <v>0</v>
      </c>
      <c r="F21329" s="65">
        <f>IFERROR(VLOOKUP(C21329,Pivot!A:C,3,0),0)</f>
        <v>0</v>
      </c>
    </row>
    <row r="21330" spans="1:6" x14ac:dyDescent="0.25">
      <c r="A21330" s="68" t="s">
        <v>105</v>
      </c>
      <c r="B21330" s="69">
        <v>492910316</v>
      </c>
      <c r="C21330" s="68">
        <v>8905450137431</v>
      </c>
      <c r="D21330" s="69" t="s">
        <v>14260</v>
      </c>
      <c r="E21330" s="65">
        <f>IFERROR(VLOOKUP(C21330,Pivot!A:B,2,0),0)</f>
        <v>0</v>
      </c>
      <c r="F21330" s="65">
        <f>IFERROR(VLOOKUP(C21330,Pivot!A:C,3,0),0)</f>
        <v>0</v>
      </c>
    </row>
    <row r="21331" spans="1:6" x14ac:dyDescent="0.25">
      <c r="A21331" s="68" t="s">
        <v>105</v>
      </c>
      <c r="B21331" s="69">
        <v>492910316</v>
      </c>
      <c r="C21331" s="68">
        <v>5015353915968</v>
      </c>
      <c r="D21331" s="69" t="s">
        <v>14260</v>
      </c>
      <c r="E21331" s="65">
        <f>IFERROR(VLOOKUP(C21331,Pivot!A:B,2,0),0)</f>
        <v>0</v>
      </c>
      <c r="F21331" s="65">
        <f>IFERROR(VLOOKUP(C21331,Pivot!A:C,3,0),0)</f>
        <v>0</v>
      </c>
    </row>
    <row r="21332" spans="1:6" x14ac:dyDescent="0.25">
      <c r="A21332" s="68" t="s">
        <v>105</v>
      </c>
      <c r="B21332" s="69">
        <v>492910305</v>
      </c>
      <c r="C21332" s="68">
        <v>8905450137325</v>
      </c>
      <c r="D21332" s="69" t="s">
        <v>14261</v>
      </c>
      <c r="E21332" s="65">
        <f>IFERROR(VLOOKUP(C21332,Pivot!A:B,2,0),0)</f>
        <v>0</v>
      </c>
      <c r="F21332" s="65">
        <f>IFERROR(VLOOKUP(C21332,Pivot!A:C,3,0),0)</f>
        <v>0</v>
      </c>
    </row>
    <row r="21333" spans="1:6" x14ac:dyDescent="0.25">
      <c r="A21333" s="68" t="s">
        <v>105</v>
      </c>
      <c r="B21333" s="69">
        <v>492910305</v>
      </c>
      <c r="C21333" s="68">
        <v>5015353915890</v>
      </c>
      <c r="D21333" s="69" t="s">
        <v>14261</v>
      </c>
      <c r="E21333" s="65">
        <f>IFERROR(VLOOKUP(C21333,Pivot!A:B,2,0),0)</f>
        <v>0</v>
      </c>
      <c r="F21333" s="65">
        <f>IFERROR(VLOOKUP(C21333,Pivot!A:C,3,0),0)</f>
        <v>0</v>
      </c>
    </row>
    <row r="21334" spans="1:6" x14ac:dyDescent="0.25">
      <c r="A21334" s="68" t="s">
        <v>105</v>
      </c>
      <c r="B21334" s="69">
        <v>493175421</v>
      </c>
      <c r="C21334" s="68">
        <v>8905450233331</v>
      </c>
      <c r="D21334" s="69" t="s">
        <v>14262</v>
      </c>
      <c r="E21334" s="65">
        <f>IFERROR(VLOOKUP(C21334,Pivot!A:B,2,0),0)</f>
        <v>0</v>
      </c>
      <c r="F21334" s="65">
        <f>IFERROR(VLOOKUP(C21334,Pivot!A:C,3,0),0)</f>
        <v>0</v>
      </c>
    </row>
    <row r="21335" spans="1:6" x14ac:dyDescent="0.25">
      <c r="A21335" s="68" t="s">
        <v>105</v>
      </c>
      <c r="B21335" s="69">
        <v>492910301</v>
      </c>
      <c r="C21335" s="68">
        <v>8905450137288</v>
      </c>
      <c r="D21335" s="69" t="s">
        <v>14263</v>
      </c>
      <c r="E21335" s="65">
        <f>IFERROR(VLOOKUP(C21335,Pivot!A:B,2,0),0)</f>
        <v>0</v>
      </c>
      <c r="F21335" s="65">
        <f>IFERROR(VLOOKUP(C21335,Pivot!A:C,3,0),0)</f>
        <v>0</v>
      </c>
    </row>
    <row r="21336" spans="1:6" x14ac:dyDescent="0.25">
      <c r="A21336" s="68" t="s">
        <v>105</v>
      </c>
      <c r="B21336" s="69">
        <v>492910301</v>
      </c>
      <c r="C21336" s="68">
        <v>5015353915920</v>
      </c>
      <c r="D21336" s="69" t="s">
        <v>14263</v>
      </c>
      <c r="E21336" s="65">
        <f>IFERROR(VLOOKUP(C21336,Pivot!A:B,2,0),0)</f>
        <v>0</v>
      </c>
      <c r="F21336" s="65">
        <f>IFERROR(VLOOKUP(C21336,Pivot!A:C,3,0),0)</f>
        <v>0</v>
      </c>
    </row>
    <row r="21337" spans="1:6" x14ac:dyDescent="0.25">
      <c r="A21337" s="68" t="s">
        <v>105</v>
      </c>
      <c r="B21337" s="69">
        <v>492408227</v>
      </c>
      <c r="C21337" s="68">
        <v>8905450033177</v>
      </c>
      <c r="D21337" s="69" t="s">
        <v>14264</v>
      </c>
      <c r="E21337" s="65">
        <f>IFERROR(VLOOKUP(C21337,Pivot!A:B,2,0),0)</f>
        <v>0</v>
      </c>
      <c r="F21337" s="65">
        <f>IFERROR(VLOOKUP(C21337,Pivot!A:C,3,0),0)</f>
        <v>0</v>
      </c>
    </row>
    <row r="21338" spans="1:6" x14ac:dyDescent="0.25">
      <c r="A21338" s="68" t="s">
        <v>105</v>
      </c>
      <c r="B21338" s="69">
        <v>492408226</v>
      </c>
      <c r="C21338" s="68">
        <v>8905450033160</v>
      </c>
      <c r="D21338" s="69" t="s">
        <v>14265</v>
      </c>
      <c r="E21338" s="65">
        <f>IFERROR(VLOOKUP(C21338,Pivot!A:B,2,0),0)</f>
        <v>0</v>
      </c>
      <c r="F21338" s="65">
        <f>IFERROR(VLOOKUP(C21338,Pivot!A:C,3,0),0)</f>
        <v>0</v>
      </c>
    </row>
    <row r="21339" spans="1:6" x14ac:dyDescent="0.25">
      <c r="A21339" s="68" t="s">
        <v>105</v>
      </c>
      <c r="B21339" s="69">
        <v>492408225</v>
      </c>
      <c r="C21339" s="68">
        <v>8905450033153</v>
      </c>
      <c r="D21339" s="69" t="s">
        <v>14266</v>
      </c>
      <c r="E21339" s="65">
        <f>IFERROR(VLOOKUP(C21339,Pivot!A:B,2,0),0)</f>
        <v>0</v>
      </c>
      <c r="F21339" s="65">
        <f>IFERROR(VLOOKUP(C21339,Pivot!A:C,3,0),0)</f>
        <v>0</v>
      </c>
    </row>
    <row r="21340" spans="1:6" x14ac:dyDescent="0.25">
      <c r="A21340" s="68" t="s">
        <v>105</v>
      </c>
      <c r="B21340" s="69">
        <v>492910313</v>
      </c>
      <c r="C21340" s="68">
        <v>8905450137400</v>
      </c>
      <c r="D21340" s="69" t="s">
        <v>14267</v>
      </c>
      <c r="E21340" s="65">
        <f>IFERROR(VLOOKUP(C21340,Pivot!A:B,2,0),0)</f>
        <v>0</v>
      </c>
      <c r="F21340" s="65">
        <f>IFERROR(VLOOKUP(C21340,Pivot!A:C,3,0),0)</f>
        <v>0</v>
      </c>
    </row>
    <row r="21341" spans="1:6" x14ac:dyDescent="0.25">
      <c r="A21341" s="68" t="s">
        <v>105</v>
      </c>
      <c r="B21341" s="69">
        <v>492910313</v>
      </c>
      <c r="C21341" s="68">
        <v>5015353915937</v>
      </c>
      <c r="D21341" s="69" t="s">
        <v>14267</v>
      </c>
      <c r="E21341" s="65">
        <f>IFERROR(VLOOKUP(C21341,Pivot!A:B,2,0),0)</f>
        <v>0</v>
      </c>
      <c r="F21341" s="65">
        <f>IFERROR(VLOOKUP(C21341,Pivot!A:C,3,0),0)</f>
        <v>0</v>
      </c>
    </row>
    <row r="21342" spans="1:6" x14ac:dyDescent="0.25">
      <c r="A21342" s="68" t="s">
        <v>105</v>
      </c>
      <c r="B21342" s="69">
        <v>492908777</v>
      </c>
      <c r="C21342" s="68">
        <v>492908777</v>
      </c>
      <c r="D21342" s="69" t="s">
        <v>14268</v>
      </c>
      <c r="E21342" s="65">
        <f>IFERROR(VLOOKUP(C21342,Pivot!A:B,2,0),0)</f>
        <v>0</v>
      </c>
      <c r="F21342" s="65">
        <f>IFERROR(VLOOKUP(C21342,Pivot!A:C,3,0),0)</f>
        <v>0</v>
      </c>
    </row>
    <row r="21343" spans="1:6" x14ac:dyDescent="0.25">
      <c r="A21343" s="68" t="s">
        <v>105</v>
      </c>
      <c r="B21343" s="69">
        <v>492908777</v>
      </c>
      <c r="C21343" s="68">
        <v>8905450115095</v>
      </c>
      <c r="D21343" s="69" t="s">
        <v>14268</v>
      </c>
      <c r="E21343" s="65">
        <f>IFERROR(VLOOKUP(C21343,Pivot!A:B,2,0),0)</f>
        <v>0</v>
      </c>
      <c r="F21343" s="65">
        <f>IFERROR(VLOOKUP(C21343,Pivot!A:C,3,0),0)</f>
        <v>0</v>
      </c>
    </row>
    <row r="21344" spans="1:6" x14ac:dyDescent="0.25">
      <c r="A21344" s="68" t="s">
        <v>105</v>
      </c>
      <c r="B21344" s="69">
        <v>492908766</v>
      </c>
      <c r="C21344" s="68">
        <v>492908766</v>
      </c>
      <c r="D21344" s="69" t="s">
        <v>14269</v>
      </c>
      <c r="E21344" s="65">
        <f>IFERROR(VLOOKUP(C21344,Pivot!A:B,2,0),0)</f>
        <v>0</v>
      </c>
      <c r="F21344" s="65">
        <f>IFERROR(VLOOKUP(C21344,Pivot!A:C,3,0),0)</f>
        <v>0</v>
      </c>
    </row>
    <row r="21345" spans="1:6" x14ac:dyDescent="0.25">
      <c r="A21345" s="68" t="s">
        <v>105</v>
      </c>
      <c r="B21345" s="69">
        <v>492908766</v>
      </c>
      <c r="C21345" s="68">
        <v>8905450114982</v>
      </c>
      <c r="D21345" s="69" t="s">
        <v>14269</v>
      </c>
      <c r="E21345" s="65">
        <f>IFERROR(VLOOKUP(C21345,Pivot!A:B,2,0),0)</f>
        <v>0</v>
      </c>
      <c r="F21345" s="65">
        <f>IFERROR(VLOOKUP(C21345,Pivot!A:C,3,0),0)</f>
        <v>0</v>
      </c>
    </row>
    <row r="21346" spans="1:6" x14ac:dyDescent="0.25">
      <c r="A21346" s="68" t="s">
        <v>105</v>
      </c>
      <c r="B21346" s="69">
        <v>492908765</v>
      </c>
      <c r="C21346" s="68">
        <v>492908765</v>
      </c>
      <c r="D21346" s="69" t="s">
        <v>14270</v>
      </c>
      <c r="E21346" s="65">
        <f>IFERROR(VLOOKUP(C21346,Pivot!A:B,2,0),0)</f>
        <v>0</v>
      </c>
      <c r="F21346" s="65">
        <f>IFERROR(VLOOKUP(C21346,Pivot!A:C,3,0),0)</f>
        <v>0</v>
      </c>
    </row>
    <row r="21347" spans="1:6" x14ac:dyDescent="0.25">
      <c r="A21347" s="68" t="s">
        <v>105</v>
      </c>
      <c r="B21347" s="69">
        <v>492908765</v>
      </c>
      <c r="C21347" s="68">
        <v>8905450114975</v>
      </c>
      <c r="D21347" s="69" t="s">
        <v>14270</v>
      </c>
      <c r="E21347" s="65">
        <f>IFERROR(VLOOKUP(C21347,Pivot!A:B,2,0),0)</f>
        <v>0</v>
      </c>
      <c r="F21347" s="65">
        <f>IFERROR(VLOOKUP(C21347,Pivot!A:C,3,0),0)</f>
        <v>0</v>
      </c>
    </row>
    <row r="21348" spans="1:6" x14ac:dyDescent="0.25">
      <c r="A21348" s="68" t="s">
        <v>105</v>
      </c>
      <c r="B21348" s="69">
        <v>492908774</v>
      </c>
      <c r="C21348" s="68">
        <v>492908774</v>
      </c>
      <c r="D21348" s="69" t="s">
        <v>14271</v>
      </c>
      <c r="E21348" s="65">
        <f>IFERROR(VLOOKUP(C21348,Pivot!A:B,2,0),0)</f>
        <v>0</v>
      </c>
      <c r="F21348" s="65">
        <f>IFERROR(VLOOKUP(C21348,Pivot!A:C,3,0),0)</f>
        <v>0</v>
      </c>
    </row>
    <row r="21349" spans="1:6" x14ac:dyDescent="0.25">
      <c r="A21349" s="68" t="s">
        <v>105</v>
      </c>
      <c r="B21349" s="69">
        <v>492908774</v>
      </c>
      <c r="C21349" s="68">
        <v>8905450115064</v>
      </c>
      <c r="D21349" s="69" t="s">
        <v>14271</v>
      </c>
      <c r="E21349" s="65">
        <f>IFERROR(VLOOKUP(C21349,Pivot!A:B,2,0),0)</f>
        <v>0</v>
      </c>
      <c r="F21349" s="65">
        <f>IFERROR(VLOOKUP(C21349,Pivot!A:C,3,0),0)</f>
        <v>0</v>
      </c>
    </row>
    <row r="21350" spans="1:6" x14ac:dyDescent="0.25">
      <c r="A21350" s="68" t="s">
        <v>105</v>
      </c>
      <c r="B21350" s="69">
        <v>492908773</v>
      </c>
      <c r="C21350" s="68">
        <v>492908773</v>
      </c>
      <c r="D21350" s="69" t="s">
        <v>14272</v>
      </c>
      <c r="E21350" s="65">
        <f>IFERROR(VLOOKUP(C21350,Pivot!A:B,2,0),0)</f>
        <v>0</v>
      </c>
      <c r="F21350" s="65">
        <f>IFERROR(VLOOKUP(C21350,Pivot!A:C,3,0),0)</f>
        <v>0</v>
      </c>
    </row>
    <row r="21351" spans="1:6" x14ac:dyDescent="0.25">
      <c r="A21351" s="68" t="s">
        <v>105</v>
      </c>
      <c r="B21351" s="69">
        <v>492908773</v>
      </c>
      <c r="C21351" s="68">
        <v>8905450115057</v>
      </c>
      <c r="D21351" s="69" t="s">
        <v>14272</v>
      </c>
      <c r="E21351" s="65">
        <f>IFERROR(VLOOKUP(C21351,Pivot!A:B,2,0),0)</f>
        <v>0</v>
      </c>
      <c r="F21351" s="65">
        <f>IFERROR(VLOOKUP(C21351,Pivot!A:C,3,0),0)</f>
        <v>0</v>
      </c>
    </row>
    <row r="21352" spans="1:6" x14ac:dyDescent="0.25">
      <c r="A21352" s="68" t="s">
        <v>105</v>
      </c>
      <c r="B21352" s="69">
        <v>492908770</v>
      </c>
      <c r="C21352" s="68">
        <v>492908770</v>
      </c>
      <c r="D21352" s="69" t="s">
        <v>14273</v>
      </c>
      <c r="E21352" s="65">
        <f>IFERROR(VLOOKUP(C21352,Pivot!A:B,2,0),0)</f>
        <v>0</v>
      </c>
      <c r="F21352" s="65">
        <f>IFERROR(VLOOKUP(C21352,Pivot!A:C,3,0),0)</f>
        <v>0</v>
      </c>
    </row>
    <row r="21353" spans="1:6" x14ac:dyDescent="0.25">
      <c r="A21353" s="68" t="s">
        <v>105</v>
      </c>
      <c r="B21353" s="69">
        <v>492908770</v>
      </c>
      <c r="C21353" s="68">
        <v>8905450115026</v>
      </c>
      <c r="D21353" s="69" t="s">
        <v>14273</v>
      </c>
      <c r="E21353" s="65">
        <f>IFERROR(VLOOKUP(C21353,Pivot!A:B,2,0),0)</f>
        <v>0</v>
      </c>
      <c r="F21353" s="65">
        <f>IFERROR(VLOOKUP(C21353,Pivot!A:C,3,0),0)</f>
        <v>0</v>
      </c>
    </row>
    <row r="21354" spans="1:6" x14ac:dyDescent="0.25">
      <c r="A21354" s="68" t="s">
        <v>105</v>
      </c>
      <c r="B21354" s="69">
        <v>492908772</v>
      </c>
      <c r="C21354" s="68">
        <v>492908772</v>
      </c>
      <c r="D21354" s="69" t="s">
        <v>14274</v>
      </c>
      <c r="E21354" s="65">
        <f>IFERROR(VLOOKUP(C21354,Pivot!A:B,2,0),0)</f>
        <v>0</v>
      </c>
      <c r="F21354" s="65">
        <f>IFERROR(VLOOKUP(C21354,Pivot!A:C,3,0),0)</f>
        <v>0</v>
      </c>
    </row>
    <row r="21355" spans="1:6" x14ac:dyDescent="0.25">
      <c r="A21355" s="68" t="s">
        <v>105</v>
      </c>
      <c r="B21355" s="69">
        <v>492908772</v>
      </c>
      <c r="C21355" s="68">
        <v>8905450115040</v>
      </c>
      <c r="D21355" s="69" t="s">
        <v>14274</v>
      </c>
      <c r="E21355" s="65">
        <f>IFERROR(VLOOKUP(C21355,Pivot!A:B,2,0),0)</f>
        <v>0</v>
      </c>
      <c r="F21355" s="65">
        <f>IFERROR(VLOOKUP(C21355,Pivot!A:C,3,0),0)</f>
        <v>0</v>
      </c>
    </row>
    <row r="21356" spans="1:6" x14ac:dyDescent="0.25">
      <c r="A21356" s="68" t="s">
        <v>105</v>
      </c>
      <c r="B21356" s="69">
        <v>492908771</v>
      </c>
      <c r="C21356" s="68">
        <v>492908771</v>
      </c>
      <c r="D21356" s="69" t="s">
        <v>14275</v>
      </c>
      <c r="E21356" s="65">
        <f>IFERROR(VLOOKUP(C21356,Pivot!A:B,2,0),0)</f>
        <v>0</v>
      </c>
      <c r="F21356" s="65">
        <f>IFERROR(VLOOKUP(C21356,Pivot!A:C,3,0),0)</f>
        <v>0</v>
      </c>
    </row>
    <row r="21357" spans="1:6" x14ac:dyDescent="0.25">
      <c r="A21357" s="68" t="s">
        <v>105</v>
      </c>
      <c r="B21357" s="69">
        <v>492908771</v>
      </c>
      <c r="C21357" s="68">
        <v>8905450115033</v>
      </c>
      <c r="D21357" s="69" t="s">
        <v>14275</v>
      </c>
      <c r="E21357" s="65">
        <f>IFERROR(VLOOKUP(C21357,Pivot!A:B,2,0),0)</f>
        <v>0</v>
      </c>
      <c r="F21357" s="65">
        <f>IFERROR(VLOOKUP(C21357,Pivot!A:C,3,0),0)</f>
        <v>0</v>
      </c>
    </row>
    <row r="21358" spans="1:6" x14ac:dyDescent="0.25">
      <c r="A21358" s="68" t="s">
        <v>105</v>
      </c>
      <c r="B21358" s="69">
        <v>492908775</v>
      </c>
      <c r="C21358" s="68">
        <v>492908775</v>
      </c>
      <c r="D21358" s="69" t="s">
        <v>14276</v>
      </c>
      <c r="E21358" s="65">
        <f>IFERROR(VLOOKUP(C21358,Pivot!A:B,2,0),0)</f>
        <v>0</v>
      </c>
      <c r="F21358" s="65">
        <f>IFERROR(VLOOKUP(C21358,Pivot!A:C,3,0),0)</f>
        <v>0</v>
      </c>
    </row>
    <row r="21359" spans="1:6" x14ac:dyDescent="0.25">
      <c r="A21359" s="68" t="s">
        <v>105</v>
      </c>
      <c r="B21359" s="69">
        <v>492908775</v>
      </c>
      <c r="C21359" s="68">
        <v>8905450115071</v>
      </c>
      <c r="D21359" s="69" t="s">
        <v>14276</v>
      </c>
      <c r="E21359" s="65">
        <f>IFERROR(VLOOKUP(C21359,Pivot!A:B,2,0),0)</f>
        <v>0</v>
      </c>
      <c r="F21359" s="65">
        <f>IFERROR(VLOOKUP(C21359,Pivot!A:C,3,0),0)</f>
        <v>0</v>
      </c>
    </row>
    <row r="21360" spans="1:6" x14ac:dyDescent="0.25">
      <c r="A21360" s="68" t="s">
        <v>105</v>
      </c>
      <c r="B21360" s="69">
        <v>492908776</v>
      </c>
      <c r="C21360" s="68">
        <v>492908776</v>
      </c>
      <c r="D21360" s="69" t="s">
        <v>14277</v>
      </c>
      <c r="E21360" s="65">
        <f>IFERROR(VLOOKUP(C21360,Pivot!A:B,2,0),0)</f>
        <v>0</v>
      </c>
      <c r="F21360" s="65">
        <f>IFERROR(VLOOKUP(C21360,Pivot!A:C,3,0),0)</f>
        <v>0</v>
      </c>
    </row>
    <row r="21361" spans="1:6" x14ac:dyDescent="0.25">
      <c r="A21361" s="68" t="s">
        <v>105</v>
      </c>
      <c r="B21361" s="69">
        <v>492908776</v>
      </c>
      <c r="C21361" s="68">
        <v>8905450115088</v>
      </c>
      <c r="D21361" s="69" t="s">
        <v>14277</v>
      </c>
      <c r="E21361" s="65">
        <f>IFERROR(VLOOKUP(C21361,Pivot!A:B,2,0),0)</f>
        <v>0</v>
      </c>
      <c r="F21361" s="65">
        <f>IFERROR(VLOOKUP(C21361,Pivot!A:C,3,0),0)</f>
        <v>0</v>
      </c>
    </row>
    <row r="21362" spans="1:6" x14ac:dyDescent="0.25">
      <c r="A21362" s="68" t="s">
        <v>105</v>
      </c>
      <c r="B21362" s="69">
        <v>492908767</v>
      </c>
      <c r="C21362" s="68">
        <v>492908767</v>
      </c>
      <c r="D21362" s="69" t="s">
        <v>14278</v>
      </c>
      <c r="E21362" s="65">
        <f>IFERROR(VLOOKUP(C21362,Pivot!A:B,2,0),0)</f>
        <v>0</v>
      </c>
      <c r="F21362" s="65">
        <f>IFERROR(VLOOKUP(C21362,Pivot!A:C,3,0),0)</f>
        <v>0</v>
      </c>
    </row>
    <row r="21363" spans="1:6" x14ac:dyDescent="0.25">
      <c r="A21363" s="68" t="s">
        <v>105</v>
      </c>
      <c r="B21363" s="69">
        <v>492908767</v>
      </c>
      <c r="C21363" s="68">
        <v>8905450114999</v>
      </c>
      <c r="D21363" s="69" t="s">
        <v>14278</v>
      </c>
      <c r="E21363" s="65">
        <f>IFERROR(VLOOKUP(C21363,Pivot!A:B,2,0),0)</f>
        <v>0</v>
      </c>
      <c r="F21363" s="65">
        <f>IFERROR(VLOOKUP(C21363,Pivot!A:C,3,0),0)</f>
        <v>0</v>
      </c>
    </row>
    <row r="21364" spans="1:6" x14ac:dyDescent="0.25">
      <c r="A21364" s="68" t="s">
        <v>105</v>
      </c>
      <c r="B21364" s="69">
        <v>492908768</v>
      </c>
      <c r="C21364" s="68">
        <v>492908768</v>
      </c>
      <c r="D21364" s="69" t="s">
        <v>14279</v>
      </c>
      <c r="E21364" s="65">
        <f>IFERROR(VLOOKUP(C21364,Pivot!A:B,2,0),0)</f>
        <v>0</v>
      </c>
      <c r="F21364" s="65">
        <f>IFERROR(VLOOKUP(C21364,Pivot!A:C,3,0),0)</f>
        <v>0</v>
      </c>
    </row>
    <row r="21365" spans="1:6" x14ac:dyDescent="0.25">
      <c r="A21365" s="68" t="s">
        <v>105</v>
      </c>
      <c r="B21365" s="69">
        <v>492908768</v>
      </c>
      <c r="C21365" s="68">
        <v>8905450115002</v>
      </c>
      <c r="D21365" s="69" t="s">
        <v>14279</v>
      </c>
      <c r="E21365" s="65">
        <f>IFERROR(VLOOKUP(C21365,Pivot!A:B,2,0),0)</f>
        <v>0</v>
      </c>
      <c r="F21365" s="65">
        <f>IFERROR(VLOOKUP(C21365,Pivot!A:C,3,0),0)</f>
        <v>0</v>
      </c>
    </row>
    <row r="21366" spans="1:6" x14ac:dyDescent="0.25">
      <c r="A21366" s="68" t="s">
        <v>105</v>
      </c>
      <c r="B21366" s="69">
        <v>492908769</v>
      </c>
      <c r="C21366" s="68">
        <v>492908769</v>
      </c>
      <c r="D21366" s="69" t="s">
        <v>14280</v>
      </c>
      <c r="E21366" s="65">
        <f>IFERROR(VLOOKUP(C21366,Pivot!A:B,2,0),0)</f>
        <v>0</v>
      </c>
      <c r="F21366" s="65">
        <f>IFERROR(VLOOKUP(C21366,Pivot!A:C,3,0),0)</f>
        <v>0</v>
      </c>
    </row>
    <row r="21367" spans="1:6" x14ac:dyDescent="0.25">
      <c r="A21367" s="68" t="s">
        <v>105</v>
      </c>
      <c r="B21367" s="69">
        <v>492908769</v>
      </c>
      <c r="C21367" s="68">
        <v>8905450115019</v>
      </c>
      <c r="D21367" s="69" t="s">
        <v>14280</v>
      </c>
      <c r="E21367" s="65">
        <f>IFERROR(VLOOKUP(C21367,Pivot!A:B,2,0),0)</f>
        <v>0</v>
      </c>
      <c r="F21367" s="65">
        <f>IFERROR(VLOOKUP(C21367,Pivot!A:C,3,0),0)</f>
        <v>0</v>
      </c>
    </row>
    <row r="21368" spans="1:6" x14ac:dyDescent="0.25">
      <c r="A21368" s="68" t="s">
        <v>105</v>
      </c>
      <c r="B21368" s="69">
        <v>493175419</v>
      </c>
      <c r="C21368" s="68">
        <v>8905450233317</v>
      </c>
      <c r="D21368" s="69" t="s">
        <v>14281</v>
      </c>
      <c r="E21368" s="65">
        <f>IFERROR(VLOOKUP(C21368,Pivot!A:B,2,0),0)</f>
        <v>0</v>
      </c>
      <c r="F21368" s="65">
        <f>IFERROR(VLOOKUP(C21368,Pivot!A:C,3,0),0)</f>
        <v>0</v>
      </c>
    </row>
    <row r="21369" spans="1:6" x14ac:dyDescent="0.25">
      <c r="A21369" s="68" t="s">
        <v>105</v>
      </c>
      <c r="B21369" s="69">
        <v>492910311</v>
      </c>
      <c r="C21369" s="68">
        <v>8905450137387</v>
      </c>
      <c r="D21369" s="69" t="s">
        <v>14282</v>
      </c>
      <c r="E21369" s="65">
        <f>IFERROR(VLOOKUP(C21369,Pivot!A:B,2,0),0)</f>
        <v>0</v>
      </c>
      <c r="F21369" s="65">
        <f>IFERROR(VLOOKUP(C21369,Pivot!A:C,3,0),0)</f>
        <v>0</v>
      </c>
    </row>
    <row r="21370" spans="1:6" x14ac:dyDescent="0.25">
      <c r="A21370" s="68" t="s">
        <v>105</v>
      </c>
      <c r="B21370" s="69">
        <v>492910314</v>
      </c>
      <c r="C21370" s="68">
        <v>8905450137417</v>
      </c>
      <c r="D21370" s="69" t="s">
        <v>14283</v>
      </c>
      <c r="E21370" s="65">
        <f>IFERROR(VLOOKUP(C21370,Pivot!A:B,2,0),0)</f>
        <v>0</v>
      </c>
      <c r="F21370" s="65">
        <f>IFERROR(VLOOKUP(C21370,Pivot!A:C,3,0),0)</f>
        <v>0</v>
      </c>
    </row>
    <row r="21371" spans="1:6" x14ac:dyDescent="0.25">
      <c r="A21371" s="68" t="s">
        <v>105</v>
      </c>
      <c r="B21371" s="69">
        <v>492910558</v>
      </c>
      <c r="C21371" s="68">
        <v>8905450174795</v>
      </c>
      <c r="D21371" s="69" t="s">
        <v>14284</v>
      </c>
      <c r="E21371" s="65">
        <f>IFERROR(VLOOKUP(C21371,Pivot!A:B,2,0),0)</f>
        <v>0</v>
      </c>
      <c r="F21371" s="65">
        <f>IFERROR(VLOOKUP(C21371,Pivot!A:C,3,0),0)</f>
        <v>0</v>
      </c>
    </row>
    <row r="21372" spans="1:6" x14ac:dyDescent="0.25">
      <c r="A21372" s="68" t="s">
        <v>105</v>
      </c>
      <c r="B21372" s="69">
        <v>493175423</v>
      </c>
      <c r="C21372" s="68">
        <v>8905450233355</v>
      </c>
      <c r="D21372" s="69" t="s">
        <v>272</v>
      </c>
      <c r="E21372" s="65">
        <f>IFERROR(VLOOKUP(C21372,Pivot!A:B,2,0),0)</f>
        <v>0</v>
      </c>
      <c r="F21372" s="65">
        <f>IFERROR(VLOOKUP(C21372,Pivot!A:C,3,0),0)</f>
        <v>0</v>
      </c>
    </row>
    <row r="21373" spans="1:6" x14ac:dyDescent="0.25">
      <c r="A21373" s="68" t="s">
        <v>105</v>
      </c>
      <c r="B21373" s="69">
        <v>493175416</v>
      </c>
      <c r="C21373" s="68">
        <v>8905450233287</v>
      </c>
      <c r="D21373" s="69" t="s">
        <v>14285</v>
      </c>
      <c r="E21373" s="65">
        <f>IFERROR(VLOOKUP(C21373,Pivot!A:B,2,0),0)</f>
        <v>0</v>
      </c>
      <c r="F21373" s="65">
        <f>IFERROR(VLOOKUP(C21373,Pivot!A:C,3,0),0)</f>
        <v>0</v>
      </c>
    </row>
    <row r="21374" spans="1:6" x14ac:dyDescent="0.25">
      <c r="A21374" s="68" t="s">
        <v>105</v>
      </c>
      <c r="B21374" s="69">
        <v>492910322</v>
      </c>
      <c r="C21374" s="68">
        <v>8905450137493</v>
      </c>
      <c r="D21374" s="69" t="s">
        <v>14286</v>
      </c>
      <c r="E21374" s="65">
        <f>IFERROR(VLOOKUP(C21374,Pivot!A:B,2,0),0)</f>
        <v>0</v>
      </c>
      <c r="F21374" s="65">
        <f>IFERROR(VLOOKUP(C21374,Pivot!A:C,3,0),0)</f>
        <v>0</v>
      </c>
    </row>
    <row r="21375" spans="1:6" x14ac:dyDescent="0.25">
      <c r="A21375" s="68" t="s">
        <v>105</v>
      </c>
      <c r="B21375" s="69">
        <v>492910318</v>
      </c>
      <c r="C21375" s="68">
        <v>8905450137455</v>
      </c>
      <c r="D21375" s="69" t="s">
        <v>14287</v>
      </c>
      <c r="E21375" s="65">
        <f>IFERROR(VLOOKUP(C21375,Pivot!A:B,2,0),0)</f>
        <v>0</v>
      </c>
      <c r="F21375" s="65">
        <f>IFERROR(VLOOKUP(C21375,Pivot!A:C,3,0),0)</f>
        <v>0</v>
      </c>
    </row>
    <row r="21376" spans="1:6" x14ac:dyDescent="0.25">
      <c r="A21376" s="68" t="s">
        <v>105</v>
      </c>
      <c r="B21376" s="69">
        <v>492910318</v>
      </c>
      <c r="C21376" s="68">
        <v>5015353915982</v>
      </c>
      <c r="D21376" s="69" t="s">
        <v>14287</v>
      </c>
      <c r="E21376" s="65">
        <f>IFERROR(VLOOKUP(C21376,Pivot!A:B,2,0),0)</f>
        <v>0</v>
      </c>
      <c r="F21376" s="65">
        <f>IFERROR(VLOOKUP(C21376,Pivot!A:C,3,0),0)</f>
        <v>0</v>
      </c>
    </row>
    <row r="21377" spans="1:6" x14ac:dyDescent="0.25">
      <c r="A21377" s="68" t="s">
        <v>105</v>
      </c>
      <c r="B21377" s="69">
        <v>492910302</v>
      </c>
      <c r="C21377" s="68">
        <v>8905450137295</v>
      </c>
      <c r="D21377" s="69" t="s">
        <v>14288</v>
      </c>
      <c r="E21377" s="65">
        <f>IFERROR(VLOOKUP(C21377,Pivot!A:B,2,0),0)</f>
        <v>0</v>
      </c>
      <c r="F21377" s="65">
        <f>IFERROR(VLOOKUP(C21377,Pivot!A:C,3,0),0)</f>
        <v>0</v>
      </c>
    </row>
    <row r="21378" spans="1:6" x14ac:dyDescent="0.25">
      <c r="A21378" s="68" t="s">
        <v>105</v>
      </c>
      <c r="B21378" s="69">
        <v>492408215</v>
      </c>
      <c r="C21378" s="68">
        <v>8905450033054</v>
      </c>
      <c r="D21378" s="69" t="s">
        <v>14289</v>
      </c>
      <c r="E21378" s="65">
        <f>IFERROR(VLOOKUP(C21378,Pivot!A:B,2,0),0)</f>
        <v>0</v>
      </c>
      <c r="F21378" s="65">
        <f>IFERROR(VLOOKUP(C21378,Pivot!A:C,3,0),0)</f>
        <v>0</v>
      </c>
    </row>
    <row r="21379" spans="1:6" x14ac:dyDescent="0.25">
      <c r="A21379" s="68" t="s">
        <v>105</v>
      </c>
      <c r="B21379" s="69">
        <v>492408217</v>
      </c>
      <c r="C21379" s="68">
        <v>8905450033078</v>
      </c>
      <c r="D21379" s="69" t="s">
        <v>14290</v>
      </c>
      <c r="E21379" s="65">
        <f>IFERROR(VLOOKUP(C21379,Pivot!A:B,2,0),0)</f>
        <v>0</v>
      </c>
      <c r="F21379" s="65">
        <f>IFERROR(VLOOKUP(C21379,Pivot!A:C,3,0),0)</f>
        <v>0</v>
      </c>
    </row>
    <row r="21380" spans="1:6" x14ac:dyDescent="0.25">
      <c r="A21380" s="68" t="s">
        <v>105</v>
      </c>
      <c r="B21380" s="69">
        <v>492408216</v>
      </c>
      <c r="C21380" s="68">
        <v>8905450033061</v>
      </c>
      <c r="D21380" s="69" t="s">
        <v>14291</v>
      </c>
      <c r="E21380" s="65">
        <f>IFERROR(VLOOKUP(C21380,Pivot!A:B,2,0),0)</f>
        <v>0</v>
      </c>
      <c r="F21380" s="65">
        <f>IFERROR(VLOOKUP(C21380,Pivot!A:C,3,0),0)</f>
        <v>0</v>
      </c>
    </row>
    <row r="21381" spans="1:6" x14ac:dyDescent="0.25">
      <c r="A21381" s="68" t="s">
        <v>105</v>
      </c>
      <c r="B21381" s="69">
        <v>492408220</v>
      </c>
      <c r="C21381" s="68">
        <v>8905450033108</v>
      </c>
      <c r="D21381" s="69" t="s">
        <v>14292</v>
      </c>
      <c r="E21381" s="65">
        <f>IFERROR(VLOOKUP(C21381,Pivot!A:B,2,0),0)</f>
        <v>0</v>
      </c>
      <c r="F21381" s="65">
        <f>IFERROR(VLOOKUP(C21381,Pivot!A:C,3,0),0)</f>
        <v>0</v>
      </c>
    </row>
    <row r="21382" spans="1:6" x14ac:dyDescent="0.25">
      <c r="A21382" s="68" t="s">
        <v>105</v>
      </c>
      <c r="B21382" s="69">
        <v>492408219</v>
      </c>
      <c r="C21382" s="68">
        <v>8905450033092</v>
      </c>
      <c r="D21382" s="69" t="s">
        <v>14293</v>
      </c>
      <c r="E21382" s="65">
        <f>IFERROR(VLOOKUP(C21382,Pivot!A:B,2,0),0)</f>
        <v>0</v>
      </c>
      <c r="F21382" s="65">
        <f>IFERROR(VLOOKUP(C21382,Pivot!A:C,3,0),0)</f>
        <v>0</v>
      </c>
    </row>
    <row r="21383" spans="1:6" x14ac:dyDescent="0.25">
      <c r="A21383" s="68" t="s">
        <v>105</v>
      </c>
      <c r="B21383" s="69">
        <v>492408218</v>
      </c>
      <c r="C21383" s="68">
        <v>8905450033085</v>
      </c>
      <c r="D21383" s="69" t="s">
        <v>14294</v>
      </c>
      <c r="E21383" s="65">
        <f>IFERROR(VLOOKUP(C21383,Pivot!A:B,2,0),0)</f>
        <v>0</v>
      </c>
      <c r="F21383" s="65">
        <f>IFERROR(VLOOKUP(C21383,Pivot!A:C,3,0),0)</f>
        <v>0</v>
      </c>
    </row>
    <row r="21384" spans="1:6" x14ac:dyDescent="0.25">
      <c r="A21384" s="68" t="s">
        <v>105</v>
      </c>
      <c r="B21384" s="69">
        <v>492408221</v>
      </c>
      <c r="C21384" s="68">
        <v>8905450033115</v>
      </c>
      <c r="D21384" s="69" t="s">
        <v>14295</v>
      </c>
      <c r="E21384" s="65">
        <f>IFERROR(VLOOKUP(C21384,Pivot!A:B,2,0),0)</f>
        <v>0</v>
      </c>
      <c r="F21384" s="65">
        <f>IFERROR(VLOOKUP(C21384,Pivot!A:C,3,0),0)</f>
        <v>0</v>
      </c>
    </row>
    <row r="21385" spans="1:6" x14ac:dyDescent="0.25">
      <c r="A21385" s="68" t="s">
        <v>105</v>
      </c>
      <c r="B21385" s="69">
        <v>493175418</v>
      </c>
      <c r="C21385" s="68">
        <v>8905450233300</v>
      </c>
      <c r="D21385" s="69" t="s">
        <v>14296</v>
      </c>
      <c r="E21385" s="65">
        <f>IFERROR(VLOOKUP(C21385,Pivot!A:B,2,0),0)</f>
        <v>0</v>
      </c>
      <c r="F21385" s="65">
        <f>IFERROR(VLOOKUP(C21385,Pivot!A:C,3,0),0)</f>
        <v>0</v>
      </c>
    </row>
    <row r="21386" spans="1:6" x14ac:dyDescent="0.25">
      <c r="A21386" s="68" t="s">
        <v>105</v>
      </c>
      <c r="B21386" s="69">
        <v>493175414</v>
      </c>
      <c r="C21386" s="68">
        <v>8905450233263</v>
      </c>
      <c r="D21386" s="69" t="s">
        <v>14297</v>
      </c>
      <c r="E21386" s="65">
        <f>IFERROR(VLOOKUP(C21386,Pivot!A:B,2,0),0)</f>
        <v>0</v>
      </c>
      <c r="F21386" s="65">
        <f>IFERROR(VLOOKUP(C21386,Pivot!A:C,3,0),0)</f>
        <v>0</v>
      </c>
    </row>
    <row r="21387" spans="1:6" x14ac:dyDescent="0.25">
      <c r="A21387" s="68" t="s">
        <v>105</v>
      </c>
      <c r="B21387" s="69">
        <v>492910298</v>
      </c>
      <c r="C21387" s="68">
        <v>8905450137257</v>
      </c>
      <c r="D21387" s="69" t="s">
        <v>14298</v>
      </c>
      <c r="E21387" s="65">
        <f>IFERROR(VLOOKUP(C21387,Pivot!A:B,2,0),0)</f>
        <v>0</v>
      </c>
      <c r="F21387" s="65">
        <f>IFERROR(VLOOKUP(C21387,Pivot!A:C,3,0),0)</f>
        <v>0</v>
      </c>
    </row>
    <row r="21388" spans="1:6" x14ac:dyDescent="0.25">
      <c r="A21388" s="68" t="s">
        <v>105</v>
      </c>
      <c r="B21388" s="69">
        <v>493175417</v>
      </c>
      <c r="C21388" s="68">
        <v>8905450233294</v>
      </c>
      <c r="D21388" s="69" t="s">
        <v>14299</v>
      </c>
      <c r="E21388" s="65">
        <f>IFERROR(VLOOKUP(C21388,Pivot!A:B,2,0),0)</f>
        <v>0</v>
      </c>
      <c r="F21388" s="65">
        <f>IFERROR(VLOOKUP(C21388,Pivot!A:C,3,0),0)</f>
        <v>0</v>
      </c>
    </row>
    <row r="21389" spans="1:6" x14ac:dyDescent="0.25">
      <c r="A21389" s="68" t="s">
        <v>105</v>
      </c>
      <c r="B21389" s="69">
        <v>492910321</v>
      </c>
      <c r="C21389" s="68">
        <v>8905450137486</v>
      </c>
      <c r="D21389" s="69" t="s">
        <v>14300</v>
      </c>
      <c r="E21389" s="65">
        <f>IFERROR(VLOOKUP(C21389,Pivot!A:B,2,0),0)</f>
        <v>0</v>
      </c>
      <c r="F21389" s="65">
        <f>IFERROR(VLOOKUP(C21389,Pivot!A:C,3,0),0)</f>
        <v>0</v>
      </c>
    </row>
    <row r="21390" spans="1:6" x14ac:dyDescent="0.25">
      <c r="A21390" s="68" t="s">
        <v>105</v>
      </c>
      <c r="B21390" s="69">
        <v>492910317</v>
      </c>
      <c r="C21390" s="68">
        <v>8905450137448</v>
      </c>
      <c r="D21390" s="69" t="s">
        <v>14301</v>
      </c>
      <c r="E21390" s="65">
        <f>IFERROR(VLOOKUP(C21390,Pivot!A:B,2,0),0)</f>
        <v>0</v>
      </c>
      <c r="F21390" s="65">
        <f>IFERROR(VLOOKUP(C21390,Pivot!A:C,3,0),0)</f>
        <v>0</v>
      </c>
    </row>
    <row r="21391" spans="1:6" x14ac:dyDescent="0.25">
      <c r="A21391" s="68" t="s">
        <v>105</v>
      </c>
      <c r="B21391" s="69">
        <v>492910317</v>
      </c>
      <c r="C21391" s="68">
        <v>5015353915975</v>
      </c>
      <c r="D21391" s="69" t="s">
        <v>14301</v>
      </c>
      <c r="E21391" s="65">
        <f>IFERROR(VLOOKUP(C21391,Pivot!A:B,2,0),0)</f>
        <v>0</v>
      </c>
      <c r="F21391" s="65">
        <f>IFERROR(VLOOKUP(C21391,Pivot!A:C,3,0),0)</f>
        <v>0</v>
      </c>
    </row>
    <row r="21392" spans="1:6" x14ac:dyDescent="0.25">
      <c r="A21392" s="68" t="s">
        <v>105</v>
      </c>
      <c r="B21392" s="69">
        <v>493175420</v>
      </c>
      <c r="C21392" s="68">
        <v>8905450233324</v>
      </c>
      <c r="D21392" s="69" t="s">
        <v>14302</v>
      </c>
      <c r="E21392" s="65">
        <f>IFERROR(VLOOKUP(C21392,Pivot!A:B,2,0),0)</f>
        <v>0</v>
      </c>
      <c r="F21392" s="65">
        <f>IFERROR(VLOOKUP(C21392,Pivot!A:C,3,0),0)</f>
        <v>0</v>
      </c>
    </row>
    <row r="21393" spans="1:6" x14ac:dyDescent="0.25">
      <c r="A21393" s="68" t="s">
        <v>105</v>
      </c>
      <c r="B21393" s="69">
        <v>492910323</v>
      </c>
      <c r="C21393" s="68">
        <v>8905450137509</v>
      </c>
      <c r="D21393" s="69" t="s">
        <v>14303</v>
      </c>
      <c r="E21393" s="65">
        <f>IFERROR(VLOOKUP(C21393,Pivot!A:B,2,0),0)</f>
        <v>0</v>
      </c>
      <c r="F21393" s="65">
        <f>IFERROR(VLOOKUP(C21393,Pivot!A:C,3,0),0)</f>
        <v>0</v>
      </c>
    </row>
    <row r="21394" spans="1:6" x14ac:dyDescent="0.25">
      <c r="A21394" s="68" t="s">
        <v>105</v>
      </c>
      <c r="B21394" s="69">
        <v>492910303</v>
      </c>
      <c r="C21394" s="68">
        <v>8905450137301</v>
      </c>
      <c r="D21394" s="69" t="s">
        <v>14304</v>
      </c>
      <c r="E21394" s="65">
        <f>IFERROR(VLOOKUP(C21394,Pivot!A:B,2,0),0)</f>
        <v>0</v>
      </c>
      <c r="F21394" s="65">
        <f>IFERROR(VLOOKUP(C21394,Pivot!A:C,3,0),0)</f>
        <v>0</v>
      </c>
    </row>
    <row r="21395" spans="1:6" x14ac:dyDescent="0.25">
      <c r="A21395" s="68" t="s">
        <v>105</v>
      </c>
      <c r="B21395" s="69">
        <v>492410132</v>
      </c>
      <c r="C21395" s="68">
        <v>8906046949995</v>
      </c>
      <c r="D21395" s="69" t="s">
        <v>14305</v>
      </c>
      <c r="E21395" s="65">
        <f>IFERROR(VLOOKUP(C21395,Pivot!A:B,2,0),0)</f>
        <v>0</v>
      </c>
      <c r="F21395" s="65">
        <f>IFERROR(VLOOKUP(C21395,Pivot!A:C,3,0),0)</f>
        <v>0</v>
      </c>
    </row>
    <row r="21396" spans="1:6" x14ac:dyDescent="0.25">
      <c r="A21396" s="68" t="s">
        <v>105</v>
      </c>
      <c r="B21396" s="69">
        <v>492410131</v>
      </c>
      <c r="C21396" s="68">
        <v>8906046949988</v>
      </c>
      <c r="D21396" s="69" t="s">
        <v>14306</v>
      </c>
      <c r="E21396" s="65">
        <f>IFERROR(VLOOKUP(C21396,Pivot!A:B,2,0),0)</f>
        <v>0</v>
      </c>
      <c r="F21396" s="65">
        <f>IFERROR(VLOOKUP(C21396,Pivot!A:C,3,0),0)</f>
        <v>0</v>
      </c>
    </row>
    <row r="21397" spans="1:6" x14ac:dyDescent="0.25">
      <c r="A21397" s="68" t="s">
        <v>105</v>
      </c>
      <c r="B21397" s="69">
        <v>493175422</v>
      </c>
      <c r="C21397" s="68">
        <v>8905450233348</v>
      </c>
      <c r="D21397" s="69" t="s">
        <v>14307</v>
      </c>
      <c r="E21397" s="65">
        <f>IFERROR(VLOOKUP(C21397,Pivot!A:B,2,0),0)</f>
        <v>0</v>
      </c>
      <c r="F21397" s="65">
        <f>IFERROR(VLOOKUP(C21397,Pivot!A:C,3,0),0)</f>
        <v>0</v>
      </c>
    </row>
    <row r="21398" spans="1:6" x14ac:dyDescent="0.25">
      <c r="A21398" s="68" t="s">
        <v>105</v>
      </c>
      <c r="B21398" s="69">
        <v>492410130</v>
      </c>
      <c r="C21398" s="68">
        <v>8906046949971</v>
      </c>
      <c r="D21398" s="69" t="s">
        <v>14308</v>
      </c>
      <c r="E21398" s="65">
        <f>IFERROR(VLOOKUP(C21398,Pivot!A:B,2,0),0)</f>
        <v>0</v>
      </c>
      <c r="F21398" s="65">
        <f>IFERROR(VLOOKUP(C21398,Pivot!A:C,3,0),0)</f>
        <v>0</v>
      </c>
    </row>
    <row r="21399" spans="1:6" x14ac:dyDescent="0.25">
      <c r="A21399" s="68" t="s">
        <v>105</v>
      </c>
      <c r="B21399" s="69">
        <v>492410133</v>
      </c>
      <c r="C21399" s="68">
        <v>8906046949766</v>
      </c>
      <c r="D21399" s="69" t="s">
        <v>14309</v>
      </c>
      <c r="E21399" s="65">
        <f>IFERROR(VLOOKUP(C21399,Pivot!A:B,2,0),0)</f>
        <v>0</v>
      </c>
      <c r="F21399" s="65">
        <f>IFERROR(VLOOKUP(C21399,Pivot!A:C,3,0),0)</f>
        <v>0</v>
      </c>
    </row>
    <row r="21400" spans="1:6" x14ac:dyDescent="0.25">
      <c r="A21400" s="68" t="s">
        <v>105</v>
      </c>
      <c r="B21400" s="69">
        <v>492910319</v>
      </c>
      <c r="C21400" s="68">
        <v>8905450137462</v>
      </c>
      <c r="D21400" s="69" t="s">
        <v>14310</v>
      </c>
      <c r="E21400" s="65">
        <f>IFERROR(VLOOKUP(C21400,Pivot!A:B,2,0),0)</f>
        <v>0</v>
      </c>
      <c r="F21400" s="65">
        <f>IFERROR(VLOOKUP(C21400,Pivot!A:C,3,0),0)</f>
        <v>0</v>
      </c>
    </row>
    <row r="21401" spans="1:6" x14ac:dyDescent="0.25">
      <c r="A21401" s="68" t="s">
        <v>105</v>
      </c>
      <c r="B21401" s="69">
        <v>494229648</v>
      </c>
      <c r="C21401" s="68">
        <v>494229648</v>
      </c>
      <c r="D21401" s="69" t="s">
        <v>14311</v>
      </c>
      <c r="E21401" s="65">
        <f>IFERROR(VLOOKUP(C21401,Pivot!A:B,2,0),0)</f>
        <v>0</v>
      </c>
      <c r="F21401" s="65">
        <f>IFERROR(VLOOKUP(C21401,Pivot!A:C,3,0),0)</f>
        <v>0</v>
      </c>
    </row>
    <row r="21402" spans="1:6" x14ac:dyDescent="0.25">
      <c r="A21402" s="68" t="s">
        <v>105</v>
      </c>
      <c r="B21402" s="69">
        <v>494229648</v>
      </c>
      <c r="C21402" s="68">
        <v>8905450756595</v>
      </c>
      <c r="D21402" s="69" t="s">
        <v>14311</v>
      </c>
      <c r="E21402" s="65">
        <f>IFERROR(VLOOKUP(C21402,Pivot!A:B,2,0),0)</f>
        <v>0</v>
      </c>
      <c r="F21402" s="65">
        <f>IFERROR(VLOOKUP(C21402,Pivot!A:C,3,0),0)</f>
        <v>0</v>
      </c>
    </row>
    <row r="21403" spans="1:6" x14ac:dyDescent="0.25">
      <c r="A21403" s="68" t="s">
        <v>105</v>
      </c>
      <c r="B21403" s="69">
        <v>494229642</v>
      </c>
      <c r="C21403" s="68">
        <v>494229642</v>
      </c>
      <c r="D21403" s="69" t="s">
        <v>14312</v>
      </c>
      <c r="E21403" s="65">
        <f>IFERROR(VLOOKUP(C21403,Pivot!A:B,2,0),0)</f>
        <v>0</v>
      </c>
      <c r="F21403" s="65">
        <f>IFERROR(VLOOKUP(C21403,Pivot!A:C,3,0),0)</f>
        <v>0</v>
      </c>
    </row>
    <row r="21404" spans="1:6" x14ac:dyDescent="0.25">
      <c r="A21404" s="68" t="s">
        <v>105</v>
      </c>
      <c r="B21404" s="69">
        <v>494229642</v>
      </c>
      <c r="C21404" s="68">
        <v>8905450756533</v>
      </c>
      <c r="D21404" s="69" t="s">
        <v>14312</v>
      </c>
      <c r="E21404" s="65">
        <f>IFERROR(VLOOKUP(C21404,Pivot!A:B,2,0),0)</f>
        <v>0</v>
      </c>
      <c r="F21404" s="65">
        <f>IFERROR(VLOOKUP(C21404,Pivot!A:C,3,0),0)</f>
        <v>0</v>
      </c>
    </row>
    <row r="21405" spans="1:6" x14ac:dyDescent="0.25">
      <c r="A21405" s="68" t="s">
        <v>105</v>
      </c>
      <c r="B21405" s="69">
        <v>494229643</v>
      </c>
      <c r="C21405" s="68">
        <v>494229643</v>
      </c>
      <c r="D21405" s="69" t="s">
        <v>14313</v>
      </c>
      <c r="E21405" s="65">
        <f>IFERROR(VLOOKUP(C21405,Pivot!A:B,2,0),0)</f>
        <v>0</v>
      </c>
      <c r="F21405" s="65">
        <f>IFERROR(VLOOKUP(C21405,Pivot!A:C,3,0),0)</f>
        <v>0</v>
      </c>
    </row>
    <row r="21406" spans="1:6" x14ac:dyDescent="0.25">
      <c r="A21406" s="68" t="s">
        <v>105</v>
      </c>
      <c r="B21406" s="69">
        <v>494229643</v>
      </c>
      <c r="C21406" s="68">
        <v>8905450756540</v>
      </c>
      <c r="D21406" s="69" t="s">
        <v>14313</v>
      </c>
      <c r="E21406" s="65">
        <f>IFERROR(VLOOKUP(C21406,Pivot!A:B,2,0),0)</f>
        <v>0</v>
      </c>
      <c r="F21406" s="65">
        <f>IFERROR(VLOOKUP(C21406,Pivot!A:C,3,0),0)</f>
        <v>0</v>
      </c>
    </row>
    <row r="21407" spans="1:6" x14ac:dyDescent="0.25">
      <c r="A21407" s="68" t="s">
        <v>105</v>
      </c>
      <c r="B21407" s="69">
        <v>494229646</v>
      </c>
      <c r="C21407" s="68">
        <v>494229646</v>
      </c>
      <c r="D21407" s="69" t="s">
        <v>14314</v>
      </c>
      <c r="E21407" s="65">
        <f>IFERROR(VLOOKUP(C21407,Pivot!A:B,2,0),0)</f>
        <v>0</v>
      </c>
      <c r="F21407" s="65">
        <f>IFERROR(VLOOKUP(C21407,Pivot!A:C,3,0),0)</f>
        <v>0</v>
      </c>
    </row>
    <row r="21408" spans="1:6" x14ac:dyDescent="0.25">
      <c r="A21408" s="68" t="s">
        <v>105</v>
      </c>
      <c r="B21408" s="69">
        <v>494229646</v>
      </c>
      <c r="C21408" s="68">
        <v>8905450756571</v>
      </c>
      <c r="D21408" s="69" t="s">
        <v>14314</v>
      </c>
      <c r="E21408" s="65">
        <f>IFERROR(VLOOKUP(C21408,Pivot!A:B,2,0),0)</f>
        <v>0</v>
      </c>
      <c r="F21408" s="65">
        <f>IFERROR(VLOOKUP(C21408,Pivot!A:C,3,0),0)</f>
        <v>0</v>
      </c>
    </row>
    <row r="21409" spans="1:6" x14ac:dyDescent="0.25">
      <c r="A21409" s="68" t="s">
        <v>105</v>
      </c>
      <c r="B21409" s="69">
        <v>494229647</v>
      </c>
      <c r="C21409" s="68">
        <v>494229647</v>
      </c>
      <c r="D21409" s="69" t="s">
        <v>14315</v>
      </c>
      <c r="E21409" s="65">
        <f>IFERROR(VLOOKUP(C21409,Pivot!A:B,2,0),0)</f>
        <v>0</v>
      </c>
      <c r="F21409" s="65">
        <f>IFERROR(VLOOKUP(C21409,Pivot!A:C,3,0),0)</f>
        <v>0</v>
      </c>
    </row>
    <row r="21410" spans="1:6" x14ac:dyDescent="0.25">
      <c r="A21410" s="68" t="s">
        <v>105</v>
      </c>
      <c r="B21410" s="69">
        <v>494229647</v>
      </c>
      <c r="C21410" s="68">
        <v>8905450756588</v>
      </c>
      <c r="D21410" s="69" t="s">
        <v>14315</v>
      </c>
      <c r="E21410" s="65">
        <f>IFERROR(VLOOKUP(C21410,Pivot!A:B,2,0),0)</f>
        <v>0</v>
      </c>
      <c r="F21410" s="65">
        <f>IFERROR(VLOOKUP(C21410,Pivot!A:C,3,0),0)</f>
        <v>0</v>
      </c>
    </row>
    <row r="21411" spans="1:6" x14ac:dyDescent="0.25">
      <c r="A21411" s="68" t="s">
        <v>105</v>
      </c>
      <c r="B21411" s="69">
        <v>494229644</v>
      </c>
      <c r="C21411" s="68">
        <v>494229644</v>
      </c>
      <c r="D21411" s="69" t="s">
        <v>14316</v>
      </c>
      <c r="E21411" s="65">
        <f>IFERROR(VLOOKUP(C21411,Pivot!A:B,2,0),0)</f>
        <v>0</v>
      </c>
      <c r="F21411" s="65">
        <f>IFERROR(VLOOKUP(C21411,Pivot!A:C,3,0),0)</f>
        <v>0</v>
      </c>
    </row>
    <row r="21412" spans="1:6" x14ac:dyDescent="0.25">
      <c r="A21412" s="68" t="s">
        <v>105</v>
      </c>
      <c r="B21412" s="69">
        <v>494229644</v>
      </c>
      <c r="C21412" s="68">
        <v>8905450756557</v>
      </c>
      <c r="D21412" s="69" t="s">
        <v>14316</v>
      </c>
      <c r="E21412" s="65">
        <f>IFERROR(VLOOKUP(C21412,Pivot!A:B,2,0),0)</f>
        <v>0</v>
      </c>
      <c r="F21412" s="65">
        <f>IFERROR(VLOOKUP(C21412,Pivot!A:C,3,0),0)</f>
        <v>0</v>
      </c>
    </row>
    <row r="21413" spans="1:6" x14ac:dyDescent="0.25">
      <c r="A21413" s="68" t="s">
        <v>105</v>
      </c>
      <c r="B21413" s="69">
        <v>494229645</v>
      </c>
      <c r="C21413" s="68">
        <v>494229645</v>
      </c>
      <c r="D21413" s="69" t="s">
        <v>14317</v>
      </c>
      <c r="E21413" s="65">
        <f>IFERROR(VLOOKUP(C21413,Pivot!A:B,2,0),0)</f>
        <v>0</v>
      </c>
      <c r="F21413" s="65">
        <f>IFERROR(VLOOKUP(C21413,Pivot!A:C,3,0),0)</f>
        <v>0</v>
      </c>
    </row>
    <row r="21414" spans="1:6" x14ac:dyDescent="0.25">
      <c r="A21414" s="68" t="s">
        <v>105</v>
      </c>
      <c r="B21414" s="69">
        <v>494229645</v>
      </c>
      <c r="C21414" s="68">
        <v>8905450756564</v>
      </c>
      <c r="D21414" s="69" t="s">
        <v>14317</v>
      </c>
      <c r="E21414" s="65">
        <f>IFERROR(VLOOKUP(C21414,Pivot!A:B,2,0),0)</f>
        <v>0</v>
      </c>
      <c r="F21414" s="65">
        <f>IFERROR(VLOOKUP(C21414,Pivot!A:C,3,0),0)</f>
        <v>0</v>
      </c>
    </row>
    <row r="21415" spans="1:6" x14ac:dyDescent="0.25">
      <c r="A21415" s="68" t="s">
        <v>105</v>
      </c>
      <c r="B21415" s="69">
        <v>494229641</v>
      </c>
      <c r="C21415" s="68">
        <v>494229641</v>
      </c>
      <c r="D21415" s="69" t="s">
        <v>14318</v>
      </c>
      <c r="E21415" s="65">
        <f>IFERROR(VLOOKUP(C21415,Pivot!A:B,2,0),0)</f>
        <v>0</v>
      </c>
      <c r="F21415" s="65">
        <f>IFERROR(VLOOKUP(C21415,Pivot!A:C,3,0),0)</f>
        <v>0</v>
      </c>
    </row>
    <row r="21416" spans="1:6" x14ac:dyDescent="0.25">
      <c r="A21416" s="68" t="s">
        <v>105</v>
      </c>
      <c r="B21416" s="69">
        <v>494229641</v>
      </c>
      <c r="C21416" s="68">
        <v>8905450756526</v>
      </c>
      <c r="D21416" s="69" t="s">
        <v>14318</v>
      </c>
      <c r="E21416" s="65">
        <f>IFERROR(VLOOKUP(C21416,Pivot!A:B,2,0),0)</f>
        <v>0</v>
      </c>
      <c r="F21416" s="65">
        <f>IFERROR(VLOOKUP(C21416,Pivot!A:C,3,0),0)</f>
        <v>0</v>
      </c>
    </row>
    <row r="21417" spans="1:6" x14ac:dyDescent="0.25">
      <c r="A21417" s="68" t="s">
        <v>105</v>
      </c>
      <c r="B21417" s="69">
        <v>494229640</v>
      </c>
      <c r="C21417" s="68">
        <v>494229640</v>
      </c>
      <c r="D21417" s="69" t="s">
        <v>14319</v>
      </c>
      <c r="E21417" s="65">
        <f>IFERROR(VLOOKUP(C21417,Pivot!A:B,2,0),0)</f>
        <v>0</v>
      </c>
      <c r="F21417" s="65">
        <f>IFERROR(VLOOKUP(C21417,Pivot!A:C,3,0),0)</f>
        <v>0</v>
      </c>
    </row>
    <row r="21418" spans="1:6" x14ac:dyDescent="0.25">
      <c r="A21418" s="68" t="s">
        <v>105</v>
      </c>
      <c r="B21418" s="69">
        <v>494229640</v>
      </c>
      <c r="C21418" s="68">
        <v>8905450756519</v>
      </c>
      <c r="D21418" s="69" t="s">
        <v>14319</v>
      </c>
      <c r="E21418" s="65">
        <f>IFERROR(VLOOKUP(C21418,Pivot!A:B,2,0),0)</f>
        <v>0</v>
      </c>
      <c r="F21418" s="65">
        <f>IFERROR(VLOOKUP(C21418,Pivot!A:C,3,0),0)</f>
        <v>0</v>
      </c>
    </row>
    <row r="21419" spans="1:6" x14ac:dyDescent="0.25">
      <c r="A21419" s="68" t="s">
        <v>105</v>
      </c>
      <c r="B21419" s="69">
        <v>492408213</v>
      </c>
      <c r="C21419" s="68">
        <v>8905450033030</v>
      </c>
      <c r="D21419" s="69" t="s">
        <v>14320</v>
      </c>
      <c r="E21419" s="65">
        <f>IFERROR(VLOOKUP(C21419,Pivot!A:B,2,0),0)</f>
        <v>0</v>
      </c>
      <c r="F21419" s="65">
        <f>IFERROR(VLOOKUP(C21419,Pivot!A:C,3,0),0)</f>
        <v>0</v>
      </c>
    </row>
    <row r="21420" spans="1:6" x14ac:dyDescent="0.25">
      <c r="A21420" s="68" t="s">
        <v>105</v>
      </c>
      <c r="B21420" s="69">
        <v>492408211</v>
      </c>
      <c r="C21420" s="68">
        <v>8905450033016</v>
      </c>
      <c r="D21420" s="69" t="s">
        <v>14321</v>
      </c>
      <c r="E21420" s="65">
        <f>IFERROR(VLOOKUP(C21420,Pivot!A:B,2,0),0)</f>
        <v>0</v>
      </c>
      <c r="F21420" s="65">
        <f>IFERROR(VLOOKUP(C21420,Pivot!A:C,3,0),0)</f>
        <v>0</v>
      </c>
    </row>
    <row r="21421" spans="1:6" x14ac:dyDescent="0.25">
      <c r="A21421" s="68" t="s">
        <v>105</v>
      </c>
      <c r="B21421" s="69">
        <v>492408214</v>
      </c>
      <c r="C21421" s="68">
        <v>8905450033047</v>
      </c>
      <c r="D21421" s="69" t="s">
        <v>14322</v>
      </c>
      <c r="E21421" s="65">
        <f>IFERROR(VLOOKUP(C21421,Pivot!A:B,2,0),0)</f>
        <v>0</v>
      </c>
      <c r="F21421" s="65">
        <f>IFERROR(VLOOKUP(C21421,Pivot!A:C,3,0),0)</f>
        <v>0</v>
      </c>
    </row>
    <row r="21422" spans="1:6" x14ac:dyDescent="0.25">
      <c r="A21422" s="68" t="s">
        <v>105</v>
      </c>
      <c r="B21422" s="69">
        <v>492408212</v>
      </c>
      <c r="C21422" s="68">
        <v>8905450033023</v>
      </c>
      <c r="D21422" s="69" t="s">
        <v>14323</v>
      </c>
      <c r="E21422" s="65">
        <f>IFERROR(VLOOKUP(C21422,Pivot!A:B,2,0),0)</f>
        <v>0</v>
      </c>
      <c r="F21422" s="65">
        <f>IFERROR(VLOOKUP(C21422,Pivot!A:C,3,0),0)</f>
        <v>0</v>
      </c>
    </row>
    <row r="21423" spans="1:6" x14ac:dyDescent="0.25">
      <c r="A21423" s="68" t="s">
        <v>105</v>
      </c>
      <c r="B21423" s="69">
        <v>494229671</v>
      </c>
      <c r="C21423" s="68">
        <v>8904391803894</v>
      </c>
      <c r="D21423" s="69" t="s">
        <v>604</v>
      </c>
      <c r="E21423" s="65">
        <f>IFERROR(VLOOKUP(C21423,Pivot!A:B,2,0),0)</f>
        <v>0</v>
      </c>
      <c r="F21423" s="65">
        <f>IFERROR(VLOOKUP(C21423,Pivot!A:C,3,0),0)</f>
        <v>0</v>
      </c>
    </row>
    <row r="21424" spans="1:6" x14ac:dyDescent="0.25">
      <c r="A21424" s="68" t="s">
        <v>105</v>
      </c>
      <c r="B21424" s="69">
        <v>493664538</v>
      </c>
      <c r="C21424" s="68">
        <v>616985376797</v>
      </c>
      <c r="D21424" s="69" t="s">
        <v>605</v>
      </c>
      <c r="E21424" s="65">
        <f>IFERROR(VLOOKUP(C21424,Pivot!A:B,2,0),0)</f>
        <v>0</v>
      </c>
      <c r="F21424" s="65">
        <f>IFERROR(VLOOKUP(C21424,Pivot!A:C,3,0),0)</f>
        <v>0</v>
      </c>
    </row>
    <row r="21425" spans="1:6" x14ac:dyDescent="0.25">
      <c r="A21425" s="68" t="s">
        <v>105</v>
      </c>
      <c r="B21425" s="69">
        <v>493664535</v>
      </c>
      <c r="C21425" s="68">
        <v>8904391803740</v>
      </c>
      <c r="D21425" s="69" t="s">
        <v>14324</v>
      </c>
      <c r="E21425" s="65">
        <f>IFERROR(VLOOKUP(C21425,Pivot!A:B,2,0),0)</f>
        <v>0</v>
      </c>
      <c r="F21425" s="65">
        <f>IFERROR(VLOOKUP(C21425,Pivot!A:C,3,0),0)</f>
        <v>0</v>
      </c>
    </row>
    <row r="21426" spans="1:6" x14ac:dyDescent="0.25">
      <c r="A21426" s="68" t="s">
        <v>105</v>
      </c>
      <c r="B21426" s="69">
        <v>494229670</v>
      </c>
      <c r="C21426" s="68">
        <v>8904391803887</v>
      </c>
      <c r="D21426" s="69" t="s">
        <v>606</v>
      </c>
      <c r="E21426" s="65">
        <f>IFERROR(VLOOKUP(C21426,Pivot!A:B,2,0),0)</f>
        <v>0</v>
      </c>
      <c r="F21426" s="65">
        <f>IFERROR(VLOOKUP(C21426,Pivot!A:C,3,0),0)</f>
        <v>0</v>
      </c>
    </row>
    <row r="21427" spans="1:6" x14ac:dyDescent="0.25">
      <c r="A21427" s="68" t="s">
        <v>105</v>
      </c>
      <c r="B21427" s="69">
        <v>493664541</v>
      </c>
      <c r="C21427" s="68">
        <v>493664541</v>
      </c>
      <c r="D21427" s="69" t="s">
        <v>607</v>
      </c>
      <c r="E21427" s="65">
        <f>IFERROR(VLOOKUP(C21427,Pivot!A:B,2,0),0)</f>
        <v>0</v>
      </c>
      <c r="F21427" s="65">
        <f>IFERROR(VLOOKUP(C21427,Pivot!A:C,3,0),0)</f>
        <v>0</v>
      </c>
    </row>
    <row r="21428" spans="1:6" x14ac:dyDescent="0.25">
      <c r="A21428" s="68" t="s">
        <v>105</v>
      </c>
      <c r="B21428" s="69">
        <v>493664541</v>
      </c>
      <c r="C21428" s="68">
        <v>8904391800008</v>
      </c>
      <c r="D21428" s="69" t="s">
        <v>607</v>
      </c>
      <c r="E21428" s="65">
        <f>IFERROR(VLOOKUP(C21428,Pivot!A:B,2,0),0)</f>
        <v>0</v>
      </c>
      <c r="F21428" s="65">
        <f>IFERROR(VLOOKUP(C21428,Pivot!A:C,3,0),0)</f>
        <v>0</v>
      </c>
    </row>
    <row r="21429" spans="1:6" x14ac:dyDescent="0.25">
      <c r="A21429" s="68" t="s">
        <v>105</v>
      </c>
      <c r="B21429" s="69">
        <v>492408235</v>
      </c>
      <c r="C21429" s="68">
        <v>8905450033252</v>
      </c>
      <c r="D21429" s="69" t="s">
        <v>14325</v>
      </c>
      <c r="E21429" s="65">
        <f>IFERROR(VLOOKUP(C21429,Pivot!A:B,2,0),0)</f>
        <v>0</v>
      </c>
      <c r="F21429" s="65">
        <f>IFERROR(VLOOKUP(C21429,Pivot!A:C,3,0),0)</f>
        <v>0</v>
      </c>
    </row>
    <row r="21430" spans="1:6" x14ac:dyDescent="0.25">
      <c r="A21430" s="68" t="s">
        <v>105</v>
      </c>
      <c r="B21430" s="69">
        <v>492408236</v>
      </c>
      <c r="C21430" s="68">
        <v>8905450033269</v>
      </c>
      <c r="D21430" s="69" t="s">
        <v>14326</v>
      </c>
      <c r="E21430" s="65">
        <f>IFERROR(VLOOKUP(C21430,Pivot!A:B,2,0),0)</f>
        <v>0</v>
      </c>
      <c r="F21430" s="65">
        <f>IFERROR(VLOOKUP(C21430,Pivot!A:C,3,0),0)</f>
        <v>0</v>
      </c>
    </row>
    <row r="21431" spans="1:6" x14ac:dyDescent="0.25">
      <c r="A21431" s="68" t="s">
        <v>105</v>
      </c>
      <c r="B21431" s="69">
        <v>492910310</v>
      </c>
      <c r="C21431" s="68">
        <v>8905450137370</v>
      </c>
      <c r="D21431" s="69" t="s">
        <v>14327</v>
      </c>
      <c r="E21431" s="65">
        <f>IFERROR(VLOOKUP(C21431,Pivot!A:B,2,0),0)</f>
        <v>0</v>
      </c>
      <c r="F21431" s="65">
        <f>IFERROR(VLOOKUP(C21431,Pivot!A:C,3,0),0)</f>
        <v>0</v>
      </c>
    </row>
    <row r="21432" spans="1:6" x14ac:dyDescent="0.25">
      <c r="A21432" s="68" t="s">
        <v>105</v>
      </c>
      <c r="B21432" s="69">
        <v>492910310</v>
      </c>
      <c r="C21432" s="68">
        <v>5015353915876</v>
      </c>
      <c r="D21432" s="69" t="s">
        <v>14327</v>
      </c>
      <c r="E21432" s="65">
        <f>IFERROR(VLOOKUP(C21432,Pivot!A:B,2,0),0)</f>
        <v>0</v>
      </c>
      <c r="F21432" s="65">
        <f>IFERROR(VLOOKUP(C21432,Pivot!A:C,3,0),0)</f>
        <v>0</v>
      </c>
    </row>
    <row r="21433" spans="1:6" x14ac:dyDescent="0.25">
      <c r="A21433" s="68" t="s">
        <v>105</v>
      </c>
      <c r="B21433" s="69">
        <v>492910309</v>
      </c>
      <c r="C21433" s="68">
        <v>8905450137363</v>
      </c>
      <c r="D21433" s="69" t="s">
        <v>14328</v>
      </c>
      <c r="E21433" s="65">
        <f>IFERROR(VLOOKUP(C21433,Pivot!A:B,2,0),0)</f>
        <v>0</v>
      </c>
      <c r="F21433" s="65">
        <f>IFERROR(VLOOKUP(C21433,Pivot!A:C,3,0),0)</f>
        <v>0</v>
      </c>
    </row>
    <row r="21434" spans="1:6" x14ac:dyDescent="0.25">
      <c r="A21434" s="68" t="s">
        <v>105</v>
      </c>
      <c r="B21434" s="69">
        <v>492910309</v>
      </c>
      <c r="C21434" s="68">
        <v>5015353915869</v>
      </c>
      <c r="D21434" s="69" t="s">
        <v>14328</v>
      </c>
      <c r="E21434" s="65">
        <f>IFERROR(VLOOKUP(C21434,Pivot!A:B,2,0),0)</f>
        <v>0</v>
      </c>
      <c r="F21434" s="65">
        <f>IFERROR(VLOOKUP(C21434,Pivot!A:C,3,0),0)</f>
        <v>0</v>
      </c>
    </row>
    <row r="21435" spans="1:6" x14ac:dyDescent="0.25">
      <c r="A21435" s="68" t="s">
        <v>105</v>
      </c>
      <c r="B21435" s="69">
        <v>492910308</v>
      </c>
      <c r="C21435" s="68">
        <v>8905450137356</v>
      </c>
      <c r="D21435" s="69" t="s">
        <v>14329</v>
      </c>
      <c r="E21435" s="65">
        <f>IFERROR(VLOOKUP(C21435,Pivot!A:B,2,0),0)</f>
        <v>0</v>
      </c>
      <c r="F21435" s="65">
        <f>IFERROR(VLOOKUP(C21435,Pivot!A:C,3,0),0)</f>
        <v>0</v>
      </c>
    </row>
    <row r="21436" spans="1:6" x14ac:dyDescent="0.25">
      <c r="A21436" s="68" t="s">
        <v>105</v>
      </c>
      <c r="B21436" s="69">
        <v>492910308</v>
      </c>
      <c r="C21436" s="68">
        <v>5015353915852</v>
      </c>
      <c r="D21436" s="69" t="s">
        <v>14329</v>
      </c>
      <c r="E21436" s="65">
        <f>IFERROR(VLOOKUP(C21436,Pivot!A:B,2,0),0)</f>
        <v>0</v>
      </c>
      <c r="F21436" s="65">
        <f>IFERROR(VLOOKUP(C21436,Pivot!A:C,3,0),0)</f>
        <v>0</v>
      </c>
    </row>
    <row r="21437" spans="1:6" x14ac:dyDescent="0.25">
      <c r="A21437" s="68" t="s">
        <v>105</v>
      </c>
      <c r="B21437" s="69">
        <v>492408224</v>
      </c>
      <c r="C21437" s="68">
        <v>8905450033146</v>
      </c>
      <c r="D21437" s="69" t="s">
        <v>14330</v>
      </c>
      <c r="E21437" s="65">
        <f>IFERROR(VLOOKUP(C21437,Pivot!A:B,2,0),0)</f>
        <v>0</v>
      </c>
      <c r="F21437" s="65">
        <f>IFERROR(VLOOKUP(C21437,Pivot!A:C,3,0),0)</f>
        <v>0</v>
      </c>
    </row>
    <row r="21438" spans="1:6" x14ac:dyDescent="0.25">
      <c r="A21438" s="68" t="s">
        <v>105</v>
      </c>
      <c r="B21438" s="69">
        <v>492408223</v>
      </c>
      <c r="C21438" s="68">
        <v>8905450033139</v>
      </c>
      <c r="D21438" s="69" t="s">
        <v>14331</v>
      </c>
      <c r="E21438" s="65">
        <f>IFERROR(VLOOKUP(C21438,Pivot!A:B,2,0),0)</f>
        <v>0</v>
      </c>
      <c r="F21438" s="65">
        <f>IFERROR(VLOOKUP(C21438,Pivot!A:C,3,0),0)</f>
        <v>0</v>
      </c>
    </row>
    <row r="21439" spans="1:6" x14ac:dyDescent="0.25">
      <c r="A21439" s="68" t="s">
        <v>105</v>
      </c>
      <c r="B21439" s="69">
        <v>492408222</v>
      </c>
      <c r="C21439" s="68">
        <v>8905450033122</v>
      </c>
      <c r="D21439" s="69" t="s">
        <v>14332</v>
      </c>
      <c r="E21439" s="65">
        <f>IFERROR(VLOOKUP(C21439,Pivot!A:B,2,0),0)</f>
        <v>0</v>
      </c>
      <c r="F21439" s="65">
        <f>IFERROR(VLOOKUP(C21439,Pivot!A:C,3,0),0)</f>
        <v>0</v>
      </c>
    </row>
    <row r="21440" spans="1:6" x14ac:dyDescent="0.25">
      <c r="A21440" s="68" t="s">
        <v>105</v>
      </c>
      <c r="B21440" s="69">
        <v>492910289</v>
      </c>
      <c r="C21440" s="68">
        <v>8905450137233</v>
      </c>
      <c r="D21440" s="69" t="s">
        <v>14333</v>
      </c>
      <c r="E21440" s="65">
        <f>IFERROR(VLOOKUP(C21440,Pivot!A:B,2,0),0)</f>
        <v>0</v>
      </c>
      <c r="F21440" s="65">
        <f>IFERROR(VLOOKUP(C21440,Pivot!A:C,3,0),0)</f>
        <v>0</v>
      </c>
    </row>
    <row r="21441" spans="1:6" x14ac:dyDescent="0.25">
      <c r="A21441" s="68" t="s">
        <v>105</v>
      </c>
      <c r="B21441" s="69">
        <v>492910289</v>
      </c>
      <c r="C21441" s="68">
        <v>5015353915821</v>
      </c>
      <c r="D21441" s="69" t="s">
        <v>14333</v>
      </c>
      <c r="E21441" s="65">
        <f>IFERROR(VLOOKUP(C21441,Pivot!A:B,2,0),0)</f>
        <v>0</v>
      </c>
      <c r="F21441" s="65">
        <f>IFERROR(VLOOKUP(C21441,Pivot!A:C,3,0),0)</f>
        <v>0</v>
      </c>
    </row>
    <row r="21442" spans="1:6" x14ac:dyDescent="0.25">
      <c r="A21442" s="68" t="s">
        <v>105</v>
      </c>
      <c r="B21442" s="69">
        <v>492910297</v>
      </c>
      <c r="C21442" s="68">
        <v>8905450137240</v>
      </c>
      <c r="D21442" s="69" t="s">
        <v>14334</v>
      </c>
      <c r="E21442" s="65">
        <f>IFERROR(VLOOKUP(C21442,Pivot!A:B,2,0),0)</f>
        <v>0</v>
      </c>
      <c r="F21442" s="65">
        <f>IFERROR(VLOOKUP(C21442,Pivot!A:C,3,0),0)</f>
        <v>0</v>
      </c>
    </row>
    <row r="21443" spans="1:6" x14ac:dyDescent="0.25">
      <c r="A21443" s="68" t="s">
        <v>105</v>
      </c>
      <c r="B21443" s="69">
        <v>492910297</v>
      </c>
      <c r="C21443" s="68">
        <v>5015353915814</v>
      </c>
      <c r="D21443" s="69" t="s">
        <v>14334</v>
      </c>
      <c r="E21443" s="65">
        <f>IFERROR(VLOOKUP(C21443,Pivot!A:B,2,0),0)</f>
        <v>0</v>
      </c>
      <c r="F21443" s="65">
        <f>IFERROR(VLOOKUP(C21443,Pivot!A:C,3,0),0)</f>
        <v>0</v>
      </c>
    </row>
    <row r="21444" spans="1:6" x14ac:dyDescent="0.25">
      <c r="A21444" s="68" t="s">
        <v>105</v>
      </c>
      <c r="B21444" s="69">
        <v>492337048</v>
      </c>
      <c r="C21444" s="68">
        <v>8904301785036</v>
      </c>
      <c r="D21444" s="69" t="s">
        <v>612</v>
      </c>
      <c r="E21444" s="65">
        <f>IFERROR(VLOOKUP(C21444,Pivot!A:B,2,0),0)</f>
        <v>0</v>
      </c>
      <c r="F21444" s="65">
        <f>IFERROR(VLOOKUP(C21444,Pivot!A:C,3,0),0)</f>
        <v>0</v>
      </c>
    </row>
    <row r="21445" spans="1:6" x14ac:dyDescent="0.25">
      <c r="A21445" s="68" t="s">
        <v>105</v>
      </c>
      <c r="B21445" s="69">
        <v>492337049</v>
      </c>
      <c r="C21445" s="68">
        <v>8904301785043</v>
      </c>
      <c r="D21445" s="69" t="s">
        <v>613</v>
      </c>
      <c r="E21445" s="65">
        <f>IFERROR(VLOOKUP(C21445,Pivot!A:B,2,0),0)</f>
        <v>0</v>
      </c>
      <c r="F21445" s="65">
        <f>IFERROR(VLOOKUP(C21445,Pivot!A:C,3,0),0)</f>
        <v>0</v>
      </c>
    </row>
    <row r="21446" spans="1:6" x14ac:dyDescent="0.25">
      <c r="A21446" s="68" t="s">
        <v>105</v>
      </c>
      <c r="B21446" s="69">
        <v>492337047</v>
      </c>
      <c r="C21446" s="68">
        <v>8904301785029</v>
      </c>
      <c r="D21446" s="69" t="s">
        <v>614</v>
      </c>
      <c r="E21446" s="65">
        <f>IFERROR(VLOOKUP(C21446,Pivot!A:B,2,0),0)</f>
        <v>0</v>
      </c>
      <c r="F21446" s="65">
        <f>IFERROR(VLOOKUP(C21446,Pivot!A:C,3,0),0)</f>
        <v>0</v>
      </c>
    </row>
    <row r="21447" spans="1:6" x14ac:dyDescent="0.25">
      <c r="A21447" s="68" t="s">
        <v>105</v>
      </c>
      <c r="B21447" s="69">
        <v>492337050</v>
      </c>
      <c r="C21447" s="68">
        <v>8904301785050</v>
      </c>
      <c r="D21447" s="69" t="s">
        <v>615</v>
      </c>
      <c r="E21447" s="65">
        <f>IFERROR(VLOOKUP(C21447,Pivot!A:B,2,0),0)</f>
        <v>0</v>
      </c>
      <c r="F21447" s="65">
        <f>IFERROR(VLOOKUP(C21447,Pivot!A:C,3,0),0)</f>
        <v>0</v>
      </c>
    </row>
    <row r="21448" spans="1:6" x14ac:dyDescent="0.25">
      <c r="A21448" s="68" t="s">
        <v>105</v>
      </c>
      <c r="B21448" s="69">
        <v>492337041</v>
      </c>
      <c r="C21448" s="68">
        <v>8904301784961</v>
      </c>
      <c r="D21448" s="69" t="s">
        <v>616</v>
      </c>
      <c r="E21448" s="65">
        <f>IFERROR(VLOOKUP(C21448,Pivot!A:B,2,0),0)</f>
        <v>0</v>
      </c>
      <c r="F21448" s="65">
        <f>IFERROR(VLOOKUP(C21448,Pivot!A:C,3,0),0)</f>
        <v>0</v>
      </c>
    </row>
    <row r="21449" spans="1:6" x14ac:dyDescent="0.25">
      <c r="A21449" s="68" t="s">
        <v>105</v>
      </c>
      <c r="B21449" s="69">
        <v>492337042</v>
      </c>
      <c r="C21449" s="68">
        <v>8904301784978</v>
      </c>
      <c r="D21449" s="69" t="s">
        <v>617</v>
      </c>
      <c r="E21449" s="65">
        <f>IFERROR(VLOOKUP(C21449,Pivot!A:B,2,0),0)</f>
        <v>0</v>
      </c>
      <c r="F21449" s="65">
        <f>IFERROR(VLOOKUP(C21449,Pivot!A:C,3,0),0)</f>
        <v>0</v>
      </c>
    </row>
    <row r="21450" spans="1:6" x14ac:dyDescent="0.25">
      <c r="A21450" s="68" t="s">
        <v>105</v>
      </c>
      <c r="B21450" s="69">
        <v>492337044</v>
      </c>
      <c r="C21450" s="68">
        <v>8904301784992</v>
      </c>
      <c r="D21450" s="69" t="s">
        <v>618</v>
      </c>
      <c r="E21450" s="65">
        <f>IFERROR(VLOOKUP(C21450,Pivot!A:B,2,0),0)</f>
        <v>0</v>
      </c>
      <c r="F21450" s="65">
        <f>IFERROR(VLOOKUP(C21450,Pivot!A:C,3,0),0)</f>
        <v>0</v>
      </c>
    </row>
    <row r="21451" spans="1:6" x14ac:dyDescent="0.25">
      <c r="A21451" s="68" t="s">
        <v>105</v>
      </c>
      <c r="B21451" s="69">
        <v>492337045</v>
      </c>
      <c r="C21451" s="68">
        <v>8904301785005</v>
      </c>
      <c r="D21451" s="69" t="s">
        <v>619</v>
      </c>
      <c r="E21451" s="65">
        <f>IFERROR(VLOOKUP(C21451,Pivot!A:B,2,0),0)</f>
        <v>0</v>
      </c>
      <c r="F21451" s="65">
        <f>IFERROR(VLOOKUP(C21451,Pivot!A:C,3,0),0)</f>
        <v>0</v>
      </c>
    </row>
    <row r="21452" spans="1:6" x14ac:dyDescent="0.25">
      <c r="A21452" s="68" t="s">
        <v>105</v>
      </c>
      <c r="B21452" s="69">
        <v>492337043</v>
      </c>
      <c r="C21452" s="68">
        <v>8904301784985</v>
      </c>
      <c r="D21452" s="69" t="s">
        <v>620</v>
      </c>
      <c r="E21452" s="65">
        <f>IFERROR(VLOOKUP(C21452,Pivot!A:B,2,0),0)</f>
        <v>0</v>
      </c>
      <c r="F21452" s="65">
        <f>IFERROR(VLOOKUP(C21452,Pivot!A:C,3,0),0)</f>
        <v>0</v>
      </c>
    </row>
    <row r="21453" spans="1:6" x14ac:dyDescent="0.25">
      <c r="A21453" s="68" t="s">
        <v>105</v>
      </c>
      <c r="B21453" s="69">
        <v>492337046</v>
      </c>
      <c r="C21453" s="68">
        <v>8904301785012</v>
      </c>
      <c r="D21453" s="69" t="s">
        <v>621</v>
      </c>
      <c r="E21453" s="65">
        <f>IFERROR(VLOOKUP(C21453,Pivot!A:B,2,0),0)</f>
        <v>0</v>
      </c>
      <c r="F21453" s="65">
        <f>IFERROR(VLOOKUP(C21453,Pivot!A:C,3,0),0)</f>
        <v>0</v>
      </c>
    </row>
    <row r="21454" spans="1:6" x14ac:dyDescent="0.25">
      <c r="A21454" s="68" t="s">
        <v>105</v>
      </c>
      <c r="B21454" s="69">
        <v>492410098</v>
      </c>
      <c r="C21454" s="68">
        <v>5034253005333</v>
      </c>
      <c r="D21454" s="69" t="s">
        <v>14335</v>
      </c>
      <c r="E21454" s="65">
        <f>IFERROR(VLOOKUP(C21454,Pivot!A:B,2,0),0)</f>
        <v>0</v>
      </c>
      <c r="F21454" s="65">
        <f>IFERROR(VLOOKUP(C21454,Pivot!A:C,3,0),0)</f>
        <v>0</v>
      </c>
    </row>
    <row r="21455" spans="1:6" x14ac:dyDescent="0.25">
      <c r="A21455" s="68" t="s">
        <v>105</v>
      </c>
      <c r="B21455" s="69">
        <v>492365284</v>
      </c>
      <c r="C21455" s="68">
        <v>5050048168939</v>
      </c>
      <c r="D21455" s="69" t="s">
        <v>14336</v>
      </c>
      <c r="E21455" s="65">
        <f>IFERROR(VLOOKUP(C21455,Pivot!A:B,2,0),0)</f>
        <v>0</v>
      </c>
      <c r="F21455" s="65">
        <f>IFERROR(VLOOKUP(C21455,Pivot!A:C,3,0),0)</f>
        <v>0</v>
      </c>
    </row>
    <row r="21456" spans="1:6" x14ac:dyDescent="0.25">
      <c r="A21456" s="68" t="s">
        <v>105</v>
      </c>
      <c r="B21456" s="69">
        <v>492365285</v>
      </c>
      <c r="C21456" s="68">
        <v>5050048133562</v>
      </c>
      <c r="D21456" s="69" t="s">
        <v>14337</v>
      </c>
      <c r="E21456" s="65">
        <f>IFERROR(VLOOKUP(C21456,Pivot!A:B,2,0),0)</f>
        <v>0</v>
      </c>
      <c r="F21456" s="65">
        <f>IFERROR(VLOOKUP(C21456,Pivot!A:C,3,0),0)</f>
        <v>0</v>
      </c>
    </row>
    <row r="21457" spans="1:6" x14ac:dyDescent="0.25">
      <c r="A21457" s="68" t="s">
        <v>105</v>
      </c>
      <c r="B21457" s="69">
        <v>492410097</v>
      </c>
      <c r="C21457" s="68">
        <v>5034253005296</v>
      </c>
      <c r="D21457" s="69" t="s">
        <v>14338</v>
      </c>
      <c r="E21457" s="65">
        <f>IFERROR(VLOOKUP(C21457,Pivot!A:B,2,0),0)</f>
        <v>0</v>
      </c>
      <c r="F21457" s="65">
        <f>IFERROR(VLOOKUP(C21457,Pivot!A:C,3,0),0)</f>
        <v>0</v>
      </c>
    </row>
    <row r="21458" spans="1:6" x14ac:dyDescent="0.25">
      <c r="A21458" s="68" t="s">
        <v>105</v>
      </c>
      <c r="B21458" s="69">
        <v>492410096</v>
      </c>
      <c r="C21458" s="68">
        <v>5034253005272</v>
      </c>
      <c r="D21458" s="69" t="s">
        <v>14339</v>
      </c>
      <c r="E21458" s="65">
        <f>IFERROR(VLOOKUP(C21458,Pivot!A:B,2,0),0)</f>
        <v>0</v>
      </c>
      <c r="F21458" s="65">
        <f>IFERROR(VLOOKUP(C21458,Pivot!A:C,3,0),0)</f>
        <v>0</v>
      </c>
    </row>
    <row r="21459" spans="1:6" x14ac:dyDescent="0.25">
      <c r="A21459" s="68" t="s">
        <v>105</v>
      </c>
      <c r="B21459" s="69">
        <v>492365283</v>
      </c>
      <c r="C21459" s="68">
        <v>5050048133326</v>
      </c>
      <c r="D21459" s="69" t="s">
        <v>14340</v>
      </c>
      <c r="E21459" s="65">
        <f>IFERROR(VLOOKUP(C21459,Pivot!A:B,2,0),0)</f>
        <v>0</v>
      </c>
      <c r="F21459" s="65">
        <f>IFERROR(VLOOKUP(C21459,Pivot!A:C,3,0),0)</f>
        <v>0</v>
      </c>
    </row>
    <row r="21460" spans="1:6" x14ac:dyDescent="0.25">
      <c r="A21460" s="68" t="s">
        <v>105</v>
      </c>
      <c r="B21460" s="69">
        <v>492365288</v>
      </c>
      <c r="C21460" s="68">
        <v>5050048060943</v>
      </c>
      <c r="D21460" s="69" t="s">
        <v>622</v>
      </c>
      <c r="E21460" s="65">
        <f>IFERROR(VLOOKUP(C21460,Pivot!A:B,2,0),0)</f>
        <v>0</v>
      </c>
      <c r="F21460" s="65">
        <f>IFERROR(VLOOKUP(C21460,Pivot!A:C,3,0),0)</f>
        <v>0</v>
      </c>
    </row>
    <row r="21461" spans="1:6" x14ac:dyDescent="0.25">
      <c r="A21461" s="68" t="s">
        <v>105</v>
      </c>
      <c r="B21461" s="69">
        <v>492410100</v>
      </c>
      <c r="C21461" s="68">
        <v>5034253005357</v>
      </c>
      <c r="D21461" s="69" t="s">
        <v>14341</v>
      </c>
      <c r="E21461" s="65">
        <f>IFERROR(VLOOKUP(C21461,Pivot!A:B,2,0),0)</f>
        <v>0</v>
      </c>
      <c r="F21461" s="65">
        <f>IFERROR(VLOOKUP(C21461,Pivot!A:C,3,0),0)</f>
        <v>0</v>
      </c>
    </row>
    <row r="21462" spans="1:6" x14ac:dyDescent="0.25">
      <c r="A21462" s="68" t="s">
        <v>105</v>
      </c>
      <c r="B21462" s="69">
        <v>492410101</v>
      </c>
      <c r="C21462" s="68">
        <v>5050048059961</v>
      </c>
      <c r="D21462" s="69" t="s">
        <v>14342</v>
      </c>
      <c r="E21462" s="65">
        <f>IFERROR(VLOOKUP(C21462,Pivot!A:B,2,0),0)</f>
        <v>0</v>
      </c>
      <c r="F21462" s="65">
        <f>IFERROR(VLOOKUP(C21462,Pivot!A:C,3,0),0)</f>
        <v>0</v>
      </c>
    </row>
    <row r="21463" spans="1:6" x14ac:dyDescent="0.25">
      <c r="A21463" s="68" t="s">
        <v>105</v>
      </c>
      <c r="B21463" s="69">
        <v>492365290</v>
      </c>
      <c r="C21463" s="68">
        <v>5050048060776</v>
      </c>
      <c r="D21463" s="69" t="s">
        <v>14343</v>
      </c>
      <c r="E21463" s="65">
        <f>IFERROR(VLOOKUP(C21463,Pivot!A:B,2,0),0)</f>
        <v>0</v>
      </c>
      <c r="F21463" s="65">
        <f>IFERROR(VLOOKUP(C21463,Pivot!A:C,3,0),0)</f>
        <v>0</v>
      </c>
    </row>
    <row r="21464" spans="1:6" x14ac:dyDescent="0.25">
      <c r="A21464" s="68" t="s">
        <v>105</v>
      </c>
      <c r="B21464" s="69">
        <v>492365286</v>
      </c>
      <c r="C21464" s="68">
        <v>5050048168885</v>
      </c>
      <c r="D21464" s="69" t="s">
        <v>623</v>
      </c>
      <c r="E21464" s="65">
        <f>IFERROR(VLOOKUP(C21464,Pivot!A:B,2,0),0)</f>
        <v>0</v>
      </c>
      <c r="F21464" s="65">
        <f>IFERROR(VLOOKUP(C21464,Pivot!A:C,3,0),0)</f>
        <v>0</v>
      </c>
    </row>
    <row r="21465" spans="1:6" x14ac:dyDescent="0.25">
      <c r="A21465" s="68" t="s">
        <v>105</v>
      </c>
      <c r="B21465" s="69">
        <v>492365287</v>
      </c>
      <c r="C21465" s="68">
        <v>5050048168892</v>
      </c>
      <c r="D21465" s="69" t="s">
        <v>14344</v>
      </c>
      <c r="E21465" s="65">
        <f>IFERROR(VLOOKUP(C21465,Pivot!A:B,2,0),0)</f>
        <v>0</v>
      </c>
      <c r="F21465" s="65">
        <f>IFERROR(VLOOKUP(C21465,Pivot!A:C,3,0),0)</f>
        <v>0</v>
      </c>
    </row>
    <row r="21466" spans="1:6" x14ac:dyDescent="0.25">
      <c r="A21466" s="68" t="s">
        <v>105</v>
      </c>
      <c r="B21466" s="69">
        <v>492365289</v>
      </c>
      <c r="C21466" s="68">
        <v>5034253003292</v>
      </c>
      <c r="D21466" s="69" t="s">
        <v>14345</v>
      </c>
      <c r="E21466" s="65">
        <f>IFERROR(VLOOKUP(C21466,Pivot!A:B,2,0),0)</f>
        <v>0</v>
      </c>
      <c r="F21466" s="65">
        <f>IFERROR(VLOOKUP(C21466,Pivot!A:C,3,0),0)</f>
        <v>0</v>
      </c>
    </row>
    <row r="21467" spans="1:6" x14ac:dyDescent="0.25">
      <c r="A21467" s="68" t="s">
        <v>105</v>
      </c>
      <c r="B21467" s="69">
        <v>492365281</v>
      </c>
      <c r="C21467" s="68">
        <v>5034253003285</v>
      </c>
      <c r="D21467" s="69" t="s">
        <v>14346</v>
      </c>
      <c r="E21467" s="65">
        <f>IFERROR(VLOOKUP(C21467,Pivot!A:B,2,0),0)</f>
        <v>0</v>
      </c>
      <c r="F21467" s="65">
        <f>IFERROR(VLOOKUP(C21467,Pivot!A:C,3,0),0)</f>
        <v>0</v>
      </c>
    </row>
    <row r="21468" spans="1:6" x14ac:dyDescent="0.25">
      <c r="A21468" s="68" t="s">
        <v>105</v>
      </c>
      <c r="B21468" s="69">
        <v>492365282</v>
      </c>
      <c r="C21468" s="68">
        <v>5050048168861</v>
      </c>
      <c r="D21468" s="69" t="s">
        <v>14347</v>
      </c>
      <c r="E21468" s="65">
        <f>IFERROR(VLOOKUP(C21468,Pivot!A:B,2,0),0)</f>
        <v>0</v>
      </c>
      <c r="F21468" s="65">
        <f>IFERROR(VLOOKUP(C21468,Pivot!A:C,3,0),0)</f>
        <v>0</v>
      </c>
    </row>
    <row r="21469" spans="1:6" x14ac:dyDescent="0.25">
      <c r="A21469" s="68" t="s">
        <v>105</v>
      </c>
      <c r="B21469" s="69">
        <v>492410099</v>
      </c>
      <c r="C21469" s="68">
        <v>5034253005340</v>
      </c>
      <c r="D21469" s="69" t="s">
        <v>14348</v>
      </c>
      <c r="E21469" s="65">
        <f>IFERROR(VLOOKUP(C21469,Pivot!A:B,2,0),0)</f>
        <v>0</v>
      </c>
      <c r="F21469" s="65">
        <f>IFERROR(VLOOKUP(C21469,Pivot!A:C,3,0),0)</f>
        <v>0</v>
      </c>
    </row>
    <row r="21470" spans="1:6" x14ac:dyDescent="0.25">
      <c r="A21470" s="68" t="s">
        <v>105</v>
      </c>
      <c r="B21470" s="69">
        <v>492407799</v>
      </c>
      <c r="C21470" s="68">
        <v>5034253000864</v>
      </c>
      <c r="D21470" s="69" t="s">
        <v>14349</v>
      </c>
      <c r="E21470" s="65">
        <f>IFERROR(VLOOKUP(C21470,Pivot!A:B,2,0),0)</f>
        <v>0</v>
      </c>
      <c r="F21470" s="65">
        <f>IFERROR(VLOOKUP(C21470,Pivot!A:C,3,0),0)</f>
        <v>0</v>
      </c>
    </row>
    <row r="21471" spans="1:6" x14ac:dyDescent="0.25">
      <c r="A21471" s="68" t="s">
        <v>105</v>
      </c>
      <c r="B21471" s="69">
        <v>492908810</v>
      </c>
      <c r="C21471" s="68">
        <v>5034253003759</v>
      </c>
      <c r="D21471" s="69" t="s">
        <v>14350</v>
      </c>
      <c r="E21471" s="65">
        <f>IFERROR(VLOOKUP(C21471,Pivot!A:B,2,0),0)</f>
        <v>0</v>
      </c>
      <c r="F21471" s="65">
        <f>IFERROR(VLOOKUP(C21471,Pivot!A:C,3,0),0)</f>
        <v>0</v>
      </c>
    </row>
    <row r="21472" spans="1:6" x14ac:dyDescent="0.25">
      <c r="A21472" s="68" t="s">
        <v>105</v>
      </c>
      <c r="B21472" s="69">
        <v>492908814</v>
      </c>
      <c r="C21472" s="68">
        <v>5034253003902</v>
      </c>
      <c r="D21472" s="69" t="s">
        <v>14351</v>
      </c>
      <c r="E21472" s="65">
        <f>IFERROR(VLOOKUP(C21472,Pivot!A:B,2,0),0)</f>
        <v>0</v>
      </c>
      <c r="F21472" s="65">
        <f>IFERROR(VLOOKUP(C21472,Pivot!A:C,3,0),0)</f>
        <v>0</v>
      </c>
    </row>
    <row r="21473" spans="1:6" x14ac:dyDescent="0.25">
      <c r="A21473" s="68" t="s">
        <v>105</v>
      </c>
      <c r="B21473" s="69">
        <v>492908812</v>
      </c>
      <c r="C21473" s="68">
        <v>5034253003995</v>
      </c>
      <c r="D21473" s="69" t="s">
        <v>14352</v>
      </c>
      <c r="E21473" s="65">
        <f>IFERROR(VLOOKUP(C21473,Pivot!A:B,2,0),0)</f>
        <v>0</v>
      </c>
      <c r="F21473" s="65">
        <f>IFERROR(VLOOKUP(C21473,Pivot!A:C,3,0),0)</f>
        <v>0</v>
      </c>
    </row>
    <row r="21474" spans="1:6" x14ac:dyDescent="0.25">
      <c r="A21474" s="68" t="s">
        <v>105</v>
      </c>
      <c r="B21474" s="69">
        <v>492908811</v>
      </c>
      <c r="C21474" s="68">
        <v>5034253005913</v>
      </c>
      <c r="D21474" s="69" t="s">
        <v>14353</v>
      </c>
      <c r="E21474" s="65">
        <f>IFERROR(VLOOKUP(C21474,Pivot!A:B,2,0),0)</f>
        <v>0</v>
      </c>
      <c r="F21474" s="65">
        <f>IFERROR(VLOOKUP(C21474,Pivot!A:C,3,0),0)</f>
        <v>0</v>
      </c>
    </row>
    <row r="21475" spans="1:6" x14ac:dyDescent="0.25">
      <c r="A21475" s="68" t="s">
        <v>105</v>
      </c>
      <c r="B21475" s="69">
        <v>492908813</v>
      </c>
      <c r="C21475" s="68">
        <v>5034253004008</v>
      </c>
      <c r="D21475" s="69" t="s">
        <v>14354</v>
      </c>
      <c r="E21475" s="65">
        <f>IFERROR(VLOOKUP(C21475,Pivot!A:B,2,0),0)</f>
        <v>0</v>
      </c>
      <c r="F21475" s="65">
        <f>IFERROR(VLOOKUP(C21475,Pivot!A:C,3,0),0)</f>
        <v>0</v>
      </c>
    </row>
    <row r="21476" spans="1:6" x14ac:dyDescent="0.25">
      <c r="A21476" s="68" t="s">
        <v>105</v>
      </c>
      <c r="B21476" s="69">
        <v>492408551</v>
      </c>
      <c r="C21476" s="68">
        <v>8904027121590</v>
      </c>
      <c r="D21476" s="69" t="s">
        <v>14355</v>
      </c>
      <c r="E21476" s="65">
        <f>IFERROR(VLOOKUP(C21476,Pivot!A:B,2,0),0)</f>
        <v>0</v>
      </c>
      <c r="F21476" s="65">
        <f>IFERROR(VLOOKUP(C21476,Pivot!A:C,3,0),0)</f>
        <v>0</v>
      </c>
    </row>
    <row r="21477" spans="1:6" x14ac:dyDescent="0.25">
      <c r="A21477" s="68" t="s">
        <v>105</v>
      </c>
      <c r="B21477" s="69">
        <v>492408550</v>
      </c>
      <c r="C21477" s="68">
        <v>8904027121408</v>
      </c>
      <c r="D21477" s="69" t="s">
        <v>14356</v>
      </c>
      <c r="E21477" s="65">
        <f>IFERROR(VLOOKUP(C21477,Pivot!A:B,2,0),0)</f>
        <v>0</v>
      </c>
      <c r="F21477" s="65">
        <f>IFERROR(VLOOKUP(C21477,Pivot!A:C,3,0),0)</f>
        <v>0</v>
      </c>
    </row>
    <row r="21478" spans="1:6" x14ac:dyDescent="0.25">
      <c r="A21478" s="68" t="s">
        <v>105</v>
      </c>
      <c r="B21478" s="69">
        <v>492408552</v>
      </c>
      <c r="C21478" s="68">
        <v>8904027121415</v>
      </c>
      <c r="D21478" s="69" t="s">
        <v>14357</v>
      </c>
      <c r="E21478" s="65">
        <f>IFERROR(VLOOKUP(C21478,Pivot!A:B,2,0),0)</f>
        <v>0</v>
      </c>
      <c r="F21478" s="65">
        <f>IFERROR(VLOOKUP(C21478,Pivot!A:C,3,0),0)</f>
        <v>0</v>
      </c>
    </row>
    <row r="21479" spans="1:6" x14ac:dyDescent="0.25">
      <c r="A21479" s="68" t="s">
        <v>105</v>
      </c>
      <c r="B21479" s="69">
        <v>492408553</v>
      </c>
      <c r="C21479" s="68">
        <v>8904027121606</v>
      </c>
      <c r="D21479" s="69" t="s">
        <v>14358</v>
      </c>
      <c r="E21479" s="65">
        <f>IFERROR(VLOOKUP(C21479,Pivot!A:B,2,0),0)</f>
        <v>0</v>
      </c>
      <c r="F21479" s="65">
        <f>IFERROR(VLOOKUP(C21479,Pivot!A:C,3,0),0)</f>
        <v>0</v>
      </c>
    </row>
    <row r="21480" spans="1:6" x14ac:dyDescent="0.25">
      <c r="A21480" s="70" t="s">
        <v>105</v>
      </c>
      <c r="B21480" s="71">
        <v>492409245</v>
      </c>
      <c r="C21480" s="72">
        <v>8905450038622</v>
      </c>
      <c r="D21480" s="71" t="s">
        <v>273</v>
      </c>
      <c r="E21480" s="65">
        <f>IFERROR(VLOOKUP(C21480,Pivot!A:B,2,0),0)</f>
        <v>0</v>
      </c>
      <c r="F21480" s="65">
        <f>IFERROR(VLOOKUP(C21480,Pivot!A:C,3,0),0)</f>
        <v>0</v>
      </c>
    </row>
    <row r="21481" spans="1:6" x14ac:dyDescent="0.25">
      <c r="A21481" s="70" t="s">
        <v>105</v>
      </c>
      <c r="B21481" s="71">
        <v>492365294</v>
      </c>
      <c r="C21481" s="72">
        <v>492365294</v>
      </c>
      <c r="D21481" s="71" t="s">
        <v>14359</v>
      </c>
      <c r="E21481" s="65">
        <f>IFERROR(VLOOKUP(C21481,Pivot!A:B,2,0),0)</f>
        <v>0</v>
      </c>
      <c r="F21481" s="65">
        <f>IFERROR(VLOOKUP(C21481,Pivot!A:C,3,0),0)</f>
        <v>0</v>
      </c>
    </row>
    <row r="21482" spans="1:6" x14ac:dyDescent="0.25">
      <c r="A21482" s="70" t="s">
        <v>105</v>
      </c>
      <c r="B21482" s="71">
        <v>492365294</v>
      </c>
      <c r="C21482" s="72">
        <v>8905450024113</v>
      </c>
      <c r="D21482" s="71" t="s">
        <v>14359</v>
      </c>
      <c r="E21482" s="65">
        <f>IFERROR(VLOOKUP(C21482,Pivot!A:B,2,0),0)</f>
        <v>0</v>
      </c>
      <c r="F21482" s="65">
        <f>IFERROR(VLOOKUP(C21482,Pivot!A:C,3,0),0)</f>
        <v>0</v>
      </c>
    </row>
    <row r="21483" spans="1:6" x14ac:dyDescent="0.25">
      <c r="A21483" s="70" t="s">
        <v>105</v>
      </c>
      <c r="B21483" s="71">
        <v>492365293</v>
      </c>
      <c r="C21483" s="72">
        <v>492365293</v>
      </c>
      <c r="D21483" s="71" t="s">
        <v>14360</v>
      </c>
      <c r="E21483" s="65">
        <f>IFERROR(VLOOKUP(C21483,Pivot!A:B,2,0),0)</f>
        <v>0</v>
      </c>
      <c r="F21483" s="65">
        <f>IFERROR(VLOOKUP(C21483,Pivot!A:C,3,0),0)</f>
        <v>0</v>
      </c>
    </row>
    <row r="21484" spans="1:6" x14ac:dyDescent="0.25">
      <c r="A21484" s="70" t="s">
        <v>105</v>
      </c>
      <c r="B21484" s="71">
        <v>492365293</v>
      </c>
      <c r="C21484" s="72">
        <v>8905450024106</v>
      </c>
      <c r="D21484" s="71" t="s">
        <v>14360</v>
      </c>
      <c r="E21484" s="65">
        <f>IFERROR(VLOOKUP(C21484,Pivot!A:B,2,0),0)</f>
        <v>0</v>
      </c>
      <c r="F21484" s="65">
        <f>IFERROR(VLOOKUP(C21484,Pivot!A:C,3,0),0)</f>
        <v>0</v>
      </c>
    </row>
    <row r="21485" spans="1:6" x14ac:dyDescent="0.25">
      <c r="A21485" s="70" t="s">
        <v>105</v>
      </c>
      <c r="B21485" s="71">
        <v>492365292</v>
      </c>
      <c r="C21485" s="72">
        <v>492365292</v>
      </c>
      <c r="D21485" s="71" t="s">
        <v>14361</v>
      </c>
      <c r="E21485" s="65">
        <f>IFERROR(VLOOKUP(C21485,Pivot!A:B,2,0),0)</f>
        <v>0</v>
      </c>
      <c r="F21485" s="65">
        <f>IFERROR(VLOOKUP(C21485,Pivot!A:C,3,0),0)</f>
        <v>0</v>
      </c>
    </row>
    <row r="21486" spans="1:6" x14ac:dyDescent="0.25">
      <c r="A21486" s="70" t="s">
        <v>105</v>
      </c>
      <c r="B21486" s="71">
        <v>492365292</v>
      </c>
      <c r="C21486" s="72">
        <v>8905450024090</v>
      </c>
      <c r="D21486" s="71" t="s">
        <v>14361</v>
      </c>
      <c r="E21486" s="65">
        <f>IFERROR(VLOOKUP(C21486,Pivot!A:B,2,0),0)</f>
        <v>0</v>
      </c>
      <c r="F21486" s="65">
        <f>IFERROR(VLOOKUP(C21486,Pivot!A:C,3,0),0)</f>
        <v>0</v>
      </c>
    </row>
    <row r="21487" spans="1:6" x14ac:dyDescent="0.25">
      <c r="A21487" s="70" t="s">
        <v>105</v>
      </c>
      <c r="B21487" s="71">
        <v>493175529</v>
      </c>
      <c r="C21487" s="72">
        <v>5015353062426</v>
      </c>
      <c r="D21487" s="71" t="s">
        <v>14362</v>
      </c>
      <c r="E21487" s="65">
        <f>IFERROR(VLOOKUP(C21487,Pivot!A:B,2,0),0)</f>
        <v>0</v>
      </c>
      <c r="F21487" s="65">
        <f>IFERROR(VLOOKUP(C21487,Pivot!A:C,3,0),0)</f>
        <v>0</v>
      </c>
    </row>
    <row r="21488" spans="1:6" x14ac:dyDescent="0.25">
      <c r="A21488" s="68" t="s">
        <v>105</v>
      </c>
      <c r="B21488" s="68">
        <v>493175527</v>
      </c>
      <c r="C21488" s="68">
        <v>5015353062402</v>
      </c>
      <c r="D21488" s="69" t="s">
        <v>14363</v>
      </c>
      <c r="E21488" s="65">
        <f>IFERROR(VLOOKUP(C21488,Pivot!A:B,2,0),0)</f>
        <v>0</v>
      </c>
      <c r="F21488" s="65">
        <f>IFERROR(VLOOKUP(C21488,Pivot!A:C,3,0),0)</f>
        <v>0</v>
      </c>
    </row>
    <row r="21489" spans="1:6" x14ac:dyDescent="0.25">
      <c r="A21489" s="68" t="s">
        <v>105</v>
      </c>
      <c r="B21489" s="68">
        <v>493175528</v>
      </c>
      <c r="C21489" s="68">
        <v>5015353062419</v>
      </c>
      <c r="D21489" s="69" t="s">
        <v>14364</v>
      </c>
      <c r="E21489" s="65">
        <f>IFERROR(VLOOKUP(C21489,Pivot!A:B,2,0),0)</f>
        <v>0</v>
      </c>
      <c r="F21489" s="65">
        <f>IFERROR(VLOOKUP(C21489,Pivot!A:C,3,0),0)</f>
        <v>0</v>
      </c>
    </row>
    <row r="21490" spans="1:6" x14ac:dyDescent="0.25">
      <c r="A21490" s="68" t="s">
        <v>105</v>
      </c>
      <c r="B21490" s="68">
        <v>493174250</v>
      </c>
      <c r="C21490" s="68">
        <v>8905450233072</v>
      </c>
      <c r="D21490" s="69" t="s">
        <v>14365</v>
      </c>
      <c r="E21490" s="65">
        <f>IFERROR(VLOOKUP(C21490,Pivot!A:B,2,0),0)</f>
        <v>0</v>
      </c>
      <c r="F21490" s="65">
        <f>IFERROR(VLOOKUP(C21490,Pivot!A:C,3,0),0)</f>
        <v>0</v>
      </c>
    </row>
    <row r="21491" spans="1:6" x14ac:dyDescent="0.25">
      <c r="A21491" s="68" t="s">
        <v>105</v>
      </c>
      <c r="B21491" s="68">
        <v>493173772</v>
      </c>
      <c r="C21491" s="68">
        <v>50743650550</v>
      </c>
      <c r="D21491" s="69" t="s">
        <v>274</v>
      </c>
      <c r="E21491" s="65">
        <f>IFERROR(VLOOKUP(C21491,Pivot!A:B,2,0),0)</f>
        <v>0</v>
      </c>
      <c r="F21491" s="65">
        <f>IFERROR(VLOOKUP(C21491,Pivot!A:C,3,0),0)</f>
        <v>0</v>
      </c>
    </row>
    <row r="21492" spans="1:6" x14ac:dyDescent="0.25">
      <c r="A21492" s="68" t="s">
        <v>105</v>
      </c>
      <c r="B21492" s="68">
        <v>493173773</v>
      </c>
      <c r="C21492" s="68">
        <v>50743650567</v>
      </c>
      <c r="D21492" s="69" t="s">
        <v>275</v>
      </c>
      <c r="E21492" s="65">
        <f>IFERROR(VLOOKUP(C21492,Pivot!A:B,2,0),0)</f>
        <v>0</v>
      </c>
      <c r="F21492" s="65">
        <f>IFERROR(VLOOKUP(C21492,Pivot!A:C,3,0),0)</f>
        <v>0</v>
      </c>
    </row>
    <row r="21493" spans="1:6" x14ac:dyDescent="0.25">
      <c r="A21493" s="68" t="s">
        <v>105</v>
      </c>
      <c r="B21493" s="68">
        <v>493173771</v>
      </c>
      <c r="C21493" s="68">
        <v>50743650543</v>
      </c>
      <c r="D21493" s="69" t="s">
        <v>276</v>
      </c>
      <c r="E21493" s="65">
        <f>IFERROR(VLOOKUP(C21493,Pivot!A:B,2,0),0)</f>
        <v>0</v>
      </c>
      <c r="F21493" s="65">
        <f>IFERROR(VLOOKUP(C21493,Pivot!A:C,3,0),0)</f>
        <v>0</v>
      </c>
    </row>
    <row r="21494" spans="1:6" x14ac:dyDescent="0.25">
      <c r="A21494" s="68" t="s">
        <v>105</v>
      </c>
      <c r="B21494" s="68">
        <v>493173771</v>
      </c>
      <c r="C21494" s="68">
        <v>493173771</v>
      </c>
      <c r="D21494" s="69" t="s">
        <v>276</v>
      </c>
      <c r="E21494" s="65">
        <f>IFERROR(VLOOKUP(C21494,Pivot!A:B,2,0),0)</f>
        <v>0</v>
      </c>
      <c r="F21494" s="65">
        <f>IFERROR(VLOOKUP(C21494,Pivot!A:C,3,0),0)</f>
        <v>0</v>
      </c>
    </row>
    <row r="21495" spans="1:6" x14ac:dyDescent="0.25">
      <c r="A21495" s="68" t="s">
        <v>105</v>
      </c>
      <c r="B21495" s="68">
        <v>493173774</v>
      </c>
      <c r="C21495" s="68">
        <v>50743650574</v>
      </c>
      <c r="D21495" s="69" t="s">
        <v>277</v>
      </c>
      <c r="E21495" s="65">
        <f>IFERROR(VLOOKUP(C21495,Pivot!A:B,2,0),0)</f>
        <v>0</v>
      </c>
      <c r="F21495" s="65">
        <f>IFERROR(VLOOKUP(C21495,Pivot!A:C,3,0),0)</f>
        <v>0</v>
      </c>
    </row>
    <row r="21496" spans="1:6" x14ac:dyDescent="0.25">
      <c r="A21496" s="68" t="s">
        <v>105</v>
      </c>
      <c r="B21496" s="68">
        <v>491108145</v>
      </c>
      <c r="C21496" s="68">
        <v>8906046940657</v>
      </c>
      <c r="D21496" s="69" t="s">
        <v>14366</v>
      </c>
      <c r="E21496" s="65">
        <f>IFERROR(VLOOKUP(C21496,Pivot!A:B,2,0),0)</f>
        <v>0</v>
      </c>
      <c r="F21496" s="65">
        <f>IFERROR(VLOOKUP(C21496,Pivot!A:C,3,0),0)</f>
        <v>0</v>
      </c>
    </row>
    <row r="21497" spans="1:6" x14ac:dyDescent="0.25">
      <c r="A21497" s="68" t="s">
        <v>105</v>
      </c>
      <c r="B21497" s="68">
        <v>493175680</v>
      </c>
      <c r="C21497" s="68">
        <v>8906046947588</v>
      </c>
      <c r="D21497" s="69" t="s">
        <v>14367</v>
      </c>
      <c r="E21497" s="65">
        <f>IFERROR(VLOOKUP(C21497,Pivot!A:B,2,0),0)</f>
        <v>0</v>
      </c>
      <c r="F21497" s="65">
        <f>IFERROR(VLOOKUP(C21497,Pivot!A:C,3,0),0)</f>
        <v>0</v>
      </c>
    </row>
    <row r="21498" spans="1:6" x14ac:dyDescent="0.25">
      <c r="A21498" s="68" t="s">
        <v>105</v>
      </c>
      <c r="B21498" s="68">
        <v>491902264</v>
      </c>
      <c r="C21498" s="68">
        <v>491902264</v>
      </c>
      <c r="D21498" s="69" t="s">
        <v>278</v>
      </c>
      <c r="E21498" s="65">
        <f>IFERROR(VLOOKUP(C21498,Pivot!A:B,2,0),0)</f>
        <v>0</v>
      </c>
      <c r="F21498" s="65">
        <f>IFERROR(VLOOKUP(C21498,Pivot!A:C,3,0),0)</f>
        <v>0</v>
      </c>
    </row>
    <row r="21499" spans="1:6" x14ac:dyDescent="0.25">
      <c r="A21499" s="68" t="s">
        <v>105</v>
      </c>
      <c r="B21499" s="68">
        <v>491902264</v>
      </c>
      <c r="C21499" s="68">
        <v>8904301753042</v>
      </c>
      <c r="D21499" s="69" t="s">
        <v>278</v>
      </c>
      <c r="E21499" s="65">
        <f>IFERROR(VLOOKUP(C21499,Pivot!A:B,2,0),0)</f>
        <v>0</v>
      </c>
      <c r="F21499" s="65">
        <f>IFERROR(VLOOKUP(C21499,Pivot!A:C,3,0),0)</f>
        <v>0</v>
      </c>
    </row>
    <row r="21500" spans="1:6" x14ac:dyDescent="0.25">
      <c r="A21500" s="68" t="s">
        <v>105</v>
      </c>
      <c r="B21500" s="68">
        <v>491902266</v>
      </c>
      <c r="C21500" s="68">
        <v>491902266</v>
      </c>
      <c r="D21500" s="69" t="s">
        <v>279</v>
      </c>
      <c r="E21500" s="65">
        <f>IFERROR(VLOOKUP(C21500,Pivot!A:B,2,0),0)</f>
        <v>0</v>
      </c>
      <c r="F21500" s="65">
        <f>IFERROR(VLOOKUP(C21500,Pivot!A:C,3,0),0)</f>
        <v>0</v>
      </c>
    </row>
    <row r="21501" spans="1:6" x14ac:dyDescent="0.25">
      <c r="A21501" s="68" t="s">
        <v>105</v>
      </c>
      <c r="B21501" s="68">
        <v>491902266</v>
      </c>
      <c r="C21501" s="68">
        <v>8904301753066</v>
      </c>
      <c r="D21501" s="69" t="s">
        <v>279</v>
      </c>
      <c r="E21501" s="65">
        <f>IFERROR(VLOOKUP(C21501,Pivot!A:B,2,0),0)</f>
        <v>0</v>
      </c>
      <c r="F21501" s="65">
        <f>IFERROR(VLOOKUP(C21501,Pivot!A:C,3,0),0)</f>
        <v>0</v>
      </c>
    </row>
    <row r="21502" spans="1:6" x14ac:dyDescent="0.25">
      <c r="A21502" s="68" t="s">
        <v>105</v>
      </c>
      <c r="B21502" s="68">
        <v>491902263</v>
      </c>
      <c r="C21502" s="68">
        <v>491902263</v>
      </c>
      <c r="D21502" s="69" t="s">
        <v>280</v>
      </c>
      <c r="E21502" s="65">
        <f>IFERROR(VLOOKUP(C21502,Pivot!A:B,2,0),0)</f>
        <v>0</v>
      </c>
      <c r="F21502" s="65">
        <f>IFERROR(VLOOKUP(C21502,Pivot!A:C,3,0),0)</f>
        <v>0</v>
      </c>
    </row>
    <row r="21503" spans="1:6" x14ac:dyDescent="0.25">
      <c r="A21503" s="68" t="s">
        <v>105</v>
      </c>
      <c r="B21503" s="68">
        <v>491902263</v>
      </c>
      <c r="C21503" s="68">
        <v>8904301753035</v>
      </c>
      <c r="D21503" s="69" t="s">
        <v>280</v>
      </c>
      <c r="E21503" s="65">
        <f>IFERROR(VLOOKUP(C21503,Pivot!A:B,2,0),0)</f>
        <v>0</v>
      </c>
      <c r="F21503" s="65">
        <f>IFERROR(VLOOKUP(C21503,Pivot!A:C,3,0),0)</f>
        <v>0</v>
      </c>
    </row>
    <row r="21504" spans="1:6" x14ac:dyDescent="0.25">
      <c r="A21504" s="68" t="s">
        <v>105</v>
      </c>
      <c r="B21504" s="68">
        <v>491902260</v>
      </c>
      <c r="C21504" s="68">
        <v>491902260</v>
      </c>
      <c r="D21504" s="69" t="s">
        <v>281</v>
      </c>
      <c r="E21504" s="65">
        <f>IFERROR(VLOOKUP(C21504,Pivot!A:B,2,0),0)</f>
        <v>0</v>
      </c>
      <c r="F21504" s="65">
        <f>IFERROR(VLOOKUP(C21504,Pivot!A:C,3,0),0)</f>
        <v>0</v>
      </c>
    </row>
    <row r="21505" spans="1:6" x14ac:dyDescent="0.25">
      <c r="A21505" s="68" t="s">
        <v>105</v>
      </c>
      <c r="B21505" s="68">
        <v>491902260</v>
      </c>
      <c r="C21505" s="68">
        <v>8904301753004</v>
      </c>
      <c r="D21505" s="69" t="s">
        <v>281</v>
      </c>
      <c r="E21505" s="65">
        <f>IFERROR(VLOOKUP(C21505,Pivot!A:B,2,0),0)</f>
        <v>0</v>
      </c>
      <c r="F21505" s="65">
        <f>IFERROR(VLOOKUP(C21505,Pivot!A:C,3,0),0)</f>
        <v>0</v>
      </c>
    </row>
    <row r="21506" spans="1:6" x14ac:dyDescent="0.25">
      <c r="A21506" s="68" t="s">
        <v>105</v>
      </c>
      <c r="B21506" s="68">
        <v>491902265</v>
      </c>
      <c r="C21506" s="68">
        <v>491902265</v>
      </c>
      <c r="D21506" s="69" t="s">
        <v>282</v>
      </c>
      <c r="E21506" s="65">
        <f>IFERROR(VLOOKUP(C21506,Pivot!A:B,2,0),0)</f>
        <v>0</v>
      </c>
      <c r="F21506" s="65">
        <f>IFERROR(VLOOKUP(C21506,Pivot!A:C,3,0),0)</f>
        <v>0</v>
      </c>
    </row>
    <row r="21507" spans="1:6" x14ac:dyDescent="0.25">
      <c r="A21507" s="68" t="s">
        <v>105</v>
      </c>
      <c r="B21507" s="68">
        <v>491902265</v>
      </c>
      <c r="C21507" s="68">
        <v>8904301753059</v>
      </c>
      <c r="D21507" s="69" t="s">
        <v>282</v>
      </c>
      <c r="E21507" s="65">
        <f>IFERROR(VLOOKUP(C21507,Pivot!A:B,2,0),0)</f>
        <v>0</v>
      </c>
      <c r="F21507" s="65">
        <f>IFERROR(VLOOKUP(C21507,Pivot!A:C,3,0),0)</f>
        <v>0</v>
      </c>
    </row>
    <row r="21508" spans="1:6" x14ac:dyDescent="0.25">
      <c r="A21508" s="68" t="s">
        <v>105</v>
      </c>
      <c r="B21508" s="68">
        <v>491902265</v>
      </c>
      <c r="C21508" s="68">
        <v>5015353915913</v>
      </c>
      <c r="D21508" s="69" t="s">
        <v>282</v>
      </c>
      <c r="E21508" s="65">
        <f>IFERROR(VLOOKUP(C21508,Pivot!A:B,2,0),0)</f>
        <v>0</v>
      </c>
      <c r="F21508" s="65">
        <f>IFERROR(VLOOKUP(C21508,Pivot!A:C,3,0),0)</f>
        <v>0</v>
      </c>
    </row>
    <row r="21509" spans="1:6" x14ac:dyDescent="0.25">
      <c r="A21509" s="68" t="s">
        <v>105</v>
      </c>
      <c r="B21509" s="68">
        <v>491902261</v>
      </c>
      <c r="C21509" s="68">
        <v>491902261</v>
      </c>
      <c r="D21509" s="69" t="s">
        <v>283</v>
      </c>
      <c r="E21509" s="65">
        <f>IFERROR(VLOOKUP(C21509,Pivot!A:B,2,0),0)</f>
        <v>0</v>
      </c>
      <c r="F21509" s="65">
        <f>IFERROR(VLOOKUP(C21509,Pivot!A:C,3,0),0)</f>
        <v>0</v>
      </c>
    </row>
    <row r="21510" spans="1:6" x14ac:dyDescent="0.25">
      <c r="A21510" s="68" t="s">
        <v>105</v>
      </c>
      <c r="B21510" s="68">
        <v>491902261</v>
      </c>
      <c r="C21510" s="68">
        <v>8904301753011</v>
      </c>
      <c r="D21510" s="69" t="s">
        <v>283</v>
      </c>
      <c r="E21510" s="65">
        <f>IFERROR(VLOOKUP(C21510,Pivot!A:B,2,0),0)</f>
        <v>0</v>
      </c>
      <c r="F21510" s="65">
        <f>IFERROR(VLOOKUP(C21510,Pivot!A:C,3,0),0)</f>
        <v>0</v>
      </c>
    </row>
    <row r="21511" spans="1:6" x14ac:dyDescent="0.25">
      <c r="A21511" s="68" t="s">
        <v>105</v>
      </c>
      <c r="B21511" s="68">
        <v>492408255</v>
      </c>
      <c r="C21511" s="68">
        <v>8904027121552</v>
      </c>
      <c r="D21511" s="69" t="s">
        <v>14368</v>
      </c>
      <c r="E21511" s="65">
        <f>IFERROR(VLOOKUP(C21511,Pivot!A:B,2,0),0)</f>
        <v>0</v>
      </c>
      <c r="F21511" s="65">
        <f>IFERROR(VLOOKUP(C21511,Pivot!A:C,3,0),0)</f>
        <v>0</v>
      </c>
    </row>
    <row r="21512" spans="1:6" x14ac:dyDescent="0.25">
      <c r="A21512" s="68" t="s">
        <v>105</v>
      </c>
      <c r="B21512" s="68">
        <v>492908288</v>
      </c>
      <c r="C21512" s="68">
        <v>8904027122801</v>
      </c>
      <c r="D21512" s="69" t="s">
        <v>14369</v>
      </c>
      <c r="E21512" s="65">
        <f>IFERROR(VLOOKUP(C21512,Pivot!A:B,2,0),0)</f>
        <v>0</v>
      </c>
      <c r="F21512" s="65">
        <f>IFERROR(VLOOKUP(C21512,Pivot!A:C,3,0),0)</f>
        <v>0</v>
      </c>
    </row>
    <row r="21513" spans="1:6" x14ac:dyDescent="0.25">
      <c r="A21513" s="68" t="s">
        <v>105</v>
      </c>
      <c r="B21513" s="68">
        <v>492908343</v>
      </c>
      <c r="C21513" s="68">
        <v>8904027122825</v>
      </c>
      <c r="D21513" s="69" t="s">
        <v>14370</v>
      </c>
      <c r="E21513" s="65">
        <f>IFERROR(VLOOKUP(C21513,Pivot!A:B,2,0),0)</f>
        <v>0</v>
      </c>
      <c r="F21513" s="65">
        <f>IFERROR(VLOOKUP(C21513,Pivot!A:C,3,0),0)</f>
        <v>0</v>
      </c>
    </row>
    <row r="21514" spans="1:6" x14ac:dyDescent="0.25">
      <c r="A21514" s="68" t="s">
        <v>105</v>
      </c>
      <c r="B21514" s="68">
        <v>492908289</v>
      </c>
      <c r="C21514" s="68">
        <v>8904027122818</v>
      </c>
      <c r="D21514" s="69" t="s">
        <v>14371</v>
      </c>
      <c r="E21514" s="65">
        <f>IFERROR(VLOOKUP(C21514,Pivot!A:B,2,0),0)</f>
        <v>0</v>
      </c>
      <c r="F21514" s="65">
        <f>IFERROR(VLOOKUP(C21514,Pivot!A:C,3,0),0)</f>
        <v>0</v>
      </c>
    </row>
    <row r="21515" spans="1:6" x14ac:dyDescent="0.25">
      <c r="A21515" s="68" t="s">
        <v>105</v>
      </c>
      <c r="B21515" s="68">
        <v>492908344</v>
      </c>
      <c r="C21515" s="68">
        <v>8904027122832</v>
      </c>
      <c r="D21515" s="69" t="s">
        <v>14372</v>
      </c>
      <c r="E21515" s="65">
        <f>IFERROR(VLOOKUP(C21515,Pivot!A:B,2,0),0)</f>
        <v>0</v>
      </c>
      <c r="F21515" s="65">
        <f>IFERROR(VLOOKUP(C21515,Pivot!A:C,3,0),0)</f>
        <v>0</v>
      </c>
    </row>
    <row r="21516" spans="1:6" x14ac:dyDescent="0.25">
      <c r="A21516" s="68" t="s">
        <v>105</v>
      </c>
      <c r="B21516" s="68">
        <v>492408257</v>
      </c>
      <c r="C21516" s="68">
        <v>8904027121576</v>
      </c>
      <c r="D21516" s="69" t="s">
        <v>14373</v>
      </c>
      <c r="E21516" s="65">
        <f>IFERROR(VLOOKUP(C21516,Pivot!A:B,2,0),0)</f>
        <v>0</v>
      </c>
      <c r="F21516" s="65">
        <f>IFERROR(VLOOKUP(C21516,Pivot!A:C,3,0),0)</f>
        <v>0</v>
      </c>
    </row>
    <row r="21517" spans="1:6" x14ac:dyDescent="0.25">
      <c r="A21517" s="68" t="s">
        <v>105</v>
      </c>
      <c r="B21517" s="68">
        <v>492408256</v>
      </c>
      <c r="C21517" s="68">
        <v>8904027121569</v>
      </c>
      <c r="D21517" s="69" t="s">
        <v>14374</v>
      </c>
      <c r="E21517" s="65">
        <f>IFERROR(VLOOKUP(C21517,Pivot!A:B,2,0),0)</f>
        <v>0</v>
      </c>
      <c r="F21517" s="65">
        <f>IFERROR(VLOOKUP(C21517,Pivot!A:C,3,0),0)</f>
        <v>0</v>
      </c>
    </row>
    <row r="21518" spans="1:6" x14ac:dyDescent="0.25">
      <c r="A21518" s="68" t="s">
        <v>105</v>
      </c>
      <c r="B21518" s="68">
        <v>492408258</v>
      </c>
      <c r="C21518" s="68">
        <v>8904027121583</v>
      </c>
      <c r="D21518" s="69" t="s">
        <v>14375</v>
      </c>
      <c r="E21518" s="65">
        <f>IFERROR(VLOOKUP(C21518,Pivot!A:B,2,0),0)</f>
        <v>0</v>
      </c>
      <c r="F21518" s="65">
        <f>IFERROR(VLOOKUP(C21518,Pivot!A:C,3,0),0)</f>
        <v>0</v>
      </c>
    </row>
    <row r="21519" spans="1:6" x14ac:dyDescent="0.25">
      <c r="A21519" s="68" t="s">
        <v>105</v>
      </c>
      <c r="B21519" s="68">
        <v>492409438</v>
      </c>
      <c r="C21519" s="68">
        <v>492409438</v>
      </c>
      <c r="D21519" s="69" t="s">
        <v>478</v>
      </c>
      <c r="E21519" s="65">
        <f>IFERROR(VLOOKUP(C21519,Pivot!A:B,2,0),0)</f>
        <v>0</v>
      </c>
      <c r="F21519" s="65">
        <f>IFERROR(VLOOKUP(C21519,Pivot!A:C,3,0),0)</f>
        <v>0</v>
      </c>
    </row>
    <row r="21520" spans="1:6" x14ac:dyDescent="0.25">
      <c r="A21520" s="68" t="s">
        <v>105</v>
      </c>
      <c r="B21520" s="68">
        <v>492409438</v>
      </c>
      <c r="C21520" s="68">
        <v>8905450041646</v>
      </c>
      <c r="D21520" s="69" t="s">
        <v>478</v>
      </c>
      <c r="E21520" s="65">
        <f>IFERROR(VLOOKUP(C21520,Pivot!A:B,2,0),0)</f>
        <v>0</v>
      </c>
      <c r="F21520" s="65">
        <f>IFERROR(VLOOKUP(C21520,Pivot!A:C,3,0),0)</f>
        <v>0</v>
      </c>
    </row>
    <row r="21521" spans="1:6" x14ac:dyDescent="0.25">
      <c r="A21521" s="68" t="s">
        <v>105</v>
      </c>
      <c r="B21521" s="68">
        <v>492409437</v>
      </c>
      <c r="C21521" s="68">
        <v>492409437</v>
      </c>
      <c r="D21521" s="69" t="s">
        <v>479</v>
      </c>
      <c r="E21521" s="65">
        <f>IFERROR(VLOOKUP(C21521,Pivot!A:B,2,0),0)</f>
        <v>0</v>
      </c>
      <c r="F21521" s="65">
        <f>IFERROR(VLOOKUP(C21521,Pivot!A:C,3,0),0)</f>
        <v>0</v>
      </c>
    </row>
    <row r="21522" spans="1:6" x14ac:dyDescent="0.25">
      <c r="A21522" s="68" t="s">
        <v>105</v>
      </c>
      <c r="B21522" s="68">
        <v>492409437</v>
      </c>
      <c r="C21522" s="68">
        <v>8905450041639</v>
      </c>
      <c r="D21522" s="69" t="s">
        <v>479</v>
      </c>
      <c r="E21522" s="65">
        <f>IFERROR(VLOOKUP(C21522,Pivot!A:B,2,0),0)</f>
        <v>0</v>
      </c>
      <c r="F21522" s="65">
        <f>IFERROR(VLOOKUP(C21522,Pivot!A:C,3,0),0)</f>
        <v>0</v>
      </c>
    </row>
    <row r="21523" spans="1:6" x14ac:dyDescent="0.25">
      <c r="A21523" s="68" t="s">
        <v>105</v>
      </c>
      <c r="B21523" s="68">
        <v>492409435</v>
      </c>
      <c r="C21523" s="68">
        <v>492409435</v>
      </c>
      <c r="D21523" s="69" t="s">
        <v>480</v>
      </c>
      <c r="E21523" s="65">
        <f>IFERROR(VLOOKUP(C21523,Pivot!A:B,2,0),0)</f>
        <v>0</v>
      </c>
      <c r="F21523" s="65">
        <f>IFERROR(VLOOKUP(C21523,Pivot!A:C,3,0),0)</f>
        <v>0</v>
      </c>
    </row>
    <row r="21524" spans="1:6" x14ac:dyDescent="0.25">
      <c r="A21524" s="68" t="s">
        <v>105</v>
      </c>
      <c r="B21524" s="68">
        <v>492409435</v>
      </c>
      <c r="C21524" s="68">
        <v>8905450041615</v>
      </c>
      <c r="D21524" s="69" t="s">
        <v>480</v>
      </c>
      <c r="E21524" s="65">
        <f>IFERROR(VLOOKUP(C21524,Pivot!A:B,2,0),0)</f>
        <v>0</v>
      </c>
      <c r="F21524" s="65">
        <f>IFERROR(VLOOKUP(C21524,Pivot!A:C,3,0),0)</f>
        <v>0</v>
      </c>
    </row>
    <row r="21525" spans="1:6" x14ac:dyDescent="0.25">
      <c r="A21525" s="68" t="s">
        <v>105</v>
      </c>
      <c r="B21525" s="68">
        <v>492409436</v>
      </c>
      <c r="C21525" s="68">
        <v>492409436</v>
      </c>
      <c r="D21525" s="69" t="s">
        <v>481</v>
      </c>
      <c r="E21525" s="65">
        <f>IFERROR(VLOOKUP(C21525,Pivot!A:B,2,0),0)</f>
        <v>0</v>
      </c>
      <c r="F21525" s="65">
        <f>IFERROR(VLOOKUP(C21525,Pivot!A:C,3,0),0)</f>
        <v>0</v>
      </c>
    </row>
    <row r="21526" spans="1:6" x14ac:dyDescent="0.25">
      <c r="A21526" s="68" t="s">
        <v>105</v>
      </c>
      <c r="B21526" s="68">
        <v>492409436</v>
      </c>
      <c r="C21526" s="68">
        <v>8905450041622</v>
      </c>
      <c r="D21526" s="69" t="s">
        <v>481</v>
      </c>
      <c r="E21526" s="65">
        <f>IFERROR(VLOOKUP(C21526,Pivot!A:B,2,0),0)</f>
        <v>0</v>
      </c>
      <c r="F21526" s="65">
        <f>IFERROR(VLOOKUP(C21526,Pivot!A:C,3,0),0)</f>
        <v>0</v>
      </c>
    </row>
    <row r="21527" spans="1:6" x14ac:dyDescent="0.25">
      <c r="A21527" s="68" t="s">
        <v>105</v>
      </c>
      <c r="B21527" s="68">
        <v>493175569</v>
      </c>
      <c r="C21527" s="68">
        <v>493175569</v>
      </c>
      <c r="D21527" s="69" t="s">
        <v>14376</v>
      </c>
      <c r="E21527" s="65">
        <f>IFERROR(VLOOKUP(C21527,Pivot!A:B,2,0),0)</f>
        <v>0</v>
      </c>
      <c r="F21527" s="65">
        <f>IFERROR(VLOOKUP(C21527,Pivot!A:C,3,0),0)</f>
        <v>0</v>
      </c>
    </row>
    <row r="21528" spans="1:6" x14ac:dyDescent="0.25">
      <c r="A21528" s="68" t="s">
        <v>105</v>
      </c>
      <c r="B21528" s="68">
        <v>493175569</v>
      </c>
      <c r="C21528" s="68">
        <v>8905450565531</v>
      </c>
      <c r="D21528" s="69" t="s">
        <v>14376</v>
      </c>
      <c r="E21528" s="65">
        <f>IFERROR(VLOOKUP(C21528,Pivot!A:B,2,0),0)</f>
        <v>0</v>
      </c>
      <c r="F21528" s="65">
        <f>IFERROR(VLOOKUP(C21528,Pivot!A:C,3,0),0)</f>
        <v>0</v>
      </c>
    </row>
    <row r="21529" spans="1:6" x14ac:dyDescent="0.25">
      <c r="A21529" s="68" t="s">
        <v>105</v>
      </c>
      <c r="B21529" s="68">
        <v>492410364</v>
      </c>
      <c r="C21529" s="68">
        <v>8905450232754</v>
      </c>
      <c r="D21529" s="69" t="s">
        <v>14377</v>
      </c>
      <c r="E21529" s="65">
        <f>IFERROR(VLOOKUP(C21529,Pivot!A:B,2,0),0)</f>
        <v>0</v>
      </c>
      <c r="F21529" s="65">
        <f>IFERROR(VLOOKUP(C21529,Pivot!A:C,3,0),0)</f>
        <v>0</v>
      </c>
    </row>
    <row r="21530" spans="1:6" x14ac:dyDescent="0.25">
      <c r="A21530" s="68" t="s">
        <v>105</v>
      </c>
      <c r="B21530" s="68">
        <v>493175451</v>
      </c>
      <c r="C21530" s="68">
        <v>493175451</v>
      </c>
      <c r="D21530" s="69" t="s">
        <v>14378</v>
      </c>
      <c r="E21530" s="65">
        <f>IFERROR(VLOOKUP(C21530,Pivot!A:B,2,0),0)</f>
        <v>0</v>
      </c>
      <c r="F21530" s="65">
        <f>IFERROR(VLOOKUP(C21530,Pivot!A:C,3,0),0)</f>
        <v>0</v>
      </c>
    </row>
    <row r="21531" spans="1:6" x14ac:dyDescent="0.25">
      <c r="A21531" s="68" t="s">
        <v>105</v>
      </c>
      <c r="B21531" s="68">
        <v>493174817</v>
      </c>
      <c r="C21531" s="68">
        <v>8905450237056</v>
      </c>
      <c r="D21531" s="69" t="s">
        <v>14379</v>
      </c>
      <c r="E21531" s="65">
        <f>IFERROR(VLOOKUP(C21531,Pivot!A:B,2,0),0)</f>
        <v>0</v>
      </c>
      <c r="F21531" s="65">
        <f>IFERROR(VLOOKUP(C21531,Pivot!A:C,3,0),0)</f>
        <v>0</v>
      </c>
    </row>
    <row r="21532" spans="1:6" x14ac:dyDescent="0.25">
      <c r="A21532" s="68" t="s">
        <v>105</v>
      </c>
      <c r="B21532" s="68">
        <v>493663515</v>
      </c>
      <c r="C21532" s="68">
        <v>493663515</v>
      </c>
      <c r="D21532" s="69" t="s">
        <v>14380</v>
      </c>
      <c r="E21532" s="65">
        <f>IFERROR(VLOOKUP(C21532,Pivot!A:B,2,0),0)</f>
        <v>0</v>
      </c>
      <c r="F21532" s="65">
        <f>IFERROR(VLOOKUP(C21532,Pivot!A:C,3,0),0)</f>
        <v>0</v>
      </c>
    </row>
    <row r="21533" spans="1:6" x14ac:dyDescent="0.25">
      <c r="A21533" s="68" t="s">
        <v>105</v>
      </c>
      <c r="B21533" s="68">
        <v>493663515</v>
      </c>
      <c r="C21533" s="68">
        <v>8421134916760</v>
      </c>
      <c r="D21533" s="69" t="s">
        <v>14380</v>
      </c>
      <c r="E21533" s="65">
        <f>IFERROR(VLOOKUP(C21533,Pivot!A:B,2,0),0)</f>
        <v>0</v>
      </c>
      <c r="F21533" s="65">
        <f>IFERROR(VLOOKUP(C21533,Pivot!A:C,3,0),0)</f>
        <v>0</v>
      </c>
    </row>
    <row r="21534" spans="1:6" x14ac:dyDescent="0.25">
      <c r="A21534" s="68" t="s">
        <v>105</v>
      </c>
      <c r="B21534" s="68">
        <v>493663515</v>
      </c>
      <c r="C21534" s="68">
        <v>8421134084742</v>
      </c>
      <c r="D21534" s="69" t="s">
        <v>14380</v>
      </c>
      <c r="E21534" s="65">
        <f>IFERROR(VLOOKUP(C21534,Pivot!A:B,2,0),0)</f>
        <v>0</v>
      </c>
      <c r="F21534" s="65">
        <f>IFERROR(VLOOKUP(C21534,Pivot!A:C,3,0),0)</f>
        <v>0</v>
      </c>
    </row>
    <row r="21535" spans="1:6" x14ac:dyDescent="0.25">
      <c r="A21535" s="68" t="s">
        <v>105</v>
      </c>
      <c r="B21535" s="68">
        <v>493174043</v>
      </c>
      <c r="C21535" s="68">
        <v>8906147810453</v>
      </c>
      <c r="D21535" s="69" t="s">
        <v>14381</v>
      </c>
      <c r="E21535" s="65">
        <f>IFERROR(VLOOKUP(C21535,Pivot!A:B,2,0),0)</f>
        <v>0</v>
      </c>
      <c r="F21535" s="65">
        <f>IFERROR(VLOOKUP(C21535,Pivot!A:C,3,0),0)</f>
        <v>0</v>
      </c>
    </row>
    <row r="21536" spans="1:6" x14ac:dyDescent="0.25">
      <c r="A21536" s="68" t="s">
        <v>105</v>
      </c>
      <c r="B21536" s="68">
        <v>493175452</v>
      </c>
      <c r="C21536" s="68">
        <v>493175452</v>
      </c>
      <c r="D21536" s="69" t="s">
        <v>14381</v>
      </c>
      <c r="E21536" s="65">
        <f>IFERROR(VLOOKUP(C21536,Pivot!A:B,2,0),0)</f>
        <v>0</v>
      </c>
      <c r="F21536" s="65">
        <f>IFERROR(VLOOKUP(C21536,Pivot!A:C,3,0),0)</f>
        <v>0</v>
      </c>
    </row>
    <row r="21537" spans="1:6" x14ac:dyDescent="0.25">
      <c r="A21537" s="68" t="s">
        <v>105</v>
      </c>
      <c r="B21537" s="68">
        <v>493176208</v>
      </c>
      <c r="C21537" s="68">
        <v>8905450258808</v>
      </c>
      <c r="D21537" s="69" t="s">
        <v>14382</v>
      </c>
      <c r="E21537" s="65">
        <f>IFERROR(VLOOKUP(C21537,Pivot!A:B,2,0),0)</f>
        <v>0</v>
      </c>
      <c r="F21537" s="65">
        <f>IFERROR(VLOOKUP(C21537,Pivot!A:C,3,0),0)</f>
        <v>0</v>
      </c>
    </row>
    <row r="21538" spans="1:6" x14ac:dyDescent="0.25">
      <c r="A21538" s="68" t="s">
        <v>105</v>
      </c>
      <c r="B21538" s="68">
        <v>491603801</v>
      </c>
      <c r="C21538" s="68">
        <v>491603801</v>
      </c>
      <c r="D21538" s="69" t="s">
        <v>14383</v>
      </c>
      <c r="E21538" s="65">
        <f>IFERROR(VLOOKUP(C21538,Pivot!A:B,2,0),0)</f>
        <v>0</v>
      </c>
      <c r="F21538" s="65">
        <f>IFERROR(VLOOKUP(C21538,Pivot!A:C,3,0),0)</f>
        <v>0</v>
      </c>
    </row>
    <row r="21539" spans="1:6" x14ac:dyDescent="0.25">
      <c r="A21539" s="68" t="s">
        <v>105</v>
      </c>
      <c r="B21539" s="68">
        <v>491603801</v>
      </c>
      <c r="C21539" s="68">
        <v>8904279500396</v>
      </c>
      <c r="D21539" s="69" t="s">
        <v>14383</v>
      </c>
      <c r="E21539" s="65">
        <f>IFERROR(VLOOKUP(C21539,Pivot!A:B,2,0),0)</f>
        <v>0</v>
      </c>
      <c r="F21539" s="65">
        <f>IFERROR(VLOOKUP(C21539,Pivot!A:C,3,0),0)</f>
        <v>0</v>
      </c>
    </row>
    <row r="21540" spans="1:6" x14ac:dyDescent="0.25">
      <c r="A21540" s="68" t="s">
        <v>105</v>
      </c>
      <c r="B21540" s="68">
        <v>491603939</v>
      </c>
      <c r="C21540" s="68">
        <v>5015353612102</v>
      </c>
      <c r="D21540" s="69" t="s">
        <v>14384</v>
      </c>
      <c r="E21540" s="65">
        <f>IFERROR(VLOOKUP(C21540,Pivot!A:B,2,0),0)</f>
        <v>0</v>
      </c>
      <c r="F21540" s="65">
        <f>IFERROR(VLOOKUP(C21540,Pivot!A:C,3,0),0)</f>
        <v>0</v>
      </c>
    </row>
    <row r="21541" spans="1:6" x14ac:dyDescent="0.25">
      <c r="A21541" s="68" t="s">
        <v>105</v>
      </c>
      <c r="B21541" s="68">
        <v>491604017</v>
      </c>
      <c r="C21541" s="68">
        <v>5015353615943</v>
      </c>
      <c r="D21541" s="69" t="s">
        <v>14385</v>
      </c>
      <c r="E21541" s="65">
        <f>IFERROR(VLOOKUP(C21541,Pivot!A:B,2,0),0)</f>
        <v>0</v>
      </c>
      <c r="F21541" s="65">
        <f>IFERROR(VLOOKUP(C21541,Pivot!A:C,3,0),0)</f>
        <v>0</v>
      </c>
    </row>
    <row r="21542" spans="1:6" x14ac:dyDescent="0.25">
      <c r="A21542" s="68" t="s">
        <v>105</v>
      </c>
      <c r="B21542" s="68">
        <v>491603800</v>
      </c>
      <c r="C21542" s="68">
        <v>491603800</v>
      </c>
      <c r="D21542" s="69" t="s">
        <v>14386</v>
      </c>
      <c r="E21542" s="65">
        <f>IFERROR(VLOOKUP(C21542,Pivot!A:B,2,0),0)</f>
        <v>0</v>
      </c>
      <c r="F21542" s="65">
        <f>IFERROR(VLOOKUP(C21542,Pivot!A:C,3,0),0)</f>
        <v>0</v>
      </c>
    </row>
    <row r="21543" spans="1:6" x14ac:dyDescent="0.25">
      <c r="A21543" s="68" t="s">
        <v>105</v>
      </c>
      <c r="B21543" s="68">
        <v>493174280</v>
      </c>
      <c r="C21543" s="68">
        <v>8421134904330</v>
      </c>
      <c r="D21543" s="69" t="s">
        <v>642</v>
      </c>
      <c r="E21543" s="65">
        <f>IFERROR(VLOOKUP(C21543,Pivot!A:B,2,0),0)</f>
        <v>0</v>
      </c>
      <c r="F21543" s="65">
        <f>IFERROR(VLOOKUP(C21543,Pivot!A:C,3,0),0)</f>
        <v>0</v>
      </c>
    </row>
    <row r="21544" spans="1:6" x14ac:dyDescent="0.25">
      <c r="A21544" s="68" t="s">
        <v>105</v>
      </c>
      <c r="B21544" s="68">
        <v>493174279</v>
      </c>
      <c r="C21544" s="68">
        <v>8421134904323</v>
      </c>
      <c r="D21544" s="69" t="s">
        <v>643</v>
      </c>
      <c r="E21544" s="65">
        <f>IFERROR(VLOOKUP(C21544,Pivot!A:B,2,0),0)</f>
        <v>0</v>
      </c>
      <c r="F21544" s="65">
        <f>IFERROR(VLOOKUP(C21544,Pivot!A:C,3,0),0)</f>
        <v>0</v>
      </c>
    </row>
    <row r="21545" spans="1:6" x14ac:dyDescent="0.25">
      <c r="A21545" s="68" t="s">
        <v>105</v>
      </c>
      <c r="B21545" s="68">
        <v>493174281</v>
      </c>
      <c r="C21545" s="68">
        <v>8421134904347</v>
      </c>
      <c r="D21545" s="69" t="s">
        <v>644</v>
      </c>
      <c r="E21545" s="65">
        <f>IFERROR(VLOOKUP(C21545,Pivot!A:B,2,0),0)</f>
        <v>0</v>
      </c>
      <c r="F21545" s="65">
        <f>IFERROR(VLOOKUP(C21545,Pivot!A:C,3,0),0)</f>
        <v>0</v>
      </c>
    </row>
    <row r="21546" spans="1:6" x14ac:dyDescent="0.25">
      <c r="A21546" s="68" t="s">
        <v>105</v>
      </c>
      <c r="B21546" s="68">
        <v>493174278</v>
      </c>
      <c r="C21546" s="68">
        <v>8421134904361</v>
      </c>
      <c r="D21546" s="69" t="s">
        <v>645</v>
      </c>
      <c r="E21546" s="65">
        <f>IFERROR(VLOOKUP(C21546,Pivot!A:B,2,0),0)</f>
        <v>0</v>
      </c>
      <c r="F21546" s="65">
        <f>IFERROR(VLOOKUP(C21546,Pivot!A:C,3,0),0)</f>
        <v>0</v>
      </c>
    </row>
    <row r="21547" spans="1:6" x14ac:dyDescent="0.25">
      <c r="A21547" s="68" t="s">
        <v>105</v>
      </c>
      <c r="B21547" s="68">
        <v>493174277</v>
      </c>
      <c r="C21547" s="68">
        <v>8421134904378</v>
      </c>
      <c r="D21547" s="69" t="s">
        <v>646</v>
      </c>
      <c r="E21547" s="65">
        <f>IFERROR(VLOOKUP(C21547,Pivot!A:B,2,0),0)</f>
        <v>0</v>
      </c>
      <c r="F21547" s="65">
        <f>IFERROR(VLOOKUP(C21547,Pivot!A:C,3,0),0)</f>
        <v>0</v>
      </c>
    </row>
    <row r="21548" spans="1:6" x14ac:dyDescent="0.25">
      <c r="A21548" s="68" t="s">
        <v>105</v>
      </c>
      <c r="B21548" s="68">
        <v>493176560</v>
      </c>
      <c r="C21548" s="68">
        <v>8421134904354</v>
      </c>
      <c r="D21548" s="69" t="s">
        <v>14387</v>
      </c>
      <c r="E21548" s="65">
        <f>IFERROR(VLOOKUP(C21548,Pivot!A:B,2,0),0)</f>
        <v>0</v>
      </c>
      <c r="F21548" s="65">
        <f>IFERROR(VLOOKUP(C21548,Pivot!A:C,3,0),0)</f>
        <v>0</v>
      </c>
    </row>
    <row r="21549" spans="1:6" x14ac:dyDescent="0.25">
      <c r="A21549" s="68" t="s">
        <v>105</v>
      </c>
      <c r="B21549" s="68">
        <v>491295163</v>
      </c>
      <c r="C21549" s="68">
        <v>8908000249592</v>
      </c>
      <c r="D21549" s="69" t="s">
        <v>14388</v>
      </c>
      <c r="E21549" s="65">
        <f>IFERROR(VLOOKUP(C21549,Pivot!A:B,2,0),0)</f>
        <v>0</v>
      </c>
      <c r="F21549" s="65">
        <f>IFERROR(VLOOKUP(C21549,Pivot!A:C,3,0),0)</f>
        <v>0</v>
      </c>
    </row>
    <row r="21550" spans="1:6" x14ac:dyDescent="0.25">
      <c r="A21550" s="68" t="s">
        <v>105</v>
      </c>
      <c r="B21550" s="68">
        <v>492407815</v>
      </c>
      <c r="C21550" s="68">
        <v>8905450029316</v>
      </c>
      <c r="D21550" s="69" t="s">
        <v>14389</v>
      </c>
      <c r="E21550" s="65">
        <f>IFERROR(VLOOKUP(C21550,Pivot!A:B,2,0),0)</f>
        <v>0</v>
      </c>
      <c r="F21550" s="65">
        <f>IFERROR(VLOOKUP(C21550,Pivot!A:C,3,0),0)</f>
        <v>0</v>
      </c>
    </row>
    <row r="21551" spans="1:6" x14ac:dyDescent="0.25">
      <c r="A21551" s="68" t="s">
        <v>105</v>
      </c>
      <c r="B21551" s="68">
        <v>492409207</v>
      </c>
      <c r="C21551" s="68">
        <v>8906067988799</v>
      </c>
      <c r="D21551" s="69" t="s">
        <v>284</v>
      </c>
      <c r="E21551" s="65">
        <f>IFERROR(VLOOKUP(C21551,Pivot!A:B,2,0),0)</f>
        <v>0</v>
      </c>
      <c r="F21551" s="65">
        <f>IFERROR(VLOOKUP(C21551,Pivot!A:C,3,0),0)</f>
        <v>0</v>
      </c>
    </row>
    <row r="21552" spans="1:6" x14ac:dyDescent="0.25">
      <c r="A21552" s="68" t="s">
        <v>105</v>
      </c>
      <c r="B21552" s="68">
        <v>492409206</v>
      </c>
      <c r="C21552" s="68">
        <v>8906067988782</v>
      </c>
      <c r="D21552" s="69" t="s">
        <v>285</v>
      </c>
      <c r="E21552" s="65">
        <f>IFERROR(VLOOKUP(C21552,Pivot!A:B,2,0),0)</f>
        <v>0</v>
      </c>
      <c r="F21552" s="65">
        <f>IFERROR(VLOOKUP(C21552,Pivot!A:C,3,0),0)</f>
        <v>0</v>
      </c>
    </row>
    <row r="21553" spans="1:6" x14ac:dyDescent="0.25">
      <c r="A21553" s="68" t="s">
        <v>105</v>
      </c>
      <c r="B21553" s="68">
        <v>493174343</v>
      </c>
      <c r="C21553" s="68">
        <v>8902491017449</v>
      </c>
      <c r="D21553" s="69" t="s">
        <v>141</v>
      </c>
      <c r="E21553" s="65">
        <f>IFERROR(VLOOKUP(C21553,Pivot!A:B,2,0),0)</f>
        <v>0</v>
      </c>
      <c r="F21553" s="65">
        <f>IFERROR(VLOOKUP(C21553,Pivot!A:C,3,0),0)</f>
        <v>0</v>
      </c>
    </row>
    <row r="21554" spans="1:6" x14ac:dyDescent="0.25">
      <c r="A21554" s="68" t="s">
        <v>105</v>
      </c>
      <c r="B21554" s="68">
        <v>492363465</v>
      </c>
      <c r="C21554" s="68">
        <v>8902491016985</v>
      </c>
      <c r="D21554" s="69" t="s">
        <v>142</v>
      </c>
      <c r="E21554" s="65">
        <f>IFERROR(VLOOKUP(C21554,Pivot!A:B,2,0),0)</f>
        <v>0</v>
      </c>
      <c r="F21554" s="65">
        <f>IFERROR(VLOOKUP(C21554,Pivot!A:C,3,0),0)</f>
        <v>0</v>
      </c>
    </row>
    <row r="21555" spans="1:6" x14ac:dyDescent="0.25">
      <c r="A21555" s="68" t="s">
        <v>105</v>
      </c>
      <c r="B21555" s="68">
        <v>492363466</v>
      </c>
      <c r="C21555" s="68">
        <v>8902491016978</v>
      </c>
      <c r="D21555" s="69" t="s">
        <v>143</v>
      </c>
      <c r="E21555" s="65">
        <f>IFERROR(VLOOKUP(C21555,Pivot!A:B,2,0),0)</f>
        <v>0</v>
      </c>
      <c r="F21555" s="65">
        <f>IFERROR(VLOOKUP(C21555,Pivot!A:C,3,0),0)</f>
        <v>0</v>
      </c>
    </row>
    <row r="21556" spans="1:6" x14ac:dyDescent="0.25">
      <c r="A21556" s="68" t="s">
        <v>105</v>
      </c>
      <c r="B21556" s="68">
        <v>492363464</v>
      </c>
      <c r="C21556" s="68">
        <v>8902491017005</v>
      </c>
      <c r="D21556" s="69" t="s">
        <v>144</v>
      </c>
      <c r="E21556" s="65">
        <f>IFERROR(VLOOKUP(C21556,Pivot!A:B,2,0),0)</f>
        <v>0</v>
      </c>
      <c r="F21556" s="65">
        <f>IFERROR(VLOOKUP(C21556,Pivot!A:C,3,0),0)</f>
        <v>0</v>
      </c>
    </row>
    <row r="21557" spans="1:6" x14ac:dyDescent="0.25">
      <c r="A21557" s="68" t="s">
        <v>105</v>
      </c>
      <c r="B21557" s="68">
        <v>492363380</v>
      </c>
      <c r="C21557" s="68">
        <v>616985378913</v>
      </c>
      <c r="D21557" s="69" t="s">
        <v>286</v>
      </c>
      <c r="E21557" s="65">
        <f>IFERROR(VLOOKUP(C21557,Pivot!A:B,2,0),0)</f>
        <v>0</v>
      </c>
      <c r="F21557" s="65">
        <f>IFERROR(VLOOKUP(C21557,Pivot!A:C,3,0),0)</f>
        <v>0</v>
      </c>
    </row>
    <row r="21558" spans="1:6" x14ac:dyDescent="0.25">
      <c r="A21558" s="68" t="s">
        <v>105</v>
      </c>
      <c r="B21558" s="68">
        <v>492363381</v>
      </c>
      <c r="C21558" s="68">
        <v>616985378920</v>
      </c>
      <c r="D21558" s="69" t="s">
        <v>287</v>
      </c>
      <c r="E21558" s="65">
        <f>IFERROR(VLOOKUP(C21558,Pivot!A:B,2,0),0)</f>
        <v>0</v>
      </c>
      <c r="F21558" s="65">
        <f>IFERROR(VLOOKUP(C21558,Pivot!A:C,3,0),0)</f>
        <v>0</v>
      </c>
    </row>
    <row r="21559" spans="1:6" x14ac:dyDescent="0.25">
      <c r="A21559" s="68" t="s">
        <v>105</v>
      </c>
      <c r="B21559" s="68">
        <v>491603799</v>
      </c>
      <c r="C21559" s="68">
        <v>491603799</v>
      </c>
      <c r="D21559" s="69" t="s">
        <v>14390</v>
      </c>
      <c r="E21559" s="65">
        <f>IFERROR(VLOOKUP(C21559,Pivot!A:B,2,0),0)</f>
        <v>0</v>
      </c>
      <c r="F21559" s="65">
        <f>IFERROR(VLOOKUP(C21559,Pivot!A:C,3,0),0)</f>
        <v>0</v>
      </c>
    </row>
    <row r="21560" spans="1:6" x14ac:dyDescent="0.25">
      <c r="A21560" s="68" t="s">
        <v>105</v>
      </c>
      <c r="B21560" s="68">
        <v>491603799</v>
      </c>
      <c r="C21560" s="68">
        <v>8904279500389</v>
      </c>
      <c r="D21560" s="69" t="s">
        <v>14390</v>
      </c>
      <c r="E21560" s="65">
        <f>IFERROR(VLOOKUP(C21560,Pivot!A:B,2,0),0)</f>
        <v>0</v>
      </c>
      <c r="F21560" s="65">
        <f>IFERROR(VLOOKUP(C21560,Pivot!A:C,3,0),0)</f>
        <v>0</v>
      </c>
    </row>
    <row r="21561" spans="1:6" x14ac:dyDescent="0.25">
      <c r="A21561" s="68" t="s">
        <v>105</v>
      </c>
      <c r="B21561" s="68">
        <v>491603780</v>
      </c>
      <c r="C21561" s="68">
        <v>5015353611464</v>
      </c>
      <c r="D21561" s="69" t="s">
        <v>14391</v>
      </c>
      <c r="E21561" s="65">
        <f>IFERROR(VLOOKUP(C21561,Pivot!A:B,2,0),0)</f>
        <v>0</v>
      </c>
      <c r="F21561" s="65">
        <f>IFERROR(VLOOKUP(C21561,Pivot!A:C,3,0),0)</f>
        <v>0</v>
      </c>
    </row>
    <row r="21562" spans="1:6" x14ac:dyDescent="0.25">
      <c r="A21562" s="68" t="s">
        <v>105</v>
      </c>
      <c r="B21562" s="68">
        <v>492410211</v>
      </c>
      <c r="C21562" s="68">
        <v>5055286686290</v>
      </c>
      <c r="D21562" s="69" t="s">
        <v>14392</v>
      </c>
      <c r="E21562" s="65">
        <f>IFERROR(VLOOKUP(C21562,Pivot!A:B,2,0),0)</f>
        <v>0</v>
      </c>
      <c r="F21562" s="65">
        <f>IFERROR(VLOOKUP(C21562,Pivot!A:C,3,0),0)</f>
        <v>0</v>
      </c>
    </row>
    <row r="21563" spans="1:6" x14ac:dyDescent="0.25">
      <c r="A21563" s="68" t="s">
        <v>105</v>
      </c>
      <c r="B21563" s="68">
        <v>492410134</v>
      </c>
      <c r="C21563" s="68">
        <v>5055286660931</v>
      </c>
      <c r="D21563" s="69" t="s">
        <v>14393</v>
      </c>
      <c r="E21563" s="65">
        <f>IFERROR(VLOOKUP(C21563,Pivot!A:B,2,0),0)</f>
        <v>0</v>
      </c>
      <c r="F21563" s="65">
        <f>IFERROR(VLOOKUP(C21563,Pivot!A:C,3,0),0)</f>
        <v>0</v>
      </c>
    </row>
    <row r="21564" spans="1:6" x14ac:dyDescent="0.25">
      <c r="A21564" s="68" t="s">
        <v>105</v>
      </c>
      <c r="B21564" s="68">
        <v>492410199</v>
      </c>
      <c r="C21564" s="68">
        <v>5055286660948</v>
      </c>
      <c r="D21564" s="69" t="s">
        <v>14394</v>
      </c>
      <c r="E21564" s="65">
        <f>IFERROR(VLOOKUP(C21564,Pivot!A:B,2,0),0)</f>
        <v>0</v>
      </c>
      <c r="F21564" s="65">
        <f>IFERROR(VLOOKUP(C21564,Pivot!A:C,3,0),0)</f>
        <v>0</v>
      </c>
    </row>
    <row r="21565" spans="1:6" x14ac:dyDescent="0.25">
      <c r="A21565" s="68" t="s">
        <v>105</v>
      </c>
      <c r="B21565" s="68">
        <v>492410221</v>
      </c>
      <c r="C21565" s="68">
        <v>5055286661860</v>
      </c>
      <c r="D21565" s="69" t="s">
        <v>14395</v>
      </c>
      <c r="E21565" s="65">
        <f>IFERROR(VLOOKUP(C21565,Pivot!A:B,2,0),0)</f>
        <v>0</v>
      </c>
      <c r="F21565" s="65">
        <f>IFERROR(VLOOKUP(C21565,Pivot!A:C,3,0),0)</f>
        <v>0</v>
      </c>
    </row>
    <row r="21566" spans="1:6" x14ac:dyDescent="0.25">
      <c r="A21566" s="68" t="s">
        <v>105</v>
      </c>
      <c r="B21566" s="68">
        <v>492410203</v>
      </c>
      <c r="C21566" s="68">
        <v>5055286707728</v>
      </c>
      <c r="D21566" s="69" t="s">
        <v>14396</v>
      </c>
      <c r="E21566" s="65">
        <f>IFERROR(VLOOKUP(C21566,Pivot!A:B,2,0),0)</f>
        <v>0</v>
      </c>
      <c r="F21566" s="65">
        <f>IFERROR(VLOOKUP(C21566,Pivot!A:C,3,0),0)</f>
        <v>0</v>
      </c>
    </row>
    <row r="21567" spans="1:6" x14ac:dyDescent="0.25">
      <c r="A21567" s="68" t="s">
        <v>105</v>
      </c>
      <c r="B21567" s="68">
        <v>492908070</v>
      </c>
      <c r="C21567" s="68">
        <v>5055286652905</v>
      </c>
      <c r="D21567" s="69" t="s">
        <v>14397</v>
      </c>
      <c r="E21567" s="65">
        <f>IFERROR(VLOOKUP(C21567,Pivot!A:B,2,0),0)</f>
        <v>0</v>
      </c>
      <c r="F21567" s="65">
        <f>IFERROR(VLOOKUP(C21567,Pivot!A:C,3,0),0)</f>
        <v>0</v>
      </c>
    </row>
    <row r="21568" spans="1:6" x14ac:dyDescent="0.25">
      <c r="A21568" s="68" t="s">
        <v>105</v>
      </c>
      <c r="B21568" s="68">
        <v>492410200</v>
      </c>
      <c r="C21568" s="68">
        <v>5014429010040</v>
      </c>
      <c r="D21568" s="69" t="s">
        <v>14398</v>
      </c>
      <c r="E21568" s="65">
        <f>IFERROR(VLOOKUP(C21568,Pivot!A:B,2,0),0)</f>
        <v>0</v>
      </c>
      <c r="F21568" s="65">
        <f>IFERROR(VLOOKUP(C21568,Pivot!A:C,3,0),0)</f>
        <v>0</v>
      </c>
    </row>
    <row r="21569" spans="1:6" x14ac:dyDescent="0.25">
      <c r="A21569" s="68" t="s">
        <v>105</v>
      </c>
      <c r="B21569" s="68">
        <v>492410219</v>
      </c>
      <c r="C21569" s="68">
        <v>5055286660313</v>
      </c>
      <c r="D21569" s="69" t="s">
        <v>14399</v>
      </c>
      <c r="E21569" s="65">
        <f>IFERROR(VLOOKUP(C21569,Pivot!A:B,2,0),0)</f>
        <v>0</v>
      </c>
      <c r="F21569" s="65">
        <f>IFERROR(VLOOKUP(C21569,Pivot!A:C,3,0),0)</f>
        <v>0</v>
      </c>
    </row>
    <row r="21570" spans="1:6" x14ac:dyDescent="0.25">
      <c r="A21570" s="68" t="s">
        <v>105</v>
      </c>
      <c r="B21570" s="68">
        <v>492410208</v>
      </c>
      <c r="C21570" s="68">
        <v>5055286686269</v>
      </c>
      <c r="D21570" s="69" t="s">
        <v>14400</v>
      </c>
      <c r="E21570" s="65">
        <f>IFERROR(VLOOKUP(C21570,Pivot!A:B,2,0),0)</f>
        <v>0</v>
      </c>
      <c r="F21570" s="65">
        <f>IFERROR(VLOOKUP(C21570,Pivot!A:C,3,0),0)</f>
        <v>0</v>
      </c>
    </row>
    <row r="21571" spans="1:6" x14ac:dyDescent="0.25">
      <c r="A21571" s="68" t="s">
        <v>105</v>
      </c>
      <c r="B21571" s="68">
        <v>492908069</v>
      </c>
      <c r="C21571" s="68">
        <v>5055286707711</v>
      </c>
      <c r="D21571" s="69" t="s">
        <v>14401</v>
      </c>
      <c r="E21571" s="65">
        <f>IFERROR(VLOOKUP(C21571,Pivot!A:B,2,0),0)</f>
        <v>0</v>
      </c>
      <c r="F21571" s="65">
        <f>IFERROR(VLOOKUP(C21571,Pivot!A:C,3,0),0)</f>
        <v>0</v>
      </c>
    </row>
    <row r="21572" spans="1:6" x14ac:dyDescent="0.25">
      <c r="A21572" s="68" t="s">
        <v>105</v>
      </c>
      <c r="B21572" s="68">
        <v>492410214</v>
      </c>
      <c r="C21572" s="68">
        <v>5055286661846</v>
      </c>
      <c r="D21572" s="69" t="s">
        <v>14402</v>
      </c>
      <c r="E21572" s="65">
        <f>IFERROR(VLOOKUP(C21572,Pivot!A:B,2,0),0)</f>
        <v>0</v>
      </c>
      <c r="F21572" s="65">
        <f>IFERROR(VLOOKUP(C21572,Pivot!A:C,3,0),0)</f>
        <v>0</v>
      </c>
    </row>
    <row r="21573" spans="1:6" x14ac:dyDescent="0.25">
      <c r="A21573" s="68" t="s">
        <v>105</v>
      </c>
      <c r="B21573" s="68">
        <v>492410215</v>
      </c>
      <c r="C21573" s="68">
        <v>5055286652806</v>
      </c>
      <c r="D21573" s="69" t="s">
        <v>14403</v>
      </c>
      <c r="E21573" s="65">
        <f>IFERROR(VLOOKUP(C21573,Pivot!A:B,2,0),0)</f>
        <v>0</v>
      </c>
      <c r="F21573" s="65">
        <f>IFERROR(VLOOKUP(C21573,Pivot!A:C,3,0),0)</f>
        <v>0</v>
      </c>
    </row>
    <row r="21574" spans="1:6" x14ac:dyDescent="0.25">
      <c r="A21574" s="68" t="s">
        <v>105</v>
      </c>
      <c r="B21574" s="68">
        <v>492410217</v>
      </c>
      <c r="C21574" s="68">
        <v>5055286652844</v>
      </c>
      <c r="D21574" s="69" t="s">
        <v>14404</v>
      </c>
      <c r="E21574" s="65">
        <f>IFERROR(VLOOKUP(C21574,Pivot!A:B,2,0),0)</f>
        <v>0</v>
      </c>
      <c r="F21574" s="65">
        <f>IFERROR(VLOOKUP(C21574,Pivot!A:C,3,0),0)</f>
        <v>0</v>
      </c>
    </row>
    <row r="21575" spans="1:6" x14ac:dyDescent="0.25">
      <c r="A21575" s="68" t="s">
        <v>105</v>
      </c>
      <c r="B21575" s="68">
        <v>492410216</v>
      </c>
      <c r="C21575" s="68">
        <v>5055286652820</v>
      </c>
      <c r="D21575" s="69" t="s">
        <v>14405</v>
      </c>
      <c r="E21575" s="65">
        <f>IFERROR(VLOOKUP(C21575,Pivot!A:B,2,0),0)</f>
        <v>0</v>
      </c>
      <c r="F21575" s="65">
        <f>IFERROR(VLOOKUP(C21575,Pivot!A:C,3,0),0)</f>
        <v>0</v>
      </c>
    </row>
    <row r="21576" spans="1:6" x14ac:dyDescent="0.25">
      <c r="A21576" s="68" t="s">
        <v>105</v>
      </c>
      <c r="B21576" s="68">
        <v>492410201</v>
      </c>
      <c r="C21576" s="68">
        <v>5055286671463</v>
      </c>
      <c r="D21576" s="69" t="s">
        <v>14406</v>
      </c>
      <c r="E21576" s="65">
        <f>IFERROR(VLOOKUP(C21576,Pivot!A:B,2,0),0)</f>
        <v>0</v>
      </c>
      <c r="F21576" s="65">
        <f>IFERROR(VLOOKUP(C21576,Pivot!A:C,3,0),0)</f>
        <v>0</v>
      </c>
    </row>
    <row r="21577" spans="1:6" x14ac:dyDescent="0.25">
      <c r="A21577" s="68" t="s">
        <v>105</v>
      </c>
      <c r="B21577" s="68">
        <v>492410218</v>
      </c>
      <c r="C21577" s="68">
        <v>5055286671975</v>
      </c>
      <c r="D21577" s="69" t="s">
        <v>14406</v>
      </c>
      <c r="E21577" s="65">
        <f>IFERROR(VLOOKUP(C21577,Pivot!A:B,2,0),0)</f>
        <v>0</v>
      </c>
      <c r="F21577" s="65">
        <f>IFERROR(VLOOKUP(C21577,Pivot!A:C,3,0),0)</f>
        <v>0</v>
      </c>
    </row>
    <row r="21578" spans="1:6" x14ac:dyDescent="0.25">
      <c r="A21578" s="68" t="s">
        <v>105</v>
      </c>
      <c r="B21578" s="68">
        <v>492410205</v>
      </c>
      <c r="C21578" s="68">
        <v>5055286686221</v>
      </c>
      <c r="D21578" s="69" t="s">
        <v>14407</v>
      </c>
      <c r="E21578" s="65">
        <f>IFERROR(VLOOKUP(C21578,Pivot!A:B,2,0),0)</f>
        <v>0</v>
      </c>
      <c r="F21578" s="65">
        <f>IFERROR(VLOOKUP(C21578,Pivot!A:C,3,0),0)</f>
        <v>0</v>
      </c>
    </row>
    <row r="21579" spans="1:6" x14ac:dyDescent="0.25">
      <c r="A21579" s="68" t="s">
        <v>105</v>
      </c>
      <c r="B21579" s="68">
        <v>492410204</v>
      </c>
      <c r="C21579" s="68">
        <v>5055286659621</v>
      </c>
      <c r="D21579" s="69" t="s">
        <v>14408</v>
      </c>
      <c r="E21579" s="65">
        <f>IFERROR(VLOOKUP(C21579,Pivot!A:B,2,0),0)</f>
        <v>0</v>
      </c>
      <c r="F21579" s="65">
        <f>IFERROR(VLOOKUP(C21579,Pivot!A:C,3,0),0)</f>
        <v>0</v>
      </c>
    </row>
    <row r="21580" spans="1:6" x14ac:dyDescent="0.25">
      <c r="A21580" s="68" t="s">
        <v>105</v>
      </c>
      <c r="B21580" s="68">
        <v>492410206</v>
      </c>
      <c r="C21580" s="68">
        <v>5055286661365</v>
      </c>
      <c r="D21580" s="69" t="s">
        <v>14409</v>
      </c>
      <c r="E21580" s="65">
        <f>IFERROR(VLOOKUP(C21580,Pivot!A:B,2,0),0)</f>
        <v>0</v>
      </c>
      <c r="F21580" s="65">
        <f>IFERROR(VLOOKUP(C21580,Pivot!A:C,3,0),0)</f>
        <v>0</v>
      </c>
    </row>
    <row r="21581" spans="1:6" x14ac:dyDescent="0.25">
      <c r="A21581" s="68" t="s">
        <v>105</v>
      </c>
      <c r="B21581" s="68">
        <v>492410202</v>
      </c>
      <c r="C21581" s="68">
        <v>5055286649752</v>
      </c>
      <c r="D21581" s="69" t="s">
        <v>14410</v>
      </c>
      <c r="E21581" s="65">
        <f>IFERROR(VLOOKUP(C21581,Pivot!A:B,2,0),0)</f>
        <v>0</v>
      </c>
      <c r="F21581" s="65">
        <f>IFERROR(VLOOKUP(C21581,Pivot!A:C,3,0),0)</f>
        <v>0</v>
      </c>
    </row>
    <row r="21582" spans="1:6" x14ac:dyDescent="0.25">
      <c r="A21582" s="68" t="s">
        <v>105</v>
      </c>
      <c r="B21582" s="68">
        <v>492410209</v>
      </c>
      <c r="C21582" s="68">
        <v>5055286685156</v>
      </c>
      <c r="D21582" s="69" t="s">
        <v>14411</v>
      </c>
      <c r="E21582" s="65">
        <f>IFERROR(VLOOKUP(C21582,Pivot!A:B,2,0),0)</f>
        <v>0</v>
      </c>
      <c r="F21582" s="65">
        <f>IFERROR(VLOOKUP(C21582,Pivot!A:C,3,0),0)</f>
        <v>0</v>
      </c>
    </row>
    <row r="21583" spans="1:6" x14ac:dyDescent="0.25">
      <c r="A21583" s="68" t="s">
        <v>105</v>
      </c>
      <c r="B21583" s="68">
        <v>492410212</v>
      </c>
      <c r="C21583" s="68">
        <v>5055286659607</v>
      </c>
      <c r="D21583" s="69" t="s">
        <v>14412</v>
      </c>
      <c r="E21583" s="65">
        <f>IFERROR(VLOOKUP(C21583,Pivot!A:B,2,0),0)</f>
        <v>0</v>
      </c>
      <c r="F21583" s="65">
        <f>IFERROR(VLOOKUP(C21583,Pivot!A:C,3,0),0)</f>
        <v>0</v>
      </c>
    </row>
    <row r="21584" spans="1:6" x14ac:dyDescent="0.25">
      <c r="A21584" s="68" t="s">
        <v>105</v>
      </c>
      <c r="B21584" s="68">
        <v>492410213</v>
      </c>
      <c r="C21584" s="68">
        <v>5055286686320</v>
      </c>
      <c r="D21584" s="69" t="s">
        <v>14413</v>
      </c>
      <c r="E21584" s="65">
        <f>IFERROR(VLOOKUP(C21584,Pivot!A:B,2,0),0)</f>
        <v>0</v>
      </c>
      <c r="F21584" s="65">
        <f>IFERROR(VLOOKUP(C21584,Pivot!A:C,3,0),0)</f>
        <v>0</v>
      </c>
    </row>
    <row r="21585" spans="1:6" x14ac:dyDescent="0.25">
      <c r="A21585" s="68" t="s">
        <v>105</v>
      </c>
      <c r="B21585" s="68">
        <v>492410220</v>
      </c>
      <c r="C21585" s="68">
        <v>5055286671609</v>
      </c>
      <c r="D21585" s="69" t="s">
        <v>14414</v>
      </c>
      <c r="E21585" s="65">
        <f>IFERROR(VLOOKUP(C21585,Pivot!A:B,2,0),0)</f>
        <v>0</v>
      </c>
      <c r="F21585" s="65">
        <f>IFERROR(VLOOKUP(C21585,Pivot!A:C,3,0),0)</f>
        <v>0</v>
      </c>
    </row>
    <row r="21586" spans="1:6" x14ac:dyDescent="0.25">
      <c r="A21586" s="68" t="s">
        <v>105</v>
      </c>
      <c r="B21586" s="68">
        <v>492410210</v>
      </c>
      <c r="C21586" s="68">
        <v>5055286671715</v>
      </c>
      <c r="D21586" s="69" t="s">
        <v>14415</v>
      </c>
      <c r="E21586" s="65">
        <f>IFERROR(VLOOKUP(C21586,Pivot!A:B,2,0),0)</f>
        <v>0</v>
      </c>
      <c r="F21586" s="65">
        <f>IFERROR(VLOOKUP(C21586,Pivot!A:C,3,0),0)</f>
        <v>0</v>
      </c>
    </row>
    <row r="21587" spans="1:6" x14ac:dyDescent="0.25">
      <c r="A21587" s="68" t="s">
        <v>105</v>
      </c>
      <c r="B21587" s="68">
        <v>492410207</v>
      </c>
      <c r="C21587" s="68">
        <v>5055286649523</v>
      </c>
      <c r="D21587" s="69" t="s">
        <v>14416</v>
      </c>
      <c r="E21587" s="65">
        <f>IFERROR(VLOOKUP(C21587,Pivot!A:B,2,0),0)</f>
        <v>0</v>
      </c>
      <c r="F21587" s="65">
        <f>IFERROR(VLOOKUP(C21587,Pivot!A:C,3,0),0)</f>
        <v>0</v>
      </c>
    </row>
    <row r="21588" spans="1:6" x14ac:dyDescent="0.25">
      <c r="A21588" s="68" t="s">
        <v>105</v>
      </c>
      <c r="B21588" s="68">
        <v>493175906</v>
      </c>
      <c r="C21588" s="68">
        <v>493175906</v>
      </c>
      <c r="D21588" s="69" t="s">
        <v>14417</v>
      </c>
      <c r="E21588" s="65">
        <f>IFERROR(VLOOKUP(C21588,Pivot!A:B,2,0),0)</f>
        <v>0</v>
      </c>
      <c r="F21588" s="65">
        <f>IFERROR(VLOOKUP(C21588,Pivot!A:C,3,0),0)</f>
        <v>0</v>
      </c>
    </row>
    <row r="21589" spans="1:6" x14ac:dyDescent="0.25">
      <c r="A21589" s="68" t="s">
        <v>105</v>
      </c>
      <c r="B21589" s="68">
        <v>493175448</v>
      </c>
      <c r="C21589" s="68">
        <v>493175448</v>
      </c>
      <c r="D21589" s="69" t="s">
        <v>14418</v>
      </c>
      <c r="E21589" s="65">
        <f>IFERROR(VLOOKUP(C21589,Pivot!A:B,2,0),0)</f>
        <v>0</v>
      </c>
      <c r="F21589" s="65">
        <f>IFERROR(VLOOKUP(C21589,Pivot!A:C,3,0),0)</f>
        <v>0</v>
      </c>
    </row>
    <row r="21590" spans="1:6" x14ac:dyDescent="0.25">
      <c r="A21590" s="68" t="s">
        <v>105</v>
      </c>
      <c r="B21590" s="68">
        <v>493175449</v>
      </c>
      <c r="C21590" s="68">
        <v>493175449</v>
      </c>
      <c r="D21590" s="69" t="s">
        <v>14418</v>
      </c>
      <c r="E21590" s="65">
        <f>IFERROR(VLOOKUP(C21590,Pivot!A:B,2,0),0)</f>
        <v>0</v>
      </c>
      <c r="F21590" s="65">
        <f>IFERROR(VLOOKUP(C21590,Pivot!A:C,3,0),0)</f>
        <v>0</v>
      </c>
    </row>
    <row r="21591" spans="1:6" x14ac:dyDescent="0.25">
      <c r="A21591" s="68" t="s">
        <v>105</v>
      </c>
      <c r="B21591" s="68">
        <v>493175570</v>
      </c>
      <c r="C21591" s="68">
        <v>493175570</v>
      </c>
      <c r="D21591" s="69" t="s">
        <v>14419</v>
      </c>
      <c r="E21591" s="65">
        <f>IFERROR(VLOOKUP(C21591,Pivot!A:B,2,0),0)</f>
        <v>0</v>
      </c>
      <c r="F21591" s="65">
        <f>IFERROR(VLOOKUP(C21591,Pivot!A:C,3,0),0)</f>
        <v>0</v>
      </c>
    </row>
    <row r="21592" spans="1:6" x14ac:dyDescent="0.25">
      <c r="A21592" s="68" t="s">
        <v>105</v>
      </c>
      <c r="B21592" s="68">
        <v>493175570</v>
      </c>
      <c r="C21592" s="68">
        <v>8905450565555</v>
      </c>
      <c r="D21592" s="69" t="s">
        <v>14419</v>
      </c>
      <c r="E21592" s="65">
        <f>IFERROR(VLOOKUP(C21592,Pivot!A:B,2,0),0)</f>
        <v>0</v>
      </c>
      <c r="F21592" s="65">
        <f>IFERROR(VLOOKUP(C21592,Pivot!A:C,3,0),0)</f>
        <v>0</v>
      </c>
    </row>
    <row r="21593" spans="1:6" x14ac:dyDescent="0.25">
      <c r="A21593" s="68" t="s">
        <v>105</v>
      </c>
      <c r="B21593" s="68">
        <v>491960506</v>
      </c>
      <c r="C21593" s="68">
        <v>8904027120944</v>
      </c>
      <c r="D21593" s="69" t="s">
        <v>14420</v>
      </c>
      <c r="E21593" s="65">
        <f>IFERROR(VLOOKUP(C21593,Pivot!A:B,2,0),0)</f>
        <v>0</v>
      </c>
      <c r="F21593" s="65">
        <f>IFERROR(VLOOKUP(C21593,Pivot!A:C,3,0),0)</f>
        <v>0</v>
      </c>
    </row>
    <row r="21594" spans="1:6" x14ac:dyDescent="0.25">
      <c r="A21594" s="68" t="s">
        <v>105</v>
      </c>
      <c r="B21594" s="68">
        <v>491960505</v>
      </c>
      <c r="C21594" s="68">
        <v>8904027120937</v>
      </c>
      <c r="D21594" s="69" t="s">
        <v>14421</v>
      </c>
      <c r="E21594" s="65">
        <f>IFERROR(VLOOKUP(C21594,Pivot!A:B,2,0),0)</f>
        <v>0</v>
      </c>
      <c r="F21594" s="65">
        <f>IFERROR(VLOOKUP(C21594,Pivot!A:C,3,0),0)</f>
        <v>0</v>
      </c>
    </row>
    <row r="21595" spans="1:6" x14ac:dyDescent="0.25">
      <c r="A21595" s="68" t="s">
        <v>105</v>
      </c>
      <c r="B21595" s="68">
        <v>492910557</v>
      </c>
      <c r="C21595" s="68">
        <v>8904027123693</v>
      </c>
      <c r="D21595" s="69" t="s">
        <v>14422</v>
      </c>
      <c r="E21595" s="65">
        <f>IFERROR(VLOOKUP(C21595,Pivot!A:B,2,0),0)</f>
        <v>0</v>
      </c>
      <c r="F21595" s="65">
        <f>IFERROR(VLOOKUP(C21595,Pivot!A:C,3,0),0)</f>
        <v>0</v>
      </c>
    </row>
    <row r="21596" spans="1:6" x14ac:dyDescent="0.25">
      <c r="A21596" s="68" t="s">
        <v>105</v>
      </c>
      <c r="B21596" s="68">
        <v>491960504</v>
      </c>
      <c r="C21596" s="68">
        <v>8904027120920</v>
      </c>
      <c r="D21596" s="69" t="s">
        <v>14423</v>
      </c>
      <c r="E21596" s="65">
        <f>IFERROR(VLOOKUP(C21596,Pivot!A:B,2,0),0)</f>
        <v>0</v>
      </c>
      <c r="F21596" s="65">
        <f>IFERROR(VLOOKUP(C21596,Pivot!A:C,3,0),0)</f>
        <v>0</v>
      </c>
    </row>
    <row r="21597" spans="1:6" x14ac:dyDescent="0.25">
      <c r="A21597" s="68" t="s">
        <v>105</v>
      </c>
      <c r="B21597" s="68">
        <v>492363434</v>
      </c>
      <c r="C21597" s="68">
        <v>5015353754024</v>
      </c>
      <c r="D21597" s="69" t="s">
        <v>14424</v>
      </c>
      <c r="E21597" s="65">
        <f>IFERROR(VLOOKUP(C21597,Pivot!A:B,2,0),0)</f>
        <v>0</v>
      </c>
      <c r="F21597" s="65">
        <f>IFERROR(VLOOKUP(C21597,Pivot!A:C,3,0),0)</f>
        <v>0</v>
      </c>
    </row>
    <row r="21598" spans="1:6" x14ac:dyDescent="0.25">
      <c r="A21598" s="68" t="s">
        <v>105</v>
      </c>
      <c r="B21598" s="68">
        <v>492409222</v>
      </c>
      <c r="C21598" s="68">
        <v>8904027121651</v>
      </c>
      <c r="D21598" s="69" t="s">
        <v>14425</v>
      </c>
      <c r="E21598" s="65">
        <f>IFERROR(VLOOKUP(C21598,Pivot!A:B,2,0),0)</f>
        <v>0</v>
      </c>
      <c r="F21598" s="65">
        <f>IFERROR(VLOOKUP(C21598,Pivot!A:C,3,0),0)</f>
        <v>0</v>
      </c>
    </row>
    <row r="21599" spans="1:6" x14ac:dyDescent="0.25">
      <c r="A21599" s="68" t="s">
        <v>105</v>
      </c>
      <c r="B21599" s="68">
        <v>492410377</v>
      </c>
      <c r="C21599" s="68">
        <v>9010491732794</v>
      </c>
      <c r="D21599" s="69" t="s">
        <v>648</v>
      </c>
      <c r="E21599" s="65">
        <f>IFERROR(VLOOKUP(C21599,Pivot!A:B,2,0),0)</f>
        <v>0</v>
      </c>
      <c r="F21599" s="65">
        <f>IFERROR(VLOOKUP(C21599,Pivot!A:C,3,0),0)</f>
        <v>0</v>
      </c>
    </row>
    <row r="21600" spans="1:6" x14ac:dyDescent="0.25">
      <c r="A21600" s="68" t="s">
        <v>105</v>
      </c>
      <c r="B21600" s="68">
        <v>492410376</v>
      </c>
      <c r="C21600" s="68">
        <v>791115723372</v>
      </c>
      <c r="D21600" s="69" t="s">
        <v>649</v>
      </c>
      <c r="E21600" s="65">
        <f>IFERROR(VLOOKUP(C21600,Pivot!A:B,2,0),0)</f>
        <v>0</v>
      </c>
      <c r="F21600" s="65">
        <f>IFERROR(VLOOKUP(C21600,Pivot!A:C,3,0),0)</f>
        <v>0</v>
      </c>
    </row>
    <row r="21601" spans="1:6" x14ac:dyDescent="0.25">
      <c r="A21601" s="68" t="s">
        <v>105</v>
      </c>
      <c r="B21601" s="68">
        <v>492410378</v>
      </c>
      <c r="C21601" s="68">
        <v>9010491732770</v>
      </c>
      <c r="D21601" s="69" t="s">
        <v>650</v>
      </c>
      <c r="E21601" s="65">
        <f>IFERROR(VLOOKUP(C21601,Pivot!A:B,2,0),0)</f>
        <v>0</v>
      </c>
      <c r="F21601" s="65">
        <f>IFERROR(VLOOKUP(C21601,Pivot!A:C,3,0),0)</f>
        <v>0</v>
      </c>
    </row>
    <row r="21602" spans="1:6" x14ac:dyDescent="0.25">
      <c r="A21602" s="68" t="s">
        <v>105</v>
      </c>
      <c r="B21602" s="68">
        <v>492410375</v>
      </c>
      <c r="C21602" s="68">
        <v>791115723358</v>
      </c>
      <c r="D21602" s="69" t="s">
        <v>651</v>
      </c>
      <c r="E21602" s="65">
        <f>IFERROR(VLOOKUP(C21602,Pivot!A:B,2,0),0)</f>
        <v>0</v>
      </c>
      <c r="F21602" s="65">
        <f>IFERROR(VLOOKUP(C21602,Pivot!A:C,3,0),0)</f>
        <v>0</v>
      </c>
    </row>
    <row r="21603" spans="1:6" x14ac:dyDescent="0.25">
      <c r="A21603" s="68" t="s">
        <v>105</v>
      </c>
      <c r="B21603" s="68">
        <v>492409221</v>
      </c>
      <c r="C21603" s="68">
        <v>8904027121644</v>
      </c>
      <c r="D21603" s="69" t="s">
        <v>14426</v>
      </c>
      <c r="E21603" s="65">
        <f>IFERROR(VLOOKUP(C21603,Pivot!A:B,2,0),0)</f>
        <v>0</v>
      </c>
      <c r="F21603" s="65">
        <f>IFERROR(VLOOKUP(C21603,Pivot!A:C,3,0),0)</f>
        <v>0</v>
      </c>
    </row>
    <row r="21604" spans="1:6" x14ac:dyDescent="0.25">
      <c r="A21604" s="68" t="s">
        <v>105</v>
      </c>
      <c r="B21604" s="68">
        <v>491960503</v>
      </c>
      <c r="C21604" s="68">
        <v>8904027120913</v>
      </c>
      <c r="D21604" s="69" t="s">
        <v>14427</v>
      </c>
      <c r="E21604" s="65">
        <f>IFERROR(VLOOKUP(C21604,Pivot!A:B,2,0),0)</f>
        <v>0</v>
      </c>
      <c r="F21604" s="65">
        <f>IFERROR(VLOOKUP(C21604,Pivot!A:C,3,0),0)</f>
        <v>0</v>
      </c>
    </row>
    <row r="21605" spans="1:6" x14ac:dyDescent="0.25">
      <c r="A21605" s="68" t="s">
        <v>105</v>
      </c>
      <c r="B21605" s="68">
        <v>493664420</v>
      </c>
      <c r="C21605" s="68">
        <v>493664420</v>
      </c>
      <c r="D21605" s="69" t="s">
        <v>14428</v>
      </c>
      <c r="E21605" s="65">
        <f>IFERROR(VLOOKUP(C21605,Pivot!A:B,2,0),0)</f>
        <v>0</v>
      </c>
      <c r="F21605" s="65">
        <f>IFERROR(VLOOKUP(C21605,Pivot!A:C,3,0),0)</f>
        <v>0</v>
      </c>
    </row>
    <row r="21606" spans="1:6" x14ac:dyDescent="0.25">
      <c r="A21606" s="68" t="s">
        <v>105</v>
      </c>
      <c r="B21606" s="68">
        <v>492363433</v>
      </c>
      <c r="C21606" s="68">
        <v>5015353754017</v>
      </c>
      <c r="D21606" s="69" t="s">
        <v>14429</v>
      </c>
      <c r="E21606" s="65">
        <f>IFERROR(VLOOKUP(C21606,Pivot!A:B,2,0),0)</f>
        <v>0</v>
      </c>
      <c r="F21606" s="65">
        <f>IFERROR(VLOOKUP(C21606,Pivot!A:C,3,0),0)</f>
        <v>0</v>
      </c>
    </row>
    <row r="21607" spans="1:6" x14ac:dyDescent="0.25">
      <c r="A21607" s="68" t="s">
        <v>105</v>
      </c>
      <c r="B21607" s="68">
        <v>492409220</v>
      </c>
      <c r="C21607" s="68">
        <v>8904027121637</v>
      </c>
      <c r="D21607" s="69" t="s">
        <v>14430</v>
      </c>
      <c r="E21607" s="65">
        <f>IFERROR(VLOOKUP(C21607,Pivot!A:B,2,0),0)</f>
        <v>0</v>
      </c>
      <c r="F21607" s="65">
        <f>IFERROR(VLOOKUP(C21607,Pivot!A:C,3,0),0)</f>
        <v>0</v>
      </c>
    </row>
    <row r="21608" spans="1:6" x14ac:dyDescent="0.25">
      <c r="A21608" s="68" t="s">
        <v>105</v>
      </c>
      <c r="B21608" s="68">
        <v>491960502</v>
      </c>
      <c r="C21608" s="68">
        <v>8904027120906</v>
      </c>
      <c r="D21608" s="69" t="s">
        <v>14431</v>
      </c>
      <c r="E21608" s="65">
        <f>IFERROR(VLOOKUP(C21608,Pivot!A:B,2,0),0)</f>
        <v>0</v>
      </c>
      <c r="F21608" s="65">
        <f>IFERROR(VLOOKUP(C21608,Pivot!A:C,3,0),0)</f>
        <v>0</v>
      </c>
    </row>
    <row r="21609" spans="1:6" x14ac:dyDescent="0.25">
      <c r="A21609" s="68" t="s">
        <v>105</v>
      </c>
      <c r="B21609" s="68">
        <v>491959858</v>
      </c>
      <c r="C21609" s="68">
        <v>491959858</v>
      </c>
      <c r="D21609" s="69" t="s">
        <v>652</v>
      </c>
      <c r="E21609" s="65">
        <f>IFERROR(VLOOKUP(C21609,Pivot!A:B,2,0),0)</f>
        <v>0</v>
      </c>
      <c r="F21609" s="65">
        <f>IFERROR(VLOOKUP(C21609,Pivot!A:C,3,0),0)</f>
        <v>0</v>
      </c>
    </row>
    <row r="21610" spans="1:6" x14ac:dyDescent="0.25">
      <c r="A21610" s="68" t="s">
        <v>105</v>
      </c>
      <c r="B21610" s="68">
        <v>491959858</v>
      </c>
      <c r="C21610" s="68">
        <v>8904301767247</v>
      </c>
      <c r="D21610" s="69" t="s">
        <v>652</v>
      </c>
      <c r="E21610" s="65">
        <f>IFERROR(VLOOKUP(C21610,Pivot!A:B,2,0),0)</f>
        <v>0</v>
      </c>
      <c r="F21610" s="65">
        <f>IFERROR(VLOOKUP(C21610,Pivot!A:C,3,0),0)</f>
        <v>0</v>
      </c>
    </row>
    <row r="21611" spans="1:6" x14ac:dyDescent="0.25">
      <c r="A21611" s="68" t="s">
        <v>105</v>
      </c>
      <c r="B21611" s="68">
        <v>491959859</v>
      </c>
      <c r="C21611" s="68">
        <v>491959859</v>
      </c>
      <c r="D21611" s="69" t="s">
        <v>653</v>
      </c>
      <c r="E21611" s="65">
        <f>IFERROR(VLOOKUP(C21611,Pivot!A:B,2,0),0)</f>
        <v>0</v>
      </c>
      <c r="F21611" s="65">
        <f>IFERROR(VLOOKUP(C21611,Pivot!A:C,3,0),0)</f>
        <v>0</v>
      </c>
    </row>
    <row r="21612" spans="1:6" x14ac:dyDescent="0.25">
      <c r="A21612" s="68" t="s">
        <v>105</v>
      </c>
      <c r="B21612" s="68">
        <v>491959859</v>
      </c>
      <c r="C21612" s="68">
        <v>8904301767254</v>
      </c>
      <c r="D21612" s="69" t="s">
        <v>653</v>
      </c>
      <c r="E21612" s="65">
        <f>IFERROR(VLOOKUP(C21612,Pivot!A:B,2,0),0)</f>
        <v>0</v>
      </c>
      <c r="F21612" s="65">
        <f>IFERROR(VLOOKUP(C21612,Pivot!A:C,3,0),0)</f>
        <v>0</v>
      </c>
    </row>
    <row r="21613" spans="1:6" x14ac:dyDescent="0.25">
      <c r="A21613" s="68" t="s">
        <v>105</v>
      </c>
      <c r="B21613" s="68">
        <v>491959860</v>
      </c>
      <c r="C21613" s="68">
        <v>491959860</v>
      </c>
      <c r="D21613" s="69" t="s">
        <v>654</v>
      </c>
      <c r="E21613" s="65">
        <f>IFERROR(VLOOKUP(C21613,Pivot!A:B,2,0),0)</f>
        <v>0</v>
      </c>
      <c r="F21613" s="65">
        <f>IFERROR(VLOOKUP(C21613,Pivot!A:C,3,0),0)</f>
        <v>0</v>
      </c>
    </row>
    <row r="21614" spans="1:6" x14ac:dyDescent="0.25">
      <c r="A21614" s="68" t="s">
        <v>105</v>
      </c>
      <c r="B21614" s="68">
        <v>491959860</v>
      </c>
      <c r="C21614" s="68">
        <v>8904301767261</v>
      </c>
      <c r="D21614" s="69" t="s">
        <v>654</v>
      </c>
      <c r="E21614" s="65">
        <f>IFERROR(VLOOKUP(C21614,Pivot!A:B,2,0),0)</f>
        <v>0</v>
      </c>
      <c r="F21614" s="65">
        <f>IFERROR(VLOOKUP(C21614,Pivot!A:C,3,0),0)</f>
        <v>0</v>
      </c>
    </row>
    <row r="21615" spans="1:6" x14ac:dyDescent="0.25">
      <c r="A21615" s="68" t="s">
        <v>105</v>
      </c>
      <c r="B21615" s="68">
        <v>491959856</v>
      </c>
      <c r="C21615" s="68">
        <v>491959856</v>
      </c>
      <c r="D21615" s="69" t="s">
        <v>655</v>
      </c>
      <c r="E21615" s="65">
        <f>IFERROR(VLOOKUP(C21615,Pivot!A:B,2,0),0)</f>
        <v>0</v>
      </c>
      <c r="F21615" s="65">
        <f>IFERROR(VLOOKUP(C21615,Pivot!A:C,3,0),0)</f>
        <v>0</v>
      </c>
    </row>
    <row r="21616" spans="1:6" x14ac:dyDescent="0.25">
      <c r="A21616" s="68" t="s">
        <v>105</v>
      </c>
      <c r="B21616" s="68">
        <v>491959856</v>
      </c>
      <c r="C21616" s="68">
        <v>8904301767223</v>
      </c>
      <c r="D21616" s="69" t="s">
        <v>655</v>
      </c>
      <c r="E21616" s="65">
        <f>IFERROR(VLOOKUP(C21616,Pivot!A:B,2,0),0)</f>
        <v>0</v>
      </c>
      <c r="F21616" s="65">
        <f>IFERROR(VLOOKUP(C21616,Pivot!A:C,3,0),0)</f>
        <v>0</v>
      </c>
    </row>
    <row r="21617" spans="1:6" x14ac:dyDescent="0.25">
      <c r="A21617" s="68" t="s">
        <v>105</v>
      </c>
      <c r="B21617" s="68">
        <v>491959857</v>
      </c>
      <c r="C21617" s="68">
        <v>491959857</v>
      </c>
      <c r="D21617" s="69" t="s">
        <v>656</v>
      </c>
      <c r="E21617" s="65">
        <f>IFERROR(VLOOKUP(C21617,Pivot!A:B,2,0),0)</f>
        <v>0</v>
      </c>
      <c r="F21617" s="65">
        <f>IFERROR(VLOOKUP(C21617,Pivot!A:C,3,0),0)</f>
        <v>0</v>
      </c>
    </row>
    <row r="21618" spans="1:6" x14ac:dyDescent="0.25">
      <c r="A21618" s="68" t="s">
        <v>105</v>
      </c>
      <c r="B21618" s="68">
        <v>491959857</v>
      </c>
      <c r="C21618" s="68">
        <v>8904301767230</v>
      </c>
      <c r="D21618" s="69" t="s">
        <v>656</v>
      </c>
      <c r="E21618" s="65">
        <f>IFERROR(VLOOKUP(C21618,Pivot!A:B,2,0),0)</f>
        <v>0</v>
      </c>
      <c r="F21618" s="65">
        <f>IFERROR(VLOOKUP(C21618,Pivot!A:C,3,0),0)</f>
        <v>0</v>
      </c>
    </row>
    <row r="21619" spans="1:6" x14ac:dyDescent="0.25">
      <c r="A21619" s="68" t="s">
        <v>105</v>
      </c>
      <c r="B21619" s="68">
        <v>493175550</v>
      </c>
      <c r="C21619" s="68">
        <v>493175550</v>
      </c>
      <c r="D21619" s="69" t="s">
        <v>14432</v>
      </c>
      <c r="E21619" s="65">
        <f>IFERROR(VLOOKUP(C21619,Pivot!A:B,2,0),0)</f>
        <v>0</v>
      </c>
      <c r="F21619" s="65">
        <f>IFERROR(VLOOKUP(C21619,Pivot!A:C,3,0),0)</f>
        <v>0</v>
      </c>
    </row>
    <row r="21620" spans="1:6" x14ac:dyDescent="0.25">
      <c r="A21620" s="68" t="s">
        <v>105</v>
      </c>
      <c r="B21620" s="68">
        <v>493175560</v>
      </c>
      <c r="C21620" s="68">
        <v>493175560</v>
      </c>
      <c r="D21620" s="69" t="s">
        <v>14433</v>
      </c>
      <c r="E21620" s="65">
        <f>IFERROR(VLOOKUP(C21620,Pivot!A:B,2,0),0)</f>
        <v>0</v>
      </c>
      <c r="F21620" s="65">
        <f>IFERROR(VLOOKUP(C21620,Pivot!A:C,3,0),0)</f>
        <v>0</v>
      </c>
    </row>
    <row r="21621" spans="1:6" x14ac:dyDescent="0.25">
      <c r="A21621" s="68" t="s">
        <v>105</v>
      </c>
      <c r="B21621" s="68">
        <v>493175559</v>
      </c>
      <c r="C21621" s="68">
        <v>493175559</v>
      </c>
      <c r="D21621" s="69" t="s">
        <v>14434</v>
      </c>
      <c r="E21621" s="65">
        <f>IFERROR(VLOOKUP(C21621,Pivot!A:B,2,0),0)</f>
        <v>0</v>
      </c>
      <c r="F21621" s="65">
        <f>IFERROR(VLOOKUP(C21621,Pivot!A:C,3,0),0)</f>
        <v>0</v>
      </c>
    </row>
    <row r="21622" spans="1:6" x14ac:dyDescent="0.25">
      <c r="A21622" s="68" t="s">
        <v>105</v>
      </c>
      <c r="B21622" s="68">
        <v>491960501</v>
      </c>
      <c r="C21622" s="68">
        <v>8904027120890</v>
      </c>
      <c r="D21622" s="69" t="s">
        <v>14435</v>
      </c>
      <c r="E21622" s="65">
        <f>IFERROR(VLOOKUP(C21622,Pivot!A:B,2,0),0)</f>
        <v>0</v>
      </c>
      <c r="F21622" s="65">
        <f>IFERROR(VLOOKUP(C21622,Pivot!A:C,3,0),0)</f>
        <v>0</v>
      </c>
    </row>
    <row r="21623" spans="1:6" x14ac:dyDescent="0.25">
      <c r="A21623" s="68" t="s">
        <v>105</v>
      </c>
      <c r="B21623" s="68">
        <v>491960507</v>
      </c>
      <c r="C21623" s="68">
        <v>8904027120951</v>
      </c>
      <c r="D21623" s="69" t="s">
        <v>14436</v>
      </c>
      <c r="E21623" s="65">
        <f>IFERROR(VLOOKUP(C21623,Pivot!A:B,2,0),0)</f>
        <v>0</v>
      </c>
      <c r="F21623" s="65">
        <f>IFERROR(VLOOKUP(C21623,Pivot!A:C,3,0),0)</f>
        <v>0</v>
      </c>
    </row>
    <row r="21624" spans="1:6" x14ac:dyDescent="0.25">
      <c r="A21624" s="68" t="s">
        <v>105</v>
      </c>
      <c r="B21624" s="68">
        <v>491959799</v>
      </c>
      <c r="C21624" s="68">
        <v>8904301759754</v>
      </c>
      <c r="D21624" s="69" t="s">
        <v>14437</v>
      </c>
      <c r="E21624" s="65">
        <f>IFERROR(VLOOKUP(C21624,Pivot!A:B,2,0),0)</f>
        <v>0</v>
      </c>
      <c r="F21624" s="65">
        <f>IFERROR(VLOOKUP(C21624,Pivot!A:C,3,0),0)</f>
        <v>0</v>
      </c>
    </row>
    <row r="21625" spans="1:6" x14ac:dyDescent="0.25">
      <c r="A21625" s="68" t="s">
        <v>105</v>
      </c>
      <c r="B21625" s="68">
        <v>492910683</v>
      </c>
      <c r="C21625" s="68">
        <v>8904027123709</v>
      </c>
      <c r="D21625" s="69" t="s">
        <v>288</v>
      </c>
      <c r="E21625" s="65">
        <f>IFERROR(VLOOKUP(C21625,Pivot!A:B,2,0),0)</f>
        <v>0</v>
      </c>
      <c r="F21625" s="65">
        <f>IFERROR(VLOOKUP(C21625,Pivot!A:C,3,0),0)</f>
        <v>0</v>
      </c>
    </row>
    <row r="21626" spans="1:6" x14ac:dyDescent="0.25">
      <c r="A21626" s="68" t="s">
        <v>105</v>
      </c>
      <c r="B21626" s="68">
        <v>492910684</v>
      </c>
      <c r="C21626" s="68">
        <v>8904027123877</v>
      </c>
      <c r="D21626" s="69" t="s">
        <v>289</v>
      </c>
      <c r="E21626" s="65">
        <f>IFERROR(VLOOKUP(C21626,Pivot!A:B,2,0),0)</f>
        <v>0</v>
      </c>
      <c r="F21626" s="65">
        <f>IFERROR(VLOOKUP(C21626,Pivot!A:C,3,0),0)</f>
        <v>0</v>
      </c>
    </row>
    <row r="21627" spans="1:6" x14ac:dyDescent="0.25">
      <c r="A21627" s="68" t="s">
        <v>105</v>
      </c>
      <c r="B21627" s="68">
        <v>493173979</v>
      </c>
      <c r="C21627" s="68">
        <v>8904027123990</v>
      </c>
      <c r="D21627" s="69" t="s">
        <v>14438</v>
      </c>
      <c r="E21627" s="65">
        <f>IFERROR(VLOOKUP(C21627,Pivot!A:B,2,0),0)</f>
        <v>0</v>
      </c>
      <c r="F21627" s="65">
        <f>IFERROR(VLOOKUP(C21627,Pivot!A:C,3,0),0)</f>
        <v>0</v>
      </c>
    </row>
    <row r="21628" spans="1:6" x14ac:dyDescent="0.25">
      <c r="A21628" s="68" t="s">
        <v>105</v>
      </c>
      <c r="B21628" s="68">
        <v>494229801</v>
      </c>
      <c r="C21628" s="68">
        <v>8904027125352</v>
      </c>
      <c r="D21628" s="69" t="s">
        <v>14438</v>
      </c>
      <c r="E21628" s="65">
        <f>IFERROR(VLOOKUP(C21628,Pivot!A:B,2,0),0)</f>
        <v>0</v>
      </c>
      <c r="F21628" s="65">
        <f>IFERROR(VLOOKUP(C21628,Pivot!A:C,3,0),0)</f>
        <v>0</v>
      </c>
    </row>
    <row r="21629" spans="1:6" x14ac:dyDescent="0.25">
      <c r="A21629" s="68" t="s">
        <v>105</v>
      </c>
      <c r="B21629" s="68">
        <v>493173976</v>
      </c>
      <c r="C21629" s="68">
        <v>8904027123969</v>
      </c>
      <c r="D21629" s="69" t="s">
        <v>14439</v>
      </c>
      <c r="E21629" s="65">
        <f>IFERROR(VLOOKUP(C21629,Pivot!A:B,2,0),0)</f>
        <v>0</v>
      </c>
      <c r="F21629" s="65">
        <f>IFERROR(VLOOKUP(C21629,Pivot!A:C,3,0),0)</f>
        <v>0</v>
      </c>
    </row>
    <row r="21630" spans="1:6" x14ac:dyDescent="0.25">
      <c r="A21630" s="68" t="s">
        <v>105</v>
      </c>
      <c r="B21630" s="68">
        <v>493173978</v>
      </c>
      <c r="C21630" s="68">
        <v>8904027123983</v>
      </c>
      <c r="D21630" s="69" t="s">
        <v>14440</v>
      </c>
      <c r="E21630" s="65">
        <f>IFERROR(VLOOKUP(C21630,Pivot!A:B,2,0),0)</f>
        <v>0</v>
      </c>
      <c r="F21630" s="65">
        <f>IFERROR(VLOOKUP(C21630,Pivot!A:C,3,0),0)</f>
        <v>0</v>
      </c>
    </row>
    <row r="21631" spans="1:6" x14ac:dyDescent="0.25">
      <c r="A21631" s="68" t="s">
        <v>105</v>
      </c>
      <c r="B21631" s="68">
        <v>494229800</v>
      </c>
      <c r="C21631" s="68">
        <v>8904027125345</v>
      </c>
      <c r="D21631" s="69" t="s">
        <v>14440</v>
      </c>
      <c r="E21631" s="65">
        <f>IFERROR(VLOOKUP(C21631,Pivot!A:B,2,0),0)</f>
        <v>0</v>
      </c>
      <c r="F21631" s="65">
        <f>IFERROR(VLOOKUP(C21631,Pivot!A:C,3,0),0)</f>
        <v>0</v>
      </c>
    </row>
    <row r="21632" spans="1:6" x14ac:dyDescent="0.25">
      <c r="A21632" s="68" t="s">
        <v>105</v>
      </c>
      <c r="B21632" s="68">
        <v>493173975</v>
      </c>
      <c r="C21632" s="68">
        <v>8904027123952</v>
      </c>
      <c r="D21632" s="69" t="s">
        <v>14441</v>
      </c>
      <c r="E21632" s="65">
        <f>IFERROR(VLOOKUP(C21632,Pivot!A:B,2,0),0)</f>
        <v>0</v>
      </c>
      <c r="F21632" s="65">
        <f>IFERROR(VLOOKUP(C21632,Pivot!A:C,3,0),0)</f>
        <v>0</v>
      </c>
    </row>
    <row r="21633" spans="1:6" x14ac:dyDescent="0.25">
      <c r="A21633" s="68" t="s">
        <v>105</v>
      </c>
      <c r="B21633" s="68">
        <v>494229798</v>
      </c>
      <c r="C21633" s="68">
        <v>8904027125291</v>
      </c>
      <c r="D21633" s="69" t="s">
        <v>14441</v>
      </c>
      <c r="E21633" s="65">
        <f>IFERROR(VLOOKUP(C21633,Pivot!A:B,2,0),0)</f>
        <v>0</v>
      </c>
      <c r="F21633" s="65">
        <f>IFERROR(VLOOKUP(C21633,Pivot!A:C,3,0),0)</f>
        <v>0</v>
      </c>
    </row>
    <row r="21634" spans="1:6" x14ac:dyDescent="0.25">
      <c r="A21634" s="68" t="s">
        <v>105</v>
      </c>
      <c r="B21634" s="68">
        <v>493173977</v>
      </c>
      <c r="C21634" s="68">
        <v>8904027123976</v>
      </c>
      <c r="D21634" s="69" t="s">
        <v>14442</v>
      </c>
      <c r="E21634" s="65">
        <f>IFERROR(VLOOKUP(C21634,Pivot!A:B,2,0),0)</f>
        <v>0</v>
      </c>
      <c r="F21634" s="65">
        <f>IFERROR(VLOOKUP(C21634,Pivot!A:C,3,0),0)</f>
        <v>0</v>
      </c>
    </row>
    <row r="21635" spans="1:6" x14ac:dyDescent="0.25">
      <c r="A21635" s="68" t="s">
        <v>105</v>
      </c>
      <c r="B21635" s="68">
        <v>494229799</v>
      </c>
      <c r="C21635" s="68">
        <v>8904027125314</v>
      </c>
      <c r="D21635" s="69" t="s">
        <v>14442</v>
      </c>
      <c r="E21635" s="65">
        <f>IFERROR(VLOOKUP(C21635,Pivot!A:B,2,0),0)</f>
        <v>0</v>
      </c>
      <c r="F21635" s="65">
        <f>IFERROR(VLOOKUP(C21635,Pivot!A:C,3,0),0)</f>
        <v>0</v>
      </c>
    </row>
    <row r="21636" spans="1:6" x14ac:dyDescent="0.25">
      <c r="A21636" s="68" t="s">
        <v>105</v>
      </c>
      <c r="B21636" s="68">
        <v>492909511</v>
      </c>
      <c r="C21636" s="68">
        <v>492909511</v>
      </c>
      <c r="D21636" s="69" t="s">
        <v>14443</v>
      </c>
      <c r="E21636" s="65">
        <f>IFERROR(VLOOKUP(C21636,Pivot!A:B,2,0),0)</f>
        <v>0</v>
      </c>
      <c r="F21636" s="65">
        <f>IFERROR(VLOOKUP(C21636,Pivot!A:C,3,0),0)</f>
        <v>0</v>
      </c>
    </row>
    <row r="21637" spans="1:6" x14ac:dyDescent="0.25">
      <c r="A21637" s="68" t="s">
        <v>105</v>
      </c>
      <c r="B21637" s="68">
        <v>492909522</v>
      </c>
      <c r="C21637" s="68">
        <v>492909522</v>
      </c>
      <c r="D21637" s="69" t="s">
        <v>14444</v>
      </c>
      <c r="E21637" s="65">
        <f>IFERROR(VLOOKUP(C21637,Pivot!A:B,2,0),0)</f>
        <v>0</v>
      </c>
      <c r="F21637" s="65">
        <f>IFERROR(VLOOKUP(C21637,Pivot!A:C,3,0),0)</f>
        <v>0</v>
      </c>
    </row>
    <row r="21638" spans="1:6" x14ac:dyDescent="0.25">
      <c r="A21638" s="68" t="s">
        <v>105</v>
      </c>
      <c r="B21638" s="68">
        <v>492909518</v>
      </c>
      <c r="C21638" s="68">
        <v>492909518</v>
      </c>
      <c r="D21638" s="69" t="s">
        <v>14445</v>
      </c>
      <c r="E21638" s="65">
        <f>IFERROR(VLOOKUP(C21638,Pivot!A:B,2,0),0)</f>
        <v>0</v>
      </c>
      <c r="F21638" s="65">
        <f>IFERROR(VLOOKUP(C21638,Pivot!A:C,3,0),0)</f>
        <v>0</v>
      </c>
    </row>
    <row r="21639" spans="1:6" x14ac:dyDescent="0.25">
      <c r="A21639" s="68" t="s">
        <v>105</v>
      </c>
      <c r="B21639" s="68">
        <v>410104120001</v>
      </c>
      <c r="C21639" s="68">
        <v>5050048059657</v>
      </c>
      <c r="D21639" s="69" t="s">
        <v>670</v>
      </c>
      <c r="E21639" s="65">
        <f>IFERROR(VLOOKUP(C21639,Pivot!A:B,2,0),0)</f>
        <v>0</v>
      </c>
      <c r="F21639" s="65">
        <f>IFERROR(VLOOKUP(C21639,Pivot!A:C,3,0),0)</f>
        <v>0</v>
      </c>
    </row>
    <row r="21640" spans="1:6" x14ac:dyDescent="0.25">
      <c r="A21640" s="68" t="s">
        <v>105</v>
      </c>
      <c r="B21640" s="68">
        <v>493664466</v>
      </c>
      <c r="C21640" s="68">
        <v>493664466</v>
      </c>
      <c r="D21640" s="69" t="s">
        <v>14446</v>
      </c>
      <c r="E21640" s="65">
        <f>IFERROR(VLOOKUP(C21640,Pivot!A:B,2,0),0)</f>
        <v>0</v>
      </c>
      <c r="F21640" s="65">
        <f>IFERROR(VLOOKUP(C21640,Pivot!A:C,3,0),0)</f>
        <v>0</v>
      </c>
    </row>
    <row r="21641" spans="1:6" x14ac:dyDescent="0.25">
      <c r="A21641" s="68" t="s">
        <v>105</v>
      </c>
      <c r="B21641" s="68">
        <v>493664472</v>
      </c>
      <c r="C21641" s="68">
        <v>493664472</v>
      </c>
      <c r="D21641" s="69" t="s">
        <v>14447</v>
      </c>
      <c r="E21641" s="65">
        <f>IFERROR(VLOOKUP(C21641,Pivot!A:B,2,0),0)</f>
        <v>0</v>
      </c>
      <c r="F21641" s="65">
        <f>IFERROR(VLOOKUP(C21641,Pivot!A:C,3,0),0)</f>
        <v>0</v>
      </c>
    </row>
    <row r="21642" spans="1:6" x14ac:dyDescent="0.25">
      <c r="A21642" s="68" t="s">
        <v>105</v>
      </c>
      <c r="B21642" s="68">
        <v>493664471</v>
      </c>
      <c r="C21642" s="68">
        <v>493664471</v>
      </c>
      <c r="D21642" s="69" t="s">
        <v>14448</v>
      </c>
      <c r="E21642" s="65">
        <f>IFERROR(VLOOKUP(C21642,Pivot!A:B,2,0),0)</f>
        <v>0</v>
      </c>
      <c r="F21642" s="65">
        <f>IFERROR(VLOOKUP(C21642,Pivot!A:C,3,0),0)</f>
        <v>0</v>
      </c>
    </row>
    <row r="21643" spans="1:6" x14ac:dyDescent="0.25">
      <c r="A21643" s="68" t="s">
        <v>105</v>
      </c>
      <c r="B21643" s="68">
        <v>493664463</v>
      </c>
      <c r="C21643" s="68">
        <v>493664463</v>
      </c>
      <c r="D21643" s="69" t="s">
        <v>14449</v>
      </c>
      <c r="E21643" s="65">
        <f>IFERROR(VLOOKUP(C21643,Pivot!A:B,2,0),0)</f>
        <v>0</v>
      </c>
      <c r="F21643" s="65">
        <f>IFERROR(VLOOKUP(C21643,Pivot!A:C,3,0),0)</f>
        <v>0</v>
      </c>
    </row>
    <row r="21644" spans="1:6" x14ac:dyDescent="0.25">
      <c r="A21644" s="68" t="s">
        <v>105</v>
      </c>
      <c r="B21644" s="68">
        <v>493664468</v>
      </c>
      <c r="C21644" s="68">
        <v>493664468</v>
      </c>
      <c r="D21644" s="69" t="s">
        <v>14450</v>
      </c>
      <c r="E21644" s="65">
        <f>IFERROR(VLOOKUP(C21644,Pivot!A:B,2,0),0)</f>
        <v>0</v>
      </c>
      <c r="F21644" s="65">
        <f>IFERROR(VLOOKUP(C21644,Pivot!A:C,3,0),0)</f>
        <v>0</v>
      </c>
    </row>
    <row r="21645" spans="1:6" x14ac:dyDescent="0.25">
      <c r="A21645" s="68" t="s">
        <v>105</v>
      </c>
      <c r="B21645" s="68">
        <v>493664467</v>
      </c>
      <c r="C21645" s="68">
        <v>493664467</v>
      </c>
      <c r="D21645" s="69" t="s">
        <v>14451</v>
      </c>
      <c r="E21645" s="65">
        <f>IFERROR(VLOOKUP(C21645,Pivot!A:B,2,0),0)</f>
        <v>0</v>
      </c>
      <c r="F21645" s="65">
        <f>IFERROR(VLOOKUP(C21645,Pivot!A:C,3,0),0)</f>
        <v>0</v>
      </c>
    </row>
    <row r="21646" spans="1:6" x14ac:dyDescent="0.25">
      <c r="A21646" s="68" t="s">
        <v>105</v>
      </c>
      <c r="B21646" s="68">
        <v>493664465</v>
      </c>
      <c r="C21646" s="68">
        <v>493664465</v>
      </c>
      <c r="D21646" s="69" t="s">
        <v>14452</v>
      </c>
      <c r="E21646" s="65">
        <f>IFERROR(VLOOKUP(C21646,Pivot!A:B,2,0),0)</f>
        <v>0</v>
      </c>
      <c r="F21646" s="65">
        <f>IFERROR(VLOOKUP(C21646,Pivot!A:C,3,0),0)</f>
        <v>0</v>
      </c>
    </row>
    <row r="21647" spans="1:6" x14ac:dyDescent="0.25">
      <c r="A21647" s="68" t="s">
        <v>105</v>
      </c>
      <c r="B21647" s="68">
        <v>493664464</v>
      </c>
      <c r="C21647" s="68">
        <v>493664464</v>
      </c>
      <c r="D21647" s="69" t="s">
        <v>14453</v>
      </c>
      <c r="E21647" s="65">
        <f>IFERROR(VLOOKUP(C21647,Pivot!A:B,2,0),0)</f>
        <v>0</v>
      </c>
      <c r="F21647" s="65">
        <f>IFERROR(VLOOKUP(C21647,Pivot!A:C,3,0),0)</f>
        <v>0</v>
      </c>
    </row>
    <row r="21648" spans="1:6" x14ac:dyDescent="0.25">
      <c r="A21648" s="68" t="s">
        <v>105</v>
      </c>
      <c r="B21648" s="68">
        <v>493664469</v>
      </c>
      <c r="C21648" s="68">
        <v>493664469</v>
      </c>
      <c r="D21648" s="69" t="s">
        <v>14454</v>
      </c>
      <c r="E21648" s="65">
        <f>IFERROR(VLOOKUP(C21648,Pivot!A:B,2,0),0)</f>
        <v>0</v>
      </c>
      <c r="F21648" s="65">
        <f>IFERROR(VLOOKUP(C21648,Pivot!A:C,3,0),0)</f>
        <v>0</v>
      </c>
    </row>
    <row r="21649" spans="1:6" x14ac:dyDescent="0.25">
      <c r="A21649" s="68" t="s">
        <v>105</v>
      </c>
      <c r="B21649" s="68">
        <v>493664470</v>
      </c>
      <c r="C21649" s="68">
        <v>493664470</v>
      </c>
      <c r="D21649" s="69" t="s">
        <v>14455</v>
      </c>
      <c r="E21649" s="65">
        <f>IFERROR(VLOOKUP(C21649,Pivot!A:B,2,0),0)</f>
        <v>0</v>
      </c>
      <c r="F21649" s="65">
        <f>IFERROR(VLOOKUP(C21649,Pivot!A:C,3,0),0)</f>
        <v>0</v>
      </c>
    </row>
    <row r="21650" spans="1:6" x14ac:dyDescent="0.25">
      <c r="A21650" s="68" t="s">
        <v>105</v>
      </c>
      <c r="B21650" s="68">
        <v>493174330</v>
      </c>
      <c r="C21650" s="68">
        <v>8905450228030</v>
      </c>
      <c r="D21650" s="69" t="s">
        <v>290</v>
      </c>
      <c r="E21650" s="65">
        <f>IFERROR(VLOOKUP(C21650,Pivot!A:B,2,0),0)</f>
        <v>0</v>
      </c>
      <c r="F21650" s="65">
        <f>IFERROR(VLOOKUP(C21650,Pivot!A:C,3,0),0)</f>
        <v>0</v>
      </c>
    </row>
    <row r="21651" spans="1:6" x14ac:dyDescent="0.25">
      <c r="A21651" s="68" t="s">
        <v>105</v>
      </c>
      <c r="B21651" s="68">
        <v>493174787</v>
      </c>
      <c r="C21651" s="68">
        <v>8900000000821</v>
      </c>
      <c r="D21651" s="69" t="s">
        <v>673</v>
      </c>
      <c r="E21651" s="65">
        <f>IFERROR(VLOOKUP(C21651,Pivot!A:B,2,0),0)</f>
        <v>0</v>
      </c>
      <c r="F21651" s="65">
        <f>IFERROR(VLOOKUP(C21651,Pivot!A:C,3,0),0)</f>
        <v>0</v>
      </c>
    </row>
    <row r="21652" spans="1:6" x14ac:dyDescent="0.25">
      <c r="A21652" s="68" t="s">
        <v>105</v>
      </c>
      <c r="B21652" s="68">
        <v>493174788</v>
      </c>
      <c r="C21652" s="68">
        <v>8900000000838</v>
      </c>
      <c r="D21652" s="69" t="s">
        <v>674</v>
      </c>
      <c r="E21652" s="65">
        <f>IFERROR(VLOOKUP(C21652,Pivot!A:B,2,0),0)</f>
        <v>0</v>
      </c>
      <c r="F21652" s="65">
        <f>IFERROR(VLOOKUP(C21652,Pivot!A:C,3,0),0)</f>
        <v>0</v>
      </c>
    </row>
    <row r="21653" spans="1:6" x14ac:dyDescent="0.25">
      <c r="A21653" s="68" t="s">
        <v>105</v>
      </c>
      <c r="B21653" s="68">
        <v>491603689</v>
      </c>
      <c r="C21653" s="68">
        <v>491603689</v>
      </c>
      <c r="D21653" s="69" t="s">
        <v>14456</v>
      </c>
      <c r="E21653" s="65">
        <f>IFERROR(VLOOKUP(C21653,Pivot!A:B,2,0),0)</f>
        <v>0</v>
      </c>
      <c r="F21653" s="65">
        <f>IFERROR(VLOOKUP(C21653,Pivot!A:C,3,0),0)</f>
        <v>0</v>
      </c>
    </row>
    <row r="21654" spans="1:6" x14ac:dyDescent="0.25">
      <c r="A21654" s="68" t="s">
        <v>105</v>
      </c>
      <c r="B21654" s="68">
        <v>491603689</v>
      </c>
      <c r="C21654" s="68">
        <v>5015353611303</v>
      </c>
      <c r="D21654" s="69" t="s">
        <v>14456</v>
      </c>
      <c r="E21654" s="65">
        <f>IFERROR(VLOOKUP(C21654,Pivot!A:B,2,0),0)</f>
        <v>0</v>
      </c>
      <c r="F21654" s="65">
        <f>IFERROR(VLOOKUP(C21654,Pivot!A:C,3,0),0)</f>
        <v>0</v>
      </c>
    </row>
    <row r="21655" spans="1:6" x14ac:dyDescent="0.25">
      <c r="A21655" s="68" t="s">
        <v>105</v>
      </c>
      <c r="B21655" s="68">
        <v>493174321</v>
      </c>
      <c r="C21655" s="68">
        <v>8905450220898</v>
      </c>
      <c r="D21655" s="69" t="s">
        <v>291</v>
      </c>
      <c r="E21655" s="65">
        <f>IFERROR(VLOOKUP(C21655,Pivot!A:B,2,0),0)</f>
        <v>0</v>
      </c>
      <c r="F21655" s="65">
        <f>IFERROR(VLOOKUP(C21655,Pivot!A:C,3,0),0)</f>
        <v>0</v>
      </c>
    </row>
    <row r="21656" spans="1:6" x14ac:dyDescent="0.25">
      <c r="A21656" s="68" t="s">
        <v>105</v>
      </c>
      <c r="B21656" s="68">
        <v>493174322</v>
      </c>
      <c r="C21656" s="68">
        <v>8905450220904</v>
      </c>
      <c r="D21656" s="69" t="s">
        <v>292</v>
      </c>
      <c r="E21656" s="65">
        <f>IFERROR(VLOOKUP(C21656,Pivot!A:B,2,0),0)</f>
        <v>0</v>
      </c>
      <c r="F21656" s="65">
        <f>IFERROR(VLOOKUP(C21656,Pivot!A:C,3,0),0)</f>
        <v>0</v>
      </c>
    </row>
    <row r="21657" spans="1:6" x14ac:dyDescent="0.25">
      <c r="A21657" s="68" t="s">
        <v>105</v>
      </c>
      <c r="B21657" s="68">
        <v>491603688</v>
      </c>
      <c r="C21657" s="68">
        <v>491603688</v>
      </c>
      <c r="D21657" s="69" t="s">
        <v>14457</v>
      </c>
      <c r="E21657" s="65">
        <f>IFERROR(VLOOKUP(C21657,Pivot!A:B,2,0),0)</f>
        <v>0</v>
      </c>
      <c r="F21657" s="65">
        <f>IFERROR(VLOOKUP(C21657,Pivot!A:C,3,0),0)</f>
        <v>0</v>
      </c>
    </row>
    <row r="21658" spans="1:6" x14ac:dyDescent="0.25">
      <c r="A21658" s="68" t="s">
        <v>105</v>
      </c>
      <c r="B21658" s="68">
        <v>491603688</v>
      </c>
      <c r="C21658" s="68">
        <v>5015353611297</v>
      </c>
      <c r="D21658" s="69" t="s">
        <v>14457</v>
      </c>
      <c r="E21658" s="65">
        <f>IFERROR(VLOOKUP(C21658,Pivot!A:B,2,0),0)</f>
        <v>0</v>
      </c>
      <c r="F21658" s="65">
        <f>IFERROR(VLOOKUP(C21658,Pivot!A:C,3,0),0)</f>
        <v>0</v>
      </c>
    </row>
    <row r="21659" spans="1:6" x14ac:dyDescent="0.25">
      <c r="A21659" s="68" t="s">
        <v>105</v>
      </c>
      <c r="B21659" s="68">
        <v>492409175</v>
      </c>
      <c r="C21659" s="68">
        <v>8904027122078</v>
      </c>
      <c r="D21659" s="69" t="s">
        <v>14457</v>
      </c>
      <c r="E21659" s="65">
        <f>IFERROR(VLOOKUP(C21659,Pivot!A:B,2,0),0)</f>
        <v>0</v>
      </c>
      <c r="F21659" s="65">
        <f>IFERROR(VLOOKUP(C21659,Pivot!A:C,3,0),0)</f>
        <v>0</v>
      </c>
    </row>
    <row r="21660" spans="1:6" x14ac:dyDescent="0.25">
      <c r="A21660" s="68" t="s">
        <v>105</v>
      </c>
      <c r="B21660" s="68">
        <v>493174334</v>
      </c>
      <c r="C21660" s="68">
        <v>493174334</v>
      </c>
      <c r="D21660" s="69" t="s">
        <v>14458</v>
      </c>
      <c r="E21660" s="65">
        <f>IFERROR(VLOOKUP(C21660,Pivot!A:B,2,0),0)</f>
        <v>0</v>
      </c>
      <c r="F21660" s="65">
        <f>IFERROR(VLOOKUP(C21660,Pivot!A:C,3,0),0)</f>
        <v>0</v>
      </c>
    </row>
    <row r="21661" spans="1:6" x14ac:dyDescent="0.25">
      <c r="A21661" s="68" t="s">
        <v>105</v>
      </c>
      <c r="B21661" s="68">
        <v>493174334</v>
      </c>
      <c r="C21661" s="68">
        <v>8905450233768</v>
      </c>
      <c r="D21661" s="69" t="s">
        <v>14458</v>
      </c>
      <c r="E21661" s="65">
        <f>IFERROR(VLOOKUP(C21661,Pivot!A:B,2,0),0)</f>
        <v>0</v>
      </c>
      <c r="F21661" s="65">
        <f>IFERROR(VLOOKUP(C21661,Pivot!A:C,3,0),0)</f>
        <v>0</v>
      </c>
    </row>
    <row r="21662" spans="1:6" x14ac:dyDescent="0.25">
      <c r="A21662" s="68" t="s">
        <v>105</v>
      </c>
      <c r="B21662" s="68">
        <v>492910509</v>
      </c>
      <c r="C21662" s="68">
        <v>492910509</v>
      </c>
      <c r="D21662" s="69" t="s">
        <v>14459</v>
      </c>
      <c r="E21662" s="65">
        <f>IFERROR(VLOOKUP(C21662,Pivot!A:B,2,0),0)</f>
        <v>0</v>
      </c>
      <c r="F21662" s="65">
        <f>IFERROR(VLOOKUP(C21662,Pivot!A:C,3,0),0)</f>
        <v>0</v>
      </c>
    </row>
    <row r="21663" spans="1:6" x14ac:dyDescent="0.25">
      <c r="A21663" s="68" t="s">
        <v>105</v>
      </c>
      <c r="B21663" s="68">
        <v>493662856</v>
      </c>
      <c r="C21663" s="68">
        <v>8906147810477</v>
      </c>
      <c r="D21663" s="69" t="s">
        <v>293</v>
      </c>
      <c r="E21663" s="65">
        <f>IFERROR(VLOOKUP(C21663,Pivot!A:B,2,0),0)</f>
        <v>0</v>
      </c>
      <c r="F21663" s="65">
        <f>IFERROR(VLOOKUP(C21663,Pivot!A:C,3,0),0)</f>
        <v>0</v>
      </c>
    </row>
    <row r="21664" spans="1:6" x14ac:dyDescent="0.25">
      <c r="A21664" s="68" t="s">
        <v>105</v>
      </c>
      <c r="B21664" s="68">
        <v>493174306</v>
      </c>
      <c r="C21664" s="68">
        <v>8902766546674</v>
      </c>
      <c r="D21664" s="69" t="s">
        <v>14460</v>
      </c>
      <c r="E21664" s="65">
        <f>IFERROR(VLOOKUP(C21664,Pivot!A:B,2,0),0)</f>
        <v>0</v>
      </c>
      <c r="F21664" s="65">
        <f>IFERROR(VLOOKUP(C21664,Pivot!A:C,3,0),0)</f>
        <v>0</v>
      </c>
    </row>
    <row r="21665" spans="1:6" x14ac:dyDescent="0.25">
      <c r="A21665" s="68" t="s">
        <v>105</v>
      </c>
      <c r="B21665" s="68">
        <v>493663462</v>
      </c>
      <c r="C21665" s="68">
        <v>8904027124423</v>
      </c>
      <c r="D21665" s="69" t="s">
        <v>294</v>
      </c>
      <c r="E21665" s="65">
        <f>IFERROR(VLOOKUP(C21665,Pivot!A:B,2,0),0)</f>
        <v>0</v>
      </c>
      <c r="F21665" s="65">
        <f>IFERROR(VLOOKUP(C21665,Pivot!A:C,3,0),0)</f>
        <v>0</v>
      </c>
    </row>
    <row r="21666" spans="1:6" x14ac:dyDescent="0.25">
      <c r="A21666" s="68" t="s">
        <v>105</v>
      </c>
      <c r="B21666" s="68">
        <v>493174333</v>
      </c>
      <c r="C21666" s="68">
        <v>3870003585241</v>
      </c>
      <c r="D21666" s="69" t="s">
        <v>295</v>
      </c>
      <c r="E21666" s="65">
        <f>IFERROR(VLOOKUP(C21666,Pivot!A:B,2,0),0)</f>
        <v>0</v>
      </c>
      <c r="F21666" s="65">
        <f>IFERROR(VLOOKUP(C21666,Pivot!A:C,3,0),0)</f>
        <v>0</v>
      </c>
    </row>
    <row r="21667" spans="1:6" x14ac:dyDescent="0.25">
      <c r="A21667" s="68" t="s">
        <v>105</v>
      </c>
      <c r="B21667" s="68">
        <v>492407944</v>
      </c>
      <c r="C21667" s="68">
        <v>8904027121453</v>
      </c>
      <c r="D21667" s="69" t="s">
        <v>676</v>
      </c>
      <c r="E21667" s="65">
        <f>IFERROR(VLOOKUP(C21667,Pivot!A:B,2,0),0)</f>
        <v>0</v>
      </c>
      <c r="F21667" s="65">
        <f>IFERROR(VLOOKUP(C21667,Pivot!A:C,3,0),0)</f>
        <v>0</v>
      </c>
    </row>
    <row r="21668" spans="1:6" x14ac:dyDescent="0.25">
      <c r="A21668" s="68" t="s">
        <v>105</v>
      </c>
      <c r="B21668" s="68">
        <v>492407943</v>
      </c>
      <c r="C21668" s="68">
        <v>8904027121446</v>
      </c>
      <c r="D21668" s="69" t="s">
        <v>677</v>
      </c>
      <c r="E21668" s="65">
        <f>IFERROR(VLOOKUP(C21668,Pivot!A:B,2,0),0)</f>
        <v>0</v>
      </c>
      <c r="F21668" s="65">
        <f>IFERROR(VLOOKUP(C21668,Pivot!A:C,3,0),0)</f>
        <v>0</v>
      </c>
    </row>
    <row r="21669" spans="1:6" x14ac:dyDescent="0.25">
      <c r="A21669" s="68" t="s">
        <v>105</v>
      </c>
      <c r="B21669" s="68">
        <v>492407946</v>
      </c>
      <c r="C21669" s="68">
        <v>8904027121477</v>
      </c>
      <c r="D21669" s="69" t="s">
        <v>678</v>
      </c>
      <c r="E21669" s="65">
        <f>IFERROR(VLOOKUP(C21669,Pivot!A:B,2,0),0)</f>
        <v>0</v>
      </c>
      <c r="F21669" s="65">
        <f>IFERROR(VLOOKUP(C21669,Pivot!A:C,3,0),0)</f>
        <v>0</v>
      </c>
    </row>
    <row r="21670" spans="1:6" x14ac:dyDescent="0.25">
      <c r="A21670" s="68" t="s">
        <v>105</v>
      </c>
      <c r="B21670" s="68">
        <v>492407945</v>
      </c>
      <c r="C21670" s="68">
        <v>8904027121460</v>
      </c>
      <c r="D21670" s="69" t="s">
        <v>679</v>
      </c>
      <c r="E21670" s="65">
        <f>IFERROR(VLOOKUP(C21670,Pivot!A:B,2,0),0)</f>
        <v>0</v>
      </c>
      <c r="F21670" s="65">
        <f>IFERROR(VLOOKUP(C21670,Pivot!A:C,3,0),0)</f>
        <v>0</v>
      </c>
    </row>
    <row r="21671" spans="1:6" x14ac:dyDescent="0.25">
      <c r="A21671" s="68" t="s">
        <v>105</v>
      </c>
      <c r="B21671" s="68">
        <v>492410185</v>
      </c>
      <c r="C21671" s="68">
        <v>492410185</v>
      </c>
      <c r="D21671" s="69" t="s">
        <v>14461</v>
      </c>
      <c r="E21671" s="65">
        <f>IFERROR(VLOOKUP(C21671,Pivot!A:B,2,0),0)</f>
        <v>0</v>
      </c>
      <c r="F21671" s="65">
        <f>IFERROR(VLOOKUP(C21671,Pivot!A:C,3,0),0)</f>
        <v>0</v>
      </c>
    </row>
    <row r="21672" spans="1:6" x14ac:dyDescent="0.25">
      <c r="A21672" s="68" t="s">
        <v>105</v>
      </c>
      <c r="B21672" s="68">
        <v>492410185</v>
      </c>
      <c r="C21672" s="68">
        <v>8905450413269</v>
      </c>
      <c r="D21672" s="69" t="s">
        <v>14461</v>
      </c>
      <c r="E21672" s="65">
        <f>IFERROR(VLOOKUP(C21672,Pivot!A:B,2,0),0)</f>
        <v>0</v>
      </c>
      <c r="F21672" s="65">
        <f>IFERROR(VLOOKUP(C21672,Pivot!A:C,3,0),0)</f>
        <v>0</v>
      </c>
    </row>
    <row r="21673" spans="1:6" x14ac:dyDescent="0.25">
      <c r="A21673" s="68" t="s">
        <v>105</v>
      </c>
      <c r="B21673" s="68">
        <v>492410186</v>
      </c>
      <c r="C21673" s="68">
        <v>492410186</v>
      </c>
      <c r="D21673" s="69" t="s">
        <v>14462</v>
      </c>
      <c r="E21673" s="65">
        <f>IFERROR(VLOOKUP(C21673,Pivot!A:B,2,0),0)</f>
        <v>0</v>
      </c>
      <c r="F21673" s="65">
        <f>IFERROR(VLOOKUP(C21673,Pivot!A:C,3,0),0)</f>
        <v>0</v>
      </c>
    </row>
    <row r="21674" spans="1:6" x14ac:dyDescent="0.25">
      <c r="A21674" s="68" t="s">
        <v>105</v>
      </c>
      <c r="B21674" s="68">
        <v>492410186</v>
      </c>
      <c r="C21674" s="68">
        <v>8905450413276</v>
      </c>
      <c r="D21674" s="69" t="s">
        <v>14462</v>
      </c>
      <c r="E21674" s="65">
        <f>IFERROR(VLOOKUP(C21674,Pivot!A:B,2,0),0)</f>
        <v>0</v>
      </c>
      <c r="F21674" s="65">
        <f>IFERROR(VLOOKUP(C21674,Pivot!A:C,3,0),0)</f>
        <v>0</v>
      </c>
    </row>
    <row r="21675" spans="1:6" x14ac:dyDescent="0.25">
      <c r="A21675" s="68" t="s">
        <v>105</v>
      </c>
      <c r="B21675" s="68">
        <v>493176564</v>
      </c>
      <c r="C21675" s="68">
        <v>791115723082</v>
      </c>
      <c r="D21675" s="69" t="s">
        <v>14463</v>
      </c>
      <c r="E21675" s="65">
        <f>IFERROR(VLOOKUP(C21675,Pivot!A:B,2,0),0)</f>
        <v>0</v>
      </c>
      <c r="F21675" s="65">
        <f>IFERROR(VLOOKUP(C21675,Pivot!A:C,3,0),0)</f>
        <v>0</v>
      </c>
    </row>
    <row r="21676" spans="1:6" x14ac:dyDescent="0.25">
      <c r="A21676" s="68" t="s">
        <v>105</v>
      </c>
      <c r="B21676" s="68">
        <v>492408146</v>
      </c>
      <c r="C21676" s="68">
        <v>8908015563140</v>
      </c>
      <c r="D21676" s="69" t="s">
        <v>300</v>
      </c>
      <c r="E21676" s="65">
        <f>IFERROR(VLOOKUP(C21676,Pivot!A:B,2,0),0)</f>
        <v>0</v>
      </c>
      <c r="F21676" s="65">
        <f>IFERROR(VLOOKUP(C21676,Pivot!A:C,3,0),0)</f>
        <v>0</v>
      </c>
    </row>
    <row r="21677" spans="1:6" x14ac:dyDescent="0.25">
      <c r="A21677" s="68" t="s">
        <v>105</v>
      </c>
      <c r="B21677" s="68">
        <v>492408146</v>
      </c>
      <c r="C21677" s="68">
        <v>8908015563256</v>
      </c>
      <c r="D21677" s="69" t="s">
        <v>300</v>
      </c>
      <c r="E21677" s="65">
        <f>IFERROR(VLOOKUP(C21677,Pivot!A:B,2,0),0)</f>
        <v>0</v>
      </c>
      <c r="F21677" s="65">
        <f>IFERROR(VLOOKUP(C21677,Pivot!A:C,3,0),0)</f>
        <v>0</v>
      </c>
    </row>
    <row r="21678" spans="1:6" x14ac:dyDescent="0.25">
      <c r="A21678" s="68" t="s">
        <v>105</v>
      </c>
      <c r="B21678" s="68">
        <v>492408147</v>
      </c>
      <c r="C21678" s="68">
        <v>8908015563133</v>
      </c>
      <c r="D21678" s="69" t="s">
        <v>301</v>
      </c>
      <c r="E21678" s="65">
        <f>IFERROR(VLOOKUP(C21678,Pivot!A:B,2,0),0)</f>
        <v>0</v>
      </c>
      <c r="F21678" s="65">
        <f>IFERROR(VLOOKUP(C21678,Pivot!A:C,3,0),0)</f>
        <v>0</v>
      </c>
    </row>
    <row r="21679" spans="1:6" x14ac:dyDescent="0.25">
      <c r="A21679" s="68" t="s">
        <v>105</v>
      </c>
      <c r="B21679" s="68">
        <v>492408147</v>
      </c>
      <c r="C21679" s="68">
        <v>8908015563249</v>
      </c>
      <c r="D21679" s="69" t="s">
        <v>301</v>
      </c>
      <c r="E21679" s="65">
        <f>IFERROR(VLOOKUP(C21679,Pivot!A:B,2,0),0)</f>
        <v>0</v>
      </c>
      <c r="F21679" s="65">
        <f>IFERROR(VLOOKUP(C21679,Pivot!A:C,3,0),0)</f>
        <v>0</v>
      </c>
    </row>
    <row r="21680" spans="1:6" x14ac:dyDescent="0.25">
      <c r="A21680" s="68" t="s">
        <v>105</v>
      </c>
      <c r="B21680" s="68">
        <v>493174963</v>
      </c>
      <c r="C21680" s="68">
        <v>8908015563300</v>
      </c>
      <c r="D21680" s="69" t="s">
        <v>304</v>
      </c>
      <c r="E21680" s="65">
        <f>IFERROR(VLOOKUP(C21680,Pivot!A:B,2,0),0)</f>
        <v>0</v>
      </c>
      <c r="F21680" s="65">
        <f>IFERROR(VLOOKUP(C21680,Pivot!A:C,3,0),0)</f>
        <v>0</v>
      </c>
    </row>
    <row r="21681" spans="1:6" x14ac:dyDescent="0.25">
      <c r="A21681" s="68" t="s">
        <v>105</v>
      </c>
      <c r="B21681" s="68">
        <v>493174961</v>
      </c>
      <c r="C21681" s="68">
        <v>8908015563263</v>
      </c>
      <c r="D21681" s="69" t="s">
        <v>305</v>
      </c>
      <c r="E21681" s="65">
        <f>IFERROR(VLOOKUP(C21681,Pivot!A:B,2,0),0)</f>
        <v>0</v>
      </c>
      <c r="F21681" s="65">
        <f>IFERROR(VLOOKUP(C21681,Pivot!A:C,3,0),0)</f>
        <v>0</v>
      </c>
    </row>
    <row r="21682" spans="1:6" x14ac:dyDescent="0.25">
      <c r="A21682" s="68" t="s">
        <v>105</v>
      </c>
      <c r="B21682" s="68">
        <v>493174962</v>
      </c>
      <c r="C21682" s="68">
        <v>8908015563294</v>
      </c>
      <c r="D21682" s="69" t="s">
        <v>306</v>
      </c>
      <c r="E21682" s="65">
        <f>IFERROR(VLOOKUP(C21682,Pivot!A:B,2,0),0)</f>
        <v>0</v>
      </c>
      <c r="F21682" s="65">
        <f>IFERROR(VLOOKUP(C21682,Pivot!A:C,3,0),0)</f>
        <v>0</v>
      </c>
    </row>
    <row r="21683" spans="1:6" x14ac:dyDescent="0.25">
      <c r="A21683" s="68" t="s">
        <v>105</v>
      </c>
      <c r="B21683" s="68">
        <v>493174962</v>
      </c>
      <c r="C21683" s="68">
        <v>8908015563270</v>
      </c>
      <c r="D21683" s="69" t="s">
        <v>306</v>
      </c>
      <c r="E21683" s="65">
        <f>IFERROR(VLOOKUP(C21683,Pivot!A:B,2,0),0)</f>
        <v>0</v>
      </c>
      <c r="F21683" s="65">
        <f>IFERROR(VLOOKUP(C21683,Pivot!A:C,3,0),0)</f>
        <v>0</v>
      </c>
    </row>
    <row r="21684" spans="1:6" x14ac:dyDescent="0.25">
      <c r="A21684" s="68" t="s">
        <v>105</v>
      </c>
      <c r="B21684" s="68">
        <v>493176574</v>
      </c>
      <c r="C21684" s="68">
        <v>791115723662</v>
      </c>
      <c r="D21684" s="69" t="s">
        <v>680</v>
      </c>
      <c r="E21684" s="65">
        <f>IFERROR(VLOOKUP(C21684,Pivot!A:B,2,0),0)</f>
        <v>0</v>
      </c>
      <c r="F21684" s="65">
        <f>IFERROR(VLOOKUP(C21684,Pivot!A:C,3,0),0)</f>
        <v>0</v>
      </c>
    </row>
    <row r="21685" spans="1:6" x14ac:dyDescent="0.25">
      <c r="A21685" s="68" t="s">
        <v>105</v>
      </c>
      <c r="B21685" s="68">
        <v>493175976</v>
      </c>
      <c r="C21685" s="68">
        <v>8906147810866</v>
      </c>
      <c r="D21685" s="69" t="s">
        <v>14464</v>
      </c>
      <c r="E21685" s="65">
        <f>IFERROR(VLOOKUP(C21685,Pivot!A:B,2,0),0)</f>
        <v>0</v>
      </c>
      <c r="F21685" s="65">
        <f>IFERROR(VLOOKUP(C21685,Pivot!A:C,3,0),0)</f>
        <v>0</v>
      </c>
    </row>
    <row r="21686" spans="1:6" x14ac:dyDescent="0.25">
      <c r="A21686" s="68" t="s">
        <v>105</v>
      </c>
      <c r="B21686" s="68">
        <v>492910455</v>
      </c>
      <c r="C21686" s="68">
        <v>8904027123358</v>
      </c>
      <c r="D21686" s="69" t="s">
        <v>14465</v>
      </c>
      <c r="E21686" s="65">
        <f>IFERROR(VLOOKUP(C21686,Pivot!A:B,2,0),0)</f>
        <v>0</v>
      </c>
      <c r="F21686" s="65">
        <f>IFERROR(VLOOKUP(C21686,Pivot!A:C,3,0),0)</f>
        <v>0</v>
      </c>
    </row>
    <row r="21687" spans="1:6" x14ac:dyDescent="0.25">
      <c r="A21687" s="68" t="s">
        <v>105</v>
      </c>
      <c r="B21687" s="68">
        <v>493663500</v>
      </c>
      <c r="C21687" s="68">
        <v>493663500</v>
      </c>
      <c r="D21687" s="69" t="s">
        <v>307</v>
      </c>
      <c r="E21687" s="65">
        <f>IFERROR(VLOOKUP(C21687,Pivot!A:B,2,0),0)</f>
        <v>0</v>
      </c>
      <c r="F21687" s="65">
        <f>IFERROR(VLOOKUP(C21687,Pivot!A:C,3,0),0)</f>
        <v>0</v>
      </c>
    </row>
    <row r="21688" spans="1:6" x14ac:dyDescent="0.25">
      <c r="A21688" s="68" t="s">
        <v>105</v>
      </c>
      <c r="B21688" s="68">
        <v>493663500</v>
      </c>
      <c r="C21688" s="68">
        <v>8905450698710</v>
      </c>
      <c r="D21688" s="69" t="s">
        <v>307</v>
      </c>
      <c r="E21688" s="65">
        <f>IFERROR(VLOOKUP(C21688,Pivot!A:B,2,0),0)</f>
        <v>0</v>
      </c>
      <c r="F21688" s="65">
        <f>IFERROR(VLOOKUP(C21688,Pivot!A:C,3,0),0)</f>
        <v>0</v>
      </c>
    </row>
    <row r="21689" spans="1:6" x14ac:dyDescent="0.25">
      <c r="A21689" s="68" t="s">
        <v>105</v>
      </c>
      <c r="B21689" s="68">
        <v>493663499</v>
      </c>
      <c r="C21689" s="68">
        <v>493663499</v>
      </c>
      <c r="D21689" s="69" t="s">
        <v>308</v>
      </c>
      <c r="E21689" s="65">
        <f>IFERROR(VLOOKUP(C21689,Pivot!A:B,2,0),0)</f>
        <v>0</v>
      </c>
      <c r="F21689" s="65">
        <f>IFERROR(VLOOKUP(C21689,Pivot!A:C,3,0),0)</f>
        <v>0</v>
      </c>
    </row>
    <row r="21690" spans="1:6" x14ac:dyDescent="0.25">
      <c r="A21690" s="68" t="s">
        <v>105</v>
      </c>
      <c r="B21690" s="68">
        <v>493663499</v>
      </c>
      <c r="C21690" s="68">
        <v>8905450698703</v>
      </c>
      <c r="D21690" s="69" t="s">
        <v>308</v>
      </c>
      <c r="E21690" s="65">
        <f>IFERROR(VLOOKUP(C21690,Pivot!A:B,2,0),0)</f>
        <v>0</v>
      </c>
      <c r="F21690" s="65">
        <f>IFERROR(VLOOKUP(C21690,Pivot!A:C,3,0),0)</f>
        <v>0</v>
      </c>
    </row>
    <row r="21691" spans="1:6" x14ac:dyDescent="0.25">
      <c r="A21691" s="68" t="s">
        <v>105</v>
      </c>
      <c r="B21691" s="68">
        <v>492910458</v>
      </c>
      <c r="C21691" s="68">
        <v>8904027123396</v>
      </c>
      <c r="D21691" s="69" t="s">
        <v>681</v>
      </c>
      <c r="E21691" s="65">
        <f>IFERROR(VLOOKUP(C21691,Pivot!A:B,2,0),0)</f>
        <v>0</v>
      </c>
      <c r="F21691" s="65">
        <f>IFERROR(VLOOKUP(C21691,Pivot!A:C,3,0),0)</f>
        <v>0</v>
      </c>
    </row>
    <row r="21692" spans="1:6" x14ac:dyDescent="0.25">
      <c r="A21692" s="68" t="s">
        <v>105</v>
      </c>
      <c r="B21692" s="68">
        <v>492910457</v>
      </c>
      <c r="C21692" s="68">
        <v>8904027123372</v>
      </c>
      <c r="D21692" s="69" t="s">
        <v>14466</v>
      </c>
      <c r="E21692" s="65">
        <f>IFERROR(VLOOKUP(C21692,Pivot!A:B,2,0),0)</f>
        <v>0</v>
      </c>
      <c r="F21692" s="65">
        <f>IFERROR(VLOOKUP(C21692,Pivot!A:C,3,0),0)</f>
        <v>0</v>
      </c>
    </row>
    <row r="21693" spans="1:6" x14ac:dyDescent="0.25">
      <c r="A21693" s="68" t="s">
        <v>105</v>
      </c>
      <c r="B21693" s="68">
        <v>492910454</v>
      </c>
      <c r="C21693" s="68">
        <v>8904027123341</v>
      </c>
      <c r="D21693" s="69" t="s">
        <v>14467</v>
      </c>
      <c r="E21693" s="65">
        <f>IFERROR(VLOOKUP(C21693,Pivot!A:B,2,0),0)</f>
        <v>0</v>
      </c>
      <c r="F21693" s="65">
        <f>IFERROR(VLOOKUP(C21693,Pivot!A:C,3,0),0)</f>
        <v>0</v>
      </c>
    </row>
    <row r="21694" spans="1:6" x14ac:dyDescent="0.25">
      <c r="A21694" s="68" t="s">
        <v>105</v>
      </c>
      <c r="B21694" s="68">
        <v>492910216</v>
      </c>
      <c r="C21694" s="68">
        <v>8904027123242</v>
      </c>
      <c r="D21694" s="69" t="s">
        <v>14468</v>
      </c>
      <c r="E21694" s="65">
        <f>IFERROR(VLOOKUP(C21694,Pivot!A:B,2,0),0)</f>
        <v>0</v>
      </c>
      <c r="F21694" s="65">
        <f>IFERROR(VLOOKUP(C21694,Pivot!A:C,3,0),0)</f>
        <v>0</v>
      </c>
    </row>
    <row r="21695" spans="1:6" x14ac:dyDescent="0.25">
      <c r="A21695" s="68" t="s">
        <v>105</v>
      </c>
      <c r="B21695" s="68">
        <v>492910220</v>
      </c>
      <c r="C21695" s="68">
        <v>8904027123297</v>
      </c>
      <c r="D21695" s="69" t="s">
        <v>682</v>
      </c>
      <c r="E21695" s="65">
        <f>IFERROR(VLOOKUP(C21695,Pivot!A:B,2,0),0)</f>
        <v>0</v>
      </c>
      <c r="F21695" s="65">
        <f>IFERROR(VLOOKUP(C21695,Pivot!A:C,3,0),0)</f>
        <v>0</v>
      </c>
    </row>
    <row r="21696" spans="1:6" x14ac:dyDescent="0.25">
      <c r="A21696" s="68" t="s">
        <v>105</v>
      </c>
      <c r="B21696" s="68">
        <v>493663273</v>
      </c>
      <c r="C21696" s="68">
        <v>8904027124775</v>
      </c>
      <c r="D21696" s="69" t="s">
        <v>14469</v>
      </c>
      <c r="E21696" s="65">
        <f>IFERROR(VLOOKUP(C21696,Pivot!A:B,2,0),0)</f>
        <v>1</v>
      </c>
      <c r="F21696" s="65">
        <f>IFERROR(VLOOKUP(C21696,Pivot!A:C,3,0),0)</f>
        <v>1299</v>
      </c>
    </row>
    <row r="21697" spans="1:6" x14ac:dyDescent="0.25">
      <c r="A21697" s="68" t="s">
        <v>105</v>
      </c>
      <c r="B21697" s="68">
        <v>493663272</v>
      </c>
      <c r="C21697" s="68">
        <v>8904027124768</v>
      </c>
      <c r="D21697" s="69" t="s">
        <v>14470</v>
      </c>
      <c r="E21697" s="65">
        <f>IFERROR(VLOOKUP(C21697,Pivot!A:B,2,0),0)</f>
        <v>0</v>
      </c>
      <c r="F21697" s="65">
        <f>IFERROR(VLOOKUP(C21697,Pivot!A:C,3,0),0)</f>
        <v>0</v>
      </c>
    </row>
    <row r="21698" spans="1:6" x14ac:dyDescent="0.25">
      <c r="A21698" s="68" t="s">
        <v>105</v>
      </c>
      <c r="B21698" s="68">
        <v>493663260</v>
      </c>
      <c r="C21698" s="68">
        <v>8904027124645</v>
      </c>
      <c r="D21698" s="69" t="s">
        <v>14471</v>
      </c>
      <c r="E21698" s="65">
        <f>IFERROR(VLOOKUP(C21698,Pivot!A:B,2,0),0)</f>
        <v>0</v>
      </c>
      <c r="F21698" s="65">
        <f>IFERROR(VLOOKUP(C21698,Pivot!A:C,3,0),0)</f>
        <v>0</v>
      </c>
    </row>
    <row r="21699" spans="1:6" x14ac:dyDescent="0.25">
      <c r="A21699" s="68" t="s">
        <v>105</v>
      </c>
      <c r="B21699" s="68">
        <v>493663377</v>
      </c>
      <c r="C21699" s="68">
        <v>8904027124546</v>
      </c>
      <c r="D21699" s="69" t="s">
        <v>14472</v>
      </c>
      <c r="E21699" s="65">
        <f>IFERROR(VLOOKUP(C21699,Pivot!A:B,2,0),0)</f>
        <v>0</v>
      </c>
      <c r="F21699" s="65">
        <f>IFERROR(VLOOKUP(C21699,Pivot!A:C,3,0),0)</f>
        <v>0</v>
      </c>
    </row>
    <row r="21700" spans="1:6" x14ac:dyDescent="0.25">
      <c r="A21700" s="68" t="s">
        <v>105</v>
      </c>
      <c r="B21700" s="68">
        <v>492910211</v>
      </c>
      <c r="C21700" s="68">
        <v>8904027123198</v>
      </c>
      <c r="D21700" s="69" t="s">
        <v>14473</v>
      </c>
      <c r="E21700" s="65">
        <f>IFERROR(VLOOKUP(C21700,Pivot!A:B,2,0),0)</f>
        <v>0</v>
      </c>
      <c r="F21700" s="65">
        <f>IFERROR(VLOOKUP(C21700,Pivot!A:C,3,0),0)</f>
        <v>0</v>
      </c>
    </row>
    <row r="21701" spans="1:6" x14ac:dyDescent="0.25">
      <c r="A21701" s="68" t="s">
        <v>105</v>
      </c>
      <c r="B21701" s="68">
        <v>492910213</v>
      </c>
      <c r="C21701" s="68">
        <v>8904027123211</v>
      </c>
      <c r="D21701" s="69" t="s">
        <v>683</v>
      </c>
      <c r="E21701" s="65">
        <f>IFERROR(VLOOKUP(C21701,Pivot!A:B,2,0),0)</f>
        <v>0</v>
      </c>
      <c r="F21701" s="65">
        <f>IFERROR(VLOOKUP(C21701,Pivot!A:C,3,0),0)</f>
        <v>0</v>
      </c>
    </row>
    <row r="21702" spans="1:6" x14ac:dyDescent="0.25">
      <c r="A21702" s="68" t="s">
        <v>105</v>
      </c>
      <c r="B21702" s="68">
        <v>492910214</v>
      </c>
      <c r="C21702" s="68">
        <v>8904027123228</v>
      </c>
      <c r="D21702" s="69" t="s">
        <v>684</v>
      </c>
      <c r="E21702" s="65">
        <f>IFERROR(VLOOKUP(C21702,Pivot!A:B,2,0),0)</f>
        <v>0</v>
      </c>
      <c r="F21702" s="65">
        <f>IFERROR(VLOOKUP(C21702,Pivot!A:C,3,0),0)</f>
        <v>0</v>
      </c>
    </row>
    <row r="21703" spans="1:6" x14ac:dyDescent="0.25">
      <c r="A21703" s="68" t="s">
        <v>105</v>
      </c>
      <c r="B21703" s="68">
        <v>492409522</v>
      </c>
      <c r="C21703" s="68">
        <v>8905450073937</v>
      </c>
      <c r="D21703" s="69" t="s">
        <v>14474</v>
      </c>
      <c r="E21703" s="65">
        <f>IFERROR(VLOOKUP(C21703,Pivot!A:B,2,0),0)</f>
        <v>0</v>
      </c>
      <c r="F21703" s="65">
        <f>IFERROR(VLOOKUP(C21703,Pivot!A:C,3,0),0)</f>
        <v>0</v>
      </c>
    </row>
    <row r="21704" spans="1:6" x14ac:dyDescent="0.25">
      <c r="A21704" s="68" t="s">
        <v>105</v>
      </c>
      <c r="B21704" s="68">
        <v>492409523</v>
      </c>
      <c r="C21704" s="68">
        <v>8905450073944</v>
      </c>
      <c r="D21704" s="69" t="s">
        <v>14475</v>
      </c>
      <c r="E21704" s="65">
        <f>IFERROR(VLOOKUP(C21704,Pivot!A:B,2,0),0)</f>
        <v>0</v>
      </c>
      <c r="F21704" s="65">
        <f>IFERROR(VLOOKUP(C21704,Pivot!A:C,3,0),0)</f>
        <v>0</v>
      </c>
    </row>
    <row r="21705" spans="1:6" x14ac:dyDescent="0.25">
      <c r="A21705" s="68" t="s">
        <v>105</v>
      </c>
      <c r="B21705" s="68">
        <v>493661579</v>
      </c>
      <c r="C21705" s="68">
        <v>8904027124300</v>
      </c>
      <c r="D21705" s="69" t="s">
        <v>14476</v>
      </c>
      <c r="E21705" s="65">
        <f>IFERROR(VLOOKUP(C21705,Pivot!A:B,2,0),0)</f>
        <v>0</v>
      </c>
      <c r="F21705" s="65">
        <f>IFERROR(VLOOKUP(C21705,Pivot!A:C,3,0),0)</f>
        <v>0</v>
      </c>
    </row>
    <row r="21706" spans="1:6" x14ac:dyDescent="0.25">
      <c r="A21706" s="68" t="s">
        <v>105</v>
      </c>
      <c r="B21706" s="68">
        <v>493661581</v>
      </c>
      <c r="C21706" s="68">
        <v>8904027124324</v>
      </c>
      <c r="D21706" s="69" t="s">
        <v>685</v>
      </c>
      <c r="E21706" s="65">
        <f>IFERROR(VLOOKUP(C21706,Pivot!A:B,2,0),0)</f>
        <v>0</v>
      </c>
      <c r="F21706" s="65">
        <f>IFERROR(VLOOKUP(C21706,Pivot!A:C,3,0),0)</f>
        <v>0</v>
      </c>
    </row>
    <row r="21707" spans="1:6" x14ac:dyDescent="0.25">
      <c r="A21707" s="68" t="s">
        <v>105</v>
      </c>
      <c r="B21707" s="68">
        <v>493661580</v>
      </c>
      <c r="C21707" s="68">
        <v>8904027124317</v>
      </c>
      <c r="D21707" s="69" t="s">
        <v>686</v>
      </c>
      <c r="E21707" s="65">
        <f>IFERROR(VLOOKUP(C21707,Pivot!A:B,2,0),0)</f>
        <v>0</v>
      </c>
      <c r="F21707" s="65">
        <f>IFERROR(VLOOKUP(C21707,Pivot!A:C,3,0),0)</f>
        <v>0</v>
      </c>
    </row>
    <row r="21708" spans="1:6" x14ac:dyDescent="0.25">
      <c r="A21708" s="68" t="s">
        <v>105</v>
      </c>
      <c r="B21708" s="68">
        <v>493663259</v>
      </c>
      <c r="C21708" s="68">
        <v>8904027124638</v>
      </c>
      <c r="D21708" s="69" t="s">
        <v>14477</v>
      </c>
      <c r="E21708" s="65">
        <f>IFERROR(VLOOKUP(C21708,Pivot!A:B,2,0),0)</f>
        <v>0</v>
      </c>
      <c r="F21708" s="65">
        <f>IFERROR(VLOOKUP(C21708,Pivot!A:C,3,0),0)</f>
        <v>0</v>
      </c>
    </row>
    <row r="21709" spans="1:6" x14ac:dyDescent="0.25">
      <c r="A21709" s="68" t="s">
        <v>105</v>
      </c>
      <c r="B21709" s="68">
        <v>493663263</v>
      </c>
      <c r="C21709" s="68">
        <v>8904027124676</v>
      </c>
      <c r="D21709" s="69" t="s">
        <v>14478</v>
      </c>
      <c r="E21709" s="65">
        <f>IFERROR(VLOOKUP(C21709,Pivot!A:B,2,0),0)</f>
        <v>0</v>
      </c>
      <c r="F21709" s="65">
        <f>IFERROR(VLOOKUP(C21709,Pivot!A:C,3,0),0)</f>
        <v>0</v>
      </c>
    </row>
    <row r="21710" spans="1:6" x14ac:dyDescent="0.25">
      <c r="A21710" s="68" t="s">
        <v>105</v>
      </c>
      <c r="B21710" s="68">
        <v>493663258</v>
      </c>
      <c r="C21710" s="68">
        <v>8904027124621</v>
      </c>
      <c r="D21710" s="69" t="s">
        <v>14479</v>
      </c>
      <c r="E21710" s="65">
        <f>IFERROR(VLOOKUP(C21710,Pivot!A:B,2,0),0)</f>
        <v>0</v>
      </c>
      <c r="F21710" s="65">
        <f>IFERROR(VLOOKUP(C21710,Pivot!A:C,3,0),0)</f>
        <v>0</v>
      </c>
    </row>
    <row r="21711" spans="1:6" x14ac:dyDescent="0.25">
      <c r="A21711" s="68" t="s">
        <v>105</v>
      </c>
      <c r="B21711" s="68">
        <v>493663257</v>
      </c>
      <c r="C21711" s="68">
        <v>8904027124614</v>
      </c>
      <c r="D21711" s="69" t="s">
        <v>687</v>
      </c>
      <c r="E21711" s="65">
        <f>IFERROR(VLOOKUP(C21711,Pivot!A:B,2,0),0)</f>
        <v>0</v>
      </c>
      <c r="F21711" s="65">
        <f>IFERROR(VLOOKUP(C21711,Pivot!A:C,3,0),0)</f>
        <v>0</v>
      </c>
    </row>
    <row r="21712" spans="1:6" x14ac:dyDescent="0.25">
      <c r="A21712" s="68" t="s">
        <v>105</v>
      </c>
      <c r="B21712" s="68">
        <v>492910456</v>
      </c>
      <c r="C21712" s="68">
        <v>8904027123365</v>
      </c>
      <c r="D21712" s="69" t="s">
        <v>14480</v>
      </c>
      <c r="E21712" s="65">
        <f>IFERROR(VLOOKUP(C21712,Pivot!A:B,2,0),0)</f>
        <v>0</v>
      </c>
      <c r="F21712" s="65">
        <f>IFERROR(VLOOKUP(C21712,Pivot!A:C,3,0),0)</f>
        <v>0</v>
      </c>
    </row>
    <row r="21713" spans="1:6" x14ac:dyDescent="0.25">
      <c r="A21713" s="68" t="s">
        <v>105</v>
      </c>
      <c r="B21713" s="68">
        <v>493663498</v>
      </c>
      <c r="C21713" s="68">
        <v>493663498</v>
      </c>
      <c r="D21713" s="69" t="s">
        <v>309</v>
      </c>
      <c r="E21713" s="65">
        <f>IFERROR(VLOOKUP(C21713,Pivot!A:B,2,0),0)</f>
        <v>0</v>
      </c>
      <c r="F21713" s="65">
        <f>IFERROR(VLOOKUP(C21713,Pivot!A:C,3,0),0)</f>
        <v>0</v>
      </c>
    </row>
    <row r="21714" spans="1:6" x14ac:dyDescent="0.25">
      <c r="A21714" s="68" t="s">
        <v>105</v>
      </c>
      <c r="B21714" s="68">
        <v>494230050</v>
      </c>
      <c r="C21714" s="68">
        <v>8905450811928</v>
      </c>
      <c r="D21714" s="69" t="s">
        <v>484</v>
      </c>
      <c r="E21714" s="65">
        <f>IFERROR(VLOOKUP(C21714,Pivot!A:B,2,0),0)</f>
        <v>0</v>
      </c>
      <c r="F21714" s="65">
        <f>IFERROR(VLOOKUP(C21714,Pivot!A:C,3,0),0)</f>
        <v>0</v>
      </c>
    </row>
    <row r="21715" spans="1:6" x14ac:dyDescent="0.25">
      <c r="A21715" s="68" t="s">
        <v>105</v>
      </c>
      <c r="B21715" s="68">
        <v>492910219</v>
      </c>
      <c r="C21715" s="68">
        <v>8904027123280</v>
      </c>
      <c r="D21715" s="69" t="s">
        <v>688</v>
      </c>
      <c r="E21715" s="65">
        <f>IFERROR(VLOOKUP(C21715,Pivot!A:B,2,0),0)</f>
        <v>0</v>
      </c>
      <c r="F21715" s="65">
        <f>IFERROR(VLOOKUP(C21715,Pivot!A:C,3,0),0)</f>
        <v>0</v>
      </c>
    </row>
    <row r="21716" spans="1:6" x14ac:dyDescent="0.25">
      <c r="A21716" s="68" t="s">
        <v>105</v>
      </c>
      <c r="B21716" s="68">
        <v>492910217</v>
      </c>
      <c r="C21716" s="68">
        <v>8904027123266</v>
      </c>
      <c r="D21716" s="69" t="s">
        <v>689</v>
      </c>
      <c r="E21716" s="65">
        <f>IFERROR(VLOOKUP(C21716,Pivot!A:B,2,0),0)</f>
        <v>0</v>
      </c>
      <c r="F21716" s="65">
        <f>IFERROR(VLOOKUP(C21716,Pivot!A:C,3,0),0)</f>
        <v>0</v>
      </c>
    </row>
    <row r="21717" spans="1:6" x14ac:dyDescent="0.25">
      <c r="A21717" s="68" t="s">
        <v>105</v>
      </c>
      <c r="B21717" s="68">
        <v>492910215</v>
      </c>
      <c r="C21717" s="68">
        <v>8904027123235</v>
      </c>
      <c r="D21717" s="69" t="s">
        <v>14481</v>
      </c>
      <c r="E21717" s="65">
        <f>IFERROR(VLOOKUP(C21717,Pivot!A:B,2,0),0)</f>
        <v>0</v>
      </c>
      <c r="F21717" s="65">
        <f>IFERROR(VLOOKUP(C21717,Pivot!A:C,3,0),0)</f>
        <v>0</v>
      </c>
    </row>
    <row r="21718" spans="1:6" x14ac:dyDescent="0.25">
      <c r="A21718" s="68" t="s">
        <v>105</v>
      </c>
      <c r="B21718" s="68">
        <v>493663274</v>
      </c>
      <c r="C21718" s="68">
        <v>8904027124782</v>
      </c>
      <c r="D21718" s="69" t="s">
        <v>14482</v>
      </c>
      <c r="E21718" s="65">
        <f>IFERROR(VLOOKUP(C21718,Pivot!A:B,2,0),0)</f>
        <v>0</v>
      </c>
      <c r="F21718" s="65">
        <f>IFERROR(VLOOKUP(C21718,Pivot!A:C,3,0),0)</f>
        <v>0</v>
      </c>
    </row>
    <row r="21719" spans="1:6" x14ac:dyDescent="0.25">
      <c r="A21719" s="68" t="s">
        <v>105</v>
      </c>
      <c r="B21719" s="68">
        <v>492910212</v>
      </c>
      <c r="C21719" s="68">
        <v>8904027123204</v>
      </c>
      <c r="D21719" s="69" t="s">
        <v>14483</v>
      </c>
      <c r="E21719" s="65">
        <f>IFERROR(VLOOKUP(C21719,Pivot!A:B,2,0),0)</f>
        <v>0</v>
      </c>
      <c r="F21719" s="65">
        <f>IFERROR(VLOOKUP(C21719,Pivot!A:C,3,0),0)</f>
        <v>0</v>
      </c>
    </row>
    <row r="21720" spans="1:6" x14ac:dyDescent="0.25">
      <c r="A21720" s="68" t="s">
        <v>105</v>
      </c>
      <c r="B21720" s="68">
        <v>493663522</v>
      </c>
      <c r="C21720" s="68">
        <v>8904027124959</v>
      </c>
      <c r="D21720" s="69" t="s">
        <v>690</v>
      </c>
      <c r="E21720" s="65">
        <f>IFERROR(VLOOKUP(C21720,Pivot!A:B,2,0),0)</f>
        <v>0</v>
      </c>
      <c r="F21720" s="65">
        <f>IFERROR(VLOOKUP(C21720,Pivot!A:C,3,0),0)</f>
        <v>0</v>
      </c>
    </row>
    <row r="21721" spans="1:6" x14ac:dyDescent="0.25">
      <c r="A21721" s="68" t="s">
        <v>105</v>
      </c>
      <c r="B21721" s="68">
        <v>493663269</v>
      </c>
      <c r="C21721" s="68">
        <v>8904027124737</v>
      </c>
      <c r="D21721" s="69" t="s">
        <v>14484</v>
      </c>
      <c r="E21721" s="65">
        <f>IFERROR(VLOOKUP(C21721,Pivot!A:B,2,0),0)</f>
        <v>0</v>
      </c>
      <c r="F21721" s="65">
        <f>IFERROR(VLOOKUP(C21721,Pivot!A:C,3,0),0)</f>
        <v>0</v>
      </c>
    </row>
    <row r="21722" spans="1:6" x14ac:dyDescent="0.25">
      <c r="A21722" s="68" t="s">
        <v>105</v>
      </c>
      <c r="B21722" s="68">
        <v>493663280</v>
      </c>
      <c r="C21722" s="68">
        <v>8904027124874</v>
      </c>
      <c r="D21722" s="69" t="s">
        <v>14485</v>
      </c>
      <c r="E21722" s="65">
        <f>IFERROR(VLOOKUP(C21722,Pivot!A:B,2,0),0)</f>
        <v>0</v>
      </c>
      <c r="F21722" s="65">
        <f>IFERROR(VLOOKUP(C21722,Pivot!A:C,3,0),0)</f>
        <v>0</v>
      </c>
    </row>
    <row r="21723" spans="1:6" x14ac:dyDescent="0.25">
      <c r="A21723" s="68" t="s">
        <v>105</v>
      </c>
      <c r="B21723" s="68">
        <v>493663378</v>
      </c>
      <c r="C21723" s="68">
        <v>8904027124560</v>
      </c>
      <c r="D21723" s="69" t="s">
        <v>14486</v>
      </c>
      <c r="E21723" s="65">
        <f>IFERROR(VLOOKUP(C21723,Pivot!A:B,2,0),0)</f>
        <v>0</v>
      </c>
      <c r="F21723" s="65">
        <f>IFERROR(VLOOKUP(C21723,Pivot!A:C,3,0),0)</f>
        <v>0</v>
      </c>
    </row>
    <row r="21724" spans="1:6" x14ac:dyDescent="0.25">
      <c r="A21724" s="68" t="s">
        <v>105</v>
      </c>
      <c r="B21724" s="68">
        <v>492910218</v>
      </c>
      <c r="C21724" s="68">
        <v>8904027123273</v>
      </c>
      <c r="D21724" s="69" t="s">
        <v>691</v>
      </c>
      <c r="E21724" s="65">
        <f>IFERROR(VLOOKUP(C21724,Pivot!A:B,2,0),0)</f>
        <v>0</v>
      </c>
      <c r="F21724" s="65">
        <f>IFERROR(VLOOKUP(C21724,Pivot!A:C,3,0),0)</f>
        <v>0</v>
      </c>
    </row>
    <row r="21725" spans="1:6" x14ac:dyDescent="0.25">
      <c r="A21725" s="68" t="s">
        <v>105</v>
      </c>
      <c r="B21725" s="68">
        <v>493663264</v>
      </c>
      <c r="C21725" s="68">
        <v>8904027124683</v>
      </c>
      <c r="D21725" s="69" t="s">
        <v>14487</v>
      </c>
      <c r="E21725" s="65">
        <f>IFERROR(VLOOKUP(C21725,Pivot!A:B,2,0),0)</f>
        <v>0</v>
      </c>
      <c r="F21725" s="65">
        <f>IFERROR(VLOOKUP(C21725,Pivot!A:C,3,0),0)</f>
        <v>0</v>
      </c>
    </row>
    <row r="21726" spans="1:6" x14ac:dyDescent="0.25">
      <c r="A21726" s="68" t="s">
        <v>105</v>
      </c>
      <c r="B21726" s="68">
        <v>492908914</v>
      </c>
      <c r="C21726" s="68">
        <v>8905450129245</v>
      </c>
      <c r="D21726" s="69" t="s">
        <v>485</v>
      </c>
      <c r="E21726" s="65">
        <f>IFERROR(VLOOKUP(C21726,Pivot!A:B,2,0),0)</f>
        <v>0</v>
      </c>
      <c r="F21726" s="65">
        <f>IFERROR(VLOOKUP(C21726,Pivot!A:C,3,0),0)</f>
        <v>0</v>
      </c>
    </row>
    <row r="21727" spans="1:6" x14ac:dyDescent="0.25">
      <c r="A21727" s="68" t="s">
        <v>105</v>
      </c>
      <c r="B21727" s="68">
        <v>493173847</v>
      </c>
      <c r="C21727" s="68">
        <v>8906147810101</v>
      </c>
      <c r="D21727" s="69" t="s">
        <v>14488</v>
      </c>
      <c r="E21727" s="65">
        <f>IFERROR(VLOOKUP(C21727,Pivot!A:B,2,0),0)</f>
        <v>0</v>
      </c>
      <c r="F21727" s="65">
        <f>IFERROR(VLOOKUP(C21727,Pivot!A:C,3,0),0)</f>
        <v>0</v>
      </c>
    </row>
    <row r="21728" spans="1:6" x14ac:dyDescent="0.25">
      <c r="A21728" s="68" t="s">
        <v>105</v>
      </c>
      <c r="B21728" s="68">
        <v>493176013</v>
      </c>
      <c r="C21728" s="68">
        <v>493176013</v>
      </c>
      <c r="D21728" s="69" t="s">
        <v>14489</v>
      </c>
      <c r="E21728" s="65">
        <f>IFERROR(VLOOKUP(C21728,Pivot!A:B,2,0),0)</f>
        <v>0</v>
      </c>
      <c r="F21728" s="65">
        <f>IFERROR(VLOOKUP(C21728,Pivot!A:C,3,0),0)</f>
        <v>0</v>
      </c>
    </row>
    <row r="21729" spans="1:6" x14ac:dyDescent="0.25">
      <c r="A21729" s="68" t="s">
        <v>105</v>
      </c>
      <c r="B21729" s="68">
        <v>492408260</v>
      </c>
      <c r="C21729" s="68">
        <v>492408260</v>
      </c>
      <c r="D21729" s="69" t="s">
        <v>310</v>
      </c>
      <c r="E21729" s="65">
        <f>IFERROR(VLOOKUP(C21729,Pivot!A:B,2,0),0)</f>
        <v>0</v>
      </c>
      <c r="F21729" s="65">
        <f>IFERROR(VLOOKUP(C21729,Pivot!A:C,3,0),0)</f>
        <v>0</v>
      </c>
    </row>
    <row r="21730" spans="1:6" x14ac:dyDescent="0.25">
      <c r="A21730" s="68" t="s">
        <v>105</v>
      </c>
      <c r="B21730" s="68">
        <v>492408260</v>
      </c>
      <c r="C21730" s="68">
        <v>8905450033573</v>
      </c>
      <c r="D21730" s="69" t="s">
        <v>310</v>
      </c>
      <c r="E21730" s="65">
        <f>IFERROR(VLOOKUP(C21730,Pivot!A:B,2,0),0)</f>
        <v>0</v>
      </c>
      <c r="F21730" s="65">
        <f>IFERROR(VLOOKUP(C21730,Pivot!A:C,3,0),0)</f>
        <v>0</v>
      </c>
    </row>
    <row r="21731" spans="1:6" x14ac:dyDescent="0.25">
      <c r="A21731" s="68" t="s">
        <v>105</v>
      </c>
      <c r="B21731" s="68">
        <v>492409219</v>
      </c>
      <c r="C21731" s="68">
        <v>9019720453462</v>
      </c>
      <c r="D21731" s="69" t="s">
        <v>312</v>
      </c>
      <c r="E21731" s="65">
        <f>IFERROR(VLOOKUP(C21731,Pivot!A:B,2,0),0)</f>
        <v>0</v>
      </c>
      <c r="F21731" s="65">
        <f>IFERROR(VLOOKUP(C21731,Pivot!A:C,3,0),0)</f>
        <v>0</v>
      </c>
    </row>
    <row r="21732" spans="1:6" x14ac:dyDescent="0.25">
      <c r="A21732" s="68" t="s">
        <v>105</v>
      </c>
      <c r="B21732" s="68">
        <v>491490132</v>
      </c>
      <c r="C21732" s="68">
        <v>702921055304</v>
      </c>
      <c r="D21732" s="69" t="s">
        <v>315</v>
      </c>
      <c r="E21732" s="65">
        <f>IFERROR(VLOOKUP(C21732,Pivot!A:B,2,0),0)</f>
        <v>0</v>
      </c>
      <c r="F21732" s="65">
        <f>IFERROR(VLOOKUP(C21732,Pivot!A:C,3,0),0)</f>
        <v>0</v>
      </c>
    </row>
    <row r="21733" spans="1:6" x14ac:dyDescent="0.25">
      <c r="A21733" s="68" t="s">
        <v>105</v>
      </c>
      <c r="B21733" s="68">
        <v>493176572</v>
      </c>
      <c r="C21733" s="68">
        <v>791115723648</v>
      </c>
      <c r="D21733" s="69" t="s">
        <v>693</v>
      </c>
      <c r="E21733" s="65">
        <f>IFERROR(VLOOKUP(C21733,Pivot!A:B,2,0),0)</f>
        <v>0</v>
      </c>
      <c r="F21733" s="65">
        <f>IFERROR(VLOOKUP(C21733,Pivot!A:C,3,0),0)</f>
        <v>0</v>
      </c>
    </row>
    <row r="21734" spans="1:6" x14ac:dyDescent="0.25">
      <c r="A21734" s="68" t="s">
        <v>105</v>
      </c>
      <c r="B21734" s="68">
        <v>493176029</v>
      </c>
      <c r="C21734" s="68">
        <v>8905450257696</v>
      </c>
      <c r="D21734" s="69" t="s">
        <v>318</v>
      </c>
      <c r="E21734" s="65">
        <f>IFERROR(VLOOKUP(C21734,Pivot!A:B,2,0),0)</f>
        <v>0</v>
      </c>
      <c r="F21734" s="65">
        <f>IFERROR(VLOOKUP(C21734,Pivot!A:C,3,0),0)</f>
        <v>0</v>
      </c>
    </row>
    <row r="21735" spans="1:6" x14ac:dyDescent="0.25">
      <c r="A21735" s="68" t="s">
        <v>105</v>
      </c>
      <c r="B21735" s="68">
        <v>493176026</v>
      </c>
      <c r="C21735" s="68">
        <v>8905450257665</v>
      </c>
      <c r="D21735" s="69" t="s">
        <v>319</v>
      </c>
      <c r="E21735" s="65">
        <f>IFERROR(VLOOKUP(C21735,Pivot!A:B,2,0),0)</f>
        <v>0</v>
      </c>
      <c r="F21735" s="65">
        <f>IFERROR(VLOOKUP(C21735,Pivot!A:C,3,0),0)</f>
        <v>0</v>
      </c>
    </row>
    <row r="21736" spans="1:6" x14ac:dyDescent="0.25">
      <c r="A21736" s="68" t="s">
        <v>105</v>
      </c>
      <c r="B21736" s="68">
        <v>493176025</v>
      </c>
      <c r="C21736" s="68">
        <v>8905450257658</v>
      </c>
      <c r="D21736" s="69" t="s">
        <v>320</v>
      </c>
      <c r="E21736" s="65">
        <f>IFERROR(VLOOKUP(C21736,Pivot!A:B,2,0),0)</f>
        <v>0</v>
      </c>
      <c r="F21736" s="65">
        <f>IFERROR(VLOOKUP(C21736,Pivot!A:C,3,0),0)</f>
        <v>0</v>
      </c>
    </row>
    <row r="21737" spans="1:6" x14ac:dyDescent="0.25">
      <c r="A21737" s="68" t="s">
        <v>105</v>
      </c>
      <c r="B21737" s="68">
        <v>493176028</v>
      </c>
      <c r="C21737" s="68">
        <v>8905450257689</v>
      </c>
      <c r="D21737" s="69" t="s">
        <v>321</v>
      </c>
      <c r="E21737" s="65">
        <f>IFERROR(VLOOKUP(C21737,Pivot!A:B,2,0),0)</f>
        <v>0</v>
      </c>
      <c r="F21737" s="65">
        <f>IFERROR(VLOOKUP(C21737,Pivot!A:C,3,0),0)</f>
        <v>0</v>
      </c>
    </row>
    <row r="21738" spans="1:6" x14ac:dyDescent="0.25">
      <c r="A21738" s="68" t="s">
        <v>105</v>
      </c>
      <c r="B21738" s="68">
        <v>492410181</v>
      </c>
      <c r="C21738" s="68">
        <v>492410181</v>
      </c>
      <c r="D21738" s="69" t="s">
        <v>322</v>
      </c>
      <c r="E21738" s="65">
        <f>IFERROR(VLOOKUP(C21738,Pivot!A:B,2,0),0)</f>
        <v>0</v>
      </c>
      <c r="F21738" s="65">
        <f>IFERROR(VLOOKUP(C21738,Pivot!A:C,3,0),0)</f>
        <v>0</v>
      </c>
    </row>
    <row r="21739" spans="1:6" x14ac:dyDescent="0.25">
      <c r="A21739" s="68" t="s">
        <v>105</v>
      </c>
      <c r="B21739" s="68">
        <v>492409569</v>
      </c>
      <c r="C21739" s="68">
        <v>5015353836843</v>
      </c>
      <c r="D21739" s="69" t="s">
        <v>323</v>
      </c>
      <c r="E21739" s="65">
        <f>IFERROR(VLOOKUP(C21739,Pivot!A:B,2,0),0)</f>
        <v>0</v>
      </c>
      <c r="F21739" s="65">
        <f>IFERROR(VLOOKUP(C21739,Pivot!A:C,3,0),0)</f>
        <v>0</v>
      </c>
    </row>
    <row r="21740" spans="1:6" x14ac:dyDescent="0.25">
      <c r="A21740" s="68" t="s">
        <v>105</v>
      </c>
      <c r="B21740" s="68">
        <v>493663506</v>
      </c>
      <c r="C21740" s="68">
        <v>8905450700161</v>
      </c>
      <c r="D21740" s="69" t="s">
        <v>487</v>
      </c>
      <c r="E21740" s="65">
        <f>IFERROR(VLOOKUP(C21740,Pivot!A:B,2,0),0)</f>
        <v>0</v>
      </c>
      <c r="F21740" s="65">
        <f>IFERROR(VLOOKUP(C21740,Pivot!A:C,3,0),0)</f>
        <v>0</v>
      </c>
    </row>
    <row r="21741" spans="1:6" x14ac:dyDescent="0.25">
      <c r="A21741" s="68" t="s">
        <v>105</v>
      </c>
      <c r="B21741" s="68">
        <v>493663506</v>
      </c>
      <c r="C21741" s="68">
        <v>493663506</v>
      </c>
      <c r="D21741" s="69" t="s">
        <v>487</v>
      </c>
      <c r="E21741" s="65">
        <f>IFERROR(VLOOKUP(C21741,Pivot!A:B,2,0),0)</f>
        <v>0</v>
      </c>
      <c r="F21741" s="65">
        <f>IFERROR(VLOOKUP(C21741,Pivot!A:C,3,0),0)</f>
        <v>0</v>
      </c>
    </row>
    <row r="21742" spans="1:6" x14ac:dyDescent="0.25">
      <c r="A21742" s="68" t="s">
        <v>105</v>
      </c>
      <c r="B21742" s="68">
        <v>491396867</v>
      </c>
      <c r="C21742" s="68">
        <v>89445132745912</v>
      </c>
      <c r="D21742" s="69" t="s">
        <v>488</v>
      </c>
      <c r="E21742" s="65">
        <f>IFERROR(VLOOKUP(C21742,Pivot!A:B,2,0),0)</f>
        <v>0</v>
      </c>
      <c r="F21742" s="65">
        <f>IFERROR(VLOOKUP(C21742,Pivot!A:C,3,0),0)</f>
        <v>0</v>
      </c>
    </row>
    <row r="21743" spans="1:6" x14ac:dyDescent="0.25">
      <c r="A21743" s="68" t="s">
        <v>105</v>
      </c>
      <c r="B21743" s="68">
        <v>492910613</v>
      </c>
      <c r="C21743" s="68">
        <v>778988331453</v>
      </c>
      <c r="D21743" s="69" t="s">
        <v>696</v>
      </c>
      <c r="E21743" s="65">
        <f>IFERROR(VLOOKUP(C21743,Pivot!A:B,2,0),0)</f>
        <v>0</v>
      </c>
      <c r="F21743" s="65">
        <f>IFERROR(VLOOKUP(C21743,Pivot!A:C,3,0),0)</f>
        <v>0</v>
      </c>
    </row>
    <row r="21744" spans="1:6" x14ac:dyDescent="0.25">
      <c r="A21744" s="68" t="s">
        <v>105</v>
      </c>
      <c r="B21744" s="68">
        <v>492910614</v>
      </c>
      <c r="C21744" s="68">
        <v>778988335024</v>
      </c>
      <c r="D21744" s="69" t="s">
        <v>697</v>
      </c>
      <c r="E21744" s="65">
        <f>IFERROR(VLOOKUP(C21744,Pivot!A:B,2,0),0)</f>
        <v>0</v>
      </c>
      <c r="F21744" s="65">
        <f>IFERROR(VLOOKUP(C21744,Pivot!A:C,3,0),0)</f>
        <v>0</v>
      </c>
    </row>
    <row r="21745" spans="1:6" x14ac:dyDescent="0.25">
      <c r="A21745" s="68" t="s">
        <v>105</v>
      </c>
      <c r="B21745" s="68">
        <v>492410167</v>
      </c>
      <c r="C21745" s="68">
        <v>778988267295</v>
      </c>
      <c r="D21745" s="69" t="s">
        <v>14490</v>
      </c>
      <c r="E21745" s="65">
        <f>IFERROR(VLOOKUP(C21745,Pivot!A:B,2,0),0)</f>
        <v>0</v>
      </c>
      <c r="F21745" s="65">
        <f>IFERROR(VLOOKUP(C21745,Pivot!A:C,3,0),0)</f>
        <v>0</v>
      </c>
    </row>
    <row r="21746" spans="1:6" x14ac:dyDescent="0.25">
      <c r="A21746" s="68" t="s">
        <v>105</v>
      </c>
      <c r="B21746" s="68">
        <v>492410167</v>
      </c>
      <c r="C21746" s="68">
        <v>778988267363</v>
      </c>
      <c r="D21746" s="69" t="s">
        <v>14490</v>
      </c>
      <c r="E21746" s="65">
        <f>IFERROR(VLOOKUP(C21746,Pivot!A:B,2,0),0)</f>
        <v>0</v>
      </c>
      <c r="F21746" s="65">
        <f>IFERROR(VLOOKUP(C21746,Pivot!A:C,3,0),0)</f>
        <v>0</v>
      </c>
    </row>
    <row r="21747" spans="1:6" x14ac:dyDescent="0.25">
      <c r="A21747" s="68" t="s">
        <v>105</v>
      </c>
      <c r="B21747" s="68">
        <v>492410166</v>
      </c>
      <c r="C21747" s="68">
        <v>778988267271</v>
      </c>
      <c r="D21747" s="69" t="s">
        <v>14491</v>
      </c>
      <c r="E21747" s="65">
        <f>IFERROR(VLOOKUP(C21747,Pivot!A:B,2,0),0)</f>
        <v>0</v>
      </c>
      <c r="F21747" s="65">
        <f>IFERROR(VLOOKUP(C21747,Pivot!A:C,3,0),0)</f>
        <v>0</v>
      </c>
    </row>
    <row r="21748" spans="1:6" x14ac:dyDescent="0.25">
      <c r="A21748" s="68" t="s">
        <v>105</v>
      </c>
      <c r="B21748" s="68">
        <v>492410165</v>
      </c>
      <c r="C21748" s="68">
        <v>778988267264</v>
      </c>
      <c r="D21748" s="69" t="s">
        <v>14492</v>
      </c>
      <c r="E21748" s="65">
        <f>IFERROR(VLOOKUP(C21748,Pivot!A:B,2,0),0)</f>
        <v>0</v>
      </c>
      <c r="F21748" s="65">
        <f>IFERROR(VLOOKUP(C21748,Pivot!A:C,3,0),0)</f>
        <v>0</v>
      </c>
    </row>
    <row r="21749" spans="1:6" x14ac:dyDescent="0.25">
      <c r="A21749" s="68" t="s">
        <v>105</v>
      </c>
      <c r="B21749" s="68">
        <v>492410165</v>
      </c>
      <c r="C21749" s="68">
        <v>778988267424</v>
      </c>
      <c r="D21749" s="69" t="s">
        <v>14492</v>
      </c>
      <c r="E21749" s="65">
        <f>IFERROR(VLOOKUP(C21749,Pivot!A:B,2,0),0)</f>
        <v>0</v>
      </c>
      <c r="F21749" s="65">
        <f>IFERROR(VLOOKUP(C21749,Pivot!A:C,3,0),0)</f>
        <v>0</v>
      </c>
    </row>
    <row r="21750" spans="1:6" x14ac:dyDescent="0.25">
      <c r="A21750" s="68" t="s">
        <v>105</v>
      </c>
      <c r="B21750" s="68">
        <v>492410168</v>
      </c>
      <c r="C21750" s="68">
        <v>778988267288</v>
      </c>
      <c r="D21750" s="69" t="s">
        <v>14493</v>
      </c>
      <c r="E21750" s="65">
        <f>IFERROR(VLOOKUP(C21750,Pivot!A:B,2,0),0)</f>
        <v>0</v>
      </c>
      <c r="F21750" s="65">
        <f>IFERROR(VLOOKUP(C21750,Pivot!A:C,3,0),0)</f>
        <v>0</v>
      </c>
    </row>
    <row r="21751" spans="1:6" x14ac:dyDescent="0.25">
      <c r="A21751" s="68" t="s">
        <v>105</v>
      </c>
      <c r="B21751" s="68">
        <v>492410170</v>
      </c>
      <c r="C21751" s="68">
        <v>778988267301</v>
      </c>
      <c r="D21751" s="69" t="s">
        <v>14494</v>
      </c>
      <c r="E21751" s="65">
        <f>IFERROR(VLOOKUP(C21751,Pivot!A:B,2,0),0)</f>
        <v>0</v>
      </c>
      <c r="F21751" s="65">
        <f>IFERROR(VLOOKUP(C21751,Pivot!A:C,3,0),0)</f>
        <v>0</v>
      </c>
    </row>
    <row r="21752" spans="1:6" x14ac:dyDescent="0.25">
      <c r="A21752" s="68" t="s">
        <v>105</v>
      </c>
      <c r="B21752" s="68">
        <v>492410169</v>
      </c>
      <c r="C21752" s="68">
        <v>778988267318</v>
      </c>
      <c r="D21752" s="69" t="s">
        <v>14495</v>
      </c>
      <c r="E21752" s="65">
        <f>IFERROR(VLOOKUP(C21752,Pivot!A:B,2,0),0)</f>
        <v>0</v>
      </c>
      <c r="F21752" s="65">
        <f>IFERROR(VLOOKUP(C21752,Pivot!A:C,3,0),0)</f>
        <v>0</v>
      </c>
    </row>
    <row r="21753" spans="1:6" x14ac:dyDescent="0.25">
      <c r="A21753" s="68" t="s">
        <v>105</v>
      </c>
      <c r="B21753" s="68">
        <v>492410150</v>
      </c>
      <c r="C21753" s="68">
        <v>778988679708</v>
      </c>
      <c r="D21753" s="69" t="s">
        <v>698</v>
      </c>
      <c r="E21753" s="65">
        <f>IFERROR(VLOOKUP(C21753,Pivot!A:B,2,0),0)</f>
        <v>0</v>
      </c>
      <c r="F21753" s="65">
        <f>IFERROR(VLOOKUP(C21753,Pivot!A:C,3,0),0)</f>
        <v>0</v>
      </c>
    </row>
    <row r="21754" spans="1:6" x14ac:dyDescent="0.25">
      <c r="A21754" s="68" t="s">
        <v>105</v>
      </c>
      <c r="B21754" s="68">
        <v>493176345</v>
      </c>
      <c r="C21754" s="68">
        <v>778988424063</v>
      </c>
      <c r="D21754" s="69" t="s">
        <v>699</v>
      </c>
      <c r="E21754" s="65">
        <f>IFERROR(VLOOKUP(C21754,Pivot!A:B,2,0),0)</f>
        <v>0</v>
      </c>
      <c r="F21754" s="65">
        <f>IFERROR(VLOOKUP(C21754,Pivot!A:C,3,0),0)</f>
        <v>0</v>
      </c>
    </row>
    <row r="21755" spans="1:6" x14ac:dyDescent="0.25">
      <c r="A21755" s="68" t="s">
        <v>105</v>
      </c>
      <c r="B21755" s="68">
        <v>492410222</v>
      </c>
      <c r="C21755" s="68">
        <v>778988113943</v>
      </c>
      <c r="D21755" s="69" t="s">
        <v>700</v>
      </c>
      <c r="E21755" s="65">
        <f>IFERROR(VLOOKUP(C21755,Pivot!A:B,2,0),0)</f>
        <v>0</v>
      </c>
      <c r="F21755" s="65">
        <f>IFERROR(VLOOKUP(C21755,Pivot!A:C,3,0),0)</f>
        <v>0</v>
      </c>
    </row>
    <row r="21756" spans="1:6" x14ac:dyDescent="0.25">
      <c r="A21756" s="68" t="s">
        <v>105</v>
      </c>
      <c r="B21756" s="68">
        <v>492410222</v>
      </c>
      <c r="C21756" s="68">
        <v>8905450111998</v>
      </c>
      <c r="D21756" s="69" t="s">
        <v>700</v>
      </c>
      <c r="E21756" s="65">
        <f>IFERROR(VLOOKUP(C21756,Pivot!A:B,2,0),0)</f>
        <v>0</v>
      </c>
      <c r="F21756" s="65">
        <f>IFERROR(VLOOKUP(C21756,Pivot!A:C,3,0),0)</f>
        <v>0</v>
      </c>
    </row>
    <row r="21757" spans="1:6" x14ac:dyDescent="0.25">
      <c r="A21757" s="68" t="s">
        <v>105</v>
      </c>
      <c r="B21757" s="68">
        <v>492410222</v>
      </c>
      <c r="C21757" s="68">
        <v>778988331439</v>
      </c>
      <c r="D21757" s="69" t="s">
        <v>700</v>
      </c>
      <c r="E21757" s="65">
        <f>IFERROR(VLOOKUP(C21757,Pivot!A:B,2,0),0)</f>
        <v>0</v>
      </c>
      <c r="F21757" s="65">
        <f>IFERROR(VLOOKUP(C21757,Pivot!A:C,3,0),0)</f>
        <v>0</v>
      </c>
    </row>
    <row r="21758" spans="1:6" x14ac:dyDescent="0.25">
      <c r="A21758" s="68" t="s">
        <v>105</v>
      </c>
      <c r="B21758" s="68">
        <v>491948353</v>
      </c>
      <c r="C21758" s="68">
        <v>8904301759525</v>
      </c>
      <c r="D21758" s="69" t="s">
        <v>14496</v>
      </c>
      <c r="E21758" s="65">
        <f>IFERROR(VLOOKUP(C21758,Pivot!A:B,2,0),0)</f>
        <v>0</v>
      </c>
      <c r="F21758" s="65">
        <f>IFERROR(VLOOKUP(C21758,Pivot!A:C,3,0),0)</f>
        <v>0</v>
      </c>
    </row>
    <row r="21759" spans="1:6" x14ac:dyDescent="0.25">
      <c r="A21759" s="68" t="s">
        <v>105</v>
      </c>
      <c r="B21759" s="68">
        <v>491948343</v>
      </c>
      <c r="C21759" s="68">
        <v>8904301759426</v>
      </c>
      <c r="D21759" s="69" t="s">
        <v>14497</v>
      </c>
      <c r="E21759" s="65">
        <f>IFERROR(VLOOKUP(C21759,Pivot!A:B,2,0),0)</f>
        <v>0</v>
      </c>
      <c r="F21759" s="65">
        <f>IFERROR(VLOOKUP(C21759,Pivot!A:C,3,0),0)</f>
        <v>0</v>
      </c>
    </row>
    <row r="21760" spans="1:6" x14ac:dyDescent="0.25">
      <c r="A21760" s="68" t="s">
        <v>105</v>
      </c>
      <c r="B21760" s="68">
        <v>492407574</v>
      </c>
      <c r="C21760" s="68">
        <v>8905450027237</v>
      </c>
      <c r="D21760" s="69" t="s">
        <v>14498</v>
      </c>
      <c r="E21760" s="65">
        <f>IFERROR(VLOOKUP(C21760,Pivot!A:B,2,0),0)</f>
        <v>0</v>
      </c>
      <c r="F21760" s="65">
        <f>IFERROR(VLOOKUP(C21760,Pivot!A:C,3,0),0)</f>
        <v>0</v>
      </c>
    </row>
    <row r="21761" spans="1:6" x14ac:dyDescent="0.25">
      <c r="A21761" s="68" t="s">
        <v>105</v>
      </c>
      <c r="B21761" s="68">
        <v>491948347</v>
      </c>
      <c r="C21761" s="68">
        <v>8904301759464</v>
      </c>
      <c r="D21761" s="69" t="s">
        <v>14499</v>
      </c>
      <c r="E21761" s="65">
        <f>IFERROR(VLOOKUP(C21761,Pivot!A:B,2,0),0)</f>
        <v>0</v>
      </c>
      <c r="F21761" s="65">
        <f>IFERROR(VLOOKUP(C21761,Pivot!A:C,3,0),0)</f>
        <v>0</v>
      </c>
    </row>
    <row r="21762" spans="1:6" x14ac:dyDescent="0.25">
      <c r="A21762" s="68" t="s">
        <v>105</v>
      </c>
      <c r="B21762" s="68">
        <v>491948341</v>
      </c>
      <c r="C21762" s="68">
        <v>8904301759402</v>
      </c>
      <c r="D21762" s="69" t="s">
        <v>701</v>
      </c>
      <c r="E21762" s="65">
        <f>IFERROR(VLOOKUP(C21762,Pivot!A:B,2,0),0)</f>
        <v>0</v>
      </c>
      <c r="F21762" s="65">
        <f>IFERROR(VLOOKUP(C21762,Pivot!A:C,3,0),0)</f>
        <v>0</v>
      </c>
    </row>
    <row r="21763" spans="1:6" x14ac:dyDescent="0.25">
      <c r="A21763" s="68" t="s">
        <v>105</v>
      </c>
      <c r="B21763" s="68">
        <v>491948349</v>
      </c>
      <c r="C21763" s="68">
        <v>8904301759488</v>
      </c>
      <c r="D21763" s="69" t="s">
        <v>14500</v>
      </c>
      <c r="E21763" s="65">
        <f>IFERROR(VLOOKUP(C21763,Pivot!A:B,2,0),0)</f>
        <v>0</v>
      </c>
      <c r="F21763" s="65">
        <f>IFERROR(VLOOKUP(C21763,Pivot!A:C,3,0),0)</f>
        <v>0</v>
      </c>
    </row>
    <row r="21764" spans="1:6" x14ac:dyDescent="0.25">
      <c r="A21764" s="68" t="s">
        <v>105</v>
      </c>
      <c r="B21764" s="68">
        <v>492407573</v>
      </c>
      <c r="C21764" s="68">
        <v>8905450027220</v>
      </c>
      <c r="D21764" s="69" t="s">
        <v>14501</v>
      </c>
      <c r="E21764" s="65">
        <f>IFERROR(VLOOKUP(C21764,Pivot!A:B,2,0),0)</f>
        <v>0</v>
      </c>
      <c r="F21764" s="65">
        <f>IFERROR(VLOOKUP(C21764,Pivot!A:C,3,0),0)</f>
        <v>0</v>
      </c>
    </row>
    <row r="21765" spans="1:6" x14ac:dyDescent="0.25">
      <c r="A21765" s="68" t="s">
        <v>105</v>
      </c>
      <c r="B21765" s="68">
        <v>491948344</v>
      </c>
      <c r="C21765" s="68">
        <v>8904301759433</v>
      </c>
      <c r="D21765" s="69" t="s">
        <v>14502</v>
      </c>
      <c r="E21765" s="65">
        <f>IFERROR(VLOOKUP(C21765,Pivot!A:B,2,0),0)</f>
        <v>0</v>
      </c>
      <c r="F21765" s="65">
        <f>IFERROR(VLOOKUP(C21765,Pivot!A:C,3,0),0)</f>
        <v>0</v>
      </c>
    </row>
    <row r="21766" spans="1:6" x14ac:dyDescent="0.25">
      <c r="A21766" s="68" t="s">
        <v>105</v>
      </c>
      <c r="B21766" s="68">
        <v>491948345</v>
      </c>
      <c r="C21766" s="68">
        <v>8904301759440</v>
      </c>
      <c r="D21766" s="69" t="s">
        <v>14503</v>
      </c>
      <c r="E21766" s="65">
        <f>IFERROR(VLOOKUP(C21766,Pivot!A:B,2,0),0)</f>
        <v>0</v>
      </c>
      <c r="F21766" s="65">
        <f>IFERROR(VLOOKUP(C21766,Pivot!A:C,3,0),0)</f>
        <v>0</v>
      </c>
    </row>
    <row r="21767" spans="1:6" x14ac:dyDescent="0.25">
      <c r="A21767" s="68" t="s">
        <v>105</v>
      </c>
      <c r="B21767" s="68">
        <v>492407572</v>
      </c>
      <c r="C21767" s="68">
        <v>8905450027213</v>
      </c>
      <c r="D21767" s="69" t="s">
        <v>14504</v>
      </c>
      <c r="E21767" s="65">
        <f>IFERROR(VLOOKUP(C21767,Pivot!A:B,2,0),0)</f>
        <v>0</v>
      </c>
      <c r="F21767" s="65">
        <f>IFERROR(VLOOKUP(C21767,Pivot!A:C,3,0),0)</f>
        <v>0</v>
      </c>
    </row>
    <row r="21768" spans="1:6" x14ac:dyDescent="0.25">
      <c r="A21768" s="68" t="s">
        <v>105</v>
      </c>
      <c r="B21768" s="68">
        <v>491948342</v>
      </c>
      <c r="C21768" s="68">
        <v>8904301759419</v>
      </c>
      <c r="D21768" s="69" t="s">
        <v>14505</v>
      </c>
      <c r="E21768" s="65">
        <f>IFERROR(VLOOKUP(C21768,Pivot!A:B,2,0),0)</f>
        <v>0</v>
      </c>
      <c r="F21768" s="65">
        <f>IFERROR(VLOOKUP(C21768,Pivot!A:C,3,0),0)</f>
        <v>0</v>
      </c>
    </row>
    <row r="21769" spans="1:6" x14ac:dyDescent="0.25">
      <c r="A21769" s="68" t="s">
        <v>105</v>
      </c>
      <c r="B21769" s="68">
        <v>491948340</v>
      </c>
      <c r="C21769" s="68">
        <v>8904301759396</v>
      </c>
      <c r="D21769" s="69" t="s">
        <v>702</v>
      </c>
      <c r="E21769" s="65">
        <f>IFERROR(VLOOKUP(C21769,Pivot!A:B,2,0),0)</f>
        <v>0</v>
      </c>
      <c r="F21769" s="65">
        <f>IFERROR(VLOOKUP(C21769,Pivot!A:C,3,0),0)</f>
        <v>0</v>
      </c>
    </row>
    <row r="21770" spans="1:6" x14ac:dyDescent="0.25">
      <c r="A21770" s="68" t="s">
        <v>105</v>
      </c>
      <c r="B21770" s="68">
        <v>492410151</v>
      </c>
      <c r="C21770" s="68">
        <v>778988270264</v>
      </c>
      <c r="D21770" s="69" t="s">
        <v>703</v>
      </c>
      <c r="E21770" s="65">
        <f>IFERROR(VLOOKUP(C21770,Pivot!A:B,2,0),0)</f>
        <v>0</v>
      </c>
      <c r="F21770" s="65">
        <f>IFERROR(VLOOKUP(C21770,Pivot!A:C,3,0),0)</f>
        <v>0</v>
      </c>
    </row>
    <row r="21771" spans="1:6" x14ac:dyDescent="0.25">
      <c r="A21771" s="68" t="s">
        <v>105</v>
      </c>
      <c r="B21771" s="68">
        <v>492410151</v>
      </c>
      <c r="C21771" s="68">
        <v>778988270288</v>
      </c>
      <c r="D21771" s="69" t="s">
        <v>703</v>
      </c>
      <c r="E21771" s="65">
        <f>IFERROR(VLOOKUP(C21771,Pivot!A:B,2,0),0)</f>
        <v>0</v>
      </c>
      <c r="F21771" s="65">
        <f>IFERROR(VLOOKUP(C21771,Pivot!A:C,3,0),0)</f>
        <v>0</v>
      </c>
    </row>
    <row r="21772" spans="1:6" x14ac:dyDescent="0.25">
      <c r="A21772" s="68" t="s">
        <v>105</v>
      </c>
      <c r="B21772" s="68">
        <v>492410151</v>
      </c>
      <c r="C21772" s="68">
        <v>778988270295</v>
      </c>
      <c r="D21772" s="69" t="s">
        <v>703</v>
      </c>
      <c r="E21772" s="65">
        <f>IFERROR(VLOOKUP(C21772,Pivot!A:B,2,0),0)</f>
        <v>0</v>
      </c>
      <c r="F21772" s="65">
        <f>IFERROR(VLOOKUP(C21772,Pivot!A:C,3,0),0)</f>
        <v>0</v>
      </c>
    </row>
    <row r="21773" spans="1:6" x14ac:dyDescent="0.25">
      <c r="A21773" s="68" t="s">
        <v>105</v>
      </c>
      <c r="B21773" s="68">
        <v>492410223</v>
      </c>
      <c r="C21773" s="68">
        <v>778988066515</v>
      </c>
      <c r="D21773" s="69" t="s">
        <v>704</v>
      </c>
      <c r="E21773" s="65">
        <f>IFERROR(VLOOKUP(C21773,Pivot!A:B,2,0),0)</f>
        <v>0</v>
      </c>
      <c r="F21773" s="65">
        <f>IFERROR(VLOOKUP(C21773,Pivot!A:C,3,0),0)</f>
        <v>0</v>
      </c>
    </row>
    <row r="21774" spans="1:6" x14ac:dyDescent="0.25">
      <c r="A21774" s="68" t="s">
        <v>105</v>
      </c>
      <c r="B21774" s="68">
        <v>492410223</v>
      </c>
      <c r="C21774" s="68">
        <v>8905450112001</v>
      </c>
      <c r="D21774" s="69" t="s">
        <v>704</v>
      </c>
      <c r="E21774" s="65">
        <f>IFERROR(VLOOKUP(C21774,Pivot!A:B,2,0),0)</f>
        <v>0</v>
      </c>
      <c r="F21774" s="65">
        <f>IFERROR(VLOOKUP(C21774,Pivot!A:C,3,0),0)</f>
        <v>0</v>
      </c>
    </row>
    <row r="21775" spans="1:6" x14ac:dyDescent="0.25">
      <c r="A21775" s="68" t="s">
        <v>105</v>
      </c>
      <c r="B21775" s="68">
        <v>492410148</v>
      </c>
      <c r="C21775" s="68">
        <v>778988311325</v>
      </c>
      <c r="D21775" s="69" t="s">
        <v>705</v>
      </c>
      <c r="E21775" s="65">
        <f>IFERROR(VLOOKUP(C21775,Pivot!A:B,2,0),0)</f>
        <v>0</v>
      </c>
      <c r="F21775" s="65">
        <f>IFERROR(VLOOKUP(C21775,Pivot!A:C,3,0),0)</f>
        <v>0</v>
      </c>
    </row>
    <row r="21776" spans="1:6" x14ac:dyDescent="0.25">
      <c r="A21776" s="68" t="s">
        <v>105</v>
      </c>
      <c r="B21776" s="68">
        <v>492410148</v>
      </c>
      <c r="C21776" s="68">
        <v>778988311370</v>
      </c>
      <c r="D21776" s="69" t="s">
        <v>705</v>
      </c>
      <c r="E21776" s="65">
        <f>IFERROR(VLOOKUP(C21776,Pivot!A:B,2,0),0)</f>
        <v>0</v>
      </c>
      <c r="F21776" s="65">
        <f>IFERROR(VLOOKUP(C21776,Pivot!A:C,3,0),0)</f>
        <v>0</v>
      </c>
    </row>
    <row r="21777" spans="1:6" x14ac:dyDescent="0.25">
      <c r="A21777" s="68" t="s">
        <v>105</v>
      </c>
      <c r="B21777" s="68">
        <v>492410149</v>
      </c>
      <c r="C21777" s="68">
        <v>778988133231</v>
      </c>
      <c r="D21777" s="69" t="s">
        <v>706</v>
      </c>
      <c r="E21777" s="65">
        <f>IFERROR(VLOOKUP(C21777,Pivot!A:B,2,0),0)</f>
        <v>0</v>
      </c>
      <c r="F21777" s="65">
        <f>IFERROR(VLOOKUP(C21777,Pivot!A:C,3,0),0)</f>
        <v>0</v>
      </c>
    </row>
    <row r="21778" spans="1:6" x14ac:dyDescent="0.25">
      <c r="A21778" s="68" t="s">
        <v>105</v>
      </c>
      <c r="B21778" s="68">
        <v>493663020</v>
      </c>
      <c r="C21778" s="68">
        <v>8904027124508</v>
      </c>
      <c r="D21778" s="69" t="s">
        <v>489</v>
      </c>
      <c r="E21778" s="65">
        <f>IFERROR(VLOOKUP(C21778,Pivot!A:B,2,0),0)</f>
        <v>0</v>
      </c>
      <c r="F21778" s="65">
        <f>IFERROR(VLOOKUP(C21778,Pivot!A:C,3,0),0)</f>
        <v>0</v>
      </c>
    </row>
    <row r="21779" spans="1:6" x14ac:dyDescent="0.25">
      <c r="A21779" s="68" t="s">
        <v>105</v>
      </c>
      <c r="B21779" s="68">
        <v>491334597</v>
      </c>
      <c r="C21779" s="68">
        <v>491334597</v>
      </c>
      <c r="D21779" s="69" t="s">
        <v>14506</v>
      </c>
      <c r="E21779" s="65">
        <f>IFERROR(VLOOKUP(C21779,Pivot!A:B,2,0),0)</f>
        <v>0</v>
      </c>
      <c r="F21779" s="65">
        <f>IFERROR(VLOOKUP(C21779,Pivot!A:C,3,0),0)</f>
        <v>0</v>
      </c>
    </row>
    <row r="21780" spans="1:6" x14ac:dyDescent="0.25">
      <c r="A21780" s="68" t="s">
        <v>105</v>
      </c>
      <c r="B21780" s="68">
        <v>493176049</v>
      </c>
      <c r="C21780" s="68">
        <v>8904027124225</v>
      </c>
      <c r="D21780" s="69" t="s">
        <v>145</v>
      </c>
      <c r="E21780" s="65">
        <f>IFERROR(VLOOKUP(C21780,Pivot!A:B,2,0),0)</f>
        <v>0</v>
      </c>
      <c r="F21780" s="65">
        <f>IFERROR(VLOOKUP(C21780,Pivot!A:C,3,0),0)</f>
        <v>0</v>
      </c>
    </row>
    <row r="21781" spans="1:6" x14ac:dyDescent="0.25">
      <c r="A21781" s="68" t="s">
        <v>105</v>
      </c>
      <c r="B21781" s="68">
        <v>493176050</v>
      </c>
      <c r="C21781" s="68">
        <v>8904027124232</v>
      </c>
      <c r="D21781" s="69" t="s">
        <v>146</v>
      </c>
      <c r="E21781" s="65">
        <f>IFERROR(VLOOKUP(C21781,Pivot!A:B,2,0),0)</f>
        <v>0</v>
      </c>
      <c r="F21781" s="65">
        <f>IFERROR(VLOOKUP(C21781,Pivot!A:C,3,0),0)</f>
        <v>0</v>
      </c>
    </row>
    <row r="21782" spans="1:6" x14ac:dyDescent="0.25">
      <c r="A21782" s="68" t="s">
        <v>105</v>
      </c>
      <c r="B21782" s="68">
        <v>493176048</v>
      </c>
      <c r="C21782" s="68">
        <v>8904027124218</v>
      </c>
      <c r="D21782" s="69" t="s">
        <v>147</v>
      </c>
      <c r="E21782" s="65">
        <f>IFERROR(VLOOKUP(C21782,Pivot!A:B,2,0),0)</f>
        <v>0</v>
      </c>
      <c r="F21782" s="65">
        <f>IFERROR(VLOOKUP(C21782,Pivot!A:C,3,0),0)</f>
        <v>0</v>
      </c>
    </row>
    <row r="21783" spans="1:6" x14ac:dyDescent="0.25">
      <c r="A21783" s="68" t="s">
        <v>105</v>
      </c>
      <c r="B21783" s="68">
        <v>493176051</v>
      </c>
      <c r="C21783" s="68">
        <v>8904027124249</v>
      </c>
      <c r="D21783" s="69" t="s">
        <v>148</v>
      </c>
      <c r="E21783" s="65">
        <f>IFERROR(VLOOKUP(C21783,Pivot!A:B,2,0),0)</f>
        <v>0</v>
      </c>
      <c r="F21783" s="65">
        <f>IFERROR(VLOOKUP(C21783,Pivot!A:C,3,0),0)</f>
        <v>0</v>
      </c>
    </row>
    <row r="21784" spans="1:6" x14ac:dyDescent="0.25">
      <c r="A21784" s="68" t="s">
        <v>105</v>
      </c>
      <c r="B21784" s="68">
        <v>493176571</v>
      </c>
      <c r="C21784" s="68">
        <v>791115723631</v>
      </c>
      <c r="D21784" s="69" t="s">
        <v>707</v>
      </c>
      <c r="E21784" s="65">
        <f>IFERROR(VLOOKUP(C21784,Pivot!A:B,2,0),0)</f>
        <v>0</v>
      </c>
      <c r="F21784" s="65">
        <f>IFERROR(VLOOKUP(C21784,Pivot!A:C,3,0),0)</f>
        <v>0</v>
      </c>
    </row>
    <row r="21785" spans="1:6" x14ac:dyDescent="0.25">
      <c r="A21785" s="68" t="s">
        <v>105</v>
      </c>
      <c r="B21785" s="68">
        <v>493663019</v>
      </c>
      <c r="C21785" s="68">
        <v>8904027124492</v>
      </c>
      <c r="D21785" s="69" t="s">
        <v>490</v>
      </c>
      <c r="E21785" s="65">
        <f>IFERROR(VLOOKUP(C21785,Pivot!A:B,2,0),0)</f>
        <v>0</v>
      </c>
      <c r="F21785" s="65">
        <f>IFERROR(VLOOKUP(C21785,Pivot!A:C,3,0),0)</f>
        <v>0</v>
      </c>
    </row>
    <row r="21786" spans="1:6" x14ac:dyDescent="0.25">
      <c r="A21786" s="68" t="s">
        <v>105</v>
      </c>
      <c r="B21786" s="68">
        <v>493663520</v>
      </c>
      <c r="C21786" s="68">
        <v>493663520</v>
      </c>
      <c r="D21786" s="69" t="s">
        <v>708</v>
      </c>
      <c r="E21786" s="65">
        <f>IFERROR(VLOOKUP(C21786,Pivot!A:B,2,0),0)</f>
        <v>0</v>
      </c>
      <c r="F21786" s="65">
        <f>IFERROR(VLOOKUP(C21786,Pivot!A:C,3,0),0)</f>
        <v>0</v>
      </c>
    </row>
    <row r="21787" spans="1:6" x14ac:dyDescent="0.25">
      <c r="A21787" s="68" t="s">
        <v>105</v>
      </c>
      <c r="B21787" s="68">
        <v>493663520</v>
      </c>
      <c r="C21787" s="68">
        <v>8421134908321</v>
      </c>
      <c r="D21787" s="69" t="s">
        <v>708</v>
      </c>
      <c r="E21787" s="65">
        <f>IFERROR(VLOOKUP(C21787,Pivot!A:B,2,0),0)</f>
        <v>0</v>
      </c>
      <c r="F21787" s="65">
        <f>IFERROR(VLOOKUP(C21787,Pivot!A:C,3,0),0)</f>
        <v>0</v>
      </c>
    </row>
    <row r="21788" spans="1:6" x14ac:dyDescent="0.25">
      <c r="A21788" s="68" t="s">
        <v>105</v>
      </c>
      <c r="B21788" s="68">
        <v>493663518</v>
      </c>
      <c r="C21788" s="68">
        <v>493663518</v>
      </c>
      <c r="D21788" s="69" t="s">
        <v>709</v>
      </c>
      <c r="E21788" s="65">
        <f>IFERROR(VLOOKUP(C21788,Pivot!A:B,2,0),0)</f>
        <v>0</v>
      </c>
      <c r="F21788" s="65">
        <f>IFERROR(VLOOKUP(C21788,Pivot!A:C,3,0),0)</f>
        <v>0</v>
      </c>
    </row>
    <row r="21789" spans="1:6" x14ac:dyDescent="0.25">
      <c r="A21789" s="68" t="s">
        <v>105</v>
      </c>
      <c r="B21789" s="68">
        <v>493663518</v>
      </c>
      <c r="C21789" s="68">
        <v>8421134908314</v>
      </c>
      <c r="D21789" s="69" t="s">
        <v>709</v>
      </c>
      <c r="E21789" s="65">
        <f>IFERROR(VLOOKUP(C21789,Pivot!A:B,2,0),0)</f>
        <v>0</v>
      </c>
      <c r="F21789" s="65">
        <f>IFERROR(VLOOKUP(C21789,Pivot!A:C,3,0),0)</f>
        <v>0</v>
      </c>
    </row>
    <row r="21790" spans="1:6" x14ac:dyDescent="0.25">
      <c r="A21790" s="68" t="s">
        <v>105</v>
      </c>
      <c r="B21790" s="68">
        <v>493663517</v>
      </c>
      <c r="C21790" s="68">
        <v>493663517</v>
      </c>
      <c r="D21790" s="69" t="s">
        <v>710</v>
      </c>
      <c r="E21790" s="65">
        <f>IFERROR(VLOOKUP(C21790,Pivot!A:B,2,0),0)</f>
        <v>0</v>
      </c>
      <c r="F21790" s="65">
        <f>IFERROR(VLOOKUP(C21790,Pivot!A:C,3,0),0)</f>
        <v>0</v>
      </c>
    </row>
    <row r="21791" spans="1:6" x14ac:dyDescent="0.25">
      <c r="A21791" s="68" t="s">
        <v>105</v>
      </c>
      <c r="B21791" s="68">
        <v>493663517</v>
      </c>
      <c r="C21791" s="68">
        <v>8421134908284</v>
      </c>
      <c r="D21791" s="69" t="s">
        <v>710</v>
      </c>
      <c r="E21791" s="65">
        <f>IFERROR(VLOOKUP(C21791,Pivot!A:B,2,0),0)</f>
        <v>0</v>
      </c>
      <c r="F21791" s="65">
        <f>IFERROR(VLOOKUP(C21791,Pivot!A:C,3,0),0)</f>
        <v>0</v>
      </c>
    </row>
    <row r="21792" spans="1:6" x14ac:dyDescent="0.25">
      <c r="A21792" s="68" t="s">
        <v>105</v>
      </c>
      <c r="B21792" s="68">
        <v>493663519</v>
      </c>
      <c r="C21792" s="68">
        <v>493663519</v>
      </c>
      <c r="D21792" s="69" t="s">
        <v>711</v>
      </c>
      <c r="E21792" s="65">
        <f>IFERROR(VLOOKUP(C21792,Pivot!A:B,2,0),0)</f>
        <v>0</v>
      </c>
      <c r="F21792" s="65">
        <f>IFERROR(VLOOKUP(C21792,Pivot!A:C,3,0),0)</f>
        <v>0</v>
      </c>
    </row>
    <row r="21793" spans="1:6" x14ac:dyDescent="0.25">
      <c r="A21793" s="68" t="s">
        <v>105</v>
      </c>
      <c r="B21793" s="68">
        <v>493663519</v>
      </c>
      <c r="C21793" s="68">
        <v>8421134908888</v>
      </c>
      <c r="D21793" s="69" t="s">
        <v>711</v>
      </c>
      <c r="E21793" s="65">
        <f>IFERROR(VLOOKUP(C21793,Pivot!A:B,2,0),0)</f>
        <v>0</v>
      </c>
      <c r="F21793" s="65">
        <f>IFERROR(VLOOKUP(C21793,Pivot!A:C,3,0),0)</f>
        <v>0</v>
      </c>
    </row>
    <row r="21794" spans="1:6" x14ac:dyDescent="0.25">
      <c r="A21794" s="68" t="s">
        <v>105</v>
      </c>
      <c r="B21794" s="68">
        <v>493173980</v>
      </c>
      <c r="C21794" s="68">
        <v>8905450219076</v>
      </c>
      <c r="D21794" s="69" t="s">
        <v>14507</v>
      </c>
      <c r="E21794" s="65">
        <f>IFERROR(VLOOKUP(C21794,Pivot!A:B,2,0),0)</f>
        <v>0</v>
      </c>
      <c r="F21794" s="65">
        <f>IFERROR(VLOOKUP(C21794,Pivot!A:C,3,0),0)</f>
        <v>0</v>
      </c>
    </row>
    <row r="21795" spans="1:6" x14ac:dyDescent="0.25">
      <c r="A21795" s="68" t="s">
        <v>105</v>
      </c>
      <c r="B21795" s="68">
        <v>494229806</v>
      </c>
      <c r="C21795" s="68">
        <v>494229806</v>
      </c>
      <c r="D21795" s="69" t="s">
        <v>325</v>
      </c>
      <c r="E21795" s="65">
        <f>IFERROR(VLOOKUP(C21795,Pivot!A:B,2,0),0)</f>
        <v>0</v>
      </c>
      <c r="F21795" s="65">
        <f>IFERROR(VLOOKUP(C21795,Pivot!A:C,3,0),0)</f>
        <v>0</v>
      </c>
    </row>
    <row r="21796" spans="1:6" x14ac:dyDescent="0.25">
      <c r="A21796" s="68" t="s">
        <v>105</v>
      </c>
      <c r="B21796" s="68">
        <v>494229806</v>
      </c>
      <c r="C21796" s="68">
        <v>8905450757387</v>
      </c>
      <c r="D21796" s="69" t="s">
        <v>325</v>
      </c>
      <c r="E21796" s="65">
        <f>IFERROR(VLOOKUP(C21796,Pivot!A:B,2,0),0)</f>
        <v>0</v>
      </c>
      <c r="F21796" s="65">
        <f>IFERROR(VLOOKUP(C21796,Pivot!A:C,3,0),0)</f>
        <v>0</v>
      </c>
    </row>
    <row r="21797" spans="1:6" x14ac:dyDescent="0.25">
      <c r="A21797" s="68" t="s">
        <v>105</v>
      </c>
      <c r="B21797" s="68">
        <v>493664274</v>
      </c>
      <c r="C21797" s="68">
        <v>619317027022</v>
      </c>
      <c r="D21797" s="69" t="s">
        <v>14508</v>
      </c>
      <c r="E21797" s="65">
        <f>IFERROR(VLOOKUP(C21797,Pivot!A:B,2,0),0)</f>
        <v>0</v>
      </c>
      <c r="F21797" s="65">
        <f>IFERROR(VLOOKUP(C21797,Pivot!A:C,3,0),0)</f>
        <v>0</v>
      </c>
    </row>
    <row r="21798" spans="1:6" x14ac:dyDescent="0.25">
      <c r="A21798" s="68" t="s">
        <v>105</v>
      </c>
      <c r="B21798" s="68">
        <v>493664271</v>
      </c>
      <c r="C21798" s="68">
        <v>619317026971</v>
      </c>
      <c r="D21798" s="69" t="s">
        <v>14509</v>
      </c>
      <c r="E21798" s="65">
        <f>IFERROR(VLOOKUP(C21798,Pivot!A:B,2,0),0)</f>
        <v>0</v>
      </c>
      <c r="F21798" s="65">
        <f>IFERROR(VLOOKUP(C21798,Pivot!A:C,3,0),0)</f>
        <v>0</v>
      </c>
    </row>
    <row r="21799" spans="1:6" x14ac:dyDescent="0.25">
      <c r="A21799" s="68" t="s">
        <v>105</v>
      </c>
      <c r="B21799" s="68">
        <v>493664275</v>
      </c>
      <c r="C21799" s="68">
        <v>619317027046</v>
      </c>
      <c r="D21799" s="69" t="s">
        <v>149</v>
      </c>
      <c r="E21799" s="65">
        <f>IFERROR(VLOOKUP(C21799,Pivot!A:B,2,0),0)</f>
        <v>0</v>
      </c>
      <c r="F21799" s="65">
        <f>IFERROR(VLOOKUP(C21799,Pivot!A:C,3,0),0)</f>
        <v>0</v>
      </c>
    </row>
    <row r="21800" spans="1:6" x14ac:dyDescent="0.25">
      <c r="A21800" s="68" t="s">
        <v>105</v>
      </c>
      <c r="B21800" s="68">
        <v>492337227</v>
      </c>
      <c r="C21800" s="68">
        <v>8902491016923</v>
      </c>
      <c r="D21800" s="69" t="s">
        <v>326</v>
      </c>
      <c r="E21800" s="65">
        <f>IFERROR(VLOOKUP(C21800,Pivot!A:B,2,0),0)</f>
        <v>0</v>
      </c>
      <c r="F21800" s="65">
        <f>IFERROR(VLOOKUP(C21800,Pivot!A:C,3,0),0)</f>
        <v>0</v>
      </c>
    </row>
    <row r="21801" spans="1:6" x14ac:dyDescent="0.25">
      <c r="A21801" s="68" t="s">
        <v>105</v>
      </c>
      <c r="B21801" s="68">
        <v>492337222</v>
      </c>
      <c r="C21801" s="68">
        <v>8902491016930</v>
      </c>
      <c r="D21801" s="69" t="s">
        <v>327</v>
      </c>
      <c r="E21801" s="65">
        <f>IFERROR(VLOOKUP(C21801,Pivot!A:B,2,0),0)</f>
        <v>0</v>
      </c>
      <c r="F21801" s="65">
        <f>IFERROR(VLOOKUP(C21801,Pivot!A:C,3,0),0)</f>
        <v>0</v>
      </c>
    </row>
    <row r="21802" spans="1:6" x14ac:dyDescent="0.25">
      <c r="A21802" s="68" t="s">
        <v>105</v>
      </c>
      <c r="B21802" s="68">
        <v>491959763</v>
      </c>
      <c r="C21802" s="68">
        <v>491959763</v>
      </c>
      <c r="D21802" s="69" t="s">
        <v>14510</v>
      </c>
      <c r="E21802" s="65">
        <f>IFERROR(VLOOKUP(C21802,Pivot!A:B,2,0),0)</f>
        <v>0</v>
      </c>
      <c r="F21802" s="65">
        <f>IFERROR(VLOOKUP(C21802,Pivot!A:C,3,0),0)</f>
        <v>0</v>
      </c>
    </row>
    <row r="21803" spans="1:6" x14ac:dyDescent="0.25">
      <c r="A21803" s="68" t="s">
        <v>105</v>
      </c>
      <c r="B21803" s="68">
        <v>491902271</v>
      </c>
      <c r="C21803" s="68">
        <v>491902271</v>
      </c>
      <c r="D21803" s="69" t="s">
        <v>713</v>
      </c>
      <c r="E21803" s="65">
        <f>IFERROR(VLOOKUP(C21803,Pivot!A:B,2,0),0)</f>
        <v>0</v>
      </c>
      <c r="F21803" s="65">
        <f>IFERROR(VLOOKUP(C21803,Pivot!A:C,3,0),0)</f>
        <v>0</v>
      </c>
    </row>
    <row r="21804" spans="1:6" x14ac:dyDescent="0.25">
      <c r="A21804" s="68" t="s">
        <v>105</v>
      </c>
      <c r="B21804" s="68">
        <v>491902271</v>
      </c>
      <c r="C21804" s="68">
        <v>8904301754018</v>
      </c>
      <c r="D21804" s="69" t="s">
        <v>713</v>
      </c>
      <c r="E21804" s="65">
        <f>IFERROR(VLOOKUP(C21804,Pivot!A:B,2,0),0)</f>
        <v>0</v>
      </c>
      <c r="F21804" s="65">
        <f>IFERROR(VLOOKUP(C21804,Pivot!A:C,3,0),0)</f>
        <v>0</v>
      </c>
    </row>
    <row r="21805" spans="1:6" x14ac:dyDescent="0.25">
      <c r="A21805" s="68" t="s">
        <v>105</v>
      </c>
      <c r="B21805" s="68">
        <v>491902736</v>
      </c>
      <c r="C21805" s="68">
        <v>491902736</v>
      </c>
      <c r="D21805" s="69" t="s">
        <v>714</v>
      </c>
      <c r="E21805" s="65">
        <f>IFERROR(VLOOKUP(C21805,Pivot!A:B,2,0),0)</f>
        <v>0</v>
      </c>
      <c r="F21805" s="65">
        <f>IFERROR(VLOOKUP(C21805,Pivot!A:C,3,0),0)</f>
        <v>0</v>
      </c>
    </row>
    <row r="21806" spans="1:6" x14ac:dyDescent="0.25">
      <c r="A21806" s="68" t="s">
        <v>105</v>
      </c>
      <c r="B21806" s="68">
        <v>491902736</v>
      </c>
      <c r="C21806" s="68">
        <v>8904301754872</v>
      </c>
      <c r="D21806" s="69" t="s">
        <v>714</v>
      </c>
      <c r="E21806" s="65">
        <f>IFERROR(VLOOKUP(C21806,Pivot!A:B,2,0),0)</f>
        <v>0</v>
      </c>
      <c r="F21806" s="65">
        <f>IFERROR(VLOOKUP(C21806,Pivot!A:C,3,0),0)</f>
        <v>0</v>
      </c>
    </row>
    <row r="21807" spans="1:6" x14ac:dyDescent="0.25">
      <c r="A21807" s="68" t="s">
        <v>105</v>
      </c>
      <c r="B21807" s="68">
        <v>492337051</v>
      </c>
      <c r="C21807" s="68">
        <v>5015353814469</v>
      </c>
      <c r="D21807" s="69" t="s">
        <v>715</v>
      </c>
      <c r="E21807" s="65">
        <f>IFERROR(VLOOKUP(C21807,Pivot!A:B,2,0),0)</f>
        <v>0</v>
      </c>
      <c r="F21807" s="65">
        <f>IFERROR(VLOOKUP(C21807,Pivot!A:C,3,0),0)</f>
        <v>0</v>
      </c>
    </row>
    <row r="21808" spans="1:6" x14ac:dyDescent="0.25">
      <c r="A21808" s="68" t="s">
        <v>105</v>
      </c>
      <c r="B21808" s="68">
        <v>492337051</v>
      </c>
      <c r="C21808" s="68">
        <v>8905450000155</v>
      </c>
      <c r="D21808" s="69" t="s">
        <v>715</v>
      </c>
      <c r="E21808" s="65">
        <f>IFERROR(VLOOKUP(C21808,Pivot!A:B,2,0),0)</f>
        <v>0</v>
      </c>
      <c r="F21808" s="65">
        <f>IFERROR(VLOOKUP(C21808,Pivot!A:C,3,0),0)</f>
        <v>0</v>
      </c>
    </row>
    <row r="21809" spans="1:6" x14ac:dyDescent="0.25">
      <c r="A21809" s="68" t="s">
        <v>105</v>
      </c>
      <c r="B21809" s="68">
        <v>492337051</v>
      </c>
      <c r="C21809" s="68">
        <v>8905450035294</v>
      </c>
      <c r="D21809" s="69" t="s">
        <v>715</v>
      </c>
      <c r="E21809" s="65">
        <f>IFERROR(VLOOKUP(C21809,Pivot!A:B,2,0),0)</f>
        <v>0</v>
      </c>
      <c r="F21809" s="65">
        <f>IFERROR(VLOOKUP(C21809,Pivot!A:C,3,0),0)</f>
        <v>0</v>
      </c>
    </row>
    <row r="21810" spans="1:6" x14ac:dyDescent="0.25">
      <c r="A21810" s="68" t="s">
        <v>105</v>
      </c>
      <c r="B21810" s="68">
        <v>492909551</v>
      </c>
      <c r="C21810" s="68">
        <v>492909551</v>
      </c>
      <c r="D21810" s="69" t="s">
        <v>495</v>
      </c>
      <c r="E21810" s="65">
        <f>IFERROR(VLOOKUP(C21810,Pivot!A:B,2,0),0)</f>
        <v>0</v>
      </c>
      <c r="F21810" s="65">
        <f>IFERROR(VLOOKUP(C21810,Pivot!A:C,3,0),0)</f>
        <v>0</v>
      </c>
    </row>
    <row r="21811" spans="1:6" x14ac:dyDescent="0.25">
      <c r="A21811" s="68" t="s">
        <v>105</v>
      </c>
      <c r="B21811" s="68">
        <v>492909551</v>
      </c>
      <c r="C21811" s="68">
        <v>8905450138650</v>
      </c>
      <c r="D21811" s="69" t="s">
        <v>495</v>
      </c>
      <c r="E21811" s="65">
        <f>IFERROR(VLOOKUP(C21811,Pivot!A:B,2,0),0)</f>
        <v>0</v>
      </c>
      <c r="F21811" s="65">
        <f>IFERROR(VLOOKUP(C21811,Pivot!A:C,3,0),0)</f>
        <v>0</v>
      </c>
    </row>
    <row r="21812" spans="1:6" x14ac:dyDescent="0.25">
      <c r="A21812" s="68" t="s">
        <v>105</v>
      </c>
      <c r="B21812" s="68">
        <v>494230093</v>
      </c>
      <c r="C21812" s="68">
        <v>8905450811911</v>
      </c>
      <c r="D21812" s="69" t="s">
        <v>14511</v>
      </c>
      <c r="E21812" s="65">
        <f>IFERROR(VLOOKUP(C21812,Pivot!A:B,2,0),0)</f>
        <v>0</v>
      </c>
      <c r="F21812" s="65">
        <f>IFERROR(VLOOKUP(C21812,Pivot!A:C,3,0),0)</f>
        <v>0</v>
      </c>
    </row>
    <row r="21813" spans="1:6" x14ac:dyDescent="0.25">
      <c r="A21813" s="68" t="s">
        <v>105</v>
      </c>
      <c r="B21813" s="68">
        <v>494230093</v>
      </c>
      <c r="C21813" s="68">
        <v>494230093</v>
      </c>
      <c r="D21813" s="69" t="s">
        <v>14511</v>
      </c>
      <c r="E21813" s="65">
        <f>IFERROR(VLOOKUP(C21813,Pivot!A:B,2,0),0)</f>
        <v>0</v>
      </c>
      <c r="F21813" s="65">
        <f>IFERROR(VLOOKUP(C21813,Pivot!A:C,3,0),0)</f>
        <v>0</v>
      </c>
    </row>
    <row r="21814" spans="1:6" x14ac:dyDescent="0.25">
      <c r="A21814" s="68" t="s">
        <v>105</v>
      </c>
      <c r="B21814" s="68">
        <v>494230093</v>
      </c>
      <c r="C21814" s="68">
        <v>8905450862685</v>
      </c>
      <c r="D21814" s="69" t="s">
        <v>14511</v>
      </c>
      <c r="E21814" s="65">
        <f>IFERROR(VLOOKUP(C21814,Pivot!A:B,2,0),0)</f>
        <v>0</v>
      </c>
      <c r="F21814" s="65">
        <f>IFERROR(VLOOKUP(C21814,Pivot!A:C,3,0),0)</f>
        <v>0</v>
      </c>
    </row>
    <row r="21815" spans="1:6" x14ac:dyDescent="0.25">
      <c r="A21815" s="68" t="s">
        <v>105</v>
      </c>
      <c r="B21815" s="68">
        <v>494230034</v>
      </c>
      <c r="C21815" s="68">
        <v>8905450811737</v>
      </c>
      <c r="D21815" s="69" t="s">
        <v>14512</v>
      </c>
      <c r="E21815" s="65">
        <f>IFERROR(VLOOKUP(C21815,Pivot!A:B,2,0),0)</f>
        <v>0</v>
      </c>
      <c r="F21815" s="65">
        <f>IFERROR(VLOOKUP(C21815,Pivot!A:C,3,0),0)</f>
        <v>0</v>
      </c>
    </row>
    <row r="21816" spans="1:6" x14ac:dyDescent="0.25">
      <c r="A21816" s="68" t="s">
        <v>105</v>
      </c>
      <c r="B21816" s="68">
        <v>494230035</v>
      </c>
      <c r="C21816" s="68">
        <v>8905450811744</v>
      </c>
      <c r="D21816" s="69" t="s">
        <v>14513</v>
      </c>
      <c r="E21816" s="65">
        <f>IFERROR(VLOOKUP(C21816,Pivot!A:B,2,0),0)</f>
        <v>0</v>
      </c>
      <c r="F21816" s="65">
        <f>IFERROR(VLOOKUP(C21816,Pivot!A:C,3,0),0)</f>
        <v>0</v>
      </c>
    </row>
    <row r="21817" spans="1:6" x14ac:dyDescent="0.25">
      <c r="A21817" s="68" t="s">
        <v>105</v>
      </c>
      <c r="B21817" s="68">
        <v>494230037</v>
      </c>
      <c r="C21817" s="68">
        <v>8905450811768</v>
      </c>
      <c r="D21817" s="69" t="s">
        <v>14514</v>
      </c>
      <c r="E21817" s="65">
        <f>IFERROR(VLOOKUP(C21817,Pivot!A:B,2,0),0)</f>
        <v>0</v>
      </c>
      <c r="F21817" s="65">
        <f>IFERROR(VLOOKUP(C21817,Pivot!A:C,3,0),0)</f>
        <v>0</v>
      </c>
    </row>
    <row r="21818" spans="1:6" x14ac:dyDescent="0.25">
      <c r="A21818" s="68" t="s">
        <v>105</v>
      </c>
      <c r="B21818" s="68">
        <v>492909550</v>
      </c>
      <c r="C21818" s="68">
        <v>492909550</v>
      </c>
      <c r="D21818" s="69" t="s">
        <v>496</v>
      </c>
      <c r="E21818" s="65">
        <f>IFERROR(VLOOKUP(C21818,Pivot!A:B,2,0),0)</f>
        <v>0</v>
      </c>
      <c r="F21818" s="65">
        <f>IFERROR(VLOOKUP(C21818,Pivot!A:C,3,0),0)</f>
        <v>0</v>
      </c>
    </row>
    <row r="21819" spans="1:6" x14ac:dyDescent="0.25">
      <c r="A21819" s="68" t="s">
        <v>105</v>
      </c>
      <c r="B21819" s="68">
        <v>492909550</v>
      </c>
      <c r="C21819" s="68">
        <v>8905450138643</v>
      </c>
      <c r="D21819" s="69" t="s">
        <v>496</v>
      </c>
      <c r="E21819" s="65">
        <f>IFERROR(VLOOKUP(C21819,Pivot!A:B,2,0),0)</f>
        <v>0</v>
      </c>
      <c r="F21819" s="65">
        <f>IFERROR(VLOOKUP(C21819,Pivot!A:C,3,0),0)</f>
        <v>0</v>
      </c>
    </row>
    <row r="21820" spans="1:6" x14ac:dyDescent="0.25">
      <c r="A21820" s="68" t="s">
        <v>105</v>
      </c>
      <c r="B21820" s="68">
        <v>492909549</v>
      </c>
      <c r="C21820" s="68">
        <v>492909549</v>
      </c>
      <c r="D21820" s="69" t="s">
        <v>497</v>
      </c>
      <c r="E21820" s="65">
        <f>IFERROR(VLOOKUP(C21820,Pivot!A:B,2,0),0)</f>
        <v>0</v>
      </c>
      <c r="F21820" s="65">
        <f>IFERROR(VLOOKUP(C21820,Pivot!A:C,3,0),0)</f>
        <v>0</v>
      </c>
    </row>
    <row r="21821" spans="1:6" x14ac:dyDescent="0.25">
      <c r="A21821" s="68" t="s">
        <v>105</v>
      </c>
      <c r="B21821" s="68">
        <v>492909549</v>
      </c>
      <c r="C21821" s="68">
        <v>8905450138636</v>
      </c>
      <c r="D21821" s="69" t="s">
        <v>497</v>
      </c>
      <c r="E21821" s="65">
        <f>IFERROR(VLOOKUP(C21821,Pivot!A:B,2,0),0)</f>
        <v>0</v>
      </c>
      <c r="F21821" s="65">
        <f>IFERROR(VLOOKUP(C21821,Pivot!A:C,3,0),0)</f>
        <v>0</v>
      </c>
    </row>
    <row r="21822" spans="1:6" x14ac:dyDescent="0.25">
      <c r="A21822" s="68" t="s">
        <v>105</v>
      </c>
      <c r="B21822" s="68">
        <v>494229812</v>
      </c>
      <c r="C21822" s="68">
        <v>8905450758803</v>
      </c>
      <c r="D21822" s="69" t="s">
        <v>14515</v>
      </c>
      <c r="E21822" s="65">
        <f>IFERROR(VLOOKUP(C21822,Pivot!A:B,2,0),0)</f>
        <v>0</v>
      </c>
      <c r="F21822" s="65">
        <f>IFERROR(VLOOKUP(C21822,Pivot!A:C,3,0),0)</f>
        <v>0</v>
      </c>
    </row>
    <row r="21823" spans="1:6" x14ac:dyDescent="0.25">
      <c r="A21823" s="68" t="s">
        <v>105</v>
      </c>
      <c r="B21823" s="68">
        <v>494230033</v>
      </c>
      <c r="C21823" s="68">
        <v>8905450811720</v>
      </c>
      <c r="D21823" s="69" t="s">
        <v>14516</v>
      </c>
      <c r="E21823" s="65">
        <f>IFERROR(VLOOKUP(C21823,Pivot!A:B,2,0),0)</f>
        <v>0</v>
      </c>
      <c r="F21823" s="65">
        <f>IFERROR(VLOOKUP(C21823,Pivot!A:C,3,0),0)</f>
        <v>0</v>
      </c>
    </row>
    <row r="21824" spans="1:6" x14ac:dyDescent="0.25">
      <c r="A21824" s="68" t="s">
        <v>105</v>
      </c>
      <c r="B21824" s="68">
        <v>494230036</v>
      </c>
      <c r="C21824" s="68">
        <v>8905450811751</v>
      </c>
      <c r="D21824" s="69" t="s">
        <v>498</v>
      </c>
      <c r="E21824" s="65">
        <f>IFERROR(VLOOKUP(C21824,Pivot!A:B,2,0),0)</f>
        <v>0</v>
      </c>
      <c r="F21824" s="65">
        <f>IFERROR(VLOOKUP(C21824,Pivot!A:C,3,0),0)</f>
        <v>0</v>
      </c>
    </row>
    <row r="21825" spans="1:6" x14ac:dyDescent="0.25">
      <c r="A21825" s="68" t="s">
        <v>105</v>
      </c>
      <c r="B21825" s="68">
        <v>494230032</v>
      </c>
      <c r="C21825" s="68">
        <v>8905450811713</v>
      </c>
      <c r="D21825" s="69" t="s">
        <v>499</v>
      </c>
      <c r="E21825" s="65">
        <f>IFERROR(VLOOKUP(C21825,Pivot!A:B,2,0),0)</f>
        <v>0</v>
      </c>
      <c r="F21825" s="65">
        <f>IFERROR(VLOOKUP(C21825,Pivot!A:C,3,0),0)</f>
        <v>0</v>
      </c>
    </row>
    <row r="21826" spans="1:6" x14ac:dyDescent="0.25">
      <c r="A21826" s="68" t="s">
        <v>105</v>
      </c>
      <c r="B21826" s="68">
        <v>492909709</v>
      </c>
      <c r="C21826" s="68">
        <v>492909709</v>
      </c>
      <c r="D21826" s="69" t="s">
        <v>500</v>
      </c>
      <c r="E21826" s="65">
        <f>IFERROR(VLOOKUP(C21826,Pivot!A:B,2,0),0)</f>
        <v>0</v>
      </c>
      <c r="F21826" s="65">
        <f>IFERROR(VLOOKUP(C21826,Pivot!A:C,3,0),0)</f>
        <v>0</v>
      </c>
    </row>
    <row r="21827" spans="1:6" x14ac:dyDescent="0.25">
      <c r="A21827" s="68" t="s">
        <v>105</v>
      </c>
      <c r="B21827" s="68">
        <v>492909709</v>
      </c>
      <c r="C21827" s="68">
        <v>8905450138681</v>
      </c>
      <c r="D21827" s="69" t="s">
        <v>500</v>
      </c>
      <c r="E21827" s="65">
        <f>IFERROR(VLOOKUP(C21827,Pivot!A:B,2,0),0)</f>
        <v>0</v>
      </c>
      <c r="F21827" s="65">
        <f>IFERROR(VLOOKUP(C21827,Pivot!A:C,3,0),0)</f>
        <v>0</v>
      </c>
    </row>
    <row r="21828" spans="1:6" x14ac:dyDescent="0.25">
      <c r="A21828" s="68" t="s">
        <v>105</v>
      </c>
      <c r="B21828" s="68">
        <v>492909638</v>
      </c>
      <c r="C21828" s="68">
        <v>492909638</v>
      </c>
      <c r="D21828" s="69" t="s">
        <v>501</v>
      </c>
      <c r="E21828" s="65">
        <f>IFERROR(VLOOKUP(C21828,Pivot!A:B,2,0),0)</f>
        <v>0</v>
      </c>
      <c r="F21828" s="65">
        <f>IFERROR(VLOOKUP(C21828,Pivot!A:C,3,0),0)</f>
        <v>0</v>
      </c>
    </row>
    <row r="21829" spans="1:6" x14ac:dyDescent="0.25">
      <c r="A21829" s="68" t="s">
        <v>105</v>
      </c>
      <c r="B21829" s="68">
        <v>492909638</v>
      </c>
      <c r="C21829" s="68">
        <v>8905450138674</v>
      </c>
      <c r="D21829" s="69" t="s">
        <v>501</v>
      </c>
      <c r="E21829" s="65">
        <f>IFERROR(VLOOKUP(C21829,Pivot!A:B,2,0),0)</f>
        <v>0</v>
      </c>
      <c r="F21829" s="65">
        <f>IFERROR(VLOOKUP(C21829,Pivot!A:C,3,0),0)</f>
        <v>0</v>
      </c>
    </row>
    <row r="21830" spans="1:6" x14ac:dyDescent="0.25">
      <c r="A21830" s="68" t="s">
        <v>105</v>
      </c>
      <c r="B21830" s="68">
        <v>492909637</v>
      </c>
      <c r="C21830" s="68">
        <v>492909637</v>
      </c>
      <c r="D21830" s="69" t="s">
        <v>502</v>
      </c>
      <c r="E21830" s="65">
        <f>IFERROR(VLOOKUP(C21830,Pivot!A:B,2,0),0)</f>
        <v>0</v>
      </c>
      <c r="F21830" s="65">
        <f>IFERROR(VLOOKUP(C21830,Pivot!A:C,3,0),0)</f>
        <v>0</v>
      </c>
    </row>
    <row r="21831" spans="1:6" x14ac:dyDescent="0.25">
      <c r="A21831" s="68" t="s">
        <v>105</v>
      </c>
      <c r="B21831" s="68">
        <v>492909637</v>
      </c>
      <c r="C21831" s="68">
        <v>8905450138667</v>
      </c>
      <c r="D21831" s="69" t="s">
        <v>502</v>
      </c>
      <c r="E21831" s="65">
        <f>IFERROR(VLOOKUP(C21831,Pivot!A:B,2,0),0)</f>
        <v>0</v>
      </c>
      <c r="F21831" s="65">
        <f>IFERROR(VLOOKUP(C21831,Pivot!A:C,3,0),0)</f>
        <v>0</v>
      </c>
    </row>
    <row r="21832" spans="1:6" x14ac:dyDescent="0.25">
      <c r="A21832" s="68" t="s">
        <v>105</v>
      </c>
      <c r="B21832" s="68">
        <v>493173964</v>
      </c>
      <c r="C21832" s="68">
        <v>8905450419704</v>
      </c>
      <c r="D21832" s="69" t="s">
        <v>716</v>
      </c>
      <c r="E21832" s="65">
        <f>IFERROR(VLOOKUP(C21832,Pivot!A:B,2,0),0)</f>
        <v>0</v>
      </c>
      <c r="F21832" s="65">
        <f>IFERROR(VLOOKUP(C21832,Pivot!A:C,3,0),0)</f>
        <v>0</v>
      </c>
    </row>
    <row r="21833" spans="1:6" x14ac:dyDescent="0.25">
      <c r="A21833" s="68" t="s">
        <v>105</v>
      </c>
      <c r="B21833" s="68">
        <v>493173965</v>
      </c>
      <c r="C21833" s="68">
        <v>8905450419711</v>
      </c>
      <c r="D21833" s="69" t="s">
        <v>717</v>
      </c>
      <c r="E21833" s="65">
        <f>IFERROR(VLOOKUP(C21833,Pivot!A:B,2,0),0)</f>
        <v>0</v>
      </c>
      <c r="F21833" s="65">
        <f>IFERROR(VLOOKUP(C21833,Pivot!A:C,3,0),0)</f>
        <v>0</v>
      </c>
    </row>
    <row r="21834" spans="1:6" x14ac:dyDescent="0.25">
      <c r="A21834" s="68" t="s">
        <v>105</v>
      </c>
      <c r="B21834" s="68">
        <v>492910368</v>
      </c>
      <c r="C21834" s="68">
        <v>8906123061527</v>
      </c>
      <c r="D21834" s="69" t="s">
        <v>328</v>
      </c>
      <c r="E21834" s="65">
        <f>IFERROR(VLOOKUP(C21834,Pivot!A:B,2,0),0)</f>
        <v>0</v>
      </c>
      <c r="F21834" s="65">
        <f>IFERROR(VLOOKUP(C21834,Pivot!A:C,3,0),0)</f>
        <v>0</v>
      </c>
    </row>
    <row r="21835" spans="1:6" x14ac:dyDescent="0.25">
      <c r="A21835" s="68" t="s">
        <v>105</v>
      </c>
      <c r="B21835" s="68">
        <v>493663467</v>
      </c>
      <c r="C21835" s="68">
        <v>8904027125048</v>
      </c>
      <c r="D21835" s="69" t="s">
        <v>503</v>
      </c>
      <c r="E21835" s="65">
        <f>IFERROR(VLOOKUP(C21835,Pivot!A:B,2,0),0)</f>
        <v>0</v>
      </c>
      <c r="F21835" s="65">
        <f>IFERROR(VLOOKUP(C21835,Pivot!A:C,3,0),0)</f>
        <v>0</v>
      </c>
    </row>
    <row r="21836" spans="1:6" x14ac:dyDescent="0.25">
      <c r="A21836" s="68" t="s">
        <v>105</v>
      </c>
      <c r="B21836" s="68">
        <v>492409670</v>
      </c>
      <c r="C21836" s="68">
        <v>8905450078703</v>
      </c>
      <c r="D21836" s="69" t="s">
        <v>329</v>
      </c>
      <c r="E21836" s="65">
        <f>IFERROR(VLOOKUP(C21836,Pivot!A:B,2,0),0)</f>
        <v>0</v>
      </c>
      <c r="F21836" s="65">
        <f>IFERROR(VLOOKUP(C21836,Pivot!A:C,3,0),0)</f>
        <v>0</v>
      </c>
    </row>
    <row r="21837" spans="1:6" x14ac:dyDescent="0.25">
      <c r="A21837" s="68" t="s">
        <v>105</v>
      </c>
      <c r="B21837" s="68">
        <v>492910342</v>
      </c>
      <c r="C21837" s="68">
        <v>8904027123501</v>
      </c>
      <c r="D21837" s="69" t="s">
        <v>330</v>
      </c>
      <c r="E21837" s="65">
        <f>IFERROR(VLOOKUP(C21837,Pivot!A:B,2,0),0)</f>
        <v>0</v>
      </c>
      <c r="F21837" s="65">
        <f>IFERROR(VLOOKUP(C21837,Pivot!A:C,3,0),0)</f>
        <v>0</v>
      </c>
    </row>
    <row r="21838" spans="1:6" x14ac:dyDescent="0.25">
      <c r="A21838" s="68" t="s">
        <v>105</v>
      </c>
      <c r="B21838" s="68">
        <v>493176576</v>
      </c>
      <c r="C21838" s="68">
        <v>791115723563</v>
      </c>
      <c r="D21838" s="69" t="s">
        <v>723</v>
      </c>
      <c r="E21838" s="65">
        <f>IFERROR(VLOOKUP(C21838,Pivot!A:B,2,0),0)</f>
        <v>0</v>
      </c>
      <c r="F21838" s="65">
        <f>IFERROR(VLOOKUP(C21838,Pivot!A:C,3,0),0)</f>
        <v>0</v>
      </c>
    </row>
    <row r="21839" spans="1:6" x14ac:dyDescent="0.25">
      <c r="A21839" s="68" t="s">
        <v>105</v>
      </c>
      <c r="B21839" s="68">
        <v>493175604</v>
      </c>
      <c r="C21839" s="68">
        <v>8904027124096</v>
      </c>
      <c r="D21839" s="69" t="s">
        <v>331</v>
      </c>
      <c r="E21839" s="65">
        <f>IFERROR(VLOOKUP(C21839,Pivot!A:B,2,0),0)</f>
        <v>0</v>
      </c>
      <c r="F21839" s="65">
        <f>IFERROR(VLOOKUP(C21839,Pivot!A:C,3,0),0)</f>
        <v>0</v>
      </c>
    </row>
    <row r="21840" spans="1:6" x14ac:dyDescent="0.25">
      <c r="A21840" s="68" t="s">
        <v>105</v>
      </c>
      <c r="B21840" s="68">
        <v>493175603</v>
      </c>
      <c r="C21840" s="68">
        <v>8904027124003</v>
      </c>
      <c r="D21840" s="69" t="s">
        <v>332</v>
      </c>
      <c r="E21840" s="65">
        <f>IFERROR(VLOOKUP(C21840,Pivot!A:B,2,0),0)</f>
        <v>0</v>
      </c>
      <c r="F21840" s="65">
        <f>IFERROR(VLOOKUP(C21840,Pivot!A:C,3,0),0)</f>
        <v>0</v>
      </c>
    </row>
    <row r="21841" spans="1:6" x14ac:dyDescent="0.25">
      <c r="A21841" s="68" t="s">
        <v>105</v>
      </c>
      <c r="B21841" s="68">
        <v>493664269</v>
      </c>
      <c r="C21841" s="68">
        <v>8904027125208</v>
      </c>
      <c r="D21841" s="69" t="s">
        <v>504</v>
      </c>
      <c r="E21841" s="65">
        <f>IFERROR(VLOOKUP(C21841,Pivot!A:B,2,0),0)</f>
        <v>0</v>
      </c>
      <c r="F21841" s="65">
        <f>IFERROR(VLOOKUP(C21841,Pivot!A:C,3,0),0)</f>
        <v>0</v>
      </c>
    </row>
    <row r="21842" spans="1:6" x14ac:dyDescent="0.25">
      <c r="A21842" s="68" t="s">
        <v>105</v>
      </c>
      <c r="B21842" s="68">
        <v>493664270</v>
      </c>
      <c r="C21842" s="68">
        <v>8904027125260</v>
      </c>
      <c r="D21842" s="69" t="s">
        <v>505</v>
      </c>
      <c r="E21842" s="65">
        <f>IFERROR(VLOOKUP(C21842,Pivot!A:B,2,0),0)</f>
        <v>0</v>
      </c>
      <c r="F21842" s="65">
        <f>IFERROR(VLOOKUP(C21842,Pivot!A:C,3,0),0)</f>
        <v>0</v>
      </c>
    </row>
    <row r="21843" spans="1:6" x14ac:dyDescent="0.25">
      <c r="A21843" s="68" t="s">
        <v>105</v>
      </c>
      <c r="B21843" s="68">
        <v>493174879</v>
      </c>
      <c r="C21843" s="68">
        <v>8907971215360</v>
      </c>
      <c r="D21843" s="69" t="s">
        <v>150</v>
      </c>
      <c r="E21843" s="65">
        <f>IFERROR(VLOOKUP(C21843,Pivot!A:B,2,0),0)</f>
        <v>0</v>
      </c>
      <c r="F21843" s="65">
        <f>IFERROR(VLOOKUP(C21843,Pivot!A:C,3,0),0)</f>
        <v>0</v>
      </c>
    </row>
    <row r="21844" spans="1:6" x14ac:dyDescent="0.25">
      <c r="A21844" s="68" t="s">
        <v>105</v>
      </c>
      <c r="B21844" s="68">
        <v>494230098</v>
      </c>
      <c r="C21844" s="68">
        <v>8905450812062</v>
      </c>
      <c r="D21844" s="69" t="s">
        <v>151</v>
      </c>
      <c r="E21844" s="65">
        <f>IFERROR(VLOOKUP(C21844,Pivot!A:B,2,0),0)</f>
        <v>0</v>
      </c>
      <c r="F21844" s="65">
        <f>IFERROR(VLOOKUP(C21844,Pivot!A:C,3,0),0)</f>
        <v>0</v>
      </c>
    </row>
    <row r="21845" spans="1:6" x14ac:dyDescent="0.25">
      <c r="A21845" s="68" t="s">
        <v>105</v>
      </c>
      <c r="B21845" s="68">
        <v>493174878</v>
      </c>
      <c r="C21845" s="68">
        <v>8907971215353</v>
      </c>
      <c r="D21845" s="69" t="s">
        <v>152</v>
      </c>
      <c r="E21845" s="65">
        <f>IFERROR(VLOOKUP(C21845,Pivot!A:B,2,0),0)</f>
        <v>0</v>
      </c>
      <c r="F21845" s="65">
        <f>IFERROR(VLOOKUP(C21845,Pivot!A:C,3,0),0)</f>
        <v>0</v>
      </c>
    </row>
    <row r="21846" spans="1:6" x14ac:dyDescent="0.25">
      <c r="A21846" s="68" t="s">
        <v>105</v>
      </c>
      <c r="B21846" s="68">
        <v>493174877</v>
      </c>
      <c r="C21846" s="68">
        <v>8907971215346</v>
      </c>
      <c r="D21846" s="69" t="s">
        <v>153</v>
      </c>
      <c r="E21846" s="65">
        <f>IFERROR(VLOOKUP(C21846,Pivot!A:B,2,0),0)</f>
        <v>0</v>
      </c>
      <c r="F21846" s="65">
        <f>IFERROR(VLOOKUP(C21846,Pivot!A:C,3,0),0)</f>
        <v>0</v>
      </c>
    </row>
    <row r="21847" spans="1:6" x14ac:dyDescent="0.25">
      <c r="A21847" s="68" t="s">
        <v>105</v>
      </c>
      <c r="B21847" s="68">
        <v>494230097</v>
      </c>
      <c r="C21847" s="68">
        <v>8905450812055</v>
      </c>
      <c r="D21847" s="69" t="s">
        <v>154</v>
      </c>
      <c r="E21847" s="65">
        <f>IFERROR(VLOOKUP(C21847,Pivot!A:B,2,0),0)</f>
        <v>0</v>
      </c>
      <c r="F21847" s="65">
        <f>IFERROR(VLOOKUP(C21847,Pivot!A:C,3,0),0)</f>
        <v>0</v>
      </c>
    </row>
    <row r="21848" spans="1:6" x14ac:dyDescent="0.25">
      <c r="A21848" s="68" t="s">
        <v>105</v>
      </c>
      <c r="B21848" s="68">
        <v>493174876</v>
      </c>
      <c r="C21848" s="68">
        <v>8907971215339</v>
      </c>
      <c r="D21848" s="69" t="s">
        <v>155</v>
      </c>
      <c r="E21848" s="65">
        <f>IFERROR(VLOOKUP(C21848,Pivot!A:B,2,0),0)</f>
        <v>0</v>
      </c>
      <c r="F21848" s="65">
        <f>IFERROR(VLOOKUP(C21848,Pivot!A:C,3,0),0)</f>
        <v>0</v>
      </c>
    </row>
    <row r="21849" spans="1:6" x14ac:dyDescent="0.25">
      <c r="A21849" s="68" t="s">
        <v>105</v>
      </c>
      <c r="B21849" s="68">
        <v>494230096</v>
      </c>
      <c r="C21849" s="68">
        <v>8905450812048</v>
      </c>
      <c r="D21849" s="69" t="s">
        <v>156</v>
      </c>
      <c r="E21849" s="65">
        <f>IFERROR(VLOOKUP(C21849,Pivot!A:B,2,0),0)</f>
        <v>0</v>
      </c>
      <c r="F21849" s="65">
        <f>IFERROR(VLOOKUP(C21849,Pivot!A:C,3,0),0)</f>
        <v>0</v>
      </c>
    </row>
    <row r="21850" spans="1:6" x14ac:dyDescent="0.25">
      <c r="A21850" s="68" t="s">
        <v>105</v>
      </c>
      <c r="B21850" s="68">
        <v>494230095</v>
      </c>
      <c r="C21850" s="68">
        <v>8905450812031</v>
      </c>
      <c r="D21850" s="69" t="s">
        <v>157</v>
      </c>
      <c r="E21850" s="65">
        <f>IFERROR(VLOOKUP(C21850,Pivot!A:B,2,0),0)</f>
        <v>0</v>
      </c>
      <c r="F21850" s="65">
        <f>IFERROR(VLOOKUP(C21850,Pivot!A:C,3,0),0)</f>
        <v>0</v>
      </c>
    </row>
    <row r="21851" spans="1:6" x14ac:dyDescent="0.25">
      <c r="A21851" s="68" t="s">
        <v>105</v>
      </c>
      <c r="B21851" s="68">
        <v>493174875</v>
      </c>
      <c r="C21851" s="68">
        <v>8907971215322</v>
      </c>
      <c r="D21851" s="69" t="s">
        <v>158</v>
      </c>
      <c r="E21851" s="65">
        <f>IFERROR(VLOOKUP(C21851,Pivot!A:B,2,0),0)</f>
        <v>0</v>
      </c>
      <c r="F21851" s="65">
        <f>IFERROR(VLOOKUP(C21851,Pivot!A:C,3,0),0)</f>
        <v>0</v>
      </c>
    </row>
    <row r="21852" spans="1:6" x14ac:dyDescent="0.25">
      <c r="A21852" s="68" t="s">
        <v>105</v>
      </c>
      <c r="B21852" s="68">
        <v>493176563</v>
      </c>
      <c r="C21852" s="68">
        <v>791115723075</v>
      </c>
      <c r="D21852" s="69" t="s">
        <v>14517</v>
      </c>
      <c r="E21852" s="65">
        <f>IFERROR(VLOOKUP(C21852,Pivot!A:B,2,0),0)</f>
        <v>0</v>
      </c>
      <c r="F21852" s="65">
        <f>IFERROR(VLOOKUP(C21852,Pivot!A:C,3,0),0)</f>
        <v>0</v>
      </c>
    </row>
    <row r="21853" spans="1:6" x14ac:dyDescent="0.25">
      <c r="A21853" s="68" t="s">
        <v>105</v>
      </c>
      <c r="B21853" s="68">
        <v>492410228</v>
      </c>
      <c r="C21853" s="68">
        <v>4894166169604</v>
      </c>
      <c r="D21853" s="69" t="s">
        <v>724</v>
      </c>
      <c r="E21853" s="65">
        <f>IFERROR(VLOOKUP(C21853,Pivot!A:B,2,0),0)</f>
        <v>0</v>
      </c>
      <c r="F21853" s="65">
        <f>IFERROR(VLOOKUP(C21853,Pivot!A:C,3,0),0)</f>
        <v>0</v>
      </c>
    </row>
    <row r="21854" spans="1:6" x14ac:dyDescent="0.25">
      <c r="A21854" s="68" t="s">
        <v>105</v>
      </c>
      <c r="B21854" s="68">
        <v>493662997</v>
      </c>
      <c r="C21854" s="68">
        <v>619317026940</v>
      </c>
      <c r="D21854" s="69" t="s">
        <v>506</v>
      </c>
      <c r="E21854" s="65">
        <f>IFERROR(VLOOKUP(C21854,Pivot!A:B,2,0),0)</f>
        <v>0</v>
      </c>
      <c r="F21854" s="65">
        <f>IFERROR(VLOOKUP(C21854,Pivot!A:C,3,0),0)</f>
        <v>0</v>
      </c>
    </row>
    <row r="21855" spans="1:6" x14ac:dyDescent="0.25">
      <c r="A21855" s="68" t="s">
        <v>105</v>
      </c>
      <c r="B21855" s="68">
        <v>493174318</v>
      </c>
      <c r="C21855" s="68">
        <v>8905450220867</v>
      </c>
      <c r="D21855" s="69" t="s">
        <v>333</v>
      </c>
      <c r="E21855" s="65">
        <f>IFERROR(VLOOKUP(C21855,Pivot!A:B,2,0),0)</f>
        <v>0</v>
      </c>
      <c r="F21855" s="65">
        <f>IFERROR(VLOOKUP(C21855,Pivot!A:C,3,0),0)</f>
        <v>0</v>
      </c>
    </row>
    <row r="21856" spans="1:6" x14ac:dyDescent="0.25">
      <c r="A21856" s="68" t="s">
        <v>105</v>
      </c>
      <c r="B21856" s="68">
        <v>493174320</v>
      </c>
      <c r="C21856" s="68">
        <v>8905450220881</v>
      </c>
      <c r="D21856" s="69" t="s">
        <v>334</v>
      </c>
      <c r="E21856" s="65">
        <f>IFERROR(VLOOKUP(C21856,Pivot!A:B,2,0),0)</f>
        <v>0</v>
      </c>
      <c r="F21856" s="65">
        <f>IFERROR(VLOOKUP(C21856,Pivot!A:C,3,0),0)</f>
        <v>0</v>
      </c>
    </row>
    <row r="21857" spans="1:6" x14ac:dyDescent="0.25">
      <c r="A21857" s="68" t="s">
        <v>105</v>
      </c>
      <c r="B21857" s="68">
        <v>493174319</v>
      </c>
      <c r="C21857" s="68">
        <v>8905450220874</v>
      </c>
      <c r="D21857" s="69" t="s">
        <v>335</v>
      </c>
      <c r="E21857" s="65">
        <f>IFERROR(VLOOKUP(C21857,Pivot!A:B,2,0),0)</f>
        <v>0</v>
      </c>
      <c r="F21857" s="65">
        <f>IFERROR(VLOOKUP(C21857,Pivot!A:C,3,0),0)</f>
        <v>0</v>
      </c>
    </row>
    <row r="21858" spans="1:6" x14ac:dyDescent="0.25">
      <c r="A21858" s="68" t="s">
        <v>105</v>
      </c>
      <c r="B21858" s="68">
        <v>491959788</v>
      </c>
      <c r="C21858" s="68">
        <v>5015353708973</v>
      </c>
      <c r="D21858" s="69" t="s">
        <v>14518</v>
      </c>
      <c r="E21858" s="65">
        <f>IFERROR(VLOOKUP(C21858,Pivot!A:B,2,0),0)</f>
        <v>0</v>
      </c>
      <c r="F21858" s="65">
        <f>IFERROR(VLOOKUP(C21858,Pivot!A:C,3,0),0)</f>
        <v>0</v>
      </c>
    </row>
    <row r="21859" spans="1:6" x14ac:dyDescent="0.25">
      <c r="A21859" s="68" t="s">
        <v>105</v>
      </c>
      <c r="B21859" s="68">
        <v>491959788</v>
      </c>
      <c r="C21859" s="68">
        <v>619317027473</v>
      </c>
      <c r="D21859" s="69" t="s">
        <v>14518</v>
      </c>
      <c r="E21859" s="65">
        <f>IFERROR(VLOOKUP(C21859,Pivot!A:B,2,0),0)</f>
        <v>0</v>
      </c>
      <c r="F21859" s="65">
        <f>IFERROR(VLOOKUP(C21859,Pivot!A:C,3,0),0)</f>
        <v>0</v>
      </c>
    </row>
    <row r="21860" spans="1:6" x14ac:dyDescent="0.25">
      <c r="A21860" s="68" t="s">
        <v>105</v>
      </c>
      <c r="B21860" s="68">
        <v>493664264</v>
      </c>
      <c r="C21860" s="68">
        <v>8904027124997</v>
      </c>
      <c r="D21860" s="69" t="s">
        <v>14519</v>
      </c>
      <c r="E21860" s="65">
        <f>IFERROR(VLOOKUP(C21860,Pivot!A:B,2,0),0)</f>
        <v>0</v>
      </c>
      <c r="F21860" s="65">
        <f>IFERROR(VLOOKUP(C21860,Pivot!A:C,3,0),0)</f>
        <v>0</v>
      </c>
    </row>
    <row r="21861" spans="1:6" x14ac:dyDescent="0.25">
      <c r="A21861" s="68" t="s">
        <v>105</v>
      </c>
      <c r="B21861" s="68">
        <v>493176566</v>
      </c>
      <c r="C21861" s="68">
        <v>791115723587</v>
      </c>
      <c r="D21861" s="69" t="s">
        <v>725</v>
      </c>
      <c r="E21861" s="65">
        <f>IFERROR(VLOOKUP(C21861,Pivot!A:B,2,0),0)</f>
        <v>0</v>
      </c>
      <c r="F21861" s="65">
        <f>IFERROR(VLOOKUP(C21861,Pivot!A:C,3,0),0)</f>
        <v>0</v>
      </c>
    </row>
    <row r="21862" spans="1:6" x14ac:dyDescent="0.25">
      <c r="A21862" s="68" t="s">
        <v>105</v>
      </c>
      <c r="B21862" s="68">
        <v>491960162</v>
      </c>
      <c r="C21862" s="68">
        <v>8904301767278</v>
      </c>
      <c r="D21862" s="69" t="s">
        <v>336</v>
      </c>
      <c r="E21862" s="65">
        <f>IFERROR(VLOOKUP(C21862,Pivot!A:B,2,0),0)</f>
        <v>1</v>
      </c>
      <c r="F21862" s="65">
        <f>IFERROR(VLOOKUP(C21862,Pivot!A:C,3,0),0)</f>
        <v>1799</v>
      </c>
    </row>
    <row r="21863" spans="1:6" x14ac:dyDescent="0.25">
      <c r="A21863" s="68" t="s">
        <v>105</v>
      </c>
      <c r="B21863" s="68">
        <v>492363394</v>
      </c>
      <c r="C21863" s="68">
        <v>8904027121354</v>
      </c>
      <c r="D21863" s="69" t="s">
        <v>726</v>
      </c>
      <c r="E21863" s="65">
        <f>IFERROR(VLOOKUP(C21863,Pivot!A:B,2,0),0)</f>
        <v>0</v>
      </c>
      <c r="F21863" s="65">
        <f>IFERROR(VLOOKUP(C21863,Pivot!A:C,3,0),0)</f>
        <v>0</v>
      </c>
    </row>
    <row r="21864" spans="1:6" x14ac:dyDescent="0.25">
      <c r="A21864" s="68" t="s">
        <v>105</v>
      </c>
      <c r="B21864" s="68">
        <v>494230047</v>
      </c>
      <c r="C21864" s="68">
        <v>8904027125567</v>
      </c>
      <c r="D21864" s="69" t="s">
        <v>727</v>
      </c>
      <c r="E21864" s="65">
        <f>IFERROR(VLOOKUP(C21864,Pivot!A:B,2,0),0)</f>
        <v>0</v>
      </c>
      <c r="F21864" s="65">
        <f>IFERROR(VLOOKUP(C21864,Pivot!A:C,3,0),0)</f>
        <v>0</v>
      </c>
    </row>
    <row r="21865" spans="1:6" x14ac:dyDescent="0.25">
      <c r="A21865" s="68" t="s">
        <v>105</v>
      </c>
      <c r="B21865" s="68">
        <v>494230048</v>
      </c>
      <c r="C21865" s="68">
        <v>8904027125574</v>
      </c>
      <c r="D21865" s="69" t="s">
        <v>728</v>
      </c>
      <c r="E21865" s="65">
        <f>IFERROR(VLOOKUP(C21865,Pivot!A:B,2,0),0)</f>
        <v>0</v>
      </c>
      <c r="F21865" s="65">
        <f>IFERROR(VLOOKUP(C21865,Pivot!A:C,3,0),0)</f>
        <v>0</v>
      </c>
    </row>
    <row r="21866" spans="1:6" x14ac:dyDescent="0.25">
      <c r="A21866" s="68" t="s">
        <v>105</v>
      </c>
      <c r="B21866" s="68">
        <v>491960163</v>
      </c>
      <c r="C21866" s="68">
        <v>8904301767285</v>
      </c>
      <c r="D21866" s="69" t="s">
        <v>337</v>
      </c>
      <c r="E21866" s="65">
        <f>IFERROR(VLOOKUP(C21866,Pivot!A:B,2,0),0)</f>
        <v>0</v>
      </c>
      <c r="F21866" s="65">
        <f>IFERROR(VLOOKUP(C21866,Pivot!A:C,3,0),0)</f>
        <v>0</v>
      </c>
    </row>
    <row r="21867" spans="1:6" x14ac:dyDescent="0.25">
      <c r="A21867" s="68" t="s">
        <v>105</v>
      </c>
      <c r="B21867" s="68">
        <v>494230040</v>
      </c>
      <c r="C21867" s="68">
        <v>8904027125413</v>
      </c>
      <c r="D21867" s="69" t="s">
        <v>14520</v>
      </c>
      <c r="E21867" s="65">
        <f>IFERROR(VLOOKUP(C21867,Pivot!A:B,2,0),0)</f>
        <v>0</v>
      </c>
      <c r="F21867" s="65">
        <f>IFERROR(VLOOKUP(C21867,Pivot!A:C,3,0),0)</f>
        <v>0</v>
      </c>
    </row>
    <row r="21868" spans="1:6" x14ac:dyDescent="0.25">
      <c r="A21868" s="68" t="s">
        <v>105</v>
      </c>
      <c r="B21868" s="68">
        <v>494230039</v>
      </c>
      <c r="C21868" s="68">
        <v>8904027125406</v>
      </c>
      <c r="D21868" s="69" t="s">
        <v>14521</v>
      </c>
      <c r="E21868" s="65">
        <f>IFERROR(VLOOKUP(C21868,Pivot!A:B,2,0),0)</f>
        <v>0</v>
      </c>
      <c r="F21868" s="65">
        <f>IFERROR(VLOOKUP(C21868,Pivot!A:C,3,0),0)</f>
        <v>0</v>
      </c>
    </row>
    <row r="21869" spans="1:6" x14ac:dyDescent="0.25">
      <c r="A21869" s="68" t="s">
        <v>105</v>
      </c>
      <c r="B21869" s="68">
        <v>493663527</v>
      </c>
      <c r="C21869" s="68">
        <v>8904027124935</v>
      </c>
      <c r="D21869" s="69" t="s">
        <v>729</v>
      </c>
      <c r="E21869" s="65">
        <f>IFERROR(VLOOKUP(C21869,Pivot!A:B,2,0),0)</f>
        <v>0</v>
      </c>
      <c r="F21869" s="65">
        <f>IFERROR(VLOOKUP(C21869,Pivot!A:C,3,0),0)</f>
        <v>0</v>
      </c>
    </row>
    <row r="21870" spans="1:6" x14ac:dyDescent="0.25">
      <c r="A21870" s="68" t="s">
        <v>105</v>
      </c>
      <c r="B21870" s="68">
        <v>493663526</v>
      </c>
      <c r="C21870" s="68">
        <v>8904027124928</v>
      </c>
      <c r="D21870" s="69" t="s">
        <v>730</v>
      </c>
      <c r="E21870" s="65">
        <f>IFERROR(VLOOKUP(C21870,Pivot!A:B,2,0),0)</f>
        <v>0</v>
      </c>
      <c r="F21870" s="65">
        <f>IFERROR(VLOOKUP(C21870,Pivot!A:C,3,0),0)</f>
        <v>0</v>
      </c>
    </row>
    <row r="21871" spans="1:6" x14ac:dyDescent="0.25">
      <c r="A21871" s="68" t="s">
        <v>105</v>
      </c>
      <c r="B21871" s="68">
        <v>492910461</v>
      </c>
      <c r="C21871" s="68">
        <v>8905450141025</v>
      </c>
      <c r="D21871" s="69" t="s">
        <v>338</v>
      </c>
      <c r="E21871" s="65">
        <f>IFERROR(VLOOKUP(C21871,Pivot!A:B,2,0),0)</f>
        <v>0</v>
      </c>
      <c r="F21871" s="65">
        <f>IFERROR(VLOOKUP(C21871,Pivot!A:C,3,0),0)</f>
        <v>0</v>
      </c>
    </row>
    <row r="21872" spans="1:6" x14ac:dyDescent="0.25">
      <c r="A21872" s="68" t="s">
        <v>105</v>
      </c>
      <c r="B21872" s="68">
        <v>494229649</v>
      </c>
      <c r="C21872" s="68">
        <v>8904027125246</v>
      </c>
      <c r="D21872" s="69" t="s">
        <v>731</v>
      </c>
      <c r="E21872" s="65">
        <f>IFERROR(VLOOKUP(C21872,Pivot!A:B,2,0),0)</f>
        <v>0</v>
      </c>
      <c r="F21872" s="65">
        <f>IFERROR(VLOOKUP(C21872,Pivot!A:C,3,0),0)</f>
        <v>0</v>
      </c>
    </row>
    <row r="21873" spans="1:6" x14ac:dyDescent="0.25">
      <c r="A21873" s="68" t="s">
        <v>105</v>
      </c>
      <c r="B21873" s="68">
        <v>492409521</v>
      </c>
      <c r="C21873" s="68">
        <v>8905450073920</v>
      </c>
      <c r="D21873" s="69" t="s">
        <v>339</v>
      </c>
      <c r="E21873" s="65">
        <f>IFERROR(VLOOKUP(C21873,Pivot!A:B,2,0),0)</f>
        <v>0</v>
      </c>
      <c r="F21873" s="65">
        <f>IFERROR(VLOOKUP(C21873,Pivot!A:C,3,0),0)</f>
        <v>0</v>
      </c>
    </row>
    <row r="21874" spans="1:6" x14ac:dyDescent="0.25">
      <c r="A21874" s="68" t="s">
        <v>105</v>
      </c>
      <c r="B21874" s="68">
        <v>493663525</v>
      </c>
      <c r="C21874" s="68">
        <v>8904027124911</v>
      </c>
      <c r="D21874" s="69" t="s">
        <v>732</v>
      </c>
      <c r="E21874" s="65">
        <f>IFERROR(VLOOKUP(C21874,Pivot!A:B,2,0),0)</f>
        <v>0</v>
      </c>
      <c r="F21874" s="65">
        <f>IFERROR(VLOOKUP(C21874,Pivot!A:C,3,0),0)</f>
        <v>0</v>
      </c>
    </row>
    <row r="21875" spans="1:6" x14ac:dyDescent="0.25">
      <c r="A21875" s="68" t="s">
        <v>105</v>
      </c>
      <c r="B21875" s="68">
        <v>493663528</v>
      </c>
      <c r="C21875" s="68">
        <v>8904027124942</v>
      </c>
      <c r="D21875" s="69" t="s">
        <v>733</v>
      </c>
      <c r="E21875" s="65">
        <f>IFERROR(VLOOKUP(C21875,Pivot!A:B,2,0),0)</f>
        <v>0</v>
      </c>
      <c r="F21875" s="65">
        <f>IFERROR(VLOOKUP(C21875,Pivot!A:C,3,0),0)</f>
        <v>0</v>
      </c>
    </row>
    <row r="21876" spans="1:6" x14ac:dyDescent="0.25">
      <c r="A21876" s="68" t="s">
        <v>105</v>
      </c>
      <c r="B21876" s="68">
        <v>492409520</v>
      </c>
      <c r="C21876" s="68">
        <v>8905450073913</v>
      </c>
      <c r="D21876" s="69" t="s">
        <v>340</v>
      </c>
      <c r="E21876" s="65">
        <f>IFERROR(VLOOKUP(C21876,Pivot!A:B,2,0),0)</f>
        <v>0</v>
      </c>
      <c r="F21876" s="65">
        <f>IFERROR(VLOOKUP(C21876,Pivot!A:C,3,0),0)</f>
        <v>0</v>
      </c>
    </row>
    <row r="21877" spans="1:6" x14ac:dyDescent="0.25">
      <c r="A21877" s="68" t="s">
        <v>105</v>
      </c>
      <c r="B21877" s="68">
        <v>492407647</v>
      </c>
      <c r="C21877" s="68">
        <v>492407647</v>
      </c>
      <c r="D21877" s="69" t="s">
        <v>341</v>
      </c>
      <c r="E21877" s="65">
        <f>IFERROR(VLOOKUP(C21877,Pivot!A:B,2,0),0)</f>
        <v>0</v>
      </c>
      <c r="F21877" s="65">
        <f>IFERROR(VLOOKUP(C21877,Pivot!A:C,3,0),0)</f>
        <v>0</v>
      </c>
    </row>
    <row r="21878" spans="1:6" x14ac:dyDescent="0.25">
      <c r="A21878" s="68" t="s">
        <v>105</v>
      </c>
      <c r="B21878" s="68">
        <v>492407647</v>
      </c>
      <c r="C21878" s="68">
        <v>8905450027152</v>
      </c>
      <c r="D21878" s="69" t="s">
        <v>341</v>
      </c>
      <c r="E21878" s="65">
        <f>IFERROR(VLOOKUP(C21878,Pivot!A:B,2,0),0)</f>
        <v>0</v>
      </c>
      <c r="F21878" s="65">
        <f>IFERROR(VLOOKUP(C21878,Pivot!A:C,3,0),0)</f>
        <v>0</v>
      </c>
    </row>
    <row r="21879" spans="1:6" x14ac:dyDescent="0.25">
      <c r="A21879" s="68" t="s">
        <v>105</v>
      </c>
      <c r="B21879" s="68">
        <v>492407649</v>
      </c>
      <c r="C21879" s="68">
        <v>492407649</v>
      </c>
      <c r="D21879" s="69" t="s">
        <v>342</v>
      </c>
      <c r="E21879" s="65">
        <f>IFERROR(VLOOKUP(C21879,Pivot!A:B,2,0),0)</f>
        <v>0</v>
      </c>
      <c r="F21879" s="65">
        <f>IFERROR(VLOOKUP(C21879,Pivot!A:C,3,0),0)</f>
        <v>0</v>
      </c>
    </row>
    <row r="21880" spans="1:6" x14ac:dyDescent="0.25">
      <c r="A21880" s="68" t="s">
        <v>105</v>
      </c>
      <c r="B21880" s="68">
        <v>492407649</v>
      </c>
      <c r="C21880" s="68">
        <v>8905450027176</v>
      </c>
      <c r="D21880" s="69" t="s">
        <v>342</v>
      </c>
      <c r="E21880" s="65">
        <f>IFERROR(VLOOKUP(C21880,Pivot!A:B,2,0),0)</f>
        <v>0</v>
      </c>
      <c r="F21880" s="65">
        <f>IFERROR(VLOOKUP(C21880,Pivot!A:C,3,0),0)</f>
        <v>0</v>
      </c>
    </row>
    <row r="21881" spans="1:6" x14ac:dyDescent="0.25">
      <c r="A21881" s="68" t="s">
        <v>105</v>
      </c>
      <c r="B21881" s="68">
        <v>492909717</v>
      </c>
      <c r="C21881" s="68">
        <v>492909717</v>
      </c>
      <c r="D21881" s="69" t="s">
        <v>343</v>
      </c>
      <c r="E21881" s="65">
        <f>IFERROR(VLOOKUP(C21881,Pivot!A:B,2,0),0)</f>
        <v>0</v>
      </c>
      <c r="F21881" s="65">
        <f>IFERROR(VLOOKUP(C21881,Pivot!A:C,3,0),0)</f>
        <v>0</v>
      </c>
    </row>
    <row r="21882" spans="1:6" x14ac:dyDescent="0.25">
      <c r="A21882" s="68" t="s">
        <v>105</v>
      </c>
      <c r="B21882" s="68">
        <v>492909717</v>
      </c>
      <c r="C21882" s="68">
        <v>8905450138056</v>
      </c>
      <c r="D21882" s="69" t="s">
        <v>343</v>
      </c>
      <c r="E21882" s="65">
        <f>IFERROR(VLOOKUP(C21882,Pivot!A:B,2,0),0)</f>
        <v>0</v>
      </c>
      <c r="F21882" s="65">
        <f>IFERROR(VLOOKUP(C21882,Pivot!A:C,3,0),0)</f>
        <v>0</v>
      </c>
    </row>
    <row r="21883" spans="1:6" x14ac:dyDescent="0.25">
      <c r="A21883" s="68" t="s">
        <v>105</v>
      </c>
      <c r="B21883" s="68">
        <v>493663524</v>
      </c>
      <c r="C21883" s="68">
        <v>8904027124904</v>
      </c>
      <c r="D21883" s="69" t="s">
        <v>14522</v>
      </c>
      <c r="E21883" s="65">
        <f>IFERROR(VLOOKUP(C21883,Pivot!A:B,2,0),0)</f>
        <v>0</v>
      </c>
      <c r="F21883" s="65">
        <f>IFERROR(VLOOKUP(C21883,Pivot!A:C,3,0),0)</f>
        <v>0</v>
      </c>
    </row>
    <row r="21884" spans="1:6" x14ac:dyDescent="0.25">
      <c r="A21884" s="68" t="s">
        <v>105</v>
      </c>
      <c r="B21884" s="68">
        <v>493663523</v>
      </c>
      <c r="C21884" s="68">
        <v>8904027124898</v>
      </c>
      <c r="D21884" s="69" t="s">
        <v>734</v>
      </c>
      <c r="E21884" s="65">
        <f>IFERROR(VLOOKUP(C21884,Pivot!A:B,2,0),0)</f>
        <v>0</v>
      </c>
      <c r="F21884" s="65">
        <f>IFERROR(VLOOKUP(C21884,Pivot!A:C,3,0),0)</f>
        <v>0</v>
      </c>
    </row>
    <row r="21885" spans="1:6" x14ac:dyDescent="0.25">
      <c r="A21885" s="68" t="s">
        <v>105</v>
      </c>
      <c r="B21885" s="68">
        <v>492408137</v>
      </c>
      <c r="C21885" s="68">
        <v>492408137</v>
      </c>
      <c r="D21885" s="69" t="s">
        <v>14523</v>
      </c>
      <c r="E21885" s="65">
        <f>IFERROR(VLOOKUP(C21885,Pivot!A:B,2,0),0)</f>
        <v>0</v>
      </c>
      <c r="F21885" s="65">
        <f>IFERROR(VLOOKUP(C21885,Pivot!A:C,3,0),0)</f>
        <v>0</v>
      </c>
    </row>
    <row r="21886" spans="1:6" x14ac:dyDescent="0.25">
      <c r="A21886" s="68" t="s">
        <v>105</v>
      </c>
      <c r="B21886" s="68">
        <v>492408137</v>
      </c>
      <c r="C21886" s="68">
        <v>8905450033528</v>
      </c>
      <c r="D21886" s="69" t="s">
        <v>14523</v>
      </c>
      <c r="E21886" s="65">
        <f>IFERROR(VLOOKUP(C21886,Pivot!A:B,2,0),0)</f>
        <v>0</v>
      </c>
      <c r="F21886" s="65">
        <f>IFERROR(VLOOKUP(C21886,Pivot!A:C,3,0),0)</f>
        <v>0</v>
      </c>
    </row>
    <row r="21887" spans="1:6" x14ac:dyDescent="0.25">
      <c r="A21887" s="68" t="s">
        <v>105</v>
      </c>
      <c r="B21887" s="68">
        <v>492408137</v>
      </c>
      <c r="C21887" s="68">
        <v>8905450572133</v>
      </c>
      <c r="D21887" s="69" t="s">
        <v>14523</v>
      </c>
      <c r="E21887" s="65">
        <f>IFERROR(VLOOKUP(C21887,Pivot!A:B,2,0),0)</f>
        <v>0</v>
      </c>
      <c r="F21887" s="65">
        <f>IFERROR(VLOOKUP(C21887,Pivot!A:C,3,0),0)</f>
        <v>0</v>
      </c>
    </row>
    <row r="21888" spans="1:6" x14ac:dyDescent="0.25">
      <c r="A21888" s="68" t="s">
        <v>105</v>
      </c>
      <c r="B21888" s="68">
        <v>492408138</v>
      </c>
      <c r="C21888" s="68">
        <v>492408138</v>
      </c>
      <c r="D21888" s="69" t="s">
        <v>14524</v>
      </c>
      <c r="E21888" s="65">
        <f>IFERROR(VLOOKUP(C21888,Pivot!A:B,2,0),0)</f>
        <v>0</v>
      </c>
      <c r="F21888" s="65">
        <f>IFERROR(VLOOKUP(C21888,Pivot!A:C,3,0),0)</f>
        <v>0</v>
      </c>
    </row>
    <row r="21889" spans="1:6" x14ac:dyDescent="0.25">
      <c r="A21889" s="68" t="s">
        <v>105</v>
      </c>
      <c r="B21889" s="68">
        <v>492408138</v>
      </c>
      <c r="C21889" s="68">
        <v>8905450033535</v>
      </c>
      <c r="D21889" s="69" t="s">
        <v>14524</v>
      </c>
      <c r="E21889" s="65">
        <f>IFERROR(VLOOKUP(C21889,Pivot!A:B,2,0),0)</f>
        <v>0</v>
      </c>
      <c r="F21889" s="65">
        <f>IFERROR(VLOOKUP(C21889,Pivot!A:C,3,0),0)</f>
        <v>0</v>
      </c>
    </row>
    <row r="21890" spans="1:6" x14ac:dyDescent="0.25">
      <c r="A21890" s="68" t="s">
        <v>105</v>
      </c>
      <c r="B21890" s="68">
        <v>492408138</v>
      </c>
      <c r="C21890" s="68">
        <v>8905450572140</v>
      </c>
      <c r="D21890" s="69" t="s">
        <v>14524</v>
      </c>
      <c r="E21890" s="65">
        <f>IFERROR(VLOOKUP(C21890,Pivot!A:B,2,0),0)</f>
        <v>0</v>
      </c>
      <c r="F21890" s="65">
        <f>IFERROR(VLOOKUP(C21890,Pivot!A:C,3,0),0)</f>
        <v>0</v>
      </c>
    </row>
    <row r="21891" spans="1:6" x14ac:dyDescent="0.25">
      <c r="A21891" s="68" t="s">
        <v>105</v>
      </c>
      <c r="B21891" s="68">
        <v>493664266</v>
      </c>
      <c r="C21891" s="68">
        <v>8904027125017</v>
      </c>
      <c r="D21891" s="69" t="s">
        <v>14525</v>
      </c>
      <c r="E21891" s="65">
        <f>IFERROR(VLOOKUP(C21891,Pivot!A:B,2,0),0)</f>
        <v>0</v>
      </c>
      <c r="F21891" s="65">
        <f>IFERROR(VLOOKUP(C21891,Pivot!A:C,3,0),0)</f>
        <v>0</v>
      </c>
    </row>
    <row r="21892" spans="1:6" x14ac:dyDescent="0.25">
      <c r="A21892" s="68" t="s">
        <v>105</v>
      </c>
      <c r="B21892" s="68">
        <v>492409530</v>
      </c>
      <c r="C21892" s="68">
        <v>791115722900</v>
      </c>
      <c r="D21892" s="69" t="s">
        <v>737</v>
      </c>
      <c r="E21892" s="65">
        <f>IFERROR(VLOOKUP(C21892,Pivot!A:B,2,0),0)</f>
        <v>0</v>
      </c>
      <c r="F21892" s="65">
        <f>IFERROR(VLOOKUP(C21892,Pivot!A:C,3,0),0)</f>
        <v>0</v>
      </c>
    </row>
    <row r="21893" spans="1:6" x14ac:dyDescent="0.25">
      <c r="A21893" s="68" t="s">
        <v>105</v>
      </c>
      <c r="B21893" s="68">
        <v>492910649</v>
      </c>
      <c r="C21893" s="68">
        <v>8905450174849</v>
      </c>
      <c r="D21893" s="69" t="s">
        <v>14526</v>
      </c>
      <c r="E21893" s="65">
        <f>IFERROR(VLOOKUP(C21893,Pivot!A:B,2,0),0)</f>
        <v>0</v>
      </c>
      <c r="F21893" s="65">
        <f>IFERROR(VLOOKUP(C21893,Pivot!A:C,3,0),0)</f>
        <v>0</v>
      </c>
    </row>
    <row r="21894" spans="1:6" x14ac:dyDescent="0.25">
      <c r="A21894" s="68" t="s">
        <v>105</v>
      </c>
      <c r="B21894" s="68">
        <v>492409369</v>
      </c>
      <c r="C21894" s="68">
        <v>8905450042391</v>
      </c>
      <c r="D21894" s="69" t="s">
        <v>345</v>
      </c>
      <c r="E21894" s="65">
        <f>IFERROR(VLOOKUP(C21894,Pivot!A:B,2,0),0)</f>
        <v>0</v>
      </c>
      <c r="F21894" s="65">
        <f>IFERROR(VLOOKUP(C21894,Pivot!A:C,3,0),0)</f>
        <v>0</v>
      </c>
    </row>
    <row r="21895" spans="1:6" x14ac:dyDescent="0.25">
      <c r="A21895" s="68" t="s">
        <v>105</v>
      </c>
      <c r="B21895" s="68">
        <v>492910654</v>
      </c>
      <c r="C21895" s="68">
        <v>8905450174894</v>
      </c>
      <c r="D21895" s="69" t="s">
        <v>14527</v>
      </c>
      <c r="E21895" s="65">
        <f>IFERROR(VLOOKUP(C21895,Pivot!A:B,2,0),0)</f>
        <v>0</v>
      </c>
      <c r="F21895" s="65">
        <f>IFERROR(VLOOKUP(C21895,Pivot!A:C,3,0),0)</f>
        <v>0</v>
      </c>
    </row>
    <row r="21896" spans="1:6" x14ac:dyDescent="0.25">
      <c r="A21896" s="68" t="s">
        <v>105</v>
      </c>
      <c r="B21896" s="68">
        <v>492910652</v>
      </c>
      <c r="C21896" s="68">
        <v>8905450174870</v>
      </c>
      <c r="D21896" s="69" t="s">
        <v>14528</v>
      </c>
      <c r="E21896" s="65">
        <f>IFERROR(VLOOKUP(C21896,Pivot!A:B,2,0),0)</f>
        <v>0</v>
      </c>
      <c r="F21896" s="65">
        <f>IFERROR(VLOOKUP(C21896,Pivot!A:C,3,0),0)</f>
        <v>0</v>
      </c>
    </row>
    <row r="21897" spans="1:6" x14ac:dyDescent="0.25">
      <c r="A21897" s="68" t="s">
        <v>105</v>
      </c>
      <c r="B21897" s="68">
        <v>492910650</v>
      </c>
      <c r="C21897" s="68">
        <v>8905450174856</v>
      </c>
      <c r="D21897" s="69" t="s">
        <v>14529</v>
      </c>
      <c r="E21897" s="65">
        <f>IFERROR(VLOOKUP(C21897,Pivot!A:B,2,0),0)</f>
        <v>0</v>
      </c>
      <c r="F21897" s="65">
        <f>IFERROR(VLOOKUP(C21897,Pivot!A:C,3,0),0)</f>
        <v>0</v>
      </c>
    </row>
    <row r="21898" spans="1:6" x14ac:dyDescent="0.25">
      <c r="A21898" s="68" t="s">
        <v>105</v>
      </c>
      <c r="B21898" s="68">
        <v>492910647</v>
      </c>
      <c r="C21898" s="68">
        <v>8905450174825</v>
      </c>
      <c r="D21898" s="69" t="s">
        <v>14530</v>
      </c>
      <c r="E21898" s="65">
        <f>IFERROR(VLOOKUP(C21898,Pivot!A:B,2,0),0)</f>
        <v>0</v>
      </c>
      <c r="F21898" s="65">
        <f>IFERROR(VLOOKUP(C21898,Pivot!A:C,3,0),0)</f>
        <v>0</v>
      </c>
    </row>
    <row r="21899" spans="1:6" x14ac:dyDescent="0.25">
      <c r="A21899" s="68" t="s">
        <v>105</v>
      </c>
      <c r="B21899" s="68">
        <v>493174260</v>
      </c>
      <c r="C21899" s="68">
        <v>8905450220614</v>
      </c>
      <c r="D21899" s="69" t="s">
        <v>738</v>
      </c>
      <c r="E21899" s="65">
        <f>IFERROR(VLOOKUP(C21899,Pivot!A:B,2,0),0)</f>
        <v>0</v>
      </c>
      <c r="F21899" s="65">
        <f>IFERROR(VLOOKUP(C21899,Pivot!A:C,3,0),0)</f>
        <v>0</v>
      </c>
    </row>
    <row r="21900" spans="1:6" x14ac:dyDescent="0.25">
      <c r="A21900" s="68" t="s">
        <v>105</v>
      </c>
      <c r="B21900" s="68">
        <v>493664475</v>
      </c>
      <c r="C21900" s="68">
        <v>493664475</v>
      </c>
      <c r="D21900" s="69" t="s">
        <v>739</v>
      </c>
      <c r="E21900" s="65">
        <f>IFERROR(VLOOKUP(C21900,Pivot!A:B,2,0),0)</f>
        <v>0</v>
      </c>
      <c r="F21900" s="65">
        <f>IFERROR(VLOOKUP(C21900,Pivot!A:C,3,0),0)</f>
        <v>0</v>
      </c>
    </row>
    <row r="21901" spans="1:6" x14ac:dyDescent="0.25">
      <c r="A21901" s="68" t="s">
        <v>105</v>
      </c>
      <c r="B21901" s="68">
        <v>493664475</v>
      </c>
      <c r="C21901" s="68">
        <v>8905450756939</v>
      </c>
      <c r="D21901" s="69" t="s">
        <v>739</v>
      </c>
      <c r="E21901" s="65">
        <f>IFERROR(VLOOKUP(C21901,Pivot!A:B,2,0),0)</f>
        <v>0</v>
      </c>
      <c r="F21901" s="65">
        <f>IFERROR(VLOOKUP(C21901,Pivot!A:C,3,0),0)</f>
        <v>0</v>
      </c>
    </row>
    <row r="21902" spans="1:6" x14ac:dyDescent="0.25">
      <c r="A21902" s="68" t="s">
        <v>105</v>
      </c>
      <c r="B21902" s="68">
        <v>492910651</v>
      </c>
      <c r="C21902" s="68">
        <v>8905450174863</v>
      </c>
      <c r="D21902" s="69" t="s">
        <v>14531</v>
      </c>
      <c r="E21902" s="65">
        <f>IFERROR(VLOOKUP(C21902,Pivot!A:B,2,0),0)</f>
        <v>0</v>
      </c>
      <c r="F21902" s="65">
        <f>IFERROR(VLOOKUP(C21902,Pivot!A:C,3,0),0)</f>
        <v>0</v>
      </c>
    </row>
    <row r="21903" spans="1:6" x14ac:dyDescent="0.25">
      <c r="A21903" s="68" t="s">
        <v>105</v>
      </c>
      <c r="B21903" s="68">
        <v>492910657</v>
      </c>
      <c r="C21903" s="68">
        <v>8905450174924</v>
      </c>
      <c r="D21903" s="69" t="s">
        <v>14532</v>
      </c>
      <c r="E21903" s="65">
        <f>IFERROR(VLOOKUP(C21903,Pivot!A:B,2,0),0)</f>
        <v>0</v>
      </c>
      <c r="F21903" s="65">
        <f>IFERROR(VLOOKUP(C21903,Pivot!A:C,3,0),0)</f>
        <v>0</v>
      </c>
    </row>
    <row r="21904" spans="1:6" x14ac:dyDescent="0.25">
      <c r="A21904" s="68" t="s">
        <v>105</v>
      </c>
      <c r="B21904" s="68">
        <v>492409538</v>
      </c>
      <c r="C21904" s="68">
        <v>791115722962</v>
      </c>
      <c r="D21904" s="69" t="s">
        <v>14533</v>
      </c>
      <c r="E21904" s="65">
        <f>IFERROR(VLOOKUP(C21904,Pivot!A:B,2,0),0)</f>
        <v>0</v>
      </c>
      <c r="F21904" s="65">
        <f>IFERROR(VLOOKUP(C21904,Pivot!A:C,3,0),0)</f>
        <v>0</v>
      </c>
    </row>
    <row r="21905" spans="1:6" x14ac:dyDescent="0.25">
      <c r="A21905" s="68" t="s">
        <v>105</v>
      </c>
      <c r="B21905" s="68">
        <v>492910656</v>
      </c>
      <c r="C21905" s="68">
        <v>8905450174917</v>
      </c>
      <c r="D21905" s="69" t="s">
        <v>14534</v>
      </c>
      <c r="E21905" s="65">
        <f>IFERROR(VLOOKUP(C21905,Pivot!A:B,2,0),0)</f>
        <v>0</v>
      </c>
      <c r="F21905" s="65">
        <f>IFERROR(VLOOKUP(C21905,Pivot!A:C,3,0),0)</f>
        <v>0</v>
      </c>
    </row>
    <row r="21906" spans="1:6" x14ac:dyDescent="0.25">
      <c r="A21906" s="68" t="s">
        <v>105</v>
      </c>
      <c r="B21906" s="68">
        <v>492409529</v>
      </c>
      <c r="C21906" s="68">
        <v>791115722894</v>
      </c>
      <c r="D21906" s="69" t="s">
        <v>740</v>
      </c>
      <c r="E21906" s="65">
        <f>IFERROR(VLOOKUP(C21906,Pivot!A:B,2,0),0)</f>
        <v>0</v>
      </c>
      <c r="F21906" s="65">
        <f>IFERROR(VLOOKUP(C21906,Pivot!A:C,3,0),0)</f>
        <v>0</v>
      </c>
    </row>
    <row r="21907" spans="1:6" x14ac:dyDescent="0.25">
      <c r="A21907" s="68" t="s">
        <v>105</v>
      </c>
      <c r="B21907" s="68">
        <v>492409370</v>
      </c>
      <c r="C21907" s="68">
        <v>8905450042407</v>
      </c>
      <c r="D21907" s="69" t="s">
        <v>346</v>
      </c>
      <c r="E21907" s="65">
        <f>IFERROR(VLOOKUP(C21907,Pivot!A:B,2,0),0)</f>
        <v>0</v>
      </c>
      <c r="F21907" s="65">
        <f>IFERROR(VLOOKUP(C21907,Pivot!A:C,3,0),0)</f>
        <v>0</v>
      </c>
    </row>
    <row r="21908" spans="1:6" x14ac:dyDescent="0.25">
      <c r="A21908" s="68" t="s">
        <v>105</v>
      </c>
      <c r="B21908" s="68">
        <v>492409541</v>
      </c>
      <c r="C21908" s="68">
        <v>791115723020</v>
      </c>
      <c r="D21908" s="69" t="s">
        <v>741</v>
      </c>
      <c r="E21908" s="65">
        <f>IFERROR(VLOOKUP(C21908,Pivot!A:B,2,0),0)</f>
        <v>0</v>
      </c>
      <c r="F21908" s="65">
        <f>IFERROR(VLOOKUP(C21908,Pivot!A:C,3,0),0)</f>
        <v>0</v>
      </c>
    </row>
    <row r="21909" spans="1:6" x14ac:dyDescent="0.25">
      <c r="A21909" s="68" t="s">
        <v>105</v>
      </c>
      <c r="B21909" s="68">
        <v>492409542</v>
      </c>
      <c r="C21909" s="68">
        <v>791115723037</v>
      </c>
      <c r="D21909" s="69" t="s">
        <v>742</v>
      </c>
      <c r="E21909" s="65">
        <f>IFERROR(VLOOKUP(C21909,Pivot!A:B,2,0),0)</f>
        <v>0</v>
      </c>
      <c r="F21909" s="65">
        <f>IFERROR(VLOOKUP(C21909,Pivot!A:C,3,0),0)</f>
        <v>0</v>
      </c>
    </row>
    <row r="21910" spans="1:6" x14ac:dyDescent="0.25">
      <c r="A21910" s="68" t="s">
        <v>105</v>
      </c>
      <c r="B21910" s="68">
        <v>492409540</v>
      </c>
      <c r="C21910" s="68">
        <v>791115723013</v>
      </c>
      <c r="D21910" s="69" t="s">
        <v>743</v>
      </c>
      <c r="E21910" s="65">
        <f>IFERROR(VLOOKUP(C21910,Pivot!A:B,2,0),0)</f>
        <v>0</v>
      </c>
      <c r="F21910" s="65">
        <f>IFERROR(VLOOKUP(C21910,Pivot!A:C,3,0),0)</f>
        <v>0</v>
      </c>
    </row>
    <row r="21911" spans="1:6" x14ac:dyDescent="0.25">
      <c r="A21911" s="68" t="s">
        <v>105</v>
      </c>
      <c r="B21911" s="68">
        <v>492409543</v>
      </c>
      <c r="C21911" s="68">
        <v>791115723044</v>
      </c>
      <c r="D21911" s="69" t="s">
        <v>744</v>
      </c>
      <c r="E21911" s="65">
        <f>IFERROR(VLOOKUP(C21911,Pivot!A:B,2,0),0)</f>
        <v>0</v>
      </c>
      <c r="F21911" s="65">
        <f>IFERROR(VLOOKUP(C21911,Pivot!A:C,3,0),0)</f>
        <v>0</v>
      </c>
    </row>
    <row r="21912" spans="1:6" x14ac:dyDescent="0.25">
      <c r="A21912" s="68" t="s">
        <v>105</v>
      </c>
      <c r="B21912" s="68">
        <v>493175926</v>
      </c>
      <c r="C21912" s="68">
        <v>9010491733210</v>
      </c>
      <c r="D21912" s="69" t="s">
        <v>745</v>
      </c>
      <c r="E21912" s="65">
        <f>IFERROR(VLOOKUP(C21912,Pivot!A:B,2,0),0)</f>
        <v>0</v>
      </c>
      <c r="F21912" s="65">
        <f>IFERROR(VLOOKUP(C21912,Pivot!A:C,3,0),0)</f>
        <v>0</v>
      </c>
    </row>
    <row r="21913" spans="1:6" x14ac:dyDescent="0.25">
      <c r="A21913" s="68" t="s">
        <v>105</v>
      </c>
      <c r="B21913" s="68">
        <v>493175925</v>
      </c>
      <c r="C21913" s="68">
        <v>9010491733203</v>
      </c>
      <c r="D21913" s="69" t="s">
        <v>746</v>
      </c>
      <c r="E21913" s="65">
        <f>IFERROR(VLOOKUP(C21913,Pivot!A:B,2,0),0)</f>
        <v>0</v>
      </c>
      <c r="F21913" s="65">
        <f>IFERROR(VLOOKUP(C21913,Pivot!A:C,3,0),0)</f>
        <v>0</v>
      </c>
    </row>
    <row r="21914" spans="1:6" x14ac:dyDescent="0.25">
      <c r="A21914" s="68" t="s">
        <v>105</v>
      </c>
      <c r="B21914" s="68">
        <v>493175924</v>
      </c>
      <c r="C21914" s="68">
        <v>9010491733197</v>
      </c>
      <c r="D21914" s="69" t="s">
        <v>747</v>
      </c>
      <c r="E21914" s="65">
        <f>IFERROR(VLOOKUP(C21914,Pivot!A:B,2,0),0)</f>
        <v>0</v>
      </c>
      <c r="F21914" s="65">
        <f>IFERROR(VLOOKUP(C21914,Pivot!A:C,3,0),0)</f>
        <v>0</v>
      </c>
    </row>
    <row r="21915" spans="1:6" x14ac:dyDescent="0.25">
      <c r="A21915" s="68" t="s">
        <v>105</v>
      </c>
      <c r="B21915" s="68">
        <v>493175927</v>
      </c>
      <c r="C21915" s="68">
        <v>9010491733227</v>
      </c>
      <c r="D21915" s="69" t="s">
        <v>748</v>
      </c>
      <c r="E21915" s="65">
        <f>IFERROR(VLOOKUP(C21915,Pivot!A:B,2,0),0)</f>
        <v>0</v>
      </c>
      <c r="F21915" s="65">
        <f>IFERROR(VLOOKUP(C21915,Pivot!A:C,3,0),0)</f>
        <v>0</v>
      </c>
    </row>
    <row r="21916" spans="1:6" x14ac:dyDescent="0.25">
      <c r="A21916" s="68" t="s">
        <v>105</v>
      </c>
      <c r="B21916" s="68">
        <v>492407686</v>
      </c>
      <c r="C21916" s="68">
        <v>791115724409</v>
      </c>
      <c r="D21916" s="69" t="s">
        <v>749</v>
      </c>
      <c r="E21916" s="65">
        <f>IFERROR(VLOOKUP(C21916,Pivot!A:B,2,0),0)</f>
        <v>0</v>
      </c>
      <c r="F21916" s="65">
        <f>IFERROR(VLOOKUP(C21916,Pivot!A:C,3,0),0)</f>
        <v>0</v>
      </c>
    </row>
    <row r="21917" spans="1:6" x14ac:dyDescent="0.25">
      <c r="A21917" s="68" t="s">
        <v>105</v>
      </c>
      <c r="B21917" s="68">
        <v>492407688</v>
      </c>
      <c r="C21917" s="68">
        <v>791115724423</v>
      </c>
      <c r="D21917" s="69" t="s">
        <v>750</v>
      </c>
      <c r="E21917" s="65">
        <f>IFERROR(VLOOKUP(C21917,Pivot!A:B,2,0),0)</f>
        <v>0</v>
      </c>
      <c r="F21917" s="65">
        <f>IFERROR(VLOOKUP(C21917,Pivot!A:C,3,0),0)</f>
        <v>0</v>
      </c>
    </row>
    <row r="21918" spans="1:6" x14ac:dyDescent="0.25">
      <c r="A21918" s="68" t="s">
        <v>105</v>
      </c>
      <c r="B21918" s="68">
        <v>492407689</v>
      </c>
      <c r="C21918" s="68">
        <v>791115724430</v>
      </c>
      <c r="D21918" s="69" t="s">
        <v>14535</v>
      </c>
      <c r="E21918" s="65">
        <f>IFERROR(VLOOKUP(C21918,Pivot!A:B,2,0),0)</f>
        <v>0</v>
      </c>
      <c r="F21918" s="65">
        <f>IFERROR(VLOOKUP(C21918,Pivot!A:C,3,0),0)</f>
        <v>0</v>
      </c>
    </row>
    <row r="21919" spans="1:6" x14ac:dyDescent="0.25">
      <c r="A21919" s="68" t="s">
        <v>105</v>
      </c>
      <c r="B21919" s="68">
        <v>492407685</v>
      </c>
      <c r="C21919" s="68">
        <v>791115724393</v>
      </c>
      <c r="D21919" s="69" t="s">
        <v>751</v>
      </c>
      <c r="E21919" s="65">
        <f>IFERROR(VLOOKUP(C21919,Pivot!A:B,2,0),0)</f>
        <v>0</v>
      </c>
      <c r="F21919" s="65">
        <f>IFERROR(VLOOKUP(C21919,Pivot!A:C,3,0),0)</f>
        <v>0</v>
      </c>
    </row>
    <row r="21920" spans="1:6" x14ac:dyDescent="0.25">
      <c r="A21920" s="68" t="s">
        <v>105</v>
      </c>
      <c r="B21920" s="68">
        <v>492407687</v>
      </c>
      <c r="C21920" s="68">
        <v>791115724416</v>
      </c>
      <c r="D21920" s="69" t="s">
        <v>752</v>
      </c>
      <c r="E21920" s="65">
        <f>IFERROR(VLOOKUP(C21920,Pivot!A:B,2,0),0)</f>
        <v>0</v>
      </c>
      <c r="F21920" s="65">
        <f>IFERROR(VLOOKUP(C21920,Pivot!A:C,3,0),0)</f>
        <v>0</v>
      </c>
    </row>
    <row r="21921" spans="1:6" x14ac:dyDescent="0.25">
      <c r="A21921" s="68" t="s">
        <v>105</v>
      </c>
      <c r="B21921" s="68">
        <v>492409537</v>
      </c>
      <c r="C21921" s="68">
        <v>791115722948</v>
      </c>
      <c r="D21921" s="69" t="s">
        <v>14536</v>
      </c>
      <c r="E21921" s="65">
        <f>IFERROR(VLOOKUP(C21921,Pivot!A:B,2,0),0)</f>
        <v>0</v>
      </c>
      <c r="F21921" s="65">
        <f>IFERROR(VLOOKUP(C21921,Pivot!A:C,3,0),0)</f>
        <v>0</v>
      </c>
    </row>
    <row r="21922" spans="1:6" x14ac:dyDescent="0.25">
      <c r="A21922" s="68" t="s">
        <v>105</v>
      </c>
      <c r="B21922" s="68">
        <v>492409539</v>
      </c>
      <c r="C21922" s="68">
        <v>791115722979</v>
      </c>
      <c r="D21922" s="69" t="s">
        <v>753</v>
      </c>
      <c r="E21922" s="65">
        <f>IFERROR(VLOOKUP(C21922,Pivot!A:B,2,0),0)</f>
        <v>0</v>
      </c>
      <c r="F21922" s="65">
        <f>IFERROR(VLOOKUP(C21922,Pivot!A:C,3,0),0)</f>
        <v>0</v>
      </c>
    </row>
    <row r="21923" spans="1:6" x14ac:dyDescent="0.25">
      <c r="A21923" s="68" t="s">
        <v>105</v>
      </c>
      <c r="B21923" s="68">
        <v>492409535</v>
      </c>
      <c r="C21923" s="68">
        <v>791115722917</v>
      </c>
      <c r="D21923" s="69" t="s">
        <v>754</v>
      </c>
      <c r="E21923" s="65">
        <f>IFERROR(VLOOKUP(C21923,Pivot!A:B,2,0),0)</f>
        <v>0</v>
      </c>
      <c r="F21923" s="65">
        <f>IFERROR(VLOOKUP(C21923,Pivot!A:C,3,0),0)</f>
        <v>0</v>
      </c>
    </row>
    <row r="21924" spans="1:6" x14ac:dyDescent="0.25">
      <c r="A21924" s="68" t="s">
        <v>105</v>
      </c>
      <c r="B21924" s="68">
        <v>492910648</v>
      </c>
      <c r="C21924" s="68">
        <v>8905450174832</v>
      </c>
      <c r="D21924" s="69" t="s">
        <v>14537</v>
      </c>
      <c r="E21924" s="65">
        <f>IFERROR(VLOOKUP(C21924,Pivot!A:B,2,0),0)</f>
        <v>0</v>
      </c>
      <c r="F21924" s="65">
        <f>IFERROR(VLOOKUP(C21924,Pivot!A:C,3,0),0)</f>
        <v>0</v>
      </c>
    </row>
    <row r="21925" spans="1:6" x14ac:dyDescent="0.25">
      <c r="A21925" s="68" t="s">
        <v>105</v>
      </c>
      <c r="B21925" s="68">
        <v>492910658</v>
      </c>
      <c r="C21925" s="68">
        <v>8905450174931</v>
      </c>
      <c r="D21925" s="69" t="s">
        <v>14538</v>
      </c>
      <c r="E21925" s="65">
        <f>IFERROR(VLOOKUP(C21925,Pivot!A:B,2,0),0)</f>
        <v>0</v>
      </c>
      <c r="F21925" s="65">
        <f>IFERROR(VLOOKUP(C21925,Pivot!A:C,3,0),0)</f>
        <v>0</v>
      </c>
    </row>
    <row r="21926" spans="1:6" x14ac:dyDescent="0.25">
      <c r="A21926" s="68" t="s">
        <v>105</v>
      </c>
      <c r="B21926" s="68">
        <v>492408540</v>
      </c>
      <c r="C21926" s="68">
        <v>5015353758299</v>
      </c>
      <c r="D21926" s="69" t="s">
        <v>755</v>
      </c>
      <c r="E21926" s="65">
        <f>IFERROR(VLOOKUP(C21926,Pivot!A:B,2,0),0)</f>
        <v>0</v>
      </c>
      <c r="F21926" s="65">
        <f>IFERROR(VLOOKUP(C21926,Pivot!A:C,3,0),0)</f>
        <v>0</v>
      </c>
    </row>
    <row r="21927" spans="1:6" x14ac:dyDescent="0.25">
      <c r="A21927" s="68" t="s">
        <v>105</v>
      </c>
      <c r="B21927" s="68">
        <v>492408540</v>
      </c>
      <c r="C21927" s="68">
        <v>8905450215016</v>
      </c>
      <c r="D21927" s="69" t="s">
        <v>755</v>
      </c>
      <c r="E21927" s="65">
        <f>IFERROR(VLOOKUP(C21927,Pivot!A:B,2,0),0)</f>
        <v>0</v>
      </c>
      <c r="F21927" s="65">
        <f>IFERROR(VLOOKUP(C21927,Pivot!A:C,3,0),0)</f>
        <v>0</v>
      </c>
    </row>
    <row r="21928" spans="1:6" x14ac:dyDescent="0.25">
      <c r="A21928" s="68" t="s">
        <v>105</v>
      </c>
      <c r="B21928" s="68">
        <v>493664474</v>
      </c>
      <c r="C21928" s="68">
        <v>493664474</v>
      </c>
      <c r="D21928" s="69" t="s">
        <v>756</v>
      </c>
      <c r="E21928" s="65">
        <f>IFERROR(VLOOKUP(C21928,Pivot!A:B,2,0),0)</f>
        <v>0</v>
      </c>
      <c r="F21928" s="65">
        <f>IFERROR(VLOOKUP(C21928,Pivot!A:C,3,0),0)</f>
        <v>0</v>
      </c>
    </row>
    <row r="21929" spans="1:6" x14ac:dyDescent="0.25">
      <c r="A21929" s="68" t="s">
        <v>105</v>
      </c>
      <c r="B21929" s="68">
        <v>493664474</v>
      </c>
      <c r="C21929" s="68">
        <v>8905450756922</v>
      </c>
      <c r="D21929" s="69" t="s">
        <v>756</v>
      </c>
      <c r="E21929" s="65">
        <f>IFERROR(VLOOKUP(C21929,Pivot!A:B,2,0),0)</f>
        <v>0</v>
      </c>
      <c r="F21929" s="65">
        <f>IFERROR(VLOOKUP(C21929,Pivot!A:C,3,0),0)</f>
        <v>0</v>
      </c>
    </row>
    <row r="21930" spans="1:6" x14ac:dyDescent="0.25">
      <c r="A21930" s="68" t="s">
        <v>105</v>
      </c>
      <c r="B21930" s="68">
        <v>492910646</v>
      </c>
      <c r="C21930" s="68">
        <v>8905450174818</v>
      </c>
      <c r="D21930" s="69" t="s">
        <v>14539</v>
      </c>
      <c r="E21930" s="65">
        <f>IFERROR(VLOOKUP(C21930,Pivot!A:B,2,0),0)</f>
        <v>0</v>
      </c>
      <c r="F21930" s="65">
        <f>IFERROR(VLOOKUP(C21930,Pivot!A:C,3,0),0)</f>
        <v>0</v>
      </c>
    </row>
    <row r="21931" spans="1:6" x14ac:dyDescent="0.25">
      <c r="A21931" s="68" t="s">
        <v>105</v>
      </c>
      <c r="B21931" s="68">
        <v>492910645</v>
      </c>
      <c r="C21931" s="68">
        <v>8905450174801</v>
      </c>
      <c r="D21931" s="69" t="s">
        <v>14540</v>
      </c>
      <c r="E21931" s="65">
        <f>IFERROR(VLOOKUP(C21931,Pivot!A:B,2,0),0)</f>
        <v>0</v>
      </c>
      <c r="F21931" s="65">
        <f>IFERROR(VLOOKUP(C21931,Pivot!A:C,3,0),0)</f>
        <v>0</v>
      </c>
    </row>
    <row r="21932" spans="1:6" x14ac:dyDescent="0.25">
      <c r="A21932" s="68" t="s">
        <v>105</v>
      </c>
      <c r="B21932" s="68">
        <v>492910659</v>
      </c>
      <c r="C21932" s="68">
        <v>8905450174948</v>
      </c>
      <c r="D21932" s="69" t="s">
        <v>14541</v>
      </c>
      <c r="E21932" s="65">
        <f>IFERROR(VLOOKUP(C21932,Pivot!A:B,2,0),0)</f>
        <v>0</v>
      </c>
      <c r="F21932" s="65">
        <f>IFERROR(VLOOKUP(C21932,Pivot!A:C,3,0),0)</f>
        <v>0</v>
      </c>
    </row>
    <row r="21933" spans="1:6" x14ac:dyDescent="0.25">
      <c r="A21933" s="68" t="s">
        <v>105</v>
      </c>
      <c r="B21933" s="68">
        <v>492409536</v>
      </c>
      <c r="C21933" s="68">
        <v>791115722924</v>
      </c>
      <c r="D21933" s="69" t="s">
        <v>757</v>
      </c>
      <c r="E21933" s="65">
        <f>IFERROR(VLOOKUP(C21933,Pivot!A:B,2,0),0)</f>
        <v>0</v>
      </c>
      <c r="F21933" s="65">
        <f>IFERROR(VLOOKUP(C21933,Pivot!A:C,3,0),0)</f>
        <v>0</v>
      </c>
    </row>
    <row r="21934" spans="1:6" x14ac:dyDescent="0.25">
      <c r="A21934" s="68" t="s">
        <v>105</v>
      </c>
      <c r="B21934" s="68">
        <v>493664267</v>
      </c>
      <c r="C21934" s="68">
        <v>8904027125024</v>
      </c>
      <c r="D21934" s="69" t="s">
        <v>14542</v>
      </c>
      <c r="E21934" s="65">
        <f>IFERROR(VLOOKUP(C21934,Pivot!A:B,2,0),0)</f>
        <v>0</v>
      </c>
      <c r="F21934" s="65">
        <f>IFERROR(VLOOKUP(C21934,Pivot!A:C,3,0),0)</f>
        <v>0</v>
      </c>
    </row>
    <row r="21935" spans="1:6" x14ac:dyDescent="0.25">
      <c r="A21935" s="68" t="s">
        <v>105</v>
      </c>
      <c r="B21935" s="68">
        <v>492409527</v>
      </c>
      <c r="C21935" s="68">
        <v>791115722870</v>
      </c>
      <c r="D21935" s="69" t="s">
        <v>758</v>
      </c>
      <c r="E21935" s="65">
        <f>IFERROR(VLOOKUP(C21935,Pivot!A:B,2,0),0)</f>
        <v>2</v>
      </c>
      <c r="F21935" s="65">
        <f>IFERROR(VLOOKUP(C21935,Pivot!A:C,3,0),0)</f>
        <v>2211.36</v>
      </c>
    </row>
    <row r="21936" spans="1:6" x14ac:dyDescent="0.25">
      <c r="A21936" s="68" t="s">
        <v>105</v>
      </c>
      <c r="B21936" s="68">
        <v>492910655</v>
      </c>
      <c r="C21936" s="68">
        <v>8905450174900</v>
      </c>
      <c r="D21936" s="69" t="s">
        <v>14543</v>
      </c>
      <c r="E21936" s="65">
        <f>IFERROR(VLOOKUP(C21936,Pivot!A:B,2,0),0)</f>
        <v>0</v>
      </c>
      <c r="F21936" s="65">
        <f>IFERROR(VLOOKUP(C21936,Pivot!A:C,3,0),0)</f>
        <v>0</v>
      </c>
    </row>
    <row r="21937" spans="1:6" x14ac:dyDescent="0.25">
      <c r="A21937" s="68" t="s">
        <v>105</v>
      </c>
      <c r="B21937" s="68">
        <v>492910653</v>
      </c>
      <c r="C21937" s="68">
        <v>8905450174887</v>
      </c>
      <c r="D21937" s="69" t="s">
        <v>14544</v>
      </c>
      <c r="E21937" s="65">
        <f>IFERROR(VLOOKUP(C21937,Pivot!A:B,2,0),0)</f>
        <v>0</v>
      </c>
      <c r="F21937" s="65">
        <f>IFERROR(VLOOKUP(C21937,Pivot!A:C,3,0),0)</f>
        <v>0</v>
      </c>
    </row>
    <row r="21938" spans="1:6" x14ac:dyDescent="0.25">
      <c r="A21938" s="68" t="s">
        <v>105</v>
      </c>
      <c r="B21938" s="68">
        <v>492407841</v>
      </c>
      <c r="C21938" s="68">
        <v>8905450029361</v>
      </c>
      <c r="D21938" s="69" t="s">
        <v>347</v>
      </c>
      <c r="E21938" s="65">
        <f>IFERROR(VLOOKUP(C21938,Pivot!A:B,2,0),0)</f>
        <v>0</v>
      </c>
      <c r="F21938" s="65">
        <f>IFERROR(VLOOKUP(C21938,Pivot!A:C,3,0),0)</f>
        <v>0</v>
      </c>
    </row>
    <row r="21939" spans="1:6" x14ac:dyDescent="0.25">
      <c r="A21939" s="68" t="s">
        <v>105</v>
      </c>
      <c r="B21939" s="68">
        <v>492407842</v>
      </c>
      <c r="C21939" s="68">
        <v>8905450029378</v>
      </c>
      <c r="D21939" s="69" t="s">
        <v>348</v>
      </c>
      <c r="E21939" s="65">
        <f>IFERROR(VLOOKUP(C21939,Pivot!A:B,2,0),0)</f>
        <v>0</v>
      </c>
      <c r="F21939" s="65">
        <f>IFERROR(VLOOKUP(C21939,Pivot!A:C,3,0),0)</f>
        <v>0</v>
      </c>
    </row>
    <row r="21940" spans="1:6" x14ac:dyDescent="0.25">
      <c r="A21940" s="68" t="s">
        <v>105</v>
      </c>
      <c r="B21940" s="68">
        <v>492407843</v>
      </c>
      <c r="C21940" s="68">
        <v>8905450029385</v>
      </c>
      <c r="D21940" s="69" t="s">
        <v>349</v>
      </c>
      <c r="E21940" s="65">
        <f>IFERROR(VLOOKUP(C21940,Pivot!A:B,2,0),0)</f>
        <v>0</v>
      </c>
      <c r="F21940" s="65">
        <f>IFERROR(VLOOKUP(C21940,Pivot!A:C,3,0),0)</f>
        <v>0</v>
      </c>
    </row>
    <row r="21941" spans="1:6" x14ac:dyDescent="0.25">
      <c r="A21941" s="68" t="s">
        <v>105</v>
      </c>
      <c r="B21941" s="68">
        <v>492409528</v>
      </c>
      <c r="C21941" s="68">
        <v>791115722887</v>
      </c>
      <c r="D21941" s="69" t="s">
        <v>759</v>
      </c>
      <c r="E21941" s="65">
        <f>IFERROR(VLOOKUP(C21941,Pivot!A:B,2,0),0)</f>
        <v>1</v>
      </c>
      <c r="F21941" s="65">
        <f>IFERROR(VLOOKUP(C21941,Pivot!A:C,3,0),0)</f>
        <v>1299</v>
      </c>
    </row>
    <row r="21942" spans="1:6" x14ac:dyDescent="0.25">
      <c r="A21942" s="68" t="s">
        <v>105</v>
      </c>
      <c r="B21942" s="68">
        <v>492910463</v>
      </c>
      <c r="C21942" s="68">
        <v>8905450140943</v>
      </c>
      <c r="D21942" s="69" t="s">
        <v>761</v>
      </c>
      <c r="E21942" s="65">
        <f>IFERROR(VLOOKUP(C21942,Pivot!A:B,2,0),0)</f>
        <v>0</v>
      </c>
      <c r="F21942" s="65">
        <f>IFERROR(VLOOKUP(C21942,Pivot!A:C,3,0),0)</f>
        <v>0</v>
      </c>
    </row>
    <row r="21943" spans="1:6" x14ac:dyDescent="0.25">
      <c r="A21943" s="68" t="s">
        <v>105</v>
      </c>
      <c r="B21943" s="68">
        <v>492409152</v>
      </c>
      <c r="C21943" s="68">
        <v>492409152</v>
      </c>
      <c r="D21943" s="69" t="s">
        <v>14545</v>
      </c>
      <c r="E21943" s="65">
        <f>IFERROR(VLOOKUP(C21943,Pivot!A:B,2,0),0)</f>
        <v>0</v>
      </c>
      <c r="F21943" s="65">
        <f>IFERROR(VLOOKUP(C21943,Pivot!A:C,3,0),0)</f>
        <v>0</v>
      </c>
    </row>
    <row r="21944" spans="1:6" x14ac:dyDescent="0.25">
      <c r="A21944" s="68" t="s">
        <v>105</v>
      </c>
      <c r="B21944" s="68">
        <v>492409152</v>
      </c>
      <c r="C21944" s="68">
        <v>8905450037694</v>
      </c>
      <c r="D21944" s="69" t="s">
        <v>14545</v>
      </c>
      <c r="E21944" s="65">
        <f>IFERROR(VLOOKUP(C21944,Pivot!A:B,2,0),0)</f>
        <v>0</v>
      </c>
      <c r="F21944" s="65">
        <f>IFERROR(VLOOKUP(C21944,Pivot!A:C,3,0),0)</f>
        <v>0</v>
      </c>
    </row>
    <row r="21945" spans="1:6" x14ac:dyDescent="0.25">
      <c r="A21945" s="68" t="s">
        <v>105</v>
      </c>
      <c r="B21945" s="68">
        <v>492409153</v>
      </c>
      <c r="C21945" s="68">
        <v>492409153</v>
      </c>
      <c r="D21945" s="69" t="s">
        <v>763</v>
      </c>
      <c r="E21945" s="65">
        <f>IFERROR(VLOOKUP(C21945,Pivot!A:B,2,0),0)</f>
        <v>0</v>
      </c>
      <c r="F21945" s="65">
        <f>IFERROR(VLOOKUP(C21945,Pivot!A:C,3,0),0)</f>
        <v>0</v>
      </c>
    </row>
    <row r="21946" spans="1:6" x14ac:dyDescent="0.25">
      <c r="A21946" s="68" t="s">
        <v>105</v>
      </c>
      <c r="B21946" s="68">
        <v>492409153</v>
      </c>
      <c r="C21946" s="68">
        <v>8905450037700</v>
      </c>
      <c r="D21946" s="69" t="s">
        <v>763</v>
      </c>
      <c r="E21946" s="65">
        <f>IFERROR(VLOOKUP(C21946,Pivot!A:B,2,0),0)</f>
        <v>0</v>
      </c>
      <c r="F21946" s="65">
        <f>IFERROR(VLOOKUP(C21946,Pivot!A:C,3,0),0)</f>
        <v>0</v>
      </c>
    </row>
    <row r="21947" spans="1:6" x14ac:dyDescent="0.25">
      <c r="A21947" s="68" t="s">
        <v>105</v>
      </c>
      <c r="B21947" s="68">
        <v>492409154</v>
      </c>
      <c r="C21947" s="68">
        <v>492409154</v>
      </c>
      <c r="D21947" s="69" t="s">
        <v>764</v>
      </c>
      <c r="E21947" s="65">
        <f>IFERROR(VLOOKUP(C21947,Pivot!A:B,2,0),0)</f>
        <v>0</v>
      </c>
      <c r="F21947" s="65">
        <f>IFERROR(VLOOKUP(C21947,Pivot!A:C,3,0),0)</f>
        <v>0</v>
      </c>
    </row>
    <row r="21948" spans="1:6" x14ac:dyDescent="0.25">
      <c r="A21948" s="68" t="s">
        <v>105</v>
      </c>
      <c r="B21948" s="68">
        <v>492409154</v>
      </c>
      <c r="C21948" s="68">
        <v>8905450037717</v>
      </c>
      <c r="D21948" s="69" t="s">
        <v>764</v>
      </c>
      <c r="E21948" s="65">
        <f>IFERROR(VLOOKUP(C21948,Pivot!A:B,2,0),0)</f>
        <v>0</v>
      </c>
      <c r="F21948" s="65">
        <f>IFERROR(VLOOKUP(C21948,Pivot!A:C,3,0),0)</f>
        <v>0</v>
      </c>
    </row>
    <row r="21949" spans="1:6" x14ac:dyDescent="0.25">
      <c r="A21949" s="68" t="s">
        <v>105</v>
      </c>
      <c r="B21949" s="68">
        <v>492363436</v>
      </c>
      <c r="C21949" s="68">
        <v>5015353754031</v>
      </c>
      <c r="D21949" s="69" t="s">
        <v>350</v>
      </c>
      <c r="E21949" s="65">
        <f>IFERROR(VLOOKUP(C21949,Pivot!A:B,2,0),0)</f>
        <v>0</v>
      </c>
      <c r="F21949" s="65">
        <f>IFERROR(VLOOKUP(C21949,Pivot!A:C,3,0),0)</f>
        <v>0</v>
      </c>
    </row>
    <row r="21950" spans="1:6" x14ac:dyDescent="0.25">
      <c r="A21950" s="68" t="s">
        <v>105</v>
      </c>
      <c r="B21950" s="68">
        <v>492408259</v>
      </c>
      <c r="C21950" s="68">
        <v>492408259</v>
      </c>
      <c r="D21950" s="69" t="s">
        <v>351</v>
      </c>
      <c r="E21950" s="65">
        <f>IFERROR(VLOOKUP(C21950,Pivot!A:B,2,0),0)</f>
        <v>0</v>
      </c>
      <c r="F21950" s="65">
        <f>IFERROR(VLOOKUP(C21950,Pivot!A:C,3,0),0)</f>
        <v>0</v>
      </c>
    </row>
    <row r="21951" spans="1:6" x14ac:dyDescent="0.25">
      <c r="A21951" s="68" t="s">
        <v>105</v>
      </c>
      <c r="B21951" s="68">
        <v>492408259</v>
      </c>
      <c r="C21951" s="68">
        <v>8905450033566</v>
      </c>
      <c r="D21951" s="69" t="s">
        <v>351</v>
      </c>
      <c r="E21951" s="65">
        <f>IFERROR(VLOOKUP(C21951,Pivot!A:B,2,0),0)</f>
        <v>0</v>
      </c>
      <c r="F21951" s="65">
        <f>IFERROR(VLOOKUP(C21951,Pivot!A:C,3,0),0)</f>
        <v>0</v>
      </c>
    </row>
    <row r="21952" spans="1:6" x14ac:dyDescent="0.25">
      <c r="A21952" s="68" t="s">
        <v>105</v>
      </c>
      <c r="B21952" s="68">
        <v>491333880</v>
      </c>
      <c r="C21952" s="68">
        <v>8904027102292</v>
      </c>
      <c r="D21952" s="69" t="s">
        <v>510</v>
      </c>
      <c r="E21952" s="65">
        <f>IFERROR(VLOOKUP(C21952,Pivot!A:B,2,0),0)</f>
        <v>0</v>
      </c>
      <c r="F21952" s="65">
        <f>IFERROR(VLOOKUP(C21952,Pivot!A:C,3,0),0)</f>
        <v>0</v>
      </c>
    </row>
    <row r="21953" spans="1:6" x14ac:dyDescent="0.25">
      <c r="A21953" s="68" t="s">
        <v>105</v>
      </c>
      <c r="B21953" s="68">
        <v>493663380</v>
      </c>
      <c r="C21953" s="68">
        <v>493663380</v>
      </c>
      <c r="D21953" s="69" t="s">
        <v>765</v>
      </c>
      <c r="E21953" s="65">
        <f>IFERROR(VLOOKUP(C21953,Pivot!A:B,2,0),0)</f>
        <v>0</v>
      </c>
      <c r="F21953" s="65">
        <f>IFERROR(VLOOKUP(C21953,Pivot!A:C,3,0),0)</f>
        <v>0</v>
      </c>
    </row>
    <row r="21954" spans="1:6" x14ac:dyDescent="0.25">
      <c r="A21954" s="68" t="s">
        <v>105</v>
      </c>
      <c r="B21954" s="68">
        <v>493663380</v>
      </c>
      <c r="C21954" s="68">
        <v>778988364338</v>
      </c>
      <c r="D21954" s="69" t="s">
        <v>765</v>
      </c>
      <c r="E21954" s="65">
        <f>IFERROR(VLOOKUP(C21954,Pivot!A:B,2,0),0)</f>
        <v>0</v>
      </c>
      <c r="F21954" s="65">
        <f>IFERROR(VLOOKUP(C21954,Pivot!A:C,3,0),0)</f>
        <v>0</v>
      </c>
    </row>
    <row r="21955" spans="1:6" x14ac:dyDescent="0.25">
      <c r="A21955" s="68" t="s">
        <v>105</v>
      </c>
      <c r="B21955" s="68">
        <v>493663381</v>
      </c>
      <c r="C21955" s="68">
        <v>493663381</v>
      </c>
      <c r="D21955" s="69" t="s">
        <v>766</v>
      </c>
      <c r="E21955" s="65">
        <f>IFERROR(VLOOKUP(C21955,Pivot!A:B,2,0),0)</f>
        <v>0</v>
      </c>
      <c r="F21955" s="65">
        <f>IFERROR(VLOOKUP(C21955,Pivot!A:C,3,0),0)</f>
        <v>0</v>
      </c>
    </row>
    <row r="21956" spans="1:6" x14ac:dyDescent="0.25">
      <c r="A21956" s="68" t="s">
        <v>105</v>
      </c>
      <c r="B21956" s="68">
        <v>493663381</v>
      </c>
      <c r="C21956" s="68">
        <v>778988345498</v>
      </c>
      <c r="D21956" s="69" t="s">
        <v>766</v>
      </c>
      <c r="E21956" s="65">
        <f>IFERROR(VLOOKUP(C21956,Pivot!A:B,2,0),0)</f>
        <v>0</v>
      </c>
      <c r="F21956" s="65">
        <f>IFERROR(VLOOKUP(C21956,Pivot!A:C,3,0),0)</f>
        <v>0</v>
      </c>
    </row>
    <row r="21957" spans="1:6" x14ac:dyDescent="0.25">
      <c r="A21957" s="68" t="s">
        <v>105</v>
      </c>
      <c r="B21957" s="68">
        <v>493663382</v>
      </c>
      <c r="C21957" s="68">
        <v>493663382</v>
      </c>
      <c r="D21957" s="69" t="s">
        <v>767</v>
      </c>
      <c r="E21957" s="65">
        <f>IFERROR(VLOOKUP(C21957,Pivot!A:B,2,0),0)</f>
        <v>0</v>
      </c>
      <c r="F21957" s="65">
        <f>IFERROR(VLOOKUP(C21957,Pivot!A:C,3,0),0)</f>
        <v>0</v>
      </c>
    </row>
    <row r="21958" spans="1:6" x14ac:dyDescent="0.25">
      <c r="A21958" s="68" t="s">
        <v>105</v>
      </c>
      <c r="B21958" s="68">
        <v>493663382</v>
      </c>
      <c r="C21958" s="68">
        <v>778988509470</v>
      </c>
      <c r="D21958" s="69" t="s">
        <v>767</v>
      </c>
      <c r="E21958" s="65">
        <f>IFERROR(VLOOKUP(C21958,Pivot!A:B,2,0),0)</f>
        <v>0</v>
      </c>
      <c r="F21958" s="65">
        <f>IFERROR(VLOOKUP(C21958,Pivot!A:C,3,0),0)</f>
        <v>0</v>
      </c>
    </row>
    <row r="21959" spans="1:6" x14ac:dyDescent="0.25">
      <c r="A21959" s="68" t="s">
        <v>105</v>
      </c>
      <c r="B21959" s="68">
        <v>493176567</v>
      </c>
      <c r="C21959" s="68">
        <v>791115723600</v>
      </c>
      <c r="D21959" s="69" t="s">
        <v>768</v>
      </c>
      <c r="E21959" s="65">
        <f>IFERROR(VLOOKUP(C21959,Pivot!A:B,2,0),0)</f>
        <v>0</v>
      </c>
      <c r="F21959" s="65">
        <f>IFERROR(VLOOKUP(C21959,Pivot!A:C,3,0),0)</f>
        <v>0</v>
      </c>
    </row>
    <row r="21960" spans="1:6" x14ac:dyDescent="0.25">
      <c r="A21960" s="68" t="s">
        <v>105</v>
      </c>
      <c r="B21960" s="68">
        <v>492336812</v>
      </c>
      <c r="C21960" s="68">
        <v>8908002187854</v>
      </c>
      <c r="D21960" s="69" t="s">
        <v>14546</v>
      </c>
      <c r="E21960" s="65">
        <f>IFERROR(VLOOKUP(C21960,Pivot!A:B,2,0),0)</f>
        <v>0</v>
      </c>
      <c r="F21960" s="65">
        <f>IFERROR(VLOOKUP(C21960,Pivot!A:C,3,0),0)</f>
        <v>0</v>
      </c>
    </row>
    <row r="21961" spans="1:6" x14ac:dyDescent="0.25">
      <c r="A21961" s="68" t="s">
        <v>105</v>
      </c>
      <c r="B21961" s="68">
        <v>493174802</v>
      </c>
      <c r="C21961" s="68">
        <v>493174802</v>
      </c>
      <c r="D21961" s="69" t="s">
        <v>352</v>
      </c>
      <c r="E21961" s="65">
        <f>IFERROR(VLOOKUP(C21961,Pivot!A:B,2,0),0)</f>
        <v>0</v>
      </c>
      <c r="F21961" s="65">
        <f>IFERROR(VLOOKUP(C21961,Pivot!A:C,3,0),0)</f>
        <v>0</v>
      </c>
    </row>
    <row r="21962" spans="1:6" x14ac:dyDescent="0.25">
      <c r="A21962" s="68" t="s">
        <v>105</v>
      </c>
      <c r="B21962" s="68">
        <v>493174802</v>
      </c>
      <c r="C21962" s="68">
        <v>8905450240353</v>
      </c>
      <c r="D21962" s="69" t="s">
        <v>352</v>
      </c>
      <c r="E21962" s="65">
        <f>IFERROR(VLOOKUP(C21962,Pivot!A:B,2,0),0)</f>
        <v>0</v>
      </c>
      <c r="F21962" s="65">
        <f>IFERROR(VLOOKUP(C21962,Pivot!A:C,3,0),0)</f>
        <v>0</v>
      </c>
    </row>
    <row r="21963" spans="1:6" x14ac:dyDescent="0.25">
      <c r="A21963" s="68" t="s">
        <v>105</v>
      </c>
      <c r="B21963" s="68">
        <v>493174803</v>
      </c>
      <c r="C21963" s="68">
        <v>493174803</v>
      </c>
      <c r="D21963" s="69" t="s">
        <v>353</v>
      </c>
      <c r="E21963" s="65">
        <f>IFERROR(VLOOKUP(C21963,Pivot!A:B,2,0),0)</f>
        <v>0</v>
      </c>
      <c r="F21963" s="65">
        <f>IFERROR(VLOOKUP(C21963,Pivot!A:C,3,0),0)</f>
        <v>0</v>
      </c>
    </row>
    <row r="21964" spans="1:6" x14ac:dyDescent="0.25">
      <c r="A21964" s="68" t="s">
        <v>105</v>
      </c>
      <c r="B21964" s="68">
        <v>493174803</v>
      </c>
      <c r="C21964" s="68">
        <v>8905450240360</v>
      </c>
      <c r="D21964" s="69" t="s">
        <v>353</v>
      </c>
      <c r="E21964" s="65">
        <f>IFERROR(VLOOKUP(C21964,Pivot!A:B,2,0),0)</f>
        <v>0</v>
      </c>
      <c r="F21964" s="65">
        <f>IFERROR(VLOOKUP(C21964,Pivot!A:C,3,0),0)</f>
        <v>0</v>
      </c>
    </row>
    <row r="21965" spans="1:6" x14ac:dyDescent="0.25">
      <c r="A21965" s="68" t="s">
        <v>105</v>
      </c>
      <c r="B21965" s="68">
        <v>492408261</v>
      </c>
      <c r="C21965" s="68">
        <v>492408261</v>
      </c>
      <c r="D21965" s="69" t="s">
        <v>354</v>
      </c>
      <c r="E21965" s="65">
        <f>IFERROR(VLOOKUP(C21965,Pivot!A:B,2,0),0)</f>
        <v>0</v>
      </c>
      <c r="F21965" s="65">
        <f>IFERROR(VLOOKUP(C21965,Pivot!A:C,3,0),0)</f>
        <v>0</v>
      </c>
    </row>
    <row r="21966" spans="1:6" x14ac:dyDescent="0.25">
      <c r="A21966" s="68" t="s">
        <v>105</v>
      </c>
      <c r="B21966" s="68">
        <v>492408261</v>
      </c>
      <c r="C21966" s="68">
        <v>8905450033580</v>
      </c>
      <c r="D21966" s="69" t="s">
        <v>354</v>
      </c>
      <c r="E21966" s="65">
        <f>IFERROR(VLOOKUP(C21966,Pivot!A:B,2,0),0)</f>
        <v>0</v>
      </c>
      <c r="F21966" s="65">
        <f>IFERROR(VLOOKUP(C21966,Pivot!A:C,3,0),0)</f>
        <v>0</v>
      </c>
    </row>
    <row r="21967" spans="1:6" x14ac:dyDescent="0.25">
      <c r="A21967" s="68" t="s">
        <v>105</v>
      </c>
      <c r="B21967" s="68">
        <v>492409534</v>
      </c>
      <c r="C21967" s="68">
        <v>8905450075979</v>
      </c>
      <c r="D21967" s="69" t="s">
        <v>14547</v>
      </c>
      <c r="E21967" s="65">
        <f>IFERROR(VLOOKUP(C21967,Pivot!A:B,2,0),0)</f>
        <v>0</v>
      </c>
      <c r="F21967" s="65">
        <f>IFERROR(VLOOKUP(C21967,Pivot!A:C,3,0),0)</f>
        <v>0</v>
      </c>
    </row>
    <row r="21968" spans="1:6" x14ac:dyDescent="0.25">
      <c r="A21968" s="68" t="s">
        <v>105</v>
      </c>
      <c r="B21968" s="68">
        <v>493661604</v>
      </c>
      <c r="C21968" s="68">
        <v>8905450418042</v>
      </c>
      <c r="D21968" s="69" t="s">
        <v>14548</v>
      </c>
      <c r="E21968" s="65">
        <f>IFERROR(VLOOKUP(C21968,Pivot!A:B,2,0),0)</f>
        <v>0</v>
      </c>
      <c r="F21968" s="65">
        <f>IFERROR(VLOOKUP(C21968,Pivot!A:C,3,0),0)</f>
        <v>0</v>
      </c>
    </row>
    <row r="21969" spans="1:6" x14ac:dyDescent="0.25">
      <c r="A21969" s="68" t="s">
        <v>105</v>
      </c>
      <c r="B21969" s="68">
        <v>493661614</v>
      </c>
      <c r="C21969" s="68">
        <v>8905450418141</v>
      </c>
      <c r="D21969" s="69" t="s">
        <v>14549</v>
      </c>
      <c r="E21969" s="65">
        <f>IFERROR(VLOOKUP(C21969,Pivot!A:B,2,0),0)</f>
        <v>0</v>
      </c>
      <c r="F21969" s="65">
        <f>IFERROR(VLOOKUP(C21969,Pivot!A:C,3,0),0)</f>
        <v>0</v>
      </c>
    </row>
    <row r="21970" spans="1:6" x14ac:dyDescent="0.25">
      <c r="A21970" s="68" t="s">
        <v>105</v>
      </c>
      <c r="B21970" s="68">
        <v>492409547</v>
      </c>
      <c r="C21970" s="68">
        <v>8905450076013</v>
      </c>
      <c r="D21970" s="69" t="s">
        <v>14550</v>
      </c>
      <c r="E21970" s="65">
        <f>IFERROR(VLOOKUP(C21970,Pivot!A:B,2,0),0)</f>
        <v>0</v>
      </c>
      <c r="F21970" s="65">
        <f>IFERROR(VLOOKUP(C21970,Pivot!A:C,3,0),0)</f>
        <v>0</v>
      </c>
    </row>
    <row r="21971" spans="1:6" x14ac:dyDescent="0.25">
      <c r="A21971" s="68" t="s">
        <v>105</v>
      </c>
      <c r="B21971" s="68">
        <v>493661612</v>
      </c>
      <c r="C21971" s="68">
        <v>8905450418127</v>
      </c>
      <c r="D21971" s="69" t="s">
        <v>14551</v>
      </c>
      <c r="E21971" s="65">
        <f>IFERROR(VLOOKUP(C21971,Pivot!A:B,2,0),0)</f>
        <v>0</v>
      </c>
      <c r="F21971" s="65">
        <f>IFERROR(VLOOKUP(C21971,Pivot!A:C,3,0),0)</f>
        <v>0</v>
      </c>
    </row>
    <row r="21972" spans="1:6" x14ac:dyDescent="0.25">
      <c r="A21972" s="68" t="s">
        <v>105</v>
      </c>
      <c r="B21972" s="68">
        <v>492409550</v>
      </c>
      <c r="C21972" s="68">
        <v>8905450076044</v>
      </c>
      <c r="D21972" s="69" t="s">
        <v>14552</v>
      </c>
      <c r="E21972" s="65">
        <f>IFERROR(VLOOKUP(C21972,Pivot!A:B,2,0),0)</f>
        <v>0</v>
      </c>
      <c r="F21972" s="65">
        <f>IFERROR(VLOOKUP(C21972,Pivot!A:C,3,0),0)</f>
        <v>0</v>
      </c>
    </row>
    <row r="21973" spans="1:6" x14ac:dyDescent="0.25">
      <c r="A21973" s="68" t="s">
        <v>105</v>
      </c>
      <c r="B21973" s="68">
        <v>492409549</v>
      </c>
      <c r="C21973" s="68">
        <v>8905450076037</v>
      </c>
      <c r="D21973" s="69" t="s">
        <v>14553</v>
      </c>
      <c r="E21973" s="65">
        <f>IFERROR(VLOOKUP(C21973,Pivot!A:B,2,0),0)</f>
        <v>0</v>
      </c>
      <c r="F21973" s="65">
        <f>IFERROR(VLOOKUP(C21973,Pivot!A:C,3,0),0)</f>
        <v>0</v>
      </c>
    </row>
    <row r="21974" spans="1:6" x14ac:dyDescent="0.25">
      <c r="A21974" s="68" t="s">
        <v>105</v>
      </c>
      <c r="B21974" s="68">
        <v>493661611</v>
      </c>
      <c r="C21974" s="68">
        <v>8905450418110</v>
      </c>
      <c r="D21974" s="69" t="s">
        <v>14554</v>
      </c>
      <c r="E21974" s="65">
        <f>IFERROR(VLOOKUP(C21974,Pivot!A:B,2,0),0)</f>
        <v>0</v>
      </c>
      <c r="F21974" s="65">
        <f>IFERROR(VLOOKUP(C21974,Pivot!A:C,3,0),0)</f>
        <v>0</v>
      </c>
    </row>
    <row r="21975" spans="1:6" x14ac:dyDescent="0.25">
      <c r="A21975" s="68" t="s">
        <v>105</v>
      </c>
      <c r="B21975" s="68">
        <v>492407693</v>
      </c>
      <c r="C21975" s="68">
        <v>8905450027343</v>
      </c>
      <c r="D21975" s="69" t="s">
        <v>14555</v>
      </c>
      <c r="E21975" s="65">
        <f>IFERROR(VLOOKUP(C21975,Pivot!A:B,2,0),0)</f>
        <v>0</v>
      </c>
      <c r="F21975" s="65">
        <f>IFERROR(VLOOKUP(C21975,Pivot!A:C,3,0),0)</f>
        <v>0</v>
      </c>
    </row>
    <row r="21976" spans="1:6" x14ac:dyDescent="0.25">
      <c r="A21976" s="68" t="s">
        <v>105</v>
      </c>
      <c r="B21976" s="68">
        <v>493661616</v>
      </c>
      <c r="C21976" s="68">
        <v>8905450418165</v>
      </c>
      <c r="D21976" s="69" t="s">
        <v>14556</v>
      </c>
      <c r="E21976" s="65">
        <f>IFERROR(VLOOKUP(C21976,Pivot!A:B,2,0),0)</f>
        <v>0</v>
      </c>
      <c r="F21976" s="65">
        <f>IFERROR(VLOOKUP(C21976,Pivot!A:C,3,0),0)</f>
        <v>0</v>
      </c>
    </row>
    <row r="21977" spans="1:6" x14ac:dyDescent="0.25">
      <c r="A21977" s="68" t="s">
        <v>105</v>
      </c>
      <c r="B21977" s="68">
        <v>493661603</v>
      </c>
      <c r="C21977" s="68">
        <v>8905450418035</v>
      </c>
      <c r="D21977" s="69" t="s">
        <v>14557</v>
      </c>
      <c r="E21977" s="65">
        <f>IFERROR(VLOOKUP(C21977,Pivot!A:B,2,0),0)</f>
        <v>0</v>
      </c>
      <c r="F21977" s="65">
        <f>IFERROR(VLOOKUP(C21977,Pivot!A:C,3,0),0)</f>
        <v>0</v>
      </c>
    </row>
    <row r="21978" spans="1:6" x14ac:dyDescent="0.25">
      <c r="A21978" s="68" t="s">
        <v>105</v>
      </c>
      <c r="B21978" s="68">
        <v>492408541</v>
      </c>
      <c r="C21978" s="68">
        <v>5015353758275</v>
      </c>
      <c r="D21978" s="69" t="s">
        <v>771</v>
      </c>
      <c r="E21978" s="65">
        <f>IFERROR(VLOOKUP(C21978,Pivot!A:B,2,0),0)</f>
        <v>0</v>
      </c>
      <c r="F21978" s="65">
        <f>IFERROR(VLOOKUP(C21978,Pivot!A:C,3,0),0)</f>
        <v>0</v>
      </c>
    </row>
    <row r="21979" spans="1:6" x14ac:dyDescent="0.25">
      <c r="A21979" s="68" t="s">
        <v>105</v>
      </c>
      <c r="B21979" s="68">
        <v>492408541</v>
      </c>
      <c r="C21979" s="68">
        <v>8905450215023</v>
      </c>
      <c r="D21979" s="69" t="s">
        <v>771</v>
      </c>
      <c r="E21979" s="65">
        <f>IFERROR(VLOOKUP(C21979,Pivot!A:B,2,0),0)</f>
        <v>0</v>
      </c>
      <c r="F21979" s="65">
        <f>IFERROR(VLOOKUP(C21979,Pivot!A:C,3,0),0)</f>
        <v>0</v>
      </c>
    </row>
    <row r="21980" spans="1:6" x14ac:dyDescent="0.25">
      <c r="A21980" s="68" t="s">
        <v>105</v>
      </c>
      <c r="B21980" s="68">
        <v>493661606</v>
      </c>
      <c r="C21980" s="68">
        <v>8905450418066</v>
      </c>
      <c r="D21980" s="69" t="s">
        <v>14558</v>
      </c>
      <c r="E21980" s="65">
        <f>IFERROR(VLOOKUP(C21980,Pivot!A:B,2,0),0)</f>
        <v>0</v>
      </c>
      <c r="F21980" s="65">
        <f>IFERROR(VLOOKUP(C21980,Pivot!A:C,3,0),0)</f>
        <v>0</v>
      </c>
    </row>
    <row r="21981" spans="1:6" x14ac:dyDescent="0.25">
      <c r="A21981" s="68" t="s">
        <v>105</v>
      </c>
      <c r="B21981" s="68">
        <v>492409544</v>
      </c>
      <c r="C21981" s="68">
        <v>8905450075986</v>
      </c>
      <c r="D21981" s="69" t="s">
        <v>14559</v>
      </c>
      <c r="E21981" s="65">
        <f>IFERROR(VLOOKUP(C21981,Pivot!A:B,2,0),0)</f>
        <v>0</v>
      </c>
      <c r="F21981" s="65">
        <f>IFERROR(VLOOKUP(C21981,Pivot!A:C,3,0),0)</f>
        <v>0</v>
      </c>
    </row>
    <row r="21982" spans="1:6" x14ac:dyDescent="0.25">
      <c r="A21982" s="68" t="s">
        <v>105</v>
      </c>
      <c r="B21982" s="68">
        <v>493661607</v>
      </c>
      <c r="C21982" s="68">
        <v>8905450418073</v>
      </c>
      <c r="D21982" s="69" t="s">
        <v>14560</v>
      </c>
      <c r="E21982" s="65">
        <f>IFERROR(VLOOKUP(C21982,Pivot!A:B,2,0),0)</f>
        <v>0</v>
      </c>
      <c r="F21982" s="65">
        <f>IFERROR(VLOOKUP(C21982,Pivot!A:C,3,0),0)</f>
        <v>0</v>
      </c>
    </row>
    <row r="21983" spans="1:6" x14ac:dyDescent="0.25">
      <c r="A21983" s="68" t="s">
        <v>105</v>
      </c>
      <c r="B21983" s="68">
        <v>493661613</v>
      </c>
      <c r="C21983" s="68">
        <v>8905450418134</v>
      </c>
      <c r="D21983" s="69" t="s">
        <v>14561</v>
      </c>
      <c r="E21983" s="65">
        <f>IFERROR(VLOOKUP(C21983,Pivot!A:B,2,0),0)</f>
        <v>0</v>
      </c>
      <c r="F21983" s="65">
        <f>IFERROR(VLOOKUP(C21983,Pivot!A:C,3,0),0)</f>
        <v>0</v>
      </c>
    </row>
    <row r="21984" spans="1:6" x14ac:dyDescent="0.25">
      <c r="A21984" s="68" t="s">
        <v>105</v>
      </c>
      <c r="B21984" s="68">
        <v>493661608</v>
      </c>
      <c r="C21984" s="68">
        <v>8905450418080</v>
      </c>
      <c r="D21984" s="69" t="s">
        <v>14562</v>
      </c>
      <c r="E21984" s="65">
        <f>IFERROR(VLOOKUP(C21984,Pivot!A:B,2,0),0)</f>
        <v>0</v>
      </c>
      <c r="F21984" s="65">
        <f>IFERROR(VLOOKUP(C21984,Pivot!A:C,3,0),0)</f>
        <v>0</v>
      </c>
    </row>
    <row r="21985" spans="1:6" x14ac:dyDescent="0.25">
      <c r="A21985" s="68" t="s">
        <v>105</v>
      </c>
      <c r="B21985" s="68">
        <v>493661609</v>
      </c>
      <c r="C21985" s="68">
        <v>8905450418097</v>
      </c>
      <c r="D21985" s="69" t="s">
        <v>14563</v>
      </c>
      <c r="E21985" s="65">
        <f>IFERROR(VLOOKUP(C21985,Pivot!A:B,2,0),0)</f>
        <v>0</v>
      </c>
      <c r="F21985" s="65">
        <f>IFERROR(VLOOKUP(C21985,Pivot!A:C,3,0),0)</f>
        <v>0</v>
      </c>
    </row>
    <row r="21986" spans="1:6" x14ac:dyDescent="0.25">
      <c r="A21986" s="68" t="s">
        <v>105</v>
      </c>
      <c r="B21986" s="68">
        <v>493661601</v>
      </c>
      <c r="C21986" s="68">
        <v>8905450418011</v>
      </c>
      <c r="D21986" s="69" t="s">
        <v>14564</v>
      </c>
      <c r="E21986" s="65">
        <f>IFERROR(VLOOKUP(C21986,Pivot!A:B,2,0),0)</f>
        <v>0</v>
      </c>
      <c r="F21986" s="65">
        <f>IFERROR(VLOOKUP(C21986,Pivot!A:C,3,0),0)</f>
        <v>0</v>
      </c>
    </row>
    <row r="21987" spans="1:6" x14ac:dyDescent="0.25">
      <c r="A21987" s="68" t="s">
        <v>105</v>
      </c>
      <c r="B21987" s="68">
        <v>493661610</v>
      </c>
      <c r="C21987" s="68">
        <v>8905450418103</v>
      </c>
      <c r="D21987" s="69" t="s">
        <v>14565</v>
      </c>
      <c r="E21987" s="65">
        <f>IFERROR(VLOOKUP(C21987,Pivot!A:B,2,0),0)</f>
        <v>0</v>
      </c>
      <c r="F21987" s="65">
        <f>IFERROR(VLOOKUP(C21987,Pivot!A:C,3,0),0)</f>
        <v>0</v>
      </c>
    </row>
    <row r="21988" spans="1:6" x14ac:dyDescent="0.25">
      <c r="A21988" s="68" t="s">
        <v>105</v>
      </c>
      <c r="B21988" s="68">
        <v>493661605</v>
      </c>
      <c r="C21988" s="68">
        <v>8905450418059</v>
      </c>
      <c r="D21988" s="69" t="s">
        <v>14566</v>
      </c>
      <c r="E21988" s="65">
        <f>IFERROR(VLOOKUP(C21988,Pivot!A:B,2,0),0)</f>
        <v>0</v>
      </c>
      <c r="F21988" s="65">
        <f>IFERROR(VLOOKUP(C21988,Pivot!A:C,3,0),0)</f>
        <v>0</v>
      </c>
    </row>
    <row r="21989" spans="1:6" x14ac:dyDescent="0.25">
      <c r="A21989" s="68" t="s">
        <v>105</v>
      </c>
      <c r="B21989" s="68">
        <v>493661615</v>
      </c>
      <c r="C21989" s="68">
        <v>8905450418158</v>
      </c>
      <c r="D21989" s="69" t="s">
        <v>14567</v>
      </c>
      <c r="E21989" s="65">
        <f>IFERROR(VLOOKUP(C21989,Pivot!A:B,2,0),0)</f>
        <v>0</v>
      </c>
      <c r="F21989" s="65">
        <f>IFERROR(VLOOKUP(C21989,Pivot!A:C,3,0),0)</f>
        <v>0</v>
      </c>
    </row>
    <row r="21990" spans="1:6" x14ac:dyDescent="0.25">
      <c r="A21990" s="68" t="s">
        <v>105</v>
      </c>
      <c r="B21990" s="68">
        <v>493661602</v>
      </c>
      <c r="C21990" s="68">
        <v>8905450418028</v>
      </c>
      <c r="D21990" s="69" t="s">
        <v>14568</v>
      </c>
      <c r="E21990" s="65">
        <f>IFERROR(VLOOKUP(C21990,Pivot!A:B,2,0),0)</f>
        <v>0</v>
      </c>
      <c r="F21990" s="65">
        <f>IFERROR(VLOOKUP(C21990,Pivot!A:C,3,0),0)</f>
        <v>0</v>
      </c>
    </row>
    <row r="21991" spans="1:6" x14ac:dyDescent="0.25">
      <c r="A21991" s="68" t="s">
        <v>105</v>
      </c>
      <c r="B21991" s="68">
        <v>493663507</v>
      </c>
      <c r="C21991" s="68">
        <v>8905450700154</v>
      </c>
      <c r="D21991" s="69" t="s">
        <v>14569</v>
      </c>
      <c r="E21991" s="65">
        <f>IFERROR(VLOOKUP(C21991,Pivot!A:B,2,0),0)</f>
        <v>0</v>
      </c>
      <c r="F21991" s="65">
        <f>IFERROR(VLOOKUP(C21991,Pivot!A:C,3,0),0)</f>
        <v>0</v>
      </c>
    </row>
    <row r="21992" spans="1:6" x14ac:dyDescent="0.25">
      <c r="A21992" s="68" t="s">
        <v>105</v>
      </c>
      <c r="B21992" s="68">
        <v>493176573</v>
      </c>
      <c r="C21992" s="68">
        <v>791115723709</v>
      </c>
      <c r="D21992" s="69" t="s">
        <v>772</v>
      </c>
      <c r="E21992" s="65">
        <f>IFERROR(VLOOKUP(C21992,Pivot!A:B,2,0),0)</f>
        <v>0</v>
      </c>
      <c r="F21992" s="65">
        <f>IFERROR(VLOOKUP(C21992,Pivot!A:C,3,0),0)</f>
        <v>0</v>
      </c>
    </row>
    <row r="21993" spans="1:6" x14ac:dyDescent="0.25">
      <c r="A21993" s="68" t="s">
        <v>105</v>
      </c>
      <c r="B21993" s="68">
        <v>492410003</v>
      </c>
      <c r="C21993" s="68">
        <v>8905450094864</v>
      </c>
      <c r="D21993" s="69" t="s">
        <v>358</v>
      </c>
      <c r="E21993" s="65">
        <f>IFERROR(VLOOKUP(C21993,Pivot!A:B,2,0),0)</f>
        <v>0</v>
      </c>
      <c r="F21993" s="65">
        <f>IFERROR(VLOOKUP(C21993,Pivot!A:C,3,0),0)</f>
        <v>0</v>
      </c>
    </row>
    <row r="21994" spans="1:6" x14ac:dyDescent="0.25">
      <c r="A21994" s="68" t="s">
        <v>105</v>
      </c>
      <c r="B21994" s="68">
        <v>492410095</v>
      </c>
      <c r="C21994" s="68">
        <v>5034253005289</v>
      </c>
      <c r="D21994" s="69" t="s">
        <v>14570</v>
      </c>
      <c r="E21994" s="65">
        <f>IFERROR(VLOOKUP(C21994,Pivot!A:B,2,0),0)</f>
        <v>0</v>
      </c>
      <c r="F21994" s="65">
        <f>IFERROR(VLOOKUP(C21994,Pivot!A:C,3,0),0)</f>
        <v>0</v>
      </c>
    </row>
    <row r="21995" spans="1:6" x14ac:dyDescent="0.25">
      <c r="A21995" s="68" t="s">
        <v>105</v>
      </c>
      <c r="B21995" s="68">
        <v>493176568</v>
      </c>
      <c r="C21995" s="68">
        <v>791115723617</v>
      </c>
      <c r="D21995" s="69" t="s">
        <v>773</v>
      </c>
      <c r="E21995" s="65">
        <f>IFERROR(VLOOKUP(C21995,Pivot!A:B,2,0),0)</f>
        <v>0</v>
      </c>
      <c r="F21995" s="65">
        <f>IFERROR(VLOOKUP(C21995,Pivot!A:C,3,0),0)</f>
        <v>0</v>
      </c>
    </row>
    <row r="21996" spans="1:6" x14ac:dyDescent="0.25">
      <c r="A21996" s="68" t="s">
        <v>105</v>
      </c>
      <c r="B21996" s="68">
        <v>492908720</v>
      </c>
      <c r="C21996" s="68">
        <v>8904027122511</v>
      </c>
      <c r="D21996" s="69" t="s">
        <v>14571</v>
      </c>
      <c r="E21996" s="65">
        <f>IFERROR(VLOOKUP(C21996,Pivot!A:B,2,0),0)</f>
        <v>0</v>
      </c>
      <c r="F21996" s="65">
        <f>IFERROR(VLOOKUP(C21996,Pivot!A:C,3,0),0)</f>
        <v>0</v>
      </c>
    </row>
    <row r="21997" spans="1:6" x14ac:dyDescent="0.25">
      <c r="A21997" s="68" t="s">
        <v>105</v>
      </c>
      <c r="B21997" s="68">
        <v>493176569</v>
      </c>
      <c r="C21997" s="68">
        <v>791115723594</v>
      </c>
      <c r="D21997" s="69" t="s">
        <v>774</v>
      </c>
      <c r="E21997" s="65">
        <f>IFERROR(VLOOKUP(C21997,Pivot!A:B,2,0),0)</f>
        <v>0</v>
      </c>
      <c r="F21997" s="65">
        <f>IFERROR(VLOOKUP(C21997,Pivot!A:C,3,0),0)</f>
        <v>0</v>
      </c>
    </row>
    <row r="21998" spans="1:6" x14ac:dyDescent="0.25">
      <c r="A21998" s="68" t="s">
        <v>105</v>
      </c>
      <c r="B21998" s="68">
        <v>493176561</v>
      </c>
      <c r="C21998" s="68">
        <v>791115723051</v>
      </c>
      <c r="D21998" s="69" t="s">
        <v>14572</v>
      </c>
      <c r="E21998" s="65">
        <f>IFERROR(VLOOKUP(C21998,Pivot!A:B,2,0),0)</f>
        <v>0</v>
      </c>
      <c r="F21998" s="65">
        <f>IFERROR(VLOOKUP(C21998,Pivot!A:C,3,0),0)</f>
        <v>0</v>
      </c>
    </row>
    <row r="21999" spans="1:6" x14ac:dyDescent="0.25">
      <c r="A21999" s="68" t="s">
        <v>105</v>
      </c>
      <c r="B21999" s="68">
        <v>493176570</v>
      </c>
      <c r="C21999" s="68">
        <v>791115723655</v>
      </c>
      <c r="D21999" s="69" t="s">
        <v>775</v>
      </c>
      <c r="E21999" s="65">
        <f>IFERROR(VLOOKUP(C21999,Pivot!A:B,2,0),0)</f>
        <v>0</v>
      </c>
      <c r="F21999" s="65">
        <f>IFERROR(VLOOKUP(C21999,Pivot!A:C,3,0),0)</f>
        <v>0</v>
      </c>
    </row>
    <row r="22000" spans="1:6" x14ac:dyDescent="0.25">
      <c r="A22000" s="68" t="s">
        <v>105</v>
      </c>
      <c r="B22000" s="68">
        <v>493174266</v>
      </c>
      <c r="C22000" s="68">
        <v>8421134093744</v>
      </c>
      <c r="D22000" s="69" t="s">
        <v>14573</v>
      </c>
      <c r="E22000" s="65">
        <f>IFERROR(VLOOKUP(C22000,Pivot!A:B,2,0),0)</f>
        <v>0</v>
      </c>
      <c r="F22000" s="65">
        <f>IFERROR(VLOOKUP(C22000,Pivot!A:C,3,0),0)</f>
        <v>0</v>
      </c>
    </row>
    <row r="22001" spans="1:6" x14ac:dyDescent="0.25">
      <c r="A22001" s="68" t="s">
        <v>105</v>
      </c>
      <c r="B22001" s="68">
        <v>493174265</v>
      </c>
      <c r="C22001" s="68">
        <v>8421134091665</v>
      </c>
      <c r="D22001" s="69" t="s">
        <v>14574</v>
      </c>
      <c r="E22001" s="65">
        <f>IFERROR(VLOOKUP(C22001,Pivot!A:B,2,0),0)</f>
        <v>0</v>
      </c>
      <c r="F22001" s="65">
        <f>IFERROR(VLOOKUP(C22001,Pivot!A:C,3,0),0)</f>
        <v>0</v>
      </c>
    </row>
    <row r="22002" spans="1:6" x14ac:dyDescent="0.25">
      <c r="A22002" s="68" t="s">
        <v>105</v>
      </c>
      <c r="B22002" s="68">
        <v>493663514</v>
      </c>
      <c r="C22002" s="68">
        <v>493663514</v>
      </c>
      <c r="D22002" s="69" t="s">
        <v>776</v>
      </c>
      <c r="E22002" s="65">
        <f>IFERROR(VLOOKUP(C22002,Pivot!A:B,2,0),0)</f>
        <v>0</v>
      </c>
      <c r="F22002" s="65">
        <f>IFERROR(VLOOKUP(C22002,Pivot!A:C,3,0),0)</f>
        <v>0</v>
      </c>
    </row>
    <row r="22003" spans="1:6" x14ac:dyDescent="0.25">
      <c r="A22003" s="68" t="s">
        <v>105</v>
      </c>
      <c r="B22003" s="68">
        <v>493663514</v>
      </c>
      <c r="C22003" s="68">
        <v>8421134088481</v>
      </c>
      <c r="D22003" s="69" t="s">
        <v>776</v>
      </c>
      <c r="E22003" s="65">
        <f>IFERROR(VLOOKUP(C22003,Pivot!A:B,2,0),0)</f>
        <v>0</v>
      </c>
      <c r="F22003" s="65">
        <f>IFERROR(VLOOKUP(C22003,Pivot!A:C,3,0),0)</f>
        <v>0</v>
      </c>
    </row>
    <row r="22004" spans="1:6" x14ac:dyDescent="0.25">
      <c r="A22004" s="68" t="s">
        <v>105</v>
      </c>
      <c r="B22004" s="68">
        <v>493174271</v>
      </c>
      <c r="C22004" s="68">
        <v>8421134093140</v>
      </c>
      <c r="D22004" s="69" t="s">
        <v>777</v>
      </c>
      <c r="E22004" s="65">
        <f>IFERROR(VLOOKUP(C22004,Pivot!A:B,2,0),0)</f>
        <v>0</v>
      </c>
      <c r="F22004" s="65">
        <f>IFERROR(VLOOKUP(C22004,Pivot!A:C,3,0),0)</f>
        <v>0</v>
      </c>
    </row>
    <row r="22005" spans="1:6" x14ac:dyDescent="0.25">
      <c r="A22005" s="68" t="s">
        <v>105</v>
      </c>
      <c r="B22005" s="68">
        <v>493174264</v>
      </c>
      <c r="C22005" s="68">
        <v>8421134090194</v>
      </c>
      <c r="D22005" s="69" t="s">
        <v>14575</v>
      </c>
      <c r="E22005" s="65">
        <f>IFERROR(VLOOKUP(C22005,Pivot!A:B,2,0),0)</f>
        <v>0</v>
      </c>
      <c r="F22005" s="65">
        <f>IFERROR(VLOOKUP(C22005,Pivot!A:C,3,0),0)</f>
        <v>0</v>
      </c>
    </row>
    <row r="22006" spans="1:6" x14ac:dyDescent="0.25">
      <c r="A22006" s="68" t="s">
        <v>105</v>
      </c>
      <c r="B22006" s="68">
        <v>493174268</v>
      </c>
      <c r="C22006" s="68">
        <v>8421134091764</v>
      </c>
      <c r="D22006" s="69" t="s">
        <v>14576</v>
      </c>
      <c r="E22006" s="65">
        <f>IFERROR(VLOOKUP(C22006,Pivot!A:B,2,0),0)</f>
        <v>0</v>
      </c>
      <c r="F22006" s="65">
        <f>IFERROR(VLOOKUP(C22006,Pivot!A:C,3,0),0)</f>
        <v>0</v>
      </c>
    </row>
    <row r="22007" spans="1:6" x14ac:dyDescent="0.25">
      <c r="A22007" s="68" t="s">
        <v>105</v>
      </c>
      <c r="B22007" s="68">
        <v>493174269</v>
      </c>
      <c r="C22007" s="68">
        <v>8421134099180</v>
      </c>
      <c r="D22007" s="69" t="s">
        <v>14577</v>
      </c>
      <c r="E22007" s="65">
        <f>IFERROR(VLOOKUP(C22007,Pivot!A:B,2,0),0)</f>
        <v>0</v>
      </c>
      <c r="F22007" s="65">
        <f>IFERROR(VLOOKUP(C22007,Pivot!A:C,3,0),0)</f>
        <v>0</v>
      </c>
    </row>
    <row r="22008" spans="1:6" x14ac:dyDescent="0.25">
      <c r="A22008" s="68" t="s">
        <v>105</v>
      </c>
      <c r="B22008" s="68">
        <v>493174267</v>
      </c>
      <c r="C22008" s="68">
        <v>8421134099197</v>
      </c>
      <c r="D22008" s="69" t="s">
        <v>14578</v>
      </c>
      <c r="E22008" s="65">
        <f>IFERROR(VLOOKUP(C22008,Pivot!A:B,2,0),0)</f>
        <v>0</v>
      </c>
      <c r="F22008" s="65">
        <f>IFERROR(VLOOKUP(C22008,Pivot!A:C,3,0),0)</f>
        <v>0</v>
      </c>
    </row>
    <row r="22009" spans="1:6" x14ac:dyDescent="0.25">
      <c r="A22009" s="68" t="s">
        <v>105</v>
      </c>
      <c r="B22009" s="68">
        <v>493663513</v>
      </c>
      <c r="C22009" s="68">
        <v>493663513</v>
      </c>
      <c r="D22009" s="69" t="s">
        <v>778</v>
      </c>
      <c r="E22009" s="65">
        <f>IFERROR(VLOOKUP(C22009,Pivot!A:B,2,0),0)</f>
        <v>0</v>
      </c>
      <c r="F22009" s="65">
        <f>IFERROR(VLOOKUP(C22009,Pivot!A:C,3,0),0)</f>
        <v>0</v>
      </c>
    </row>
    <row r="22010" spans="1:6" x14ac:dyDescent="0.25">
      <c r="A22010" s="68" t="s">
        <v>105</v>
      </c>
      <c r="B22010" s="68">
        <v>493663513</v>
      </c>
      <c r="C22010" s="68">
        <v>8421134086357</v>
      </c>
      <c r="D22010" s="69" t="s">
        <v>778</v>
      </c>
      <c r="E22010" s="65">
        <f>IFERROR(VLOOKUP(C22010,Pivot!A:B,2,0),0)</f>
        <v>0</v>
      </c>
      <c r="F22010" s="65">
        <f>IFERROR(VLOOKUP(C22010,Pivot!A:C,3,0),0)</f>
        <v>0</v>
      </c>
    </row>
    <row r="22011" spans="1:6" x14ac:dyDescent="0.25">
      <c r="A22011" s="68" t="s">
        <v>105</v>
      </c>
      <c r="B22011" s="68">
        <v>493174274</v>
      </c>
      <c r="C22011" s="68">
        <v>8421134081468</v>
      </c>
      <c r="D22011" s="69" t="s">
        <v>779</v>
      </c>
      <c r="E22011" s="65">
        <f>IFERROR(VLOOKUP(C22011,Pivot!A:B,2,0),0)</f>
        <v>0</v>
      </c>
      <c r="F22011" s="65">
        <f>IFERROR(VLOOKUP(C22011,Pivot!A:C,3,0),0)</f>
        <v>0</v>
      </c>
    </row>
    <row r="22012" spans="1:6" x14ac:dyDescent="0.25">
      <c r="A22012" s="68" t="s">
        <v>105</v>
      </c>
      <c r="B22012" s="68">
        <v>493174270</v>
      </c>
      <c r="C22012" s="68">
        <v>8421134904125</v>
      </c>
      <c r="D22012" s="69" t="s">
        <v>780</v>
      </c>
      <c r="E22012" s="65">
        <f>IFERROR(VLOOKUP(C22012,Pivot!A:B,2,0),0)</f>
        <v>0</v>
      </c>
      <c r="F22012" s="65">
        <f>IFERROR(VLOOKUP(C22012,Pivot!A:C,3,0),0)</f>
        <v>0</v>
      </c>
    </row>
    <row r="22013" spans="1:6" x14ac:dyDescent="0.25">
      <c r="A22013" s="68" t="s">
        <v>105</v>
      </c>
      <c r="B22013" s="68">
        <v>493174275</v>
      </c>
      <c r="C22013" s="68">
        <v>8421134088429</v>
      </c>
      <c r="D22013" s="69" t="s">
        <v>781</v>
      </c>
      <c r="E22013" s="65">
        <f>IFERROR(VLOOKUP(C22013,Pivot!A:B,2,0),0)</f>
        <v>0</v>
      </c>
      <c r="F22013" s="65">
        <f>IFERROR(VLOOKUP(C22013,Pivot!A:C,3,0),0)</f>
        <v>0</v>
      </c>
    </row>
    <row r="22014" spans="1:6" x14ac:dyDescent="0.25">
      <c r="A22014" s="68" t="s">
        <v>105</v>
      </c>
      <c r="B22014" s="68">
        <v>493174276</v>
      </c>
      <c r="C22014" s="68">
        <v>8421134088436</v>
      </c>
      <c r="D22014" s="69" t="s">
        <v>782</v>
      </c>
      <c r="E22014" s="65">
        <f>IFERROR(VLOOKUP(C22014,Pivot!A:B,2,0),0)</f>
        <v>0</v>
      </c>
      <c r="F22014" s="65">
        <f>IFERROR(VLOOKUP(C22014,Pivot!A:C,3,0),0)</f>
        <v>0</v>
      </c>
    </row>
    <row r="22015" spans="1:6" x14ac:dyDescent="0.25">
      <c r="A22015" s="68" t="s">
        <v>105</v>
      </c>
      <c r="B22015" s="68">
        <v>493174273</v>
      </c>
      <c r="C22015" s="68">
        <v>8421134081451</v>
      </c>
      <c r="D22015" s="69" t="s">
        <v>783</v>
      </c>
      <c r="E22015" s="65">
        <f>IFERROR(VLOOKUP(C22015,Pivot!A:B,2,0),0)</f>
        <v>0</v>
      </c>
      <c r="F22015" s="65">
        <f>IFERROR(VLOOKUP(C22015,Pivot!A:C,3,0),0)</f>
        <v>0</v>
      </c>
    </row>
    <row r="22016" spans="1:6" x14ac:dyDescent="0.25">
      <c r="A22016" s="68" t="s">
        <v>105</v>
      </c>
      <c r="B22016" s="68">
        <v>493174272</v>
      </c>
      <c r="C22016" s="68">
        <v>8421134081444</v>
      </c>
      <c r="D22016" s="69" t="s">
        <v>784</v>
      </c>
      <c r="E22016" s="65">
        <f>IFERROR(VLOOKUP(C22016,Pivot!A:B,2,0),0)</f>
        <v>0</v>
      </c>
      <c r="F22016" s="65">
        <f>IFERROR(VLOOKUP(C22016,Pivot!A:C,3,0),0)</f>
        <v>0</v>
      </c>
    </row>
    <row r="22017" spans="1:6" x14ac:dyDescent="0.25">
      <c r="A22017" s="68" t="s">
        <v>105</v>
      </c>
      <c r="B22017" s="68">
        <v>493176565</v>
      </c>
      <c r="C22017" s="68">
        <v>791115723624</v>
      </c>
      <c r="D22017" s="69" t="s">
        <v>785</v>
      </c>
      <c r="E22017" s="65">
        <f>IFERROR(VLOOKUP(C22017,Pivot!A:B,2,0),0)</f>
        <v>0</v>
      </c>
      <c r="F22017" s="65">
        <f>IFERROR(VLOOKUP(C22017,Pivot!A:C,3,0),0)</f>
        <v>0</v>
      </c>
    </row>
    <row r="22018" spans="1:6" x14ac:dyDescent="0.25">
      <c r="A22018" s="68" t="s">
        <v>105</v>
      </c>
      <c r="B22018" s="68">
        <v>492410187</v>
      </c>
      <c r="C22018" s="68">
        <v>492410187</v>
      </c>
      <c r="D22018" s="69" t="s">
        <v>14579</v>
      </c>
      <c r="E22018" s="65">
        <f>IFERROR(VLOOKUP(C22018,Pivot!A:B,2,0),0)</f>
        <v>0</v>
      </c>
      <c r="F22018" s="65">
        <f>IFERROR(VLOOKUP(C22018,Pivot!A:C,3,0),0)</f>
        <v>0</v>
      </c>
    </row>
    <row r="22019" spans="1:6" x14ac:dyDescent="0.25">
      <c r="A22019" s="68" t="s">
        <v>105</v>
      </c>
      <c r="B22019" s="68">
        <v>492410187</v>
      </c>
      <c r="C22019" s="68">
        <v>8905450413283</v>
      </c>
      <c r="D22019" s="69" t="s">
        <v>14579</v>
      </c>
      <c r="E22019" s="65">
        <f>IFERROR(VLOOKUP(C22019,Pivot!A:B,2,0),0)</f>
        <v>0</v>
      </c>
      <c r="F22019" s="65">
        <f>IFERROR(VLOOKUP(C22019,Pivot!A:C,3,0),0)</f>
        <v>0</v>
      </c>
    </row>
    <row r="22020" spans="1:6" x14ac:dyDescent="0.25">
      <c r="A22020" s="68" t="s">
        <v>105</v>
      </c>
      <c r="B22020" s="68">
        <v>493176213</v>
      </c>
      <c r="C22020" s="68">
        <v>8421134904026</v>
      </c>
      <c r="D22020" s="69" t="s">
        <v>788</v>
      </c>
      <c r="E22020" s="65">
        <f>IFERROR(VLOOKUP(C22020,Pivot!A:B,2,0),0)</f>
        <v>0</v>
      </c>
      <c r="F22020" s="65">
        <f>IFERROR(VLOOKUP(C22020,Pivot!A:C,3,0),0)</f>
        <v>0</v>
      </c>
    </row>
    <row r="22021" spans="1:6" x14ac:dyDescent="0.25">
      <c r="A22021" s="68" t="s">
        <v>105</v>
      </c>
      <c r="B22021" s="68">
        <v>491947815</v>
      </c>
      <c r="C22021" s="68">
        <v>8902057410745</v>
      </c>
      <c r="D22021" s="69" t="s">
        <v>789</v>
      </c>
      <c r="E22021" s="65">
        <f>IFERROR(VLOOKUP(C22021,Pivot!A:B,2,0),0)</f>
        <v>0</v>
      </c>
      <c r="F22021" s="65">
        <f>IFERROR(VLOOKUP(C22021,Pivot!A:C,3,0),0)</f>
        <v>0</v>
      </c>
    </row>
    <row r="22022" spans="1:6" x14ac:dyDescent="0.25">
      <c r="A22022" s="68" t="s">
        <v>105</v>
      </c>
      <c r="B22022" s="68">
        <v>493176575</v>
      </c>
      <c r="C22022" s="68">
        <v>791115723716</v>
      </c>
      <c r="D22022" s="69" t="s">
        <v>790</v>
      </c>
      <c r="E22022" s="65">
        <f>IFERROR(VLOOKUP(C22022,Pivot!A:B,2,0),0)</f>
        <v>0</v>
      </c>
      <c r="F22022" s="65">
        <f>IFERROR(VLOOKUP(C22022,Pivot!A:C,3,0),0)</f>
        <v>0</v>
      </c>
    </row>
    <row r="22023" spans="1:6" x14ac:dyDescent="0.25">
      <c r="A22023" s="68" t="s">
        <v>105</v>
      </c>
      <c r="B22023" s="68">
        <v>492408360</v>
      </c>
      <c r="C22023" s="68">
        <v>492408360</v>
      </c>
      <c r="D22023" s="69" t="s">
        <v>14580</v>
      </c>
      <c r="E22023" s="65">
        <f>IFERROR(VLOOKUP(C22023,Pivot!A:B,2,0),0)</f>
        <v>0</v>
      </c>
      <c r="F22023" s="65">
        <f>IFERROR(VLOOKUP(C22023,Pivot!A:C,3,0),0)</f>
        <v>0</v>
      </c>
    </row>
    <row r="22024" spans="1:6" x14ac:dyDescent="0.25">
      <c r="A22024" s="68" t="s">
        <v>105</v>
      </c>
      <c r="B22024" s="68">
        <v>492408360</v>
      </c>
      <c r="C22024" s="68">
        <v>8905450034167</v>
      </c>
      <c r="D22024" s="69" t="s">
        <v>14580</v>
      </c>
      <c r="E22024" s="65">
        <f>IFERROR(VLOOKUP(C22024,Pivot!A:B,2,0),0)</f>
        <v>0</v>
      </c>
      <c r="F22024" s="65">
        <f>IFERROR(VLOOKUP(C22024,Pivot!A:C,3,0),0)</f>
        <v>0</v>
      </c>
    </row>
    <row r="22025" spans="1:6" x14ac:dyDescent="0.25">
      <c r="A22025" s="68" t="s">
        <v>105</v>
      </c>
      <c r="B22025" s="68">
        <v>492408361</v>
      </c>
      <c r="C22025" s="68">
        <v>492408361</v>
      </c>
      <c r="D22025" s="69" t="s">
        <v>14581</v>
      </c>
      <c r="E22025" s="65">
        <f>IFERROR(VLOOKUP(C22025,Pivot!A:B,2,0),0)</f>
        <v>0</v>
      </c>
      <c r="F22025" s="65">
        <f>IFERROR(VLOOKUP(C22025,Pivot!A:C,3,0),0)</f>
        <v>0</v>
      </c>
    </row>
    <row r="22026" spans="1:6" x14ac:dyDescent="0.25">
      <c r="A22026" s="68" t="s">
        <v>105</v>
      </c>
      <c r="B22026" s="68">
        <v>492408361</v>
      </c>
      <c r="C22026" s="68">
        <v>8905450034174</v>
      </c>
      <c r="D22026" s="69" t="s">
        <v>14581</v>
      </c>
      <c r="E22026" s="65">
        <f>IFERROR(VLOOKUP(C22026,Pivot!A:B,2,0),0)</f>
        <v>0</v>
      </c>
      <c r="F22026" s="65">
        <f>IFERROR(VLOOKUP(C22026,Pivot!A:C,3,0),0)</f>
        <v>0</v>
      </c>
    </row>
    <row r="22027" spans="1:6" x14ac:dyDescent="0.25">
      <c r="A22027" s="68" t="s">
        <v>105</v>
      </c>
      <c r="B22027" s="68">
        <v>492408359</v>
      </c>
      <c r="C22027" s="68">
        <v>492408359</v>
      </c>
      <c r="D22027" s="69" t="s">
        <v>14582</v>
      </c>
      <c r="E22027" s="65">
        <f>IFERROR(VLOOKUP(C22027,Pivot!A:B,2,0),0)</f>
        <v>0</v>
      </c>
      <c r="F22027" s="65">
        <f>IFERROR(VLOOKUP(C22027,Pivot!A:C,3,0),0)</f>
        <v>0</v>
      </c>
    </row>
    <row r="22028" spans="1:6" x14ac:dyDescent="0.25">
      <c r="A22028" s="68" t="s">
        <v>105</v>
      </c>
      <c r="B22028" s="68">
        <v>492408359</v>
      </c>
      <c r="C22028" s="68">
        <v>8905450034150</v>
      </c>
      <c r="D22028" s="69" t="s">
        <v>14582</v>
      </c>
      <c r="E22028" s="65">
        <f>IFERROR(VLOOKUP(C22028,Pivot!A:B,2,0),0)</f>
        <v>0</v>
      </c>
      <c r="F22028" s="65">
        <f>IFERROR(VLOOKUP(C22028,Pivot!A:C,3,0),0)</f>
        <v>0</v>
      </c>
    </row>
    <row r="22029" spans="1:6" x14ac:dyDescent="0.25">
      <c r="A22029" s="68" t="s">
        <v>105</v>
      </c>
      <c r="B22029" s="68">
        <v>492408362</v>
      </c>
      <c r="C22029" s="68">
        <v>492408362</v>
      </c>
      <c r="D22029" s="69" t="s">
        <v>14583</v>
      </c>
      <c r="E22029" s="65">
        <f>IFERROR(VLOOKUP(C22029,Pivot!A:B,2,0),0)</f>
        <v>0</v>
      </c>
      <c r="F22029" s="65">
        <f>IFERROR(VLOOKUP(C22029,Pivot!A:C,3,0),0)</f>
        <v>0</v>
      </c>
    </row>
    <row r="22030" spans="1:6" x14ac:dyDescent="0.25">
      <c r="A22030" s="68" t="s">
        <v>105</v>
      </c>
      <c r="B22030" s="68">
        <v>492408362</v>
      </c>
      <c r="C22030" s="68">
        <v>8905450034181</v>
      </c>
      <c r="D22030" s="69" t="s">
        <v>14583</v>
      </c>
      <c r="E22030" s="65">
        <f>IFERROR(VLOOKUP(C22030,Pivot!A:B,2,0),0)</f>
        <v>0</v>
      </c>
      <c r="F22030" s="65">
        <f>IFERROR(VLOOKUP(C22030,Pivot!A:C,3,0),0)</f>
        <v>0</v>
      </c>
    </row>
    <row r="22031" spans="1:6" x14ac:dyDescent="0.25">
      <c r="A22031" s="68" t="s">
        <v>105</v>
      </c>
      <c r="B22031" s="68">
        <v>492408357</v>
      </c>
      <c r="C22031" s="68">
        <v>492408357</v>
      </c>
      <c r="D22031" s="69" t="s">
        <v>14584</v>
      </c>
      <c r="E22031" s="65">
        <f>IFERROR(VLOOKUP(C22031,Pivot!A:B,2,0),0)</f>
        <v>0</v>
      </c>
      <c r="F22031" s="65">
        <f>IFERROR(VLOOKUP(C22031,Pivot!A:C,3,0),0)</f>
        <v>0</v>
      </c>
    </row>
    <row r="22032" spans="1:6" x14ac:dyDescent="0.25">
      <c r="A22032" s="68" t="s">
        <v>105</v>
      </c>
      <c r="B22032" s="68">
        <v>492408357</v>
      </c>
      <c r="C22032" s="68">
        <v>8905450034136</v>
      </c>
      <c r="D22032" s="69" t="s">
        <v>14584</v>
      </c>
      <c r="E22032" s="65">
        <f>IFERROR(VLOOKUP(C22032,Pivot!A:B,2,0),0)</f>
        <v>0</v>
      </c>
      <c r="F22032" s="65">
        <f>IFERROR(VLOOKUP(C22032,Pivot!A:C,3,0),0)</f>
        <v>0</v>
      </c>
    </row>
    <row r="22033" spans="1:6" x14ac:dyDescent="0.25">
      <c r="A22033" s="68" t="s">
        <v>105</v>
      </c>
      <c r="B22033" s="68">
        <v>492408356</v>
      </c>
      <c r="C22033" s="68">
        <v>492408356</v>
      </c>
      <c r="D22033" s="69" t="s">
        <v>14585</v>
      </c>
      <c r="E22033" s="65">
        <f>IFERROR(VLOOKUP(C22033,Pivot!A:B,2,0),0)</f>
        <v>0</v>
      </c>
      <c r="F22033" s="65">
        <f>IFERROR(VLOOKUP(C22033,Pivot!A:C,3,0),0)</f>
        <v>0</v>
      </c>
    </row>
    <row r="22034" spans="1:6" x14ac:dyDescent="0.25">
      <c r="A22034" s="68" t="s">
        <v>105</v>
      </c>
      <c r="B22034" s="68">
        <v>492408356</v>
      </c>
      <c r="C22034" s="68">
        <v>8905450034129</v>
      </c>
      <c r="D22034" s="69" t="s">
        <v>14585</v>
      </c>
      <c r="E22034" s="65">
        <f>IFERROR(VLOOKUP(C22034,Pivot!A:B,2,0),0)</f>
        <v>0</v>
      </c>
      <c r="F22034" s="65">
        <f>IFERROR(VLOOKUP(C22034,Pivot!A:C,3,0),0)</f>
        <v>0</v>
      </c>
    </row>
    <row r="22035" spans="1:6" x14ac:dyDescent="0.25">
      <c r="A22035" s="68" t="s">
        <v>105</v>
      </c>
      <c r="B22035" s="68">
        <v>492408358</v>
      </c>
      <c r="C22035" s="68">
        <v>492408358</v>
      </c>
      <c r="D22035" s="69" t="s">
        <v>14586</v>
      </c>
      <c r="E22035" s="65">
        <f>IFERROR(VLOOKUP(C22035,Pivot!A:B,2,0),0)</f>
        <v>0</v>
      </c>
      <c r="F22035" s="65">
        <f>IFERROR(VLOOKUP(C22035,Pivot!A:C,3,0),0)</f>
        <v>0</v>
      </c>
    </row>
    <row r="22036" spans="1:6" x14ac:dyDescent="0.25">
      <c r="A22036" s="68" t="s">
        <v>105</v>
      </c>
      <c r="B22036" s="68">
        <v>492408358</v>
      </c>
      <c r="C22036" s="68">
        <v>8905450034143</v>
      </c>
      <c r="D22036" s="69" t="s">
        <v>14586</v>
      </c>
      <c r="E22036" s="65">
        <f>IFERROR(VLOOKUP(C22036,Pivot!A:B,2,0),0)</f>
        <v>0</v>
      </c>
      <c r="F22036" s="65">
        <f>IFERROR(VLOOKUP(C22036,Pivot!A:C,3,0),0)</f>
        <v>0</v>
      </c>
    </row>
    <row r="22037" spans="1:6" x14ac:dyDescent="0.25">
      <c r="A22037" s="68" t="s">
        <v>105</v>
      </c>
      <c r="B22037" s="68">
        <v>492409906</v>
      </c>
      <c r="C22037" s="68">
        <v>8902766546650</v>
      </c>
      <c r="D22037" s="69" t="s">
        <v>14587</v>
      </c>
      <c r="E22037" s="65">
        <f>IFERROR(VLOOKUP(C22037,Pivot!A:B,2,0),0)</f>
        <v>0</v>
      </c>
      <c r="F22037" s="65">
        <f>IFERROR(VLOOKUP(C22037,Pivot!A:C,3,0),0)</f>
        <v>0</v>
      </c>
    </row>
    <row r="22038" spans="1:6" x14ac:dyDescent="0.25">
      <c r="A22038" s="68" t="s">
        <v>105</v>
      </c>
      <c r="B22038" s="68">
        <v>493662868</v>
      </c>
      <c r="C22038" s="68">
        <v>8905450809888</v>
      </c>
      <c r="D22038" s="69" t="s">
        <v>14588</v>
      </c>
      <c r="E22038" s="65">
        <f>IFERROR(VLOOKUP(C22038,Pivot!A:B,2,0),0)</f>
        <v>0</v>
      </c>
      <c r="F22038" s="65">
        <f>IFERROR(VLOOKUP(C22038,Pivot!A:C,3,0),0)</f>
        <v>0</v>
      </c>
    </row>
    <row r="22039" spans="1:6" x14ac:dyDescent="0.25">
      <c r="A22039" s="68" t="s">
        <v>105</v>
      </c>
      <c r="B22039" s="68">
        <v>493662867</v>
      </c>
      <c r="C22039" s="68">
        <v>8905450809871</v>
      </c>
      <c r="D22039" s="69" t="s">
        <v>791</v>
      </c>
      <c r="E22039" s="65">
        <f>IFERROR(VLOOKUP(C22039,Pivot!A:B,2,0),0)</f>
        <v>0</v>
      </c>
      <c r="F22039" s="65">
        <f>IFERROR(VLOOKUP(C22039,Pivot!A:C,3,0),0)</f>
        <v>0</v>
      </c>
    </row>
    <row r="22040" spans="1:6" x14ac:dyDescent="0.25">
      <c r="A22040" s="68" t="s">
        <v>105</v>
      </c>
      <c r="B22040" s="68">
        <v>493176562</v>
      </c>
      <c r="C22040" s="68">
        <v>791115723068</v>
      </c>
      <c r="D22040" s="69" t="s">
        <v>14589</v>
      </c>
      <c r="E22040" s="65">
        <f>IFERROR(VLOOKUP(C22040,Pivot!A:B,2,0),0)</f>
        <v>0</v>
      </c>
      <c r="F22040" s="65">
        <f>IFERROR(VLOOKUP(C22040,Pivot!A:C,3,0),0)</f>
        <v>0</v>
      </c>
    </row>
    <row r="22041" spans="1:6" x14ac:dyDescent="0.25">
      <c r="A22041" s="68" t="s">
        <v>105</v>
      </c>
      <c r="B22041" s="68">
        <v>492908719</v>
      </c>
      <c r="C22041" s="68">
        <v>8904027122504</v>
      </c>
      <c r="D22041" s="69" t="s">
        <v>14590</v>
      </c>
      <c r="E22041" s="65">
        <f>IFERROR(VLOOKUP(C22041,Pivot!A:B,2,0),0)</f>
        <v>0</v>
      </c>
      <c r="F22041" s="65">
        <f>IFERROR(VLOOKUP(C22041,Pivot!A:C,3,0),0)</f>
        <v>0</v>
      </c>
    </row>
    <row r="22042" spans="1:6" x14ac:dyDescent="0.25">
      <c r="A22042" s="68" t="s">
        <v>105</v>
      </c>
      <c r="B22042" s="68">
        <v>493175524</v>
      </c>
      <c r="C22042" s="68">
        <v>8904027124102</v>
      </c>
      <c r="D22042" s="69" t="s">
        <v>14591</v>
      </c>
      <c r="E22042" s="65">
        <f>IFERROR(VLOOKUP(C22042,Pivot!A:B,2,0),0)</f>
        <v>0</v>
      </c>
      <c r="F22042" s="65">
        <f>IFERROR(VLOOKUP(C22042,Pivot!A:C,3,0),0)</f>
        <v>0</v>
      </c>
    </row>
    <row r="22043" spans="1:6" x14ac:dyDescent="0.25">
      <c r="A22043" s="68" t="s">
        <v>105</v>
      </c>
      <c r="B22043" s="68">
        <v>492908822</v>
      </c>
      <c r="C22043" s="68">
        <v>4826000578525</v>
      </c>
      <c r="D22043" s="69" t="s">
        <v>360</v>
      </c>
      <c r="E22043" s="65">
        <f>IFERROR(VLOOKUP(C22043,Pivot!A:B,2,0),0)</f>
        <v>0</v>
      </c>
      <c r="F22043" s="65">
        <f>IFERROR(VLOOKUP(C22043,Pivot!A:C,3,0),0)</f>
        <v>0</v>
      </c>
    </row>
    <row r="22044" spans="1:6" x14ac:dyDescent="0.25">
      <c r="A22044" s="68" t="s">
        <v>105</v>
      </c>
      <c r="B22044" s="68">
        <v>492908821</v>
      </c>
      <c r="C22044" s="68">
        <v>4826000575746</v>
      </c>
      <c r="D22044" s="69" t="s">
        <v>361</v>
      </c>
      <c r="E22044" s="65">
        <f>IFERROR(VLOOKUP(C22044,Pivot!A:B,2,0),0)</f>
        <v>0</v>
      </c>
      <c r="F22044" s="65">
        <f>IFERROR(VLOOKUP(C22044,Pivot!A:C,3,0),0)</f>
        <v>0</v>
      </c>
    </row>
    <row r="22045" spans="1:6" x14ac:dyDescent="0.25">
      <c r="A22045" s="68" t="s">
        <v>105</v>
      </c>
      <c r="B22045" s="68">
        <v>491959787</v>
      </c>
      <c r="C22045" s="68">
        <v>619317027480</v>
      </c>
      <c r="D22045" s="69" t="s">
        <v>362</v>
      </c>
      <c r="E22045" s="65">
        <f>IFERROR(VLOOKUP(C22045,Pivot!A:B,2,0),0)</f>
        <v>0</v>
      </c>
      <c r="F22045" s="65">
        <f>IFERROR(VLOOKUP(C22045,Pivot!A:C,3,0),0)</f>
        <v>0</v>
      </c>
    </row>
    <row r="22046" spans="1:6" x14ac:dyDescent="0.25">
      <c r="A22046" s="68" t="s">
        <v>105</v>
      </c>
      <c r="B22046" s="68">
        <v>491959787</v>
      </c>
      <c r="C22046" s="68">
        <v>8905450033559</v>
      </c>
      <c r="D22046" s="69" t="s">
        <v>362</v>
      </c>
      <c r="E22046" s="65">
        <f>IFERROR(VLOOKUP(C22046,Pivot!A:B,2,0),0)</f>
        <v>0</v>
      </c>
      <c r="F22046" s="65">
        <f>IFERROR(VLOOKUP(C22046,Pivot!A:C,3,0),0)</f>
        <v>0</v>
      </c>
    </row>
    <row r="22047" spans="1:6" x14ac:dyDescent="0.25">
      <c r="A22047" s="68" t="s">
        <v>105</v>
      </c>
      <c r="B22047" s="68">
        <v>493664277</v>
      </c>
      <c r="C22047" s="68">
        <v>8906147810705</v>
      </c>
      <c r="D22047" s="69" t="s">
        <v>14592</v>
      </c>
      <c r="E22047" s="65">
        <f>IFERROR(VLOOKUP(C22047,Pivot!A:B,2,0),0)</f>
        <v>0</v>
      </c>
      <c r="F22047" s="65">
        <f>IFERROR(VLOOKUP(C22047,Pivot!A:C,3,0),0)</f>
        <v>0</v>
      </c>
    </row>
    <row r="22048" spans="1:6" x14ac:dyDescent="0.25">
      <c r="A22048" s="68" t="s">
        <v>105</v>
      </c>
      <c r="B22048" s="68">
        <v>492908723</v>
      </c>
      <c r="C22048" s="68">
        <v>8904027122542</v>
      </c>
      <c r="D22048" s="69" t="s">
        <v>14593</v>
      </c>
      <c r="E22048" s="65">
        <f>IFERROR(VLOOKUP(C22048,Pivot!A:B,2,0),0)</f>
        <v>0</v>
      </c>
      <c r="F22048" s="65">
        <f>IFERROR(VLOOKUP(C22048,Pivot!A:C,3,0),0)</f>
        <v>0</v>
      </c>
    </row>
    <row r="22049" spans="1:6" x14ac:dyDescent="0.25">
      <c r="A22049" s="68" t="s">
        <v>105</v>
      </c>
      <c r="B22049" s="68">
        <v>492908722</v>
      </c>
      <c r="C22049" s="68">
        <v>8904027122559</v>
      </c>
      <c r="D22049" s="69" t="s">
        <v>14594</v>
      </c>
      <c r="E22049" s="65">
        <f>IFERROR(VLOOKUP(C22049,Pivot!A:B,2,0),0)</f>
        <v>0</v>
      </c>
      <c r="F22049" s="65">
        <f>IFERROR(VLOOKUP(C22049,Pivot!A:C,3,0),0)</f>
        <v>0</v>
      </c>
    </row>
    <row r="22050" spans="1:6" x14ac:dyDescent="0.25">
      <c r="A22050" s="68" t="s">
        <v>105</v>
      </c>
      <c r="B22050" s="68">
        <v>492908721</v>
      </c>
      <c r="C22050" s="68">
        <v>8904027122528</v>
      </c>
      <c r="D22050" s="69" t="s">
        <v>14595</v>
      </c>
      <c r="E22050" s="65">
        <f>IFERROR(VLOOKUP(C22050,Pivot!A:B,2,0),0)</f>
        <v>0</v>
      </c>
      <c r="F22050" s="65">
        <f>IFERROR(VLOOKUP(C22050,Pivot!A:C,3,0),0)</f>
        <v>0</v>
      </c>
    </row>
    <row r="22051" spans="1:6" x14ac:dyDescent="0.25">
      <c r="A22051" s="68" t="s">
        <v>105</v>
      </c>
      <c r="B22051" s="68">
        <v>492910681</v>
      </c>
      <c r="C22051" s="68">
        <v>5015353837147</v>
      </c>
      <c r="D22051" s="69" t="s">
        <v>14596</v>
      </c>
      <c r="E22051" s="65">
        <f>IFERROR(VLOOKUP(C22051,Pivot!A:B,2,0),0)</f>
        <v>0</v>
      </c>
      <c r="F22051" s="65">
        <f>IFERROR(VLOOKUP(C22051,Pivot!A:C,3,0),0)</f>
        <v>0</v>
      </c>
    </row>
    <row r="22052" spans="1:6" x14ac:dyDescent="0.25">
      <c r="A22052" s="68" t="s">
        <v>105</v>
      </c>
      <c r="B22052" s="68">
        <v>493173758</v>
      </c>
      <c r="C22052" s="68">
        <v>8905450199521</v>
      </c>
      <c r="D22052" s="69" t="s">
        <v>363</v>
      </c>
      <c r="E22052" s="65">
        <f>IFERROR(VLOOKUP(C22052,Pivot!A:B,2,0),0)</f>
        <v>0</v>
      </c>
      <c r="F22052" s="65">
        <f>IFERROR(VLOOKUP(C22052,Pivot!A:C,3,0),0)</f>
        <v>0</v>
      </c>
    </row>
    <row r="22053" spans="1:6" x14ac:dyDescent="0.25">
      <c r="A22053" s="68" t="s">
        <v>105</v>
      </c>
      <c r="B22053" s="68">
        <v>493173757</v>
      </c>
      <c r="C22053" s="68">
        <v>8905450199514</v>
      </c>
      <c r="D22053" s="69" t="s">
        <v>364</v>
      </c>
      <c r="E22053" s="65">
        <f>IFERROR(VLOOKUP(C22053,Pivot!A:B,2,0),0)</f>
        <v>0</v>
      </c>
      <c r="F22053" s="65">
        <f>IFERROR(VLOOKUP(C22053,Pivot!A:C,3,0),0)</f>
        <v>0</v>
      </c>
    </row>
    <row r="22054" spans="1:6" x14ac:dyDescent="0.25">
      <c r="A22054" s="68" t="s">
        <v>105</v>
      </c>
      <c r="B22054" s="68">
        <v>492910682</v>
      </c>
      <c r="C22054" s="68">
        <v>5015353836850</v>
      </c>
      <c r="D22054" s="69" t="s">
        <v>14597</v>
      </c>
      <c r="E22054" s="65">
        <f>IFERROR(VLOOKUP(C22054,Pivot!A:B,2,0),0)</f>
        <v>0</v>
      </c>
      <c r="F22054" s="65">
        <f>IFERROR(VLOOKUP(C22054,Pivot!A:C,3,0),0)</f>
        <v>0</v>
      </c>
    </row>
    <row r="22055" spans="1:6" x14ac:dyDescent="0.25">
      <c r="A22055" s="68" t="s">
        <v>105</v>
      </c>
      <c r="B22055" s="68">
        <v>492410182</v>
      </c>
      <c r="C22055" s="68">
        <v>492410182</v>
      </c>
      <c r="D22055" s="69" t="s">
        <v>365</v>
      </c>
      <c r="E22055" s="65">
        <f>IFERROR(VLOOKUP(C22055,Pivot!A:B,2,0),0)</f>
        <v>0</v>
      </c>
      <c r="F22055" s="65">
        <f>IFERROR(VLOOKUP(C22055,Pivot!A:C,3,0),0)</f>
        <v>0</v>
      </c>
    </row>
    <row r="22056" spans="1:6" x14ac:dyDescent="0.25">
      <c r="A22056" s="68" t="s">
        <v>105</v>
      </c>
      <c r="B22056" s="68">
        <v>493173761</v>
      </c>
      <c r="C22056" s="68">
        <v>493173761</v>
      </c>
      <c r="D22056" s="69" t="s">
        <v>366</v>
      </c>
      <c r="E22056" s="65">
        <f>IFERROR(VLOOKUP(C22056,Pivot!A:B,2,0),0)</f>
        <v>0</v>
      </c>
      <c r="F22056" s="65">
        <f>IFERROR(VLOOKUP(C22056,Pivot!A:C,3,0),0)</f>
        <v>0</v>
      </c>
    </row>
    <row r="22057" spans="1:6" x14ac:dyDescent="0.25">
      <c r="A22057" s="68" t="s">
        <v>105</v>
      </c>
      <c r="B22057" s="68">
        <v>493663459</v>
      </c>
      <c r="C22057" s="68">
        <v>8904027124393</v>
      </c>
      <c r="D22057" s="69" t="s">
        <v>512</v>
      </c>
      <c r="E22057" s="65">
        <f>IFERROR(VLOOKUP(C22057,Pivot!A:B,2,0),0)</f>
        <v>0</v>
      </c>
      <c r="F22057" s="65">
        <f>IFERROR(VLOOKUP(C22057,Pivot!A:C,3,0),0)</f>
        <v>0</v>
      </c>
    </row>
    <row r="22058" spans="1:6" x14ac:dyDescent="0.25">
      <c r="A22058" s="68" t="s">
        <v>105</v>
      </c>
      <c r="B22058" s="68">
        <v>493173755</v>
      </c>
      <c r="C22058" s="68">
        <v>8905450199491</v>
      </c>
      <c r="D22058" s="69" t="s">
        <v>367</v>
      </c>
      <c r="E22058" s="65">
        <f>IFERROR(VLOOKUP(C22058,Pivot!A:B,2,0),0)</f>
        <v>0</v>
      </c>
      <c r="F22058" s="65">
        <f>IFERROR(VLOOKUP(C22058,Pivot!A:C,3,0),0)</f>
        <v>0</v>
      </c>
    </row>
    <row r="22059" spans="1:6" x14ac:dyDescent="0.25">
      <c r="A22059" s="68" t="s">
        <v>105</v>
      </c>
      <c r="B22059" s="68">
        <v>493173756</v>
      </c>
      <c r="C22059" s="68">
        <v>8905450199507</v>
      </c>
      <c r="D22059" s="69" t="s">
        <v>368</v>
      </c>
      <c r="E22059" s="65">
        <f>IFERROR(VLOOKUP(C22059,Pivot!A:B,2,0),0)</f>
        <v>0</v>
      </c>
      <c r="F22059" s="65">
        <f>IFERROR(VLOOKUP(C22059,Pivot!A:C,3,0),0)</f>
        <v>0</v>
      </c>
    </row>
    <row r="22060" spans="1:6" x14ac:dyDescent="0.25">
      <c r="A22060" s="68" t="s">
        <v>105</v>
      </c>
      <c r="B22060" s="68">
        <v>493173765</v>
      </c>
      <c r="C22060" s="68">
        <v>493173765</v>
      </c>
      <c r="D22060" s="69" t="s">
        <v>369</v>
      </c>
      <c r="E22060" s="65">
        <f>IFERROR(VLOOKUP(C22060,Pivot!A:B,2,0),0)</f>
        <v>0</v>
      </c>
      <c r="F22060" s="65">
        <f>IFERROR(VLOOKUP(C22060,Pivot!A:C,3,0),0)</f>
        <v>0</v>
      </c>
    </row>
    <row r="22061" spans="1:6" x14ac:dyDescent="0.25">
      <c r="A22061" s="68" t="s">
        <v>105</v>
      </c>
      <c r="B22061" s="68">
        <v>492410184</v>
      </c>
      <c r="C22061" s="68">
        <v>492410184</v>
      </c>
      <c r="D22061" s="69" t="s">
        <v>370</v>
      </c>
      <c r="E22061" s="65">
        <f>IFERROR(VLOOKUP(C22061,Pivot!A:B,2,0),0)</f>
        <v>0</v>
      </c>
      <c r="F22061" s="65">
        <f>IFERROR(VLOOKUP(C22061,Pivot!A:C,3,0),0)</f>
        <v>0</v>
      </c>
    </row>
    <row r="22062" spans="1:6" x14ac:dyDescent="0.25">
      <c r="A22062" s="68" t="s">
        <v>105</v>
      </c>
      <c r="B22062" s="68">
        <v>493663458</v>
      </c>
      <c r="C22062" s="68">
        <v>8904027124386</v>
      </c>
      <c r="D22062" s="69" t="s">
        <v>14598</v>
      </c>
      <c r="E22062" s="65">
        <f>IFERROR(VLOOKUP(C22062,Pivot!A:B,2,0),0)</f>
        <v>0</v>
      </c>
      <c r="F22062" s="65">
        <f>IFERROR(VLOOKUP(C22062,Pivot!A:C,3,0),0)</f>
        <v>0</v>
      </c>
    </row>
    <row r="22063" spans="1:6" x14ac:dyDescent="0.25">
      <c r="A22063" s="68" t="s">
        <v>105</v>
      </c>
      <c r="B22063" s="68">
        <v>493174332</v>
      </c>
      <c r="C22063" s="68">
        <v>8905450237063</v>
      </c>
      <c r="D22063" s="69" t="s">
        <v>513</v>
      </c>
      <c r="E22063" s="65">
        <f>IFERROR(VLOOKUP(C22063,Pivot!A:B,2,0),0)</f>
        <v>0</v>
      </c>
      <c r="F22063" s="65">
        <f>IFERROR(VLOOKUP(C22063,Pivot!A:C,3,0),0)</f>
        <v>0</v>
      </c>
    </row>
    <row r="22064" spans="1:6" x14ac:dyDescent="0.25">
      <c r="A22064" s="68" t="s">
        <v>105</v>
      </c>
      <c r="B22064" s="68">
        <v>493175977</v>
      </c>
      <c r="C22064" s="68">
        <v>8905450250550</v>
      </c>
      <c r="D22064" s="69" t="s">
        <v>513</v>
      </c>
      <c r="E22064" s="65">
        <f>IFERROR(VLOOKUP(C22064,Pivot!A:B,2,0),0)</f>
        <v>0</v>
      </c>
      <c r="F22064" s="65">
        <f>IFERROR(VLOOKUP(C22064,Pivot!A:C,3,0),0)</f>
        <v>0</v>
      </c>
    </row>
    <row r="22065" spans="1:6" x14ac:dyDescent="0.25">
      <c r="A22065" s="68" t="s">
        <v>105</v>
      </c>
      <c r="B22065" s="68">
        <v>493663465</v>
      </c>
      <c r="C22065" s="68">
        <v>8904027125055</v>
      </c>
      <c r="D22065" s="69" t="s">
        <v>514</v>
      </c>
      <c r="E22065" s="65">
        <f>IFERROR(VLOOKUP(C22065,Pivot!A:B,2,0),0)</f>
        <v>0</v>
      </c>
      <c r="F22065" s="65">
        <f>IFERROR(VLOOKUP(C22065,Pivot!A:C,3,0),0)</f>
        <v>0</v>
      </c>
    </row>
    <row r="22066" spans="1:6" x14ac:dyDescent="0.25">
      <c r="A22066" s="68" t="s">
        <v>105</v>
      </c>
      <c r="B22066" s="68">
        <v>493663466</v>
      </c>
      <c r="C22066" s="68">
        <v>8904027125062</v>
      </c>
      <c r="D22066" s="69" t="s">
        <v>515</v>
      </c>
      <c r="E22066" s="65">
        <f>IFERROR(VLOOKUP(C22066,Pivot!A:B,2,0),0)</f>
        <v>0</v>
      </c>
      <c r="F22066" s="65">
        <f>IFERROR(VLOOKUP(C22066,Pivot!A:C,3,0),0)</f>
        <v>0</v>
      </c>
    </row>
    <row r="22067" spans="1:6" x14ac:dyDescent="0.25">
      <c r="A22067" s="68" t="s">
        <v>105</v>
      </c>
      <c r="B22067" s="68">
        <v>493663461</v>
      </c>
      <c r="C22067" s="68">
        <v>8904027124416</v>
      </c>
      <c r="D22067" s="69" t="s">
        <v>14599</v>
      </c>
      <c r="E22067" s="65">
        <f>IFERROR(VLOOKUP(C22067,Pivot!A:B,2,0),0)</f>
        <v>0</v>
      </c>
      <c r="F22067" s="65">
        <f>IFERROR(VLOOKUP(C22067,Pivot!A:C,3,0),0)</f>
        <v>0</v>
      </c>
    </row>
    <row r="22068" spans="1:6" x14ac:dyDescent="0.25">
      <c r="A22068" s="68" t="s">
        <v>105</v>
      </c>
      <c r="B22068" s="68">
        <v>492408141</v>
      </c>
      <c r="C22068" s="68">
        <v>492408141</v>
      </c>
      <c r="D22068" s="69" t="s">
        <v>14600</v>
      </c>
      <c r="E22068" s="65">
        <f>IFERROR(VLOOKUP(C22068,Pivot!A:B,2,0),0)</f>
        <v>0</v>
      </c>
      <c r="F22068" s="65">
        <f>IFERROR(VLOOKUP(C22068,Pivot!A:C,3,0),0)</f>
        <v>0</v>
      </c>
    </row>
    <row r="22069" spans="1:6" x14ac:dyDescent="0.25">
      <c r="A22069" s="68" t="s">
        <v>105</v>
      </c>
      <c r="B22069" s="68">
        <v>492408141</v>
      </c>
      <c r="C22069" s="68">
        <v>8905450033542</v>
      </c>
      <c r="D22069" s="69" t="s">
        <v>14600</v>
      </c>
      <c r="E22069" s="65">
        <f>IFERROR(VLOOKUP(C22069,Pivot!A:B,2,0),0)</f>
        <v>0</v>
      </c>
      <c r="F22069" s="65">
        <f>IFERROR(VLOOKUP(C22069,Pivot!A:C,3,0),0)</f>
        <v>0</v>
      </c>
    </row>
    <row r="22070" spans="1:6" x14ac:dyDescent="0.25">
      <c r="A22070" s="68" t="s">
        <v>105</v>
      </c>
      <c r="B22070" s="68">
        <v>494229837</v>
      </c>
      <c r="C22070" s="68">
        <v>8905450758667</v>
      </c>
      <c r="D22070" s="69" t="s">
        <v>371</v>
      </c>
      <c r="E22070" s="65">
        <f>IFERROR(VLOOKUP(C22070,Pivot!A:B,2,0),0)</f>
        <v>0</v>
      </c>
      <c r="F22070" s="65">
        <f>IFERROR(VLOOKUP(C22070,Pivot!A:C,3,0),0)</f>
        <v>0</v>
      </c>
    </row>
    <row r="22071" spans="1:6" x14ac:dyDescent="0.25">
      <c r="A22071" s="68" t="s">
        <v>105</v>
      </c>
      <c r="B22071" s="68">
        <v>493176597</v>
      </c>
      <c r="C22071" s="68">
        <v>8905450416543</v>
      </c>
      <c r="D22071" s="69" t="s">
        <v>14601</v>
      </c>
      <c r="E22071" s="65">
        <f>IFERROR(VLOOKUP(C22071,Pivot!A:B,2,0),0)</f>
        <v>0</v>
      </c>
      <c r="F22071" s="65">
        <f>IFERROR(VLOOKUP(C22071,Pivot!A:C,3,0),0)</f>
        <v>0</v>
      </c>
    </row>
    <row r="22072" spans="1:6" x14ac:dyDescent="0.25">
      <c r="A22072" s="68" t="s">
        <v>105</v>
      </c>
      <c r="B22072" s="68">
        <v>493176596</v>
      </c>
      <c r="C22072" s="68">
        <v>8905450416536</v>
      </c>
      <c r="D22072" s="69" t="s">
        <v>14602</v>
      </c>
      <c r="E22072" s="65">
        <f>IFERROR(VLOOKUP(C22072,Pivot!A:B,2,0),0)</f>
        <v>0</v>
      </c>
      <c r="F22072" s="65">
        <f>IFERROR(VLOOKUP(C22072,Pivot!A:C,3,0),0)</f>
        <v>0</v>
      </c>
    </row>
    <row r="22073" spans="1:6" x14ac:dyDescent="0.25">
      <c r="A22073" s="68" t="s">
        <v>105</v>
      </c>
      <c r="B22073" s="68">
        <v>493176288</v>
      </c>
      <c r="C22073" s="68">
        <v>8905450309302</v>
      </c>
      <c r="D22073" s="69" t="s">
        <v>372</v>
      </c>
      <c r="E22073" s="65">
        <f>IFERROR(VLOOKUP(C22073,Pivot!A:B,2,0),0)</f>
        <v>0</v>
      </c>
      <c r="F22073" s="65">
        <f>IFERROR(VLOOKUP(C22073,Pivot!A:C,3,0),0)</f>
        <v>0</v>
      </c>
    </row>
    <row r="22074" spans="1:6" x14ac:dyDescent="0.25">
      <c r="A22074" s="68" t="s">
        <v>105</v>
      </c>
      <c r="B22074" s="68">
        <v>494229838</v>
      </c>
      <c r="C22074" s="68">
        <v>8905450758674</v>
      </c>
      <c r="D22074" s="69" t="s">
        <v>14603</v>
      </c>
      <c r="E22074" s="65">
        <f>IFERROR(VLOOKUP(C22074,Pivot!A:B,2,0),0)</f>
        <v>0</v>
      </c>
      <c r="F22074" s="65">
        <f>IFERROR(VLOOKUP(C22074,Pivot!A:C,3,0),0)</f>
        <v>0</v>
      </c>
    </row>
    <row r="22075" spans="1:6" x14ac:dyDescent="0.25">
      <c r="A22075" s="68" t="s">
        <v>105</v>
      </c>
      <c r="B22075" s="68">
        <v>493176284</v>
      </c>
      <c r="C22075" s="68">
        <v>8905450309913</v>
      </c>
      <c r="D22075" s="69" t="s">
        <v>373</v>
      </c>
      <c r="E22075" s="65">
        <f>IFERROR(VLOOKUP(C22075,Pivot!A:B,2,0),0)</f>
        <v>0</v>
      </c>
      <c r="F22075" s="65">
        <f>IFERROR(VLOOKUP(C22075,Pivot!A:C,3,0),0)</f>
        <v>0</v>
      </c>
    </row>
    <row r="22076" spans="1:6" x14ac:dyDescent="0.25">
      <c r="A22076" s="68" t="s">
        <v>105</v>
      </c>
      <c r="B22076" s="68">
        <v>493176285</v>
      </c>
      <c r="C22076" s="68">
        <v>8905450309289</v>
      </c>
      <c r="D22076" s="69" t="s">
        <v>374</v>
      </c>
      <c r="E22076" s="65">
        <f>IFERROR(VLOOKUP(C22076,Pivot!A:B,2,0),0)</f>
        <v>0</v>
      </c>
      <c r="F22076" s="65">
        <f>IFERROR(VLOOKUP(C22076,Pivot!A:C,3,0),0)</f>
        <v>0</v>
      </c>
    </row>
    <row r="22077" spans="1:6" x14ac:dyDescent="0.25">
      <c r="A22077" s="68" t="s">
        <v>105</v>
      </c>
      <c r="B22077" s="68">
        <v>492409181</v>
      </c>
      <c r="C22077" s="68">
        <v>8904027122160</v>
      </c>
      <c r="D22077" s="69" t="s">
        <v>14604</v>
      </c>
      <c r="E22077" s="65">
        <f>IFERROR(VLOOKUP(C22077,Pivot!A:B,2,0),0)</f>
        <v>0</v>
      </c>
      <c r="F22077" s="65">
        <f>IFERROR(VLOOKUP(C22077,Pivot!A:C,3,0),0)</f>
        <v>0</v>
      </c>
    </row>
    <row r="22078" spans="1:6" x14ac:dyDescent="0.25">
      <c r="A22078" s="68" t="s">
        <v>105</v>
      </c>
      <c r="B22078" s="68">
        <v>493663460</v>
      </c>
      <c r="C22078" s="68">
        <v>8904027124409</v>
      </c>
      <c r="D22078" s="69" t="s">
        <v>516</v>
      </c>
      <c r="E22078" s="65">
        <f>IFERROR(VLOOKUP(C22078,Pivot!A:B,2,0),0)</f>
        <v>0</v>
      </c>
      <c r="F22078" s="65">
        <f>IFERROR(VLOOKUP(C22078,Pivot!A:C,3,0),0)</f>
        <v>0</v>
      </c>
    </row>
    <row r="22079" spans="1:6" x14ac:dyDescent="0.25">
      <c r="A22079" s="68" t="s">
        <v>105</v>
      </c>
      <c r="B22079" s="68">
        <v>492364446</v>
      </c>
      <c r="C22079" s="68">
        <v>619317027725</v>
      </c>
      <c r="D22079" s="69" t="s">
        <v>517</v>
      </c>
      <c r="E22079" s="65">
        <f>IFERROR(VLOOKUP(C22079,Pivot!A:B,2,0),0)</f>
        <v>0</v>
      </c>
      <c r="F22079" s="65">
        <f>IFERROR(VLOOKUP(C22079,Pivot!A:C,3,0),0)</f>
        <v>0</v>
      </c>
    </row>
    <row r="22080" spans="1:6" x14ac:dyDescent="0.25">
      <c r="A22080" s="68" t="s">
        <v>105</v>
      </c>
      <c r="B22080" s="68">
        <v>492364445</v>
      </c>
      <c r="C22080" s="68">
        <v>619317027701</v>
      </c>
      <c r="D22080" s="69" t="s">
        <v>518</v>
      </c>
      <c r="E22080" s="65">
        <f>IFERROR(VLOOKUP(C22080,Pivot!A:B,2,0),0)</f>
        <v>0</v>
      </c>
      <c r="F22080" s="65">
        <f>IFERROR(VLOOKUP(C22080,Pivot!A:C,3,0),0)</f>
        <v>0</v>
      </c>
    </row>
    <row r="22081" spans="1:6" x14ac:dyDescent="0.25">
      <c r="A22081" s="68" t="s">
        <v>105</v>
      </c>
      <c r="B22081" s="68">
        <v>492364448</v>
      </c>
      <c r="C22081" s="68">
        <v>619317027749</v>
      </c>
      <c r="D22081" s="69" t="s">
        <v>519</v>
      </c>
      <c r="E22081" s="65">
        <f>IFERROR(VLOOKUP(C22081,Pivot!A:B,2,0),0)</f>
        <v>0</v>
      </c>
      <c r="F22081" s="65">
        <f>IFERROR(VLOOKUP(C22081,Pivot!A:C,3,0),0)</f>
        <v>0</v>
      </c>
    </row>
    <row r="22082" spans="1:6" x14ac:dyDescent="0.25">
      <c r="A22082" s="68" t="s">
        <v>105</v>
      </c>
      <c r="B22082" s="68">
        <v>492364447</v>
      </c>
      <c r="C22082" s="68">
        <v>619317027732</v>
      </c>
      <c r="D22082" s="69" t="s">
        <v>520</v>
      </c>
      <c r="E22082" s="65">
        <f>IFERROR(VLOOKUP(C22082,Pivot!A:B,2,0),0)</f>
        <v>0</v>
      </c>
      <c r="F22082" s="65">
        <f>IFERROR(VLOOKUP(C22082,Pivot!A:C,3,0),0)</f>
        <v>0</v>
      </c>
    </row>
    <row r="22083" spans="1:6" x14ac:dyDescent="0.25">
      <c r="A22083" s="68" t="s">
        <v>105</v>
      </c>
      <c r="B22083" s="68">
        <v>492364449</v>
      </c>
      <c r="C22083" s="68">
        <v>619317027718</v>
      </c>
      <c r="D22083" s="69" t="s">
        <v>14605</v>
      </c>
      <c r="E22083" s="65">
        <f>IFERROR(VLOOKUP(C22083,Pivot!A:B,2,0),0)</f>
        <v>0</v>
      </c>
      <c r="F22083" s="65">
        <f>IFERROR(VLOOKUP(C22083,Pivot!A:C,3,0),0)</f>
        <v>0</v>
      </c>
    </row>
    <row r="22084" spans="1:6" x14ac:dyDescent="0.25">
      <c r="A22084" s="68" t="s">
        <v>105</v>
      </c>
      <c r="B22084" s="68">
        <v>492364450</v>
      </c>
      <c r="C22084" s="68">
        <v>619317027756</v>
      </c>
      <c r="D22084" s="69" t="s">
        <v>14606</v>
      </c>
      <c r="E22084" s="65">
        <f>IFERROR(VLOOKUP(C22084,Pivot!A:B,2,0),0)</f>
        <v>0</v>
      </c>
      <c r="F22084" s="65">
        <f>IFERROR(VLOOKUP(C22084,Pivot!A:C,3,0),0)</f>
        <v>0</v>
      </c>
    </row>
    <row r="22085" spans="1:6" x14ac:dyDescent="0.25">
      <c r="A22085" s="68" t="s">
        <v>105</v>
      </c>
      <c r="B22085" s="68">
        <v>492364451</v>
      </c>
      <c r="C22085" s="68">
        <v>619317027763</v>
      </c>
      <c r="D22085" s="69" t="s">
        <v>14607</v>
      </c>
      <c r="E22085" s="65">
        <f>IFERROR(VLOOKUP(C22085,Pivot!A:B,2,0),0)</f>
        <v>0</v>
      </c>
      <c r="F22085" s="65">
        <f>IFERROR(VLOOKUP(C22085,Pivot!A:C,3,0),0)</f>
        <v>0</v>
      </c>
    </row>
    <row r="22086" spans="1:6" x14ac:dyDescent="0.25">
      <c r="A22086" s="68" t="s">
        <v>105</v>
      </c>
      <c r="B22086" s="68">
        <v>493664263</v>
      </c>
      <c r="C22086" s="68">
        <v>8904027124980</v>
      </c>
      <c r="D22086" s="69" t="s">
        <v>521</v>
      </c>
      <c r="E22086" s="65">
        <f>IFERROR(VLOOKUP(C22086,Pivot!A:B,2,0),0)</f>
        <v>0</v>
      </c>
      <c r="F22086" s="65">
        <f>IFERROR(VLOOKUP(C22086,Pivot!A:C,3,0),0)</f>
        <v>0</v>
      </c>
    </row>
    <row r="22087" spans="1:6" x14ac:dyDescent="0.25">
      <c r="A22087" s="68" t="s">
        <v>105</v>
      </c>
      <c r="B22087" s="68">
        <v>493663487</v>
      </c>
      <c r="C22087" s="68">
        <v>493663487</v>
      </c>
      <c r="D22087" s="69" t="s">
        <v>375</v>
      </c>
      <c r="E22087" s="65">
        <f>IFERROR(VLOOKUP(C22087,Pivot!A:B,2,0),0)</f>
        <v>0</v>
      </c>
      <c r="F22087" s="65">
        <f>IFERROR(VLOOKUP(C22087,Pivot!A:C,3,0),0)</f>
        <v>0</v>
      </c>
    </row>
    <row r="22088" spans="1:6" x14ac:dyDescent="0.25">
      <c r="A22088" s="68" t="s">
        <v>105</v>
      </c>
      <c r="B22088" s="68">
        <v>493663487</v>
      </c>
      <c r="C22088" s="68">
        <v>8905450592919</v>
      </c>
      <c r="D22088" s="69" t="s">
        <v>375</v>
      </c>
      <c r="E22088" s="65">
        <f>IFERROR(VLOOKUP(C22088,Pivot!A:B,2,0),0)</f>
        <v>0</v>
      </c>
      <c r="F22088" s="65">
        <f>IFERROR(VLOOKUP(C22088,Pivot!A:C,3,0),0)</f>
        <v>0</v>
      </c>
    </row>
    <row r="22089" spans="1:6" x14ac:dyDescent="0.25">
      <c r="A22089" s="68" t="s">
        <v>105</v>
      </c>
      <c r="B22089" s="68">
        <v>492410183</v>
      </c>
      <c r="C22089" s="68">
        <v>492410183</v>
      </c>
      <c r="D22089" s="69" t="s">
        <v>376</v>
      </c>
      <c r="E22089" s="65">
        <f>IFERROR(VLOOKUP(C22089,Pivot!A:B,2,0),0)</f>
        <v>0</v>
      </c>
      <c r="F22089" s="65">
        <f>IFERROR(VLOOKUP(C22089,Pivot!A:C,3,0),0)</f>
        <v>0</v>
      </c>
    </row>
    <row r="22090" spans="1:6" x14ac:dyDescent="0.25">
      <c r="A22090" s="68" t="s">
        <v>105</v>
      </c>
      <c r="B22090" s="68">
        <v>493173762</v>
      </c>
      <c r="C22090" s="68">
        <v>493173762</v>
      </c>
      <c r="D22090" s="69" t="s">
        <v>377</v>
      </c>
      <c r="E22090" s="65">
        <f>IFERROR(VLOOKUP(C22090,Pivot!A:B,2,0),0)</f>
        <v>0</v>
      </c>
      <c r="F22090" s="65">
        <f>IFERROR(VLOOKUP(C22090,Pivot!A:C,3,0),0)</f>
        <v>0</v>
      </c>
    </row>
    <row r="22091" spans="1:6" x14ac:dyDescent="0.25">
      <c r="A22091" s="68" t="s">
        <v>105</v>
      </c>
      <c r="B22091" s="68">
        <v>493173763</v>
      </c>
      <c r="C22091" s="68">
        <v>493173763</v>
      </c>
      <c r="D22091" s="69" t="s">
        <v>378</v>
      </c>
      <c r="E22091" s="65">
        <f>IFERROR(VLOOKUP(C22091,Pivot!A:B,2,0),0)</f>
        <v>0</v>
      </c>
      <c r="F22091" s="65">
        <f>IFERROR(VLOOKUP(C22091,Pivot!A:C,3,0),0)</f>
        <v>0</v>
      </c>
    </row>
    <row r="22092" spans="1:6" x14ac:dyDescent="0.25">
      <c r="A22092" s="68" t="s">
        <v>105</v>
      </c>
      <c r="B22092" s="68">
        <v>493173764</v>
      </c>
      <c r="C22092" s="68">
        <v>493173764</v>
      </c>
      <c r="D22092" s="69" t="s">
        <v>379</v>
      </c>
      <c r="E22092" s="65">
        <f>IFERROR(VLOOKUP(C22092,Pivot!A:B,2,0),0)</f>
        <v>0</v>
      </c>
      <c r="F22092" s="65">
        <f>IFERROR(VLOOKUP(C22092,Pivot!A:C,3,0),0)</f>
        <v>0</v>
      </c>
    </row>
    <row r="22093" spans="1:6" x14ac:dyDescent="0.25">
      <c r="A22093" s="68" t="s">
        <v>105</v>
      </c>
      <c r="B22093" s="68">
        <v>493663486</v>
      </c>
      <c r="C22093" s="68">
        <v>493663486</v>
      </c>
      <c r="D22093" s="69" t="s">
        <v>380</v>
      </c>
      <c r="E22093" s="65">
        <f>IFERROR(VLOOKUP(C22093,Pivot!A:B,2,0),0)</f>
        <v>0</v>
      </c>
      <c r="F22093" s="65">
        <f>IFERROR(VLOOKUP(C22093,Pivot!A:C,3,0),0)</f>
        <v>0</v>
      </c>
    </row>
    <row r="22094" spans="1:6" x14ac:dyDescent="0.25">
      <c r="A22094" s="68" t="s">
        <v>105</v>
      </c>
      <c r="B22094" s="68">
        <v>493663486</v>
      </c>
      <c r="C22094" s="68">
        <v>8905450592902</v>
      </c>
      <c r="D22094" s="69" t="s">
        <v>380</v>
      </c>
      <c r="E22094" s="65">
        <f>IFERROR(VLOOKUP(C22094,Pivot!A:B,2,0),0)</f>
        <v>0</v>
      </c>
      <c r="F22094" s="65">
        <f>IFERROR(VLOOKUP(C22094,Pivot!A:C,3,0),0)</f>
        <v>0</v>
      </c>
    </row>
    <row r="22095" spans="1:6" x14ac:dyDescent="0.25">
      <c r="A22095" s="68" t="s">
        <v>105</v>
      </c>
      <c r="B22095" s="68">
        <v>492409177</v>
      </c>
      <c r="C22095" s="68">
        <v>8904027122115</v>
      </c>
      <c r="D22095" s="69" t="s">
        <v>14608</v>
      </c>
      <c r="E22095" s="65">
        <f>IFERROR(VLOOKUP(C22095,Pivot!A:B,2,0),0)</f>
        <v>0</v>
      </c>
      <c r="F22095" s="65">
        <f>IFERROR(VLOOKUP(C22095,Pivot!A:C,3,0),0)</f>
        <v>0</v>
      </c>
    </row>
    <row r="22096" spans="1:6" x14ac:dyDescent="0.25">
      <c r="A22096" s="68" t="s">
        <v>105</v>
      </c>
      <c r="B22096" s="68">
        <v>493176600</v>
      </c>
      <c r="C22096" s="68">
        <v>8905450416574</v>
      </c>
      <c r="D22096" s="69" t="s">
        <v>14609</v>
      </c>
      <c r="E22096" s="65">
        <f>IFERROR(VLOOKUP(C22096,Pivot!A:B,2,0),0)</f>
        <v>0</v>
      </c>
      <c r="F22096" s="65">
        <f>IFERROR(VLOOKUP(C22096,Pivot!A:C,3,0),0)</f>
        <v>0</v>
      </c>
    </row>
    <row r="22097" spans="1:6" x14ac:dyDescent="0.25">
      <c r="A22097" s="68" t="s">
        <v>105</v>
      </c>
      <c r="B22097" s="68">
        <v>493176599</v>
      </c>
      <c r="C22097" s="68">
        <v>8905450416567</v>
      </c>
      <c r="D22097" s="69" t="s">
        <v>14610</v>
      </c>
      <c r="E22097" s="65">
        <f>IFERROR(VLOOKUP(C22097,Pivot!A:B,2,0),0)</f>
        <v>0</v>
      </c>
      <c r="F22097" s="65">
        <f>IFERROR(VLOOKUP(C22097,Pivot!A:C,3,0),0)</f>
        <v>0</v>
      </c>
    </row>
    <row r="22098" spans="1:6" x14ac:dyDescent="0.25">
      <c r="A22098" s="68" t="s">
        <v>105</v>
      </c>
      <c r="B22098" s="68">
        <v>493176290</v>
      </c>
      <c r="C22098" s="68">
        <v>8905450309326</v>
      </c>
      <c r="D22098" s="69" t="s">
        <v>381</v>
      </c>
      <c r="E22098" s="65">
        <f>IFERROR(VLOOKUP(C22098,Pivot!A:B,2,0),0)</f>
        <v>0</v>
      </c>
      <c r="F22098" s="65">
        <f>IFERROR(VLOOKUP(C22098,Pivot!A:C,3,0),0)</f>
        <v>0</v>
      </c>
    </row>
    <row r="22099" spans="1:6" x14ac:dyDescent="0.25">
      <c r="A22099" s="68" t="s">
        <v>105</v>
      </c>
      <c r="B22099" s="68">
        <v>493176287</v>
      </c>
      <c r="C22099" s="68">
        <v>8905450309319</v>
      </c>
      <c r="D22099" s="69" t="s">
        <v>382</v>
      </c>
      <c r="E22099" s="65">
        <f>IFERROR(VLOOKUP(C22099,Pivot!A:B,2,0),0)</f>
        <v>0</v>
      </c>
      <c r="F22099" s="65">
        <f>IFERROR(VLOOKUP(C22099,Pivot!A:C,3,0),0)</f>
        <v>0</v>
      </c>
    </row>
    <row r="22100" spans="1:6" x14ac:dyDescent="0.25">
      <c r="A22100" s="68" t="s">
        <v>105</v>
      </c>
      <c r="B22100" s="68">
        <v>493176595</v>
      </c>
      <c r="C22100" s="68">
        <v>8905450416529</v>
      </c>
      <c r="D22100" s="69" t="s">
        <v>14611</v>
      </c>
      <c r="E22100" s="65">
        <f>IFERROR(VLOOKUP(C22100,Pivot!A:B,2,0),0)</f>
        <v>0</v>
      </c>
      <c r="F22100" s="65">
        <f>IFERROR(VLOOKUP(C22100,Pivot!A:C,3,0),0)</f>
        <v>0</v>
      </c>
    </row>
    <row r="22101" spans="1:6" x14ac:dyDescent="0.25">
      <c r="A22101" s="68" t="s">
        <v>105</v>
      </c>
      <c r="B22101" s="68">
        <v>493176286</v>
      </c>
      <c r="C22101" s="68">
        <v>8905450309296</v>
      </c>
      <c r="D22101" s="69" t="s">
        <v>383</v>
      </c>
      <c r="E22101" s="65">
        <f>IFERROR(VLOOKUP(C22101,Pivot!A:B,2,0),0)</f>
        <v>0</v>
      </c>
      <c r="F22101" s="65">
        <f>IFERROR(VLOOKUP(C22101,Pivot!A:C,3,0),0)</f>
        <v>0</v>
      </c>
    </row>
    <row r="22102" spans="1:6" x14ac:dyDescent="0.25">
      <c r="A22102" s="68" t="s">
        <v>105</v>
      </c>
      <c r="B22102" s="68">
        <v>493176594</v>
      </c>
      <c r="C22102" s="68">
        <v>8905450416512</v>
      </c>
      <c r="D22102" s="69" t="s">
        <v>522</v>
      </c>
      <c r="E22102" s="65">
        <f>IFERROR(VLOOKUP(C22102,Pivot!A:B,2,0),0)</f>
        <v>0</v>
      </c>
      <c r="F22102" s="65">
        <f>IFERROR(VLOOKUP(C22102,Pivot!A:C,3,0),0)</f>
        <v>0</v>
      </c>
    </row>
    <row r="22103" spans="1:6" x14ac:dyDescent="0.25">
      <c r="A22103" s="68" t="s">
        <v>105</v>
      </c>
      <c r="B22103" s="68">
        <v>493176289</v>
      </c>
      <c r="C22103" s="68">
        <v>8905450309906</v>
      </c>
      <c r="D22103" s="69" t="s">
        <v>384</v>
      </c>
      <c r="E22103" s="65">
        <f>IFERROR(VLOOKUP(C22103,Pivot!A:B,2,0),0)</f>
        <v>0</v>
      </c>
      <c r="F22103" s="65">
        <f>IFERROR(VLOOKUP(C22103,Pivot!A:C,3,0),0)</f>
        <v>0</v>
      </c>
    </row>
    <row r="22104" spans="1:6" x14ac:dyDescent="0.25">
      <c r="A22104" s="68" t="s">
        <v>105</v>
      </c>
      <c r="B22104" s="68">
        <v>493176598</v>
      </c>
      <c r="C22104" s="68">
        <v>8905450416550</v>
      </c>
      <c r="D22104" s="69" t="s">
        <v>523</v>
      </c>
      <c r="E22104" s="65">
        <f>IFERROR(VLOOKUP(C22104,Pivot!A:B,2,0),0)</f>
        <v>0</v>
      </c>
      <c r="F22104" s="65">
        <f>IFERROR(VLOOKUP(C22104,Pivot!A:C,3,0),0)</f>
        <v>0</v>
      </c>
    </row>
    <row r="22105" spans="1:6" x14ac:dyDescent="0.25">
      <c r="A22105" s="68" t="s">
        <v>105</v>
      </c>
      <c r="B22105" s="68">
        <v>494229938</v>
      </c>
      <c r="C22105" s="68">
        <v>8906153101804</v>
      </c>
      <c r="D22105" s="69" t="s">
        <v>159</v>
      </c>
      <c r="E22105" s="65">
        <f>IFERROR(VLOOKUP(C22105,Pivot!A:B,2,0),0)</f>
        <v>0</v>
      </c>
      <c r="F22105" s="65">
        <f>IFERROR(VLOOKUP(C22105,Pivot!A:C,3,0),0)</f>
        <v>0</v>
      </c>
    </row>
    <row r="22106" spans="1:6" x14ac:dyDescent="0.25">
      <c r="A22106" s="68" t="s">
        <v>105</v>
      </c>
      <c r="B22106" s="68">
        <v>494229938</v>
      </c>
      <c r="C22106" s="68">
        <v>8906153101835</v>
      </c>
      <c r="D22106" s="69" t="s">
        <v>159</v>
      </c>
      <c r="E22106" s="65">
        <f>IFERROR(VLOOKUP(C22106,Pivot!A:B,2,0),0)</f>
        <v>0</v>
      </c>
      <c r="F22106" s="65">
        <f>IFERROR(VLOOKUP(C22106,Pivot!A:C,3,0),0)</f>
        <v>0</v>
      </c>
    </row>
    <row r="22107" spans="1:6" x14ac:dyDescent="0.25">
      <c r="A22107" s="68" t="s">
        <v>105</v>
      </c>
      <c r="B22107" s="68">
        <v>493664265</v>
      </c>
      <c r="C22107" s="68">
        <v>8904027125000</v>
      </c>
      <c r="D22107" s="69" t="s">
        <v>14612</v>
      </c>
      <c r="E22107" s="65">
        <f>IFERROR(VLOOKUP(C22107,Pivot!A:B,2,0),0)</f>
        <v>0</v>
      </c>
      <c r="F22107" s="65">
        <f>IFERROR(VLOOKUP(C22107,Pivot!A:C,3,0),0)</f>
        <v>0</v>
      </c>
    </row>
    <row r="22108" spans="1:6" x14ac:dyDescent="0.25">
      <c r="A22108" s="68" t="s">
        <v>105</v>
      </c>
      <c r="B22108" s="68">
        <v>492364455</v>
      </c>
      <c r="C22108" s="68">
        <v>619317027695</v>
      </c>
      <c r="D22108" s="69" t="s">
        <v>14613</v>
      </c>
      <c r="E22108" s="65">
        <f>IFERROR(VLOOKUP(C22108,Pivot!A:B,2,0),0)</f>
        <v>0</v>
      </c>
      <c r="F22108" s="65">
        <f>IFERROR(VLOOKUP(C22108,Pivot!A:C,3,0),0)</f>
        <v>0</v>
      </c>
    </row>
    <row r="22109" spans="1:6" x14ac:dyDescent="0.25">
      <c r="A22109" s="68" t="s">
        <v>105</v>
      </c>
      <c r="B22109" s="68">
        <v>492364454</v>
      </c>
      <c r="C22109" s="68">
        <v>619317027688</v>
      </c>
      <c r="D22109" s="69" t="s">
        <v>14614</v>
      </c>
      <c r="E22109" s="65">
        <f>IFERROR(VLOOKUP(C22109,Pivot!A:B,2,0),0)</f>
        <v>0</v>
      </c>
      <c r="F22109" s="65">
        <f>IFERROR(VLOOKUP(C22109,Pivot!A:C,3,0),0)</f>
        <v>0</v>
      </c>
    </row>
    <row r="22110" spans="1:6" x14ac:dyDescent="0.25">
      <c r="A22110" s="68" t="s">
        <v>105</v>
      </c>
      <c r="B22110" s="68">
        <v>492364453</v>
      </c>
      <c r="C22110" s="68">
        <v>619317027671</v>
      </c>
      <c r="D22110" s="69" t="s">
        <v>14615</v>
      </c>
      <c r="E22110" s="65">
        <f>IFERROR(VLOOKUP(C22110,Pivot!A:B,2,0),0)</f>
        <v>0</v>
      </c>
      <c r="F22110" s="65">
        <f>IFERROR(VLOOKUP(C22110,Pivot!A:C,3,0),0)</f>
        <v>0</v>
      </c>
    </row>
    <row r="22111" spans="1:6" x14ac:dyDescent="0.25">
      <c r="A22111" s="68" t="s">
        <v>105</v>
      </c>
      <c r="B22111" s="68">
        <v>492364452</v>
      </c>
      <c r="C22111" s="68">
        <v>619317027664</v>
      </c>
      <c r="D22111" s="69" t="s">
        <v>14616</v>
      </c>
      <c r="E22111" s="65">
        <f>IFERROR(VLOOKUP(C22111,Pivot!A:B,2,0),0)</f>
        <v>0</v>
      </c>
      <c r="F22111" s="65">
        <f>IFERROR(VLOOKUP(C22111,Pivot!A:C,3,0),0)</f>
        <v>0</v>
      </c>
    </row>
    <row r="22112" spans="1:6" x14ac:dyDescent="0.25">
      <c r="A22112" s="68" t="s">
        <v>105</v>
      </c>
      <c r="B22112" s="68">
        <v>492408135</v>
      </c>
      <c r="C22112" s="68">
        <v>492408135</v>
      </c>
      <c r="D22112" s="69" t="s">
        <v>385</v>
      </c>
      <c r="E22112" s="65">
        <f>IFERROR(VLOOKUP(C22112,Pivot!A:B,2,0),0)</f>
        <v>0</v>
      </c>
      <c r="F22112" s="65">
        <f>IFERROR(VLOOKUP(C22112,Pivot!A:C,3,0),0)</f>
        <v>0</v>
      </c>
    </row>
    <row r="22113" spans="1:6" x14ac:dyDescent="0.25">
      <c r="A22113" s="68" t="s">
        <v>105</v>
      </c>
      <c r="B22113" s="68">
        <v>492408135</v>
      </c>
      <c r="C22113" s="68">
        <v>8905450033771</v>
      </c>
      <c r="D22113" s="69" t="s">
        <v>385</v>
      </c>
      <c r="E22113" s="65">
        <f>IFERROR(VLOOKUP(C22113,Pivot!A:B,2,0),0)</f>
        <v>0</v>
      </c>
      <c r="F22113" s="65">
        <f>IFERROR(VLOOKUP(C22113,Pivot!A:C,3,0),0)</f>
        <v>0</v>
      </c>
    </row>
    <row r="22114" spans="1:6" x14ac:dyDescent="0.25">
      <c r="A22114" s="68" t="s">
        <v>105</v>
      </c>
      <c r="B22114" s="68">
        <v>492408133</v>
      </c>
      <c r="C22114" s="68">
        <v>492408133</v>
      </c>
      <c r="D22114" s="69" t="s">
        <v>386</v>
      </c>
      <c r="E22114" s="65">
        <f>IFERROR(VLOOKUP(C22114,Pivot!A:B,2,0),0)</f>
        <v>0</v>
      </c>
      <c r="F22114" s="65">
        <f>IFERROR(VLOOKUP(C22114,Pivot!A:C,3,0),0)</f>
        <v>0</v>
      </c>
    </row>
    <row r="22115" spans="1:6" x14ac:dyDescent="0.25">
      <c r="A22115" s="68" t="s">
        <v>105</v>
      </c>
      <c r="B22115" s="68">
        <v>492408133</v>
      </c>
      <c r="C22115" s="68">
        <v>8905450033498</v>
      </c>
      <c r="D22115" s="69" t="s">
        <v>386</v>
      </c>
      <c r="E22115" s="65">
        <f>IFERROR(VLOOKUP(C22115,Pivot!A:B,2,0),0)</f>
        <v>0</v>
      </c>
      <c r="F22115" s="65">
        <f>IFERROR(VLOOKUP(C22115,Pivot!A:C,3,0),0)</f>
        <v>0</v>
      </c>
    </row>
    <row r="22116" spans="1:6" x14ac:dyDescent="0.25">
      <c r="A22116" s="68" t="s">
        <v>105</v>
      </c>
      <c r="B22116" s="68">
        <v>492408134</v>
      </c>
      <c r="C22116" s="68">
        <v>492408134</v>
      </c>
      <c r="D22116" s="69" t="s">
        <v>387</v>
      </c>
      <c r="E22116" s="65">
        <f>IFERROR(VLOOKUP(C22116,Pivot!A:B,2,0),0)</f>
        <v>0</v>
      </c>
      <c r="F22116" s="65">
        <f>IFERROR(VLOOKUP(C22116,Pivot!A:C,3,0),0)</f>
        <v>0</v>
      </c>
    </row>
    <row r="22117" spans="1:6" x14ac:dyDescent="0.25">
      <c r="A22117" s="68" t="s">
        <v>105</v>
      </c>
      <c r="B22117" s="68">
        <v>492408134</v>
      </c>
      <c r="C22117" s="68">
        <v>8905450033504</v>
      </c>
      <c r="D22117" s="69" t="s">
        <v>387</v>
      </c>
      <c r="E22117" s="65">
        <f>IFERROR(VLOOKUP(C22117,Pivot!A:B,2,0),0)</f>
        <v>0</v>
      </c>
      <c r="F22117" s="65">
        <f>IFERROR(VLOOKUP(C22117,Pivot!A:C,3,0),0)</f>
        <v>0</v>
      </c>
    </row>
    <row r="22118" spans="1:6" x14ac:dyDescent="0.25">
      <c r="A22118" s="68" t="s">
        <v>105</v>
      </c>
      <c r="B22118" s="68">
        <v>492408136</v>
      </c>
      <c r="C22118" s="68">
        <v>492408136</v>
      </c>
      <c r="D22118" s="69" t="s">
        <v>388</v>
      </c>
      <c r="E22118" s="65">
        <f>IFERROR(VLOOKUP(C22118,Pivot!A:B,2,0),0)</f>
        <v>0</v>
      </c>
      <c r="F22118" s="65">
        <f>IFERROR(VLOOKUP(C22118,Pivot!A:C,3,0),0)</f>
        <v>0</v>
      </c>
    </row>
    <row r="22119" spans="1:6" x14ac:dyDescent="0.25">
      <c r="A22119" s="68" t="s">
        <v>105</v>
      </c>
      <c r="B22119" s="68">
        <v>492408136</v>
      </c>
      <c r="C22119" s="68">
        <v>8905450033511</v>
      </c>
      <c r="D22119" s="69" t="s">
        <v>388</v>
      </c>
      <c r="E22119" s="65">
        <f>IFERROR(VLOOKUP(C22119,Pivot!A:B,2,0),0)</f>
        <v>0</v>
      </c>
      <c r="F22119" s="65">
        <f>IFERROR(VLOOKUP(C22119,Pivot!A:C,3,0),0)</f>
        <v>0</v>
      </c>
    </row>
    <row r="22120" spans="1:6" x14ac:dyDescent="0.25">
      <c r="A22120" s="68" t="s">
        <v>105</v>
      </c>
      <c r="B22120" s="68">
        <v>492408132</v>
      </c>
      <c r="C22120" s="68">
        <v>492408132</v>
      </c>
      <c r="D22120" s="69" t="s">
        <v>389</v>
      </c>
      <c r="E22120" s="65">
        <f>IFERROR(VLOOKUP(C22120,Pivot!A:B,2,0),0)</f>
        <v>0</v>
      </c>
      <c r="F22120" s="65">
        <f>IFERROR(VLOOKUP(C22120,Pivot!A:C,3,0),0)</f>
        <v>0</v>
      </c>
    </row>
    <row r="22121" spans="1:6" x14ac:dyDescent="0.25">
      <c r="A22121" s="68" t="s">
        <v>105</v>
      </c>
      <c r="B22121" s="68">
        <v>492408132</v>
      </c>
      <c r="C22121" s="68">
        <v>8905450033764</v>
      </c>
      <c r="D22121" s="69" t="s">
        <v>389</v>
      </c>
      <c r="E22121" s="65">
        <f>IFERROR(VLOOKUP(C22121,Pivot!A:B,2,0),0)</f>
        <v>0</v>
      </c>
      <c r="F22121" s="65">
        <f>IFERROR(VLOOKUP(C22121,Pivot!A:C,3,0),0)</f>
        <v>0</v>
      </c>
    </row>
    <row r="22122" spans="1:6" x14ac:dyDescent="0.25">
      <c r="A22122" s="68" t="s">
        <v>105</v>
      </c>
      <c r="B22122" s="68">
        <v>492408131</v>
      </c>
      <c r="C22122" s="68">
        <v>492408131</v>
      </c>
      <c r="D22122" s="69" t="s">
        <v>390</v>
      </c>
      <c r="E22122" s="65">
        <f>IFERROR(VLOOKUP(C22122,Pivot!A:B,2,0),0)</f>
        <v>0</v>
      </c>
      <c r="F22122" s="65">
        <f>IFERROR(VLOOKUP(C22122,Pivot!A:C,3,0),0)</f>
        <v>0</v>
      </c>
    </row>
    <row r="22123" spans="1:6" x14ac:dyDescent="0.25">
      <c r="A22123" s="68" t="s">
        <v>105</v>
      </c>
      <c r="B22123" s="68">
        <v>492408131</v>
      </c>
      <c r="C22123" s="68">
        <v>8905450033481</v>
      </c>
      <c r="D22123" s="69" t="s">
        <v>390</v>
      </c>
      <c r="E22123" s="65">
        <f>IFERROR(VLOOKUP(C22123,Pivot!A:B,2,0),0)</f>
        <v>0</v>
      </c>
      <c r="F22123" s="65">
        <f>IFERROR(VLOOKUP(C22123,Pivot!A:C,3,0),0)</f>
        <v>0</v>
      </c>
    </row>
    <row r="22124" spans="1:6" x14ac:dyDescent="0.25">
      <c r="A22124" s="68" t="s">
        <v>105</v>
      </c>
      <c r="B22124" s="68">
        <v>494229927</v>
      </c>
      <c r="C22124" s="68">
        <v>8905450811447</v>
      </c>
      <c r="D22124" s="69" t="s">
        <v>14617</v>
      </c>
      <c r="E22124" s="65">
        <f>IFERROR(VLOOKUP(C22124,Pivot!A:B,2,0),0)</f>
        <v>0</v>
      </c>
      <c r="F22124" s="65">
        <f>IFERROR(VLOOKUP(C22124,Pivot!A:C,3,0),0)</f>
        <v>0</v>
      </c>
    </row>
    <row r="22125" spans="1:6" x14ac:dyDescent="0.25">
      <c r="A22125" s="68" t="s">
        <v>105</v>
      </c>
      <c r="B22125" s="68">
        <v>494229925</v>
      </c>
      <c r="C22125" s="68">
        <v>8905450811430</v>
      </c>
      <c r="D22125" s="69" t="s">
        <v>14618</v>
      </c>
      <c r="E22125" s="65">
        <f>IFERROR(VLOOKUP(C22125,Pivot!A:B,2,0),0)</f>
        <v>0</v>
      </c>
      <c r="F22125" s="65">
        <f>IFERROR(VLOOKUP(C22125,Pivot!A:C,3,0),0)</f>
        <v>0</v>
      </c>
    </row>
    <row r="22126" spans="1:6" x14ac:dyDescent="0.25">
      <c r="A22126" s="68" t="s">
        <v>105</v>
      </c>
      <c r="B22126" s="68">
        <v>493173759</v>
      </c>
      <c r="C22126" s="68">
        <v>8905450199538</v>
      </c>
      <c r="D22126" s="69" t="s">
        <v>391</v>
      </c>
      <c r="E22126" s="65">
        <f>IFERROR(VLOOKUP(C22126,Pivot!A:B,2,0),0)</f>
        <v>0</v>
      </c>
      <c r="F22126" s="65">
        <f>IFERROR(VLOOKUP(C22126,Pivot!A:C,3,0),0)</f>
        <v>0</v>
      </c>
    </row>
    <row r="22127" spans="1:6" x14ac:dyDescent="0.25">
      <c r="A22127" s="68" t="s">
        <v>105</v>
      </c>
      <c r="B22127" s="68">
        <v>493173759</v>
      </c>
      <c r="C22127" s="68">
        <v>5015353752181</v>
      </c>
      <c r="D22127" s="69" t="s">
        <v>391</v>
      </c>
      <c r="E22127" s="65">
        <f>IFERROR(VLOOKUP(C22127,Pivot!A:B,2,0),0)</f>
        <v>0</v>
      </c>
      <c r="F22127" s="65">
        <f>IFERROR(VLOOKUP(C22127,Pivot!A:C,3,0),0)</f>
        <v>0</v>
      </c>
    </row>
    <row r="22128" spans="1:6" x14ac:dyDescent="0.25">
      <c r="A22128" s="68" t="s">
        <v>105</v>
      </c>
      <c r="B22128" s="68">
        <v>492408129</v>
      </c>
      <c r="C22128" s="68">
        <v>492408129</v>
      </c>
      <c r="D22128" s="69" t="s">
        <v>14619</v>
      </c>
      <c r="E22128" s="65">
        <f>IFERROR(VLOOKUP(C22128,Pivot!A:B,2,0),0)</f>
        <v>0</v>
      </c>
      <c r="F22128" s="65">
        <f>IFERROR(VLOOKUP(C22128,Pivot!A:C,3,0),0)</f>
        <v>0</v>
      </c>
    </row>
    <row r="22129" spans="1:6" x14ac:dyDescent="0.25">
      <c r="A22129" s="68" t="s">
        <v>105</v>
      </c>
      <c r="B22129" s="68">
        <v>492408129</v>
      </c>
      <c r="C22129" s="68">
        <v>8905450033467</v>
      </c>
      <c r="D22129" s="69" t="s">
        <v>14619</v>
      </c>
      <c r="E22129" s="65">
        <f>IFERROR(VLOOKUP(C22129,Pivot!A:B,2,0),0)</f>
        <v>0</v>
      </c>
      <c r="F22129" s="65">
        <f>IFERROR(VLOOKUP(C22129,Pivot!A:C,3,0),0)</f>
        <v>0</v>
      </c>
    </row>
    <row r="22130" spans="1:6" x14ac:dyDescent="0.25">
      <c r="A22130" s="68" t="s">
        <v>105</v>
      </c>
      <c r="B22130" s="68">
        <v>492408126</v>
      </c>
      <c r="C22130" s="68">
        <v>492408126</v>
      </c>
      <c r="D22130" s="69" t="s">
        <v>14620</v>
      </c>
      <c r="E22130" s="65">
        <f>IFERROR(VLOOKUP(C22130,Pivot!A:B,2,0),0)</f>
        <v>0</v>
      </c>
      <c r="F22130" s="65">
        <f>IFERROR(VLOOKUP(C22130,Pivot!A:C,3,0),0)</f>
        <v>0</v>
      </c>
    </row>
    <row r="22131" spans="1:6" x14ac:dyDescent="0.25">
      <c r="A22131" s="68" t="s">
        <v>105</v>
      </c>
      <c r="B22131" s="68">
        <v>492408126</v>
      </c>
      <c r="C22131" s="68">
        <v>8905450033436</v>
      </c>
      <c r="D22131" s="69" t="s">
        <v>14620</v>
      </c>
      <c r="E22131" s="65">
        <f>IFERROR(VLOOKUP(C22131,Pivot!A:B,2,0),0)</f>
        <v>0</v>
      </c>
      <c r="F22131" s="65">
        <f>IFERROR(VLOOKUP(C22131,Pivot!A:C,3,0),0)</f>
        <v>0</v>
      </c>
    </row>
    <row r="22132" spans="1:6" x14ac:dyDescent="0.25">
      <c r="A22132" s="68" t="s">
        <v>105</v>
      </c>
      <c r="B22132" s="68">
        <v>492408128</v>
      </c>
      <c r="C22132" s="68">
        <v>492408128</v>
      </c>
      <c r="D22132" s="69" t="s">
        <v>14621</v>
      </c>
      <c r="E22132" s="65">
        <f>IFERROR(VLOOKUP(C22132,Pivot!A:B,2,0),0)</f>
        <v>0</v>
      </c>
      <c r="F22132" s="65">
        <f>IFERROR(VLOOKUP(C22132,Pivot!A:C,3,0),0)</f>
        <v>0</v>
      </c>
    </row>
    <row r="22133" spans="1:6" x14ac:dyDescent="0.25">
      <c r="A22133" s="68" t="s">
        <v>105</v>
      </c>
      <c r="B22133" s="68">
        <v>492408128</v>
      </c>
      <c r="C22133" s="68">
        <v>8905450033450</v>
      </c>
      <c r="D22133" s="69" t="s">
        <v>14621</v>
      </c>
      <c r="E22133" s="65">
        <f>IFERROR(VLOOKUP(C22133,Pivot!A:B,2,0),0)</f>
        <v>0</v>
      </c>
      <c r="F22133" s="65">
        <f>IFERROR(VLOOKUP(C22133,Pivot!A:C,3,0),0)</f>
        <v>0</v>
      </c>
    </row>
    <row r="22134" spans="1:6" x14ac:dyDescent="0.25">
      <c r="A22134" s="68" t="s">
        <v>105</v>
      </c>
      <c r="B22134" s="68">
        <v>492408127</v>
      </c>
      <c r="C22134" s="68">
        <v>492408127</v>
      </c>
      <c r="D22134" s="69" t="s">
        <v>14622</v>
      </c>
      <c r="E22134" s="65">
        <f>IFERROR(VLOOKUP(C22134,Pivot!A:B,2,0),0)</f>
        <v>0</v>
      </c>
      <c r="F22134" s="65">
        <f>IFERROR(VLOOKUP(C22134,Pivot!A:C,3,0),0)</f>
        <v>0</v>
      </c>
    </row>
    <row r="22135" spans="1:6" x14ac:dyDescent="0.25">
      <c r="A22135" s="68" t="s">
        <v>105</v>
      </c>
      <c r="B22135" s="68">
        <v>492408127</v>
      </c>
      <c r="C22135" s="68">
        <v>8905450033443</v>
      </c>
      <c r="D22135" s="69" t="s">
        <v>14622</v>
      </c>
      <c r="E22135" s="65">
        <f>IFERROR(VLOOKUP(C22135,Pivot!A:B,2,0),0)</f>
        <v>0</v>
      </c>
      <c r="F22135" s="65">
        <f>IFERROR(VLOOKUP(C22135,Pivot!A:C,3,0),0)</f>
        <v>0</v>
      </c>
    </row>
    <row r="22136" spans="1:6" x14ac:dyDescent="0.25">
      <c r="A22136" s="68" t="s">
        <v>105</v>
      </c>
      <c r="B22136" s="68">
        <v>492408125</v>
      </c>
      <c r="C22136" s="68">
        <v>492408125</v>
      </c>
      <c r="D22136" s="69" t="s">
        <v>14623</v>
      </c>
      <c r="E22136" s="65">
        <f>IFERROR(VLOOKUP(C22136,Pivot!A:B,2,0),0)</f>
        <v>0</v>
      </c>
      <c r="F22136" s="65">
        <f>IFERROR(VLOOKUP(C22136,Pivot!A:C,3,0),0)</f>
        <v>0</v>
      </c>
    </row>
    <row r="22137" spans="1:6" x14ac:dyDescent="0.25">
      <c r="A22137" s="68" t="s">
        <v>105</v>
      </c>
      <c r="B22137" s="68">
        <v>492408125</v>
      </c>
      <c r="C22137" s="68">
        <v>8905450033429</v>
      </c>
      <c r="D22137" s="69" t="s">
        <v>14623</v>
      </c>
      <c r="E22137" s="65">
        <f>IFERROR(VLOOKUP(C22137,Pivot!A:B,2,0),0)</f>
        <v>0</v>
      </c>
      <c r="F22137" s="65">
        <f>IFERROR(VLOOKUP(C22137,Pivot!A:C,3,0),0)</f>
        <v>0</v>
      </c>
    </row>
    <row r="22138" spans="1:6" x14ac:dyDescent="0.25">
      <c r="A22138" s="68" t="s">
        <v>105</v>
      </c>
      <c r="B22138" s="68">
        <v>492408130</v>
      </c>
      <c r="C22138" s="68">
        <v>492408130</v>
      </c>
      <c r="D22138" s="69" t="s">
        <v>14623</v>
      </c>
      <c r="E22138" s="65">
        <f>IFERROR(VLOOKUP(C22138,Pivot!A:B,2,0),0)</f>
        <v>0</v>
      </c>
      <c r="F22138" s="65">
        <f>IFERROR(VLOOKUP(C22138,Pivot!A:C,3,0),0)</f>
        <v>0</v>
      </c>
    </row>
    <row r="22139" spans="1:6" x14ac:dyDescent="0.25">
      <c r="A22139" s="68" t="s">
        <v>105</v>
      </c>
      <c r="B22139" s="68">
        <v>492408130</v>
      </c>
      <c r="C22139" s="68">
        <v>8905450033474</v>
      </c>
      <c r="D22139" s="69" t="s">
        <v>14623</v>
      </c>
      <c r="E22139" s="65">
        <f>IFERROR(VLOOKUP(C22139,Pivot!A:B,2,0),0)</f>
        <v>0</v>
      </c>
      <c r="F22139" s="65">
        <f>IFERROR(VLOOKUP(C22139,Pivot!A:C,3,0),0)</f>
        <v>0</v>
      </c>
    </row>
    <row r="22140" spans="1:6" x14ac:dyDescent="0.25">
      <c r="A22140" s="68" t="s">
        <v>105</v>
      </c>
      <c r="B22140" s="68">
        <v>492408123</v>
      </c>
      <c r="C22140" s="68">
        <v>492408123</v>
      </c>
      <c r="D22140" s="69" t="s">
        <v>392</v>
      </c>
      <c r="E22140" s="65">
        <f>IFERROR(VLOOKUP(C22140,Pivot!A:B,2,0),0)</f>
        <v>0</v>
      </c>
      <c r="F22140" s="65">
        <f>IFERROR(VLOOKUP(C22140,Pivot!A:C,3,0),0)</f>
        <v>0</v>
      </c>
    </row>
    <row r="22141" spans="1:6" x14ac:dyDescent="0.25">
      <c r="A22141" s="68" t="s">
        <v>105</v>
      </c>
      <c r="B22141" s="68">
        <v>492408123</v>
      </c>
      <c r="C22141" s="68">
        <v>8905450033412</v>
      </c>
      <c r="D22141" s="69" t="s">
        <v>392</v>
      </c>
      <c r="E22141" s="65">
        <f>IFERROR(VLOOKUP(C22141,Pivot!A:B,2,0),0)</f>
        <v>0</v>
      </c>
      <c r="F22141" s="65">
        <f>IFERROR(VLOOKUP(C22141,Pivot!A:C,3,0),0)</f>
        <v>0</v>
      </c>
    </row>
    <row r="22142" spans="1:6" x14ac:dyDescent="0.25">
      <c r="A22142" s="68" t="s">
        <v>105</v>
      </c>
      <c r="B22142" s="68">
        <v>492408124</v>
      </c>
      <c r="C22142" s="68">
        <v>492408124</v>
      </c>
      <c r="D22142" s="69" t="s">
        <v>14624</v>
      </c>
      <c r="E22142" s="65">
        <f>IFERROR(VLOOKUP(C22142,Pivot!A:B,2,0),0)</f>
        <v>0</v>
      </c>
      <c r="F22142" s="65">
        <f>IFERROR(VLOOKUP(C22142,Pivot!A:C,3,0),0)</f>
        <v>0</v>
      </c>
    </row>
    <row r="22143" spans="1:6" x14ac:dyDescent="0.25">
      <c r="A22143" s="68" t="s">
        <v>105</v>
      </c>
      <c r="B22143" s="68">
        <v>493173760</v>
      </c>
      <c r="C22143" s="68">
        <v>8905450199545</v>
      </c>
      <c r="D22143" s="69" t="s">
        <v>524</v>
      </c>
      <c r="E22143" s="65">
        <f>IFERROR(VLOOKUP(C22143,Pivot!A:B,2,0),0)</f>
        <v>0</v>
      </c>
      <c r="F22143" s="65">
        <f>IFERROR(VLOOKUP(C22143,Pivot!A:C,3,0),0)</f>
        <v>0</v>
      </c>
    </row>
    <row r="22144" spans="1:6" x14ac:dyDescent="0.25">
      <c r="A22144" s="68" t="s">
        <v>105</v>
      </c>
      <c r="B22144" s="68">
        <v>493173760</v>
      </c>
      <c r="C22144" s="68">
        <v>5015353752228</v>
      </c>
      <c r="D22144" s="69" t="s">
        <v>524</v>
      </c>
      <c r="E22144" s="65">
        <f>IFERROR(VLOOKUP(C22144,Pivot!A:B,2,0),0)</f>
        <v>0</v>
      </c>
      <c r="F22144" s="65">
        <f>IFERROR(VLOOKUP(C22144,Pivot!A:C,3,0),0)</f>
        <v>0</v>
      </c>
    </row>
    <row r="22145" spans="1:6" x14ac:dyDescent="0.25">
      <c r="A22145" s="68" t="s">
        <v>105</v>
      </c>
      <c r="B22145" s="68">
        <v>492408122</v>
      </c>
      <c r="C22145" s="68">
        <v>492408122</v>
      </c>
      <c r="D22145" s="69" t="s">
        <v>393</v>
      </c>
      <c r="E22145" s="65">
        <f>IFERROR(VLOOKUP(C22145,Pivot!A:B,2,0),0)</f>
        <v>0</v>
      </c>
      <c r="F22145" s="65">
        <f>IFERROR(VLOOKUP(C22145,Pivot!A:C,3,0),0)</f>
        <v>0</v>
      </c>
    </row>
    <row r="22146" spans="1:6" x14ac:dyDescent="0.25">
      <c r="A22146" s="68" t="s">
        <v>105</v>
      </c>
      <c r="B22146" s="68">
        <v>492408122</v>
      </c>
      <c r="C22146" s="68">
        <v>8905450033405</v>
      </c>
      <c r="D22146" s="69" t="s">
        <v>393</v>
      </c>
      <c r="E22146" s="65">
        <f>IFERROR(VLOOKUP(C22146,Pivot!A:B,2,0),0)</f>
        <v>0</v>
      </c>
      <c r="F22146" s="65">
        <f>IFERROR(VLOOKUP(C22146,Pivot!A:C,3,0),0)</f>
        <v>0</v>
      </c>
    </row>
    <row r="22147" spans="1:6" x14ac:dyDescent="0.25">
      <c r="A22147" s="68" t="s">
        <v>105</v>
      </c>
      <c r="B22147" s="68">
        <v>492408121</v>
      </c>
      <c r="C22147" s="68">
        <v>492408121</v>
      </c>
      <c r="D22147" s="69" t="s">
        <v>394</v>
      </c>
      <c r="E22147" s="65">
        <f>IFERROR(VLOOKUP(C22147,Pivot!A:B,2,0),0)</f>
        <v>0</v>
      </c>
      <c r="F22147" s="65">
        <f>IFERROR(VLOOKUP(C22147,Pivot!A:C,3,0),0)</f>
        <v>0</v>
      </c>
    </row>
    <row r="22148" spans="1:6" x14ac:dyDescent="0.25">
      <c r="A22148" s="68" t="s">
        <v>105</v>
      </c>
      <c r="B22148" s="68">
        <v>492408121</v>
      </c>
      <c r="C22148" s="68">
        <v>8905450033399</v>
      </c>
      <c r="D22148" s="69" t="s">
        <v>394</v>
      </c>
      <c r="E22148" s="65">
        <f>IFERROR(VLOOKUP(C22148,Pivot!A:B,2,0),0)</f>
        <v>0</v>
      </c>
      <c r="F22148" s="65">
        <f>IFERROR(VLOOKUP(C22148,Pivot!A:C,3,0),0)</f>
        <v>0</v>
      </c>
    </row>
    <row r="22149" spans="1:6" x14ac:dyDescent="0.25">
      <c r="A22149" s="68" t="s">
        <v>105</v>
      </c>
      <c r="B22149" s="68">
        <v>492408121</v>
      </c>
      <c r="C22149" s="68">
        <v>5015353752235</v>
      </c>
      <c r="D22149" s="69" t="s">
        <v>394</v>
      </c>
      <c r="E22149" s="65">
        <f>IFERROR(VLOOKUP(C22149,Pivot!A:B,2,0),0)</f>
        <v>0</v>
      </c>
      <c r="F22149" s="65">
        <f>IFERROR(VLOOKUP(C22149,Pivot!A:C,3,0),0)</f>
        <v>0</v>
      </c>
    </row>
    <row r="22150" spans="1:6" x14ac:dyDescent="0.25">
      <c r="A22150" s="68" t="s">
        <v>105</v>
      </c>
      <c r="B22150" s="68">
        <v>492410180</v>
      </c>
      <c r="C22150" s="68">
        <v>492410180</v>
      </c>
      <c r="D22150" s="69" t="s">
        <v>14625</v>
      </c>
      <c r="E22150" s="65">
        <f>IFERROR(VLOOKUP(C22150,Pivot!A:B,2,0),0)</f>
        <v>0</v>
      </c>
      <c r="F22150" s="65">
        <f>IFERROR(VLOOKUP(C22150,Pivot!A:C,3,0),0)</f>
        <v>0</v>
      </c>
    </row>
    <row r="22151" spans="1:6" x14ac:dyDescent="0.25">
      <c r="A22151" s="68" t="s">
        <v>105</v>
      </c>
      <c r="B22151" s="68">
        <v>492410180</v>
      </c>
      <c r="C22151" s="68">
        <v>8905450112087</v>
      </c>
      <c r="D22151" s="69" t="s">
        <v>14625</v>
      </c>
      <c r="E22151" s="65">
        <f>IFERROR(VLOOKUP(C22151,Pivot!A:B,2,0),0)</f>
        <v>0</v>
      </c>
      <c r="F22151" s="65">
        <f>IFERROR(VLOOKUP(C22151,Pivot!A:C,3,0),0)</f>
        <v>0</v>
      </c>
    </row>
    <row r="22152" spans="1:6" x14ac:dyDescent="0.25">
      <c r="A22152" s="68" t="s">
        <v>105</v>
      </c>
      <c r="B22152" s="68">
        <v>492408265</v>
      </c>
      <c r="C22152" s="68">
        <v>492408265</v>
      </c>
      <c r="D22152" s="69" t="s">
        <v>525</v>
      </c>
      <c r="E22152" s="65">
        <f>IFERROR(VLOOKUP(C22152,Pivot!A:B,2,0),0)</f>
        <v>0</v>
      </c>
      <c r="F22152" s="65">
        <f>IFERROR(VLOOKUP(C22152,Pivot!A:C,3,0),0)</f>
        <v>0</v>
      </c>
    </row>
    <row r="22153" spans="1:6" x14ac:dyDescent="0.25">
      <c r="A22153" s="68" t="s">
        <v>105</v>
      </c>
      <c r="B22153" s="68">
        <v>492408265</v>
      </c>
      <c r="C22153" s="68">
        <v>8905450033627</v>
      </c>
      <c r="D22153" s="69" t="s">
        <v>525</v>
      </c>
      <c r="E22153" s="65">
        <f>IFERROR(VLOOKUP(C22153,Pivot!A:B,2,0),0)</f>
        <v>0</v>
      </c>
      <c r="F22153" s="65">
        <f>IFERROR(VLOOKUP(C22153,Pivot!A:C,3,0),0)</f>
        <v>0</v>
      </c>
    </row>
    <row r="22154" spans="1:6" x14ac:dyDescent="0.25">
      <c r="A22154" s="68" t="s">
        <v>105</v>
      </c>
      <c r="B22154" s="68">
        <v>492408265</v>
      </c>
      <c r="C22154" s="68">
        <v>8905450112094</v>
      </c>
      <c r="D22154" s="69" t="s">
        <v>525</v>
      </c>
      <c r="E22154" s="65">
        <f>IFERROR(VLOOKUP(C22154,Pivot!A:B,2,0),0)</f>
        <v>0</v>
      </c>
      <c r="F22154" s="65">
        <f>IFERROR(VLOOKUP(C22154,Pivot!A:C,3,0),0)</f>
        <v>0</v>
      </c>
    </row>
    <row r="22155" spans="1:6" x14ac:dyDescent="0.25">
      <c r="A22155" s="68" t="s">
        <v>105</v>
      </c>
      <c r="B22155" s="68">
        <v>492910130</v>
      </c>
      <c r="C22155" s="68">
        <v>8905450135680</v>
      </c>
      <c r="D22155" s="69" t="s">
        <v>526</v>
      </c>
      <c r="E22155" s="65">
        <f>IFERROR(VLOOKUP(C22155,Pivot!A:B,2,0),0)</f>
        <v>0</v>
      </c>
      <c r="F22155" s="65">
        <f>IFERROR(VLOOKUP(C22155,Pivot!A:C,3,0),0)</f>
        <v>0</v>
      </c>
    </row>
    <row r="22156" spans="1:6" x14ac:dyDescent="0.25">
      <c r="A22156" s="68" t="s">
        <v>105</v>
      </c>
      <c r="B22156" s="68">
        <v>492408266</v>
      </c>
      <c r="C22156" s="68">
        <v>492408266</v>
      </c>
      <c r="D22156" s="69" t="s">
        <v>527</v>
      </c>
      <c r="E22156" s="65">
        <f>IFERROR(VLOOKUP(C22156,Pivot!A:B,2,0),0)</f>
        <v>0</v>
      </c>
      <c r="F22156" s="65">
        <f>IFERROR(VLOOKUP(C22156,Pivot!A:C,3,0),0)</f>
        <v>0</v>
      </c>
    </row>
    <row r="22157" spans="1:6" x14ac:dyDescent="0.25">
      <c r="A22157" s="68" t="s">
        <v>105</v>
      </c>
      <c r="B22157" s="68">
        <v>492408266</v>
      </c>
      <c r="C22157" s="68">
        <v>8905450033634</v>
      </c>
      <c r="D22157" s="69" t="s">
        <v>527</v>
      </c>
      <c r="E22157" s="65">
        <f>IFERROR(VLOOKUP(C22157,Pivot!A:B,2,0),0)</f>
        <v>0</v>
      </c>
      <c r="F22157" s="65">
        <f>IFERROR(VLOOKUP(C22157,Pivot!A:C,3,0),0)</f>
        <v>0</v>
      </c>
    </row>
    <row r="22158" spans="1:6" x14ac:dyDescent="0.25">
      <c r="A22158" s="68" t="s">
        <v>105</v>
      </c>
      <c r="B22158" s="68">
        <v>491603929</v>
      </c>
      <c r="C22158" s="68">
        <v>5015353609164</v>
      </c>
      <c r="D22158" s="69" t="s">
        <v>395</v>
      </c>
      <c r="E22158" s="65">
        <f>IFERROR(VLOOKUP(C22158,Pivot!A:B,2,0),0)</f>
        <v>0</v>
      </c>
      <c r="F22158" s="65">
        <f>IFERROR(VLOOKUP(C22158,Pivot!A:C,3,0),0)</f>
        <v>0</v>
      </c>
    </row>
    <row r="22159" spans="1:6" x14ac:dyDescent="0.25">
      <c r="A22159" s="68" t="s">
        <v>105</v>
      </c>
      <c r="B22159" s="68">
        <v>493664268</v>
      </c>
      <c r="C22159" s="68">
        <v>8904027125031</v>
      </c>
      <c r="D22159" s="69" t="s">
        <v>528</v>
      </c>
      <c r="E22159" s="65">
        <f>IFERROR(VLOOKUP(C22159,Pivot!A:B,2,0),0)</f>
        <v>0</v>
      </c>
      <c r="F22159" s="65">
        <f>IFERROR(VLOOKUP(C22159,Pivot!A:C,3,0),0)</f>
        <v>0</v>
      </c>
    </row>
    <row r="22160" spans="1:6" x14ac:dyDescent="0.25">
      <c r="A22160" s="68" t="s">
        <v>105</v>
      </c>
      <c r="B22160" s="68">
        <v>493664262</v>
      </c>
      <c r="C22160" s="68">
        <v>8904027124973</v>
      </c>
      <c r="D22160" s="69" t="s">
        <v>14626</v>
      </c>
      <c r="E22160" s="65">
        <f>IFERROR(VLOOKUP(C22160,Pivot!A:B,2,0),0)</f>
        <v>0</v>
      </c>
      <c r="F22160" s="65">
        <f>IFERROR(VLOOKUP(C22160,Pivot!A:C,3,0),0)</f>
        <v>0</v>
      </c>
    </row>
    <row r="22161" spans="1:6" x14ac:dyDescent="0.25">
      <c r="A22161" s="68" t="s">
        <v>105</v>
      </c>
      <c r="B22161" s="68">
        <v>493173754</v>
      </c>
      <c r="C22161" s="68">
        <v>8906153100197</v>
      </c>
      <c r="D22161" s="69" t="s">
        <v>14627</v>
      </c>
      <c r="E22161" s="65">
        <f>IFERROR(VLOOKUP(C22161,Pivot!A:B,2,0),0)</f>
        <v>0</v>
      </c>
      <c r="F22161" s="65">
        <f>IFERROR(VLOOKUP(C22161,Pivot!A:C,3,0),0)</f>
        <v>0</v>
      </c>
    </row>
    <row r="22162" spans="1:6" x14ac:dyDescent="0.25">
      <c r="A22162" s="68" t="s">
        <v>105</v>
      </c>
      <c r="B22162" s="68">
        <v>493173754</v>
      </c>
      <c r="C22162" s="68">
        <v>8906153100005</v>
      </c>
      <c r="D22162" s="69" t="s">
        <v>14627</v>
      </c>
      <c r="E22162" s="65">
        <f>IFERROR(VLOOKUP(C22162,Pivot!A:B,2,0),0)</f>
        <v>0</v>
      </c>
      <c r="F22162" s="65">
        <f>IFERROR(VLOOKUP(C22162,Pivot!A:C,3,0),0)</f>
        <v>0</v>
      </c>
    </row>
    <row r="22163" spans="1:6" x14ac:dyDescent="0.25">
      <c r="A22163" s="68" t="s">
        <v>105</v>
      </c>
      <c r="B22163" s="68">
        <v>493173753</v>
      </c>
      <c r="C22163" s="68">
        <v>8906153100180</v>
      </c>
      <c r="D22163" s="69" t="s">
        <v>14628</v>
      </c>
      <c r="E22163" s="65">
        <f>IFERROR(VLOOKUP(C22163,Pivot!A:B,2,0),0)</f>
        <v>0</v>
      </c>
      <c r="F22163" s="65">
        <f>IFERROR(VLOOKUP(C22163,Pivot!A:C,3,0),0)</f>
        <v>0</v>
      </c>
    </row>
    <row r="22164" spans="1:6" x14ac:dyDescent="0.25">
      <c r="A22164" s="68" t="s">
        <v>105</v>
      </c>
      <c r="B22164" s="68">
        <v>493173751</v>
      </c>
      <c r="C22164" s="68">
        <v>8906153100500</v>
      </c>
      <c r="D22164" s="69" t="s">
        <v>14629</v>
      </c>
      <c r="E22164" s="65">
        <f>IFERROR(VLOOKUP(C22164,Pivot!A:B,2,0),0)</f>
        <v>0</v>
      </c>
      <c r="F22164" s="65">
        <f>IFERROR(VLOOKUP(C22164,Pivot!A:C,3,0),0)</f>
        <v>0</v>
      </c>
    </row>
    <row r="22165" spans="1:6" x14ac:dyDescent="0.25">
      <c r="A22165" s="68" t="s">
        <v>105</v>
      </c>
      <c r="B22165" s="68">
        <v>493173752</v>
      </c>
      <c r="C22165" s="68">
        <v>8906153100487</v>
      </c>
      <c r="D22165" s="69" t="s">
        <v>14630</v>
      </c>
      <c r="E22165" s="65">
        <f>IFERROR(VLOOKUP(C22165,Pivot!A:B,2,0),0)</f>
        <v>0</v>
      </c>
      <c r="F22165" s="65">
        <f>IFERROR(VLOOKUP(C22165,Pivot!A:C,3,0),0)</f>
        <v>0</v>
      </c>
    </row>
    <row r="22166" spans="1:6" x14ac:dyDescent="0.25">
      <c r="A22166" s="68" t="s">
        <v>105</v>
      </c>
      <c r="B22166" s="68">
        <v>493173752</v>
      </c>
      <c r="C22166" s="68">
        <v>8906153100494</v>
      </c>
      <c r="D22166" s="69" t="s">
        <v>14630</v>
      </c>
      <c r="E22166" s="65">
        <f>IFERROR(VLOOKUP(C22166,Pivot!A:B,2,0),0)</f>
        <v>0</v>
      </c>
      <c r="F22166" s="65">
        <f>IFERROR(VLOOKUP(C22166,Pivot!A:C,3,0),0)</f>
        <v>0</v>
      </c>
    </row>
    <row r="22167" spans="1:6" x14ac:dyDescent="0.25">
      <c r="A22167" s="68" t="s">
        <v>105</v>
      </c>
      <c r="B22167" s="68">
        <v>491602655</v>
      </c>
      <c r="C22167" s="68">
        <v>8904027118385</v>
      </c>
      <c r="D22167" s="69" t="s">
        <v>11092</v>
      </c>
      <c r="E22167" s="65">
        <f>IFERROR(VLOOKUP(C22167,Pivot!A:B,2,0),0)</f>
        <v>0</v>
      </c>
      <c r="F22167" s="65">
        <f>IFERROR(VLOOKUP(C22167,Pivot!A:C,3,0),0)</f>
        <v>0</v>
      </c>
    </row>
    <row r="22168" spans="1:6" x14ac:dyDescent="0.25">
      <c r="A22168" s="68" t="s">
        <v>105</v>
      </c>
      <c r="B22168" s="68">
        <v>491602662</v>
      </c>
      <c r="C22168" s="68">
        <v>8904027118460</v>
      </c>
      <c r="D22168" s="69" t="s">
        <v>529</v>
      </c>
      <c r="E22168" s="65">
        <f>IFERROR(VLOOKUP(C22168,Pivot!A:B,2,0),0)</f>
        <v>0</v>
      </c>
      <c r="F22168" s="65">
        <f>IFERROR(VLOOKUP(C22168,Pivot!A:C,3,0),0)</f>
        <v>0</v>
      </c>
    </row>
    <row r="22169" spans="1:6" x14ac:dyDescent="0.25">
      <c r="A22169" s="68" t="s">
        <v>105</v>
      </c>
      <c r="B22169" s="68">
        <v>493663464</v>
      </c>
      <c r="C22169" s="68">
        <v>8904027124447</v>
      </c>
      <c r="D22169" s="69" t="s">
        <v>14631</v>
      </c>
      <c r="E22169" s="65">
        <f>IFERROR(VLOOKUP(C22169,Pivot!A:B,2,0),0)</f>
        <v>0</v>
      </c>
      <c r="F22169" s="65">
        <f>IFERROR(VLOOKUP(C22169,Pivot!A:C,3,0),0)</f>
        <v>0</v>
      </c>
    </row>
    <row r="22170" spans="1:6" x14ac:dyDescent="0.25">
      <c r="A22170" s="68" t="s">
        <v>105</v>
      </c>
      <c r="B22170" s="68">
        <v>493663457</v>
      </c>
      <c r="C22170" s="68">
        <v>8904027124379</v>
      </c>
      <c r="D22170" s="69" t="s">
        <v>530</v>
      </c>
      <c r="E22170" s="65">
        <f>IFERROR(VLOOKUP(C22170,Pivot!A:B,2,0),0)</f>
        <v>0</v>
      </c>
      <c r="F22170" s="65">
        <f>IFERROR(VLOOKUP(C22170,Pivot!A:C,3,0),0)</f>
        <v>0</v>
      </c>
    </row>
    <row r="22171" spans="1:6" x14ac:dyDescent="0.25">
      <c r="A22171" s="68" t="s">
        <v>105</v>
      </c>
      <c r="B22171" s="68">
        <v>493663456</v>
      </c>
      <c r="C22171" s="68">
        <v>8904027124355</v>
      </c>
      <c r="D22171" s="69" t="s">
        <v>531</v>
      </c>
      <c r="E22171" s="65">
        <f>IFERROR(VLOOKUP(C22171,Pivot!A:B,2,0),0)</f>
        <v>0</v>
      </c>
      <c r="F22171" s="65">
        <f>IFERROR(VLOOKUP(C22171,Pivot!A:C,3,0),0)</f>
        <v>0</v>
      </c>
    </row>
    <row r="22172" spans="1:6" x14ac:dyDescent="0.25">
      <c r="A22172" s="68" t="s">
        <v>105</v>
      </c>
      <c r="B22172" s="68">
        <v>493664250</v>
      </c>
      <c r="C22172" s="68">
        <v>8904027125239</v>
      </c>
      <c r="D22172" s="69" t="s">
        <v>532</v>
      </c>
      <c r="E22172" s="65">
        <f>IFERROR(VLOOKUP(C22172,Pivot!A:B,2,0),0)</f>
        <v>0</v>
      </c>
      <c r="F22172" s="65">
        <f>IFERROR(VLOOKUP(C22172,Pivot!A:C,3,0),0)</f>
        <v>0</v>
      </c>
    </row>
    <row r="22173" spans="1:6" x14ac:dyDescent="0.25">
      <c r="A22173" s="68" t="s">
        <v>105</v>
      </c>
      <c r="B22173" s="68">
        <v>493664276</v>
      </c>
      <c r="C22173" s="68">
        <v>6930751322370</v>
      </c>
      <c r="D22173" s="69" t="s">
        <v>533</v>
      </c>
      <c r="E22173" s="65">
        <f>IFERROR(VLOOKUP(C22173,Pivot!A:B,2,0),0)</f>
        <v>0</v>
      </c>
      <c r="F22173" s="65">
        <f>IFERROR(VLOOKUP(C22173,Pivot!A:C,3,0),0)</f>
        <v>0</v>
      </c>
    </row>
    <row r="22174" spans="1:6" x14ac:dyDescent="0.25">
      <c r="A22174" s="68" t="s">
        <v>105</v>
      </c>
      <c r="B22174" s="68">
        <v>493664249</v>
      </c>
      <c r="C22174" s="68">
        <v>8904027125222</v>
      </c>
      <c r="D22174" s="69" t="s">
        <v>534</v>
      </c>
      <c r="E22174" s="65">
        <f>IFERROR(VLOOKUP(C22174,Pivot!A:B,2,0),0)</f>
        <v>0</v>
      </c>
      <c r="F22174" s="65">
        <f>IFERROR(VLOOKUP(C22174,Pivot!A:C,3,0),0)</f>
        <v>0</v>
      </c>
    </row>
    <row r="22175" spans="1:6" x14ac:dyDescent="0.25">
      <c r="A22175" s="68" t="s">
        <v>105</v>
      </c>
      <c r="B22175" s="68">
        <v>494230030</v>
      </c>
      <c r="C22175" s="68">
        <v>796554109282</v>
      </c>
      <c r="D22175" s="69" t="s">
        <v>160</v>
      </c>
      <c r="E22175" s="65">
        <f>IFERROR(VLOOKUP(C22175,Pivot!A:B,2,0),0)</f>
        <v>0</v>
      </c>
      <c r="F22175" s="65">
        <f>IFERROR(VLOOKUP(C22175,Pivot!A:C,3,0),0)</f>
        <v>0</v>
      </c>
    </row>
    <row r="22176" spans="1:6" x14ac:dyDescent="0.25">
      <c r="A22176" s="68" t="s">
        <v>105</v>
      </c>
      <c r="B22176" s="68">
        <v>494230029</v>
      </c>
      <c r="C22176" s="68">
        <v>796554109275</v>
      </c>
      <c r="D22176" s="69" t="s">
        <v>161</v>
      </c>
      <c r="E22176" s="65">
        <f>IFERROR(VLOOKUP(C22176,Pivot!A:B,2,0),0)</f>
        <v>0</v>
      </c>
      <c r="F22176" s="65">
        <f>IFERROR(VLOOKUP(C22176,Pivot!A:C,3,0),0)</f>
        <v>0</v>
      </c>
    </row>
    <row r="22177" spans="1:6" x14ac:dyDescent="0.25">
      <c r="A22177" s="68" t="s">
        <v>105</v>
      </c>
      <c r="B22177" s="68">
        <v>494230028</v>
      </c>
      <c r="C22177" s="68">
        <v>796554109268</v>
      </c>
      <c r="D22177" s="69" t="s">
        <v>162</v>
      </c>
      <c r="E22177" s="65">
        <f>IFERROR(VLOOKUP(C22177,Pivot!A:B,2,0),0)</f>
        <v>0</v>
      </c>
      <c r="F22177" s="65">
        <f>IFERROR(VLOOKUP(C22177,Pivot!A:C,3,0),0)</f>
        <v>0</v>
      </c>
    </row>
    <row r="22178" spans="1:6" x14ac:dyDescent="0.25">
      <c r="A22178" s="68" t="s">
        <v>105</v>
      </c>
      <c r="B22178" s="68">
        <v>492408262</v>
      </c>
      <c r="C22178" s="68">
        <v>492408262</v>
      </c>
      <c r="D22178" s="69" t="s">
        <v>163</v>
      </c>
      <c r="E22178" s="65">
        <f>IFERROR(VLOOKUP(C22178,Pivot!A:B,2,0),0)</f>
        <v>0</v>
      </c>
      <c r="F22178" s="65">
        <f>IFERROR(VLOOKUP(C22178,Pivot!A:C,3,0),0)</f>
        <v>0</v>
      </c>
    </row>
    <row r="22179" spans="1:6" x14ac:dyDescent="0.25">
      <c r="A22179" s="68" t="s">
        <v>105</v>
      </c>
      <c r="B22179" s="68">
        <v>492408262</v>
      </c>
      <c r="C22179" s="68">
        <v>8905450033597</v>
      </c>
      <c r="D22179" s="69" t="s">
        <v>163</v>
      </c>
      <c r="E22179" s="65">
        <f>IFERROR(VLOOKUP(C22179,Pivot!A:B,2,0),0)</f>
        <v>0</v>
      </c>
      <c r="F22179" s="65">
        <f>IFERROR(VLOOKUP(C22179,Pivot!A:C,3,0),0)</f>
        <v>0</v>
      </c>
    </row>
    <row r="22180" spans="1:6" x14ac:dyDescent="0.25">
      <c r="A22180" s="68" t="s">
        <v>105</v>
      </c>
      <c r="B22180" s="68">
        <v>493664273</v>
      </c>
      <c r="C22180" s="68">
        <v>619317026995</v>
      </c>
      <c r="D22180" s="69" t="s">
        <v>14632</v>
      </c>
      <c r="E22180" s="65">
        <f>IFERROR(VLOOKUP(C22180,Pivot!A:B,2,0),0)</f>
        <v>0</v>
      </c>
      <c r="F22180" s="65">
        <f>IFERROR(VLOOKUP(C22180,Pivot!A:C,3,0),0)</f>
        <v>0</v>
      </c>
    </row>
    <row r="22181" spans="1:6" x14ac:dyDescent="0.25">
      <c r="A22181" s="68" t="s">
        <v>105</v>
      </c>
      <c r="B22181" s="68">
        <v>493664272</v>
      </c>
      <c r="C22181" s="68">
        <v>619317026988</v>
      </c>
      <c r="D22181" s="69" t="s">
        <v>14633</v>
      </c>
      <c r="E22181" s="65">
        <f>IFERROR(VLOOKUP(C22181,Pivot!A:B,2,0),0)</f>
        <v>0</v>
      </c>
      <c r="F22181" s="65">
        <f>IFERROR(VLOOKUP(C22181,Pivot!A:C,3,0),0)</f>
        <v>0</v>
      </c>
    </row>
    <row r="22182" spans="1:6" x14ac:dyDescent="0.25">
      <c r="A22182" s="68" t="s">
        <v>105</v>
      </c>
      <c r="B22182" s="68">
        <v>492409176</v>
      </c>
      <c r="C22182" s="68">
        <v>8904027122108</v>
      </c>
      <c r="D22182" s="69" t="s">
        <v>396</v>
      </c>
      <c r="E22182" s="65">
        <f>IFERROR(VLOOKUP(C22182,Pivot!A:B,2,0),0)</f>
        <v>0</v>
      </c>
      <c r="F22182" s="65">
        <f>IFERROR(VLOOKUP(C22182,Pivot!A:C,3,0),0)</f>
        <v>0</v>
      </c>
    </row>
    <row r="22183" spans="1:6" x14ac:dyDescent="0.25">
      <c r="A22183" s="68" t="s">
        <v>105</v>
      </c>
      <c r="B22183" s="68">
        <v>492410177</v>
      </c>
      <c r="C22183" s="68">
        <v>492410177</v>
      </c>
      <c r="D22183" s="69" t="s">
        <v>397</v>
      </c>
      <c r="E22183" s="65">
        <f>IFERROR(VLOOKUP(C22183,Pivot!A:B,2,0),0)</f>
        <v>0</v>
      </c>
      <c r="F22183" s="65">
        <f>IFERROR(VLOOKUP(C22183,Pivot!A:C,3,0),0)</f>
        <v>0</v>
      </c>
    </row>
    <row r="22184" spans="1:6" x14ac:dyDescent="0.25">
      <c r="A22184" s="68" t="s">
        <v>105</v>
      </c>
      <c r="B22184" s="68">
        <v>492410177</v>
      </c>
      <c r="C22184" s="68">
        <v>8905450112063</v>
      </c>
      <c r="D22184" s="69" t="s">
        <v>397</v>
      </c>
      <c r="E22184" s="65">
        <f>IFERROR(VLOOKUP(C22184,Pivot!A:B,2,0),0)</f>
        <v>0</v>
      </c>
      <c r="F22184" s="65">
        <f>IFERROR(VLOOKUP(C22184,Pivot!A:C,3,0),0)</f>
        <v>0</v>
      </c>
    </row>
    <row r="22185" spans="1:6" x14ac:dyDescent="0.25">
      <c r="A22185" s="68" t="s">
        <v>105</v>
      </c>
      <c r="B22185" s="68">
        <v>492410178</v>
      </c>
      <c r="C22185" s="68">
        <v>492410178</v>
      </c>
      <c r="D22185" s="69" t="s">
        <v>398</v>
      </c>
      <c r="E22185" s="65">
        <f>IFERROR(VLOOKUP(C22185,Pivot!A:B,2,0),0)</f>
        <v>0</v>
      </c>
      <c r="F22185" s="65">
        <f>IFERROR(VLOOKUP(C22185,Pivot!A:C,3,0),0)</f>
        <v>0</v>
      </c>
    </row>
    <row r="22186" spans="1:6" x14ac:dyDescent="0.25">
      <c r="A22186" s="68" t="s">
        <v>105</v>
      </c>
      <c r="B22186" s="68">
        <v>492410178</v>
      </c>
      <c r="C22186" s="68">
        <v>8905450112056</v>
      </c>
      <c r="D22186" s="69" t="s">
        <v>398</v>
      </c>
      <c r="E22186" s="65">
        <f>IFERROR(VLOOKUP(C22186,Pivot!A:B,2,0),0)</f>
        <v>0</v>
      </c>
      <c r="F22186" s="65">
        <f>IFERROR(VLOOKUP(C22186,Pivot!A:C,3,0),0)</f>
        <v>0</v>
      </c>
    </row>
    <row r="22187" spans="1:6" x14ac:dyDescent="0.25">
      <c r="A22187" s="68" t="s">
        <v>105</v>
      </c>
      <c r="B22187" s="68">
        <v>492408263</v>
      </c>
      <c r="C22187" s="68">
        <v>492408263</v>
      </c>
      <c r="D22187" s="69" t="s">
        <v>399</v>
      </c>
      <c r="E22187" s="65">
        <f>IFERROR(VLOOKUP(C22187,Pivot!A:B,2,0),0)</f>
        <v>0</v>
      </c>
      <c r="F22187" s="65">
        <f>IFERROR(VLOOKUP(C22187,Pivot!A:C,3,0),0)</f>
        <v>0</v>
      </c>
    </row>
    <row r="22188" spans="1:6" x14ac:dyDescent="0.25">
      <c r="A22188" s="68" t="s">
        <v>105</v>
      </c>
      <c r="B22188" s="68">
        <v>492408263</v>
      </c>
      <c r="C22188" s="68">
        <v>8905450033603</v>
      </c>
      <c r="D22188" s="69" t="s">
        <v>399</v>
      </c>
      <c r="E22188" s="65">
        <f>IFERROR(VLOOKUP(C22188,Pivot!A:B,2,0),0)</f>
        <v>0</v>
      </c>
      <c r="F22188" s="65">
        <f>IFERROR(VLOOKUP(C22188,Pivot!A:C,3,0),0)</f>
        <v>0</v>
      </c>
    </row>
    <row r="22189" spans="1:6" x14ac:dyDescent="0.25">
      <c r="A22189" s="68" t="s">
        <v>105</v>
      </c>
      <c r="B22189" s="68">
        <v>492408263</v>
      </c>
      <c r="C22189" s="68">
        <v>8905450112070</v>
      </c>
      <c r="D22189" s="69" t="s">
        <v>399</v>
      </c>
      <c r="E22189" s="65">
        <f>IFERROR(VLOOKUP(C22189,Pivot!A:B,2,0),0)</f>
        <v>0</v>
      </c>
      <c r="F22189" s="65">
        <f>IFERROR(VLOOKUP(C22189,Pivot!A:C,3,0),0)</f>
        <v>0</v>
      </c>
    </row>
    <row r="22190" spans="1:6" x14ac:dyDescent="0.25">
      <c r="A22190" s="68" t="s">
        <v>105</v>
      </c>
      <c r="B22190" s="68">
        <v>492910349</v>
      </c>
      <c r="C22190" s="68">
        <v>8904027123594</v>
      </c>
      <c r="D22190" s="69" t="s">
        <v>400</v>
      </c>
      <c r="E22190" s="65">
        <f>IFERROR(VLOOKUP(C22190,Pivot!A:B,2,0),0)</f>
        <v>0</v>
      </c>
      <c r="F22190" s="65">
        <f>IFERROR(VLOOKUP(C22190,Pivot!A:C,3,0),0)</f>
        <v>0</v>
      </c>
    </row>
    <row r="22191" spans="1:6" x14ac:dyDescent="0.25">
      <c r="A22191" s="68" t="s">
        <v>105</v>
      </c>
      <c r="B22191" s="68">
        <v>492910350</v>
      </c>
      <c r="C22191" s="68">
        <v>8904027123600</v>
      </c>
      <c r="D22191" s="69" t="s">
        <v>401</v>
      </c>
      <c r="E22191" s="65">
        <f>IFERROR(VLOOKUP(C22191,Pivot!A:B,2,0),0)</f>
        <v>0</v>
      </c>
      <c r="F22191" s="65">
        <f>IFERROR(VLOOKUP(C22191,Pivot!A:C,3,0),0)</f>
        <v>0</v>
      </c>
    </row>
    <row r="22192" spans="1:6" x14ac:dyDescent="0.25">
      <c r="A22192" s="68" t="s">
        <v>105</v>
      </c>
      <c r="B22192" s="68">
        <v>492910347</v>
      </c>
      <c r="C22192" s="68">
        <v>8904027123563</v>
      </c>
      <c r="D22192" s="69" t="s">
        <v>402</v>
      </c>
      <c r="E22192" s="65">
        <f>IFERROR(VLOOKUP(C22192,Pivot!A:B,2,0),0)</f>
        <v>0</v>
      </c>
      <c r="F22192" s="65">
        <f>IFERROR(VLOOKUP(C22192,Pivot!A:C,3,0),0)</f>
        <v>0</v>
      </c>
    </row>
    <row r="22193" spans="1:6" x14ac:dyDescent="0.25">
      <c r="A22193" s="68" t="s">
        <v>105</v>
      </c>
      <c r="B22193" s="68">
        <v>492910348</v>
      </c>
      <c r="C22193" s="68">
        <v>8904027123587</v>
      </c>
      <c r="D22193" s="69" t="s">
        <v>403</v>
      </c>
      <c r="E22193" s="65">
        <f>IFERROR(VLOOKUP(C22193,Pivot!A:B,2,0),0)</f>
        <v>0</v>
      </c>
      <c r="F22193" s="65">
        <f>IFERROR(VLOOKUP(C22193,Pivot!A:C,3,0),0)</f>
        <v>0</v>
      </c>
    </row>
    <row r="22194" spans="1:6" x14ac:dyDescent="0.25">
      <c r="A22194" s="68" t="s">
        <v>105</v>
      </c>
      <c r="B22194" s="68">
        <v>492910351</v>
      </c>
      <c r="C22194" s="68">
        <v>8904027123617</v>
      </c>
      <c r="D22194" s="69" t="s">
        <v>404</v>
      </c>
      <c r="E22194" s="65">
        <f>IFERROR(VLOOKUP(C22194,Pivot!A:B,2,0),0)</f>
        <v>0</v>
      </c>
      <c r="F22194" s="65">
        <f>IFERROR(VLOOKUP(C22194,Pivot!A:C,3,0),0)</f>
        <v>0</v>
      </c>
    </row>
    <row r="22195" spans="1:6" x14ac:dyDescent="0.25">
      <c r="A22195" s="68" t="s">
        <v>105</v>
      </c>
      <c r="B22195" s="68">
        <v>492409178</v>
      </c>
      <c r="C22195" s="68">
        <v>8904027122139</v>
      </c>
      <c r="D22195" s="69" t="s">
        <v>14634</v>
      </c>
      <c r="E22195" s="65">
        <f>IFERROR(VLOOKUP(C22195,Pivot!A:B,2,0),0)</f>
        <v>0</v>
      </c>
      <c r="F22195" s="65">
        <f>IFERROR(VLOOKUP(C22195,Pivot!A:C,3,0),0)</f>
        <v>0</v>
      </c>
    </row>
    <row r="22196" spans="1:6" x14ac:dyDescent="0.25">
      <c r="A22196" s="68" t="s">
        <v>105</v>
      </c>
      <c r="B22196" s="68">
        <v>492409241</v>
      </c>
      <c r="C22196" s="68">
        <v>8906138270402</v>
      </c>
      <c r="D22196" s="69" t="s">
        <v>14635</v>
      </c>
      <c r="E22196" s="65">
        <f>IFERROR(VLOOKUP(C22196,Pivot!A:B,2,0),0)</f>
        <v>0</v>
      </c>
      <c r="F22196" s="65">
        <f>IFERROR(VLOOKUP(C22196,Pivot!A:C,3,0),0)</f>
        <v>0</v>
      </c>
    </row>
    <row r="22197" spans="1:6" x14ac:dyDescent="0.25">
      <c r="A22197" s="68" t="s">
        <v>105</v>
      </c>
      <c r="B22197" s="68">
        <v>492409242</v>
      </c>
      <c r="C22197" s="68">
        <v>8906138270419</v>
      </c>
      <c r="D22197" s="69" t="s">
        <v>14635</v>
      </c>
      <c r="E22197" s="65">
        <f>IFERROR(VLOOKUP(C22197,Pivot!A:B,2,0),0)</f>
        <v>0</v>
      </c>
      <c r="F22197" s="65">
        <f>IFERROR(VLOOKUP(C22197,Pivot!A:C,3,0),0)</f>
        <v>0</v>
      </c>
    </row>
    <row r="22198" spans="1:6" x14ac:dyDescent="0.25">
      <c r="A22198" s="68" t="s">
        <v>105</v>
      </c>
      <c r="B22198" s="68">
        <v>492409243</v>
      </c>
      <c r="C22198" s="68">
        <v>8906138270426</v>
      </c>
      <c r="D22198" s="69" t="s">
        <v>14635</v>
      </c>
      <c r="E22198" s="65">
        <f>IFERROR(VLOOKUP(C22198,Pivot!A:B,2,0),0)</f>
        <v>0</v>
      </c>
      <c r="F22198" s="65">
        <f>IFERROR(VLOOKUP(C22198,Pivot!A:C,3,0),0)</f>
        <v>0</v>
      </c>
    </row>
    <row r="22199" spans="1:6" x14ac:dyDescent="0.25">
      <c r="A22199" s="68" t="s">
        <v>105</v>
      </c>
      <c r="B22199" s="68">
        <v>492409244</v>
      </c>
      <c r="C22199" s="68">
        <v>8906138270433</v>
      </c>
      <c r="D22199" s="69" t="s">
        <v>14635</v>
      </c>
      <c r="E22199" s="65">
        <f>IFERROR(VLOOKUP(C22199,Pivot!A:B,2,0),0)</f>
        <v>0</v>
      </c>
      <c r="F22199" s="65">
        <f>IFERROR(VLOOKUP(C22199,Pivot!A:C,3,0),0)</f>
        <v>0</v>
      </c>
    </row>
    <row r="22200" spans="1:6" x14ac:dyDescent="0.25">
      <c r="A22200" s="68" t="s">
        <v>105</v>
      </c>
      <c r="B22200" s="68">
        <v>492408245</v>
      </c>
      <c r="C22200" s="68">
        <v>8904027121705</v>
      </c>
      <c r="D22200" s="69" t="s">
        <v>405</v>
      </c>
      <c r="E22200" s="65">
        <f>IFERROR(VLOOKUP(C22200,Pivot!A:B,2,0),0)</f>
        <v>0</v>
      </c>
      <c r="F22200" s="65">
        <f>IFERROR(VLOOKUP(C22200,Pivot!A:C,3,0),0)</f>
        <v>0</v>
      </c>
    </row>
    <row r="22201" spans="1:6" x14ac:dyDescent="0.25">
      <c r="A22201" s="68" t="s">
        <v>105</v>
      </c>
      <c r="B22201" s="68">
        <v>492408247</v>
      </c>
      <c r="C22201" s="68">
        <v>8904027121729</v>
      </c>
      <c r="D22201" s="69" t="s">
        <v>406</v>
      </c>
      <c r="E22201" s="65">
        <f>IFERROR(VLOOKUP(C22201,Pivot!A:B,2,0),0)</f>
        <v>0</v>
      </c>
      <c r="F22201" s="65">
        <f>IFERROR(VLOOKUP(C22201,Pivot!A:C,3,0),0)</f>
        <v>0</v>
      </c>
    </row>
    <row r="22202" spans="1:6" x14ac:dyDescent="0.25">
      <c r="A22202" s="68" t="s">
        <v>105</v>
      </c>
      <c r="B22202" s="68">
        <v>492408246</v>
      </c>
      <c r="C22202" s="68">
        <v>8904027121712</v>
      </c>
      <c r="D22202" s="69" t="s">
        <v>407</v>
      </c>
      <c r="E22202" s="65">
        <f>IFERROR(VLOOKUP(C22202,Pivot!A:B,2,0),0)</f>
        <v>0</v>
      </c>
      <c r="F22202" s="65">
        <f>IFERROR(VLOOKUP(C22202,Pivot!A:C,3,0),0)</f>
        <v>0</v>
      </c>
    </row>
    <row r="22203" spans="1:6" x14ac:dyDescent="0.25">
      <c r="A22203" s="68" t="s">
        <v>105</v>
      </c>
      <c r="B22203" s="68">
        <v>492408139</v>
      </c>
      <c r="C22203" s="68">
        <v>492408139</v>
      </c>
      <c r="D22203" s="69" t="s">
        <v>14636</v>
      </c>
      <c r="E22203" s="65">
        <f>IFERROR(VLOOKUP(C22203,Pivot!A:B,2,0),0)</f>
        <v>0</v>
      </c>
      <c r="F22203" s="65">
        <f>IFERROR(VLOOKUP(C22203,Pivot!A:C,3,0),0)</f>
        <v>0</v>
      </c>
    </row>
    <row r="22204" spans="1:6" x14ac:dyDescent="0.25">
      <c r="A22204" s="68" t="s">
        <v>105</v>
      </c>
      <c r="B22204" s="68">
        <v>492410179</v>
      </c>
      <c r="C22204" s="68">
        <v>492410179</v>
      </c>
      <c r="D22204" s="69" t="s">
        <v>14637</v>
      </c>
      <c r="E22204" s="65">
        <f>IFERROR(VLOOKUP(C22204,Pivot!A:B,2,0),0)</f>
        <v>0</v>
      </c>
      <c r="F22204" s="65">
        <f>IFERROR(VLOOKUP(C22204,Pivot!A:C,3,0),0)</f>
        <v>0</v>
      </c>
    </row>
    <row r="22205" spans="1:6" x14ac:dyDescent="0.25">
      <c r="A22205" s="68" t="s">
        <v>105</v>
      </c>
      <c r="B22205" s="68">
        <v>492410179</v>
      </c>
      <c r="C22205" s="68">
        <v>8905450112032</v>
      </c>
      <c r="D22205" s="69" t="s">
        <v>14637</v>
      </c>
      <c r="E22205" s="65">
        <f>IFERROR(VLOOKUP(C22205,Pivot!A:B,2,0),0)</f>
        <v>0</v>
      </c>
      <c r="F22205" s="65">
        <f>IFERROR(VLOOKUP(C22205,Pivot!A:C,3,0),0)</f>
        <v>0</v>
      </c>
    </row>
    <row r="22206" spans="1:6" x14ac:dyDescent="0.25">
      <c r="A22206" s="68" t="s">
        <v>105</v>
      </c>
      <c r="B22206" s="68">
        <v>492408264</v>
      </c>
      <c r="C22206" s="68">
        <v>492408264</v>
      </c>
      <c r="D22206" s="69" t="s">
        <v>535</v>
      </c>
      <c r="E22206" s="65">
        <f>IFERROR(VLOOKUP(C22206,Pivot!A:B,2,0),0)</f>
        <v>0</v>
      </c>
      <c r="F22206" s="65">
        <f>IFERROR(VLOOKUP(C22206,Pivot!A:C,3,0),0)</f>
        <v>0</v>
      </c>
    </row>
    <row r="22207" spans="1:6" x14ac:dyDescent="0.25">
      <c r="A22207" s="68" t="s">
        <v>105</v>
      </c>
      <c r="B22207" s="68">
        <v>492408264</v>
      </c>
      <c r="C22207" s="68">
        <v>8905450033610</v>
      </c>
      <c r="D22207" s="69" t="s">
        <v>535</v>
      </c>
      <c r="E22207" s="65">
        <f>IFERROR(VLOOKUP(C22207,Pivot!A:B,2,0),0)</f>
        <v>0</v>
      </c>
      <c r="F22207" s="65">
        <f>IFERROR(VLOOKUP(C22207,Pivot!A:C,3,0),0)</f>
        <v>0</v>
      </c>
    </row>
    <row r="22208" spans="1:6" x14ac:dyDescent="0.25">
      <c r="A22208" s="68" t="s">
        <v>105</v>
      </c>
      <c r="B22208" s="68">
        <v>492408264</v>
      </c>
      <c r="C22208" s="68">
        <v>8905450112049</v>
      </c>
      <c r="D22208" s="69" t="s">
        <v>535</v>
      </c>
      <c r="E22208" s="65">
        <f>IFERROR(VLOOKUP(C22208,Pivot!A:B,2,0),0)</f>
        <v>0</v>
      </c>
      <c r="F22208" s="65">
        <f>IFERROR(VLOOKUP(C22208,Pivot!A:C,3,0),0)</f>
        <v>0</v>
      </c>
    </row>
    <row r="22209" spans="1:6" x14ac:dyDescent="0.25">
      <c r="A22209" s="68" t="s">
        <v>105</v>
      </c>
      <c r="B22209" s="68">
        <v>492908718</v>
      </c>
      <c r="C22209" s="68">
        <v>8904027122863</v>
      </c>
      <c r="D22209" s="69" t="s">
        <v>408</v>
      </c>
      <c r="E22209" s="65">
        <f>IFERROR(VLOOKUP(C22209,Pivot!A:B,2,0),0)</f>
        <v>0</v>
      </c>
      <c r="F22209" s="65">
        <f>IFERROR(VLOOKUP(C22209,Pivot!A:C,3,0),0)</f>
        <v>0</v>
      </c>
    </row>
    <row r="22210" spans="1:6" x14ac:dyDescent="0.25">
      <c r="A22210" s="68" t="s">
        <v>105</v>
      </c>
      <c r="B22210" s="68">
        <v>492409183</v>
      </c>
      <c r="C22210" s="68">
        <v>8904027122207</v>
      </c>
      <c r="D22210" s="69" t="s">
        <v>409</v>
      </c>
      <c r="E22210" s="65">
        <f>IFERROR(VLOOKUP(C22210,Pivot!A:B,2,0),0)</f>
        <v>0</v>
      </c>
      <c r="F22210" s="65">
        <f>IFERROR(VLOOKUP(C22210,Pivot!A:C,3,0),0)</f>
        <v>0</v>
      </c>
    </row>
    <row r="22211" spans="1:6" x14ac:dyDescent="0.25">
      <c r="A22211" s="68" t="s">
        <v>105</v>
      </c>
      <c r="B22211" s="68">
        <v>492409184</v>
      </c>
      <c r="C22211" s="68">
        <v>8904027122214</v>
      </c>
      <c r="D22211" s="69" t="s">
        <v>410</v>
      </c>
      <c r="E22211" s="65">
        <f>IFERROR(VLOOKUP(C22211,Pivot!A:B,2,0),0)</f>
        <v>0</v>
      </c>
      <c r="F22211" s="65">
        <f>IFERROR(VLOOKUP(C22211,Pivot!A:C,3,0),0)</f>
        <v>0</v>
      </c>
    </row>
    <row r="22212" spans="1:6" x14ac:dyDescent="0.25">
      <c r="A22212" s="68" t="s">
        <v>105</v>
      </c>
      <c r="B22212" s="68">
        <v>492409185</v>
      </c>
      <c r="C22212" s="68">
        <v>8904027122238</v>
      </c>
      <c r="D22212" s="69" t="s">
        <v>411</v>
      </c>
      <c r="E22212" s="65">
        <f>IFERROR(VLOOKUP(C22212,Pivot!A:B,2,0),0)</f>
        <v>0</v>
      </c>
      <c r="F22212" s="65">
        <f>IFERROR(VLOOKUP(C22212,Pivot!A:C,3,0),0)</f>
        <v>0</v>
      </c>
    </row>
    <row r="22213" spans="1:6" x14ac:dyDescent="0.25">
      <c r="A22213" s="68" t="s">
        <v>105</v>
      </c>
      <c r="B22213" s="68">
        <v>492910355</v>
      </c>
      <c r="C22213" s="68">
        <v>8904027123679</v>
      </c>
      <c r="D22213" s="69" t="s">
        <v>412</v>
      </c>
      <c r="E22213" s="65">
        <f>IFERROR(VLOOKUP(C22213,Pivot!A:B,2,0),0)</f>
        <v>0</v>
      </c>
      <c r="F22213" s="65">
        <f>IFERROR(VLOOKUP(C22213,Pivot!A:C,3,0),0)</f>
        <v>0</v>
      </c>
    </row>
    <row r="22214" spans="1:6" x14ac:dyDescent="0.25">
      <c r="A22214" s="68" t="s">
        <v>105</v>
      </c>
      <c r="B22214" s="68">
        <v>492409233</v>
      </c>
      <c r="C22214" s="68">
        <v>8906138270327</v>
      </c>
      <c r="D22214" s="69" t="s">
        <v>14638</v>
      </c>
      <c r="E22214" s="65">
        <f>IFERROR(VLOOKUP(C22214,Pivot!A:B,2,0),0)</f>
        <v>0</v>
      </c>
      <c r="F22214" s="65">
        <f>IFERROR(VLOOKUP(C22214,Pivot!A:C,3,0),0)</f>
        <v>0</v>
      </c>
    </row>
    <row r="22215" spans="1:6" x14ac:dyDescent="0.25">
      <c r="A22215" s="68" t="s">
        <v>105</v>
      </c>
      <c r="B22215" s="68">
        <v>492409234</v>
      </c>
      <c r="C22215" s="68">
        <v>8906138270334</v>
      </c>
      <c r="D22215" s="69" t="s">
        <v>14639</v>
      </c>
      <c r="E22215" s="65">
        <f>IFERROR(VLOOKUP(C22215,Pivot!A:B,2,0),0)</f>
        <v>0</v>
      </c>
      <c r="F22215" s="65">
        <f>IFERROR(VLOOKUP(C22215,Pivot!A:C,3,0),0)</f>
        <v>0</v>
      </c>
    </row>
    <row r="22216" spans="1:6" x14ac:dyDescent="0.25">
      <c r="A22216" s="68" t="s">
        <v>105</v>
      </c>
      <c r="B22216" s="68">
        <v>492409231</v>
      </c>
      <c r="C22216" s="68">
        <v>8906138270303</v>
      </c>
      <c r="D22216" s="69" t="s">
        <v>14640</v>
      </c>
      <c r="E22216" s="65">
        <f>IFERROR(VLOOKUP(C22216,Pivot!A:B,2,0),0)</f>
        <v>0</v>
      </c>
      <c r="F22216" s="65">
        <f>IFERROR(VLOOKUP(C22216,Pivot!A:C,3,0),0)</f>
        <v>0</v>
      </c>
    </row>
    <row r="22217" spans="1:6" x14ac:dyDescent="0.25">
      <c r="A22217" s="68" t="s">
        <v>105</v>
      </c>
      <c r="B22217" s="68">
        <v>492409227</v>
      </c>
      <c r="C22217" s="68">
        <v>8906138270266</v>
      </c>
      <c r="D22217" s="69" t="s">
        <v>14641</v>
      </c>
      <c r="E22217" s="65">
        <f>IFERROR(VLOOKUP(C22217,Pivot!A:B,2,0),0)</f>
        <v>0</v>
      </c>
      <c r="F22217" s="65">
        <f>IFERROR(VLOOKUP(C22217,Pivot!A:C,3,0),0)</f>
        <v>0</v>
      </c>
    </row>
    <row r="22218" spans="1:6" x14ac:dyDescent="0.25">
      <c r="A22218" s="68" t="s">
        <v>105</v>
      </c>
      <c r="B22218" s="68">
        <v>492409228</v>
      </c>
      <c r="C22218" s="68">
        <v>8906138270273</v>
      </c>
      <c r="D22218" s="69" t="s">
        <v>14641</v>
      </c>
      <c r="E22218" s="65">
        <f>IFERROR(VLOOKUP(C22218,Pivot!A:B,2,0),0)</f>
        <v>0</v>
      </c>
      <c r="F22218" s="65">
        <f>IFERROR(VLOOKUP(C22218,Pivot!A:C,3,0),0)</f>
        <v>0</v>
      </c>
    </row>
    <row r="22219" spans="1:6" x14ac:dyDescent="0.25">
      <c r="A22219" s="68" t="s">
        <v>105</v>
      </c>
      <c r="B22219" s="68">
        <v>492409180</v>
      </c>
      <c r="C22219" s="68">
        <v>8904027122153</v>
      </c>
      <c r="D22219" s="69" t="s">
        <v>14642</v>
      </c>
      <c r="E22219" s="65">
        <f>IFERROR(VLOOKUP(C22219,Pivot!A:B,2,0),0)</f>
        <v>0</v>
      </c>
      <c r="F22219" s="65">
        <f>IFERROR(VLOOKUP(C22219,Pivot!A:C,3,0),0)</f>
        <v>0</v>
      </c>
    </row>
    <row r="22220" spans="1:6" x14ac:dyDescent="0.25">
      <c r="A22220" s="68" t="s">
        <v>105</v>
      </c>
      <c r="B22220" s="68">
        <v>492408248</v>
      </c>
      <c r="C22220" s="68">
        <v>8904027121736</v>
      </c>
      <c r="D22220" s="69" t="s">
        <v>413</v>
      </c>
      <c r="E22220" s="65">
        <f>IFERROR(VLOOKUP(C22220,Pivot!A:B,2,0),0)</f>
        <v>0</v>
      </c>
      <c r="F22220" s="65">
        <f>IFERROR(VLOOKUP(C22220,Pivot!A:C,3,0),0)</f>
        <v>0</v>
      </c>
    </row>
    <row r="22221" spans="1:6" x14ac:dyDescent="0.25">
      <c r="A22221" s="68" t="s">
        <v>105</v>
      </c>
      <c r="B22221" s="68">
        <v>492408249</v>
      </c>
      <c r="C22221" s="68">
        <v>8904027121743</v>
      </c>
      <c r="D22221" s="69" t="s">
        <v>414</v>
      </c>
      <c r="E22221" s="65">
        <f>IFERROR(VLOOKUP(C22221,Pivot!A:B,2,0),0)</f>
        <v>0</v>
      </c>
      <c r="F22221" s="65">
        <f>IFERROR(VLOOKUP(C22221,Pivot!A:C,3,0),0)</f>
        <v>0</v>
      </c>
    </row>
    <row r="22222" spans="1:6" x14ac:dyDescent="0.25">
      <c r="A22222" s="68" t="s">
        <v>105</v>
      </c>
      <c r="B22222" s="68">
        <v>492408250</v>
      </c>
      <c r="C22222" s="68">
        <v>8904027121750</v>
      </c>
      <c r="D22222" s="69" t="s">
        <v>415</v>
      </c>
      <c r="E22222" s="65">
        <f>IFERROR(VLOOKUP(C22222,Pivot!A:B,2,0),0)</f>
        <v>0</v>
      </c>
      <c r="F22222" s="65">
        <f>IFERROR(VLOOKUP(C22222,Pivot!A:C,3,0),0)</f>
        <v>0</v>
      </c>
    </row>
    <row r="22223" spans="1:6" x14ac:dyDescent="0.25">
      <c r="A22223" s="68" t="s">
        <v>105</v>
      </c>
      <c r="B22223" s="68">
        <v>492910353</v>
      </c>
      <c r="C22223" s="68">
        <v>8904027123631</v>
      </c>
      <c r="D22223" s="69" t="s">
        <v>416</v>
      </c>
      <c r="E22223" s="65">
        <f>IFERROR(VLOOKUP(C22223,Pivot!A:B,2,0),0)</f>
        <v>0</v>
      </c>
      <c r="F22223" s="65">
        <f>IFERROR(VLOOKUP(C22223,Pivot!A:C,3,0),0)</f>
        <v>0</v>
      </c>
    </row>
    <row r="22224" spans="1:6" x14ac:dyDescent="0.25">
      <c r="A22224" s="68" t="s">
        <v>105</v>
      </c>
      <c r="B22224" s="68">
        <v>492910354</v>
      </c>
      <c r="C22224" s="68">
        <v>8904027123648</v>
      </c>
      <c r="D22224" s="69" t="s">
        <v>417</v>
      </c>
      <c r="E22224" s="65">
        <f>IFERROR(VLOOKUP(C22224,Pivot!A:B,2,0),0)</f>
        <v>0</v>
      </c>
      <c r="F22224" s="65">
        <f>IFERROR(VLOOKUP(C22224,Pivot!A:C,3,0),0)</f>
        <v>0</v>
      </c>
    </row>
    <row r="22225" spans="1:6" x14ac:dyDescent="0.25">
      <c r="A22225" s="68" t="s">
        <v>105</v>
      </c>
      <c r="B22225" s="68">
        <v>492409174</v>
      </c>
      <c r="C22225" s="68">
        <v>8904027122061</v>
      </c>
      <c r="D22225" s="69" t="s">
        <v>14643</v>
      </c>
      <c r="E22225" s="65">
        <f>IFERROR(VLOOKUP(C22225,Pivot!A:B,2,0),0)</f>
        <v>0</v>
      </c>
      <c r="F22225" s="65">
        <f>IFERROR(VLOOKUP(C22225,Pivot!A:C,3,0),0)</f>
        <v>0</v>
      </c>
    </row>
    <row r="22226" spans="1:6" x14ac:dyDescent="0.25">
      <c r="A22226" s="68" t="s">
        <v>105</v>
      </c>
      <c r="B22226" s="68">
        <v>492910343</v>
      </c>
      <c r="C22226" s="68">
        <v>8904027123525</v>
      </c>
      <c r="D22226" s="69" t="s">
        <v>418</v>
      </c>
      <c r="E22226" s="65">
        <f>IFERROR(VLOOKUP(C22226,Pivot!A:B,2,0),0)</f>
        <v>0</v>
      </c>
      <c r="F22226" s="65">
        <f>IFERROR(VLOOKUP(C22226,Pivot!A:C,3,0),0)</f>
        <v>0</v>
      </c>
    </row>
    <row r="22227" spans="1:6" x14ac:dyDescent="0.25">
      <c r="A22227" s="68" t="s">
        <v>105</v>
      </c>
      <c r="B22227" s="68">
        <v>492910344</v>
      </c>
      <c r="C22227" s="68">
        <v>8904027123532</v>
      </c>
      <c r="D22227" s="69" t="s">
        <v>419</v>
      </c>
      <c r="E22227" s="65">
        <f>IFERROR(VLOOKUP(C22227,Pivot!A:B,2,0),0)</f>
        <v>0</v>
      </c>
      <c r="F22227" s="65">
        <f>IFERROR(VLOOKUP(C22227,Pivot!A:C,3,0),0)</f>
        <v>0</v>
      </c>
    </row>
    <row r="22228" spans="1:6" x14ac:dyDescent="0.25">
      <c r="A22228" s="68" t="s">
        <v>105</v>
      </c>
      <c r="B22228" s="68">
        <v>492910352</v>
      </c>
      <c r="C22228" s="68">
        <v>8904027123624</v>
      </c>
      <c r="D22228" s="69" t="s">
        <v>420</v>
      </c>
      <c r="E22228" s="65">
        <f>IFERROR(VLOOKUP(C22228,Pivot!A:B,2,0),0)</f>
        <v>0</v>
      </c>
      <c r="F22228" s="65">
        <f>IFERROR(VLOOKUP(C22228,Pivot!A:C,3,0),0)</f>
        <v>0</v>
      </c>
    </row>
    <row r="22229" spans="1:6" x14ac:dyDescent="0.25">
      <c r="A22229" s="68" t="s">
        <v>105</v>
      </c>
      <c r="B22229" s="68">
        <v>492908724</v>
      </c>
      <c r="C22229" s="68">
        <v>8904027122603</v>
      </c>
      <c r="D22229" s="69" t="s">
        <v>14644</v>
      </c>
      <c r="E22229" s="65">
        <f>IFERROR(VLOOKUP(C22229,Pivot!A:B,2,0),0)</f>
        <v>0</v>
      </c>
      <c r="F22229" s="65">
        <f>IFERROR(VLOOKUP(C22229,Pivot!A:C,3,0),0)</f>
        <v>0</v>
      </c>
    </row>
    <row r="22230" spans="1:6" x14ac:dyDescent="0.25">
      <c r="A22230" s="68" t="s">
        <v>105</v>
      </c>
      <c r="B22230" s="68">
        <v>492409223</v>
      </c>
      <c r="C22230" s="68">
        <v>8906138270242</v>
      </c>
      <c r="D22230" s="69" t="s">
        <v>14645</v>
      </c>
      <c r="E22230" s="65">
        <f>IFERROR(VLOOKUP(C22230,Pivot!A:B,2,0),0)</f>
        <v>0</v>
      </c>
      <c r="F22230" s="65">
        <f>IFERROR(VLOOKUP(C22230,Pivot!A:C,3,0),0)</f>
        <v>0</v>
      </c>
    </row>
    <row r="22231" spans="1:6" x14ac:dyDescent="0.25">
      <c r="A22231" s="68" t="s">
        <v>105</v>
      </c>
      <c r="B22231" s="68">
        <v>492409226</v>
      </c>
      <c r="C22231" s="68">
        <v>8906138270259</v>
      </c>
      <c r="D22231" s="69" t="s">
        <v>14646</v>
      </c>
      <c r="E22231" s="65">
        <f>IFERROR(VLOOKUP(C22231,Pivot!A:B,2,0),0)</f>
        <v>0</v>
      </c>
      <c r="F22231" s="65">
        <f>IFERROR(VLOOKUP(C22231,Pivot!A:C,3,0),0)</f>
        <v>0</v>
      </c>
    </row>
    <row r="22232" spans="1:6" x14ac:dyDescent="0.25">
      <c r="A22232" s="68" t="s">
        <v>105</v>
      </c>
      <c r="B22232" s="68">
        <v>492409179</v>
      </c>
      <c r="C22232" s="68">
        <v>8904027122146</v>
      </c>
      <c r="D22232" s="69" t="s">
        <v>14647</v>
      </c>
      <c r="E22232" s="65">
        <f>IFERROR(VLOOKUP(C22232,Pivot!A:B,2,0),0)</f>
        <v>0</v>
      </c>
      <c r="F22232" s="65">
        <f>IFERROR(VLOOKUP(C22232,Pivot!A:C,3,0),0)</f>
        <v>0</v>
      </c>
    </row>
    <row r="22233" spans="1:6" x14ac:dyDescent="0.25">
      <c r="A22233" s="68" t="s">
        <v>105</v>
      </c>
      <c r="B22233" s="68">
        <v>492409182</v>
      </c>
      <c r="C22233" s="68">
        <v>8904027122191</v>
      </c>
      <c r="D22233" s="69" t="s">
        <v>14648</v>
      </c>
      <c r="E22233" s="65">
        <f>IFERROR(VLOOKUP(C22233,Pivot!A:B,2,0),0)</f>
        <v>0</v>
      </c>
      <c r="F22233" s="65">
        <f>IFERROR(VLOOKUP(C22233,Pivot!A:C,3,0),0)</f>
        <v>0</v>
      </c>
    </row>
    <row r="22234" spans="1:6" x14ac:dyDescent="0.25">
      <c r="A22234" s="68" t="s">
        <v>105</v>
      </c>
      <c r="B22234" s="68">
        <v>492910345</v>
      </c>
      <c r="C22234" s="68">
        <v>8904027123549</v>
      </c>
      <c r="D22234" s="69" t="s">
        <v>421</v>
      </c>
      <c r="E22234" s="65">
        <f>IFERROR(VLOOKUP(C22234,Pivot!A:B,2,0),0)</f>
        <v>0</v>
      </c>
      <c r="F22234" s="65">
        <f>IFERROR(VLOOKUP(C22234,Pivot!A:C,3,0),0)</f>
        <v>0</v>
      </c>
    </row>
    <row r="22235" spans="1:6" x14ac:dyDescent="0.25">
      <c r="A22235" s="68" t="s">
        <v>105</v>
      </c>
      <c r="B22235" s="68">
        <v>492910346</v>
      </c>
      <c r="C22235" s="68">
        <v>8904027123556</v>
      </c>
      <c r="D22235" s="69" t="s">
        <v>422</v>
      </c>
      <c r="E22235" s="65">
        <f>IFERROR(VLOOKUP(C22235,Pivot!A:B,2,0),0)</f>
        <v>0</v>
      </c>
      <c r="F22235" s="65">
        <f>IFERROR(VLOOKUP(C22235,Pivot!A:C,3,0),0)</f>
        <v>0</v>
      </c>
    </row>
    <row r="22236" spans="1:6" x14ac:dyDescent="0.25">
      <c r="A22236" s="68" t="s">
        <v>105</v>
      </c>
      <c r="B22236" s="68">
        <v>492910341</v>
      </c>
      <c r="C22236" s="68">
        <v>8904027123402</v>
      </c>
      <c r="D22236" s="69" t="s">
        <v>423</v>
      </c>
      <c r="E22236" s="65">
        <f>IFERROR(VLOOKUP(C22236,Pivot!A:B,2,0),0)</f>
        <v>0</v>
      </c>
      <c r="F22236" s="65">
        <f>IFERROR(VLOOKUP(C22236,Pivot!A:C,3,0),0)</f>
        <v>0</v>
      </c>
    </row>
    <row r="22237" spans="1:6" x14ac:dyDescent="0.25">
      <c r="A22237" s="68" t="s">
        <v>105</v>
      </c>
      <c r="B22237" s="68">
        <v>491602656</v>
      </c>
      <c r="C22237" s="68">
        <v>8904027118392</v>
      </c>
      <c r="D22237" s="69" t="s">
        <v>424</v>
      </c>
      <c r="E22237" s="65">
        <f>IFERROR(VLOOKUP(C22237,Pivot!A:B,2,0),0)</f>
        <v>0</v>
      </c>
      <c r="F22237" s="65">
        <f>IFERROR(VLOOKUP(C22237,Pivot!A:C,3,0),0)</f>
        <v>0</v>
      </c>
    </row>
    <row r="22238" spans="1:6" x14ac:dyDescent="0.25">
      <c r="A22238" s="48" t="s">
        <v>14714</v>
      </c>
      <c r="B22238" s="68">
        <v>492364444</v>
      </c>
      <c r="C22238" s="68">
        <v>8905450027305</v>
      </c>
      <c r="D22238" s="69" t="s">
        <v>14669</v>
      </c>
      <c r="E22238" s="65">
        <f>IFERROR(VLOOKUP(C22238,Pivot!A:B,2,0),0)</f>
        <v>0</v>
      </c>
      <c r="F22238" s="65">
        <f>IFERROR(VLOOKUP(C22238,Pivot!A:C,3,0),0)</f>
        <v>0</v>
      </c>
    </row>
    <row r="22239" spans="1:6" x14ac:dyDescent="0.25">
      <c r="A22239" s="68" t="s">
        <v>13624</v>
      </c>
      <c r="B22239" s="68">
        <v>491892726</v>
      </c>
      <c r="C22239" s="68">
        <v>745125270548</v>
      </c>
      <c r="D22239" s="69" t="s">
        <v>14716</v>
      </c>
      <c r="E22239" s="65">
        <f>IFERROR(VLOOKUP(C22239,Pivot!A:B,2,0),0)</f>
        <v>0</v>
      </c>
      <c r="F22239" s="65">
        <f>IFERROR(VLOOKUP(C22239,Pivot!A:C,3,0),0)</f>
        <v>0</v>
      </c>
    </row>
    <row r="22240" spans="1:6" x14ac:dyDescent="0.25">
      <c r="A22240" s="68" t="s">
        <v>13624</v>
      </c>
      <c r="B22240" s="68">
        <v>490555461</v>
      </c>
      <c r="C22240" s="68">
        <v>8901691008325</v>
      </c>
      <c r="D22240" s="69" t="s">
        <v>14717</v>
      </c>
      <c r="E22240" s="65">
        <f>IFERROR(VLOOKUP(C22240,Pivot!A:B,2,0),0)</f>
        <v>0</v>
      </c>
      <c r="F22240" s="65">
        <f>IFERROR(VLOOKUP(C22240,Pivot!A:C,3,0),0)</f>
        <v>0</v>
      </c>
    </row>
    <row r="22241" spans="1:6" x14ac:dyDescent="0.25">
      <c r="A22241" s="68" t="s">
        <v>13624</v>
      </c>
      <c r="B22241" s="68">
        <v>490843456</v>
      </c>
      <c r="C22241" s="68">
        <v>8901691008332</v>
      </c>
      <c r="D22241" s="69" t="s">
        <v>14718</v>
      </c>
      <c r="E22241" s="65">
        <f>IFERROR(VLOOKUP(C22241,Pivot!A:B,2,0),0)</f>
        <v>0</v>
      </c>
      <c r="F22241" s="65">
        <f>IFERROR(VLOOKUP(C22241,Pivot!A:C,3,0),0)</f>
        <v>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2"/>
  <sheetViews>
    <sheetView topLeftCell="A49" workbookViewId="0">
      <selection activeCell="A82" sqref="A82"/>
    </sheetView>
  </sheetViews>
  <sheetFormatPr defaultRowHeight="15" x14ac:dyDescent="0.25"/>
  <cols>
    <col min="1" max="1" width="13.140625" customWidth="1"/>
    <col min="2" max="2" width="13.42578125" bestFit="1" customWidth="1"/>
    <col min="3" max="3" width="13.28515625" bestFit="1" customWidth="1"/>
  </cols>
  <sheetData>
    <row r="3" spans="1:3" x14ac:dyDescent="0.25">
      <c r="A3" s="134" t="s">
        <v>14670</v>
      </c>
      <c r="B3" s="130" t="s">
        <v>14673</v>
      </c>
      <c r="C3" s="130" t="s">
        <v>14674</v>
      </c>
    </row>
    <row r="4" spans="1:3" x14ac:dyDescent="0.25">
      <c r="A4" s="135">
        <v>74299018060</v>
      </c>
      <c r="B4" s="136">
        <v>3</v>
      </c>
      <c r="C4" s="136">
        <v>2472.0299999999997</v>
      </c>
    </row>
    <row r="5" spans="1:3" x14ac:dyDescent="0.25">
      <c r="A5" s="135">
        <v>195166109145</v>
      </c>
      <c r="B5" s="136">
        <v>1</v>
      </c>
      <c r="C5" s="136">
        <v>460</v>
      </c>
    </row>
    <row r="6" spans="1:3" x14ac:dyDescent="0.25">
      <c r="A6" s="135">
        <v>606314674076</v>
      </c>
      <c r="B6" s="136">
        <v>1</v>
      </c>
      <c r="C6" s="136">
        <v>899</v>
      </c>
    </row>
    <row r="7" spans="1:3" x14ac:dyDescent="0.25">
      <c r="A7" s="135">
        <v>714686709903</v>
      </c>
      <c r="B7" s="136">
        <v>1</v>
      </c>
      <c r="C7" s="136">
        <v>899</v>
      </c>
    </row>
    <row r="8" spans="1:3" x14ac:dyDescent="0.25">
      <c r="A8" s="135">
        <v>791115722870</v>
      </c>
      <c r="B8" s="136">
        <v>2</v>
      </c>
      <c r="C8" s="136">
        <v>2211.36</v>
      </c>
    </row>
    <row r="9" spans="1:3" x14ac:dyDescent="0.25">
      <c r="A9" s="135">
        <v>4501517003431</v>
      </c>
      <c r="B9" s="136">
        <v>1</v>
      </c>
      <c r="C9" s="136">
        <v>1999</v>
      </c>
    </row>
    <row r="10" spans="1:3" x14ac:dyDescent="0.25">
      <c r="A10" s="135">
        <v>5000394121171</v>
      </c>
      <c r="B10" s="136">
        <v>9</v>
      </c>
      <c r="C10" s="136">
        <v>931.93000000000006</v>
      </c>
    </row>
    <row r="11" spans="1:3" x14ac:dyDescent="0.25">
      <c r="A11" s="135">
        <v>8904279505919</v>
      </c>
      <c r="B11" s="136">
        <v>1</v>
      </c>
      <c r="C11" s="136">
        <v>1499</v>
      </c>
    </row>
    <row r="12" spans="1:3" x14ac:dyDescent="0.25">
      <c r="A12" s="135">
        <v>8904301767278</v>
      </c>
      <c r="B12" s="136">
        <v>1</v>
      </c>
      <c r="C12" s="136">
        <v>1799</v>
      </c>
    </row>
    <row r="13" spans="1:3" x14ac:dyDescent="0.25">
      <c r="A13" s="135" t="s">
        <v>14672</v>
      </c>
      <c r="B13" s="136"/>
      <c r="C13" s="136"/>
    </row>
    <row r="14" spans="1:3" x14ac:dyDescent="0.25">
      <c r="A14" s="135">
        <v>791115722887</v>
      </c>
      <c r="B14" s="136">
        <v>1</v>
      </c>
      <c r="C14" s="136">
        <v>1299</v>
      </c>
    </row>
    <row r="15" spans="1:3" x14ac:dyDescent="0.25">
      <c r="A15" s="135">
        <v>8904279505902</v>
      </c>
      <c r="B15" s="136">
        <v>1</v>
      </c>
      <c r="C15" s="136">
        <v>1052.69</v>
      </c>
    </row>
    <row r="16" spans="1:3" x14ac:dyDescent="0.25">
      <c r="A16" s="135">
        <v>27084120134</v>
      </c>
      <c r="B16" s="136">
        <v>3</v>
      </c>
      <c r="C16" s="136">
        <v>537</v>
      </c>
    </row>
    <row r="17" spans="1:3" x14ac:dyDescent="0.25">
      <c r="A17" s="135">
        <v>616985378463</v>
      </c>
      <c r="B17" s="136">
        <v>2</v>
      </c>
      <c r="C17" s="136">
        <v>1548</v>
      </c>
    </row>
    <row r="18" spans="1:3" x14ac:dyDescent="0.25">
      <c r="A18" s="135">
        <v>8902491018682</v>
      </c>
      <c r="B18" s="136">
        <v>1</v>
      </c>
      <c r="C18" s="136">
        <v>1999</v>
      </c>
    </row>
    <row r="19" spans="1:3" x14ac:dyDescent="0.25">
      <c r="A19" s="135">
        <v>5010993652587</v>
      </c>
      <c r="B19" s="136">
        <v>1</v>
      </c>
      <c r="C19" s="136">
        <v>823.97</v>
      </c>
    </row>
    <row r="20" spans="1:3" x14ac:dyDescent="0.25">
      <c r="A20" s="135">
        <v>8904477700338</v>
      </c>
      <c r="B20" s="136">
        <v>1</v>
      </c>
      <c r="C20" s="136">
        <v>1615.9</v>
      </c>
    </row>
    <row r="21" spans="1:3" x14ac:dyDescent="0.25">
      <c r="A21" s="135">
        <v>8906173940988</v>
      </c>
      <c r="B21" s="136">
        <v>1</v>
      </c>
      <c r="C21" s="136">
        <v>1995</v>
      </c>
    </row>
    <row r="22" spans="1:3" x14ac:dyDescent="0.25">
      <c r="A22" s="135">
        <v>8904279504646</v>
      </c>
      <c r="B22" s="136">
        <v>1</v>
      </c>
      <c r="C22" s="136">
        <v>561</v>
      </c>
    </row>
    <row r="23" spans="1:3" x14ac:dyDescent="0.25">
      <c r="A23" s="135">
        <v>8905672238206</v>
      </c>
      <c r="B23" s="136">
        <v>1</v>
      </c>
      <c r="C23" s="136">
        <v>946.28</v>
      </c>
    </row>
    <row r="24" spans="1:3" x14ac:dyDescent="0.25">
      <c r="A24" s="135">
        <v>5702017812410</v>
      </c>
      <c r="B24" s="136">
        <v>1</v>
      </c>
      <c r="C24" s="136">
        <v>2151.7199999999998</v>
      </c>
    </row>
    <row r="25" spans="1:3" x14ac:dyDescent="0.25">
      <c r="A25" s="135">
        <v>8908013692385</v>
      </c>
      <c r="B25" s="136">
        <v>1</v>
      </c>
      <c r="C25" s="136">
        <v>499</v>
      </c>
    </row>
    <row r="26" spans="1:3" x14ac:dyDescent="0.25">
      <c r="A26" s="135">
        <v>8904279504660</v>
      </c>
      <c r="B26" s="136">
        <v>1</v>
      </c>
      <c r="C26" s="136">
        <v>561</v>
      </c>
    </row>
    <row r="27" spans="1:3" x14ac:dyDescent="0.25">
      <c r="A27" s="135">
        <v>8905450027114</v>
      </c>
      <c r="B27" s="136">
        <v>1</v>
      </c>
      <c r="C27" s="136">
        <v>1123.06</v>
      </c>
    </row>
    <row r="28" spans="1:3" x14ac:dyDescent="0.25">
      <c r="A28" s="135">
        <v>8904279507470</v>
      </c>
      <c r="B28" s="136">
        <v>1</v>
      </c>
      <c r="C28" s="136">
        <v>936</v>
      </c>
    </row>
    <row r="29" spans="1:3" x14ac:dyDescent="0.25">
      <c r="A29" s="135">
        <v>5000394121263</v>
      </c>
      <c r="B29" s="136">
        <v>2</v>
      </c>
      <c r="C29" s="136">
        <v>210</v>
      </c>
    </row>
    <row r="30" spans="1:3" x14ac:dyDescent="0.25">
      <c r="A30" s="135">
        <v>8905672501942</v>
      </c>
      <c r="B30" s="136">
        <v>1</v>
      </c>
      <c r="C30" s="136">
        <v>899</v>
      </c>
    </row>
    <row r="31" spans="1:3" x14ac:dyDescent="0.25">
      <c r="A31" s="135">
        <v>8904520800169</v>
      </c>
      <c r="B31" s="136">
        <v>2</v>
      </c>
      <c r="C31" s="136">
        <v>2875.17</v>
      </c>
    </row>
    <row r="32" spans="1:3" x14ac:dyDescent="0.25">
      <c r="A32" s="135">
        <v>194735293858</v>
      </c>
      <c r="B32" s="136">
        <v>2</v>
      </c>
      <c r="C32" s="136">
        <v>5598</v>
      </c>
    </row>
    <row r="33" spans="1:3" x14ac:dyDescent="0.25">
      <c r="A33" s="135">
        <v>8908017463011</v>
      </c>
      <c r="B33" s="136">
        <v>1</v>
      </c>
      <c r="C33" s="136">
        <v>849.15</v>
      </c>
    </row>
    <row r="34" spans="1:3" x14ac:dyDescent="0.25">
      <c r="A34" s="135">
        <v>8904279509726</v>
      </c>
      <c r="B34" s="136">
        <v>1</v>
      </c>
      <c r="C34" s="136">
        <v>599.20000000000005</v>
      </c>
    </row>
    <row r="35" spans="1:3" x14ac:dyDescent="0.25">
      <c r="A35" s="135">
        <v>194735307708</v>
      </c>
      <c r="B35" s="136">
        <v>1</v>
      </c>
      <c r="C35" s="136">
        <v>411.34</v>
      </c>
    </row>
    <row r="36" spans="1:3" x14ac:dyDescent="0.25">
      <c r="A36" s="135">
        <v>8901691010670</v>
      </c>
      <c r="B36" s="136">
        <v>1</v>
      </c>
      <c r="C36" s="136">
        <v>100</v>
      </c>
    </row>
    <row r="37" spans="1:3" x14ac:dyDescent="0.25">
      <c r="A37" s="135">
        <v>194735255528</v>
      </c>
      <c r="B37" s="136">
        <v>1</v>
      </c>
      <c r="C37" s="136">
        <v>1030.27</v>
      </c>
    </row>
    <row r="38" spans="1:3" x14ac:dyDescent="0.25">
      <c r="A38" s="135">
        <v>8904027127257</v>
      </c>
      <c r="B38" s="136">
        <v>1</v>
      </c>
      <c r="C38" s="136">
        <v>92.81</v>
      </c>
    </row>
    <row r="39" spans="1:3" x14ac:dyDescent="0.25">
      <c r="A39" s="135">
        <v>8906057367771</v>
      </c>
      <c r="B39" s="136">
        <v>1</v>
      </c>
      <c r="C39" s="136">
        <v>879.2</v>
      </c>
    </row>
    <row r="40" spans="1:3" x14ac:dyDescent="0.25">
      <c r="A40" s="135">
        <v>5702017879956</v>
      </c>
      <c r="B40" s="136">
        <v>1</v>
      </c>
      <c r="C40" s="136">
        <v>1299</v>
      </c>
    </row>
    <row r="41" spans="1:3" x14ac:dyDescent="0.25">
      <c r="A41" s="135">
        <v>8904432223902</v>
      </c>
      <c r="B41" s="136">
        <v>1</v>
      </c>
      <c r="C41" s="136">
        <v>799</v>
      </c>
    </row>
    <row r="42" spans="1:3" x14ac:dyDescent="0.25">
      <c r="A42" s="135">
        <v>194735284931</v>
      </c>
      <c r="B42" s="136">
        <v>1</v>
      </c>
      <c r="C42" s="136">
        <v>449</v>
      </c>
    </row>
    <row r="43" spans="1:3" x14ac:dyDescent="0.25">
      <c r="A43" s="135">
        <v>887961672039</v>
      </c>
      <c r="B43" s="136">
        <v>2</v>
      </c>
      <c r="C43" s="136">
        <v>798</v>
      </c>
    </row>
    <row r="44" spans="1:3" x14ac:dyDescent="0.25">
      <c r="A44" s="135">
        <v>8905450862715</v>
      </c>
      <c r="B44" s="136">
        <v>2</v>
      </c>
      <c r="C44" s="136">
        <v>1859.81</v>
      </c>
    </row>
    <row r="45" spans="1:3" x14ac:dyDescent="0.25">
      <c r="A45" s="135">
        <v>8909409260942</v>
      </c>
      <c r="B45" s="136">
        <v>1</v>
      </c>
      <c r="C45" s="136">
        <v>1599</v>
      </c>
    </row>
    <row r="46" spans="1:3" x14ac:dyDescent="0.25">
      <c r="A46" s="135">
        <v>8904279518032</v>
      </c>
      <c r="B46" s="136">
        <v>1</v>
      </c>
      <c r="C46" s="136">
        <v>749</v>
      </c>
    </row>
    <row r="47" spans="1:3" x14ac:dyDescent="0.25">
      <c r="A47" s="135">
        <v>761847400322</v>
      </c>
      <c r="B47" s="136">
        <v>1</v>
      </c>
      <c r="C47" s="136">
        <v>299</v>
      </c>
    </row>
    <row r="48" spans="1:3" x14ac:dyDescent="0.25">
      <c r="A48" s="135">
        <v>761847400179</v>
      </c>
      <c r="B48" s="136">
        <v>1</v>
      </c>
      <c r="C48" s="136">
        <v>349</v>
      </c>
    </row>
    <row r="49" spans="1:3" x14ac:dyDescent="0.25">
      <c r="A49" s="135">
        <v>887961705393</v>
      </c>
      <c r="B49" s="136">
        <v>1</v>
      </c>
      <c r="C49" s="136">
        <v>549</v>
      </c>
    </row>
    <row r="50" spans="1:3" x14ac:dyDescent="0.25">
      <c r="A50" s="135">
        <v>8905672547537</v>
      </c>
      <c r="B50" s="136">
        <v>2</v>
      </c>
      <c r="C50" s="136">
        <v>2998</v>
      </c>
    </row>
    <row r="51" spans="1:3" x14ac:dyDescent="0.25">
      <c r="A51" s="135">
        <v>8904520800121</v>
      </c>
      <c r="B51" s="136">
        <v>1</v>
      </c>
      <c r="C51" s="136">
        <v>1069.71</v>
      </c>
    </row>
    <row r="52" spans="1:3" x14ac:dyDescent="0.25">
      <c r="A52" s="135">
        <v>761847400551</v>
      </c>
      <c r="B52" s="136">
        <v>1</v>
      </c>
      <c r="C52" s="136">
        <v>399</v>
      </c>
    </row>
    <row r="53" spans="1:3" x14ac:dyDescent="0.25">
      <c r="A53" s="135">
        <v>8904520800183</v>
      </c>
      <c r="B53" s="136">
        <v>1</v>
      </c>
      <c r="C53" s="136">
        <v>1069.71</v>
      </c>
    </row>
    <row r="54" spans="1:3" x14ac:dyDescent="0.25">
      <c r="A54" s="135">
        <v>8904391805119</v>
      </c>
      <c r="B54" s="136">
        <v>1</v>
      </c>
      <c r="C54" s="136">
        <v>699</v>
      </c>
    </row>
    <row r="55" spans="1:3" x14ac:dyDescent="0.25">
      <c r="A55" s="135">
        <v>8905672336254</v>
      </c>
      <c r="B55" s="136">
        <v>1</v>
      </c>
      <c r="C55" s="136">
        <v>249</v>
      </c>
    </row>
    <row r="56" spans="1:3" x14ac:dyDescent="0.25">
      <c r="A56" s="135">
        <v>194735279272</v>
      </c>
      <c r="B56" s="136">
        <v>1</v>
      </c>
      <c r="C56" s="136">
        <v>599</v>
      </c>
    </row>
    <row r="57" spans="1:3" x14ac:dyDescent="0.25">
      <c r="A57" s="135">
        <v>761847400797</v>
      </c>
      <c r="B57" s="136">
        <v>1</v>
      </c>
      <c r="C57" s="136">
        <v>699</v>
      </c>
    </row>
    <row r="58" spans="1:3" x14ac:dyDescent="0.25">
      <c r="A58" s="135">
        <v>8904027124775</v>
      </c>
      <c r="B58" s="136">
        <v>1</v>
      </c>
      <c r="C58" s="136">
        <v>1299</v>
      </c>
    </row>
    <row r="59" spans="1:3" x14ac:dyDescent="0.25">
      <c r="A59" s="135">
        <v>194735358762</v>
      </c>
      <c r="B59" s="136">
        <v>1</v>
      </c>
      <c r="C59" s="136">
        <v>224.14</v>
      </c>
    </row>
    <row r="60" spans="1:3" x14ac:dyDescent="0.25">
      <c r="A60" s="135">
        <v>194735358748</v>
      </c>
      <c r="B60" s="136">
        <v>1</v>
      </c>
      <c r="C60" s="136">
        <v>299</v>
      </c>
    </row>
    <row r="61" spans="1:3" x14ac:dyDescent="0.25">
      <c r="A61" s="135">
        <v>194735358755</v>
      </c>
      <c r="B61" s="136">
        <v>1</v>
      </c>
      <c r="C61" s="136">
        <v>299</v>
      </c>
    </row>
    <row r="62" spans="1:3" x14ac:dyDescent="0.25">
      <c r="A62" s="135">
        <v>8904520800138</v>
      </c>
      <c r="B62" s="136">
        <v>1</v>
      </c>
      <c r="C62" s="136">
        <v>1176.17</v>
      </c>
    </row>
    <row r="63" spans="1:3" x14ac:dyDescent="0.25">
      <c r="A63" s="135">
        <v>8904520800176</v>
      </c>
      <c r="B63" s="136">
        <v>1</v>
      </c>
      <c r="C63" s="136">
        <v>1193.3</v>
      </c>
    </row>
    <row r="64" spans="1:3" x14ac:dyDescent="0.25">
      <c r="A64" s="135">
        <v>5292982076288</v>
      </c>
      <c r="B64" s="136">
        <v>1</v>
      </c>
      <c r="C64" s="136">
        <v>1499</v>
      </c>
    </row>
    <row r="65" spans="1:3" x14ac:dyDescent="0.25">
      <c r="A65" s="135">
        <v>3467452077306</v>
      </c>
      <c r="B65" s="136">
        <v>1</v>
      </c>
      <c r="C65" s="136">
        <v>399</v>
      </c>
    </row>
    <row r="66" spans="1:3" x14ac:dyDescent="0.25">
      <c r="A66" s="135">
        <v>494500285</v>
      </c>
      <c r="B66" s="136">
        <v>6</v>
      </c>
      <c r="C66" s="136">
        <v>7310.34</v>
      </c>
    </row>
    <row r="67" spans="1:3" x14ac:dyDescent="0.25">
      <c r="A67" s="135">
        <v>4501517003455</v>
      </c>
      <c r="B67" s="136">
        <v>1</v>
      </c>
      <c r="C67" s="136">
        <v>499</v>
      </c>
    </row>
    <row r="68" spans="1:3" x14ac:dyDescent="0.25">
      <c r="A68" s="135">
        <v>194735176854</v>
      </c>
      <c r="B68" s="136">
        <v>1</v>
      </c>
      <c r="C68" s="136">
        <v>1499</v>
      </c>
    </row>
    <row r="69" spans="1:3" x14ac:dyDescent="0.25">
      <c r="A69" s="135">
        <v>8904520800701</v>
      </c>
      <c r="B69" s="136">
        <v>-1</v>
      </c>
      <c r="C69" s="136">
        <v>-1199</v>
      </c>
    </row>
    <row r="70" spans="1:3" x14ac:dyDescent="0.25">
      <c r="A70" s="135">
        <v>8904520801227</v>
      </c>
      <c r="B70" s="136">
        <v>1</v>
      </c>
      <c r="C70" s="136">
        <v>523.99</v>
      </c>
    </row>
    <row r="71" spans="1:3" x14ac:dyDescent="0.25">
      <c r="A71" s="135">
        <v>5702017824208</v>
      </c>
      <c r="B71" s="136">
        <v>1</v>
      </c>
      <c r="C71" s="136">
        <v>5112.07</v>
      </c>
    </row>
    <row r="72" spans="1:3" x14ac:dyDescent="0.25">
      <c r="A72" s="135">
        <v>8904432234113</v>
      </c>
      <c r="B72" s="136">
        <v>1</v>
      </c>
      <c r="C72" s="136">
        <v>999</v>
      </c>
    </row>
    <row r="73" spans="1:3" x14ac:dyDescent="0.25">
      <c r="A73" s="135">
        <v>5010996295545</v>
      </c>
      <c r="B73" s="136">
        <v>1</v>
      </c>
      <c r="C73" s="136">
        <v>748.87</v>
      </c>
    </row>
    <row r="74" spans="1:3" x14ac:dyDescent="0.25">
      <c r="A74" s="135">
        <v>8901383140012</v>
      </c>
      <c r="B74" s="136">
        <v>1</v>
      </c>
      <c r="C74" s="136">
        <v>199</v>
      </c>
    </row>
    <row r="75" spans="1:3" x14ac:dyDescent="0.25">
      <c r="A75" s="135">
        <v>8909409263455</v>
      </c>
      <c r="B75" s="136">
        <v>1</v>
      </c>
      <c r="C75" s="136">
        <v>1407.74</v>
      </c>
    </row>
    <row r="76" spans="1:3" x14ac:dyDescent="0.25">
      <c r="A76" s="135">
        <v>5702017816289</v>
      </c>
      <c r="B76" s="136">
        <v>1</v>
      </c>
      <c r="C76" s="136">
        <v>6399</v>
      </c>
    </row>
    <row r="77" spans="1:3" x14ac:dyDescent="0.25">
      <c r="A77" s="135">
        <v>5013317453709</v>
      </c>
      <c r="B77" s="136">
        <v>1</v>
      </c>
      <c r="C77" s="136">
        <v>187.5</v>
      </c>
    </row>
    <row r="78" spans="1:3" x14ac:dyDescent="0.25">
      <c r="A78" s="135">
        <v>8904279510449</v>
      </c>
      <c r="B78" s="136">
        <v>1</v>
      </c>
      <c r="C78" s="136">
        <v>749</v>
      </c>
    </row>
    <row r="79" spans="1:3" x14ac:dyDescent="0.25">
      <c r="A79" s="135">
        <v>491603774</v>
      </c>
      <c r="B79" s="136">
        <v>1</v>
      </c>
      <c r="C79" s="136">
        <v>649</v>
      </c>
    </row>
    <row r="80" spans="1:3" x14ac:dyDescent="0.25">
      <c r="A80" s="135">
        <v>8904279522329</v>
      </c>
      <c r="B80" s="136">
        <v>1</v>
      </c>
      <c r="C80" s="136">
        <v>799.2</v>
      </c>
    </row>
    <row r="81" spans="1:3" x14ac:dyDescent="0.25">
      <c r="A81" s="135">
        <v>8904520801470</v>
      </c>
      <c r="B81" s="136">
        <v>1</v>
      </c>
      <c r="C81" s="136">
        <v>3571.02</v>
      </c>
    </row>
    <row r="82" spans="1:3" x14ac:dyDescent="0.25">
      <c r="A82" s="135" t="s">
        <v>14671</v>
      </c>
      <c r="B82" s="136">
        <v>100</v>
      </c>
      <c r="C82" s="136">
        <v>96738.64999999998</v>
      </c>
    </row>
  </sheetData>
  <autoFilter ref="A3:C8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60"/>
  <sheetViews>
    <sheetView topLeftCell="A4" workbookViewId="0">
      <selection activeCell="M33" sqref="M33"/>
    </sheetView>
  </sheetViews>
  <sheetFormatPr defaultRowHeight="15" x14ac:dyDescent="0.25"/>
  <cols>
    <col min="1" max="1" width="5.7109375" style="33" bestFit="1" customWidth="1"/>
    <col min="2" max="2" width="8.42578125" style="33" bestFit="1" customWidth="1"/>
    <col min="3" max="3" width="16" style="33" bestFit="1" customWidth="1"/>
    <col min="4" max="4" width="19.85546875" style="33" bestFit="1" customWidth="1"/>
    <col min="5" max="5" width="15.140625" style="33" bestFit="1" customWidth="1"/>
    <col min="6" max="6" width="15.85546875" style="33" bestFit="1" customWidth="1"/>
    <col min="7" max="7" width="12" style="33" bestFit="1" customWidth="1"/>
    <col min="8" max="8" width="4.140625" style="33" bestFit="1" customWidth="1"/>
    <col min="9" max="9" width="11.28515625" style="33" bestFit="1" customWidth="1"/>
    <col min="10" max="10" width="11" style="33" bestFit="1" customWidth="1"/>
    <col min="11" max="11" width="9" style="33" bestFit="1" customWidth="1"/>
    <col min="12" max="12" width="14.140625" style="33" bestFit="1" customWidth="1"/>
    <col min="13" max="13" width="8" style="33" bestFit="1" customWidth="1"/>
    <col min="14" max="14" width="7.5703125" style="33" bestFit="1" customWidth="1"/>
    <col min="15" max="15" width="4.85546875" style="33" bestFit="1" customWidth="1"/>
    <col min="16" max="16" width="21.5703125" style="33" bestFit="1" customWidth="1"/>
    <col min="17" max="17" width="9" style="33" bestFit="1" customWidth="1"/>
    <col min="18" max="18" width="10.28515625" style="33" bestFit="1" customWidth="1"/>
    <col min="19" max="19" width="14" style="33" bestFit="1" customWidth="1"/>
    <col min="20" max="20" width="10.28515625" style="33" bestFit="1" customWidth="1"/>
    <col min="21" max="21" width="13.140625" style="33" bestFit="1" customWidth="1"/>
    <col min="22" max="16384" width="9.140625" style="33"/>
  </cols>
  <sheetData>
    <row r="1" spans="1:21" s="75" customFormat="1" ht="12.75" x14ac:dyDescent="0.2">
      <c r="A1" s="132" t="s">
        <v>14796</v>
      </c>
      <c r="B1" s="132" t="s">
        <v>14649</v>
      </c>
      <c r="C1" s="132" t="s">
        <v>14650</v>
      </c>
      <c r="D1" s="132" t="s">
        <v>14651</v>
      </c>
      <c r="E1" s="132" t="s">
        <v>14652</v>
      </c>
      <c r="F1" s="132" t="s">
        <v>14653</v>
      </c>
      <c r="G1" s="132" t="s">
        <v>14654</v>
      </c>
      <c r="H1" s="132" t="s">
        <v>14655</v>
      </c>
      <c r="I1" s="132" t="s">
        <v>14656</v>
      </c>
      <c r="J1" s="132" t="s">
        <v>14657</v>
      </c>
      <c r="K1" s="132" t="s">
        <v>14658</v>
      </c>
      <c r="L1" s="132" t="s">
        <v>14659</v>
      </c>
      <c r="M1" s="132" t="s">
        <v>14660</v>
      </c>
      <c r="N1" s="132" t="s">
        <v>14661</v>
      </c>
      <c r="O1" s="132" t="s">
        <v>14662</v>
      </c>
      <c r="P1" s="132" t="s">
        <v>14663</v>
      </c>
      <c r="Q1" s="132" t="s">
        <v>14664</v>
      </c>
      <c r="R1" s="132" t="s">
        <v>14665</v>
      </c>
      <c r="S1" s="132" t="s">
        <v>14666</v>
      </c>
      <c r="T1" s="132" t="s">
        <v>14678</v>
      </c>
      <c r="U1" s="132" t="s">
        <v>14679</v>
      </c>
    </row>
    <row r="2" spans="1:21" s="75" customFormat="1" ht="12.75" x14ac:dyDescent="0.2">
      <c r="A2" s="131">
        <v>1</v>
      </c>
      <c r="B2" s="131" t="s">
        <v>14667</v>
      </c>
      <c r="C2" s="131" t="s">
        <v>58</v>
      </c>
      <c r="D2" s="131" t="s">
        <v>14871</v>
      </c>
      <c r="E2" s="133">
        <v>46290.475844907407</v>
      </c>
      <c r="F2" s="131">
        <v>3</v>
      </c>
      <c r="G2" s="131">
        <v>27084120134</v>
      </c>
      <c r="H2" s="131">
        <v>1</v>
      </c>
      <c r="I2" s="131">
        <v>179</v>
      </c>
      <c r="J2" s="131">
        <v>0</v>
      </c>
      <c r="K2" s="131">
        <v>0</v>
      </c>
      <c r="L2" s="131">
        <v>0</v>
      </c>
      <c r="M2" s="131">
        <v>179</v>
      </c>
      <c r="N2" s="131">
        <v>8.52</v>
      </c>
      <c r="O2" s="131">
        <v>5</v>
      </c>
      <c r="P2" s="131" t="s">
        <v>14869</v>
      </c>
      <c r="Q2" s="131">
        <v>50170981</v>
      </c>
      <c r="R2" s="131" t="s">
        <v>14668</v>
      </c>
      <c r="S2" s="131"/>
      <c r="T2" s="131"/>
      <c r="U2" s="131" t="s">
        <v>14680</v>
      </c>
    </row>
    <row r="3" spans="1:21" s="75" customFormat="1" ht="12.75" x14ac:dyDescent="0.2">
      <c r="A3" s="131">
        <v>1</v>
      </c>
      <c r="B3" s="131" t="s">
        <v>14667</v>
      </c>
      <c r="C3" s="131" t="s">
        <v>58</v>
      </c>
      <c r="D3" s="131" t="s">
        <v>14871</v>
      </c>
      <c r="E3" s="133">
        <v>46290.475844907407</v>
      </c>
      <c r="F3" s="131">
        <v>3</v>
      </c>
      <c r="G3" s="131">
        <v>27084120134</v>
      </c>
      <c r="H3" s="131">
        <v>1</v>
      </c>
      <c r="I3" s="131">
        <v>179</v>
      </c>
      <c r="J3" s="131">
        <v>0</v>
      </c>
      <c r="K3" s="131">
        <v>0</v>
      </c>
      <c r="L3" s="131">
        <v>0</v>
      </c>
      <c r="M3" s="131">
        <v>179</v>
      </c>
      <c r="N3" s="131">
        <v>8.52</v>
      </c>
      <c r="O3" s="131">
        <v>5</v>
      </c>
      <c r="P3" s="131" t="s">
        <v>14869</v>
      </c>
      <c r="Q3" s="131">
        <v>50170981</v>
      </c>
      <c r="R3" s="131" t="s">
        <v>14668</v>
      </c>
      <c r="S3" s="131"/>
      <c r="T3" s="131"/>
      <c r="U3" s="131" t="s">
        <v>14680</v>
      </c>
    </row>
    <row r="4" spans="1:21" s="75" customFormat="1" ht="12.75" x14ac:dyDescent="0.2">
      <c r="A4" s="131">
        <v>1</v>
      </c>
      <c r="B4" s="131" t="s">
        <v>14667</v>
      </c>
      <c r="C4" s="131" t="s">
        <v>58</v>
      </c>
      <c r="D4" s="131" t="s">
        <v>14871</v>
      </c>
      <c r="E4" s="133">
        <v>46290.475844907407</v>
      </c>
      <c r="F4" s="131">
        <v>3</v>
      </c>
      <c r="G4" s="131">
        <v>27084120134</v>
      </c>
      <c r="H4" s="131">
        <v>1</v>
      </c>
      <c r="I4" s="131">
        <v>179</v>
      </c>
      <c r="J4" s="131">
        <v>0</v>
      </c>
      <c r="K4" s="131">
        <v>0</v>
      </c>
      <c r="L4" s="131">
        <v>0</v>
      </c>
      <c r="M4" s="131">
        <v>179</v>
      </c>
      <c r="N4" s="131">
        <v>8.52</v>
      </c>
      <c r="O4" s="131">
        <v>5</v>
      </c>
      <c r="P4" s="131" t="s">
        <v>14869</v>
      </c>
      <c r="Q4" s="131">
        <v>50170981</v>
      </c>
      <c r="R4" s="131" t="s">
        <v>14668</v>
      </c>
      <c r="S4" s="131"/>
      <c r="T4" s="131"/>
      <c r="U4" s="131" t="s">
        <v>14680</v>
      </c>
    </row>
    <row r="5" spans="1:21" s="75" customFormat="1" ht="12.75" x14ac:dyDescent="0.2">
      <c r="A5" s="131">
        <v>1</v>
      </c>
      <c r="B5" s="131" t="s">
        <v>14667</v>
      </c>
      <c r="C5" s="131" t="s">
        <v>58</v>
      </c>
      <c r="D5" s="131" t="s">
        <v>14871</v>
      </c>
      <c r="E5" s="133">
        <v>46290.475844907407</v>
      </c>
      <c r="F5" s="131">
        <v>3</v>
      </c>
      <c r="G5" s="131">
        <v>3467452077306</v>
      </c>
      <c r="H5" s="131">
        <v>1</v>
      </c>
      <c r="I5" s="131">
        <v>399</v>
      </c>
      <c r="J5" s="131">
        <v>0</v>
      </c>
      <c r="K5" s="131">
        <v>0</v>
      </c>
      <c r="L5" s="131">
        <v>0</v>
      </c>
      <c r="M5" s="131">
        <v>399</v>
      </c>
      <c r="N5" s="131">
        <v>19</v>
      </c>
      <c r="O5" s="131">
        <v>5</v>
      </c>
      <c r="P5" s="131" t="s">
        <v>14872</v>
      </c>
      <c r="Q5" s="131">
        <v>50170981</v>
      </c>
      <c r="R5" s="131" t="s">
        <v>14668</v>
      </c>
      <c r="S5" s="131">
        <v>50195439</v>
      </c>
      <c r="T5" s="131"/>
      <c r="U5" s="131" t="s">
        <v>14680</v>
      </c>
    </row>
    <row r="6" spans="1:21" s="75" customFormat="1" ht="12.75" x14ac:dyDescent="0.2">
      <c r="A6" s="131">
        <v>1</v>
      </c>
      <c r="B6" s="131" t="s">
        <v>14667</v>
      </c>
      <c r="C6" s="131" t="s">
        <v>58</v>
      </c>
      <c r="D6" s="131" t="s">
        <v>14871</v>
      </c>
      <c r="E6" s="133">
        <v>46290.475844907407</v>
      </c>
      <c r="F6" s="131">
        <v>3</v>
      </c>
      <c r="G6" s="131">
        <v>194735279272</v>
      </c>
      <c r="H6" s="131">
        <v>1</v>
      </c>
      <c r="I6" s="131">
        <v>599</v>
      </c>
      <c r="J6" s="131">
        <v>0</v>
      </c>
      <c r="K6" s="131">
        <v>0</v>
      </c>
      <c r="L6" s="131">
        <v>0</v>
      </c>
      <c r="M6" s="131">
        <v>599</v>
      </c>
      <c r="N6" s="131">
        <v>28.52</v>
      </c>
      <c r="O6" s="131">
        <v>5</v>
      </c>
      <c r="P6" s="131" t="s">
        <v>14873</v>
      </c>
      <c r="Q6" s="131">
        <v>50170981</v>
      </c>
      <c r="R6" s="131" t="s">
        <v>14668</v>
      </c>
      <c r="S6" s="131">
        <v>50195439</v>
      </c>
      <c r="T6" s="131"/>
      <c r="U6" s="131" t="s">
        <v>14680</v>
      </c>
    </row>
    <row r="7" spans="1:21" s="75" customFormat="1" ht="12.75" x14ac:dyDescent="0.2">
      <c r="A7" s="131">
        <v>2</v>
      </c>
      <c r="B7" s="131" t="s">
        <v>14667</v>
      </c>
      <c r="C7" s="131" t="s">
        <v>58</v>
      </c>
      <c r="D7" s="131" t="s">
        <v>14874</v>
      </c>
      <c r="E7" s="133">
        <v>46290.481087962966</v>
      </c>
      <c r="F7" s="131">
        <v>3</v>
      </c>
      <c r="G7" s="131">
        <v>5702017816289</v>
      </c>
      <c r="H7" s="131">
        <v>1</v>
      </c>
      <c r="I7" s="131">
        <v>6399</v>
      </c>
      <c r="J7" s="131">
        <v>0</v>
      </c>
      <c r="K7" s="131">
        <v>0</v>
      </c>
      <c r="L7" s="131">
        <v>0</v>
      </c>
      <c r="M7" s="131">
        <v>6399</v>
      </c>
      <c r="N7" s="131">
        <v>304.72000000000003</v>
      </c>
      <c r="O7" s="131">
        <v>5</v>
      </c>
      <c r="P7" s="131" t="s">
        <v>14875</v>
      </c>
      <c r="Q7" s="131">
        <v>50170981</v>
      </c>
      <c r="R7" s="131" t="s">
        <v>14668</v>
      </c>
      <c r="S7" s="131">
        <v>50188930</v>
      </c>
      <c r="T7" s="131"/>
      <c r="U7" s="131" t="s">
        <v>14680</v>
      </c>
    </row>
    <row r="8" spans="1:21" s="75" customFormat="1" ht="12.75" x14ac:dyDescent="0.2">
      <c r="A8" s="131">
        <v>3</v>
      </c>
      <c r="B8" s="131" t="s">
        <v>14667</v>
      </c>
      <c r="C8" s="131" t="s">
        <v>58</v>
      </c>
      <c r="D8" s="131" t="s">
        <v>14876</v>
      </c>
      <c r="E8" s="133">
        <v>46290.484409722223</v>
      </c>
      <c r="F8" s="131">
        <v>3</v>
      </c>
      <c r="G8" s="131">
        <v>4501517003431</v>
      </c>
      <c r="H8" s="131">
        <v>1</v>
      </c>
      <c r="I8" s="131">
        <v>1999</v>
      </c>
      <c r="J8" s="131">
        <v>0</v>
      </c>
      <c r="K8" s="131">
        <v>0</v>
      </c>
      <c r="L8" s="131">
        <v>0</v>
      </c>
      <c r="M8" s="131">
        <v>1999</v>
      </c>
      <c r="N8" s="131">
        <v>0</v>
      </c>
      <c r="O8" s="131">
        <v>0</v>
      </c>
      <c r="P8" s="131" t="s">
        <v>14877</v>
      </c>
      <c r="Q8" s="131">
        <v>50170981</v>
      </c>
      <c r="R8" s="131" t="s">
        <v>14668</v>
      </c>
      <c r="S8" s="131"/>
      <c r="T8" s="131"/>
      <c r="U8" s="131" t="s">
        <v>14680</v>
      </c>
    </row>
    <row r="9" spans="1:21" s="75" customFormat="1" ht="12.75" x14ac:dyDescent="0.2">
      <c r="A9" s="131">
        <v>3</v>
      </c>
      <c r="B9" s="131" t="s">
        <v>14667</v>
      </c>
      <c r="C9" s="131" t="s">
        <v>58</v>
      </c>
      <c r="D9" s="131" t="s">
        <v>14876</v>
      </c>
      <c r="E9" s="133">
        <v>46290.484409722223</v>
      </c>
      <c r="F9" s="131">
        <v>3</v>
      </c>
      <c r="G9" s="131">
        <v>8908017463011</v>
      </c>
      <c r="H9" s="131">
        <v>1</v>
      </c>
      <c r="I9" s="131">
        <v>999</v>
      </c>
      <c r="J9" s="131">
        <v>-149.85</v>
      </c>
      <c r="K9" s="131">
        <v>0</v>
      </c>
      <c r="L9" s="131">
        <v>-149.85</v>
      </c>
      <c r="M9" s="131">
        <v>849.15</v>
      </c>
      <c r="N9" s="131">
        <v>40.44</v>
      </c>
      <c r="O9" s="131">
        <v>5</v>
      </c>
      <c r="P9" s="131" t="s">
        <v>14878</v>
      </c>
      <c r="Q9" s="131">
        <v>50170981</v>
      </c>
      <c r="R9" s="131" t="s">
        <v>14668</v>
      </c>
      <c r="S9" s="131">
        <v>50195439</v>
      </c>
      <c r="T9" s="131"/>
      <c r="U9" s="131" t="s">
        <v>14680</v>
      </c>
    </row>
    <row r="10" spans="1:21" s="75" customFormat="1" ht="12.75" x14ac:dyDescent="0.2">
      <c r="A10" s="131">
        <v>5</v>
      </c>
      <c r="B10" s="131" t="s">
        <v>14667</v>
      </c>
      <c r="C10" s="131" t="s">
        <v>58</v>
      </c>
      <c r="D10" s="131" t="s">
        <v>14879</v>
      </c>
      <c r="E10" s="133">
        <v>46290.53020833333</v>
      </c>
      <c r="F10" s="131">
        <v>3</v>
      </c>
      <c r="G10" s="131">
        <v>194735358748</v>
      </c>
      <c r="H10" s="131">
        <v>1</v>
      </c>
      <c r="I10" s="131">
        <v>299</v>
      </c>
      <c r="J10" s="131">
        <v>0</v>
      </c>
      <c r="K10" s="131">
        <v>0</v>
      </c>
      <c r="L10" s="131">
        <v>0</v>
      </c>
      <c r="M10" s="131">
        <v>299</v>
      </c>
      <c r="N10" s="131">
        <v>14.24</v>
      </c>
      <c r="O10" s="131">
        <v>5</v>
      </c>
      <c r="P10" s="131" t="s">
        <v>14880</v>
      </c>
      <c r="Q10" s="131">
        <v>50157523</v>
      </c>
      <c r="R10" s="131" t="s">
        <v>14668</v>
      </c>
      <c r="S10" s="131">
        <v>50188930</v>
      </c>
      <c r="T10" s="131"/>
      <c r="U10" s="131" t="s">
        <v>14680</v>
      </c>
    </row>
    <row r="11" spans="1:21" s="75" customFormat="1" ht="12.75" x14ac:dyDescent="0.2">
      <c r="A11" s="131">
        <v>5</v>
      </c>
      <c r="B11" s="131" t="s">
        <v>14667</v>
      </c>
      <c r="C11" s="131" t="s">
        <v>58</v>
      </c>
      <c r="D11" s="131" t="s">
        <v>14879</v>
      </c>
      <c r="E11" s="133">
        <v>46290.53020833333</v>
      </c>
      <c r="F11" s="131">
        <v>3</v>
      </c>
      <c r="G11" s="131">
        <v>194735358755</v>
      </c>
      <c r="H11" s="131">
        <v>1</v>
      </c>
      <c r="I11" s="131">
        <v>299</v>
      </c>
      <c r="J11" s="131">
        <v>0</v>
      </c>
      <c r="K11" s="131">
        <v>0</v>
      </c>
      <c r="L11" s="131">
        <v>0</v>
      </c>
      <c r="M11" s="131">
        <v>299</v>
      </c>
      <c r="N11" s="131">
        <v>14.24</v>
      </c>
      <c r="O11" s="131">
        <v>5</v>
      </c>
      <c r="P11" s="131" t="s">
        <v>14880</v>
      </c>
      <c r="Q11" s="131">
        <v>50157523</v>
      </c>
      <c r="R11" s="131" t="s">
        <v>14668</v>
      </c>
      <c r="S11" s="131">
        <v>50188930</v>
      </c>
      <c r="T11" s="131"/>
      <c r="U11" s="131" t="s">
        <v>14680</v>
      </c>
    </row>
    <row r="12" spans="1:21" s="75" customFormat="1" ht="12.75" x14ac:dyDescent="0.2">
      <c r="A12" s="131">
        <v>6</v>
      </c>
      <c r="B12" s="131" t="s">
        <v>14667</v>
      </c>
      <c r="C12" s="131" t="s">
        <v>58</v>
      </c>
      <c r="D12" s="131" t="s">
        <v>14881</v>
      </c>
      <c r="E12" s="133">
        <v>46290.530891203707</v>
      </c>
      <c r="F12" s="131">
        <v>3</v>
      </c>
      <c r="G12" s="131">
        <v>8905672547537</v>
      </c>
      <c r="H12" s="131">
        <v>1</v>
      </c>
      <c r="I12" s="131">
        <v>1499</v>
      </c>
      <c r="J12" s="131">
        <v>0</v>
      </c>
      <c r="K12" s="131">
        <v>0</v>
      </c>
      <c r="L12" s="131">
        <v>0</v>
      </c>
      <c r="M12" s="131">
        <v>1499</v>
      </c>
      <c r="N12" s="131">
        <v>228.66</v>
      </c>
      <c r="O12" s="131">
        <v>18</v>
      </c>
      <c r="P12" s="131" t="s">
        <v>14882</v>
      </c>
      <c r="Q12" s="131">
        <v>50157523</v>
      </c>
      <c r="R12" s="131" t="s">
        <v>14668</v>
      </c>
      <c r="S12" s="131">
        <v>50188930</v>
      </c>
      <c r="T12" s="131"/>
      <c r="U12" s="131" t="s">
        <v>14680</v>
      </c>
    </row>
    <row r="13" spans="1:21" s="75" customFormat="1" ht="12.75" x14ac:dyDescent="0.2">
      <c r="A13" s="131">
        <v>6</v>
      </c>
      <c r="B13" s="131" t="s">
        <v>14667</v>
      </c>
      <c r="C13" s="131" t="s">
        <v>58</v>
      </c>
      <c r="D13" s="131" t="s">
        <v>14881</v>
      </c>
      <c r="E13" s="133">
        <v>46290.530891203707</v>
      </c>
      <c r="F13" s="131">
        <v>3</v>
      </c>
      <c r="G13" s="131">
        <v>494500285</v>
      </c>
      <c r="H13" s="131">
        <v>1</v>
      </c>
      <c r="I13" s="131">
        <v>299</v>
      </c>
      <c r="J13" s="131">
        <v>0</v>
      </c>
      <c r="K13" s="131">
        <v>0</v>
      </c>
      <c r="L13" s="131">
        <v>0</v>
      </c>
      <c r="M13" s="131">
        <v>299</v>
      </c>
      <c r="N13" s="131">
        <v>45.62</v>
      </c>
      <c r="O13" s="131">
        <v>18</v>
      </c>
      <c r="P13" s="131" t="s">
        <v>14860</v>
      </c>
      <c r="Q13" s="131">
        <v>50157523</v>
      </c>
      <c r="R13" s="131" t="s">
        <v>14668</v>
      </c>
      <c r="S13" s="131"/>
      <c r="T13" s="131"/>
      <c r="U13" s="131" t="s">
        <v>14680</v>
      </c>
    </row>
    <row r="14" spans="1:21" s="75" customFormat="1" ht="12.75" x14ac:dyDescent="0.2">
      <c r="A14" s="131">
        <v>6</v>
      </c>
      <c r="B14" s="131" t="s">
        <v>14667</v>
      </c>
      <c r="C14" s="131" t="s">
        <v>58</v>
      </c>
      <c r="D14" s="131" t="s">
        <v>14881</v>
      </c>
      <c r="E14" s="133">
        <v>46290.530891203707</v>
      </c>
      <c r="F14" s="131">
        <v>3</v>
      </c>
      <c r="G14" s="131">
        <v>194735284931</v>
      </c>
      <c r="H14" s="131">
        <v>1</v>
      </c>
      <c r="I14" s="131">
        <v>449</v>
      </c>
      <c r="J14" s="131">
        <v>0</v>
      </c>
      <c r="K14" s="131">
        <v>0</v>
      </c>
      <c r="L14" s="131">
        <v>0</v>
      </c>
      <c r="M14" s="131">
        <v>449</v>
      </c>
      <c r="N14" s="131">
        <v>21.38</v>
      </c>
      <c r="O14" s="131">
        <v>5</v>
      </c>
      <c r="P14" s="131" t="s">
        <v>14868</v>
      </c>
      <c r="Q14" s="131">
        <v>50157523</v>
      </c>
      <c r="R14" s="131" t="s">
        <v>14668</v>
      </c>
      <c r="S14" s="131">
        <v>50188930</v>
      </c>
      <c r="T14" s="131"/>
      <c r="U14" s="131" t="s">
        <v>14680</v>
      </c>
    </row>
    <row r="15" spans="1:21" s="75" customFormat="1" ht="12.75" x14ac:dyDescent="0.2">
      <c r="A15" s="131">
        <v>7</v>
      </c>
      <c r="B15" s="131" t="s">
        <v>14667</v>
      </c>
      <c r="C15" s="131" t="s">
        <v>58</v>
      </c>
      <c r="D15" s="131" t="s">
        <v>14883</v>
      </c>
      <c r="E15" s="133">
        <v>46290.533750000002</v>
      </c>
      <c r="F15" s="131">
        <v>3</v>
      </c>
      <c r="G15" s="131">
        <v>8902491018682</v>
      </c>
      <c r="H15" s="131">
        <v>1</v>
      </c>
      <c r="I15" s="131">
        <v>1999</v>
      </c>
      <c r="J15" s="131">
        <v>0</v>
      </c>
      <c r="K15" s="131">
        <v>0</v>
      </c>
      <c r="L15" s="131">
        <v>0</v>
      </c>
      <c r="M15" s="131">
        <v>1999</v>
      </c>
      <c r="N15" s="131">
        <v>95.2</v>
      </c>
      <c r="O15" s="131">
        <v>5</v>
      </c>
      <c r="P15" s="131" t="s">
        <v>14884</v>
      </c>
      <c r="Q15" s="131">
        <v>50157523</v>
      </c>
      <c r="R15" s="131" t="s">
        <v>14668</v>
      </c>
      <c r="S15" s="131">
        <v>50195439</v>
      </c>
      <c r="T15" s="131"/>
      <c r="U15" s="131" t="s">
        <v>14680</v>
      </c>
    </row>
    <row r="16" spans="1:21" s="75" customFormat="1" ht="12.75" x14ac:dyDescent="0.2">
      <c r="A16" s="131">
        <v>7</v>
      </c>
      <c r="B16" s="131" t="s">
        <v>14667</v>
      </c>
      <c r="C16" s="131" t="s">
        <v>58</v>
      </c>
      <c r="D16" s="131" t="s">
        <v>14883</v>
      </c>
      <c r="E16" s="133">
        <v>46290.533750000002</v>
      </c>
      <c r="F16" s="131">
        <v>3</v>
      </c>
      <c r="G16" s="131">
        <v>194735293858</v>
      </c>
      <c r="H16" s="131">
        <v>1</v>
      </c>
      <c r="I16" s="131">
        <v>2799</v>
      </c>
      <c r="J16" s="131">
        <v>0</v>
      </c>
      <c r="K16" s="131">
        <v>0</v>
      </c>
      <c r="L16" s="131">
        <v>0</v>
      </c>
      <c r="M16" s="131">
        <v>2799</v>
      </c>
      <c r="N16" s="131">
        <v>133.28</v>
      </c>
      <c r="O16" s="131">
        <v>5</v>
      </c>
      <c r="P16" s="131" t="s">
        <v>14885</v>
      </c>
      <c r="Q16" s="131">
        <v>50157523</v>
      </c>
      <c r="R16" s="131" t="s">
        <v>14668</v>
      </c>
      <c r="S16" s="131">
        <v>50195439</v>
      </c>
      <c r="T16" s="131"/>
      <c r="U16" s="131" t="s">
        <v>14680</v>
      </c>
    </row>
    <row r="17" spans="1:21" s="75" customFormat="1" ht="12.75" x14ac:dyDescent="0.2">
      <c r="A17" s="131">
        <v>8</v>
      </c>
      <c r="B17" s="131" t="s">
        <v>14667</v>
      </c>
      <c r="C17" s="131" t="s">
        <v>58</v>
      </c>
      <c r="D17" s="131" t="s">
        <v>14886</v>
      </c>
      <c r="E17" s="133">
        <v>46290.545914351853</v>
      </c>
      <c r="F17" s="131">
        <v>3</v>
      </c>
      <c r="G17" s="131">
        <v>761847400797</v>
      </c>
      <c r="H17" s="131">
        <v>1</v>
      </c>
      <c r="I17" s="131">
        <v>699</v>
      </c>
      <c r="J17" s="131">
        <v>0</v>
      </c>
      <c r="K17" s="131">
        <v>0</v>
      </c>
      <c r="L17" s="131">
        <v>0</v>
      </c>
      <c r="M17" s="131">
        <v>699</v>
      </c>
      <c r="N17" s="131">
        <v>106.62</v>
      </c>
      <c r="O17" s="131">
        <v>18</v>
      </c>
      <c r="P17" s="131" t="s">
        <v>14887</v>
      </c>
      <c r="Q17" s="131">
        <v>50157523</v>
      </c>
      <c r="R17" s="131" t="s">
        <v>14668</v>
      </c>
      <c r="S17" s="131">
        <v>50188930</v>
      </c>
      <c r="T17" s="131"/>
      <c r="U17" s="131" t="s">
        <v>14680</v>
      </c>
    </row>
    <row r="18" spans="1:21" s="75" customFormat="1" ht="12.75" x14ac:dyDescent="0.2">
      <c r="A18" s="131">
        <v>10</v>
      </c>
      <c r="B18" s="131" t="s">
        <v>14667</v>
      </c>
      <c r="C18" s="131" t="s">
        <v>58</v>
      </c>
      <c r="D18" s="131" t="s">
        <v>14888</v>
      </c>
      <c r="E18" s="133">
        <v>46290.581307870372</v>
      </c>
      <c r="F18" s="131">
        <v>3</v>
      </c>
      <c r="G18" s="131">
        <v>616985378463</v>
      </c>
      <c r="H18" s="131">
        <v>1</v>
      </c>
      <c r="I18" s="131">
        <v>749</v>
      </c>
      <c r="J18" s="131">
        <v>0</v>
      </c>
      <c r="K18" s="131">
        <v>0</v>
      </c>
      <c r="L18" s="131">
        <v>0</v>
      </c>
      <c r="M18" s="131">
        <v>749</v>
      </c>
      <c r="N18" s="131">
        <v>35.659999999999997</v>
      </c>
      <c r="O18" s="131">
        <v>5</v>
      </c>
      <c r="P18" s="131" t="s">
        <v>14889</v>
      </c>
      <c r="Q18" s="131">
        <v>50157523</v>
      </c>
      <c r="R18" s="131" t="s">
        <v>14668</v>
      </c>
      <c r="S18" s="131">
        <v>50195907</v>
      </c>
      <c r="T18" s="131"/>
      <c r="U18" s="131" t="s">
        <v>14680</v>
      </c>
    </row>
    <row r="19" spans="1:21" s="75" customFormat="1" ht="12.75" x14ac:dyDescent="0.2">
      <c r="A19" s="131">
        <v>11</v>
      </c>
      <c r="B19" s="131" t="s">
        <v>14667</v>
      </c>
      <c r="C19" s="131" t="s">
        <v>58</v>
      </c>
      <c r="D19" s="131" t="s">
        <v>14890</v>
      </c>
      <c r="E19" s="133">
        <v>46290.587187500001</v>
      </c>
      <c r="F19" s="131">
        <v>3</v>
      </c>
      <c r="G19" s="131">
        <v>8904279505919</v>
      </c>
      <c r="H19" s="131">
        <v>1</v>
      </c>
      <c r="I19" s="131">
        <v>1499</v>
      </c>
      <c r="J19" s="131">
        <v>0</v>
      </c>
      <c r="K19" s="131">
        <v>0</v>
      </c>
      <c r="L19" s="131">
        <v>0</v>
      </c>
      <c r="M19" s="131">
        <v>1499</v>
      </c>
      <c r="N19" s="131">
        <v>71.38</v>
      </c>
      <c r="O19" s="131">
        <v>5</v>
      </c>
      <c r="P19" s="131" t="s">
        <v>14891</v>
      </c>
      <c r="Q19" s="131">
        <v>50157523</v>
      </c>
      <c r="R19" s="131" t="s">
        <v>14668</v>
      </c>
      <c r="S19" s="131"/>
      <c r="T19" s="131"/>
      <c r="U19" s="131" t="s">
        <v>14680</v>
      </c>
    </row>
    <row r="20" spans="1:21" s="75" customFormat="1" ht="12.75" x14ac:dyDescent="0.2">
      <c r="A20" s="131">
        <v>12</v>
      </c>
      <c r="B20" s="131" t="s">
        <v>14667</v>
      </c>
      <c r="C20" s="131" t="s">
        <v>58</v>
      </c>
      <c r="D20" s="131" t="s">
        <v>14892</v>
      </c>
      <c r="E20" s="133">
        <v>46290.605925925927</v>
      </c>
      <c r="F20" s="131">
        <v>3</v>
      </c>
      <c r="G20" s="131">
        <v>5013317453709</v>
      </c>
      <c r="H20" s="131">
        <v>1</v>
      </c>
      <c r="I20" s="131">
        <v>750</v>
      </c>
      <c r="J20" s="131">
        <v>-562.5</v>
      </c>
      <c r="K20" s="131">
        <v>0</v>
      </c>
      <c r="L20" s="131">
        <v>-562.5</v>
      </c>
      <c r="M20" s="131">
        <v>187.5</v>
      </c>
      <c r="N20" s="131">
        <v>8.92</v>
      </c>
      <c r="O20" s="131">
        <v>5</v>
      </c>
      <c r="P20" s="131" t="s">
        <v>14893</v>
      </c>
      <c r="Q20" s="131">
        <v>50157523</v>
      </c>
      <c r="R20" s="131" t="s">
        <v>14668</v>
      </c>
      <c r="S20" s="131">
        <v>50151682</v>
      </c>
      <c r="T20" s="131"/>
      <c r="U20" s="131" t="s">
        <v>14680</v>
      </c>
    </row>
    <row r="21" spans="1:21" s="75" customFormat="1" ht="12.75" x14ac:dyDescent="0.2">
      <c r="A21" s="131">
        <v>13</v>
      </c>
      <c r="B21" s="131" t="s">
        <v>14667</v>
      </c>
      <c r="C21" s="131" t="s">
        <v>58</v>
      </c>
      <c r="D21" s="131" t="s">
        <v>14894</v>
      </c>
      <c r="E21" s="133">
        <v>46290.631701388891</v>
      </c>
      <c r="F21" s="131">
        <v>3</v>
      </c>
      <c r="G21" s="131">
        <v>8904279518032</v>
      </c>
      <c r="H21" s="131">
        <v>1</v>
      </c>
      <c r="I21" s="131">
        <v>999</v>
      </c>
      <c r="J21" s="131">
        <v>-250</v>
      </c>
      <c r="K21" s="131">
        <v>0</v>
      </c>
      <c r="L21" s="131">
        <v>-250</v>
      </c>
      <c r="M21" s="131">
        <v>749</v>
      </c>
      <c r="N21" s="131">
        <v>35.659999999999997</v>
      </c>
      <c r="O21" s="131">
        <v>5</v>
      </c>
      <c r="P21" s="131" t="s">
        <v>14867</v>
      </c>
      <c r="Q21" s="131">
        <v>50157523</v>
      </c>
      <c r="R21" s="131" t="s">
        <v>14668</v>
      </c>
      <c r="S21" s="131">
        <v>50000002</v>
      </c>
      <c r="T21" s="131"/>
      <c r="U21" s="131" t="s">
        <v>14680</v>
      </c>
    </row>
    <row r="22" spans="1:21" s="75" customFormat="1" ht="12.75" x14ac:dyDescent="0.2">
      <c r="A22" s="131">
        <v>13</v>
      </c>
      <c r="B22" s="131" t="s">
        <v>14667</v>
      </c>
      <c r="C22" s="131" t="s">
        <v>58</v>
      </c>
      <c r="D22" s="131" t="s">
        <v>14894</v>
      </c>
      <c r="E22" s="133">
        <v>46290.631701388891</v>
      </c>
      <c r="F22" s="131">
        <v>3</v>
      </c>
      <c r="G22" s="131">
        <v>8904279510449</v>
      </c>
      <c r="H22" s="131">
        <v>1</v>
      </c>
      <c r="I22" s="131">
        <v>999</v>
      </c>
      <c r="J22" s="131">
        <v>-250</v>
      </c>
      <c r="K22" s="131">
        <v>0</v>
      </c>
      <c r="L22" s="131">
        <v>-250</v>
      </c>
      <c r="M22" s="131">
        <v>749</v>
      </c>
      <c r="N22" s="131">
        <v>35.659999999999997</v>
      </c>
      <c r="O22" s="131">
        <v>5</v>
      </c>
      <c r="P22" s="131" t="s">
        <v>14895</v>
      </c>
      <c r="Q22" s="131">
        <v>50157523</v>
      </c>
      <c r="R22" s="131" t="s">
        <v>14668</v>
      </c>
      <c r="S22" s="131">
        <v>50000002</v>
      </c>
      <c r="T22" s="131"/>
      <c r="U22" s="131" t="s">
        <v>14680</v>
      </c>
    </row>
    <row r="23" spans="1:21" s="75" customFormat="1" ht="12.75" x14ac:dyDescent="0.2">
      <c r="A23" s="131">
        <v>15</v>
      </c>
      <c r="B23" s="131" t="s">
        <v>14667</v>
      </c>
      <c r="C23" s="131" t="s">
        <v>58</v>
      </c>
      <c r="D23" s="131" t="s">
        <v>14896</v>
      </c>
      <c r="E23" s="133">
        <v>46290.645231481481</v>
      </c>
      <c r="F23" s="131">
        <v>3</v>
      </c>
      <c r="G23" s="131">
        <v>491603774</v>
      </c>
      <c r="H23" s="131">
        <v>1</v>
      </c>
      <c r="I23" s="131">
        <v>649</v>
      </c>
      <c r="J23" s="131">
        <v>0</v>
      </c>
      <c r="K23" s="131">
        <v>0</v>
      </c>
      <c r="L23" s="131">
        <v>0</v>
      </c>
      <c r="M23" s="131">
        <v>649</v>
      </c>
      <c r="N23" s="131">
        <v>30.9</v>
      </c>
      <c r="O23" s="131">
        <v>5</v>
      </c>
      <c r="P23" s="131" t="s">
        <v>14897</v>
      </c>
      <c r="Q23" s="131">
        <v>50157523</v>
      </c>
      <c r="R23" s="131" t="s">
        <v>14668</v>
      </c>
      <c r="S23" s="131"/>
      <c r="T23" s="131"/>
      <c r="U23" s="131" t="s">
        <v>14680</v>
      </c>
    </row>
    <row r="24" spans="1:21" s="75" customFormat="1" ht="12.75" x14ac:dyDescent="0.2">
      <c r="A24" s="131">
        <v>16</v>
      </c>
      <c r="B24" s="131" t="s">
        <v>14667</v>
      </c>
      <c r="C24" s="131" t="s">
        <v>58</v>
      </c>
      <c r="D24" s="131" t="s">
        <v>14898</v>
      </c>
      <c r="E24" s="133">
        <v>46290.648379629631</v>
      </c>
      <c r="F24" s="131">
        <v>3</v>
      </c>
      <c r="G24" s="131">
        <v>761847400179</v>
      </c>
      <c r="H24" s="131">
        <v>1</v>
      </c>
      <c r="I24" s="131">
        <v>349</v>
      </c>
      <c r="J24" s="131">
        <v>0</v>
      </c>
      <c r="K24" s="131">
        <v>0</v>
      </c>
      <c r="L24" s="131">
        <v>0</v>
      </c>
      <c r="M24" s="131">
        <v>349</v>
      </c>
      <c r="N24" s="131">
        <v>16.62</v>
      </c>
      <c r="O24" s="131">
        <v>5</v>
      </c>
      <c r="P24" s="131" t="s">
        <v>14899</v>
      </c>
      <c r="Q24" s="131">
        <v>50157523</v>
      </c>
      <c r="R24" s="131" t="s">
        <v>14668</v>
      </c>
      <c r="S24" s="131">
        <v>50000001</v>
      </c>
      <c r="T24" s="131"/>
      <c r="U24" s="131" t="s">
        <v>14680</v>
      </c>
    </row>
    <row r="25" spans="1:21" s="75" customFormat="1" ht="12.75" x14ac:dyDescent="0.2">
      <c r="A25" s="131">
        <v>16</v>
      </c>
      <c r="B25" s="131" t="s">
        <v>14667</v>
      </c>
      <c r="C25" s="131" t="s">
        <v>58</v>
      </c>
      <c r="D25" s="131" t="s">
        <v>14898</v>
      </c>
      <c r="E25" s="133">
        <v>46290.648379629631</v>
      </c>
      <c r="F25" s="131">
        <v>3</v>
      </c>
      <c r="G25" s="131">
        <v>761847400551</v>
      </c>
      <c r="H25" s="131">
        <v>1</v>
      </c>
      <c r="I25" s="131">
        <v>399</v>
      </c>
      <c r="J25" s="131">
        <v>0</v>
      </c>
      <c r="K25" s="131">
        <v>0</v>
      </c>
      <c r="L25" s="131">
        <v>0</v>
      </c>
      <c r="M25" s="131">
        <v>399</v>
      </c>
      <c r="N25" s="131">
        <v>19</v>
      </c>
      <c r="O25" s="131">
        <v>5</v>
      </c>
      <c r="P25" s="131" t="s">
        <v>14899</v>
      </c>
      <c r="Q25" s="131">
        <v>50157523</v>
      </c>
      <c r="R25" s="131" t="s">
        <v>14668</v>
      </c>
      <c r="S25" s="131">
        <v>50000003</v>
      </c>
      <c r="T25" s="131"/>
      <c r="U25" s="131" t="s">
        <v>14680</v>
      </c>
    </row>
    <row r="26" spans="1:21" s="75" customFormat="1" ht="12.75" x14ac:dyDescent="0.2">
      <c r="A26" s="131">
        <v>18</v>
      </c>
      <c r="B26" s="131" t="s">
        <v>14667</v>
      </c>
      <c r="C26" s="131" t="s">
        <v>58</v>
      </c>
      <c r="D26" s="131" t="s">
        <v>14900</v>
      </c>
      <c r="E26" s="133">
        <v>46290.674247685187</v>
      </c>
      <c r="F26" s="131">
        <v>3</v>
      </c>
      <c r="G26" s="131">
        <v>74299018060</v>
      </c>
      <c r="H26" s="131">
        <v>1</v>
      </c>
      <c r="I26" s="131">
        <v>899</v>
      </c>
      <c r="J26" s="131">
        <v>0</v>
      </c>
      <c r="K26" s="131">
        <v>0</v>
      </c>
      <c r="L26" s="131">
        <v>0</v>
      </c>
      <c r="M26" s="131">
        <v>899</v>
      </c>
      <c r="N26" s="131">
        <v>42.8</v>
      </c>
      <c r="O26" s="131">
        <v>5</v>
      </c>
      <c r="P26" s="131" t="s">
        <v>14820</v>
      </c>
      <c r="Q26" s="131">
        <v>50157523</v>
      </c>
      <c r="R26" s="131" t="s">
        <v>14668</v>
      </c>
      <c r="S26" s="131">
        <v>50000003</v>
      </c>
      <c r="T26" s="131"/>
      <c r="U26" s="131" t="s">
        <v>14680</v>
      </c>
    </row>
    <row r="27" spans="1:21" s="75" customFormat="1" ht="12.75" x14ac:dyDescent="0.2">
      <c r="A27" s="131">
        <v>19</v>
      </c>
      <c r="B27" s="131" t="s">
        <v>14667</v>
      </c>
      <c r="C27" s="131" t="s">
        <v>58</v>
      </c>
      <c r="D27" s="131" t="s">
        <v>14901</v>
      </c>
      <c r="E27" s="133">
        <v>46290.677662037036</v>
      </c>
      <c r="F27" s="131">
        <v>3</v>
      </c>
      <c r="G27" s="131">
        <v>5000394121171</v>
      </c>
      <c r="H27" s="131">
        <v>1</v>
      </c>
      <c r="I27" s="131">
        <v>120</v>
      </c>
      <c r="J27" s="131">
        <v>0</v>
      </c>
      <c r="K27" s="131">
        <v>0</v>
      </c>
      <c r="L27" s="131">
        <v>0</v>
      </c>
      <c r="M27" s="131">
        <v>120</v>
      </c>
      <c r="N27" s="131">
        <v>18.3</v>
      </c>
      <c r="O27" s="131">
        <v>18</v>
      </c>
      <c r="P27" s="131" t="s">
        <v>14821</v>
      </c>
      <c r="Q27" s="131">
        <v>50157523</v>
      </c>
      <c r="R27" s="131" t="s">
        <v>14668</v>
      </c>
      <c r="S27" s="131"/>
      <c r="T27" s="131"/>
      <c r="U27" s="131" t="s">
        <v>14680</v>
      </c>
    </row>
    <row r="28" spans="1:21" s="75" customFormat="1" ht="12.75" x14ac:dyDescent="0.2">
      <c r="A28" s="131">
        <v>19</v>
      </c>
      <c r="B28" s="131" t="s">
        <v>14667</v>
      </c>
      <c r="C28" s="131" t="s">
        <v>58</v>
      </c>
      <c r="D28" s="131" t="s">
        <v>14901</v>
      </c>
      <c r="E28" s="133">
        <v>46290.677662037036</v>
      </c>
      <c r="F28" s="131">
        <v>3</v>
      </c>
      <c r="G28" s="131">
        <v>8904301767278</v>
      </c>
      <c r="H28" s="131">
        <v>1</v>
      </c>
      <c r="I28" s="131">
        <v>1799</v>
      </c>
      <c r="J28" s="131">
        <v>0</v>
      </c>
      <c r="K28" s="131">
        <v>0</v>
      </c>
      <c r="L28" s="131">
        <v>0</v>
      </c>
      <c r="M28" s="131">
        <v>1799</v>
      </c>
      <c r="N28" s="131">
        <v>274.42</v>
      </c>
      <c r="O28" s="131">
        <v>18</v>
      </c>
      <c r="P28" s="131" t="s">
        <v>14902</v>
      </c>
      <c r="Q28" s="131">
        <v>50157523</v>
      </c>
      <c r="R28" s="131" t="s">
        <v>14668</v>
      </c>
      <c r="S28" s="131">
        <v>50188930</v>
      </c>
      <c r="T28" s="131"/>
      <c r="U28" s="131" t="s">
        <v>14680</v>
      </c>
    </row>
    <row r="29" spans="1:21" s="75" customFormat="1" ht="12.75" x14ac:dyDescent="0.2">
      <c r="A29" s="131">
        <v>2</v>
      </c>
      <c r="B29" s="131" t="s">
        <v>14667</v>
      </c>
      <c r="C29" s="131" t="s">
        <v>58</v>
      </c>
      <c r="D29" s="131" t="s">
        <v>14903</v>
      </c>
      <c r="E29" s="133">
        <v>46290.678495370368</v>
      </c>
      <c r="F29" s="131">
        <v>3</v>
      </c>
      <c r="G29" s="131">
        <v>8904432234113</v>
      </c>
      <c r="H29" s="131">
        <v>1</v>
      </c>
      <c r="I29" s="131">
        <v>999</v>
      </c>
      <c r="J29" s="131">
        <v>0</v>
      </c>
      <c r="K29" s="131">
        <v>0</v>
      </c>
      <c r="L29" s="131">
        <v>0</v>
      </c>
      <c r="M29" s="131">
        <v>999</v>
      </c>
      <c r="N29" s="131">
        <v>47.58</v>
      </c>
      <c r="O29" s="131">
        <v>5</v>
      </c>
      <c r="P29" s="131" t="s">
        <v>14904</v>
      </c>
      <c r="Q29" s="131">
        <v>50170981</v>
      </c>
      <c r="R29" s="131" t="s">
        <v>14668</v>
      </c>
      <c r="S29" s="131">
        <v>50195439</v>
      </c>
      <c r="T29" s="131"/>
      <c r="U29" s="131" t="s">
        <v>14680</v>
      </c>
    </row>
    <row r="30" spans="1:21" s="75" customFormat="1" ht="12.75" x14ac:dyDescent="0.2">
      <c r="A30" s="131">
        <v>20</v>
      </c>
      <c r="B30" s="131" t="s">
        <v>14667</v>
      </c>
      <c r="C30" s="131" t="s">
        <v>58</v>
      </c>
      <c r="D30" s="131" t="s">
        <v>14905</v>
      </c>
      <c r="E30" s="133">
        <v>46290.688090277778</v>
      </c>
      <c r="F30" s="131">
        <v>3</v>
      </c>
      <c r="G30" s="131">
        <v>8904279505902</v>
      </c>
      <c r="H30" s="131">
        <v>1</v>
      </c>
      <c r="I30" s="131">
        <v>1405</v>
      </c>
      <c r="J30" s="131">
        <v>-352.31</v>
      </c>
      <c r="K30" s="131">
        <v>0</v>
      </c>
      <c r="L30" s="131">
        <v>-352.31</v>
      </c>
      <c r="M30" s="131">
        <v>1052.69</v>
      </c>
      <c r="N30" s="131">
        <v>50.12</v>
      </c>
      <c r="O30" s="131">
        <v>5</v>
      </c>
      <c r="P30" s="131" t="s">
        <v>14891</v>
      </c>
      <c r="Q30" s="131">
        <v>50157523</v>
      </c>
      <c r="R30" s="131" t="s">
        <v>14668</v>
      </c>
      <c r="S30" s="131"/>
      <c r="T30" s="131"/>
      <c r="U30" s="131" t="s">
        <v>14680</v>
      </c>
    </row>
    <row r="31" spans="1:21" s="75" customFormat="1" ht="12.75" x14ac:dyDescent="0.2">
      <c r="A31" s="131">
        <v>20</v>
      </c>
      <c r="B31" s="131" t="s">
        <v>14667</v>
      </c>
      <c r="C31" s="131" t="s">
        <v>58</v>
      </c>
      <c r="D31" s="131" t="s">
        <v>14905</v>
      </c>
      <c r="E31" s="133">
        <v>46290.688090277778</v>
      </c>
      <c r="F31" s="131">
        <v>3</v>
      </c>
      <c r="G31" s="131">
        <v>194735307708</v>
      </c>
      <c r="H31" s="131">
        <v>1</v>
      </c>
      <c r="I31" s="131">
        <v>549</v>
      </c>
      <c r="J31" s="131">
        <v>-137.66</v>
      </c>
      <c r="K31" s="131">
        <v>0</v>
      </c>
      <c r="L31" s="131">
        <v>-137.66</v>
      </c>
      <c r="M31" s="131">
        <v>411.34</v>
      </c>
      <c r="N31" s="131">
        <v>19.579999999999998</v>
      </c>
      <c r="O31" s="131">
        <v>5</v>
      </c>
      <c r="P31" s="131" t="s">
        <v>14906</v>
      </c>
      <c r="Q31" s="131">
        <v>50157523</v>
      </c>
      <c r="R31" s="131" t="s">
        <v>14668</v>
      </c>
      <c r="S31" s="131">
        <v>50195907</v>
      </c>
      <c r="T31" s="131"/>
      <c r="U31" s="131" t="s">
        <v>14680</v>
      </c>
    </row>
    <row r="32" spans="1:21" s="75" customFormat="1" ht="12.75" x14ac:dyDescent="0.2">
      <c r="A32" s="131">
        <v>21</v>
      </c>
      <c r="B32" s="131" t="s">
        <v>14667</v>
      </c>
      <c r="C32" s="131" t="s">
        <v>58</v>
      </c>
      <c r="D32" s="131" t="s">
        <v>14907</v>
      </c>
      <c r="E32" s="133">
        <v>46290.700509259259</v>
      </c>
      <c r="F32" s="131">
        <v>3</v>
      </c>
      <c r="G32" s="131">
        <v>494500285</v>
      </c>
      <c r="H32" s="131">
        <v>1</v>
      </c>
      <c r="I32" s="131">
        <v>1999</v>
      </c>
      <c r="J32" s="131">
        <v>-462.07</v>
      </c>
      <c r="K32" s="131">
        <v>0</v>
      </c>
      <c r="L32" s="131">
        <v>-462.07</v>
      </c>
      <c r="M32" s="131">
        <v>1536.93</v>
      </c>
      <c r="N32" s="131">
        <v>234.44</v>
      </c>
      <c r="O32" s="131">
        <v>18</v>
      </c>
      <c r="P32" s="131" t="s">
        <v>14860</v>
      </c>
      <c r="Q32" s="131">
        <v>50157523</v>
      </c>
      <c r="R32" s="131" t="s">
        <v>14668</v>
      </c>
      <c r="S32" s="131"/>
      <c r="T32" s="131"/>
      <c r="U32" s="131" t="s">
        <v>14680</v>
      </c>
    </row>
    <row r="33" spans="1:21" s="75" customFormat="1" ht="12.75" x14ac:dyDescent="0.2">
      <c r="A33" s="131">
        <v>21</v>
      </c>
      <c r="B33" s="131" t="s">
        <v>14667</v>
      </c>
      <c r="C33" s="131" t="s">
        <v>58</v>
      </c>
      <c r="D33" s="131" t="s">
        <v>14907</v>
      </c>
      <c r="E33" s="133">
        <v>46290.700509259259</v>
      </c>
      <c r="F33" s="131">
        <v>3</v>
      </c>
      <c r="G33" s="131">
        <v>5702017824208</v>
      </c>
      <c r="H33" s="131">
        <v>1</v>
      </c>
      <c r="I33" s="131">
        <v>6649</v>
      </c>
      <c r="J33" s="131">
        <v>-1536.93</v>
      </c>
      <c r="K33" s="131">
        <v>0</v>
      </c>
      <c r="L33" s="131">
        <v>-1536.93</v>
      </c>
      <c r="M33" s="131">
        <v>5112.07</v>
      </c>
      <c r="N33" s="131">
        <v>243.44</v>
      </c>
      <c r="O33" s="131">
        <v>5</v>
      </c>
      <c r="P33" s="131" t="s">
        <v>14908</v>
      </c>
      <c r="Q33" s="131">
        <v>50157523</v>
      </c>
      <c r="R33" s="131" t="s">
        <v>14668</v>
      </c>
      <c r="S33" s="131">
        <v>50000003</v>
      </c>
      <c r="T33" s="131"/>
      <c r="U33" s="131" t="s">
        <v>14680</v>
      </c>
    </row>
    <row r="34" spans="1:21" s="75" customFormat="1" ht="12.75" x14ac:dyDescent="0.2">
      <c r="A34" s="131">
        <v>22</v>
      </c>
      <c r="B34" s="131" t="s">
        <v>14667</v>
      </c>
      <c r="C34" s="131" t="s">
        <v>58</v>
      </c>
      <c r="D34" s="131" t="s">
        <v>14909</v>
      </c>
      <c r="E34" s="133">
        <v>46290.704305555555</v>
      </c>
      <c r="F34" s="131">
        <v>3</v>
      </c>
      <c r="G34" s="131">
        <v>5702017879956</v>
      </c>
      <c r="H34" s="131">
        <v>1</v>
      </c>
      <c r="I34" s="131">
        <v>1799</v>
      </c>
      <c r="J34" s="131">
        <v>-500</v>
      </c>
      <c r="K34" s="131">
        <v>0</v>
      </c>
      <c r="L34" s="131">
        <v>-500</v>
      </c>
      <c r="M34" s="131">
        <v>1299</v>
      </c>
      <c r="N34" s="131">
        <v>61.86</v>
      </c>
      <c r="O34" s="131">
        <v>5</v>
      </c>
      <c r="P34" s="131" t="s">
        <v>14910</v>
      </c>
      <c r="Q34" s="131">
        <v>50157523</v>
      </c>
      <c r="R34" s="131" t="s">
        <v>14668</v>
      </c>
      <c r="S34" s="131">
        <v>50000002</v>
      </c>
      <c r="T34" s="131"/>
      <c r="U34" s="131" t="s">
        <v>14680</v>
      </c>
    </row>
    <row r="35" spans="1:21" s="75" customFormat="1" ht="12.75" x14ac:dyDescent="0.2">
      <c r="A35" s="131">
        <v>24</v>
      </c>
      <c r="B35" s="131" t="s">
        <v>14667</v>
      </c>
      <c r="C35" s="131" t="s">
        <v>58</v>
      </c>
      <c r="D35" s="131" t="s">
        <v>14911</v>
      </c>
      <c r="E35" s="133">
        <v>46290.709918981483</v>
      </c>
      <c r="F35" s="131">
        <v>3</v>
      </c>
      <c r="G35" s="131">
        <v>8908013692385</v>
      </c>
      <c r="H35" s="131">
        <v>1</v>
      </c>
      <c r="I35" s="131">
        <v>499</v>
      </c>
      <c r="J35" s="131">
        <v>0</v>
      </c>
      <c r="K35" s="131">
        <v>0</v>
      </c>
      <c r="L35" s="131">
        <v>0</v>
      </c>
      <c r="M35" s="131">
        <v>499</v>
      </c>
      <c r="N35" s="131">
        <v>23.76</v>
      </c>
      <c r="O35" s="131">
        <v>5</v>
      </c>
      <c r="P35" s="131" t="s">
        <v>14912</v>
      </c>
      <c r="Q35" s="131">
        <v>50157523</v>
      </c>
      <c r="R35" s="131" t="s">
        <v>14668</v>
      </c>
      <c r="S35" s="131">
        <v>50000001</v>
      </c>
      <c r="T35" s="131"/>
      <c r="U35" s="131" t="s">
        <v>14680</v>
      </c>
    </row>
    <row r="36" spans="1:21" s="75" customFormat="1" ht="12.75" x14ac:dyDescent="0.2">
      <c r="A36" s="131">
        <v>25</v>
      </c>
      <c r="B36" s="131" t="s">
        <v>14667</v>
      </c>
      <c r="C36" s="131" t="s">
        <v>58</v>
      </c>
      <c r="D36" s="131" t="s">
        <v>14913</v>
      </c>
      <c r="E36" s="133">
        <v>46290.71497685185</v>
      </c>
      <c r="F36" s="131">
        <v>3</v>
      </c>
      <c r="G36" s="131">
        <v>5010993652587</v>
      </c>
      <c r="H36" s="131">
        <v>1</v>
      </c>
      <c r="I36" s="131">
        <v>1099</v>
      </c>
      <c r="J36" s="131">
        <v>-275.02999999999997</v>
      </c>
      <c r="K36" s="131">
        <v>0</v>
      </c>
      <c r="L36" s="131">
        <v>-275.02999999999997</v>
      </c>
      <c r="M36" s="131">
        <v>823.97</v>
      </c>
      <c r="N36" s="131">
        <v>39.24</v>
      </c>
      <c r="O36" s="131">
        <v>5</v>
      </c>
      <c r="P36" s="131" t="s">
        <v>14914</v>
      </c>
      <c r="Q36" s="131">
        <v>50157523</v>
      </c>
      <c r="R36" s="131" t="s">
        <v>14668</v>
      </c>
      <c r="S36" s="131">
        <v>50201915</v>
      </c>
      <c r="T36" s="131"/>
      <c r="U36" s="131" t="s">
        <v>14680</v>
      </c>
    </row>
    <row r="37" spans="1:21" s="75" customFormat="1" ht="12.75" x14ac:dyDescent="0.2">
      <c r="A37" s="131">
        <v>25</v>
      </c>
      <c r="B37" s="131" t="s">
        <v>14667</v>
      </c>
      <c r="C37" s="131" t="s">
        <v>58</v>
      </c>
      <c r="D37" s="131" t="s">
        <v>14913</v>
      </c>
      <c r="E37" s="133">
        <v>46290.71497685185</v>
      </c>
      <c r="F37" s="131">
        <v>3</v>
      </c>
      <c r="G37" s="131">
        <v>74299018060</v>
      </c>
      <c r="H37" s="131">
        <v>1</v>
      </c>
      <c r="I37" s="131">
        <v>899</v>
      </c>
      <c r="J37" s="131">
        <v>-224.97</v>
      </c>
      <c r="K37" s="131">
        <v>0</v>
      </c>
      <c r="L37" s="131">
        <v>-224.97</v>
      </c>
      <c r="M37" s="131">
        <v>674.03</v>
      </c>
      <c r="N37" s="131">
        <v>32.1</v>
      </c>
      <c r="O37" s="131">
        <v>5</v>
      </c>
      <c r="P37" s="131" t="s">
        <v>14820</v>
      </c>
      <c r="Q37" s="131">
        <v>50157523</v>
      </c>
      <c r="R37" s="131" t="s">
        <v>14668</v>
      </c>
      <c r="S37" s="131">
        <v>50201915</v>
      </c>
      <c r="T37" s="131"/>
      <c r="U37" s="131" t="s">
        <v>14680</v>
      </c>
    </row>
    <row r="38" spans="1:21" s="75" customFormat="1" ht="12.75" x14ac:dyDescent="0.2">
      <c r="A38" s="131">
        <v>26</v>
      </c>
      <c r="B38" s="131" t="s">
        <v>14667</v>
      </c>
      <c r="C38" s="131" t="s">
        <v>58</v>
      </c>
      <c r="D38" s="131" t="s">
        <v>14915</v>
      </c>
      <c r="E38" s="133">
        <v>46290.720104166663</v>
      </c>
      <c r="F38" s="131">
        <v>3</v>
      </c>
      <c r="G38" s="131">
        <v>5000394121263</v>
      </c>
      <c r="H38" s="131">
        <v>1</v>
      </c>
      <c r="I38" s="131">
        <v>100</v>
      </c>
      <c r="J38" s="131">
        <v>0</v>
      </c>
      <c r="K38" s="131">
        <v>0</v>
      </c>
      <c r="L38" s="131">
        <v>0</v>
      </c>
      <c r="M38" s="131">
        <v>100</v>
      </c>
      <c r="N38" s="131">
        <v>15.26</v>
      </c>
      <c r="O38" s="131">
        <v>18</v>
      </c>
      <c r="P38" s="131" t="s">
        <v>14866</v>
      </c>
      <c r="Q38" s="131">
        <v>50157523</v>
      </c>
      <c r="R38" s="131" t="s">
        <v>14668</v>
      </c>
      <c r="S38" s="131"/>
      <c r="T38" s="131"/>
      <c r="U38" s="131" t="s">
        <v>14680</v>
      </c>
    </row>
    <row r="39" spans="1:21" s="75" customFormat="1" ht="12.75" x14ac:dyDescent="0.2">
      <c r="A39" s="131">
        <v>26</v>
      </c>
      <c r="B39" s="131" t="s">
        <v>14667</v>
      </c>
      <c r="C39" s="131" t="s">
        <v>58</v>
      </c>
      <c r="D39" s="131" t="s">
        <v>14915</v>
      </c>
      <c r="E39" s="133">
        <v>46290.720104166663</v>
      </c>
      <c r="F39" s="131">
        <v>3</v>
      </c>
      <c r="G39" s="131">
        <v>5000394121171</v>
      </c>
      <c r="H39" s="131">
        <v>1</v>
      </c>
      <c r="I39" s="131">
        <v>110</v>
      </c>
      <c r="J39" s="131">
        <v>0</v>
      </c>
      <c r="K39" s="131">
        <v>0</v>
      </c>
      <c r="L39" s="131">
        <v>0</v>
      </c>
      <c r="M39" s="131">
        <v>110</v>
      </c>
      <c r="N39" s="131">
        <v>16.78</v>
      </c>
      <c r="O39" s="131">
        <v>18</v>
      </c>
      <c r="P39" s="131" t="s">
        <v>14821</v>
      </c>
      <c r="Q39" s="131">
        <v>50157523</v>
      </c>
      <c r="R39" s="131" t="s">
        <v>14668</v>
      </c>
      <c r="S39" s="131"/>
      <c r="T39" s="131"/>
      <c r="U39" s="131" t="s">
        <v>14680</v>
      </c>
    </row>
    <row r="40" spans="1:21" s="75" customFormat="1" ht="12.75" x14ac:dyDescent="0.2">
      <c r="A40" s="131">
        <v>26</v>
      </c>
      <c r="B40" s="131" t="s">
        <v>14667</v>
      </c>
      <c r="C40" s="131" t="s">
        <v>58</v>
      </c>
      <c r="D40" s="131" t="s">
        <v>14915</v>
      </c>
      <c r="E40" s="133">
        <v>46290.720104166663</v>
      </c>
      <c r="F40" s="131">
        <v>3</v>
      </c>
      <c r="G40" s="131">
        <v>5000394121263</v>
      </c>
      <c r="H40" s="131">
        <v>1</v>
      </c>
      <c r="I40" s="131">
        <v>110</v>
      </c>
      <c r="J40" s="131">
        <v>0</v>
      </c>
      <c r="K40" s="131">
        <v>0</v>
      </c>
      <c r="L40" s="131">
        <v>0</v>
      </c>
      <c r="M40" s="131">
        <v>110</v>
      </c>
      <c r="N40" s="131">
        <v>16.78</v>
      </c>
      <c r="O40" s="131">
        <v>18</v>
      </c>
      <c r="P40" s="131" t="s">
        <v>14866</v>
      </c>
      <c r="Q40" s="131">
        <v>50157523</v>
      </c>
      <c r="R40" s="131" t="s">
        <v>14668</v>
      </c>
      <c r="S40" s="131"/>
      <c r="T40" s="131"/>
      <c r="U40" s="131" t="s">
        <v>14680</v>
      </c>
    </row>
    <row r="41" spans="1:21" s="75" customFormat="1" ht="12.75" x14ac:dyDescent="0.2">
      <c r="A41" s="131">
        <v>26</v>
      </c>
      <c r="B41" s="131" t="s">
        <v>14667</v>
      </c>
      <c r="C41" s="131" t="s">
        <v>58</v>
      </c>
      <c r="D41" s="131" t="s">
        <v>14915</v>
      </c>
      <c r="E41" s="133">
        <v>46290.720104166663</v>
      </c>
      <c r="F41" s="131">
        <v>3</v>
      </c>
      <c r="G41" s="131">
        <v>887961672039</v>
      </c>
      <c r="H41" s="131">
        <v>1</v>
      </c>
      <c r="I41" s="131">
        <v>399</v>
      </c>
      <c r="J41" s="131">
        <v>0</v>
      </c>
      <c r="K41" s="131">
        <v>0</v>
      </c>
      <c r="L41" s="131">
        <v>0</v>
      </c>
      <c r="M41" s="131">
        <v>399</v>
      </c>
      <c r="N41" s="131">
        <v>19</v>
      </c>
      <c r="O41" s="131">
        <v>5</v>
      </c>
      <c r="P41" s="131" t="s">
        <v>14916</v>
      </c>
      <c r="Q41" s="131">
        <v>50157523</v>
      </c>
      <c r="R41" s="131" t="s">
        <v>14668</v>
      </c>
      <c r="S41" s="131">
        <v>50195439</v>
      </c>
      <c r="T41" s="131"/>
      <c r="U41" s="131" t="s">
        <v>14680</v>
      </c>
    </row>
    <row r="42" spans="1:21" s="75" customFormat="1" ht="12.75" x14ac:dyDescent="0.2">
      <c r="A42" s="131">
        <v>26</v>
      </c>
      <c r="B42" s="131" t="s">
        <v>14667</v>
      </c>
      <c r="C42" s="131" t="s">
        <v>58</v>
      </c>
      <c r="D42" s="131" t="s">
        <v>14915</v>
      </c>
      <c r="E42" s="133">
        <v>46290.720104166663</v>
      </c>
      <c r="F42" s="131">
        <v>3</v>
      </c>
      <c r="G42" s="131">
        <v>887961672039</v>
      </c>
      <c r="H42" s="131">
        <v>1</v>
      </c>
      <c r="I42" s="131">
        <v>399</v>
      </c>
      <c r="J42" s="131">
        <v>0</v>
      </c>
      <c r="K42" s="131">
        <v>0</v>
      </c>
      <c r="L42" s="131">
        <v>0</v>
      </c>
      <c r="M42" s="131">
        <v>399</v>
      </c>
      <c r="N42" s="131">
        <v>19</v>
      </c>
      <c r="O42" s="131">
        <v>5</v>
      </c>
      <c r="P42" s="131" t="s">
        <v>14916</v>
      </c>
      <c r="Q42" s="131">
        <v>50157523</v>
      </c>
      <c r="R42" s="131" t="s">
        <v>14668</v>
      </c>
      <c r="S42" s="131">
        <v>50195439</v>
      </c>
      <c r="T42" s="131"/>
      <c r="U42" s="131" t="s">
        <v>14680</v>
      </c>
    </row>
    <row r="43" spans="1:21" s="75" customFormat="1" ht="12.75" x14ac:dyDescent="0.2">
      <c r="A43" s="131">
        <v>27</v>
      </c>
      <c r="B43" s="131" t="s">
        <v>14667</v>
      </c>
      <c r="C43" s="131" t="s">
        <v>58</v>
      </c>
      <c r="D43" s="131" t="s">
        <v>14917</v>
      </c>
      <c r="E43" s="133">
        <v>46290.723946759259</v>
      </c>
      <c r="F43" s="131">
        <v>3</v>
      </c>
      <c r="G43" s="131">
        <v>194735358762</v>
      </c>
      <c r="H43" s="131">
        <v>1</v>
      </c>
      <c r="I43" s="131">
        <v>299</v>
      </c>
      <c r="J43" s="131">
        <v>-74.86</v>
      </c>
      <c r="K43" s="131">
        <v>0</v>
      </c>
      <c r="L43" s="131">
        <v>-74.86</v>
      </c>
      <c r="M43" s="131">
        <v>224.14</v>
      </c>
      <c r="N43" s="131">
        <v>10.68</v>
      </c>
      <c r="O43" s="131">
        <v>5</v>
      </c>
      <c r="P43" s="131" t="s">
        <v>14880</v>
      </c>
      <c r="Q43" s="131">
        <v>50157523</v>
      </c>
      <c r="R43" s="131" t="s">
        <v>14668</v>
      </c>
      <c r="S43" s="131">
        <v>50195439</v>
      </c>
      <c r="T43" s="131"/>
      <c r="U43" s="131" t="s">
        <v>14680</v>
      </c>
    </row>
    <row r="44" spans="1:21" s="75" customFormat="1" ht="12.75" x14ac:dyDescent="0.2">
      <c r="A44" s="131">
        <v>27</v>
      </c>
      <c r="B44" s="131" t="s">
        <v>14667</v>
      </c>
      <c r="C44" s="131" t="s">
        <v>58</v>
      </c>
      <c r="D44" s="131" t="s">
        <v>14917</v>
      </c>
      <c r="E44" s="133">
        <v>46290.723946759259</v>
      </c>
      <c r="F44" s="131">
        <v>3</v>
      </c>
      <c r="G44" s="131">
        <v>8904520801227</v>
      </c>
      <c r="H44" s="131">
        <v>1</v>
      </c>
      <c r="I44" s="131">
        <v>699</v>
      </c>
      <c r="J44" s="131">
        <v>-175.01</v>
      </c>
      <c r="K44" s="131">
        <v>0</v>
      </c>
      <c r="L44" s="131">
        <v>-175.01</v>
      </c>
      <c r="M44" s="131">
        <v>523.99</v>
      </c>
      <c r="N44" s="131">
        <v>24.96</v>
      </c>
      <c r="O44" s="131">
        <v>5</v>
      </c>
      <c r="P44" s="131" t="s">
        <v>14918</v>
      </c>
      <c r="Q44" s="131">
        <v>50157523</v>
      </c>
      <c r="R44" s="131" t="s">
        <v>14668</v>
      </c>
      <c r="S44" s="131">
        <v>50195439</v>
      </c>
      <c r="T44" s="131"/>
      <c r="U44" s="131" t="s">
        <v>14680</v>
      </c>
    </row>
    <row r="45" spans="1:21" s="75" customFormat="1" ht="12.75" x14ac:dyDescent="0.2">
      <c r="A45" s="131">
        <v>27</v>
      </c>
      <c r="B45" s="131" t="s">
        <v>14667</v>
      </c>
      <c r="C45" s="131" t="s">
        <v>58</v>
      </c>
      <c r="D45" s="131" t="s">
        <v>14917</v>
      </c>
      <c r="E45" s="133">
        <v>46290.723946759259</v>
      </c>
      <c r="F45" s="131">
        <v>3</v>
      </c>
      <c r="G45" s="131">
        <v>5010996295545</v>
      </c>
      <c r="H45" s="131">
        <v>1</v>
      </c>
      <c r="I45" s="131">
        <v>999</v>
      </c>
      <c r="J45" s="131">
        <v>-250.13</v>
      </c>
      <c r="K45" s="131">
        <v>0</v>
      </c>
      <c r="L45" s="131">
        <v>-250.13</v>
      </c>
      <c r="M45" s="131">
        <v>748.87</v>
      </c>
      <c r="N45" s="131">
        <v>35.659999999999997</v>
      </c>
      <c r="O45" s="131">
        <v>5</v>
      </c>
      <c r="P45" s="131" t="s">
        <v>14919</v>
      </c>
      <c r="Q45" s="131">
        <v>50157523</v>
      </c>
      <c r="R45" s="131" t="s">
        <v>14668</v>
      </c>
      <c r="S45" s="131">
        <v>50195439</v>
      </c>
      <c r="T45" s="131"/>
      <c r="U45" s="131" t="s">
        <v>14680</v>
      </c>
    </row>
    <row r="46" spans="1:21" s="75" customFormat="1" ht="12.75" x14ac:dyDescent="0.2">
      <c r="A46" s="131">
        <v>28</v>
      </c>
      <c r="B46" s="131" t="s">
        <v>14667</v>
      </c>
      <c r="C46" s="131" t="s">
        <v>58</v>
      </c>
      <c r="D46" s="131" t="s">
        <v>14920</v>
      </c>
      <c r="E46" s="133">
        <v>46290.738877314812</v>
      </c>
      <c r="F46" s="131">
        <v>3</v>
      </c>
      <c r="G46" s="131">
        <v>8905672238206</v>
      </c>
      <c r="H46" s="131">
        <v>1</v>
      </c>
      <c r="I46" s="131">
        <v>1099</v>
      </c>
      <c r="J46" s="131">
        <v>-152.72</v>
      </c>
      <c r="K46" s="131">
        <v>0</v>
      </c>
      <c r="L46" s="131">
        <v>-152.72</v>
      </c>
      <c r="M46" s="131">
        <v>946.28</v>
      </c>
      <c r="N46" s="131">
        <v>45.06</v>
      </c>
      <c r="O46" s="131">
        <v>5</v>
      </c>
      <c r="P46" s="131" t="s">
        <v>14921</v>
      </c>
      <c r="Q46" s="131">
        <v>50157523</v>
      </c>
      <c r="R46" s="131" t="s">
        <v>14668</v>
      </c>
      <c r="S46" s="131">
        <v>50201915</v>
      </c>
      <c r="T46" s="131"/>
      <c r="U46" s="131" t="s">
        <v>14680</v>
      </c>
    </row>
    <row r="47" spans="1:21" s="75" customFormat="1" ht="12.75" x14ac:dyDescent="0.2">
      <c r="A47" s="131">
        <v>28</v>
      </c>
      <c r="B47" s="131" t="s">
        <v>14667</v>
      </c>
      <c r="C47" s="131" t="s">
        <v>58</v>
      </c>
      <c r="D47" s="131" t="s">
        <v>14920</v>
      </c>
      <c r="E47" s="133">
        <v>46290.738877314812</v>
      </c>
      <c r="F47" s="131">
        <v>3</v>
      </c>
      <c r="G47" s="131">
        <v>5702017812410</v>
      </c>
      <c r="H47" s="131">
        <v>1</v>
      </c>
      <c r="I47" s="131">
        <v>2499</v>
      </c>
      <c r="J47" s="131">
        <v>-347.28</v>
      </c>
      <c r="K47" s="131">
        <v>0</v>
      </c>
      <c r="L47" s="131">
        <v>-347.28</v>
      </c>
      <c r="M47" s="131">
        <v>2151.7199999999998</v>
      </c>
      <c r="N47" s="131">
        <v>102.46</v>
      </c>
      <c r="O47" s="131">
        <v>5</v>
      </c>
      <c r="P47" s="131" t="s">
        <v>14922</v>
      </c>
      <c r="Q47" s="131">
        <v>50157523</v>
      </c>
      <c r="R47" s="131" t="s">
        <v>14668</v>
      </c>
      <c r="S47" s="131">
        <v>50201915</v>
      </c>
      <c r="T47" s="131"/>
      <c r="U47" s="131" t="s">
        <v>14680</v>
      </c>
    </row>
    <row r="48" spans="1:21" s="75" customFormat="1" ht="12.75" x14ac:dyDescent="0.2">
      <c r="A48" s="131">
        <v>29</v>
      </c>
      <c r="B48" s="131" t="s">
        <v>14667</v>
      </c>
      <c r="C48" s="131" t="s">
        <v>58</v>
      </c>
      <c r="D48" s="131" t="s">
        <v>14923</v>
      </c>
      <c r="E48" s="133">
        <v>46290.747534722221</v>
      </c>
      <c r="F48" s="131">
        <v>3</v>
      </c>
      <c r="G48" s="131">
        <v>5000394121171</v>
      </c>
      <c r="H48" s="131">
        <v>1</v>
      </c>
      <c r="I48" s="131">
        <v>110</v>
      </c>
      <c r="J48" s="131">
        <v>-21.08</v>
      </c>
      <c r="K48" s="131">
        <v>0</v>
      </c>
      <c r="L48" s="131">
        <v>-21.08</v>
      </c>
      <c r="M48" s="131">
        <v>88.92</v>
      </c>
      <c r="N48" s="131">
        <v>13.56</v>
      </c>
      <c r="O48" s="131">
        <v>18</v>
      </c>
      <c r="P48" s="131" t="s">
        <v>14821</v>
      </c>
      <c r="Q48" s="131">
        <v>50157523</v>
      </c>
      <c r="R48" s="131" t="s">
        <v>14668</v>
      </c>
      <c r="S48" s="131"/>
      <c r="T48" s="131"/>
      <c r="U48" s="131" t="s">
        <v>14680</v>
      </c>
    </row>
    <row r="49" spans="1:21" s="75" customFormat="1" ht="12.75" x14ac:dyDescent="0.2">
      <c r="A49" s="131">
        <v>29</v>
      </c>
      <c r="B49" s="131" t="s">
        <v>14667</v>
      </c>
      <c r="C49" s="131" t="s">
        <v>58</v>
      </c>
      <c r="D49" s="131" t="s">
        <v>14923</v>
      </c>
      <c r="E49" s="133">
        <v>46290.747534722221</v>
      </c>
      <c r="F49" s="131">
        <v>3</v>
      </c>
      <c r="G49" s="131">
        <v>8904477700338</v>
      </c>
      <c r="H49" s="131">
        <v>1</v>
      </c>
      <c r="I49" s="131">
        <v>1999</v>
      </c>
      <c r="J49" s="131">
        <v>-383.1</v>
      </c>
      <c r="K49" s="131">
        <v>0</v>
      </c>
      <c r="L49" s="131">
        <v>-383.1</v>
      </c>
      <c r="M49" s="131">
        <v>1615.9</v>
      </c>
      <c r="N49" s="131">
        <v>246.5</v>
      </c>
      <c r="O49" s="131">
        <v>18</v>
      </c>
      <c r="P49" s="131" t="s">
        <v>14924</v>
      </c>
      <c r="Q49" s="131">
        <v>50157523</v>
      </c>
      <c r="R49" s="131" t="s">
        <v>14668</v>
      </c>
      <c r="S49" s="131"/>
      <c r="T49" s="131"/>
      <c r="U49" s="131" t="s">
        <v>14680</v>
      </c>
    </row>
    <row r="50" spans="1:21" s="75" customFormat="1" ht="12.75" x14ac:dyDescent="0.2">
      <c r="A50" s="131">
        <v>32</v>
      </c>
      <c r="B50" s="131" t="s">
        <v>14667</v>
      </c>
      <c r="C50" s="131" t="s">
        <v>58</v>
      </c>
      <c r="D50" s="131" t="s">
        <v>14925</v>
      </c>
      <c r="E50" s="133">
        <v>46290.774652777778</v>
      </c>
      <c r="F50" s="131">
        <v>3</v>
      </c>
      <c r="G50" s="131">
        <v>791115722887</v>
      </c>
      <c r="H50" s="131">
        <v>1</v>
      </c>
      <c r="I50" s="131">
        <v>1299</v>
      </c>
      <c r="J50" s="131">
        <v>0</v>
      </c>
      <c r="K50" s="131">
        <v>0</v>
      </c>
      <c r="L50" s="131">
        <v>0</v>
      </c>
      <c r="M50" s="131">
        <v>1299</v>
      </c>
      <c r="N50" s="131">
        <v>198.16</v>
      </c>
      <c r="O50" s="131">
        <v>18</v>
      </c>
      <c r="P50" s="131" t="s">
        <v>14926</v>
      </c>
      <c r="Q50" s="131">
        <v>50157523</v>
      </c>
      <c r="R50" s="131" t="s">
        <v>14668</v>
      </c>
      <c r="S50" s="131"/>
      <c r="T50" s="131"/>
      <c r="U50" s="131" t="s">
        <v>14680</v>
      </c>
    </row>
    <row r="51" spans="1:21" s="75" customFormat="1" ht="12.75" x14ac:dyDescent="0.2">
      <c r="A51" s="131">
        <v>32</v>
      </c>
      <c r="B51" s="131" t="s">
        <v>14667</v>
      </c>
      <c r="C51" s="131" t="s">
        <v>58</v>
      </c>
      <c r="D51" s="131" t="s">
        <v>14925</v>
      </c>
      <c r="E51" s="133">
        <v>46290.774652777778</v>
      </c>
      <c r="F51" s="131">
        <v>3</v>
      </c>
      <c r="G51" s="131">
        <v>791115722870</v>
      </c>
      <c r="H51" s="131">
        <v>1</v>
      </c>
      <c r="I51" s="131">
        <v>1299</v>
      </c>
      <c r="J51" s="131">
        <v>0</v>
      </c>
      <c r="K51" s="131">
        <v>0</v>
      </c>
      <c r="L51" s="131">
        <v>0</v>
      </c>
      <c r="M51" s="131">
        <v>1299</v>
      </c>
      <c r="N51" s="131">
        <v>198.16</v>
      </c>
      <c r="O51" s="131">
        <v>18</v>
      </c>
      <c r="P51" s="131" t="s">
        <v>14927</v>
      </c>
      <c r="Q51" s="131">
        <v>50157523</v>
      </c>
      <c r="R51" s="131" t="s">
        <v>14668</v>
      </c>
      <c r="S51" s="131"/>
      <c r="T51" s="131"/>
      <c r="U51" s="131" t="s">
        <v>14680</v>
      </c>
    </row>
    <row r="52" spans="1:21" s="75" customFormat="1" ht="12.75" x14ac:dyDescent="0.2">
      <c r="A52" s="131">
        <v>3</v>
      </c>
      <c r="B52" s="131" t="s">
        <v>14667</v>
      </c>
      <c r="C52" s="131" t="s">
        <v>58</v>
      </c>
      <c r="D52" s="131" t="s">
        <v>14928</v>
      </c>
      <c r="E52" s="133">
        <v>46290.779340277775</v>
      </c>
      <c r="F52" s="131">
        <v>3</v>
      </c>
      <c r="G52" s="131">
        <v>8906057367771</v>
      </c>
      <c r="H52" s="131">
        <v>1</v>
      </c>
      <c r="I52" s="131">
        <v>1099</v>
      </c>
      <c r="J52" s="131">
        <v>-219.8</v>
      </c>
      <c r="K52" s="131">
        <v>0</v>
      </c>
      <c r="L52" s="131">
        <v>-219.8</v>
      </c>
      <c r="M52" s="131">
        <v>879.2</v>
      </c>
      <c r="N52" s="131">
        <v>41.86</v>
      </c>
      <c r="O52" s="131">
        <v>5</v>
      </c>
      <c r="P52" s="131" t="s">
        <v>14929</v>
      </c>
      <c r="Q52" s="131">
        <v>50170981</v>
      </c>
      <c r="R52" s="131" t="s">
        <v>14668</v>
      </c>
      <c r="S52" s="131">
        <v>50000002</v>
      </c>
      <c r="T52" s="131"/>
      <c r="U52" s="131" t="s">
        <v>14680</v>
      </c>
    </row>
    <row r="53" spans="1:21" s="75" customFormat="1" ht="12.75" x14ac:dyDescent="0.2">
      <c r="A53" s="131">
        <v>3</v>
      </c>
      <c r="B53" s="131" t="s">
        <v>14667</v>
      </c>
      <c r="C53" s="131" t="s">
        <v>58</v>
      </c>
      <c r="D53" s="131" t="s">
        <v>14928</v>
      </c>
      <c r="E53" s="133">
        <v>46290.779340277775</v>
      </c>
      <c r="F53" s="131">
        <v>3</v>
      </c>
      <c r="G53" s="131">
        <v>8904279509726</v>
      </c>
      <c r="H53" s="131">
        <v>1</v>
      </c>
      <c r="I53" s="131">
        <v>749</v>
      </c>
      <c r="J53" s="131">
        <v>-149.80000000000001</v>
      </c>
      <c r="K53" s="131">
        <v>0</v>
      </c>
      <c r="L53" s="131">
        <v>-149.80000000000001</v>
      </c>
      <c r="M53" s="131">
        <v>599.20000000000005</v>
      </c>
      <c r="N53" s="131">
        <v>28.54</v>
      </c>
      <c r="O53" s="131">
        <v>5</v>
      </c>
      <c r="P53" s="131" t="s">
        <v>14930</v>
      </c>
      <c r="Q53" s="131">
        <v>50170981</v>
      </c>
      <c r="R53" s="131" t="s">
        <v>14668</v>
      </c>
      <c r="S53" s="131">
        <v>50195439</v>
      </c>
      <c r="T53" s="131"/>
      <c r="U53" s="131" t="s">
        <v>14680</v>
      </c>
    </row>
    <row r="54" spans="1:21" s="75" customFormat="1" ht="12.75" x14ac:dyDescent="0.2">
      <c r="A54" s="131">
        <v>3</v>
      </c>
      <c r="B54" s="131" t="s">
        <v>14667</v>
      </c>
      <c r="C54" s="131" t="s">
        <v>58</v>
      </c>
      <c r="D54" s="131" t="s">
        <v>14928</v>
      </c>
      <c r="E54" s="133">
        <v>46290.779340277775</v>
      </c>
      <c r="F54" s="131">
        <v>3</v>
      </c>
      <c r="G54" s="131">
        <v>8904279522329</v>
      </c>
      <c r="H54" s="131">
        <v>1</v>
      </c>
      <c r="I54" s="131">
        <v>999</v>
      </c>
      <c r="J54" s="131">
        <v>-199.8</v>
      </c>
      <c r="K54" s="131">
        <v>0</v>
      </c>
      <c r="L54" s="131">
        <v>-199.8</v>
      </c>
      <c r="M54" s="131">
        <v>799.2</v>
      </c>
      <c r="N54" s="131">
        <v>38.06</v>
      </c>
      <c r="O54" s="131">
        <v>5</v>
      </c>
      <c r="P54" s="131" t="s">
        <v>14931</v>
      </c>
      <c r="Q54" s="131">
        <v>50170981</v>
      </c>
      <c r="R54" s="131" t="s">
        <v>14668</v>
      </c>
      <c r="S54" s="131">
        <v>50195439</v>
      </c>
      <c r="T54" s="131"/>
      <c r="U54" s="131" t="s">
        <v>14680</v>
      </c>
    </row>
    <row r="55" spans="1:21" s="75" customFormat="1" ht="12.75" x14ac:dyDescent="0.2">
      <c r="A55" s="131">
        <v>33</v>
      </c>
      <c r="B55" s="131" t="s">
        <v>14667</v>
      </c>
      <c r="C55" s="131" t="s">
        <v>58</v>
      </c>
      <c r="D55" s="131" t="s">
        <v>14932</v>
      </c>
      <c r="E55" s="133">
        <v>46290.804502314815</v>
      </c>
      <c r="F55" s="131">
        <v>3</v>
      </c>
      <c r="G55" s="131">
        <v>761847400322</v>
      </c>
      <c r="H55" s="131">
        <v>1</v>
      </c>
      <c r="I55" s="131">
        <v>299</v>
      </c>
      <c r="J55" s="131">
        <v>0</v>
      </c>
      <c r="K55" s="131">
        <v>0</v>
      </c>
      <c r="L55" s="131">
        <v>0</v>
      </c>
      <c r="M55" s="131">
        <v>299</v>
      </c>
      <c r="N55" s="131">
        <v>14.24</v>
      </c>
      <c r="O55" s="131">
        <v>5</v>
      </c>
      <c r="P55" s="131" t="s">
        <v>14899</v>
      </c>
      <c r="Q55" s="131">
        <v>50157523</v>
      </c>
      <c r="R55" s="131" t="s">
        <v>14668</v>
      </c>
      <c r="S55" s="131">
        <v>50195439</v>
      </c>
      <c r="T55" s="131"/>
      <c r="U55" s="131" t="s">
        <v>14680</v>
      </c>
    </row>
    <row r="56" spans="1:21" s="75" customFormat="1" ht="12.75" x14ac:dyDescent="0.2">
      <c r="A56" s="131">
        <v>33</v>
      </c>
      <c r="B56" s="131" t="s">
        <v>14667</v>
      </c>
      <c r="C56" s="131" t="s">
        <v>58</v>
      </c>
      <c r="D56" s="131" t="s">
        <v>14932</v>
      </c>
      <c r="E56" s="133">
        <v>46290.804502314815</v>
      </c>
      <c r="F56" s="131">
        <v>3</v>
      </c>
      <c r="G56" s="131">
        <v>195166109145</v>
      </c>
      <c r="H56" s="131">
        <v>1</v>
      </c>
      <c r="I56" s="131">
        <v>460</v>
      </c>
      <c r="J56" s="131">
        <v>0</v>
      </c>
      <c r="K56" s="131">
        <v>0</v>
      </c>
      <c r="L56" s="131">
        <v>0</v>
      </c>
      <c r="M56" s="131">
        <v>460</v>
      </c>
      <c r="N56" s="131">
        <v>21.9</v>
      </c>
      <c r="O56" s="131">
        <v>5</v>
      </c>
      <c r="P56" s="131" t="s">
        <v>14933</v>
      </c>
      <c r="Q56" s="131">
        <v>50157523</v>
      </c>
      <c r="R56" s="131" t="s">
        <v>14668</v>
      </c>
      <c r="S56" s="131">
        <v>50195439</v>
      </c>
      <c r="T56" s="131"/>
      <c r="U56" s="131" t="s">
        <v>14680</v>
      </c>
    </row>
    <row r="57" spans="1:21" s="75" customFormat="1" ht="12.75" x14ac:dyDescent="0.2">
      <c r="A57" s="131">
        <v>33</v>
      </c>
      <c r="B57" s="131" t="s">
        <v>14667</v>
      </c>
      <c r="C57" s="131" t="s">
        <v>58</v>
      </c>
      <c r="D57" s="131" t="s">
        <v>14932</v>
      </c>
      <c r="E57" s="133">
        <v>46290.804502314815</v>
      </c>
      <c r="F57" s="131">
        <v>3</v>
      </c>
      <c r="G57" s="131">
        <v>4501517003455</v>
      </c>
      <c r="H57" s="131">
        <v>1</v>
      </c>
      <c r="I57" s="131">
        <v>499</v>
      </c>
      <c r="J57" s="131">
        <v>0</v>
      </c>
      <c r="K57" s="131">
        <v>0</v>
      </c>
      <c r="L57" s="131">
        <v>0</v>
      </c>
      <c r="M57" s="131">
        <v>499</v>
      </c>
      <c r="N57" s="131">
        <v>23.76</v>
      </c>
      <c r="O57" s="131">
        <v>5</v>
      </c>
      <c r="P57" s="131" t="s">
        <v>14934</v>
      </c>
      <c r="Q57" s="131">
        <v>50157523</v>
      </c>
      <c r="R57" s="131" t="s">
        <v>14668</v>
      </c>
      <c r="S57" s="131">
        <v>50195439</v>
      </c>
      <c r="T57" s="131"/>
      <c r="U57" s="131" t="s">
        <v>14680</v>
      </c>
    </row>
    <row r="58" spans="1:21" s="75" customFormat="1" ht="12.75" x14ac:dyDescent="0.2">
      <c r="A58" s="131">
        <v>34</v>
      </c>
      <c r="B58" s="131" t="s">
        <v>14667</v>
      </c>
      <c r="C58" s="131" t="s">
        <v>58</v>
      </c>
      <c r="D58" s="131" t="s">
        <v>14935</v>
      </c>
      <c r="E58" s="133">
        <v>46290.812314814815</v>
      </c>
      <c r="F58" s="131">
        <v>3</v>
      </c>
      <c r="G58" s="131">
        <v>8901383140012</v>
      </c>
      <c r="H58" s="131">
        <v>1</v>
      </c>
      <c r="I58" s="131">
        <v>199</v>
      </c>
      <c r="J58" s="131">
        <v>0</v>
      </c>
      <c r="K58" s="131">
        <v>0</v>
      </c>
      <c r="L58" s="131">
        <v>0</v>
      </c>
      <c r="M58" s="131">
        <v>199</v>
      </c>
      <c r="N58" s="131">
        <v>9.48</v>
      </c>
      <c r="O58" s="131">
        <v>5</v>
      </c>
      <c r="P58" s="131" t="s">
        <v>14936</v>
      </c>
      <c r="Q58" s="131">
        <v>50157523</v>
      </c>
      <c r="R58" s="131" t="s">
        <v>14668</v>
      </c>
      <c r="S58" s="131">
        <v>50195439</v>
      </c>
      <c r="T58" s="131"/>
      <c r="U58" s="131" t="s">
        <v>14680</v>
      </c>
    </row>
    <row r="59" spans="1:21" s="75" customFormat="1" ht="12.75" x14ac:dyDescent="0.2">
      <c r="A59" s="131">
        <v>34</v>
      </c>
      <c r="B59" s="131" t="s">
        <v>14667</v>
      </c>
      <c r="C59" s="131" t="s">
        <v>58</v>
      </c>
      <c r="D59" s="131" t="s">
        <v>14935</v>
      </c>
      <c r="E59" s="133">
        <v>46290.812314814815</v>
      </c>
      <c r="F59" s="131">
        <v>3</v>
      </c>
      <c r="G59" s="131">
        <v>714686709903</v>
      </c>
      <c r="H59" s="131">
        <v>1</v>
      </c>
      <c r="I59" s="131">
        <v>899</v>
      </c>
      <c r="J59" s="131">
        <v>0</v>
      </c>
      <c r="K59" s="131">
        <v>0</v>
      </c>
      <c r="L59" s="131">
        <v>0</v>
      </c>
      <c r="M59" s="131">
        <v>899</v>
      </c>
      <c r="N59" s="131">
        <v>42.8</v>
      </c>
      <c r="O59" s="131">
        <v>5</v>
      </c>
      <c r="P59" s="131" t="s">
        <v>14937</v>
      </c>
      <c r="Q59" s="131">
        <v>50157523</v>
      </c>
      <c r="R59" s="131" t="s">
        <v>14668</v>
      </c>
      <c r="S59" s="131">
        <v>50195439</v>
      </c>
      <c r="T59" s="131"/>
      <c r="U59" s="131" t="s">
        <v>14680</v>
      </c>
    </row>
    <row r="60" spans="1:21" s="75" customFormat="1" ht="12.75" x14ac:dyDescent="0.2">
      <c r="A60" s="131">
        <v>4</v>
      </c>
      <c r="B60" s="131" t="s">
        <v>14667</v>
      </c>
      <c r="C60" s="131" t="s">
        <v>58</v>
      </c>
      <c r="D60" s="131" t="s">
        <v>14938</v>
      </c>
      <c r="E60" s="133">
        <v>46290.830104166664</v>
      </c>
      <c r="F60" s="131">
        <v>3</v>
      </c>
      <c r="G60" s="131">
        <v>8909409260942</v>
      </c>
      <c r="H60" s="131">
        <v>1</v>
      </c>
      <c r="I60" s="131">
        <v>1599</v>
      </c>
      <c r="J60" s="131">
        <v>0</v>
      </c>
      <c r="K60" s="131">
        <v>0</v>
      </c>
      <c r="L60" s="131">
        <v>0</v>
      </c>
      <c r="M60" s="131">
        <v>1599</v>
      </c>
      <c r="N60" s="131">
        <v>243.92</v>
      </c>
      <c r="O60" s="131">
        <v>18</v>
      </c>
      <c r="P60" s="131" t="s">
        <v>14939</v>
      </c>
      <c r="Q60" s="131">
        <v>50170981</v>
      </c>
      <c r="R60" s="131" t="s">
        <v>14668</v>
      </c>
      <c r="S60" s="131">
        <v>50000002</v>
      </c>
      <c r="T60" s="131"/>
      <c r="U60" s="131" t="s">
        <v>14680</v>
      </c>
    </row>
    <row r="61" spans="1:21" s="75" customFormat="1" ht="12.75" x14ac:dyDescent="0.2">
      <c r="A61" s="131">
        <v>4</v>
      </c>
      <c r="B61" s="131" t="s">
        <v>14667</v>
      </c>
      <c r="C61" s="131" t="s">
        <v>58</v>
      </c>
      <c r="D61" s="131" t="s">
        <v>14938</v>
      </c>
      <c r="E61" s="133">
        <v>46290.830104166664</v>
      </c>
      <c r="F61" s="131">
        <v>3</v>
      </c>
      <c r="G61" s="131">
        <v>8904279504660</v>
      </c>
      <c r="H61" s="131">
        <v>1</v>
      </c>
      <c r="I61" s="131">
        <v>561</v>
      </c>
      <c r="J61" s="131">
        <v>0</v>
      </c>
      <c r="K61" s="131">
        <v>0</v>
      </c>
      <c r="L61" s="131">
        <v>0</v>
      </c>
      <c r="M61" s="131">
        <v>561</v>
      </c>
      <c r="N61" s="131">
        <v>26.72</v>
      </c>
      <c r="O61" s="131">
        <v>5</v>
      </c>
      <c r="P61" s="131" t="s">
        <v>14940</v>
      </c>
      <c r="Q61" s="131">
        <v>50170981</v>
      </c>
      <c r="R61" s="131" t="s">
        <v>14668</v>
      </c>
      <c r="S61" s="131"/>
      <c r="T61" s="131"/>
      <c r="U61" s="131" t="s">
        <v>14680</v>
      </c>
    </row>
    <row r="62" spans="1:21" s="75" customFormat="1" ht="12.75" x14ac:dyDescent="0.2">
      <c r="A62" s="131">
        <v>4</v>
      </c>
      <c r="B62" s="131" t="s">
        <v>14667</v>
      </c>
      <c r="C62" s="131" t="s">
        <v>58</v>
      </c>
      <c r="D62" s="131" t="s">
        <v>14938</v>
      </c>
      <c r="E62" s="133">
        <v>46290.830104166664</v>
      </c>
      <c r="F62" s="131">
        <v>3</v>
      </c>
      <c r="G62" s="131">
        <v>8904279504646</v>
      </c>
      <c r="H62" s="131">
        <v>1</v>
      </c>
      <c r="I62" s="131">
        <v>561</v>
      </c>
      <c r="J62" s="131">
        <v>0</v>
      </c>
      <c r="K62" s="131">
        <v>0</v>
      </c>
      <c r="L62" s="131">
        <v>0</v>
      </c>
      <c r="M62" s="131">
        <v>561</v>
      </c>
      <c r="N62" s="131">
        <v>26.72</v>
      </c>
      <c r="O62" s="131">
        <v>5</v>
      </c>
      <c r="P62" s="131" t="s">
        <v>14941</v>
      </c>
      <c r="Q62" s="131">
        <v>50170981</v>
      </c>
      <c r="R62" s="131" t="s">
        <v>14668</v>
      </c>
      <c r="S62" s="131"/>
      <c r="T62" s="131"/>
      <c r="U62" s="131" t="s">
        <v>14680</v>
      </c>
    </row>
    <row r="63" spans="1:21" s="75" customFormat="1" ht="12.75" x14ac:dyDescent="0.2">
      <c r="A63" s="131">
        <v>36</v>
      </c>
      <c r="B63" s="131" t="s">
        <v>14667</v>
      </c>
      <c r="C63" s="131" t="s">
        <v>58</v>
      </c>
      <c r="D63" s="131" t="s">
        <v>14942</v>
      </c>
      <c r="E63" s="133">
        <v>46290.834305555552</v>
      </c>
      <c r="F63" s="131">
        <v>3</v>
      </c>
      <c r="G63" s="131">
        <v>606314674076</v>
      </c>
      <c r="H63" s="131">
        <v>1</v>
      </c>
      <c r="I63" s="131">
        <v>899</v>
      </c>
      <c r="J63" s="131">
        <v>0</v>
      </c>
      <c r="K63" s="131">
        <v>0</v>
      </c>
      <c r="L63" s="131">
        <v>0</v>
      </c>
      <c r="M63" s="131">
        <v>899</v>
      </c>
      <c r="N63" s="131">
        <v>42.8</v>
      </c>
      <c r="O63" s="131">
        <v>5</v>
      </c>
      <c r="P63" s="131" t="s">
        <v>14943</v>
      </c>
      <c r="Q63" s="131">
        <v>50157523</v>
      </c>
      <c r="R63" s="131" t="s">
        <v>14668</v>
      </c>
      <c r="S63" s="131">
        <v>50151682</v>
      </c>
      <c r="T63" s="131"/>
      <c r="U63" s="131" t="s">
        <v>14680</v>
      </c>
    </row>
    <row r="64" spans="1:21" s="75" customFormat="1" ht="12.75" x14ac:dyDescent="0.2">
      <c r="A64" s="131">
        <v>5</v>
      </c>
      <c r="B64" s="131" t="s">
        <v>14667</v>
      </c>
      <c r="C64" s="131" t="s">
        <v>14855</v>
      </c>
      <c r="D64" s="131" t="s">
        <v>14944</v>
      </c>
      <c r="E64" s="133">
        <v>46290.834826388891</v>
      </c>
      <c r="F64" s="131">
        <v>3</v>
      </c>
      <c r="G64" s="131">
        <v>8904520800701</v>
      </c>
      <c r="H64" s="131">
        <v>-1</v>
      </c>
      <c r="I64" s="131">
        <v>-1199</v>
      </c>
      <c r="J64" s="131">
        <v>0</v>
      </c>
      <c r="K64" s="131">
        <v>0</v>
      </c>
      <c r="L64" s="131">
        <v>0</v>
      </c>
      <c r="M64" s="131">
        <v>-1199</v>
      </c>
      <c r="N64" s="131">
        <v>-57.1</v>
      </c>
      <c r="O64" s="131">
        <v>5</v>
      </c>
      <c r="P64" s="131" t="s">
        <v>14859</v>
      </c>
      <c r="Q64" s="131">
        <v>50170981</v>
      </c>
      <c r="R64" s="131" t="s">
        <v>14668</v>
      </c>
      <c r="S64" s="131">
        <v>50000000</v>
      </c>
      <c r="T64" s="131"/>
      <c r="U64" s="131" t="s">
        <v>14680</v>
      </c>
    </row>
    <row r="65" spans="1:21" s="75" customFormat="1" ht="12.75" x14ac:dyDescent="0.2">
      <c r="A65" s="131">
        <v>6</v>
      </c>
      <c r="B65" s="131" t="s">
        <v>14667</v>
      </c>
      <c r="C65" s="131" t="s">
        <v>58</v>
      </c>
      <c r="D65" s="131" t="s">
        <v>14945</v>
      </c>
      <c r="E65" s="133">
        <v>46290.837569444448</v>
      </c>
      <c r="F65" s="131">
        <v>3</v>
      </c>
      <c r="G65" s="131">
        <v>5000394121171</v>
      </c>
      <c r="H65" s="131">
        <v>1</v>
      </c>
      <c r="I65" s="131">
        <v>110</v>
      </c>
      <c r="J65" s="131">
        <v>0</v>
      </c>
      <c r="K65" s="131">
        <v>0</v>
      </c>
      <c r="L65" s="131">
        <v>0</v>
      </c>
      <c r="M65" s="131">
        <v>110</v>
      </c>
      <c r="N65" s="131">
        <v>16.78</v>
      </c>
      <c r="O65" s="131">
        <v>18</v>
      </c>
      <c r="P65" s="131" t="s">
        <v>14821</v>
      </c>
      <c r="Q65" s="131">
        <v>50170981</v>
      </c>
      <c r="R65" s="131" t="s">
        <v>14668</v>
      </c>
      <c r="S65" s="131"/>
      <c r="T65" s="131"/>
      <c r="U65" s="131" t="s">
        <v>14680</v>
      </c>
    </row>
    <row r="66" spans="1:21" s="75" customFormat="1" ht="12.75" x14ac:dyDescent="0.2">
      <c r="A66" s="131">
        <v>6</v>
      </c>
      <c r="B66" s="131" t="s">
        <v>14667</v>
      </c>
      <c r="C66" s="131" t="s">
        <v>58</v>
      </c>
      <c r="D66" s="131" t="s">
        <v>14945</v>
      </c>
      <c r="E66" s="133">
        <v>46290.837569444448</v>
      </c>
      <c r="F66" s="131">
        <v>3</v>
      </c>
      <c r="G66" s="131">
        <v>5000394121171</v>
      </c>
      <c r="H66" s="131">
        <v>1</v>
      </c>
      <c r="I66" s="131">
        <v>110</v>
      </c>
      <c r="J66" s="131">
        <v>0</v>
      </c>
      <c r="K66" s="131">
        <v>0</v>
      </c>
      <c r="L66" s="131">
        <v>0</v>
      </c>
      <c r="M66" s="131">
        <v>110</v>
      </c>
      <c r="N66" s="131">
        <v>16.78</v>
      </c>
      <c r="O66" s="131">
        <v>18</v>
      </c>
      <c r="P66" s="131" t="s">
        <v>14821</v>
      </c>
      <c r="Q66" s="131">
        <v>50170981</v>
      </c>
      <c r="R66" s="131" t="s">
        <v>14668</v>
      </c>
      <c r="S66" s="131"/>
      <c r="T66" s="131"/>
      <c r="U66" s="131" t="s">
        <v>14680</v>
      </c>
    </row>
    <row r="67" spans="1:21" s="75" customFormat="1" ht="12.75" x14ac:dyDescent="0.2">
      <c r="A67" s="131">
        <v>6</v>
      </c>
      <c r="B67" s="131" t="s">
        <v>14667</v>
      </c>
      <c r="C67" s="131" t="s">
        <v>58</v>
      </c>
      <c r="D67" s="131" t="s">
        <v>14945</v>
      </c>
      <c r="E67" s="133">
        <v>46290.837569444448</v>
      </c>
      <c r="F67" s="131">
        <v>3</v>
      </c>
      <c r="G67" s="131">
        <v>5292982076288</v>
      </c>
      <c r="H67" s="131">
        <v>1</v>
      </c>
      <c r="I67" s="131">
        <v>1499</v>
      </c>
      <c r="J67" s="131">
        <v>0</v>
      </c>
      <c r="K67" s="131">
        <v>0</v>
      </c>
      <c r="L67" s="131">
        <v>0</v>
      </c>
      <c r="M67" s="131">
        <v>1499</v>
      </c>
      <c r="N67" s="131">
        <v>71.38</v>
      </c>
      <c r="O67" s="131">
        <v>5</v>
      </c>
      <c r="P67" s="131" t="s">
        <v>14864</v>
      </c>
      <c r="Q67" s="131">
        <v>50170981</v>
      </c>
      <c r="R67" s="131" t="s">
        <v>14668</v>
      </c>
      <c r="S67" s="131">
        <v>50201915</v>
      </c>
      <c r="T67" s="131"/>
      <c r="U67" s="131" t="s">
        <v>14680</v>
      </c>
    </row>
    <row r="68" spans="1:21" s="75" customFormat="1" ht="12.75" x14ac:dyDescent="0.2">
      <c r="A68" s="131">
        <v>6</v>
      </c>
      <c r="B68" s="131" t="s">
        <v>14667</v>
      </c>
      <c r="C68" s="131" t="s">
        <v>58</v>
      </c>
      <c r="D68" s="131" t="s">
        <v>14945</v>
      </c>
      <c r="E68" s="133">
        <v>46290.837569444448</v>
      </c>
      <c r="F68" s="131">
        <v>3</v>
      </c>
      <c r="G68" s="131">
        <v>8906173940988</v>
      </c>
      <c r="H68" s="131">
        <v>1</v>
      </c>
      <c r="I68" s="131">
        <v>1995</v>
      </c>
      <c r="J68" s="131">
        <v>0</v>
      </c>
      <c r="K68" s="131">
        <v>0</v>
      </c>
      <c r="L68" s="131">
        <v>0</v>
      </c>
      <c r="M68" s="131">
        <v>1995</v>
      </c>
      <c r="N68" s="131">
        <v>304.32</v>
      </c>
      <c r="O68" s="131">
        <v>18</v>
      </c>
      <c r="P68" s="131" t="s">
        <v>14946</v>
      </c>
      <c r="Q68" s="131">
        <v>50170981</v>
      </c>
      <c r="R68" s="131" t="s">
        <v>14668</v>
      </c>
      <c r="S68" s="131">
        <v>50201915</v>
      </c>
      <c r="T68" s="131"/>
      <c r="U68" s="131" t="s">
        <v>14680</v>
      </c>
    </row>
    <row r="69" spans="1:21" s="75" customFormat="1" ht="12.75" x14ac:dyDescent="0.2">
      <c r="A69" s="131">
        <v>6</v>
      </c>
      <c r="B69" s="131" t="s">
        <v>14667</v>
      </c>
      <c r="C69" s="131" t="s">
        <v>58</v>
      </c>
      <c r="D69" s="131" t="s">
        <v>14945</v>
      </c>
      <c r="E69" s="133">
        <v>46290.837569444448</v>
      </c>
      <c r="F69" s="131">
        <v>3</v>
      </c>
      <c r="G69" s="131">
        <v>8905672501942</v>
      </c>
      <c r="H69" s="131">
        <v>1</v>
      </c>
      <c r="I69" s="131">
        <v>899</v>
      </c>
      <c r="J69" s="131">
        <v>0</v>
      </c>
      <c r="K69" s="131">
        <v>0</v>
      </c>
      <c r="L69" s="131">
        <v>0</v>
      </c>
      <c r="M69" s="131">
        <v>899</v>
      </c>
      <c r="N69" s="131">
        <v>42.8</v>
      </c>
      <c r="O69" s="131">
        <v>5</v>
      </c>
      <c r="P69" s="131" t="s">
        <v>14865</v>
      </c>
      <c r="Q69" s="131">
        <v>50170981</v>
      </c>
      <c r="R69" s="131" t="s">
        <v>14668</v>
      </c>
      <c r="S69" s="131">
        <v>50201915</v>
      </c>
      <c r="T69" s="131"/>
      <c r="U69" s="131" t="s">
        <v>14680</v>
      </c>
    </row>
    <row r="70" spans="1:21" s="75" customFormat="1" ht="12.75" x14ac:dyDescent="0.2">
      <c r="A70" s="131">
        <v>38</v>
      </c>
      <c r="B70" s="131" t="s">
        <v>14667</v>
      </c>
      <c r="C70" s="131" t="s">
        <v>58</v>
      </c>
      <c r="D70" s="131" t="s">
        <v>14947</v>
      </c>
      <c r="E70" s="133">
        <v>46290.840520833335</v>
      </c>
      <c r="F70" s="131">
        <v>3</v>
      </c>
      <c r="G70" s="131">
        <v>8909409263455</v>
      </c>
      <c r="H70" s="131">
        <v>1</v>
      </c>
      <c r="I70" s="131">
        <v>1799</v>
      </c>
      <c r="J70" s="131">
        <v>-391.26</v>
      </c>
      <c r="K70" s="131">
        <v>0</v>
      </c>
      <c r="L70" s="131">
        <v>-391.26</v>
      </c>
      <c r="M70" s="131">
        <v>1407.74</v>
      </c>
      <c r="N70" s="131">
        <v>67.040000000000006</v>
      </c>
      <c r="O70" s="131">
        <v>5</v>
      </c>
      <c r="P70" s="131" t="s">
        <v>14948</v>
      </c>
      <c r="Q70" s="131">
        <v>50157523</v>
      </c>
      <c r="R70" s="131" t="s">
        <v>14668</v>
      </c>
      <c r="S70" s="131">
        <v>50000003</v>
      </c>
      <c r="T70" s="131"/>
      <c r="U70" s="131" t="s">
        <v>14680</v>
      </c>
    </row>
    <row r="71" spans="1:21" s="75" customFormat="1" ht="12.75" x14ac:dyDescent="0.2">
      <c r="A71" s="131">
        <v>40</v>
      </c>
      <c r="B71" s="131" t="s">
        <v>14667</v>
      </c>
      <c r="C71" s="131" t="s">
        <v>58</v>
      </c>
      <c r="D71" s="131" t="s">
        <v>14949</v>
      </c>
      <c r="E71" s="133">
        <v>46290.845416666663</v>
      </c>
      <c r="F71" s="131">
        <v>3</v>
      </c>
      <c r="G71" s="131">
        <v>8904520800169</v>
      </c>
      <c r="H71" s="131">
        <v>1</v>
      </c>
      <c r="I71" s="131">
        <v>1699</v>
      </c>
      <c r="J71" s="131">
        <v>0</v>
      </c>
      <c r="K71" s="131">
        <v>0</v>
      </c>
      <c r="L71" s="131">
        <v>0</v>
      </c>
      <c r="M71" s="131">
        <v>1699</v>
      </c>
      <c r="N71" s="131">
        <v>80.900000000000006</v>
      </c>
      <c r="O71" s="131">
        <v>5</v>
      </c>
      <c r="P71" s="131" t="s">
        <v>14950</v>
      </c>
      <c r="Q71" s="131">
        <v>50157523</v>
      </c>
      <c r="R71" s="131" t="s">
        <v>14668</v>
      </c>
      <c r="S71" s="131">
        <v>50000003</v>
      </c>
      <c r="T71" s="131"/>
      <c r="U71" s="131" t="s">
        <v>14680</v>
      </c>
    </row>
    <row r="72" spans="1:21" s="75" customFormat="1" ht="12.75" x14ac:dyDescent="0.2">
      <c r="A72" s="131">
        <v>40</v>
      </c>
      <c r="B72" s="131" t="s">
        <v>14667</v>
      </c>
      <c r="C72" s="131" t="s">
        <v>58</v>
      </c>
      <c r="D72" s="131" t="s">
        <v>14949</v>
      </c>
      <c r="E72" s="133">
        <v>46290.845416666663</v>
      </c>
      <c r="F72" s="131">
        <v>3</v>
      </c>
      <c r="G72" s="131">
        <v>74299018060</v>
      </c>
      <c r="H72" s="131">
        <v>1</v>
      </c>
      <c r="I72" s="131">
        <v>899</v>
      </c>
      <c r="J72" s="131">
        <v>0</v>
      </c>
      <c r="K72" s="131">
        <v>0</v>
      </c>
      <c r="L72" s="131">
        <v>0</v>
      </c>
      <c r="M72" s="131">
        <v>899</v>
      </c>
      <c r="N72" s="131">
        <v>42.8</v>
      </c>
      <c r="O72" s="131">
        <v>5</v>
      </c>
      <c r="P72" s="131" t="s">
        <v>14820</v>
      </c>
      <c r="Q72" s="131">
        <v>50157523</v>
      </c>
      <c r="R72" s="131" t="s">
        <v>14668</v>
      </c>
      <c r="S72" s="131">
        <v>50000003</v>
      </c>
      <c r="T72" s="131"/>
      <c r="U72" s="131" t="s">
        <v>14680</v>
      </c>
    </row>
    <row r="73" spans="1:21" s="75" customFormat="1" ht="12.75" x14ac:dyDescent="0.2">
      <c r="A73" s="131">
        <v>7</v>
      </c>
      <c r="B73" s="131" t="s">
        <v>14667</v>
      </c>
      <c r="C73" s="131" t="s">
        <v>58</v>
      </c>
      <c r="D73" s="131" t="s">
        <v>14951</v>
      </c>
      <c r="E73" s="133">
        <v>46290.852395833332</v>
      </c>
      <c r="F73" s="131">
        <v>3</v>
      </c>
      <c r="G73" s="131">
        <v>8905450862715</v>
      </c>
      <c r="H73" s="131">
        <v>1</v>
      </c>
      <c r="I73" s="131">
        <v>1099</v>
      </c>
      <c r="J73" s="131">
        <v>0</v>
      </c>
      <c r="K73" s="131">
        <v>0</v>
      </c>
      <c r="L73" s="131">
        <v>0</v>
      </c>
      <c r="M73" s="131">
        <v>1099</v>
      </c>
      <c r="N73" s="131">
        <v>52.34</v>
      </c>
      <c r="O73" s="131">
        <v>5</v>
      </c>
      <c r="P73" s="131" t="s">
        <v>467</v>
      </c>
      <c r="Q73" s="131">
        <v>50170981</v>
      </c>
      <c r="R73" s="131" t="s">
        <v>14668</v>
      </c>
      <c r="S73" s="131"/>
      <c r="T73" s="131"/>
      <c r="U73" s="131" t="s">
        <v>14680</v>
      </c>
    </row>
    <row r="74" spans="1:21" s="75" customFormat="1" ht="12.75" x14ac:dyDescent="0.2">
      <c r="A74" s="131">
        <v>7</v>
      </c>
      <c r="B74" s="131" t="s">
        <v>14667</v>
      </c>
      <c r="C74" s="131" t="s">
        <v>58</v>
      </c>
      <c r="D74" s="131" t="s">
        <v>14951</v>
      </c>
      <c r="E74" s="133">
        <v>46290.852395833332</v>
      </c>
      <c r="F74" s="131">
        <v>3</v>
      </c>
      <c r="G74" s="131">
        <v>8905672336254</v>
      </c>
      <c r="H74" s="131">
        <v>1</v>
      </c>
      <c r="I74" s="131">
        <v>249</v>
      </c>
      <c r="J74" s="131">
        <v>0</v>
      </c>
      <c r="K74" s="131">
        <v>0</v>
      </c>
      <c r="L74" s="131">
        <v>0</v>
      </c>
      <c r="M74" s="131">
        <v>249</v>
      </c>
      <c r="N74" s="131">
        <v>11.86</v>
      </c>
      <c r="O74" s="131">
        <v>5</v>
      </c>
      <c r="P74" s="131" t="s">
        <v>14840</v>
      </c>
      <c r="Q74" s="131">
        <v>50170981</v>
      </c>
      <c r="R74" s="131" t="s">
        <v>14668</v>
      </c>
      <c r="S74" s="131">
        <v>50000001</v>
      </c>
      <c r="T74" s="131"/>
      <c r="U74" s="131" t="s">
        <v>14680</v>
      </c>
    </row>
    <row r="75" spans="1:21" s="75" customFormat="1" ht="12.75" x14ac:dyDescent="0.2">
      <c r="A75" s="131">
        <v>8</v>
      </c>
      <c r="B75" s="131" t="s">
        <v>14667</v>
      </c>
      <c r="C75" s="131" t="s">
        <v>58</v>
      </c>
      <c r="D75" s="131" t="s">
        <v>14952</v>
      </c>
      <c r="E75" s="133">
        <v>46290.854444444441</v>
      </c>
      <c r="F75" s="131">
        <v>3</v>
      </c>
      <c r="G75" s="131">
        <v>194735293858</v>
      </c>
      <c r="H75" s="131">
        <v>1</v>
      </c>
      <c r="I75" s="131">
        <v>2799</v>
      </c>
      <c r="J75" s="131">
        <v>0</v>
      </c>
      <c r="K75" s="131">
        <v>0</v>
      </c>
      <c r="L75" s="131">
        <v>0</v>
      </c>
      <c r="M75" s="131">
        <v>2799</v>
      </c>
      <c r="N75" s="131">
        <v>133.28</v>
      </c>
      <c r="O75" s="131">
        <v>5</v>
      </c>
      <c r="P75" s="131" t="s">
        <v>14885</v>
      </c>
      <c r="Q75" s="131">
        <v>50170981</v>
      </c>
      <c r="R75" s="131" t="s">
        <v>14668</v>
      </c>
      <c r="S75" s="131">
        <v>50000001</v>
      </c>
      <c r="T75" s="131"/>
      <c r="U75" s="131" t="s">
        <v>14680</v>
      </c>
    </row>
    <row r="76" spans="1:21" s="75" customFormat="1" ht="12.75" x14ac:dyDescent="0.2">
      <c r="A76" s="131">
        <v>9</v>
      </c>
      <c r="B76" s="131" t="s">
        <v>14667</v>
      </c>
      <c r="C76" s="131" t="s">
        <v>58</v>
      </c>
      <c r="D76" s="131" t="s">
        <v>14953</v>
      </c>
      <c r="E76" s="133">
        <v>46290.857627314814</v>
      </c>
      <c r="F76" s="131">
        <v>3</v>
      </c>
      <c r="G76" s="131">
        <v>5000394121171</v>
      </c>
      <c r="H76" s="131">
        <v>1</v>
      </c>
      <c r="I76" s="131">
        <v>100</v>
      </c>
      <c r="J76" s="131">
        <v>-31.27</v>
      </c>
      <c r="K76" s="131">
        <v>0</v>
      </c>
      <c r="L76" s="131">
        <v>-31.27</v>
      </c>
      <c r="M76" s="131">
        <v>68.73</v>
      </c>
      <c r="N76" s="131">
        <v>10.48</v>
      </c>
      <c r="O76" s="131">
        <v>18</v>
      </c>
      <c r="P76" s="131" t="s">
        <v>14821</v>
      </c>
      <c r="Q76" s="131">
        <v>50170981</v>
      </c>
      <c r="R76" s="131" t="s">
        <v>14668</v>
      </c>
      <c r="S76" s="131"/>
      <c r="T76" s="131"/>
      <c r="U76" s="131" t="s">
        <v>14680</v>
      </c>
    </row>
    <row r="77" spans="1:21" s="75" customFormat="1" ht="12.75" x14ac:dyDescent="0.2">
      <c r="A77" s="131">
        <v>9</v>
      </c>
      <c r="B77" s="131" t="s">
        <v>14667</v>
      </c>
      <c r="C77" s="131" t="s">
        <v>58</v>
      </c>
      <c r="D77" s="131" t="s">
        <v>14953</v>
      </c>
      <c r="E77" s="133">
        <v>46290.857627314814</v>
      </c>
      <c r="F77" s="131">
        <v>3</v>
      </c>
      <c r="G77" s="131">
        <v>194735255528</v>
      </c>
      <c r="H77" s="131">
        <v>1</v>
      </c>
      <c r="I77" s="131">
        <v>1499</v>
      </c>
      <c r="J77" s="131">
        <v>-468.73</v>
      </c>
      <c r="K77" s="131">
        <v>0</v>
      </c>
      <c r="L77" s="131">
        <v>-468.73</v>
      </c>
      <c r="M77" s="131">
        <v>1030.27</v>
      </c>
      <c r="N77" s="131">
        <v>49.06</v>
      </c>
      <c r="O77" s="131">
        <v>5</v>
      </c>
      <c r="P77" s="131" t="s">
        <v>14954</v>
      </c>
      <c r="Q77" s="131">
        <v>50170981</v>
      </c>
      <c r="R77" s="131" t="s">
        <v>14668</v>
      </c>
      <c r="S77" s="131">
        <v>50000001</v>
      </c>
      <c r="T77" s="131"/>
      <c r="U77" s="131" t="s">
        <v>14680</v>
      </c>
    </row>
    <row r="78" spans="1:21" s="75" customFormat="1" ht="12.75" x14ac:dyDescent="0.2">
      <c r="A78" s="131">
        <v>11</v>
      </c>
      <c r="B78" s="131" t="s">
        <v>14667</v>
      </c>
      <c r="C78" s="131" t="s">
        <v>58</v>
      </c>
      <c r="D78" s="131" t="s">
        <v>14955</v>
      </c>
      <c r="E78" s="133">
        <v>46290.86445601852</v>
      </c>
      <c r="F78" s="131">
        <v>3</v>
      </c>
      <c r="G78" s="131">
        <v>887961705393</v>
      </c>
      <c r="H78" s="131">
        <v>1</v>
      </c>
      <c r="I78" s="131">
        <v>549</v>
      </c>
      <c r="J78" s="131">
        <v>0</v>
      </c>
      <c r="K78" s="131">
        <v>0</v>
      </c>
      <c r="L78" s="131">
        <v>0</v>
      </c>
      <c r="M78" s="131">
        <v>549</v>
      </c>
      <c r="N78" s="131">
        <v>26.14</v>
      </c>
      <c r="O78" s="131">
        <v>5</v>
      </c>
      <c r="P78" s="131" t="s">
        <v>14956</v>
      </c>
      <c r="Q78" s="131">
        <v>50170981</v>
      </c>
      <c r="R78" s="131" t="s">
        <v>14668</v>
      </c>
      <c r="S78" s="131">
        <v>50151682</v>
      </c>
      <c r="T78" s="131"/>
      <c r="U78" s="131" t="s">
        <v>14680</v>
      </c>
    </row>
    <row r="79" spans="1:21" s="75" customFormat="1" ht="12.75" x14ac:dyDescent="0.2">
      <c r="A79" s="131">
        <v>11</v>
      </c>
      <c r="B79" s="131" t="s">
        <v>14667</v>
      </c>
      <c r="C79" s="131" t="s">
        <v>58</v>
      </c>
      <c r="D79" s="131" t="s">
        <v>14955</v>
      </c>
      <c r="E79" s="133">
        <v>46290.86445601852</v>
      </c>
      <c r="F79" s="131">
        <v>3</v>
      </c>
      <c r="G79" s="131">
        <v>8904432223902</v>
      </c>
      <c r="H79" s="131">
        <v>1</v>
      </c>
      <c r="I79" s="131">
        <v>799</v>
      </c>
      <c r="J79" s="131">
        <v>0</v>
      </c>
      <c r="K79" s="131">
        <v>0</v>
      </c>
      <c r="L79" s="131">
        <v>0</v>
      </c>
      <c r="M79" s="131">
        <v>799</v>
      </c>
      <c r="N79" s="131">
        <v>38.04</v>
      </c>
      <c r="O79" s="131">
        <v>5</v>
      </c>
      <c r="P79" s="131" t="s">
        <v>14957</v>
      </c>
      <c r="Q79" s="131">
        <v>50170981</v>
      </c>
      <c r="R79" s="131" t="s">
        <v>14668</v>
      </c>
      <c r="S79" s="131">
        <v>50000001</v>
      </c>
      <c r="T79" s="131"/>
      <c r="U79" s="131" t="s">
        <v>14680</v>
      </c>
    </row>
    <row r="80" spans="1:21" s="75" customFormat="1" ht="12.75" x14ac:dyDescent="0.2">
      <c r="A80" s="131">
        <v>12</v>
      </c>
      <c r="B80" s="131" t="s">
        <v>14667</v>
      </c>
      <c r="C80" s="131" t="s">
        <v>58</v>
      </c>
      <c r="D80" s="131" t="s">
        <v>14958</v>
      </c>
      <c r="E80" s="133">
        <v>46290.868449074071</v>
      </c>
      <c r="F80" s="131">
        <v>3</v>
      </c>
      <c r="G80" s="131">
        <v>8904027127257</v>
      </c>
      <c r="H80" s="131">
        <v>1</v>
      </c>
      <c r="I80" s="131">
        <v>99</v>
      </c>
      <c r="J80" s="131">
        <v>-6.19</v>
      </c>
      <c r="K80" s="131">
        <v>0</v>
      </c>
      <c r="L80" s="131">
        <v>-6.19</v>
      </c>
      <c r="M80" s="131">
        <v>92.81</v>
      </c>
      <c r="N80" s="131">
        <v>4.42</v>
      </c>
      <c r="O80" s="131">
        <v>5</v>
      </c>
      <c r="P80" s="131" t="s">
        <v>14854</v>
      </c>
      <c r="Q80" s="131">
        <v>50170981</v>
      </c>
      <c r="R80" s="131" t="s">
        <v>14668</v>
      </c>
      <c r="S80" s="131">
        <v>50000000</v>
      </c>
      <c r="T80" s="131"/>
      <c r="U80" s="131" t="s">
        <v>14680</v>
      </c>
    </row>
    <row r="81" spans="1:21" s="75" customFormat="1" ht="12.75" x14ac:dyDescent="0.2">
      <c r="A81" s="131">
        <v>13</v>
      </c>
      <c r="B81" s="131" t="s">
        <v>14667</v>
      </c>
      <c r="C81" s="131" t="s">
        <v>58</v>
      </c>
      <c r="D81" s="131" t="s">
        <v>14959</v>
      </c>
      <c r="E81" s="133">
        <v>46290.869143518517</v>
      </c>
      <c r="F81" s="131">
        <v>3</v>
      </c>
      <c r="G81" s="131">
        <v>5000394121171</v>
      </c>
      <c r="H81" s="131">
        <v>1</v>
      </c>
      <c r="I81" s="131">
        <v>120</v>
      </c>
      <c r="J81" s="131">
        <v>-35.72</v>
      </c>
      <c r="K81" s="131">
        <v>0</v>
      </c>
      <c r="L81" s="131">
        <v>-35.72</v>
      </c>
      <c r="M81" s="131">
        <v>84.28</v>
      </c>
      <c r="N81" s="131">
        <v>12.86</v>
      </c>
      <c r="O81" s="131">
        <v>18</v>
      </c>
      <c r="P81" s="131" t="s">
        <v>14821</v>
      </c>
      <c r="Q81" s="131">
        <v>50170981</v>
      </c>
      <c r="R81" s="131" t="s">
        <v>14668</v>
      </c>
      <c r="S81" s="131"/>
      <c r="T81" s="131"/>
      <c r="U81" s="131" t="s">
        <v>14680</v>
      </c>
    </row>
    <row r="82" spans="1:21" s="75" customFormat="1" ht="12.75" x14ac:dyDescent="0.2">
      <c r="A82" s="131">
        <v>13</v>
      </c>
      <c r="B82" s="131" t="s">
        <v>14667</v>
      </c>
      <c r="C82" s="131" t="s">
        <v>58</v>
      </c>
      <c r="D82" s="131" t="s">
        <v>14959</v>
      </c>
      <c r="E82" s="133">
        <v>46290.869143518517</v>
      </c>
      <c r="F82" s="131">
        <v>3</v>
      </c>
      <c r="G82" s="131">
        <v>791115722870</v>
      </c>
      <c r="H82" s="131">
        <v>1</v>
      </c>
      <c r="I82" s="131">
        <v>1299</v>
      </c>
      <c r="J82" s="131">
        <v>-386.64</v>
      </c>
      <c r="K82" s="131">
        <v>0</v>
      </c>
      <c r="L82" s="131">
        <v>-386.64</v>
      </c>
      <c r="M82" s="131">
        <v>912.36</v>
      </c>
      <c r="N82" s="131">
        <v>139.18</v>
      </c>
      <c r="O82" s="131">
        <v>18</v>
      </c>
      <c r="P82" s="131" t="s">
        <v>14927</v>
      </c>
      <c r="Q82" s="131">
        <v>50170981</v>
      </c>
      <c r="R82" s="131" t="s">
        <v>14668</v>
      </c>
      <c r="S82" s="131"/>
      <c r="T82" s="131"/>
      <c r="U82" s="131" t="s">
        <v>14680</v>
      </c>
    </row>
    <row r="83" spans="1:21" s="75" customFormat="1" ht="12.75" x14ac:dyDescent="0.2">
      <c r="A83" s="131">
        <v>13</v>
      </c>
      <c r="B83" s="131" t="s">
        <v>14667</v>
      </c>
      <c r="C83" s="131" t="s">
        <v>58</v>
      </c>
      <c r="D83" s="131" t="s">
        <v>14959</v>
      </c>
      <c r="E83" s="133">
        <v>46290.869143518517</v>
      </c>
      <c r="F83" s="131">
        <v>3</v>
      </c>
      <c r="G83" s="131">
        <v>8905450027114</v>
      </c>
      <c r="H83" s="131">
        <v>1</v>
      </c>
      <c r="I83" s="131">
        <v>1599</v>
      </c>
      <c r="J83" s="131">
        <v>-475.94</v>
      </c>
      <c r="K83" s="131">
        <v>0</v>
      </c>
      <c r="L83" s="131">
        <v>-475.94</v>
      </c>
      <c r="M83" s="131">
        <v>1123.06</v>
      </c>
      <c r="N83" s="131">
        <v>53.48</v>
      </c>
      <c r="O83" s="131">
        <v>5</v>
      </c>
      <c r="P83" s="131" t="s">
        <v>14960</v>
      </c>
      <c r="Q83" s="131">
        <v>50170981</v>
      </c>
      <c r="R83" s="131" t="s">
        <v>14668</v>
      </c>
      <c r="S83" s="131">
        <v>50195907</v>
      </c>
      <c r="T83" s="131"/>
      <c r="U83" s="131" t="s">
        <v>14680</v>
      </c>
    </row>
    <row r="84" spans="1:21" s="75" customFormat="1" ht="12.75" x14ac:dyDescent="0.2">
      <c r="A84" s="131">
        <v>13</v>
      </c>
      <c r="B84" s="131" t="s">
        <v>14667</v>
      </c>
      <c r="C84" s="131" t="s">
        <v>58</v>
      </c>
      <c r="D84" s="131" t="s">
        <v>14959</v>
      </c>
      <c r="E84" s="133">
        <v>46290.869143518517</v>
      </c>
      <c r="F84" s="131">
        <v>3</v>
      </c>
      <c r="G84" s="131">
        <v>8904520800176</v>
      </c>
      <c r="H84" s="131">
        <v>1</v>
      </c>
      <c r="I84" s="131">
        <v>1699</v>
      </c>
      <c r="J84" s="131">
        <v>-505.7</v>
      </c>
      <c r="K84" s="131">
        <v>0</v>
      </c>
      <c r="L84" s="131">
        <v>-505.7</v>
      </c>
      <c r="M84" s="131">
        <v>1193.3</v>
      </c>
      <c r="N84" s="131">
        <v>56.82</v>
      </c>
      <c r="O84" s="131">
        <v>5</v>
      </c>
      <c r="P84" s="131" t="s">
        <v>14950</v>
      </c>
      <c r="Q84" s="131">
        <v>50170981</v>
      </c>
      <c r="R84" s="131" t="s">
        <v>14668</v>
      </c>
      <c r="S84" s="131">
        <v>50195907</v>
      </c>
      <c r="T84" s="131"/>
      <c r="U84" s="131" t="s">
        <v>14680</v>
      </c>
    </row>
    <row r="85" spans="1:21" s="75" customFormat="1" ht="12.75" x14ac:dyDescent="0.2">
      <c r="A85" s="131">
        <v>13</v>
      </c>
      <c r="B85" s="131" t="s">
        <v>14667</v>
      </c>
      <c r="C85" s="131" t="s">
        <v>58</v>
      </c>
      <c r="D85" s="131" t="s">
        <v>14959</v>
      </c>
      <c r="E85" s="133">
        <v>46290.869143518517</v>
      </c>
      <c r="F85" s="131">
        <v>3</v>
      </c>
      <c r="G85" s="131">
        <v>494500285</v>
      </c>
      <c r="H85" s="131">
        <v>1</v>
      </c>
      <c r="I85" s="131">
        <v>1999</v>
      </c>
      <c r="J85" s="131">
        <v>-595</v>
      </c>
      <c r="K85" s="131">
        <v>0</v>
      </c>
      <c r="L85" s="131">
        <v>-595</v>
      </c>
      <c r="M85" s="131">
        <v>1404</v>
      </c>
      <c r="N85" s="131">
        <v>214.16</v>
      </c>
      <c r="O85" s="131">
        <v>18</v>
      </c>
      <c r="P85" s="131" t="s">
        <v>14860</v>
      </c>
      <c r="Q85" s="131">
        <v>50170981</v>
      </c>
      <c r="R85" s="131" t="s">
        <v>14668</v>
      </c>
      <c r="S85" s="131"/>
      <c r="T85" s="131"/>
      <c r="U85" s="131" t="s">
        <v>14680</v>
      </c>
    </row>
    <row r="86" spans="1:21" s="75" customFormat="1" ht="12.75" x14ac:dyDescent="0.2">
      <c r="A86" s="131">
        <v>14</v>
      </c>
      <c r="B86" s="131" t="s">
        <v>14667</v>
      </c>
      <c r="C86" s="131" t="s">
        <v>58</v>
      </c>
      <c r="D86" s="131" t="s">
        <v>14961</v>
      </c>
      <c r="E86" s="133">
        <v>46290.873020833336</v>
      </c>
      <c r="F86" s="131">
        <v>3</v>
      </c>
      <c r="G86" s="131">
        <v>8904520800121</v>
      </c>
      <c r="H86" s="131">
        <v>1</v>
      </c>
      <c r="I86" s="131">
        <v>1699</v>
      </c>
      <c r="J86" s="131">
        <v>-629.29</v>
      </c>
      <c r="K86" s="131">
        <v>0</v>
      </c>
      <c r="L86" s="131">
        <v>-629.29</v>
      </c>
      <c r="M86" s="131">
        <v>1069.71</v>
      </c>
      <c r="N86" s="131">
        <v>50.94</v>
      </c>
      <c r="O86" s="131">
        <v>5</v>
      </c>
      <c r="P86" s="131" t="s">
        <v>14950</v>
      </c>
      <c r="Q86" s="131">
        <v>50170981</v>
      </c>
      <c r="R86" s="131" t="s">
        <v>14668</v>
      </c>
      <c r="S86" s="131">
        <v>50195907</v>
      </c>
      <c r="T86" s="131"/>
      <c r="U86" s="131" t="s">
        <v>14680</v>
      </c>
    </row>
    <row r="87" spans="1:21" s="75" customFormat="1" ht="12.75" x14ac:dyDescent="0.2">
      <c r="A87" s="131">
        <v>14</v>
      </c>
      <c r="B87" s="131" t="s">
        <v>14667</v>
      </c>
      <c r="C87" s="131" t="s">
        <v>58</v>
      </c>
      <c r="D87" s="131" t="s">
        <v>14961</v>
      </c>
      <c r="E87" s="133">
        <v>46290.873020833336</v>
      </c>
      <c r="F87" s="131">
        <v>3</v>
      </c>
      <c r="G87" s="131">
        <v>8904520800183</v>
      </c>
      <c r="H87" s="131">
        <v>1</v>
      </c>
      <c r="I87" s="131">
        <v>1699</v>
      </c>
      <c r="J87" s="131">
        <v>-629.29</v>
      </c>
      <c r="K87" s="131">
        <v>0</v>
      </c>
      <c r="L87" s="131">
        <v>-629.29</v>
      </c>
      <c r="M87" s="131">
        <v>1069.71</v>
      </c>
      <c r="N87" s="131">
        <v>50.94</v>
      </c>
      <c r="O87" s="131">
        <v>5</v>
      </c>
      <c r="P87" s="131" t="s">
        <v>14950</v>
      </c>
      <c r="Q87" s="131">
        <v>50170981</v>
      </c>
      <c r="R87" s="131" t="s">
        <v>14668</v>
      </c>
      <c r="S87" s="131">
        <v>50195907</v>
      </c>
      <c r="T87" s="131"/>
      <c r="U87" s="131" t="s">
        <v>14680</v>
      </c>
    </row>
    <row r="88" spans="1:21" s="75" customFormat="1" ht="12.75" x14ac:dyDescent="0.2">
      <c r="A88" s="131">
        <v>14</v>
      </c>
      <c r="B88" s="131" t="s">
        <v>14667</v>
      </c>
      <c r="C88" s="131" t="s">
        <v>58</v>
      </c>
      <c r="D88" s="131" t="s">
        <v>14961</v>
      </c>
      <c r="E88" s="133">
        <v>46290.873020833336</v>
      </c>
      <c r="F88" s="131">
        <v>3</v>
      </c>
      <c r="G88" s="131">
        <v>494500285</v>
      </c>
      <c r="H88" s="131">
        <v>1</v>
      </c>
      <c r="I88" s="131">
        <v>1999</v>
      </c>
      <c r="J88" s="131">
        <v>-740.42</v>
      </c>
      <c r="K88" s="131">
        <v>0</v>
      </c>
      <c r="L88" s="131">
        <v>-740.42</v>
      </c>
      <c r="M88" s="131">
        <v>1258.58</v>
      </c>
      <c r="N88" s="131">
        <v>191.98</v>
      </c>
      <c r="O88" s="131">
        <v>18</v>
      </c>
      <c r="P88" s="131" t="s">
        <v>14860</v>
      </c>
      <c r="Q88" s="131">
        <v>50170981</v>
      </c>
      <c r="R88" s="131" t="s">
        <v>14668</v>
      </c>
      <c r="S88" s="131"/>
      <c r="T88" s="131"/>
      <c r="U88" s="131" t="s">
        <v>14680</v>
      </c>
    </row>
    <row r="89" spans="1:21" s="75" customFormat="1" ht="12.75" x14ac:dyDescent="0.2">
      <c r="A89" s="131">
        <v>41</v>
      </c>
      <c r="B89" s="131" t="s">
        <v>14667</v>
      </c>
      <c r="C89" s="131" t="s">
        <v>58</v>
      </c>
      <c r="D89" s="131" t="s">
        <v>14962</v>
      </c>
      <c r="E89" s="133">
        <v>46290.873888888891</v>
      </c>
      <c r="F89" s="131">
        <v>3</v>
      </c>
      <c r="G89" s="131">
        <v>616985378463</v>
      </c>
      <c r="H89" s="131">
        <v>1</v>
      </c>
      <c r="I89" s="131">
        <v>799</v>
      </c>
      <c r="J89" s="131">
        <v>0</v>
      </c>
      <c r="K89" s="131">
        <v>0</v>
      </c>
      <c r="L89" s="131">
        <v>0</v>
      </c>
      <c r="M89" s="131">
        <v>799</v>
      </c>
      <c r="N89" s="131">
        <v>38.04</v>
      </c>
      <c r="O89" s="131">
        <v>5</v>
      </c>
      <c r="P89" s="131" t="s">
        <v>14889</v>
      </c>
      <c r="Q89" s="131">
        <v>50157523</v>
      </c>
      <c r="R89" s="131" t="s">
        <v>14668</v>
      </c>
      <c r="S89" s="131">
        <v>50105787</v>
      </c>
      <c r="T89" s="131"/>
      <c r="U89" s="131" t="s">
        <v>14680</v>
      </c>
    </row>
    <row r="90" spans="1:21" s="75" customFormat="1" ht="12.75" x14ac:dyDescent="0.2">
      <c r="A90" s="131">
        <v>42</v>
      </c>
      <c r="B90" s="131" t="s">
        <v>14667</v>
      </c>
      <c r="C90" s="131" t="s">
        <v>58</v>
      </c>
      <c r="D90" s="131" t="s">
        <v>14963</v>
      </c>
      <c r="E90" s="133">
        <v>46290.877800925926</v>
      </c>
      <c r="F90" s="131">
        <v>3</v>
      </c>
      <c r="G90" s="131">
        <v>8905450862715</v>
      </c>
      <c r="H90" s="131">
        <v>1</v>
      </c>
      <c r="I90" s="131">
        <v>1099</v>
      </c>
      <c r="J90" s="131">
        <v>-338.19</v>
      </c>
      <c r="K90" s="131">
        <v>0</v>
      </c>
      <c r="L90" s="131">
        <v>-338.19</v>
      </c>
      <c r="M90" s="131">
        <v>760.81</v>
      </c>
      <c r="N90" s="131">
        <v>36.22</v>
      </c>
      <c r="O90" s="131">
        <v>5</v>
      </c>
      <c r="P90" s="131" t="s">
        <v>467</v>
      </c>
      <c r="Q90" s="131">
        <v>50157523</v>
      </c>
      <c r="R90" s="131" t="s">
        <v>14668</v>
      </c>
      <c r="S90" s="131"/>
      <c r="T90" s="131"/>
      <c r="U90" s="131" t="s">
        <v>14680</v>
      </c>
    </row>
    <row r="91" spans="1:21" s="75" customFormat="1" ht="12.75" x14ac:dyDescent="0.2">
      <c r="A91" s="131">
        <v>42</v>
      </c>
      <c r="B91" s="131" t="s">
        <v>14667</v>
      </c>
      <c r="C91" s="131" t="s">
        <v>58</v>
      </c>
      <c r="D91" s="131" t="s">
        <v>14963</v>
      </c>
      <c r="E91" s="133">
        <v>46290.877800925926</v>
      </c>
      <c r="F91" s="131">
        <v>3</v>
      </c>
      <c r="G91" s="131">
        <v>8904520800138</v>
      </c>
      <c r="H91" s="131">
        <v>1</v>
      </c>
      <c r="I91" s="131">
        <v>1699</v>
      </c>
      <c r="J91" s="131">
        <v>-522.83000000000004</v>
      </c>
      <c r="K91" s="131">
        <v>0</v>
      </c>
      <c r="L91" s="131">
        <v>-522.83000000000004</v>
      </c>
      <c r="M91" s="131">
        <v>1176.17</v>
      </c>
      <c r="N91" s="131">
        <v>56</v>
      </c>
      <c r="O91" s="131">
        <v>5</v>
      </c>
      <c r="P91" s="131" t="s">
        <v>14950</v>
      </c>
      <c r="Q91" s="131">
        <v>50157523</v>
      </c>
      <c r="R91" s="131" t="s">
        <v>14668</v>
      </c>
      <c r="S91" s="131">
        <v>50195907</v>
      </c>
      <c r="T91" s="131"/>
      <c r="U91" s="131" t="s">
        <v>14680</v>
      </c>
    </row>
    <row r="92" spans="1:21" s="75" customFormat="1" ht="12.75" x14ac:dyDescent="0.2">
      <c r="A92" s="131">
        <v>42</v>
      </c>
      <c r="B92" s="131" t="s">
        <v>14667</v>
      </c>
      <c r="C92" s="131" t="s">
        <v>58</v>
      </c>
      <c r="D92" s="131" t="s">
        <v>14963</v>
      </c>
      <c r="E92" s="133">
        <v>46290.877800925926</v>
      </c>
      <c r="F92" s="131">
        <v>3</v>
      </c>
      <c r="G92" s="131">
        <v>8904520800169</v>
      </c>
      <c r="H92" s="131">
        <v>1</v>
      </c>
      <c r="I92" s="131">
        <v>1699</v>
      </c>
      <c r="J92" s="131">
        <v>-522.83000000000004</v>
      </c>
      <c r="K92" s="131">
        <v>0</v>
      </c>
      <c r="L92" s="131">
        <v>-522.83000000000004</v>
      </c>
      <c r="M92" s="131">
        <v>1176.17</v>
      </c>
      <c r="N92" s="131">
        <v>56</v>
      </c>
      <c r="O92" s="131">
        <v>5</v>
      </c>
      <c r="P92" s="131" t="s">
        <v>14950</v>
      </c>
      <c r="Q92" s="131">
        <v>50157523</v>
      </c>
      <c r="R92" s="131" t="s">
        <v>14668</v>
      </c>
      <c r="S92" s="131">
        <v>50195907</v>
      </c>
      <c r="T92" s="131"/>
      <c r="U92" s="131" t="s">
        <v>14680</v>
      </c>
    </row>
    <row r="93" spans="1:21" s="75" customFormat="1" ht="12.75" x14ac:dyDescent="0.2">
      <c r="A93" s="131">
        <v>42</v>
      </c>
      <c r="B93" s="131" t="s">
        <v>14667</v>
      </c>
      <c r="C93" s="131" t="s">
        <v>58</v>
      </c>
      <c r="D93" s="131" t="s">
        <v>14963</v>
      </c>
      <c r="E93" s="133">
        <v>46290.877800925926</v>
      </c>
      <c r="F93" s="131">
        <v>3</v>
      </c>
      <c r="G93" s="131">
        <v>494500285</v>
      </c>
      <c r="H93" s="131">
        <v>1</v>
      </c>
      <c r="I93" s="131">
        <v>1999</v>
      </c>
      <c r="J93" s="131">
        <v>-615.15</v>
      </c>
      <c r="K93" s="131">
        <v>0</v>
      </c>
      <c r="L93" s="131">
        <v>-615.15</v>
      </c>
      <c r="M93" s="131">
        <v>1383.85</v>
      </c>
      <c r="N93" s="131">
        <v>211.1</v>
      </c>
      <c r="O93" s="131">
        <v>18</v>
      </c>
      <c r="P93" s="131" t="s">
        <v>14860</v>
      </c>
      <c r="Q93" s="131">
        <v>50157523</v>
      </c>
      <c r="R93" s="131" t="s">
        <v>14668</v>
      </c>
      <c r="S93" s="131"/>
      <c r="T93" s="131"/>
      <c r="U93" s="131" t="s">
        <v>14680</v>
      </c>
    </row>
    <row r="94" spans="1:21" s="75" customFormat="1" ht="12.75" x14ac:dyDescent="0.2">
      <c r="A94" s="131">
        <v>15</v>
      </c>
      <c r="B94" s="131" t="s">
        <v>14667</v>
      </c>
      <c r="C94" s="131" t="s">
        <v>58</v>
      </c>
      <c r="D94" s="131" t="s">
        <v>14964</v>
      </c>
      <c r="E94" s="133">
        <v>46290.87903935185</v>
      </c>
      <c r="F94" s="131">
        <v>3</v>
      </c>
      <c r="G94" s="131">
        <v>494500285</v>
      </c>
      <c r="H94" s="131">
        <v>1</v>
      </c>
      <c r="I94" s="131">
        <v>1999</v>
      </c>
      <c r="J94" s="131">
        <v>-571.02</v>
      </c>
      <c r="K94" s="131">
        <v>0</v>
      </c>
      <c r="L94" s="131">
        <v>-571.02</v>
      </c>
      <c r="M94" s="131">
        <v>1427.98</v>
      </c>
      <c r="N94" s="131">
        <v>217.82</v>
      </c>
      <c r="O94" s="131">
        <v>18</v>
      </c>
      <c r="P94" s="131" t="s">
        <v>14860</v>
      </c>
      <c r="Q94" s="131">
        <v>50170981</v>
      </c>
      <c r="R94" s="131" t="s">
        <v>14668</v>
      </c>
      <c r="S94" s="131"/>
      <c r="T94" s="131"/>
      <c r="U94" s="131" t="s">
        <v>14680</v>
      </c>
    </row>
    <row r="95" spans="1:21" s="75" customFormat="1" ht="12.75" x14ac:dyDescent="0.2">
      <c r="A95" s="131">
        <v>15</v>
      </c>
      <c r="B95" s="131" t="s">
        <v>14667</v>
      </c>
      <c r="C95" s="131" t="s">
        <v>58</v>
      </c>
      <c r="D95" s="131" t="s">
        <v>14964</v>
      </c>
      <c r="E95" s="133">
        <v>46290.87903935185</v>
      </c>
      <c r="F95" s="131">
        <v>3</v>
      </c>
      <c r="G95" s="131">
        <v>8904520801470</v>
      </c>
      <c r="H95" s="131">
        <v>1</v>
      </c>
      <c r="I95" s="131">
        <v>4999</v>
      </c>
      <c r="J95" s="131">
        <v>-1427.98</v>
      </c>
      <c r="K95" s="131">
        <v>0</v>
      </c>
      <c r="L95" s="131">
        <v>-1427.98</v>
      </c>
      <c r="M95" s="131">
        <v>3571.02</v>
      </c>
      <c r="N95" s="131">
        <v>170.04</v>
      </c>
      <c r="O95" s="131">
        <v>5</v>
      </c>
      <c r="P95" s="131" t="s">
        <v>14965</v>
      </c>
      <c r="Q95" s="131">
        <v>50170981</v>
      </c>
      <c r="R95" s="131" t="s">
        <v>14668</v>
      </c>
      <c r="S95" s="131">
        <v>50195907</v>
      </c>
      <c r="T95" s="131"/>
      <c r="U95" s="131" t="s">
        <v>14680</v>
      </c>
    </row>
    <row r="96" spans="1:21" s="75" customFormat="1" ht="12.75" x14ac:dyDescent="0.2">
      <c r="A96" s="131">
        <v>16</v>
      </c>
      <c r="B96" s="131" t="s">
        <v>14667</v>
      </c>
      <c r="C96" s="131" t="s">
        <v>58</v>
      </c>
      <c r="D96" s="131" t="s">
        <v>14966</v>
      </c>
      <c r="E96" s="133">
        <v>46290.883750000001</v>
      </c>
      <c r="F96" s="131">
        <v>3</v>
      </c>
      <c r="G96" s="131">
        <v>5000394121171</v>
      </c>
      <c r="H96" s="131">
        <v>1</v>
      </c>
      <c r="I96" s="131">
        <v>120</v>
      </c>
      <c r="J96" s="131">
        <v>0</v>
      </c>
      <c r="K96" s="131">
        <v>0</v>
      </c>
      <c r="L96" s="131">
        <v>0</v>
      </c>
      <c r="M96" s="131">
        <v>120</v>
      </c>
      <c r="N96" s="131">
        <v>18.3</v>
      </c>
      <c r="O96" s="131">
        <v>18</v>
      </c>
      <c r="P96" s="131" t="s">
        <v>14821</v>
      </c>
      <c r="Q96" s="131">
        <v>50170981</v>
      </c>
      <c r="R96" s="131" t="s">
        <v>14668</v>
      </c>
      <c r="S96" s="131"/>
      <c r="T96" s="131"/>
      <c r="U96" s="131" t="s">
        <v>14680</v>
      </c>
    </row>
    <row r="97" spans="1:21" s="75" customFormat="1" ht="12.75" x14ac:dyDescent="0.2">
      <c r="A97" s="131">
        <v>16</v>
      </c>
      <c r="B97" s="131" t="s">
        <v>14667</v>
      </c>
      <c r="C97" s="131" t="s">
        <v>58</v>
      </c>
      <c r="D97" s="131" t="s">
        <v>14966</v>
      </c>
      <c r="E97" s="133">
        <v>46290.883750000001</v>
      </c>
      <c r="F97" s="131">
        <v>3</v>
      </c>
      <c r="G97" s="131">
        <v>5000394121171</v>
      </c>
      <c r="H97" s="131">
        <v>1</v>
      </c>
      <c r="I97" s="131">
        <v>120</v>
      </c>
      <c r="J97" s="131">
        <v>0</v>
      </c>
      <c r="K97" s="131">
        <v>0</v>
      </c>
      <c r="L97" s="131">
        <v>0</v>
      </c>
      <c r="M97" s="131">
        <v>120</v>
      </c>
      <c r="N97" s="131">
        <v>18.3</v>
      </c>
      <c r="O97" s="131">
        <v>18</v>
      </c>
      <c r="P97" s="131" t="s">
        <v>14821</v>
      </c>
      <c r="Q97" s="131">
        <v>50170981</v>
      </c>
      <c r="R97" s="131" t="s">
        <v>14668</v>
      </c>
      <c r="S97" s="131"/>
      <c r="T97" s="131"/>
      <c r="U97" s="131" t="s">
        <v>14680</v>
      </c>
    </row>
    <row r="98" spans="1:21" s="75" customFormat="1" ht="12.75" x14ac:dyDescent="0.2">
      <c r="A98" s="131">
        <v>16</v>
      </c>
      <c r="B98" s="131" t="s">
        <v>14667</v>
      </c>
      <c r="C98" s="131" t="s">
        <v>58</v>
      </c>
      <c r="D98" s="131" t="s">
        <v>14966</v>
      </c>
      <c r="E98" s="133">
        <v>46290.883750000001</v>
      </c>
      <c r="F98" s="131">
        <v>3</v>
      </c>
      <c r="G98" s="131">
        <v>8905672547537</v>
      </c>
      <c r="H98" s="131">
        <v>1</v>
      </c>
      <c r="I98" s="131">
        <v>1499</v>
      </c>
      <c r="J98" s="131">
        <v>0</v>
      </c>
      <c r="K98" s="131">
        <v>0</v>
      </c>
      <c r="L98" s="131">
        <v>0</v>
      </c>
      <c r="M98" s="131">
        <v>1499</v>
      </c>
      <c r="N98" s="131">
        <v>228.66</v>
      </c>
      <c r="O98" s="131">
        <v>18</v>
      </c>
      <c r="P98" s="131" t="s">
        <v>14882</v>
      </c>
      <c r="Q98" s="131">
        <v>50170981</v>
      </c>
      <c r="R98" s="131" t="s">
        <v>14668</v>
      </c>
      <c r="S98" s="131">
        <v>50201915</v>
      </c>
      <c r="T98" s="131"/>
      <c r="U98" s="131" t="s">
        <v>14680</v>
      </c>
    </row>
    <row r="99" spans="1:21" s="75" customFormat="1" ht="12.75" x14ac:dyDescent="0.2">
      <c r="A99" s="131">
        <v>16</v>
      </c>
      <c r="B99" s="131" t="s">
        <v>14667</v>
      </c>
      <c r="C99" s="131" t="s">
        <v>58</v>
      </c>
      <c r="D99" s="131" t="s">
        <v>14966</v>
      </c>
      <c r="E99" s="133">
        <v>46290.883750000001</v>
      </c>
      <c r="F99" s="131">
        <v>3</v>
      </c>
      <c r="G99" s="131">
        <v>8904279507470</v>
      </c>
      <c r="H99" s="131">
        <v>1</v>
      </c>
      <c r="I99" s="131">
        <v>936</v>
      </c>
      <c r="J99" s="131">
        <v>0</v>
      </c>
      <c r="K99" s="131">
        <v>0</v>
      </c>
      <c r="L99" s="131">
        <v>0</v>
      </c>
      <c r="M99" s="131">
        <v>936</v>
      </c>
      <c r="N99" s="131">
        <v>44.58</v>
      </c>
      <c r="O99" s="131">
        <v>5</v>
      </c>
      <c r="P99" s="131" t="s">
        <v>14967</v>
      </c>
      <c r="Q99" s="131">
        <v>50170981</v>
      </c>
      <c r="R99" s="131" t="s">
        <v>14668</v>
      </c>
      <c r="S99" s="131">
        <v>50201915</v>
      </c>
      <c r="T99" s="131"/>
      <c r="U99" s="131" t="s">
        <v>14680</v>
      </c>
    </row>
    <row r="100" spans="1:21" s="75" customFormat="1" ht="12.75" x14ac:dyDescent="0.2">
      <c r="A100" s="131">
        <v>43</v>
      </c>
      <c r="B100" s="131" t="s">
        <v>14667</v>
      </c>
      <c r="C100" s="131" t="s">
        <v>58</v>
      </c>
      <c r="D100" s="131" t="s">
        <v>14968</v>
      </c>
      <c r="E100" s="133">
        <v>46290.893495370372</v>
      </c>
      <c r="F100" s="131">
        <v>3</v>
      </c>
      <c r="G100" s="131">
        <v>8901691010670</v>
      </c>
      <c r="H100" s="131">
        <v>1</v>
      </c>
      <c r="I100" s="131">
        <v>100</v>
      </c>
      <c r="J100" s="131">
        <v>0</v>
      </c>
      <c r="K100" s="131">
        <v>0</v>
      </c>
      <c r="L100" s="131">
        <v>0</v>
      </c>
      <c r="M100" s="131">
        <v>100</v>
      </c>
      <c r="N100" s="131">
        <v>15.26</v>
      </c>
      <c r="O100" s="131">
        <v>18</v>
      </c>
      <c r="P100" s="131" t="s">
        <v>14870</v>
      </c>
      <c r="Q100" s="131">
        <v>50157523</v>
      </c>
      <c r="R100" s="131" t="s">
        <v>14668</v>
      </c>
      <c r="S100" s="131"/>
      <c r="T100" s="131"/>
      <c r="U100" s="131" t="s">
        <v>14680</v>
      </c>
    </row>
    <row r="101" spans="1:21" s="75" customFormat="1" ht="12.75" x14ac:dyDescent="0.2">
      <c r="A101" s="131">
        <v>43</v>
      </c>
      <c r="B101" s="131" t="s">
        <v>14667</v>
      </c>
      <c r="C101" s="131" t="s">
        <v>58</v>
      </c>
      <c r="D101" s="131" t="s">
        <v>14968</v>
      </c>
      <c r="E101" s="133">
        <v>46290.893495370372</v>
      </c>
      <c r="F101" s="131">
        <v>3</v>
      </c>
      <c r="G101" s="131">
        <v>8904027124775</v>
      </c>
      <c r="H101" s="131">
        <v>1</v>
      </c>
      <c r="I101" s="131">
        <v>1299</v>
      </c>
      <c r="J101" s="131">
        <v>0</v>
      </c>
      <c r="K101" s="131">
        <v>0</v>
      </c>
      <c r="L101" s="131">
        <v>0</v>
      </c>
      <c r="M101" s="131">
        <v>1299</v>
      </c>
      <c r="N101" s="131">
        <v>198.16</v>
      </c>
      <c r="O101" s="131">
        <v>18</v>
      </c>
      <c r="P101" s="131" t="s">
        <v>14969</v>
      </c>
      <c r="Q101" s="131">
        <v>50157523</v>
      </c>
      <c r="R101" s="131" t="s">
        <v>14668</v>
      </c>
      <c r="S101" s="131">
        <v>50000002</v>
      </c>
      <c r="T101" s="131"/>
      <c r="U101" s="131" t="s">
        <v>14680</v>
      </c>
    </row>
    <row r="102" spans="1:21" s="75" customFormat="1" ht="12.75" x14ac:dyDescent="0.2">
      <c r="A102" s="131">
        <v>43</v>
      </c>
      <c r="B102" s="131" t="s">
        <v>14667</v>
      </c>
      <c r="C102" s="131" t="s">
        <v>58</v>
      </c>
      <c r="D102" s="131" t="s">
        <v>14968</v>
      </c>
      <c r="E102" s="133">
        <v>46290.893495370372</v>
      </c>
      <c r="F102" s="131">
        <v>3</v>
      </c>
      <c r="G102" s="131">
        <v>194735176854</v>
      </c>
      <c r="H102" s="131">
        <v>1</v>
      </c>
      <c r="I102" s="131">
        <v>1499</v>
      </c>
      <c r="J102" s="131">
        <v>0</v>
      </c>
      <c r="K102" s="131">
        <v>0</v>
      </c>
      <c r="L102" s="131">
        <v>0</v>
      </c>
      <c r="M102" s="131">
        <v>1499</v>
      </c>
      <c r="N102" s="131">
        <v>71.38</v>
      </c>
      <c r="O102" s="131">
        <v>5</v>
      </c>
      <c r="P102" s="131" t="s">
        <v>14970</v>
      </c>
      <c r="Q102" s="131">
        <v>50157523</v>
      </c>
      <c r="R102" s="131" t="s">
        <v>14668</v>
      </c>
      <c r="S102" s="131">
        <v>50000002</v>
      </c>
      <c r="T102" s="131"/>
      <c r="U102" s="131" t="s">
        <v>14680</v>
      </c>
    </row>
    <row r="103" spans="1:21" s="75" customFormat="1" ht="12.75" x14ac:dyDescent="0.2">
      <c r="A103" s="131">
        <v>17</v>
      </c>
      <c r="B103" s="131" t="s">
        <v>14667</v>
      </c>
      <c r="C103" s="131" t="s">
        <v>58</v>
      </c>
      <c r="D103" s="131" t="s">
        <v>14971</v>
      </c>
      <c r="E103" s="133">
        <v>46290.89806712963</v>
      </c>
      <c r="F103" s="131">
        <v>3</v>
      </c>
      <c r="G103" s="131">
        <v>8904391805119</v>
      </c>
      <c r="H103" s="131">
        <v>1</v>
      </c>
      <c r="I103" s="131">
        <v>699</v>
      </c>
      <c r="J103" s="131">
        <v>0</v>
      </c>
      <c r="K103" s="131">
        <v>0</v>
      </c>
      <c r="L103" s="131">
        <v>0</v>
      </c>
      <c r="M103" s="131">
        <v>699</v>
      </c>
      <c r="N103" s="131">
        <v>33.28</v>
      </c>
      <c r="O103" s="131">
        <v>5</v>
      </c>
      <c r="P103" s="131" t="s">
        <v>14972</v>
      </c>
      <c r="Q103" s="131">
        <v>50170981</v>
      </c>
      <c r="R103" s="131" t="s">
        <v>14668</v>
      </c>
      <c r="S103" s="131">
        <v>50105787</v>
      </c>
      <c r="T103" s="131"/>
      <c r="U103" s="131" t="s">
        <v>14680</v>
      </c>
    </row>
    <row r="104" spans="1:21" s="75" customFormat="1" ht="12.75" x14ac:dyDescent="0.2">
      <c r="A104" s="131"/>
      <c r="B104" s="131"/>
      <c r="C104" s="131"/>
      <c r="D104" s="131"/>
      <c r="E104" s="133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</row>
    <row r="105" spans="1:21" s="75" customFormat="1" ht="12.75" x14ac:dyDescent="0.2">
      <c r="A105" s="131"/>
      <c r="B105" s="131"/>
      <c r="C105" s="131"/>
      <c r="D105" s="131"/>
      <c r="E105" s="133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</row>
    <row r="106" spans="1:21" s="75" customFormat="1" ht="12.75" x14ac:dyDescent="0.2">
      <c r="A106" s="131"/>
      <c r="B106" s="131"/>
      <c r="C106" s="131"/>
      <c r="D106" s="131"/>
      <c r="E106" s="133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</row>
    <row r="107" spans="1:21" s="75" customFormat="1" ht="12.75" x14ac:dyDescent="0.2">
      <c r="A107" s="131"/>
      <c r="B107" s="131"/>
      <c r="C107" s="131"/>
      <c r="D107" s="131"/>
      <c r="E107" s="133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</row>
    <row r="108" spans="1:21" s="75" customFormat="1" ht="12.75" x14ac:dyDescent="0.2">
      <c r="A108" s="131"/>
      <c r="B108" s="131"/>
      <c r="C108" s="131"/>
      <c r="D108" s="131"/>
      <c r="E108" s="133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</row>
    <row r="109" spans="1:21" s="75" customFormat="1" ht="12.75" x14ac:dyDescent="0.2">
      <c r="A109" s="131"/>
      <c r="B109" s="131"/>
      <c r="C109" s="131"/>
      <c r="D109" s="131"/>
      <c r="E109" s="133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</row>
    <row r="110" spans="1:21" s="75" customFormat="1" ht="12.75" x14ac:dyDescent="0.2">
      <c r="A110" s="131"/>
      <c r="B110" s="131"/>
      <c r="C110" s="131"/>
      <c r="D110" s="131"/>
      <c r="E110" s="133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</row>
    <row r="111" spans="1:21" s="75" customFormat="1" ht="12.75" x14ac:dyDescent="0.2">
      <c r="A111" s="131"/>
      <c r="B111" s="131"/>
      <c r="C111" s="131"/>
      <c r="D111" s="131"/>
      <c r="E111" s="133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</row>
    <row r="112" spans="1:21" s="75" customFormat="1" ht="12.75" x14ac:dyDescent="0.2">
      <c r="A112" s="131"/>
      <c r="B112" s="131"/>
      <c r="C112" s="131"/>
      <c r="D112" s="131"/>
      <c r="E112" s="133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</row>
    <row r="113" spans="1:21" s="75" customFormat="1" ht="12.75" x14ac:dyDescent="0.2">
      <c r="A113" s="131"/>
      <c r="B113" s="131"/>
      <c r="C113" s="131"/>
      <c r="D113" s="131"/>
      <c r="E113" s="133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</row>
    <row r="114" spans="1:21" s="75" customFormat="1" ht="12.75" x14ac:dyDescent="0.2">
      <c r="A114" s="131"/>
      <c r="B114" s="131"/>
      <c r="C114" s="131"/>
      <c r="D114" s="131"/>
      <c r="E114" s="133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</row>
    <row r="115" spans="1:21" s="75" customFormat="1" ht="12.75" x14ac:dyDescent="0.2">
      <c r="A115" s="131"/>
      <c r="B115" s="131"/>
      <c r="C115" s="131"/>
      <c r="D115" s="131"/>
      <c r="E115" s="133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</row>
    <row r="116" spans="1:21" s="75" customFormat="1" ht="12.75" x14ac:dyDescent="0.2">
      <c r="A116" s="131"/>
      <c r="B116" s="131"/>
      <c r="C116" s="131"/>
      <c r="D116" s="131"/>
      <c r="E116" s="133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</row>
    <row r="117" spans="1:21" s="75" customFormat="1" ht="12.75" x14ac:dyDescent="0.2">
      <c r="A117" s="131"/>
      <c r="B117" s="131"/>
      <c r="C117" s="131"/>
      <c r="D117" s="131"/>
      <c r="E117" s="133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</row>
    <row r="118" spans="1:21" s="75" customFormat="1" ht="12.75" x14ac:dyDescent="0.2">
      <c r="A118" s="131"/>
      <c r="B118" s="131"/>
      <c r="C118" s="131"/>
      <c r="D118" s="131"/>
      <c r="E118" s="133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</row>
    <row r="119" spans="1:21" s="75" customFormat="1" ht="12.75" x14ac:dyDescent="0.2">
      <c r="A119" s="131"/>
      <c r="B119" s="131"/>
      <c r="C119" s="131"/>
      <c r="D119" s="131"/>
      <c r="E119" s="133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</row>
    <row r="120" spans="1:21" s="75" customFormat="1" ht="12.75" x14ac:dyDescent="0.2">
      <c r="A120" s="131"/>
      <c r="B120" s="131"/>
      <c r="C120" s="131"/>
      <c r="D120" s="131"/>
      <c r="E120" s="133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</row>
    <row r="121" spans="1:21" s="75" customFormat="1" ht="12.75" x14ac:dyDescent="0.2">
      <c r="A121" s="131"/>
      <c r="B121" s="131"/>
      <c r="C121" s="131"/>
      <c r="D121" s="131"/>
      <c r="E121" s="133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</row>
    <row r="122" spans="1:21" s="75" customFormat="1" ht="12.75" x14ac:dyDescent="0.2">
      <c r="A122" s="131"/>
      <c r="B122" s="131"/>
      <c r="C122" s="131"/>
      <c r="D122" s="131"/>
      <c r="E122" s="133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</row>
    <row r="123" spans="1:21" s="75" customFormat="1" ht="12.75" x14ac:dyDescent="0.2">
      <c r="A123" s="131"/>
      <c r="B123" s="131"/>
      <c r="C123" s="131"/>
      <c r="D123" s="131"/>
      <c r="E123" s="133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1:21" s="75" customFormat="1" ht="12.75" x14ac:dyDescent="0.2">
      <c r="A124" s="131"/>
      <c r="B124" s="131"/>
      <c r="C124" s="131"/>
      <c r="D124" s="131"/>
      <c r="E124" s="133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1:21" s="75" customFormat="1" ht="12.75" x14ac:dyDescent="0.2">
      <c r="A125" s="131"/>
      <c r="B125" s="131"/>
      <c r="C125" s="131"/>
      <c r="D125" s="131"/>
      <c r="E125" s="133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1:21" s="75" customFormat="1" ht="12.75" x14ac:dyDescent="0.2">
      <c r="A126" s="131"/>
      <c r="B126" s="131"/>
      <c r="C126" s="131"/>
      <c r="D126" s="131"/>
      <c r="E126" s="133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</row>
    <row r="127" spans="1:21" s="75" customFormat="1" ht="12.75" x14ac:dyDescent="0.2">
      <c r="A127" s="131"/>
      <c r="B127" s="131"/>
      <c r="C127" s="131"/>
      <c r="D127" s="131"/>
      <c r="E127" s="133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</row>
    <row r="128" spans="1:21" s="75" customFormat="1" ht="12.75" x14ac:dyDescent="0.2">
      <c r="A128" s="131"/>
      <c r="B128" s="131"/>
      <c r="C128" s="131"/>
      <c r="D128" s="131"/>
      <c r="E128" s="133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</row>
    <row r="129" spans="1:21" s="75" customFormat="1" ht="12.75" x14ac:dyDescent="0.2">
      <c r="A129" s="131"/>
      <c r="B129" s="131"/>
      <c r="C129" s="131"/>
      <c r="D129" s="131"/>
      <c r="E129" s="133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</row>
    <row r="130" spans="1:21" s="75" customFormat="1" ht="12.75" x14ac:dyDescent="0.2">
      <c r="A130" s="131"/>
      <c r="B130" s="131"/>
      <c r="C130" s="131"/>
      <c r="D130" s="131"/>
      <c r="E130" s="133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</row>
    <row r="131" spans="1:21" s="75" customFormat="1" ht="12.75" x14ac:dyDescent="0.2">
      <c r="A131" s="131"/>
      <c r="B131" s="131"/>
      <c r="C131" s="131"/>
      <c r="D131" s="131"/>
      <c r="E131" s="133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</row>
    <row r="132" spans="1:21" s="75" customFormat="1" ht="12.75" x14ac:dyDescent="0.2">
      <c r="A132" s="131"/>
      <c r="B132" s="131"/>
      <c r="C132" s="131"/>
      <c r="D132" s="131"/>
      <c r="E132" s="133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</row>
    <row r="133" spans="1:21" s="75" customFormat="1" ht="12.75" x14ac:dyDescent="0.2">
      <c r="A133" s="131"/>
      <c r="B133" s="131"/>
      <c r="C133" s="131"/>
      <c r="D133" s="131"/>
      <c r="E133" s="133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</row>
    <row r="134" spans="1:21" s="75" customFormat="1" ht="12.75" x14ac:dyDescent="0.2">
      <c r="A134" s="131"/>
      <c r="B134" s="131"/>
      <c r="C134" s="131"/>
      <c r="D134" s="131"/>
      <c r="E134" s="133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</row>
    <row r="135" spans="1:21" s="75" customFormat="1" ht="12.75" x14ac:dyDescent="0.2">
      <c r="A135" s="131"/>
      <c r="B135" s="131"/>
      <c r="C135" s="131"/>
      <c r="D135" s="131"/>
      <c r="E135" s="133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</row>
    <row r="136" spans="1:21" s="75" customFormat="1" ht="12.75" x14ac:dyDescent="0.2">
      <c r="A136" s="131"/>
      <c r="B136" s="131"/>
      <c r="C136" s="131"/>
      <c r="D136" s="131"/>
      <c r="E136" s="133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</row>
    <row r="137" spans="1:21" s="75" customFormat="1" ht="12.75" x14ac:dyDescent="0.2">
      <c r="A137" s="131"/>
      <c r="B137" s="131"/>
      <c r="C137" s="131"/>
      <c r="D137" s="131"/>
      <c r="E137" s="133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</row>
    <row r="138" spans="1:21" s="75" customFormat="1" ht="12.75" x14ac:dyDescent="0.2">
      <c r="A138" s="131"/>
      <c r="B138" s="131"/>
      <c r="C138" s="131"/>
      <c r="D138" s="131"/>
      <c r="E138" s="133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</row>
    <row r="139" spans="1:21" s="75" customFormat="1" ht="12.75" x14ac:dyDescent="0.2">
      <c r="A139" s="131"/>
      <c r="B139" s="131"/>
      <c r="C139" s="131"/>
      <c r="D139" s="131"/>
      <c r="E139" s="133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</row>
    <row r="140" spans="1:21" s="75" customFormat="1" ht="12.75" x14ac:dyDescent="0.2">
      <c r="A140" s="131"/>
      <c r="B140" s="131"/>
      <c r="C140" s="131"/>
      <c r="D140" s="131"/>
      <c r="E140" s="133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1:21" s="75" customFormat="1" ht="12.75" x14ac:dyDescent="0.2">
      <c r="A141" s="131"/>
      <c r="B141" s="131"/>
      <c r="C141" s="131"/>
      <c r="D141" s="131"/>
      <c r="E141" s="133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1:21" s="75" customFormat="1" ht="12.75" x14ac:dyDescent="0.2">
      <c r="A142" s="131"/>
      <c r="B142" s="131"/>
      <c r="C142" s="131"/>
      <c r="D142" s="131"/>
      <c r="E142" s="133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1:21" s="75" customFormat="1" ht="12.75" x14ac:dyDescent="0.2">
      <c r="A143" s="131"/>
      <c r="B143" s="131"/>
      <c r="C143" s="131"/>
      <c r="D143" s="131"/>
      <c r="E143" s="133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</row>
    <row r="144" spans="1:21" s="75" customFormat="1" ht="12.75" x14ac:dyDescent="0.2">
      <c r="A144" s="131"/>
      <c r="B144" s="131"/>
      <c r="C144" s="131"/>
      <c r="D144" s="131"/>
      <c r="E144" s="133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</row>
    <row r="145" spans="1:21" s="75" customFormat="1" ht="12.75" x14ac:dyDescent="0.2">
      <c r="A145" s="131"/>
      <c r="B145" s="131"/>
      <c r="C145" s="131"/>
      <c r="D145" s="131"/>
      <c r="E145" s="133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</row>
    <row r="146" spans="1:21" s="75" customFormat="1" ht="12.75" x14ac:dyDescent="0.2">
      <c r="A146" s="131"/>
      <c r="B146" s="131"/>
      <c r="C146" s="131"/>
      <c r="D146" s="131"/>
      <c r="E146" s="133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</row>
    <row r="147" spans="1:21" s="75" customFormat="1" ht="12.75" x14ac:dyDescent="0.2">
      <c r="A147" s="131"/>
      <c r="B147" s="131"/>
      <c r="C147" s="131"/>
      <c r="D147" s="131"/>
      <c r="E147" s="133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</row>
    <row r="148" spans="1:21" s="75" customFormat="1" ht="12.75" x14ac:dyDescent="0.2">
      <c r="A148" s="131"/>
      <c r="B148" s="131"/>
      <c r="C148" s="131"/>
      <c r="D148" s="131"/>
      <c r="E148" s="133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</row>
    <row r="149" spans="1:21" s="75" customFormat="1" ht="12.75" x14ac:dyDescent="0.2">
      <c r="A149" s="131"/>
      <c r="B149" s="131"/>
      <c r="C149" s="131"/>
      <c r="D149" s="131"/>
      <c r="E149" s="133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</row>
    <row r="150" spans="1:21" s="75" customFormat="1" ht="12.75" x14ac:dyDescent="0.2">
      <c r="A150" s="131"/>
      <c r="B150" s="131"/>
      <c r="C150" s="131"/>
      <c r="D150" s="131"/>
      <c r="E150" s="133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</row>
    <row r="151" spans="1:21" s="75" customFormat="1" ht="12.75" x14ac:dyDescent="0.2">
      <c r="A151" s="131"/>
      <c r="B151" s="131"/>
      <c r="C151" s="131"/>
      <c r="D151" s="131"/>
      <c r="E151" s="133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</row>
    <row r="152" spans="1:21" s="75" customFormat="1" ht="12.75" x14ac:dyDescent="0.2">
      <c r="A152" s="131"/>
      <c r="B152" s="131"/>
      <c r="C152" s="131"/>
      <c r="D152" s="131"/>
      <c r="E152" s="133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</row>
    <row r="153" spans="1:21" s="75" customFormat="1" ht="12.75" x14ac:dyDescent="0.2">
      <c r="A153" s="131"/>
      <c r="B153" s="131"/>
      <c r="C153" s="131"/>
      <c r="D153" s="131"/>
      <c r="E153" s="133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</row>
    <row r="154" spans="1:21" s="75" customFormat="1" ht="12.75" x14ac:dyDescent="0.2">
      <c r="A154" s="131"/>
      <c r="B154" s="131"/>
      <c r="C154" s="131"/>
      <c r="D154" s="131"/>
      <c r="E154" s="133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</row>
    <row r="155" spans="1:21" s="75" customFormat="1" ht="12.75" x14ac:dyDescent="0.2">
      <c r="A155" s="131"/>
      <c r="B155" s="131"/>
      <c r="C155" s="131"/>
      <c r="D155" s="131"/>
      <c r="E155" s="133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</row>
    <row r="156" spans="1:21" s="75" customFormat="1" ht="12.75" x14ac:dyDescent="0.2">
      <c r="A156" s="131"/>
      <c r="B156" s="131"/>
      <c r="C156" s="131"/>
      <c r="D156" s="131"/>
      <c r="E156" s="133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</row>
    <row r="157" spans="1:21" s="75" customFormat="1" ht="12.75" x14ac:dyDescent="0.2">
      <c r="A157" s="131"/>
      <c r="B157" s="131"/>
      <c r="C157" s="131"/>
      <c r="D157" s="131"/>
      <c r="E157" s="133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</row>
    <row r="158" spans="1:21" s="75" customFormat="1" ht="12.75" x14ac:dyDescent="0.2">
      <c r="A158" s="131"/>
      <c r="B158" s="131"/>
      <c r="C158" s="131"/>
      <c r="D158" s="131"/>
      <c r="E158" s="133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</row>
    <row r="159" spans="1:21" s="75" customFormat="1" ht="12.75" x14ac:dyDescent="0.2">
      <c r="A159" s="131"/>
      <c r="B159" s="131"/>
      <c r="C159" s="131"/>
      <c r="D159" s="131"/>
      <c r="E159" s="133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</row>
    <row r="160" spans="1:21" s="75" customFormat="1" ht="12.75" x14ac:dyDescent="0.2">
      <c r="A160" s="131"/>
      <c r="B160" s="131"/>
      <c r="C160" s="131"/>
      <c r="D160" s="131"/>
      <c r="E160" s="133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</row>
    <row r="161" spans="1:21" s="75" customFormat="1" ht="12.75" x14ac:dyDescent="0.2">
      <c r="A161" s="131"/>
      <c r="B161" s="131"/>
      <c r="C161" s="131"/>
      <c r="D161" s="131"/>
      <c r="E161" s="133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</row>
    <row r="162" spans="1:21" s="75" customFormat="1" ht="12.75" x14ac:dyDescent="0.2">
      <c r="A162" s="131"/>
      <c r="B162" s="131"/>
      <c r="C162" s="131"/>
      <c r="D162" s="131"/>
      <c r="E162" s="133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</row>
    <row r="163" spans="1:21" s="75" customFormat="1" ht="12.75" x14ac:dyDescent="0.2">
      <c r="A163" s="131"/>
      <c r="B163" s="131"/>
      <c r="C163" s="131"/>
      <c r="D163" s="131"/>
      <c r="E163" s="133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</row>
    <row r="164" spans="1:21" s="75" customFormat="1" ht="12.75" x14ac:dyDescent="0.2">
      <c r="A164" s="131"/>
      <c r="B164" s="131"/>
      <c r="C164" s="131"/>
      <c r="D164" s="131"/>
      <c r="E164" s="133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</row>
    <row r="165" spans="1:21" s="75" customFormat="1" ht="12.75" x14ac:dyDescent="0.2">
      <c r="A165" s="131"/>
      <c r="B165" s="131"/>
      <c r="C165" s="131"/>
      <c r="D165" s="131"/>
      <c r="E165" s="133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</row>
    <row r="166" spans="1:21" s="75" customFormat="1" ht="12.75" x14ac:dyDescent="0.2">
      <c r="A166" s="131"/>
      <c r="B166" s="131"/>
      <c r="C166" s="131"/>
      <c r="D166" s="131"/>
      <c r="E166" s="133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</row>
    <row r="167" spans="1:21" s="75" customFormat="1" ht="12.75" x14ac:dyDescent="0.2">
      <c r="A167" s="131"/>
      <c r="B167" s="131"/>
      <c r="C167" s="131"/>
      <c r="D167" s="131"/>
      <c r="E167" s="133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</row>
    <row r="168" spans="1:21" s="75" customFormat="1" ht="12.75" x14ac:dyDescent="0.2">
      <c r="A168" s="131"/>
      <c r="B168" s="131"/>
      <c r="C168" s="131"/>
      <c r="D168" s="131"/>
      <c r="E168" s="133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</row>
    <row r="169" spans="1:21" s="75" customFormat="1" ht="12.75" x14ac:dyDescent="0.2">
      <c r="A169" s="131"/>
      <c r="B169" s="131"/>
      <c r="C169" s="131"/>
      <c r="D169" s="131"/>
      <c r="E169" s="133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</row>
    <row r="170" spans="1:21" s="75" customFormat="1" ht="12.75" x14ac:dyDescent="0.2">
      <c r="A170" s="131"/>
      <c r="B170" s="131"/>
      <c r="C170" s="131"/>
      <c r="D170" s="131"/>
      <c r="E170" s="133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</row>
    <row r="171" spans="1:21" s="75" customFormat="1" ht="12.75" x14ac:dyDescent="0.2">
      <c r="A171" s="131"/>
      <c r="B171" s="131"/>
      <c r="C171" s="131"/>
      <c r="D171" s="131"/>
      <c r="E171" s="133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</row>
    <row r="172" spans="1:21" s="75" customFormat="1" ht="12.75" x14ac:dyDescent="0.2">
      <c r="A172" s="131"/>
      <c r="B172" s="131"/>
      <c r="C172" s="131"/>
      <c r="D172" s="131"/>
      <c r="E172" s="133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</row>
    <row r="173" spans="1:21" x14ac:dyDescent="0.25">
      <c r="A173" s="131"/>
      <c r="B173" s="131"/>
      <c r="C173" s="131"/>
      <c r="D173" s="131"/>
      <c r="E173" s="133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</row>
    <row r="174" spans="1:21" x14ac:dyDescent="0.25">
      <c r="A174" s="131"/>
      <c r="B174" s="131"/>
      <c r="C174" s="131"/>
      <c r="D174" s="131"/>
      <c r="E174" s="133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</row>
    <row r="175" spans="1:21" x14ac:dyDescent="0.25">
      <c r="A175" s="131"/>
      <c r="B175" s="131"/>
      <c r="C175" s="131"/>
      <c r="D175" s="131"/>
      <c r="E175" s="133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</row>
    <row r="176" spans="1:21" x14ac:dyDescent="0.25">
      <c r="A176" s="131"/>
      <c r="B176" s="131"/>
      <c r="C176" s="131"/>
      <c r="D176" s="131"/>
      <c r="E176" s="133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</row>
    <row r="177" spans="1:21" x14ac:dyDescent="0.25">
      <c r="A177" s="131"/>
      <c r="B177" s="131"/>
      <c r="C177" s="131"/>
      <c r="D177" s="131"/>
      <c r="E177" s="133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</row>
    <row r="178" spans="1:21" x14ac:dyDescent="0.25">
      <c r="A178" s="131"/>
      <c r="B178" s="131"/>
      <c r="C178" s="131"/>
      <c r="D178" s="131"/>
      <c r="E178" s="133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</row>
    <row r="179" spans="1:21" x14ac:dyDescent="0.25">
      <c r="A179" s="131"/>
      <c r="B179" s="131"/>
      <c r="C179" s="131"/>
      <c r="D179" s="131"/>
      <c r="E179" s="133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</row>
    <row r="180" spans="1:21" x14ac:dyDescent="0.25">
      <c r="A180" s="131"/>
      <c r="B180" s="131"/>
      <c r="C180" s="131"/>
      <c r="D180" s="131"/>
      <c r="E180" s="133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</row>
    <row r="181" spans="1:21" x14ac:dyDescent="0.25">
      <c r="A181" s="131"/>
      <c r="B181" s="131"/>
      <c r="C181" s="131"/>
      <c r="D181" s="131"/>
      <c r="E181" s="133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</row>
    <row r="182" spans="1:21" x14ac:dyDescent="0.25">
      <c r="A182" s="131"/>
      <c r="B182" s="131"/>
      <c r="C182" s="131"/>
      <c r="D182" s="131"/>
      <c r="E182" s="133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</row>
    <row r="183" spans="1:21" x14ac:dyDescent="0.25">
      <c r="A183" s="131"/>
      <c r="B183" s="131"/>
      <c r="C183" s="131"/>
      <c r="D183" s="131"/>
      <c r="E183" s="133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</row>
    <row r="184" spans="1:21" x14ac:dyDescent="0.25">
      <c r="A184" s="131"/>
      <c r="B184" s="131"/>
      <c r="C184" s="131"/>
      <c r="D184" s="131"/>
      <c r="E184" s="133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</row>
    <row r="185" spans="1:21" x14ac:dyDescent="0.25">
      <c r="A185" s="131"/>
      <c r="B185" s="131"/>
      <c r="C185" s="131"/>
      <c r="D185" s="131"/>
      <c r="E185" s="133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</row>
    <row r="186" spans="1:21" x14ac:dyDescent="0.25">
      <c r="A186" s="131"/>
      <c r="B186" s="131"/>
      <c r="C186" s="131"/>
      <c r="D186" s="131"/>
      <c r="E186" s="133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</row>
    <row r="187" spans="1:21" x14ac:dyDescent="0.25">
      <c r="A187" s="131"/>
      <c r="B187" s="131"/>
      <c r="C187" s="131"/>
      <c r="D187" s="131"/>
      <c r="E187" s="133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</row>
    <row r="188" spans="1:21" x14ac:dyDescent="0.25">
      <c r="A188" s="131"/>
      <c r="B188" s="131"/>
      <c r="C188" s="131"/>
      <c r="D188" s="131"/>
      <c r="E188" s="133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</row>
    <row r="189" spans="1:21" x14ac:dyDescent="0.25">
      <c r="A189" s="131"/>
      <c r="B189" s="131"/>
      <c r="C189" s="131"/>
      <c r="D189" s="131"/>
      <c r="E189" s="133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</row>
    <row r="190" spans="1:21" x14ac:dyDescent="0.25">
      <c r="A190" s="131"/>
      <c r="B190" s="131"/>
      <c r="C190" s="131"/>
      <c r="D190" s="131"/>
      <c r="E190" s="133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</row>
    <row r="191" spans="1:21" x14ac:dyDescent="0.25">
      <c r="A191" s="131"/>
      <c r="B191" s="131"/>
      <c r="C191" s="131"/>
      <c r="D191" s="131"/>
      <c r="E191" s="133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</row>
    <row r="192" spans="1:21" x14ac:dyDescent="0.25">
      <c r="A192" s="131"/>
      <c r="B192" s="131"/>
      <c r="C192" s="131"/>
      <c r="D192" s="131"/>
      <c r="E192" s="133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</row>
    <row r="193" spans="1:21" x14ac:dyDescent="0.25">
      <c r="A193" s="131"/>
      <c r="B193" s="131"/>
      <c r="C193" s="131"/>
      <c r="D193" s="131"/>
      <c r="E193" s="133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</row>
    <row r="194" spans="1:21" x14ac:dyDescent="0.25">
      <c r="A194" s="131"/>
      <c r="B194" s="131"/>
      <c r="C194" s="131"/>
      <c r="D194" s="131"/>
      <c r="E194" s="133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</row>
    <row r="195" spans="1:21" x14ac:dyDescent="0.25">
      <c r="A195" s="131"/>
      <c r="B195" s="131"/>
      <c r="C195" s="131"/>
      <c r="D195" s="131"/>
      <c r="E195" s="133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</row>
    <row r="196" spans="1:21" x14ac:dyDescent="0.25">
      <c r="A196" s="131"/>
      <c r="B196" s="131"/>
      <c r="C196" s="131"/>
      <c r="D196" s="131"/>
      <c r="E196" s="133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</row>
    <row r="197" spans="1:21" x14ac:dyDescent="0.25">
      <c r="A197" s="131"/>
      <c r="B197" s="131"/>
      <c r="C197" s="131"/>
      <c r="D197" s="131"/>
      <c r="E197" s="133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</row>
    <row r="198" spans="1:21" x14ac:dyDescent="0.25">
      <c r="A198" s="131"/>
      <c r="B198" s="131"/>
      <c r="C198" s="131"/>
      <c r="D198" s="131"/>
      <c r="E198" s="133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</row>
    <row r="199" spans="1:21" x14ac:dyDescent="0.25">
      <c r="A199" s="131"/>
      <c r="B199" s="131"/>
      <c r="C199" s="131"/>
      <c r="D199" s="131"/>
      <c r="E199" s="133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</row>
    <row r="200" spans="1:21" x14ac:dyDescent="0.25">
      <c r="A200" s="131"/>
      <c r="B200" s="131"/>
      <c r="C200" s="131"/>
      <c r="D200" s="131"/>
      <c r="E200" s="133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</row>
    <row r="201" spans="1:21" x14ac:dyDescent="0.25">
      <c r="A201" s="131"/>
      <c r="B201" s="131"/>
      <c r="C201" s="131"/>
      <c r="D201" s="131"/>
      <c r="E201" s="133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</row>
    <row r="202" spans="1:21" x14ac:dyDescent="0.25">
      <c r="A202" s="131"/>
      <c r="B202" s="131"/>
      <c r="C202" s="131"/>
      <c r="D202" s="131"/>
      <c r="E202" s="133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</row>
    <row r="203" spans="1:21" x14ac:dyDescent="0.25">
      <c r="A203" s="131"/>
      <c r="B203" s="131"/>
      <c r="C203" s="131"/>
      <c r="D203" s="131"/>
      <c r="E203" s="133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</row>
    <row r="204" spans="1:21" x14ac:dyDescent="0.25">
      <c r="A204" s="131"/>
      <c r="B204" s="131"/>
      <c r="C204" s="131"/>
      <c r="D204" s="131"/>
      <c r="E204" s="133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</row>
    <row r="205" spans="1:21" x14ac:dyDescent="0.25">
      <c r="A205" s="131"/>
      <c r="B205" s="131"/>
      <c r="C205" s="131"/>
      <c r="D205" s="131"/>
      <c r="E205" s="133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</row>
    <row r="206" spans="1:21" x14ac:dyDescent="0.25">
      <c r="A206" s="131"/>
      <c r="B206" s="131"/>
      <c r="C206" s="131"/>
      <c r="D206" s="131"/>
      <c r="E206" s="133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</row>
    <row r="207" spans="1:21" x14ac:dyDescent="0.25">
      <c r="A207" s="131"/>
      <c r="B207" s="131"/>
      <c r="C207" s="131"/>
      <c r="D207" s="131"/>
      <c r="E207" s="133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</row>
    <row r="208" spans="1:21" x14ac:dyDescent="0.25">
      <c r="A208" s="131"/>
      <c r="B208" s="131"/>
      <c r="C208" s="131"/>
      <c r="D208" s="131"/>
      <c r="E208" s="133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</row>
    <row r="209" spans="1:21" x14ac:dyDescent="0.25">
      <c r="A209" s="131"/>
      <c r="B209" s="131"/>
      <c r="C209" s="131"/>
      <c r="D209" s="131"/>
      <c r="E209" s="133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</row>
    <row r="210" spans="1:21" x14ac:dyDescent="0.25">
      <c r="A210" s="131"/>
      <c r="B210" s="131"/>
      <c r="C210" s="131"/>
      <c r="D210" s="131"/>
      <c r="E210" s="133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</row>
    <row r="211" spans="1:21" x14ac:dyDescent="0.25">
      <c r="A211" s="131"/>
      <c r="B211" s="131"/>
      <c r="C211" s="131"/>
      <c r="D211" s="131"/>
      <c r="E211" s="133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</row>
    <row r="212" spans="1:21" x14ac:dyDescent="0.25">
      <c r="A212" s="131"/>
      <c r="B212" s="131"/>
      <c r="C212" s="131"/>
      <c r="D212" s="131"/>
      <c r="E212" s="133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</row>
    <row r="213" spans="1:21" x14ac:dyDescent="0.25">
      <c r="A213" s="131"/>
      <c r="B213" s="131"/>
      <c r="C213" s="131"/>
      <c r="D213" s="131"/>
      <c r="E213" s="133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</row>
    <row r="214" spans="1:21" x14ac:dyDescent="0.25">
      <c r="A214" s="131"/>
      <c r="B214" s="131"/>
      <c r="C214" s="131"/>
      <c r="D214" s="131"/>
      <c r="E214" s="133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</row>
    <row r="215" spans="1:21" x14ac:dyDescent="0.25">
      <c r="A215" s="131"/>
      <c r="B215" s="131"/>
      <c r="C215" s="131"/>
      <c r="D215" s="131"/>
      <c r="E215" s="133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</row>
    <row r="216" spans="1:21" x14ac:dyDescent="0.25">
      <c r="A216" s="131"/>
      <c r="B216" s="131"/>
      <c r="C216" s="131"/>
      <c r="D216" s="131"/>
      <c r="E216" s="133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</row>
    <row r="217" spans="1:21" x14ac:dyDescent="0.25">
      <c r="A217" s="131"/>
      <c r="B217" s="131"/>
      <c r="C217" s="131"/>
      <c r="D217" s="131"/>
      <c r="E217" s="133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</row>
    <row r="218" spans="1:21" x14ac:dyDescent="0.25">
      <c r="A218" s="131"/>
      <c r="B218" s="131"/>
      <c r="C218" s="131"/>
      <c r="D218" s="131"/>
      <c r="E218" s="133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</row>
    <row r="219" spans="1:21" x14ac:dyDescent="0.25">
      <c r="A219" s="131"/>
      <c r="B219" s="131"/>
      <c r="C219" s="131"/>
      <c r="D219" s="131"/>
      <c r="E219" s="133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</row>
    <row r="220" spans="1:21" x14ac:dyDescent="0.25">
      <c r="A220" s="131"/>
      <c r="B220" s="131"/>
      <c r="C220" s="131"/>
      <c r="D220" s="131"/>
      <c r="E220" s="133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</row>
    <row r="221" spans="1:21" x14ac:dyDescent="0.25">
      <c r="A221" s="131"/>
      <c r="B221" s="131"/>
      <c r="C221" s="131"/>
      <c r="D221" s="131"/>
      <c r="E221" s="133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</row>
    <row r="222" spans="1:21" x14ac:dyDescent="0.25">
      <c r="A222" s="131"/>
      <c r="B222" s="131"/>
      <c r="C222" s="131"/>
      <c r="D222" s="131"/>
      <c r="E222" s="133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</row>
    <row r="223" spans="1:21" x14ac:dyDescent="0.25">
      <c r="A223" s="131"/>
      <c r="B223" s="131"/>
      <c r="C223" s="131"/>
      <c r="D223" s="131"/>
      <c r="E223" s="133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</row>
    <row r="224" spans="1:21" x14ac:dyDescent="0.25">
      <c r="A224" s="131"/>
      <c r="B224" s="131"/>
      <c r="C224" s="131"/>
      <c r="D224" s="131"/>
      <c r="E224" s="133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</row>
    <row r="225" spans="1:21" x14ac:dyDescent="0.25">
      <c r="A225" s="131"/>
      <c r="B225" s="131"/>
      <c r="C225" s="131"/>
      <c r="D225" s="131"/>
      <c r="E225" s="133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</row>
    <row r="226" spans="1:21" x14ac:dyDescent="0.25">
      <c r="A226" s="131"/>
      <c r="B226" s="131"/>
      <c r="C226" s="131"/>
      <c r="D226" s="131"/>
      <c r="E226" s="133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</row>
    <row r="227" spans="1:21" x14ac:dyDescent="0.25">
      <c r="A227" s="131"/>
      <c r="B227" s="131"/>
      <c r="C227" s="131"/>
      <c r="D227" s="131"/>
      <c r="E227" s="133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</row>
    <row r="228" spans="1:21" x14ac:dyDescent="0.25">
      <c r="A228" s="131"/>
      <c r="B228" s="131"/>
      <c r="C228" s="131"/>
      <c r="D228" s="131"/>
      <c r="E228" s="133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</row>
    <row r="229" spans="1:21" x14ac:dyDescent="0.25">
      <c r="A229" s="131"/>
      <c r="B229" s="131"/>
      <c r="C229" s="131"/>
      <c r="D229" s="131"/>
      <c r="E229" s="133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</row>
    <row r="230" spans="1:21" x14ac:dyDescent="0.25">
      <c r="A230" s="131"/>
      <c r="B230" s="131"/>
      <c r="C230" s="131"/>
      <c r="D230" s="131"/>
      <c r="E230" s="133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</row>
    <row r="231" spans="1:21" x14ac:dyDescent="0.25">
      <c r="A231" s="131"/>
      <c r="B231" s="131"/>
      <c r="C231" s="131"/>
      <c r="D231" s="131"/>
      <c r="E231" s="133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</row>
    <row r="232" spans="1:21" x14ac:dyDescent="0.25">
      <c r="A232" s="131"/>
      <c r="B232" s="131"/>
      <c r="C232" s="131"/>
      <c r="D232" s="131"/>
      <c r="E232" s="133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</row>
    <row r="233" spans="1:21" x14ac:dyDescent="0.25">
      <c r="A233" s="131"/>
      <c r="B233" s="131"/>
      <c r="C233" s="131"/>
      <c r="D233" s="131"/>
      <c r="E233" s="133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</row>
    <row r="234" spans="1:21" x14ac:dyDescent="0.25">
      <c r="A234" s="131"/>
      <c r="B234" s="131"/>
      <c r="C234" s="131"/>
      <c r="D234" s="131"/>
      <c r="E234" s="133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</row>
    <row r="235" spans="1:21" x14ac:dyDescent="0.25">
      <c r="A235" s="131"/>
      <c r="B235" s="131"/>
      <c r="C235" s="131"/>
      <c r="D235" s="131"/>
      <c r="E235" s="133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</row>
    <row r="236" spans="1:21" x14ac:dyDescent="0.25">
      <c r="A236" s="131"/>
      <c r="B236" s="131"/>
      <c r="C236" s="131"/>
      <c r="D236" s="131"/>
      <c r="E236" s="133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</row>
    <row r="237" spans="1:21" x14ac:dyDescent="0.25">
      <c r="A237" s="131"/>
      <c r="B237" s="131"/>
      <c r="C237" s="131"/>
      <c r="D237" s="131"/>
      <c r="E237" s="133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</row>
    <row r="238" spans="1:21" x14ac:dyDescent="0.25">
      <c r="A238" s="131"/>
      <c r="B238" s="131"/>
      <c r="C238" s="131"/>
      <c r="D238" s="131"/>
      <c r="E238" s="133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</row>
    <row r="239" spans="1:21" x14ac:dyDescent="0.25">
      <c r="A239" s="131"/>
      <c r="B239" s="131"/>
      <c r="C239" s="131"/>
      <c r="D239" s="131"/>
      <c r="E239" s="133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</row>
    <row r="240" spans="1:21" x14ac:dyDescent="0.25">
      <c r="A240" s="131"/>
      <c r="B240" s="131"/>
      <c r="C240" s="131"/>
      <c r="D240" s="131"/>
      <c r="E240" s="133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</row>
    <row r="241" spans="1:21" x14ac:dyDescent="0.25">
      <c r="A241" s="131"/>
      <c r="B241" s="131"/>
      <c r="C241" s="131"/>
      <c r="D241" s="131"/>
      <c r="E241" s="133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</row>
    <row r="242" spans="1:21" x14ac:dyDescent="0.25">
      <c r="A242" s="131"/>
      <c r="B242" s="131"/>
      <c r="C242" s="131"/>
      <c r="D242" s="131"/>
      <c r="E242" s="133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</row>
    <row r="243" spans="1:21" x14ac:dyDescent="0.25">
      <c r="A243" s="131"/>
      <c r="B243" s="131"/>
      <c r="C243" s="131"/>
      <c r="D243" s="131"/>
      <c r="E243" s="133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</row>
    <row r="244" spans="1:21" x14ac:dyDescent="0.25">
      <c r="A244" s="131"/>
      <c r="B244" s="131"/>
      <c r="C244" s="131"/>
      <c r="D244" s="131"/>
      <c r="E244" s="133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</row>
    <row r="245" spans="1:21" x14ac:dyDescent="0.25">
      <c r="A245" s="131"/>
      <c r="B245" s="131"/>
      <c r="C245" s="131"/>
      <c r="D245" s="131"/>
      <c r="E245" s="133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</row>
    <row r="246" spans="1:21" x14ac:dyDescent="0.25">
      <c r="A246" s="131"/>
      <c r="B246" s="131"/>
      <c r="C246" s="131"/>
      <c r="D246" s="131"/>
      <c r="E246" s="133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</row>
    <row r="247" spans="1:21" x14ac:dyDescent="0.25">
      <c r="A247" s="131"/>
      <c r="B247" s="131"/>
      <c r="C247" s="131"/>
      <c r="D247" s="131"/>
      <c r="E247" s="133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</row>
    <row r="248" spans="1:21" x14ac:dyDescent="0.25">
      <c r="A248" s="131"/>
      <c r="B248" s="131"/>
      <c r="C248" s="131"/>
      <c r="D248" s="131"/>
      <c r="E248" s="133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</row>
    <row r="249" spans="1:21" x14ac:dyDescent="0.25">
      <c r="A249" s="131"/>
      <c r="B249" s="131"/>
      <c r="C249" s="131"/>
      <c r="D249" s="131"/>
      <c r="E249" s="133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</row>
    <row r="250" spans="1:21" x14ac:dyDescent="0.25">
      <c r="A250" s="131"/>
      <c r="B250" s="131"/>
      <c r="C250" s="131"/>
      <c r="D250" s="131"/>
      <c r="E250" s="133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</row>
    <row r="251" spans="1:21" x14ac:dyDescent="0.25">
      <c r="A251" s="131"/>
      <c r="B251" s="131"/>
      <c r="C251" s="131"/>
      <c r="D251" s="131"/>
      <c r="E251" s="133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</row>
    <row r="252" spans="1:21" x14ac:dyDescent="0.25">
      <c r="A252" s="131"/>
      <c r="B252" s="131"/>
      <c r="C252" s="131"/>
      <c r="D252" s="131"/>
      <c r="E252" s="133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</row>
    <row r="253" spans="1:21" x14ac:dyDescent="0.25">
      <c r="A253" s="131"/>
      <c r="B253" s="131"/>
      <c r="C253" s="131"/>
      <c r="D253" s="131"/>
      <c r="E253" s="133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</row>
    <row r="254" spans="1:21" x14ac:dyDescent="0.25">
      <c r="A254" s="131"/>
      <c r="B254" s="131"/>
      <c r="C254" s="131"/>
      <c r="D254" s="131"/>
      <c r="E254" s="133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</row>
    <row r="255" spans="1:21" x14ac:dyDescent="0.25">
      <c r="A255" s="131"/>
      <c r="B255" s="131"/>
      <c r="C255" s="131"/>
      <c r="D255" s="131"/>
      <c r="E255" s="133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</row>
    <row r="256" spans="1:21" x14ac:dyDescent="0.25">
      <c r="A256" s="131"/>
      <c r="B256" s="131"/>
      <c r="C256" s="131"/>
      <c r="D256" s="131"/>
      <c r="E256" s="133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</row>
    <row r="257" spans="1:21" x14ac:dyDescent="0.25">
      <c r="A257" s="131"/>
      <c r="B257" s="131"/>
      <c r="C257" s="131"/>
      <c r="D257" s="131"/>
      <c r="E257" s="133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</row>
    <row r="258" spans="1:21" x14ac:dyDescent="0.25">
      <c r="A258" s="131"/>
      <c r="B258" s="131"/>
      <c r="C258" s="131"/>
      <c r="D258" s="131"/>
      <c r="E258" s="133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</row>
    <row r="259" spans="1:21" x14ac:dyDescent="0.25">
      <c r="A259" s="131"/>
      <c r="B259" s="131"/>
      <c r="C259" s="131"/>
      <c r="D259" s="131"/>
      <c r="E259" s="133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</row>
    <row r="260" spans="1:21" x14ac:dyDescent="0.25">
      <c r="A260" s="131"/>
      <c r="B260" s="131"/>
      <c r="C260" s="131"/>
      <c r="D260" s="131"/>
      <c r="E260" s="133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</row>
    <row r="261" spans="1:21" x14ac:dyDescent="0.25">
      <c r="A261" s="131"/>
      <c r="B261" s="131"/>
      <c r="C261" s="131"/>
      <c r="D261" s="131"/>
      <c r="E261" s="133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</row>
    <row r="262" spans="1:21" x14ac:dyDescent="0.25">
      <c r="A262" s="131"/>
      <c r="B262" s="131"/>
      <c r="C262" s="131"/>
      <c r="D262" s="131"/>
      <c r="E262" s="133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</row>
    <row r="263" spans="1:21" x14ac:dyDescent="0.25">
      <c r="A263" s="131"/>
      <c r="B263" s="131"/>
      <c r="C263" s="131"/>
      <c r="D263" s="131"/>
      <c r="E263" s="133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</row>
    <row r="264" spans="1:21" x14ac:dyDescent="0.25">
      <c r="A264" s="131"/>
      <c r="B264" s="131"/>
      <c r="C264" s="131"/>
      <c r="D264" s="131"/>
      <c r="E264" s="133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</row>
    <row r="265" spans="1:21" x14ac:dyDescent="0.25">
      <c r="A265" s="131"/>
      <c r="B265" s="131"/>
      <c r="C265" s="131"/>
      <c r="D265" s="131"/>
      <c r="E265" s="133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</row>
    <row r="266" spans="1:21" x14ac:dyDescent="0.25">
      <c r="A266" s="131"/>
      <c r="B266" s="131"/>
      <c r="C266" s="131"/>
      <c r="D266" s="131"/>
      <c r="E266" s="133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</row>
    <row r="267" spans="1:21" x14ac:dyDescent="0.25">
      <c r="A267" s="131"/>
      <c r="B267" s="131"/>
      <c r="C267" s="131"/>
      <c r="D267" s="131"/>
      <c r="E267" s="133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</row>
    <row r="268" spans="1:21" x14ac:dyDescent="0.25">
      <c r="A268" s="131"/>
      <c r="B268" s="131"/>
      <c r="C268" s="131"/>
      <c r="D268" s="131"/>
      <c r="E268" s="133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</row>
    <row r="269" spans="1:21" x14ac:dyDescent="0.25">
      <c r="A269" s="131"/>
      <c r="B269" s="131"/>
      <c r="C269" s="131"/>
      <c r="D269" s="131"/>
      <c r="E269" s="133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</row>
    <row r="270" spans="1:21" x14ac:dyDescent="0.25">
      <c r="A270" s="131"/>
      <c r="B270" s="131"/>
      <c r="C270" s="131"/>
      <c r="D270" s="131"/>
      <c r="E270" s="133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</row>
    <row r="271" spans="1:21" x14ac:dyDescent="0.25">
      <c r="A271" s="131"/>
      <c r="B271" s="131"/>
      <c r="C271" s="131"/>
      <c r="D271" s="131"/>
      <c r="E271" s="133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</row>
    <row r="272" spans="1:21" x14ac:dyDescent="0.25">
      <c r="A272" s="131"/>
      <c r="B272" s="131"/>
      <c r="C272" s="131"/>
      <c r="D272" s="131"/>
      <c r="E272" s="133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</row>
    <row r="273" spans="1:21" x14ac:dyDescent="0.25">
      <c r="A273" s="131"/>
      <c r="B273" s="131"/>
      <c r="C273" s="131"/>
      <c r="D273" s="131"/>
      <c r="E273" s="133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</row>
    <row r="274" spans="1:21" x14ac:dyDescent="0.25">
      <c r="A274" s="131"/>
      <c r="B274" s="131"/>
      <c r="C274" s="131"/>
      <c r="D274" s="131"/>
      <c r="E274" s="133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</row>
    <row r="275" spans="1:21" x14ac:dyDescent="0.25">
      <c r="A275" s="131"/>
      <c r="B275" s="131"/>
      <c r="C275" s="131"/>
      <c r="D275" s="131"/>
      <c r="E275" s="133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</row>
    <row r="276" spans="1:21" x14ac:dyDescent="0.25">
      <c r="A276" s="131"/>
      <c r="B276" s="131"/>
      <c r="C276" s="131"/>
      <c r="D276" s="131"/>
      <c r="E276" s="133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</row>
    <row r="277" spans="1:21" x14ac:dyDescent="0.25">
      <c r="A277" s="131"/>
      <c r="B277" s="131"/>
      <c r="C277" s="131"/>
      <c r="D277" s="131"/>
      <c r="E277" s="133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</row>
    <row r="278" spans="1:21" x14ac:dyDescent="0.25">
      <c r="A278" s="131"/>
      <c r="B278" s="131"/>
      <c r="C278" s="131"/>
      <c r="D278" s="131"/>
      <c r="E278" s="133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</row>
    <row r="279" spans="1:21" x14ac:dyDescent="0.25">
      <c r="A279" s="131"/>
      <c r="B279" s="131"/>
      <c r="C279" s="131"/>
      <c r="D279" s="131"/>
      <c r="E279" s="133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</row>
    <row r="280" spans="1:21" x14ac:dyDescent="0.25">
      <c r="A280" s="131"/>
      <c r="B280" s="131"/>
      <c r="C280" s="131"/>
      <c r="D280" s="131"/>
      <c r="E280" s="133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</row>
    <row r="281" spans="1:21" x14ac:dyDescent="0.25">
      <c r="A281" s="131"/>
      <c r="B281" s="131"/>
      <c r="C281" s="131"/>
      <c r="D281" s="131"/>
      <c r="E281" s="133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</row>
    <row r="282" spans="1:21" x14ac:dyDescent="0.25">
      <c r="A282" s="131"/>
      <c r="B282" s="131"/>
      <c r="C282" s="131"/>
      <c r="D282" s="131"/>
      <c r="E282" s="133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</row>
    <row r="283" spans="1:21" x14ac:dyDescent="0.25">
      <c r="A283" s="131"/>
      <c r="B283" s="131"/>
      <c r="C283" s="131"/>
      <c r="D283" s="131"/>
      <c r="E283" s="133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</row>
    <row r="284" spans="1:21" x14ac:dyDescent="0.25">
      <c r="A284" s="131"/>
      <c r="B284" s="131"/>
      <c r="C284" s="131"/>
      <c r="D284" s="131"/>
      <c r="E284" s="133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</row>
    <row r="285" spans="1:21" x14ac:dyDescent="0.25">
      <c r="A285" s="131"/>
      <c r="B285" s="131"/>
      <c r="C285" s="131"/>
      <c r="D285" s="131"/>
      <c r="E285" s="133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</row>
    <row r="286" spans="1:21" x14ac:dyDescent="0.25">
      <c r="A286" s="131"/>
      <c r="B286" s="131"/>
      <c r="C286" s="131"/>
      <c r="D286" s="131"/>
      <c r="E286" s="133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</row>
    <row r="287" spans="1:21" x14ac:dyDescent="0.25">
      <c r="A287" s="131"/>
      <c r="B287" s="131"/>
      <c r="C287" s="131"/>
      <c r="D287" s="131"/>
      <c r="E287" s="133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</row>
    <row r="288" spans="1:21" x14ac:dyDescent="0.25">
      <c r="A288" s="131"/>
      <c r="B288" s="131"/>
      <c r="C288" s="131"/>
      <c r="D288" s="131"/>
      <c r="E288" s="133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</row>
    <row r="289" spans="1:21" x14ac:dyDescent="0.25">
      <c r="A289" s="131"/>
      <c r="B289" s="131"/>
      <c r="C289" s="131"/>
      <c r="D289" s="131"/>
      <c r="E289" s="133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</row>
    <row r="290" spans="1:21" x14ac:dyDescent="0.25">
      <c r="A290" s="131"/>
      <c r="B290" s="131"/>
      <c r="C290" s="131"/>
      <c r="D290" s="131"/>
      <c r="E290" s="133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</row>
    <row r="291" spans="1:21" x14ac:dyDescent="0.25">
      <c r="A291" s="131"/>
      <c r="B291" s="131"/>
      <c r="C291" s="131"/>
      <c r="D291" s="131"/>
      <c r="E291" s="133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</row>
    <row r="292" spans="1:21" x14ac:dyDescent="0.25">
      <c r="A292" s="131"/>
      <c r="B292" s="131"/>
      <c r="C292" s="131"/>
      <c r="D292" s="131"/>
      <c r="E292" s="133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</row>
    <row r="293" spans="1:21" x14ac:dyDescent="0.25">
      <c r="A293" s="131"/>
      <c r="B293" s="131"/>
      <c r="C293" s="131"/>
      <c r="D293" s="131"/>
      <c r="E293" s="133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</row>
    <row r="294" spans="1:21" x14ac:dyDescent="0.25">
      <c r="A294" s="131"/>
      <c r="B294" s="131"/>
      <c r="C294" s="131"/>
      <c r="D294" s="131"/>
      <c r="E294" s="133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</row>
    <row r="295" spans="1:21" x14ac:dyDescent="0.25">
      <c r="A295" s="131"/>
      <c r="B295" s="131"/>
      <c r="C295" s="131"/>
      <c r="D295" s="131"/>
      <c r="E295" s="133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</row>
    <row r="296" spans="1:21" x14ac:dyDescent="0.25">
      <c r="A296" s="131"/>
      <c r="B296" s="131"/>
      <c r="C296" s="131"/>
      <c r="D296" s="131"/>
      <c r="E296" s="133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</row>
    <row r="297" spans="1:21" x14ac:dyDescent="0.25">
      <c r="A297" s="131"/>
      <c r="B297" s="131"/>
      <c r="C297" s="131"/>
      <c r="D297" s="131"/>
      <c r="E297" s="133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</row>
    <row r="298" spans="1:21" x14ac:dyDescent="0.25">
      <c r="A298" s="131"/>
      <c r="B298" s="131"/>
      <c r="C298" s="131"/>
      <c r="D298" s="131"/>
      <c r="E298" s="133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</row>
    <row r="299" spans="1:21" x14ac:dyDescent="0.25">
      <c r="A299" s="131"/>
      <c r="B299" s="131"/>
      <c r="C299" s="131"/>
      <c r="D299" s="131"/>
      <c r="E299" s="133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</row>
    <row r="300" spans="1:21" x14ac:dyDescent="0.25">
      <c r="A300" s="131"/>
      <c r="B300" s="131"/>
      <c r="C300" s="131"/>
      <c r="D300" s="131"/>
      <c r="E300" s="133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</row>
    <row r="301" spans="1:21" x14ac:dyDescent="0.25">
      <c r="A301" s="131"/>
      <c r="B301" s="131"/>
      <c r="C301" s="131"/>
      <c r="D301" s="131"/>
      <c r="E301" s="133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</row>
    <row r="302" spans="1:21" x14ac:dyDescent="0.25">
      <c r="A302" s="131"/>
      <c r="B302" s="131"/>
      <c r="C302" s="131"/>
      <c r="D302" s="131"/>
      <c r="E302" s="133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</row>
    <row r="303" spans="1:21" x14ac:dyDescent="0.25">
      <c r="A303" s="131"/>
      <c r="B303" s="131"/>
      <c r="C303" s="131"/>
      <c r="D303" s="131"/>
      <c r="E303" s="133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</row>
    <row r="304" spans="1:21" x14ac:dyDescent="0.25">
      <c r="A304" s="131"/>
      <c r="B304" s="131"/>
      <c r="C304" s="131"/>
      <c r="D304" s="131"/>
      <c r="E304" s="133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</row>
    <row r="305" spans="1:21" x14ac:dyDescent="0.25">
      <c r="A305" s="131"/>
      <c r="B305" s="131"/>
      <c r="C305" s="131"/>
      <c r="D305" s="131"/>
      <c r="E305" s="133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</row>
    <row r="306" spans="1:21" x14ac:dyDescent="0.25">
      <c r="A306" s="131"/>
      <c r="B306" s="131"/>
      <c r="C306" s="131"/>
      <c r="D306" s="131"/>
      <c r="E306" s="133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</row>
    <row r="307" spans="1:21" x14ac:dyDescent="0.25">
      <c r="A307" s="131"/>
      <c r="B307" s="131"/>
      <c r="C307" s="131"/>
      <c r="D307" s="131"/>
      <c r="E307" s="133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</row>
    <row r="308" spans="1:21" x14ac:dyDescent="0.25">
      <c r="A308" s="131"/>
      <c r="B308" s="131"/>
      <c r="C308" s="131"/>
      <c r="D308" s="131"/>
      <c r="E308" s="133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</row>
    <row r="309" spans="1:21" x14ac:dyDescent="0.25">
      <c r="A309" s="131"/>
      <c r="B309" s="131"/>
      <c r="C309" s="131"/>
      <c r="D309" s="131"/>
      <c r="E309" s="133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</row>
    <row r="310" spans="1:21" x14ac:dyDescent="0.25">
      <c r="A310" s="131"/>
      <c r="B310" s="131"/>
      <c r="C310" s="131"/>
      <c r="D310" s="131"/>
      <c r="E310" s="133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</row>
    <row r="311" spans="1:21" x14ac:dyDescent="0.25">
      <c r="A311" s="131"/>
      <c r="B311" s="131"/>
      <c r="C311" s="131"/>
      <c r="D311" s="131"/>
      <c r="E311" s="133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</row>
    <row r="312" spans="1:21" x14ac:dyDescent="0.25">
      <c r="A312" s="131"/>
      <c r="B312" s="131"/>
      <c r="C312" s="131"/>
      <c r="D312" s="131"/>
      <c r="E312" s="133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</row>
    <row r="313" spans="1:21" x14ac:dyDescent="0.25">
      <c r="A313" s="131"/>
      <c r="B313" s="131"/>
      <c r="C313" s="131"/>
      <c r="D313" s="131"/>
      <c r="E313" s="133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</row>
    <row r="314" spans="1:21" x14ac:dyDescent="0.25">
      <c r="A314" s="131"/>
      <c r="B314" s="131"/>
      <c r="C314" s="131"/>
      <c r="D314" s="131"/>
      <c r="E314" s="133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</row>
    <row r="315" spans="1:21" x14ac:dyDescent="0.25">
      <c r="A315" s="131"/>
      <c r="B315" s="131"/>
      <c r="C315" s="131"/>
      <c r="D315" s="131"/>
      <c r="E315" s="133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</row>
    <row r="316" spans="1:21" x14ac:dyDescent="0.25">
      <c r="A316" s="131"/>
      <c r="B316" s="131"/>
      <c r="C316" s="131"/>
      <c r="D316" s="131"/>
      <c r="E316" s="133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</row>
    <row r="317" spans="1:21" x14ac:dyDescent="0.25">
      <c r="A317" s="131"/>
      <c r="B317" s="131"/>
      <c r="C317" s="131"/>
      <c r="D317" s="131"/>
      <c r="E317" s="133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</row>
    <row r="318" spans="1:21" x14ac:dyDescent="0.25">
      <c r="A318" s="131"/>
      <c r="B318" s="131"/>
      <c r="C318" s="131"/>
      <c r="D318" s="131"/>
      <c r="E318" s="133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</row>
    <row r="319" spans="1:21" x14ac:dyDescent="0.25">
      <c r="A319" s="131"/>
      <c r="B319" s="131"/>
      <c r="C319" s="131"/>
      <c r="D319" s="131"/>
      <c r="E319" s="133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</row>
    <row r="320" spans="1:21" x14ac:dyDescent="0.25">
      <c r="A320" s="131"/>
      <c r="B320" s="131"/>
      <c r="C320" s="131"/>
      <c r="D320" s="131"/>
      <c r="E320" s="133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</row>
    <row r="321" spans="1:21" x14ac:dyDescent="0.25">
      <c r="A321" s="131"/>
      <c r="B321" s="131"/>
      <c r="C321" s="131"/>
      <c r="D321" s="131"/>
      <c r="E321" s="133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</row>
    <row r="322" spans="1:21" x14ac:dyDescent="0.25">
      <c r="A322" s="131"/>
      <c r="B322" s="131"/>
      <c r="C322" s="131"/>
      <c r="D322" s="131"/>
      <c r="E322" s="133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</row>
    <row r="323" spans="1:21" x14ac:dyDescent="0.25">
      <c r="A323" s="131"/>
      <c r="B323" s="131"/>
      <c r="C323" s="131"/>
      <c r="D323" s="131"/>
      <c r="E323" s="133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</row>
    <row r="324" spans="1:21" x14ac:dyDescent="0.25">
      <c r="A324" s="131"/>
      <c r="B324" s="131"/>
      <c r="C324" s="131"/>
      <c r="D324" s="131"/>
      <c r="E324" s="133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</row>
    <row r="325" spans="1:21" x14ac:dyDescent="0.25">
      <c r="A325" s="131"/>
      <c r="B325" s="131"/>
      <c r="C325" s="131"/>
      <c r="D325" s="131"/>
      <c r="E325" s="133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</row>
    <row r="326" spans="1:21" x14ac:dyDescent="0.25">
      <c r="A326" s="131"/>
      <c r="B326" s="131"/>
      <c r="C326" s="131"/>
      <c r="D326" s="131"/>
      <c r="E326" s="133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</row>
    <row r="327" spans="1:21" x14ac:dyDescent="0.25">
      <c r="A327" s="131"/>
      <c r="B327" s="131"/>
      <c r="C327" s="131"/>
      <c r="D327" s="131"/>
      <c r="E327" s="133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</row>
    <row r="328" spans="1:21" x14ac:dyDescent="0.25">
      <c r="A328" s="131"/>
      <c r="B328" s="131"/>
      <c r="C328" s="131"/>
      <c r="D328" s="131"/>
      <c r="E328" s="133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</row>
    <row r="329" spans="1:21" x14ac:dyDescent="0.25">
      <c r="A329" s="131"/>
      <c r="B329" s="131"/>
      <c r="C329" s="131"/>
      <c r="D329" s="131"/>
      <c r="E329" s="133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</row>
    <row r="330" spans="1:21" x14ac:dyDescent="0.25">
      <c r="A330" s="131"/>
      <c r="B330" s="131"/>
      <c r="C330" s="131"/>
      <c r="D330" s="131"/>
      <c r="E330" s="133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</row>
    <row r="331" spans="1:21" x14ac:dyDescent="0.25">
      <c r="A331" s="131"/>
      <c r="B331" s="131"/>
      <c r="C331" s="131"/>
      <c r="D331" s="131"/>
      <c r="E331" s="133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</row>
    <row r="332" spans="1:21" x14ac:dyDescent="0.25">
      <c r="A332" s="131"/>
      <c r="B332" s="131"/>
      <c r="C332" s="131"/>
      <c r="D332" s="131"/>
      <c r="E332" s="133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</row>
    <row r="333" spans="1:21" x14ac:dyDescent="0.25">
      <c r="A333" s="131"/>
      <c r="B333" s="131"/>
      <c r="C333" s="131"/>
      <c r="D333" s="131"/>
      <c r="E333" s="133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</row>
    <row r="334" spans="1:21" x14ac:dyDescent="0.25">
      <c r="A334" s="131"/>
      <c r="B334" s="131"/>
      <c r="C334" s="131"/>
      <c r="D334" s="131"/>
      <c r="E334" s="133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</row>
    <row r="335" spans="1:21" x14ac:dyDescent="0.25">
      <c r="A335" s="131"/>
      <c r="B335" s="131"/>
      <c r="C335" s="131"/>
      <c r="D335" s="131"/>
      <c r="E335" s="133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</row>
    <row r="336" spans="1:21" x14ac:dyDescent="0.25">
      <c r="A336" s="131"/>
      <c r="B336" s="131"/>
      <c r="C336" s="131"/>
      <c r="D336" s="131"/>
      <c r="E336" s="133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</row>
    <row r="337" spans="1:21" x14ac:dyDescent="0.25">
      <c r="A337" s="131"/>
      <c r="B337" s="131"/>
      <c r="C337" s="131"/>
      <c r="D337" s="131"/>
      <c r="E337" s="133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</row>
    <row r="338" spans="1:21" x14ac:dyDescent="0.25">
      <c r="A338" s="131"/>
      <c r="B338" s="131"/>
      <c r="C338" s="131"/>
      <c r="D338" s="131"/>
      <c r="E338" s="133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</row>
    <row r="339" spans="1:21" x14ac:dyDescent="0.25">
      <c r="A339" s="131"/>
      <c r="B339" s="131"/>
      <c r="C339" s="131"/>
      <c r="D339" s="131"/>
      <c r="E339" s="133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</row>
    <row r="340" spans="1:21" x14ac:dyDescent="0.25">
      <c r="A340" s="131"/>
      <c r="B340" s="131"/>
      <c r="C340" s="131"/>
      <c r="D340" s="131"/>
      <c r="E340" s="133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</row>
    <row r="341" spans="1:21" x14ac:dyDescent="0.25">
      <c r="A341" s="131"/>
      <c r="B341" s="131"/>
      <c r="C341" s="131"/>
      <c r="D341" s="131"/>
      <c r="E341" s="133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</row>
    <row r="342" spans="1:21" x14ac:dyDescent="0.25">
      <c r="A342" s="131"/>
      <c r="B342" s="131"/>
      <c r="C342" s="131"/>
      <c r="D342" s="131"/>
      <c r="E342" s="133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</row>
    <row r="343" spans="1:21" x14ac:dyDescent="0.25">
      <c r="A343" s="131"/>
      <c r="B343" s="131"/>
      <c r="C343" s="131"/>
      <c r="D343" s="131"/>
      <c r="E343" s="133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</row>
    <row r="344" spans="1:21" x14ac:dyDescent="0.25">
      <c r="A344" s="131"/>
      <c r="B344" s="131"/>
      <c r="C344" s="131"/>
      <c r="D344" s="131"/>
      <c r="E344" s="133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</row>
    <row r="345" spans="1:21" x14ac:dyDescent="0.25">
      <c r="A345" s="131"/>
      <c r="B345" s="131"/>
      <c r="C345" s="131"/>
      <c r="D345" s="131"/>
      <c r="E345" s="133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</row>
    <row r="346" spans="1:21" x14ac:dyDescent="0.25">
      <c r="A346" s="131"/>
      <c r="B346" s="131"/>
      <c r="C346" s="131"/>
      <c r="D346" s="131"/>
      <c r="E346" s="133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</row>
    <row r="347" spans="1:21" x14ac:dyDescent="0.25">
      <c r="A347" s="131"/>
      <c r="B347" s="131"/>
      <c r="C347" s="131"/>
      <c r="D347" s="131"/>
      <c r="E347" s="133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</row>
    <row r="348" spans="1:21" x14ac:dyDescent="0.25">
      <c r="A348" s="131"/>
      <c r="B348" s="131"/>
      <c r="C348" s="131"/>
      <c r="D348" s="131"/>
      <c r="E348" s="133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</row>
    <row r="349" spans="1:21" x14ac:dyDescent="0.25">
      <c r="A349" s="131"/>
      <c r="B349" s="131"/>
      <c r="C349" s="131"/>
      <c r="D349" s="131"/>
      <c r="E349" s="133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</row>
    <row r="350" spans="1:21" x14ac:dyDescent="0.25">
      <c r="A350" s="131"/>
      <c r="B350" s="131"/>
      <c r="C350" s="131"/>
      <c r="D350" s="131"/>
      <c r="E350" s="133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</row>
    <row r="351" spans="1:21" x14ac:dyDescent="0.25">
      <c r="A351" s="131"/>
      <c r="B351" s="131"/>
      <c r="C351" s="131"/>
      <c r="D351" s="131"/>
      <c r="E351" s="133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</row>
    <row r="352" spans="1:21" x14ac:dyDescent="0.25">
      <c r="A352" s="131"/>
      <c r="B352" s="131"/>
      <c r="C352" s="131"/>
      <c r="D352" s="131"/>
      <c r="E352" s="133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</row>
    <row r="353" spans="1:21" x14ac:dyDescent="0.25">
      <c r="A353" s="131"/>
      <c r="B353" s="131"/>
      <c r="C353" s="131"/>
      <c r="D353" s="131"/>
      <c r="E353" s="133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</row>
    <row r="354" spans="1:21" x14ac:dyDescent="0.25">
      <c r="A354" s="131"/>
      <c r="B354" s="131"/>
      <c r="C354" s="131"/>
      <c r="D354" s="131"/>
      <c r="E354" s="133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</row>
    <row r="355" spans="1:21" x14ac:dyDescent="0.25">
      <c r="A355" s="131"/>
      <c r="B355" s="131"/>
      <c r="C355" s="131"/>
      <c r="D355" s="131"/>
      <c r="E355" s="133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</row>
    <row r="356" spans="1:21" x14ac:dyDescent="0.25">
      <c r="A356" s="131"/>
      <c r="B356" s="131"/>
      <c r="C356" s="131"/>
      <c r="D356" s="131"/>
      <c r="E356" s="133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</row>
    <row r="357" spans="1:21" x14ac:dyDescent="0.25">
      <c r="A357" s="131"/>
      <c r="B357" s="131"/>
      <c r="C357" s="131"/>
      <c r="D357" s="131"/>
      <c r="E357" s="133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</row>
    <row r="358" spans="1:21" x14ac:dyDescent="0.25">
      <c r="A358" s="131"/>
      <c r="B358" s="131"/>
      <c r="C358" s="131"/>
      <c r="D358" s="131"/>
      <c r="E358" s="133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</row>
    <row r="359" spans="1:21" x14ac:dyDescent="0.25">
      <c r="A359" s="131"/>
      <c r="B359" s="131"/>
      <c r="C359" s="131"/>
      <c r="D359" s="131"/>
      <c r="E359" s="133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</row>
    <row r="360" spans="1:21" x14ac:dyDescent="0.25">
      <c r="A360" s="131"/>
      <c r="B360" s="131"/>
      <c r="C360" s="131"/>
      <c r="D360" s="131"/>
      <c r="E360" s="133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</row>
    <row r="361" spans="1:21" x14ac:dyDescent="0.25">
      <c r="A361" s="131"/>
      <c r="B361" s="131"/>
      <c r="C361" s="131"/>
      <c r="D361" s="131"/>
      <c r="E361" s="133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</row>
    <row r="362" spans="1:21" x14ac:dyDescent="0.25">
      <c r="A362" s="131"/>
      <c r="B362" s="131"/>
      <c r="C362" s="131"/>
      <c r="D362" s="131"/>
      <c r="E362" s="133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</row>
    <row r="363" spans="1:21" x14ac:dyDescent="0.25">
      <c r="A363" s="131"/>
      <c r="B363" s="131"/>
      <c r="C363" s="131"/>
      <c r="D363" s="131"/>
      <c r="E363" s="133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</row>
    <row r="364" spans="1:21" x14ac:dyDescent="0.25">
      <c r="A364" s="131"/>
      <c r="B364" s="131"/>
      <c r="C364" s="131"/>
      <c r="D364" s="131"/>
      <c r="E364" s="133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</row>
    <row r="365" spans="1:21" x14ac:dyDescent="0.25">
      <c r="A365" s="131"/>
      <c r="B365" s="131"/>
      <c r="C365" s="131"/>
      <c r="D365" s="131"/>
      <c r="E365" s="133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</row>
    <row r="366" spans="1:21" x14ac:dyDescent="0.25">
      <c r="A366" s="131"/>
      <c r="B366" s="131"/>
      <c r="C366" s="131"/>
      <c r="D366" s="131"/>
      <c r="E366" s="133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</row>
    <row r="367" spans="1:21" x14ac:dyDescent="0.25">
      <c r="A367" s="131"/>
      <c r="B367" s="131"/>
      <c r="C367" s="131"/>
      <c r="D367" s="131"/>
      <c r="E367" s="133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</row>
    <row r="368" spans="1:21" x14ac:dyDescent="0.25">
      <c r="A368" s="131"/>
      <c r="B368" s="131"/>
      <c r="C368" s="131"/>
      <c r="D368" s="131"/>
      <c r="E368" s="133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</row>
    <row r="369" spans="1:21" x14ac:dyDescent="0.25">
      <c r="A369" s="131"/>
      <c r="B369" s="131"/>
      <c r="C369" s="131"/>
      <c r="D369" s="131"/>
      <c r="E369" s="133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</row>
    <row r="370" spans="1:21" x14ac:dyDescent="0.25">
      <c r="A370" s="131"/>
      <c r="B370" s="131"/>
      <c r="C370" s="131"/>
      <c r="D370" s="131"/>
      <c r="E370" s="133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</row>
    <row r="371" spans="1:21" x14ac:dyDescent="0.25">
      <c r="A371" s="131"/>
      <c r="B371" s="131"/>
      <c r="C371" s="131"/>
      <c r="D371" s="131"/>
      <c r="E371" s="133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</row>
    <row r="372" spans="1:21" x14ac:dyDescent="0.25">
      <c r="A372" s="131"/>
      <c r="B372" s="131"/>
      <c r="C372" s="131"/>
      <c r="D372" s="131"/>
      <c r="E372" s="133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</row>
    <row r="373" spans="1:21" x14ac:dyDescent="0.25">
      <c r="A373" s="131"/>
      <c r="B373" s="131"/>
      <c r="C373" s="131"/>
      <c r="D373" s="131"/>
      <c r="E373" s="133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</row>
    <row r="374" spans="1:21" x14ac:dyDescent="0.25">
      <c r="A374" s="131"/>
      <c r="B374" s="131"/>
      <c r="C374" s="131"/>
      <c r="D374" s="131"/>
      <c r="E374" s="133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</row>
    <row r="375" spans="1:21" x14ac:dyDescent="0.25">
      <c r="A375" s="131"/>
      <c r="B375" s="131"/>
      <c r="C375" s="131"/>
      <c r="D375" s="131"/>
      <c r="E375" s="133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</row>
    <row r="376" spans="1:21" x14ac:dyDescent="0.25">
      <c r="A376" s="131"/>
      <c r="B376" s="131"/>
      <c r="C376" s="131"/>
      <c r="D376" s="131"/>
      <c r="E376" s="133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</row>
    <row r="377" spans="1:21" x14ac:dyDescent="0.25">
      <c r="A377" s="131"/>
      <c r="B377" s="131"/>
      <c r="C377" s="131"/>
      <c r="D377" s="131"/>
      <c r="E377" s="133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</row>
    <row r="378" spans="1:21" x14ac:dyDescent="0.25">
      <c r="A378" s="131"/>
      <c r="B378" s="131"/>
      <c r="C378" s="131"/>
      <c r="D378" s="131"/>
      <c r="E378" s="133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</row>
    <row r="379" spans="1:21" x14ac:dyDescent="0.25">
      <c r="A379" s="131"/>
      <c r="B379" s="131"/>
      <c r="C379" s="131"/>
      <c r="D379" s="131"/>
      <c r="E379" s="133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</row>
    <row r="380" spans="1:21" x14ac:dyDescent="0.25">
      <c r="A380" s="131"/>
      <c r="B380" s="131"/>
      <c r="C380" s="131"/>
      <c r="D380" s="131"/>
      <c r="E380" s="133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</row>
    <row r="381" spans="1:21" x14ac:dyDescent="0.25">
      <c r="A381" s="131"/>
      <c r="B381" s="131"/>
      <c r="C381" s="131"/>
      <c r="D381" s="131"/>
      <c r="E381" s="133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</row>
    <row r="382" spans="1:21" x14ac:dyDescent="0.25">
      <c r="A382" s="131"/>
      <c r="B382" s="131"/>
      <c r="C382" s="131"/>
      <c r="D382" s="131"/>
      <c r="E382" s="133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</row>
    <row r="383" spans="1:21" x14ac:dyDescent="0.25">
      <c r="A383" s="131"/>
      <c r="B383" s="131"/>
      <c r="C383" s="131"/>
      <c r="D383" s="131"/>
      <c r="E383" s="133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</row>
    <row r="384" spans="1:21" x14ac:dyDescent="0.25">
      <c r="A384" s="131"/>
      <c r="B384" s="131"/>
      <c r="C384" s="131"/>
      <c r="D384" s="131"/>
      <c r="E384" s="133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</row>
    <row r="385" spans="1:21" x14ac:dyDescent="0.25">
      <c r="A385" s="131"/>
      <c r="B385" s="131"/>
      <c r="C385" s="131"/>
      <c r="D385" s="131"/>
      <c r="E385" s="133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</row>
    <row r="386" spans="1:21" x14ac:dyDescent="0.25">
      <c r="A386" s="131"/>
      <c r="B386" s="131"/>
      <c r="C386" s="131"/>
      <c r="D386" s="131"/>
      <c r="E386" s="133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</row>
    <row r="387" spans="1:21" x14ac:dyDescent="0.25">
      <c r="A387" s="131"/>
      <c r="B387" s="131"/>
      <c r="C387" s="131"/>
      <c r="D387" s="131"/>
      <c r="E387" s="133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</row>
    <row r="388" spans="1:21" x14ac:dyDescent="0.25">
      <c r="A388" s="131"/>
      <c r="B388" s="131"/>
      <c r="C388" s="131"/>
      <c r="D388" s="131"/>
      <c r="E388" s="133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</row>
    <row r="389" spans="1:21" x14ac:dyDescent="0.25">
      <c r="A389" s="131"/>
      <c r="B389" s="131"/>
      <c r="C389" s="131"/>
      <c r="D389" s="131"/>
      <c r="E389" s="133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</row>
    <row r="390" spans="1:21" x14ac:dyDescent="0.25">
      <c r="A390" s="131"/>
      <c r="B390" s="131"/>
      <c r="C390" s="131"/>
      <c r="D390" s="131"/>
      <c r="E390" s="133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</row>
    <row r="391" spans="1:21" x14ac:dyDescent="0.25">
      <c r="A391" s="131"/>
      <c r="B391" s="131"/>
      <c r="C391" s="131"/>
      <c r="D391" s="131"/>
      <c r="E391" s="133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</row>
    <row r="392" spans="1:21" x14ac:dyDescent="0.25">
      <c r="A392" s="131"/>
      <c r="B392" s="131"/>
      <c r="C392" s="131"/>
      <c r="D392" s="131"/>
      <c r="E392" s="133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</row>
    <row r="393" spans="1:21" x14ac:dyDescent="0.25">
      <c r="A393" s="131"/>
      <c r="B393" s="131"/>
      <c r="C393" s="131"/>
      <c r="D393" s="131"/>
      <c r="E393" s="133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</row>
    <row r="394" spans="1:21" x14ac:dyDescent="0.25">
      <c r="A394" s="131"/>
      <c r="B394" s="131"/>
      <c r="C394" s="131"/>
      <c r="D394" s="131"/>
      <c r="E394" s="133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</row>
    <row r="395" spans="1:21" x14ac:dyDescent="0.25">
      <c r="A395" s="131"/>
      <c r="B395" s="131"/>
      <c r="C395" s="131"/>
      <c r="D395" s="131"/>
      <c r="E395" s="133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</row>
    <row r="396" spans="1:21" x14ac:dyDescent="0.25">
      <c r="A396" s="131"/>
      <c r="B396" s="131"/>
      <c r="C396" s="131"/>
      <c r="D396" s="131"/>
      <c r="E396" s="133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</row>
    <row r="397" spans="1:21" x14ac:dyDescent="0.25">
      <c r="A397" s="131"/>
      <c r="B397" s="131"/>
      <c r="C397" s="131"/>
      <c r="D397" s="131"/>
      <c r="E397" s="133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</row>
    <row r="398" spans="1:21" x14ac:dyDescent="0.25">
      <c r="A398" s="131"/>
      <c r="B398" s="131"/>
      <c r="C398" s="131"/>
      <c r="D398" s="131"/>
      <c r="E398" s="133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</row>
    <row r="399" spans="1:21" x14ac:dyDescent="0.25">
      <c r="A399" s="131"/>
      <c r="B399" s="131"/>
      <c r="C399" s="131"/>
      <c r="D399" s="131"/>
      <c r="E399" s="133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</row>
    <row r="400" spans="1:21" x14ac:dyDescent="0.25">
      <c r="A400" s="131"/>
      <c r="B400" s="131"/>
      <c r="C400" s="131"/>
      <c r="D400" s="131"/>
      <c r="E400" s="133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</row>
    <row r="401" spans="1:21" x14ac:dyDescent="0.25">
      <c r="A401" s="131"/>
      <c r="B401" s="131"/>
      <c r="C401" s="131"/>
      <c r="D401" s="131"/>
      <c r="E401" s="133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</row>
    <row r="402" spans="1:21" x14ac:dyDescent="0.25">
      <c r="A402" s="131"/>
      <c r="B402" s="131"/>
      <c r="C402" s="131"/>
      <c r="D402" s="131"/>
      <c r="E402" s="133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</row>
    <row r="403" spans="1:21" x14ac:dyDescent="0.25">
      <c r="A403" s="131"/>
      <c r="B403" s="131"/>
      <c r="C403" s="131"/>
      <c r="D403" s="131"/>
      <c r="E403" s="133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</row>
    <row r="404" spans="1:21" x14ac:dyDescent="0.25">
      <c r="A404" s="131"/>
      <c r="B404" s="131"/>
      <c r="C404" s="131"/>
      <c r="D404" s="131"/>
      <c r="E404" s="133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</row>
    <row r="405" spans="1:21" x14ac:dyDescent="0.25">
      <c r="A405" s="131"/>
      <c r="B405" s="131"/>
      <c r="C405" s="131"/>
      <c r="D405" s="131"/>
      <c r="E405" s="133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</row>
    <row r="406" spans="1:21" x14ac:dyDescent="0.25">
      <c r="A406" s="131"/>
      <c r="B406" s="131"/>
      <c r="C406" s="131"/>
      <c r="D406" s="131"/>
      <c r="E406" s="133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</row>
    <row r="407" spans="1:21" x14ac:dyDescent="0.25">
      <c r="A407" s="131"/>
      <c r="B407" s="131"/>
      <c r="C407" s="131"/>
      <c r="D407" s="131"/>
      <c r="E407" s="133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</row>
    <row r="408" spans="1:21" x14ac:dyDescent="0.25">
      <c r="A408" s="131"/>
      <c r="B408" s="131"/>
      <c r="C408" s="131"/>
      <c r="D408" s="131"/>
      <c r="E408" s="133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</row>
    <row r="409" spans="1:21" x14ac:dyDescent="0.25">
      <c r="A409" s="131"/>
      <c r="B409" s="131"/>
      <c r="C409" s="131"/>
      <c r="D409" s="131"/>
      <c r="E409" s="133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</row>
    <row r="410" spans="1:21" x14ac:dyDescent="0.25">
      <c r="A410" s="131"/>
      <c r="B410" s="131"/>
      <c r="C410" s="131"/>
      <c r="D410" s="131"/>
      <c r="E410" s="133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</row>
    <row r="411" spans="1:21" x14ac:dyDescent="0.25">
      <c r="A411" s="131"/>
      <c r="B411" s="131"/>
      <c r="C411" s="131"/>
      <c r="D411" s="131"/>
      <c r="E411" s="133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</row>
    <row r="412" spans="1:21" x14ac:dyDescent="0.25">
      <c r="A412" s="131"/>
      <c r="B412" s="131"/>
      <c r="C412" s="131"/>
      <c r="D412" s="131"/>
      <c r="E412" s="133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</row>
    <row r="413" spans="1:21" x14ac:dyDescent="0.25">
      <c r="A413" s="131"/>
      <c r="B413" s="131"/>
      <c r="C413" s="131"/>
      <c r="D413" s="131"/>
      <c r="E413" s="133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</row>
    <row r="414" spans="1:21" x14ac:dyDescent="0.25">
      <c r="A414" s="131"/>
      <c r="B414" s="131"/>
      <c r="C414" s="131"/>
      <c r="D414" s="131"/>
      <c r="E414" s="133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</row>
    <row r="415" spans="1:21" x14ac:dyDescent="0.25">
      <c r="A415" s="131"/>
      <c r="B415" s="131"/>
      <c r="C415" s="131"/>
      <c r="D415" s="131"/>
      <c r="E415" s="133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</row>
    <row r="416" spans="1:21" x14ac:dyDescent="0.25">
      <c r="A416" s="131"/>
      <c r="B416" s="131"/>
      <c r="C416" s="131"/>
      <c r="D416" s="131"/>
      <c r="E416" s="133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</row>
    <row r="417" spans="1:21" x14ac:dyDescent="0.25">
      <c r="A417" s="131"/>
      <c r="B417" s="131"/>
      <c r="C417" s="131"/>
      <c r="D417" s="131"/>
      <c r="E417" s="133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</row>
    <row r="418" spans="1:21" x14ac:dyDescent="0.25">
      <c r="A418" s="131"/>
      <c r="B418" s="131"/>
      <c r="C418" s="131"/>
      <c r="D418" s="131"/>
      <c r="E418" s="133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</row>
    <row r="419" spans="1:21" x14ac:dyDescent="0.25">
      <c r="A419" s="131"/>
      <c r="B419" s="131"/>
      <c r="C419" s="131"/>
      <c r="D419" s="131"/>
      <c r="E419" s="133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</row>
    <row r="420" spans="1:21" x14ac:dyDescent="0.25">
      <c r="A420" s="131"/>
      <c r="B420" s="131"/>
      <c r="C420" s="131"/>
      <c r="D420" s="131"/>
      <c r="E420" s="133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</row>
    <row r="421" spans="1:21" x14ac:dyDescent="0.25">
      <c r="A421" s="131"/>
      <c r="B421" s="131"/>
      <c r="C421" s="131"/>
      <c r="D421" s="131"/>
      <c r="E421" s="133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</row>
    <row r="422" spans="1:21" x14ac:dyDescent="0.25">
      <c r="A422" s="131"/>
      <c r="B422" s="131"/>
      <c r="C422" s="131"/>
      <c r="D422" s="131"/>
      <c r="E422" s="133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</row>
    <row r="423" spans="1:21" x14ac:dyDescent="0.25">
      <c r="A423" s="131"/>
      <c r="B423" s="131"/>
      <c r="C423" s="131"/>
      <c r="D423" s="131"/>
      <c r="E423" s="133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</row>
    <row r="424" spans="1:21" x14ac:dyDescent="0.25">
      <c r="A424" s="131"/>
      <c r="B424" s="131"/>
      <c r="C424" s="131"/>
      <c r="D424" s="131"/>
      <c r="E424" s="133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</row>
    <row r="425" spans="1:21" x14ac:dyDescent="0.25">
      <c r="A425" s="131"/>
      <c r="B425" s="131"/>
      <c r="C425" s="131"/>
      <c r="D425" s="131"/>
      <c r="E425" s="133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</row>
    <row r="426" spans="1:21" x14ac:dyDescent="0.25">
      <c r="A426" s="131"/>
      <c r="B426" s="131"/>
      <c r="C426" s="131"/>
      <c r="D426" s="131"/>
      <c r="E426" s="133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</row>
    <row r="427" spans="1:21" x14ac:dyDescent="0.25">
      <c r="A427" s="131"/>
      <c r="B427" s="131"/>
      <c r="C427" s="131"/>
      <c r="D427" s="131"/>
      <c r="E427" s="133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</row>
    <row r="428" spans="1:21" x14ac:dyDescent="0.25">
      <c r="A428" s="131"/>
      <c r="B428" s="131"/>
      <c r="C428" s="131"/>
      <c r="D428" s="131"/>
      <c r="E428" s="133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</row>
    <row r="429" spans="1:21" x14ac:dyDescent="0.25">
      <c r="A429" s="131"/>
      <c r="B429" s="131"/>
      <c r="C429" s="131"/>
      <c r="D429" s="131"/>
      <c r="E429" s="133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</row>
    <row r="430" spans="1:21" x14ac:dyDescent="0.25">
      <c r="A430" s="131"/>
      <c r="B430" s="131"/>
      <c r="C430" s="131"/>
      <c r="D430" s="131"/>
      <c r="E430" s="133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</row>
    <row r="431" spans="1:21" x14ac:dyDescent="0.25">
      <c r="A431" s="131"/>
      <c r="B431" s="131"/>
      <c r="C431" s="131"/>
      <c r="D431" s="131"/>
      <c r="E431" s="133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</row>
    <row r="432" spans="1:21" x14ac:dyDescent="0.25">
      <c r="A432" s="131"/>
      <c r="B432" s="131"/>
      <c r="C432" s="131"/>
      <c r="D432" s="131"/>
      <c r="E432" s="133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</row>
    <row r="433" spans="1:21" x14ac:dyDescent="0.25">
      <c r="A433" s="131"/>
      <c r="B433" s="131"/>
      <c r="C433" s="131"/>
      <c r="D433" s="131"/>
      <c r="E433" s="133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</row>
    <row r="434" spans="1:21" x14ac:dyDescent="0.25">
      <c r="A434" s="131"/>
      <c r="B434" s="131"/>
      <c r="C434" s="131"/>
      <c r="D434" s="131"/>
      <c r="E434" s="133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</row>
    <row r="435" spans="1:21" x14ac:dyDescent="0.25">
      <c r="A435" s="131"/>
      <c r="B435" s="131"/>
      <c r="C435" s="131"/>
      <c r="D435" s="131"/>
      <c r="E435" s="133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</row>
    <row r="436" spans="1:21" x14ac:dyDescent="0.25">
      <c r="A436" s="131"/>
      <c r="B436" s="131"/>
      <c r="C436" s="131"/>
      <c r="D436" s="131"/>
      <c r="E436" s="133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</row>
    <row r="437" spans="1:21" x14ac:dyDescent="0.25">
      <c r="A437" s="131"/>
      <c r="B437" s="131"/>
      <c r="C437" s="131"/>
      <c r="D437" s="131"/>
      <c r="E437" s="133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</row>
    <row r="438" spans="1:21" x14ac:dyDescent="0.25">
      <c r="A438" s="131"/>
      <c r="B438" s="131"/>
      <c r="C438" s="131"/>
      <c r="D438" s="131"/>
      <c r="E438" s="133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</row>
    <row r="439" spans="1:21" x14ac:dyDescent="0.25">
      <c r="A439" s="131"/>
      <c r="B439" s="131"/>
      <c r="C439" s="131"/>
      <c r="D439" s="131"/>
      <c r="E439" s="133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</row>
    <row r="440" spans="1:21" x14ac:dyDescent="0.25">
      <c r="A440" s="131"/>
      <c r="B440" s="131"/>
      <c r="C440" s="131"/>
      <c r="D440" s="131"/>
      <c r="E440" s="133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</row>
    <row r="441" spans="1:21" x14ac:dyDescent="0.25">
      <c r="A441" s="131"/>
      <c r="B441" s="131"/>
      <c r="C441" s="131"/>
      <c r="D441" s="131"/>
      <c r="E441" s="133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</row>
    <row r="442" spans="1:21" x14ac:dyDescent="0.25">
      <c r="A442" s="131"/>
      <c r="B442" s="131"/>
      <c r="C442" s="131"/>
      <c r="D442" s="131"/>
      <c r="E442" s="133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</row>
    <row r="443" spans="1:21" x14ac:dyDescent="0.25">
      <c r="A443" s="131"/>
      <c r="B443" s="131"/>
      <c r="C443" s="131"/>
      <c r="D443" s="131"/>
      <c r="E443" s="133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</row>
    <row r="444" spans="1:21" x14ac:dyDescent="0.25">
      <c r="A444" s="131"/>
      <c r="B444" s="131"/>
      <c r="C444" s="131"/>
      <c r="D444" s="131"/>
      <c r="E444" s="133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</row>
    <row r="445" spans="1:21" x14ac:dyDescent="0.25">
      <c r="A445" s="131"/>
      <c r="B445" s="131"/>
      <c r="C445" s="131"/>
      <c r="D445" s="131"/>
      <c r="E445" s="133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</row>
    <row r="446" spans="1:21" x14ac:dyDescent="0.25">
      <c r="A446" s="131"/>
      <c r="B446" s="131"/>
      <c r="C446" s="131"/>
      <c r="D446" s="131"/>
      <c r="E446" s="133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</row>
    <row r="447" spans="1:21" x14ac:dyDescent="0.25">
      <c r="A447" s="131"/>
      <c r="B447" s="131"/>
      <c r="C447" s="131"/>
      <c r="D447" s="131"/>
      <c r="E447" s="133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</row>
    <row r="448" spans="1:21" x14ac:dyDescent="0.25">
      <c r="A448" s="131"/>
      <c r="B448" s="131"/>
      <c r="C448" s="131"/>
      <c r="D448" s="131"/>
      <c r="E448" s="133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</row>
    <row r="449" spans="1:21" x14ac:dyDescent="0.25">
      <c r="A449" s="131"/>
      <c r="B449" s="131"/>
      <c r="C449" s="131"/>
      <c r="D449" s="131"/>
      <c r="E449" s="133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</row>
    <row r="450" spans="1:21" x14ac:dyDescent="0.25">
      <c r="A450" s="131"/>
      <c r="B450" s="131"/>
      <c r="C450" s="131"/>
      <c r="D450" s="131"/>
      <c r="E450" s="133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</row>
    <row r="451" spans="1:21" x14ac:dyDescent="0.25">
      <c r="A451" s="131"/>
      <c r="B451" s="131"/>
      <c r="C451" s="131"/>
      <c r="D451" s="131"/>
      <c r="E451" s="133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</row>
    <row r="452" spans="1:21" x14ac:dyDescent="0.25">
      <c r="A452" s="131"/>
      <c r="B452" s="131"/>
      <c r="C452" s="131"/>
      <c r="D452" s="131"/>
      <c r="E452" s="133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</row>
    <row r="453" spans="1:21" x14ac:dyDescent="0.25">
      <c r="A453" s="131"/>
      <c r="B453" s="131"/>
      <c r="C453" s="131"/>
      <c r="D453" s="131"/>
      <c r="E453" s="133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</row>
    <row r="454" spans="1:21" x14ac:dyDescent="0.25">
      <c r="A454" s="131"/>
      <c r="B454" s="131"/>
      <c r="C454" s="131"/>
      <c r="D454" s="131"/>
      <c r="E454" s="133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</row>
    <row r="455" spans="1:21" x14ac:dyDescent="0.25">
      <c r="A455" s="131"/>
      <c r="B455" s="131"/>
      <c r="C455" s="131"/>
      <c r="D455" s="131"/>
      <c r="E455" s="133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</row>
    <row r="456" spans="1:21" x14ac:dyDescent="0.25">
      <c r="A456" s="131"/>
      <c r="B456" s="131"/>
      <c r="C456" s="131"/>
      <c r="D456" s="131"/>
      <c r="E456" s="133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</row>
    <row r="457" spans="1:21" x14ac:dyDescent="0.25">
      <c r="A457" s="131"/>
      <c r="B457" s="131"/>
      <c r="C457" s="131"/>
      <c r="D457" s="131"/>
      <c r="E457" s="133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</row>
    <row r="458" spans="1:21" x14ac:dyDescent="0.25">
      <c r="A458" s="131"/>
      <c r="B458" s="131"/>
      <c r="C458" s="131"/>
      <c r="D458" s="131"/>
      <c r="E458" s="133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</row>
    <row r="459" spans="1:21" x14ac:dyDescent="0.25">
      <c r="A459" s="131"/>
      <c r="B459" s="131"/>
      <c r="C459" s="131"/>
      <c r="D459" s="131"/>
      <c r="E459" s="133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</row>
    <row r="460" spans="1:21" x14ac:dyDescent="0.25">
      <c r="A460" s="131"/>
      <c r="B460" s="131"/>
      <c r="C460" s="131"/>
      <c r="D460" s="131"/>
      <c r="E460" s="133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</row>
    <row r="461" spans="1:21" x14ac:dyDescent="0.25">
      <c r="A461" s="131"/>
      <c r="B461" s="131"/>
      <c r="C461" s="131"/>
      <c r="D461" s="131"/>
      <c r="E461" s="133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</row>
    <row r="462" spans="1:21" x14ac:dyDescent="0.25">
      <c r="A462" s="131"/>
      <c r="B462" s="131"/>
      <c r="C462" s="131"/>
      <c r="D462" s="131"/>
      <c r="E462" s="133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</row>
    <row r="463" spans="1:21" x14ac:dyDescent="0.25">
      <c r="A463" s="131"/>
      <c r="B463" s="131"/>
      <c r="C463" s="131"/>
      <c r="D463" s="131"/>
      <c r="E463" s="133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</row>
    <row r="464" spans="1:21" x14ac:dyDescent="0.25">
      <c r="A464" s="131"/>
      <c r="B464" s="131"/>
      <c r="C464" s="131"/>
      <c r="D464" s="131"/>
      <c r="E464" s="133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</row>
    <row r="465" spans="1:21" x14ac:dyDescent="0.25">
      <c r="A465" s="131"/>
      <c r="B465" s="131"/>
      <c r="C465" s="131"/>
      <c r="D465" s="131"/>
      <c r="E465" s="133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</row>
    <row r="466" spans="1:21" x14ac:dyDescent="0.25">
      <c r="A466" s="131"/>
      <c r="B466" s="131"/>
      <c r="C466" s="131"/>
      <c r="D466" s="131"/>
      <c r="E466" s="133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</row>
    <row r="467" spans="1:21" x14ac:dyDescent="0.25">
      <c r="A467" s="131"/>
      <c r="B467" s="131"/>
      <c r="C467" s="131"/>
      <c r="D467" s="131"/>
      <c r="E467" s="133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</row>
    <row r="468" spans="1:21" x14ac:dyDescent="0.25">
      <c r="A468" s="131"/>
      <c r="B468" s="131"/>
      <c r="C468" s="131"/>
      <c r="D468" s="131"/>
      <c r="E468" s="133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</row>
    <row r="469" spans="1:21" x14ac:dyDescent="0.25">
      <c r="A469" s="131"/>
      <c r="B469" s="131"/>
      <c r="C469" s="131"/>
      <c r="D469" s="131"/>
      <c r="E469" s="133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</row>
    <row r="470" spans="1:21" x14ac:dyDescent="0.25">
      <c r="A470" s="131"/>
      <c r="B470" s="131"/>
      <c r="C470" s="131"/>
      <c r="D470" s="131"/>
      <c r="E470" s="133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</row>
    <row r="471" spans="1:21" x14ac:dyDescent="0.25">
      <c r="A471" s="131"/>
      <c r="B471" s="131"/>
      <c r="C471" s="131"/>
      <c r="D471" s="131"/>
      <c r="E471" s="133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</row>
    <row r="472" spans="1:21" x14ac:dyDescent="0.25">
      <c r="A472" s="131"/>
      <c r="B472" s="131"/>
      <c r="C472" s="131"/>
      <c r="D472" s="131"/>
      <c r="E472" s="133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</row>
    <row r="473" spans="1:21" x14ac:dyDescent="0.25">
      <c r="A473" s="131"/>
      <c r="B473" s="131"/>
      <c r="C473" s="131"/>
      <c r="D473" s="131"/>
      <c r="E473" s="133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</row>
    <row r="474" spans="1:21" x14ac:dyDescent="0.25">
      <c r="A474" s="131"/>
      <c r="B474" s="131"/>
      <c r="C474" s="131"/>
      <c r="D474" s="131"/>
      <c r="E474" s="133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</row>
    <row r="475" spans="1:21" x14ac:dyDescent="0.25">
      <c r="A475" s="131"/>
      <c r="B475" s="131"/>
      <c r="C475" s="131"/>
      <c r="D475" s="131"/>
      <c r="E475" s="133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</row>
    <row r="476" spans="1:21" x14ac:dyDescent="0.25">
      <c r="A476" s="131"/>
      <c r="B476" s="131"/>
      <c r="C476" s="131"/>
      <c r="D476" s="131"/>
      <c r="E476" s="133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</row>
    <row r="477" spans="1:21" x14ac:dyDescent="0.25">
      <c r="A477" s="131"/>
      <c r="B477" s="131"/>
      <c r="C477" s="131"/>
      <c r="D477" s="131"/>
      <c r="E477" s="133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</row>
    <row r="478" spans="1:21" x14ac:dyDescent="0.25">
      <c r="A478" s="131"/>
      <c r="B478" s="131"/>
      <c r="C478" s="131"/>
      <c r="D478" s="131"/>
      <c r="E478" s="133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</row>
    <row r="479" spans="1:21" x14ac:dyDescent="0.25">
      <c r="A479" s="131"/>
      <c r="B479" s="131"/>
      <c r="C479" s="131"/>
      <c r="D479" s="131"/>
      <c r="E479" s="133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</row>
    <row r="480" spans="1:21" x14ac:dyDescent="0.25">
      <c r="A480" s="131"/>
      <c r="B480" s="131"/>
      <c r="C480" s="131"/>
      <c r="D480" s="131"/>
      <c r="E480" s="133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</row>
    <row r="481" spans="1:21" x14ac:dyDescent="0.25">
      <c r="A481" s="131"/>
      <c r="B481" s="131"/>
      <c r="C481" s="131"/>
      <c r="D481" s="131"/>
      <c r="E481" s="133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</row>
    <row r="482" spans="1:21" x14ac:dyDescent="0.25">
      <c r="A482" s="131"/>
      <c r="B482" s="131"/>
      <c r="C482" s="131"/>
      <c r="D482" s="131"/>
      <c r="E482" s="133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</row>
    <row r="483" spans="1:21" x14ac:dyDescent="0.25">
      <c r="A483" s="131"/>
      <c r="B483" s="131"/>
      <c r="C483" s="131"/>
      <c r="D483" s="131"/>
      <c r="E483" s="133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</row>
    <row r="484" spans="1:21" x14ac:dyDescent="0.25">
      <c r="A484" s="131"/>
      <c r="B484" s="131"/>
      <c r="C484" s="131"/>
      <c r="D484" s="131"/>
      <c r="E484" s="133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</row>
    <row r="485" spans="1:21" x14ac:dyDescent="0.25">
      <c r="A485" s="131"/>
      <c r="B485" s="131"/>
      <c r="C485" s="131"/>
      <c r="D485" s="131"/>
      <c r="E485" s="133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</row>
    <row r="486" spans="1:21" x14ac:dyDescent="0.25">
      <c r="A486" s="131"/>
      <c r="B486" s="131"/>
      <c r="C486" s="131"/>
      <c r="D486" s="131"/>
      <c r="E486" s="133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</row>
    <row r="487" spans="1:21" x14ac:dyDescent="0.25">
      <c r="A487" s="131"/>
      <c r="B487" s="131"/>
      <c r="C487" s="131"/>
      <c r="D487" s="131"/>
      <c r="E487" s="133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</row>
    <row r="488" spans="1:21" x14ac:dyDescent="0.25">
      <c r="A488" s="131"/>
      <c r="B488" s="131"/>
      <c r="C488" s="131"/>
      <c r="D488" s="131"/>
      <c r="E488" s="133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</row>
    <row r="489" spans="1:21" x14ac:dyDescent="0.25">
      <c r="A489" s="131"/>
      <c r="B489" s="131"/>
      <c r="C489" s="131"/>
      <c r="D489" s="131"/>
      <c r="E489" s="133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</row>
    <row r="490" spans="1:21" x14ac:dyDescent="0.25">
      <c r="A490" s="131"/>
      <c r="B490" s="131"/>
      <c r="C490" s="131"/>
      <c r="D490" s="131"/>
      <c r="E490" s="133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</row>
    <row r="491" spans="1:21" x14ac:dyDescent="0.25">
      <c r="A491" s="131"/>
      <c r="B491" s="131"/>
      <c r="C491" s="131"/>
      <c r="D491" s="131"/>
      <c r="E491" s="133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</row>
    <row r="492" spans="1:21" x14ac:dyDescent="0.25">
      <c r="A492" s="131"/>
      <c r="B492" s="131"/>
      <c r="C492" s="131"/>
      <c r="D492" s="131"/>
      <c r="E492" s="133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</row>
    <row r="493" spans="1:21" x14ac:dyDescent="0.25">
      <c r="A493" s="131"/>
      <c r="B493" s="131"/>
      <c r="C493" s="131"/>
      <c r="D493" s="131"/>
      <c r="E493" s="133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</row>
    <row r="494" spans="1:21" x14ac:dyDescent="0.25">
      <c r="A494" s="131"/>
      <c r="B494" s="131"/>
      <c r="C494" s="131"/>
      <c r="D494" s="131"/>
      <c r="E494" s="133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</row>
    <row r="495" spans="1:21" x14ac:dyDescent="0.25">
      <c r="A495" s="131"/>
      <c r="B495" s="131"/>
      <c r="C495" s="131"/>
      <c r="D495" s="131"/>
      <c r="E495" s="133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</row>
    <row r="496" spans="1:21" x14ac:dyDescent="0.25">
      <c r="A496" s="131"/>
      <c r="B496" s="131"/>
      <c r="C496" s="131"/>
      <c r="D496" s="131"/>
      <c r="E496" s="133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</row>
    <row r="497" spans="1:21" x14ac:dyDescent="0.25">
      <c r="A497" s="131"/>
      <c r="B497" s="131"/>
      <c r="C497" s="131"/>
      <c r="D497" s="131"/>
      <c r="E497" s="133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</row>
    <row r="498" spans="1:21" x14ac:dyDescent="0.25">
      <c r="A498" s="131"/>
      <c r="B498" s="131"/>
      <c r="C498" s="131"/>
      <c r="D498" s="131"/>
      <c r="E498" s="133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</row>
    <row r="499" spans="1:21" x14ac:dyDescent="0.25">
      <c r="A499" s="131"/>
      <c r="B499" s="131"/>
      <c r="C499" s="131"/>
      <c r="D499" s="131"/>
      <c r="E499" s="133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</row>
    <row r="500" spans="1:21" x14ac:dyDescent="0.25">
      <c r="A500" s="131"/>
      <c r="B500" s="131"/>
      <c r="C500" s="131"/>
      <c r="D500" s="131"/>
      <c r="E500" s="133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</row>
    <row r="501" spans="1:21" x14ac:dyDescent="0.25">
      <c r="A501" s="131"/>
      <c r="B501" s="131"/>
      <c r="C501" s="131"/>
      <c r="D501" s="131"/>
      <c r="E501" s="133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</row>
    <row r="502" spans="1:21" x14ac:dyDescent="0.25">
      <c r="A502" s="131"/>
      <c r="B502" s="131"/>
      <c r="C502" s="131"/>
      <c r="D502" s="131"/>
      <c r="E502" s="133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</row>
    <row r="503" spans="1:21" x14ac:dyDescent="0.25">
      <c r="A503" s="131"/>
      <c r="B503" s="131"/>
      <c r="C503" s="131"/>
      <c r="D503" s="131"/>
      <c r="E503" s="133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</row>
    <row r="504" spans="1:21" x14ac:dyDescent="0.25">
      <c r="A504" s="131"/>
      <c r="B504" s="131"/>
      <c r="C504" s="131"/>
      <c r="D504" s="131"/>
      <c r="E504" s="133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</row>
    <row r="505" spans="1:21" x14ac:dyDescent="0.25">
      <c r="A505" s="131"/>
      <c r="B505" s="131"/>
      <c r="C505" s="131"/>
      <c r="D505" s="131"/>
      <c r="E505" s="133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</row>
    <row r="506" spans="1:21" x14ac:dyDescent="0.25">
      <c r="A506" s="131"/>
      <c r="B506" s="131"/>
      <c r="C506" s="131"/>
      <c r="D506" s="131"/>
      <c r="E506" s="133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</row>
    <row r="507" spans="1:21" x14ac:dyDescent="0.25">
      <c r="A507" s="131"/>
      <c r="B507" s="131"/>
      <c r="C507" s="131"/>
      <c r="D507" s="131"/>
      <c r="E507" s="133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</row>
    <row r="508" spans="1:21" x14ac:dyDescent="0.25">
      <c r="A508" s="131"/>
      <c r="B508" s="131"/>
      <c r="C508" s="131"/>
      <c r="D508" s="131"/>
      <c r="E508" s="133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</row>
    <row r="509" spans="1:21" x14ac:dyDescent="0.25">
      <c r="A509" s="131"/>
      <c r="B509" s="131"/>
      <c r="C509" s="131"/>
      <c r="D509" s="131"/>
      <c r="E509" s="133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</row>
    <row r="510" spans="1:21" x14ac:dyDescent="0.25">
      <c r="A510" s="131"/>
      <c r="B510" s="131"/>
      <c r="C510" s="131"/>
      <c r="D510" s="131"/>
      <c r="E510" s="133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</row>
    <row r="511" spans="1:21" x14ac:dyDescent="0.25">
      <c r="A511" s="131"/>
      <c r="B511" s="131"/>
      <c r="C511" s="131"/>
      <c r="D511" s="131"/>
      <c r="E511" s="133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</row>
    <row r="512" spans="1:21" x14ac:dyDescent="0.25">
      <c r="A512" s="131"/>
      <c r="B512" s="131"/>
      <c r="C512" s="131"/>
      <c r="D512" s="131"/>
      <c r="E512" s="133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</row>
    <row r="513" spans="1:21" x14ac:dyDescent="0.25">
      <c r="A513" s="131"/>
      <c r="B513" s="131"/>
      <c r="C513" s="131"/>
      <c r="D513" s="131"/>
      <c r="E513" s="133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</row>
    <row r="514" spans="1:21" x14ac:dyDescent="0.25">
      <c r="A514" s="131"/>
      <c r="B514" s="131"/>
      <c r="C514" s="131"/>
      <c r="D514" s="131"/>
      <c r="E514" s="133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</row>
    <row r="515" spans="1:21" x14ac:dyDescent="0.25">
      <c r="A515" s="131"/>
      <c r="B515" s="131"/>
      <c r="C515" s="131"/>
      <c r="D515" s="131"/>
      <c r="E515" s="133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</row>
    <row r="516" spans="1:21" x14ac:dyDescent="0.25">
      <c r="A516" s="131"/>
      <c r="B516" s="131"/>
      <c r="C516" s="131"/>
      <c r="D516" s="131"/>
      <c r="E516" s="133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</row>
    <row r="517" spans="1:21" x14ac:dyDescent="0.25">
      <c r="A517" s="131"/>
      <c r="B517" s="131"/>
      <c r="C517" s="131"/>
      <c r="D517" s="131"/>
      <c r="E517" s="133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</row>
    <row r="518" spans="1:21" x14ac:dyDescent="0.25">
      <c r="A518" s="131"/>
      <c r="B518" s="131"/>
      <c r="C518" s="131"/>
      <c r="D518" s="131"/>
      <c r="E518" s="133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</row>
    <row r="519" spans="1:21" x14ac:dyDescent="0.25">
      <c r="A519" s="131"/>
      <c r="B519" s="131"/>
      <c r="C519" s="131"/>
      <c r="D519" s="131"/>
      <c r="E519" s="133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</row>
    <row r="520" spans="1:21" x14ac:dyDescent="0.25">
      <c r="A520" s="131"/>
      <c r="B520" s="131"/>
      <c r="C520" s="131"/>
      <c r="D520" s="131"/>
      <c r="E520" s="133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</row>
    <row r="521" spans="1:21" x14ac:dyDescent="0.25">
      <c r="A521" s="131"/>
      <c r="B521" s="131"/>
      <c r="C521" s="131"/>
      <c r="D521" s="131"/>
      <c r="E521" s="133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</row>
    <row r="522" spans="1:21" x14ac:dyDescent="0.25">
      <c r="A522" s="131"/>
      <c r="B522" s="131"/>
      <c r="C522" s="131"/>
      <c r="D522" s="131"/>
      <c r="E522" s="133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</row>
    <row r="523" spans="1:21" x14ac:dyDescent="0.25">
      <c r="A523" s="131"/>
      <c r="B523" s="131"/>
      <c r="C523" s="131"/>
      <c r="D523" s="131"/>
      <c r="E523" s="133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</row>
    <row r="524" spans="1:21" x14ac:dyDescent="0.25">
      <c r="A524" s="131"/>
      <c r="B524" s="131"/>
      <c r="C524" s="131"/>
      <c r="D524" s="131"/>
      <c r="E524" s="133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</row>
    <row r="525" spans="1:21" x14ac:dyDescent="0.25">
      <c r="A525" s="131"/>
      <c r="B525" s="131"/>
      <c r="C525" s="131"/>
      <c r="D525" s="131"/>
      <c r="E525" s="133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</row>
    <row r="526" spans="1:21" x14ac:dyDescent="0.25">
      <c r="A526" s="131"/>
      <c r="B526" s="131"/>
      <c r="C526" s="131"/>
      <c r="D526" s="131"/>
      <c r="E526" s="133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</row>
    <row r="527" spans="1:21" x14ac:dyDescent="0.25">
      <c r="A527" s="131"/>
      <c r="B527" s="131"/>
      <c r="C527" s="131"/>
      <c r="D527" s="131"/>
      <c r="E527" s="133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</row>
    <row r="528" spans="1:21" x14ac:dyDescent="0.25">
      <c r="A528" s="131"/>
      <c r="B528" s="131"/>
      <c r="C528" s="131"/>
      <c r="D528" s="131"/>
      <c r="E528" s="133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</row>
    <row r="529" spans="1:21" x14ac:dyDescent="0.25">
      <c r="A529" s="131"/>
      <c r="B529" s="131"/>
      <c r="C529" s="131"/>
      <c r="D529" s="131"/>
      <c r="E529" s="133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</row>
    <row r="530" spans="1:21" x14ac:dyDescent="0.25">
      <c r="A530" s="131"/>
      <c r="B530" s="131"/>
      <c r="C530" s="131"/>
      <c r="D530" s="131"/>
      <c r="E530" s="133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</row>
    <row r="531" spans="1:21" x14ac:dyDescent="0.25">
      <c r="A531" s="131"/>
      <c r="B531" s="131"/>
      <c r="C531" s="131"/>
      <c r="D531" s="131"/>
      <c r="E531" s="133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</row>
    <row r="532" spans="1:21" x14ac:dyDescent="0.25">
      <c r="A532" s="131"/>
      <c r="B532" s="131"/>
      <c r="C532" s="131"/>
      <c r="D532" s="131"/>
      <c r="E532" s="133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</row>
    <row r="533" spans="1:21" x14ac:dyDescent="0.25">
      <c r="A533" s="131"/>
      <c r="B533" s="131"/>
      <c r="C533" s="131"/>
      <c r="D533" s="131"/>
      <c r="E533" s="133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</row>
    <row r="534" spans="1:21" x14ac:dyDescent="0.25">
      <c r="A534" s="131"/>
      <c r="B534" s="131"/>
      <c r="C534" s="131"/>
      <c r="D534" s="131"/>
      <c r="E534" s="133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</row>
    <row r="535" spans="1:21" x14ac:dyDescent="0.25">
      <c r="A535" s="131"/>
      <c r="B535" s="131"/>
      <c r="C535" s="131"/>
      <c r="D535" s="131"/>
      <c r="E535" s="133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</row>
    <row r="536" spans="1:21" x14ac:dyDescent="0.25">
      <c r="A536" s="131"/>
      <c r="B536" s="131"/>
      <c r="C536" s="131"/>
      <c r="D536" s="131"/>
      <c r="E536" s="133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</row>
    <row r="537" spans="1:21" x14ac:dyDescent="0.25">
      <c r="A537" s="131"/>
      <c r="B537" s="131"/>
      <c r="C537" s="131"/>
      <c r="D537" s="131"/>
      <c r="E537" s="133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</row>
    <row r="538" spans="1:21" x14ac:dyDescent="0.25">
      <c r="A538" s="131"/>
      <c r="B538" s="131"/>
      <c r="C538" s="131"/>
      <c r="D538" s="131"/>
      <c r="E538" s="133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</row>
    <row r="539" spans="1:21" x14ac:dyDescent="0.25">
      <c r="A539" s="131"/>
      <c r="B539" s="131"/>
      <c r="C539" s="131"/>
      <c r="D539" s="131"/>
      <c r="E539" s="133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</row>
    <row r="540" spans="1:21" x14ac:dyDescent="0.25">
      <c r="A540" s="131"/>
      <c r="B540" s="131"/>
      <c r="C540" s="131"/>
      <c r="D540" s="131"/>
      <c r="E540" s="133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</row>
    <row r="541" spans="1:21" x14ac:dyDescent="0.25">
      <c r="A541" s="131"/>
      <c r="B541" s="131"/>
      <c r="C541" s="131"/>
      <c r="D541" s="131"/>
      <c r="E541" s="133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</row>
    <row r="542" spans="1:21" x14ac:dyDescent="0.25">
      <c r="A542" s="131"/>
      <c r="B542" s="131"/>
      <c r="C542" s="131"/>
      <c r="D542" s="131"/>
      <c r="E542" s="133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</row>
    <row r="543" spans="1:21" x14ac:dyDescent="0.25">
      <c r="A543" s="131"/>
      <c r="B543" s="131"/>
      <c r="C543" s="131"/>
      <c r="D543" s="131"/>
      <c r="E543" s="133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</row>
    <row r="544" spans="1:21" x14ac:dyDescent="0.25">
      <c r="A544" s="131"/>
      <c r="B544" s="131"/>
      <c r="C544" s="131"/>
      <c r="D544" s="131"/>
      <c r="E544" s="133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</row>
    <row r="545" spans="1:21" x14ac:dyDescent="0.25">
      <c r="A545" s="131"/>
      <c r="B545" s="131"/>
      <c r="C545" s="131"/>
      <c r="D545" s="131"/>
      <c r="E545" s="133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</row>
    <row r="546" spans="1:21" x14ac:dyDescent="0.25">
      <c r="A546" s="131"/>
      <c r="B546" s="131"/>
      <c r="C546" s="131"/>
      <c r="D546" s="131"/>
      <c r="E546" s="133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</row>
    <row r="547" spans="1:21" x14ac:dyDescent="0.25">
      <c r="A547" s="131"/>
      <c r="B547" s="131"/>
      <c r="C547" s="131"/>
      <c r="D547" s="131"/>
      <c r="E547" s="133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</row>
    <row r="548" spans="1:21" x14ac:dyDescent="0.25">
      <c r="A548" s="131"/>
      <c r="B548" s="131"/>
      <c r="C548" s="131"/>
      <c r="D548" s="131"/>
      <c r="E548" s="133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</row>
    <row r="549" spans="1:21" x14ac:dyDescent="0.25">
      <c r="A549" s="131"/>
      <c r="B549" s="131"/>
      <c r="C549" s="131"/>
      <c r="D549" s="131"/>
      <c r="E549" s="133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</row>
    <row r="550" spans="1:21" x14ac:dyDescent="0.25">
      <c r="A550" s="131"/>
      <c r="B550" s="131"/>
      <c r="C550" s="131"/>
      <c r="D550" s="131"/>
      <c r="E550" s="133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</row>
    <row r="551" spans="1:21" x14ac:dyDescent="0.25">
      <c r="A551" s="131"/>
      <c r="B551" s="131"/>
      <c r="C551" s="131"/>
      <c r="D551" s="131"/>
      <c r="E551" s="133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</row>
    <row r="552" spans="1:21" x14ac:dyDescent="0.25">
      <c r="A552" s="131"/>
      <c r="B552" s="131"/>
      <c r="C552" s="131"/>
      <c r="D552" s="131"/>
      <c r="E552" s="133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</row>
    <row r="553" spans="1:21" x14ac:dyDescent="0.25">
      <c r="A553" s="131"/>
      <c r="B553" s="131"/>
      <c r="C553" s="131"/>
      <c r="D553" s="131"/>
      <c r="E553" s="133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</row>
    <row r="554" spans="1:21" x14ac:dyDescent="0.25">
      <c r="A554" s="131"/>
      <c r="B554" s="131"/>
      <c r="C554" s="131"/>
      <c r="D554" s="131"/>
      <c r="E554" s="133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</row>
    <row r="555" spans="1:21" x14ac:dyDescent="0.25">
      <c r="A555" s="131"/>
      <c r="B555" s="131"/>
      <c r="C555" s="131"/>
      <c r="D555" s="131"/>
      <c r="E555" s="133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</row>
    <row r="556" spans="1:21" x14ac:dyDescent="0.25">
      <c r="A556" s="131"/>
      <c r="B556" s="131"/>
      <c r="C556" s="131"/>
      <c r="D556" s="131"/>
      <c r="E556" s="133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</row>
    <row r="557" spans="1:21" x14ac:dyDescent="0.25">
      <c r="A557" s="131"/>
      <c r="B557" s="131"/>
      <c r="C557" s="131"/>
      <c r="D557" s="131"/>
      <c r="E557" s="133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</row>
    <row r="558" spans="1:21" x14ac:dyDescent="0.25">
      <c r="A558" s="131"/>
      <c r="B558" s="131"/>
      <c r="C558" s="131"/>
      <c r="D558" s="131"/>
      <c r="E558" s="133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</row>
    <row r="559" spans="1:21" x14ac:dyDescent="0.25">
      <c r="A559" s="131"/>
      <c r="B559" s="131"/>
      <c r="C559" s="131"/>
      <c r="D559" s="131"/>
      <c r="E559" s="133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</row>
    <row r="560" spans="1:21" x14ac:dyDescent="0.25">
      <c r="A560" s="131"/>
      <c r="B560" s="131"/>
      <c r="C560" s="131"/>
      <c r="D560" s="131"/>
      <c r="E560" s="133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</row>
    <row r="561" spans="1:21" x14ac:dyDescent="0.25">
      <c r="A561" s="131"/>
      <c r="B561" s="131"/>
      <c r="C561" s="131"/>
      <c r="D561" s="131"/>
      <c r="E561" s="133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</row>
    <row r="562" spans="1:21" x14ac:dyDescent="0.25">
      <c r="A562" s="131"/>
      <c r="B562" s="131"/>
      <c r="C562" s="131"/>
      <c r="D562" s="131"/>
      <c r="E562" s="133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</row>
    <row r="563" spans="1:21" x14ac:dyDescent="0.25">
      <c r="A563" s="131"/>
      <c r="B563" s="131"/>
      <c r="C563" s="131"/>
      <c r="D563" s="131"/>
      <c r="E563" s="133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</row>
    <row r="564" spans="1:21" x14ac:dyDescent="0.25">
      <c r="A564" s="131"/>
      <c r="B564" s="131"/>
      <c r="C564" s="131"/>
      <c r="D564" s="131"/>
      <c r="E564" s="133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</row>
    <row r="565" spans="1:21" x14ac:dyDescent="0.25">
      <c r="A565" s="131"/>
      <c r="B565" s="131"/>
      <c r="C565" s="131"/>
      <c r="D565" s="131"/>
      <c r="E565" s="133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</row>
    <row r="566" spans="1:21" x14ac:dyDescent="0.25">
      <c r="A566" s="131"/>
      <c r="B566" s="131"/>
      <c r="C566" s="131"/>
      <c r="D566" s="131"/>
      <c r="E566" s="133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</row>
    <row r="567" spans="1:21" x14ac:dyDescent="0.25">
      <c r="A567" s="131"/>
      <c r="B567" s="131"/>
      <c r="C567" s="131"/>
      <c r="D567" s="131"/>
      <c r="E567" s="133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</row>
    <row r="568" spans="1:21" x14ac:dyDescent="0.25">
      <c r="A568" s="131"/>
      <c r="B568" s="131"/>
      <c r="C568" s="131"/>
      <c r="D568" s="131"/>
      <c r="E568" s="133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</row>
    <row r="569" spans="1:21" x14ac:dyDescent="0.25">
      <c r="A569" s="131"/>
      <c r="B569" s="131"/>
      <c r="C569" s="131"/>
      <c r="D569" s="131"/>
      <c r="E569" s="133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</row>
    <row r="570" spans="1:21" x14ac:dyDescent="0.25">
      <c r="A570" s="131"/>
      <c r="B570" s="131"/>
      <c r="C570" s="131"/>
      <c r="D570" s="131"/>
      <c r="E570" s="133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</row>
    <row r="571" spans="1:21" x14ac:dyDescent="0.25">
      <c r="A571" s="131"/>
      <c r="B571" s="131"/>
      <c r="C571" s="131"/>
      <c r="D571" s="131"/>
      <c r="E571" s="133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</row>
    <row r="572" spans="1:21" x14ac:dyDescent="0.25">
      <c r="A572" s="131"/>
      <c r="B572" s="131"/>
      <c r="C572" s="131"/>
      <c r="D572" s="131"/>
      <c r="E572" s="133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</row>
    <row r="573" spans="1:21" x14ac:dyDescent="0.25">
      <c r="A573" s="131"/>
      <c r="B573" s="131"/>
      <c r="C573" s="131"/>
      <c r="D573" s="131"/>
      <c r="E573" s="133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</row>
    <row r="574" spans="1:21" x14ac:dyDescent="0.25">
      <c r="A574" s="131"/>
      <c r="B574" s="131"/>
      <c r="C574" s="131"/>
      <c r="D574" s="131"/>
      <c r="E574" s="133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</row>
    <row r="575" spans="1:21" x14ac:dyDescent="0.25">
      <c r="A575" s="131"/>
      <c r="B575" s="131"/>
      <c r="C575" s="131"/>
      <c r="D575" s="131"/>
      <c r="E575" s="133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</row>
    <row r="576" spans="1:21" x14ac:dyDescent="0.25">
      <c r="A576" s="131"/>
      <c r="B576" s="131"/>
      <c r="C576" s="131"/>
      <c r="D576" s="131"/>
      <c r="E576" s="133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</row>
    <row r="577" spans="1:21" x14ac:dyDescent="0.25">
      <c r="A577" s="131"/>
      <c r="B577" s="131"/>
      <c r="C577" s="131"/>
      <c r="D577" s="131"/>
      <c r="E577" s="133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</row>
    <row r="578" spans="1:21" x14ac:dyDescent="0.25">
      <c r="A578" s="131"/>
      <c r="B578" s="131"/>
      <c r="C578" s="131"/>
      <c r="D578" s="131"/>
      <c r="E578" s="133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</row>
    <row r="579" spans="1:21" x14ac:dyDescent="0.25">
      <c r="A579" s="131"/>
      <c r="B579" s="131"/>
      <c r="C579" s="131"/>
      <c r="D579" s="131"/>
      <c r="E579" s="133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</row>
    <row r="580" spans="1:21" x14ac:dyDescent="0.25">
      <c r="A580" s="131"/>
      <c r="B580" s="131"/>
      <c r="C580" s="131"/>
      <c r="D580" s="131"/>
      <c r="E580" s="133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</row>
    <row r="581" spans="1:21" x14ac:dyDescent="0.25">
      <c r="A581" s="131"/>
      <c r="B581" s="131"/>
      <c r="C581" s="131"/>
      <c r="D581" s="131"/>
      <c r="E581" s="133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</row>
    <row r="582" spans="1:21" x14ac:dyDescent="0.25">
      <c r="A582" s="131"/>
      <c r="B582" s="131"/>
      <c r="C582" s="131"/>
      <c r="D582" s="131"/>
      <c r="E582" s="133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</row>
    <row r="583" spans="1:21" x14ac:dyDescent="0.25">
      <c r="A583" s="131"/>
      <c r="B583" s="131"/>
      <c r="C583" s="131"/>
      <c r="D583" s="131"/>
      <c r="E583" s="133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</row>
    <row r="584" spans="1:21" x14ac:dyDescent="0.25">
      <c r="A584" s="131"/>
      <c r="B584" s="131"/>
      <c r="C584" s="131"/>
      <c r="D584" s="131"/>
      <c r="E584" s="133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</row>
    <row r="585" spans="1:21" x14ac:dyDescent="0.25">
      <c r="A585" s="131"/>
      <c r="B585" s="131"/>
      <c r="C585" s="131"/>
      <c r="D585" s="131"/>
      <c r="E585" s="133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</row>
    <row r="586" spans="1:21" x14ac:dyDescent="0.25">
      <c r="A586" s="131"/>
      <c r="B586" s="131"/>
      <c r="C586" s="131"/>
      <c r="D586" s="131"/>
      <c r="E586" s="133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</row>
    <row r="587" spans="1:21" x14ac:dyDescent="0.25">
      <c r="A587" s="131"/>
      <c r="B587" s="131"/>
      <c r="C587" s="131"/>
      <c r="D587" s="131"/>
      <c r="E587" s="133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</row>
    <row r="588" spans="1:21" x14ac:dyDescent="0.25">
      <c r="A588" s="131"/>
      <c r="B588" s="131"/>
      <c r="C588" s="131"/>
      <c r="D588" s="131"/>
      <c r="E588" s="133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</row>
    <row r="589" spans="1:21" x14ac:dyDescent="0.25">
      <c r="A589" s="131"/>
      <c r="B589" s="131"/>
      <c r="C589" s="131"/>
      <c r="D589" s="131"/>
      <c r="E589" s="133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</row>
    <row r="590" spans="1:21" x14ac:dyDescent="0.25">
      <c r="A590" s="131"/>
      <c r="B590" s="131"/>
      <c r="C590" s="131"/>
      <c r="D590" s="131"/>
      <c r="E590" s="133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</row>
    <row r="591" spans="1:21" x14ac:dyDescent="0.25">
      <c r="A591" s="131"/>
      <c r="B591" s="131"/>
      <c r="C591" s="131"/>
      <c r="D591" s="131"/>
      <c r="E591" s="133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</row>
    <row r="592" spans="1:21" x14ac:dyDescent="0.25">
      <c r="A592" s="131"/>
      <c r="B592" s="131"/>
      <c r="C592" s="131"/>
      <c r="D592" s="131"/>
      <c r="E592" s="133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</row>
    <row r="593" spans="1:21" x14ac:dyDescent="0.25">
      <c r="A593" s="131"/>
      <c r="B593" s="131"/>
      <c r="C593" s="131"/>
      <c r="D593" s="131"/>
      <c r="E593" s="133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</row>
    <row r="594" spans="1:21" x14ac:dyDescent="0.25">
      <c r="A594" s="131"/>
      <c r="B594" s="131"/>
      <c r="C594" s="131"/>
      <c r="D594" s="131"/>
      <c r="E594" s="133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</row>
    <row r="595" spans="1:21" x14ac:dyDescent="0.25">
      <c r="A595" s="131"/>
      <c r="B595" s="131"/>
      <c r="C595" s="131"/>
      <c r="D595" s="131"/>
      <c r="E595" s="133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</row>
    <row r="596" spans="1:21" x14ac:dyDescent="0.25">
      <c r="A596" s="131"/>
      <c r="B596" s="131"/>
      <c r="C596" s="131"/>
      <c r="D596" s="131"/>
      <c r="E596" s="133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</row>
    <row r="597" spans="1:21" x14ac:dyDescent="0.25">
      <c r="A597" s="131"/>
      <c r="B597" s="131"/>
      <c r="C597" s="131"/>
      <c r="D597" s="131"/>
      <c r="E597" s="133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</row>
    <row r="598" spans="1:21" x14ac:dyDescent="0.25">
      <c r="A598" s="131"/>
      <c r="B598" s="131"/>
      <c r="C598" s="131"/>
      <c r="D598" s="131"/>
      <c r="E598" s="133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</row>
    <row r="599" spans="1:21" x14ac:dyDescent="0.25">
      <c r="A599" s="131"/>
      <c r="B599" s="131"/>
      <c r="C599" s="131"/>
      <c r="D599" s="131"/>
      <c r="E599" s="133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</row>
    <row r="600" spans="1:21" x14ac:dyDescent="0.25">
      <c r="A600" s="131"/>
      <c r="B600" s="131"/>
      <c r="C600" s="131"/>
      <c r="D600" s="131"/>
      <c r="E600" s="133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</row>
    <row r="601" spans="1:21" x14ac:dyDescent="0.25">
      <c r="A601" s="131"/>
      <c r="B601" s="131"/>
      <c r="C601" s="131"/>
      <c r="D601" s="131"/>
      <c r="E601" s="133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</row>
    <row r="602" spans="1:21" x14ac:dyDescent="0.25">
      <c r="A602" s="131"/>
      <c r="B602" s="131"/>
      <c r="C602" s="131"/>
      <c r="D602" s="131"/>
      <c r="E602" s="133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</row>
    <row r="603" spans="1:21" x14ac:dyDescent="0.25">
      <c r="A603" s="131"/>
      <c r="B603" s="131"/>
      <c r="C603" s="131"/>
      <c r="D603" s="131"/>
      <c r="E603" s="133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</row>
    <row r="604" spans="1:21" x14ac:dyDescent="0.25">
      <c r="A604" s="131"/>
      <c r="B604" s="131"/>
      <c r="C604" s="131"/>
      <c r="D604" s="131"/>
      <c r="E604" s="133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</row>
    <row r="605" spans="1:21" x14ac:dyDescent="0.25">
      <c r="A605" s="131"/>
      <c r="B605" s="131"/>
      <c r="C605" s="131"/>
      <c r="D605" s="131"/>
      <c r="E605" s="133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</row>
    <row r="606" spans="1:21" x14ac:dyDescent="0.25">
      <c r="A606" s="131"/>
      <c r="B606" s="131"/>
      <c r="C606" s="131"/>
      <c r="D606" s="131"/>
      <c r="E606" s="133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</row>
    <row r="607" spans="1:21" x14ac:dyDescent="0.25">
      <c r="A607" s="131"/>
      <c r="B607" s="131"/>
      <c r="C607" s="131"/>
      <c r="D607" s="131"/>
      <c r="E607" s="133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</row>
    <row r="608" spans="1:21" x14ac:dyDescent="0.25">
      <c r="A608" s="131"/>
      <c r="B608" s="131"/>
      <c r="C608" s="131"/>
      <c r="D608" s="131"/>
      <c r="E608" s="133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</row>
    <row r="609" spans="1:21" x14ac:dyDescent="0.25">
      <c r="A609" s="131"/>
      <c r="B609" s="131"/>
      <c r="C609" s="131"/>
      <c r="D609" s="131"/>
      <c r="E609" s="133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</row>
    <row r="610" spans="1:21" x14ac:dyDescent="0.25">
      <c r="A610" s="131"/>
      <c r="B610" s="131"/>
      <c r="C610" s="131"/>
      <c r="D610" s="131"/>
      <c r="E610" s="133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</row>
    <row r="611" spans="1:21" x14ac:dyDescent="0.25">
      <c r="A611" s="131"/>
      <c r="B611" s="131"/>
      <c r="C611" s="131"/>
      <c r="D611" s="131"/>
      <c r="E611" s="133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</row>
    <row r="612" spans="1:21" x14ac:dyDescent="0.25">
      <c r="A612" s="131"/>
      <c r="B612" s="131"/>
      <c r="C612" s="131"/>
      <c r="D612" s="131"/>
      <c r="E612" s="133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</row>
    <row r="613" spans="1:21" x14ac:dyDescent="0.25">
      <c r="A613" s="131"/>
      <c r="B613" s="131"/>
      <c r="C613" s="131"/>
      <c r="D613" s="131"/>
      <c r="E613" s="133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</row>
    <row r="614" spans="1:21" x14ac:dyDescent="0.25">
      <c r="A614" s="131"/>
      <c r="B614" s="131"/>
      <c r="C614" s="131"/>
      <c r="D614" s="131"/>
      <c r="E614" s="133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</row>
    <row r="615" spans="1:21" x14ac:dyDescent="0.25">
      <c r="A615" s="131"/>
      <c r="B615" s="131"/>
      <c r="C615" s="131"/>
      <c r="D615" s="131"/>
      <c r="E615" s="133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</row>
    <row r="616" spans="1:21" x14ac:dyDescent="0.25">
      <c r="A616" s="131"/>
      <c r="B616" s="131"/>
      <c r="C616" s="131"/>
      <c r="D616" s="131"/>
      <c r="E616" s="133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</row>
    <row r="617" spans="1:21" x14ac:dyDescent="0.25">
      <c r="A617" s="131"/>
      <c r="B617" s="131"/>
      <c r="C617" s="131"/>
      <c r="D617" s="131"/>
      <c r="E617" s="133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</row>
    <row r="618" spans="1:21" x14ac:dyDescent="0.25">
      <c r="A618" s="131"/>
      <c r="B618" s="131"/>
      <c r="C618" s="131"/>
      <c r="D618" s="131"/>
      <c r="E618" s="133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</row>
    <row r="619" spans="1:21" x14ac:dyDescent="0.25">
      <c r="A619" s="131"/>
      <c r="B619" s="131"/>
      <c r="C619" s="131"/>
      <c r="D619" s="131"/>
      <c r="E619" s="133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</row>
    <row r="620" spans="1:21" x14ac:dyDescent="0.25">
      <c r="A620" s="131"/>
      <c r="B620" s="131"/>
      <c r="C620" s="131"/>
      <c r="D620" s="131"/>
      <c r="E620" s="133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</row>
    <row r="621" spans="1:21" x14ac:dyDescent="0.25">
      <c r="A621" s="131"/>
      <c r="B621" s="131"/>
      <c r="C621" s="131"/>
      <c r="D621" s="131"/>
      <c r="E621" s="133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</row>
    <row r="622" spans="1:21" x14ac:dyDescent="0.25">
      <c r="A622" s="131"/>
      <c r="B622" s="131"/>
      <c r="C622" s="131"/>
      <c r="D622" s="131"/>
      <c r="E622" s="133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</row>
    <row r="623" spans="1:21" x14ac:dyDescent="0.25">
      <c r="A623" s="131"/>
      <c r="B623" s="131"/>
      <c r="C623" s="131"/>
      <c r="D623" s="131"/>
      <c r="E623" s="133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</row>
    <row r="624" spans="1:21" x14ac:dyDescent="0.25">
      <c r="A624" s="131"/>
      <c r="B624" s="131"/>
      <c r="C624" s="131"/>
      <c r="D624" s="131"/>
      <c r="E624" s="133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</row>
    <row r="625" spans="1:21" x14ac:dyDescent="0.25">
      <c r="A625" s="131"/>
      <c r="B625" s="131"/>
      <c r="C625" s="131"/>
      <c r="D625" s="131"/>
      <c r="E625" s="133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</row>
    <row r="626" spans="1:21" x14ac:dyDescent="0.25">
      <c r="A626" s="131"/>
      <c r="B626" s="131"/>
      <c r="C626" s="131"/>
      <c r="D626" s="131"/>
      <c r="E626" s="133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</row>
    <row r="627" spans="1:21" x14ac:dyDescent="0.25">
      <c r="A627" s="131"/>
      <c r="B627" s="131"/>
      <c r="C627" s="131"/>
      <c r="D627" s="131"/>
      <c r="E627" s="133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</row>
    <row r="628" spans="1:21" x14ac:dyDescent="0.25">
      <c r="A628" s="131"/>
      <c r="B628" s="131"/>
      <c r="C628" s="131"/>
      <c r="D628" s="131"/>
      <c r="E628" s="133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</row>
    <row r="629" spans="1:21" x14ac:dyDescent="0.25">
      <c r="A629" s="131"/>
      <c r="B629" s="131"/>
      <c r="C629" s="131"/>
      <c r="D629" s="131"/>
      <c r="E629" s="133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</row>
    <row r="630" spans="1:21" x14ac:dyDescent="0.25">
      <c r="A630" s="131"/>
      <c r="B630" s="131"/>
      <c r="C630" s="131"/>
      <c r="D630" s="131"/>
      <c r="E630" s="133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</row>
    <row r="631" spans="1:21" x14ac:dyDescent="0.25">
      <c r="A631" s="131"/>
      <c r="B631" s="131"/>
      <c r="C631" s="131"/>
      <c r="D631" s="131"/>
      <c r="E631" s="133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</row>
    <row r="632" spans="1:21" x14ac:dyDescent="0.25">
      <c r="A632" s="131"/>
      <c r="B632" s="131"/>
      <c r="C632" s="131"/>
      <c r="D632" s="131"/>
      <c r="E632" s="133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</row>
    <row r="633" spans="1:21" x14ac:dyDescent="0.25">
      <c r="A633" s="131"/>
      <c r="B633" s="131"/>
      <c r="C633" s="131"/>
      <c r="D633" s="131"/>
      <c r="E633" s="133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</row>
    <row r="634" spans="1:21" x14ac:dyDescent="0.25">
      <c r="A634" s="131"/>
      <c r="B634" s="131"/>
      <c r="C634" s="131"/>
      <c r="D634" s="131"/>
      <c r="E634" s="133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</row>
    <row r="635" spans="1:21" x14ac:dyDescent="0.25">
      <c r="A635" s="131"/>
      <c r="B635" s="131"/>
      <c r="C635" s="131"/>
      <c r="D635" s="131"/>
      <c r="E635" s="133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</row>
    <row r="636" spans="1:21" x14ac:dyDescent="0.25">
      <c r="A636" s="131"/>
      <c r="B636" s="131"/>
      <c r="C636" s="131"/>
      <c r="D636" s="131"/>
      <c r="E636" s="133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</row>
    <row r="637" spans="1:21" x14ac:dyDescent="0.25">
      <c r="A637" s="131"/>
      <c r="B637" s="131"/>
      <c r="C637" s="131"/>
      <c r="D637" s="131"/>
      <c r="E637" s="133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</row>
    <row r="638" spans="1:21" x14ac:dyDescent="0.25">
      <c r="A638" s="131"/>
      <c r="B638" s="131"/>
      <c r="C638" s="131"/>
      <c r="D638" s="131"/>
      <c r="E638" s="133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</row>
    <row r="639" spans="1:21" x14ac:dyDescent="0.25">
      <c r="A639" s="131"/>
      <c r="B639" s="131"/>
      <c r="C639" s="131"/>
      <c r="D639" s="131"/>
      <c r="E639" s="133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</row>
    <row r="640" spans="1:21" x14ac:dyDescent="0.25">
      <c r="A640" s="131"/>
      <c r="B640" s="131"/>
      <c r="C640" s="131"/>
      <c r="D640" s="131"/>
      <c r="E640" s="133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</row>
    <row r="641" spans="1:21" x14ac:dyDescent="0.25">
      <c r="A641" s="131"/>
      <c r="B641" s="131"/>
      <c r="C641" s="131"/>
      <c r="D641" s="131"/>
      <c r="E641" s="133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</row>
    <row r="642" spans="1:21" x14ac:dyDescent="0.25">
      <c r="A642" s="131"/>
      <c r="B642" s="131"/>
      <c r="C642" s="131"/>
      <c r="D642" s="131"/>
      <c r="E642" s="133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</row>
    <row r="643" spans="1:21" x14ac:dyDescent="0.25">
      <c r="A643" s="131"/>
      <c r="B643" s="131"/>
      <c r="C643" s="131"/>
      <c r="D643" s="131"/>
      <c r="E643" s="133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</row>
    <row r="644" spans="1:21" x14ac:dyDescent="0.25">
      <c r="A644" s="131"/>
      <c r="B644" s="131"/>
      <c r="C644" s="131"/>
      <c r="D644" s="131"/>
      <c r="E644" s="133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</row>
    <row r="645" spans="1:21" x14ac:dyDescent="0.25">
      <c r="A645" s="131"/>
      <c r="B645" s="131"/>
      <c r="C645" s="131"/>
      <c r="D645" s="131"/>
      <c r="E645" s="133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</row>
    <row r="646" spans="1:21" x14ac:dyDescent="0.25">
      <c r="A646" s="131"/>
      <c r="B646" s="131"/>
      <c r="C646" s="131"/>
      <c r="D646" s="131"/>
      <c r="E646" s="133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</row>
    <row r="647" spans="1:21" x14ac:dyDescent="0.25">
      <c r="A647" s="131"/>
      <c r="B647" s="131"/>
      <c r="C647" s="131"/>
      <c r="D647" s="131"/>
      <c r="E647" s="133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</row>
    <row r="648" spans="1:21" x14ac:dyDescent="0.25">
      <c r="A648" s="131"/>
      <c r="B648" s="131"/>
      <c r="C648" s="131"/>
      <c r="D648" s="131"/>
      <c r="E648" s="133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</row>
    <row r="649" spans="1:21" x14ac:dyDescent="0.25">
      <c r="A649" s="131"/>
      <c r="B649" s="131"/>
      <c r="C649" s="131"/>
      <c r="D649" s="131"/>
      <c r="E649" s="133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</row>
    <row r="650" spans="1:21" x14ac:dyDescent="0.25">
      <c r="A650" s="131"/>
      <c r="B650" s="131"/>
      <c r="C650" s="131"/>
      <c r="D650" s="131"/>
      <c r="E650" s="133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</row>
    <row r="651" spans="1:21" x14ac:dyDescent="0.25">
      <c r="A651" s="131"/>
      <c r="B651" s="131"/>
      <c r="C651" s="131"/>
      <c r="D651" s="131"/>
      <c r="E651" s="133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</row>
    <row r="652" spans="1:21" x14ac:dyDescent="0.25">
      <c r="A652" s="131"/>
      <c r="B652" s="131"/>
      <c r="C652" s="131"/>
      <c r="D652" s="131"/>
      <c r="E652" s="133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</row>
    <row r="653" spans="1:21" x14ac:dyDescent="0.25">
      <c r="A653" s="131"/>
      <c r="B653" s="131"/>
      <c r="C653" s="131"/>
      <c r="D653" s="131"/>
      <c r="E653" s="133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</row>
    <row r="654" spans="1:21" x14ac:dyDescent="0.25">
      <c r="A654" s="131"/>
      <c r="B654" s="131"/>
      <c r="C654" s="131"/>
      <c r="D654" s="131"/>
      <c r="E654" s="133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</row>
    <row r="655" spans="1:21" x14ac:dyDescent="0.25">
      <c r="A655" s="131"/>
      <c r="B655" s="131"/>
      <c r="C655" s="131"/>
      <c r="D655" s="131"/>
      <c r="E655" s="133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</row>
    <row r="656" spans="1:21" x14ac:dyDescent="0.25">
      <c r="A656" s="131"/>
      <c r="B656" s="131"/>
      <c r="C656" s="131"/>
      <c r="D656" s="131"/>
      <c r="E656" s="133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</row>
    <row r="657" spans="1:21" x14ac:dyDescent="0.25">
      <c r="A657" s="131"/>
      <c r="B657" s="131"/>
      <c r="C657" s="131"/>
      <c r="D657" s="131"/>
      <c r="E657" s="133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</row>
    <row r="658" spans="1:21" x14ac:dyDescent="0.25">
      <c r="A658" s="131"/>
      <c r="B658" s="131"/>
      <c r="C658" s="131"/>
      <c r="D658" s="131"/>
      <c r="E658" s="133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</row>
    <row r="659" spans="1:21" x14ac:dyDescent="0.25">
      <c r="A659" s="131"/>
      <c r="B659" s="131"/>
      <c r="C659" s="131"/>
      <c r="D659" s="131"/>
      <c r="E659" s="133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</row>
    <row r="660" spans="1:21" x14ac:dyDescent="0.25">
      <c r="A660" s="131"/>
      <c r="B660" s="131"/>
      <c r="C660" s="131"/>
      <c r="D660" s="131"/>
      <c r="E660" s="133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</row>
    <row r="661" spans="1:21" x14ac:dyDescent="0.25">
      <c r="A661" s="131"/>
      <c r="B661" s="131"/>
      <c r="C661" s="131"/>
      <c r="D661" s="131"/>
      <c r="E661" s="133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</row>
    <row r="662" spans="1:21" x14ac:dyDescent="0.25">
      <c r="A662" s="131"/>
      <c r="B662" s="131"/>
      <c r="C662" s="131"/>
      <c r="D662" s="131"/>
      <c r="E662" s="133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</row>
    <row r="663" spans="1:21" x14ac:dyDescent="0.25">
      <c r="A663" s="131"/>
      <c r="B663" s="131"/>
      <c r="C663" s="131"/>
      <c r="D663" s="131"/>
      <c r="E663" s="133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</row>
    <row r="664" spans="1:21" x14ac:dyDescent="0.25">
      <c r="A664" s="131"/>
      <c r="B664" s="131"/>
      <c r="C664" s="131"/>
      <c r="D664" s="131"/>
      <c r="E664" s="133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</row>
    <row r="665" spans="1:21" x14ac:dyDescent="0.25">
      <c r="A665" s="131"/>
      <c r="B665" s="131"/>
      <c r="C665" s="131"/>
      <c r="D665" s="131"/>
      <c r="E665" s="133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</row>
    <row r="666" spans="1:21" x14ac:dyDescent="0.25">
      <c r="A666" s="131"/>
      <c r="B666" s="131"/>
      <c r="C666" s="131"/>
      <c r="D666" s="131"/>
      <c r="E666" s="133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</row>
    <row r="667" spans="1:21" x14ac:dyDescent="0.25">
      <c r="A667" s="131"/>
      <c r="B667" s="131"/>
      <c r="C667" s="131"/>
      <c r="D667" s="131"/>
      <c r="E667" s="133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</row>
    <row r="668" spans="1:21" x14ac:dyDescent="0.25">
      <c r="A668" s="131"/>
      <c r="B668" s="131"/>
      <c r="C668" s="131"/>
      <c r="D668" s="131"/>
      <c r="E668" s="133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</row>
    <row r="669" spans="1:21" x14ac:dyDescent="0.25">
      <c r="A669" s="131"/>
      <c r="B669" s="131"/>
      <c r="C669" s="131"/>
      <c r="D669" s="131"/>
      <c r="E669" s="133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</row>
    <row r="670" spans="1:21" x14ac:dyDescent="0.25">
      <c r="A670" s="131"/>
      <c r="B670" s="131"/>
      <c r="C670" s="131"/>
      <c r="D670" s="131"/>
      <c r="E670" s="133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</row>
    <row r="671" spans="1:21" x14ac:dyDescent="0.25">
      <c r="A671" s="131"/>
      <c r="B671" s="131"/>
      <c r="C671" s="131"/>
      <c r="D671" s="131"/>
      <c r="E671" s="133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</row>
    <row r="672" spans="1:21" x14ac:dyDescent="0.25">
      <c r="A672" s="131"/>
      <c r="B672" s="131"/>
      <c r="C672" s="131"/>
      <c r="D672" s="131"/>
      <c r="E672" s="133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</row>
    <row r="673" spans="1:21" x14ac:dyDescent="0.25">
      <c r="A673" s="131"/>
      <c r="B673" s="131"/>
      <c r="C673" s="131"/>
      <c r="D673" s="131"/>
      <c r="E673" s="133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</row>
    <row r="674" spans="1:21" x14ac:dyDescent="0.25">
      <c r="A674" s="131"/>
      <c r="B674" s="131"/>
      <c r="C674" s="131"/>
      <c r="D674" s="131"/>
      <c r="E674" s="133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</row>
    <row r="675" spans="1:21" x14ac:dyDescent="0.25">
      <c r="A675" s="131"/>
      <c r="B675" s="131"/>
      <c r="C675" s="131"/>
      <c r="D675" s="131"/>
      <c r="E675" s="133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</row>
    <row r="676" spans="1:21" x14ac:dyDescent="0.25">
      <c r="A676" s="131"/>
      <c r="B676" s="131"/>
      <c r="C676" s="131"/>
      <c r="D676" s="131"/>
      <c r="E676" s="133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</row>
    <row r="677" spans="1:21" x14ac:dyDescent="0.25">
      <c r="A677" s="131"/>
      <c r="B677" s="131"/>
      <c r="C677" s="131"/>
      <c r="D677" s="131"/>
      <c r="E677" s="133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</row>
    <row r="678" spans="1:21" x14ac:dyDescent="0.25">
      <c r="A678" s="131"/>
      <c r="B678" s="131"/>
      <c r="C678" s="131"/>
      <c r="D678" s="131"/>
      <c r="E678" s="133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</row>
    <row r="679" spans="1:21" x14ac:dyDescent="0.25">
      <c r="A679" s="131"/>
      <c r="B679" s="131"/>
      <c r="C679" s="131"/>
      <c r="D679" s="131"/>
      <c r="E679" s="133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</row>
    <row r="680" spans="1:21" x14ac:dyDescent="0.25">
      <c r="A680" s="131"/>
      <c r="B680" s="131"/>
      <c r="C680" s="131"/>
      <c r="D680" s="131"/>
      <c r="E680" s="133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</row>
    <row r="681" spans="1:21" x14ac:dyDescent="0.25">
      <c r="A681" s="131"/>
      <c r="B681" s="131"/>
      <c r="C681" s="131"/>
      <c r="D681" s="131"/>
      <c r="E681" s="133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</row>
    <row r="682" spans="1:21" x14ac:dyDescent="0.25">
      <c r="A682" s="131"/>
      <c r="B682" s="131"/>
      <c r="C682" s="131"/>
      <c r="D682" s="131"/>
      <c r="E682" s="133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</row>
    <row r="683" spans="1:21" x14ac:dyDescent="0.25">
      <c r="A683" s="131"/>
      <c r="B683" s="131"/>
      <c r="C683" s="131"/>
      <c r="D683" s="131"/>
      <c r="E683" s="133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</row>
    <row r="684" spans="1:21" x14ac:dyDescent="0.25">
      <c r="A684" s="131"/>
      <c r="B684" s="131"/>
      <c r="C684" s="131"/>
      <c r="D684" s="131"/>
      <c r="E684" s="133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</row>
    <row r="685" spans="1:21" x14ac:dyDescent="0.25">
      <c r="A685" s="131"/>
      <c r="B685" s="131"/>
      <c r="C685" s="131"/>
      <c r="D685" s="131"/>
      <c r="E685" s="133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</row>
    <row r="686" spans="1:21" x14ac:dyDescent="0.25">
      <c r="A686" s="131"/>
      <c r="B686" s="131"/>
      <c r="C686" s="131"/>
      <c r="D686" s="131"/>
      <c r="E686" s="133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</row>
    <row r="687" spans="1:21" x14ac:dyDescent="0.25">
      <c r="A687" s="131"/>
      <c r="B687" s="131"/>
      <c r="C687" s="131"/>
      <c r="D687" s="131"/>
      <c r="E687" s="133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</row>
    <row r="688" spans="1:21" x14ac:dyDescent="0.25">
      <c r="A688" s="131"/>
      <c r="B688" s="131"/>
      <c r="C688" s="131"/>
      <c r="D688" s="131"/>
      <c r="E688" s="133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</row>
    <row r="689" spans="1:21" x14ac:dyDescent="0.25">
      <c r="A689" s="131"/>
      <c r="B689" s="131"/>
      <c r="C689" s="131"/>
      <c r="D689" s="131"/>
      <c r="E689" s="133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</row>
    <row r="690" spans="1:21" x14ac:dyDescent="0.25">
      <c r="A690" s="131"/>
      <c r="B690" s="131"/>
      <c r="C690" s="131"/>
      <c r="D690" s="131"/>
      <c r="E690" s="133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</row>
    <row r="691" spans="1:21" x14ac:dyDescent="0.25">
      <c r="A691" s="131"/>
      <c r="B691" s="131"/>
      <c r="C691" s="131"/>
      <c r="D691" s="131"/>
      <c r="E691" s="133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</row>
    <row r="692" spans="1:21" x14ac:dyDescent="0.25">
      <c r="A692" s="131"/>
      <c r="B692" s="131"/>
      <c r="C692" s="131"/>
      <c r="D692" s="131"/>
      <c r="E692" s="133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</row>
    <row r="693" spans="1:21" x14ac:dyDescent="0.25">
      <c r="A693" s="131"/>
      <c r="B693" s="131"/>
      <c r="C693" s="131"/>
      <c r="D693" s="131"/>
      <c r="E693" s="133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</row>
    <row r="694" spans="1:21" x14ac:dyDescent="0.25">
      <c r="A694" s="131"/>
      <c r="B694" s="131"/>
      <c r="C694" s="131"/>
      <c r="D694" s="131"/>
      <c r="E694" s="133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</row>
    <row r="695" spans="1:21" x14ac:dyDescent="0.25">
      <c r="A695" s="131"/>
      <c r="B695" s="131"/>
      <c r="C695" s="131"/>
      <c r="D695" s="131"/>
      <c r="E695" s="133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</row>
    <row r="696" spans="1:21" x14ac:dyDescent="0.25">
      <c r="A696" s="131"/>
      <c r="B696" s="131"/>
      <c r="C696" s="131"/>
      <c r="D696" s="131"/>
      <c r="E696" s="133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</row>
    <row r="697" spans="1:21" x14ac:dyDescent="0.25">
      <c r="A697" s="131"/>
      <c r="B697" s="131"/>
      <c r="C697" s="131"/>
      <c r="D697" s="131"/>
      <c r="E697" s="133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</row>
    <row r="698" spans="1:21" x14ac:dyDescent="0.25">
      <c r="A698" s="131"/>
      <c r="B698" s="131"/>
      <c r="C698" s="131"/>
      <c r="D698" s="131"/>
      <c r="E698" s="133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</row>
    <row r="699" spans="1:21" x14ac:dyDescent="0.25">
      <c r="A699" s="131"/>
      <c r="B699" s="131"/>
      <c r="C699" s="131"/>
      <c r="D699" s="131"/>
      <c r="E699" s="133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</row>
    <row r="700" spans="1:21" x14ac:dyDescent="0.25">
      <c r="A700" s="131"/>
      <c r="B700" s="131"/>
      <c r="C700" s="131"/>
      <c r="D700" s="131"/>
      <c r="E700" s="133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</row>
    <row r="701" spans="1:21" x14ac:dyDescent="0.25">
      <c r="A701" s="131"/>
      <c r="B701" s="131"/>
      <c r="C701" s="131"/>
      <c r="D701" s="131"/>
      <c r="E701" s="133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</row>
    <row r="702" spans="1:21" x14ac:dyDescent="0.25">
      <c r="A702" s="131"/>
      <c r="B702" s="131"/>
      <c r="C702" s="131"/>
      <c r="D702" s="131"/>
      <c r="E702" s="133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</row>
    <row r="703" spans="1:21" x14ac:dyDescent="0.25">
      <c r="A703" s="131"/>
      <c r="B703" s="131"/>
      <c r="C703" s="131"/>
      <c r="D703" s="131"/>
      <c r="E703" s="133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</row>
    <row r="704" spans="1:21" x14ac:dyDescent="0.25">
      <c r="A704" s="131"/>
      <c r="B704" s="131"/>
      <c r="C704" s="131"/>
      <c r="D704" s="131"/>
      <c r="E704" s="133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</row>
    <row r="705" spans="1:21" x14ac:dyDescent="0.25">
      <c r="A705" s="131"/>
      <c r="B705" s="131"/>
      <c r="C705" s="131"/>
      <c r="D705" s="131"/>
      <c r="E705" s="133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</row>
    <row r="706" spans="1:21" x14ac:dyDescent="0.25">
      <c r="A706" s="131"/>
      <c r="B706" s="131"/>
      <c r="C706" s="131"/>
      <c r="D706" s="131"/>
      <c r="E706" s="133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</row>
    <row r="707" spans="1:21" x14ac:dyDescent="0.25">
      <c r="A707" s="131"/>
      <c r="B707" s="131"/>
      <c r="C707" s="131"/>
      <c r="D707" s="131"/>
      <c r="E707" s="133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</row>
    <row r="708" spans="1:21" x14ac:dyDescent="0.25">
      <c r="A708" s="131"/>
      <c r="B708" s="131"/>
      <c r="C708" s="131"/>
      <c r="D708" s="131"/>
      <c r="E708" s="133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</row>
    <row r="709" spans="1:21" x14ac:dyDescent="0.25">
      <c r="A709" s="131"/>
      <c r="B709" s="131"/>
      <c r="C709" s="131"/>
      <c r="D709" s="131"/>
      <c r="E709" s="133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</row>
    <row r="710" spans="1:21" x14ac:dyDescent="0.25">
      <c r="A710" s="131"/>
      <c r="B710" s="131"/>
      <c r="C710" s="131"/>
      <c r="D710" s="131"/>
      <c r="E710" s="133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</row>
    <row r="711" spans="1:21" x14ac:dyDescent="0.25">
      <c r="A711" s="131"/>
      <c r="B711" s="131"/>
      <c r="C711" s="131"/>
      <c r="D711" s="131"/>
      <c r="E711" s="133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</row>
    <row r="712" spans="1:21" x14ac:dyDescent="0.25">
      <c r="A712" s="131"/>
      <c r="B712" s="131"/>
      <c r="C712" s="131"/>
      <c r="D712" s="131"/>
      <c r="E712" s="133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</row>
    <row r="713" spans="1:21" x14ac:dyDescent="0.25">
      <c r="A713" s="131"/>
      <c r="B713" s="131"/>
      <c r="C713" s="131"/>
      <c r="D713" s="131"/>
      <c r="E713" s="133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</row>
    <row r="714" spans="1:21" x14ac:dyDescent="0.25">
      <c r="A714" s="131"/>
      <c r="B714" s="131"/>
      <c r="C714" s="131"/>
      <c r="D714" s="131"/>
      <c r="E714" s="133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</row>
    <row r="715" spans="1:21" x14ac:dyDescent="0.25">
      <c r="A715" s="131"/>
      <c r="B715" s="131"/>
      <c r="C715" s="131"/>
      <c r="D715" s="131"/>
      <c r="E715" s="133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</row>
    <row r="716" spans="1:21" x14ac:dyDescent="0.25">
      <c r="A716" s="131"/>
      <c r="B716" s="131"/>
      <c r="C716" s="131"/>
      <c r="D716" s="131"/>
      <c r="E716" s="133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</row>
    <row r="717" spans="1:21" x14ac:dyDescent="0.25">
      <c r="A717" s="131"/>
      <c r="B717" s="131"/>
      <c r="C717" s="131"/>
      <c r="D717" s="131"/>
      <c r="E717" s="133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</row>
    <row r="718" spans="1:21" x14ac:dyDescent="0.25">
      <c r="A718" s="131"/>
      <c r="B718" s="131"/>
      <c r="C718" s="131"/>
      <c r="D718" s="131"/>
      <c r="E718" s="133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</row>
    <row r="719" spans="1:21" x14ac:dyDescent="0.25">
      <c r="A719" s="131"/>
      <c r="B719" s="131"/>
      <c r="C719" s="131"/>
      <c r="D719" s="131"/>
      <c r="E719" s="133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</row>
    <row r="720" spans="1:21" x14ac:dyDescent="0.25">
      <c r="A720" s="131"/>
      <c r="B720" s="131"/>
      <c r="C720" s="131"/>
      <c r="D720" s="131"/>
      <c r="E720" s="133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</row>
    <row r="721" spans="1:21" x14ac:dyDescent="0.25">
      <c r="A721" s="131"/>
      <c r="B721" s="131"/>
      <c r="C721" s="131"/>
      <c r="D721" s="131"/>
      <c r="E721" s="133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</row>
    <row r="722" spans="1:21" x14ac:dyDescent="0.25">
      <c r="A722" s="131"/>
      <c r="B722" s="131"/>
      <c r="C722" s="131"/>
      <c r="D722" s="131"/>
      <c r="E722" s="133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</row>
    <row r="723" spans="1:21" x14ac:dyDescent="0.25">
      <c r="A723" s="131"/>
      <c r="B723" s="131"/>
      <c r="C723" s="131"/>
      <c r="D723" s="131"/>
      <c r="E723" s="133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</row>
    <row r="724" spans="1:21" x14ac:dyDescent="0.25">
      <c r="A724" s="131"/>
      <c r="B724" s="131"/>
      <c r="C724" s="131"/>
      <c r="D724" s="131"/>
      <c r="E724" s="133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</row>
    <row r="725" spans="1:21" x14ac:dyDescent="0.25">
      <c r="A725" s="131"/>
      <c r="B725" s="131"/>
      <c r="C725" s="131"/>
      <c r="D725" s="131"/>
      <c r="E725" s="133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</row>
    <row r="726" spans="1:21" x14ac:dyDescent="0.25">
      <c r="A726" s="131"/>
      <c r="B726" s="131"/>
      <c r="C726" s="131"/>
      <c r="D726" s="131"/>
      <c r="E726" s="133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</row>
    <row r="727" spans="1:21" x14ac:dyDescent="0.25">
      <c r="A727" s="131"/>
      <c r="B727" s="131"/>
      <c r="C727" s="131"/>
      <c r="D727" s="131"/>
      <c r="E727" s="133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</row>
    <row r="728" spans="1:21" x14ac:dyDescent="0.25">
      <c r="A728" s="131"/>
      <c r="B728" s="131"/>
      <c r="C728" s="131"/>
      <c r="D728" s="131"/>
      <c r="E728" s="133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</row>
    <row r="729" spans="1:21" x14ac:dyDescent="0.25">
      <c r="A729" s="131"/>
      <c r="B729" s="131"/>
      <c r="C729" s="131"/>
      <c r="D729" s="131"/>
      <c r="E729" s="133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</row>
    <row r="730" spans="1:21" x14ac:dyDescent="0.25">
      <c r="A730" s="131"/>
      <c r="B730" s="131"/>
      <c r="C730" s="131"/>
      <c r="D730" s="131"/>
      <c r="E730" s="133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</row>
    <row r="731" spans="1:21" x14ac:dyDescent="0.25">
      <c r="A731" s="131"/>
      <c r="B731" s="131"/>
      <c r="C731" s="131"/>
      <c r="D731" s="131"/>
      <c r="E731" s="133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</row>
    <row r="732" spans="1:21" x14ac:dyDescent="0.25">
      <c r="A732" s="131"/>
      <c r="B732" s="131"/>
      <c r="C732" s="131"/>
      <c r="D732" s="131"/>
      <c r="E732" s="133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</row>
    <row r="733" spans="1:21" x14ac:dyDescent="0.25">
      <c r="A733" s="131"/>
      <c r="B733" s="131"/>
      <c r="C733" s="131"/>
      <c r="D733" s="131"/>
      <c r="E733" s="133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</row>
    <row r="734" spans="1:21" x14ac:dyDescent="0.25">
      <c r="A734" s="131"/>
      <c r="B734" s="131"/>
      <c r="C734" s="131"/>
      <c r="D734" s="131"/>
      <c r="E734" s="133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</row>
    <row r="735" spans="1:21" x14ac:dyDescent="0.25">
      <c r="A735" s="131"/>
      <c r="B735" s="131"/>
      <c r="C735" s="131"/>
      <c r="D735" s="131"/>
      <c r="E735" s="133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</row>
    <row r="736" spans="1:21" x14ac:dyDescent="0.25">
      <c r="A736" s="131"/>
      <c r="B736" s="131"/>
      <c r="C736" s="131"/>
      <c r="D736" s="131"/>
      <c r="E736" s="133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</row>
    <row r="737" spans="1:21" x14ac:dyDescent="0.25">
      <c r="A737" s="131"/>
      <c r="B737" s="131"/>
      <c r="C737" s="131"/>
      <c r="D737" s="131"/>
      <c r="E737" s="133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</row>
    <row r="738" spans="1:21" x14ac:dyDescent="0.25">
      <c r="A738" s="131"/>
      <c r="B738" s="131"/>
      <c r="C738" s="131"/>
      <c r="D738" s="131"/>
      <c r="E738" s="133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</row>
    <row r="739" spans="1:21" x14ac:dyDescent="0.25">
      <c r="A739" s="131"/>
      <c r="B739" s="131"/>
      <c r="C739" s="131"/>
      <c r="D739" s="131"/>
      <c r="E739" s="133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</row>
    <row r="740" spans="1:21" x14ac:dyDescent="0.25">
      <c r="A740" s="131"/>
      <c r="B740" s="131"/>
      <c r="C740" s="131"/>
      <c r="D740" s="131"/>
      <c r="E740" s="133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</row>
    <row r="741" spans="1:21" x14ac:dyDescent="0.25">
      <c r="A741" s="131"/>
      <c r="B741" s="131"/>
      <c r="C741" s="131"/>
      <c r="D741" s="131"/>
      <c r="E741" s="133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</row>
    <row r="742" spans="1:21" x14ac:dyDescent="0.25">
      <c r="A742" s="131"/>
      <c r="B742" s="131"/>
      <c r="C742" s="131"/>
      <c r="D742" s="131"/>
      <c r="E742" s="133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</row>
    <row r="743" spans="1:21" x14ac:dyDescent="0.25">
      <c r="A743" s="131"/>
      <c r="B743" s="131"/>
      <c r="C743" s="131"/>
      <c r="D743" s="131"/>
      <c r="E743" s="133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</row>
    <row r="744" spans="1:21" x14ac:dyDescent="0.25">
      <c r="A744" s="131"/>
      <c r="B744" s="131"/>
      <c r="C744" s="131"/>
      <c r="D744" s="131"/>
      <c r="E744" s="133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</row>
    <row r="745" spans="1:21" x14ac:dyDescent="0.25">
      <c r="A745" s="131"/>
      <c r="B745" s="131"/>
      <c r="C745" s="131"/>
      <c r="D745" s="131"/>
      <c r="E745" s="133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</row>
    <row r="746" spans="1:21" x14ac:dyDescent="0.25">
      <c r="A746" s="131"/>
      <c r="B746" s="131"/>
      <c r="C746" s="131"/>
      <c r="D746" s="131"/>
      <c r="E746" s="133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</row>
    <row r="747" spans="1:21" x14ac:dyDescent="0.25">
      <c r="A747" s="131"/>
      <c r="B747" s="131"/>
      <c r="C747" s="131"/>
      <c r="D747" s="131"/>
      <c r="E747" s="133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</row>
    <row r="748" spans="1:21" x14ac:dyDescent="0.25">
      <c r="A748" s="131"/>
      <c r="B748" s="131"/>
      <c r="C748" s="131"/>
      <c r="D748" s="131"/>
      <c r="E748" s="133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</row>
    <row r="749" spans="1:21" x14ac:dyDescent="0.25">
      <c r="A749" s="131"/>
      <c r="B749" s="131"/>
      <c r="C749" s="131"/>
      <c r="D749" s="131"/>
      <c r="E749" s="133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</row>
    <row r="750" spans="1:21" x14ac:dyDescent="0.25">
      <c r="A750" s="131"/>
      <c r="B750" s="131"/>
      <c r="C750" s="131"/>
      <c r="D750" s="131"/>
      <c r="E750" s="133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</row>
    <row r="751" spans="1:21" x14ac:dyDescent="0.25">
      <c r="A751" s="131"/>
      <c r="B751" s="131"/>
      <c r="C751" s="131"/>
      <c r="D751" s="131"/>
      <c r="E751" s="133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</row>
    <row r="752" spans="1:21" x14ac:dyDescent="0.25">
      <c r="A752" s="131"/>
      <c r="B752" s="131"/>
      <c r="C752" s="131"/>
      <c r="D752" s="131"/>
      <c r="E752" s="133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</row>
    <row r="753" spans="1:21" x14ac:dyDescent="0.25">
      <c r="A753" s="131"/>
      <c r="B753" s="131"/>
      <c r="C753" s="131"/>
      <c r="D753" s="131"/>
      <c r="E753" s="133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</row>
    <row r="754" spans="1:21" x14ac:dyDescent="0.25">
      <c r="A754" s="131"/>
      <c r="B754" s="131"/>
      <c r="C754" s="131"/>
      <c r="D754" s="131"/>
      <c r="E754" s="133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</row>
    <row r="755" spans="1:21" x14ac:dyDescent="0.25">
      <c r="A755" s="131"/>
      <c r="B755" s="131"/>
      <c r="C755" s="131"/>
      <c r="D755" s="131"/>
      <c r="E755" s="133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</row>
    <row r="756" spans="1:21" x14ac:dyDescent="0.25">
      <c r="A756" s="131"/>
      <c r="B756" s="131"/>
      <c r="C756" s="131"/>
      <c r="D756" s="131"/>
      <c r="E756" s="133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</row>
    <row r="757" spans="1:21" x14ac:dyDescent="0.25">
      <c r="A757" s="131"/>
      <c r="B757" s="131"/>
      <c r="C757" s="131"/>
      <c r="D757" s="131"/>
      <c r="E757" s="133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</row>
    <row r="758" spans="1:21" x14ac:dyDescent="0.25">
      <c r="A758" s="131"/>
      <c r="B758" s="131"/>
      <c r="C758" s="131"/>
      <c r="D758" s="131"/>
      <c r="E758" s="133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</row>
    <row r="759" spans="1:21" x14ac:dyDescent="0.25">
      <c r="A759" s="131"/>
      <c r="B759" s="131"/>
      <c r="C759" s="131"/>
      <c r="D759" s="131"/>
      <c r="E759" s="133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</row>
    <row r="760" spans="1:21" x14ac:dyDescent="0.25">
      <c r="A760" s="131"/>
      <c r="B760" s="131"/>
      <c r="C760" s="131"/>
      <c r="D760" s="131"/>
      <c r="E760" s="133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</row>
    <row r="761" spans="1:21" x14ac:dyDescent="0.25">
      <c r="A761" s="131"/>
      <c r="B761" s="131"/>
      <c r="C761" s="131"/>
      <c r="D761" s="131"/>
      <c r="E761" s="133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</row>
    <row r="762" spans="1:21" x14ac:dyDescent="0.25">
      <c r="A762" s="131"/>
      <c r="B762" s="131"/>
      <c r="C762" s="131"/>
      <c r="D762" s="131"/>
      <c r="E762" s="133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</row>
    <row r="763" spans="1:21" x14ac:dyDescent="0.25">
      <c r="A763" s="131"/>
      <c r="B763" s="131"/>
      <c r="C763" s="131"/>
      <c r="D763" s="131"/>
      <c r="E763" s="133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</row>
    <row r="764" spans="1:21" x14ac:dyDescent="0.25">
      <c r="A764" s="131"/>
      <c r="B764" s="131"/>
      <c r="C764" s="131"/>
      <c r="D764" s="131"/>
      <c r="E764" s="133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</row>
    <row r="765" spans="1:21" x14ac:dyDescent="0.25">
      <c r="A765" s="131"/>
      <c r="B765" s="131"/>
      <c r="C765" s="131"/>
      <c r="D765" s="131"/>
      <c r="E765" s="133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</row>
    <row r="766" spans="1:21" x14ac:dyDescent="0.25">
      <c r="A766" s="131"/>
      <c r="B766" s="131"/>
      <c r="C766" s="131"/>
      <c r="D766" s="131"/>
      <c r="E766" s="133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</row>
    <row r="767" spans="1:21" x14ac:dyDescent="0.25">
      <c r="A767" s="131"/>
      <c r="B767" s="131"/>
      <c r="C767" s="131"/>
      <c r="D767" s="131"/>
      <c r="E767" s="133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</row>
    <row r="768" spans="1:21" x14ac:dyDescent="0.25">
      <c r="A768" s="131"/>
      <c r="B768" s="131"/>
      <c r="C768" s="131"/>
      <c r="D768" s="131"/>
      <c r="E768" s="133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</row>
    <row r="769" spans="1:21" x14ac:dyDescent="0.25">
      <c r="A769" s="131"/>
      <c r="B769" s="131"/>
      <c r="C769" s="131"/>
      <c r="D769" s="131"/>
      <c r="E769" s="133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</row>
    <row r="770" spans="1:21" x14ac:dyDescent="0.25">
      <c r="A770" s="131"/>
      <c r="B770" s="131"/>
      <c r="C770" s="131"/>
      <c r="D770" s="131"/>
      <c r="E770" s="133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</row>
    <row r="771" spans="1:21" x14ac:dyDescent="0.25">
      <c r="A771" s="131"/>
      <c r="B771" s="131"/>
      <c r="C771" s="131"/>
      <c r="D771" s="131"/>
      <c r="E771" s="133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</row>
    <row r="772" spans="1:21" x14ac:dyDescent="0.25">
      <c r="A772" s="131"/>
      <c r="B772" s="131"/>
      <c r="C772" s="131"/>
      <c r="D772" s="131"/>
      <c r="E772" s="133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</row>
    <row r="773" spans="1:21" x14ac:dyDescent="0.25">
      <c r="A773" s="131"/>
      <c r="B773" s="131"/>
      <c r="C773" s="131"/>
      <c r="D773" s="131"/>
      <c r="E773" s="133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</row>
    <row r="774" spans="1:21" x14ac:dyDescent="0.25">
      <c r="A774" s="131"/>
      <c r="B774" s="131"/>
      <c r="C774" s="131"/>
      <c r="D774" s="131"/>
      <c r="E774" s="133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</row>
    <row r="775" spans="1:21" x14ac:dyDescent="0.25">
      <c r="A775" s="131"/>
      <c r="B775" s="131"/>
      <c r="C775" s="131"/>
      <c r="D775" s="131"/>
      <c r="E775" s="133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</row>
    <row r="776" spans="1:21" x14ac:dyDescent="0.25">
      <c r="A776" s="131"/>
      <c r="B776" s="131"/>
      <c r="C776" s="131"/>
      <c r="D776" s="131"/>
      <c r="E776" s="133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</row>
    <row r="777" spans="1:21" x14ac:dyDescent="0.25">
      <c r="A777" s="131"/>
      <c r="B777" s="131"/>
      <c r="C777" s="131"/>
      <c r="D777" s="131"/>
      <c r="E777" s="133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</row>
    <row r="778" spans="1:21" x14ac:dyDescent="0.25">
      <c r="A778" s="131"/>
      <c r="B778" s="131"/>
      <c r="C778" s="131"/>
      <c r="D778" s="131"/>
      <c r="E778" s="133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</row>
    <row r="779" spans="1:21" x14ac:dyDescent="0.25">
      <c r="A779" s="131"/>
      <c r="B779" s="131"/>
      <c r="C779" s="131"/>
      <c r="D779" s="131"/>
      <c r="E779" s="133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</row>
    <row r="780" spans="1:21" x14ac:dyDescent="0.25">
      <c r="A780" s="131"/>
      <c r="B780" s="131"/>
      <c r="C780" s="131"/>
      <c r="D780" s="131"/>
      <c r="E780" s="133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</row>
    <row r="781" spans="1:21" x14ac:dyDescent="0.25">
      <c r="A781" s="131"/>
      <c r="B781" s="131"/>
      <c r="C781" s="131"/>
      <c r="D781" s="131"/>
      <c r="E781" s="133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</row>
    <row r="782" spans="1:21" x14ac:dyDescent="0.25">
      <c r="A782" s="131"/>
      <c r="B782" s="131"/>
      <c r="C782" s="131"/>
      <c r="D782" s="131"/>
      <c r="E782" s="133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</row>
    <row r="783" spans="1:21" x14ac:dyDescent="0.25">
      <c r="A783" s="131"/>
      <c r="B783" s="131"/>
      <c r="C783" s="131"/>
      <c r="D783" s="131"/>
      <c r="E783" s="133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</row>
    <row r="784" spans="1:21" x14ac:dyDescent="0.25">
      <c r="A784" s="131"/>
      <c r="B784" s="131"/>
      <c r="C784" s="131"/>
      <c r="D784" s="131"/>
      <c r="E784" s="133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</row>
    <row r="785" spans="1:21" x14ac:dyDescent="0.25">
      <c r="A785" s="131"/>
      <c r="B785" s="131"/>
      <c r="C785" s="131"/>
      <c r="D785" s="131"/>
      <c r="E785" s="133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</row>
    <row r="786" spans="1:21" x14ac:dyDescent="0.25">
      <c r="A786" s="131"/>
      <c r="B786" s="131"/>
      <c r="C786" s="131"/>
      <c r="D786" s="131"/>
      <c r="E786" s="133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</row>
    <row r="787" spans="1:21" x14ac:dyDescent="0.25">
      <c r="A787" s="131"/>
      <c r="B787" s="131"/>
      <c r="C787" s="131"/>
      <c r="D787" s="131"/>
      <c r="E787" s="133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</row>
    <row r="788" spans="1:21" x14ac:dyDescent="0.25">
      <c r="A788" s="131"/>
      <c r="B788" s="131"/>
      <c r="C788" s="131"/>
      <c r="D788" s="131"/>
      <c r="E788" s="133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</row>
    <row r="789" spans="1:21" x14ac:dyDescent="0.25">
      <c r="A789" s="131"/>
      <c r="B789" s="131"/>
      <c r="C789" s="131"/>
      <c r="D789" s="131"/>
      <c r="E789" s="133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</row>
    <row r="790" spans="1:21" x14ac:dyDescent="0.25">
      <c r="A790" s="131"/>
      <c r="B790" s="131"/>
      <c r="C790" s="131"/>
      <c r="D790" s="131"/>
      <c r="E790" s="133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</row>
    <row r="791" spans="1:21" x14ac:dyDescent="0.25">
      <c r="A791" s="131"/>
      <c r="B791" s="131"/>
      <c r="C791" s="131"/>
      <c r="D791" s="131"/>
      <c r="E791" s="133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</row>
    <row r="792" spans="1:21" x14ac:dyDescent="0.25">
      <c r="A792" s="131"/>
      <c r="B792" s="131"/>
      <c r="C792" s="131"/>
      <c r="D792" s="131"/>
      <c r="E792" s="133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</row>
    <row r="793" spans="1:21" x14ac:dyDescent="0.25">
      <c r="A793" s="131"/>
      <c r="B793" s="131"/>
      <c r="C793" s="131"/>
      <c r="D793" s="131"/>
      <c r="E793" s="133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</row>
    <row r="794" spans="1:21" x14ac:dyDescent="0.25">
      <c r="A794" s="131"/>
      <c r="B794" s="131"/>
      <c r="C794" s="131"/>
      <c r="D794" s="131"/>
      <c r="E794" s="133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</row>
    <row r="795" spans="1:21" x14ac:dyDescent="0.25">
      <c r="A795" s="131"/>
      <c r="B795" s="131"/>
      <c r="C795" s="131"/>
      <c r="D795" s="131"/>
      <c r="E795" s="133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</row>
    <row r="796" spans="1:21" x14ac:dyDescent="0.25">
      <c r="A796" s="131"/>
      <c r="B796" s="131"/>
      <c r="C796" s="131"/>
      <c r="D796" s="131"/>
      <c r="E796" s="133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</row>
    <row r="797" spans="1:21" x14ac:dyDescent="0.25">
      <c r="A797" s="131"/>
      <c r="B797" s="131"/>
      <c r="C797" s="131"/>
      <c r="D797" s="131"/>
      <c r="E797" s="133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</row>
    <row r="798" spans="1:21" x14ac:dyDescent="0.25">
      <c r="A798" s="131"/>
      <c r="B798" s="131"/>
      <c r="C798" s="131"/>
      <c r="D798" s="131"/>
      <c r="E798" s="133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</row>
    <row r="799" spans="1:21" x14ac:dyDescent="0.25">
      <c r="A799" s="131"/>
      <c r="B799" s="131"/>
      <c r="C799" s="131"/>
      <c r="D799" s="131"/>
      <c r="E799" s="133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</row>
    <row r="800" spans="1:21" x14ac:dyDescent="0.25">
      <c r="A800" s="131"/>
      <c r="B800" s="131"/>
      <c r="C800" s="131"/>
      <c r="D800" s="131"/>
      <c r="E800" s="133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</row>
    <row r="801" spans="1:21" x14ac:dyDescent="0.25">
      <c r="A801" s="131"/>
      <c r="B801" s="131"/>
      <c r="C801" s="131"/>
      <c r="D801" s="131"/>
      <c r="E801" s="133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</row>
    <row r="802" spans="1:21" x14ac:dyDescent="0.25">
      <c r="A802" s="131"/>
      <c r="B802" s="131"/>
      <c r="C802" s="131"/>
      <c r="D802" s="131"/>
      <c r="E802" s="133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</row>
    <row r="803" spans="1:21" x14ac:dyDescent="0.25">
      <c r="A803" s="131"/>
      <c r="B803" s="131"/>
      <c r="C803" s="131"/>
      <c r="D803" s="131"/>
      <c r="E803" s="133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</row>
    <row r="804" spans="1:21" x14ac:dyDescent="0.25">
      <c r="A804" s="131"/>
      <c r="B804" s="131"/>
      <c r="C804" s="131"/>
      <c r="D804" s="131"/>
      <c r="E804" s="133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</row>
    <row r="805" spans="1:21" x14ac:dyDescent="0.25">
      <c r="A805" s="131"/>
      <c r="B805" s="131"/>
      <c r="C805" s="131"/>
      <c r="D805" s="131"/>
      <c r="E805" s="133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</row>
    <row r="806" spans="1:21" x14ac:dyDescent="0.25">
      <c r="A806" s="131"/>
      <c r="B806" s="131"/>
      <c r="C806" s="131"/>
      <c r="D806" s="131"/>
      <c r="E806" s="133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</row>
    <row r="807" spans="1:21" x14ac:dyDescent="0.25">
      <c r="A807" s="131"/>
      <c r="B807" s="131"/>
      <c r="C807" s="131"/>
      <c r="D807" s="131"/>
      <c r="E807" s="133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</row>
    <row r="808" spans="1:21" x14ac:dyDescent="0.25">
      <c r="A808" s="131"/>
      <c r="B808" s="131"/>
      <c r="C808" s="131"/>
      <c r="D808" s="131"/>
      <c r="E808" s="133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</row>
    <row r="809" spans="1:21" x14ac:dyDescent="0.25">
      <c r="A809" s="131"/>
      <c r="B809" s="131"/>
      <c r="C809" s="131"/>
      <c r="D809" s="131"/>
      <c r="E809" s="133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</row>
    <row r="810" spans="1:21" x14ac:dyDescent="0.25">
      <c r="A810" s="131"/>
      <c r="B810" s="131"/>
      <c r="C810" s="131"/>
      <c r="D810" s="131"/>
      <c r="E810" s="133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</row>
    <row r="811" spans="1:21" x14ac:dyDescent="0.25">
      <c r="A811" s="131"/>
      <c r="B811" s="131"/>
      <c r="C811" s="131"/>
      <c r="D811" s="131"/>
      <c r="E811" s="133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</row>
    <row r="812" spans="1:21" x14ac:dyDescent="0.25">
      <c r="A812" s="131"/>
      <c r="B812" s="131"/>
      <c r="C812" s="131"/>
      <c r="D812" s="131"/>
      <c r="E812" s="133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</row>
    <row r="813" spans="1:21" x14ac:dyDescent="0.25">
      <c r="A813" s="131"/>
      <c r="B813" s="131"/>
      <c r="C813" s="131"/>
      <c r="D813" s="131"/>
      <c r="E813" s="133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</row>
    <row r="814" spans="1:21" x14ac:dyDescent="0.25">
      <c r="A814" s="131"/>
      <c r="B814" s="131"/>
      <c r="C814" s="131"/>
      <c r="D814" s="131"/>
      <c r="E814" s="133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</row>
    <row r="815" spans="1:21" x14ac:dyDescent="0.25">
      <c r="A815" s="131"/>
      <c r="B815" s="131"/>
      <c r="C815" s="131"/>
      <c r="D815" s="131"/>
      <c r="E815" s="133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</row>
    <row r="816" spans="1:21" x14ac:dyDescent="0.25">
      <c r="A816" s="131"/>
      <c r="B816" s="131"/>
      <c r="C816" s="131"/>
      <c r="D816" s="131"/>
      <c r="E816" s="133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</row>
    <row r="817" spans="1:21" x14ac:dyDescent="0.25">
      <c r="A817" s="131"/>
      <c r="B817" s="131"/>
      <c r="C817" s="131"/>
      <c r="D817" s="131"/>
      <c r="E817" s="133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</row>
    <row r="818" spans="1:21" x14ac:dyDescent="0.25">
      <c r="A818" s="131"/>
      <c r="B818" s="131"/>
      <c r="C818" s="131"/>
      <c r="D818" s="131"/>
      <c r="E818" s="133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</row>
    <row r="819" spans="1:21" x14ac:dyDescent="0.25">
      <c r="A819" s="131"/>
      <c r="B819" s="131"/>
      <c r="C819" s="131"/>
      <c r="D819" s="131"/>
      <c r="E819" s="133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</row>
    <row r="820" spans="1:21" x14ac:dyDescent="0.25">
      <c r="A820" s="131"/>
      <c r="B820" s="131"/>
      <c r="C820" s="131"/>
      <c r="D820" s="131"/>
      <c r="E820" s="133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</row>
    <row r="821" spans="1:21" x14ac:dyDescent="0.25">
      <c r="A821" s="131"/>
      <c r="B821" s="131"/>
      <c r="C821" s="131"/>
      <c r="D821" s="131"/>
      <c r="E821" s="133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</row>
    <row r="822" spans="1:21" x14ac:dyDescent="0.25">
      <c r="A822" s="131"/>
      <c r="B822" s="131"/>
      <c r="C822" s="131"/>
      <c r="D822" s="131"/>
      <c r="E822" s="133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</row>
    <row r="823" spans="1:21" x14ac:dyDescent="0.25">
      <c r="A823" s="131"/>
      <c r="B823" s="131"/>
      <c r="C823" s="131"/>
      <c r="D823" s="131"/>
      <c r="E823" s="133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</row>
    <row r="824" spans="1:21" x14ac:dyDescent="0.25">
      <c r="A824" s="131"/>
      <c r="B824" s="131"/>
      <c r="C824" s="131"/>
      <c r="D824" s="131"/>
      <c r="E824" s="133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</row>
    <row r="825" spans="1:21" x14ac:dyDescent="0.25">
      <c r="A825" s="131"/>
      <c r="B825" s="131"/>
      <c r="C825" s="131"/>
      <c r="D825" s="131"/>
      <c r="E825" s="133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</row>
    <row r="826" spans="1:21" x14ac:dyDescent="0.25">
      <c r="A826" s="131"/>
      <c r="B826" s="131"/>
      <c r="C826" s="131"/>
      <c r="D826" s="131"/>
      <c r="E826" s="133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</row>
    <row r="827" spans="1:21" x14ac:dyDescent="0.25">
      <c r="A827" s="131"/>
      <c r="B827" s="131"/>
      <c r="C827" s="131"/>
      <c r="D827" s="131"/>
      <c r="E827" s="133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</row>
    <row r="828" spans="1:21" x14ac:dyDescent="0.25">
      <c r="A828" s="131"/>
      <c r="B828" s="131"/>
      <c r="C828" s="131"/>
      <c r="D828" s="131"/>
      <c r="E828" s="133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</row>
    <row r="829" spans="1:21" x14ac:dyDescent="0.25">
      <c r="A829" s="131"/>
      <c r="B829" s="131"/>
      <c r="C829" s="131"/>
      <c r="D829" s="131"/>
      <c r="E829" s="133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</row>
    <row r="830" spans="1:21" x14ac:dyDescent="0.25">
      <c r="A830" s="131"/>
      <c r="B830" s="131"/>
      <c r="C830" s="131"/>
      <c r="D830" s="131"/>
      <c r="E830" s="133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</row>
    <row r="831" spans="1:21" x14ac:dyDescent="0.25">
      <c r="A831" s="131"/>
      <c r="B831" s="131"/>
      <c r="C831" s="131"/>
      <c r="D831" s="131"/>
      <c r="E831" s="133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</row>
    <row r="832" spans="1:21" x14ac:dyDescent="0.25">
      <c r="A832" s="131"/>
      <c r="B832" s="131"/>
      <c r="C832" s="131"/>
      <c r="D832" s="131"/>
      <c r="E832" s="133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</row>
    <row r="833" spans="1:21" x14ac:dyDescent="0.25">
      <c r="A833" s="131"/>
      <c r="B833" s="131"/>
      <c r="C833" s="131"/>
      <c r="D833" s="131"/>
      <c r="E833" s="133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</row>
    <row r="834" spans="1:21" x14ac:dyDescent="0.25">
      <c r="A834" s="131"/>
      <c r="B834" s="131"/>
      <c r="C834" s="131"/>
      <c r="D834" s="131"/>
      <c r="E834" s="133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</row>
    <row r="835" spans="1:21" x14ac:dyDescent="0.25">
      <c r="A835" s="131"/>
      <c r="B835" s="131"/>
      <c r="C835" s="131"/>
      <c r="D835" s="131"/>
      <c r="E835" s="133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</row>
    <row r="836" spans="1:21" x14ac:dyDescent="0.25">
      <c r="A836" s="131"/>
      <c r="B836" s="131"/>
      <c r="C836" s="131"/>
      <c r="D836" s="131"/>
      <c r="E836" s="133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</row>
    <row r="837" spans="1:21" x14ac:dyDescent="0.25">
      <c r="A837" s="131"/>
      <c r="B837" s="131"/>
      <c r="C837" s="131"/>
      <c r="D837" s="131"/>
      <c r="E837" s="133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</row>
    <row r="838" spans="1:21" x14ac:dyDescent="0.25">
      <c r="A838" s="131"/>
      <c r="B838" s="131"/>
      <c r="C838" s="131"/>
      <c r="D838" s="131"/>
      <c r="E838" s="133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</row>
    <row r="839" spans="1:21" x14ac:dyDescent="0.25">
      <c r="A839" s="131"/>
      <c r="B839" s="131"/>
      <c r="C839" s="131"/>
      <c r="D839" s="131"/>
      <c r="E839" s="133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</row>
    <row r="840" spans="1:21" x14ac:dyDescent="0.25">
      <c r="A840" s="131"/>
      <c r="B840" s="131"/>
      <c r="C840" s="131"/>
      <c r="D840" s="131"/>
      <c r="E840" s="133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</row>
    <row r="841" spans="1:21" x14ac:dyDescent="0.25">
      <c r="A841" s="131"/>
      <c r="B841" s="131"/>
      <c r="C841" s="131"/>
      <c r="D841" s="131"/>
      <c r="E841" s="133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</row>
    <row r="842" spans="1:21" x14ac:dyDescent="0.25">
      <c r="A842" s="131"/>
      <c r="B842" s="131"/>
      <c r="C842" s="131"/>
      <c r="D842" s="131"/>
      <c r="E842" s="133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</row>
    <row r="843" spans="1:21" x14ac:dyDescent="0.25">
      <c r="A843" s="131"/>
      <c r="B843" s="131"/>
      <c r="C843" s="131"/>
      <c r="D843" s="131"/>
      <c r="E843" s="133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</row>
    <row r="844" spans="1:21" x14ac:dyDescent="0.25">
      <c r="A844" s="131"/>
      <c r="B844" s="131"/>
      <c r="C844" s="131"/>
      <c r="D844" s="131"/>
      <c r="E844" s="133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</row>
    <row r="845" spans="1:21" x14ac:dyDescent="0.25">
      <c r="A845" s="131"/>
      <c r="B845" s="131"/>
      <c r="C845" s="131"/>
      <c r="D845" s="131"/>
      <c r="E845" s="133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</row>
    <row r="846" spans="1:21" x14ac:dyDescent="0.25">
      <c r="A846" s="131"/>
      <c r="B846" s="131"/>
      <c r="C846" s="131"/>
      <c r="D846" s="131"/>
      <c r="E846" s="133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</row>
    <row r="847" spans="1:21" x14ac:dyDescent="0.25">
      <c r="A847" s="131"/>
      <c r="B847" s="131"/>
      <c r="C847" s="131"/>
      <c r="D847" s="131"/>
      <c r="E847" s="133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</row>
    <row r="848" spans="1:21" x14ac:dyDescent="0.25">
      <c r="A848" s="131"/>
      <c r="B848" s="131"/>
      <c r="C848" s="131"/>
      <c r="D848" s="131"/>
      <c r="E848" s="133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</row>
    <row r="849" spans="1:21" x14ac:dyDescent="0.25">
      <c r="A849" s="131"/>
      <c r="B849" s="131"/>
      <c r="C849" s="131"/>
      <c r="D849" s="131"/>
      <c r="E849" s="133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</row>
    <row r="850" spans="1:21" x14ac:dyDescent="0.25">
      <c r="A850" s="131"/>
      <c r="B850" s="131"/>
      <c r="C850" s="131"/>
      <c r="D850" s="131"/>
      <c r="E850" s="133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</row>
    <row r="851" spans="1:21" x14ac:dyDescent="0.25">
      <c r="A851" s="131"/>
      <c r="B851" s="131"/>
      <c r="C851" s="131"/>
      <c r="D851" s="131"/>
      <c r="E851" s="133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</row>
    <row r="852" spans="1:21" x14ac:dyDescent="0.25">
      <c r="A852" s="131"/>
      <c r="B852" s="131"/>
      <c r="C852" s="131"/>
      <c r="D852" s="131"/>
      <c r="E852" s="133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</row>
    <row r="853" spans="1:21" x14ac:dyDescent="0.25">
      <c r="A853" s="131"/>
      <c r="B853" s="131"/>
      <c r="C853" s="131"/>
      <c r="D853" s="131"/>
      <c r="E853" s="133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</row>
    <row r="854" spans="1:21" x14ac:dyDescent="0.25">
      <c r="A854" s="131"/>
      <c r="B854" s="131"/>
      <c r="C854" s="131"/>
      <c r="D854" s="131"/>
      <c r="E854" s="133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</row>
    <row r="855" spans="1:21" x14ac:dyDescent="0.25">
      <c r="A855" s="131"/>
      <c r="B855" s="131"/>
      <c r="C855" s="131"/>
      <c r="D855" s="131"/>
      <c r="E855" s="133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</row>
    <row r="856" spans="1:21" x14ac:dyDescent="0.25">
      <c r="A856" s="131"/>
      <c r="B856" s="131"/>
      <c r="C856" s="131"/>
      <c r="D856" s="131"/>
      <c r="E856" s="133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</row>
    <row r="857" spans="1:21" x14ac:dyDescent="0.25">
      <c r="A857" s="131"/>
      <c r="B857" s="131"/>
      <c r="C857" s="131"/>
      <c r="D857" s="131"/>
      <c r="E857" s="133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</row>
    <row r="858" spans="1:21" x14ac:dyDescent="0.25">
      <c r="A858" s="131"/>
      <c r="B858" s="131"/>
      <c r="C858" s="131"/>
      <c r="D858" s="131"/>
      <c r="E858" s="133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</row>
    <row r="859" spans="1:21" x14ac:dyDescent="0.25">
      <c r="A859" s="131"/>
      <c r="B859" s="131"/>
      <c r="C859" s="131"/>
      <c r="D859" s="131"/>
      <c r="E859" s="133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</row>
    <row r="860" spans="1:21" x14ac:dyDescent="0.25">
      <c r="A860" s="131"/>
      <c r="B860" s="131"/>
      <c r="C860" s="131"/>
      <c r="D860" s="131"/>
      <c r="E860" s="133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</row>
    <row r="861" spans="1:21" x14ac:dyDescent="0.25">
      <c r="A861" s="131"/>
      <c r="B861" s="131"/>
      <c r="C861" s="131"/>
      <c r="D861" s="131"/>
      <c r="E861" s="133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</row>
    <row r="862" spans="1:21" x14ac:dyDescent="0.25">
      <c r="A862" s="131"/>
      <c r="B862" s="131"/>
      <c r="C862" s="131"/>
      <c r="D862" s="131"/>
      <c r="E862" s="133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</row>
    <row r="863" spans="1:21" x14ac:dyDescent="0.25">
      <c r="A863" s="131"/>
      <c r="B863" s="131"/>
      <c r="C863" s="131"/>
      <c r="D863" s="131"/>
      <c r="E863" s="133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</row>
    <row r="864" spans="1:21" x14ac:dyDescent="0.25">
      <c r="A864" s="131"/>
      <c r="B864" s="131"/>
      <c r="C864" s="131"/>
      <c r="D864" s="131"/>
      <c r="E864" s="133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</row>
    <row r="865" spans="1:21" x14ac:dyDescent="0.25">
      <c r="A865" s="131"/>
      <c r="B865" s="131"/>
      <c r="C865" s="131"/>
      <c r="D865" s="131"/>
      <c r="E865" s="133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</row>
    <row r="866" spans="1:21" x14ac:dyDescent="0.25">
      <c r="A866" s="131"/>
      <c r="B866" s="131"/>
      <c r="C866" s="131"/>
      <c r="D866" s="131"/>
      <c r="E866" s="133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</row>
    <row r="867" spans="1:21" x14ac:dyDescent="0.25">
      <c r="A867" s="131"/>
      <c r="B867" s="131"/>
      <c r="C867" s="131"/>
      <c r="D867" s="131"/>
      <c r="E867" s="133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</row>
    <row r="868" spans="1:21" x14ac:dyDescent="0.25">
      <c r="A868" s="131"/>
      <c r="B868" s="131"/>
      <c r="C868" s="131"/>
      <c r="D868" s="131"/>
      <c r="E868" s="133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</row>
    <row r="869" spans="1:21" x14ac:dyDescent="0.25">
      <c r="A869" s="131"/>
      <c r="B869" s="131"/>
      <c r="C869" s="131"/>
      <c r="D869" s="131"/>
      <c r="E869" s="133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</row>
    <row r="870" spans="1:21" x14ac:dyDescent="0.25">
      <c r="A870" s="131"/>
      <c r="B870" s="131"/>
      <c r="C870" s="131"/>
      <c r="D870" s="131"/>
      <c r="E870" s="133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</row>
    <row r="871" spans="1:21" x14ac:dyDescent="0.25">
      <c r="A871" s="131"/>
      <c r="B871" s="131"/>
      <c r="C871" s="131"/>
      <c r="D871" s="131"/>
      <c r="E871" s="133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</row>
    <row r="872" spans="1:21" x14ac:dyDescent="0.25">
      <c r="A872" s="131"/>
      <c r="B872" s="131"/>
      <c r="C872" s="131"/>
      <c r="D872" s="131"/>
      <c r="E872" s="133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</row>
    <row r="873" spans="1:21" x14ac:dyDescent="0.25">
      <c r="A873" s="131"/>
      <c r="B873" s="131"/>
      <c r="C873" s="131"/>
      <c r="D873" s="131"/>
      <c r="E873" s="133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</row>
    <row r="874" spans="1:21" x14ac:dyDescent="0.25">
      <c r="A874" s="131"/>
      <c r="B874" s="131"/>
      <c r="C874" s="131"/>
      <c r="D874" s="131"/>
      <c r="E874" s="133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</row>
    <row r="875" spans="1:21" x14ac:dyDescent="0.25">
      <c r="A875" s="131"/>
      <c r="B875" s="131"/>
      <c r="C875" s="131"/>
      <c r="D875" s="131"/>
      <c r="E875" s="133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</row>
    <row r="876" spans="1:21" x14ac:dyDescent="0.25">
      <c r="A876" s="131"/>
      <c r="B876" s="131"/>
      <c r="C876" s="131"/>
      <c r="D876" s="131"/>
      <c r="E876" s="133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</row>
    <row r="877" spans="1:21" x14ac:dyDescent="0.25">
      <c r="A877" s="131"/>
      <c r="B877" s="131"/>
      <c r="C877" s="131"/>
      <c r="D877" s="131"/>
      <c r="E877" s="133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</row>
    <row r="878" spans="1:21" x14ac:dyDescent="0.25">
      <c r="A878" s="131"/>
      <c r="B878" s="131"/>
      <c r="C878" s="131"/>
      <c r="D878" s="131"/>
      <c r="E878" s="133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</row>
    <row r="879" spans="1:21" x14ac:dyDescent="0.25">
      <c r="A879" s="131"/>
      <c r="B879" s="131"/>
      <c r="C879" s="131"/>
      <c r="D879" s="131"/>
      <c r="E879" s="133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</row>
    <row r="880" spans="1:21" x14ac:dyDescent="0.25">
      <c r="A880" s="131"/>
      <c r="B880" s="131"/>
      <c r="C880" s="131"/>
      <c r="D880" s="131"/>
      <c r="E880" s="133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</row>
    <row r="881" spans="1:21" x14ac:dyDescent="0.25">
      <c r="A881" s="131"/>
      <c r="B881" s="131"/>
      <c r="C881" s="131"/>
      <c r="D881" s="131"/>
      <c r="E881" s="133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</row>
    <row r="882" spans="1:21" x14ac:dyDescent="0.25">
      <c r="A882" s="131"/>
      <c r="B882" s="131"/>
      <c r="C882" s="131"/>
      <c r="D882" s="131"/>
      <c r="E882" s="133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</row>
    <row r="883" spans="1:21" x14ac:dyDescent="0.25">
      <c r="A883" s="131"/>
      <c r="B883" s="131"/>
      <c r="C883" s="131"/>
      <c r="D883" s="131"/>
      <c r="E883" s="133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</row>
    <row r="884" spans="1:21" x14ac:dyDescent="0.25">
      <c r="A884" s="131"/>
      <c r="B884" s="131"/>
      <c r="C884" s="131"/>
      <c r="D884" s="131"/>
      <c r="E884" s="133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</row>
    <row r="885" spans="1:21" x14ac:dyDescent="0.25">
      <c r="A885" s="131"/>
      <c r="B885" s="131"/>
      <c r="C885" s="131"/>
      <c r="D885" s="131"/>
      <c r="E885" s="133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</row>
    <row r="886" spans="1:21" x14ac:dyDescent="0.25">
      <c r="A886" s="131"/>
      <c r="B886" s="131"/>
      <c r="C886" s="131"/>
      <c r="D886" s="131"/>
      <c r="E886" s="133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</row>
    <row r="887" spans="1:21" x14ac:dyDescent="0.25">
      <c r="A887" s="131"/>
      <c r="B887" s="131"/>
      <c r="C887" s="131"/>
      <c r="D887" s="131"/>
      <c r="E887" s="133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</row>
    <row r="888" spans="1:21" x14ac:dyDescent="0.25">
      <c r="A888" s="131"/>
      <c r="B888" s="131"/>
      <c r="C888" s="131"/>
      <c r="D888" s="131"/>
      <c r="E888" s="133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</row>
    <row r="889" spans="1:21" x14ac:dyDescent="0.25">
      <c r="A889" s="131"/>
      <c r="B889" s="131"/>
      <c r="C889" s="131"/>
      <c r="D889" s="131"/>
      <c r="E889" s="133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</row>
    <row r="890" spans="1:21" x14ac:dyDescent="0.25">
      <c r="A890" s="131"/>
      <c r="B890" s="131"/>
      <c r="C890" s="131"/>
      <c r="D890" s="131"/>
      <c r="E890" s="133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</row>
    <row r="891" spans="1:21" x14ac:dyDescent="0.25">
      <c r="A891" s="131"/>
      <c r="B891" s="131"/>
      <c r="C891" s="131"/>
      <c r="D891" s="131"/>
      <c r="E891" s="133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</row>
    <row r="892" spans="1:21" x14ac:dyDescent="0.25">
      <c r="A892" s="131"/>
      <c r="B892" s="131"/>
      <c r="C892" s="131"/>
      <c r="D892" s="131"/>
      <c r="E892" s="133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</row>
    <row r="893" spans="1:21" x14ac:dyDescent="0.25">
      <c r="A893" s="131"/>
      <c r="B893" s="131"/>
      <c r="C893" s="131"/>
      <c r="D893" s="131"/>
      <c r="E893" s="133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</row>
    <row r="894" spans="1:21" x14ac:dyDescent="0.25">
      <c r="A894" s="131"/>
      <c r="B894" s="131"/>
      <c r="C894" s="131"/>
      <c r="D894" s="131"/>
      <c r="E894" s="133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</row>
    <row r="895" spans="1:21" x14ac:dyDescent="0.25">
      <c r="A895" s="131"/>
      <c r="B895" s="131"/>
      <c r="C895" s="131"/>
      <c r="D895" s="131"/>
      <c r="E895" s="133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</row>
    <row r="896" spans="1:21" x14ac:dyDescent="0.25">
      <c r="A896" s="131"/>
      <c r="B896" s="131"/>
      <c r="C896" s="131"/>
      <c r="D896" s="131"/>
      <c r="E896" s="133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</row>
    <row r="897" spans="1:21" x14ac:dyDescent="0.25">
      <c r="A897" s="131"/>
      <c r="B897" s="131"/>
      <c r="C897" s="131"/>
      <c r="D897" s="131"/>
      <c r="E897" s="133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</row>
    <row r="898" spans="1:21" x14ac:dyDescent="0.25">
      <c r="A898" s="131"/>
      <c r="B898" s="131"/>
      <c r="C898" s="131"/>
      <c r="D898" s="131"/>
      <c r="E898" s="133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</row>
    <row r="899" spans="1:21" x14ac:dyDescent="0.25">
      <c r="A899" s="131"/>
      <c r="B899" s="131"/>
      <c r="C899" s="131"/>
      <c r="D899" s="131"/>
      <c r="E899" s="133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</row>
    <row r="900" spans="1:21" x14ac:dyDescent="0.25">
      <c r="A900" s="131"/>
      <c r="B900" s="131"/>
      <c r="C900" s="131"/>
      <c r="D900" s="131"/>
      <c r="E900" s="133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</row>
    <row r="901" spans="1:21" x14ac:dyDescent="0.25">
      <c r="A901" s="131"/>
      <c r="B901" s="131"/>
      <c r="C901" s="131"/>
      <c r="D901" s="131"/>
      <c r="E901" s="133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</row>
    <row r="902" spans="1:21" x14ac:dyDescent="0.25">
      <c r="A902" s="131"/>
      <c r="B902" s="131"/>
      <c r="C902" s="131"/>
      <c r="D902" s="131"/>
      <c r="E902" s="133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</row>
    <row r="903" spans="1:21" x14ac:dyDescent="0.25">
      <c r="A903" s="131"/>
      <c r="B903" s="131"/>
      <c r="C903" s="131"/>
      <c r="D903" s="131"/>
      <c r="E903" s="133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</row>
    <row r="904" spans="1:21" x14ac:dyDescent="0.25">
      <c r="A904" s="131"/>
      <c r="B904" s="131"/>
      <c r="C904" s="131"/>
      <c r="D904" s="131"/>
      <c r="E904" s="133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</row>
    <row r="905" spans="1:21" x14ac:dyDescent="0.25">
      <c r="A905" s="131"/>
      <c r="B905" s="131"/>
      <c r="C905" s="131"/>
      <c r="D905" s="131"/>
      <c r="E905" s="133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</row>
    <row r="906" spans="1:21" x14ac:dyDescent="0.25">
      <c r="A906" s="131"/>
      <c r="B906" s="131"/>
      <c r="C906" s="131"/>
      <c r="D906" s="131"/>
      <c r="E906" s="133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</row>
    <row r="907" spans="1:21" x14ac:dyDescent="0.25">
      <c r="A907" s="131"/>
      <c r="B907" s="131"/>
      <c r="C907" s="131"/>
      <c r="D907" s="131"/>
      <c r="E907" s="133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</row>
    <row r="908" spans="1:21" x14ac:dyDescent="0.25">
      <c r="A908" s="131"/>
      <c r="B908" s="131"/>
      <c r="C908" s="131"/>
      <c r="D908" s="131"/>
      <c r="E908" s="133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</row>
    <row r="909" spans="1:21" x14ac:dyDescent="0.25">
      <c r="A909" s="131"/>
      <c r="B909" s="131"/>
      <c r="C909" s="131"/>
      <c r="D909" s="131"/>
      <c r="E909" s="133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</row>
    <row r="910" spans="1:21" x14ac:dyDescent="0.25">
      <c r="A910" s="131"/>
      <c r="B910" s="131"/>
      <c r="C910" s="131"/>
      <c r="D910" s="131"/>
      <c r="E910" s="133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</row>
    <row r="911" spans="1:21" x14ac:dyDescent="0.25">
      <c r="A911" s="131"/>
      <c r="B911" s="131"/>
      <c r="C911" s="131"/>
      <c r="D911" s="131"/>
      <c r="E911" s="133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</row>
    <row r="912" spans="1:21" x14ac:dyDescent="0.25">
      <c r="A912" s="131"/>
      <c r="B912" s="131"/>
      <c r="C912" s="131"/>
      <c r="D912" s="131"/>
      <c r="E912" s="133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</row>
    <row r="913" spans="1:21" x14ac:dyDescent="0.25">
      <c r="A913" s="131"/>
      <c r="B913" s="131"/>
      <c r="C913" s="131"/>
      <c r="D913" s="131"/>
      <c r="E913" s="133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</row>
    <row r="914" spans="1:21" x14ac:dyDescent="0.25">
      <c r="A914" s="131"/>
      <c r="B914" s="131"/>
      <c r="C914" s="131"/>
      <c r="D914" s="131"/>
      <c r="E914" s="133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</row>
    <row r="915" spans="1:21" x14ac:dyDescent="0.25">
      <c r="A915" s="131"/>
      <c r="B915" s="131"/>
      <c r="C915" s="131"/>
      <c r="D915" s="131"/>
      <c r="E915" s="133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</row>
    <row r="916" spans="1:21" x14ac:dyDescent="0.25">
      <c r="A916" s="131"/>
      <c r="B916" s="131"/>
      <c r="C916" s="131"/>
      <c r="D916" s="131"/>
      <c r="E916" s="133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</row>
    <row r="917" spans="1:21" x14ac:dyDescent="0.25">
      <c r="A917" s="131"/>
      <c r="B917" s="131"/>
      <c r="C917" s="131"/>
      <c r="D917" s="131"/>
      <c r="E917" s="133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</row>
    <row r="918" spans="1:21" x14ac:dyDescent="0.25">
      <c r="A918" s="131"/>
      <c r="B918" s="131"/>
      <c r="C918" s="131"/>
      <c r="D918" s="131"/>
      <c r="E918" s="133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</row>
    <row r="919" spans="1:21" x14ac:dyDescent="0.25">
      <c r="A919" s="131"/>
      <c r="B919" s="131"/>
      <c r="C919" s="131"/>
      <c r="D919" s="131"/>
      <c r="E919" s="133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</row>
    <row r="920" spans="1:21" x14ac:dyDescent="0.25">
      <c r="A920" s="131"/>
      <c r="B920" s="131"/>
      <c r="C920" s="131"/>
      <c r="D920" s="131"/>
      <c r="E920" s="133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</row>
    <row r="921" spans="1:21" x14ac:dyDescent="0.25">
      <c r="A921" s="131"/>
      <c r="B921" s="131"/>
      <c r="C921" s="131"/>
      <c r="D921" s="131"/>
      <c r="E921" s="133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</row>
    <row r="922" spans="1:21" x14ac:dyDescent="0.25">
      <c r="A922" s="131"/>
      <c r="B922" s="131"/>
      <c r="C922" s="131"/>
      <c r="D922" s="131"/>
      <c r="E922" s="133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</row>
    <row r="923" spans="1:21" x14ac:dyDescent="0.25">
      <c r="A923" s="131"/>
      <c r="B923" s="131"/>
      <c r="C923" s="131"/>
      <c r="D923" s="131"/>
      <c r="E923" s="133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</row>
    <row r="924" spans="1:21" x14ac:dyDescent="0.25">
      <c r="A924" s="131"/>
      <c r="B924" s="131"/>
      <c r="C924" s="131"/>
      <c r="D924" s="131"/>
      <c r="E924" s="133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</row>
    <row r="925" spans="1:21" x14ac:dyDescent="0.25">
      <c r="A925" s="131"/>
      <c r="B925" s="131"/>
      <c r="C925" s="131"/>
      <c r="D925" s="131"/>
      <c r="E925" s="133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</row>
    <row r="926" spans="1:21" x14ac:dyDescent="0.25">
      <c r="A926" s="131"/>
      <c r="B926" s="131"/>
      <c r="C926" s="131"/>
      <c r="D926" s="131"/>
      <c r="E926" s="133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</row>
    <row r="927" spans="1:21" x14ac:dyDescent="0.25">
      <c r="A927" s="131"/>
      <c r="B927" s="131"/>
      <c r="C927" s="131"/>
      <c r="D927" s="131"/>
      <c r="E927" s="133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</row>
    <row r="928" spans="1:21" x14ac:dyDescent="0.25">
      <c r="A928" s="131"/>
      <c r="B928" s="131"/>
      <c r="C928" s="131"/>
      <c r="D928" s="131"/>
      <c r="E928" s="133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</row>
    <row r="929" spans="1:21" x14ac:dyDescent="0.25">
      <c r="A929" s="131"/>
      <c r="B929" s="131"/>
      <c r="C929" s="131"/>
      <c r="D929" s="131"/>
      <c r="E929" s="133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</row>
    <row r="930" spans="1:21" x14ac:dyDescent="0.25">
      <c r="A930" s="131"/>
      <c r="B930" s="131"/>
      <c r="C930" s="131"/>
      <c r="D930" s="131"/>
      <c r="E930" s="133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</row>
    <row r="931" spans="1:21" x14ac:dyDescent="0.25">
      <c r="A931" s="131"/>
      <c r="B931" s="131"/>
      <c r="C931" s="131"/>
      <c r="D931" s="131"/>
      <c r="E931" s="133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</row>
    <row r="932" spans="1:21" x14ac:dyDescent="0.25">
      <c r="A932" s="131"/>
      <c r="B932" s="131"/>
      <c r="C932" s="131"/>
      <c r="D932" s="131"/>
      <c r="E932" s="133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</row>
    <row r="933" spans="1:21" x14ac:dyDescent="0.25">
      <c r="A933" s="131"/>
      <c r="B933" s="131"/>
      <c r="C933" s="131"/>
      <c r="D933" s="131"/>
      <c r="E933" s="133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</row>
    <row r="934" spans="1:21" x14ac:dyDescent="0.25">
      <c r="A934" s="131"/>
      <c r="B934" s="131"/>
      <c r="C934" s="131"/>
      <c r="D934" s="131"/>
      <c r="E934" s="133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</row>
    <row r="935" spans="1:21" x14ac:dyDescent="0.25">
      <c r="A935" s="131"/>
      <c r="B935" s="131"/>
      <c r="C935" s="131"/>
      <c r="D935" s="131"/>
      <c r="E935" s="133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</row>
    <row r="936" spans="1:21" x14ac:dyDescent="0.25">
      <c r="A936" s="131"/>
      <c r="B936" s="131"/>
      <c r="C936" s="131"/>
      <c r="D936" s="131"/>
      <c r="E936" s="133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</row>
    <row r="937" spans="1:21" x14ac:dyDescent="0.25">
      <c r="A937" s="131"/>
      <c r="B937" s="131"/>
      <c r="C937" s="131"/>
      <c r="D937" s="131"/>
      <c r="E937" s="133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</row>
    <row r="938" spans="1:21" x14ac:dyDescent="0.25">
      <c r="A938" s="131"/>
      <c r="B938" s="131"/>
      <c r="C938" s="131"/>
      <c r="D938" s="131"/>
      <c r="E938" s="133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</row>
    <row r="939" spans="1:21" x14ac:dyDescent="0.25">
      <c r="A939" s="131"/>
      <c r="B939" s="131"/>
      <c r="C939" s="131"/>
      <c r="D939" s="131"/>
      <c r="E939" s="133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</row>
    <row r="940" spans="1:21" x14ac:dyDescent="0.25">
      <c r="A940" s="131"/>
      <c r="B940" s="131"/>
      <c r="C940" s="131"/>
      <c r="D940" s="131"/>
      <c r="E940" s="133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</row>
    <row r="941" spans="1:21" x14ac:dyDescent="0.25">
      <c r="A941" s="131"/>
      <c r="B941" s="131"/>
      <c r="C941" s="131"/>
      <c r="D941" s="131"/>
      <c r="E941" s="133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</row>
    <row r="942" spans="1:21" x14ac:dyDescent="0.25">
      <c r="A942" s="131"/>
      <c r="B942" s="131"/>
      <c r="C942" s="131"/>
      <c r="D942" s="131"/>
      <c r="E942" s="133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</row>
    <row r="943" spans="1:21" x14ac:dyDescent="0.25">
      <c r="A943" s="131"/>
      <c r="B943" s="131"/>
      <c r="C943" s="131"/>
      <c r="D943" s="131"/>
      <c r="E943" s="133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</row>
    <row r="944" spans="1:21" x14ac:dyDescent="0.25">
      <c r="A944" s="131"/>
      <c r="B944" s="131"/>
      <c r="C944" s="131"/>
      <c r="D944" s="131"/>
      <c r="E944" s="133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</row>
    <row r="945" spans="1:21" x14ac:dyDescent="0.25">
      <c r="A945" s="131"/>
      <c r="B945" s="131"/>
      <c r="C945" s="131"/>
      <c r="D945" s="131"/>
      <c r="E945" s="133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</row>
    <row r="946" spans="1:21" x14ac:dyDescent="0.25">
      <c r="A946" s="131"/>
      <c r="B946" s="131"/>
      <c r="C946" s="131"/>
      <c r="D946" s="131"/>
      <c r="E946" s="133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</row>
    <row r="947" spans="1:21" x14ac:dyDescent="0.25">
      <c r="A947" s="131"/>
      <c r="B947" s="131"/>
      <c r="C947" s="131"/>
      <c r="D947" s="131"/>
      <c r="E947" s="133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</row>
    <row r="948" spans="1:21" x14ac:dyDescent="0.25">
      <c r="A948" s="131"/>
      <c r="B948" s="131"/>
      <c r="C948" s="131"/>
      <c r="D948" s="131"/>
      <c r="E948" s="133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</row>
    <row r="949" spans="1:21" x14ac:dyDescent="0.25">
      <c r="A949" s="131"/>
      <c r="B949" s="131"/>
      <c r="C949" s="131"/>
      <c r="D949" s="131"/>
      <c r="E949" s="133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</row>
    <row r="950" spans="1:21" x14ac:dyDescent="0.25">
      <c r="A950" s="131"/>
      <c r="B950" s="131"/>
      <c r="C950" s="131"/>
      <c r="D950" s="131"/>
      <c r="E950" s="133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</row>
    <row r="951" spans="1:21" x14ac:dyDescent="0.25">
      <c r="A951" s="131"/>
      <c r="B951" s="131"/>
      <c r="C951" s="131"/>
      <c r="D951" s="131"/>
      <c r="E951" s="133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</row>
    <row r="952" spans="1:21" x14ac:dyDescent="0.25">
      <c r="A952" s="131"/>
      <c r="B952" s="131"/>
      <c r="C952" s="131"/>
      <c r="D952" s="131"/>
      <c r="E952" s="133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</row>
    <row r="953" spans="1:21" x14ac:dyDescent="0.25">
      <c r="A953" s="131"/>
      <c r="B953" s="131"/>
      <c r="C953" s="131"/>
      <c r="D953" s="131"/>
      <c r="E953" s="133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</row>
    <row r="954" spans="1:21" x14ac:dyDescent="0.25">
      <c r="A954" s="131"/>
      <c r="B954" s="131"/>
      <c r="C954" s="131"/>
      <c r="D954" s="131"/>
      <c r="E954" s="133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</row>
    <row r="955" spans="1:21" x14ac:dyDescent="0.25">
      <c r="A955" s="131"/>
      <c r="B955" s="131"/>
      <c r="C955" s="131"/>
      <c r="D955" s="131"/>
      <c r="E955" s="133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</row>
    <row r="956" spans="1:21" x14ac:dyDescent="0.25">
      <c r="A956" s="131"/>
      <c r="B956" s="131"/>
      <c r="C956" s="131"/>
      <c r="D956" s="131"/>
      <c r="E956" s="133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</row>
    <row r="957" spans="1:21" x14ac:dyDescent="0.25">
      <c r="A957" s="131"/>
      <c r="B957" s="131"/>
      <c r="C957" s="131"/>
      <c r="D957" s="131"/>
      <c r="E957" s="133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</row>
    <row r="958" spans="1:21" x14ac:dyDescent="0.25">
      <c r="A958" s="131"/>
      <c r="B958" s="131"/>
      <c r="C958" s="131"/>
      <c r="D958" s="131"/>
      <c r="E958" s="133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</row>
    <row r="959" spans="1:21" x14ac:dyDescent="0.25">
      <c r="A959" s="131"/>
      <c r="B959" s="131"/>
      <c r="C959" s="131"/>
      <c r="D959" s="131"/>
      <c r="E959" s="133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</row>
    <row r="960" spans="1:21" x14ac:dyDescent="0.25">
      <c r="A960" s="131"/>
      <c r="B960" s="131"/>
      <c r="C960" s="131"/>
      <c r="D960" s="131"/>
      <c r="E960" s="133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</row>
    <row r="961" spans="1:21" x14ac:dyDescent="0.25">
      <c r="A961" s="131"/>
      <c r="B961" s="131"/>
      <c r="C961" s="131"/>
      <c r="D961" s="131"/>
      <c r="E961" s="133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</row>
    <row r="962" spans="1:21" x14ac:dyDescent="0.25">
      <c r="A962" s="131"/>
      <c r="B962" s="131"/>
      <c r="C962" s="131"/>
      <c r="D962" s="131"/>
      <c r="E962" s="133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</row>
    <row r="963" spans="1:21" x14ac:dyDescent="0.25">
      <c r="A963" s="131"/>
      <c r="B963" s="131"/>
      <c r="C963" s="131"/>
      <c r="D963" s="131"/>
      <c r="E963" s="133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</row>
    <row r="964" spans="1:21" x14ac:dyDescent="0.25">
      <c r="A964" s="131"/>
      <c r="B964" s="131"/>
      <c r="C964" s="131"/>
      <c r="D964" s="131"/>
      <c r="E964" s="133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</row>
    <row r="965" spans="1:21" x14ac:dyDescent="0.25">
      <c r="A965" s="131"/>
      <c r="B965" s="131"/>
      <c r="C965" s="131"/>
      <c r="D965" s="131"/>
      <c r="E965" s="133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</row>
    <row r="966" spans="1:21" x14ac:dyDescent="0.25">
      <c r="A966" s="131"/>
      <c r="B966" s="131"/>
      <c r="C966" s="131"/>
      <c r="D966" s="131"/>
      <c r="E966" s="133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</row>
    <row r="967" spans="1:21" x14ac:dyDescent="0.25">
      <c r="A967" s="131"/>
      <c r="B967" s="131"/>
      <c r="C967" s="131"/>
      <c r="D967" s="131"/>
      <c r="E967" s="133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</row>
    <row r="968" spans="1:21" x14ac:dyDescent="0.25">
      <c r="A968" s="131"/>
      <c r="B968" s="131"/>
      <c r="C968" s="131"/>
      <c r="D968" s="131"/>
      <c r="E968" s="133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</row>
    <row r="969" spans="1:21" x14ac:dyDescent="0.25">
      <c r="A969" s="131"/>
      <c r="B969" s="131"/>
      <c r="C969" s="131"/>
      <c r="D969" s="131"/>
      <c r="E969" s="133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</row>
    <row r="970" spans="1:21" x14ac:dyDescent="0.25">
      <c r="A970" s="131"/>
      <c r="B970" s="131"/>
      <c r="C970" s="131"/>
      <c r="D970" s="131"/>
      <c r="E970" s="133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</row>
    <row r="971" spans="1:21" x14ac:dyDescent="0.25">
      <c r="A971" s="131"/>
      <c r="B971" s="131"/>
      <c r="C971" s="131"/>
      <c r="D971" s="131"/>
      <c r="E971" s="133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</row>
    <row r="972" spans="1:21" x14ac:dyDescent="0.25">
      <c r="A972" s="131"/>
      <c r="B972" s="131"/>
      <c r="C972" s="131"/>
      <c r="D972" s="131"/>
      <c r="E972" s="133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</row>
    <row r="973" spans="1:21" x14ac:dyDescent="0.25">
      <c r="A973" s="131"/>
      <c r="B973" s="131"/>
      <c r="C973" s="131"/>
      <c r="D973" s="131"/>
      <c r="E973" s="133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</row>
    <row r="974" spans="1:21" x14ac:dyDescent="0.25">
      <c r="A974" s="131"/>
      <c r="B974" s="131"/>
      <c r="C974" s="131"/>
      <c r="D974" s="131"/>
      <c r="E974" s="133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</row>
    <row r="975" spans="1:21" x14ac:dyDescent="0.25">
      <c r="A975" s="131"/>
      <c r="B975" s="131"/>
      <c r="C975" s="131"/>
      <c r="D975" s="131"/>
      <c r="E975" s="133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</row>
    <row r="976" spans="1:21" x14ac:dyDescent="0.25">
      <c r="A976" s="131"/>
      <c r="B976" s="131"/>
      <c r="C976" s="131"/>
      <c r="D976" s="131"/>
      <c r="E976" s="133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</row>
    <row r="977" spans="1:21" x14ac:dyDescent="0.25">
      <c r="A977" s="131"/>
      <c r="B977" s="131"/>
      <c r="C977" s="131"/>
      <c r="D977" s="131"/>
      <c r="E977" s="133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</row>
    <row r="978" spans="1:21" x14ac:dyDescent="0.25">
      <c r="A978" s="131"/>
      <c r="B978" s="131"/>
      <c r="C978" s="131"/>
      <c r="D978" s="131"/>
      <c r="E978" s="133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</row>
    <row r="979" spans="1:21" x14ac:dyDescent="0.25">
      <c r="A979" s="131"/>
      <c r="B979" s="131"/>
      <c r="C979" s="131"/>
      <c r="D979" s="131"/>
      <c r="E979" s="133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</row>
    <row r="980" spans="1:21" x14ac:dyDescent="0.25">
      <c r="A980" s="131"/>
      <c r="B980" s="131"/>
      <c r="C980" s="131"/>
      <c r="D980" s="131"/>
      <c r="E980" s="133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</row>
    <row r="981" spans="1:21" x14ac:dyDescent="0.25">
      <c r="A981" s="131"/>
      <c r="B981" s="131"/>
      <c r="C981" s="131"/>
      <c r="D981" s="131"/>
      <c r="E981" s="133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</row>
    <row r="982" spans="1:21" x14ac:dyDescent="0.25">
      <c r="A982" s="131"/>
      <c r="B982" s="131"/>
      <c r="C982" s="131"/>
      <c r="D982" s="131"/>
      <c r="E982" s="133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</row>
    <row r="983" spans="1:21" x14ac:dyDescent="0.25">
      <c r="A983" s="131"/>
      <c r="B983" s="131"/>
      <c r="C983" s="131"/>
      <c r="D983" s="131"/>
      <c r="E983" s="133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</row>
    <row r="984" spans="1:21" x14ac:dyDescent="0.25">
      <c r="A984" s="131"/>
      <c r="B984" s="131"/>
      <c r="C984" s="131"/>
      <c r="D984" s="131"/>
      <c r="E984" s="133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</row>
    <row r="985" spans="1:21" x14ac:dyDescent="0.25">
      <c r="A985" s="131"/>
      <c r="B985" s="131"/>
      <c r="C985" s="131"/>
      <c r="D985" s="131"/>
      <c r="E985" s="133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</row>
    <row r="986" spans="1:21" x14ac:dyDescent="0.25">
      <c r="A986" s="131"/>
      <c r="B986" s="131"/>
      <c r="C986" s="131"/>
      <c r="D986" s="131"/>
      <c r="E986" s="133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</row>
    <row r="987" spans="1:21" x14ac:dyDescent="0.25">
      <c r="A987" s="131"/>
      <c r="B987" s="131"/>
      <c r="C987" s="131"/>
      <c r="D987" s="131"/>
      <c r="E987" s="133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</row>
    <row r="988" spans="1:21" x14ac:dyDescent="0.25">
      <c r="A988" s="131"/>
      <c r="B988" s="131"/>
      <c r="C988" s="131"/>
      <c r="D988" s="131"/>
      <c r="E988" s="133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</row>
    <row r="989" spans="1:21" x14ac:dyDescent="0.25">
      <c r="A989" s="131"/>
      <c r="B989" s="131"/>
      <c r="C989" s="131"/>
      <c r="D989" s="131"/>
      <c r="E989" s="133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</row>
    <row r="990" spans="1:21" x14ac:dyDescent="0.25">
      <c r="A990" s="131"/>
      <c r="B990" s="131"/>
      <c r="C990" s="131"/>
      <c r="D990" s="131"/>
      <c r="E990" s="133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</row>
    <row r="991" spans="1:21" x14ac:dyDescent="0.25">
      <c r="A991" s="131"/>
      <c r="B991" s="131"/>
      <c r="C991" s="131"/>
      <c r="D991" s="131"/>
      <c r="E991" s="133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</row>
    <row r="992" spans="1:21" x14ac:dyDescent="0.25">
      <c r="A992" s="131"/>
      <c r="B992" s="131"/>
      <c r="C992" s="131"/>
      <c r="D992" s="131"/>
      <c r="E992" s="133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</row>
    <row r="993" spans="1:21" x14ac:dyDescent="0.25">
      <c r="A993" s="131"/>
      <c r="B993" s="131"/>
      <c r="C993" s="131"/>
      <c r="D993" s="131"/>
      <c r="E993" s="133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</row>
    <row r="994" spans="1:21" x14ac:dyDescent="0.25">
      <c r="A994" s="131"/>
      <c r="B994" s="131"/>
      <c r="C994" s="131"/>
      <c r="D994" s="131"/>
      <c r="E994" s="133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</row>
    <row r="995" spans="1:21" x14ac:dyDescent="0.25">
      <c r="A995" s="131"/>
      <c r="B995" s="131"/>
      <c r="C995" s="131"/>
      <c r="D995" s="131"/>
      <c r="E995" s="133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</row>
    <row r="996" spans="1:21" x14ac:dyDescent="0.25">
      <c r="A996" s="131"/>
      <c r="B996" s="131"/>
      <c r="C996" s="131"/>
      <c r="D996" s="131"/>
      <c r="E996" s="133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</row>
    <row r="997" spans="1:21" x14ac:dyDescent="0.25">
      <c r="A997" s="131"/>
      <c r="B997" s="131"/>
      <c r="C997" s="131"/>
      <c r="D997" s="131"/>
      <c r="E997" s="133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</row>
    <row r="998" spans="1:21" x14ac:dyDescent="0.25">
      <c r="A998" s="131"/>
      <c r="B998" s="131"/>
      <c r="C998" s="131"/>
      <c r="D998" s="131"/>
      <c r="E998" s="133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</row>
    <row r="999" spans="1:21" x14ac:dyDescent="0.25">
      <c r="A999" s="131"/>
      <c r="B999" s="131"/>
      <c r="C999" s="131"/>
      <c r="D999" s="131"/>
      <c r="E999" s="133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</row>
    <row r="1000" spans="1:21" x14ac:dyDescent="0.25">
      <c r="A1000" s="131"/>
      <c r="B1000" s="131"/>
      <c r="C1000" s="131"/>
      <c r="D1000" s="131"/>
      <c r="E1000" s="133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</row>
    <row r="1001" spans="1:21" x14ac:dyDescent="0.25">
      <c r="A1001" s="131"/>
      <c r="B1001" s="131"/>
      <c r="C1001" s="131"/>
      <c r="D1001" s="131"/>
      <c r="E1001" s="133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</row>
    <row r="1002" spans="1:21" x14ac:dyDescent="0.25">
      <c r="A1002" s="131"/>
      <c r="B1002" s="131"/>
      <c r="C1002" s="131"/>
      <c r="D1002" s="131"/>
      <c r="E1002" s="133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</row>
    <row r="1003" spans="1:21" x14ac:dyDescent="0.25">
      <c r="A1003" s="131"/>
      <c r="B1003" s="131"/>
      <c r="C1003" s="131"/>
      <c r="D1003" s="131"/>
      <c r="E1003" s="133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</row>
    <row r="1004" spans="1:21" x14ac:dyDescent="0.25">
      <c r="A1004" s="131"/>
      <c r="B1004" s="131"/>
      <c r="C1004" s="131"/>
      <c r="D1004" s="131"/>
      <c r="E1004" s="133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</row>
    <row r="1005" spans="1:21" x14ac:dyDescent="0.25">
      <c r="A1005" s="131"/>
      <c r="B1005" s="131"/>
      <c r="C1005" s="131"/>
      <c r="D1005" s="131"/>
      <c r="E1005" s="133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</row>
    <row r="1006" spans="1:21" x14ac:dyDescent="0.25">
      <c r="A1006" s="131"/>
      <c r="B1006" s="131"/>
      <c r="C1006" s="131"/>
      <c r="D1006" s="131"/>
      <c r="E1006" s="133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</row>
    <row r="1007" spans="1:21" x14ac:dyDescent="0.25">
      <c r="A1007" s="131"/>
      <c r="B1007" s="131"/>
      <c r="C1007" s="131"/>
      <c r="D1007" s="131"/>
      <c r="E1007" s="133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</row>
    <row r="1008" spans="1:21" x14ac:dyDescent="0.25">
      <c r="A1008" s="131"/>
      <c r="B1008" s="131"/>
      <c r="C1008" s="131"/>
      <c r="D1008" s="131"/>
      <c r="E1008" s="133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</row>
    <row r="1009" spans="1:21" x14ac:dyDescent="0.25">
      <c r="A1009" s="131"/>
      <c r="B1009" s="131"/>
      <c r="C1009" s="131"/>
      <c r="D1009" s="131"/>
      <c r="E1009" s="133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</row>
    <row r="1010" spans="1:21" x14ac:dyDescent="0.25">
      <c r="A1010" s="131"/>
      <c r="B1010" s="131"/>
      <c r="C1010" s="131"/>
      <c r="D1010" s="131"/>
      <c r="E1010" s="133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</row>
    <row r="1011" spans="1:21" x14ac:dyDescent="0.25">
      <c r="A1011" s="131"/>
      <c r="B1011" s="131"/>
      <c r="C1011" s="131"/>
      <c r="D1011" s="131"/>
      <c r="E1011" s="133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</row>
    <row r="1012" spans="1:21" x14ac:dyDescent="0.25">
      <c r="A1012" s="131"/>
      <c r="B1012" s="131"/>
      <c r="C1012" s="131"/>
      <c r="D1012" s="131"/>
      <c r="E1012" s="133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</row>
    <row r="1013" spans="1:21" x14ac:dyDescent="0.25">
      <c r="A1013" s="131"/>
      <c r="B1013" s="131"/>
      <c r="C1013" s="131"/>
      <c r="D1013" s="131"/>
      <c r="E1013" s="133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</row>
    <row r="1014" spans="1:21" x14ac:dyDescent="0.25">
      <c r="A1014" s="131"/>
      <c r="B1014" s="131"/>
      <c r="C1014" s="131"/>
      <c r="D1014" s="131"/>
      <c r="E1014" s="133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</row>
    <row r="1015" spans="1:21" x14ac:dyDescent="0.25">
      <c r="A1015" s="131"/>
      <c r="B1015" s="131"/>
      <c r="C1015" s="131"/>
      <c r="D1015" s="131"/>
      <c r="E1015" s="133"/>
      <c r="F1015" s="131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1"/>
    </row>
    <row r="1016" spans="1:21" x14ac:dyDescent="0.25">
      <c r="A1016" s="131"/>
      <c r="B1016" s="131"/>
      <c r="C1016" s="131"/>
      <c r="D1016" s="131"/>
      <c r="E1016" s="133"/>
      <c r="F1016" s="131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1"/>
    </row>
    <row r="1017" spans="1:21" x14ac:dyDescent="0.25">
      <c r="A1017" s="131"/>
      <c r="B1017" s="131"/>
      <c r="C1017" s="131"/>
      <c r="D1017" s="131"/>
      <c r="E1017" s="133"/>
      <c r="F1017" s="131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1"/>
    </row>
    <row r="1018" spans="1:21" x14ac:dyDescent="0.25">
      <c r="A1018" s="131"/>
      <c r="B1018" s="131"/>
      <c r="C1018" s="131"/>
      <c r="D1018" s="131"/>
      <c r="E1018" s="133"/>
      <c r="F1018" s="131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1"/>
    </row>
    <row r="1019" spans="1:21" x14ac:dyDescent="0.25">
      <c r="A1019" s="131"/>
      <c r="B1019" s="131"/>
      <c r="C1019" s="131"/>
      <c r="D1019" s="131"/>
      <c r="E1019" s="133"/>
      <c r="F1019" s="131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1"/>
    </row>
    <row r="1020" spans="1:21" x14ac:dyDescent="0.25">
      <c r="A1020" s="131"/>
      <c r="B1020" s="131"/>
      <c r="C1020" s="131"/>
      <c r="D1020" s="131"/>
      <c r="E1020" s="133"/>
      <c r="F1020" s="131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1"/>
    </row>
    <row r="1021" spans="1:21" x14ac:dyDescent="0.25">
      <c r="A1021" s="131"/>
      <c r="B1021" s="131"/>
      <c r="C1021" s="131"/>
      <c r="D1021" s="131"/>
      <c r="E1021" s="133"/>
      <c r="F1021" s="131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1"/>
    </row>
    <row r="1022" spans="1:21" x14ac:dyDescent="0.25">
      <c r="A1022" s="131"/>
      <c r="B1022" s="131"/>
      <c r="C1022" s="131"/>
      <c r="D1022" s="131"/>
      <c r="E1022" s="133"/>
      <c r="F1022" s="131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1"/>
    </row>
    <row r="1023" spans="1:21" x14ac:dyDescent="0.25">
      <c r="A1023" s="131"/>
      <c r="B1023" s="131"/>
      <c r="C1023" s="131"/>
      <c r="D1023" s="131"/>
      <c r="E1023" s="133"/>
      <c r="F1023" s="131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1"/>
    </row>
    <row r="1024" spans="1:21" x14ac:dyDescent="0.25">
      <c r="A1024" s="131"/>
      <c r="B1024" s="131"/>
      <c r="C1024" s="131"/>
      <c r="D1024" s="131"/>
      <c r="E1024" s="133"/>
      <c r="F1024" s="131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1"/>
    </row>
    <row r="1025" spans="1:21" x14ac:dyDescent="0.25">
      <c r="A1025" s="131"/>
      <c r="B1025" s="131"/>
      <c r="C1025" s="131"/>
      <c r="D1025" s="131"/>
      <c r="E1025" s="133"/>
      <c r="F1025" s="131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1"/>
    </row>
    <row r="1026" spans="1:21" x14ac:dyDescent="0.25">
      <c r="A1026" s="131"/>
      <c r="B1026" s="131"/>
      <c r="C1026" s="131"/>
      <c r="D1026" s="131"/>
      <c r="E1026" s="133"/>
      <c r="F1026" s="131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1"/>
    </row>
    <row r="1027" spans="1:21" x14ac:dyDescent="0.25">
      <c r="A1027" s="131"/>
      <c r="B1027" s="131"/>
      <c r="C1027" s="131"/>
      <c r="D1027" s="131"/>
      <c r="E1027" s="133"/>
      <c r="F1027" s="131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1"/>
    </row>
    <row r="1028" spans="1:21" x14ac:dyDescent="0.25">
      <c r="A1028" s="131"/>
      <c r="B1028" s="131"/>
      <c r="C1028" s="131"/>
      <c r="D1028" s="131"/>
      <c r="E1028" s="133"/>
      <c r="F1028" s="131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1"/>
    </row>
    <row r="1029" spans="1:21" x14ac:dyDescent="0.25">
      <c r="A1029" s="131"/>
      <c r="B1029" s="131"/>
      <c r="C1029" s="131"/>
      <c r="D1029" s="131"/>
      <c r="E1029" s="133"/>
      <c r="F1029" s="131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1"/>
    </row>
    <row r="1030" spans="1:21" x14ac:dyDescent="0.25">
      <c r="A1030" s="131"/>
      <c r="B1030" s="131"/>
      <c r="C1030" s="131"/>
      <c r="D1030" s="131"/>
      <c r="E1030" s="133"/>
      <c r="F1030" s="131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1"/>
    </row>
    <row r="1031" spans="1:21" x14ac:dyDescent="0.25">
      <c r="A1031" s="131"/>
      <c r="B1031" s="131"/>
      <c r="C1031" s="131"/>
      <c r="D1031" s="131"/>
      <c r="E1031" s="133"/>
      <c r="F1031" s="131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1"/>
    </row>
    <row r="1032" spans="1:21" x14ac:dyDescent="0.25">
      <c r="A1032" s="131"/>
      <c r="B1032" s="131"/>
      <c r="C1032" s="131"/>
      <c r="D1032" s="131"/>
      <c r="E1032" s="133"/>
      <c r="F1032" s="131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1"/>
    </row>
    <row r="1033" spans="1:21" x14ac:dyDescent="0.25">
      <c r="A1033" s="131"/>
      <c r="B1033" s="131"/>
      <c r="C1033" s="131"/>
      <c r="D1033" s="131"/>
      <c r="E1033" s="133"/>
      <c r="F1033" s="131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1"/>
    </row>
    <row r="1034" spans="1:21" x14ac:dyDescent="0.25">
      <c r="A1034" s="131"/>
      <c r="B1034" s="131"/>
      <c r="C1034" s="131"/>
      <c r="D1034" s="131"/>
      <c r="E1034" s="133"/>
      <c r="F1034" s="131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1"/>
    </row>
    <row r="1035" spans="1:21" x14ac:dyDescent="0.25">
      <c r="A1035" s="131"/>
      <c r="B1035" s="131"/>
      <c r="C1035" s="131"/>
      <c r="D1035" s="131"/>
      <c r="E1035" s="133"/>
      <c r="F1035" s="131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1"/>
    </row>
    <row r="1036" spans="1:21" x14ac:dyDescent="0.25">
      <c r="A1036" s="131"/>
      <c r="B1036" s="131"/>
      <c r="C1036" s="131"/>
      <c r="D1036" s="131"/>
      <c r="E1036" s="133"/>
      <c r="F1036" s="131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1"/>
    </row>
    <row r="1037" spans="1:21" x14ac:dyDescent="0.25">
      <c r="A1037" s="131"/>
      <c r="B1037" s="131"/>
      <c r="C1037" s="131"/>
      <c r="D1037" s="131"/>
      <c r="E1037" s="133"/>
      <c r="F1037" s="131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1"/>
    </row>
    <row r="1038" spans="1:21" x14ac:dyDescent="0.25">
      <c r="A1038" s="131"/>
      <c r="B1038" s="131"/>
      <c r="C1038" s="131"/>
      <c r="D1038" s="131"/>
      <c r="E1038" s="133"/>
      <c r="F1038" s="131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1"/>
    </row>
    <row r="1039" spans="1:21" x14ac:dyDescent="0.25">
      <c r="A1039" s="131"/>
      <c r="B1039" s="131"/>
      <c r="C1039" s="131"/>
      <c r="D1039" s="131"/>
      <c r="E1039" s="133"/>
      <c r="F1039" s="131"/>
      <c r="G1039" s="131"/>
      <c r="H1039" s="131"/>
      <c r="I1039" s="131"/>
      <c r="J1039" s="131"/>
      <c r="K1039" s="131"/>
      <c r="L1039" s="131"/>
      <c r="M1039" s="131"/>
      <c r="N1039" s="131"/>
      <c r="O1039" s="131"/>
      <c r="P1039" s="131"/>
      <c r="Q1039" s="131"/>
      <c r="R1039" s="131"/>
      <c r="S1039" s="131"/>
      <c r="T1039" s="131"/>
      <c r="U1039" s="131"/>
    </row>
    <row r="1040" spans="1:21" x14ac:dyDescent="0.25">
      <c r="A1040" s="131"/>
      <c r="B1040" s="131"/>
      <c r="C1040" s="131"/>
      <c r="D1040" s="131"/>
      <c r="E1040" s="133"/>
      <c r="F1040" s="131"/>
      <c r="G1040" s="131"/>
      <c r="H1040" s="131"/>
      <c r="I1040" s="131"/>
      <c r="J1040" s="131"/>
      <c r="K1040" s="131"/>
      <c r="L1040" s="131"/>
      <c r="M1040" s="131"/>
      <c r="N1040" s="131"/>
      <c r="O1040" s="131"/>
      <c r="P1040" s="131"/>
      <c r="Q1040" s="131"/>
      <c r="R1040" s="131"/>
      <c r="S1040" s="131"/>
      <c r="T1040" s="131"/>
      <c r="U1040" s="131"/>
    </row>
    <row r="1041" spans="1:21" x14ac:dyDescent="0.25">
      <c r="A1041" s="131"/>
      <c r="B1041" s="131"/>
      <c r="C1041" s="131"/>
      <c r="D1041" s="131"/>
      <c r="E1041" s="133"/>
      <c r="F1041" s="131"/>
      <c r="G1041" s="131"/>
      <c r="H1041" s="131"/>
      <c r="I1041" s="131"/>
      <c r="J1041" s="131"/>
      <c r="K1041" s="131"/>
      <c r="L1041" s="131"/>
      <c r="M1041" s="131"/>
      <c r="N1041" s="131"/>
      <c r="O1041" s="131"/>
      <c r="P1041" s="131"/>
      <c r="Q1041" s="131"/>
      <c r="R1041" s="131"/>
      <c r="S1041" s="131"/>
      <c r="T1041" s="131"/>
      <c r="U1041" s="131"/>
    </row>
    <row r="1042" spans="1:21" x14ac:dyDescent="0.25">
      <c r="A1042" s="131"/>
      <c r="B1042" s="131"/>
      <c r="C1042" s="131"/>
      <c r="D1042" s="131"/>
      <c r="E1042" s="133"/>
      <c r="F1042" s="131"/>
      <c r="G1042" s="131"/>
      <c r="H1042" s="131"/>
      <c r="I1042" s="131"/>
      <c r="J1042" s="131"/>
      <c r="K1042" s="131"/>
      <c r="L1042" s="131"/>
      <c r="M1042" s="131"/>
      <c r="N1042" s="131"/>
      <c r="O1042" s="131"/>
      <c r="P1042" s="131"/>
      <c r="Q1042" s="131"/>
      <c r="R1042" s="131"/>
      <c r="S1042" s="131"/>
      <c r="T1042" s="131"/>
      <c r="U1042" s="131"/>
    </row>
    <row r="1043" spans="1:21" x14ac:dyDescent="0.25">
      <c r="A1043" s="131"/>
      <c r="B1043" s="131"/>
      <c r="C1043" s="131"/>
      <c r="D1043" s="131"/>
      <c r="E1043" s="133"/>
      <c r="F1043" s="131"/>
      <c r="G1043" s="131"/>
      <c r="H1043" s="131"/>
      <c r="I1043" s="131"/>
      <c r="J1043" s="131"/>
      <c r="K1043" s="131"/>
      <c r="L1043" s="131"/>
      <c r="M1043" s="131"/>
      <c r="N1043" s="131"/>
      <c r="O1043" s="131"/>
      <c r="P1043" s="131"/>
      <c r="Q1043" s="131"/>
      <c r="R1043" s="131"/>
      <c r="S1043" s="131"/>
      <c r="T1043" s="131"/>
      <c r="U1043" s="131"/>
    </row>
    <row r="1044" spans="1:21" x14ac:dyDescent="0.25">
      <c r="A1044" s="131"/>
      <c r="B1044" s="131"/>
      <c r="C1044" s="131"/>
      <c r="D1044" s="131"/>
      <c r="E1044" s="133"/>
      <c r="F1044" s="131"/>
      <c r="G1044" s="131"/>
      <c r="H1044" s="131"/>
      <c r="I1044" s="131"/>
      <c r="J1044" s="131"/>
      <c r="K1044" s="131"/>
      <c r="L1044" s="131"/>
      <c r="M1044" s="131"/>
      <c r="N1044" s="131"/>
      <c r="O1044" s="131"/>
      <c r="P1044" s="131"/>
      <c r="Q1044" s="131"/>
      <c r="R1044" s="131"/>
      <c r="S1044" s="131"/>
      <c r="T1044" s="131"/>
      <c r="U1044" s="131"/>
    </row>
    <row r="1045" spans="1:21" x14ac:dyDescent="0.25">
      <c r="A1045" s="131"/>
      <c r="B1045" s="131"/>
      <c r="C1045" s="131"/>
      <c r="D1045" s="131"/>
      <c r="E1045" s="133"/>
      <c r="F1045" s="131"/>
      <c r="G1045" s="131"/>
      <c r="H1045" s="131"/>
      <c r="I1045" s="131"/>
      <c r="J1045" s="131"/>
      <c r="K1045" s="131"/>
      <c r="L1045" s="131"/>
      <c r="M1045" s="131"/>
      <c r="N1045" s="131"/>
      <c r="O1045" s="131"/>
      <c r="P1045" s="131"/>
      <c r="Q1045" s="131"/>
      <c r="R1045" s="131"/>
      <c r="S1045" s="131"/>
      <c r="T1045" s="131"/>
      <c r="U1045" s="131"/>
    </row>
    <row r="1046" spans="1:21" x14ac:dyDescent="0.25">
      <c r="A1046" s="131"/>
      <c r="B1046" s="131"/>
      <c r="C1046" s="131"/>
      <c r="D1046" s="131"/>
      <c r="E1046" s="133"/>
      <c r="F1046" s="131"/>
      <c r="G1046" s="131"/>
      <c r="H1046" s="131"/>
      <c r="I1046" s="131"/>
      <c r="J1046" s="131"/>
      <c r="K1046" s="131"/>
      <c r="L1046" s="131"/>
      <c r="M1046" s="131"/>
      <c r="N1046" s="131"/>
      <c r="O1046" s="131"/>
      <c r="P1046" s="131"/>
      <c r="Q1046" s="131"/>
      <c r="R1046" s="131"/>
      <c r="S1046" s="131"/>
      <c r="T1046" s="131"/>
      <c r="U1046" s="131"/>
    </row>
    <row r="1047" spans="1:21" x14ac:dyDescent="0.25">
      <c r="A1047" s="131"/>
      <c r="B1047" s="131"/>
      <c r="C1047" s="131"/>
      <c r="D1047" s="131"/>
      <c r="E1047" s="133"/>
      <c r="F1047" s="131"/>
      <c r="G1047" s="131"/>
      <c r="H1047" s="131"/>
      <c r="I1047" s="131"/>
      <c r="J1047" s="131"/>
      <c r="K1047" s="131"/>
      <c r="L1047" s="131"/>
      <c r="M1047" s="131"/>
      <c r="N1047" s="131"/>
      <c r="O1047" s="131"/>
      <c r="P1047" s="131"/>
      <c r="Q1047" s="131"/>
      <c r="R1047" s="131"/>
      <c r="S1047" s="131"/>
      <c r="T1047" s="131"/>
      <c r="U1047" s="131"/>
    </row>
    <row r="1048" spans="1:21" x14ac:dyDescent="0.25">
      <c r="A1048" s="131"/>
      <c r="B1048" s="131"/>
      <c r="C1048" s="131"/>
      <c r="D1048" s="131"/>
      <c r="E1048" s="133"/>
      <c r="F1048" s="131"/>
      <c r="G1048" s="131"/>
      <c r="H1048" s="131"/>
      <c r="I1048" s="131"/>
      <c r="J1048" s="131"/>
      <c r="K1048" s="131"/>
      <c r="L1048" s="131"/>
      <c r="M1048" s="131"/>
      <c r="N1048" s="131"/>
      <c r="O1048" s="131"/>
      <c r="P1048" s="131"/>
      <c r="Q1048" s="131"/>
      <c r="R1048" s="131"/>
      <c r="S1048" s="131"/>
      <c r="T1048" s="131"/>
      <c r="U1048" s="131"/>
    </row>
    <row r="1049" spans="1:21" x14ac:dyDescent="0.25">
      <c r="A1049" s="131"/>
      <c r="B1049" s="131"/>
      <c r="C1049" s="131"/>
      <c r="D1049" s="131"/>
      <c r="E1049" s="133"/>
      <c r="F1049" s="131"/>
      <c r="G1049" s="131"/>
      <c r="H1049" s="131"/>
      <c r="I1049" s="131"/>
      <c r="J1049" s="131"/>
      <c r="K1049" s="131"/>
      <c r="L1049" s="131"/>
      <c r="M1049" s="131"/>
      <c r="N1049" s="131"/>
      <c r="O1049" s="131"/>
      <c r="P1049" s="131"/>
      <c r="Q1049" s="131"/>
      <c r="R1049" s="131"/>
      <c r="S1049" s="131"/>
      <c r="T1049" s="131"/>
      <c r="U1049" s="131"/>
    </row>
    <row r="1050" spans="1:21" x14ac:dyDescent="0.25">
      <c r="A1050" s="131"/>
      <c r="B1050" s="131"/>
      <c r="C1050" s="131"/>
      <c r="D1050" s="131"/>
      <c r="E1050" s="133"/>
      <c r="F1050" s="131"/>
      <c r="G1050" s="131"/>
      <c r="H1050" s="131"/>
      <c r="I1050" s="131"/>
      <c r="J1050" s="131"/>
      <c r="K1050" s="131"/>
      <c r="L1050" s="131"/>
      <c r="M1050" s="131"/>
      <c r="N1050" s="131"/>
      <c r="O1050" s="131"/>
      <c r="P1050" s="131"/>
      <c r="Q1050" s="131"/>
      <c r="R1050" s="131"/>
      <c r="S1050" s="131"/>
      <c r="T1050" s="131"/>
      <c r="U1050" s="131"/>
    </row>
    <row r="1051" spans="1:21" x14ac:dyDescent="0.25">
      <c r="A1051" s="131"/>
      <c r="B1051" s="131"/>
      <c r="C1051" s="131"/>
      <c r="D1051" s="131"/>
      <c r="E1051" s="133"/>
      <c r="F1051" s="131"/>
      <c r="G1051" s="131"/>
      <c r="H1051" s="131"/>
      <c r="I1051" s="131"/>
      <c r="J1051" s="131"/>
      <c r="K1051" s="131"/>
      <c r="L1051" s="131"/>
      <c r="M1051" s="131"/>
      <c r="N1051" s="131"/>
      <c r="O1051" s="131"/>
      <c r="P1051" s="131"/>
      <c r="Q1051" s="131"/>
      <c r="R1051" s="131"/>
      <c r="S1051" s="131"/>
      <c r="T1051" s="131"/>
      <c r="U1051" s="131"/>
    </row>
    <row r="1052" spans="1:21" x14ac:dyDescent="0.25">
      <c r="A1052" s="131"/>
      <c r="B1052" s="131"/>
      <c r="C1052" s="131"/>
      <c r="D1052" s="131"/>
      <c r="E1052" s="133"/>
      <c r="F1052" s="131"/>
      <c r="G1052" s="131"/>
      <c r="H1052" s="131"/>
      <c r="I1052" s="131"/>
      <c r="J1052" s="131"/>
      <c r="K1052" s="131"/>
      <c r="L1052" s="131"/>
      <c r="M1052" s="131"/>
      <c r="N1052" s="131"/>
      <c r="O1052" s="131"/>
      <c r="P1052" s="131"/>
      <c r="Q1052" s="131"/>
      <c r="R1052" s="131"/>
      <c r="S1052" s="131"/>
      <c r="T1052" s="131"/>
      <c r="U1052" s="131"/>
    </row>
    <row r="1053" spans="1:21" x14ac:dyDescent="0.25">
      <c r="A1053" s="131"/>
      <c r="B1053" s="131"/>
      <c r="C1053" s="131"/>
      <c r="D1053" s="131"/>
      <c r="E1053" s="133"/>
      <c r="F1053" s="131"/>
      <c r="G1053" s="131"/>
      <c r="H1053" s="131"/>
      <c r="I1053" s="131"/>
      <c r="J1053" s="131"/>
      <c r="K1053" s="131"/>
      <c r="L1053" s="131"/>
      <c r="M1053" s="131"/>
      <c r="N1053" s="131"/>
      <c r="O1053" s="131"/>
      <c r="P1053" s="131"/>
      <c r="Q1053" s="131"/>
      <c r="R1053" s="131"/>
      <c r="S1053" s="131"/>
      <c r="T1053" s="131"/>
      <c r="U1053" s="131"/>
    </row>
    <row r="1054" spans="1:21" x14ac:dyDescent="0.25">
      <c r="A1054" s="131"/>
      <c r="B1054" s="131"/>
      <c r="C1054" s="131"/>
      <c r="D1054" s="131"/>
      <c r="E1054" s="133"/>
      <c r="F1054" s="131"/>
      <c r="G1054" s="131"/>
      <c r="H1054" s="131"/>
      <c r="I1054" s="131"/>
      <c r="J1054" s="131"/>
      <c r="K1054" s="131"/>
      <c r="L1054" s="131"/>
      <c r="M1054" s="131"/>
      <c r="N1054" s="131"/>
      <c r="O1054" s="131"/>
      <c r="P1054" s="131"/>
      <c r="Q1054" s="131"/>
      <c r="R1054" s="131"/>
      <c r="S1054" s="131"/>
      <c r="T1054" s="131"/>
      <c r="U1054" s="131"/>
    </row>
    <row r="1055" spans="1:21" x14ac:dyDescent="0.25">
      <c r="A1055" s="131"/>
      <c r="B1055" s="131"/>
      <c r="C1055" s="131"/>
      <c r="D1055" s="131"/>
      <c r="E1055" s="133"/>
      <c r="F1055" s="131"/>
      <c r="G1055" s="131"/>
      <c r="H1055" s="131"/>
      <c r="I1055" s="131"/>
      <c r="J1055" s="131"/>
      <c r="K1055" s="131"/>
      <c r="L1055" s="131"/>
      <c r="M1055" s="131"/>
      <c r="N1055" s="131"/>
      <c r="O1055" s="131"/>
      <c r="P1055" s="131"/>
      <c r="Q1055" s="131"/>
      <c r="R1055" s="131"/>
      <c r="S1055" s="131"/>
      <c r="T1055" s="131"/>
      <c r="U1055" s="131"/>
    </row>
    <row r="1056" spans="1:21" x14ac:dyDescent="0.25">
      <c r="A1056" s="131"/>
      <c r="B1056" s="131"/>
      <c r="C1056" s="131"/>
      <c r="D1056" s="131"/>
      <c r="E1056" s="133"/>
      <c r="F1056" s="131"/>
      <c r="G1056" s="131"/>
      <c r="H1056" s="131"/>
      <c r="I1056" s="131"/>
      <c r="J1056" s="131"/>
      <c r="K1056" s="131"/>
      <c r="L1056" s="131"/>
      <c r="M1056" s="131"/>
      <c r="N1056" s="131"/>
      <c r="O1056" s="131"/>
      <c r="P1056" s="131"/>
      <c r="Q1056" s="131"/>
      <c r="R1056" s="131"/>
      <c r="S1056" s="131"/>
      <c r="T1056" s="131"/>
      <c r="U1056" s="131"/>
    </row>
    <row r="1057" spans="1:21" x14ac:dyDescent="0.25">
      <c r="A1057" s="131"/>
      <c r="B1057" s="131"/>
      <c r="C1057" s="131"/>
      <c r="D1057" s="131"/>
      <c r="E1057" s="133"/>
      <c r="F1057" s="131"/>
      <c r="G1057" s="131"/>
      <c r="H1057" s="131"/>
      <c r="I1057" s="131"/>
      <c r="J1057" s="131"/>
      <c r="K1057" s="131"/>
      <c r="L1057" s="131"/>
      <c r="M1057" s="131"/>
      <c r="N1057" s="131"/>
      <c r="O1057" s="131"/>
      <c r="P1057" s="131"/>
      <c r="Q1057" s="131"/>
      <c r="R1057" s="131"/>
      <c r="S1057" s="131"/>
      <c r="T1057" s="131"/>
      <c r="U1057" s="131"/>
    </row>
    <row r="1058" spans="1:21" x14ac:dyDescent="0.25">
      <c r="A1058" s="131"/>
      <c r="B1058" s="131"/>
      <c r="C1058" s="131"/>
      <c r="D1058" s="131"/>
      <c r="E1058" s="133"/>
      <c r="F1058" s="131"/>
      <c r="G1058" s="131"/>
      <c r="H1058" s="131"/>
      <c r="I1058" s="131"/>
      <c r="J1058" s="131"/>
      <c r="K1058" s="131"/>
      <c r="L1058" s="131"/>
      <c r="M1058" s="131"/>
      <c r="N1058" s="131"/>
      <c r="O1058" s="131"/>
      <c r="P1058" s="131"/>
      <c r="Q1058" s="131"/>
      <c r="R1058" s="131"/>
      <c r="S1058" s="131"/>
      <c r="T1058" s="131"/>
      <c r="U1058" s="131"/>
    </row>
    <row r="1059" spans="1:21" x14ac:dyDescent="0.25">
      <c r="A1059" s="131"/>
      <c r="B1059" s="131"/>
      <c r="C1059" s="131"/>
      <c r="D1059" s="131"/>
      <c r="E1059" s="133"/>
      <c r="F1059" s="131"/>
      <c r="G1059" s="131"/>
      <c r="H1059" s="131"/>
      <c r="I1059" s="131"/>
      <c r="J1059" s="131"/>
      <c r="K1059" s="131"/>
      <c r="L1059" s="131"/>
      <c r="M1059" s="131"/>
      <c r="N1059" s="131"/>
      <c r="O1059" s="131"/>
      <c r="P1059" s="131"/>
      <c r="Q1059" s="131"/>
      <c r="R1059" s="131"/>
      <c r="S1059" s="131"/>
      <c r="T1059" s="131"/>
      <c r="U1059" s="131"/>
    </row>
    <row r="1060" spans="1:21" x14ac:dyDescent="0.25">
      <c r="A1060" s="131"/>
      <c r="B1060" s="131"/>
      <c r="C1060" s="131"/>
      <c r="D1060" s="131"/>
      <c r="E1060" s="133"/>
      <c r="F1060" s="131"/>
      <c r="G1060" s="131"/>
      <c r="H1060" s="131"/>
      <c r="I1060" s="131"/>
      <c r="J1060" s="131"/>
      <c r="K1060" s="131"/>
      <c r="L1060" s="131"/>
      <c r="M1060" s="131"/>
      <c r="N1060" s="131"/>
      <c r="O1060" s="131"/>
      <c r="P1060" s="131"/>
      <c r="Q1060" s="131"/>
      <c r="R1060" s="131"/>
      <c r="S1060" s="131"/>
      <c r="T1060" s="131"/>
      <c r="U1060" s="131"/>
    </row>
    <row r="1061" spans="1:21" x14ac:dyDescent="0.25">
      <c r="A1061" s="131"/>
      <c r="B1061" s="131"/>
      <c r="C1061" s="131"/>
      <c r="D1061" s="131"/>
      <c r="E1061" s="133"/>
      <c r="F1061" s="131"/>
      <c r="G1061" s="131"/>
      <c r="H1061" s="131"/>
      <c r="I1061" s="131"/>
      <c r="J1061" s="131"/>
      <c r="K1061" s="131"/>
      <c r="L1061" s="131"/>
      <c r="M1061" s="131"/>
      <c r="N1061" s="131"/>
      <c r="O1061" s="131"/>
      <c r="P1061" s="131"/>
      <c r="Q1061" s="131"/>
      <c r="R1061" s="131"/>
      <c r="S1061" s="131"/>
      <c r="T1061" s="131"/>
      <c r="U1061" s="131"/>
    </row>
    <row r="1062" spans="1:21" x14ac:dyDescent="0.25">
      <c r="A1062" s="131"/>
      <c r="B1062" s="131"/>
      <c r="C1062" s="131"/>
      <c r="D1062" s="131"/>
      <c r="E1062" s="133"/>
      <c r="F1062" s="131"/>
      <c r="G1062" s="131"/>
      <c r="H1062" s="131"/>
      <c r="I1062" s="131"/>
      <c r="J1062" s="131"/>
      <c r="K1062" s="131"/>
      <c r="L1062" s="131"/>
      <c r="M1062" s="131"/>
      <c r="N1062" s="131"/>
      <c r="O1062" s="131"/>
      <c r="P1062" s="131"/>
      <c r="Q1062" s="131"/>
      <c r="R1062" s="131"/>
      <c r="S1062" s="131"/>
      <c r="T1062" s="131"/>
      <c r="U1062" s="131"/>
    </row>
    <row r="1063" spans="1:21" x14ac:dyDescent="0.25">
      <c r="A1063" s="131"/>
      <c r="B1063" s="131"/>
      <c r="C1063" s="131"/>
      <c r="D1063" s="131"/>
      <c r="E1063" s="133"/>
      <c r="F1063" s="131"/>
      <c r="G1063" s="131"/>
      <c r="H1063" s="131"/>
      <c r="I1063" s="131"/>
      <c r="J1063" s="131"/>
      <c r="K1063" s="131"/>
      <c r="L1063" s="131"/>
      <c r="M1063" s="131"/>
      <c r="N1063" s="131"/>
      <c r="O1063" s="131"/>
      <c r="P1063" s="131"/>
      <c r="Q1063" s="131"/>
      <c r="R1063" s="131"/>
      <c r="S1063" s="131"/>
      <c r="T1063" s="131"/>
      <c r="U1063" s="131"/>
    </row>
    <row r="1064" spans="1:21" x14ac:dyDescent="0.25">
      <c r="A1064" s="131"/>
      <c r="B1064" s="131"/>
      <c r="C1064" s="131"/>
      <c r="D1064" s="131"/>
      <c r="E1064" s="133"/>
      <c r="F1064" s="131"/>
      <c r="G1064" s="131"/>
      <c r="H1064" s="131"/>
      <c r="I1064" s="131"/>
      <c r="J1064" s="131"/>
      <c r="K1064" s="131"/>
      <c r="L1064" s="131"/>
      <c r="M1064" s="131"/>
      <c r="N1064" s="131"/>
      <c r="O1064" s="131"/>
      <c r="P1064" s="131"/>
      <c r="Q1064" s="131"/>
      <c r="R1064" s="131"/>
      <c r="S1064" s="131"/>
      <c r="T1064" s="131"/>
      <c r="U1064" s="131"/>
    </row>
    <row r="1065" spans="1:21" x14ac:dyDescent="0.25">
      <c r="A1065" s="131"/>
      <c r="B1065" s="131"/>
      <c r="C1065" s="131"/>
      <c r="D1065" s="131"/>
      <c r="E1065" s="133"/>
      <c r="F1065" s="131"/>
      <c r="G1065" s="131"/>
      <c r="H1065" s="131"/>
      <c r="I1065" s="131"/>
      <c r="J1065" s="131"/>
      <c r="K1065" s="131"/>
      <c r="L1065" s="131"/>
      <c r="M1065" s="131"/>
      <c r="N1065" s="131"/>
      <c r="O1065" s="131"/>
      <c r="P1065" s="131"/>
      <c r="Q1065" s="131"/>
      <c r="R1065" s="131"/>
      <c r="S1065" s="131"/>
      <c r="T1065" s="131"/>
      <c r="U1065" s="131"/>
    </row>
    <row r="1066" spans="1:21" x14ac:dyDescent="0.25">
      <c r="A1066" s="131"/>
      <c r="B1066" s="131"/>
      <c r="C1066" s="131"/>
      <c r="D1066" s="131"/>
      <c r="E1066" s="133"/>
      <c r="F1066" s="131"/>
      <c r="G1066" s="131"/>
      <c r="H1066" s="131"/>
      <c r="I1066" s="131"/>
      <c r="J1066" s="131"/>
      <c r="K1066" s="131"/>
      <c r="L1066" s="131"/>
      <c r="M1066" s="131"/>
      <c r="N1066" s="131"/>
      <c r="O1066" s="131"/>
      <c r="P1066" s="131"/>
      <c r="Q1066" s="131"/>
      <c r="R1066" s="131"/>
      <c r="S1066" s="131"/>
      <c r="T1066" s="131"/>
      <c r="U1066" s="131"/>
    </row>
    <row r="1067" spans="1:21" x14ac:dyDescent="0.25">
      <c r="A1067" s="131"/>
      <c r="B1067" s="131"/>
      <c r="C1067" s="131"/>
      <c r="D1067" s="131"/>
      <c r="E1067" s="133"/>
      <c r="F1067" s="131"/>
      <c r="G1067" s="131"/>
      <c r="H1067" s="131"/>
      <c r="I1067" s="131"/>
      <c r="J1067" s="131"/>
      <c r="K1067" s="131"/>
      <c r="L1067" s="131"/>
      <c r="M1067" s="131"/>
      <c r="N1067" s="131"/>
      <c r="O1067" s="131"/>
      <c r="P1067" s="131"/>
      <c r="Q1067" s="131"/>
      <c r="R1067" s="131"/>
      <c r="S1067" s="131"/>
      <c r="T1067" s="131"/>
      <c r="U1067" s="131"/>
    </row>
    <row r="1068" spans="1:21" x14ac:dyDescent="0.25">
      <c r="A1068" s="131"/>
      <c r="B1068" s="131"/>
      <c r="C1068" s="131"/>
      <c r="D1068" s="131"/>
      <c r="E1068" s="133"/>
      <c r="F1068" s="131"/>
      <c r="G1068" s="131"/>
      <c r="H1068" s="131"/>
      <c r="I1068" s="131"/>
      <c r="J1068" s="131"/>
      <c r="K1068" s="131"/>
      <c r="L1068" s="131"/>
      <c r="M1068" s="131"/>
      <c r="N1068" s="131"/>
      <c r="O1068" s="131"/>
      <c r="P1068" s="131"/>
      <c r="Q1068" s="131"/>
      <c r="R1068" s="131"/>
      <c r="S1068" s="131"/>
      <c r="T1068" s="131"/>
      <c r="U1068" s="131"/>
    </row>
    <row r="1069" spans="1:21" x14ac:dyDescent="0.25">
      <c r="A1069" s="131"/>
      <c r="B1069" s="131"/>
      <c r="C1069" s="131"/>
      <c r="D1069" s="131"/>
      <c r="E1069" s="133"/>
      <c r="F1069" s="131"/>
      <c r="G1069" s="131"/>
      <c r="H1069" s="131"/>
      <c r="I1069" s="131"/>
      <c r="J1069" s="131"/>
      <c r="K1069" s="131"/>
      <c r="L1069" s="131"/>
      <c r="M1069" s="131"/>
      <c r="N1069" s="131"/>
      <c r="O1069" s="131"/>
      <c r="P1069" s="131"/>
      <c r="Q1069" s="131"/>
      <c r="R1069" s="131"/>
      <c r="S1069" s="131"/>
      <c r="T1069" s="131"/>
      <c r="U1069" s="131"/>
    </row>
    <row r="1070" spans="1:21" x14ac:dyDescent="0.25">
      <c r="A1070" s="131"/>
      <c r="B1070" s="131"/>
      <c r="C1070" s="131"/>
      <c r="D1070" s="131"/>
      <c r="E1070" s="133"/>
      <c r="F1070" s="131"/>
      <c r="G1070" s="131"/>
      <c r="H1070" s="131"/>
      <c r="I1070" s="131"/>
      <c r="J1070" s="131"/>
      <c r="K1070" s="131"/>
      <c r="L1070" s="131"/>
      <c r="M1070" s="131"/>
      <c r="N1070" s="131"/>
      <c r="O1070" s="131"/>
      <c r="P1070" s="131"/>
      <c r="Q1070" s="131"/>
      <c r="R1070" s="131"/>
      <c r="S1070" s="131"/>
      <c r="T1070" s="131"/>
      <c r="U1070" s="131"/>
    </row>
    <row r="1071" spans="1:21" x14ac:dyDescent="0.25">
      <c r="A1071" s="131"/>
      <c r="B1071" s="131"/>
      <c r="C1071" s="131"/>
      <c r="D1071" s="131"/>
      <c r="E1071" s="133"/>
      <c r="F1071" s="131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1"/>
    </row>
    <row r="1072" spans="1:21" x14ac:dyDescent="0.25">
      <c r="A1072" s="131"/>
      <c r="B1072" s="131"/>
      <c r="C1072" s="131"/>
      <c r="D1072" s="131"/>
      <c r="E1072" s="133"/>
      <c r="F1072" s="131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1"/>
    </row>
    <row r="1073" spans="1:21" x14ac:dyDescent="0.25">
      <c r="A1073" s="131"/>
      <c r="B1073" s="131"/>
      <c r="C1073" s="131"/>
      <c r="D1073" s="131"/>
      <c r="E1073" s="133"/>
      <c r="F1073" s="131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1"/>
    </row>
    <row r="1074" spans="1:21" x14ac:dyDescent="0.25">
      <c r="A1074" s="131"/>
      <c r="B1074" s="131"/>
      <c r="C1074" s="131"/>
      <c r="D1074" s="131"/>
      <c r="E1074" s="133"/>
      <c r="F1074" s="131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1"/>
    </row>
    <row r="1075" spans="1:21" x14ac:dyDescent="0.25">
      <c r="A1075" s="131"/>
      <c r="B1075" s="131"/>
      <c r="C1075" s="131"/>
      <c r="D1075" s="131"/>
      <c r="E1075" s="133"/>
      <c r="F1075" s="131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1"/>
    </row>
    <row r="1076" spans="1:21" x14ac:dyDescent="0.25">
      <c r="A1076" s="131"/>
      <c r="B1076" s="131"/>
      <c r="C1076" s="131"/>
      <c r="D1076" s="131"/>
      <c r="E1076" s="133"/>
      <c r="F1076" s="131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1"/>
    </row>
    <row r="1077" spans="1:21" x14ac:dyDescent="0.25">
      <c r="A1077" s="131"/>
      <c r="B1077" s="131"/>
      <c r="C1077" s="131"/>
      <c r="D1077" s="131"/>
      <c r="E1077" s="133"/>
      <c r="F1077" s="131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1"/>
    </row>
    <row r="1078" spans="1:21" x14ac:dyDescent="0.25">
      <c r="A1078" s="131"/>
      <c r="B1078" s="131"/>
      <c r="C1078" s="131"/>
      <c r="D1078" s="131"/>
      <c r="E1078" s="133"/>
      <c r="F1078" s="131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1"/>
    </row>
    <row r="1079" spans="1:21" x14ac:dyDescent="0.25">
      <c r="A1079" s="131"/>
      <c r="B1079" s="131"/>
      <c r="C1079" s="131"/>
      <c r="D1079" s="131"/>
      <c r="E1079" s="133"/>
      <c r="F1079" s="131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1"/>
    </row>
    <row r="1080" spans="1:21" x14ac:dyDescent="0.25">
      <c r="A1080" s="131"/>
      <c r="B1080" s="131"/>
      <c r="C1080" s="131"/>
      <c r="D1080" s="131"/>
      <c r="E1080" s="133"/>
      <c r="F1080" s="131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1"/>
    </row>
    <row r="1081" spans="1:21" x14ac:dyDescent="0.25">
      <c r="A1081" s="131"/>
      <c r="B1081" s="131"/>
      <c r="C1081" s="131"/>
      <c r="D1081" s="131"/>
      <c r="E1081" s="133"/>
      <c r="F1081" s="131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1"/>
    </row>
    <row r="1082" spans="1:21" x14ac:dyDescent="0.25">
      <c r="A1082" s="131"/>
      <c r="B1082" s="131"/>
      <c r="C1082" s="131"/>
      <c r="D1082" s="131"/>
      <c r="E1082" s="133"/>
      <c r="F1082" s="131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1"/>
    </row>
    <row r="1083" spans="1:21" x14ac:dyDescent="0.25">
      <c r="A1083" s="131"/>
      <c r="B1083" s="131"/>
      <c r="C1083" s="131"/>
      <c r="D1083" s="131"/>
      <c r="E1083" s="133"/>
      <c r="F1083" s="131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1"/>
    </row>
    <row r="1084" spans="1:21" x14ac:dyDescent="0.25">
      <c r="A1084" s="131"/>
      <c r="B1084" s="131"/>
      <c r="C1084" s="131"/>
      <c r="D1084" s="131"/>
      <c r="E1084" s="133"/>
      <c r="F1084" s="131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1"/>
    </row>
    <row r="1085" spans="1:21" x14ac:dyDescent="0.25">
      <c r="A1085" s="131"/>
      <c r="B1085" s="131"/>
      <c r="C1085" s="131"/>
      <c r="D1085" s="131"/>
      <c r="E1085" s="133"/>
      <c r="F1085" s="131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1"/>
    </row>
    <row r="1086" spans="1:21" x14ac:dyDescent="0.25">
      <c r="A1086" s="131"/>
      <c r="B1086" s="131"/>
      <c r="C1086" s="131"/>
      <c r="D1086" s="131"/>
      <c r="E1086" s="133"/>
      <c r="F1086" s="131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1"/>
    </row>
    <row r="1087" spans="1:21" x14ac:dyDescent="0.25">
      <c r="A1087" s="131"/>
      <c r="B1087" s="131"/>
      <c r="C1087" s="131"/>
      <c r="D1087" s="131"/>
      <c r="E1087" s="133"/>
      <c r="F1087" s="131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1"/>
    </row>
    <row r="1088" spans="1:21" x14ac:dyDescent="0.25">
      <c r="A1088" s="131"/>
      <c r="B1088" s="131"/>
      <c r="C1088" s="131"/>
      <c r="D1088" s="131"/>
      <c r="E1088" s="133"/>
      <c r="F1088" s="131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1"/>
    </row>
    <row r="1089" spans="1:21" x14ac:dyDescent="0.25">
      <c r="A1089" s="131"/>
      <c r="B1089" s="131"/>
      <c r="C1089" s="131"/>
      <c r="D1089" s="131"/>
      <c r="E1089" s="133"/>
      <c r="F1089" s="131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1"/>
    </row>
    <row r="1090" spans="1:21" x14ac:dyDescent="0.25">
      <c r="A1090" s="131"/>
      <c r="B1090" s="131"/>
      <c r="C1090" s="131"/>
      <c r="D1090" s="131"/>
      <c r="E1090" s="133"/>
      <c r="F1090" s="131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1"/>
    </row>
    <row r="1091" spans="1:21" x14ac:dyDescent="0.25">
      <c r="A1091" s="131"/>
      <c r="B1091" s="131"/>
      <c r="C1091" s="131"/>
      <c r="D1091" s="131"/>
      <c r="E1091" s="133"/>
      <c r="F1091" s="131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1"/>
    </row>
    <row r="1092" spans="1:21" x14ac:dyDescent="0.25">
      <c r="A1092" s="131"/>
      <c r="B1092" s="131"/>
      <c r="C1092" s="131"/>
      <c r="D1092" s="131"/>
      <c r="E1092" s="133"/>
      <c r="F1092" s="131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1"/>
    </row>
    <row r="1093" spans="1:21" x14ac:dyDescent="0.25">
      <c r="A1093" s="131"/>
      <c r="B1093" s="131"/>
      <c r="C1093" s="131"/>
      <c r="D1093" s="131"/>
      <c r="E1093" s="133"/>
      <c r="F1093" s="131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1"/>
    </row>
    <row r="1094" spans="1:21" x14ac:dyDescent="0.25">
      <c r="A1094" s="131"/>
      <c r="B1094" s="131"/>
      <c r="C1094" s="131"/>
      <c r="D1094" s="131"/>
      <c r="E1094" s="133"/>
      <c r="F1094" s="131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1"/>
    </row>
    <row r="1095" spans="1:21" x14ac:dyDescent="0.25">
      <c r="A1095" s="131"/>
      <c r="B1095" s="131"/>
      <c r="C1095" s="131"/>
      <c r="D1095" s="131"/>
      <c r="E1095" s="133"/>
      <c r="F1095" s="131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1"/>
    </row>
    <row r="1096" spans="1:21" x14ac:dyDescent="0.25">
      <c r="A1096" s="131"/>
      <c r="B1096" s="131"/>
      <c r="C1096" s="131"/>
      <c r="D1096" s="131"/>
      <c r="E1096" s="133"/>
      <c r="F1096" s="131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1"/>
    </row>
    <row r="1097" spans="1:21" x14ac:dyDescent="0.25">
      <c r="A1097" s="131"/>
      <c r="B1097" s="131"/>
      <c r="C1097" s="131"/>
      <c r="D1097" s="131"/>
      <c r="E1097" s="133"/>
      <c r="F1097" s="131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1"/>
    </row>
    <row r="1098" spans="1:21" x14ac:dyDescent="0.25">
      <c r="A1098" s="131"/>
      <c r="B1098" s="131"/>
      <c r="C1098" s="131"/>
      <c r="D1098" s="131"/>
      <c r="E1098" s="133"/>
      <c r="F1098" s="131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1"/>
    </row>
    <row r="1099" spans="1:21" x14ac:dyDescent="0.25">
      <c r="A1099" s="131"/>
      <c r="B1099" s="131"/>
      <c r="C1099" s="131"/>
      <c r="D1099" s="131"/>
      <c r="E1099" s="133"/>
      <c r="F1099" s="131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1"/>
    </row>
    <row r="1100" spans="1:21" x14ac:dyDescent="0.25">
      <c r="A1100" s="131"/>
      <c r="B1100" s="131"/>
      <c r="C1100" s="131"/>
      <c r="D1100" s="131"/>
      <c r="E1100" s="133"/>
      <c r="F1100" s="131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1"/>
    </row>
    <row r="1101" spans="1:21" x14ac:dyDescent="0.25">
      <c r="A1101" s="131"/>
      <c r="B1101" s="131"/>
      <c r="C1101" s="131"/>
      <c r="D1101" s="131"/>
      <c r="E1101" s="133"/>
      <c r="F1101" s="131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1"/>
    </row>
    <row r="1102" spans="1:21" x14ac:dyDescent="0.25">
      <c r="A1102" s="131"/>
      <c r="B1102" s="131"/>
      <c r="C1102" s="131"/>
      <c r="D1102" s="131"/>
      <c r="E1102" s="133"/>
      <c r="F1102" s="131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1"/>
    </row>
    <row r="1103" spans="1:21" x14ac:dyDescent="0.25">
      <c r="A1103" s="131"/>
      <c r="B1103" s="131"/>
      <c r="C1103" s="131"/>
      <c r="D1103" s="131"/>
      <c r="E1103" s="133"/>
      <c r="F1103" s="131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1"/>
    </row>
    <row r="1104" spans="1:21" x14ac:dyDescent="0.25">
      <c r="A1104" s="131"/>
      <c r="B1104" s="131"/>
      <c r="C1104" s="131"/>
      <c r="D1104" s="131"/>
      <c r="E1104" s="133"/>
      <c r="F1104" s="131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1"/>
    </row>
    <row r="1105" spans="1:21" x14ac:dyDescent="0.25">
      <c r="A1105" s="131"/>
      <c r="B1105" s="131"/>
      <c r="C1105" s="131"/>
      <c r="D1105" s="131"/>
      <c r="E1105" s="133"/>
      <c r="F1105" s="131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1"/>
    </row>
    <row r="1106" spans="1:21" x14ac:dyDescent="0.25">
      <c r="A1106" s="131"/>
      <c r="B1106" s="131"/>
      <c r="C1106" s="131"/>
      <c r="D1106" s="131"/>
      <c r="E1106" s="133"/>
      <c r="F1106" s="131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1"/>
    </row>
    <row r="1107" spans="1:21" x14ac:dyDescent="0.25">
      <c r="A1107" s="131"/>
      <c r="B1107" s="131"/>
      <c r="C1107" s="131"/>
      <c r="D1107" s="131"/>
      <c r="E1107" s="133"/>
      <c r="F1107" s="131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1"/>
    </row>
    <row r="1108" spans="1:21" x14ac:dyDescent="0.25">
      <c r="A1108" s="131"/>
      <c r="B1108" s="131"/>
      <c r="C1108" s="131"/>
      <c r="D1108" s="131"/>
      <c r="E1108" s="133"/>
      <c r="F1108" s="131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1"/>
    </row>
    <row r="1109" spans="1:21" x14ac:dyDescent="0.25">
      <c r="A1109" s="131"/>
      <c r="B1109" s="131"/>
      <c r="C1109" s="131"/>
      <c r="D1109" s="131"/>
      <c r="E1109" s="133"/>
      <c r="F1109" s="131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1"/>
    </row>
    <row r="1110" spans="1:21" x14ac:dyDescent="0.25">
      <c r="A1110" s="131"/>
      <c r="B1110" s="131"/>
      <c r="C1110" s="131"/>
      <c r="D1110" s="131"/>
      <c r="E1110" s="133"/>
      <c r="F1110" s="131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1"/>
    </row>
    <row r="1111" spans="1:21" x14ac:dyDescent="0.25">
      <c r="A1111" s="131"/>
      <c r="B1111" s="131"/>
      <c r="C1111" s="131"/>
      <c r="D1111" s="131"/>
      <c r="E1111" s="133"/>
      <c r="F1111" s="131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1"/>
    </row>
    <row r="1112" spans="1:21" x14ac:dyDescent="0.25">
      <c r="A1112" s="131"/>
      <c r="B1112" s="131"/>
      <c r="C1112" s="131"/>
      <c r="D1112" s="131"/>
      <c r="E1112" s="133"/>
      <c r="F1112" s="131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1"/>
    </row>
    <row r="1113" spans="1:21" x14ac:dyDescent="0.25">
      <c r="A1113" s="131"/>
      <c r="B1113" s="131"/>
      <c r="C1113" s="131"/>
      <c r="D1113" s="131"/>
      <c r="E1113" s="133"/>
      <c r="F1113" s="131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1"/>
    </row>
    <row r="1114" spans="1:21" x14ac:dyDescent="0.25">
      <c r="A1114" s="131"/>
      <c r="B1114" s="131"/>
      <c r="C1114" s="131"/>
      <c r="D1114" s="131"/>
      <c r="E1114" s="133"/>
      <c r="F1114" s="131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1"/>
    </row>
    <row r="1115" spans="1:21" x14ac:dyDescent="0.25">
      <c r="A1115" s="131"/>
      <c r="B1115" s="131"/>
      <c r="C1115" s="131"/>
      <c r="D1115" s="131"/>
      <c r="E1115" s="133"/>
      <c r="F1115" s="131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1"/>
    </row>
    <row r="1116" spans="1:21" x14ac:dyDescent="0.25">
      <c r="A1116" s="131"/>
      <c r="B1116" s="131"/>
      <c r="C1116" s="131"/>
      <c r="D1116" s="131"/>
      <c r="E1116" s="133"/>
      <c r="F1116" s="131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1"/>
    </row>
    <row r="1117" spans="1:21" x14ac:dyDescent="0.25">
      <c r="A1117" s="131"/>
      <c r="B1117" s="131"/>
      <c r="C1117" s="131"/>
      <c r="D1117" s="131"/>
      <c r="E1117" s="133"/>
      <c r="F1117" s="131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1"/>
    </row>
    <row r="1118" spans="1:21" x14ac:dyDescent="0.25">
      <c r="A1118" s="131"/>
      <c r="B1118" s="131"/>
      <c r="C1118" s="131"/>
      <c r="D1118" s="131"/>
      <c r="E1118" s="133"/>
      <c r="F1118" s="131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1"/>
    </row>
    <row r="1119" spans="1:21" x14ac:dyDescent="0.25">
      <c r="A1119" s="131"/>
      <c r="B1119" s="131"/>
      <c r="C1119" s="131"/>
      <c r="D1119" s="131"/>
      <c r="E1119" s="133"/>
      <c r="F1119" s="131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1"/>
    </row>
    <row r="1120" spans="1:21" x14ac:dyDescent="0.25">
      <c r="A1120" s="131"/>
      <c r="B1120" s="131"/>
      <c r="C1120" s="131"/>
      <c r="D1120" s="131"/>
      <c r="E1120" s="133"/>
      <c r="F1120" s="131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1"/>
    </row>
    <row r="1121" spans="1:21" x14ac:dyDescent="0.25">
      <c r="A1121" s="131"/>
      <c r="B1121" s="131"/>
      <c r="C1121" s="131"/>
      <c r="D1121" s="131"/>
      <c r="E1121" s="133"/>
      <c r="F1121" s="131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1"/>
    </row>
    <row r="1122" spans="1:21" x14ac:dyDescent="0.25">
      <c r="A1122" s="131"/>
      <c r="B1122" s="131"/>
      <c r="C1122" s="131"/>
      <c r="D1122" s="131"/>
      <c r="E1122" s="133"/>
      <c r="F1122" s="131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1"/>
    </row>
    <row r="1123" spans="1:21" x14ac:dyDescent="0.25">
      <c r="A1123" s="131"/>
      <c r="B1123" s="131"/>
      <c r="C1123" s="131"/>
      <c r="D1123" s="131"/>
      <c r="E1123" s="133"/>
      <c r="F1123" s="131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1"/>
    </row>
    <row r="1124" spans="1:21" x14ac:dyDescent="0.25">
      <c r="A1124" s="131"/>
      <c r="B1124" s="131"/>
      <c r="C1124" s="131"/>
      <c r="D1124" s="131"/>
      <c r="E1124" s="133"/>
      <c r="F1124" s="131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1"/>
    </row>
    <row r="1125" spans="1:21" x14ac:dyDescent="0.25">
      <c r="A1125" s="131"/>
      <c r="B1125" s="131"/>
      <c r="C1125" s="131"/>
      <c r="D1125" s="131"/>
      <c r="E1125" s="133"/>
      <c r="F1125" s="131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1"/>
    </row>
    <row r="1126" spans="1:21" x14ac:dyDescent="0.25">
      <c r="A1126" s="131"/>
      <c r="B1126" s="131"/>
      <c r="C1126" s="131"/>
      <c r="D1126" s="131"/>
      <c r="E1126" s="133"/>
      <c r="F1126" s="131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1"/>
    </row>
    <row r="1127" spans="1:21" x14ac:dyDescent="0.25">
      <c r="A1127" s="131"/>
      <c r="B1127" s="131"/>
      <c r="C1127" s="131"/>
      <c r="D1127" s="131"/>
      <c r="E1127" s="133"/>
      <c r="F1127" s="131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1"/>
    </row>
    <row r="1128" spans="1:21" x14ac:dyDescent="0.25">
      <c r="A1128" s="131"/>
      <c r="B1128" s="131"/>
      <c r="C1128" s="131"/>
      <c r="D1128" s="131"/>
      <c r="E1128" s="133"/>
      <c r="F1128" s="131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1"/>
    </row>
    <row r="1129" spans="1:21" x14ac:dyDescent="0.25">
      <c r="A1129" s="131"/>
      <c r="B1129" s="131"/>
      <c r="C1129" s="131"/>
      <c r="D1129" s="131"/>
      <c r="E1129" s="133"/>
      <c r="F1129" s="131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1"/>
    </row>
    <row r="1130" spans="1:21" x14ac:dyDescent="0.25">
      <c r="A1130" s="131"/>
      <c r="B1130" s="131"/>
      <c r="C1130" s="131"/>
      <c r="D1130" s="131"/>
      <c r="E1130" s="133"/>
      <c r="F1130" s="131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1"/>
    </row>
    <row r="1131" spans="1:21" x14ac:dyDescent="0.25">
      <c r="A1131" s="131"/>
      <c r="B1131" s="131"/>
      <c r="C1131" s="131"/>
      <c r="D1131" s="131"/>
      <c r="E1131" s="133"/>
      <c r="F1131" s="131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1"/>
    </row>
    <row r="1132" spans="1:21" x14ac:dyDescent="0.25">
      <c r="A1132" s="131"/>
      <c r="B1132" s="131"/>
      <c r="C1132" s="131"/>
      <c r="D1132" s="131"/>
      <c r="E1132" s="133"/>
      <c r="F1132" s="131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1"/>
    </row>
    <row r="1133" spans="1:21" x14ac:dyDescent="0.25">
      <c r="A1133" s="131"/>
      <c r="B1133" s="131"/>
      <c r="C1133" s="131"/>
      <c r="D1133" s="131"/>
      <c r="E1133" s="133"/>
      <c r="F1133" s="131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1"/>
    </row>
    <row r="1134" spans="1:21" x14ac:dyDescent="0.25">
      <c r="A1134" s="131"/>
      <c r="B1134" s="131"/>
      <c r="C1134" s="131"/>
      <c r="D1134" s="131"/>
      <c r="E1134" s="133"/>
      <c r="F1134" s="131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1"/>
    </row>
    <row r="1135" spans="1:21" x14ac:dyDescent="0.25">
      <c r="A1135" s="131"/>
      <c r="B1135" s="131"/>
      <c r="C1135" s="131"/>
      <c r="D1135" s="131"/>
      <c r="E1135" s="133"/>
      <c r="F1135" s="131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1"/>
    </row>
    <row r="1136" spans="1:21" x14ac:dyDescent="0.25">
      <c r="A1136" s="131"/>
      <c r="B1136" s="131"/>
      <c r="C1136" s="131"/>
      <c r="D1136" s="131"/>
      <c r="E1136" s="133"/>
      <c r="F1136" s="131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1"/>
    </row>
    <row r="1137" spans="1:21" x14ac:dyDescent="0.25">
      <c r="A1137" s="131"/>
      <c r="B1137" s="131"/>
      <c r="C1137" s="131"/>
      <c r="D1137" s="131"/>
      <c r="E1137" s="133"/>
      <c r="F1137" s="131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1"/>
    </row>
    <row r="1138" spans="1:21" x14ac:dyDescent="0.25">
      <c r="A1138" s="131"/>
      <c r="B1138" s="131"/>
      <c r="C1138" s="131"/>
      <c r="D1138" s="131"/>
      <c r="E1138" s="133"/>
      <c r="F1138" s="131"/>
      <c r="G1138" s="131"/>
      <c r="H1138" s="131"/>
      <c r="I1138" s="131"/>
      <c r="J1138" s="131"/>
      <c r="K1138" s="131"/>
      <c r="L1138" s="131"/>
      <c r="M1138" s="131"/>
      <c r="N1138" s="131"/>
      <c r="O1138" s="131"/>
      <c r="P1138" s="131"/>
      <c r="Q1138" s="131"/>
      <c r="R1138" s="131"/>
      <c r="S1138" s="131"/>
      <c r="T1138" s="131"/>
      <c r="U1138" s="131"/>
    </row>
    <row r="1139" spans="1:21" x14ac:dyDescent="0.25">
      <c r="A1139" s="131"/>
      <c r="B1139" s="131"/>
      <c r="C1139" s="131"/>
      <c r="D1139" s="131"/>
      <c r="E1139" s="133"/>
      <c r="F1139" s="131"/>
      <c r="G1139" s="131"/>
      <c r="H1139" s="131"/>
      <c r="I1139" s="131"/>
      <c r="J1139" s="131"/>
      <c r="K1139" s="131"/>
      <c r="L1139" s="131"/>
      <c r="M1139" s="131"/>
      <c r="N1139" s="131"/>
      <c r="O1139" s="131"/>
      <c r="P1139" s="131"/>
      <c r="Q1139" s="131"/>
      <c r="R1139" s="131"/>
      <c r="S1139" s="131"/>
      <c r="T1139" s="131"/>
      <c r="U1139" s="131"/>
    </row>
    <row r="1140" spans="1:21" x14ac:dyDescent="0.25">
      <c r="A1140" s="131"/>
      <c r="B1140" s="131"/>
      <c r="C1140" s="131"/>
      <c r="D1140" s="131"/>
      <c r="E1140" s="133"/>
      <c r="F1140" s="131"/>
      <c r="G1140" s="131"/>
      <c r="H1140" s="131"/>
      <c r="I1140" s="131"/>
      <c r="J1140" s="131"/>
      <c r="K1140" s="131"/>
      <c r="L1140" s="131"/>
      <c r="M1140" s="131"/>
      <c r="N1140" s="131"/>
      <c r="O1140" s="131"/>
      <c r="P1140" s="131"/>
      <c r="Q1140" s="131"/>
      <c r="R1140" s="131"/>
      <c r="S1140" s="131"/>
      <c r="T1140" s="131"/>
      <c r="U1140" s="131"/>
    </row>
    <row r="1141" spans="1:21" x14ac:dyDescent="0.25">
      <c r="A1141" s="131"/>
      <c r="B1141" s="131"/>
      <c r="C1141" s="131"/>
      <c r="D1141" s="131"/>
      <c r="E1141" s="133"/>
      <c r="F1141" s="131"/>
      <c r="G1141" s="131"/>
      <c r="H1141" s="131"/>
      <c r="I1141" s="131"/>
      <c r="J1141" s="131"/>
      <c r="K1141" s="131"/>
      <c r="L1141" s="131"/>
      <c r="M1141" s="131"/>
      <c r="N1141" s="131"/>
      <c r="O1141" s="131"/>
      <c r="P1141" s="131"/>
      <c r="Q1141" s="131"/>
      <c r="R1141" s="131"/>
      <c r="S1141" s="131"/>
      <c r="T1141" s="131"/>
      <c r="U1141" s="131"/>
    </row>
    <row r="1142" spans="1:21" x14ac:dyDescent="0.25">
      <c r="A1142" s="131"/>
      <c r="B1142" s="131"/>
      <c r="C1142" s="131"/>
      <c r="D1142" s="131"/>
      <c r="E1142" s="133"/>
      <c r="F1142" s="131"/>
      <c r="G1142" s="131"/>
      <c r="H1142" s="131"/>
      <c r="I1142" s="131"/>
      <c r="J1142" s="131"/>
      <c r="K1142" s="131"/>
      <c r="L1142" s="131"/>
      <c r="M1142" s="131"/>
      <c r="N1142" s="131"/>
      <c r="O1142" s="131"/>
      <c r="P1142" s="131"/>
      <c r="Q1142" s="131"/>
      <c r="R1142" s="131"/>
      <c r="S1142" s="131"/>
      <c r="T1142" s="131"/>
      <c r="U1142" s="131"/>
    </row>
    <row r="1143" spans="1:21" x14ac:dyDescent="0.25">
      <c r="A1143" s="131"/>
      <c r="B1143" s="131"/>
      <c r="C1143" s="131"/>
      <c r="D1143" s="131"/>
      <c r="E1143" s="133"/>
      <c r="F1143" s="131"/>
      <c r="G1143" s="131"/>
      <c r="H1143" s="131"/>
      <c r="I1143" s="131"/>
      <c r="J1143" s="131"/>
      <c r="K1143" s="131"/>
      <c r="L1143" s="131"/>
      <c r="M1143" s="131"/>
      <c r="N1143" s="131"/>
      <c r="O1143" s="131"/>
      <c r="P1143" s="131"/>
      <c r="Q1143" s="131"/>
      <c r="R1143" s="131"/>
      <c r="S1143" s="131"/>
      <c r="T1143" s="131"/>
      <c r="U1143" s="131"/>
    </row>
    <row r="1144" spans="1:21" x14ac:dyDescent="0.25">
      <c r="A1144" s="131"/>
      <c r="B1144" s="131"/>
      <c r="C1144" s="131"/>
      <c r="D1144" s="131"/>
      <c r="E1144" s="133"/>
      <c r="F1144" s="131"/>
      <c r="G1144" s="131"/>
      <c r="H1144" s="131"/>
      <c r="I1144" s="131"/>
      <c r="J1144" s="131"/>
      <c r="K1144" s="131"/>
      <c r="L1144" s="131"/>
      <c r="M1144" s="131"/>
      <c r="N1144" s="131"/>
      <c r="O1144" s="131"/>
      <c r="P1144" s="131"/>
      <c r="Q1144" s="131"/>
      <c r="R1144" s="131"/>
      <c r="S1144" s="131"/>
      <c r="T1144" s="131"/>
      <c r="U1144" s="131"/>
    </row>
    <row r="1145" spans="1:21" x14ac:dyDescent="0.25">
      <c r="A1145" s="131"/>
      <c r="B1145" s="131"/>
      <c r="C1145" s="131"/>
      <c r="D1145" s="131"/>
      <c r="E1145" s="133"/>
      <c r="F1145" s="131"/>
      <c r="G1145" s="131"/>
      <c r="H1145" s="131"/>
      <c r="I1145" s="131"/>
      <c r="J1145" s="131"/>
      <c r="K1145" s="131"/>
      <c r="L1145" s="131"/>
      <c r="M1145" s="131"/>
      <c r="N1145" s="131"/>
      <c r="O1145" s="131"/>
      <c r="P1145" s="131"/>
      <c r="Q1145" s="131"/>
      <c r="R1145" s="131"/>
      <c r="S1145" s="131"/>
      <c r="T1145" s="131"/>
      <c r="U1145" s="131"/>
    </row>
    <row r="1146" spans="1:21" x14ac:dyDescent="0.25">
      <c r="A1146" s="131"/>
      <c r="B1146" s="131"/>
      <c r="C1146" s="131"/>
      <c r="D1146" s="131"/>
      <c r="E1146" s="133"/>
      <c r="F1146" s="131"/>
      <c r="G1146" s="131"/>
      <c r="H1146" s="131"/>
      <c r="I1146" s="131"/>
      <c r="J1146" s="131"/>
      <c r="K1146" s="131"/>
      <c r="L1146" s="131"/>
      <c r="M1146" s="131"/>
      <c r="N1146" s="131"/>
      <c r="O1146" s="131"/>
      <c r="P1146" s="131"/>
      <c r="Q1146" s="131"/>
      <c r="R1146" s="131"/>
      <c r="S1146" s="131"/>
      <c r="T1146" s="131"/>
      <c r="U1146" s="131"/>
    </row>
    <row r="1147" spans="1:21" x14ac:dyDescent="0.25">
      <c r="A1147" s="131"/>
      <c r="B1147" s="131"/>
      <c r="C1147" s="131"/>
      <c r="D1147" s="131"/>
      <c r="E1147" s="133"/>
      <c r="F1147" s="131"/>
      <c r="G1147" s="131"/>
      <c r="H1147" s="131"/>
      <c r="I1147" s="131"/>
      <c r="J1147" s="131"/>
      <c r="K1147" s="131"/>
      <c r="L1147" s="131"/>
      <c r="M1147" s="131"/>
      <c r="N1147" s="131"/>
      <c r="O1147" s="131"/>
      <c r="P1147" s="131"/>
      <c r="Q1147" s="131"/>
      <c r="R1147" s="131"/>
      <c r="S1147" s="131"/>
      <c r="T1147" s="131"/>
      <c r="U1147" s="131"/>
    </row>
    <row r="1148" spans="1:21" x14ac:dyDescent="0.25">
      <c r="A1148" s="131"/>
      <c r="B1148" s="131"/>
      <c r="C1148" s="131"/>
      <c r="D1148" s="131"/>
      <c r="E1148" s="133"/>
      <c r="F1148" s="131"/>
      <c r="G1148" s="131"/>
      <c r="H1148" s="131"/>
      <c r="I1148" s="131"/>
      <c r="J1148" s="131"/>
      <c r="K1148" s="131"/>
      <c r="L1148" s="131"/>
      <c r="M1148" s="131"/>
      <c r="N1148" s="131"/>
      <c r="O1148" s="131"/>
      <c r="P1148" s="131"/>
      <c r="Q1148" s="131"/>
      <c r="R1148" s="131"/>
      <c r="S1148" s="131"/>
      <c r="T1148" s="131"/>
      <c r="U1148" s="131"/>
    </row>
    <row r="1149" spans="1:21" x14ac:dyDescent="0.25">
      <c r="A1149" s="131"/>
      <c r="B1149" s="131"/>
      <c r="C1149" s="131"/>
      <c r="D1149" s="131"/>
      <c r="E1149" s="133"/>
      <c r="F1149" s="131"/>
      <c r="G1149" s="131"/>
      <c r="H1149" s="131"/>
      <c r="I1149" s="131"/>
      <c r="J1149" s="131"/>
      <c r="K1149" s="131"/>
      <c r="L1149" s="131"/>
      <c r="M1149" s="131"/>
      <c r="N1149" s="131"/>
      <c r="O1149" s="131"/>
      <c r="P1149" s="131"/>
      <c r="Q1149" s="131"/>
      <c r="R1149" s="131"/>
      <c r="S1149" s="131"/>
      <c r="T1149" s="131"/>
      <c r="U1149" s="131"/>
    </row>
    <row r="1150" spans="1:21" x14ac:dyDescent="0.25">
      <c r="A1150" s="131"/>
      <c r="B1150" s="131"/>
      <c r="C1150" s="131"/>
      <c r="D1150" s="131"/>
      <c r="E1150" s="133"/>
      <c r="F1150" s="131"/>
      <c r="G1150" s="131"/>
      <c r="H1150" s="131"/>
      <c r="I1150" s="131"/>
      <c r="J1150" s="131"/>
      <c r="K1150" s="131"/>
      <c r="L1150" s="131"/>
      <c r="M1150" s="131"/>
      <c r="N1150" s="131"/>
      <c r="O1150" s="131"/>
      <c r="P1150" s="131"/>
      <c r="Q1150" s="131"/>
      <c r="R1150" s="131"/>
      <c r="S1150" s="131"/>
      <c r="T1150" s="131"/>
      <c r="U1150" s="131"/>
    </row>
    <row r="1151" spans="1:21" x14ac:dyDescent="0.25">
      <c r="A1151" s="131"/>
      <c r="B1151" s="131"/>
      <c r="C1151" s="131"/>
      <c r="D1151" s="131"/>
      <c r="E1151" s="133"/>
      <c r="F1151" s="131"/>
      <c r="G1151" s="131"/>
      <c r="H1151" s="131"/>
      <c r="I1151" s="131"/>
      <c r="J1151" s="131"/>
      <c r="K1151" s="131"/>
      <c r="L1151" s="131"/>
      <c r="M1151" s="131"/>
      <c r="N1151" s="131"/>
      <c r="O1151" s="131"/>
      <c r="P1151" s="131"/>
      <c r="Q1151" s="131"/>
      <c r="R1151" s="131"/>
      <c r="S1151" s="131"/>
      <c r="T1151" s="131"/>
      <c r="U1151" s="131"/>
    </row>
    <row r="1152" spans="1:21" x14ac:dyDescent="0.25">
      <c r="A1152" s="131"/>
      <c r="B1152" s="131"/>
      <c r="C1152" s="131"/>
      <c r="D1152" s="131"/>
      <c r="E1152" s="133"/>
      <c r="F1152" s="131"/>
      <c r="G1152" s="131"/>
      <c r="H1152" s="131"/>
      <c r="I1152" s="131"/>
      <c r="J1152" s="131"/>
      <c r="K1152" s="131"/>
      <c r="L1152" s="131"/>
      <c r="M1152" s="131"/>
      <c r="N1152" s="131"/>
      <c r="O1152" s="131"/>
      <c r="P1152" s="131"/>
      <c r="Q1152" s="131"/>
      <c r="R1152" s="131"/>
      <c r="S1152" s="131"/>
      <c r="T1152" s="131"/>
      <c r="U1152" s="131"/>
    </row>
    <row r="1153" spans="1:21" x14ac:dyDescent="0.25">
      <c r="A1153" s="131"/>
      <c r="B1153" s="131"/>
      <c r="C1153" s="131"/>
      <c r="D1153" s="131"/>
      <c r="E1153" s="133"/>
      <c r="F1153" s="131"/>
      <c r="G1153" s="131"/>
      <c r="H1153" s="131"/>
      <c r="I1153" s="131"/>
      <c r="J1153" s="131"/>
      <c r="K1153" s="131"/>
      <c r="L1153" s="131"/>
      <c r="M1153" s="131"/>
      <c r="N1153" s="131"/>
      <c r="O1153" s="131"/>
      <c r="P1153" s="131"/>
      <c r="Q1153" s="131"/>
      <c r="R1153" s="131"/>
      <c r="S1153" s="131"/>
      <c r="T1153" s="131"/>
      <c r="U1153" s="131"/>
    </row>
    <row r="1154" spans="1:21" x14ac:dyDescent="0.25">
      <c r="A1154" s="131"/>
      <c r="B1154" s="131"/>
      <c r="C1154" s="131"/>
      <c r="D1154" s="131"/>
      <c r="E1154" s="133"/>
      <c r="F1154" s="131"/>
      <c r="G1154" s="131"/>
      <c r="H1154" s="131"/>
      <c r="I1154" s="131"/>
      <c r="J1154" s="131"/>
      <c r="K1154" s="131"/>
      <c r="L1154" s="131"/>
      <c r="M1154" s="131"/>
      <c r="N1154" s="131"/>
      <c r="O1154" s="131"/>
      <c r="P1154" s="131"/>
      <c r="Q1154" s="131"/>
      <c r="R1154" s="131"/>
      <c r="S1154" s="131"/>
      <c r="T1154" s="131"/>
      <c r="U1154" s="131"/>
    </row>
    <row r="1155" spans="1:21" x14ac:dyDescent="0.25">
      <c r="A1155" s="131"/>
      <c r="B1155" s="131"/>
      <c r="C1155" s="131"/>
      <c r="D1155" s="131"/>
      <c r="E1155" s="133"/>
      <c r="F1155" s="131"/>
      <c r="G1155" s="131"/>
      <c r="H1155" s="131"/>
      <c r="I1155" s="131"/>
      <c r="J1155" s="131"/>
      <c r="K1155" s="131"/>
      <c r="L1155" s="131"/>
      <c r="M1155" s="131"/>
      <c r="N1155" s="131"/>
      <c r="O1155" s="131"/>
      <c r="P1155" s="131"/>
      <c r="Q1155" s="131"/>
      <c r="R1155" s="131"/>
      <c r="S1155" s="131"/>
      <c r="T1155" s="131"/>
      <c r="U1155" s="131"/>
    </row>
    <row r="1156" spans="1:21" x14ac:dyDescent="0.25">
      <c r="A1156" s="131"/>
      <c r="B1156" s="131"/>
      <c r="C1156" s="131"/>
      <c r="D1156" s="131"/>
      <c r="E1156" s="133"/>
      <c r="F1156" s="131"/>
      <c r="G1156" s="131"/>
      <c r="H1156" s="131"/>
      <c r="I1156" s="131"/>
      <c r="J1156" s="131"/>
      <c r="K1156" s="131"/>
      <c r="L1156" s="131"/>
      <c r="M1156" s="131"/>
      <c r="N1156" s="131"/>
      <c r="O1156" s="131"/>
      <c r="P1156" s="131"/>
      <c r="Q1156" s="131"/>
      <c r="R1156" s="131"/>
      <c r="S1156" s="131"/>
      <c r="T1156" s="131"/>
      <c r="U1156" s="131"/>
    </row>
    <row r="1157" spans="1:21" x14ac:dyDescent="0.25">
      <c r="A1157" s="131"/>
      <c r="B1157" s="131"/>
      <c r="C1157" s="131"/>
      <c r="D1157" s="131"/>
      <c r="E1157" s="133"/>
      <c r="F1157" s="131"/>
      <c r="G1157" s="131"/>
      <c r="H1157" s="131"/>
      <c r="I1157" s="131"/>
      <c r="J1157" s="131"/>
      <c r="K1157" s="131"/>
      <c r="L1157" s="131"/>
      <c r="M1157" s="131"/>
      <c r="N1157" s="131"/>
      <c r="O1157" s="131"/>
      <c r="P1157" s="131"/>
      <c r="Q1157" s="131"/>
      <c r="R1157" s="131"/>
      <c r="S1157" s="131"/>
      <c r="T1157" s="131"/>
      <c r="U1157" s="131"/>
    </row>
    <row r="1158" spans="1:21" x14ac:dyDescent="0.25">
      <c r="A1158" s="131"/>
      <c r="B1158" s="131"/>
      <c r="C1158" s="131"/>
      <c r="D1158" s="131"/>
      <c r="E1158" s="133"/>
      <c r="F1158" s="131"/>
      <c r="G1158" s="131"/>
      <c r="H1158" s="131"/>
      <c r="I1158" s="131"/>
      <c r="J1158" s="131"/>
      <c r="K1158" s="131"/>
      <c r="L1158" s="131"/>
      <c r="M1158" s="131"/>
      <c r="N1158" s="131"/>
      <c r="O1158" s="131"/>
      <c r="P1158" s="131"/>
      <c r="Q1158" s="131"/>
      <c r="R1158" s="131"/>
      <c r="S1158" s="131"/>
      <c r="T1158" s="131"/>
      <c r="U1158" s="131"/>
    </row>
    <row r="1159" spans="1:21" x14ac:dyDescent="0.25">
      <c r="A1159" s="131"/>
      <c r="B1159" s="131"/>
      <c r="C1159" s="131"/>
      <c r="D1159" s="131"/>
      <c r="E1159" s="133"/>
      <c r="F1159" s="131"/>
      <c r="G1159" s="131"/>
      <c r="H1159" s="131"/>
      <c r="I1159" s="131"/>
      <c r="J1159" s="131"/>
      <c r="K1159" s="131"/>
      <c r="L1159" s="131"/>
      <c r="M1159" s="131"/>
      <c r="N1159" s="131"/>
      <c r="O1159" s="131"/>
      <c r="P1159" s="131"/>
      <c r="Q1159" s="131"/>
      <c r="R1159" s="131"/>
      <c r="S1159" s="131"/>
      <c r="T1159" s="131"/>
      <c r="U1159" s="131"/>
    </row>
    <row r="1160" spans="1:21" x14ac:dyDescent="0.25">
      <c r="A1160" s="131"/>
      <c r="B1160" s="131"/>
      <c r="C1160" s="131"/>
      <c r="D1160" s="131"/>
      <c r="E1160" s="133"/>
      <c r="F1160" s="131"/>
      <c r="G1160" s="131"/>
      <c r="H1160" s="131"/>
      <c r="I1160" s="131"/>
      <c r="J1160" s="131"/>
      <c r="K1160" s="131"/>
      <c r="L1160" s="131"/>
      <c r="M1160" s="131"/>
      <c r="N1160" s="131"/>
      <c r="O1160" s="131"/>
      <c r="P1160" s="131"/>
      <c r="Q1160" s="131"/>
      <c r="R1160" s="131"/>
      <c r="S1160" s="131"/>
      <c r="T1160" s="131"/>
      <c r="U1160" s="131"/>
    </row>
    <row r="1161" spans="1:21" x14ac:dyDescent="0.25">
      <c r="A1161" s="131"/>
      <c r="B1161" s="131"/>
      <c r="C1161" s="131"/>
      <c r="D1161" s="131"/>
      <c r="E1161" s="133"/>
      <c r="F1161" s="131"/>
      <c r="G1161" s="131"/>
      <c r="H1161" s="131"/>
      <c r="I1161" s="131"/>
      <c r="J1161" s="131"/>
      <c r="K1161" s="131"/>
      <c r="L1161" s="131"/>
      <c r="M1161" s="131"/>
      <c r="N1161" s="131"/>
      <c r="O1161" s="131"/>
      <c r="P1161" s="131"/>
      <c r="Q1161" s="131"/>
      <c r="R1161" s="131"/>
      <c r="S1161" s="131"/>
      <c r="T1161" s="131"/>
      <c r="U1161" s="131"/>
    </row>
    <row r="1162" spans="1:21" x14ac:dyDescent="0.25">
      <c r="A1162" s="131"/>
      <c r="B1162" s="131"/>
      <c r="C1162" s="131"/>
      <c r="D1162" s="131"/>
      <c r="E1162" s="133"/>
      <c r="F1162" s="131"/>
      <c r="G1162" s="131"/>
      <c r="H1162" s="131"/>
      <c r="I1162" s="131"/>
      <c r="J1162" s="131"/>
      <c r="K1162" s="131"/>
      <c r="L1162" s="131"/>
      <c r="M1162" s="131"/>
      <c r="N1162" s="131"/>
      <c r="O1162" s="131"/>
      <c r="P1162" s="131"/>
      <c r="Q1162" s="131"/>
      <c r="R1162" s="131"/>
      <c r="S1162" s="131"/>
      <c r="T1162" s="131"/>
      <c r="U1162" s="131"/>
    </row>
    <row r="1163" spans="1:21" x14ac:dyDescent="0.25">
      <c r="A1163" s="131"/>
      <c r="B1163" s="131"/>
      <c r="C1163" s="131"/>
      <c r="D1163" s="131"/>
      <c r="E1163" s="133"/>
      <c r="F1163" s="131"/>
      <c r="G1163" s="131"/>
      <c r="H1163" s="131"/>
      <c r="I1163" s="131"/>
      <c r="J1163" s="131"/>
      <c r="K1163" s="131"/>
      <c r="L1163" s="131"/>
      <c r="M1163" s="131"/>
      <c r="N1163" s="131"/>
      <c r="O1163" s="131"/>
      <c r="P1163" s="131"/>
      <c r="Q1163" s="131"/>
      <c r="R1163" s="131"/>
      <c r="S1163" s="131"/>
      <c r="T1163" s="131"/>
      <c r="U1163" s="131"/>
    </row>
    <row r="1164" spans="1:21" x14ac:dyDescent="0.25">
      <c r="A1164" s="131"/>
      <c r="B1164" s="131"/>
      <c r="C1164" s="131"/>
      <c r="D1164" s="131"/>
      <c r="E1164" s="133"/>
      <c r="F1164" s="131"/>
      <c r="G1164" s="131"/>
      <c r="H1164" s="131"/>
      <c r="I1164" s="131"/>
      <c r="J1164" s="131"/>
      <c r="K1164" s="131"/>
      <c r="L1164" s="131"/>
      <c r="M1164" s="131"/>
      <c r="N1164" s="131"/>
      <c r="O1164" s="131"/>
      <c r="P1164" s="131"/>
      <c r="Q1164" s="131"/>
      <c r="R1164" s="131"/>
      <c r="S1164" s="131"/>
      <c r="T1164" s="131"/>
      <c r="U1164" s="131"/>
    </row>
    <row r="1165" spans="1:21" x14ac:dyDescent="0.25">
      <c r="A1165" s="131"/>
      <c r="B1165" s="131"/>
      <c r="C1165" s="131"/>
      <c r="D1165" s="131"/>
      <c r="E1165" s="133"/>
      <c r="F1165" s="131"/>
      <c r="G1165" s="131"/>
      <c r="H1165" s="131"/>
      <c r="I1165" s="131"/>
      <c r="J1165" s="131"/>
      <c r="K1165" s="131"/>
      <c r="L1165" s="131"/>
      <c r="M1165" s="131"/>
      <c r="N1165" s="131"/>
      <c r="O1165" s="131"/>
      <c r="P1165" s="131"/>
      <c r="Q1165" s="131"/>
      <c r="R1165" s="131"/>
      <c r="S1165" s="131"/>
      <c r="T1165" s="131"/>
      <c r="U1165" s="131"/>
    </row>
    <row r="1166" spans="1:21" x14ac:dyDescent="0.25">
      <c r="A1166" s="131"/>
      <c r="B1166" s="131"/>
      <c r="C1166" s="131"/>
      <c r="D1166" s="131"/>
      <c r="E1166" s="133"/>
      <c r="F1166" s="131"/>
      <c r="G1166" s="131"/>
      <c r="H1166" s="131"/>
      <c r="I1166" s="131"/>
      <c r="J1166" s="131"/>
      <c r="K1166" s="131"/>
      <c r="L1166" s="131"/>
      <c r="M1166" s="131"/>
      <c r="N1166" s="131"/>
      <c r="O1166" s="131"/>
      <c r="P1166" s="131"/>
      <c r="Q1166" s="131"/>
      <c r="R1166" s="131"/>
      <c r="S1166" s="131"/>
      <c r="T1166" s="131"/>
      <c r="U1166" s="131"/>
    </row>
    <row r="1167" spans="1:21" x14ac:dyDescent="0.25">
      <c r="A1167" s="131"/>
      <c r="B1167" s="131"/>
      <c r="C1167" s="131"/>
      <c r="D1167" s="131"/>
      <c r="E1167" s="133"/>
      <c r="F1167" s="131"/>
      <c r="G1167" s="131"/>
      <c r="H1167" s="131"/>
      <c r="I1167" s="131"/>
      <c r="J1167" s="131"/>
      <c r="K1167" s="131"/>
      <c r="L1167" s="131"/>
      <c r="M1167" s="131"/>
      <c r="N1167" s="131"/>
      <c r="O1167" s="131"/>
      <c r="P1167" s="131"/>
      <c r="Q1167" s="131"/>
      <c r="R1167" s="131"/>
      <c r="S1167" s="131"/>
      <c r="T1167" s="131"/>
      <c r="U1167" s="131"/>
    </row>
    <row r="1168" spans="1:21" x14ac:dyDescent="0.25">
      <c r="A1168" s="131"/>
      <c r="B1168" s="131"/>
      <c r="C1168" s="131"/>
      <c r="D1168" s="131"/>
      <c r="E1168" s="133"/>
      <c r="F1168" s="131"/>
      <c r="G1168" s="131"/>
      <c r="H1168" s="131"/>
      <c r="I1168" s="131"/>
      <c r="J1168" s="131"/>
      <c r="K1168" s="131"/>
      <c r="L1168" s="131"/>
      <c r="M1168" s="131"/>
      <c r="N1168" s="131"/>
      <c r="O1168" s="131"/>
      <c r="P1168" s="131"/>
      <c r="Q1168" s="131"/>
      <c r="R1168" s="131"/>
      <c r="S1168" s="131"/>
      <c r="T1168" s="131"/>
      <c r="U1168" s="131"/>
    </row>
    <row r="1169" spans="1:21" x14ac:dyDescent="0.25">
      <c r="A1169" s="131"/>
      <c r="B1169" s="131"/>
      <c r="C1169" s="131"/>
      <c r="D1169" s="131"/>
      <c r="E1169" s="133"/>
      <c r="F1169" s="131"/>
      <c r="G1169" s="131"/>
      <c r="H1169" s="131"/>
      <c r="I1169" s="131"/>
      <c r="J1169" s="131"/>
      <c r="K1169" s="131"/>
      <c r="L1169" s="131"/>
      <c r="M1169" s="131"/>
      <c r="N1169" s="131"/>
      <c r="O1169" s="131"/>
      <c r="P1169" s="131"/>
      <c r="Q1169" s="131"/>
      <c r="R1169" s="131"/>
      <c r="S1169" s="131"/>
      <c r="T1169" s="131"/>
      <c r="U1169" s="131"/>
    </row>
    <row r="1170" spans="1:21" x14ac:dyDescent="0.25">
      <c r="A1170" s="131"/>
      <c r="B1170" s="131"/>
      <c r="C1170" s="131"/>
      <c r="D1170" s="131"/>
      <c r="E1170" s="133"/>
      <c r="F1170" s="131"/>
      <c r="G1170" s="131"/>
      <c r="H1170" s="131"/>
      <c r="I1170" s="131"/>
      <c r="J1170" s="131"/>
      <c r="K1170" s="131"/>
      <c r="L1170" s="131"/>
      <c r="M1170" s="131"/>
      <c r="N1170" s="131"/>
      <c r="O1170" s="131"/>
      <c r="P1170" s="131"/>
      <c r="Q1170" s="131"/>
      <c r="R1170" s="131"/>
      <c r="S1170" s="131"/>
      <c r="T1170" s="131"/>
      <c r="U1170" s="131"/>
    </row>
    <row r="1171" spans="1:21" x14ac:dyDescent="0.25">
      <c r="A1171" s="131"/>
      <c r="B1171" s="131"/>
      <c r="C1171" s="131"/>
      <c r="D1171" s="131"/>
      <c r="E1171" s="133"/>
      <c r="F1171" s="131"/>
      <c r="G1171" s="131"/>
      <c r="H1171" s="131"/>
      <c r="I1171" s="131"/>
      <c r="J1171" s="131"/>
      <c r="K1171" s="131"/>
      <c r="L1171" s="131"/>
      <c r="M1171" s="131"/>
      <c r="N1171" s="131"/>
      <c r="O1171" s="131"/>
      <c r="P1171" s="131"/>
      <c r="Q1171" s="131"/>
      <c r="R1171" s="131"/>
      <c r="S1171" s="131"/>
      <c r="T1171" s="131"/>
      <c r="U1171" s="131"/>
    </row>
    <row r="1172" spans="1:21" x14ac:dyDescent="0.25">
      <c r="A1172" s="131"/>
      <c r="B1172" s="131"/>
      <c r="C1172" s="131"/>
      <c r="D1172" s="131"/>
      <c r="E1172" s="133"/>
      <c r="F1172" s="131"/>
      <c r="G1172" s="131"/>
      <c r="H1172" s="131"/>
      <c r="I1172" s="131"/>
      <c r="J1172" s="131"/>
      <c r="K1172" s="131"/>
      <c r="L1172" s="131"/>
      <c r="M1172" s="131"/>
      <c r="N1172" s="131"/>
      <c r="O1172" s="131"/>
      <c r="P1172" s="131"/>
      <c r="Q1172" s="131"/>
      <c r="R1172" s="131"/>
      <c r="S1172" s="131"/>
      <c r="T1172" s="131"/>
      <c r="U1172" s="131"/>
    </row>
    <row r="1173" spans="1:21" x14ac:dyDescent="0.25">
      <c r="A1173" s="131"/>
      <c r="B1173" s="131"/>
      <c r="C1173" s="131"/>
      <c r="D1173" s="131"/>
      <c r="E1173" s="133"/>
      <c r="F1173" s="131"/>
      <c r="G1173" s="131"/>
      <c r="H1173" s="131"/>
      <c r="I1173" s="131"/>
      <c r="J1173" s="131"/>
      <c r="K1173" s="131"/>
      <c r="L1173" s="131"/>
      <c r="M1173" s="131"/>
      <c r="N1173" s="131"/>
      <c r="O1173" s="131"/>
      <c r="P1173" s="131"/>
      <c r="Q1173" s="131"/>
      <c r="R1173" s="131"/>
      <c r="S1173" s="131"/>
      <c r="T1173" s="131"/>
      <c r="U1173" s="131"/>
    </row>
    <row r="1174" spans="1:21" x14ac:dyDescent="0.25">
      <c r="A1174" s="131"/>
      <c r="B1174" s="131"/>
      <c r="C1174" s="131"/>
      <c r="D1174" s="131"/>
      <c r="E1174" s="133"/>
      <c r="F1174" s="131"/>
      <c r="G1174" s="131"/>
      <c r="H1174" s="131"/>
      <c r="I1174" s="131"/>
      <c r="J1174" s="131"/>
      <c r="K1174" s="131"/>
      <c r="L1174" s="131"/>
      <c r="M1174" s="131"/>
      <c r="N1174" s="131"/>
      <c r="O1174" s="131"/>
      <c r="P1174" s="131"/>
      <c r="Q1174" s="131"/>
      <c r="R1174" s="131"/>
      <c r="S1174" s="131"/>
      <c r="T1174" s="131"/>
      <c r="U1174" s="131"/>
    </row>
    <row r="1175" spans="1:21" x14ac:dyDescent="0.25">
      <c r="A1175" s="131"/>
      <c r="B1175" s="131"/>
      <c r="C1175" s="131"/>
      <c r="D1175" s="131"/>
      <c r="E1175" s="133"/>
      <c r="F1175" s="131"/>
      <c r="G1175" s="131"/>
      <c r="H1175" s="131"/>
      <c r="I1175" s="131"/>
      <c r="J1175" s="131"/>
      <c r="K1175" s="131"/>
      <c r="L1175" s="131"/>
      <c r="M1175" s="131"/>
      <c r="N1175" s="131"/>
      <c r="O1175" s="131"/>
      <c r="P1175" s="131"/>
      <c r="Q1175" s="131"/>
      <c r="R1175" s="131"/>
      <c r="S1175" s="131"/>
      <c r="T1175" s="131"/>
      <c r="U1175" s="131"/>
    </row>
    <row r="1176" spans="1:21" x14ac:dyDescent="0.25">
      <c r="A1176" s="131"/>
      <c r="B1176" s="131"/>
      <c r="C1176" s="131"/>
      <c r="D1176" s="131"/>
      <c r="E1176" s="133"/>
      <c r="F1176" s="131"/>
      <c r="G1176" s="131"/>
      <c r="H1176" s="131"/>
      <c r="I1176" s="131"/>
      <c r="J1176" s="131"/>
      <c r="K1176" s="131"/>
      <c r="L1176" s="131"/>
      <c r="M1176" s="131"/>
      <c r="N1176" s="131"/>
      <c r="O1176" s="131"/>
      <c r="P1176" s="131"/>
      <c r="Q1176" s="131"/>
      <c r="R1176" s="131"/>
      <c r="S1176" s="131"/>
      <c r="T1176" s="131"/>
      <c r="U1176" s="131"/>
    </row>
    <row r="1177" spans="1:21" x14ac:dyDescent="0.25">
      <c r="A1177" s="131"/>
      <c r="B1177" s="131"/>
      <c r="C1177" s="131"/>
      <c r="D1177" s="131"/>
      <c r="E1177" s="133"/>
      <c r="F1177" s="131"/>
      <c r="G1177" s="131"/>
      <c r="H1177" s="131"/>
      <c r="I1177" s="131"/>
      <c r="J1177" s="131"/>
      <c r="K1177" s="131"/>
      <c r="L1177" s="131"/>
      <c r="M1177" s="131"/>
      <c r="N1177" s="131"/>
      <c r="O1177" s="131"/>
      <c r="P1177" s="131"/>
      <c r="Q1177" s="131"/>
      <c r="R1177" s="131"/>
      <c r="S1177" s="131"/>
      <c r="T1177" s="131"/>
      <c r="U1177" s="131"/>
    </row>
    <row r="1178" spans="1:21" x14ac:dyDescent="0.25">
      <c r="A1178" s="131"/>
      <c r="B1178" s="131"/>
      <c r="C1178" s="131"/>
      <c r="D1178" s="131"/>
      <c r="E1178" s="133"/>
      <c r="F1178" s="131"/>
      <c r="G1178" s="131"/>
      <c r="H1178" s="131"/>
      <c r="I1178" s="131"/>
      <c r="J1178" s="131"/>
      <c r="K1178" s="131"/>
      <c r="L1178" s="131"/>
      <c r="M1178" s="131"/>
      <c r="N1178" s="131"/>
      <c r="O1178" s="131"/>
      <c r="P1178" s="131"/>
      <c r="Q1178" s="131"/>
      <c r="R1178" s="131"/>
      <c r="S1178" s="131"/>
      <c r="T1178" s="131"/>
      <c r="U1178" s="131"/>
    </row>
    <row r="1179" spans="1:21" x14ac:dyDescent="0.25">
      <c r="A1179" s="131"/>
      <c r="B1179" s="131"/>
      <c r="C1179" s="131"/>
      <c r="D1179" s="131"/>
      <c r="E1179" s="133"/>
      <c r="F1179" s="131"/>
      <c r="G1179" s="131"/>
      <c r="H1179" s="131"/>
      <c r="I1179" s="131"/>
      <c r="J1179" s="131"/>
      <c r="K1179" s="131"/>
      <c r="L1179" s="131"/>
      <c r="M1179" s="131"/>
      <c r="N1179" s="131"/>
      <c r="O1179" s="131"/>
      <c r="P1179" s="131"/>
      <c r="Q1179" s="131"/>
      <c r="R1179" s="131"/>
      <c r="S1179" s="131"/>
      <c r="T1179" s="131"/>
      <c r="U1179" s="131"/>
    </row>
    <row r="1180" spans="1:21" x14ac:dyDescent="0.25">
      <c r="A1180" s="131"/>
      <c r="B1180" s="131"/>
      <c r="C1180" s="131"/>
      <c r="D1180" s="131"/>
      <c r="E1180" s="133"/>
      <c r="F1180" s="131"/>
      <c r="G1180" s="131"/>
      <c r="H1180" s="131"/>
      <c r="I1180" s="131"/>
      <c r="J1180" s="131"/>
      <c r="K1180" s="131"/>
      <c r="L1180" s="131"/>
      <c r="M1180" s="131"/>
      <c r="N1180" s="131"/>
      <c r="O1180" s="131"/>
      <c r="P1180" s="131"/>
      <c r="Q1180" s="131"/>
      <c r="R1180" s="131"/>
      <c r="S1180" s="131"/>
      <c r="T1180" s="131"/>
      <c r="U1180" s="131"/>
    </row>
    <row r="1181" spans="1:21" x14ac:dyDescent="0.25">
      <c r="A1181" s="131"/>
      <c r="B1181" s="131"/>
      <c r="C1181" s="131"/>
      <c r="D1181" s="131"/>
      <c r="E1181" s="133"/>
      <c r="F1181" s="131"/>
      <c r="G1181" s="131"/>
      <c r="H1181" s="131"/>
      <c r="I1181" s="131"/>
      <c r="J1181" s="131"/>
      <c r="K1181" s="131"/>
      <c r="L1181" s="131"/>
      <c r="M1181" s="131"/>
      <c r="N1181" s="131"/>
      <c r="O1181" s="131"/>
      <c r="P1181" s="131"/>
      <c r="Q1181" s="131"/>
      <c r="R1181" s="131"/>
      <c r="S1181" s="131"/>
      <c r="T1181" s="131"/>
      <c r="U1181" s="131"/>
    </row>
    <row r="1182" spans="1:21" x14ac:dyDescent="0.25">
      <c r="A1182" s="131"/>
      <c r="B1182" s="131"/>
      <c r="C1182" s="131"/>
      <c r="D1182" s="131"/>
      <c r="E1182" s="133"/>
      <c r="F1182" s="131"/>
      <c r="G1182" s="131"/>
      <c r="H1182" s="131"/>
      <c r="I1182" s="131"/>
      <c r="J1182" s="131"/>
      <c r="K1182" s="131"/>
      <c r="L1182" s="131"/>
      <c r="M1182" s="131"/>
      <c r="N1182" s="131"/>
      <c r="O1182" s="131"/>
      <c r="P1182" s="131"/>
      <c r="Q1182" s="131"/>
      <c r="R1182" s="131"/>
      <c r="S1182" s="131"/>
      <c r="T1182" s="131"/>
      <c r="U1182" s="131"/>
    </row>
    <row r="1183" spans="1:21" x14ac:dyDescent="0.25">
      <c r="A1183" s="131"/>
      <c r="B1183" s="131"/>
      <c r="C1183" s="131"/>
      <c r="D1183" s="131"/>
      <c r="E1183" s="133"/>
      <c r="F1183" s="131"/>
      <c r="G1183" s="131"/>
      <c r="H1183" s="131"/>
      <c r="I1183" s="131"/>
      <c r="J1183" s="131"/>
      <c r="K1183" s="131"/>
      <c r="L1183" s="131"/>
      <c r="M1183" s="131"/>
      <c r="N1183" s="131"/>
      <c r="O1183" s="131"/>
      <c r="P1183" s="131"/>
      <c r="Q1183" s="131"/>
      <c r="R1183" s="131"/>
      <c r="S1183" s="131"/>
      <c r="T1183" s="131"/>
      <c r="U1183" s="131"/>
    </row>
    <row r="1184" spans="1:21" x14ac:dyDescent="0.25">
      <c r="A1184" s="131"/>
      <c r="B1184" s="131"/>
      <c r="C1184" s="131"/>
      <c r="D1184" s="131"/>
      <c r="E1184" s="133"/>
      <c r="F1184" s="131"/>
      <c r="G1184" s="131"/>
      <c r="H1184" s="131"/>
      <c r="I1184" s="131"/>
      <c r="J1184" s="131"/>
      <c r="K1184" s="131"/>
      <c r="L1184" s="131"/>
      <c r="M1184" s="131"/>
      <c r="N1184" s="131"/>
      <c r="O1184" s="131"/>
      <c r="P1184" s="131"/>
      <c r="Q1184" s="131"/>
      <c r="R1184" s="131"/>
      <c r="S1184" s="131"/>
      <c r="T1184" s="131"/>
      <c r="U1184" s="131"/>
    </row>
    <row r="1185" spans="1:21" x14ac:dyDescent="0.25">
      <c r="A1185" s="131"/>
      <c r="B1185" s="131"/>
      <c r="C1185" s="131"/>
      <c r="D1185" s="131"/>
      <c r="E1185" s="133"/>
      <c r="F1185" s="131"/>
      <c r="G1185" s="131"/>
      <c r="H1185" s="131"/>
      <c r="I1185" s="131"/>
      <c r="J1185" s="131"/>
      <c r="K1185" s="131"/>
      <c r="L1185" s="131"/>
      <c r="M1185" s="131"/>
      <c r="N1185" s="131"/>
      <c r="O1185" s="131"/>
      <c r="P1185" s="131"/>
      <c r="Q1185" s="131"/>
      <c r="R1185" s="131"/>
      <c r="S1185" s="131"/>
      <c r="T1185" s="131"/>
      <c r="U1185" s="131"/>
    </row>
    <row r="1186" spans="1:21" x14ac:dyDescent="0.25">
      <c r="A1186" s="131"/>
      <c r="B1186" s="131"/>
      <c r="C1186" s="131"/>
      <c r="D1186" s="131"/>
      <c r="E1186" s="133"/>
      <c r="F1186" s="131"/>
      <c r="G1186" s="131"/>
      <c r="H1186" s="131"/>
      <c r="I1186" s="131"/>
      <c r="J1186" s="131"/>
      <c r="K1186" s="131"/>
      <c r="L1186" s="131"/>
      <c r="M1186" s="131"/>
      <c r="N1186" s="131"/>
      <c r="O1186" s="131"/>
      <c r="P1186" s="131"/>
      <c r="Q1186" s="131"/>
      <c r="R1186" s="131"/>
      <c r="S1186" s="131"/>
      <c r="T1186" s="131"/>
      <c r="U1186" s="131"/>
    </row>
    <row r="1187" spans="1:21" x14ac:dyDescent="0.25">
      <c r="A1187" s="131"/>
      <c r="B1187" s="131"/>
      <c r="C1187" s="131"/>
      <c r="D1187" s="131"/>
      <c r="E1187" s="133"/>
      <c r="F1187" s="131"/>
      <c r="G1187" s="131"/>
      <c r="H1187" s="131"/>
      <c r="I1187" s="131"/>
      <c r="J1187" s="131"/>
      <c r="K1187" s="131"/>
      <c r="L1187" s="131"/>
      <c r="M1187" s="131"/>
      <c r="N1187" s="131"/>
      <c r="O1187" s="131"/>
      <c r="P1187" s="131"/>
      <c r="Q1187" s="131"/>
      <c r="R1187" s="131"/>
      <c r="S1187" s="131"/>
      <c r="T1187" s="131"/>
      <c r="U1187" s="131"/>
    </row>
    <row r="1188" spans="1:21" x14ac:dyDescent="0.25">
      <c r="A1188" s="131"/>
      <c r="B1188" s="131"/>
      <c r="C1188" s="131"/>
      <c r="D1188" s="131"/>
      <c r="E1188" s="133"/>
      <c r="F1188" s="131"/>
      <c r="G1188" s="131"/>
      <c r="H1188" s="131"/>
      <c r="I1188" s="131"/>
      <c r="J1188" s="131"/>
      <c r="K1188" s="131"/>
      <c r="L1188" s="131"/>
      <c r="M1188" s="131"/>
      <c r="N1188" s="131"/>
      <c r="O1188" s="131"/>
      <c r="P1188" s="131"/>
      <c r="Q1188" s="131"/>
      <c r="R1188" s="131"/>
      <c r="S1188" s="131"/>
      <c r="T1188" s="131"/>
      <c r="U1188" s="131"/>
    </row>
    <row r="1189" spans="1:21" x14ac:dyDescent="0.25">
      <c r="A1189" s="131"/>
      <c r="B1189" s="131"/>
      <c r="C1189" s="131"/>
      <c r="D1189" s="131"/>
      <c r="E1189" s="133"/>
      <c r="F1189" s="131"/>
      <c r="G1189" s="131"/>
      <c r="H1189" s="131"/>
      <c r="I1189" s="131"/>
      <c r="J1189" s="131"/>
      <c r="K1189" s="131"/>
      <c r="L1189" s="131"/>
      <c r="M1189" s="131"/>
      <c r="N1189" s="131"/>
      <c r="O1189" s="131"/>
      <c r="P1189" s="131"/>
      <c r="Q1189" s="131"/>
      <c r="R1189" s="131"/>
      <c r="S1189" s="131"/>
      <c r="T1189" s="131"/>
      <c r="U1189" s="131"/>
    </row>
    <row r="1190" spans="1:21" x14ac:dyDescent="0.25">
      <c r="A1190" s="131"/>
      <c r="B1190" s="131"/>
      <c r="C1190" s="131"/>
      <c r="D1190" s="131"/>
      <c r="E1190" s="133"/>
      <c r="F1190" s="131"/>
      <c r="G1190" s="131"/>
      <c r="H1190" s="131"/>
      <c r="I1190" s="131"/>
      <c r="J1190" s="131"/>
      <c r="K1190" s="131"/>
      <c r="L1190" s="131"/>
      <c r="M1190" s="131"/>
      <c r="N1190" s="131"/>
      <c r="O1190" s="131"/>
      <c r="P1190" s="131"/>
      <c r="Q1190" s="131"/>
      <c r="R1190" s="131"/>
      <c r="S1190" s="131"/>
      <c r="T1190" s="131"/>
      <c r="U1190" s="131"/>
    </row>
    <row r="1191" spans="1:21" x14ac:dyDescent="0.25">
      <c r="A1191" s="131"/>
      <c r="B1191" s="131"/>
      <c r="C1191" s="131"/>
      <c r="D1191" s="131"/>
      <c r="E1191" s="133"/>
      <c r="F1191" s="131"/>
      <c r="G1191" s="131"/>
      <c r="H1191" s="131"/>
      <c r="I1191" s="131"/>
      <c r="J1191" s="131"/>
      <c r="K1191" s="131"/>
      <c r="L1191" s="131"/>
      <c r="M1191" s="131"/>
      <c r="N1191" s="131"/>
      <c r="O1191" s="131"/>
      <c r="P1191" s="131"/>
      <c r="Q1191" s="131"/>
      <c r="R1191" s="131"/>
      <c r="S1191" s="131"/>
      <c r="T1191" s="131"/>
      <c r="U1191" s="131"/>
    </row>
    <row r="1192" spans="1:21" x14ac:dyDescent="0.25">
      <c r="A1192" s="131"/>
      <c r="B1192" s="131"/>
      <c r="C1192" s="131"/>
      <c r="D1192" s="131"/>
      <c r="E1192" s="133"/>
      <c r="F1192" s="131"/>
      <c r="G1192" s="131"/>
      <c r="H1192" s="131"/>
      <c r="I1192" s="131"/>
      <c r="J1192" s="131"/>
      <c r="K1192" s="131"/>
      <c r="L1192" s="131"/>
      <c r="M1192" s="131"/>
      <c r="N1192" s="131"/>
      <c r="O1192" s="131"/>
      <c r="P1192" s="131"/>
      <c r="Q1192" s="131"/>
      <c r="R1192" s="131"/>
      <c r="S1192" s="131"/>
      <c r="T1192" s="131"/>
      <c r="U1192" s="131"/>
    </row>
    <row r="1193" spans="1:21" x14ac:dyDescent="0.25">
      <c r="A1193" s="131"/>
      <c r="B1193" s="131"/>
      <c r="C1193" s="131"/>
      <c r="D1193" s="131"/>
      <c r="E1193" s="133"/>
      <c r="F1193" s="131"/>
      <c r="G1193" s="131"/>
      <c r="H1193" s="131"/>
      <c r="I1193" s="131"/>
      <c r="J1193" s="131"/>
      <c r="K1193" s="131"/>
      <c r="L1193" s="131"/>
      <c r="M1193" s="131"/>
      <c r="N1193" s="131"/>
      <c r="O1193" s="131"/>
      <c r="P1193" s="131"/>
      <c r="Q1193" s="131"/>
      <c r="R1193" s="131"/>
      <c r="S1193" s="131"/>
      <c r="T1193" s="131"/>
      <c r="U1193" s="131"/>
    </row>
    <row r="1194" spans="1:21" x14ac:dyDescent="0.25">
      <c r="A1194" s="131"/>
      <c r="B1194" s="131"/>
      <c r="C1194" s="131"/>
      <c r="D1194" s="131"/>
      <c r="E1194" s="133"/>
      <c r="F1194" s="131"/>
      <c r="G1194" s="131"/>
      <c r="H1194" s="131"/>
      <c r="I1194" s="131"/>
      <c r="J1194" s="131"/>
      <c r="K1194" s="131"/>
      <c r="L1194" s="131"/>
      <c r="M1194" s="131"/>
      <c r="N1194" s="131"/>
      <c r="O1194" s="131"/>
      <c r="P1194" s="131"/>
      <c r="Q1194" s="131"/>
      <c r="R1194" s="131"/>
      <c r="S1194" s="131"/>
      <c r="T1194" s="131"/>
      <c r="U1194" s="131"/>
    </row>
    <row r="1195" spans="1:21" x14ac:dyDescent="0.25">
      <c r="A1195" s="131"/>
      <c r="B1195" s="131"/>
      <c r="C1195" s="131"/>
      <c r="D1195" s="131"/>
      <c r="E1195" s="133"/>
      <c r="F1195" s="131"/>
      <c r="G1195" s="131"/>
      <c r="H1195" s="131"/>
      <c r="I1195" s="131"/>
      <c r="J1195" s="131"/>
      <c r="K1195" s="131"/>
      <c r="L1195" s="131"/>
      <c r="M1195" s="131"/>
      <c r="N1195" s="131"/>
      <c r="O1195" s="131"/>
      <c r="P1195" s="131"/>
      <c r="Q1195" s="131"/>
      <c r="R1195" s="131"/>
      <c r="S1195" s="131"/>
      <c r="T1195" s="131"/>
      <c r="U1195" s="131"/>
    </row>
    <row r="1196" spans="1:21" x14ac:dyDescent="0.25">
      <c r="A1196" s="131"/>
      <c r="B1196" s="131"/>
      <c r="C1196" s="131"/>
      <c r="D1196" s="131"/>
      <c r="E1196" s="133"/>
      <c r="F1196" s="131"/>
      <c r="G1196" s="131"/>
      <c r="H1196" s="131"/>
      <c r="I1196" s="131"/>
      <c r="J1196" s="131"/>
      <c r="K1196" s="131"/>
      <c r="L1196" s="131"/>
      <c r="M1196" s="131"/>
      <c r="N1196" s="131"/>
      <c r="O1196" s="131"/>
      <c r="P1196" s="131"/>
      <c r="Q1196" s="131"/>
      <c r="R1196" s="131"/>
      <c r="S1196" s="131"/>
      <c r="T1196" s="131"/>
      <c r="U1196" s="131"/>
    </row>
    <row r="1197" spans="1:21" x14ac:dyDescent="0.25">
      <c r="A1197" s="131"/>
      <c r="B1197" s="131"/>
      <c r="C1197" s="131"/>
      <c r="D1197" s="131"/>
      <c r="E1197" s="133"/>
      <c r="F1197" s="131"/>
      <c r="G1197" s="131"/>
      <c r="H1197" s="131"/>
      <c r="I1197" s="131"/>
      <c r="J1197" s="131"/>
      <c r="K1197" s="131"/>
      <c r="L1197" s="131"/>
      <c r="M1197" s="131"/>
      <c r="N1197" s="131"/>
      <c r="O1197" s="131"/>
      <c r="P1197" s="131"/>
      <c r="Q1197" s="131"/>
      <c r="R1197" s="131"/>
      <c r="S1197" s="131"/>
      <c r="T1197" s="131"/>
      <c r="U1197" s="131"/>
    </row>
    <row r="1198" spans="1:21" x14ac:dyDescent="0.25">
      <c r="A1198" s="131"/>
      <c r="B1198" s="131"/>
      <c r="C1198" s="131"/>
      <c r="D1198" s="131"/>
      <c r="E1198" s="133"/>
      <c r="F1198" s="131"/>
      <c r="G1198" s="131"/>
      <c r="H1198" s="131"/>
      <c r="I1198" s="131"/>
      <c r="J1198" s="131"/>
      <c r="K1198" s="131"/>
      <c r="L1198" s="131"/>
      <c r="M1198" s="131"/>
      <c r="N1198" s="131"/>
      <c r="O1198" s="131"/>
      <c r="P1198" s="131"/>
      <c r="Q1198" s="131"/>
      <c r="R1198" s="131"/>
      <c r="S1198" s="131"/>
      <c r="T1198" s="131"/>
      <c r="U1198" s="131"/>
    </row>
    <row r="1199" spans="1:21" x14ac:dyDescent="0.25">
      <c r="A1199" s="131"/>
      <c r="B1199" s="131"/>
      <c r="C1199" s="131"/>
      <c r="D1199" s="131"/>
      <c r="E1199" s="133"/>
      <c r="F1199" s="131"/>
      <c r="G1199" s="131"/>
      <c r="H1199" s="131"/>
      <c r="I1199" s="131"/>
      <c r="J1199" s="131"/>
      <c r="K1199" s="131"/>
      <c r="L1199" s="131"/>
      <c r="M1199" s="131"/>
      <c r="N1199" s="131"/>
      <c r="O1199" s="131"/>
      <c r="P1199" s="131"/>
      <c r="Q1199" s="131"/>
      <c r="R1199" s="131"/>
      <c r="S1199" s="131"/>
      <c r="T1199" s="131"/>
      <c r="U1199" s="131"/>
    </row>
    <row r="1200" spans="1:21" x14ac:dyDescent="0.25">
      <c r="A1200" s="131"/>
      <c r="B1200" s="131"/>
      <c r="C1200" s="131"/>
      <c r="D1200" s="131"/>
      <c r="E1200" s="133"/>
      <c r="F1200" s="131"/>
      <c r="G1200" s="131"/>
      <c r="H1200" s="131"/>
      <c r="I1200" s="131"/>
      <c r="J1200" s="131"/>
      <c r="K1200" s="131"/>
      <c r="L1200" s="131"/>
      <c r="M1200" s="131"/>
      <c r="N1200" s="131"/>
      <c r="O1200" s="131"/>
      <c r="P1200" s="131"/>
      <c r="Q1200" s="131"/>
      <c r="R1200" s="131"/>
      <c r="S1200" s="131"/>
      <c r="T1200" s="131"/>
      <c r="U1200" s="131"/>
    </row>
    <row r="1201" spans="1:21" x14ac:dyDescent="0.25">
      <c r="A1201" s="131"/>
      <c r="B1201" s="131"/>
      <c r="C1201" s="131"/>
      <c r="D1201" s="131"/>
      <c r="E1201" s="133"/>
      <c r="F1201" s="131"/>
      <c r="G1201" s="131"/>
      <c r="H1201" s="131"/>
      <c r="I1201" s="131"/>
      <c r="J1201" s="131"/>
      <c r="K1201" s="131"/>
      <c r="L1201" s="131"/>
      <c r="M1201" s="131"/>
      <c r="N1201" s="131"/>
      <c r="O1201" s="131"/>
      <c r="P1201" s="131"/>
      <c r="Q1201" s="131"/>
      <c r="R1201" s="131"/>
      <c r="S1201" s="131"/>
      <c r="T1201" s="131"/>
      <c r="U1201" s="131"/>
    </row>
    <row r="1202" spans="1:21" x14ac:dyDescent="0.25">
      <c r="A1202" s="131"/>
      <c r="B1202" s="131"/>
      <c r="C1202" s="131"/>
      <c r="D1202" s="131"/>
      <c r="E1202" s="133"/>
      <c r="F1202" s="131"/>
      <c r="G1202" s="131"/>
      <c r="H1202" s="131"/>
      <c r="I1202" s="131"/>
      <c r="J1202" s="131"/>
      <c r="K1202" s="131"/>
      <c r="L1202" s="131"/>
      <c r="M1202" s="131"/>
      <c r="N1202" s="131"/>
      <c r="O1202" s="131"/>
      <c r="P1202" s="131"/>
      <c r="Q1202" s="131"/>
      <c r="R1202" s="131"/>
      <c r="S1202" s="131"/>
      <c r="T1202" s="131"/>
      <c r="U1202" s="131"/>
    </row>
    <row r="1203" spans="1:21" x14ac:dyDescent="0.25">
      <c r="A1203" s="131"/>
      <c r="B1203" s="131"/>
      <c r="C1203" s="131"/>
      <c r="D1203" s="131"/>
      <c r="E1203" s="133"/>
      <c r="F1203" s="131"/>
      <c r="G1203" s="131"/>
      <c r="H1203" s="131"/>
      <c r="I1203" s="131"/>
      <c r="J1203" s="131"/>
      <c r="K1203" s="131"/>
      <c r="L1203" s="131"/>
      <c r="M1203" s="131"/>
      <c r="N1203" s="131"/>
      <c r="O1203" s="131"/>
      <c r="P1203" s="131"/>
      <c r="Q1203" s="131"/>
      <c r="R1203" s="131"/>
      <c r="S1203" s="131"/>
      <c r="T1203" s="131"/>
      <c r="U1203" s="131"/>
    </row>
    <row r="1204" spans="1:21" x14ac:dyDescent="0.25">
      <c r="A1204" s="131"/>
      <c r="B1204" s="131"/>
      <c r="C1204" s="131"/>
      <c r="D1204" s="131"/>
      <c r="E1204" s="133"/>
      <c r="F1204" s="131"/>
      <c r="G1204" s="131"/>
      <c r="H1204" s="131"/>
      <c r="I1204" s="131"/>
      <c r="J1204" s="131"/>
      <c r="K1204" s="131"/>
      <c r="L1204" s="131"/>
      <c r="M1204" s="131"/>
      <c r="N1204" s="131"/>
      <c r="O1204" s="131"/>
      <c r="P1204" s="131"/>
      <c r="Q1204" s="131"/>
      <c r="R1204" s="131"/>
      <c r="S1204" s="131"/>
      <c r="T1204" s="131"/>
      <c r="U1204" s="131"/>
    </row>
    <row r="1205" spans="1:21" x14ac:dyDescent="0.25">
      <c r="A1205" s="131"/>
      <c r="B1205" s="131"/>
      <c r="C1205" s="131"/>
      <c r="D1205" s="131"/>
      <c r="E1205" s="133"/>
      <c r="F1205" s="131"/>
      <c r="G1205" s="131"/>
      <c r="H1205" s="131"/>
      <c r="I1205" s="131"/>
      <c r="J1205" s="131"/>
      <c r="K1205" s="131"/>
      <c r="L1205" s="131"/>
      <c r="M1205" s="131"/>
      <c r="N1205" s="131"/>
      <c r="O1205" s="131"/>
      <c r="P1205" s="131"/>
      <c r="Q1205" s="131"/>
      <c r="R1205" s="131"/>
      <c r="S1205" s="131"/>
      <c r="T1205" s="131"/>
      <c r="U1205" s="131"/>
    </row>
    <row r="1206" spans="1:21" x14ac:dyDescent="0.25">
      <c r="A1206" s="131"/>
      <c r="B1206" s="131"/>
      <c r="C1206" s="131"/>
      <c r="D1206" s="131"/>
      <c r="E1206" s="133"/>
      <c r="F1206" s="131"/>
      <c r="G1206" s="131"/>
      <c r="H1206" s="131"/>
      <c r="I1206" s="131"/>
      <c r="J1206" s="131"/>
      <c r="K1206" s="131"/>
      <c r="L1206" s="131"/>
      <c r="M1206" s="131"/>
      <c r="N1206" s="131"/>
      <c r="O1206" s="131"/>
      <c r="P1206" s="131"/>
      <c r="Q1206" s="131"/>
      <c r="R1206" s="131"/>
      <c r="S1206" s="131"/>
      <c r="T1206" s="131"/>
      <c r="U1206" s="131"/>
    </row>
    <row r="1207" spans="1:21" x14ac:dyDescent="0.25">
      <c r="A1207" s="131"/>
      <c r="B1207" s="131"/>
      <c r="C1207" s="131"/>
      <c r="D1207" s="131"/>
      <c r="E1207" s="133"/>
      <c r="F1207" s="131"/>
      <c r="G1207" s="131"/>
      <c r="H1207" s="131"/>
      <c r="I1207" s="131"/>
      <c r="J1207" s="131"/>
      <c r="K1207" s="131"/>
      <c r="L1207" s="131"/>
      <c r="M1207" s="131"/>
      <c r="N1207" s="131"/>
      <c r="O1207" s="131"/>
      <c r="P1207" s="131"/>
      <c r="Q1207" s="131"/>
      <c r="R1207" s="131"/>
      <c r="S1207" s="131"/>
      <c r="T1207" s="131"/>
      <c r="U1207" s="131"/>
    </row>
    <row r="1208" spans="1:21" x14ac:dyDescent="0.25">
      <c r="A1208" s="131"/>
      <c r="B1208" s="131"/>
      <c r="C1208" s="131"/>
      <c r="D1208" s="131"/>
      <c r="E1208" s="133"/>
      <c r="F1208" s="131"/>
      <c r="G1208" s="131"/>
      <c r="H1208" s="131"/>
      <c r="I1208" s="131"/>
      <c r="J1208" s="131"/>
      <c r="K1208" s="131"/>
      <c r="L1208" s="131"/>
      <c r="M1208" s="131"/>
      <c r="N1208" s="131"/>
      <c r="O1208" s="131"/>
      <c r="P1208" s="131"/>
      <c r="Q1208" s="131"/>
      <c r="R1208" s="131"/>
      <c r="S1208" s="131"/>
      <c r="T1208" s="131"/>
      <c r="U1208" s="131"/>
    </row>
    <row r="1209" spans="1:21" x14ac:dyDescent="0.25">
      <c r="A1209" s="131"/>
      <c r="B1209" s="131"/>
      <c r="C1209" s="131"/>
      <c r="D1209" s="131"/>
      <c r="E1209" s="133"/>
      <c r="F1209" s="131"/>
      <c r="G1209" s="131"/>
      <c r="H1209" s="131"/>
      <c r="I1209" s="131"/>
      <c r="J1209" s="131"/>
      <c r="K1209" s="131"/>
      <c r="L1209" s="131"/>
      <c r="M1209" s="131"/>
      <c r="N1209" s="131"/>
      <c r="O1209" s="131"/>
      <c r="P1209" s="131"/>
      <c r="Q1209" s="131"/>
      <c r="R1209" s="131"/>
      <c r="S1209" s="131"/>
      <c r="T1209" s="131"/>
      <c r="U1209" s="131"/>
    </row>
    <row r="1210" spans="1:21" x14ac:dyDescent="0.25">
      <c r="A1210" s="131"/>
      <c r="B1210" s="131"/>
      <c r="C1210" s="131"/>
      <c r="D1210" s="131"/>
      <c r="E1210" s="133"/>
      <c r="F1210" s="131"/>
      <c r="G1210" s="131"/>
      <c r="H1210" s="131"/>
      <c r="I1210" s="131"/>
      <c r="J1210" s="131"/>
      <c r="K1210" s="131"/>
      <c r="L1210" s="131"/>
      <c r="M1210" s="131"/>
      <c r="N1210" s="131"/>
      <c r="O1210" s="131"/>
      <c r="P1210" s="131"/>
      <c r="Q1210" s="131"/>
      <c r="R1210" s="131"/>
      <c r="S1210" s="131"/>
      <c r="T1210" s="131"/>
      <c r="U1210" s="131"/>
    </row>
    <row r="1211" spans="1:21" x14ac:dyDescent="0.25">
      <c r="A1211" s="131"/>
      <c r="B1211" s="131"/>
      <c r="C1211" s="131"/>
      <c r="D1211" s="131"/>
      <c r="E1211" s="133"/>
      <c r="F1211" s="131"/>
      <c r="G1211" s="131"/>
      <c r="H1211" s="131"/>
      <c r="I1211" s="131"/>
      <c r="J1211" s="131"/>
      <c r="K1211" s="131"/>
      <c r="L1211" s="131"/>
      <c r="M1211" s="131"/>
      <c r="N1211" s="131"/>
      <c r="O1211" s="131"/>
      <c r="P1211" s="131"/>
      <c r="Q1211" s="131"/>
      <c r="R1211" s="131"/>
      <c r="S1211" s="131"/>
      <c r="T1211" s="131"/>
      <c r="U1211" s="131"/>
    </row>
    <row r="1212" spans="1:21" x14ac:dyDescent="0.25">
      <c r="A1212" s="131"/>
      <c r="B1212" s="131"/>
      <c r="C1212" s="131"/>
      <c r="D1212" s="131"/>
      <c r="E1212" s="133"/>
      <c r="F1212" s="131"/>
      <c r="G1212" s="131"/>
      <c r="H1212" s="131"/>
      <c r="I1212" s="131"/>
      <c r="J1212" s="131"/>
      <c r="K1212" s="131"/>
      <c r="L1212" s="131"/>
      <c r="M1212" s="131"/>
      <c r="N1212" s="131"/>
      <c r="O1212" s="131"/>
      <c r="P1212" s="131"/>
      <c r="Q1212" s="131"/>
      <c r="R1212" s="131"/>
      <c r="S1212" s="131"/>
      <c r="T1212" s="131"/>
      <c r="U1212" s="131"/>
    </row>
    <row r="1213" spans="1:21" x14ac:dyDescent="0.25">
      <c r="A1213" s="131"/>
      <c r="B1213" s="131"/>
      <c r="C1213" s="131"/>
      <c r="D1213" s="131"/>
      <c r="E1213" s="133"/>
      <c r="F1213" s="131"/>
      <c r="G1213" s="131"/>
      <c r="H1213" s="131"/>
      <c r="I1213" s="131"/>
      <c r="J1213" s="131"/>
      <c r="K1213" s="131"/>
      <c r="L1213" s="131"/>
      <c r="M1213" s="131"/>
      <c r="N1213" s="131"/>
      <c r="O1213" s="131"/>
      <c r="P1213" s="131"/>
      <c r="Q1213" s="131"/>
      <c r="R1213" s="131"/>
      <c r="S1213" s="131"/>
      <c r="T1213" s="131"/>
      <c r="U1213" s="131"/>
    </row>
    <row r="1214" spans="1:21" x14ac:dyDescent="0.25">
      <c r="A1214" s="131"/>
      <c r="B1214" s="131"/>
      <c r="C1214" s="131"/>
      <c r="D1214" s="131"/>
      <c r="E1214" s="133"/>
      <c r="F1214" s="131"/>
      <c r="G1214" s="131"/>
      <c r="H1214" s="131"/>
      <c r="I1214" s="131"/>
      <c r="J1214" s="131"/>
      <c r="K1214" s="131"/>
      <c r="L1214" s="131"/>
      <c r="M1214" s="131"/>
      <c r="N1214" s="131"/>
      <c r="O1214" s="131"/>
      <c r="P1214" s="131"/>
      <c r="Q1214" s="131"/>
      <c r="R1214" s="131"/>
      <c r="S1214" s="131"/>
      <c r="T1214" s="131"/>
      <c r="U1214" s="131"/>
    </row>
    <row r="1215" spans="1:21" x14ac:dyDescent="0.25">
      <c r="A1215" s="131"/>
      <c r="B1215" s="131"/>
      <c r="C1215" s="131"/>
      <c r="D1215" s="131"/>
      <c r="E1215" s="133"/>
      <c r="F1215" s="131"/>
      <c r="G1215" s="131"/>
      <c r="H1215" s="131"/>
      <c r="I1215" s="131"/>
      <c r="J1215" s="131"/>
      <c r="K1215" s="131"/>
      <c r="L1215" s="131"/>
      <c r="M1215" s="131"/>
      <c r="N1215" s="131"/>
      <c r="O1215" s="131"/>
      <c r="P1215" s="131"/>
      <c r="Q1215" s="131"/>
      <c r="R1215" s="131"/>
      <c r="S1215" s="131"/>
      <c r="T1215" s="131"/>
      <c r="U1215" s="131"/>
    </row>
    <row r="1216" spans="1:21" x14ac:dyDescent="0.25">
      <c r="A1216" s="131"/>
      <c r="B1216" s="131"/>
      <c r="C1216" s="131"/>
      <c r="D1216" s="131"/>
      <c r="E1216" s="133"/>
      <c r="F1216" s="131"/>
      <c r="G1216" s="131"/>
      <c r="H1216" s="131"/>
      <c r="I1216" s="131"/>
      <c r="J1216" s="131"/>
      <c r="K1216" s="131"/>
      <c r="L1216" s="131"/>
      <c r="M1216" s="131"/>
      <c r="N1216" s="131"/>
      <c r="O1216" s="131"/>
      <c r="P1216" s="131"/>
      <c r="Q1216" s="131"/>
      <c r="R1216" s="131"/>
      <c r="S1216" s="131"/>
      <c r="T1216" s="131"/>
      <c r="U1216" s="131"/>
    </row>
    <row r="1217" spans="1:21" x14ac:dyDescent="0.25">
      <c r="A1217" s="131"/>
      <c r="B1217" s="131"/>
      <c r="C1217" s="131"/>
      <c r="D1217" s="131"/>
      <c r="E1217" s="133"/>
      <c r="F1217" s="131"/>
      <c r="G1217" s="131"/>
      <c r="H1217" s="131"/>
      <c r="I1217" s="131"/>
      <c r="J1217" s="131"/>
      <c r="K1217" s="131"/>
      <c r="L1217" s="131"/>
      <c r="M1217" s="131"/>
      <c r="N1217" s="131"/>
      <c r="O1217" s="131"/>
      <c r="P1217" s="131"/>
      <c r="Q1217" s="131"/>
      <c r="R1217" s="131"/>
      <c r="S1217" s="131"/>
      <c r="T1217" s="131"/>
      <c r="U1217" s="131"/>
    </row>
    <row r="1218" spans="1:21" x14ac:dyDescent="0.25">
      <c r="A1218" s="131"/>
      <c r="B1218" s="131"/>
      <c r="C1218" s="131"/>
      <c r="D1218" s="131"/>
      <c r="E1218" s="133"/>
      <c r="F1218" s="131"/>
      <c r="G1218" s="131"/>
      <c r="H1218" s="131"/>
      <c r="I1218" s="131"/>
      <c r="J1218" s="131"/>
      <c r="K1218" s="131"/>
      <c r="L1218" s="131"/>
      <c r="M1218" s="131"/>
      <c r="N1218" s="131"/>
      <c r="O1218" s="131"/>
      <c r="P1218" s="131"/>
      <c r="Q1218" s="131"/>
      <c r="R1218" s="131"/>
      <c r="S1218" s="131"/>
      <c r="T1218" s="131"/>
      <c r="U1218" s="131"/>
    </row>
    <row r="1219" spans="1:21" x14ac:dyDescent="0.25">
      <c r="A1219" s="131"/>
      <c r="B1219" s="131"/>
      <c r="C1219" s="131"/>
      <c r="D1219" s="131"/>
      <c r="E1219" s="133"/>
      <c r="F1219" s="131"/>
      <c r="G1219" s="131"/>
      <c r="H1219" s="131"/>
      <c r="I1219" s="131"/>
      <c r="J1219" s="131"/>
      <c r="K1219" s="131"/>
      <c r="L1219" s="131"/>
      <c r="M1219" s="131"/>
      <c r="N1219" s="131"/>
      <c r="O1219" s="131"/>
      <c r="P1219" s="131"/>
      <c r="Q1219" s="131"/>
      <c r="R1219" s="131"/>
      <c r="S1219" s="131"/>
      <c r="T1219" s="131"/>
      <c r="U1219" s="131"/>
    </row>
    <row r="1220" spans="1:21" x14ac:dyDescent="0.25">
      <c r="A1220" s="131"/>
      <c r="B1220" s="131"/>
      <c r="C1220" s="131"/>
      <c r="D1220" s="131"/>
      <c r="E1220" s="133"/>
      <c r="F1220" s="131"/>
      <c r="G1220" s="131"/>
      <c r="H1220" s="131"/>
      <c r="I1220" s="131"/>
      <c r="J1220" s="131"/>
      <c r="K1220" s="131"/>
      <c r="L1220" s="131"/>
      <c r="M1220" s="131"/>
      <c r="N1220" s="131"/>
      <c r="O1220" s="131"/>
      <c r="P1220" s="131"/>
      <c r="Q1220" s="131"/>
      <c r="R1220" s="131"/>
      <c r="S1220" s="131"/>
      <c r="T1220" s="131"/>
      <c r="U1220" s="131"/>
    </row>
    <row r="1221" spans="1:21" x14ac:dyDescent="0.25">
      <c r="A1221" s="131"/>
      <c r="B1221" s="131"/>
      <c r="C1221" s="131"/>
      <c r="D1221" s="131"/>
      <c r="E1221" s="133"/>
      <c r="F1221" s="131"/>
      <c r="G1221" s="131"/>
      <c r="H1221" s="131"/>
      <c r="I1221" s="131"/>
      <c r="J1221" s="131"/>
      <c r="K1221" s="131"/>
      <c r="L1221" s="131"/>
      <c r="M1221" s="131"/>
      <c r="N1221" s="131"/>
      <c r="O1221" s="131"/>
      <c r="P1221" s="131"/>
      <c r="Q1221" s="131"/>
      <c r="R1221" s="131"/>
      <c r="S1221" s="131"/>
      <c r="T1221" s="131"/>
      <c r="U1221" s="131"/>
    </row>
    <row r="1222" spans="1:21" x14ac:dyDescent="0.25">
      <c r="A1222" s="131"/>
      <c r="B1222" s="131"/>
      <c r="C1222" s="131"/>
      <c r="D1222" s="131"/>
      <c r="E1222" s="133"/>
      <c r="F1222" s="131"/>
      <c r="G1222" s="131"/>
      <c r="H1222" s="131"/>
      <c r="I1222" s="131"/>
      <c r="J1222" s="131"/>
      <c r="K1222" s="131"/>
      <c r="L1222" s="131"/>
      <c r="M1222" s="131"/>
      <c r="N1222" s="131"/>
      <c r="O1222" s="131"/>
      <c r="P1222" s="131"/>
      <c r="Q1222" s="131"/>
      <c r="R1222" s="131"/>
      <c r="S1222" s="131"/>
      <c r="T1222" s="131"/>
      <c r="U1222" s="131"/>
    </row>
    <row r="1223" spans="1:21" x14ac:dyDescent="0.25">
      <c r="A1223" s="131"/>
      <c r="B1223" s="131"/>
      <c r="C1223" s="131"/>
      <c r="D1223" s="131"/>
      <c r="E1223" s="133"/>
      <c r="F1223" s="131"/>
      <c r="G1223" s="131"/>
      <c r="H1223" s="131"/>
      <c r="I1223" s="131"/>
      <c r="J1223" s="131"/>
      <c r="K1223" s="131"/>
      <c r="L1223" s="131"/>
      <c r="M1223" s="131"/>
      <c r="N1223" s="131"/>
      <c r="O1223" s="131"/>
      <c r="P1223" s="131"/>
      <c r="Q1223" s="131"/>
      <c r="R1223" s="131"/>
      <c r="S1223" s="131"/>
      <c r="T1223" s="131"/>
      <c r="U1223" s="131"/>
    </row>
    <row r="1224" spans="1:21" x14ac:dyDescent="0.25">
      <c r="A1224" s="131"/>
      <c r="B1224" s="131"/>
      <c r="C1224" s="131"/>
      <c r="D1224" s="131"/>
      <c r="E1224" s="133"/>
      <c r="F1224" s="131"/>
      <c r="G1224" s="131"/>
      <c r="H1224" s="131"/>
      <c r="I1224" s="131"/>
      <c r="J1224" s="131"/>
      <c r="K1224" s="131"/>
      <c r="L1224" s="131"/>
      <c r="M1224" s="131"/>
      <c r="N1224" s="131"/>
      <c r="O1224" s="131"/>
      <c r="P1224" s="131"/>
      <c r="Q1224" s="131"/>
      <c r="R1224" s="131"/>
      <c r="S1224" s="131"/>
      <c r="T1224" s="131"/>
      <c r="U1224" s="131"/>
    </row>
    <row r="1225" spans="1:21" x14ac:dyDescent="0.25">
      <c r="A1225" s="131"/>
      <c r="B1225" s="131"/>
      <c r="C1225" s="131"/>
      <c r="D1225" s="131"/>
      <c r="E1225" s="133"/>
      <c r="F1225" s="131"/>
      <c r="G1225" s="131"/>
      <c r="H1225" s="131"/>
      <c r="I1225" s="131"/>
      <c r="J1225" s="131"/>
      <c r="K1225" s="131"/>
      <c r="L1225" s="131"/>
      <c r="M1225" s="131"/>
      <c r="N1225" s="131"/>
      <c r="O1225" s="131"/>
      <c r="P1225" s="131"/>
      <c r="Q1225" s="131"/>
      <c r="R1225" s="131"/>
      <c r="S1225" s="131"/>
      <c r="T1225" s="131"/>
      <c r="U1225" s="131"/>
    </row>
    <row r="1226" spans="1:21" x14ac:dyDescent="0.25">
      <c r="A1226" s="131"/>
      <c r="B1226" s="131"/>
      <c r="C1226" s="131"/>
      <c r="D1226" s="131"/>
      <c r="E1226" s="133"/>
      <c r="F1226" s="131"/>
      <c r="G1226" s="131"/>
      <c r="H1226" s="131"/>
      <c r="I1226" s="131"/>
      <c r="J1226" s="131"/>
      <c r="K1226" s="131"/>
      <c r="L1226" s="131"/>
      <c r="M1226" s="131"/>
      <c r="N1226" s="131"/>
      <c r="O1226" s="131"/>
      <c r="P1226" s="131"/>
      <c r="Q1226" s="131"/>
      <c r="R1226" s="131"/>
      <c r="S1226" s="131"/>
      <c r="T1226" s="131"/>
      <c r="U1226" s="131"/>
    </row>
    <row r="1227" spans="1:21" x14ac:dyDescent="0.25">
      <c r="A1227" s="131"/>
      <c r="B1227" s="131"/>
      <c r="C1227" s="131"/>
      <c r="D1227" s="131"/>
      <c r="E1227" s="133"/>
      <c r="F1227" s="131"/>
      <c r="G1227" s="131"/>
      <c r="H1227" s="131"/>
      <c r="I1227" s="131"/>
      <c r="J1227" s="131"/>
      <c r="K1227" s="131"/>
      <c r="L1227" s="131"/>
      <c r="M1227" s="131"/>
      <c r="N1227" s="131"/>
      <c r="O1227" s="131"/>
      <c r="P1227" s="131"/>
      <c r="Q1227" s="131"/>
      <c r="R1227" s="131"/>
      <c r="S1227" s="131"/>
      <c r="T1227" s="131"/>
      <c r="U1227" s="131"/>
    </row>
    <row r="1228" spans="1:21" x14ac:dyDescent="0.25">
      <c r="A1228" s="131"/>
      <c r="B1228" s="131"/>
      <c r="C1228" s="131"/>
      <c r="D1228" s="131"/>
      <c r="E1228" s="133"/>
      <c r="F1228" s="131"/>
      <c r="G1228" s="131"/>
      <c r="H1228" s="131"/>
      <c r="I1228" s="131"/>
      <c r="J1228" s="131"/>
      <c r="K1228" s="131"/>
      <c r="L1228" s="131"/>
      <c r="M1228" s="131"/>
      <c r="N1228" s="131"/>
      <c r="O1228" s="131"/>
      <c r="P1228" s="131"/>
      <c r="Q1228" s="131"/>
      <c r="R1228" s="131"/>
      <c r="S1228" s="131"/>
      <c r="T1228" s="131"/>
      <c r="U1228" s="131"/>
    </row>
    <row r="1229" spans="1:21" x14ac:dyDescent="0.25">
      <c r="A1229" s="131"/>
      <c r="B1229" s="131"/>
      <c r="C1229" s="131"/>
      <c r="D1229" s="131"/>
      <c r="E1229" s="133"/>
      <c r="F1229" s="131"/>
      <c r="G1229" s="131"/>
      <c r="H1229" s="131"/>
      <c r="I1229" s="131"/>
      <c r="J1229" s="131"/>
      <c r="K1229" s="131"/>
      <c r="L1229" s="131"/>
      <c r="M1229" s="131"/>
      <c r="N1229" s="131"/>
      <c r="O1229" s="131"/>
      <c r="P1229" s="131"/>
      <c r="Q1229" s="131"/>
      <c r="R1229" s="131"/>
      <c r="S1229" s="131"/>
      <c r="T1229" s="131"/>
      <c r="U1229" s="131"/>
    </row>
    <row r="1230" spans="1:21" x14ac:dyDescent="0.25">
      <c r="A1230" s="131"/>
      <c r="B1230" s="131"/>
      <c r="C1230" s="131"/>
      <c r="D1230" s="131"/>
      <c r="E1230" s="133"/>
      <c r="F1230" s="131"/>
      <c r="G1230" s="131"/>
      <c r="H1230" s="131"/>
      <c r="I1230" s="131"/>
      <c r="J1230" s="131"/>
      <c r="K1230" s="131"/>
      <c r="L1230" s="131"/>
      <c r="M1230" s="131"/>
      <c r="N1230" s="131"/>
      <c r="O1230" s="131"/>
      <c r="P1230" s="131"/>
      <c r="Q1230" s="131"/>
      <c r="R1230" s="131"/>
      <c r="S1230" s="131"/>
      <c r="T1230" s="131"/>
      <c r="U1230" s="131"/>
    </row>
    <row r="1231" spans="1:21" x14ac:dyDescent="0.25">
      <c r="A1231" s="131"/>
      <c r="B1231" s="131"/>
      <c r="C1231" s="131"/>
      <c r="D1231" s="131"/>
      <c r="E1231" s="133"/>
      <c r="F1231" s="131"/>
      <c r="G1231" s="131"/>
      <c r="H1231" s="131"/>
      <c r="I1231" s="131"/>
      <c r="J1231" s="131"/>
      <c r="K1231" s="131"/>
      <c r="L1231" s="131"/>
      <c r="M1231" s="131"/>
      <c r="N1231" s="131"/>
      <c r="O1231" s="131"/>
      <c r="P1231" s="131"/>
      <c r="Q1231" s="131"/>
      <c r="R1231" s="131"/>
      <c r="S1231" s="131"/>
      <c r="T1231" s="131"/>
      <c r="U1231" s="131"/>
    </row>
    <row r="1232" spans="1:21" x14ac:dyDescent="0.25">
      <c r="A1232" s="131"/>
      <c r="B1232" s="131"/>
      <c r="C1232" s="131"/>
      <c r="D1232" s="131"/>
      <c r="E1232" s="133"/>
      <c r="F1232" s="131"/>
      <c r="G1232" s="131"/>
      <c r="H1232" s="131"/>
      <c r="I1232" s="131"/>
      <c r="J1232" s="131"/>
      <c r="K1232" s="131"/>
      <c r="L1232" s="131"/>
      <c r="M1232" s="131"/>
      <c r="N1232" s="131"/>
      <c r="O1232" s="131"/>
      <c r="P1232" s="131"/>
      <c r="Q1232" s="131"/>
      <c r="R1232" s="131"/>
      <c r="S1232" s="131"/>
      <c r="T1232" s="131"/>
      <c r="U1232" s="131"/>
    </row>
    <row r="1233" spans="1:21" x14ac:dyDescent="0.25">
      <c r="A1233" s="131"/>
      <c r="B1233" s="131"/>
      <c r="C1233" s="131"/>
      <c r="D1233" s="131"/>
      <c r="E1233" s="133"/>
      <c r="F1233" s="131"/>
      <c r="G1233" s="131"/>
      <c r="H1233" s="131"/>
      <c r="I1233" s="131"/>
      <c r="J1233" s="131"/>
      <c r="K1233" s="131"/>
      <c r="L1233" s="131"/>
      <c r="M1233" s="131"/>
      <c r="N1233" s="131"/>
      <c r="O1233" s="131"/>
      <c r="P1233" s="131"/>
      <c r="Q1233" s="131"/>
      <c r="R1233" s="131"/>
      <c r="S1233" s="131"/>
      <c r="T1233" s="131"/>
      <c r="U1233" s="131"/>
    </row>
    <row r="1234" spans="1:21" x14ac:dyDescent="0.25">
      <c r="A1234" s="131"/>
      <c r="B1234" s="131"/>
      <c r="C1234" s="131"/>
      <c r="D1234" s="131"/>
      <c r="E1234" s="133"/>
      <c r="F1234" s="131"/>
      <c r="G1234" s="131"/>
      <c r="H1234" s="131"/>
      <c r="I1234" s="131"/>
      <c r="J1234" s="131"/>
      <c r="K1234" s="131"/>
      <c r="L1234" s="131"/>
      <c r="M1234" s="131"/>
      <c r="N1234" s="131"/>
      <c r="O1234" s="131"/>
      <c r="P1234" s="131"/>
      <c r="Q1234" s="131"/>
      <c r="R1234" s="131"/>
      <c r="S1234" s="131"/>
      <c r="T1234" s="131"/>
      <c r="U1234" s="131"/>
    </row>
    <row r="1235" spans="1:21" x14ac:dyDescent="0.25">
      <c r="A1235" s="131"/>
      <c r="B1235" s="131"/>
      <c r="C1235" s="131"/>
      <c r="D1235" s="131"/>
      <c r="E1235" s="133"/>
      <c r="F1235" s="131"/>
      <c r="G1235" s="131"/>
      <c r="H1235" s="131"/>
      <c r="I1235" s="131"/>
      <c r="J1235" s="131"/>
      <c r="K1235" s="131"/>
      <c r="L1235" s="131"/>
      <c r="M1235" s="131"/>
      <c r="N1235" s="131"/>
      <c r="O1235" s="131"/>
      <c r="P1235" s="131"/>
      <c r="Q1235" s="131"/>
      <c r="R1235" s="131"/>
      <c r="S1235" s="131"/>
      <c r="T1235" s="131"/>
      <c r="U1235" s="131"/>
    </row>
    <row r="1236" spans="1:21" x14ac:dyDescent="0.25">
      <c r="A1236" s="131"/>
      <c r="B1236" s="131"/>
      <c r="C1236" s="131"/>
      <c r="D1236" s="131"/>
      <c r="E1236" s="133"/>
      <c r="F1236" s="131"/>
      <c r="G1236" s="131"/>
      <c r="H1236" s="131"/>
      <c r="I1236" s="131"/>
      <c r="J1236" s="131"/>
      <c r="K1236" s="131"/>
      <c r="L1236" s="131"/>
      <c r="M1236" s="131"/>
      <c r="N1236" s="131"/>
      <c r="O1236" s="131"/>
      <c r="P1236" s="131"/>
      <c r="Q1236" s="131"/>
      <c r="R1236" s="131"/>
      <c r="S1236" s="131"/>
      <c r="T1236" s="131"/>
      <c r="U1236" s="131"/>
    </row>
    <row r="1237" spans="1:21" x14ac:dyDescent="0.25">
      <c r="A1237" s="131"/>
      <c r="B1237" s="131"/>
      <c r="C1237" s="131"/>
      <c r="D1237" s="131"/>
      <c r="E1237" s="133"/>
      <c r="F1237" s="131"/>
      <c r="G1237" s="131"/>
      <c r="H1237" s="131"/>
      <c r="I1237" s="131"/>
      <c r="J1237" s="131"/>
      <c r="K1237" s="131"/>
      <c r="L1237" s="131"/>
      <c r="M1237" s="131"/>
      <c r="N1237" s="131"/>
      <c r="O1237" s="131"/>
      <c r="P1237" s="131"/>
      <c r="Q1237" s="131"/>
      <c r="R1237" s="131"/>
      <c r="S1237" s="131"/>
      <c r="T1237" s="131"/>
      <c r="U1237" s="131"/>
    </row>
    <row r="1238" spans="1:21" x14ac:dyDescent="0.25">
      <c r="A1238" s="131"/>
      <c r="B1238" s="131"/>
      <c r="C1238" s="131"/>
      <c r="D1238" s="131"/>
      <c r="E1238" s="133"/>
      <c r="F1238" s="131"/>
      <c r="G1238" s="131"/>
      <c r="H1238" s="131"/>
      <c r="I1238" s="131"/>
      <c r="J1238" s="131"/>
      <c r="K1238" s="131"/>
      <c r="L1238" s="131"/>
      <c r="M1238" s="131"/>
      <c r="N1238" s="131"/>
      <c r="O1238" s="131"/>
      <c r="P1238" s="131"/>
      <c r="Q1238" s="131"/>
      <c r="R1238" s="131"/>
      <c r="S1238" s="131"/>
      <c r="T1238" s="131"/>
      <c r="U1238" s="131"/>
    </row>
    <row r="1239" spans="1:21" x14ac:dyDescent="0.25">
      <c r="A1239" s="131"/>
      <c r="B1239" s="131"/>
      <c r="C1239" s="131"/>
      <c r="D1239" s="131"/>
      <c r="E1239" s="133"/>
      <c r="F1239" s="131"/>
      <c r="G1239" s="131"/>
      <c r="H1239" s="131"/>
      <c r="I1239" s="131"/>
      <c r="J1239" s="131"/>
      <c r="K1239" s="131"/>
      <c r="L1239" s="131"/>
      <c r="M1239" s="131"/>
      <c r="N1239" s="131"/>
      <c r="O1239" s="131"/>
      <c r="P1239" s="131"/>
      <c r="Q1239" s="131"/>
      <c r="R1239" s="131"/>
      <c r="S1239" s="131"/>
      <c r="T1239" s="131"/>
      <c r="U1239" s="131"/>
    </row>
    <row r="1240" spans="1:21" x14ac:dyDescent="0.25">
      <c r="A1240" s="131"/>
      <c r="B1240" s="131"/>
      <c r="C1240" s="131"/>
      <c r="D1240" s="131"/>
      <c r="E1240" s="133"/>
      <c r="F1240" s="131"/>
      <c r="G1240" s="131"/>
      <c r="H1240" s="131"/>
      <c r="I1240" s="131"/>
      <c r="J1240" s="131"/>
      <c r="K1240" s="131"/>
      <c r="L1240" s="131"/>
      <c r="M1240" s="131"/>
      <c r="N1240" s="131"/>
      <c r="O1240" s="131"/>
      <c r="P1240" s="131"/>
      <c r="Q1240" s="131"/>
      <c r="R1240" s="131"/>
      <c r="S1240" s="131"/>
      <c r="T1240" s="131"/>
      <c r="U1240" s="131"/>
    </row>
    <row r="1241" spans="1:21" x14ac:dyDescent="0.25">
      <c r="A1241" s="131"/>
      <c r="B1241" s="131"/>
      <c r="C1241" s="131"/>
      <c r="D1241" s="131"/>
      <c r="E1241" s="133"/>
      <c r="F1241" s="131"/>
      <c r="G1241" s="131"/>
      <c r="H1241" s="131"/>
      <c r="I1241" s="131"/>
      <c r="J1241" s="131"/>
      <c r="K1241" s="131"/>
      <c r="L1241" s="131"/>
      <c r="M1241" s="131"/>
      <c r="N1241" s="131"/>
      <c r="O1241" s="131"/>
      <c r="P1241" s="131"/>
      <c r="Q1241" s="131"/>
      <c r="R1241" s="131"/>
      <c r="S1241" s="131"/>
      <c r="T1241" s="131"/>
      <c r="U1241" s="131"/>
    </row>
    <row r="1242" spans="1:21" x14ac:dyDescent="0.25">
      <c r="A1242" s="131"/>
      <c r="B1242" s="131"/>
      <c r="C1242" s="131"/>
      <c r="D1242" s="131"/>
      <c r="E1242" s="133"/>
      <c r="F1242" s="131"/>
      <c r="G1242" s="131"/>
      <c r="H1242" s="131"/>
      <c r="I1242" s="131"/>
      <c r="J1242" s="131"/>
      <c r="K1242" s="131"/>
      <c r="L1242" s="131"/>
      <c r="M1242" s="131"/>
      <c r="N1242" s="131"/>
      <c r="O1242" s="131"/>
      <c r="P1242" s="131"/>
      <c r="Q1242" s="131"/>
      <c r="R1242" s="131"/>
      <c r="S1242" s="131"/>
      <c r="T1242" s="131"/>
      <c r="U1242" s="131"/>
    </row>
    <row r="1243" spans="1:21" x14ac:dyDescent="0.25">
      <c r="A1243" s="131"/>
      <c r="B1243" s="131"/>
      <c r="C1243" s="131"/>
      <c r="D1243" s="131"/>
      <c r="E1243" s="133"/>
      <c r="F1243" s="131"/>
      <c r="G1243" s="131"/>
      <c r="H1243" s="131"/>
      <c r="I1243" s="131"/>
      <c r="J1243" s="131"/>
      <c r="K1243" s="131"/>
      <c r="L1243" s="131"/>
      <c r="M1243" s="131"/>
      <c r="N1243" s="131"/>
      <c r="O1243" s="131"/>
      <c r="P1243" s="131"/>
      <c r="Q1243" s="131"/>
      <c r="R1243" s="131"/>
      <c r="S1243" s="131"/>
      <c r="T1243" s="131"/>
      <c r="U1243" s="131"/>
    </row>
    <row r="1244" spans="1:21" x14ac:dyDescent="0.25">
      <c r="A1244" s="131"/>
      <c r="B1244" s="131"/>
      <c r="C1244" s="131"/>
      <c r="D1244" s="131"/>
      <c r="E1244" s="133"/>
      <c r="F1244" s="131"/>
      <c r="G1244" s="131"/>
      <c r="H1244" s="131"/>
      <c r="I1244" s="131"/>
      <c r="J1244" s="131"/>
      <c r="K1244" s="131"/>
      <c r="L1244" s="131"/>
      <c r="M1244" s="131"/>
      <c r="N1244" s="131"/>
      <c r="O1244" s="131"/>
      <c r="P1244" s="131"/>
      <c r="Q1244" s="131"/>
      <c r="R1244" s="131"/>
      <c r="S1244" s="131"/>
      <c r="T1244" s="131"/>
      <c r="U1244" s="131"/>
    </row>
    <row r="1245" spans="1:21" x14ac:dyDescent="0.25">
      <c r="A1245" s="131"/>
      <c r="B1245" s="131"/>
      <c r="C1245" s="131"/>
      <c r="D1245" s="131"/>
      <c r="E1245" s="133"/>
      <c r="F1245" s="131"/>
      <c r="G1245" s="131"/>
      <c r="H1245" s="131"/>
      <c r="I1245" s="131"/>
      <c r="J1245" s="131"/>
      <c r="K1245" s="131"/>
      <c r="L1245" s="131"/>
      <c r="M1245" s="131"/>
      <c r="N1245" s="131"/>
      <c r="O1245" s="131"/>
      <c r="P1245" s="131"/>
      <c r="Q1245" s="131"/>
      <c r="R1245" s="131"/>
      <c r="S1245" s="131"/>
      <c r="T1245" s="131"/>
      <c r="U1245" s="131"/>
    </row>
    <row r="1246" spans="1:21" x14ac:dyDescent="0.25">
      <c r="A1246" s="131"/>
      <c r="B1246" s="131"/>
      <c r="C1246" s="131"/>
      <c r="D1246" s="131"/>
      <c r="E1246" s="133"/>
      <c r="F1246" s="131"/>
      <c r="G1246" s="131"/>
      <c r="H1246" s="131"/>
      <c r="I1246" s="131"/>
      <c r="J1246" s="131"/>
      <c r="K1246" s="131"/>
      <c r="L1246" s="131"/>
      <c r="M1246" s="131"/>
      <c r="N1246" s="131"/>
      <c r="O1246" s="131"/>
      <c r="P1246" s="131"/>
      <c r="Q1246" s="131"/>
      <c r="R1246" s="131"/>
      <c r="S1246" s="131"/>
      <c r="T1246" s="131"/>
      <c r="U1246" s="131"/>
    </row>
    <row r="1247" spans="1:21" x14ac:dyDescent="0.25">
      <c r="A1247" s="131"/>
      <c r="B1247" s="131"/>
      <c r="C1247" s="131"/>
      <c r="D1247" s="131"/>
      <c r="E1247" s="133"/>
      <c r="F1247" s="131"/>
      <c r="G1247" s="131"/>
      <c r="H1247" s="131"/>
      <c r="I1247" s="131"/>
      <c r="J1247" s="131"/>
      <c r="K1247" s="131"/>
      <c r="L1247" s="131"/>
      <c r="M1247" s="131"/>
      <c r="N1247" s="131"/>
      <c r="O1247" s="131"/>
      <c r="P1247" s="131"/>
      <c r="Q1247" s="131"/>
      <c r="R1247" s="131"/>
      <c r="S1247" s="131"/>
      <c r="T1247" s="131"/>
      <c r="U1247" s="131"/>
    </row>
    <row r="1248" spans="1:21" x14ac:dyDescent="0.25">
      <c r="A1248" s="131"/>
      <c r="B1248" s="131"/>
      <c r="C1248" s="131"/>
      <c r="D1248" s="131"/>
      <c r="E1248" s="133"/>
      <c r="F1248" s="131"/>
      <c r="G1248" s="131"/>
      <c r="H1248" s="131"/>
      <c r="I1248" s="131"/>
      <c r="J1248" s="131"/>
      <c r="K1248" s="131"/>
      <c r="L1248" s="131"/>
      <c r="M1248" s="131"/>
      <c r="N1248" s="131"/>
      <c r="O1248" s="131"/>
      <c r="P1248" s="131"/>
      <c r="Q1248" s="131"/>
      <c r="R1248" s="131"/>
      <c r="S1248" s="131"/>
      <c r="T1248" s="131"/>
      <c r="U1248" s="131"/>
    </row>
    <row r="1249" spans="1:21" x14ac:dyDescent="0.25">
      <c r="A1249" s="131"/>
      <c r="B1249" s="131"/>
      <c r="C1249" s="131"/>
      <c r="D1249" s="131"/>
      <c r="E1249" s="133"/>
      <c r="F1249" s="131"/>
      <c r="G1249" s="131"/>
      <c r="H1249" s="131"/>
      <c r="I1249" s="131"/>
      <c r="J1249" s="131"/>
      <c r="K1249" s="131"/>
      <c r="L1249" s="131"/>
      <c r="M1249" s="131"/>
      <c r="N1249" s="131"/>
      <c r="O1249" s="131"/>
      <c r="P1249" s="131"/>
      <c r="Q1249" s="131"/>
      <c r="R1249" s="131"/>
      <c r="S1249" s="131"/>
      <c r="T1249" s="131"/>
      <c r="U1249" s="131"/>
    </row>
    <row r="1250" spans="1:21" x14ac:dyDescent="0.25">
      <c r="A1250" s="131"/>
      <c r="B1250" s="131"/>
      <c r="C1250" s="131"/>
      <c r="D1250" s="131"/>
      <c r="E1250" s="133"/>
      <c r="F1250" s="131"/>
      <c r="G1250" s="131"/>
      <c r="H1250" s="131"/>
      <c r="I1250" s="131"/>
      <c r="J1250" s="131"/>
      <c r="K1250" s="131"/>
      <c r="L1250" s="131"/>
      <c r="M1250" s="131"/>
      <c r="N1250" s="131"/>
      <c r="O1250" s="131"/>
      <c r="P1250" s="131"/>
      <c r="Q1250" s="131"/>
      <c r="R1250" s="131"/>
      <c r="S1250" s="131"/>
      <c r="T1250" s="131"/>
      <c r="U1250" s="131"/>
    </row>
    <row r="1251" spans="1:21" x14ac:dyDescent="0.25">
      <c r="A1251" s="131"/>
      <c r="B1251" s="131"/>
      <c r="C1251" s="131"/>
      <c r="D1251" s="131"/>
      <c r="E1251" s="133"/>
      <c r="F1251" s="131"/>
      <c r="G1251" s="131"/>
      <c r="H1251" s="131"/>
      <c r="I1251" s="131"/>
      <c r="J1251" s="131"/>
      <c r="K1251" s="131"/>
      <c r="L1251" s="131"/>
      <c r="M1251" s="131"/>
      <c r="N1251" s="131"/>
      <c r="O1251" s="131"/>
      <c r="P1251" s="131"/>
      <c r="Q1251" s="131"/>
      <c r="R1251" s="131"/>
      <c r="S1251" s="131"/>
      <c r="T1251" s="131"/>
      <c r="U1251" s="131"/>
    </row>
    <row r="1252" spans="1:21" x14ac:dyDescent="0.25">
      <c r="A1252" s="131"/>
      <c r="B1252" s="131"/>
      <c r="C1252" s="131"/>
      <c r="D1252" s="131"/>
      <c r="E1252" s="133"/>
      <c r="F1252" s="131"/>
      <c r="G1252" s="131"/>
      <c r="H1252" s="131"/>
      <c r="I1252" s="131"/>
      <c r="J1252" s="131"/>
      <c r="K1252" s="131"/>
      <c r="L1252" s="131"/>
      <c r="M1252" s="131"/>
      <c r="N1252" s="131"/>
      <c r="O1252" s="131"/>
      <c r="P1252" s="131"/>
      <c r="Q1252" s="131"/>
      <c r="R1252" s="131"/>
      <c r="S1252" s="131"/>
      <c r="T1252" s="131"/>
      <c r="U1252" s="131"/>
    </row>
    <row r="1253" spans="1:21" x14ac:dyDescent="0.25">
      <c r="A1253" s="131"/>
      <c r="B1253" s="131"/>
      <c r="C1253" s="131"/>
      <c r="D1253" s="131"/>
      <c r="E1253" s="133"/>
      <c r="F1253" s="131"/>
      <c r="G1253" s="131"/>
      <c r="H1253" s="131"/>
      <c r="I1253" s="131"/>
      <c r="J1253" s="131"/>
      <c r="K1253" s="131"/>
      <c r="L1253" s="131"/>
      <c r="M1253" s="131"/>
      <c r="N1253" s="131"/>
      <c r="O1253" s="131"/>
      <c r="P1253" s="131"/>
      <c r="Q1253" s="131"/>
      <c r="R1253" s="131"/>
      <c r="S1253" s="131"/>
      <c r="T1253" s="131"/>
      <c r="U1253" s="131"/>
    </row>
    <row r="1254" spans="1:21" x14ac:dyDescent="0.25">
      <c r="A1254" s="131"/>
      <c r="B1254" s="131"/>
      <c r="C1254" s="131"/>
      <c r="D1254" s="131"/>
      <c r="E1254" s="133"/>
      <c r="F1254" s="131"/>
      <c r="G1254" s="131"/>
      <c r="H1254" s="131"/>
      <c r="I1254" s="131"/>
      <c r="J1254" s="131"/>
      <c r="K1254" s="131"/>
      <c r="L1254" s="131"/>
      <c r="M1254" s="131"/>
      <c r="N1254" s="131"/>
      <c r="O1254" s="131"/>
      <c r="P1254" s="131"/>
      <c r="Q1254" s="131"/>
      <c r="R1254" s="131"/>
      <c r="S1254" s="131"/>
      <c r="T1254" s="131"/>
      <c r="U1254" s="131"/>
    </row>
    <row r="1255" spans="1:21" x14ac:dyDescent="0.25">
      <c r="A1255" s="131"/>
      <c r="B1255" s="131"/>
      <c r="C1255" s="131"/>
      <c r="D1255" s="131"/>
      <c r="E1255" s="133"/>
      <c r="F1255" s="131"/>
      <c r="G1255" s="131"/>
      <c r="H1255" s="131"/>
      <c r="I1255" s="131"/>
      <c r="J1255" s="131"/>
      <c r="K1255" s="131"/>
      <c r="L1255" s="131"/>
      <c r="M1255" s="131"/>
      <c r="N1255" s="131"/>
      <c r="O1255" s="131"/>
      <c r="P1255" s="131"/>
      <c r="Q1255" s="131"/>
      <c r="R1255" s="131"/>
      <c r="S1255" s="131"/>
      <c r="T1255" s="131"/>
      <c r="U1255" s="131"/>
    </row>
    <row r="1256" spans="1:21" x14ac:dyDescent="0.25">
      <c r="A1256" s="131"/>
      <c r="B1256" s="131"/>
      <c r="C1256" s="131"/>
      <c r="D1256" s="131"/>
      <c r="E1256" s="133"/>
      <c r="F1256" s="131"/>
      <c r="G1256" s="131"/>
      <c r="H1256" s="131"/>
      <c r="I1256" s="131"/>
      <c r="J1256" s="131"/>
      <c r="K1256" s="131"/>
      <c r="L1256" s="131"/>
      <c r="M1256" s="131"/>
      <c r="N1256" s="131"/>
      <c r="O1256" s="131"/>
      <c r="P1256" s="131"/>
      <c r="Q1256" s="131"/>
      <c r="R1256" s="131"/>
      <c r="S1256" s="131"/>
      <c r="T1256" s="131"/>
      <c r="U1256" s="131"/>
    </row>
    <row r="1257" spans="1:21" x14ac:dyDescent="0.25">
      <c r="A1257" s="131"/>
      <c r="B1257" s="131"/>
      <c r="C1257" s="131"/>
      <c r="D1257" s="131"/>
      <c r="E1257" s="133"/>
      <c r="F1257" s="131"/>
      <c r="G1257" s="131"/>
      <c r="H1257" s="131"/>
      <c r="I1257" s="131"/>
      <c r="J1257" s="131"/>
      <c r="K1257" s="131"/>
      <c r="L1257" s="131"/>
      <c r="M1257" s="131"/>
      <c r="N1257" s="131"/>
      <c r="O1257" s="131"/>
      <c r="P1257" s="131"/>
      <c r="Q1257" s="131"/>
      <c r="R1257" s="131"/>
      <c r="S1257" s="131"/>
      <c r="T1257" s="131"/>
      <c r="U1257" s="131"/>
    </row>
    <row r="1258" spans="1:21" x14ac:dyDescent="0.25">
      <c r="A1258" s="131"/>
      <c r="B1258" s="131"/>
      <c r="C1258" s="131"/>
      <c r="D1258" s="131"/>
      <c r="E1258" s="133"/>
      <c r="F1258" s="131"/>
      <c r="G1258" s="131"/>
      <c r="H1258" s="131"/>
      <c r="I1258" s="131"/>
      <c r="J1258" s="131"/>
      <c r="K1258" s="131"/>
      <c r="L1258" s="131"/>
      <c r="M1258" s="131"/>
      <c r="N1258" s="131"/>
      <c r="O1258" s="131"/>
      <c r="P1258" s="131"/>
      <c r="Q1258" s="131"/>
      <c r="R1258" s="131"/>
      <c r="S1258" s="131"/>
      <c r="T1258" s="131"/>
      <c r="U1258" s="131"/>
    </row>
    <row r="1259" spans="1:21" x14ac:dyDescent="0.25">
      <c r="A1259" s="131"/>
      <c r="B1259" s="131"/>
      <c r="C1259" s="131"/>
      <c r="D1259" s="131"/>
      <c r="E1259" s="133"/>
      <c r="F1259" s="131"/>
      <c r="G1259" s="131"/>
      <c r="H1259" s="131"/>
      <c r="I1259" s="131"/>
      <c r="J1259" s="131"/>
      <c r="K1259" s="131"/>
      <c r="L1259" s="131"/>
      <c r="M1259" s="131"/>
      <c r="N1259" s="131"/>
      <c r="O1259" s="131"/>
      <c r="P1259" s="131"/>
      <c r="Q1259" s="131"/>
      <c r="R1259" s="131"/>
      <c r="S1259" s="131"/>
      <c r="T1259" s="131"/>
      <c r="U1259" s="131"/>
    </row>
    <row r="1260" spans="1:21" x14ac:dyDescent="0.25">
      <c r="A1260" s="131"/>
      <c r="B1260" s="131"/>
      <c r="C1260" s="131"/>
      <c r="D1260" s="131"/>
      <c r="E1260" s="133"/>
      <c r="F1260" s="131"/>
      <c r="G1260" s="131"/>
      <c r="H1260" s="131"/>
      <c r="I1260" s="131"/>
      <c r="J1260" s="131"/>
      <c r="K1260" s="131"/>
      <c r="L1260" s="131"/>
      <c r="M1260" s="131"/>
      <c r="N1260" s="131"/>
      <c r="O1260" s="131"/>
      <c r="P1260" s="131"/>
      <c r="Q1260" s="131"/>
      <c r="R1260" s="131"/>
      <c r="S1260" s="131"/>
      <c r="T1260" s="131"/>
      <c r="U1260" s="131"/>
    </row>
    <row r="1261" spans="1:21" x14ac:dyDescent="0.25">
      <c r="A1261" s="131"/>
      <c r="B1261" s="131"/>
      <c r="C1261" s="131"/>
      <c r="D1261" s="131"/>
      <c r="E1261" s="133"/>
      <c r="F1261" s="131"/>
      <c r="G1261" s="131"/>
      <c r="H1261" s="131"/>
      <c r="I1261" s="131"/>
      <c r="J1261" s="131"/>
      <c r="K1261" s="131"/>
      <c r="L1261" s="131"/>
      <c r="M1261" s="131"/>
      <c r="N1261" s="131"/>
      <c r="O1261" s="131"/>
      <c r="P1261" s="131"/>
      <c r="Q1261" s="131"/>
      <c r="R1261" s="131"/>
      <c r="S1261" s="131"/>
      <c r="T1261" s="131"/>
      <c r="U1261" s="131"/>
    </row>
    <row r="1262" spans="1:21" x14ac:dyDescent="0.25">
      <c r="A1262" s="131"/>
      <c r="B1262" s="131"/>
      <c r="C1262" s="131"/>
      <c r="D1262" s="131"/>
      <c r="E1262" s="133"/>
      <c r="F1262" s="131"/>
      <c r="G1262" s="131"/>
      <c r="H1262" s="131"/>
      <c r="I1262" s="131"/>
      <c r="J1262" s="131"/>
      <c r="K1262" s="131"/>
      <c r="L1262" s="131"/>
      <c r="M1262" s="131"/>
      <c r="N1262" s="131"/>
      <c r="O1262" s="131"/>
      <c r="P1262" s="131"/>
      <c r="Q1262" s="131"/>
      <c r="R1262" s="131"/>
      <c r="S1262" s="131"/>
      <c r="T1262" s="131"/>
      <c r="U1262" s="131"/>
    </row>
    <row r="1263" spans="1:21" x14ac:dyDescent="0.25">
      <c r="A1263" s="131"/>
      <c r="B1263" s="131"/>
      <c r="C1263" s="131"/>
      <c r="D1263" s="131"/>
      <c r="E1263" s="133"/>
      <c r="F1263" s="131"/>
      <c r="G1263" s="131"/>
      <c r="H1263" s="131"/>
      <c r="I1263" s="131"/>
      <c r="J1263" s="131"/>
      <c r="K1263" s="131"/>
      <c r="L1263" s="131"/>
      <c r="M1263" s="131"/>
      <c r="N1263" s="131"/>
      <c r="O1263" s="131"/>
      <c r="P1263" s="131"/>
      <c r="Q1263" s="131"/>
      <c r="R1263" s="131"/>
      <c r="S1263" s="131"/>
      <c r="T1263" s="131"/>
      <c r="U1263" s="131"/>
    </row>
    <row r="1264" spans="1:21" x14ac:dyDescent="0.25">
      <c r="A1264" s="131"/>
      <c r="B1264" s="131"/>
      <c r="C1264" s="131"/>
      <c r="D1264" s="131"/>
      <c r="E1264" s="133"/>
      <c r="F1264" s="131"/>
      <c r="G1264" s="131"/>
      <c r="H1264" s="131"/>
      <c r="I1264" s="131"/>
      <c r="J1264" s="131"/>
      <c r="K1264" s="131"/>
      <c r="L1264" s="131"/>
      <c r="M1264" s="131"/>
      <c r="N1264" s="131"/>
      <c r="O1264" s="131"/>
      <c r="P1264" s="131"/>
      <c r="Q1264" s="131"/>
      <c r="R1264" s="131"/>
      <c r="S1264" s="131"/>
      <c r="T1264" s="131"/>
      <c r="U1264" s="131"/>
    </row>
    <row r="1265" spans="1:21" x14ac:dyDescent="0.25">
      <c r="A1265" s="131"/>
      <c r="B1265" s="131"/>
      <c r="C1265" s="131"/>
      <c r="D1265" s="131"/>
      <c r="E1265" s="133"/>
      <c r="F1265" s="131"/>
      <c r="G1265" s="131"/>
      <c r="H1265" s="131"/>
      <c r="I1265" s="131"/>
      <c r="J1265" s="131"/>
      <c r="K1265" s="131"/>
      <c r="L1265" s="131"/>
      <c r="M1265" s="131"/>
      <c r="N1265" s="131"/>
      <c r="O1265" s="131"/>
      <c r="P1265" s="131"/>
      <c r="Q1265" s="131"/>
      <c r="R1265" s="131"/>
      <c r="S1265" s="131"/>
      <c r="T1265" s="131"/>
      <c r="U1265" s="131"/>
    </row>
    <row r="1266" spans="1:21" x14ac:dyDescent="0.25">
      <c r="A1266" s="131"/>
      <c r="B1266" s="131"/>
      <c r="C1266" s="131"/>
      <c r="D1266" s="131"/>
      <c r="E1266" s="133"/>
      <c r="F1266" s="131"/>
      <c r="G1266" s="131"/>
      <c r="H1266" s="131"/>
      <c r="I1266" s="131"/>
      <c r="J1266" s="131"/>
      <c r="K1266" s="131"/>
      <c r="L1266" s="131"/>
      <c r="M1266" s="131"/>
      <c r="N1266" s="131"/>
      <c r="O1266" s="131"/>
      <c r="P1266" s="131"/>
      <c r="Q1266" s="131"/>
      <c r="R1266" s="131"/>
      <c r="S1266" s="131"/>
      <c r="T1266" s="131"/>
      <c r="U1266" s="131"/>
    </row>
    <row r="1267" spans="1:21" x14ac:dyDescent="0.25">
      <c r="A1267" s="131"/>
      <c r="B1267" s="131"/>
      <c r="C1267" s="131"/>
      <c r="D1267" s="131"/>
      <c r="E1267" s="133"/>
      <c r="F1267" s="131"/>
      <c r="G1267" s="131"/>
      <c r="H1267" s="131"/>
      <c r="I1267" s="131"/>
      <c r="J1267" s="131"/>
      <c r="K1267" s="131"/>
      <c r="L1267" s="131"/>
      <c r="M1267" s="131"/>
      <c r="N1267" s="131"/>
      <c r="O1267" s="131"/>
      <c r="P1267" s="131"/>
      <c r="Q1267" s="131"/>
      <c r="R1267" s="131"/>
      <c r="S1267" s="131"/>
      <c r="T1267" s="131"/>
      <c r="U1267" s="131"/>
    </row>
    <row r="1268" spans="1:21" x14ac:dyDescent="0.25">
      <c r="A1268" s="131"/>
      <c r="B1268" s="131"/>
      <c r="C1268" s="131"/>
      <c r="D1268" s="131"/>
      <c r="E1268" s="133"/>
      <c r="F1268" s="131"/>
      <c r="G1268" s="131"/>
      <c r="H1268" s="131"/>
      <c r="I1268" s="131"/>
      <c r="J1268" s="131"/>
      <c r="K1268" s="131"/>
      <c r="L1268" s="131"/>
      <c r="M1268" s="131"/>
      <c r="N1268" s="131"/>
      <c r="O1268" s="131"/>
      <c r="P1268" s="131"/>
      <c r="Q1268" s="131"/>
      <c r="R1268" s="131"/>
      <c r="S1268" s="131"/>
      <c r="T1268" s="131"/>
      <c r="U1268" s="131"/>
    </row>
    <row r="1269" spans="1:21" x14ac:dyDescent="0.25">
      <c r="A1269" s="131"/>
      <c r="B1269" s="131"/>
      <c r="C1269" s="131"/>
      <c r="D1269" s="131"/>
      <c r="E1269" s="133"/>
      <c r="F1269" s="131"/>
      <c r="G1269" s="131"/>
      <c r="H1269" s="131"/>
      <c r="I1269" s="131"/>
      <c r="J1269" s="131"/>
      <c r="K1269" s="131"/>
      <c r="L1269" s="131"/>
      <c r="M1269" s="131"/>
      <c r="N1269" s="131"/>
      <c r="O1269" s="131"/>
      <c r="P1269" s="131"/>
      <c r="Q1269" s="131"/>
      <c r="R1269" s="131"/>
      <c r="S1269" s="131"/>
      <c r="T1269" s="131"/>
      <c r="U1269" s="131"/>
    </row>
    <row r="1270" spans="1:21" x14ac:dyDescent="0.25">
      <c r="A1270" s="131"/>
      <c r="B1270" s="131"/>
      <c r="C1270" s="131"/>
      <c r="D1270" s="131"/>
      <c r="E1270" s="133"/>
      <c r="F1270" s="131"/>
      <c r="G1270" s="131"/>
      <c r="H1270" s="131"/>
      <c r="I1270" s="131"/>
      <c r="J1270" s="131"/>
      <c r="K1270" s="131"/>
      <c r="L1270" s="131"/>
      <c r="M1270" s="131"/>
      <c r="N1270" s="131"/>
      <c r="O1270" s="131"/>
      <c r="P1270" s="131"/>
      <c r="Q1270" s="131"/>
      <c r="R1270" s="131"/>
      <c r="S1270" s="131"/>
      <c r="T1270" s="131"/>
      <c r="U1270" s="131"/>
    </row>
    <row r="1271" spans="1:21" x14ac:dyDescent="0.25">
      <c r="A1271" s="131"/>
      <c r="B1271" s="131"/>
      <c r="C1271" s="131"/>
      <c r="D1271" s="131"/>
      <c r="E1271" s="133"/>
      <c r="F1271" s="131"/>
      <c r="G1271" s="131"/>
      <c r="H1271" s="131"/>
      <c r="I1271" s="131"/>
      <c r="J1271" s="131"/>
      <c r="K1271" s="131"/>
      <c r="L1271" s="131"/>
      <c r="M1271" s="131"/>
      <c r="N1271" s="131"/>
      <c r="O1271" s="131"/>
      <c r="P1271" s="131"/>
      <c r="Q1271" s="131"/>
      <c r="R1271" s="131"/>
      <c r="S1271" s="131"/>
      <c r="T1271" s="131"/>
      <c r="U1271" s="131"/>
    </row>
    <row r="1272" spans="1:21" x14ac:dyDescent="0.25">
      <c r="A1272" s="131"/>
      <c r="B1272" s="131"/>
      <c r="C1272" s="131"/>
      <c r="D1272" s="131"/>
      <c r="E1272" s="133"/>
      <c r="F1272" s="131"/>
      <c r="G1272" s="131"/>
      <c r="H1272" s="131"/>
      <c r="I1272" s="131"/>
      <c r="J1272" s="131"/>
      <c r="K1272" s="131"/>
      <c r="L1272" s="131"/>
      <c r="M1272" s="131"/>
      <c r="N1272" s="131"/>
      <c r="O1272" s="131"/>
      <c r="P1272" s="131"/>
      <c r="Q1272" s="131"/>
      <c r="R1272" s="131"/>
      <c r="S1272" s="131"/>
      <c r="T1272" s="131"/>
      <c r="U1272" s="131"/>
    </row>
    <row r="1273" spans="1:21" x14ac:dyDescent="0.25">
      <c r="A1273" s="131"/>
      <c r="B1273" s="131"/>
      <c r="C1273" s="131"/>
      <c r="D1273" s="131"/>
      <c r="E1273" s="133"/>
      <c r="F1273" s="131"/>
      <c r="G1273" s="131"/>
      <c r="H1273" s="131"/>
      <c r="I1273" s="131"/>
      <c r="J1273" s="131"/>
      <c r="K1273" s="131"/>
      <c r="L1273" s="131"/>
      <c r="M1273" s="131"/>
      <c r="N1273" s="131"/>
      <c r="O1273" s="131"/>
      <c r="P1273" s="131"/>
      <c r="Q1273" s="131"/>
      <c r="R1273" s="131"/>
      <c r="S1273" s="131"/>
      <c r="T1273" s="131"/>
      <c r="U1273" s="131"/>
    </row>
    <row r="1274" spans="1:21" x14ac:dyDescent="0.25">
      <c r="A1274" s="131"/>
      <c r="B1274" s="131"/>
      <c r="C1274" s="131"/>
      <c r="D1274" s="131"/>
      <c r="E1274" s="133"/>
      <c r="F1274" s="131"/>
      <c r="G1274" s="131"/>
      <c r="H1274" s="131"/>
      <c r="I1274" s="131"/>
      <c r="J1274" s="131"/>
      <c r="K1274" s="131"/>
      <c r="L1274" s="131"/>
      <c r="M1274" s="131"/>
      <c r="N1274" s="131"/>
      <c r="O1274" s="131"/>
      <c r="P1274" s="131"/>
      <c r="Q1274" s="131"/>
      <c r="R1274" s="131"/>
      <c r="S1274" s="131"/>
      <c r="T1274" s="131"/>
      <c r="U1274" s="131"/>
    </row>
    <row r="1275" spans="1:21" x14ac:dyDescent="0.25">
      <c r="A1275" s="131"/>
      <c r="B1275" s="131"/>
      <c r="C1275" s="131"/>
      <c r="D1275" s="131"/>
      <c r="E1275" s="133"/>
      <c r="F1275" s="131"/>
      <c r="G1275" s="131"/>
      <c r="H1275" s="131"/>
      <c r="I1275" s="131"/>
      <c r="J1275" s="131"/>
      <c r="K1275" s="131"/>
      <c r="L1275" s="131"/>
      <c r="M1275" s="131"/>
      <c r="N1275" s="131"/>
      <c r="O1275" s="131"/>
      <c r="P1275" s="131"/>
      <c r="Q1275" s="131"/>
      <c r="R1275" s="131"/>
      <c r="S1275" s="131"/>
      <c r="T1275" s="131"/>
      <c r="U1275" s="131"/>
    </row>
    <row r="1276" spans="1:21" x14ac:dyDescent="0.25">
      <c r="A1276" s="131"/>
      <c r="B1276" s="131"/>
      <c r="C1276" s="131"/>
      <c r="D1276" s="131"/>
      <c r="E1276" s="133"/>
      <c r="F1276" s="131"/>
      <c r="G1276" s="131"/>
      <c r="H1276" s="131"/>
      <c r="I1276" s="131"/>
      <c r="J1276" s="131"/>
      <c r="K1276" s="131"/>
      <c r="L1276" s="131"/>
      <c r="M1276" s="131"/>
      <c r="N1276" s="131"/>
      <c r="O1276" s="131"/>
      <c r="P1276" s="131"/>
      <c r="Q1276" s="131"/>
      <c r="R1276" s="131"/>
      <c r="S1276" s="131"/>
      <c r="T1276" s="131"/>
      <c r="U1276" s="131"/>
    </row>
    <row r="1277" spans="1:21" x14ac:dyDescent="0.25">
      <c r="A1277" s="131"/>
      <c r="B1277" s="131"/>
      <c r="C1277" s="131"/>
      <c r="D1277" s="131"/>
      <c r="E1277" s="133"/>
      <c r="F1277" s="131"/>
      <c r="G1277" s="131"/>
      <c r="H1277" s="131"/>
      <c r="I1277" s="131"/>
      <c r="J1277" s="131"/>
      <c r="K1277" s="131"/>
      <c r="L1277" s="131"/>
      <c r="M1277" s="131"/>
      <c r="N1277" s="131"/>
      <c r="O1277" s="131"/>
      <c r="P1277" s="131"/>
      <c r="Q1277" s="131"/>
      <c r="R1277" s="131"/>
      <c r="S1277" s="131"/>
      <c r="T1277" s="131"/>
      <c r="U1277" s="131"/>
    </row>
    <row r="1278" spans="1:21" x14ac:dyDescent="0.25">
      <c r="A1278" s="131"/>
      <c r="B1278" s="131"/>
      <c r="C1278" s="131"/>
      <c r="D1278" s="131"/>
      <c r="E1278" s="133"/>
      <c r="F1278" s="131"/>
      <c r="G1278" s="131"/>
      <c r="H1278" s="131"/>
      <c r="I1278" s="131"/>
      <c r="J1278" s="131"/>
      <c r="K1278" s="131"/>
      <c r="L1278" s="131"/>
      <c r="M1278" s="131"/>
      <c r="N1278" s="131"/>
      <c r="O1278" s="131"/>
      <c r="P1278" s="131"/>
      <c r="Q1278" s="131"/>
      <c r="R1278" s="131"/>
      <c r="S1278" s="131"/>
      <c r="T1278" s="131"/>
      <c r="U1278" s="131"/>
    </row>
    <row r="1279" spans="1:21" x14ac:dyDescent="0.25">
      <c r="A1279" s="131"/>
      <c r="B1279" s="131"/>
      <c r="C1279" s="131"/>
      <c r="D1279" s="131"/>
      <c r="E1279" s="133"/>
      <c r="F1279" s="131"/>
      <c r="G1279" s="131"/>
      <c r="H1279" s="131"/>
      <c r="I1279" s="131"/>
      <c r="J1279" s="131"/>
      <c r="K1279" s="131"/>
      <c r="L1279" s="131"/>
      <c r="M1279" s="131"/>
      <c r="N1279" s="131"/>
      <c r="O1279" s="131"/>
      <c r="P1279" s="131"/>
      <c r="Q1279" s="131"/>
      <c r="R1279" s="131"/>
      <c r="S1279" s="131"/>
      <c r="T1279" s="131"/>
      <c r="U1279" s="131"/>
    </row>
    <row r="1280" spans="1:21" x14ac:dyDescent="0.25">
      <c r="A1280" s="131"/>
      <c r="B1280" s="131"/>
      <c r="C1280" s="131"/>
      <c r="D1280" s="131"/>
      <c r="E1280" s="133"/>
      <c r="F1280" s="131"/>
      <c r="G1280" s="131"/>
      <c r="H1280" s="131"/>
      <c r="I1280" s="131"/>
      <c r="J1280" s="131"/>
      <c r="K1280" s="131"/>
      <c r="L1280" s="131"/>
      <c r="M1280" s="131"/>
      <c r="N1280" s="131"/>
      <c r="O1280" s="131"/>
      <c r="P1280" s="131"/>
      <c r="Q1280" s="131"/>
      <c r="R1280" s="131"/>
      <c r="S1280" s="131"/>
      <c r="T1280" s="131"/>
      <c r="U1280" s="131"/>
    </row>
    <row r="1281" spans="1:21" x14ac:dyDescent="0.25">
      <c r="A1281" s="131"/>
      <c r="B1281" s="131"/>
      <c r="C1281" s="131"/>
      <c r="D1281" s="131"/>
      <c r="E1281" s="133"/>
      <c r="F1281" s="131"/>
      <c r="G1281" s="131"/>
      <c r="H1281" s="131"/>
      <c r="I1281" s="131"/>
      <c r="J1281" s="131"/>
      <c r="K1281" s="131"/>
      <c r="L1281" s="131"/>
      <c r="M1281" s="131"/>
      <c r="N1281" s="131"/>
      <c r="O1281" s="131"/>
      <c r="P1281" s="131"/>
      <c r="Q1281" s="131"/>
      <c r="R1281" s="131"/>
      <c r="S1281" s="131"/>
      <c r="T1281" s="131"/>
      <c r="U1281" s="131"/>
    </row>
    <row r="1282" spans="1:21" x14ac:dyDescent="0.25">
      <c r="A1282" s="131"/>
      <c r="B1282" s="131"/>
      <c r="C1282" s="131"/>
      <c r="D1282" s="131"/>
      <c r="E1282" s="133"/>
      <c r="F1282" s="131"/>
      <c r="G1282" s="131"/>
      <c r="H1282" s="131"/>
      <c r="I1282" s="131"/>
      <c r="J1282" s="131"/>
      <c r="K1282" s="131"/>
      <c r="L1282" s="131"/>
      <c r="M1282" s="131"/>
      <c r="N1282" s="131"/>
      <c r="O1282" s="131"/>
      <c r="P1282" s="131"/>
      <c r="Q1282" s="131"/>
      <c r="R1282" s="131"/>
      <c r="S1282" s="131"/>
      <c r="T1282" s="131"/>
      <c r="U1282" s="131"/>
    </row>
    <row r="1283" spans="1:21" x14ac:dyDescent="0.25">
      <c r="A1283" s="131"/>
      <c r="B1283" s="131"/>
      <c r="C1283" s="131"/>
      <c r="D1283" s="131"/>
      <c r="E1283" s="133"/>
      <c r="F1283" s="131"/>
      <c r="G1283" s="131"/>
      <c r="H1283" s="131"/>
      <c r="I1283" s="131"/>
      <c r="J1283" s="131"/>
      <c r="K1283" s="131"/>
      <c r="L1283" s="131"/>
      <c r="M1283" s="131"/>
      <c r="N1283" s="131"/>
      <c r="O1283" s="131"/>
      <c r="P1283" s="131"/>
      <c r="Q1283" s="131"/>
      <c r="R1283" s="131"/>
      <c r="S1283" s="131"/>
      <c r="T1283" s="131"/>
      <c r="U1283" s="131"/>
    </row>
    <row r="1284" spans="1:21" x14ac:dyDescent="0.25">
      <c r="A1284" s="131"/>
      <c r="B1284" s="131"/>
      <c r="C1284" s="131"/>
      <c r="D1284" s="131"/>
      <c r="E1284" s="133"/>
      <c r="F1284" s="131"/>
      <c r="G1284" s="131"/>
      <c r="H1284" s="131"/>
      <c r="I1284" s="131"/>
      <c r="J1284" s="131"/>
      <c r="K1284" s="131"/>
      <c r="L1284" s="131"/>
      <c r="M1284" s="131"/>
      <c r="N1284" s="131"/>
      <c r="O1284" s="131"/>
      <c r="P1284" s="131"/>
      <c r="Q1284" s="131"/>
      <c r="R1284" s="131"/>
      <c r="S1284" s="131"/>
      <c r="T1284" s="131"/>
      <c r="U1284" s="131"/>
    </row>
    <row r="1285" spans="1:21" x14ac:dyDescent="0.25">
      <c r="A1285" s="131"/>
      <c r="B1285" s="131"/>
      <c r="C1285" s="131"/>
      <c r="D1285" s="131"/>
      <c r="E1285" s="133"/>
      <c r="F1285" s="131"/>
      <c r="G1285" s="131"/>
      <c r="H1285" s="131"/>
      <c r="I1285" s="131"/>
      <c r="J1285" s="131"/>
      <c r="K1285" s="131"/>
      <c r="L1285" s="131"/>
      <c r="M1285" s="131"/>
      <c r="N1285" s="131"/>
      <c r="O1285" s="131"/>
      <c r="P1285" s="131"/>
      <c r="Q1285" s="131"/>
      <c r="R1285" s="131"/>
      <c r="S1285" s="131"/>
      <c r="T1285" s="131"/>
      <c r="U1285" s="131"/>
    </row>
    <row r="1286" spans="1:21" x14ac:dyDescent="0.25">
      <c r="A1286" s="131"/>
      <c r="B1286" s="131"/>
      <c r="C1286" s="131"/>
      <c r="D1286" s="131"/>
      <c r="E1286" s="133"/>
      <c r="F1286" s="131"/>
      <c r="G1286" s="131"/>
      <c r="H1286" s="131"/>
      <c r="I1286" s="131"/>
      <c r="J1286" s="131"/>
      <c r="K1286" s="131"/>
      <c r="L1286" s="131"/>
      <c r="M1286" s="131"/>
      <c r="N1286" s="131"/>
      <c r="O1286" s="131"/>
      <c r="P1286" s="131"/>
      <c r="Q1286" s="131"/>
      <c r="R1286" s="131"/>
      <c r="S1286" s="131"/>
      <c r="T1286" s="131"/>
      <c r="U1286" s="131"/>
    </row>
    <row r="1287" spans="1:21" x14ac:dyDescent="0.25">
      <c r="A1287" s="131"/>
      <c r="B1287" s="131"/>
      <c r="C1287" s="131"/>
      <c r="D1287" s="131"/>
      <c r="E1287" s="133"/>
      <c r="F1287" s="131"/>
      <c r="G1287" s="131"/>
      <c r="H1287" s="131"/>
      <c r="I1287" s="131"/>
      <c r="J1287" s="131"/>
      <c r="K1287" s="131"/>
      <c r="L1287" s="131"/>
      <c r="M1287" s="131"/>
      <c r="N1287" s="131"/>
      <c r="O1287" s="131"/>
      <c r="P1287" s="131"/>
      <c r="Q1287" s="131"/>
      <c r="R1287" s="131"/>
      <c r="S1287" s="131"/>
      <c r="T1287" s="131"/>
      <c r="U1287" s="131"/>
    </row>
    <row r="1288" spans="1:21" x14ac:dyDescent="0.25">
      <c r="A1288" s="131"/>
      <c r="B1288" s="131"/>
      <c r="C1288" s="131"/>
      <c r="D1288" s="131"/>
      <c r="E1288" s="133"/>
      <c r="F1288" s="131"/>
      <c r="G1288" s="131"/>
      <c r="H1288" s="131"/>
      <c r="I1288" s="131"/>
      <c r="J1288" s="131"/>
      <c r="K1288" s="131"/>
      <c r="L1288" s="131"/>
      <c r="M1288" s="131"/>
      <c r="N1288" s="131"/>
      <c r="O1288" s="131"/>
      <c r="P1288" s="131"/>
      <c r="Q1288" s="131"/>
      <c r="R1288" s="131"/>
      <c r="S1288" s="131"/>
      <c r="T1288" s="131"/>
      <c r="U1288" s="131"/>
    </row>
    <row r="1289" spans="1:21" x14ac:dyDescent="0.25">
      <c r="A1289" s="131"/>
      <c r="B1289" s="131"/>
      <c r="C1289" s="131"/>
      <c r="D1289" s="131"/>
      <c r="E1289" s="133"/>
      <c r="F1289" s="131"/>
      <c r="G1289" s="131"/>
      <c r="H1289" s="131"/>
      <c r="I1289" s="131"/>
      <c r="J1289" s="131"/>
      <c r="K1289" s="131"/>
      <c r="L1289" s="131"/>
      <c r="M1289" s="131"/>
      <c r="N1289" s="131"/>
      <c r="O1289" s="131"/>
      <c r="P1289" s="131"/>
      <c r="Q1289" s="131"/>
      <c r="R1289" s="131"/>
      <c r="S1289" s="131"/>
      <c r="T1289" s="131"/>
      <c r="U1289" s="131"/>
    </row>
    <row r="1290" spans="1:21" x14ac:dyDescent="0.25">
      <c r="A1290" s="131"/>
      <c r="B1290" s="131"/>
      <c r="C1290" s="131"/>
      <c r="D1290" s="131"/>
      <c r="E1290" s="133"/>
      <c r="F1290" s="131"/>
      <c r="G1290" s="131"/>
      <c r="H1290" s="131"/>
      <c r="I1290" s="131"/>
      <c r="J1290" s="131"/>
      <c r="K1290" s="131"/>
      <c r="L1290" s="131"/>
      <c r="M1290" s="131"/>
      <c r="N1290" s="131"/>
      <c r="O1290" s="131"/>
      <c r="P1290" s="131"/>
      <c r="Q1290" s="131"/>
      <c r="R1290" s="131"/>
      <c r="S1290" s="131"/>
      <c r="T1290" s="131"/>
      <c r="U1290" s="131"/>
    </row>
    <row r="1291" spans="1:21" x14ac:dyDescent="0.25">
      <c r="A1291" s="131"/>
      <c r="B1291" s="131"/>
      <c r="C1291" s="131"/>
      <c r="D1291" s="131"/>
      <c r="E1291" s="133"/>
      <c r="F1291" s="131"/>
      <c r="G1291" s="131"/>
      <c r="H1291" s="131"/>
      <c r="I1291" s="131"/>
      <c r="J1291" s="131"/>
      <c r="K1291" s="131"/>
      <c r="L1291" s="131"/>
      <c r="M1291" s="131"/>
      <c r="N1291" s="131"/>
      <c r="O1291" s="131"/>
      <c r="P1291" s="131"/>
      <c r="Q1291" s="131"/>
      <c r="R1291" s="131"/>
      <c r="S1291" s="131"/>
      <c r="T1291" s="131"/>
      <c r="U1291" s="131"/>
    </row>
    <row r="1292" spans="1:21" x14ac:dyDescent="0.25">
      <c r="A1292" s="131"/>
      <c r="B1292" s="131"/>
      <c r="C1292" s="131"/>
      <c r="D1292" s="131"/>
      <c r="E1292" s="133"/>
      <c r="F1292" s="131"/>
      <c r="G1292" s="131"/>
      <c r="H1292" s="131"/>
      <c r="I1292" s="131"/>
      <c r="J1292" s="131"/>
      <c r="K1292" s="131"/>
      <c r="L1292" s="131"/>
      <c r="M1292" s="131"/>
      <c r="N1292" s="131"/>
      <c r="O1292" s="131"/>
      <c r="P1292" s="131"/>
      <c r="Q1292" s="131"/>
      <c r="R1292" s="131"/>
      <c r="S1292" s="131"/>
      <c r="T1292" s="131"/>
      <c r="U1292" s="131"/>
    </row>
    <row r="1293" spans="1:21" x14ac:dyDescent="0.25">
      <c r="A1293" s="131"/>
      <c r="B1293" s="131"/>
      <c r="C1293" s="131"/>
      <c r="D1293" s="131"/>
      <c r="E1293" s="133"/>
      <c r="F1293" s="131"/>
      <c r="G1293" s="131"/>
      <c r="H1293" s="131"/>
      <c r="I1293" s="131"/>
      <c r="J1293" s="131"/>
      <c r="K1293" s="131"/>
      <c r="L1293" s="131"/>
      <c r="M1293" s="131"/>
      <c r="N1293" s="131"/>
      <c r="O1293" s="131"/>
      <c r="P1293" s="131"/>
      <c r="Q1293" s="131"/>
      <c r="R1293" s="131"/>
      <c r="S1293" s="131"/>
      <c r="T1293" s="131"/>
      <c r="U1293" s="131"/>
    </row>
    <row r="1294" spans="1:21" x14ac:dyDescent="0.25">
      <c r="A1294" s="131"/>
      <c r="B1294" s="131"/>
      <c r="C1294" s="131"/>
      <c r="D1294" s="131"/>
      <c r="E1294" s="133"/>
      <c r="F1294" s="131"/>
      <c r="G1294" s="131"/>
      <c r="H1294" s="131"/>
      <c r="I1294" s="131"/>
      <c r="J1294" s="131"/>
      <c r="K1294" s="131"/>
      <c r="L1294" s="131"/>
      <c r="M1294" s="131"/>
      <c r="N1294" s="131"/>
      <c r="O1294" s="131"/>
      <c r="P1294" s="131"/>
      <c r="Q1294" s="131"/>
      <c r="R1294" s="131"/>
      <c r="S1294" s="131"/>
      <c r="T1294" s="131"/>
      <c r="U1294" s="131"/>
    </row>
    <row r="1295" spans="1:21" x14ac:dyDescent="0.25">
      <c r="A1295" s="131"/>
      <c r="B1295" s="131"/>
      <c r="C1295" s="131"/>
      <c r="D1295" s="131"/>
      <c r="E1295" s="133"/>
      <c r="F1295" s="131"/>
      <c r="G1295" s="131"/>
      <c r="H1295" s="131"/>
      <c r="I1295" s="131"/>
      <c r="J1295" s="131"/>
      <c r="K1295" s="131"/>
      <c r="L1295" s="131"/>
      <c r="M1295" s="131"/>
      <c r="N1295" s="131"/>
      <c r="O1295" s="131"/>
      <c r="P1295" s="131"/>
      <c r="Q1295" s="131"/>
      <c r="R1295" s="131"/>
      <c r="S1295" s="131"/>
      <c r="T1295" s="131"/>
      <c r="U1295" s="131"/>
    </row>
    <row r="1296" spans="1:21" x14ac:dyDescent="0.25">
      <c r="A1296" s="131"/>
      <c r="B1296" s="131"/>
      <c r="C1296" s="131"/>
      <c r="D1296" s="131"/>
      <c r="E1296" s="133"/>
      <c r="F1296" s="131"/>
      <c r="G1296" s="131"/>
      <c r="H1296" s="131"/>
      <c r="I1296" s="131"/>
      <c r="J1296" s="131"/>
      <c r="K1296" s="131"/>
      <c r="L1296" s="131"/>
      <c r="M1296" s="131"/>
      <c r="N1296" s="131"/>
      <c r="O1296" s="131"/>
      <c r="P1296" s="131"/>
      <c r="Q1296" s="131"/>
      <c r="R1296" s="131"/>
      <c r="S1296" s="131"/>
      <c r="T1296" s="131"/>
      <c r="U1296" s="131"/>
    </row>
    <row r="1297" spans="1:21" x14ac:dyDescent="0.25">
      <c r="A1297" s="131"/>
      <c r="B1297" s="131"/>
      <c r="C1297" s="131"/>
      <c r="D1297" s="131"/>
      <c r="E1297" s="133"/>
      <c r="F1297" s="131"/>
      <c r="G1297" s="131"/>
      <c r="H1297" s="131"/>
      <c r="I1297" s="131"/>
      <c r="J1297" s="131"/>
      <c r="K1297" s="131"/>
      <c r="L1297" s="131"/>
      <c r="M1297" s="131"/>
      <c r="N1297" s="131"/>
      <c r="O1297" s="131"/>
      <c r="P1297" s="131"/>
      <c r="Q1297" s="131"/>
      <c r="R1297" s="131"/>
      <c r="S1297" s="131"/>
      <c r="T1297" s="131"/>
      <c r="U1297" s="131"/>
    </row>
    <row r="1298" spans="1:21" x14ac:dyDescent="0.25">
      <c r="A1298" s="131"/>
      <c r="B1298" s="131"/>
      <c r="C1298" s="131"/>
      <c r="D1298" s="131"/>
      <c r="E1298" s="133"/>
      <c r="F1298" s="131"/>
      <c r="G1298" s="131"/>
      <c r="H1298" s="131"/>
      <c r="I1298" s="131"/>
      <c r="J1298" s="131"/>
      <c r="K1298" s="131"/>
      <c r="L1298" s="131"/>
      <c r="M1298" s="131"/>
      <c r="N1298" s="131"/>
      <c r="O1298" s="131"/>
      <c r="P1298" s="131"/>
      <c r="Q1298" s="131"/>
      <c r="R1298" s="131"/>
      <c r="S1298" s="131"/>
      <c r="T1298" s="131"/>
      <c r="U1298" s="131"/>
    </row>
    <row r="1299" spans="1:21" x14ac:dyDescent="0.25">
      <c r="A1299" s="131"/>
      <c r="B1299" s="131"/>
      <c r="C1299" s="131"/>
      <c r="D1299" s="131"/>
      <c r="E1299" s="133"/>
      <c r="F1299" s="131"/>
      <c r="G1299" s="131"/>
      <c r="H1299" s="131"/>
      <c r="I1299" s="131"/>
      <c r="J1299" s="131"/>
      <c r="K1299" s="131"/>
      <c r="L1299" s="131"/>
      <c r="M1299" s="131"/>
      <c r="N1299" s="131"/>
      <c r="O1299" s="131"/>
      <c r="P1299" s="131"/>
      <c r="Q1299" s="131"/>
      <c r="R1299" s="131"/>
      <c r="S1299" s="131"/>
      <c r="T1299" s="131"/>
      <c r="U1299" s="131"/>
    </row>
    <row r="1300" spans="1:21" x14ac:dyDescent="0.25">
      <c r="A1300" s="131"/>
      <c r="B1300" s="131"/>
      <c r="C1300" s="131"/>
      <c r="D1300" s="131"/>
      <c r="E1300" s="133"/>
      <c r="F1300" s="131"/>
      <c r="G1300" s="131"/>
      <c r="H1300" s="131"/>
      <c r="I1300" s="131"/>
      <c r="J1300" s="131"/>
      <c r="K1300" s="131"/>
      <c r="L1300" s="131"/>
      <c r="M1300" s="131"/>
      <c r="N1300" s="131"/>
      <c r="O1300" s="131"/>
      <c r="P1300" s="131"/>
      <c r="Q1300" s="131"/>
      <c r="R1300" s="131"/>
      <c r="S1300" s="131"/>
      <c r="T1300" s="131"/>
      <c r="U1300" s="131"/>
    </row>
    <row r="1301" spans="1:21" x14ac:dyDescent="0.25">
      <c r="A1301" s="131"/>
      <c r="B1301" s="131"/>
      <c r="C1301" s="131"/>
      <c r="D1301" s="131"/>
      <c r="E1301" s="133"/>
      <c r="F1301" s="131"/>
      <c r="G1301" s="131"/>
      <c r="H1301" s="131"/>
      <c r="I1301" s="131"/>
      <c r="J1301" s="131"/>
      <c r="K1301" s="131"/>
      <c r="L1301" s="131"/>
      <c r="M1301" s="131"/>
      <c r="N1301" s="131"/>
      <c r="O1301" s="131"/>
      <c r="P1301" s="131"/>
      <c r="Q1301" s="131"/>
      <c r="R1301" s="131"/>
      <c r="S1301" s="131"/>
      <c r="T1301" s="131"/>
      <c r="U1301" s="131"/>
    </row>
    <row r="1302" spans="1:21" x14ac:dyDescent="0.25">
      <c r="A1302" s="131"/>
      <c r="B1302" s="131"/>
      <c r="C1302" s="131"/>
      <c r="D1302" s="131"/>
      <c r="E1302" s="133"/>
      <c r="F1302" s="131"/>
      <c r="G1302" s="131"/>
      <c r="H1302" s="131"/>
      <c r="I1302" s="131"/>
      <c r="J1302" s="131"/>
      <c r="K1302" s="131"/>
      <c r="L1302" s="131"/>
      <c r="M1302" s="131"/>
      <c r="N1302" s="131"/>
      <c r="O1302" s="131"/>
      <c r="P1302" s="131"/>
      <c r="Q1302" s="131"/>
      <c r="R1302" s="131"/>
      <c r="S1302" s="131"/>
      <c r="T1302" s="131"/>
      <c r="U1302" s="131"/>
    </row>
    <row r="1303" spans="1:21" x14ac:dyDescent="0.25">
      <c r="A1303" s="131"/>
      <c r="B1303" s="131"/>
      <c r="C1303" s="131"/>
      <c r="D1303" s="131"/>
      <c r="E1303" s="133"/>
      <c r="F1303" s="131"/>
      <c r="G1303" s="131"/>
      <c r="H1303" s="131"/>
      <c r="I1303" s="131"/>
      <c r="J1303" s="131"/>
      <c r="K1303" s="131"/>
      <c r="L1303" s="131"/>
      <c r="M1303" s="131"/>
      <c r="N1303" s="131"/>
      <c r="O1303" s="131"/>
      <c r="P1303" s="131"/>
      <c r="Q1303" s="131"/>
      <c r="R1303" s="131"/>
      <c r="S1303" s="131"/>
      <c r="T1303" s="131"/>
      <c r="U1303" s="131"/>
    </row>
    <row r="1304" spans="1:21" x14ac:dyDescent="0.25">
      <c r="A1304" s="131"/>
      <c r="B1304" s="131"/>
      <c r="C1304" s="131"/>
      <c r="D1304" s="131"/>
      <c r="E1304" s="133"/>
      <c r="F1304" s="131"/>
      <c r="G1304" s="131"/>
      <c r="H1304" s="131"/>
      <c r="I1304" s="131"/>
      <c r="J1304" s="131"/>
      <c r="K1304" s="131"/>
      <c r="L1304" s="131"/>
      <c r="M1304" s="131"/>
      <c r="N1304" s="131"/>
      <c r="O1304" s="131"/>
      <c r="P1304" s="131"/>
      <c r="Q1304" s="131"/>
      <c r="R1304" s="131"/>
      <c r="S1304" s="131"/>
      <c r="T1304" s="131"/>
      <c r="U1304" s="131"/>
    </row>
    <row r="1305" spans="1:21" x14ac:dyDescent="0.25">
      <c r="A1305" s="131"/>
      <c r="B1305" s="131"/>
      <c r="C1305" s="131"/>
      <c r="D1305" s="131"/>
      <c r="E1305" s="133"/>
      <c r="F1305" s="131"/>
      <c r="G1305" s="131"/>
      <c r="H1305" s="131"/>
      <c r="I1305" s="131"/>
      <c r="J1305" s="131"/>
      <c r="K1305" s="131"/>
      <c r="L1305" s="131"/>
      <c r="M1305" s="131"/>
      <c r="N1305" s="131"/>
      <c r="O1305" s="131"/>
      <c r="P1305" s="131"/>
      <c r="Q1305" s="131"/>
      <c r="R1305" s="131"/>
      <c r="S1305" s="131"/>
      <c r="T1305" s="131"/>
      <c r="U1305" s="131"/>
    </row>
    <row r="1306" spans="1:21" x14ac:dyDescent="0.25">
      <c r="A1306" s="131"/>
      <c r="B1306" s="131"/>
      <c r="C1306" s="131"/>
      <c r="D1306" s="131"/>
      <c r="E1306" s="133"/>
      <c r="F1306" s="131"/>
      <c r="G1306" s="131"/>
      <c r="H1306" s="131"/>
      <c r="I1306" s="131"/>
      <c r="J1306" s="131"/>
      <c r="K1306" s="131"/>
      <c r="L1306" s="131"/>
      <c r="M1306" s="131"/>
      <c r="N1306" s="131"/>
      <c r="O1306" s="131"/>
      <c r="P1306" s="131"/>
      <c r="Q1306" s="131"/>
      <c r="R1306" s="131"/>
      <c r="S1306" s="131"/>
      <c r="T1306" s="131"/>
      <c r="U1306" s="131"/>
    </row>
    <row r="1307" spans="1:21" x14ac:dyDescent="0.25">
      <c r="A1307" s="131"/>
      <c r="B1307" s="131"/>
      <c r="C1307" s="131"/>
      <c r="D1307" s="131"/>
      <c r="E1307" s="133"/>
      <c r="F1307" s="131"/>
      <c r="G1307" s="131"/>
      <c r="H1307" s="131"/>
      <c r="I1307" s="131"/>
      <c r="J1307" s="131"/>
      <c r="K1307" s="131"/>
      <c r="L1307" s="131"/>
      <c r="M1307" s="131"/>
      <c r="N1307" s="131"/>
      <c r="O1307" s="131"/>
      <c r="P1307" s="131"/>
      <c r="Q1307" s="131"/>
      <c r="R1307" s="131"/>
      <c r="S1307" s="131"/>
      <c r="T1307" s="131"/>
      <c r="U1307" s="131"/>
    </row>
    <row r="1308" spans="1:21" x14ac:dyDescent="0.25">
      <c r="A1308" s="131"/>
      <c r="B1308" s="131"/>
      <c r="C1308" s="131"/>
      <c r="D1308" s="131"/>
      <c r="E1308" s="133"/>
      <c r="F1308" s="131"/>
      <c r="G1308" s="131"/>
      <c r="H1308" s="131"/>
      <c r="I1308" s="131"/>
      <c r="J1308" s="131"/>
      <c r="K1308" s="131"/>
      <c r="L1308" s="131"/>
      <c r="M1308" s="131"/>
      <c r="N1308" s="131"/>
      <c r="O1308" s="131"/>
      <c r="P1308" s="131"/>
      <c r="Q1308" s="131"/>
      <c r="R1308" s="131"/>
      <c r="S1308" s="131"/>
      <c r="T1308" s="131"/>
      <c r="U1308" s="131"/>
    </row>
    <row r="1309" spans="1:21" x14ac:dyDescent="0.25">
      <c r="A1309" s="131"/>
      <c r="B1309" s="131"/>
      <c r="C1309" s="131"/>
      <c r="D1309" s="131"/>
      <c r="E1309" s="133"/>
      <c r="F1309" s="131"/>
      <c r="G1309" s="131"/>
      <c r="H1309" s="131"/>
      <c r="I1309" s="131"/>
      <c r="J1309" s="131"/>
      <c r="K1309" s="131"/>
      <c r="L1309" s="131"/>
      <c r="M1309" s="131"/>
      <c r="N1309" s="131"/>
      <c r="O1309" s="131"/>
      <c r="P1309" s="131"/>
      <c r="Q1309" s="131"/>
      <c r="R1309" s="131"/>
      <c r="S1309" s="131"/>
      <c r="T1309" s="131"/>
      <c r="U1309" s="131"/>
    </row>
    <row r="1310" spans="1:21" x14ac:dyDescent="0.25">
      <c r="A1310" s="131"/>
      <c r="B1310" s="131"/>
      <c r="C1310" s="131"/>
      <c r="D1310" s="131"/>
      <c r="E1310" s="133"/>
      <c r="F1310" s="131"/>
      <c r="G1310" s="131"/>
      <c r="H1310" s="131"/>
      <c r="I1310" s="131"/>
      <c r="J1310" s="131"/>
      <c r="K1310" s="131"/>
      <c r="L1310" s="131"/>
      <c r="M1310" s="131"/>
      <c r="N1310" s="131"/>
      <c r="O1310" s="131"/>
      <c r="P1310" s="131"/>
      <c r="Q1310" s="131"/>
      <c r="R1310" s="131"/>
      <c r="S1310" s="131"/>
      <c r="T1310" s="131"/>
      <c r="U1310" s="131"/>
    </row>
    <row r="1311" spans="1:21" x14ac:dyDescent="0.25">
      <c r="A1311" s="131"/>
      <c r="B1311" s="131"/>
      <c r="C1311" s="131"/>
      <c r="D1311" s="131"/>
      <c r="E1311" s="133"/>
      <c r="F1311" s="131"/>
      <c r="G1311" s="131"/>
      <c r="H1311" s="131"/>
      <c r="I1311" s="131"/>
      <c r="J1311" s="131"/>
      <c r="K1311" s="131"/>
      <c r="L1311" s="131"/>
      <c r="M1311" s="131"/>
      <c r="N1311" s="131"/>
      <c r="O1311" s="131"/>
      <c r="P1311" s="131"/>
      <c r="Q1311" s="131"/>
      <c r="R1311" s="131"/>
      <c r="S1311" s="131"/>
      <c r="T1311" s="131"/>
      <c r="U1311" s="131"/>
    </row>
    <row r="1312" spans="1:21" x14ac:dyDescent="0.25">
      <c r="A1312" s="131"/>
      <c r="B1312" s="131"/>
      <c r="C1312" s="131"/>
      <c r="D1312" s="131"/>
      <c r="E1312" s="133"/>
      <c r="F1312" s="131"/>
      <c r="G1312" s="131"/>
      <c r="H1312" s="131"/>
      <c r="I1312" s="131"/>
      <c r="J1312" s="131"/>
      <c r="K1312" s="131"/>
      <c r="L1312" s="131"/>
      <c r="M1312" s="131"/>
      <c r="N1312" s="131"/>
      <c r="O1312" s="131"/>
      <c r="P1312" s="131"/>
      <c r="Q1312" s="131"/>
      <c r="R1312" s="131"/>
      <c r="S1312" s="131"/>
      <c r="T1312" s="131"/>
      <c r="U1312" s="131"/>
    </row>
    <row r="1313" spans="1:21" x14ac:dyDescent="0.25">
      <c r="A1313" s="131"/>
      <c r="B1313" s="131"/>
      <c r="C1313" s="131"/>
      <c r="D1313" s="131"/>
      <c r="E1313" s="133"/>
      <c r="F1313" s="131"/>
      <c r="G1313" s="131"/>
      <c r="H1313" s="131"/>
      <c r="I1313" s="131"/>
      <c r="J1313" s="131"/>
      <c r="K1313" s="131"/>
      <c r="L1313" s="131"/>
      <c r="M1313" s="131"/>
      <c r="N1313" s="131"/>
      <c r="O1313" s="131"/>
      <c r="P1313" s="131"/>
      <c r="Q1313" s="131"/>
      <c r="R1313" s="131"/>
      <c r="S1313" s="131"/>
      <c r="T1313" s="131"/>
      <c r="U1313" s="131"/>
    </row>
    <row r="1314" spans="1:21" x14ac:dyDescent="0.25">
      <c r="A1314" s="131"/>
      <c r="B1314" s="131"/>
      <c r="C1314" s="131"/>
      <c r="D1314" s="131"/>
      <c r="E1314" s="133"/>
      <c r="F1314" s="131"/>
      <c r="G1314" s="131"/>
      <c r="H1314" s="131"/>
      <c r="I1314" s="131"/>
      <c r="J1314" s="131"/>
      <c r="K1314" s="131"/>
      <c r="L1314" s="131"/>
      <c r="M1314" s="131"/>
      <c r="N1314" s="131"/>
      <c r="O1314" s="131"/>
      <c r="P1314" s="131"/>
      <c r="Q1314" s="131"/>
      <c r="R1314" s="131"/>
      <c r="S1314" s="131"/>
      <c r="T1314" s="131"/>
      <c r="U1314" s="131"/>
    </row>
    <row r="1315" spans="1:21" x14ac:dyDescent="0.25">
      <c r="A1315" s="131"/>
      <c r="B1315" s="131"/>
      <c r="C1315" s="131"/>
      <c r="D1315" s="131"/>
      <c r="E1315" s="133"/>
      <c r="F1315" s="131"/>
      <c r="G1315" s="131"/>
      <c r="H1315" s="131"/>
      <c r="I1315" s="131"/>
      <c r="J1315" s="131"/>
      <c r="K1315" s="131"/>
      <c r="L1315" s="131"/>
      <c r="M1315" s="131"/>
      <c r="N1315" s="131"/>
      <c r="O1315" s="131"/>
      <c r="P1315" s="131"/>
      <c r="Q1315" s="131"/>
      <c r="R1315" s="131"/>
      <c r="S1315" s="131"/>
      <c r="T1315" s="131"/>
      <c r="U1315" s="131"/>
    </row>
    <row r="1316" spans="1:21" x14ac:dyDescent="0.25">
      <c r="A1316" s="131"/>
      <c r="B1316" s="131"/>
      <c r="C1316" s="131"/>
      <c r="D1316" s="131"/>
      <c r="E1316" s="133"/>
      <c r="F1316" s="131"/>
      <c r="G1316" s="131"/>
      <c r="H1316" s="131"/>
      <c r="I1316" s="131"/>
      <c r="J1316" s="131"/>
      <c r="K1316" s="131"/>
      <c r="L1316" s="131"/>
      <c r="M1316" s="131"/>
      <c r="N1316" s="131"/>
      <c r="O1316" s="131"/>
      <c r="P1316" s="131"/>
      <c r="Q1316" s="131"/>
      <c r="R1316" s="131"/>
      <c r="S1316" s="131"/>
      <c r="T1316" s="131"/>
      <c r="U1316" s="131"/>
    </row>
    <row r="1317" spans="1:21" x14ac:dyDescent="0.25">
      <c r="A1317" s="131"/>
      <c r="B1317" s="131"/>
      <c r="C1317" s="131"/>
      <c r="D1317" s="131"/>
      <c r="E1317" s="133"/>
      <c r="F1317" s="131"/>
      <c r="G1317" s="131"/>
      <c r="H1317" s="131"/>
      <c r="I1317" s="131"/>
      <c r="J1317" s="131"/>
      <c r="K1317" s="131"/>
      <c r="L1317" s="131"/>
      <c r="M1317" s="131"/>
      <c r="N1317" s="131"/>
      <c r="O1317" s="131"/>
      <c r="P1317" s="131"/>
      <c r="Q1317" s="131"/>
      <c r="R1317" s="131"/>
      <c r="S1317" s="131"/>
      <c r="T1317" s="131"/>
      <c r="U1317" s="131"/>
    </row>
    <row r="1318" spans="1:21" x14ac:dyDescent="0.25">
      <c r="A1318" s="131"/>
      <c r="B1318" s="131"/>
      <c r="C1318" s="131"/>
      <c r="D1318" s="131"/>
      <c r="E1318" s="133"/>
      <c r="F1318" s="131"/>
      <c r="G1318" s="131"/>
      <c r="H1318" s="131"/>
      <c r="I1318" s="131"/>
      <c r="J1318" s="131"/>
      <c r="K1318" s="131"/>
      <c r="L1318" s="131"/>
      <c r="M1318" s="131"/>
      <c r="N1318" s="131"/>
      <c r="O1318" s="131"/>
      <c r="P1318" s="131"/>
      <c r="Q1318" s="131"/>
      <c r="R1318" s="131"/>
      <c r="S1318" s="131"/>
      <c r="T1318" s="131"/>
      <c r="U1318" s="131"/>
    </row>
    <row r="1319" spans="1:21" x14ac:dyDescent="0.25">
      <c r="A1319" s="131"/>
      <c r="B1319" s="131"/>
      <c r="C1319" s="131"/>
      <c r="D1319" s="131"/>
      <c r="E1319" s="133"/>
      <c r="F1319" s="131"/>
      <c r="G1319" s="131"/>
      <c r="H1319" s="131"/>
      <c r="I1319" s="131"/>
      <c r="J1319" s="131"/>
      <c r="K1319" s="131"/>
      <c r="L1319" s="131"/>
      <c r="M1319" s="131"/>
      <c r="N1319" s="131"/>
      <c r="O1319" s="131"/>
      <c r="P1319" s="131"/>
      <c r="Q1319" s="131"/>
      <c r="R1319" s="131"/>
      <c r="S1319" s="131"/>
      <c r="T1319" s="131"/>
      <c r="U1319" s="131"/>
    </row>
    <row r="1320" spans="1:21" x14ac:dyDescent="0.25">
      <c r="A1320" s="131"/>
      <c r="B1320" s="131"/>
      <c r="C1320" s="131"/>
      <c r="D1320" s="131"/>
      <c r="E1320" s="133"/>
      <c r="F1320" s="131"/>
      <c r="G1320" s="131"/>
      <c r="H1320" s="131"/>
      <c r="I1320" s="131"/>
      <c r="J1320" s="131"/>
      <c r="K1320" s="131"/>
      <c r="L1320" s="131"/>
      <c r="M1320" s="131"/>
      <c r="N1320" s="131"/>
      <c r="O1320" s="131"/>
      <c r="P1320" s="131"/>
      <c r="Q1320" s="131"/>
      <c r="R1320" s="131"/>
      <c r="S1320" s="131"/>
      <c r="T1320" s="131"/>
      <c r="U1320" s="131"/>
    </row>
    <row r="1321" spans="1:21" x14ac:dyDescent="0.25">
      <c r="A1321" s="131"/>
      <c r="B1321" s="131"/>
      <c r="C1321" s="131"/>
      <c r="D1321" s="131"/>
      <c r="E1321" s="133"/>
      <c r="F1321" s="131"/>
      <c r="G1321" s="131"/>
      <c r="H1321" s="131"/>
      <c r="I1321" s="131"/>
      <c r="J1321" s="131"/>
      <c r="K1321" s="131"/>
      <c r="L1321" s="131"/>
      <c r="M1321" s="131"/>
      <c r="N1321" s="131"/>
      <c r="O1321" s="131"/>
      <c r="P1321" s="131"/>
      <c r="Q1321" s="131"/>
      <c r="R1321" s="131"/>
      <c r="S1321" s="131"/>
      <c r="T1321" s="131"/>
      <c r="U1321" s="131"/>
    </row>
    <row r="1322" spans="1:21" x14ac:dyDescent="0.25">
      <c r="A1322" s="131"/>
      <c r="B1322" s="131"/>
      <c r="C1322" s="131"/>
      <c r="D1322" s="131"/>
      <c r="E1322" s="133"/>
      <c r="F1322" s="131"/>
      <c r="G1322" s="131"/>
      <c r="H1322" s="131"/>
      <c r="I1322" s="131"/>
      <c r="J1322" s="131"/>
      <c r="K1322" s="131"/>
      <c r="L1322" s="131"/>
      <c r="M1322" s="131"/>
      <c r="N1322" s="131"/>
      <c r="O1322" s="131"/>
      <c r="P1322" s="131"/>
      <c r="Q1322" s="131"/>
      <c r="R1322" s="131"/>
      <c r="S1322" s="131"/>
      <c r="T1322" s="131"/>
      <c r="U1322" s="131"/>
    </row>
    <row r="1323" spans="1:21" x14ac:dyDescent="0.25">
      <c r="A1323" s="131"/>
      <c r="B1323" s="131"/>
      <c r="C1323" s="131"/>
      <c r="D1323" s="131"/>
      <c r="E1323" s="133"/>
      <c r="F1323" s="131"/>
      <c r="G1323" s="131"/>
      <c r="H1323" s="131"/>
      <c r="I1323" s="131"/>
      <c r="J1323" s="131"/>
      <c r="K1323" s="131"/>
      <c r="L1323" s="131"/>
      <c r="M1323" s="131"/>
      <c r="N1323" s="131"/>
      <c r="O1323" s="131"/>
      <c r="P1323" s="131"/>
      <c r="Q1323" s="131"/>
      <c r="R1323" s="131"/>
      <c r="S1323" s="131"/>
      <c r="T1323" s="131"/>
      <c r="U1323" s="131"/>
    </row>
    <row r="1324" spans="1:21" x14ac:dyDescent="0.25">
      <c r="A1324" s="131"/>
      <c r="B1324" s="131"/>
      <c r="C1324" s="131"/>
      <c r="D1324" s="131"/>
      <c r="E1324" s="133"/>
      <c r="F1324" s="131"/>
      <c r="G1324" s="131"/>
      <c r="H1324" s="131"/>
      <c r="I1324" s="131"/>
      <c r="J1324" s="131"/>
      <c r="K1324" s="131"/>
      <c r="L1324" s="131"/>
      <c r="M1324" s="131"/>
      <c r="N1324" s="131"/>
      <c r="O1324" s="131"/>
      <c r="P1324" s="131"/>
      <c r="Q1324" s="131"/>
      <c r="R1324" s="131"/>
      <c r="S1324" s="131"/>
      <c r="T1324" s="131"/>
      <c r="U1324" s="131"/>
    </row>
    <row r="1325" spans="1:21" x14ac:dyDescent="0.25">
      <c r="A1325" s="131"/>
      <c r="B1325" s="131"/>
      <c r="C1325" s="131"/>
      <c r="D1325" s="131"/>
      <c r="E1325" s="133"/>
      <c r="F1325" s="131"/>
      <c r="G1325" s="131"/>
      <c r="H1325" s="131"/>
      <c r="I1325" s="131"/>
      <c r="J1325" s="131"/>
      <c r="K1325" s="131"/>
      <c r="L1325" s="131"/>
      <c r="M1325" s="131"/>
      <c r="N1325" s="131"/>
      <c r="O1325" s="131"/>
      <c r="P1325" s="131"/>
      <c r="Q1325" s="131"/>
      <c r="R1325" s="131"/>
      <c r="S1325" s="131"/>
      <c r="T1325" s="131"/>
      <c r="U1325" s="131"/>
    </row>
    <row r="1326" spans="1:21" x14ac:dyDescent="0.25">
      <c r="A1326" s="131"/>
      <c r="B1326" s="131"/>
      <c r="C1326" s="131"/>
      <c r="D1326" s="131"/>
      <c r="E1326" s="133"/>
      <c r="F1326" s="131"/>
      <c r="G1326" s="131"/>
      <c r="H1326" s="131"/>
      <c r="I1326" s="131"/>
      <c r="J1326" s="131"/>
      <c r="K1326" s="131"/>
      <c r="L1326" s="131"/>
      <c r="M1326" s="131"/>
      <c r="N1326" s="131"/>
      <c r="O1326" s="131"/>
      <c r="P1326" s="131"/>
      <c r="Q1326" s="131"/>
      <c r="R1326" s="131"/>
      <c r="S1326" s="131"/>
      <c r="T1326" s="131"/>
      <c r="U1326" s="131"/>
    </row>
    <row r="1327" spans="1:21" x14ac:dyDescent="0.25">
      <c r="A1327" s="131"/>
      <c r="B1327" s="131"/>
      <c r="C1327" s="131"/>
      <c r="D1327" s="131"/>
      <c r="E1327" s="133"/>
      <c r="F1327" s="131"/>
      <c r="G1327" s="131"/>
      <c r="H1327" s="131"/>
      <c r="I1327" s="131"/>
      <c r="J1327" s="131"/>
      <c r="K1327" s="131"/>
      <c r="L1327" s="131"/>
      <c r="M1327" s="131"/>
      <c r="N1327" s="131"/>
      <c r="O1327" s="131"/>
      <c r="P1327" s="131"/>
      <c r="Q1327" s="131"/>
      <c r="R1327" s="131"/>
      <c r="S1327" s="131"/>
      <c r="T1327" s="131"/>
      <c r="U1327" s="131"/>
    </row>
    <row r="1328" spans="1:21" x14ac:dyDescent="0.25">
      <c r="A1328" s="131"/>
      <c r="B1328" s="131"/>
      <c r="C1328" s="131"/>
      <c r="D1328" s="131"/>
      <c r="E1328" s="133"/>
      <c r="F1328" s="131"/>
      <c r="G1328" s="131"/>
      <c r="H1328" s="131"/>
      <c r="I1328" s="131"/>
      <c r="J1328" s="131"/>
      <c r="K1328" s="131"/>
      <c r="L1328" s="131"/>
      <c r="M1328" s="131"/>
      <c r="N1328" s="131"/>
      <c r="O1328" s="131"/>
      <c r="P1328" s="131"/>
      <c r="Q1328" s="131"/>
      <c r="R1328" s="131"/>
      <c r="S1328" s="131"/>
      <c r="T1328" s="131"/>
      <c r="U1328" s="131"/>
    </row>
    <row r="1329" spans="1:21" x14ac:dyDescent="0.25">
      <c r="A1329" s="131"/>
      <c r="B1329" s="131"/>
      <c r="C1329" s="131"/>
      <c r="D1329" s="131"/>
      <c r="E1329" s="133"/>
      <c r="F1329" s="131"/>
      <c r="G1329" s="131"/>
      <c r="H1329" s="131"/>
      <c r="I1329" s="131"/>
      <c r="J1329" s="131"/>
      <c r="K1329" s="131"/>
      <c r="L1329" s="131"/>
      <c r="M1329" s="131"/>
      <c r="N1329" s="131"/>
      <c r="O1329" s="131"/>
      <c r="P1329" s="131"/>
      <c r="Q1329" s="131"/>
      <c r="R1329" s="131"/>
      <c r="S1329" s="131"/>
      <c r="T1329" s="131"/>
      <c r="U1329" s="131"/>
    </row>
    <row r="1330" spans="1:21" x14ac:dyDescent="0.25">
      <c r="A1330" s="131"/>
      <c r="B1330" s="131"/>
      <c r="C1330" s="131"/>
      <c r="D1330" s="131"/>
      <c r="E1330" s="133"/>
      <c r="F1330" s="131"/>
      <c r="G1330" s="131"/>
      <c r="H1330" s="131"/>
      <c r="I1330" s="131"/>
      <c r="J1330" s="131"/>
      <c r="K1330" s="131"/>
      <c r="L1330" s="131"/>
      <c r="M1330" s="131"/>
      <c r="N1330" s="131"/>
      <c r="O1330" s="131"/>
      <c r="P1330" s="131"/>
      <c r="Q1330" s="131"/>
      <c r="R1330" s="131"/>
      <c r="S1330" s="131"/>
      <c r="T1330" s="131"/>
      <c r="U1330" s="131"/>
    </row>
    <row r="1331" spans="1:21" x14ac:dyDescent="0.25">
      <c r="A1331" s="131"/>
      <c r="B1331" s="131"/>
      <c r="C1331" s="131"/>
      <c r="D1331" s="131"/>
      <c r="E1331" s="133"/>
      <c r="F1331" s="131"/>
      <c r="G1331" s="131"/>
      <c r="H1331" s="131"/>
      <c r="I1331" s="131"/>
      <c r="J1331" s="131"/>
      <c r="K1331" s="131"/>
      <c r="L1331" s="131"/>
      <c r="M1331" s="131"/>
      <c r="N1331" s="131"/>
      <c r="O1331" s="131"/>
      <c r="P1331" s="131"/>
      <c r="Q1331" s="131"/>
      <c r="R1331" s="131"/>
      <c r="S1331" s="131"/>
      <c r="T1331" s="131"/>
      <c r="U1331" s="131"/>
    </row>
    <row r="1332" spans="1:21" x14ac:dyDescent="0.25">
      <c r="A1332" s="131"/>
      <c r="B1332" s="131"/>
      <c r="C1332" s="131"/>
      <c r="D1332" s="131"/>
      <c r="E1332" s="133"/>
      <c r="F1332" s="131"/>
      <c r="G1332" s="131"/>
      <c r="H1332" s="131"/>
      <c r="I1332" s="131"/>
      <c r="J1332" s="131"/>
      <c r="K1332" s="131"/>
      <c r="L1332" s="131"/>
      <c r="M1332" s="131"/>
      <c r="N1332" s="131"/>
      <c r="O1332" s="131"/>
      <c r="P1332" s="131"/>
      <c r="Q1332" s="131"/>
      <c r="R1332" s="131"/>
      <c r="S1332" s="131"/>
      <c r="T1332" s="131"/>
      <c r="U1332" s="131"/>
    </row>
    <row r="1333" spans="1:21" x14ac:dyDescent="0.25">
      <c r="A1333" s="131"/>
      <c r="B1333" s="131"/>
      <c r="C1333" s="131"/>
      <c r="D1333" s="131"/>
      <c r="E1333" s="133"/>
      <c r="F1333" s="131"/>
      <c r="G1333" s="131"/>
      <c r="H1333" s="131"/>
      <c r="I1333" s="131"/>
      <c r="J1333" s="131"/>
      <c r="K1333" s="131"/>
      <c r="L1333" s="131"/>
      <c r="M1333" s="131"/>
      <c r="N1333" s="131"/>
      <c r="O1333" s="131"/>
      <c r="P1333" s="131"/>
      <c r="Q1333" s="131"/>
      <c r="R1333" s="131"/>
      <c r="S1333" s="131"/>
      <c r="T1333" s="131"/>
      <c r="U1333" s="131"/>
    </row>
    <row r="1334" spans="1:21" x14ac:dyDescent="0.25">
      <c r="A1334" s="131"/>
      <c r="B1334" s="131"/>
      <c r="C1334" s="131"/>
      <c r="D1334" s="131"/>
      <c r="E1334" s="133"/>
      <c r="F1334" s="131"/>
      <c r="G1334" s="131"/>
      <c r="H1334" s="131"/>
      <c r="I1334" s="131"/>
      <c r="J1334" s="131"/>
      <c r="K1334" s="131"/>
      <c r="L1334" s="131"/>
      <c r="M1334" s="131"/>
      <c r="N1334" s="131"/>
      <c r="O1334" s="131"/>
      <c r="P1334" s="131"/>
      <c r="Q1334" s="131"/>
      <c r="R1334" s="131"/>
      <c r="S1334" s="131"/>
      <c r="T1334" s="131"/>
      <c r="U1334" s="131"/>
    </row>
    <row r="1335" spans="1:21" x14ac:dyDescent="0.25">
      <c r="A1335" s="131"/>
      <c r="B1335" s="131"/>
      <c r="C1335" s="131"/>
      <c r="D1335" s="131"/>
      <c r="E1335" s="133"/>
      <c r="F1335" s="131"/>
      <c r="G1335" s="131"/>
      <c r="H1335" s="131"/>
      <c r="I1335" s="131"/>
      <c r="J1335" s="131"/>
      <c r="K1335" s="131"/>
      <c r="L1335" s="131"/>
      <c r="M1335" s="131"/>
      <c r="N1335" s="131"/>
      <c r="O1335" s="131"/>
      <c r="P1335" s="131"/>
      <c r="Q1335" s="131"/>
      <c r="R1335" s="131"/>
      <c r="S1335" s="131"/>
      <c r="T1335" s="131"/>
      <c r="U1335" s="131"/>
    </row>
    <row r="1336" spans="1:21" x14ac:dyDescent="0.25">
      <c r="A1336" s="131"/>
      <c r="B1336" s="131"/>
      <c r="C1336" s="131"/>
      <c r="D1336" s="131"/>
      <c r="E1336" s="133"/>
      <c r="F1336" s="131"/>
      <c r="G1336" s="131"/>
      <c r="H1336" s="131"/>
      <c r="I1336" s="131"/>
      <c r="J1336" s="131"/>
      <c r="K1336" s="131"/>
      <c r="L1336" s="131"/>
      <c r="M1336" s="131"/>
      <c r="N1336" s="131"/>
      <c r="O1336" s="131"/>
      <c r="P1336" s="131"/>
      <c r="Q1336" s="131"/>
      <c r="R1336" s="131"/>
      <c r="S1336" s="131"/>
      <c r="T1336" s="131"/>
      <c r="U1336" s="131"/>
    </row>
    <row r="1337" spans="1:21" x14ac:dyDescent="0.25">
      <c r="A1337" s="131"/>
      <c r="B1337" s="131"/>
      <c r="C1337" s="131"/>
      <c r="D1337" s="131"/>
      <c r="E1337" s="133"/>
      <c r="F1337" s="131"/>
      <c r="G1337" s="131"/>
      <c r="H1337" s="131"/>
      <c r="I1337" s="131"/>
      <c r="J1337" s="131"/>
      <c r="K1337" s="131"/>
      <c r="L1337" s="131"/>
      <c r="M1337" s="131"/>
      <c r="N1337" s="131"/>
      <c r="O1337" s="131"/>
      <c r="P1337" s="131"/>
      <c r="Q1337" s="131"/>
      <c r="R1337" s="131"/>
      <c r="S1337" s="131"/>
      <c r="T1337" s="131"/>
      <c r="U1337" s="131"/>
    </row>
    <row r="1338" spans="1:21" x14ac:dyDescent="0.25">
      <c r="A1338" s="131"/>
      <c r="B1338" s="131"/>
      <c r="C1338" s="131"/>
      <c r="D1338" s="131"/>
      <c r="E1338" s="133"/>
      <c r="F1338" s="131"/>
      <c r="G1338" s="131"/>
      <c r="H1338" s="131"/>
      <c r="I1338" s="131"/>
      <c r="J1338" s="131"/>
      <c r="K1338" s="131"/>
      <c r="L1338" s="131"/>
      <c r="M1338" s="131"/>
      <c r="N1338" s="131"/>
      <c r="O1338" s="131"/>
      <c r="P1338" s="131"/>
      <c r="Q1338" s="131"/>
      <c r="R1338" s="131"/>
      <c r="S1338" s="131"/>
      <c r="T1338" s="131"/>
      <c r="U1338" s="131"/>
    </row>
    <row r="1339" spans="1:21" x14ac:dyDescent="0.25">
      <c r="A1339" s="131"/>
      <c r="B1339" s="131"/>
      <c r="C1339" s="131"/>
      <c r="D1339" s="131"/>
      <c r="E1339" s="133"/>
      <c r="F1339" s="131"/>
      <c r="G1339" s="131"/>
      <c r="H1339" s="131"/>
      <c r="I1339" s="131"/>
      <c r="J1339" s="131"/>
      <c r="K1339" s="131"/>
      <c r="L1339" s="131"/>
      <c r="M1339" s="131"/>
      <c r="N1339" s="131"/>
      <c r="O1339" s="131"/>
      <c r="P1339" s="131"/>
      <c r="Q1339" s="131"/>
      <c r="R1339" s="131"/>
      <c r="S1339" s="131"/>
      <c r="T1339" s="131"/>
      <c r="U1339" s="131"/>
    </row>
    <row r="1340" spans="1:21" x14ac:dyDescent="0.25">
      <c r="A1340" s="131"/>
      <c r="B1340" s="131"/>
      <c r="C1340" s="131"/>
      <c r="D1340" s="131"/>
      <c r="E1340" s="133"/>
      <c r="F1340" s="131"/>
      <c r="G1340" s="131"/>
      <c r="H1340" s="131"/>
      <c r="I1340" s="131"/>
      <c r="J1340" s="131"/>
      <c r="K1340" s="131"/>
      <c r="L1340" s="131"/>
      <c r="M1340" s="131"/>
      <c r="N1340" s="131"/>
      <c r="O1340" s="131"/>
      <c r="P1340" s="131"/>
      <c r="Q1340" s="131"/>
      <c r="R1340" s="131"/>
      <c r="S1340" s="131"/>
      <c r="T1340" s="131"/>
      <c r="U1340" s="131"/>
    </row>
    <row r="1341" spans="1:21" x14ac:dyDescent="0.25">
      <c r="A1341" s="131"/>
      <c r="B1341" s="131"/>
      <c r="C1341" s="131"/>
      <c r="D1341" s="131"/>
      <c r="E1341" s="133"/>
      <c r="F1341" s="131"/>
      <c r="G1341" s="131"/>
      <c r="H1341" s="131"/>
      <c r="I1341" s="131"/>
      <c r="J1341" s="131"/>
      <c r="K1341" s="131"/>
      <c r="L1341" s="131"/>
      <c r="M1341" s="131"/>
      <c r="N1341" s="131"/>
      <c r="O1341" s="131"/>
      <c r="P1341" s="131"/>
      <c r="Q1341" s="131"/>
      <c r="R1341" s="131"/>
      <c r="S1341" s="131"/>
      <c r="T1341" s="131"/>
      <c r="U1341" s="131"/>
    </row>
    <row r="1342" spans="1:21" x14ac:dyDescent="0.25">
      <c r="A1342" s="131"/>
      <c r="B1342" s="131"/>
      <c r="C1342" s="131"/>
      <c r="D1342" s="131"/>
      <c r="E1342" s="133"/>
      <c r="F1342" s="131"/>
      <c r="G1342" s="131"/>
      <c r="H1342" s="131"/>
      <c r="I1342" s="131"/>
      <c r="J1342" s="131"/>
      <c r="K1342" s="131"/>
      <c r="L1342" s="131"/>
      <c r="M1342" s="131"/>
      <c r="N1342" s="131"/>
      <c r="O1342" s="131"/>
      <c r="P1342" s="131"/>
      <c r="Q1342" s="131"/>
      <c r="R1342" s="131"/>
      <c r="S1342" s="131"/>
      <c r="T1342" s="131"/>
      <c r="U1342" s="131"/>
    </row>
    <row r="1343" spans="1:21" x14ac:dyDescent="0.25">
      <c r="A1343" s="131"/>
      <c r="B1343" s="131"/>
      <c r="C1343" s="131"/>
      <c r="D1343" s="131"/>
      <c r="E1343" s="133"/>
      <c r="F1343" s="131"/>
      <c r="G1343" s="131"/>
      <c r="H1343" s="131"/>
      <c r="I1343" s="131"/>
      <c r="J1343" s="131"/>
      <c r="K1343" s="131"/>
      <c r="L1343" s="131"/>
      <c r="M1343" s="131"/>
      <c r="N1343" s="131"/>
      <c r="O1343" s="131"/>
      <c r="P1343" s="131"/>
      <c r="Q1343" s="131"/>
      <c r="R1343" s="131"/>
      <c r="S1343" s="131"/>
      <c r="T1343" s="131"/>
      <c r="U1343" s="131"/>
    </row>
    <row r="1344" spans="1:21" x14ac:dyDescent="0.25">
      <c r="A1344" s="131"/>
      <c r="B1344" s="131"/>
      <c r="C1344" s="131"/>
      <c r="D1344" s="131"/>
      <c r="E1344" s="133"/>
      <c r="F1344" s="131"/>
      <c r="G1344" s="131"/>
      <c r="H1344" s="131"/>
      <c r="I1344" s="131"/>
      <c r="J1344" s="131"/>
      <c r="K1344" s="131"/>
      <c r="L1344" s="131"/>
      <c r="M1344" s="131"/>
      <c r="N1344" s="131"/>
      <c r="O1344" s="131"/>
      <c r="P1344" s="131"/>
      <c r="Q1344" s="131"/>
      <c r="R1344" s="131"/>
      <c r="S1344" s="131"/>
      <c r="T1344" s="131"/>
      <c r="U1344" s="131"/>
    </row>
    <row r="1345" spans="1:21" x14ac:dyDescent="0.25">
      <c r="A1345" s="131"/>
      <c r="B1345" s="131"/>
      <c r="C1345" s="131"/>
      <c r="D1345" s="131"/>
      <c r="E1345" s="133"/>
      <c r="F1345" s="131"/>
      <c r="G1345" s="131"/>
      <c r="H1345" s="131"/>
      <c r="I1345" s="131"/>
      <c r="J1345" s="131"/>
      <c r="K1345" s="131"/>
      <c r="L1345" s="131"/>
      <c r="M1345" s="131"/>
      <c r="N1345" s="131"/>
      <c r="O1345" s="131"/>
      <c r="P1345" s="131"/>
      <c r="Q1345" s="131"/>
      <c r="R1345" s="131"/>
      <c r="S1345" s="131"/>
      <c r="T1345" s="131"/>
      <c r="U1345" s="131"/>
    </row>
    <row r="1346" spans="1:21" x14ac:dyDescent="0.25">
      <c r="A1346" s="131"/>
      <c r="B1346" s="131"/>
      <c r="C1346" s="131"/>
      <c r="D1346" s="131"/>
      <c r="E1346" s="133"/>
      <c r="F1346" s="131"/>
      <c r="G1346" s="131"/>
      <c r="H1346" s="131"/>
      <c r="I1346" s="131"/>
      <c r="J1346" s="131"/>
      <c r="K1346" s="131"/>
      <c r="L1346" s="131"/>
      <c r="M1346" s="131"/>
      <c r="N1346" s="131"/>
      <c r="O1346" s="131"/>
      <c r="P1346" s="131"/>
      <c r="Q1346" s="131"/>
      <c r="R1346" s="131"/>
      <c r="S1346" s="131"/>
      <c r="T1346" s="131"/>
      <c r="U1346" s="131"/>
    </row>
    <row r="1347" spans="1:21" x14ac:dyDescent="0.25">
      <c r="A1347" s="131"/>
      <c r="B1347" s="131"/>
      <c r="C1347" s="131"/>
      <c r="D1347" s="131"/>
      <c r="E1347" s="133"/>
      <c r="F1347" s="131"/>
      <c r="G1347" s="131"/>
      <c r="H1347" s="131"/>
      <c r="I1347" s="131"/>
      <c r="J1347" s="131"/>
      <c r="K1347" s="131"/>
      <c r="L1347" s="131"/>
      <c r="M1347" s="131"/>
      <c r="N1347" s="131"/>
      <c r="O1347" s="131"/>
      <c r="P1347" s="131"/>
      <c r="Q1347" s="131"/>
      <c r="R1347" s="131"/>
      <c r="S1347" s="131"/>
      <c r="T1347" s="131"/>
      <c r="U1347" s="131"/>
    </row>
    <row r="1348" spans="1:21" x14ac:dyDescent="0.25">
      <c r="A1348" s="131"/>
      <c r="B1348" s="131"/>
      <c r="C1348" s="131"/>
      <c r="D1348" s="131"/>
      <c r="E1348" s="133"/>
      <c r="F1348" s="131"/>
      <c r="G1348" s="131"/>
      <c r="H1348" s="131"/>
      <c r="I1348" s="131"/>
      <c r="J1348" s="131"/>
      <c r="K1348" s="131"/>
      <c r="L1348" s="131"/>
      <c r="M1348" s="131"/>
      <c r="N1348" s="131"/>
      <c r="O1348" s="131"/>
      <c r="P1348" s="131"/>
      <c r="Q1348" s="131"/>
      <c r="R1348" s="131"/>
      <c r="S1348" s="131"/>
      <c r="T1348" s="131"/>
      <c r="U1348" s="131"/>
    </row>
    <row r="1349" spans="1:21" x14ac:dyDescent="0.25">
      <c r="A1349" s="131"/>
      <c r="B1349" s="131"/>
      <c r="C1349" s="131"/>
      <c r="D1349" s="131"/>
      <c r="E1349" s="133"/>
      <c r="F1349" s="131"/>
      <c r="G1349" s="131"/>
      <c r="H1349" s="131"/>
      <c r="I1349" s="131"/>
      <c r="J1349" s="131"/>
      <c r="K1349" s="131"/>
      <c r="L1349" s="131"/>
      <c r="M1349" s="131"/>
      <c r="N1349" s="131"/>
      <c r="O1349" s="131"/>
      <c r="P1349" s="131"/>
      <c r="Q1349" s="131"/>
      <c r="R1349" s="131"/>
      <c r="S1349" s="131"/>
      <c r="T1349" s="131"/>
      <c r="U1349" s="131"/>
    </row>
    <row r="1350" spans="1:21" x14ac:dyDescent="0.25">
      <c r="A1350" s="131"/>
      <c r="B1350" s="131"/>
      <c r="C1350" s="131"/>
      <c r="D1350" s="131"/>
      <c r="E1350" s="133"/>
      <c r="F1350" s="131"/>
      <c r="G1350" s="131"/>
      <c r="H1350" s="131"/>
      <c r="I1350" s="131"/>
      <c r="J1350" s="131"/>
      <c r="K1350" s="131"/>
      <c r="L1350" s="131"/>
      <c r="M1350" s="131"/>
      <c r="N1350" s="131"/>
      <c r="O1350" s="131"/>
      <c r="P1350" s="131"/>
      <c r="Q1350" s="131"/>
      <c r="R1350" s="131"/>
      <c r="S1350" s="131"/>
      <c r="T1350" s="131"/>
      <c r="U1350" s="131"/>
    </row>
    <row r="1351" spans="1:21" x14ac:dyDescent="0.25">
      <c r="A1351" s="131"/>
      <c r="B1351" s="131"/>
      <c r="C1351" s="131"/>
      <c r="D1351" s="131"/>
      <c r="E1351" s="133"/>
      <c r="F1351" s="131"/>
      <c r="G1351" s="131"/>
      <c r="H1351" s="131"/>
      <c r="I1351" s="131"/>
      <c r="J1351" s="131"/>
      <c r="K1351" s="131"/>
      <c r="L1351" s="131"/>
      <c r="M1351" s="131"/>
      <c r="N1351" s="131"/>
      <c r="O1351" s="131"/>
      <c r="P1351" s="131"/>
      <c r="Q1351" s="131"/>
      <c r="R1351" s="131"/>
      <c r="S1351" s="131"/>
      <c r="T1351" s="131"/>
      <c r="U1351" s="131"/>
    </row>
    <row r="1352" spans="1:21" x14ac:dyDescent="0.25">
      <c r="A1352" s="131"/>
      <c r="B1352" s="131"/>
      <c r="C1352" s="131"/>
      <c r="D1352" s="131"/>
      <c r="E1352" s="133"/>
      <c r="F1352" s="131"/>
      <c r="G1352" s="131"/>
      <c r="H1352" s="131"/>
      <c r="I1352" s="131"/>
      <c r="J1352" s="131"/>
      <c r="K1352" s="131"/>
      <c r="L1352" s="131"/>
      <c r="M1352" s="131"/>
      <c r="N1352" s="131"/>
      <c r="O1352" s="131"/>
      <c r="P1352" s="131"/>
      <c r="Q1352" s="131"/>
      <c r="R1352" s="131"/>
      <c r="S1352" s="131"/>
      <c r="T1352" s="131"/>
      <c r="U1352" s="131"/>
    </row>
    <row r="1353" spans="1:21" x14ac:dyDescent="0.25">
      <c r="A1353" s="131"/>
      <c r="B1353" s="131"/>
      <c r="C1353" s="131"/>
      <c r="D1353" s="131"/>
      <c r="E1353" s="133"/>
      <c r="F1353" s="131"/>
      <c r="G1353" s="131"/>
      <c r="H1353" s="131"/>
      <c r="I1353" s="131"/>
      <c r="J1353" s="131"/>
      <c r="K1353" s="131"/>
      <c r="L1353" s="131"/>
      <c r="M1353" s="131"/>
      <c r="N1353" s="131"/>
      <c r="O1353" s="131"/>
      <c r="P1353" s="131"/>
      <c r="Q1353" s="131"/>
      <c r="R1353" s="131"/>
      <c r="S1353" s="131"/>
      <c r="T1353" s="131"/>
      <c r="U1353" s="131"/>
    </row>
    <row r="1354" spans="1:21" x14ac:dyDescent="0.25">
      <c r="A1354" s="131"/>
      <c r="B1354" s="131"/>
      <c r="C1354" s="131"/>
      <c r="D1354" s="131"/>
      <c r="E1354" s="133"/>
      <c r="F1354" s="131"/>
      <c r="G1354" s="131"/>
      <c r="H1354" s="131"/>
      <c r="I1354" s="131"/>
      <c r="J1354" s="131"/>
      <c r="K1354" s="131"/>
      <c r="L1354" s="131"/>
      <c r="M1354" s="131"/>
      <c r="N1354" s="131"/>
      <c r="O1354" s="131"/>
      <c r="P1354" s="131"/>
      <c r="Q1354" s="131"/>
      <c r="R1354" s="131"/>
      <c r="S1354" s="131"/>
      <c r="T1354" s="131"/>
      <c r="U1354" s="131"/>
    </row>
    <row r="1355" spans="1:21" x14ac:dyDescent="0.25">
      <c r="A1355" s="131"/>
      <c r="B1355" s="131"/>
      <c r="C1355" s="131"/>
      <c r="D1355" s="131"/>
      <c r="E1355" s="133"/>
      <c r="F1355" s="131"/>
      <c r="G1355" s="131"/>
      <c r="H1355" s="131"/>
      <c r="I1355" s="131"/>
      <c r="J1355" s="131"/>
      <c r="K1355" s="131"/>
      <c r="L1355" s="131"/>
      <c r="M1355" s="131"/>
      <c r="N1355" s="131"/>
      <c r="O1355" s="131"/>
      <c r="P1355" s="131"/>
      <c r="Q1355" s="131"/>
      <c r="R1355" s="131"/>
      <c r="S1355" s="131"/>
      <c r="T1355" s="131"/>
      <c r="U1355" s="131"/>
    </row>
    <row r="1356" spans="1:21" x14ac:dyDescent="0.25">
      <c r="A1356" s="131"/>
      <c r="B1356" s="131"/>
      <c r="C1356" s="131"/>
      <c r="D1356" s="131"/>
      <c r="E1356" s="133"/>
      <c r="F1356" s="131"/>
      <c r="G1356" s="131"/>
      <c r="H1356" s="131"/>
      <c r="I1356" s="131"/>
      <c r="J1356" s="131"/>
      <c r="K1356" s="131"/>
      <c r="L1356" s="131"/>
      <c r="M1356" s="131"/>
      <c r="N1356" s="131"/>
      <c r="O1356" s="131"/>
      <c r="P1356" s="131"/>
      <c r="Q1356" s="131"/>
      <c r="R1356" s="131"/>
      <c r="S1356" s="131"/>
      <c r="T1356" s="131"/>
      <c r="U1356" s="131"/>
    </row>
    <row r="1357" spans="1:21" x14ac:dyDescent="0.25">
      <c r="A1357" s="131"/>
      <c r="B1357" s="131"/>
      <c r="C1357" s="131"/>
      <c r="D1357" s="131"/>
      <c r="E1357" s="133"/>
      <c r="F1357" s="131"/>
      <c r="G1357" s="131"/>
      <c r="H1357" s="131"/>
      <c r="I1357" s="131"/>
      <c r="J1357" s="131"/>
      <c r="K1357" s="131"/>
      <c r="L1357" s="131"/>
      <c r="M1357" s="131"/>
      <c r="N1357" s="131"/>
      <c r="O1357" s="131"/>
      <c r="P1357" s="131"/>
      <c r="Q1357" s="131"/>
      <c r="R1357" s="131"/>
      <c r="S1357" s="131"/>
      <c r="T1357" s="131"/>
      <c r="U1357" s="131"/>
    </row>
    <row r="1358" spans="1:21" x14ac:dyDescent="0.25">
      <c r="A1358" s="131"/>
      <c r="B1358" s="131"/>
      <c r="C1358" s="131"/>
      <c r="D1358" s="131"/>
      <c r="E1358" s="133"/>
      <c r="F1358" s="131"/>
      <c r="G1358" s="131"/>
      <c r="H1358" s="131"/>
      <c r="I1358" s="131"/>
      <c r="J1358" s="131"/>
      <c r="K1358" s="131"/>
      <c r="L1358" s="131"/>
      <c r="M1358" s="131"/>
      <c r="N1358" s="131"/>
      <c r="O1358" s="131"/>
      <c r="P1358" s="131"/>
      <c r="Q1358" s="131"/>
      <c r="R1358" s="131"/>
      <c r="S1358" s="131"/>
      <c r="T1358" s="131"/>
      <c r="U1358" s="131"/>
    </row>
    <row r="1359" spans="1:21" x14ac:dyDescent="0.25">
      <c r="A1359" s="131"/>
      <c r="B1359" s="131"/>
      <c r="C1359" s="131"/>
      <c r="D1359" s="131"/>
      <c r="E1359" s="133"/>
      <c r="F1359" s="131"/>
      <c r="G1359" s="131"/>
      <c r="H1359" s="131"/>
      <c r="I1359" s="131"/>
      <c r="J1359" s="131"/>
      <c r="K1359" s="131"/>
      <c r="L1359" s="131"/>
      <c r="M1359" s="131"/>
      <c r="N1359" s="131"/>
      <c r="O1359" s="131"/>
      <c r="P1359" s="131"/>
      <c r="Q1359" s="131"/>
      <c r="R1359" s="131"/>
      <c r="S1359" s="131"/>
      <c r="T1359" s="131"/>
      <c r="U1359" s="131"/>
    </row>
    <row r="1360" spans="1:21" x14ac:dyDescent="0.25">
      <c r="A1360" s="131"/>
      <c r="B1360" s="131"/>
      <c r="C1360" s="131"/>
      <c r="D1360" s="131"/>
      <c r="E1360" s="133"/>
      <c r="F1360" s="131"/>
      <c r="G1360" s="131"/>
      <c r="H1360" s="131"/>
      <c r="I1360" s="131"/>
      <c r="J1360" s="131"/>
      <c r="K1360" s="131"/>
      <c r="L1360" s="131"/>
      <c r="M1360" s="131"/>
      <c r="N1360" s="131"/>
      <c r="O1360" s="131"/>
      <c r="P1360" s="131"/>
      <c r="Q1360" s="131"/>
      <c r="R1360" s="131"/>
      <c r="S1360" s="131"/>
      <c r="T1360" s="131"/>
      <c r="U1360" s="131"/>
    </row>
    <row r="1361" spans="1:21" x14ac:dyDescent="0.25">
      <c r="A1361" s="131"/>
      <c r="B1361" s="131"/>
      <c r="C1361" s="131"/>
      <c r="D1361" s="131"/>
      <c r="E1361" s="133"/>
      <c r="F1361" s="131"/>
      <c r="G1361" s="131"/>
      <c r="H1361" s="131"/>
      <c r="I1361" s="131"/>
      <c r="J1361" s="131"/>
      <c r="K1361" s="131"/>
      <c r="L1361" s="131"/>
      <c r="M1361" s="131"/>
      <c r="N1361" s="131"/>
      <c r="O1361" s="131"/>
      <c r="P1361" s="131"/>
      <c r="Q1361" s="131"/>
      <c r="R1361" s="131"/>
      <c r="S1361" s="131"/>
      <c r="T1361" s="131"/>
      <c r="U1361" s="131"/>
    </row>
    <row r="1362" spans="1:21" x14ac:dyDescent="0.25">
      <c r="A1362" s="131"/>
      <c r="B1362" s="131"/>
      <c r="C1362" s="131"/>
      <c r="D1362" s="131"/>
      <c r="E1362" s="133"/>
      <c r="F1362" s="131"/>
      <c r="G1362" s="131"/>
      <c r="H1362" s="131"/>
      <c r="I1362" s="131"/>
      <c r="J1362" s="131"/>
      <c r="K1362" s="131"/>
      <c r="L1362" s="131"/>
      <c r="M1362" s="131"/>
      <c r="N1362" s="131"/>
      <c r="O1362" s="131"/>
      <c r="P1362" s="131"/>
      <c r="Q1362" s="131"/>
      <c r="R1362" s="131"/>
      <c r="S1362" s="131"/>
      <c r="T1362" s="131"/>
      <c r="U1362" s="131"/>
    </row>
    <row r="1363" spans="1:21" x14ac:dyDescent="0.25">
      <c r="A1363" s="131"/>
      <c r="B1363" s="131"/>
      <c r="C1363" s="131"/>
      <c r="D1363" s="131"/>
      <c r="E1363" s="133"/>
      <c r="F1363" s="131"/>
      <c r="G1363" s="131"/>
      <c r="H1363" s="131"/>
      <c r="I1363" s="131"/>
      <c r="J1363" s="131"/>
      <c r="K1363" s="131"/>
      <c r="L1363" s="131"/>
      <c r="M1363" s="131"/>
      <c r="N1363" s="131"/>
      <c r="O1363" s="131"/>
      <c r="P1363" s="131"/>
      <c r="Q1363" s="131"/>
      <c r="R1363" s="131"/>
      <c r="S1363" s="131"/>
      <c r="T1363" s="131"/>
      <c r="U1363" s="131"/>
    </row>
    <row r="1364" spans="1:21" x14ac:dyDescent="0.25">
      <c r="A1364" s="131"/>
      <c r="B1364" s="131"/>
      <c r="C1364" s="131"/>
      <c r="D1364" s="131"/>
      <c r="E1364" s="133"/>
      <c r="F1364" s="131"/>
      <c r="G1364" s="131"/>
      <c r="H1364" s="131"/>
      <c r="I1364" s="131"/>
      <c r="J1364" s="131"/>
      <c r="K1364" s="131"/>
      <c r="L1364" s="131"/>
      <c r="M1364" s="131"/>
      <c r="N1364" s="131"/>
      <c r="O1364" s="131"/>
      <c r="P1364" s="131"/>
      <c r="Q1364" s="131"/>
      <c r="R1364" s="131"/>
      <c r="S1364" s="131"/>
      <c r="T1364" s="131"/>
      <c r="U1364" s="131"/>
    </row>
    <row r="1365" spans="1:21" x14ac:dyDescent="0.25">
      <c r="A1365" s="131"/>
      <c r="B1365" s="131"/>
      <c r="C1365" s="131"/>
      <c r="D1365" s="131"/>
      <c r="E1365" s="133"/>
      <c r="F1365" s="131"/>
      <c r="G1365" s="131"/>
      <c r="H1365" s="131"/>
      <c r="I1365" s="131"/>
      <c r="J1365" s="131"/>
      <c r="K1365" s="131"/>
      <c r="L1365" s="131"/>
      <c r="M1365" s="131"/>
      <c r="N1365" s="131"/>
      <c r="O1365" s="131"/>
      <c r="P1365" s="131"/>
      <c r="Q1365" s="131"/>
      <c r="R1365" s="131"/>
      <c r="S1365" s="131"/>
      <c r="T1365" s="131"/>
      <c r="U1365" s="131"/>
    </row>
    <row r="1366" spans="1:21" x14ac:dyDescent="0.25">
      <c r="A1366" s="131"/>
      <c r="B1366" s="131"/>
      <c r="C1366" s="131"/>
      <c r="D1366" s="131"/>
      <c r="E1366" s="133"/>
      <c r="F1366" s="131"/>
      <c r="G1366" s="131"/>
      <c r="H1366" s="131"/>
      <c r="I1366" s="131"/>
      <c r="J1366" s="131"/>
      <c r="K1366" s="131"/>
      <c r="L1366" s="131"/>
      <c r="M1366" s="131"/>
      <c r="N1366" s="131"/>
      <c r="O1366" s="131"/>
      <c r="P1366" s="131"/>
      <c r="Q1366" s="131"/>
      <c r="R1366" s="131"/>
      <c r="S1366" s="131"/>
      <c r="T1366" s="131"/>
      <c r="U1366" s="131"/>
    </row>
    <row r="1367" spans="1:21" x14ac:dyDescent="0.25">
      <c r="A1367" s="131"/>
      <c r="B1367" s="131"/>
      <c r="C1367" s="131"/>
      <c r="D1367" s="131"/>
      <c r="E1367" s="133"/>
      <c r="F1367" s="131"/>
      <c r="G1367" s="131"/>
      <c r="H1367" s="131"/>
      <c r="I1367" s="131"/>
      <c r="J1367" s="131"/>
      <c r="K1367" s="131"/>
      <c r="L1367" s="131"/>
      <c r="M1367" s="131"/>
      <c r="N1367" s="131"/>
      <c r="O1367" s="131"/>
      <c r="P1367" s="131"/>
      <c r="Q1367" s="131"/>
      <c r="R1367" s="131"/>
      <c r="S1367" s="131"/>
      <c r="T1367" s="131"/>
      <c r="U1367" s="131"/>
    </row>
    <row r="1368" spans="1:21" x14ac:dyDescent="0.25">
      <c r="A1368" s="131"/>
      <c r="B1368" s="131"/>
      <c r="C1368" s="131"/>
      <c r="D1368" s="131"/>
      <c r="E1368" s="133"/>
      <c r="F1368" s="131"/>
      <c r="G1368" s="131"/>
      <c r="H1368" s="131"/>
      <c r="I1368" s="131"/>
      <c r="J1368" s="131"/>
      <c r="K1368" s="131"/>
      <c r="L1368" s="131"/>
      <c r="M1368" s="131"/>
      <c r="N1368" s="131"/>
      <c r="O1368" s="131"/>
      <c r="P1368" s="131"/>
      <c r="Q1368" s="131"/>
      <c r="R1368" s="131"/>
      <c r="S1368" s="131"/>
      <c r="T1368" s="131"/>
      <c r="U1368" s="131"/>
    </row>
    <row r="1369" spans="1:21" x14ac:dyDescent="0.25">
      <c r="A1369" s="131"/>
      <c r="B1369" s="131"/>
      <c r="C1369" s="131"/>
      <c r="D1369" s="131"/>
      <c r="E1369" s="133"/>
      <c r="F1369" s="131"/>
      <c r="G1369" s="131"/>
      <c r="H1369" s="131"/>
      <c r="I1369" s="131"/>
      <c r="J1369" s="131"/>
      <c r="K1369" s="131"/>
      <c r="L1369" s="131"/>
      <c r="M1369" s="131"/>
      <c r="N1369" s="131"/>
      <c r="O1369" s="131"/>
      <c r="P1369" s="131"/>
      <c r="Q1369" s="131"/>
      <c r="R1369" s="131"/>
      <c r="S1369" s="131"/>
      <c r="T1369" s="131"/>
      <c r="U1369" s="131"/>
    </row>
    <row r="1370" spans="1:21" x14ac:dyDescent="0.25">
      <c r="A1370" s="131"/>
      <c r="B1370" s="131"/>
      <c r="C1370" s="131"/>
      <c r="D1370" s="131"/>
      <c r="E1370" s="133"/>
      <c r="F1370" s="131"/>
      <c r="G1370" s="131"/>
      <c r="H1370" s="131"/>
      <c r="I1370" s="131"/>
      <c r="J1370" s="131"/>
      <c r="K1370" s="131"/>
      <c r="L1370" s="131"/>
      <c r="M1370" s="131"/>
      <c r="N1370" s="131"/>
      <c r="O1370" s="131"/>
      <c r="P1370" s="131"/>
      <c r="Q1370" s="131"/>
      <c r="R1370" s="131"/>
      <c r="S1370" s="131"/>
      <c r="T1370" s="131"/>
      <c r="U1370" s="131"/>
    </row>
    <row r="1371" spans="1:21" x14ac:dyDescent="0.25">
      <c r="A1371" s="131"/>
      <c r="B1371" s="131"/>
      <c r="C1371" s="131"/>
      <c r="D1371" s="131"/>
      <c r="E1371" s="133"/>
      <c r="F1371" s="131"/>
      <c r="G1371" s="131"/>
      <c r="H1371" s="131"/>
      <c r="I1371" s="131"/>
      <c r="J1371" s="131"/>
      <c r="K1371" s="131"/>
      <c r="L1371" s="131"/>
      <c r="M1371" s="131"/>
      <c r="N1371" s="131"/>
      <c r="O1371" s="131"/>
      <c r="P1371" s="131"/>
      <c r="Q1371" s="131"/>
      <c r="R1371" s="131"/>
      <c r="S1371" s="131"/>
      <c r="T1371" s="131"/>
      <c r="U1371" s="131"/>
    </row>
    <row r="1372" spans="1:21" x14ac:dyDescent="0.25">
      <c r="A1372" s="131"/>
      <c r="B1372" s="131"/>
      <c r="C1372" s="131"/>
      <c r="D1372" s="131"/>
      <c r="E1372" s="133"/>
      <c r="F1372" s="131"/>
      <c r="G1372" s="131"/>
      <c r="H1372" s="131"/>
      <c r="I1372" s="131"/>
      <c r="J1372" s="131"/>
      <c r="K1372" s="131"/>
      <c r="L1372" s="131"/>
      <c r="M1372" s="131"/>
      <c r="N1372" s="131"/>
      <c r="O1372" s="131"/>
      <c r="P1372" s="131"/>
      <c r="Q1372" s="131"/>
      <c r="R1372" s="131"/>
      <c r="S1372" s="131"/>
      <c r="T1372" s="131"/>
      <c r="U1372" s="131"/>
    </row>
    <row r="1373" spans="1:21" x14ac:dyDescent="0.25">
      <c r="A1373" s="131"/>
      <c r="B1373" s="131"/>
      <c r="C1373" s="131"/>
      <c r="D1373" s="131"/>
      <c r="E1373" s="133"/>
      <c r="F1373" s="131"/>
      <c r="G1373" s="131"/>
      <c r="H1373" s="131"/>
      <c r="I1373" s="131"/>
      <c r="J1373" s="131"/>
      <c r="K1373" s="131"/>
      <c r="L1373" s="131"/>
      <c r="M1373" s="131"/>
      <c r="N1373" s="131"/>
      <c r="O1373" s="131"/>
      <c r="P1373" s="131"/>
      <c r="Q1373" s="131"/>
      <c r="R1373" s="131"/>
      <c r="S1373" s="131"/>
      <c r="T1373" s="131"/>
      <c r="U1373" s="131"/>
    </row>
    <row r="1374" spans="1:21" x14ac:dyDescent="0.25">
      <c r="A1374" s="131"/>
      <c r="B1374" s="131"/>
      <c r="C1374" s="131"/>
      <c r="D1374" s="131"/>
      <c r="E1374" s="133"/>
      <c r="F1374" s="131"/>
      <c r="G1374" s="131"/>
      <c r="H1374" s="131"/>
      <c r="I1374" s="131"/>
      <c r="J1374" s="131"/>
      <c r="K1374" s="131"/>
      <c r="L1374" s="131"/>
      <c r="M1374" s="131"/>
      <c r="N1374" s="131"/>
      <c r="O1374" s="131"/>
      <c r="P1374" s="131"/>
      <c r="Q1374" s="131"/>
      <c r="R1374" s="131"/>
      <c r="S1374" s="131"/>
      <c r="T1374" s="131"/>
      <c r="U1374" s="131"/>
    </row>
    <row r="1375" spans="1:21" x14ac:dyDescent="0.25">
      <c r="A1375" s="131"/>
      <c r="B1375" s="131"/>
      <c r="C1375" s="131"/>
      <c r="D1375" s="131"/>
      <c r="E1375" s="133"/>
      <c r="F1375" s="131"/>
      <c r="G1375" s="131"/>
      <c r="H1375" s="131"/>
      <c r="I1375" s="131"/>
      <c r="J1375" s="131"/>
      <c r="K1375" s="131"/>
      <c r="L1375" s="131"/>
      <c r="M1375" s="131"/>
      <c r="N1375" s="131"/>
      <c r="O1375" s="131"/>
      <c r="P1375" s="131"/>
      <c r="Q1375" s="131"/>
      <c r="R1375" s="131"/>
      <c r="S1375" s="131"/>
      <c r="T1375" s="131"/>
      <c r="U1375" s="131"/>
    </row>
    <row r="1376" spans="1:21" x14ac:dyDescent="0.25">
      <c r="A1376" s="131"/>
      <c r="B1376" s="131"/>
      <c r="C1376" s="131"/>
      <c r="D1376" s="131"/>
      <c r="E1376" s="133"/>
      <c r="F1376" s="131"/>
      <c r="G1376" s="131"/>
      <c r="H1376" s="131"/>
      <c r="I1376" s="131"/>
      <c r="J1376" s="131"/>
      <c r="K1376" s="131"/>
      <c r="L1376" s="131"/>
      <c r="M1376" s="131"/>
      <c r="N1376" s="131"/>
      <c r="O1376" s="131"/>
      <c r="P1376" s="131"/>
      <c r="Q1376" s="131"/>
      <c r="R1376" s="131"/>
      <c r="S1376" s="131"/>
      <c r="T1376" s="131"/>
      <c r="U1376" s="131"/>
    </row>
    <row r="1377" spans="1:21" x14ac:dyDescent="0.25">
      <c r="A1377" s="131"/>
      <c r="B1377" s="131"/>
      <c r="C1377" s="131"/>
      <c r="D1377" s="131"/>
      <c r="E1377" s="133"/>
      <c r="F1377" s="131"/>
      <c r="G1377" s="131"/>
      <c r="H1377" s="131"/>
      <c r="I1377" s="131"/>
      <c r="J1377" s="131"/>
      <c r="K1377" s="131"/>
      <c r="L1377" s="131"/>
      <c r="M1377" s="131"/>
      <c r="N1377" s="131"/>
      <c r="O1377" s="131"/>
      <c r="P1377" s="131"/>
      <c r="Q1377" s="131"/>
      <c r="R1377" s="131"/>
      <c r="S1377" s="131"/>
      <c r="T1377" s="131"/>
      <c r="U1377" s="131"/>
    </row>
    <row r="1378" spans="1:21" x14ac:dyDescent="0.25">
      <c r="A1378" s="131"/>
      <c r="B1378" s="131"/>
      <c r="C1378" s="131"/>
      <c r="D1378" s="131"/>
      <c r="E1378" s="133"/>
      <c r="F1378" s="131"/>
      <c r="G1378" s="131"/>
      <c r="H1378" s="131"/>
      <c r="I1378" s="131"/>
      <c r="J1378" s="131"/>
      <c r="K1378" s="131"/>
      <c r="L1378" s="131"/>
      <c r="M1378" s="131"/>
      <c r="N1378" s="131"/>
      <c r="O1378" s="131"/>
      <c r="P1378" s="131"/>
      <c r="Q1378" s="131"/>
      <c r="R1378" s="131"/>
      <c r="S1378" s="131"/>
      <c r="T1378" s="131"/>
      <c r="U1378" s="131"/>
    </row>
    <row r="1379" spans="1:21" x14ac:dyDescent="0.25">
      <c r="A1379" s="131"/>
      <c r="B1379" s="131"/>
      <c r="C1379" s="131"/>
      <c r="D1379" s="131"/>
      <c r="E1379" s="133"/>
      <c r="F1379" s="131"/>
      <c r="G1379" s="131"/>
      <c r="H1379" s="131"/>
      <c r="I1379" s="131"/>
      <c r="J1379" s="131"/>
      <c r="K1379" s="131"/>
      <c r="L1379" s="131"/>
      <c r="M1379" s="131"/>
      <c r="N1379" s="131"/>
      <c r="O1379" s="131"/>
      <c r="P1379" s="131"/>
      <c r="Q1379" s="131"/>
      <c r="R1379" s="131"/>
      <c r="S1379" s="131"/>
      <c r="T1379" s="131"/>
      <c r="U1379" s="131"/>
    </row>
    <row r="1380" spans="1:21" x14ac:dyDescent="0.25">
      <c r="A1380" s="131"/>
      <c r="B1380" s="131"/>
      <c r="C1380" s="131"/>
      <c r="D1380" s="131"/>
      <c r="E1380" s="133"/>
      <c r="F1380" s="131"/>
      <c r="G1380" s="131"/>
      <c r="H1380" s="131"/>
      <c r="I1380" s="131"/>
      <c r="J1380" s="131"/>
      <c r="K1380" s="131"/>
      <c r="L1380" s="131"/>
      <c r="M1380" s="131"/>
      <c r="N1380" s="131"/>
      <c r="O1380" s="131"/>
      <c r="P1380" s="131"/>
      <c r="Q1380" s="131"/>
      <c r="R1380" s="131"/>
      <c r="S1380" s="131"/>
      <c r="T1380" s="131"/>
      <c r="U1380" s="131"/>
    </row>
    <row r="1381" spans="1:21" x14ac:dyDescent="0.25">
      <c r="A1381" s="131"/>
      <c r="B1381" s="131"/>
      <c r="C1381" s="131"/>
      <c r="D1381" s="131"/>
      <c r="E1381" s="133"/>
      <c r="F1381" s="131"/>
      <c r="G1381" s="131"/>
      <c r="H1381" s="131"/>
      <c r="I1381" s="131"/>
      <c r="J1381" s="131"/>
      <c r="K1381" s="131"/>
      <c r="L1381" s="131"/>
      <c r="M1381" s="131"/>
      <c r="N1381" s="131"/>
      <c r="O1381" s="131"/>
      <c r="P1381" s="131"/>
      <c r="Q1381" s="131"/>
      <c r="R1381" s="131"/>
      <c r="S1381" s="131"/>
      <c r="T1381" s="131"/>
      <c r="U1381" s="131"/>
    </row>
    <row r="1382" spans="1:21" x14ac:dyDescent="0.25">
      <c r="A1382" s="131"/>
      <c r="B1382" s="131"/>
      <c r="C1382" s="131"/>
      <c r="D1382" s="131"/>
      <c r="E1382" s="133"/>
      <c r="F1382" s="131"/>
      <c r="G1382" s="131"/>
      <c r="H1382" s="131"/>
      <c r="I1382" s="131"/>
      <c r="J1382" s="131"/>
      <c r="K1382" s="131"/>
      <c r="L1382" s="131"/>
      <c r="M1382" s="131"/>
      <c r="N1382" s="131"/>
      <c r="O1382" s="131"/>
      <c r="P1382" s="131"/>
      <c r="Q1382" s="131"/>
      <c r="R1382" s="131"/>
      <c r="S1382" s="131"/>
      <c r="T1382" s="131"/>
      <c r="U1382" s="131"/>
    </row>
    <row r="1383" spans="1:21" x14ac:dyDescent="0.25">
      <c r="A1383" s="131"/>
      <c r="B1383" s="131"/>
      <c r="C1383" s="131"/>
      <c r="D1383" s="131"/>
      <c r="E1383" s="133"/>
      <c r="F1383" s="131"/>
      <c r="G1383" s="131"/>
      <c r="H1383" s="131"/>
      <c r="I1383" s="131"/>
      <c r="J1383" s="131"/>
      <c r="K1383" s="131"/>
      <c r="L1383" s="131"/>
      <c r="M1383" s="131"/>
      <c r="N1383" s="131"/>
      <c r="O1383" s="131"/>
      <c r="P1383" s="131"/>
      <c r="Q1383" s="131"/>
      <c r="R1383" s="131"/>
      <c r="S1383" s="131"/>
      <c r="T1383" s="131"/>
      <c r="U1383" s="131"/>
    </row>
    <row r="1384" spans="1:21" x14ac:dyDescent="0.25">
      <c r="A1384" s="131"/>
      <c r="B1384" s="131"/>
      <c r="C1384" s="131"/>
      <c r="D1384" s="131"/>
      <c r="E1384" s="133"/>
      <c r="F1384" s="131"/>
      <c r="G1384" s="131"/>
      <c r="H1384" s="131"/>
      <c r="I1384" s="131"/>
      <c r="J1384" s="131"/>
      <c r="K1384" s="131"/>
      <c r="L1384" s="131"/>
      <c r="M1384" s="131"/>
      <c r="N1384" s="131"/>
      <c r="O1384" s="131"/>
      <c r="P1384" s="131"/>
      <c r="Q1384" s="131"/>
      <c r="R1384" s="131"/>
      <c r="S1384" s="131"/>
      <c r="T1384" s="131"/>
      <c r="U1384" s="131"/>
    </row>
    <row r="1385" spans="1:21" x14ac:dyDescent="0.25">
      <c r="A1385" s="131"/>
      <c r="B1385" s="131"/>
      <c r="C1385" s="131"/>
      <c r="D1385" s="131"/>
      <c r="E1385" s="133"/>
      <c r="F1385" s="131"/>
      <c r="G1385" s="131"/>
      <c r="H1385" s="131"/>
      <c r="I1385" s="131"/>
      <c r="J1385" s="131"/>
      <c r="K1385" s="131"/>
      <c r="L1385" s="131"/>
      <c r="M1385" s="131"/>
      <c r="N1385" s="131"/>
      <c r="O1385" s="131"/>
      <c r="P1385" s="131"/>
      <c r="Q1385" s="131"/>
      <c r="R1385" s="131"/>
      <c r="S1385" s="131"/>
      <c r="T1385" s="131"/>
      <c r="U1385" s="131"/>
    </row>
    <row r="1386" spans="1:21" x14ac:dyDescent="0.25">
      <c r="A1386" s="131"/>
      <c r="B1386" s="131"/>
      <c r="C1386" s="131"/>
      <c r="D1386" s="131"/>
      <c r="E1386" s="133"/>
      <c r="F1386" s="131"/>
      <c r="G1386" s="131"/>
      <c r="H1386" s="131"/>
      <c r="I1386" s="131"/>
      <c r="J1386" s="131"/>
      <c r="K1386" s="131"/>
      <c r="L1386" s="131"/>
      <c r="M1386" s="131"/>
      <c r="N1386" s="131"/>
      <c r="O1386" s="131"/>
      <c r="P1386" s="131"/>
      <c r="Q1386" s="131"/>
      <c r="R1386" s="131"/>
      <c r="S1386" s="131"/>
      <c r="T1386" s="131"/>
      <c r="U1386" s="131"/>
    </row>
    <row r="1387" spans="1:21" x14ac:dyDescent="0.25">
      <c r="A1387" s="131"/>
      <c r="B1387" s="131"/>
      <c r="C1387" s="131"/>
      <c r="D1387" s="131"/>
      <c r="E1387" s="133"/>
      <c r="F1387" s="131"/>
      <c r="G1387" s="131"/>
      <c r="H1387" s="131"/>
      <c r="I1387" s="131"/>
      <c r="J1387" s="131"/>
      <c r="K1387" s="131"/>
      <c r="L1387" s="131"/>
      <c r="M1387" s="131"/>
      <c r="N1387" s="131"/>
      <c r="O1387" s="131"/>
      <c r="P1387" s="131"/>
      <c r="Q1387" s="131"/>
      <c r="R1387" s="131"/>
      <c r="S1387" s="131"/>
      <c r="T1387" s="131"/>
      <c r="U1387" s="131"/>
    </row>
    <row r="1388" spans="1:21" x14ac:dyDescent="0.25">
      <c r="A1388" s="131"/>
      <c r="B1388" s="131"/>
      <c r="C1388" s="131"/>
      <c r="D1388" s="131"/>
      <c r="E1388" s="133"/>
      <c r="F1388" s="131"/>
      <c r="G1388" s="131"/>
      <c r="H1388" s="131"/>
      <c r="I1388" s="131"/>
      <c r="J1388" s="131"/>
      <c r="K1388" s="131"/>
      <c r="L1388" s="131"/>
      <c r="M1388" s="131"/>
      <c r="N1388" s="131"/>
      <c r="O1388" s="131"/>
      <c r="P1388" s="131"/>
      <c r="Q1388" s="131"/>
      <c r="R1388" s="131"/>
      <c r="S1388" s="131"/>
      <c r="T1388" s="131"/>
      <c r="U1388" s="131"/>
    </row>
    <row r="1389" spans="1:21" x14ac:dyDescent="0.25">
      <c r="A1389" s="131"/>
      <c r="B1389" s="131"/>
      <c r="C1389" s="131"/>
      <c r="D1389" s="131"/>
      <c r="E1389" s="133"/>
      <c r="F1389" s="131"/>
      <c r="G1389" s="131"/>
      <c r="H1389" s="131"/>
      <c r="I1389" s="131"/>
      <c r="J1389" s="131"/>
      <c r="K1389" s="131"/>
      <c r="L1389" s="131"/>
      <c r="M1389" s="131"/>
      <c r="N1389" s="131"/>
      <c r="O1389" s="131"/>
      <c r="P1389" s="131"/>
      <c r="Q1389" s="131"/>
      <c r="R1389" s="131"/>
      <c r="S1389" s="131"/>
      <c r="T1389" s="131"/>
      <c r="U1389" s="131"/>
    </row>
    <row r="1390" spans="1:21" x14ac:dyDescent="0.25">
      <c r="A1390" s="131"/>
      <c r="B1390" s="131"/>
      <c r="C1390" s="131"/>
      <c r="D1390" s="131"/>
      <c r="E1390" s="133"/>
      <c r="F1390" s="131"/>
      <c r="G1390" s="131"/>
      <c r="H1390" s="131"/>
      <c r="I1390" s="131"/>
      <c r="J1390" s="131"/>
      <c r="K1390" s="131"/>
      <c r="L1390" s="131"/>
      <c r="M1390" s="131"/>
      <c r="N1390" s="131"/>
      <c r="O1390" s="131"/>
      <c r="P1390" s="131"/>
      <c r="Q1390" s="131"/>
      <c r="R1390" s="131"/>
      <c r="S1390" s="131"/>
      <c r="T1390" s="131"/>
      <c r="U1390" s="131"/>
    </row>
    <row r="1391" spans="1:21" x14ac:dyDescent="0.25">
      <c r="A1391" s="131"/>
      <c r="B1391" s="131"/>
      <c r="C1391" s="131"/>
      <c r="D1391" s="131"/>
      <c r="E1391" s="133"/>
      <c r="F1391" s="131"/>
      <c r="G1391" s="131"/>
      <c r="H1391" s="131"/>
      <c r="I1391" s="131"/>
      <c r="J1391" s="131"/>
      <c r="K1391" s="131"/>
      <c r="L1391" s="131"/>
      <c r="M1391" s="131"/>
      <c r="N1391" s="131"/>
      <c r="O1391" s="131"/>
      <c r="P1391" s="131"/>
      <c r="Q1391" s="131"/>
      <c r="R1391" s="131"/>
      <c r="S1391" s="131"/>
      <c r="T1391" s="131"/>
      <c r="U1391" s="131"/>
    </row>
    <row r="1392" spans="1:21" x14ac:dyDescent="0.25">
      <c r="A1392" s="131"/>
      <c r="B1392" s="131"/>
      <c r="C1392" s="131"/>
      <c r="D1392" s="131"/>
      <c r="E1392" s="133"/>
      <c r="F1392" s="131"/>
      <c r="G1392" s="131"/>
      <c r="H1392" s="131"/>
      <c r="I1392" s="131"/>
      <c r="J1392" s="131"/>
      <c r="K1392" s="131"/>
      <c r="L1392" s="131"/>
      <c r="M1392" s="131"/>
      <c r="N1392" s="131"/>
      <c r="O1392" s="131"/>
      <c r="P1392" s="131"/>
      <c r="Q1392" s="131"/>
      <c r="R1392" s="131"/>
      <c r="S1392" s="131"/>
      <c r="T1392" s="131"/>
      <c r="U1392" s="131"/>
    </row>
    <row r="1393" spans="1:21" x14ac:dyDescent="0.25">
      <c r="A1393" s="131"/>
      <c r="B1393" s="131"/>
      <c r="C1393" s="131"/>
      <c r="D1393" s="131"/>
      <c r="E1393" s="133"/>
      <c r="F1393" s="131"/>
      <c r="G1393" s="131"/>
      <c r="H1393" s="131"/>
      <c r="I1393" s="131"/>
      <c r="J1393" s="131"/>
      <c r="K1393" s="131"/>
      <c r="L1393" s="131"/>
      <c r="M1393" s="131"/>
      <c r="N1393" s="131"/>
      <c r="O1393" s="131"/>
      <c r="P1393" s="131"/>
      <c r="Q1393" s="131"/>
      <c r="R1393" s="131"/>
      <c r="S1393" s="131"/>
      <c r="T1393" s="131"/>
      <c r="U1393" s="131"/>
    </row>
    <row r="1394" spans="1:21" x14ac:dyDescent="0.25">
      <c r="A1394" s="131"/>
      <c r="B1394" s="131"/>
      <c r="C1394" s="131"/>
      <c r="D1394" s="131"/>
      <c r="E1394" s="133"/>
      <c r="F1394" s="131"/>
      <c r="G1394" s="131"/>
      <c r="H1394" s="131"/>
      <c r="I1394" s="131"/>
      <c r="J1394" s="131"/>
      <c r="K1394" s="131"/>
      <c r="L1394" s="131"/>
      <c r="M1394" s="131"/>
      <c r="N1394" s="131"/>
      <c r="O1394" s="131"/>
      <c r="P1394" s="131"/>
      <c r="Q1394" s="131"/>
      <c r="R1394" s="131"/>
      <c r="S1394" s="131"/>
      <c r="T1394" s="131"/>
      <c r="U1394" s="131"/>
    </row>
    <row r="1395" spans="1:21" x14ac:dyDescent="0.25">
      <c r="A1395" s="131"/>
      <c r="B1395" s="131"/>
      <c r="C1395" s="131"/>
      <c r="D1395" s="131"/>
      <c r="E1395" s="133"/>
      <c r="F1395" s="131"/>
      <c r="G1395" s="131"/>
      <c r="H1395" s="131"/>
      <c r="I1395" s="131"/>
      <c r="J1395" s="131"/>
      <c r="K1395" s="131"/>
      <c r="L1395" s="131"/>
      <c r="M1395" s="131"/>
      <c r="N1395" s="131"/>
      <c r="O1395" s="131"/>
      <c r="P1395" s="131"/>
      <c r="Q1395" s="131"/>
      <c r="R1395" s="131"/>
      <c r="S1395" s="131"/>
      <c r="T1395" s="131"/>
      <c r="U1395" s="131"/>
    </row>
    <row r="1396" spans="1:21" x14ac:dyDescent="0.25">
      <c r="A1396" s="131"/>
      <c r="B1396" s="131"/>
      <c r="C1396" s="131"/>
      <c r="D1396" s="131"/>
      <c r="E1396" s="133"/>
      <c r="F1396" s="131"/>
      <c r="G1396" s="131"/>
      <c r="H1396" s="131"/>
      <c r="I1396" s="131"/>
      <c r="J1396" s="131"/>
      <c r="K1396" s="131"/>
      <c r="L1396" s="131"/>
      <c r="M1396" s="131"/>
      <c r="N1396" s="131"/>
      <c r="O1396" s="131"/>
      <c r="P1396" s="131"/>
      <c r="Q1396" s="131"/>
      <c r="R1396" s="131"/>
      <c r="S1396" s="131"/>
      <c r="T1396" s="131"/>
      <c r="U1396" s="131"/>
    </row>
    <row r="1397" spans="1:21" x14ac:dyDescent="0.25">
      <c r="A1397" s="131"/>
      <c r="B1397" s="131"/>
      <c r="C1397" s="131"/>
      <c r="D1397" s="131"/>
      <c r="E1397" s="133"/>
      <c r="F1397" s="131"/>
      <c r="G1397" s="131"/>
      <c r="H1397" s="131"/>
      <c r="I1397" s="131"/>
      <c r="J1397" s="131"/>
      <c r="K1397" s="131"/>
      <c r="L1397" s="131"/>
      <c r="M1397" s="131"/>
      <c r="N1397" s="131"/>
      <c r="O1397" s="131"/>
      <c r="P1397" s="131"/>
      <c r="Q1397" s="131"/>
      <c r="R1397" s="131"/>
      <c r="S1397" s="131"/>
      <c r="T1397" s="131"/>
      <c r="U1397" s="131"/>
    </row>
    <row r="1398" spans="1:21" x14ac:dyDescent="0.25">
      <c r="A1398" s="131"/>
      <c r="B1398" s="131"/>
      <c r="C1398" s="131"/>
      <c r="D1398" s="131"/>
      <c r="E1398" s="133"/>
      <c r="F1398" s="131"/>
      <c r="G1398" s="131"/>
      <c r="H1398" s="131"/>
      <c r="I1398" s="131"/>
      <c r="J1398" s="131"/>
      <c r="K1398" s="131"/>
      <c r="L1398" s="131"/>
      <c r="M1398" s="131"/>
      <c r="N1398" s="131"/>
      <c r="O1398" s="131"/>
      <c r="P1398" s="131"/>
      <c r="Q1398" s="131"/>
      <c r="R1398" s="131"/>
      <c r="S1398" s="131"/>
      <c r="T1398" s="131"/>
      <c r="U1398" s="131"/>
    </row>
    <row r="1399" spans="1:21" x14ac:dyDescent="0.25">
      <c r="A1399" s="131"/>
      <c r="B1399" s="131"/>
      <c r="C1399" s="131"/>
      <c r="D1399" s="131"/>
      <c r="E1399" s="133"/>
      <c r="F1399" s="131"/>
      <c r="G1399" s="131"/>
      <c r="H1399" s="131"/>
      <c r="I1399" s="131"/>
      <c r="J1399" s="131"/>
      <c r="K1399" s="131"/>
      <c r="L1399" s="131"/>
      <c r="M1399" s="131"/>
      <c r="N1399" s="131"/>
      <c r="O1399" s="131"/>
      <c r="P1399" s="131"/>
      <c r="Q1399" s="131"/>
      <c r="R1399" s="131"/>
      <c r="S1399" s="131"/>
      <c r="T1399" s="131"/>
      <c r="U1399" s="131"/>
    </row>
    <row r="1400" spans="1:21" x14ac:dyDescent="0.25">
      <c r="A1400" s="131"/>
      <c r="B1400" s="131"/>
      <c r="C1400" s="131"/>
      <c r="D1400" s="131"/>
      <c r="E1400" s="133"/>
      <c r="F1400" s="131"/>
      <c r="G1400" s="131"/>
      <c r="H1400" s="131"/>
      <c r="I1400" s="131"/>
      <c r="J1400" s="131"/>
      <c r="K1400" s="131"/>
      <c r="L1400" s="131"/>
      <c r="M1400" s="131"/>
      <c r="N1400" s="131"/>
      <c r="O1400" s="131"/>
      <c r="P1400" s="131"/>
      <c r="Q1400" s="131"/>
      <c r="R1400" s="131"/>
      <c r="S1400" s="131"/>
      <c r="T1400" s="131"/>
      <c r="U1400" s="131"/>
    </row>
    <row r="1401" spans="1:21" x14ac:dyDescent="0.25">
      <c r="A1401" s="131"/>
      <c r="B1401" s="131"/>
      <c r="C1401" s="131"/>
      <c r="D1401" s="131"/>
      <c r="E1401" s="133"/>
      <c r="F1401" s="131"/>
      <c r="G1401" s="131"/>
      <c r="H1401" s="131"/>
      <c r="I1401" s="131"/>
      <c r="J1401" s="131"/>
      <c r="K1401" s="131"/>
      <c r="L1401" s="131"/>
      <c r="M1401" s="131"/>
      <c r="N1401" s="131"/>
      <c r="O1401" s="131"/>
      <c r="P1401" s="131"/>
      <c r="Q1401" s="131"/>
      <c r="R1401" s="131"/>
      <c r="S1401" s="131"/>
      <c r="T1401" s="131"/>
      <c r="U1401" s="131"/>
    </row>
    <row r="1402" spans="1:21" x14ac:dyDescent="0.25">
      <c r="A1402" s="131"/>
      <c r="B1402" s="131"/>
      <c r="C1402" s="131"/>
      <c r="D1402" s="131"/>
      <c r="E1402" s="133"/>
      <c r="F1402" s="131"/>
      <c r="G1402" s="131"/>
      <c r="H1402" s="131"/>
      <c r="I1402" s="131"/>
      <c r="J1402" s="131"/>
      <c r="K1402" s="131"/>
      <c r="L1402" s="131"/>
      <c r="M1402" s="131"/>
      <c r="N1402" s="131"/>
      <c r="O1402" s="131"/>
      <c r="P1402" s="131"/>
      <c r="Q1402" s="131"/>
      <c r="R1402" s="131"/>
      <c r="S1402" s="131"/>
      <c r="T1402" s="131"/>
      <c r="U1402" s="131"/>
    </row>
    <row r="1403" spans="1:21" x14ac:dyDescent="0.25">
      <c r="A1403" s="131"/>
      <c r="B1403" s="131"/>
      <c r="C1403" s="131"/>
      <c r="D1403" s="131"/>
      <c r="E1403" s="133"/>
      <c r="F1403" s="131"/>
      <c r="G1403" s="131"/>
      <c r="H1403" s="131"/>
      <c r="I1403" s="131"/>
      <c r="J1403" s="131"/>
      <c r="K1403" s="131"/>
      <c r="L1403" s="131"/>
      <c r="M1403" s="131"/>
      <c r="N1403" s="131"/>
      <c r="O1403" s="131"/>
      <c r="P1403" s="131"/>
      <c r="Q1403" s="131"/>
      <c r="R1403" s="131"/>
      <c r="S1403" s="131"/>
      <c r="T1403" s="131"/>
      <c r="U1403" s="131"/>
    </row>
    <row r="1404" spans="1:21" x14ac:dyDescent="0.25">
      <c r="A1404" s="131"/>
      <c r="B1404" s="131"/>
      <c r="C1404" s="131"/>
      <c r="D1404" s="131"/>
      <c r="E1404" s="133"/>
      <c r="F1404" s="131"/>
      <c r="G1404" s="131"/>
      <c r="H1404" s="131"/>
      <c r="I1404" s="131"/>
      <c r="J1404" s="131"/>
      <c r="K1404" s="131"/>
      <c r="L1404" s="131"/>
      <c r="M1404" s="131"/>
      <c r="N1404" s="131"/>
      <c r="O1404" s="131"/>
      <c r="P1404" s="131"/>
      <c r="Q1404" s="131"/>
      <c r="R1404" s="131"/>
      <c r="S1404" s="131"/>
      <c r="T1404" s="131"/>
      <c r="U1404" s="131"/>
    </row>
    <row r="1405" spans="1:21" x14ac:dyDescent="0.25">
      <c r="A1405" s="131"/>
      <c r="B1405" s="131"/>
      <c r="C1405" s="131"/>
      <c r="D1405" s="131"/>
      <c r="E1405" s="133"/>
      <c r="F1405" s="131"/>
      <c r="G1405" s="131"/>
      <c r="H1405" s="131"/>
      <c r="I1405" s="131"/>
      <c r="J1405" s="131"/>
      <c r="K1405" s="131"/>
      <c r="L1405" s="131"/>
      <c r="M1405" s="131"/>
      <c r="N1405" s="131"/>
      <c r="O1405" s="131"/>
      <c r="P1405" s="131"/>
      <c r="Q1405" s="131"/>
      <c r="R1405" s="131"/>
      <c r="S1405" s="131"/>
      <c r="T1405" s="131"/>
      <c r="U1405" s="131"/>
    </row>
    <row r="1406" spans="1:21" x14ac:dyDescent="0.25">
      <c r="A1406" s="131"/>
      <c r="B1406" s="131"/>
      <c r="C1406" s="131"/>
      <c r="D1406" s="131"/>
      <c r="E1406" s="133"/>
      <c r="F1406" s="131"/>
      <c r="G1406" s="131"/>
      <c r="H1406" s="131"/>
      <c r="I1406" s="131"/>
      <c r="J1406" s="131"/>
      <c r="K1406" s="131"/>
      <c r="L1406" s="131"/>
      <c r="M1406" s="131"/>
      <c r="N1406" s="131"/>
      <c r="O1406" s="131"/>
      <c r="P1406" s="131"/>
      <c r="Q1406" s="131"/>
      <c r="R1406" s="131"/>
      <c r="S1406" s="131"/>
      <c r="T1406" s="131"/>
      <c r="U1406" s="131"/>
    </row>
    <row r="1407" spans="1:21" x14ac:dyDescent="0.25">
      <c r="A1407" s="131"/>
      <c r="B1407" s="131"/>
      <c r="C1407" s="131"/>
      <c r="D1407" s="131"/>
      <c r="E1407" s="133"/>
      <c r="F1407" s="131"/>
      <c r="G1407" s="131"/>
      <c r="H1407" s="131"/>
      <c r="I1407" s="131"/>
      <c r="J1407" s="131"/>
      <c r="K1407" s="131"/>
      <c r="L1407" s="131"/>
      <c r="M1407" s="131"/>
      <c r="N1407" s="131"/>
      <c r="O1407" s="131"/>
      <c r="P1407" s="131"/>
      <c r="Q1407" s="131"/>
      <c r="R1407" s="131"/>
      <c r="S1407" s="131"/>
      <c r="T1407" s="131"/>
      <c r="U1407" s="131"/>
    </row>
    <row r="1408" spans="1:21" x14ac:dyDescent="0.25">
      <c r="A1408" s="131"/>
      <c r="B1408" s="131"/>
      <c r="C1408" s="131"/>
      <c r="D1408" s="131"/>
      <c r="E1408" s="133"/>
      <c r="F1408" s="131"/>
      <c r="G1408" s="131"/>
      <c r="H1408" s="131"/>
      <c r="I1408" s="131"/>
      <c r="J1408" s="131"/>
      <c r="K1408" s="131"/>
      <c r="L1408" s="131"/>
      <c r="M1408" s="131"/>
      <c r="N1408" s="131"/>
      <c r="O1408" s="131"/>
      <c r="P1408" s="131"/>
      <c r="Q1408" s="131"/>
      <c r="R1408" s="131"/>
      <c r="S1408" s="131"/>
      <c r="T1408" s="131"/>
      <c r="U1408" s="131"/>
    </row>
    <row r="1409" spans="1:21" x14ac:dyDescent="0.25">
      <c r="A1409" s="131"/>
      <c r="B1409" s="131"/>
      <c r="C1409" s="131"/>
      <c r="D1409" s="131"/>
      <c r="E1409" s="133"/>
      <c r="F1409" s="131"/>
      <c r="G1409" s="131"/>
      <c r="H1409" s="131"/>
      <c r="I1409" s="131"/>
      <c r="J1409" s="131"/>
      <c r="K1409" s="131"/>
      <c r="L1409" s="131"/>
      <c r="M1409" s="131"/>
      <c r="N1409" s="131"/>
      <c r="O1409" s="131"/>
      <c r="P1409" s="131"/>
      <c r="Q1409" s="131"/>
      <c r="R1409" s="131"/>
      <c r="S1409" s="131"/>
      <c r="T1409" s="131"/>
      <c r="U1409" s="131"/>
    </row>
    <row r="1410" spans="1:21" x14ac:dyDescent="0.25">
      <c r="A1410" s="131"/>
      <c r="B1410" s="131"/>
      <c r="C1410" s="131"/>
      <c r="D1410" s="131"/>
      <c r="E1410" s="133"/>
      <c r="F1410" s="131"/>
      <c r="G1410" s="131"/>
      <c r="H1410" s="131"/>
      <c r="I1410" s="131"/>
      <c r="J1410" s="131"/>
      <c r="K1410" s="131"/>
      <c r="L1410" s="131"/>
      <c r="M1410" s="131"/>
      <c r="N1410" s="131"/>
      <c r="O1410" s="131"/>
      <c r="P1410" s="131"/>
      <c r="Q1410" s="131"/>
      <c r="R1410" s="131"/>
      <c r="S1410" s="131"/>
      <c r="T1410" s="131"/>
      <c r="U1410" s="131"/>
    </row>
    <row r="1411" spans="1:21" x14ac:dyDescent="0.25">
      <c r="A1411" s="131"/>
      <c r="B1411" s="131"/>
      <c r="C1411" s="131"/>
      <c r="D1411" s="131"/>
      <c r="E1411" s="133"/>
      <c r="F1411" s="131"/>
      <c r="G1411" s="131"/>
      <c r="H1411" s="131"/>
      <c r="I1411" s="131"/>
      <c r="J1411" s="131"/>
      <c r="K1411" s="131"/>
      <c r="L1411" s="131"/>
      <c r="M1411" s="131"/>
      <c r="N1411" s="131"/>
      <c r="O1411" s="131"/>
      <c r="P1411" s="131"/>
      <c r="Q1411" s="131"/>
      <c r="R1411" s="131"/>
      <c r="S1411" s="131"/>
      <c r="T1411" s="131"/>
      <c r="U1411" s="131"/>
    </row>
    <row r="1412" spans="1:21" x14ac:dyDescent="0.25">
      <c r="A1412" s="131"/>
      <c r="B1412" s="131"/>
      <c r="C1412" s="131"/>
      <c r="D1412" s="131"/>
      <c r="E1412" s="133"/>
      <c r="F1412" s="131"/>
      <c r="G1412" s="131"/>
      <c r="H1412" s="131"/>
      <c r="I1412" s="131"/>
      <c r="J1412" s="131"/>
      <c r="K1412" s="131"/>
      <c r="L1412" s="131"/>
      <c r="M1412" s="131"/>
      <c r="N1412" s="131"/>
      <c r="O1412" s="131"/>
      <c r="P1412" s="131"/>
      <c r="Q1412" s="131"/>
      <c r="R1412" s="131"/>
      <c r="S1412" s="131"/>
      <c r="T1412" s="131"/>
      <c r="U1412" s="131"/>
    </row>
    <row r="1413" spans="1:21" x14ac:dyDescent="0.25">
      <c r="A1413" s="131"/>
      <c r="B1413" s="131"/>
      <c r="C1413" s="131"/>
      <c r="D1413" s="131"/>
      <c r="E1413" s="133"/>
      <c r="F1413" s="131"/>
      <c r="G1413" s="131"/>
      <c r="H1413" s="131"/>
      <c r="I1413" s="131"/>
      <c r="J1413" s="131"/>
      <c r="K1413" s="131"/>
      <c r="L1413" s="131"/>
      <c r="M1413" s="131"/>
      <c r="N1413" s="131"/>
      <c r="O1413" s="131"/>
      <c r="P1413" s="131"/>
      <c r="Q1413" s="131"/>
      <c r="R1413" s="131"/>
      <c r="S1413" s="131"/>
      <c r="T1413" s="131"/>
      <c r="U1413" s="131"/>
    </row>
    <row r="1414" spans="1:21" x14ac:dyDescent="0.25">
      <c r="A1414" s="131"/>
      <c r="B1414" s="131"/>
      <c r="C1414" s="131"/>
      <c r="D1414" s="131"/>
      <c r="E1414" s="133"/>
      <c r="F1414" s="131"/>
      <c r="G1414" s="131"/>
      <c r="H1414" s="131"/>
      <c r="I1414" s="131"/>
      <c r="J1414" s="131"/>
      <c r="K1414" s="131"/>
      <c r="L1414" s="131"/>
      <c r="M1414" s="131"/>
      <c r="N1414" s="131"/>
      <c r="O1414" s="131"/>
      <c r="P1414" s="131"/>
      <c r="Q1414" s="131"/>
      <c r="R1414" s="131"/>
      <c r="S1414" s="131"/>
      <c r="T1414" s="131"/>
      <c r="U1414" s="131"/>
    </row>
    <row r="1415" spans="1:21" x14ac:dyDescent="0.25">
      <c r="A1415" s="131"/>
      <c r="B1415" s="131"/>
      <c r="C1415" s="131"/>
      <c r="D1415" s="131"/>
      <c r="E1415" s="133"/>
      <c r="F1415" s="131"/>
      <c r="G1415" s="131"/>
      <c r="H1415" s="131"/>
      <c r="I1415" s="131"/>
      <c r="J1415" s="131"/>
      <c r="K1415" s="131"/>
      <c r="L1415" s="131"/>
      <c r="M1415" s="131"/>
      <c r="N1415" s="131"/>
      <c r="O1415" s="131"/>
      <c r="P1415" s="131"/>
      <c r="Q1415" s="131"/>
      <c r="R1415" s="131"/>
      <c r="S1415" s="131"/>
      <c r="T1415" s="131"/>
      <c r="U1415" s="131"/>
    </row>
    <row r="1416" spans="1:21" x14ac:dyDescent="0.25">
      <c r="A1416" s="131"/>
      <c r="B1416" s="131"/>
      <c r="C1416" s="131"/>
      <c r="D1416" s="131"/>
      <c r="E1416" s="133"/>
      <c r="F1416" s="131"/>
      <c r="G1416" s="131"/>
      <c r="H1416" s="131"/>
      <c r="I1416" s="131"/>
      <c r="J1416" s="131"/>
      <c r="K1416" s="131"/>
      <c r="L1416" s="131"/>
      <c r="M1416" s="131"/>
      <c r="N1416" s="131"/>
      <c r="O1416" s="131"/>
      <c r="P1416" s="131"/>
      <c r="Q1416" s="131"/>
      <c r="R1416" s="131"/>
      <c r="S1416" s="131"/>
      <c r="T1416" s="131"/>
      <c r="U1416" s="131"/>
    </row>
    <row r="1417" spans="1:21" x14ac:dyDescent="0.25">
      <c r="A1417" s="131"/>
      <c r="B1417" s="131"/>
      <c r="C1417" s="131"/>
      <c r="D1417" s="131"/>
      <c r="E1417" s="133"/>
      <c r="F1417" s="131"/>
      <c r="G1417" s="131"/>
      <c r="H1417" s="131"/>
      <c r="I1417" s="131"/>
      <c r="J1417" s="131"/>
      <c r="K1417" s="131"/>
      <c r="L1417" s="131"/>
      <c r="M1417" s="131"/>
      <c r="N1417" s="131"/>
      <c r="O1417" s="131"/>
      <c r="P1417" s="131"/>
      <c r="Q1417" s="131"/>
      <c r="R1417" s="131"/>
      <c r="S1417" s="131"/>
      <c r="T1417" s="131"/>
      <c r="U1417" s="131"/>
    </row>
    <row r="1418" spans="1:21" x14ac:dyDescent="0.25">
      <c r="A1418" s="131"/>
      <c r="B1418" s="131"/>
      <c r="C1418" s="131"/>
      <c r="D1418" s="131"/>
      <c r="E1418" s="133"/>
      <c r="F1418" s="131"/>
      <c r="G1418" s="131"/>
      <c r="H1418" s="131"/>
      <c r="I1418" s="131"/>
      <c r="J1418" s="131"/>
      <c r="K1418" s="131"/>
      <c r="L1418" s="131"/>
      <c r="M1418" s="131"/>
      <c r="N1418" s="131"/>
      <c r="O1418" s="131"/>
      <c r="P1418" s="131"/>
      <c r="Q1418" s="131"/>
      <c r="R1418" s="131"/>
      <c r="S1418" s="131"/>
      <c r="T1418" s="131"/>
      <c r="U1418" s="131"/>
    </row>
    <row r="1419" spans="1:21" x14ac:dyDescent="0.25">
      <c r="A1419" s="131"/>
      <c r="B1419" s="131"/>
      <c r="C1419" s="131"/>
      <c r="D1419" s="131"/>
      <c r="E1419" s="133"/>
      <c r="F1419" s="131"/>
      <c r="G1419" s="131"/>
      <c r="H1419" s="131"/>
      <c r="I1419" s="131"/>
      <c r="J1419" s="131"/>
      <c r="K1419" s="131"/>
      <c r="L1419" s="131"/>
      <c r="M1419" s="131"/>
      <c r="N1419" s="131"/>
      <c r="O1419" s="131"/>
      <c r="P1419" s="131"/>
      <c r="Q1419" s="131"/>
      <c r="R1419" s="131"/>
      <c r="S1419" s="131"/>
      <c r="T1419" s="131"/>
      <c r="U1419" s="131"/>
    </row>
    <row r="1420" spans="1:21" x14ac:dyDescent="0.25">
      <c r="A1420" s="131"/>
      <c r="B1420" s="131"/>
      <c r="C1420" s="131"/>
      <c r="D1420" s="131"/>
      <c r="E1420" s="133"/>
      <c r="F1420" s="131"/>
      <c r="G1420" s="131"/>
      <c r="H1420" s="131"/>
      <c r="I1420" s="131"/>
      <c r="J1420" s="131"/>
      <c r="K1420" s="131"/>
      <c r="L1420" s="131"/>
      <c r="M1420" s="131"/>
      <c r="N1420" s="131"/>
      <c r="O1420" s="131"/>
      <c r="P1420" s="131"/>
      <c r="Q1420" s="131"/>
      <c r="R1420" s="131"/>
      <c r="S1420" s="131"/>
      <c r="T1420" s="131"/>
      <c r="U1420" s="131"/>
    </row>
    <row r="1421" spans="1:21" x14ac:dyDescent="0.25">
      <c r="A1421" s="131"/>
      <c r="B1421" s="131"/>
      <c r="C1421" s="131"/>
      <c r="D1421" s="131"/>
      <c r="E1421" s="133"/>
      <c r="F1421" s="131"/>
      <c r="G1421" s="131"/>
      <c r="H1421" s="131"/>
      <c r="I1421" s="131"/>
      <c r="J1421" s="131"/>
      <c r="K1421" s="131"/>
      <c r="L1421" s="131"/>
      <c r="M1421" s="131"/>
      <c r="N1421" s="131"/>
      <c r="O1421" s="131"/>
      <c r="P1421" s="131"/>
      <c r="Q1421" s="131"/>
      <c r="R1421" s="131"/>
      <c r="S1421" s="131"/>
      <c r="T1421" s="131"/>
      <c r="U1421" s="131"/>
    </row>
    <row r="1422" spans="1:21" x14ac:dyDescent="0.25">
      <c r="A1422" s="131"/>
      <c r="B1422" s="131"/>
      <c r="C1422" s="131"/>
      <c r="D1422" s="131"/>
      <c r="E1422" s="133"/>
      <c r="F1422" s="131"/>
      <c r="G1422" s="131"/>
      <c r="H1422" s="131"/>
      <c r="I1422" s="131"/>
      <c r="J1422" s="131"/>
      <c r="K1422" s="131"/>
      <c r="L1422" s="131"/>
      <c r="M1422" s="131"/>
      <c r="N1422" s="131"/>
      <c r="O1422" s="131"/>
      <c r="P1422" s="131"/>
      <c r="Q1422" s="131"/>
      <c r="R1422" s="131"/>
      <c r="S1422" s="131"/>
      <c r="T1422" s="131"/>
      <c r="U1422" s="131"/>
    </row>
    <row r="1423" spans="1:21" x14ac:dyDescent="0.25">
      <c r="A1423" s="131"/>
      <c r="B1423" s="131"/>
      <c r="C1423" s="131"/>
      <c r="D1423" s="131"/>
      <c r="E1423" s="133"/>
      <c r="F1423" s="131"/>
      <c r="G1423" s="131"/>
      <c r="H1423" s="131"/>
      <c r="I1423" s="131"/>
      <c r="J1423" s="131"/>
      <c r="K1423" s="131"/>
      <c r="L1423" s="131"/>
      <c r="M1423" s="131"/>
      <c r="N1423" s="131"/>
      <c r="O1423" s="131"/>
      <c r="P1423" s="131"/>
      <c r="Q1423" s="131"/>
      <c r="R1423" s="131"/>
      <c r="S1423" s="131"/>
      <c r="T1423" s="131"/>
      <c r="U1423" s="131"/>
    </row>
    <row r="1424" spans="1:21" x14ac:dyDescent="0.25">
      <c r="A1424" s="131"/>
      <c r="B1424" s="131"/>
      <c r="C1424" s="131"/>
      <c r="D1424" s="131"/>
      <c r="E1424" s="133"/>
      <c r="F1424" s="131"/>
      <c r="G1424" s="131"/>
      <c r="H1424" s="131"/>
      <c r="I1424" s="131"/>
      <c r="J1424" s="131"/>
      <c r="K1424" s="131"/>
      <c r="L1424" s="131"/>
      <c r="M1424" s="131"/>
      <c r="N1424" s="131"/>
      <c r="O1424" s="131"/>
      <c r="P1424" s="131"/>
      <c r="Q1424" s="131"/>
      <c r="R1424" s="131"/>
      <c r="S1424" s="131"/>
      <c r="T1424" s="131"/>
      <c r="U1424" s="131"/>
    </row>
    <row r="1425" spans="1:21" x14ac:dyDescent="0.25">
      <c r="A1425" s="131"/>
      <c r="B1425" s="131"/>
      <c r="C1425" s="131"/>
      <c r="D1425" s="131"/>
      <c r="E1425" s="133"/>
      <c r="F1425" s="131"/>
      <c r="G1425" s="131"/>
      <c r="H1425" s="131"/>
      <c r="I1425" s="131"/>
      <c r="J1425" s="131"/>
      <c r="K1425" s="131"/>
      <c r="L1425" s="131"/>
      <c r="M1425" s="131"/>
      <c r="N1425" s="131"/>
      <c r="O1425" s="131"/>
      <c r="P1425" s="131"/>
      <c r="Q1425" s="131"/>
      <c r="R1425" s="131"/>
      <c r="S1425" s="131"/>
      <c r="T1425" s="131"/>
      <c r="U1425" s="131"/>
    </row>
    <row r="1426" spans="1:21" x14ac:dyDescent="0.25">
      <c r="A1426" s="131"/>
      <c r="B1426" s="131"/>
      <c r="C1426" s="131"/>
      <c r="D1426" s="131"/>
      <c r="E1426" s="133"/>
      <c r="F1426" s="131"/>
      <c r="G1426" s="131"/>
      <c r="H1426" s="131"/>
      <c r="I1426" s="131"/>
      <c r="J1426" s="131"/>
      <c r="K1426" s="131"/>
      <c r="L1426" s="131"/>
      <c r="M1426" s="131"/>
      <c r="N1426" s="131"/>
      <c r="O1426" s="131"/>
      <c r="P1426" s="131"/>
      <c r="Q1426" s="131"/>
      <c r="R1426" s="131"/>
      <c r="S1426" s="131"/>
      <c r="T1426" s="131"/>
      <c r="U1426" s="131"/>
    </row>
    <row r="1427" spans="1:21" x14ac:dyDescent="0.25">
      <c r="A1427" s="131"/>
      <c r="B1427" s="131"/>
      <c r="C1427" s="131"/>
      <c r="D1427" s="131"/>
      <c r="E1427" s="133"/>
      <c r="F1427" s="131"/>
      <c r="G1427" s="131"/>
      <c r="H1427" s="131"/>
      <c r="I1427" s="131"/>
      <c r="J1427" s="131"/>
      <c r="K1427" s="131"/>
      <c r="L1427" s="131"/>
      <c r="M1427" s="131"/>
      <c r="N1427" s="131"/>
      <c r="O1427" s="131"/>
      <c r="P1427" s="131"/>
      <c r="Q1427" s="131"/>
      <c r="R1427" s="131"/>
      <c r="S1427" s="131"/>
      <c r="T1427" s="131"/>
      <c r="U1427" s="131"/>
    </row>
    <row r="1428" spans="1:21" x14ac:dyDescent="0.25">
      <c r="A1428" s="131"/>
      <c r="B1428" s="131"/>
      <c r="C1428" s="131"/>
      <c r="D1428" s="131"/>
      <c r="E1428" s="133"/>
      <c r="F1428" s="131"/>
      <c r="G1428" s="131"/>
      <c r="H1428" s="131"/>
      <c r="I1428" s="131"/>
      <c r="J1428" s="131"/>
      <c r="K1428" s="131"/>
      <c r="L1428" s="131"/>
      <c r="M1428" s="131"/>
      <c r="N1428" s="131"/>
      <c r="O1428" s="131"/>
      <c r="P1428" s="131"/>
      <c r="Q1428" s="131"/>
      <c r="R1428" s="131"/>
      <c r="S1428" s="131"/>
      <c r="T1428" s="131"/>
      <c r="U1428" s="131"/>
    </row>
    <row r="1429" spans="1:21" x14ac:dyDescent="0.25">
      <c r="A1429" s="131"/>
      <c r="B1429" s="131"/>
      <c r="C1429" s="131"/>
      <c r="D1429" s="131"/>
      <c r="E1429" s="133"/>
      <c r="F1429" s="131"/>
      <c r="G1429" s="131"/>
      <c r="H1429" s="131"/>
      <c r="I1429" s="131"/>
      <c r="J1429" s="131"/>
      <c r="K1429" s="131"/>
      <c r="L1429" s="131"/>
      <c r="M1429" s="131"/>
      <c r="N1429" s="131"/>
      <c r="O1429" s="131"/>
      <c r="P1429" s="131"/>
      <c r="Q1429" s="131"/>
      <c r="R1429" s="131"/>
      <c r="S1429" s="131"/>
      <c r="T1429" s="131"/>
      <c r="U1429" s="131"/>
    </row>
    <row r="1430" spans="1:21" x14ac:dyDescent="0.25">
      <c r="A1430" s="131"/>
      <c r="B1430" s="131"/>
      <c r="C1430" s="131"/>
      <c r="D1430" s="131"/>
      <c r="E1430" s="133"/>
      <c r="F1430" s="131"/>
      <c r="G1430" s="131"/>
      <c r="H1430" s="131"/>
      <c r="I1430" s="131"/>
      <c r="J1430" s="131"/>
      <c r="K1430" s="131"/>
      <c r="L1430" s="131"/>
      <c r="M1430" s="131"/>
      <c r="N1430" s="131"/>
      <c r="O1430" s="131"/>
      <c r="P1430" s="131"/>
      <c r="Q1430" s="131"/>
      <c r="R1430" s="131"/>
      <c r="S1430" s="131"/>
      <c r="T1430" s="131"/>
      <c r="U1430" s="131"/>
    </row>
    <row r="1431" spans="1:21" x14ac:dyDescent="0.25">
      <c r="A1431" s="131"/>
      <c r="B1431" s="131"/>
      <c r="C1431" s="131"/>
      <c r="D1431" s="131"/>
      <c r="E1431" s="133"/>
      <c r="F1431" s="131"/>
      <c r="G1431" s="131"/>
      <c r="H1431" s="131"/>
      <c r="I1431" s="131"/>
      <c r="J1431" s="131"/>
      <c r="K1431" s="131"/>
      <c r="L1431" s="131"/>
      <c r="M1431" s="131"/>
      <c r="N1431" s="131"/>
      <c r="O1431" s="131"/>
      <c r="P1431" s="131"/>
      <c r="Q1431" s="131"/>
      <c r="R1431" s="131"/>
      <c r="S1431" s="131"/>
      <c r="T1431" s="131"/>
      <c r="U1431" s="131"/>
    </row>
    <row r="1432" spans="1:21" x14ac:dyDescent="0.25">
      <c r="A1432" s="131"/>
      <c r="B1432" s="131"/>
      <c r="C1432" s="131"/>
      <c r="D1432" s="131"/>
      <c r="E1432" s="133"/>
      <c r="F1432" s="131"/>
      <c r="G1432" s="131"/>
      <c r="H1432" s="131"/>
      <c r="I1432" s="131"/>
      <c r="J1432" s="131"/>
      <c r="K1432" s="131"/>
      <c r="L1432" s="131"/>
      <c r="M1432" s="131"/>
      <c r="N1432" s="131"/>
      <c r="O1432" s="131"/>
      <c r="P1432" s="131"/>
      <c r="Q1432" s="131"/>
      <c r="R1432" s="131"/>
      <c r="S1432" s="131"/>
      <c r="T1432" s="131"/>
      <c r="U1432" s="131"/>
    </row>
    <row r="1433" spans="1:21" x14ac:dyDescent="0.25">
      <c r="A1433" s="131"/>
      <c r="B1433" s="131"/>
      <c r="C1433" s="131"/>
      <c r="D1433" s="131"/>
      <c r="E1433" s="133"/>
      <c r="F1433" s="131"/>
      <c r="G1433" s="131"/>
      <c r="H1433" s="131"/>
      <c r="I1433" s="131"/>
      <c r="J1433" s="131"/>
      <c r="K1433" s="131"/>
      <c r="L1433" s="131"/>
      <c r="M1433" s="131"/>
      <c r="N1433" s="131"/>
      <c r="O1433" s="131"/>
      <c r="P1433" s="131"/>
      <c r="Q1433" s="131"/>
      <c r="R1433" s="131"/>
      <c r="S1433" s="131"/>
      <c r="T1433" s="131"/>
      <c r="U1433" s="131"/>
    </row>
    <row r="1434" spans="1:21" x14ac:dyDescent="0.25">
      <c r="A1434" s="131"/>
      <c r="B1434" s="131"/>
      <c r="C1434" s="131"/>
      <c r="D1434" s="131"/>
      <c r="E1434" s="133"/>
      <c r="F1434" s="131"/>
      <c r="G1434" s="131"/>
      <c r="H1434" s="131"/>
      <c r="I1434" s="131"/>
      <c r="J1434" s="131"/>
      <c r="K1434" s="131"/>
      <c r="L1434" s="131"/>
      <c r="M1434" s="131"/>
      <c r="N1434" s="131"/>
      <c r="O1434" s="131"/>
      <c r="P1434" s="131"/>
      <c r="Q1434" s="131"/>
      <c r="R1434" s="131"/>
      <c r="S1434" s="131"/>
      <c r="T1434" s="131"/>
      <c r="U1434" s="131"/>
    </row>
    <row r="1435" spans="1:21" x14ac:dyDescent="0.25">
      <c r="A1435" s="131"/>
      <c r="B1435" s="131"/>
      <c r="C1435" s="131"/>
      <c r="D1435" s="131"/>
      <c r="E1435" s="133"/>
      <c r="F1435" s="131"/>
      <c r="G1435" s="131"/>
      <c r="H1435" s="131"/>
      <c r="I1435" s="131"/>
      <c r="J1435" s="131"/>
      <c r="K1435" s="131"/>
      <c r="L1435" s="131"/>
      <c r="M1435" s="131"/>
      <c r="N1435" s="131"/>
      <c r="O1435" s="131"/>
      <c r="P1435" s="131"/>
      <c r="Q1435" s="131"/>
      <c r="R1435" s="131"/>
      <c r="S1435" s="131"/>
      <c r="T1435" s="131"/>
      <c r="U1435" s="131"/>
    </row>
    <row r="1436" spans="1:21" x14ac:dyDescent="0.25">
      <c r="A1436" s="131"/>
      <c r="B1436" s="131"/>
      <c r="C1436" s="131"/>
      <c r="D1436" s="131"/>
      <c r="E1436" s="133"/>
      <c r="F1436" s="131"/>
      <c r="G1436" s="131"/>
      <c r="H1436" s="131"/>
      <c r="I1436" s="131"/>
      <c r="J1436" s="131"/>
      <c r="K1436" s="131"/>
      <c r="L1436" s="131"/>
      <c r="M1436" s="131"/>
      <c r="N1436" s="131"/>
      <c r="O1436" s="131"/>
      <c r="P1436" s="131"/>
      <c r="Q1436" s="131"/>
      <c r="R1436" s="131"/>
      <c r="S1436" s="131"/>
      <c r="T1436" s="131"/>
      <c r="U1436" s="131"/>
    </row>
    <row r="1437" spans="1:21" x14ac:dyDescent="0.25">
      <c r="A1437" s="131"/>
      <c r="B1437" s="131"/>
      <c r="C1437" s="131"/>
      <c r="D1437" s="131"/>
      <c r="E1437" s="133"/>
      <c r="F1437" s="131"/>
      <c r="G1437" s="131"/>
      <c r="H1437" s="131"/>
      <c r="I1437" s="131"/>
      <c r="J1437" s="131"/>
      <c r="K1437" s="131"/>
      <c r="L1437" s="131"/>
      <c r="M1437" s="131"/>
      <c r="N1437" s="131"/>
      <c r="O1437" s="131"/>
      <c r="P1437" s="131"/>
      <c r="Q1437" s="131"/>
      <c r="R1437" s="131"/>
      <c r="S1437" s="131"/>
      <c r="T1437" s="131"/>
      <c r="U1437" s="131"/>
    </row>
    <row r="1438" spans="1:21" x14ac:dyDescent="0.25">
      <c r="A1438" s="131"/>
      <c r="B1438" s="131"/>
      <c r="C1438" s="131"/>
      <c r="D1438" s="131"/>
      <c r="E1438" s="133"/>
      <c r="F1438" s="131"/>
      <c r="G1438" s="131"/>
      <c r="H1438" s="131"/>
      <c r="I1438" s="131"/>
      <c r="J1438" s="131"/>
      <c r="K1438" s="131"/>
      <c r="L1438" s="131"/>
      <c r="M1438" s="131"/>
      <c r="N1438" s="131"/>
      <c r="O1438" s="131"/>
      <c r="P1438" s="131"/>
      <c r="Q1438" s="131"/>
      <c r="R1438" s="131"/>
      <c r="S1438" s="131"/>
      <c r="T1438" s="131"/>
      <c r="U1438" s="131"/>
    </row>
    <row r="1439" spans="1:21" x14ac:dyDescent="0.25">
      <c r="A1439" s="131"/>
      <c r="B1439" s="131"/>
      <c r="C1439" s="131"/>
      <c r="D1439" s="131"/>
      <c r="E1439" s="133"/>
      <c r="F1439" s="131"/>
      <c r="G1439" s="131"/>
      <c r="H1439" s="131"/>
      <c r="I1439" s="131"/>
      <c r="J1439" s="131"/>
      <c r="K1439" s="131"/>
      <c r="L1439" s="131"/>
      <c r="M1439" s="131"/>
      <c r="N1439" s="131"/>
      <c r="O1439" s="131"/>
      <c r="P1439" s="131"/>
      <c r="Q1439" s="131"/>
      <c r="R1439" s="131"/>
      <c r="S1439" s="131"/>
      <c r="T1439" s="131"/>
      <c r="U1439" s="131"/>
    </row>
    <row r="1440" spans="1:21" x14ac:dyDescent="0.25">
      <c r="A1440" s="131"/>
      <c r="B1440" s="131"/>
      <c r="C1440" s="131"/>
      <c r="D1440" s="131"/>
      <c r="E1440" s="133"/>
      <c r="F1440" s="131"/>
      <c r="G1440" s="131"/>
      <c r="H1440" s="131"/>
      <c r="I1440" s="131"/>
      <c r="J1440" s="131"/>
      <c r="K1440" s="131"/>
      <c r="L1440" s="131"/>
      <c r="M1440" s="131"/>
      <c r="N1440" s="131"/>
      <c r="O1440" s="131"/>
      <c r="P1440" s="131"/>
      <c r="Q1440" s="131"/>
      <c r="R1440" s="131"/>
      <c r="S1440" s="131"/>
      <c r="T1440" s="131"/>
      <c r="U1440" s="131"/>
    </row>
    <row r="1441" spans="1:21" x14ac:dyDescent="0.25">
      <c r="A1441" s="131"/>
      <c r="B1441" s="131"/>
      <c r="C1441" s="131"/>
      <c r="D1441" s="131"/>
      <c r="E1441" s="133"/>
      <c r="F1441" s="131"/>
      <c r="G1441" s="131"/>
      <c r="H1441" s="131"/>
      <c r="I1441" s="131"/>
      <c r="J1441" s="131"/>
      <c r="K1441" s="131"/>
      <c r="L1441" s="131"/>
      <c r="M1441" s="131"/>
      <c r="N1441" s="131"/>
      <c r="O1441" s="131"/>
      <c r="P1441" s="131"/>
      <c r="Q1441" s="131"/>
      <c r="R1441" s="131"/>
      <c r="S1441" s="131"/>
      <c r="T1441" s="131"/>
      <c r="U1441" s="131"/>
    </row>
    <row r="1442" spans="1:21" x14ac:dyDescent="0.25">
      <c r="A1442" s="131"/>
      <c r="B1442" s="131"/>
      <c r="C1442" s="131"/>
      <c r="D1442" s="131"/>
      <c r="E1442" s="133"/>
      <c r="F1442" s="131"/>
      <c r="G1442" s="131"/>
      <c r="H1442" s="131"/>
      <c r="I1442" s="131"/>
      <c r="J1442" s="131"/>
      <c r="K1442" s="131"/>
      <c r="L1442" s="131"/>
      <c r="M1442" s="131"/>
      <c r="N1442" s="131"/>
      <c r="O1442" s="131"/>
      <c r="P1442" s="131"/>
      <c r="Q1442" s="131"/>
      <c r="R1442" s="131"/>
      <c r="S1442" s="131"/>
      <c r="T1442" s="131"/>
      <c r="U1442" s="131"/>
    </row>
    <row r="1443" spans="1:21" x14ac:dyDescent="0.25">
      <c r="A1443" s="131"/>
      <c r="B1443" s="131"/>
      <c r="C1443" s="131"/>
      <c r="D1443" s="131"/>
      <c r="E1443" s="133"/>
      <c r="F1443" s="131"/>
      <c r="G1443" s="131"/>
      <c r="H1443" s="131"/>
      <c r="I1443" s="131"/>
      <c r="J1443" s="131"/>
      <c r="K1443" s="131"/>
      <c r="L1443" s="131"/>
      <c r="M1443" s="131"/>
      <c r="N1443" s="131"/>
      <c r="O1443" s="131"/>
      <c r="P1443" s="131"/>
      <c r="Q1443" s="131"/>
      <c r="R1443" s="131"/>
      <c r="S1443" s="131"/>
      <c r="T1443" s="131"/>
      <c r="U1443" s="131"/>
    </row>
    <row r="1444" spans="1:21" x14ac:dyDescent="0.25">
      <c r="A1444" s="131"/>
      <c r="B1444" s="131"/>
      <c r="C1444" s="131"/>
      <c r="D1444" s="131"/>
      <c r="E1444" s="133"/>
      <c r="F1444" s="131"/>
      <c r="G1444" s="131"/>
      <c r="H1444" s="131"/>
      <c r="I1444" s="131"/>
      <c r="J1444" s="131"/>
      <c r="K1444" s="131"/>
      <c r="L1444" s="131"/>
      <c r="M1444" s="131"/>
      <c r="N1444" s="131"/>
      <c r="O1444" s="131"/>
      <c r="P1444" s="131"/>
      <c r="Q1444" s="131"/>
      <c r="R1444" s="131"/>
      <c r="S1444" s="131"/>
      <c r="T1444" s="131"/>
      <c r="U1444" s="131"/>
    </row>
    <row r="1445" spans="1:21" x14ac:dyDescent="0.25">
      <c r="A1445" s="131"/>
      <c r="B1445" s="131"/>
      <c r="C1445" s="131"/>
      <c r="D1445" s="131"/>
      <c r="E1445" s="133"/>
      <c r="F1445" s="131"/>
      <c r="G1445" s="131"/>
      <c r="H1445" s="131"/>
      <c r="I1445" s="131"/>
      <c r="J1445" s="131"/>
      <c r="K1445" s="131"/>
      <c r="L1445" s="131"/>
      <c r="M1445" s="131"/>
      <c r="N1445" s="131"/>
      <c r="O1445" s="131"/>
      <c r="P1445" s="131"/>
      <c r="Q1445" s="131"/>
      <c r="R1445" s="131"/>
      <c r="S1445" s="131"/>
      <c r="T1445" s="131"/>
      <c r="U1445" s="131"/>
    </row>
    <row r="1446" spans="1:21" x14ac:dyDescent="0.25">
      <c r="A1446" s="131"/>
      <c r="B1446" s="131"/>
      <c r="C1446" s="131"/>
      <c r="D1446" s="131"/>
      <c r="E1446" s="133"/>
      <c r="F1446" s="131"/>
      <c r="G1446" s="131"/>
      <c r="H1446" s="131"/>
      <c r="I1446" s="131"/>
      <c r="J1446" s="131"/>
      <c r="K1446" s="131"/>
      <c r="L1446" s="131"/>
      <c r="M1446" s="131"/>
      <c r="N1446" s="131"/>
      <c r="O1446" s="131"/>
      <c r="P1446" s="131"/>
      <c r="Q1446" s="131"/>
      <c r="R1446" s="131"/>
      <c r="S1446" s="131"/>
      <c r="T1446" s="131"/>
      <c r="U1446" s="131"/>
    </row>
    <row r="1447" spans="1:21" x14ac:dyDescent="0.25">
      <c r="A1447" s="131"/>
      <c r="B1447" s="131"/>
      <c r="C1447" s="131"/>
      <c r="D1447" s="131"/>
      <c r="E1447" s="133"/>
      <c r="F1447" s="131"/>
      <c r="G1447" s="131"/>
      <c r="H1447" s="131"/>
      <c r="I1447" s="131"/>
      <c r="J1447" s="131"/>
      <c r="K1447" s="131"/>
      <c r="L1447" s="131"/>
      <c r="M1447" s="131"/>
      <c r="N1447" s="131"/>
      <c r="O1447" s="131"/>
      <c r="P1447" s="131"/>
      <c r="Q1447" s="131"/>
      <c r="R1447" s="131"/>
      <c r="S1447" s="131"/>
      <c r="T1447" s="131"/>
      <c r="U1447" s="131"/>
    </row>
    <row r="1448" spans="1:21" x14ac:dyDescent="0.25">
      <c r="A1448" s="131"/>
      <c r="B1448" s="131"/>
      <c r="C1448" s="131"/>
      <c r="D1448" s="131"/>
      <c r="E1448" s="133"/>
      <c r="F1448" s="131"/>
      <c r="G1448" s="131"/>
      <c r="H1448" s="131"/>
      <c r="I1448" s="131"/>
      <c r="J1448" s="131"/>
      <c r="K1448" s="131"/>
      <c r="L1448" s="131"/>
      <c r="M1448" s="131"/>
      <c r="N1448" s="131"/>
      <c r="O1448" s="131"/>
      <c r="P1448" s="131"/>
      <c r="Q1448" s="131"/>
      <c r="R1448" s="131"/>
      <c r="S1448" s="131"/>
      <c r="T1448" s="131"/>
      <c r="U1448" s="131"/>
    </row>
    <row r="1449" spans="1:21" x14ac:dyDescent="0.25">
      <c r="A1449" s="131"/>
      <c r="B1449" s="131"/>
      <c r="C1449" s="131"/>
      <c r="D1449" s="131"/>
      <c r="E1449" s="133"/>
      <c r="F1449" s="131"/>
      <c r="G1449" s="131"/>
      <c r="H1449" s="131"/>
      <c r="I1449" s="131"/>
      <c r="J1449" s="131"/>
      <c r="K1449" s="131"/>
      <c r="L1449" s="131"/>
      <c r="M1449" s="131"/>
      <c r="N1449" s="131"/>
      <c r="O1449" s="131"/>
      <c r="P1449" s="131"/>
      <c r="Q1449" s="131"/>
      <c r="R1449" s="131"/>
      <c r="S1449" s="131"/>
      <c r="T1449" s="131"/>
      <c r="U1449" s="131"/>
    </row>
    <row r="1450" spans="1:21" x14ac:dyDescent="0.25">
      <c r="A1450" s="131"/>
      <c r="B1450" s="131"/>
      <c r="C1450" s="131"/>
      <c r="D1450" s="131"/>
      <c r="E1450" s="133"/>
      <c r="F1450" s="131"/>
      <c r="G1450" s="131"/>
      <c r="H1450" s="131"/>
      <c r="I1450" s="131"/>
      <c r="J1450" s="131"/>
      <c r="K1450" s="131"/>
      <c r="L1450" s="131"/>
      <c r="M1450" s="131"/>
      <c r="N1450" s="131"/>
      <c r="O1450" s="131"/>
      <c r="P1450" s="131"/>
      <c r="Q1450" s="131"/>
      <c r="R1450" s="131"/>
      <c r="S1450" s="131"/>
      <c r="T1450" s="131"/>
      <c r="U1450" s="131"/>
    </row>
    <row r="1451" spans="1:21" x14ac:dyDescent="0.25">
      <c r="A1451" s="131"/>
      <c r="B1451" s="131"/>
      <c r="C1451" s="131"/>
      <c r="D1451" s="131"/>
      <c r="E1451" s="133"/>
      <c r="F1451" s="131"/>
      <c r="G1451" s="131"/>
      <c r="H1451" s="131"/>
      <c r="I1451" s="131"/>
      <c r="J1451" s="131"/>
      <c r="K1451" s="131"/>
      <c r="L1451" s="131"/>
      <c r="M1451" s="131"/>
      <c r="N1451" s="131"/>
      <c r="O1451" s="131"/>
      <c r="P1451" s="131"/>
      <c r="Q1451" s="131"/>
      <c r="R1451" s="131"/>
      <c r="S1451" s="131"/>
      <c r="T1451" s="131"/>
      <c r="U1451" s="131"/>
    </row>
    <row r="1452" spans="1:21" x14ac:dyDescent="0.25">
      <c r="A1452" s="131"/>
      <c r="B1452" s="131"/>
      <c r="C1452" s="131"/>
      <c r="D1452" s="131"/>
      <c r="E1452" s="133"/>
      <c r="F1452" s="131"/>
      <c r="G1452" s="131"/>
      <c r="H1452" s="131"/>
      <c r="I1452" s="131"/>
      <c r="J1452" s="131"/>
      <c r="K1452" s="131"/>
      <c r="L1452" s="131"/>
      <c r="M1452" s="131"/>
      <c r="N1452" s="131"/>
      <c r="O1452" s="131"/>
      <c r="P1452" s="131"/>
      <c r="Q1452" s="131"/>
      <c r="R1452" s="131"/>
      <c r="S1452" s="131"/>
      <c r="T1452" s="131"/>
      <c r="U1452" s="131"/>
    </row>
    <row r="1453" spans="1:21" x14ac:dyDescent="0.25">
      <c r="A1453" s="131"/>
      <c r="B1453" s="131"/>
      <c r="C1453" s="131"/>
      <c r="D1453" s="131"/>
      <c r="E1453" s="133"/>
      <c r="F1453" s="131"/>
      <c r="G1453" s="131"/>
      <c r="H1453" s="131"/>
      <c r="I1453" s="131"/>
      <c r="J1453" s="131"/>
      <c r="K1453" s="131"/>
      <c r="L1453" s="131"/>
      <c r="M1453" s="131"/>
      <c r="N1453" s="131"/>
      <c r="O1453" s="131"/>
      <c r="P1453" s="131"/>
      <c r="Q1453" s="131"/>
      <c r="R1453" s="131"/>
      <c r="S1453" s="131"/>
      <c r="T1453" s="131"/>
      <c r="U1453" s="131"/>
    </row>
    <row r="1454" spans="1:21" x14ac:dyDescent="0.25">
      <c r="A1454" s="131"/>
      <c r="B1454" s="131"/>
      <c r="C1454" s="131"/>
      <c r="D1454" s="131"/>
      <c r="E1454" s="133"/>
      <c r="F1454" s="131"/>
      <c r="G1454" s="131"/>
      <c r="H1454" s="131"/>
      <c r="I1454" s="131"/>
      <c r="J1454" s="131"/>
      <c r="K1454" s="131"/>
      <c r="L1454" s="131"/>
      <c r="M1454" s="131"/>
      <c r="N1454" s="131"/>
      <c r="O1454" s="131"/>
      <c r="P1454" s="131"/>
      <c r="Q1454" s="131"/>
      <c r="R1454" s="131"/>
      <c r="S1454" s="131"/>
      <c r="T1454" s="131"/>
      <c r="U1454" s="131"/>
    </row>
    <row r="1455" spans="1:21" x14ac:dyDescent="0.25">
      <c r="A1455" s="131"/>
      <c r="B1455" s="131"/>
      <c r="C1455" s="131"/>
      <c r="D1455" s="131"/>
      <c r="E1455" s="133"/>
      <c r="F1455" s="131"/>
      <c r="G1455" s="131"/>
      <c r="H1455" s="131"/>
      <c r="I1455" s="131"/>
      <c r="J1455" s="131"/>
      <c r="K1455" s="131"/>
      <c r="L1455" s="131"/>
      <c r="M1455" s="131"/>
      <c r="N1455" s="131"/>
      <c r="O1455" s="131"/>
      <c r="P1455" s="131"/>
      <c r="Q1455" s="131"/>
      <c r="R1455" s="131"/>
      <c r="S1455" s="131"/>
      <c r="T1455" s="131"/>
      <c r="U1455" s="131"/>
    </row>
    <row r="1456" spans="1:21" x14ac:dyDescent="0.25">
      <c r="A1456" s="131"/>
      <c r="B1456" s="131"/>
      <c r="C1456" s="131"/>
      <c r="D1456" s="131"/>
      <c r="E1456" s="133"/>
      <c r="F1456" s="131"/>
      <c r="G1456" s="131"/>
      <c r="H1456" s="131"/>
      <c r="I1456" s="131"/>
      <c r="J1456" s="131"/>
      <c r="K1456" s="131"/>
      <c r="L1456" s="131"/>
      <c r="M1456" s="131"/>
      <c r="N1456" s="131"/>
      <c r="O1456" s="131"/>
      <c r="P1456" s="131"/>
      <c r="Q1456" s="131"/>
      <c r="R1456" s="131"/>
      <c r="S1456" s="131"/>
      <c r="T1456" s="131"/>
      <c r="U1456" s="131"/>
    </row>
    <row r="1457" spans="1:21" x14ac:dyDescent="0.25">
      <c r="A1457" s="131"/>
      <c r="B1457" s="131"/>
      <c r="C1457" s="131"/>
      <c r="D1457" s="131"/>
      <c r="E1457" s="133"/>
      <c r="F1457" s="131"/>
      <c r="G1457" s="131"/>
      <c r="H1457" s="131"/>
      <c r="I1457" s="131"/>
      <c r="J1457" s="131"/>
      <c r="K1457" s="131"/>
      <c r="L1457" s="131"/>
      <c r="M1457" s="131"/>
      <c r="N1457" s="131"/>
      <c r="O1457" s="131"/>
      <c r="P1457" s="131"/>
      <c r="Q1457" s="131"/>
      <c r="R1457" s="131"/>
      <c r="S1457" s="131"/>
      <c r="T1457" s="131"/>
      <c r="U1457" s="131"/>
    </row>
    <row r="1458" spans="1:21" x14ac:dyDescent="0.25">
      <c r="A1458" s="131"/>
      <c r="B1458" s="131"/>
      <c r="C1458" s="131"/>
      <c r="D1458" s="131"/>
      <c r="E1458" s="133"/>
      <c r="F1458" s="131"/>
      <c r="G1458" s="131"/>
      <c r="H1458" s="131"/>
      <c r="I1458" s="131"/>
      <c r="J1458" s="131"/>
      <c r="K1458" s="131"/>
      <c r="L1458" s="131"/>
      <c r="M1458" s="131"/>
      <c r="N1458" s="131"/>
      <c r="O1458" s="131"/>
      <c r="P1458" s="131"/>
      <c r="Q1458" s="131"/>
      <c r="R1458" s="131"/>
      <c r="S1458" s="131"/>
      <c r="T1458" s="131"/>
      <c r="U1458" s="131"/>
    </row>
    <row r="1459" spans="1:21" x14ac:dyDescent="0.25">
      <c r="A1459" s="131"/>
      <c r="B1459" s="131"/>
      <c r="C1459" s="131"/>
      <c r="D1459" s="131"/>
      <c r="E1459" s="133"/>
      <c r="F1459" s="131"/>
      <c r="G1459" s="131"/>
      <c r="H1459" s="131"/>
      <c r="I1459" s="131"/>
      <c r="J1459" s="131"/>
      <c r="K1459" s="131"/>
      <c r="L1459" s="131"/>
      <c r="M1459" s="131"/>
      <c r="N1459" s="131"/>
      <c r="O1459" s="131"/>
      <c r="P1459" s="131"/>
      <c r="Q1459" s="131"/>
      <c r="R1459" s="131"/>
      <c r="S1459" s="131"/>
      <c r="T1459" s="131"/>
      <c r="U1459" s="131"/>
    </row>
    <row r="1460" spans="1:21" x14ac:dyDescent="0.25">
      <c r="A1460" s="131"/>
      <c r="B1460" s="131"/>
      <c r="C1460" s="131"/>
      <c r="D1460" s="131"/>
      <c r="E1460" s="133"/>
      <c r="F1460" s="131"/>
      <c r="G1460" s="131"/>
      <c r="H1460" s="131"/>
      <c r="I1460" s="131"/>
      <c r="J1460" s="131"/>
      <c r="K1460" s="131"/>
      <c r="L1460" s="131"/>
      <c r="M1460" s="131"/>
      <c r="N1460" s="131"/>
      <c r="O1460" s="131"/>
      <c r="P1460" s="131"/>
      <c r="Q1460" s="131"/>
      <c r="R1460" s="131"/>
      <c r="S1460" s="131"/>
      <c r="T1460" s="131"/>
      <c r="U1460" s="131"/>
    </row>
    <row r="1461" spans="1:21" x14ac:dyDescent="0.25">
      <c r="A1461" s="131"/>
      <c r="B1461" s="131"/>
      <c r="C1461" s="131"/>
      <c r="D1461" s="131"/>
      <c r="E1461" s="133"/>
      <c r="F1461" s="131"/>
      <c r="G1461" s="131"/>
      <c r="H1461" s="131"/>
      <c r="I1461" s="131"/>
      <c r="J1461" s="131"/>
      <c r="K1461" s="131"/>
      <c r="L1461" s="131"/>
      <c r="M1461" s="131"/>
      <c r="N1461" s="131"/>
      <c r="O1461" s="131"/>
      <c r="P1461" s="131"/>
      <c r="Q1461" s="131"/>
      <c r="R1461" s="131"/>
      <c r="S1461" s="131"/>
      <c r="T1461" s="131"/>
      <c r="U1461" s="131"/>
    </row>
    <row r="1462" spans="1:21" x14ac:dyDescent="0.25">
      <c r="A1462" s="131"/>
      <c r="B1462" s="131"/>
      <c r="C1462" s="131"/>
      <c r="D1462" s="131"/>
      <c r="E1462" s="133"/>
      <c r="F1462" s="131"/>
      <c r="G1462" s="131"/>
      <c r="H1462" s="131"/>
      <c r="I1462" s="131"/>
      <c r="J1462" s="131"/>
      <c r="K1462" s="131"/>
      <c r="L1462" s="131"/>
      <c r="M1462" s="131"/>
      <c r="N1462" s="131"/>
      <c r="O1462" s="131"/>
      <c r="P1462" s="131"/>
      <c r="Q1462" s="131"/>
      <c r="R1462" s="131"/>
      <c r="S1462" s="131"/>
      <c r="T1462" s="131"/>
      <c r="U1462" s="131"/>
    </row>
    <row r="1463" spans="1:21" x14ac:dyDescent="0.25">
      <c r="A1463" s="131"/>
      <c r="B1463" s="131"/>
      <c r="C1463" s="131"/>
      <c r="D1463" s="131"/>
      <c r="E1463" s="133"/>
      <c r="F1463" s="131"/>
      <c r="G1463" s="131"/>
      <c r="H1463" s="131"/>
      <c r="I1463" s="131"/>
      <c r="J1463" s="131"/>
      <c r="K1463" s="131"/>
      <c r="L1463" s="131"/>
      <c r="M1463" s="131"/>
      <c r="N1463" s="131"/>
      <c r="O1463" s="131"/>
      <c r="P1463" s="131"/>
      <c r="Q1463" s="131"/>
      <c r="R1463" s="131"/>
      <c r="S1463" s="131"/>
      <c r="T1463" s="131"/>
      <c r="U1463" s="131"/>
    </row>
    <row r="1464" spans="1:21" x14ac:dyDescent="0.25">
      <c r="A1464" s="131"/>
      <c r="B1464" s="131"/>
      <c r="C1464" s="131"/>
      <c r="D1464" s="131"/>
      <c r="E1464" s="133"/>
      <c r="F1464" s="131"/>
      <c r="G1464" s="131"/>
      <c r="H1464" s="131"/>
      <c r="I1464" s="131"/>
      <c r="J1464" s="131"/>
      <c r="K1464" s="131"/>
      <c r="L1464" s="131"/>
      <c r="M1464" s="131"/>
      <c r="N1464" s="131"/>
      <c r="O1464" s="131"/>
      <c r="P1464" s="131"/>
      <c r="Q1464" s="131"/>
      <c r="R1464" s="131"/>
      <c r="S1464" s="131"/>
      <c r="T1464" s="131"/>
      <c r="U1464" s="131"/>
    </row>
    <row r="1465" spans="1:21" x14ac:dyDescent="0.25">
      <c r="A1465" s="131"/>
      <c r="B1465" s="131"/>
      <c r="C1465" s="131"/>
      <c r="D1465" s="131"/>
      <c r="E1465" s="133"/>
      <c r="F1465" s="131"/>
      <c r="G1465" s="131"/>
      <c r="H1465" s="131"/>
      <c r="I1465" s="131"/>
      <c r="J1465" s="131"/>
      <c r="K1465" s="131"/>
      <c r="L1465" s="131"/>
      <c r="M1465" s="131"/>
      <c r="N1465" s="131"/>
      <c r="O1465" s="131"/>
      <c r="P1465" s="131"/>
      <c r="Q1465" s="131"/>
      <c r="R1465" s="131"/>
      <c r="S1465" s="131"/>
      <c r="T1465" s="131"/>
      <c r="U1465" s="131"/>
    </row>
    <row r="1466" spans="1:21" x14ac:dyDescent="0.25">
      <c r="A1466" s="131"/>
      <c r="B1466" s="131"/>
      <c r="C1466" s="131"/>
      <c r="D1466" s="131"/>
      <c r="E1466" s="133"/>
      <c r="F1466" s="131"/>
      <c r="G1466" s="131"/>
      <c r="H1466" s="131"/>
      <c r="I1466" s="131"/>
      <c r="J1466" s="131"/>
      <c r="K1466" s="131"/>
      <c r="L1466" s="131"/>
      <c r="M1466" s="131"/>
      <c r="N1466" s="131"/>
      <c r="O1466" s="131"/>
      <c r="P1466" s="131"/>
      <c r="Q1466" s="131"/>
      <c r="R1466" s="131"/>
      <c r="S1466" s="131"/>
      <c r="T1466" s="131"/>
      <c r="U1466" s="131"/>
    </row>
    <row r="1467" spans="1:21" x14ac:dyDescent="0.25">
      <c r="A1467" s="131"/>
      <c r="B1467" s="131"/>
      <c r="C1467" s="131"/>
      <c r="D1467" s="131"/>
      <c r="E1467" s="133"/>
      <c r="F1467" s="131"/>
      <c r="G1467" s="131"/>
      <c r="H1467" s="131"/>
      <c r="I1467" s="131"/>
      <c r="J1467" s="131"/>
      <c r="K1467" s="131"/>
      <c r="L1467" s="131"/>
      <c r="M1467" s="131"/>
      <c r="N1467" s="131"/>
      <c r="O1467" s="131"/>
      <c r="P1467" s="131"/>
      <c r="Q1467" s="131"/>
      <c r="R1467" s="131"/>
      <c r="S1467" s="131"/>
      <c r="T1467" s="131"/>
      <c r="U1467" s="131"/>
    </row>
    <row r="1468" spans="1:21" x14ac:dyDescent="0.25">
      <c r="A1468" s="131"/>
      <c r="B1468" s="131"/>
      <c r="C1468" s="131"/>
      <c r="D1468" s="131"/>
      <c r="E1468" s="133"/>
      <c r="F1468" s="131"/>
      <c r="G1468" s="131"/>
      <c r="H1468" s="131"/>
      <c r="I1468" s="131"/>
      <c r="J1468" s="131"/>
      <c r="K1468" s="131"/>
      <c r="L1468" s="131"/>
      <c r="M1468" s="131"/>
      <c r="N1468" s="131"/>
      <c r="O1468" s="131"/>
      <c r="P1468" s="131"/>
      <c r="Q1468" s="131"/>
      <c r="R1468" s="131"/>
      <c r="S1468" s="131"/>
      <c r="T1468" s="131"/>
      <c r="U1468" s="131"/>
    </row>
    <row r="1469" spans="1:21" x14ac:dyDescent="0.25">
      <c r="A1469" s="131"/>
      <c r="B1469" s="131"/>
      <c r="C1469" s="131"/>
      <c r="D1469" s="131"/>
      <c r="E1469" s="133"/>
      <c r="F1469" s="131"/>
      <c r="G1469" s="131"/>
      <c r="H1469" s="131"/>
      <c r="I1469" s="131"/>
      <c r="J1469" s="131"/>
      <c r="K1469" s="131"/>
      <c r="L1469" s="131"/>
      <c r="M1469" s="131"/>
      <c r="N1469" s="131"/>
      <c r="O1469" s="131"/>
      <c r="P1469" s="131"/>
      <c r="Q1469" s="131"/>
      <c r="R1469" s="131"/>
      <c r="S1469" s="131"/>
      <c r="T1469" s="131"/>
      <c r="U1469" s="131"/>
    </row>
    <row r="1470" spans="1:21" x14ac:dyDescent="0.25">
      <c r="A1470" s="131"/>
      <c r="B1470" s="131"/>
      <c r="C1470" s="131"/>
      <c r="D1470" s="131"/>
      <c r="E1470" s="133"/>
      <c r="F1470" s="131"/>
      <c r="G1470" s="131"/>
      <c r="H1470" s="131"/>
      <c r="I1470" s="131"/>
      <c r="J1470" s="131"/>
      <c r="K1470" s="131"/>
      <c r="L1470" s="131"/>
      <c r="M1470" s="131"/>
      <c r="N1470" s="131"/>
      <c r="O1470" s="131"/>
      <c r="P1470" s="131"/>
      <c r="Q1470" s="131"/>
      <c r="R1470" s="131"/>
      <c r="S1470" s="131"/>
      <c r="T1470" s="131"/>
      <c r="U1470" s="131"/>
    </row>
    <row r="1471" spans="1:21" x14ac:dyDescent="0.25">
      <c r="A1471" s="131"/>
      <c r="B1471" s="131"/>
      <c r="C1471" s="131"/>
      <c r="D1471" s="131"/>
      <c r="E1471" s="133"/>
      <c r="F1471" s="131"/>
      <c r="G1471" s="131"/>
      <c r="H1471" s="131"/>
      <c r="I1471" s="131"/>
      <c r="J1471" s="131"/>
      <c r="K1471" s="131"/>
      <c r="L1471" s="131"/>
      <c r="M1471" s="131"/>
      <c r="N1471" s="131"/>
      <c r="O1471" s="131"/>
      <c r="P1471" s="131"/>
      <c r="Q1471" s="131"/>
      <c r="R1471" s="131"/>
      <c r="S1471" s="131"/>
      <c r="T1471" s="131"/>
      <c r="U1471" s="131"/>
    </row>
    <row r="1472" spans="1:21" x14ac:dyDescent="0.25">
      <c r="A1472" s="131"/>
      <c r="B1472" s="131"/>
      <c r="C1472" s="131"/>
      <c r="D1472" s="131"/>
      <c r="E1472" s="133"/>
      <c r="F1472" s="131"/>
      <c r="G1472" s="131"/>
      <c r="H1472" s="131"/>
      <c r="I1472" s="131"/>
      <c r="J1472" s="131"/>
      <c r="K1472" s="131"/>
      <c r="L1472" s="131"/>
      <c r="M1472" s="131"/>
      <c r="N1472" s="131"/>
      <c r="O1472" s="131"/>
      <c r="P1472" s="131"/>
      <c r="Q1472" s="131"/>
      <c r="R1472" s="131"/>
      <c r="S1472" s="131"/>
      <c r="T1472" s="131"/>
      <c r="U1472" s="131"/>
    </row>
    <row r="1473" spans="1:21" x14ac:dyDescent="0.25">
      <c r="A1473" s="131"/>
      <c r="B1473" s="131"/>
      <c r="C1473" s="131"/>
      <c r="D1473" s="131"/>
      <c r="E1473" s="133"/>
      <c r="F1473" s="131"/>
      <c r="G1473" s="131"/>
      <c r="H1473" s="131"/>
      <c r="I1473" s="131"/>
      <c r="J1473" s="131"/>
      <c r="K1473" s="131"/>
      <c r="L1473" s="131"/>
      <c r="M1473" s="131"/>
      <c r="N1473" s="131"/>
      <c r="O1473" s="131"/>
      <c r="P1473" s="131"/>
      <c r="Q1473" s="131"/>
      <c r="R1473" s="131"/>
      <c r="S1473" s="131"/>
      <c r="T1473" s="131"/>
      <c r="U1473" s="131"/>
    </row>
    <row r="1474" spans="1:21" x14ac:dyDescent="0.25">
      <c r="A1474" s="131"/>
      <c r="B1474" s="131"/>
      <c r="C1474" s="131"/>
      <c r="D1474" s="131"/>
      <c r="E1474" s="133"/>
      <c r="F1474" s="131"/>
      <c r="G1474" s="131"/>
      <c r="H1474" s="131"/>
      <c r="I1474" s="131"/>
      <c r="J1474" s="131"/>
      <c r="K1474" s="131"/>
      <c r="L1474" s="131"/>
      <c r="M1474" s="131"/>
      <c r="N1474" s="131"/>
      <c r="O1474" s="131"/>
      <c r="P1474" s="131"/>
      <c r="Q1474" s="131"/>
      <c r="R1474" s="131"/>
      <c r="S1474" s="131"/>
      <c r="T1474" s="131"/>
      <c r="U1474" s="131"/>
    </row>
    <row r="1475" spans="1:21" x14ac:dyDescent="0.25">
      <c r="A1475" s="131"/>
      <c r="B1475" s="131"/>
      <c r="C1475" s="131"/>
      <c r="D1475" s="131"/>
      <c r="E1475" s="133"/>
      <c r="F1475" s="131"/>
      <c r="G1475" s="131"/>
      <c r="H1475" s="131"/>
      <c r="I1475" s="131"/>
      <c r="J1475" s="131"/>
      <c r="K1475" s="131"/>
      <c r="L1475" s="131"/>
      <c r="M1475" s="131"/>
      <c r="N1475" s="131"/>
      <c r="O1475" s="131"/>
      <c r="P1475" s="131"/>
      <c r="Q1475" s="131"/>
      <c r="R1475" s="131"/>
      <c r="S1475" s="131"/>
      <c r="T1475" s="131"/>
      <c r="U1475" s="131"/>
    </row>
    <row r="1476" spans="1:21" x14ac:dyDescent="0.25">
      <c r="A1476" s="131"/>
      <c r="B1476" s="131"/>
      <c r="C1476" s="131"/>
      <c r="D1476" s="131"/>
      <c r="E1476" s="133"/>
      <c r="F1476" s="131"/>
      <c r="G1476" s="131"/>
      <c r="H1476" s="131"/>
      <c r="I1476" s="131"/>
      <c r="J1476" s="131"/>
      <c r="K1476" s="131"/>
      <c r="L1476" s="131"/>
      <c r="M1476" s="131"/>
      <c r="N1476" s="131"/>
      <c r="O1476" s="131"/>
      <c r="P1476" s="131"/>
      <c r="Q1476" s="131"/>
      <c r="R1476" s="131"/>
      <c r="S1476" s="131"/>
      <c r="T1476" s="131"/>
      <c r="U1476" s="131"/>
    </row>
    <row r="1477" spans="1:21" x14ac:dyDescent="0.25">
      <c r="A1477" s="131"/>
      <c r="B1477" s="131"/>
      <c r="C1477" s="131"/>
      <c r="D1477" s="131"/>
      <c r="E1477" s="133"/>
      <c r="F1477" s="131"/>
      <c r="G1477" s="131"/>
      <c r="H1477" s="131"/>
      <c r="I1477" s="131"/>
      <c r="J1477" s="131"/>
      <c r="K1477" s="131"/>
      <c r="L1477" s="131"/>
      <c r="M1477" s="131"/>
      <c r="N1477" s="131"/>
      <c r="O1477" s="131"/>
      <c r="P1477" s="131"/>
      <c r="Q1477" s="131"/>
      <c r="R1477" s="131"/>
      <c r="S1477" s="131"/>
      <c r="T1477" s="131"/>
      <c r="U1477" s="131"/>
    </row>
    <row r="1478" spans="1:21" x14ac:dyDescent="0.25">
      <c r="A1478" s="131"/>
      <c r="B1478" s="131"/>
      <c r="C1478" s="131"/>
      <c r="D1478" s="131"/>
      <c r="E1478" s="133"/>
      <c r="F1478" s="131"/>
      <c r="G1478" s="131"/>
      <c r="H1478" s="131"/>
      <c r="I1478" s="131"/>
      <c r="J1478" s="131"/>
      <c r="K1478" s="131"/>
      <c r="L1478" s="131"/>
      <c r="M1478" s="131"/>
      <c r="N1478" s="131"/>
      <c r="O1478" s="131"/>
      <c r="P1478" s="131"/>
      <c r="Q1478" s="131"/>
      <c r="R1478" s="131"/>
      <c r="S1478" s="131"/>
      <c r="T1478" s="131"/>
      <c r="U1478" s="131"/>
    </row>
    <row r="1479" spans="1:21" x14ac:dyDescent="0.25">
      <c r="A1479" s="131"/>
      <c r="B1479" s="131"/>
      <c r="C1479" s="131"/>
      <c r="D1479" s="131"/>
      <c r="E1479" s="133"/>
      <c r="F1479" s="131"/>
      <c r="G1479" s="131"/>
      <c r="H1479" s="131"/>
      <c r="I1479" s="131"/>
      <c r="J1479" s="131"/>
      <c r="K1479" s="131"/>
      <c r="L1479" s="131"/>
      <c r="M1479" s="131"/>
      <c r="N1479" s="131"/>
      <c r="O1479" s="131"/>
      <c r="P1479" s="131"/>
      <c r="Q1479" s="131"/>
      <c r="R1479" s="131"/>
      <c r="S1479" s="131"/>
      <c r="T1479" s="131"/>
      <c r="U1479" s="131"/>
    </row>
    <row r="1480" spans="1:21" x14ac:dyDescent="0.25">
      <c r="A1480" s="131"/>
      <c r="B1480" s="131"/>
      <c r="C1480" s="131"/>
      <c r="D1480" s="131"/>
      <c r="E1480" s="133"/>
      <c r="F1480" s="131"/>
      <c r="G1480" s="131"/>
      <c r="H1480" s="131"/>
      <c r="I1480" s="131"/>
      <c r="J1480" s="131"/>
      <c r="K1480" s="131"/>
      <c r="L1480" s="131"/>
      <c r="M1480" s="131"/>
      <c r="N1480" s="131"/>
      <c r="O1480" s="131"/>
      <c r="P1480" s="131"/>
      <c r="Q1480" s="131"/>
      <c r="R1480" s="131"/>
      <c r="S1480" s="131"/>
      <c r="T1480" s="131"/>
      <c r="U1480" s="131"/>
    </row>
    <row r="1481" spans="1:21" x14ac:dyDescent="0.25">
      <c r="A1481" s="131"/>
      <c r="B1481" s="131"/>
      <c r="C1481" s="131"/>
      <c r="D1481" s="131"/>
      <c r="E1481" s="133"/>
      <c r="F1481" s="131"/>
      <c r="G1481" s="131"/>
      <c r="H1481" s="131"/>
      <c r="I1481" s="131"/>
      <c r="J1481" s="131"/>
      <c r="K1481" s="131"/>
      <c r="L1481" s="131"/>
      <c r="M1481" s="131"/>
      <c r="N1481" s="131"/>
      <c r="O1481" s="131"/>
      <c r="P1481" s="131"/>
      <c r="Q1481" s="131"/>
      <c r="R1481" s="131"/>
      <c r="S1481" s="131"/>
      <c r="T1481" s="131"/>
      <c r="U1481" s="131"/>
    </row>
    <row r="1482" spans="1:21" x14ac:dyDescent="0.25">
      <c r="A1482" s="131"/>
      <c r="B1482" s="131"/>
      <c r="C1482" s="131"/>
      <c r="D1482" s="131"/>
      <c r="E1482" s="133"/>
      <c r="F1482" s="131"/>
      <c r="G1482" s="131"/>
      <c r="H1482" s="131"/>
      <c r="I1482" s="131"/>
      <c r="J1482" s="131"/>
      <c r="K1482" s="131"/>
      <c r="L1482" s="131"/>
      <c r="M1482" s="131"/>
      <c r="N1482" s="131"/>
      <c r="O1482" s="131"/>
      <c r="P1482" s="131"/>
      <c r="Q1482" s="131"/>
      <c r="R1482" s="131"/>
      <c r="S1482" s="131"/>
      <c r="T1482" s="131"/>
      <c r="U1482" s="131"/>
    </row>
    <row r="1483" spans="1:21" x14ac:dyDescent="0.25">
      <c r="A1483" s="131"/>
      <c r="B1483" s="131"/>
      <c r="C1483" s="131"/>
      <c r="D1483" s="131"/>
      <c r="E1483" s="133"/>
      <c r="F1483" s="131"/>
      <c r="G1483" s="131"/>
      <c r="H1483" s="131"/>
      <c r="I1483" s="131"/>
      <c r="J1483" s="131"/>
      <c r="K1483" s="131"/>
      <c r="L1483" s="131"/>
      <c r="M1483" s="131"/>
      <c r="N1483" s="131"/>
      <c r="O1483" s="131"/>
      <c r="P1483" s="131"/>
      <c r="Q1483" s="131"/>
      <c r="R1483" s="131"/>
      <c r="S1483" s="131"/>
      <c r="T1483" s="131"/>
      <c r="U1483" s="131"/>
    </row>
    <row r="1484" spans="1:21" x14ac:dyDescent="0.25">
      <c r="A1484" s="131"/>
      <c r="B1484" s="131"/>
      <c r="C1484" s="131"/>
      <c r="D1484" s="131"/>
      <c r="E1484" s="133"/>
      <c r="F1484" s="131"/>
      <c r="G1484" s="131"/>
      <c r="H1484" s="131"/>
      <c r="I1484" s="131"/>
      <c r="J1484" s="131"/>
      <c r="K1484" s="131"/>
      <c r="L1484" s="131"/>
      <c r="M1484" s="131"/>
      <c r="N1484" s="131"/>
      <c r="O1484" s="131"/>
      <c r="P1484" s="131"/>
      <c r="Q1484" s="131"/>
      <c r="R1484" s="131"/>
      <c r="S1484" s="131"/>
      <c r="T1484" s="131"/>
      <c r="U1484" s="131"/>
    </row>
    <row r="1485" spans="1:21" x14ac:dyDescent="0.25">
      <c r="A1485" s="131"/>
      <c r="B1485" s="131"/>
      <c r="C1485" s="131"/>
      <c r="D1485" s="131"/>
      <c r="E1485" s="133"/>
      <c r="F1485" s="131"/>
      <c r="G1485" s="131"/>
      <c r="H1485" s="131"/>
      <c r="I1485" s="131"/>
      <c r="J1485" s="131"/>
      <c r="K1485" s="131"/>
      <c r="L1485" s="131"/>
      <c r="M1485" s="131"/>
      <c r="N1485" s="131"/>
      <c r="O1485" s="131"/>
      <c r="P1485" s="131"/>
      <c r="Q1485" s="131"/>
      <c r="R1485" s="131"/>
      <c r="S1485" s="131"/>
      <c r="T1485" s="131"/>
      <c r="U1485" s="131"/>
    </row>
    <row r="1486" spans="1:21" x14ac:dyDescent="0.25">
      <c r="A1486" s="131"/>
      <c r="B1486" s="131"/>
      <c r="C1486" s="131"/>
      <c r="D1486" s="131"/>
      <c r="E1486" s="133"/>
      <c r="F1486" s="131"/>
      <c r="G1486" s="131"/>
      <c r="H1486" s="131"/>
      <c r="I1486" s="131"/>
      <c r="J1486" s="131"/>
      <c r="K1486" s="131"/>
      <c r="L1486" s="131"/>
      <c r="M1486" s="131"/>
      <c r="N1486" s="131"/>
      <c r="O1486" s="131"/>
      <c r="P1486" s="131"/>
      <c r="Q1486" s="131"/>
      <c r="R1486" s="131"/>
      <c r="S1486" s="131"/>
      <c r="T1486" s="131"/>
      <c r="U1486" s="131"/>
    </row>
    <row r="1487" spans="1:21" x14ac:dyDescent="0.25">
      <c r="A1487" s="131"/>
      <c r="B1487" s="131"/>
      <c r="C1487" s="131"/>
      <c r="D1487" s="131"/>
      <c r="E1487" s="133"/>
      <c r="F1487" s="131"/>
      <c r="G1487" s="131"/>
      <c r="H1487" s="131"/>
      <c r="I1487" s="131"/>
      <c r="J1487" s="131"/>
      <c r="K1487" s="131"/>
      <c r="L1487" s="131"/>
      <c r="M1487" s="131"/>
      <c r="N1487" s="131"/>
      <c r="O1487" s="131"/>
      <c r="P1487" s="131"/>
      <c r="Q1487" s="131"/>
      <c r="R1487" s="131"/>
      <c r="S1487" s="131"/>
      <c r="T1487" s="131"/>
      <c r="U1487" s="131"/>
    </row>
    <row r="1488" spans="1:21" x14ac:dyDescent="0.25">
      <c r="A1488" s="131"/>
      <c r="B1488" s="131"/>
      <c r="C1488" s="131"/>
      <c r="D1488" s="131"/>
      <c r="E1488" s="133"/>
      <c r="F1488" s="131"/>
      <c r="G1488" s="131"/>
      <c r="H1488" s="131"/>
      <c r="I1488" s="131"/>
      <c r="J1488" s="131"/>
      <c r="K1488" s="131"/>
      <c r="L1488" s="131"/>
      <c r="M1488" s="131"/>
      <c r="N1488" s="131"/>
      <c r="O1488" s="131"/>
      <c r="P1488" s="131"/>
      <c r="Q1488" s="131"/>
      <c r="R1488" s="131"/>
      <c r="S1488" s="131"/>
      <c r="T1488" s="131"/>
      <c r="U1488" s="131"/>
    </row>
    <row r="1489" spans="1:21" x14ac:dyDescent="0.25">
      <c r="A1489" s="131"/>
      <c r="B1489" s="131"/>
      <c r="C1489" s="131"/>
      <c r="D1489" s="131"/>
      <c r="E1489" s="133"/>
      <c r="F1489" s="131"/>
      <c r="G1489" s="131"/>
      <c r="H1489" s="131"/>
      <c r="I1489" s="131"/>
      <c r="J1489" s="131"/>
      <c r="K1489" s="131"/>
      <c r="L1489" s="131"/>
      <c r="M1489" s="131"/>
      <c r="N1489" s="131"/>
      <c r="O1489" s="131"/>
      <c r="P1489" s="131"/>
      <c r="Q1489" s="131"/>
      <c r="R1489" s="131"/>
      <c r="S1489" s="131"/>
      <c r="T1489" s="131"/>
      <c r="U1489" s="131"/>
    </row>
    <row r="1490" spans="1:21" x14ac:dyDescent="0.25">
      <c r="A1490" s="131"/>
      <c r="B1490" s="131"/>
      <c r="C1490" s="131"/>
      <c r="D1490" s="131"/>
      <c r="E1490" s="133"/>
      <c r="F1490" s="131"/>
      <c r="G1490" s="131"/>
      <c r="H1490" s="131"/>
      <c r="I1490" s="131"/>
      <c r="J1490" s="131"/>
      <c r="K1490" s="131"/>
      <c r="L1490" s="131"/>
      <c r="M1490" s="131"/>
      <c r="N1490" s="131"/>
      <c r="O1490" s="131"/>
      <c r="P1490" s="131"/>
      <c r="Q1490" s="131"/>
      <c r="R1490" s="131"/>
      <c r="S1490" s="131"/>
      <c r="T1490" s="131"/>
      <c r="U1490" s="131"/>
    </row>
    <row r="1491" spans="1:21" x14ac:dyDescent="0.25">
      <c r="A1491" s="131"/>
      <c r="B1491" s="131"/>
      <c r="C1491" s="131"/>
      <c r="D1491" s="131"/>
      <c r="E1491" s="133"/>
      <c r="F1491" s="131"/>
      <c r="G1491" s="131"/>
      <c r="H1491" s="131"/>
      <c r="I1491" s="131"/>
      <c r="J1491" s="131"/>
      <c r="K1491" s="131"/>
      <c r="L1491" s="131"/>
      <c r="M1491" s="131"/>
      <c r="N1491" s="131"/>
      <c r="O1491" s="131"/>
      <c r="P1491" s="131"/>
      <c r="Q1491" s="131"/>
      <c r="R1491" s="131"/>
      <c r="S1491" s="131"/>
      <c r="T1491" s="131"/>
      <c r="U1491" s="131"/>
    </row>
    <row r="1492" spans="1:21" x14ac:dyDescent="0.25">
      <c r="A1492" s="131"/>
      <c r="B1492" s="131"/>
      <c r="C1492" s="131"/>
      <c r="D1492" s="131"/>
      <c r="E1492" s="133"/>
      <c r="F1492" s="131"/>
      <c r="G1492" s="131"/>
      <c r="H1492" s="131"/>
      <c r="I1492" s="131"/>
      <c r="J1492" s="131"/>
      <c r="K1492" s="131"/>
      <c r="L1492" s="131"/>
      <c r="M1492" s="131"/>
      <c r="N1492" s="131"/>
      <c r="O1492" s="131"/>
      <c r="P1492" s="131"/>
      <c r="Q1492" s="131"/>
      <c r="R1492" s="131"/>
      <c r="S1492" s="131"/>
      <c r="T1492" s="131"/>
      <c r="U1492" s="131"/>
    </row>
    <row r="1493" spans="1:21" x14ac:dyDescent="0.25">
      <c r="A1493" s="131"/>
      <c r="B1493" s="131"/>
      <c r="C1493" s="131"/>
      <c r="D1493" s="131"/>
      <c r="E1493" s="133"/>
      <c r="F1493" s="131"/>
      <c r="G1493" s="131"/>
      <c r="H1493" s="131"/>
      <c r="I1493" s="131"/>
      <c r="J1493" s="131"/>
      <c r="K1493" s="131"/>
      <c r="L1493" s="131"/>
      <c r="M1493" s="131"/>
      <c r="N1493" s="131"/>
      <c r="O1493" s="131"/>
      <c r="P1493" s="131"/>
      <c r="Q1493" s="131"/>
      <c r="R1493" s="131"/>
      <c r="S1493" s="131"/>
      <c r="T1493" s="131"/>
      <c r="U1493" s="131"/>
    </row>
    <row r="1494" spans="1:21" x14ac:dyDescent="0.25">
      <c r="A1494" s="131"/>
      <c r="B1494" s="131"/>
      <c r="C1494" s="131"/>
      <c r="D1494" s="131"/>
      <c r="E1494" s="133"/>
      <c r="F1494" s="131"/>
      <c r="G1494" s="131"/>
      <c r="H1494" s="131"/>
      <c r="I1494" s="131"/>
      <c r="J1494" s="131"/>
      <c r="K1494" s="131"/>
      <c r="L1494" s="131"/>
      <c r="M1494" s="131"/>
      <c r="N1494" s="131"/>
      <c r="O1494" s="131"/>
      <c r="P1494" s="131"/>
      <c r="Q1494" s="131"/>
      <c r="R1494" s="131"/>
      <c r="S1494" s="131"/>
      <c r="T1494" s="131"/>
      <c r="U1494" s="131"/>
    </row>
    <row r="1495" spans="1:21" x14ac:dyDescent="0.25">
      <c r="A1495" s="131"/>
      <c r="B1495" s="131"/>
      <c r="C1495" s="131"/>
      <c r="D1495" s="131"/>
      <c r="E1495" s="133"/>
      <c r="F1495" s="131"/>
      <c r="G1495" s="131"/>
      <c r="H1495" s="131"/>
      <c r="I1495" s="131"/>
      <c r="J1495" s="131"/>
      <c r="K1495" s="131"/>
      <c r="L1495" s="131"/>
      <c r="M1495" s="131"/>
      <c r="N1495" s="131"/>
      <c r="O1495" s="131"/>
      <c r="P1495" s="131"/>
      <c r="Q1495" s="131"/>
      <c r="R1495" s="131"/>
      <c r="S1495" s="131"/>
      <c r="T1495" s="131"/>
      <c r="U1495" s="131"/>
    </row>
    <row r="1496" spans="1:21" x14ac:dyDescent="0.25">
      <c r="A1496" s="131"/>
      <c r="B1496" s="131"/>
      <c r="C1496" s="131"/>
      <c r="D1496" s="131"/>
      <c r="E1496" s="133"/>
      <c r="F1496" s="131"/>
      <c r="G1496" s="131"/>
      <c r="H1496" s="131"/>
      <c r="I1496" s="131"/>
      <c r="J1496" s="131"/>
      <c r="K1496" s="131"/>
      <c r="L1496" s="131"/>
      <c r="M1496" s="131"/>
      <c r="N1496" s="131"/>
      <c r="O1496" s="131"/>
      <c r="P1496" s="131"/>
      <c r="Q1496" s="131"/>
      <c r="R1496" s="131"/>
      <c r="S1496" s="131"/>
      <c r="T1496" s="131"/>
      <c r="U1496" s="131"/>
    </row>
    <row r="1497" spans="1:21" x14ac:dyDescent="0.25">
      <c r="A1497" s="131"/>
      <c r="B1497" s="131"/>
      <c r="C1497" s="131"/>
      <c r="D1497" s="131"/>
      <c r="E1497" s="133"/>
      <c r="F1497" s="131"/>
      <c r="G1497" s="131"/>
      <c r="H1497" s="131"/>
      <c r="I1497" s="131"/>
      <c r="J1497" s="131"/>
      <c r="K1497" s="131"/>
      <c r="L1497" s="131"/>
      <c r="M1497" s="131"/>
      <c r="N1497" s="131"/>
      <c r="O1497" s="131"/>
      <c r="P1497" s="131"/>
      <c r="Q1497" s="131"/>
      <c r="R1497" s="131"/>
      <c r="S1497" s="131"/>
      <c r="T1497" s="131"/>
      <c r="U1497" s="131"/>
    </row>
    <row r="1498" spans="1:21" x14ac:dyDescent="0.25">
      <c r="A1498" s="131"/>
      <c r="B1498" s="131"/>
      <c r="C1498" s="131"/>
      <c r="D1498" s="131"/>
      <c r="E1498" s="133"/>
      <c r="F1498" s="131"/>
      <c r="G1498" s="131"/>
      <c r="H1498" s="131"/>
      <c r="I1498" s="131"/>
      <c r="J1498" s="131"/>
      <c r="K1498" s="131"/>
      <c r="L1498" s="131"/>
      <c r="M1498" s="131"/>
      <c r="N1498" s="131"/>
      <c r="O1498" s="131"/>
      <c r="P1498" s="131"/>
      <c r="Q1498" s="131"/>
      <c r="R1498" s="131"/>
      <c r="S1498" s="131"/>
      <c r="T1498" s="131"/>
      <c r="U1498" s="131"/>
    </row>
    <row r="1499" spans="1:21" x14ac:dyDescent="0.25">
      <c r="A1499" s="131"/>
      <c r="B1499" s="131"/>
      <c r="C1499" s="131"/>
      <c r="D1499" s="131"/>
      <c r="E1499" s="133"/>
      <c r="F1499" s="131"/>
      <c r="G1499" s="131"/>
      <c r="H1499" s="131"/>
      <c r="I1499" s="131"/>
      <c r="J1499" s="131"/>
      <c r="K1499" s="131"/>
      <c r="L1499" s="131"/>
      <c r="M1499" s="131"/>
      <c r="N1499" s="131"/>
      <c r="O1499" s="131"/>
      <c r="P1499" s="131"/>
      <c r="Q1499" s="131"/>
      <c r="R1499" s="131"/>
      <c r="S1499" s="131"/>
      <c r="T1499" s="131"/>
      <c r="U1499" s="131"/>
    </row>
    <row r="1500" spans="1:21" x14ac:dyDescent="0.25">
      <c r="A1500" s="131"/>
      <c r="B1500" s="131"/>
      <c r="C1500" s="131"/>
      <c r="D1500" s="131"/>
      <c r="E1500" s="133"/>
      <c r="F1500" s="131"/>
      <c r="G1500" s="131"/>
      <c r="H1500" s="131"/>
      <c r="I1500" s="131"/>
      <c r="J1500" s="131"/>
      <c r="K1500" s="131"/>
      <c r="L1500" s="131"/>
      <c r="M1500" s="131"/>
      <c r="N1500" s="131"/>
      <c r="O1500" s="131"/>
      <c r="P1500" s="131"/>
      <c r="Q1500" s="131"/>
      <c r="R1500" s="131"/>
      <c r="S1500" s="131"/>
      <c r="T1500" s="131"/>
      <c r="U1500" s="131"/>
    </row>
    <row r="1501" spans="1:21" x14ac:dyDescent="0.25">
      <c r="A1501" s="131"/>
      <c r="B1501" s="131"/>
      <c r="C1501" s="131"/>
      <c r="D1501" s="131"/>
      <c r="E1501" s="133"/>
      <c r="F1501" s="131"/>
      <c r="G1501" s="131"/>
      <c r="H1501" s="131"/>
      <c r="I1501" s="131"/>
      <c r="J1501" s="131"/>
      <c r="K1501" s="131"/>
      <c r="L1501" s="131"/>
      <c r="M1501" s="131"/>
      <c r="N1501" s="131"/>
      <c r="O1501" s="131"/>
      <c r="P1501" s="131"/>
      <c r="Q1501" s="131"/>
      <c r="R1501" s="131"/>
      <c r="S1501" s="131"/>
      <c r="T1501" s="131"/>
      <c r="U1501" s="131"/>
    </row>
    <row r="1502" spans="1:21" x14ac:dyDescent="0.25">
      <c r="A1502" s="131"/>
      <c r="B1502" s="131"/>
      <c r="C1502" s="131"/>
      <c r="D1502" s="131"/>
      <c r="E1502" s="133"/>
      <c r="F1502" s="131"/>
      <c r="G1502" s="131"/>
      <c r="H1502" s="131"/>
      <c r="I1502" s="131"/>
      <c r="J1502" s="131"/>
      <c r="K1502" s="131"/>
      <c r="L1502" s="131"/>
      <c r="M1502" s="131"/>
      <c r="N1502" s="131"/>
      <c r="O1502" s="131"/>
      <c r="P1502" s="131"/>
      <c r="Q1502" s="131"/>
      <c r="R1502" s="131"/>
      <c r="S1502" s="131"/>
      <c r="T1502" s="131"/>
      <c r="U1502" s="131"/>
    </row>
    <row r="1503" spans="1:21" x14ac:dyDescent="0.25">
      <c r="A1503" s="131"/>
      <c r="B1503" s="131"/>
      <c r="C1503" s="131"/>
      <c r="D1503" s="131"/>
      <c r="E1503" s="133"/>
      <c r="F1503" s="131"/>
      <c r="G1503" s="131"/>
      <c r="H1503" s="131"/>
      <c r="I1503" s="131"/>
      <c r="J1503" s="131"/>
      <c r="K1503" s="131"/>
      <c r="L1503" s="131"/>
      <c r="M1503" s="131"/>
      <c r="N1503" s="131"/>
      <c r="O1503" s="131"/>
      <c r="P1503" s="131"/>
      <c r="Q1503" s="131"/>
      <c r="R1503" s="131"/>
      <c r="S1503" s="131"/>
      <c r="T1503" s="131"/>
      <c r="U1503" s="131"/>
    </row>
    <row r="1504" spans="1:21" x14ac:dyDescent="0.25">
      <c r="A1504" s="131"/>
      <c r="B1504" s="131"/>
      <c r="C1504" s="131"/>
      <c r="D1504" s="131"/>
      <c r="E1504" s="133"/>
      <c r="F1504" s="131"/>
      <c r="G1504" s="131"/>
      <c r="H1504" s="131"/>
      <c r="I1504" s="131"/>
      <c r="J1504" s="131"/>
      <c r="K1504" s="131"/>
      <c r="L1504" s="131"/>
      <c r="M1504" s="131"/>
      <c r="N1504" s="131"/>
      <c r="O1504" s="131"/>
      <c r="P1504" s="131"/>
      <c r="Q1504" s="131"/>
      <c r="R1504" s="131"/>
      <c r="S1504" s="131"/>
      <c r="T1504" s="131"/>
      <c r="U1504" s="131"/>
    </row>
    <row r="1505" spans="1:21" x14ac:dyDescent="0.25">
      <c r="A1505" s="131"/>
      <c r="B1505" s="131"/>
      <c r="C1505" s="131"/>
      <c r="D1505" s="131"/>
      <c r="E1505" s="133"/>
      <c r="F1505" s="131"/>
      <c r="G1505" s="131"/>
      <c r="H1505" s="131"/>
      <c r="I1505" s="131"/>
      <c r="J1505" s="131"/>
      <c r="K1505" s="131"/>
      <c r="L1505" s="131"/>
      <c r="M1505" s="131"/>
      <c r="N1505" s="131"/>
      <c r="O1505" s="131"/>
      <c r="P1505" s="131"/>
      <c r="Q1505" s="131"/>
      <c r="R1505" s="131"/>
      <c r="S1505" s="131"/>
      <c r="T1505" s="131"/>
      <c r="U1505" s="131"/>
    </row>
    <row r="1506" spans="1:21" x14ac:dyDescent="0.25">
      <c r="A1506" s="131"/>
      <c r="B1506" s="131"/>
      <c r="C1506" s="131"/>
      <c r="D1506" s="131"/>
      <c r="E1506" s="133"/>
      <c r="F1506" s="131"/>
      <c r="G1506" s="131"/>
      <c r="H1506" s="131"/>
      <c r="I1506" s="131"/>
      <c r="J1506" s="131"/>
      <c r="K1506" s="131"/>
      <c r="L1506" s="131"/>
      <c r="M1506" s="131"/>
      <c r="N1506" s="131"/>
      <c r="O1506" s="131"/>
      <c r="P1506" s="131"/>
      <c r="Q1506" s="131"/>
      <c r="R1506" s="131"/>
      <c r="S1506" s="131"/>
      <c r="T1506" s="131"/>
      <c r="U1506" s="131"/>
    </row>
    <row r="1507" spans="1:21" x14ac:dyDescent="0.25">
      <c r="A1507" s="131"/>
      <c r="B1507" s="131"/>
      <c r="C1507" s="131"/>
      <c r="D1507" s="131"/>
      <c r="E1507" s="133"/>
      <c r="F1507" s="131"/>
      <c r="G1507" s="131"/>
      <c r="H1507" s="131"/>
      <c r="I1507" s="131"/>
      <c r="J1507" s="131"/>
      <c r="K1507" s="131"/>
      <c r="L1507" s="131"/>
      <c r="M1507" s="131"/>
      <c r="N1507" s="131"/>
      <c r="O1507" s="131"/>
      <c r="P1507" s="131"/>
      <c r="Q1507" s="131"/>
      <c r="R1507" s="131"/>
      <c r="S1507" s="131"/>
      <c r="T1507" s="131"/>
      <c r="U1507" s="131"/>
    </row>
    <row r="1508" spans="1:21" x14ac:dyDescent="0.25">
      <c r="A1508" s="131"/>
      <c r="B1508" s="131"/>
      <c r="C1508" s="131"/>
      <c r="D1508" s="131"/>
      <c r="E1508" s="133"/>
      <c r="F1508" s="131"/>
      <c r="G1508" s="131"/>
      <c r="H1508" s="131"/>
      <c r="I1508" s="131"/>
      <c r="J1508" s="131"/>
      <c r="K1508" s="131"/>
      <c r="L1508" s="131"/>
      <c r="M1508" s="131"/>
      <c r="N1508" s="131"/>
      <c r="O1508" s="131"/>
      <c r="P1508" s="131"/>
      <c r="Q1508" s="131"/>
      <c r="R1508" s="131"/>
      <c r="S1508" s="131"/>
      <c r="T1508" s="131"/>
      <c r="U1508" s="131"/>
    </row>
    <row r="1509" spans="1:21" x14ac:dyDescent="0.25">
      <c r="A1509" s="131"/>
      <c r="B1509" s="131"/>
      <c r="C1509" s="131"/>
      <c r="D1509" s="131"/>
      <c r="E1509" s="133"/>
      <c r="F1509" s="131"/>
      <c r="G1509" s="131"/>
      <c r="H1509" s="131"/>
      <c r="I1509" s="131"/>
      <c r="J1509" s="131"/>
      <c r="K1509" s="131"/>
      <c r="L1509" s="131"/>
      <c r="M1509" s="131"/>
      <c r="N1509" s="131"/>
      <c r="O1509" s="131"/>
      <c r="P1509" s="131"/>
      <c r="Q1509" s="131"/>
      <c r="R1509" s="131"/>
      <c r="S1509" s="131"/>
      <c r="T1509" s="131"/>
      <c r="U1509" s="131"/>
    </row>
    <row r="1510" spans="1:21" x14ac:dyDescent="0.25">
      <c r="A1510" s="131"/>
      <c r="B1510" s="131"/>
      <c r="C1510" s="131"/>
      <c r="D1510" s="131"/>
      <c r="E1510" s="133"/>
      <c r="F1510" s="131"/>
      <c r="G1510" s="131"/>
      <c r="H1510" s="131"/>
      <c r="I1510" s="131"/>
      <c r="J1510" s="131"/>
      <c r="K1510" s="131"/>
      <c r="L1510" s="131"/>
      <c r="M1510" s="131"/>
      <c r="N1510" s="131"/>
      <c r="O1510" s="131"/>
      <c r="P1510" s="131"/>
      <c r="Q1510" s="131"/>
      <c r="R1510" s="131"/>
      <c r="S1510" s="131"/>
      <c r="T1510" s="131"/>
      <c r="U1510" s="131"/>
    </row>
    <row r="1511" spans="1:21" x14ac:dyDescent="0.25">
      <c r="A1511" s="131"/>
      <c r="B1511" s="131"/>
      <c r="C1511" s="131"/>
      <c r="D1511" s="131"/>
      <c r="E1511" s="133"/>
      <c r="F1511" s="131"/>
      <c r="G1511" s="131"/>
      <c r="H1511" s="131"/>
      <c r="I1511" s="131"/>
      <c r="J1511" s="131"/>
      <c r="K1511" s="131"/>
      <c r="L1511" s="131"/>
      <c r="M1511" s="131"/>
      <c r="N1511" s="131"/>
      <c r="O1511" s="131"/>
      <c r="P1511" s="131"/>
      <c r="Q1511" s="131"/>
      <c r="R1511" s="131"/>
      <c r="S1511" s="131"/>
      <c r="T1511" s="131"/>
      <c r="U1511" s="131"/>
    </row>
    <row r="1512" spans="1:21" x14ac:dyDescent="0.25">
      <c r="A1512" s="131"/>
      <c r="B1512" s="131"/>
      <c r="C1512" s="131"/>
      <c r="D1512" s="131"/>
      <c r="E1512" s="133"/>
      <c r="F1512" s="131"/>
      <c r="G1512" s="131"/>
      <c r="H1512" s="131"/>
      <c r="I1512" s="131"/>
      <c r="J1512" s="131"/>
      <c r="K1512" s="131"/>
      <c r="L1512" s="131"/>
      <c r="M1512" s="131"/>
      <c r="N1512" s="131"/>
      <c r="O1512" s="131"/>
      <c r="P1512" s="131"/>
      <c r="Q1512" s="131"/>
      <c r="R1512" s="131"/>
      <c r="S1512" s="131"/>
      <c r="T1512" s="131"/>
      <c r="U1512" s="131"/>
    </row>
    <row r="1513" spans="1:21" x14ac:dyDescent="0.25">
      <c r="A1513" s="131"/>
      <c r="B1513" s="131"/>
      <c r="C1513" s="131"/>
      <c r="D1513" s="131"/>
      <c r="E1513" s="133"/>
      <c r="F1513" s="131"/>
      <c r="G1513" s="131"/>
      <c r="H1513" s="131"/>
      <c r="I1513" s="131"/>
      <c r="J1513" s="131"/>
      <c r="K1513" s="131"/>
      <c r="L1513" s="131"/>
      <c r="M1513" s="131"/>
      <c r="N1513" s="131"/>
      <c r="O1513" s="131"/>
      <c r="P1513" s="131"/>
      <c r="Q1513" s="131"/>
      <c r="R1513" s="131"/>
      <c r="S1513" s="131"/>
      <c r="T1513" s="131"/>
      <c r="U1513" s="131"/>
    </row>
    <row r="1514" spans="1:21" x14ac:dyDescent="0.25">
      <c r="A1514" s="131"/>
      <c r="B1514" s="131"/>
      <c r="C1514" s="131"/>
      <c r="D1514" s="131"/>
      <c r="E1514" s="133"/>
      <c r="F1514" s="131"/>
      <c r="G1514" s="131"/>
      <c r="H1514" s="131"/>
      <c r="I1514" s="131"/>
      <c r="J1514" s="131"/>
      <c r="K1514" s="131"/>
      <c r="L1514" s="131"/>
      <c r="M1514" s="131"/>
      <c r="N1514" s="131"/>
      <c r="O1514" s="131"/>
      <c r="P1514" s="131"/>
      <c r="Q1514" s="131"/>
      <c r="R1514" s="131"/>
      <c r="S1514" s="131"/>
      <c r="T1514" s="131"/>
      <c r="U1514" s="131"/>
    </row>
    <row r="1515" spans="1:21" x14ac:dyDescent="0.25">
      <c r="A1515" s="131"/>
      <c r="B1515" s="131"/>
      <c r="C1515" s="131"/>
      <c r="D1515" s="131"/>
      <c r="E1515" s="133"/>
      <c r="F1515" s="131"/>
      <c r="G1515" s="131"/>
      <c r="H1515" s="131"/>
      <c r="I1515" s="131"/>
      <c r="J1515" s="131"/>
      <c r="K1515" s="131"/>
      <c r="L1515" s="131"/>
      <c r="M1515" s="131"/>
      <c r="N1515" s="131"/>
      <c r="O1515" s="131"/>
      <c r="P1515" s="131"/>
      <c r="Q1515" s="131"/>
      <c r="R1515" s="131"/>
      <c r="S1515" s="131"/>
      <c r="T1515" s="131"/>
      <c r="U1515" s="131"/>
    </row>
    <row r="1516" spans="1:21" x14ac:dyDescent="0.25">
      <c r="A1516" s="131"/>
      <c r="B1516" s="131"/>
      <c r="C1516" s="131"/>
      <c r="D1516" s="131"/>
      <c r="E1516" s="133"/>
      <c r="F1516" s="131"/>
      <c r="G1516" s="131"/>
      <c r="H1516" s="131"/>
      <c r="I1516" s="131"/>
      <c r="J1516" s="131"/>
      <c r="K1516" s="131"/>
      <c r="L1516" s="131"/>
      <c r="M1516" s="131"/>
      <c r="N1516" s="131"/>
      <c r="O1516" s="131"/>
      <c r="P1516" s="131"/>
      <c r="Q1516" s="131"/>
      <c r="R1516" s="131"/>
      <c r="S1516" s="131"/>
      <c r="T1516" s="131"/>
      <c r="U1516" s="131"/>
    </row>
    <row r="1517" spans="1:21" x14ac:dyDescent="0.25">
      <c r="A1517" s="131"/>
      <c r="B1517" s="131"/>
      <c r="C1517" s="131"/>
      <c r="D1517" s="131"/>
      <c r="E1517" s="133"/>
      <c r="F1517" s="131"/>
      <c r="G1517" s="131"/>
      <c r="H1517" s="131"/>
      <c r="I1517" s="131"/>
      <c r="J1517" s="131"/>
      <c r="K1517" s="131"/>
      <c r="L1517" s="131"/>
      <c r="M1517" s="131"/>
      <c r="N1517" s="131"/>
      <c r="O1517" s="131"/>
      <c r="P1517" s="131"/>
      <c r="Q1517" s="131"/>
      <c r="R1517" s="131"/>
      <c r="S1517" s="131"/>
      <c r="T1517" s="131"/>
      <c r="U1517" s="131"/>
    </row>
    <row r="1518" spans="1:21" x14ac:dyDescent="0.25">
      <c r="A1518" s="131"/>
      <c r="B1518" s="131"/>
      <c r="C1518" s="131"/>
      <c r="D1518" s="131"/>
      <c r="E1518" s="133"/>
      <c r="F1518" s="131"/>
      <c r="G1518" s="131"/>
      <c r="H1518" s="131"/>
      <c r="I1518" s="131"/>
      <c r="J1518" s="131"/>
      <c r="K1518" s="131"/>
      <c r="L1518" s="131"/>
      <c r="M1518" s="131"/>
      <c r="N1518" s="131"/>
      <c r="O1518" s="131"/>
      <c r="P1518" s="131"/>
      <c r="Q1518" s="131"/>
      <c r="R1518" s="131"/>
      <c r="S1518" s="131"/>
      <c r="T1518" s="131"/>
      <c r="U1518" s="131"/>
    </row>
    <row r="1519" spans="1:21" x14ac:dyDescent="0.25">
      <c r="A1519" s="131"/>
      <c r="B1519" s="131"/>
      <c r="C1519" s="131"/>
      <c r="D1519" s="131"/>
      <c r="E1519" s="133"/>
      <c r="F1519" s="131"/>
      <c r="G1519" s="131"/>
      <c r="H1519" s="131"/>
      <c r="I1519" s="131"/>
      <c r="J1519" s="131"/>
      <c r="K1519" s="131"/>
      <c r="L1519" s="131"/>
      <c r="M1519" s="131"/>
      <c r="N1519" s="131"/>
      <c r="O1519" s="131"/>
      <c r="P1519" s="131"/>
      <c r="Q1519" s="131"/>
      <c r="R1519" s="131"/>
      <c r="S1519" s="131"/>
      <c r="T1519" s="131"/>
      <c r="U1519" s="131"/>
    </row>
    <row r="1520" spans="1:21" x14ac:dyDescent="0.25">
      <c r="A1520" s="131"/>
      <c r="B1520" s="131"/>
      <c r="C1520" s="131"/>
      <c r="D1520" s="131"/>
      <c r="E1520" s="133"/>
      <c r="F1520" s="131"/>
      <c r="G1520" s="131"/>
      <c r="H1520" s="131"/>
      <c r="I1520" s="131"/>
      <c r="J1520" s="131"/>
      <c r="K1520" s="131"/>
      <c r="L1520" s="131"/>
      <c r="M1520" s="131"/>
      <c r="N1520" s="131"/>
      <c r="O1520" s="131"/>
      <c r="P1520" s="131"/>
      <c r="Q1520" s="131"/>
      <c r="R1520" s="131"/>
      <c r="S1520" s="131"/>
      <c r="T1520" s="131"/>
      <c r="U1520" s="131"/>
    </row>
    <row r="1521" spans="1:21" x14ac:dyDescent="0.25">
      <c r="A1521" s="131"/>
      <c r="B1521" s="131"/>
      <c r="C1521" s="131"/>
      <c r="D1521" s="131"/>
      <c r="E1521" s="133"/>
      <c r="F1521" s="131"/>
      <c r="G1521" s="131"/>
      <c r="H1521" s="131"/>
      <c r="I1521" s="131"/>
      <c r="J1521" s="131"/>
      <c r="K1521" s="131"/>
      <c r="L1521" s="131"/>
      <c r="M1521" s="131"/>
      <c r="N1521" s="131"/>
      <c r="O1521" s="131"/>
      <c r="P1521" s="131"/>
      <c r="Q1521" s="131"/>
      <c r="R1521" s="131"/>
      <c r="S1521" s="131"/>
      <c r="T1521" s="131"/>
      <c r="U1521" s="131"/>
    </row>
    <row r="1522" spans="1:21" x14ac:dyDescent="0.25">
      <c r="A1522" s="131"/>
      <c r="B1522" s="131"/>
      <c r="C1522" s="131"/>
      <c r="D1522" s="131"/>
      <c r="E1522" s="133"/>
      <c r="F1522" s="131"/>
      <c r="G1522" s="131"/>
      <c r="H1522" s="131"/>
      <c r="I1522" s="131"/>
      <c r="J1522" s="131"/>
      <c r="K1522" s="131"/>
      <c r="L1522" s="131"/>
      <c r="M1522" s="131"/>
      <c r="N1522" s="131"/>
      <c r="O1522" s="131"/>
      <c r="P1522" s="131"/>
      <c r="Q1522" s="131"/>
      <c r="R1522" s="131"/>
      <c r="S1522" s="131"/>
      <c r="T1522" s="131"/>
      <c r="U1522" s="131"/>
    </row>
    <row r="1523" spans="1:21" x14ac:dyDescent="0.25">
      <c r="A1523" s="131"/>
      <c r="B1523" s="131"/>
      <c r="C1523" s="131"/>
      <c r="D1523" s="131"/>
      <c r="E1523" s="133"/>
      <c r="F1523" s="131"/>
      <c r="G1523" s="131"/>
      <c r="H1523" s="131"/>
      <c r="I1523" s="131"/>
      <c r="J1523" s="131"/>
      <c r="K1523" s="131"/>
      <c r="L1523" s="131"/>
      <c r="M1523" s="131"/>
      <c r="N1523" s="131"/>
      <c r="O1523" s="131"/>
      <c r="P1523" s="131"/>
      <c r="Q1523" s="131"/>
      <c r="R1523" s="131"/>
      <c r="S1523" s="131"/>
      <c r="T1523" s="131"/>
      <c r="U1523" s="131"/>
    </row>
    <row r="1524" spans="1:21" x14ac:dyDescent="0.25">
      <c r="A1524" s="131"/>
      <c r="B1524" s="131"/>
      <c r="C1524" s="131"/>
      <c r="D1524" s="131"/>
      <c r="E1524" s="133"/>
      <c r="F1524" s="131"/>
      <c r="G1524" s="131"/>
      <c r="H1524" s="131"/>
      <c r="I1524" s="131"/>
      <c r="J1524" s="131"/>
      <c r="K1524" s="131"/>
      <c r="L1524" s="131"/>
      <c r="M1524" s="131"/>
      <c r="N1524" s="131"/>
      <c r="O1524" s="131"/>
      <c r="P1524" s="131"/>
      <c r="Q1524" s="131"/>
      <c r="R1524" s="131"/>
      <c r="S1524" s="131"/>
      <c r="T1524" s="131"/>
      <c r="U1524" s="131"/>
    </row>
    <row r="1525" spans="1:21" x14ac:dyDescent="0.25">
      <c r="A1525" s="131"/>
      <c r="B1525" s="131"/>
      <c r="C1525" s="131"/>
      <c r="D1525" s="131"/>
      <c r="E1525" s="133"/>
      <c r="F1525" s="131"/>
      <c r="G1525" s="131"/>
      <c r="H1525" s="131"/>
      <c r="I1525" s="131"/>
      <c r="J1525" s="131"/>
      <c r="K1525" s="131"/>
      <c r="L1525" s="131"/>
      <c r="M1525" s="131"/>
      <c r="N1525" s="131"/>
      <c r="O1525" s="131"/>
      <c r="P1525" s="131"/>
      <c r="Q1525" s="131"/>
      <c r="R1525" s="131"/>
      <c r="S1525" s="131"/>
      <c r="T1525" s="131"/>
      <c r="U1525" s="131"/>
    </row>
    <row r="1526" spans="1:21" x14ac:dyDescent="0.25">
      <c r="A1526" s="131"/>
      <c r="B1526" s="131"/>
      <c r="C1526" s="131"/>
      <c r="D1526" s="131"/>
      <c r="E1526" s="133"/>
      <c r="F1526" s="131"/>
      <c r="G1526" s="131"/>
      <c r="H1526" s="131"/>
      <c r="I1526" s="131"/>
      <c r="J1526" s="131"/>
      <c r="K1526" s="131"/>
      <c r="L1526" s="131"/>
      <c r="M1526" s="131"/>
      <c r="N1526" s="131"/>
      <c r="O1526" s="131"/>
      <c r="P1526" s="131"/>
      <c r="Q1526" s="131"/>
      <c r="R1526" s="131"/>
      <c r="S1526" s="131"/>
      <c r="T1526" s="131"/>
      <c r="U1526" s="131"/>
    </row>
    <row r="1527" spans="1:21" x14ac:dyDescent="0.25">
      <c r="A1527" s="131"/>
      <c r="B1527" s="131"/>
      <c r="C1527" s="131"/>
      <c r="D1527" s="131"/>
      <c r="E1527" s="133"/>
      <c r="F1527" s="131"/>
      <c r="G1527" s="131"/>
      <c r="H1527" s="131"/>
      <c r="I1527" s="131"/>
      <c r="J1527" s="131"/>
      <c r="K1527" s="131"/>
      <c r="L1527" s="131"/>
      <c r="M1527" s="131"/>
      <c r="N1527" s="131"/>
      <c r="O1527" s="131"/>
      <c r="P1527" s="131"/>
      <c r="Q1527" s="131"/>
      <c r="R1527" s="131"/>
      <c r="S1527" s="131"/>
      <c r="T1527" s="131"/>
      <c r="U1527" s="131"/>
    </row>
    <row r="1528" spans="1:21" x14ac:dyDescent="0.25">
      <c r="A1528" s="131"/>
      <c r="B1528" s="131"/>
      <c r="C1528" s="131"/>
      <c r="D1528" s="131"/>
      <c r="E1528" s="133"/>
      <c r="F1528" s="131"/>
      <c r="G1528" s="131"/>
      <c r="H1528" s="131"/>
      <c r="I1528" s="131"/>
      <c r="J1528" s="131"/>
      <c r="K1528" s="131"/>
      <c r="L1528" s="131"/>
      <c r="M1528" s="131"/>
      <c r="N1528" s="131"/>
      <c r="O1528" s="131"/>
      <c r="P1528" s="131"/>
      <c r="Q1528" s="131"/>
      <c r="R1528" s="131"/>
      <c r="S1528" s="131"/>
      <c r="T1528" s="131"/>
      <c r="U1528" s="131"/>
    </row>
    <row r="1529" spans="1:21" x14ac:dyDescent="0.25">
      <c r="A1529" s="131"/>
      <c r="B1529" s="131"/>
      <c r="C1529" s="131"/>
      <c r="D1529" s="131"/>
      <c r="E1529" s="133"/>
      <c r="F1529" s="131"/>
      <c r="G1529" s="131"/>
      <c r="H1529" s="131"/>
      <c r="I1529" s="131"/>
      <c r="J1529" s="131"/>
      <c r="K1529" s="131"/>
      <c r="L1529" s="131"/>
      <c r="M1529" s="131"/>
      <c r="N1529" s="131"/>
      <c r="O1529" s="131"/>
      <c r="P1529" s="131"/>
      <c r="Q1529" s="131"/>
      <c r="R1529" s="131"/>
      <c r="S1529" s="131"/>
      <c r="T1529" s="131"/>
      <c r="U1529" s="131"/>
    </row>
    <row r="1530" spans="1:21" x14ac:dyDescent="0.25">
      <c r="A1530" s="131"/>
      <c r="B1530" s="131"/>
      <c r="C1530" s="131"/>
      <c r="D1530" s="131"/>
      <c r="E1530" s="133"/>
      <c r="F1530" s="131"/>
      <c r="G1530" s="131"/>
      <c r="H1530" s="131"/>
      <c r="I1530" s="131"/>
      <c r="J1530" s="131"/>
      <c r="K1530" s="131"/>
      <c r="L1530" s="131"/>
      <c r="M1530" s="131"/>
      <c r="N1530" s="131"/>
      <c r="O1530" s="131"/>
      <c r="P1530" s="131"/>
      <c r="Q1530" s="131"/>
      <c r="R1530" s="131"/>
      <c r="S1530" s="131"/>
      <c r="T1530" s="131"/>
      <c r="U1530" s="131"/>
    </row>
    <row r="1531" spans="1:21" x14ac:dyDescent="0.25">
      <c r="A1531" s="131"/>
      <c r="B1531" s="131"/>
      <c r="C1531" s="131"/>
      <c r="D1531" s="131"/>
      <c r="E1531" s="133"/>
      <c r="F1531" s="131"/>
      <c r="G1531" s="131"/>
      <c r="H1531" s="131"/>
      <c r="I1531" s="131"/>
      <c r="J1531" s="131"/>
      <c r="K1531" s="131"/>
      <c r="L1531" s="131"/>
      <c r="M1531" s="131"/>
      <c r="N1531" s="131"/>
      <c r="O1531" s="131"/>
      <c r="P1531" s="131"/>
      <c r="Q1531" s="131"/>
      <c r="R1531" s="131"/>
      <c r="S1531" s="131"/>
      <c r="T1531" s="131"/>
      <c r="U1531" s="131"/>
    </row>
    <row r="1532" spans="1:21" x14ac:dyDescent="0.25">
      <c r="A1532" s="131"/>
      <c r="B1532" s="131"/>
      <c r="C1532" s="131"/>
      <c r="D1532" s="131"/>
      <c r="E1532" s="133"/>
      <c r="F1532" s="131"/>
      <c r="G1532" s="131"/>
      <c r="H1532" s="131"/>
      <c r="I1532" s="131"/>
      <c r="J1532" s="131"/>
      <c r="K1532" s="131"/>
      <c r="L1532" s="131"/>
      <c r="M1532" s="131"/>
      <c r="N1532" s="131"/>
      <c r="O1532" s="131"/>
      <c r="P1532" s="131"/>
      <c r="Q1532" s="131"/>
      <c r="R1532" s="131"/>
      <c r="S1532" s="131"/>
      <c r="T1532" s="131"/>
      <c r="U1532" s="131"/>
    </row>
    <row r="1533" spans="1:21" x14ac:dyDescent="0.25">
      <c r="A1533" s="131"/>
      <c r="B1533" s="131"/>
      <c r="C1533" s="131"/>
      <c r="D1533" s="131"/>
      <c r="E1533" s="133"/>
      <c r="F1533" s="131"/>
      <c r="G1533" s="131"/>
      <c r="H1533" s="131"/>
      <c r="I1533" s="131"/>
      <c r="J1533" s="131"/>
      <c r="K1533" s="131"/>
      <c r="L1533" s="131"/>
      <c r="M1533" s="131"/>
      <c r="N1533" s="131"/>
      <c r="O1533" s="131"/>
      <c r="P1533" s="131"/>
      <c r="Q1533" s="131"/>
      <c r="R1533" s="131"/>
      <c r="S1533" s="131"/>
      <c r="T1533" s="131"/>
      <c r="U1533" s="131"/>
    </row>
    <row r="1534" spans="1:21" x14ac:dyDescent="0.25">
      <c r="A1534" s="131"/>
      <c r="B1534" s="131"/>
      <c r="C1534" s="131"/>
      <c r="D1534" s="131"/>
      <c r="E1534" s="133"/>
      <c r="F1534" s="131"/>
      <c r="G1534" s="131"/>
      <c r="H1534" s="131"/>
      <c r="I1534" s="131"/>
      <c r="J1534" s="131"/>
      <c r="K1534" s="131"/>
      <c r="L1534" s="131"/>
      <c r="M1534" s="131"/>
      <c r="N1534" s="131"/>
      <c r="O1534" s="131"/>
      <c r="P1534" s="131"/>
      <c r="Q1534" s="131"/>
      <c r="R1534" s="131"/>
      <c r="S1534" s="131"/>
      <c r="T1534" s="131"/>
      <c r="U1534" s="131"/>
    </row>
    <row r="1535" spans="1:21" x14ac:dyDescent="0.25">
      <c r="A1535" s="131"/>
      <c r="B1535" s="131"/>
      <c r="C1535" s="131"/>
      <c r="D1535" s="131"/>
      <c r="E1535" s="133"/>
      <c r="F1535" s="131"/>
      <c r="G1535" s="131"/>
      <c r="H1535" s="131"/>
      <c r="I1535" s="131"/>
      <c r="J1535" s="131"/>
      <c r="K1535" s="131"/>
      <c r="L1535" s="131"/>
      <c r="M1535" s="131"/>
      <c r="N1535" s="131"/>
      <c r="O1535" s="131"/>
      <c r="P1535" s="131"/>
      <c r="Q1535" s="131"/>
      <c r="R1535" s="131"/>
      <c r="S1535" s="131"/>
      <c r="T1535" s="131"/>
      <c r="U1535" s="131"/>
    </row>
    <row r="1536" spans="1:21" x14ac:dyDescent="0.25">
      <c r="A1536" s="131"/>
      <c r="B1536" s="131"/>
      <c r="C1536" s="131"/>
      <c r="D1536" s="131"/>
      <c r="E1536" s="133"/>
      <c r="F1536" s="131"/>
      <c r="G1536" s="131"/>
      <c r="H1536" s="131"/>
      <c r="I1536" s="131"/>
      <c r="J1536" s="131"/>
      <c r="K1536" s="131"/>
      <c r="L1536" s="131"/>
      <c r="M1536" s="131"/>
      <c r="N1536" s="131"/>
      <c r="O1536" s="131"/>
      <c r="P1536" s="131"/>
      <c r="Q1536" s="131"/>
      <c r="R1536" s="131"/>
      <c r="S1536" s="131"/>
      <c r="T1536" s="131"/>
      <c r="U1536" s="131"/>
    </row>
    <row r="1537" spans="1:21" x14ac:dyDescent="0.25">
      <c r="A1537" s="131"/>
      <c r="B1537" s="131"/>
      <c r="C1537" s="131"/>
      <c r="D1537" s="131"/>
      <c r="E1537" s="133"/>
      <c r="F1537" s="131"/>
      <c r="G1537" s="131"/>
      <c r="H1537" s="131"/>
      <c r="I1537" s="131"/>
      <c r="J1537" s="131"/>
      <c r="K1537" s="131"/>
      <c r="L1537" s="131"/>
      <c r="M1537" s="131"/>
      <c r="N1537" s="131"/>
      <c r="O1537" s="131"/>
      <c r="P1537" s="131"/>
      <c r="Q1537" s="131"/>
      <c r="R1537" s="131"/>
      <c r="S1537" s="131"/>
      <c r="T1537" s="131"/>
      <c r="U1537" s="131"/>
    </row>
    <row r="1538" spans="1:21" x14ac:dyDescent="0.25">
      <c r="A1538" s="131"/>
      <c r="B1538" s="131"/>
      <c r="C1538" s="131"/>
      <c r="D1538" s="131"/>
      <c r="E1538" s="133"/>
      <c r="F1538" s="131"/>
      <c r="G1538" s="131"/>
      <c r="H1538" s="131"/>
      <c r="I1538" s="131"/>
      <c r="J1538" s="131"/>
      <c r="K1538" s="131"/>
      <c r="L1538" s="131"/>
      <c r="M1538" s="131"/>
      <c r="N1538" s="131"/>
      <c r="O1538" s="131"/>
      <c r="P1538" s="131"/>
      <c r="Q1538" s="131"/>
      <c r="R1538" s="131"/>
      <c r="S1538" s="131"/>
      <c r="T1538" s="131"/>
      <c r="U1538" s="131"/>
    </row>
    <row r="1539" spans="1:21" x14ac:dyDescent="0.25">
      <c r="A1539" s="131"/>
      <c r="B1539" s="131"/>
      <c r="C1539" s="131"/>
      <c r="D1539" s="131"/>
      <c r="E1539" s="133"/>
      <c r="F1539" s="131"/>
      <c r="G1539" s="131"/>
      <c r="H1539" s="131"/>
      <c r="I1539" s="131"/>
      <c r="J1539" s="131"/>
      <c r="K1539" s="131"/>
      <c r="L1539" s="131"/>
      <c r="M1539" s="131"/>
      <c r="N1539" s="131"/>
      <c r="O1539" s="131"/>
      <c r="P1539" s="131"/>
      <c r="Q1539" s="131"/>
      <c r="R1539" s="131"/>
      <c r="S1539" s="131"/>
      <c r="T1539" s="131"/>
      <c r="U1539" s="131"/>
    </row>
    <row r="1540" spans="1:21" x14ac:dyDescent="0.25">
      <c r="A1540" s="131"/>
      <c r="B1540" s="131"/>
      <c r="C1540" s="131"/>
      <c r="D1540" s="131"/>
      <c r="E1540" s="133"/>
      <c r="F1540" s="131"/>
      <c r="G1540" s="131"/>
      <c r="H1540" s="131"/>
      <c r="I1540" s="131"/>
      <c r="J1540" s="131"/>
      <c r="K1540" s="131"/>
      <c r="L1540" s="131"/>
      <c r="M1540" s="131"/>
      <c r="N1540" s="131"/>
      <c r="O1540" s="131"/>
      <c r="P1540" s="131"/>
      <c r="Q1540" s="131"/>
      <c r="R1540" s="131"/>
      <c r="S1540" s="131"/>
      <c r="T1540" s="131"/>
      <c r="U1540" s="131"/>
    </row>
    <row r="1541" spans="1:21" x14ac:dyDescent="0.25">
      <c r="A1541" s="131"/>
      <c r="B1541" s="131"/>
      <c r="C1541" s="131"/>
      <c r="D1541" s="131"/>
      <c r="E1541" s="133"/>
      <c r="F1541" s="131"/>
      <c r="G1541" s="131"/>
      <c r="H1541" s="131"/>
      <c r="I1541" s="131"/>
      <c r="J1541" s="131"/>
      <c r="K1541" s="131"/>
      <c r="L1541" s="131"/>
      <c r="M1541" s="131"/>
      <c r="N1541" s="131"/>
      <c r="O1541" s="131"/>
      <c r="P1541" s="131"/>
      <c r="Q1541" s="131"/>
      <c r="R1541" s="131"/>
      <c r="S1541" s="131"/>
      <c r="T1541" s="131"/>
      <c r="U1541" s="131"/>
    </row>
    <row r="1542" spans="1:21" x14ac:dyDescent="0.25">
      <c r="A1542" s="131"/>
      <c r="B1542" s="131"/>
      <c r="C1542" s="131"/>
      <c r="D1542" s="131"/>
      <c r="E1542" s="133"/>
      <c r="F1542" s="131"/>
      <c r="G1542" s="131"/>
      <c r="H1542" s="131"/>
      <c r="I1542" s="131"/>
      <c r="J1542" s="131"/>
      <c r="K1542" s="131"/>
      <c r="L1542" s="131"/>
      <c r="M1542" s="131"/>
      <c r="N1542" s="131"/>
      <c r="O1542" s="131"/>
      <c r="P1542" s="131"/>
      <c r="Q1542" s="131"/>
      <c r="R1542" s="131"/>
      <c r="S1542" s="131"/>
      <c r="T1542" s="131"/>
      <c r="U1542" s="131"/>
    </row>
    <row r="1543" spans="1:21" x14ac:dyDescent="0.25">
      <c r="A1543" s="131"/>
      <c r="B1543" s="131"/>
      <c r="C1543" s="131"/>
      <c r="D1543" s="131"/>
      <c r="E1543" s="133"/>
      <c r="F1543" s="131"/>
      <c r="G1543" s="131"/>
      <c r="H1543" s="131"/>
      <c r="I1543" s="131"/>
      <c r="J1543" s="131"/>
      <c r="K1543" s="131"/>
      <c r="L1543" s="131"/>
      <c r="M1543" s="131"/>
      <c r="N1543" s="131"/>
      <c r="O1543" s="131"/>
      <c r="P1543" s="131"/>
      <c r="Q1543" s="131"/>
      <c r="R1543" s="131"/>
      <c r="S1543" s="131"/>
      <c r="T1543" s="131"/>
      <c r="U1543" s="131"/>
    </row>
    <row r="1544" spans="1:21" x14ac:dyDescent="0.25">
      <c r="A1544" s="131"/>
      <c r="B1544" s="131"/>
      <c r="C1544" s="131"/>
      <c r="D1544" s="131"/>
      <c r="E1544" s="133"/>
      <c r="F1544" s="131"/>
      <c r="G1544" s="131"/>
      <c r="H1544" s="131"/>
      <c r="I1544" s="131"/>
      <c r="J1544" s="131"/>
      <c r="K1544" s="131"/>
      <c r="L1544" s="131"/>
      <c r="M1544" s="131"/>
      <c r="N1544" s="131"/>
      <c r="O1544" s="131"/>
      <c r="P1544" s="131"/>
      <c r="Q1544" s="131"/>
      <c r="R1544" s="131"/>
      <c r="S1544" s="131"/>
      <c r="T1544" s="131"/>
      <c r="U1544" s="131"/>
    </row>
    <row r="1545" spans="1:21" x14ac:dyDescent="0.25">
      <c r="A1545" s="131"/>
      <c r="B1545" s="131"/>
      <c r="C1545" s="131"/>
      <c r="D1545" s="131"/>
      <c r="E1545" s="133"/>
      <c r="F1545" s="131"/>
      <c r="G1545" s="131"/>
      <c r="H1545" s="131"/>
      <c r="I1545" s="131"/>
      <c r="J1545" s="131"/>
      <c r="K1545" s="131"/>
      <c r="L1545" s="131"/>
      <c r="M1545" s="131"/>
      <c r="N1545" s="131"/>
      <c r="O1545" s="131"/>
      <c r="P1545" s="131"/>
      <c r="Q1545" s="131"/>
      <c r="R1545" s="131"/>
      <c r="S1545" s="131"/>
      <c r="T1545" s="131"/>
      <c r="U1545" s="131"/>
    </row>
    <row r="1546" spans="1:21" x14ac:dyDescent="0.25">
      <c r="A1546" s="131"/>
      <c r="B1546" s="131"/>
      <c r="C1546" s="131"/>
      <c r="D1546" s="131"/>
      <c r="E1546" s="133"/>
      <c r="F1546" s="131"/>
      <c r="G1546" s="131"/>
      <c r="H1546" s="131"/>
      <c r="I1546" s="131"/>
      <c r="J1546" s="131"/>
      <c r="K1546" s="131"/>
      <c r="L1546" s="131"/>
      <c r="M1546" s="131"/>
      <c r="N1546" s="131"/>
      <c r="O1546" s="131"/>
      <c r="P1546" s="131"/>
      <c r="Q1546" s="131"/>
      <c r="R1546" s="131"/>
      <c r="S1546" s="131"/>
      <c r="T1546" s="131"/>
      <c r="U1546" s="131"/>
    </row>
    <row r="1547" spans="1:21" x14ac:dyDescent="0.25">
      <c r="A1547" s="131"/>
      <c r="B1547" s="131"/>
      <c r="C1547" s="131"/>
      <c r="D1547" s="131"/>
      <c r="E1547" s="133"/>
      <c r="F1547" s="131"/>
      <c r="G1547" s="131"/>
      <c r="H1547" s="131"/>
      <c r="I1547" s="131"/>
      <c r="J1547" s="131"/>
      <c r="K1547" s="131"/>
      <c r="L1547" s="131"/>
      <c r="M1547" s="131"/>
      <c r="N1547" s="131"/>
      <c r="O1547" s="131"/>
      <c r="P1547" s="131"/>
      <c r="Q1547" s="131"/>
      <c r="R1547" s="131"/>
      <c r="S1547" s="131"/>
      <c r="T1547" s="131"/>
      <c r="U1547" s="131"/>
    </row>
    <row r="1548" spans="1:21" x14ac:dyDescent="0.25">
      <c r="A1548" s="131"/>
      <c r="B1548" s="131"/>
      <c r="C1548" s="131"/>
      <c r="D1548" s="131"/>
      <c r="E1548" s="133"/>
      <c r="F1548" s="131"/>
      <c r="G1548" s="131"/>
      <c r="H1548" s="131"/>
      <c r="I1548" s="131"/>
      <c r="J1548" s="131"/>
      <c r="K1548" s="131"/>
      <c r="L1548" s="131"/>
      <c r="M1548" s="131"/>
      <c r="N1548" s="131"/>
      <c r="O1548" s="131"/>
      <c r="P1548" s="131"/>
      <c r="Q1548" s="131"/>
      <c r="R1548" s="131"/>
      <c r="S1548" s="131"/>
      <c r="T1548" s="131"/>
      <c r="U1548" s="131"/>
    </row>
    <row r="1549" spans="1:21" x14ac:dyDescent="0.25">
      <c r="A1549" s="131"/>
      <c r="B1549" s="131"/>
      <c r="C1549" s="131"/>
      <c r="D1549" s="131"/>
      <c r="E1549" s="133"/>
      <c r="F1549" s="131"/>
      <c r="G1549" s="131"/>
      <c r="H1549" s="131"/>
      <c r="I1549" s="131"/>
      <c r="J1549" s="131"/>
      <c r="K1549" s="131"/>
      <c r="L1549" s="131"/>
      <c r="M1549" s="131"/>
      <c r="N1549" s="131"/>
      <c r="O1549" s="131"/>
      <c r="P1549" s="131"/>
      <c r="Q1549" s="131"/>
      <c r="R1549" s="131"/>
      <c r="S1549" s="131"/>
      <c r="T1549" s="131"/>
      <c r="U1549" s="131"/>
    </row>
    <row r="1550" spans="1:21" x14ac:dyDescent="0.25">
      <c r="A1550" s="131"/>
      <c r="B1550" s="131"/>
      <c r="C1550" s="131"/>
      <c r="D1550" s="131"/>
      <c r="E1550" s="133"/>
      <c r="F1550" s="131"/>
      <c r="G1550" s="131"/>
      <c r="H1550" s="131"/>
      <c r="I1550" s="131"/>
      <c r="J1550" s="131"/>
      <c r="K1550" s="131"/>
      <c r="L1550" s="131"/>
      <c r="M1550" s="131"/>
      <c r="N1550" s="131"/>
      <c r="O1550" s="131"/>
      <c r="P1550" s="131"/>
      <c r="Q1550" s="131"/>
      <c r="R1550" s="131"/>
      <c r="S1550" s="131"/>
      <c r="T1550" s="131"/>
      <c r="U1550" s="131"/>
    </row>
    <row r="1551" spans="1:21" x14ac:dyDescent="0.25">
      <c r="A1551" s="131"/>
      <c r="B1551" s="131"/>
      <c r="C1551" s="131"/>
      <c r="D1551" s="131"/>
      <c r="E1551" s="133"/>
      <c r="F1551" s="131"/>
      <c r="G1551" s="131"/>
      <c r="H1551" s="131"/>
      <c r="I1551" s="131"/>
      <c r="J1551" s="131"/>
      <c r="K1551" s="131"/>
      <c r="L1551" s="131"/>
      <c r="M1551" s="131"/>
      <c r="N1551" s="131"/>
      <c r="O1551" s="131"/>
      <c r="P1551" s="131"/>
      <c r="Q1551" s="131"/>
      <c r="R1551" s="131"/>
      <c r="S1551" s="131"/>
      <c r="T1551" s="131"/>
      <c r="U1551" s="131"/>
    </row>
    <row r="1552" spans="1:21" x14ac:dyDescent="0.25">
      <c r="A1552" s="131"/>
      <c r="B1552" s="131"/>
      <c r="C1552" s="131"/>
      <c r="D1552" s="131"/>
      <c r="E1552" s="133"/>
      <c r="F1552" s="131"/>
      <c r="G1552" s="131"/>
      <c r="H1552" s="131"/>
      <c r="I1552" s="131"/>
      <c r="J1552" s="131"/>
      <c r="K1552" s="131"/>
      <c r="L1552" s="131"/>
      <c r="M1552" s="131"/>
      <c r="N1552" s="131"/>
      <c r="O1552" s="131"/>
      <c r="P1552" s="131"/>
      <c r="Q1552" s="131"/>
      <c r="R1552" s="131"/>
      <c r="S1552" s="131"/>
      <c r="T1552" s="131"/>
      <c r="U1552" s="131"/>
    </row>
    <row r="1553" spans="1:21" x14ac:dyDescent="0.25">
      <c r="A1553" s="131"/>
      <c r="B1553" s="131"/>
      <c r="C1553" s="131"/>
      <c r="D1553" s="131"/>
      <c r="E1553" s="133"/>
      <c r="F1553" s="131"/>
      <c r="G1553" s="131"/>
      <c r="H1553" s="131"/>
      <c r="I1553" s="131"/>
      <c r="J1553" s="131"/>
      <c r="K1553" s="131"/>
      <c r="L1553" s="131"/>
      <c r="M1553" s="131"/>
      <c r="N1553" s="131"/>
      <c r="O1553" s="131"/>
      <c r="P1553" s="131"/>
      <c r="Q1553" s="131"/>
      <c r="R1553" s="131"/>
      <c r="S1553" s="131"/>
      <c r="T1553" s="131"/>
      <c r="U1553" s="131"/>
    </row>
    <row r="1554" spans="1:21" x14ac:dyDescent="0.25">
      <c r="A1554" s="131"/>
      <c r="B1554" s="131"/>
      <c r="C1554" s="131"/>
      <c r="D1554" s="131"/>
      <c r="E1554" s="133"/>
      <c r="F1554" s="131"/>
      <c r="G1554" s="131"/>
      <c r="H1554" s="131"/>
      <c r="I1554" s="131"/>
      <c r="J1554" s="131"/>
      <c r="K1554" s="131"/>
      <c r="L1554" s="131"/>
      <c r="M1554" s="131"/>
      <c r="N1554" s="131"/>
      <c r="O1554" s="131"/>
      <c r="P1554" s="131"/>
      <c r="Q1554" s="131"/>
      <c r="R1554" s="131"/>
      <c r="S1554" s="131"/>
      <c r="T1554" s="131"/>
      <c r="U1554" s="131"/>
    </row>
    <row r="1555" spans="1:21" x14ac:dyDescent="0.25">
      <c r="A1555" s="131"/>
      <c r="B1555" s="131"/>
      <c r="C1555" s="131"/>
      <c r="D1555" s="131"/>
      <c r="E1555" s="133"/>
      <c r="F1555" s="131"/>
      <c r="G1555" s="131"/>
      <c r="H1555" s="131"/>
      <c r="I1555" s="131"/>
      <c r="J1555" s="131"/>
      <c r="K1555" s="131"/>
      <c r="L1555" s="131"/>
      <c r="M1555" s="131"/>
      <c r="N1555" s="131"/>
      <c r="O1555" s="131"/>
      <c r="P1555" s="131"/>
      <c r="Q1555" s="131"/>
      <c r="R1555" s="131"/>
      <c r="S1555" s="131"/>
      <c r="T1555" s="131"/>
      <c r="U1555" s="131"/>
    </row>
    <row r="1556" spans="1:21" x14ac:dyDescent="0.25">
      <c r="A1556" s="131"/>
      <c r="B1556" s="131"/>
      <c r="C1556" s="131"/>
      <c r="D1556" s="131"/>
      <c r="E1556" s="133"/>
      <c r="F1556" s="131"/>
      <c r="G1556" s="131"/>
      <c r="H1556" s="131"/>
      <c r="I1556" s="131"/>
      <c r="J1556" s="131"/>
      <c r="K1556" s="131"/>
      <c r="L1556" s="131"/>
      <c r="M1556" s="131"/>
      <c r="N1556" s="131"/>
      <c r="O1556" s="131"/>
      <c r="P1556" s="131"/>
      <c r="Q1556" s="131"/>
      <c r="R1556" s="131"/>
      <c r="S1556" s="131"/>
      <c r="T1556" s="131"/>
      <c r="U1556" s="131"/>
    </row>
    <row r="1557" spans="1:21" x14ac:dyDescent="0.25">
      <c r="A1557" s="131"/>
      <c r="B1557" s="131"/>
      <c r="C1557" s="131"/>
      <c r="D1557" s="131"/>
      <c r="E1557" s="133"/>
      <c r="F1557" s="131"/>
      <c r="G1557" s="131"/>
      <c r="H1557" s="131"/>
      <c r="I1557" s="131"/>
      <c r="J1557" s="131"/>
      <c r="K1557" s="131"/>
      <c r="L1557" s="131"/>
      <c r="M1557" s="131"/>
      <c r="N1557" s="131"/>
      <c r="O1557" s="131"/>
      <c r="P1557" s="131"/>
      <c r="Q1557" s="131"/>
      <c r="R1557" s="131"/>
      <c r="S1557" s="131"/>
      <c r="T1557" s="131"/>
      <c r="U1557" s="131"/>
    </row>
    <row r="1558" spans="1:21" x14ac:dyDescent="0.25">
      <c r="A1558" s="131"/>
      <c r="B1558" s="131"/>
      <c r="C1558" s="131"/>
      <c r="D1558" s="131"/>
      <c r="E1558" s="133"/>
      <c r="F1558" s="131"/>
      <c r="G1558" s="131"/>
      <c r="H1558" s="131"/>
      <c r="I1558" s="131"/>
      <c r="J1558" s="131"/>
      <c r="K1558" s="131"/>
      <c r="L1558" s="131"/>
      <c r="M1558" s="131"/>
      <c r="N1558" s="131"/>
      <c r="O1558" s="131"/>
      <c r="P1558" s="131"/>
      <c r="Q1558" s="131"/>
      <c r="R1558" s="131"/>
      <c r="S1558" s="131"/>
      <c r="T1558" s="131"/>
      <c r="U1558" s="131"/>
    </row>
    <row r="1559" spans="1:21" x14ac:dyDescent="0.25">
      <c r="A1559" s="131"/>
      <c r="B1559" s="131"/>
      <c r="C1559" s="131"/>
      <c r="D1559" s="131"/>
      <c r="E1559" s="133"/>
      <c r="F1559" s="131"/>
      <c r="G1559" s="131"/>
      <c r="H1559" s="131"/>
      <c r="I1559" s="131"/>
      <c r="J1559" s="131"/>
      <c r="K1559" s="131"/>
      <c r="L1559" s="131"/>
      <c r="M1559" s="131"/>
      <c r="N1559" s="131"/>
      <c r="O1559" s="131"/>
      <c r="P1559" s="131"/>
      <c r="Q1559" s="131"/>
      <c r="R1559" s="131"/>
      <c r="S1559" s="131"/>
      <c r="T1559" s="131"/>
      <c r="U1559" s="131"/>
    </row>
    <row r="1560" spans="1:21" x14ac:dyDescent="0.25">
      <c r="A1560" s="131"/>
      <c r="B1560" s="131"/>
      <c r="C1560" s="131"/>
      <c r="D1560" s="131"/>
      <c r="E1560" s="133"/>
      <c r="F1560" s="131"/>
      <c r="G1560" s="131"/>
      <c r="H1560" s="131"/>
      <c r="I1560" s="131"/>
      <c r="J1560" s="131"/>
      <c r="K1560" s="131"/>
      <c r="L1560" s="131"/>
      <c r="M1560" s="131"/>
      <c r="N1560" s="131"/>
      <c r="O1560" s="131"/>
      <c r="P1560" s="131"/>
      <c r="Q1560" s="131"/>
      <c r="R1560" s="131"/>
      <c r="S1560" s="131"/>
      <c r="T1560" s="131"/>
      <c r="U1560" s="131"/>
    </row>
    <row r="1561" spans="1:21" x14ac:dyDescent="0.25">
      <c r="A1561" s="131"/>
      <c r="B1561" s="131"/>
      <c r="C1561" s="131"/>
      <c r="D1561" s="131"/>
      <c r="E1561" s="133"/>
      <c r="F1561" s="131"/>
      <c r="G1561" s="131"/>
      <c r="H1561" s="131"/>
      <c r="I1561" s="131"/>
      <c r="J1561" s="131"/>
      <c r="K1561" s="131"/>
      <c r="L1561" s="131"/>
      <c r="M1561" s="131"/>
      <c r="N1561" s="131"/>
      <c r="O1561" s="131"/>
      <c r="P1561" s="131"/>
      <c r="Q1561" s="131"/>
      <c r="R1561" s="131"/>
      <c r="S1561" s="131"/>
      <c r="T1561" s="131"/>
      <c r="U1561" s="131"/>
    </row>
    <row r="1562" spans="1:21" x14ac:dyDescent="0.25">
      <c r="A1562" s="131"/>
      <c r="B1562" s="131"/>
      <c r="C1562" s="131"/>
      <c r="D1562" s="131"/>
      <c r="E1562" s="133"/>
      <c r="F1562" s="131"/>
      <c r="G1562" s="131"/>
      <c r="H1562" s="131"/>
      <c r="I1562" s="131"/>
      <c r="J1562" s="131"/>
      <c r="K1562" s="131"/>
      <c r="L1562" s="131"/>
      <c r="M1562" s="131"/>
      <c r="N1562" s="131"/>
      <c r="O1562" s="131"/>
      <c r="P1562" s="131"/>
      <c r="Q1562" s="131"/>
      <c r="R1562" s="131"/>
      <c r="S1562" s="131"/>
      <c r="T1562" s="131"/>
      <c r="U1562" s="131"/>
    </row>
    <row r="1563" spans="1:21" x14ac:dyDescent="0.25">
      <c r="A1563" s="131"/>
      <c r="B1563" s="131"/>
      <c r="C1563" s="131"/>
      <c r="D1563" s="131"/>
      <c r="E1563" s="133"/>
      <c r="F1563" s="131"/>
      <c r="G1563" s="131"/>
      <c r="H1563" s="131"/>
      <c r="I1563" s="131"/>
      <c r="J1563" s="131"/>
      <c r="K1563" s="131"/>
      <c r="L1563" s="131"/>
      <c r="M1563" s="131"/>
      <c r="N1563" s="131"/>
      <c r="O1563" s="131"/>
      <c r="P1563" s="131"/>
      <c r="Q1563" s="131"/>
      <c r="R1563" s="131"/>
      <c r="S1563" s="131"/>
      <c r="T1563" s="131"/>
      <c r="U1563" s="131"/>
    </row>
    <row r="1564" spans="1:21" x14ac:dyDescent="0.25">
      <c r="A1564" s="131"/>
      <c r="B1564" s="131"/>
      <c r="C1564" s="131"/>
      <c r="D1564" s="131"/>
      <c r="E1564" s="133"/>
      <c r="F1564" s="131"/>
      <c r="G1564" s="131"/>
      <c r="H1564" s="131"/>
      <c r="I1564" s="131"/>
      <c r="J1564" s="131"/>
      <c r="K1564" s="131"/>
      <c r="L1564" s="131"/>
      <c r="M1564" s="131"/>
      <c r="N1564" s="131"/>
      <c r="O1564" s="131"/>
      <c r="P1564" s="131"/>
      <c r="Q1564" s="131"/>
      <c r="R1564" s="131"/>
      <c r="S1564" s="131"/>
      <c r="T1564" s="131"/>
      <c r="U1564" s="131"/>
    </row>
    <row r="1565" spans="1:21" x14ac:dyDescent="0.25">
      <c r="A1565" s="131"/>
      <c r="B1565" s="131"/>
      <c r="C1565" s="131"/>
      <c r="D1565" s="131"/>
      <c r="E1565" s="133"/>
      <c r="F1565" s="131"/>
      <c r="G1565" s="131"/>
      <c r="H1565" s="131"/>
      <c r="I1565" s="131"/>
      <c r="J1565" s="131"/>
      <c r="K1565" s="131"/>
      <c r="L1565" s="131"/>
      <c r="M1565" s="131"/>
      <c r="N1565" s="131"/>
      <c r="O1565" s="131"/>
      <c r="P1565" s="131"/>
      <c r="Q1565" s="131"/>
      <c r="R1565" s="131"/>
      <c r="S1565" s="131"/>
      <c r="T1565" s="131"/>
      <c r="U1565" s="131"/>
    </row>
    <row r="1566" spans="1:21" x14ac:dyDescent="0.25">
      <c r="A1566" s="131"/>
      <c r="B1566" s="131"/>
      <c r="C1566" s="131"/>
      <c r="D1566" s="131"/>
      <c r="E1566" s="133"/>
      <c r="F1566" s="131"/>
      <c r="G1566" s="131"/>
      <c r="H1566" s="131"/>
      <c r="I1566" s="131"/>
      <c r="J1566" s="131"/>
      <c r="K1566" s="131"/>
      <c r="L1566" s="131"/>
      <c r="M1566" s="131"/>
      <c r="N1566" s="131"/>
      <c r="O1566" s="131"/>
      <c r="P1566" s="131"/>
      <c r="Q1566" s="131"/>
      <c r="R1566" s="131"/>
      <c r="S1566" s="131"/>
      <c r="T1566" s="131"/>
      <c r="U1566" s="131"/>
    </row>
    <row r="1567" spans="1:21" x14ac:dyDescent="0.25">
      <c r="A1567" s="131"/>
      <c r="B1567" s="131"/>
      <c r="C1567" s="131"/>
      <c r="D1567" s="131"/>
      <c r="E1567" s="133"/>
      <c r="F1567" s="131"/>
      <c r="G1567" s="131"/>
      <c r="H1567" s="131"/>
      <c r="I1567" s="131"/>
      <c r="J1567" s="131"/>
      <c r="K1567" s="131"/>
      <c r="L1567" s="131"/>
      <c r="M1567" s="131"/>
      <c r="N1567" s="131"/>
      <c r="O1567" s="131"/>
      <c r="P1567" s="131"/>
      <c r="Q1567" s="131"/>
      <c r="R1567" s="131"/>
      <c r="S1567" s="131"/>
      <c r="T1567" s="131"/>
      <c r="U1567" s="131"/>
    </row>
    <row r="1568" spans="1:21" x14ac:dyDescent="0.25">
      <c r="A1568" s="131"/>
      <c r="B1568" s="131"/>
      <c r="C1568" s="131"/>
      <c r="D1568" s="131"/>
      <c r="E1568" s="133"/>
      <c r="F1568" s="131"/>
      <c r="G1568" s="131"/>
      <c r="H1568" s="131"/>
      <c r="I1568" s="131"/>
      <c r="J1568" s="131"/>
      <c r="K1568" s="131"/>
      <c r="L1568" s="131"/>
      <c r="M1568" s="131"/>
      <c r="N1568" s="131"/>
      <c r="O1568" s="131"/>
      <c r="P1568" s="131"/>
      <c r="Q1568" s="131"/>
      <c r="R1568" s="131"/>
      <c r="S1568" s="131"/>
      <c r="T1568" s="131"/>
      <c r="U1568" s="131"/>
    </row>
    <row r="1569" spans="1:21" x14ac:dyDescent="0.25">
      <c r="A1569" s="131"/>
      <c r="B1569" s="131"/>
      <c r="C1569" s="131"/>
      <c r="D1569" s="131"/>
      <c r="E1569" s="133"/>
      <c r="F1569" s="131"/>
      <c r="G1569" s="131"/>
      <c r="H1569" s="131"/>
      <c r="I1569" s="131"/>
      <c r="J1569" s="131"/>
      <c r="K1569" s="131"/>
      <c r="L1569" s="131"/>
      <c r="M1569" s="131"/>
      <c r="N1569" s="131"/>
      <c r="O1569" s="131"/>
      <c r="P1569" s="131"/>
      <c r="Q1569" s="131"/>
      <c r="R1569" s="131"/>
      <c r="S1569" s="131"/>
      <c r="T1569" s="131"/>
      <c r="U1569" s="131"/>
    </row>
    <row r="1570" spans="1:21" x14ac:dyDescent="0.25">
      <c r="A1570" s="131"/>
      <c r="B1570" s="131"/>
      <c r="C1570" s="131"/>
      <c r="D1570" s="131"/>
      <c r="E1570" s="133"/>
      <c r="F1570" s="131"/>
      <c r="G1570" s="131"/>
      <c r="H1570" s="131"/>
      <c r="I1570" s="131"/>
      <c r="J1570" s="131"/>
      <c r="K1570" s="131"/>
      <c r="L1570" s="131"/>
      <c r="M1570" s="131"/>
      <c r="N1570" s="131"/>
      <c r="O1570" s="131"/>
      <c r="P1570" s="131"/>
      <c r="Q1570" s="131"/>
      <c r="R1570" s="131"/>
      <c r="S1570" s="131"/>
      <c r="T1570" s="131"/>
      <c r="U1570" s="131"/>
    </row>
    <row r="1571" spans="1:21" x14ac:dyDescent="0.25">
      <c r="A1571" s="131"/>
      <c r="B1571" s="131"/>
      <c r="C1571" s="131"/>
      <c r="D1571" s="131"/>
      <c r="E1571" s="133"/>
      <c r="F1571" s="131"/>
      <c r="G1571" s="131"/>
      <c r="H1571" s="131"/>
      <c r="I1571" s="131"/>
      <c r="J1571" s="131"/>
      <c r="K1571" s="131"/>
      <c r="L1571" s="131"/>
      <c r="M1571" s="131"/>
      <c r="N1571" s="131"/>
      <c r="O1571" s="131"/>
      <c r="P1571" s="131"/>
      <c r="Q1571" s="131"/>
      <c r="R1571" s="131"/>
      <c r="S1571" s="131"/>
      <c r="T1571" s="131"/>
      <c r="U1571" s="131"/>
    </row>
    <row r="1572" spans="1:21" x14ac:dyDescent="0.25">
      <c r="A1572" s="131"/>
      <c r="B1572" s="131"/>
      <c r="C1572" s="131"/>
      <c r="D1572" s="131"/>
      <c r="E1572" s="133"/>
      <c r="F1572" s="131"/>
      <c r="G1572" s="131"/>
      <c r="H1572" s="131"/>
      <c r="I1572" s="131"/>
      <c r="J1572" s="131"/>
      <c r="K1572" s="131"/>
      <c r="L1572" s="131"/>
      <c r="M1572" s="131"/>
      <c r="N1572" s="131"/>
      <c r="O1572" s="131"/>
      <c r="P1572" s="131"/>
      <c r="Q1572" s="131"/>
      <c r="R1572" s="131"/>
      <c r="S1572" s="131"/>
      <c r="T1572" s="131"/>
      <c r="U1572" s="131"/>
    </row>
    <row r="1573" spans="1:21" x14ac:dyDescent="0.25">
      <c r="A1573" s="131"/>
      <c r="B1573" s="131"/>
      <c r="C1573" s="131"/>
      <c r="D1573" s="131"/>
      <c r="E1573" s="133"/>
      <c r="F1573" s="131"/>
      <c r="G1573" s="131"/>
      <c r="H1573" s="131"/>
      <c r="I1573" s="131"/>
      <c r="J1573" s="131"/>
      <c r="K1573" s="131"/>
      <c r="L1573" s="131"/>
      <c r="M1573" s="131"/>
      <c r="N1573" s="131"/>
      <c r="O1573" s="131"/>
      <c r="P1573" s="131"/>
      <c r="Q1573" s="131"/>
      <c r="R1573" s="131"/>
      <c r="S1573" s="131"/>
      <c r="T1573" s="131"/>
      <c r="U1573" s="131"/>
    </row>
    <row r="1574" spans="1:21" x14ac:dyDescent="0.25">
      <c r="A1574" s="131"/>
      <c r="B1574" s="131"/>
      <c r="C1574" s="131"/>
      <c r="D1574" s="131"/>
      <c r="E1574" s="133"/>
      <c r="F1574" s="131"/>
      <c r="G1574" s="131"/>
      <c r="H1574" s="131"/>
      <c r="I1574" s="131"/>
      <c r="J1574" s="131"/>
      <c r="K1574" s="131"/>
      <c r="L1574" s="131"/>
      <c r="M1574" s="131"/>
      <c r="N1574" s="131"/>
      <c r="O1574" s="131"/>
      <c r="P1574" s="131"/>
      <c r="Q1574" s="131"/>
      <c r="R1574" s="131"/>
      <c r="S1574" s="131"/>
      <c r="T1574" s="131"/>
      <c r="U1574" s="131"/>
    </row>
    <row r="1575" spans="1:21" x14ac:dyDescent="0.25">
      <c r="A1575" s="131"/>
      <c r="B1575" s="131"/>
      <c r="C1575" s="131"/>
      <c r="D1575" s="131"/>
      <c r="E1575" s="133"/>
      <c r="F1575" s="131"/>
      <c r="G1575" s="131"/>
      <c r="H1575" s="131"/>
      <c r="I1575" s="131"/>
      <c r="J1575" s="131"/>
      <c r="K1575" s="131"/>
      <c r="L1575" s="131"/>
      <c r="M1575" s="131"/>
      <c r="N1575" s="131"/>
      <c r="O1575" s="131"/>
      <c r="P1575" s="131"/>
      <c r="Q1575" s="131"/>
      <c r="R1575" s="131"/>
      <c r="S1575" s="131"/>
      <c r="T1575" s="131"/>
      <c r="U1575" s="131"/>
    </row>
    <row r="1576" spans="1:21" x14ac:dyDescent="0.25">
      <c r="A1576" s="131"/>
      <c r="B1576" s="131"/>
      <c r="C1576" s="131"/>
      <c r="D1576" s="131"/>
      <c r="E1576" s="133"/>
      <c r="F1576" s="131"/>
      <c r="G1576" s="131"/>
      <c r="H1576" s="131"/>
      <c r="I1576" s="131"/>
      <c r="J1576" s="131"/>
      <c r="K1576" s="131"/>
      <c r="L1576" s="131"/>
      <c r="M1576" s="131"/>
      <c r="N1576" s="131"/>
      <c r="O1576" s="131"/>
      <c r="P1576" s="131"/>
      <c r="Q1576" s="131"/>
      <c r="R1576" s="131"/>
      <c r="S1576" s="131"/>
      <c r="T1576" s="131"/>
      <c r="U1576" s="131"/>
    </row>
    <row r="1577" spans="1:21" x14ac:dyDescent="0.25">
      <c r="A1577" s="131"/>
      <c r="B1577" s="131"/>
      <c r="C1577" s="131"/>
      <c r="D1577" s="131"/>
      <c r="E1577" s="133"/>
      <c r="F1577" s="131"/>
      <c r="G1577" s="131"/>
      <c r="H1577" s="131"/>
      <c r="I1577" s="131"/>
      <c r="J1577" s="131"/>
      <c r="K1577" s="131"/>
      <c r="L1577" s="131"/>
      <c r="M1577" s="131"/>
      <c r="N1577" s="131"/>
      <c r="O1577" s="131"/>
      <c r="P1577" s="131"/>
      <c r="Q1577" s="131"/>
      <c r="R1577" s="131"/>
      <c r="S1577" s="131"/>
      <c r="T1577" s="131"/>
      <c r="U1577" s="131"/>
    </row>
    <row r="1578" spans="1:21" x14ac:dyDescent="0.25">
      <c r="A1578" s="131"/>
      <c r="B1578" s="131"/>
      <c r="C1578" s="131"/>
      <c r="D1578" s="131"/>
      <c r="E1578" s="133"/>
      <c r="F1578" s="131"/>
      <c r="G1578" s="131"/>
      <c r="H1578" s="131"/>
      <c r="I1578" s="131"/>
      <c r="J1578" s="131"/>
      <c r="K1578" s="131"/>
      <c r="L1578" s="131"/>
      <c r="M1578" s="131"/>
      <c r="N1578" s="131"/>
      <c r="O1578" s="131"/>
      <c r="P1578" s="131"/>
      <c r="Q1578" s="131"/>
      <c r="R1578" s="131"/>
      <c r="S1578" s="131"/>
      <c r="T1578" s="131"/>
      <c r="U1578" s="131"/>
    </row>
    <row r="1579" spans="1:21" x14ac:dyDescent="0.25">
      <c r="A1579" s="131"/>
      <c r="B1579" s="131"/>
      <c r="C1579" s="131"/>
      <c r="D1579" s="131"/>
      <c r="E1579" s="133"/>
      <c r="F1579" s="131"/>
      <c r="G1579" s="131"/>
      <c r="H1579" s="131"/>
      <c r="I1579" s="131"/>
      <c r="J1579" s="131"/>
      <c r="K1579" s="131"/>
      <c r="L1579" s="131"/>
      <c r="M1579" s="131"/>
      <c r="N1579" s="131"/>
      <c r="O1579" s="131"/>
      <c r="P1579" s="131"/>
      <c r="Q1579" s="131"/>
      <c r="R1579" s="131"/>
      <c r="S1579" s="131"/>
      <c r="T1579" s="131"/>
      <c r="U1579" s="131"/>
    </row>
    <row r="1580" spans="1:21" x14ac:dyDescent="0.25">
      <c r="A1580" s="131"/>
      <c r="B1580" s="131"/>
      <c r="C1580" s="131"/>
      <c r="D1580" s="131"/>
      <c r="E1580" s="133"/>
      <c r="F1580" s="131"/>
      <c r="G1580" s="131"/>
      <c r="H1580" s="131"/>
      <c r="I1580" s="131"/>
      <c r="J1580" s="131"/>
      <c r="K1580" s="131"/>
      <c r="L1580" s="131"/>
      <c r="M1580" s="131"/>
      <c r="N1580" s="131"/>
      <c r="O1580" s="131"/>
      <c r="P1580" s="131"/>
      <c r="Q1580" s="131"/>
      <c r="R1580" s="131"/>
      <c r="S1580" s="131"/>
      <c r="T1580" s="131"/>
      <c r="U1580" s="131"/>
    </row>
    <row r="1581" spans="1:21" x14ac:dyDescent="0.25">
      <c r="A1581" s="131"/>
      <c r="B1581" s="131"/>
      <c r="C1581" s="131"/>
      <c r="D1581" s="131"/>
      <c r="E1581" s="133"/>
      <c r="F1581" s="131"/>
      <c r="G1581" s="131"/>
      <c r="H1581" s="131"/>
      <c r="I1581" s="131"/>
      <c r="J1581" s="131"/>
      <c r="K1581" s="131"/>
      <c r="L1581" s="131"/>
      <c r="M1581" s="131"/>
      <c r="N1581" s="131"/>
      <c r="O1581" s="131"/>
      <c r="P1581" s="131"/>
      <c r="Q1581" s="131"/>
      <c r="R1581" s="131"/>
      <c r="S1581" s="131"/>
      <c r="T1581" s="131"/>
      <c r="U1581" s="131"/>
    </row>
    <row r="1582" spans="1:21" x14ac:dyDescent="0.25">
      <c r="A1582" s="131"/>
      <c r="B1582" s="131"/>
      <c r="C1582" s="131"/>
      <c r="D1582" s="131"/>
      <c r="E1582" s="133"/>
      <c r="F1582" s="131"/>
      <c r="G1582" s="131"/>
      <c r="H1582" s="131"/>
      <c r="I1582" s="131"/>
      <c r="J1582" s="131"/>
      <c r="K1582" s="131"/>
      <c r="L1582" s="131"/>
      <c r="M1582" s="131"/>
      <c r="N1582" s="131"/>
      <c r="O1582" s="131"/>
      <c r="P1582" s="131"/>
      <c r="Q1582" s="131"/>
      <c r="R1582" s="131"/>
      <c r="S1582" s="131"/>
      <c r="T1582" s="131"/>
      <c r="U1582" s="131"/>
    </row>
    <row r="1583" spans="1:21" x14ac:dyDescent="0.25">
      <c r="A1583" s="131"/>
      <c r="B1583" s="131"/>
      <c r="C1583" s="131"/>
      <c r="D1583" s="131"/>
      <c r="E1583" s="133"/>
      <c r="F1583" s="131"/>
      <c r="G1583" s="131"/>
      <c r="H1583" s="131"/>
      <c r="I1583" s="131"/>
      <c r="J1583" s="131"/>
      <c r="K1583" s="131"/>
      <c r="L1583" s="131"/>
      <c r="M1583" s="131"/>
      <c r="N1583" s="131"/>
      <c r="O1583" s="131"/>
      <c r="P1583" s="131"/>
      <c r="Q1583" s="131"/>
      <c r="R1583" s="131"/>
      <c r="S1583" s="131"/>
      <c r="T1583" s="131"/>
      <c r="U1583" s="131"/>
    </row>
    <row r="1584" spans="1:21" x14ac:dyDescent="0.25">
      <c r="A1584" s="131"/>
      <c r="B1584" s="131"/>
      <c r="C1584" s="131"/>
      <c r="D1584" s="131"/>
      <c r="E1584" s="133"/>
      <c r="F1584" s="131"/>
      <c r="G1584" s="131"/>
      <c r="H1584" s="131"/>
      <c r="I1584" s="131"/>
      <c r="J1584" s="131"/>
      <c r="K1584" s="131"/>
      <c r="L1584" s="131"/>
      <c r="M1584" s="131"/>
      <c r="N1584" s="131"/>
      <c r="O1584" s="131"/>
      <c r="P1584" s="131"/>
      <c r="Q1584" s="131"/>
      <c r="R1584" s="131"/>
      <c r="S1584" s="131"/>
      <c r="T1584" s="131"/>
      <c r="U1584" s="131"/>
    </row>
    <row r="1585" spans="1:21" x14ac:dyDescent="0.25">
      <c r="A1585" s="131"/>
      <c r="B1585" s="131"/>
      <c r="C1585" s="131"/>
      <c r="D1585" s="131"/>
      <c r="E1585" s="133"/>
      <c r="F1585" s="131"/>
      <c r="G1585" s="131"/>
      <c r="H1585" s="131"/>
      <c r="I1585" s="131"/>
      <c r="J1585" s="131"/>
      <c r="K1585" s="131"/>
      <c r="L1585" s="131"/>
      <c r="M1585" s="131"/>
      <c r="N1585" s="131"/>
      <c r="O1585" s="131"/>
      <c r="P1585" s="131"/>
      <c r="Q1585" s="131"/>
      <c r="R1585" s="131"/>
      <c r="S1585" s="131"/>
      <c r="T1585" s="131"/>
      <c r="U1585" s="131"/>
    </row>
    <row r="1586" spans="1:21" x14ac:dyDescent="0.25">
      <c r="A1586" s="131"/>
      <c r="B1586" s="131"/>
      <c r="C1586" s="131"/>
      <c r="D1586" s="131"/>
      <c r="E1586" s="133"/>
      <c r="F1586" s="131"/>
      <c r="G1586" s="131"/>
      <c r="H1586" s="131"/>
      <c r="I1586" s="131"/>
      <c r="J1586" s="131"/>
      <c r="K1586" s="131"/>
      <c r="L1586" s="131"/>
      <c r="M1586" s="131"/>
      <c r="N1586" s="131"/>
      <c r="O1586" s="131"/>
      <c r="P1586" s="131"/>
      <c r="Q1586" s="131"/>
      <c r="R1586" s="131"/>
      <c r="S1586" s="131"/>
      <c r="T1586" s="131"/>
      <c r="U1586" s="131"/>
    </row>
    <row r="1587" spans="1:21" x14ac:dyDescent="0.25">
      <c r="A1587" s="131"/>
      <c r="B1587" s="131"/>
      <c r="C1587" s="131"/>
      <c r="D1587" s="131"/>
      <c r="E1587" s="133"/>
      <c r="F1587" s="131"/>
      <c r="G1587" s="131"/>
      <c r="H1587" s="131"/>
      <c r="I1587" s="131"/>
      <c r="J1587" s="131"/>
      <c r="K1587" s="131"/>
      <c r="L1587" s="131"/>
      <c r="M1587" s="131"/>
      <c r="N1587" s="131"/>
      <c r="O1587" s="131"/>
      <c r="P1587" s="131"/>
      <c r="Q1587" s="131"/>
      <c r="R1587" s="131"/>
      <c r="S1587" s="131"/>
      <c r="T1587" s="131"/>
      <c r="U1587" s="131"/>
    </row>
    <row r="1588" spans="1:21" x14ac:dyDescent="0.25">
      <c r="A1588" s="131"/>
      <c r="B1588" s="131"/>
      <c r="C1588" s="131"/>
      <c r="D1588" s="131"/>
      <c r="E1588" s="133"/>
      <c r="F1588" s="131"/>
      <c r="G1588" s="131"/>
      <c r="H1588" s="131"/>
      <c r="I1588" s="131"/>
      <c r="J1588" s="131"/>
      <c r="K1588" s="131"/>
      <c r="L1588" s="131"/>
      <c r="M1588" s="131"/>
      <c r="N1588" s="131"/>
      <c r="O1588" s="131"/>
      <c r="P1588" s="131"/>
      <c r="Q1588" s="131"/>
      <c r="R1588" s="131"/>
      <c r="S1588" s="131"/>
      <c r="T1588" s="131"/>
      <c r="U1588" s="131"/>
    </row>
    <row r="1589" spans="1:21" x14ac:dyDescent="0.25">
      <c r="A1589" s="131"/>
      <c r="B1589" s="131"/>
      <c r="C1589" s="131"/>
      <c r="D1589" s="131"/>
      <c r="E1589" s="133"/>
      <c r="F1589" s="131"/>
      <c r="G1589" s="131"/>
      <c r="H1589" s="131"/>
      <c r="I1589" s="131"/>
      <c r="J1589" s="131"/>
      <c r="K1589" s="131"/>
      <c r="L1589" s="131"/>
      <c r="M1589" s="131"/>
      <c r="N1589" s="131"/>
      <c r="O1589" s="131"/>
      <c r="P1589" s="131"/>
      <c r="Q1589" s="131"/>
      <c r="R1589" s="131"/>
      <c r="S1589" s="131"/>
      <c r="T1589" s="131"/>
      <c r="U1589" s="131"/>
    </row>
    <row r="1590" spans="1:21" x14ac:dyDescent="0.25">
      <c r="A1590" s="131"/>
      <c r="B1590" s="131"/>
      <c r="C1590" s="131"/>
      <c r="D1590" s="131"/>
      <c r="E1590" s="133"/>
      <c r="F1590" s="131"/>
      <c r="G1590" s="131"/>
      <c r="H1590" s="131"/>
      <c r="I1590" s="131"/>
      <c r="J1590" s="131"/>
      <c r="K1590" s="131"/>
      <c r="L1590" s="131"/>
      <c r="M1590" s="131"/>
      <c r="N1590" s="131"/>
      <c r="O1590" s="131"/>
      <c r="P1590" s="131"/>
      <c r="Q1590" s="131"/>
      <c r="R1590" s="131"/>
      <c r="S1590" s="131"/>
      <c r="T1590" s="131"/>
      <c r="U1590" s="131"/>
    </row>
    <row r="1591" spans="1:21" x14ac:dyDescent="0.25">
      <c r="A1591" s="131"/>
      <c r="B1591" s="131"/>
      <c r="C1591" s="131"/>
      <c r="D1591" s="131"/>
      <c r="E1591" s="133"/>
      <c r="F1591" s="131"/>
      <c r="G1591" s="131"/>
      <c r="H1591" s="131"/>
      <c r="I1591" s="131"/>
      <c r="J1591" s="131"/>
      <c r="K1591" s="131"/>
      <c r="L1591" s="131"/>
      <c r="M1591" s="131"/>
      <c r="N1591" s="131"/>
      <c r="O1591" s="131"/>
      <c r="P1591" s="131"/>
      <c r="Q1591" s="131"/>
      <c r="R1591" s="131"/>
      <c r="S1591" s="131"/>
      <c r="T1591" s="131"/>
      <c r="U1591" s="131"/>
    </row>
    <row r="1592" spans="1:21" x14ac:dyDescent="0.25">
      <c r="A1592" s="131"/>
      <c r="B1592" s="131"/>
      <c r="C1592" s="131"/>
      <c r="D1592" s="131"/>
      <c r="E1592" s="133"/>
      <c r="F1592" s="131"/>
      <c r="G1592" s="131"/>
      <c r="H1592" s="131"/>
      <c r="I1592" s="131"/>
      <c r="J1592" s="131"/>
      <c r="K1592" s="131"/>
      <c r="L1592" s="131"/>
      <c r="M1592" s="131"/>
      <c r="N1592" s="131"/>
      <c r="O1592" s="131"/>
      <c r="P1592" s="131"/>
      <c r="Q1592" s="131"/>
      <c r="R1592" s="131"/>
      <c r="S1592" s="131"/>
      <c r="T1592" s="131"/>
      <c r="U1592" s="131"/>
    </row>
    <row r="1593" spans="1:21" x14ac:dyDescent="0.25">
      <c r="A1593" s="131"/>
      <c r="B1593" s="131"/>
      <c r="C1593" s="131"/>
      <c r="D1593" s="131"/>
      <c r="E1593" s="133"/>
      <c r="F1593" s="131"/>
      <c r="G1593" s="131"/>
      <c r="H1593" s="131"/>
      <c r="I1593" s="131"/>
      <c r="J1593" s="131"/>
      <c r="K1593" s="131"/>
      <c r="L1593" s="131"/>
      <c r="M1593" s="131"/>
      <c r="N1593" s="131"/>
      <c r="O1593" s="131"/>
      <c r="P1593" s="131"/>
      <c r="Q1593" s="131"/>
      <c r="R1593" s="131"/>
      <c r="S1593" s="131"/>
      <c r="T1593" s="131"/>
      <c r="U1593" s="131"/>
    </row>
    <row r="1594" spans="1:21" x14ac:dyDescent="0.25">
      <c r="A1594" s="131"/>
      <c r="B1594" s="131"/>
      <c r="C1594" s="131"/>
      <c r="D1594" s="131"/>
      <c r="E1594" s="133"/>
      <c r="F1594" s="131"/>
      <c r="G1594" s="131"/>
      <c r="H1594" s="131"/>
      <c r="I1594" s="131"/>
      <c r="J1594" s="131"/>
      <c r="K1594" s="131"/>
      <c r="L1594" s="131"/>
      <c r="M1594" s="131"/>
      <c r="N1594" s="131"/>
      <c r="O1594" s="131"/>
      <c r="P1594" s="131"/>
      <c r="Q1594" s="131"/>
      <c r="R1594" s="131"/>
      <c r="S1594" s="131"/>
      <c r="T1594" s="131"/>
      <c r="U1594" s="131"/>
    </row>
    <row r="1595" spans="1:21" x14ac:dyDescent="0.25">
      <c r="A1595" s="131"/>
      <c r="B1595" s="131"/>
      <c r="C1595" s="131"/>
      <c r="D1595" s="131"/>
      <c r="E1595" s="133"/>
      <c r="F1595" s="131"/>
      <c r="G1595" s="131"/>
      <c r="H1595" s="131"/>
      <c r="I1595" s="131"/>
      <c r="J1595" s="131"/>
      <c r="K1595" s="131"/>
      <c r="L1595" s="131"/>
      <c r="M1595" s="131"/>
      <c r="N1595" s="131"/>
      <c r="O1595" s="131"/>
      <c r="P1595" s="131"/>
      <c r="Q1595" s="131"/>
      <c r="R1595" s="131"/>
      <c r="S1595" s="131"/>
      <c r="T1595" s="131"/>
      <c r="U1595" s="131"/>
    </row>
    <row r="1596" spans="1:21" x14ac:dyDescent="0.25">
      <c r="A1596" s="131"/>
      <c r="B1596" s="131"/>
      <c r="C1596" s="131"/>
      <c r="D1596" s="131"/>
      <c r="E1596" s="133"/>
      <c r="F1596" s="131"/>
      <c r="G1596" s="131"/>
      <c r="H1596" s="131"/>
      <c r="I1596" s="131"/>
      <c r="J1596" s="131"/>
      <c r="K1596" s="131"/>
      <c r="L1596" s="131"/>
      <c r="M1596" s="131"/>
      <c r="N1596" s="131"/>
      <c r="O1596" s="131"/>
      <c r="P1596" s="131"/>
      <c r="Q1596" s="131"/>
      <c r="R1596" s="131"/>
      <c r="S1596" s="131"/>
      <c r="T1596" s="131"/>
      <c r="U1596" s="131"/>
    </row>
    <row r="1597" spans="1:21" x14ac:dyDescent="0.25">
      <c r="A1597" s="131"/>
      <c r="B1597" s="131"/>
      <c r="C1597" s="131"/>
      <c r="D1597" s="131"/>
      <c r="E1597" s="133"/>
      <c r="F1597" s="131"/>
      <c r="G1597" s="131"/>
      <c r="H1597" s="131"/>
      <c r="I1597" s="131"/>
      <c r="J1597" s="131"/>
      <c r="K1597" s="131"/>
      <c r="L1597" s="131"/>
      <c r="M1597" s="131"/>
      <c r="N1597" s="131"/>
      <c r="O1597" s="131"/>
      <c r="P1597" s="131"/>
      <c r="Q1597" s="131"/>
      <c r="R1597" s="131"/>
      <c r="S1597" s="131"/>
      <c r="T1597" s="131"/>
      <c r="U1597" s="131"/>
    </row>
    <row r="1598" spans="1:21" x14ac:dyDescent="0.25">
      <c r="A1598" s="131"/>
      <c r="B1598" s="131"/>
      <c r="C1598" s="131"/>
      <c r="D1598" s="131"/>
      <c r="E1598" s="133"/>
      <c r="F1598" s="131"/>
      <c r="G1598" s="131"/>
      <c r="H1598" s="131"/>
      <c r="I1598" s="131"/>
      <c r="J1598" s="131"/>
      <c r="K1598" s="131"/>
      <c r="L1598" s="131"/>
      <c r="M1598" s="131"/>
      <c r="N1598" s="131"/>
      <c r="O1598" s="131"/>
      <c r="P1598" s="131"/>
      <c r="Q1598" s="131"/>
      <c r="R1598" s="131"/>
      <c r="S1598" s="131"/>
      <c r="T1598" s="131"/>
      <c r="U1598" s="131"/>
    </row>
    <row r="1599" spans="1:21" x14ac:dyDescent="0.25">
      <c r="A1599" s="131"/>
      <c r="B1599" s="131"/>
      <c r="C1599" s="131"/>
      <c r="D1599" s="131"/>
      <c r="E1599" s="133"/>
      <c r="F1599" s="131"/>
      <c r="G1599" s="131"/>
      <c r="H1599" s="131"/>
      <c r="I1599" s="131"/>
      <c r="J1599" s="131"/>
      <c r="K1599" s="131"/>
      <c r="L1599" s="131"/>
      <c r="M1599" s="131"/>
      <c r="N1599" s="131"/>
      <c r="O1599" s="131"/>
      <c r="P1599" s="131"/>
      <c r="Q1599" s="131"/>
      <c r="R1599" s="131"/>
      <c r="S1599" s="131"/>
      <c r="T1599" s="131"/>
      <c r="U1599" s="131"/>
    </row>
    <row r="1600" spans="1:21" x14ac:dyDescent="0.25">
      <c r="A1600" s="131"/>
      <c r="B1600" s="131"/>
      <c r="C1600" s="131"/>
      <c r="D1600" s="131"/>
      <c r="E1600" s="133"/>
      <c r="F1600" s="131"/>
      <c r="G1600" s="131"/>
      <c r="H1600" s="131"/>
      <c r="I1600" s="131"/>
      <c r="J1600" s="131"/>
      <c r="K1600" s="131"/>
      <c r="L1600" s="131"/>
      <c r="M1600" s="131"/>
      <c r="N1600" s="131"/>
      <c r="O1600" s="131"/>
      <c r="P1600" s="131"/>
      <c r="Q1600" s="131"/>
      <c r="R1600" s="131"/>
      <c r="S1600" s="131"/>
      <c r="T1600" s="131"/>
      <c r="U1600" s="131"/>
    </row>
    <row r="1601" spans="1:21" x14ac:dyDescent="0.25">
      <c r="A1601" s="131"/>
      <c r="B1601" s="131"/>
      <c r="C1601" s="131"/>
      <c r="D1601" s="131"/>
      <c r="E1601" s="133"/>
      <c r="F1601" s="131"/>
      <c r="G1601" s="131"/>
      <c r="H1601" s="131"/>
      <c r="I1601" s="131"/>
      <c r="J1601" s="131"/>
      <c r="K1601" s="131"/>
      <c r="L1601" s="131"/>
      <c r="M1601" s="131"/>
      <c r="N1601" s="131"/>
      <c r="O1601" s="131"/>
      <c r="P1601" s="131"/>
      <c r="Q1601" s="131"/>
      <c r="R1601" s="131"/>
      <c r="S1601" s="131"/>
      <c r="T1601" s="131"/>
      <c r="U1601" s="131"/>
    </row>
    <row r="1602" spans="1:21" x14ac:dyDescent="0.25">
      <c r="A1602" s="131"/>
      <c r="B1602" s="131"/>
      <c r="C1602" s="131"/>
      <c r="D1602" s="131"/>
      <c r="E1602" s="133"/>
      <c r="F1602" s="131"/>
      <c r="G1602" s="131"/>
      <c r="H1602" s="131"/>
      <c r="I1602" s="131"/>
      <c r="J1602" s="131"/>
      <c r="K1602" s="131"/>
      <c r="L1602" s="131"/>
      <c r="M1602" s="131"/>
      <c r="N1602" s="131"/>
      <c r="O1602" s="131"/>
      <c r="P1602" s="131"/>
      <c r="Q1602" s="131"/>
      <c r="R1602" s="131"/>
      <c r="S1602" s="131"/>
      <c r="T1602" s="131"/>
      <c r="U1602" s="131"/>
    </row>
    <row r="1603" spans="1:21" x14ac:dyDescent="0.25">
      <c r="A1603" s="131"/>
      <c r="B1603" s="131"/>
      <c r="C1603" s="131"/>
      <c r="D1603" s="131"/>
      <c r="E1603" s="133"/>
      <c r="F1603" s="131"/>
      <c r="G1603" s="131"/>
      <c r="H1603" s="131"/>
      <c r="I1603" s="131"/>
      <c r="J1603" s="131"/>
      <c r="K1603" s="131"/>
      <c r="L1603" s="131"/>
      <c r="M1603" s="131"/>
      <c r="N1603" s="131"/>
      <c r="O1603" s="131"/>
      <c r="P1603" s="131"/>
      <c r="Q1603" s="131"/>
      <c r="R1603" s="131"/>
      <c r="S1603" s="131"/>
      <c r="T1603" s="131"/>
      <c r="U1603" s="131"/>
    </row>
    <row r="1604" spans="1:21" x14ac:dyDescent="0.25">
      <c r="A1604" s="131"/>
      <c r="B1604" s="131"/>
      <c r="C1604" s="131"/>
      <c r="D1604" s="131"/>
      <c r="E1604" s="133"/>
      <c r="F1604" s="131"/>
      <c r="G1604" s="131"/>
      <c r="H1604" s="131"/>
      <c r="I1604" s="131"/>
      <c r="J1604" s="131"/>
      <c r="K1604" s="131"/>
      <c r="L1604" s="131"/>
      <c r="M1604" s="131"/>
      <c r="N1604" s="131"/>
      <c r="O1604" s="131"/>
      <c r="P1604" s="131"/>
      <c r="Q1604" s="131"/>
      <c r="R1604" s="131"/>
      <c r="S1604" s="131"/>
      <c r="T1604" s="131"/>
      <c r="U1604" s="131"/>
    </row>
    <row r="1605" spans="1:21" x14ac:dyDescent="0.25">
      <c r="A1605" s="131"/>
      <c r="B1605" s="131"/>
      <c r="C1605" s="131"/>
      <c r="D1605" s="131"/>
      <c r="E1605" s="133"/>
      <c r="F1605" s="131"/>
      <c r="G1605" s="131"/>
      <c r="H1605" s="131"/>
      <c r="I1605" s="131"/>
      <c r="J1605" s="131"/>
      <c r="K1605" s="131"/>
      <c r="L1605" s="131"/>
      <c r="M1605" s="131"/>
      <c r="N1605" s="131"/>
      <c r="O1605" s="131"/>
      <c r="P1605" s="131"/>
      <c r="Q1605" s="131"/>
      <c r="R1605" s="131"/>
      <c r="S1605" s="131"/>
      <c r="T1605" s="131"/>
      <c r="U1605" s="131"/>
    </row>
    <row r="1606" spans="1:21" x14ac:dyDescent="0.25">
      <c r="A1606" s="131"/>
      <c r="B1606" s="131"/>
      <c r="C1606" s="131"/>
      <c r="D1606" s="131"/>
      <c r="E1606" s="133"/>
      <c r="F1606" s="131"/>
      <c r="G1606" s="131"/>
      <c r="H1606" s="131"/>
      <c r="I1606" s="131"/>
      <c r="J1606" s="131"/>
      <c r="K1606" s="131"/>
      <c r="L1606" s="131"/>
      <c r="M1606" s="131"/>
      <c r="N1606" s="131"/>
      <c r="O1606" s="131"/>
      <c r="P1606" s="131"/>
      <c r="Q1606" s="131"/>
      <c r="R1606" s="131"/>
      <c r="S1606" s="131"/>
      <c r="T1606" s="131"/>
      <c r="U1606" s="131"/>
    </row>
    <row r="1607" spans="1:21" x14ac:dyDescent="0.25">
      <c r="A1607" s="131"/>
      <c r="B1607" s="131"/>
      <c r="C1607" s="131"/>
      <c r="D1607" s="131"/>
      <c r="E1607" s="133"/>
      <c r="F1607" s="131"/>
      <c r="G1607" s="131"/>
      <c r="H1607" s="131"/>
      <c r="I1607" s="131"/>
      <c r="J1607" s="131"/>
      <c r="K1607" s="131"/>
      <c r="L1607" s="131"/>
      <c r="M1607" s="131"/>
      <c r="N1607" s="131"/>
      <c r="O1607" s="131"/>
      <c r="P1607" s="131"/>
      <c r="Q1607" s="131"/>
      <c r="R1607" s="131"/>
      <c r="S1607" s="131"/>
      <c r="T1607" s="131"/>
      <c r="U1607" s="131"/>
    </row>
    <row r="1608" spans="1:21" x14ac:dyDescent="0.25">
      <c r="A1608" s="131"/>
      <c r="B1608" s="131"/>
      <c r="C1608" s="131"/>
      <c r="D1608" s="131"/>
      <c r="E1608" s="133"/>
      <c r="F1608" s="131"/>
      <c r="G1608" s="131"/>
      <c r="H1608" s="131"/>
      <c r="I1608" s="131"/>
      <c r="J1608" s="131"/>
      <c r="K1608" s="131"/>
      <c r="L1608" s="131"/>
      <c r="M1608" s="131"/>
      <c r="N1608" s="131"/>
      <c r="O1608" s="131"/>
      <c r="P1608" s="131"/>
      <c r="Q1608" s="131"/>
      <c r="R1608" s="131"/>
      <c r="S1608" s="131"/>
      <c r="T1608" s="131"/>
      <c r="U1608" s="131"/>
    </row>
    <row r="1609" spans="1:21" x14ac:dyDescent="0.25">
      <c r="A1609" s="131"/>
      <c r="B1609" s="131"/>
      <c r="C1609" s="131"/>
      <c r="D1609" s="131"/>
      <c r="E1609" s="133"/>
      <c r="F1609" s="131"/>
      <c r="G1609" s="131"/>
      <c r="H1609" s="131"/>
      <c r="I1609" s="131"/>
      <c r="J1609" s="131"/>
      <c r="K1609" s="131"/>
      <c r="L1609" s="131"/>
      <c r="M1609" s="131"/>
      <c r="N1609" s="131"/>
      <c r="O1609" s="131"/>
      <c r="P1609" s="131"/>
      <c r="Q1609" s="131"/>
      <c r="R1609" s="131"/>
      <c r="S1609" s="131"/>
      <c r="T1609" s="131"/>
      <c r="U1609" s="131"/>
    </row>
    <row r="1610" spans="1:21" x14ac:dyDescent="0.25">
      <c r="A1610" s="131"/>
      <c r="B1610" s="131"/>
      <c r="C1610" s="131"/>
      <c r="D1610" s="131"/>
      <c r="E1610" s="133"/>
      <c r="F1610" s="131"/>
      <c r="G1610" s="131"/>
      <c r="H1610" s="131"/>
      <c r="I1610" s="131"/>
      <c r="J1610" s="131"/>
      <c r="K1610" s="131"/>
      <c r="L1610" s="131"/>
      <c r="M1610" s="131"/>
      <c r="N1610" s="131"/>
      <c r="O1610" s="131"/>
      <c r="P1610" s="131"/>
      <c r="Q1610" s="131"/>
      <c r="R1610" s="131"/>
      <c r="S1610" s="131"/>
      <c r="T1610" s="131"/>
      <c r="U1610" s="131"/>
    </row>
    <row r="1611" spans="1:21" x14ac:dyDescent="0.25">
      <c r="A1611" s="131"/>
      <c r="B1611" s="131"/>
      <c r="C1611" s="131"/>
      <c r="D1611" s="131"/>
      <c r="E1611" s="133"/>
      <c r="F1611" s="131"/>
      <c r="G1611" s="131"/>
      <c r="H1611" s="131"/>
      <c r="I1611" s="131"/>
      <c r="J1611" s="131"/>
      <c r="K1611" s="131"/>
      <c r="L1611" s="131"/>
      <c r="M1611" s="131"/>
      <c r="N1611" s="131"/>
      <c r="O1611" s="131"/>
      <c r="P1611" s="131"/>
      <c r="Q1611" s="131"/>
      <c r="R1611" s="131"/>
      <c r="S1611" s="131"/>
      <c r="T1611" s="131"/>
      <c r="U1611" s="131"/>
    </row>
    <row r="1612" spans="1:21" x14ac:dyDescent="0.25">
      <c r="A1612" s="131"/>
      <c r="B1612" s="131"/>
      <c r="C1612" s="131"/>
      <c r="D1612" s="131"/>
      <c r="E1612" s="133"/>
      <c r="F1612" s="131"/>
      <c r="G1612" s="131"/>
      <c r="H1612" s="131"/>
      <c r="I1612" s="131"/>
      <c r="J1612" s="131"/>
      <c r="K1612" s="131"/>
      <c r="L1612" s="131"/>
      <c r="M1612" s="131"/>
      <c r="N1612" s="131"/>
      <c r="O1612" s="131"/>
      <c r="P1612" s="131"/>
      <c r="Q1612" s="131"/>
      <c r="R1612" s="131"/>
      <c r="S1612" s="131"/>
      <c r="T1612" s="131"/>
      <c r="U1612" s="131"/>
    </row>
    <row r="1613" spans="1:21" x14ac:dyDescent="0.25">
      <c r="A1613" s="131"/>
      <c r="B1613" s="131"/>
      <c r="C1613" s="131"/>
      <c r="D1613" s="131"/>
      <c r="E1613" s="133"/>
      <c r="F1613" s="131"/>
      <c r="G1613" s="131"/>
      <c r="H1613" s="131"/>
      <c r="I1613" s="131"/>
      <c r="J1613" s="131"/>
      <c r="K1613" s="131"/>
      <c r="L1613" s="131"/>
      <c r="M1613" s="131"/>
      <c r="N1613" s="131"/>
      <c r="O1613" s="131"/>
      <c r="P1613" s="131"/>
      <c r="Q1613" s="131"/>
      <c r="R1613" s="131"/>
      <c r="S1613" s="131"/>
      <c r="T1613" s="131"/>
      <c r="U1613" s="131"/>
    </row>
    <row r="1614" spans="1:21" x14ac:dyDescent="0.25">
      <c r="A1614" s="131"/>
      <c r="B1614" s="131"/>
      <c r="C1614" s="131"/>
      <c r="D1614" s="131"/>
      <c r="E1614" s="133"/>
      <c r="F1614" s="131"/>
      <c r="G1614" s="131"/>
      <c r="H1614" s="131"/>
      <c r="I1614" s="131"/>
      <c r="J1614" s="131"/>
      <c r="K1614" s="131"/>
      <c r="L1614" s="131"/>
      <c r="M1614" s="131"/>
      <c r="N1614" s="131"/>
      <c r="O1614" s="131"/>
      <c r="P1614" s="131"/>
      <c r="Q1614" s="131"/>
      <c r="R1614" s="131"/>
      <c r="S1614" s="131"/>
      <c r="T1614" s="131"/>
      <c r="U1614" s="131"/>
    </row>
    <row r="1615" spans="1:21" x14ac:dyDescent="0.25">
      <c r="A1615" s="131"/>
      <c r="B1615" s="131"/>
      <c r="C1615" s="131"/>
      <c r="D1615" s="131"/>
      <c r="E1615" s="133"/>
      <c r="F1615" s="131"/>
      <c r="G1615" s="131"/>
      <c r="H1615" s="131"/>
      <c r="I1615" s="131"/>
      <c r="J1615" s="131"/>
      <c r="K1615" s="131"/>
      <c r="L1615" s="131"/>
      <c r="M1615" s="131"/>
      <c r="N1615" s="131"/>
      <c r="O1615" s="131"/>
      <c r="P1615" s="131"/>
      <c r="Q1615" s="131"/>
      <c r="R1615" s="131"/>
      <c r="S1615" s="131"/>
      <c r="T1615" s="131"/>
      <c r="U1615" s="131"/>
    </row>
    <row r="1616" spans="1:21" x14ac:dyDescent="0.25">
      <c r="A1616" s="131"/>
      <c r="B1616" s="131"/>
      <c r="C1616" s="131"/>
      <c r="D1616" s="131"/>
      <c r="E1616" s="133"/>
      <c r="F1616" s="131"/>
      <c r="G1616" s="131"/>
      <c r="H1616" s="131"/>
      <c r="I1616" s="131"/>
      <c r="J1616" s="131"/>
      <c r="K1616" s="131"/>
      <c r="L1616" s="131"/>
      <c r="M1616" s="131"/>
      <c r="N1616" s="131"/>
      <c r="O1616" s="131"/>
      <c r="P1616" s="131"/>
      <c r="Q1616" s="131"/>
      <c r="R1616" s="131"/>
      <c r="S1616" s="131"/>
      <c r="T1616" s="131"/>
      <c r="U1616" s="131"/>
    </row>
    <row r="1617" spans="1:21" x14ac:dyDescent="0.25">
      <c r="A1617" s="131"/>
      <c r="B1617" s="131"/>
      <c r="C1617" s="131"/>
      <c r="D1617" s="131"/>
      <c r="E1617" s="133"/>
      <c r="F1617" s="131"/>
      <c r="G1617" s="131"/>
      <c r="H1617" s="131"/>
      <c r="I1617" s="131"/>
      <c r="J1617" s="131"/>
      <c r="K1617" s="131"/>
      <c r="L1617" s="131"/>
      <c r="M1617" s="131"/>
      <c r="N1617" s="131"/>
      <c r="O1617" s="131"/>
      <c r="P1617" s="131"/>
      <c r="Q1617" s="131"/>
      <c r="R1617" s="131"/>
      <c r="S1617" s="131"/>
      <c r="T1617" s="131"/>
      <c r="U1617" s="131"/>
    </row>
    <row r="1618" spans="1:21" x14ac:dyDescent="0.25">
      <c r="A1618" s="131"/>
      <c r="B1618" s="131"/>
      <c r="C1618" s="131"/>
      <c r="D1618" s="131"/>
      <c r="E1618" s="133"/>
      <c r="F1618" s="131"/>
      <c r="G1618" s="131"/>
      <c r="H1618" s="131"/>
      <c r="I1618" s="131"/>
      <c r="J1618" s="131"/>
      <c r="K1618" s="131"/>
      <c r="L1618" s="131"/>
      <c r="M1618" s="131"/>
      <c r="N1618" s="131"/>
      <c r="O1618" s="131"/>
      <c r="P1618" s="131"/>
      <c r="Q1618" s="131"/>
      <c r="R1618" s="131"/>
      <c r="S1618" s="131"/>
      <c r="T1618" s="131"/>
      <c r="U1618" s="131"/>
    </row>
    <row r="1619" spans="1:21" x14ac:dyDescent="0.25">
      <c r="A1619" s="131"/>
      <c r="B1619" s="131"/>
      <c r="C1619" s="131"/>
      <c r="D1619" s="131"/>
      <c r="E1619" s="133"/>
      <c r="F1619" s="131"/>
      <c r="G1619" s="131"/>
      <c r="H1619" s="131"/>
      <c r="I1619" s="131"/>
      <c r="J1619" s="131"/>
      <c r="K1619" s="131"/>
      <c r="L1619" s="131"/>
      <c r="M1619" s="131"/>
      <c r="N1619" s="131"/>
      <c r="O1619" s="131"/>
      <c r="P1619" s="131"/>
      <c r="Q1619" s="131"/>
      <c r="R1619" s="131"/>
      <c r="S1619" s="131"/>
      <c r="T1619" s="131"/>
      <c r="U1619" s="131"/>
    </row>
    <row r="1620" spans="1:21" x14ac:dyDescent="0.25">
      <c r="A1620" s="131"/>
      <c r="B1620" s="131"/>
      <c r="C1620" s="131"/>
      <c r="D1620" s="131"/>
      <c r="E1620" s="133"/>
      <c r="F1620" s="131"/>
      <c r="G1620" s="131"/>
      <c r="H1620" s="131"/>
      <c r="I1620" s="131"/>
      <c r="J1620" s="131"/>
      <c r="K1620" s="131"/>
      <c r="L1620" s="131"/>
      <c r="M1620" s="131"/>
      <c r="N1620" s="131"/>
      <c r="O1620" s="131"/>
      <c r="P1620" s="131"/>
      <c r="Q1620" s="131"/>
      <c r="R1620" s="131"/>
      <c r="S1620" s="131"/>
      <c r="T1620" s="131"/>
      <c r="U1620" s="131"/>
    </row>
    <row r="1621" spans="1:21" x14ac:dyDescent="0.25">
      <c r="A1621" s="131"/>
      <c r="B1621" s="131"/>
      <c r="C1621" s="131"/>
      <c r="D1621" s="131"/>
      <c r="E1621" s="133"/>
      <c r="F1621" s="131"/>
      <c r="G1621" s="131"/>
      <c r="H1621" s="131"/>
      <c r="I1621" s="131"/>
      <c r="J1621" s="131"/>
      <c r="K1621" s="131"/>
      <c r="L1621" s="131"/>
      <c r="M1621" s="131"/>
      <c r="N1621" s="131"/>
      <c r="O1621" s="131"/>
      <c r="P1621" s="131"/>
      <c r="Q1621" s="131"/>
      <c r="R1621" s="131"/>
      <c r="S1621" s="131"/>
      <c r="T1621" s="131"/>
      <c r="U1621" s="131"/>
    </row>
    <row r="1622" spans="1:21" x14ac:dyDescent="0.25">
      <c r="A1622" s="131"/>
      <c r="B1622" s="131"/>
      <c r="C1622" s="131"/>
      <c r="D1622" s="131"/>
      <c r="E1622" s="133"/>
      <c r="F1622" s="131"/>
      <c r="G1622" s="131"/>
      <c r="H1622" s="131"/>
      <c r="I1622" s="131"/>
      <c r="J1622" s="131"/>
      <c r="K1622" s="131"/>
      <c r="L1622" s="131"/>
      <c r="M1622" s="131"/>
      <c r="N1622" s="131"/>
      <c r="O1622" s="131"/>
      <c r="P1622" s="131"/>
      <c r="Q1622" s="131"/>
      <c r="R1622" s="131"/>
      <c r="S1622" s="131"/>
      <c r="T1622" s="131"/>
      <c r="U1622" s="131"/>
    </row>
    <row r="1623" spans="1:21" x14ac:dyDescent="0.25">
      <c r="A1623" s="131"/>
      <c r="B1623" s="131"/>
      <c r="C1623" s="131"/>
      <c r="D1623" s="131"/>
      <c r="E1623" s="133"/>
      <c r="F1623" s="131"/>
      <c r="G1623" s="131"/>
      <c r="H1623" s="131"/>
      <c r="I1623" s="131"/>
      <c r="J1623" s="131"/>
      <c r="K1623" s="131"/>
      <c r="L1623" s="131"/>
      <c r="M1623" s="131"/>
      <c r="N1623" s="131"/>
      <c r="O1623" s="131"/>
      <c r="P1623" s="131"/>
      <c r="Q1623" s="131"/>
      <c r="R1623" s="131"/>
      <c r="S1623" s="131"/>
      <c r="T1623" s="131"/>
      <c r="U1623" s="131"/>
    </row>
    <row r="1624" spans="1:21" x14ac:dyDescent="0.25">
      <c r="A1624" s="131"/>
      <c r="B1624" s="131"/>
      <c r="C1624" s="131"/>
      <c r="D1624" s="131"/>
      <c r="E1624" s="133"/>
      <c r="F1624" s="131"/>
      <c r="G1624" s="131"/>
      <c r="H1624" s="131"/>
      <c r="I1624" s="131"/>
      <c r="J1624" s="131"/>
      <c r="K1624" s="131"/>
      <c r="L1624" s="131"/>
      <c r="M1624" s="131"/>
      <c r="N1624" s="131"/>
      <c r="O1624" s="131"/>
      <c r="P1624" s="131"/>
      <c r="Q1624" s="131"/>
      <c r="R1624" s="131"/>
      <c r="S1624" s="131"/>
      <c r="T1624" s="131"/>
      <c r="U1624" s="131"/>
    </row>
    <row r="1625" spans="1:21" x14ac:dyDescent="0.25">
      <c r="A1625" s="131"/>
      <c r="B1625" s="131"/>
      <c r="C1625" s="131"/>
      <c r="D1625" s="131"/>
      <c r="E1625" s="133"/>
      <c r="F1625" s="131"/>
      <c r="G1625" s="131"/>
      <c r="H1625" s="131"/>
      <c r="I1625" s="131"/>
      <c r="J1625" s="131"/>
      <c r="K1625" s="131"/>
      <c r="L1625" s="131"/>
      <c r="M1625" s="131"/>
      <c r="N1625" s="131"/>
      <c r="O1625" s="131"/>
      <c r="P1625" s="131"/>
      <c r="Q1625" s="131"/>
      <c r="R1625" s="131"/>
      <c r="S1625" s="131"/>
      <c r="T1625" s="131"/>
      <c r="U1625" s="131"/>
    </row>
    <row r="1626" spans="1:21" x14ac:dyDescent="0.25">
      <c r="A1626" s="131"/>
      <c r="B1626" s="131"/>
      <c r="C1626" s="131"/>
      <c r="D1626" s="131"/>
      <c r="E1626" s="133"/>
      <c r="F1626" s="131"/>
      <c r="G1626" s="131"/>
      <c r="H1626" s="131"/>
      <c r="I1626" s="131"/>
      <c r="J1626" s="131"/>
      <c r="K1626" s="131"/>
      <c r="L1626" s="131"/>
      <c r="M1626" s="131"/>
      <c r="N1626" s="131"/>
      <c r="O1626" s="131"/>
      <c r="P1626" s="131"/>
      <c r="Q1626" s="131"/>
      <c r="R1626" s="131"/>
      <c r="S1626" s="131"/>
      <c r="T1626" s="131"/>
      <c r="U1626" s="131"/>
    </row>
    <row r="1627" spans="1:21" x14ac:dyDescent="0.25">
      <c r="A1627" s="131"/>
      <c r="B1627" s="131"/>
      <c r="C1627" s="131"/>
      <c r="D1627" s="131"/>
      <c r="E1627" s="133"/>
      <c r="F1627" s="131"/>
      <c r="G1627" s="131"/>
      <c r="H1627" s="131"/>
      <c r="I1627" s="131"/>
      <c r="J1627" s="131"/>
      <c r="K1627" s="131"/>
      <c r="L1627" s="131"/>
      <c r="M1627" s="131"/>
      <c r="N1627" s="131"/>
      <c r="O1627" s="131"/>
      <c r="P1627" s="131"/>
      <c r="Q1627" s="131"/>
      <c r="R1627" s="131"/>
      <c r="S1627" s="131"/>
      <c r="T1627" s="131"/>
      <c r="U1627" s="131"/>
    </row>
    <row r="1628" spans="1:21" x14ac:dyDescent="0.25">
      <c r="A1628" s="131"/>
      <c r="B1628" s="131"/>
      <c r="C1628" s="131"/>
      <c r="D1628" s="131"/>
      <c r="E1628" s="133"/>
      <c r="F1628" s="131"/>
      <c r="G1628" s="131"/>
      <c r="H1628" s="131"/>
      <c r="I1628" s="131"/>
      <c r="J1628" s="131"/>
      <c r="K1628" s="131"/>
      <c r="L1628" s="131"/>
      <c r="M1628" s="131"/>
      <c r="N1628" s="131"/>
      <c r="O1628" s="131"/>
      <c r="P1628" s="131"/>
      <c r="Q1628" s="131"/>
      <c r="R1628" s="131"/>
      <c r="S1628" s="131"/>
      <c r="T1628" s="131"/>
      <c r="U1628" s="131"/>
    </row>
    <row r="1629" spans="1:21" x14ac:dyDescent="0.25">
      <c r="A1629" s="131"/>
      <c r="B1629" s="131"/>
      <c r="C1629" s="131"/>
      <c r="D1629" s="131"/>
      <c r="E1629" s="133"/>
      <c r="F1629" s="131"/>
      <c r="G1629" s="131"/>
      <c r="H1629" s="131"/>
      <c r="I1629" s="131"/>
      <c r="J1629" s="131"/>
      <c r="K1629" s="131"/>
      <c r="L1629" s="131"/>
      <c r="M1629" s="131"/>
      <c r="N1629" s="131"/>
      <c r="O1629" s="131"/>
      <c r="P1629" s="131"/>
      <c r="Q1629" s="131"/>
      <c r="R1629" s="131"/>
      <c r="S1629" s="131"/>
      <c r="T1629" s="131"/>
      <c r="U1629" s="131"/>
    </row>
    <row r="1630" spans="1:21" x14ac:dyDescent="0.25">
      <c r="A1630" s="131"/>
      <c r="B1630" s="131"/>
      <c r="C1630" s="131"/>
      <c r="D1630" s="131"/>
      <c r="E1630" s="133"/>
      <c r="F1630" s="131"/>
      <c r="G1630" s="131"/>
      <c r="H1630" s="131"/>
      <c r="I1630" s="131"/>
      <c r="J1630" s="131"/>
      <c r="K1630" s="131"/>
      <c r="L1630" s="131"/>
      <c r="M1630" s="131"/>
      <c r="N1630" s="131"/>
      <c r="O1630" s="131"/>
      <c r="P1630" s="131"/>
      <c r="Q1630" s="131"/>
      <c r="R1630" s="131"/>
      <c r="S1630" s="131"/>
      <c r="T1630" s="131"/>
      <c r="U1630" s="131"/>
    </row>
    <row r="1631" spans="1:21" x14ac:dyDescent="0.25">
      <c r="A1631" s="131"/>
      <c r="B1631" s="131"/>
      <c r="C1631" s="131"/>
      <c r="D1631" s="131"/>
      <c r="E1631" s="133"/>
      <c r="F1631" s="131"/>
      <c r="G1631" s="131"/>
      <c r="H1631" s="131"/>
      <c r="I1631" s="131"/>
      <c r="J1631" s="131"/>
      <c r="K1631" s="131"/>
      <c r="L1631" s="131"/>
      <c r="M1631" s="131"/>
      <c r="N1631" s="131"/>
      <c r="O1631" s="131"/>
      <c r="P1631" s="131"/>
      <c r="Q1631" s="131"/>
      <c r="R1631" s="131"/>
      <c r="S1631" s="131"/>
      <c r="T1631" s="131"/>
      <c r="U1631" s="131"/>
    </row>
    <row r="1632" spans="1:21" x14ac:dyDescent="0.25">
      <c r="A1632" s="131"/>
      <c r="B1632" s="131"/>
      <c r="C1632" s="131"/>
      <c r="D1632" s="131"/>
      <c r="E1632" s="133"/>
      <c r="F1632" s="131"/>
      <c r="G1632" s="131"/>
      <c r="H1632" s="131"/>
      <c r="I1632" s="131"/>
      <c r="J1632" s="131"/>
      <c r="K1632" s="131"/>
      <c r="L1632" s="131"/>
      <c r="M1632" s="131"/>
      <c r="N1632" s="131"/>
      <c r="O1632" s="131"/>
      <c r="P1632" s="131"/>
      <c r="Q1632" s="131"/>
      <c r="R1632" s="131"/>
      <c r="S1632" s="131"/>
      <c r="T1632" s="131"/>
      <c r="U1632" s="131"/>
    </row>
    <row r="1633" spans="1:21" x14ac:dyDescent="0.25">
      <c r="A1633" s="131"/>
      <c r="B1633" s="131"/>
      <c r="C1633" s="131"/>
      <c r="D1633" s="131"/>
      <c r="E1633" s="133"/>
      <c r="F1633" s="131"/>
      <c r="G1633" s="131"/>
      <c r="H1633" s="131"/>
      <c r="I1633" s="131"/>
      <c r="J1633" s="131"/>
      <c r="K1633" s="131"/>
      <c r="L1633" s="131"/>
      <c r="M1633" s="131"/>
      <c r="N1633" s="131"/>
      <c r="O1633" s="131"/>
      <c r="P1633" s="131"/>
      <c r="Q1633" s="131"/>
      <c r="R1633" s="131"/>
      <c r="S1633" s="131"/>
      <c r="T1633" s="131"/>
      <c r="U1633" s="131"/>
    </row>
    <row r="1634" spans="1:21" x14ac:dyDescent="0.25">
      <c r="A1634" s="131"/>
      <c r="B1634" s="131"/>
      <c r="C1634" s="131"/>
      <c r="D1634" s="131"/>
      <c r="E1634" s="133"/>
      <c r="F1634" s="131"/>
      <c r="G1634" s="131"/>
      <c r="H1634" s="131"/>
      <c r="I1634" s="131"/>
      <c r="J1634" s="131"/>
      <c r="K1634" s="131"/>
      <c r="L1634" s="131"/>
      <c r="M1634" s="131"/>
      <c r="N1634" s="131"/>
      <c r="O1634" s="131"/>
      <c r="P1634" s="131"/>
      <c r="Q1634" s="131"/>
      <c r="R1634" s="131"/>
      <c r="S1634" s="131"/>
      <c r="T1634" s="131"/>
      <c r="U1634" s="131"/>
    </row>
    <row r="1635" spans="1:21" x14ac:dyDescent="0.25">
      <c r="A1635" s="131"/>
      <c r="B1635" s="131"/>
      <c r="C1635" s="131"/>
      <c r="D1635" s="131"/>
      <c r="E1635" s="133"/>
      <c r="F1635" s="131"/>
      <c r="G1635" s="131"/>
      <c r="H1635" s="131"/>
      <c r="I1635" s="131"/>
      <c r="J1635" s="131"/>
      <c r="K1635" s="131"/>
      <c r="L1635" s="131"/>
      <c r="M1635" s="131"/>
      <c r="N1635" s="131"/>
      <c r="O1635" s="131"/>
      <c r="P1635" s="131"/>
      <c r="Q1635" s="131"/>
      <c r="R1635" s="131"/>
      <c r="S1635" s="131"/>
      <c r="T1635" s="131"/>
      <c r="U1635" s="131"/>
    </row>
    <row r="1636" spans="1:21" x14ac:dyDescent="0.25">
      <c r="A1636" s="131"/>
      <c r="B1636" s="131"/>
      <c r="C1636" s="131"/>
      <c r="D1636" s="131"/>
      <c r="E1636" s="133"/>
      <c r="F1636" s="131"/>
      <c r="G1636" s="131"/>
      <c r="H1636" s="131"/>
      <c r="I1636" s="131"/>
      <c r="J1636" s="131"/>
      <c r="K1636" s="131"/>
      <c r="L1636" s="131"/>
      <c r="M1636" s="131"/>
      <c r="N1636" s="131"/>
      <c r="O1636" s="131"/>
      <c r="P1636" s="131"/>
      <c r="Q1636" s="131"/>
      <c r="R1636" s="131"/>
      <c r="S1636" s="131"/>
      <c r="T1636" s="131"/>
      <c r="U1636" s="131"/>
    </row>
    <row r="1637" spans="1:21" x14ac:dyDescent="0.25">
      <c r="A1637" s="131"/>
      <c r="B1637" s="131"/>
      <c r="C1637" s="131"/>
      <c r="D1637" s="131"/>
      <c r="E1637" s="133"/>
      <c r="F1637" s="131"/>
      <c r="G1637" s="131"/>
      <c r="H1637" s="131"/>
      <c r="I1637" s="131"/>
      <c r="J1637" s="131"/>
      <c r="K1637" s="131"/>
      <c r="L1637" s="131"/>
      <c r="M1637" s="131"/>
      <c r="N1637" s="131"/>
      <c r="O1637" s="131"/>
      <c r="P1637" s="131"/>
      <c r="Q1637" s="131"/>
      <c r="R1637" s="131"/>
      <c r="S1637" s="131"/>
      <c r="T1637" s="131"/>
      <c r="U1637" s="131"/>
    </row>
    <row r="1638" spans="1:21" x14ac:dyDescent="0.25">
      <c r="A1638" s="131"/>
      <c r="B1638" s="131"/>
      <c r="C1638" s="131"/>
      <c r="D1638" s="131"/>
      <c r="E1638" s="133"/>
      <c r="F1638" s="131"/>
      <c r="G1638" s="131"/>
      <c r="H1638" s="131"/>
      <c r="I1638" s="131"/>
      <c r="J1638" s="131"/>
      <c r="K1638" s="131"/>
      <c r="L1638" s="131"/>
      <c r="M1638" s="131"/>
      <c r="N1638" s="131"/>
      <c r="O1638" s="131"/>
      <c r="P1638" s="131"/>
      <c r="Q1638" s="131"/>
      <c r="R1638" s="131"/>
      <c r="S1638" s="131"/>
      <c r="T1638" s="131"/>
      <c r="U1638" s="131"/>
    </row>
    <row r="1639" spans="1:21" x14ac:dyDescent="0.25">
      <c r="A1639" s="131"/>
      <c r="B1639" s="131"/>
      <c r="C1639" s="131"/>
      <c r="D1639" s="131"/>
      <c r="E1639" s="133"/>
      <c r="F1639" s="131"/>
      <c r="G1639" s="131"/>
      <c r="H1639" s="131"/>
      <c r="I1639" s="131"/>
      <c r="J1639" s="131"/>
      <c r="K1639" s="131"/>
      <c r="L1639" s="131"/>
      <c r="M1639" s="131"/>
      <c r="N1639" s="131"/>
      <c r="O1639" s="131"/>
      <c r="P1639" s="131"/>
      <c r="Q1639" s="131"/>
      <c r="R1639" s="131"/>
      <c r="S1639" s="131"/>
      <c r="T1639" s="131"/>
      <c r="U1639" s="131"/>
    </row>
    <row r="1640" spans="1:21" x14ac:dyDescent="0.25">
      <c r="A1640" s="131"/>
      <c r="B1640" s="131"/>
      <c r="C1640" s="131"/>
      <c r="D1640" s="131"/>
      <c r="E1640" s="133"/>
      <c r="F1640" s="131"/>
      <c r="G1640" s="131"/>
      <c r="H1640" s="131"/>
      <c r="I1640" s="131"/>
      <c r="J1640" s="131"/>
      <c r="K1640" s="131"/>
      <c r="L1640" s="131"/>
      <c r="M1640" s="131"/>
      <c r="N1640" s="131"/>
      <c r="O1640" s="131"/>
      <c r="P1640" s="131"/>
      <c r="Q1640" s="131"/>
      <c r="R1640" s="131"/>
      <c r="S1640" s="131"/>
      <c r="T1640" s="131"/>
      <c r="U1640" s="131"/>
    </row>
    <row r="1641" spans="1:21" x14ac:dyDescent="0.25">
      <c r="A1641" s="131"/>
      <c r="B1641" s="131"/>
      <c r="C1641" s="131"/>
      <c r="D1641" s="131"/>
      <c r="E1641" s="133"/>
      <c r="F1641" s="131"/>
      <c r="G1641" s="131"/>
      <c r="H1641" s="131"/>
      <c r="I1641" s="131"/>
      <c r="J1641" s="131"/>
      <c r="K1641" s="131"/>
      <c r="L1641" s="131"/>
      <c r="M1641" s="131"/>
      <c r="N1641" s="131"/>
      <c r="O1641" s="131"/>
      <c r="P1641" s="131"/>
      <c r="Q1641" s="131"/>
      <c r="R1641" s="131"/>
      <c r="S1641" s="131"/>
      <c r="T1641" s="131"/>
      <c r="U1641" s="131"/>
    </row>
    <row r="1642" spans="1:21" x14ac:dyDescent="0.25">
      <c r="A1642" s="131"/>
      <c r="B1642" s="131"/>
      <c r="C1642" s="131"/>
      <c r="D1642" s="131"/>
      <c r="E1642" s="133"/>
      <c r="F1642" s="131"/>
      <c r="G1642" s="131"/>
      <c r="H1642" s="131"/>
      <c r="I1642" s="131"/>
      <c r="J1642" s="131"/>
      <c r="K1642" s="131"/>
      <c r="L1642" s="131"/>
      <c r="M1642" s="131"/>
      <c r="N1642" s="131"/>
      <c r="O1642" s="131"/>
      <c r="P1642" s="131"/>
      <c r="Q1642" s="131"/>
      <c r="R1642" s="131"/>
      <c r="S1642" s="131"/>
      <c r="T1642" s="131"/>
      <c r="U1642" s="131"/>
    </row>
    <row r="1643" spans="1:21" x14ac:dyDescent="0.25">
      <c r="A1643" s="131"/>
      <c r="B1643" s="131"/>
      <c r="C1643" s="131"/>
      <c r="D1643" s="131"/>
      <c r="E1643" s="133"/>
      <c r="F1643" s="131"/>
      <c r="G1643" s="131"/>
      <c r="H1643" s="131"/>
      <c r="I1643" s="131"/>
      <c r="J1643" s="131"/>
      <c r="K1643" s="131"/>
      <c r="L1643" s="131"/>
      <c r="M1643" s="131"/>
      <c r="N1643" s="131"/>
      <c r="O1643" s="131"/>
      <c r="P1643" s="131"/>
      <c r="Q1643" s="131"/>
      <c r="R1643" s="131"/>
      <c r="S1643" s="131"/>
      <c r="T1643" s="131"/>
      <c r="U1643" s="131"/>
    </row>
    <row r="1644" spans="1:21" x14ac:dyDescent="0.25">
      <c r="A1644" s="131"/>
      <c r="B1644" s="131"/>
      <c r="C1644" s="131"/>
      <c r="D1644" s="131"/>
      <c r="E1644" s="133"/>
      <c r="F1644" s="131"/>
      <c r="G1644" s="131"/>
      <c r="H1644" s="131"/>
      <c r="I1644" s="131"/>
      <c r="J1644" s="131"/>
      <c r="K1644" s="131"/>
      <c r="L1644" s="131"/>
      <c r="M1644" s="131"/>
      <c r="N1644" s="131"/>
      <c r="O1644" s="131"/>
      <c r="P1644" s="131"/>
      <c r="Q1644" s="131"/>
      <c r="R1644" s="131"/>
      <c r="S1644" s="131"/>
      <c r="T1644" s="131"/>
      <c r="U1644" s="131"/>
    </row>
    <row r="1645" spans="1:21" x14ac:dyDescent="0.25">
      <c r="A1645" s="131"/>
      <c r="B1645" s="131"/>
      <c r="C1645" s="131"/>
      <c r="D1645" s="131"/>
      <c r="E1645" s="133"/>
      <c r="F1645" s="131"/>
      <c r="G1645" s="131"/>
      <c r="H1645" s="131"/>
      <c r="I1645" s="131"/>
      <c r="J1645" s="131"/>
      <c r="K1645" s="131"/>
      <c r="L1645" s="131"/>
      <c r="M1645" s="131"/>
      <c r="N1645" s="131"/>
      <c r="O1645" s="131"/>
      <c r="P1645" s="131"/>
      <c r="Q1645" s="131"/>
      <c r="R1645" s="131"/>
      <c r="S1645" s="131"/>
      <c r="T1645" s="131"/>
      <c r="U1645" s="131"/>
    </row>
    <row r="1646" spans="1:21" x14ac:dyDescent="0.25">
      <c r="A1646" s="131"/>
      <c r="B1646" s="131"/>
      <c r="C1646" s="131"/>
      <c r="D1646" s="131"/>
      <c r="E1646" s="133"/>
      <c r="F1646" s="131"/>
      <c r="G1646" s="131"/>
      <c r="H1646" s="131"/>
      <c r="I1646" s="131"/>
      <c r="J1646" s="131"/>
      <c r="K1646" s="131"/>
      <c r="L1646" s="131"/>
      <c r="M1646" s="131"/>
      <c r="N1646" s="131"/>
      <c r="O1646" s="131"/>
      <c r="P1646" s="131"/>
      <c r="Q1646" s="131"/>
      <c r="R1646" s="131"/>
      <c r="S1646" s="131"/>
      <c r="T1646" s="131"/>
      <c r="U1646" s="131"/>
    </row>
    <row r="1647" spans="1:21" x14ac:dyDescent="0.25">
      <c r="A1647" s="131"/>
      <c r="B1647" s="131"/>
      <c r="C1647" s="131"/>
      <c r="D1647" s="131"/>
      <c r="E1647" s="133"/>
      <c r="F1647" s="131"/>
      <c r="G1647" s="131"/>
      <c r="H1647" s="131"/>
      <c r="I1647" s="131"/>
      <c r="J1647" s="131"/>
      <c r="K1647" s="131"/>
      <c r="L1647" s="131"/>
      <c r="M1647" s="131"/>
      <c r="N1647" s="131"/>
      <c r="O1647" s="131"/>
      <c r="P1647" s="131"/>
      <c r="Q1647" s="131"/>
      <c r="R1647" s="131"/>
      <c r="S1647" s="131"/>
      <c r="T1647" s="131"/>
      <c r="U1647" s="131"/>
    </row>
    <row r="1648" spans="1:21" x14ac:dyDescent="0.25">
      <c r="A1648" s="131"/>
      <c r="B1648" s="131"/>
      <c r="C1648" s="131"/>
      <c r="D1648" s="131"/>
      <c r="E1648" s="133"/>
      <c r="F1648" s="131"/>
      <c r="G1648" s="131"/>
      <c r="H1648" s="131"/>
      <c r="I1648" s="131"/>
      <c r="J1648" s="131"/>
      <c r="K1648" s="131"/>
      <c r="L1648" s="131"/>
      <c r="M1648" s="131"/>
      <c r="N1648" s="131"/>
      <c r="O1648" s="131"/>
      <c r="P1648" s="131"/>
      <c r="Q1648" s="131"/>
      <c r="R1648" s="131"/>
      <c r="S1648" s="131"/>
      <c r="T1648" s="131"/>
      <c r="U1648" s="131"/>
    </row>
    <row r="1649" spans="1:21" x14ac:dyDescent="0.25">
      <c r="A1649" s="131"/>
      <c r="B1649" s="131"/>
      <c r="C1649" s="131"/>
      <c r="D1649" s="131"/>
      <c r="E1649" s="133"/>
      <c r="F1649" s="131"/>
      <c r="G1649" s="131"/>
      <c r="H1649" s="131"/>
      <c r="I1649" s="131"/>
      <c r="J1649" s="131"/>
      <c r="K1649" s="131"/>
      <c r="L1649" s="131"/>
      <c r="M1649" s="131"/>
      <c r="N1649" s="131"/>
      <c r="O1649" s="131"/>
      <c r="P1649" s="131"/>
      <c r="Q1649" s="131"/>
      <c r="R1649" s="131"/>
      <c r="S1649" s="131"/>
      <c r="T1649" s="131"/>
      <c r="U1649" s="131"/>
    </row>
    <row r="1650" spans="1:21" x14ac:dyDescent="0.25">
      <c r="A1650" s="131"/>
      <c r="B1650" s="131"/>
      <c r="C1650" s="131"/>
      <c r="D1650" s="131"/>
      <c r="E1650" s="133"/>
      <c r="F1650" s="131"/>
      <c r="G1650" s="131"/>
      <c r="H1650" s="131"/>
      <c r="I1650" s="131"/>
      <c r="J1650" s="131"/>
      <c r="K1650" s="131"/>
      <c r="L1650" s="131"/>
      <c r="M1650" s="131"/>
      <c r="N1650" s="131"/>
      <c r="O1650" s="131"/>
      <c r="P1650" s="131"/>
      <c r="Q1650" s="131"/>
      <c r="R1650" s="131"/>
      <c r="S1650" s="131"/>
      <c r="T1650" s="131"/>
      <c r="U1650" s="131"/>
    </row>
    <row r="1651" spans="1:21" x14ac:dyDescent="0.25">
      <c r="A1651" s="131"/>
      <c r="B1651" s="131"/>
      <c r="C1651" s="131"/>
      <c r="D1651" s="131"/>
      <c r="E1651" s="133"/>
      <c r="F1651" s="131"/>
      <c r="G1651" s="131"/>
      <c r="H1651" s="131"/>
      <c r="I1651" s="131"/>
      <c r="J1651" s="131"/>
      <c r="K1651" s="131"/>
      <c r="L1651" s="131"/>
      <c r="M1651" s="131"/>
      <c r="N1651" s="131"/>
      <c r="O1651" s="131"/>
      <c r="P1651" s="131"/>
      <c r="Q1651" s="131"/>
      <c r="R1651" s="131"/>
      <c r="S1651" s="131"/>
      <c r="T1651" s="131"/>
      <c r="U1651" s="131"/>
    </row>
    <row r="1652" spans="1:21" x14ac:dyDescent="0.25">
      <c r="A1652" s="131"/>
      <c r="B1652" s="131"/>
      <c r="C1652" s="131"/>
      <c r="D1652" s="131"/>
      <c r="E1652" s="133"/>
      <c r="F1652" s="131"/>
      <c r="G1652" s="131"/>
      <c r="H1652" s="131"/>
      <c r="I1652" s="131"/>
      <c r="J1652" s="131"/>
      <c r="K1652" s="131"/>
      <c r="L1652" s="131"/>
      <c r="M1652" s="131"/>
      <c r="N1652" s="131"/>
      <c r="O1652" s="131"/>
      <c r="P1652" s="131"/>
      <c r="Q1652" s="131"/>
      <c r="R1652" s="131"/>
      <c r="S1652" s="131"/>
      <c r="T1652" s="131"/>
      <c r="U1652" s="131"/>
    </row>
    <row r="1653" spans="1:21" x14ac:dyDescent="0.25">
      <c r="A1653" s="131"/>
      <c r="B1653" s="131"/>
      <c r="C1653" s="131"/>
      <c r="D1653" s="131"/>
      <c r="E1653" s="133"/>
      <c r="F1653" s="131"/>
      <c r="G1653" s="131"/>
      <c r="H1653" s="131"/>
      <c r="I1653" s="131"/>
      <c r="J1653" s="131"/>
      <c r="K1653" s="131"/>
      <c r="L1653" s="131"/>
      <c r="M1653" s="131"/>
      <c r="N1653" s="131"/>
      <c r="O1653" s="131"/>
      <c r="P1653" s="131"/>
      <c r="Q1653" s="131"/>
      <c r="R1653" s="131"/>
      <c r="S1653" s="131"/>
      <c r="T1653" s="131"/>
      <c r="U1653" s="131"/>
    </row>
    <row r="1654" spans="1:21" x14ac:dyDescent="0.25">
      <c r="A1654" s="131"/>
      <c r="B1654" s="131"/>
      <c r="C1654" s="131"/>
      <c r="D1654" s="131"/>
      <c r="E1654" s="133"/>
      <c r="F1654" s="131"/>
      <c r="G1654" s="131"/>
      <c r="H1654" s="131"/>
      <c r="I1654" s="131"/>
      <c r="J1654" s="131"/>
      <c r="K1654" s="131"/>
      <c r="L1654" s="131"/>
      <c r="M1654" s="131"/>
      <c r="N1654" s="131"/>
      <c r="O1654" s="131"/>
      <c r="P1654" s="131"/>
      <c r="Q1654" s="131"/>
      <c r="R1654" s="131"/>
      <c r="S1654" s="131"/>
      <c r="T1654" s="131"/>
      <c r="U1654" s="131"/>
    </row>
    <row r="1655" spans="1:21" x14ac:dyDescent="0.25">
      <c r="A1655" s="131"/>
      <c r="B1655" s="131"/>
      <c r="C1655" s="131"/>
      <c r="D1655" s="131"/>
      <c r="E1655" s="133"/>
      <c r="F1655" s="131"/>
      <c r="G1655" s="131"/>
      <c r="H1655" s="131"/>
      <c r="I1655" s="131"/>
      <c r="J1655" s="131"/>
      <c r="K1655" s="131"/>
      <c r="L1655" s="131"/>
      <c r="M1655" s="131"/>
      <c r="N1655" s="131"/>
      <c r="O1655" s="131"/>
      <c r="P1655" s="131"/>
      <c r="Q1655" s="131"/>
      <c r="R1655" s="131"/>
      <c r="S1655" s="131"/>
      <c r="T1655" s="131"/>
      <c r="U1655" s="131"/>
    </row>
    <row r="1656" spans="1:21" x14ac:dyDescent="0.25">
      <c r="A1656" s="131"/>
      <c r="B1656" s="131"/>
      <c r="C1656" s="131"/>
      <c r="D1656" s="131"/>
      <c r="E1656" s="133"/>
      <c r="F1656" s="131"/>
      <c r="G1656" s="131"/>
      <c r="H1656" s="131"/>
      <c r="I1656" s="131"/>
      <c r="J1656" s="131"/>
      <c r="K1656" s="131"/>
      <c r="L1656" s="131"/>
      <c r="M1656" s="131"/>
      <c r="N1656" s="131"/>
      <c r="O1656" s="131"/>
      <c r="P1656" s="131"/>
      <c r="Q1656" s="131"/>
      <c r="R1656" s="131"/>
      <c r="S1656" s="131"/>
      <c r="T1656" s="131"/>
      <c r="U1656" s="131"/>
    </row>
    <row r="1657" spans="1:21" x14ac:dyDescent="0.25">
      <c r="A1657" s="131"/>
      <c r="B1657" s="131"/>
      <c r="C1657" s="131"/>
      <c r="D1657" s="131"/>
      <c r="E1657" s="133"/>
      <c r="F1657" s="131"/>
      <c r="G1657" s="131"/>
      <c r="H1657" s="131"/>
      <c r="I1657" s="131"/>
      <c r="J1657" s="131"/>
      <c r="K1657" s="131"/>
      <c r="L1657" s="131"/>
      <c r="M1657" s="131"/>
      <c r="N1657" s="131"/>
      <c r="O1657" s="131"/>
      <c r="P1657" s="131"/>
      <c r="Q1657" s="131"/>
      <c r="R1657" s="131"/>
      <c r="S1657" s="131"/>
      <c r="T1657" s="131"/>
      <c r="U1657" s="131"/>
    </row>
    <row r="1658" spans="1:21" x14ac:dyDescent="0.25">
      <c r="A1658" s="131"/>
      <c r="B1658" s="131"/>
      <c r="C1658" s="131"/>
      <c r="D1658" s="131"/>
      <c r="E1658" s="133"/>
      <c r="F1658" s="131"/>
      <c r="G1658" s="131"/>
      <c r="H1658" s="131"/>
      <c r="I1658" s="131"/>
      <c r="J1658" s="131"/>
      <c r="K1658" s="131"/>
      <c r="L1658" s="131"/>
      <c r="M1658" s="131"/>
      <c r="N1658" s="131"/>
      <c r="O1658" s="131"/>
      <c r="P1658" s="131"/>
      <c r="Q1658" s="131"/>
      <c r="R1658" s="131"/>
      <c r="S1658" s="131"/>
      <c r="T1658" s="131"/>
      <c r="U1658" s="131"/>
    </row>
    <row r="1659" spans="1:21" x14ac:dyDescent="0.25">
      <c r="A1659" s="131"/>
      <c r="B1659" s="131"/>
      <c r="C1659" s="131"/>
      <c r="D1659" s="131"/>
      <c r="E1659" s="133"/>
      <c r="F1659" s="131"/>
      <c r="G1659" s="131"/>
      <c r="H1659" s="131"/>
      <c r="I1659" s="131"/>
      <c r="J1659" s="131"/>
      <c r="K1659" s="131"/>
      <c r="L1659" s="131"/>
      <c r="M1659" s="131"/>
      <c r="N1659" s="131"/>
      <c r="O1659" s="131"/>
      <c r="P1659" s="131"/>
      <c r="Q1659" s="131"/>
      <c r="R1659" s="131"/>
      <c r="S1659" s="131"/>
      <c r="T1659" s="131"/>
      <c r="U1659" s="131"/>
    </row>
    <row r="1660" spans="1:21" x14ac:dyDescent="0.25">
      <c r="A1660" s="131"/>
      <c r="B1660" s="131"/>
      <c r="C1660" s="131"/>
      <c r="D1660" s="131"/>
      <c r="E1660" s="133"/>
      <c r="F1660" s="131"/>
      <c r="G1660" s="131"/>
      <c r="H1660" s="131"/>
      <c r="I1660" s="131"/>
      <c r="J1660" s="131"/>
      <c r="K1660" s="131"/>
      <c r="L1660" s="131"/>
      <c r="M1660" s="131"/>
      <c r="N1660" s="131"/>
      <c r="O1660" s="131"/>
      <c r="P1660" s="131"/>
      <c r="Q1660" s="131"/>
      <c r="R1660" s="131"/>
      <c r="S1660" s="131"/>
      <c r="T1660" s="131"/>
      <c r="U1660" s="131"/>
    </row>
    <row r="1661" spans="1:21" x14ac:dyDescent="0.25">
      <c r="A1661" s="131"/>
      <c r="B1661" s="131"/>
      <c r="C1661" s="131"/>
      <c r="D1661" s="131"/>
      <c r="E1661" s="133"/>
      <c r="F1661" s="131"/>
      <c r="G1661" s="131"/>
      <c r="H1661" s="131"/>
      <c r="I1661" s="131"/>
      <c r="J1661" s="131"/>
      <c r="K1661" s="131"/>
      <c r="L1661" s="131"/>
      <c r="M1661" s="131"/>
      <c r="N1661" s="131"/>
      <c r="O1661" s="131"/>
      <c r="P1661" s="131"/>
      <c r="Q1661" s="131"/>
      <c r="R1661" s="131"/>
      <c r="S1661" s="131"/>
      <c r="T1661" s="131"/>
      <c r="U1661" s="131"/>
    </row>
    <row r="1662" spans="1:21" x14ac:dyDescent="0.25">
      <c r="A1662" s="131"/>
      <c r="B1662" s="131"/>
      <c r="C1662" s="131"/>
      <c r="D1662" s="131"/>
      <c r="E1662" s="133"/>
      <c r="F1662" s="131"/>
      <c r="G1662" s="131"/>
      <c r="H1662" s="131"/>
      <c r="I1662" s="131"/>
      <c r="J1662" s="131"/>
      <c r="K1662" s="131"/>
      <c r="L1662" s="131"/>
      <c r="M1662" s="131"/>
      <c r="N1662" s="131"/>
      <c r="O1662" s="131"/>
      <c r="P1662" s="131"/>
      <c r="Q1662" s="131"/>
      <c r="R1662" s="131"/>
      <c r="S1662" s="131"/>
      <c r="T1662" s="131"/>
      <c r="U1662" s="131"/>
    </row>
    <row r="1663" spans="1:21" x14ac:dyDescent="0.25">
      <c r="A1663" s="131"/>
      <c r="B1663" s="131"/>
      <c r="C1663" s="131"/>
      <c r="D1663" s="131"/>
      <c r="E1663" s="133"/>
      <c r="F1663" s="131"/>
      <c r="G1663" s="131"/>
      <c r="H1663" s="131"/>
      <c r="I1663" s="131"/>
      <c r="J1663" s="131"/>
      <c r="K1663" s="131"/>
      <c r="L1663" s="131"/>
      <c r="M1663" s="131"/>
      <c r="N1663" s="131"/>
      <c r="O1663" s="131"/>
      <c r="P1663" s="131"/>
      <c r="Q1663" s="131"/>
      <c r="R1663" s="131"/>
      <c r="S1663" s="131"/>
      <c r="T1663" s="131"/>
      <c r="U1663" s="131"/>
    </row>
    <row r="1664" spans="1:21" x14ac:dyDescent="0.25">
      <c r="A1664" s="131"/>
      <c r="B1664" s="131"/>
      <c r="C1664" s="131"/>
      <c r="D1664" s="131"/>
      <c r="E1664" s="133"/>
      <c r="F1664" s="131"/>
      <c r="G1664" s="131"/>
      <c r="H1664" s="131"/>
      <c r="I1664" s="131"/>
      <c r="J1664" s="131"/>
      <c r="K1664" s="131"/>
      <c r="L1664" s="131"/>
      <c r="M1664" s="131"/>
      <c r="N1664" s="131"/>
      <c r="O1664" s="131"/>
      <c r="P1664" s="131"/>
      <c r="Q1664" s="131"/>
      <c r="R1664" s="131"/>
      <c r="S1664" s="131"/>
      <c r="T1664" s="131"/>
      <c r="U1664" s="131"/>
    </row>
    <row r="1665" spans="1:21" x14ac:dyDescent="0.25">
      <c r="A1665" s="131"/>
      <c r="B1665" s="131"/>
      <c r="C1665" s="131"/>
      <c r="D1665" s="131"/>
      <c r="E1665" s="133"/>
      <c r="F1665" s="131"/>
      <c r="G1665" s="131"/>
      <c r="H1665" s="131"/>
      <c r="I1665" s="131"/>
      <c r="J1665" s="131"/>
      <c r="K1665" s="131"/>
      <c r="L1665" s="131"/>
      <c r="M1665" s="131"/>
      <c r="N1665" s="131"/>
      <c r="O1665" s="131"/>
      <c r="P1665" s="131"/>
      <c r="Q1665" s="131"/>
      <c r="R1665" s="131"/>
      <c r="S1665" s="131"/>
      <c r="T1665" s="131"/>
      <c r="U1665" s="131"/>
    </row>
    <row r="1666" spans="1:21" x14ac:dyDescent="0.25">
      <c r="A1666" s="131"/>
      <c r="B1666" s="131"/>
      <c r="C1666" s="131"/>
      <c r="D1666" s="131"/>
      <c r="E1666" s="133"/>
      <c r="F1666" s="131"/>
      <c r="G1666" s="131"/>
      <c r="H1666" s="131"/>
      <c r="I1666" s="131"/>
      <c r="J1666" s="131"/>
      <c r="K1666" s="131"/>
      <c r="L1666" s="131"/>
      <c r="M1666" s="131"/>
      <c r="N1666" s="131"/>
      <c r="O1666" s="131"/>
      <c r="P1666" s="131"/>
      <c r="Q1666" s="131"/>
      <c r="R1666" s="131"/>
      <c r="S1666" s="131"/>
      <c r="T1666" s="131"/>
      <c r="U1666" s="131"/>
    </row>
    <row r="1667" spans="1:21" x14ac:dyDescent="0.25">
      <c r="A1667" s="131"/>
      <c r="B1667" s="131"/>
      <c r="C1667" s="131"/>
      <c r="D1667" s="131"/>
      <c r="E1667" s="133"/>
      <c r="F1667" s="131"/>
      <c r="G1667" s="131"/>
      <c r="H1667" s="131"/>
      <c r="I1667" s="131"/>
      <c r="J1667" s="131"/>
      <c r="K1667" s="131"/>
      <c r="L1667" s="131"/>
      <c r="M1667" s="131"/>
      <c r="N1667" s="131"/>
      <c r="O1667" s="131"/>
      <c r="P1667" s="131"/>
      <c r="Q1667" s="131"/>
      <c r="R1667" s="131"/>
      <c r="S1667" s="131"/>
      <c r="T1667" s="131"/>
      <c r="U1667" s="131"/>
    </row>
    <row r="1668" spans="1:21" x14ac:dyDescent="0.25">
      <c r="A1668" s="131"/>
      <c r="B1668" s="131"/>
      <c r="C1668" s="131"/>
      <c r="D1668" s="131"/>
      <c r="E1668" s="133"/>
      <c r="F1668" s="131"/>
      <c r="G1668" s="131"/>
      <c r="H1668" s="131"/>
      <c r="I1668" s="131"/>
      <c r="J1668" s="131"/>
      <c r="K1668" s="131"/>
      <c r="L1668" s="131"/>
      <c r="M1668" s="131"/>
      <c r="N1668" s="131"/>
      <c r="O1668" s="131"/>
      <c r="P1668" s="131"/>
      <c r="Q1668" s="131"/>
      <c r="R1668" s="131"/>
      <c r="S1668" s="131"/>
      <c r="T1668" s="131"/>
      <c r="U1668" s="131"/>
    </row>
    <row r="1669" spans="1:21" x14ac:dyDescent="0.25">
      <c r="A1669" s="131"/>
      <c r="B1669" s="131"/>
      <c r="C1669" s="131"/>
      <c r="D1669" s="131"/>
      <c r="E1669" s="133"/>
      <c r="F1669" s="131"/>
      <c r="G1669" s="131"/>
      <c r="H1669" s="131"/>
      <c r="I1669" s="131"/>
      <c r="J1669" s="131"/>
      <c r="K1669" s="131"/>
      <c r="L1669" s="131"/>
      <c r="M1669" s="131"/>
      <c r="N1669" s="131"/>
      <c r="O1669" s="131"/>
      <c r="P1669" s="131"/>
      <c r="Q1669" s="131"/>
      <c r="R1669" s="131"/>
      <c r="S1669" s="131"/>
      <c r="T1669" s="131"/>
      <c r="U1669" s="131"/>
    </row>
    <row r="1670" spans="1:21" x14ac:dyDescent="0.25">
      <c r="A1670" s="131"/>
      <c r="B1670" s="131"/>
      <c r="C1670" s="131"/>
      <c r="D1670" s="131"/>
      <c r="E1670" s="133"/>
      <c r="F1670" s="131"/>
      <c r="G1670" s="131"/>
      <c r="H1670" s="131"/>
      <c r="I1670" s="131"/>
      <c r="J1670" s="131"/>
      <c r="K1670" s="131"/>
      <c r="L1670" s="131"/>
      <c r="M1670" s="131"/>
      <c r="N1670" s="131"/>
      <c r="O1670" s="131"/>
      <c r="P1670" s="131"/>
      <c r="Q1670" s="131"/>
      <c r="R1670" s="131"/>
      <c r="S1670" s="131"/>
      <c r="T1670" s="131"/>
      <c r="U1670" s="131"/>
    </row>
    <row r="1671" spans="1:21" x14ac:dyDescent="0.25">
      <c r="A1671" s="131"/>
      <c r="B1671" s="131"/>
      <c r="C1671" s="131"/>
      <c r="D1671" s="131"/>
      <c r="E1671" s="133"/>
      <c r="F1671" s="131"/>
      <c r="G1671" s="131"/>
      <c r="H1671" s="131"/>
      <c r="I1671" s="131"/>
      <c r="J1671" s="131"/>
      <c r="K1671" s="131"/>
      <c r="L1671" s="131"/>
      <c r="M1671" s="131"/>
      <c r="N1671" s="131"/>
      <c r="O1671" s="131"/>
      <c r="P1671" s="131"/>
      <c r="Q1671" s="131"/>
      <c r="R1671" s="131"/>
      <c r="S1671" s="131"/>
      <c r="T1671" s="131"/>
      <c r="U1671" s="131"/>
    </row>
    <row r="1672" spans="1:21" x14ac:dyDescent="0.25">
      <c r="A1672" s="131"/>
      <c r="B1672" s="131"/>
      <c r="C1672" s="131"/>
      <c r="D1672" s="131"/>
      <c r="E1672" s="133"/>
      <c r="F1672" s="131"/>
      <c r="G1672" s="131"/>
      <c r="H1672" s="131"/>
      <c r="I1672" s="131"/>
      <c r="J1672" s="131"/>
      <c r="K1672" s="131"/>
      <c r="L1672" s="131"/>
      <c r="M1672" s="131"/>
      <c r="N1672" s="131"/>
      <c r="O1672" s="131"/>
      <c r="P1672" s="131"/>
      <c r="Q1672" s="131"/>
      <c r="R1672" s="131"/>
      <c r="S1672" s="131"/>
      <c r="T1672" s="131"/>
      <c r="U1672" s="131"/>
    </row>
    <row r="1673" spans="1:21" x14ac:dyDescent="0.25">
      <c r="A1673" s="131"/>
      <c r="B1673" s="131"/>
      <c r="C1673" s="131"/>
      <c r="D1673" s="131"/>
      <c r="E1673" s="133"/>
      <c r="F1673" s="131"/>
      <c r="G1673" s="131"/>
      <c r="H1673" s="131"/>
      <c r="I1673" s="131"/>
      <c r="J1673" s="131"/>
      <c r="K1673" s="131"/>
      <c r="L1673" s="131"/>
      <c r="M1673" s="131"/>
      <c r="N1673" s="131"/>
      <c r="O1673" s="131"/>
      <c r="P1673" s="131"/>
      <c r="Q1673" s="131"/>
      <c r="R1673" s="131"/>
      <c r="S1673" s="131"/>
      <c r="T1673" s="131"/>
      <c r="U1673" s="131"/>
    </row>
    <row r="1674" spans="1:21" x14ac:dyDescent="0.25">
      <c r="A1674" s="131"/>
      <c r="B1674" s="131"/>
      <c r="C1674" s="131"/>
      <c r="D1674" s="131"/>
      <c r="E1674" s="133"/>
      <c r="F1674" s="131"/>
      <c r="G1674" s="131"/>
      <c r="H1674" s="131"/>
      <c r="I1674" s="131"/>
      <c r="J1674" s="131"/>
      <c r="K1674" s="131"/>
      <c r="L1674" s="131"/>
      <c r="M1674" s="131"/>
      <c r="N1674" s="131"/>
      <c r="O1674" s="131"/>
      <c r="P1674" s="131"/>
      <c r="Q1674" s="131"/>
      <c r="R1674" s="131"/>
      <c r="S1674" s="131"/>
      <c r="T1674" s="131"/>
      <c r="U1674" s="131"/>
    </row>
    <row r="1675" spans="1:21" x14ac:dyDescent="0.25">
      <c r="A1675" s="131"/>
      <c r="B1675" s="131"/>
      <c r="C1675" s="131"/>
      <c r="D1675" s="131"/>
      <c r="E1675" s="133"/>
      <c r="F1675" s="131"/>
      <c r="G1675" s="131"/>
      <c r="H1675" s="131"/>
      <c r="I1675" s="131"/>
      <c r="J1675" s="131"/>
      <c r="K1675" s="131"/>
      <c r="L1675" s="131"/>
      <c r="M1675" s="131"/>
      <c r="N1675" s="131"/>
      <c r="O1675" s="131"/>
      <c r="P1675" s="131"/>
      <c r="Q1675" s="131"/>
      <c r="R1675" s="131"/>
      <c r="S1675" s="131"/>
      <c r="T1675" s="131"/>
      <c r="U1675" s="131"/>
    </row>
    <row r="1676" spans="1:21" x14ac:dyDescent="0.25">
      <c r="A1676" s="131"/>
      <c r="B1676" s="131"/>
      <c r="C1676" s="131"/>
      <c r="D1676" s="131"/>
      <c r="E1676" s="133"/>
      <c r="F1676" s="131"/>
      <c r="G1676" s="131"/>
      <c r="H1676" s="131"/>
      <c r="I1676" s="131"/>
      <c r="J1676" s="131"/>
      <c r="K1676" s="131"/>
      <c r="L1676" s="131"/>
      <c r="M1676" s="131"/>
      <c r="N1676" s="131"/>
      <c r="O1676" s="131"/>
      <c r="P1676" s="131"/>
      <c r="Q1676" s="131"/>
      <c r="R1676" s="131"/>
      <c r="S1676" s="131"/>
      <c r="T1676" s="131"/>
      <c r="U1676" s="131"/>
    </row>
    <row r="1677" spans="1:21" x14ac:dyDescent="0.25">
      <c r="A1677" s="131"/>
      <c r="B1677" s="131"/>
      <c r="C1677" s="131"/>
      <c r="D1677" s="131"/>
      <c r="E1677" s="133"/>
      <c r="F1677" s="131"/>
      <c r="G1677" s="131"/>
      <c r="H1677" s="131"/>
      <c r="I1677" s="131"/>
      <c r="J1677" s="131"/>
      <c r="K1677" s="131"/>
      <c r="L1677" s="131"/>
      <c r="M1677" s="131"/>
      <c r="N1677" s="131"/>
      <c r="O1677" s="131"/>
      <c r="P1677" s="131"/>
      <c r="Q1677" s="131"/>
      <c r="R1677" s="131"/>
      <c r="S1677" s="131"/>
      <c r="T1677" s="131"/>
      <c r="U1677" s="131"/>
    </row>
    <row r="1678" spans="1:21" x14ac:dyDescent="0.25">
      <c r="A1678" s="131"/>
      <c r="B1678" s="131"/>
      <c r="C1678" s="131"/>
      <c r="D1678" s="131"/>
      <c r="E1678" s="133"/>
      <c r="F1678" s="131"/>
      <c r="G1678" s="131"/>
      <c r="H1678" s="131"/>
      <c r="I1678" s="131"/>
      <c r="J1678" s="131"/>
      <c r="K1678" s="131"/>
      <c r="L1678" s="131"/>
      <c r="M1678" s="131"/>
      <c r="N1678" s="131"/>
      <c r="O1678" s="131"/>
      <c r="P1678" s="131"/>
      <c r="Q1678" s="131"/>
      <c r="R1678" s="131"/>
      <c r="S1678" s="131"/>
      <c r="T1678" s="131"/>
      <c r="U1678" s="131"/>
    </row>
    <row r="1679" spans="1:21" x14ac:dyDescent="0.25">
      <c r="A1679" s="131"/>
      <c r="B1679" s="131"/>
      <c r="C1679" s="131"/>
      <c r="D1679" s="131"/>
      <c r="E1679" s="133"/>
      <c r="F1679" s="131"/>
      <c r="G1679" s="131"/>
      <c r="H1679" s="131"/>
      <c r="I1679" s="131"/>
      <c r="J1679" s="131"/>
      <c r="K1679" s="131"/>
      <c r="L1679" s="131"/>
      <c r="M1679" s="131"/>
      <c r="N1679" s="131"/>
      <c r="O1679" s="131"/>
      <c r="P1679" s="131"/>
      <c r="Q1679" s="131"/>
      <c r="R1679" s="131"/>
      <c r="S1679" s="131"/>
      <c r="T1679" s="131"/>
      <c r="U1679" s="131"/>
    </row>
    <row r="1680" spans="1:21" x14ac:dyDescent="0.25">
      <c r="A1680" s="131"/>
      <c r="B1680" s="131"/>
      <c r="C1680" s="131"/>
      <c r="D1680" s="131"/>
      <c r="E1680" s="133"/>
      <c r="F1680" s="131"/>
      <c r="G1680" s="131"/>
      <c r="H1680" s="131"/>
      <c r="I1680" s="131"/>
      <c r="J1680" s="131"/>
      <c r="K1680" s="131"/>
      <c r="L1680" s="131"/>
      <c r="M1680" s="131"/>
      <c r="N1680" s="131"/>
      <c r="O1680" s="131"/>
      <c r="P1680" s="131"/>
      <c r="Q1680" s="131"/>
      <c r="R1680" s="131"/>
      <c r="S1680" s="131"/>
      <c r="T1680" s="131"/>
      <c r="U1680" s="131"/>
    </row>
    <row r="1681" spans="1:21" x14ac:dyDescent="0.25">
      <c r="A1681" s="131"/>
      <c r="B1681" s="131"/>
      <c r="C1681" s="131"/>
      <c r="D1681" s="131"/>
      <c r="E1681" s="133"/>
      <c r="F1681" s="131"/>
      <c r="G1681" s="131"/>
      <c r="H1681" s="131"/>
      <c r="I1681" s="131"/>
      <c r="J1681" s="131"/>
      <c r="K1681" s="131"/>
      <c r="L1681" s="131"/>
      <c r="M1681" s="131"/>
      <c r="N1681" s="131"/>
      <c r="O1681" s="131"/>
      <c r="P1681" s="131"/>
      <c r="Q1681" s="131"/>
      <c r="R1681" s="131"/>
      <c r="S1681" s="131"/>
      <c r="T1681" s="131"/>
      <c r="U1681" s="131"/>
    </row>
    <row r="1682" spans="1:21" x14ac:dyDescent="0.25">
      <c r="A1682" s="131"/>
      <c r="B1682" s="131"/>
      <c r="C1682" s="131"/>
      <c r="D1682" s="131"/>
      <c r="E1682" s="133"/>
      <c r="F1682" s="131"/>
      <c r="G1682" s="131"/>
      <c r="H1682" s="131"/>
      <c r="I1682" s="131"/>
      <c r="J1682" s="131"/>
      <c r="K1682" s="131"/>
      <c r="L1682" s="131"/>
      <c r="M1682" s="131"/>
      <c r="N1682" s="131"/>
      <c r="O1682" s="131"/>
      <c r="P1682" s="131"/>
      <c r="Q1682" s="131"/>
      <c r="R1682" s="131"/>
      <c r="S1682" s="131"/>
      <c r="T1682" s="131"/>
      <c r="U1682" s="131"/>
    </row>
    <row r="1683" spans="1:21" x14ac:dyDescent="0.25">
      <c r="A1683" s="131"/>
      <c r="B1683" s="131"/>
      <c r="C1683" s="131"/>
      <c r="D1683" s="131"/>
      <c r="E1683" s="133"/>
      <c r="F1683" s="131"/>
      <c r="G1683" s="131"/>
      <c r="H1683" s="131"/>
      <c r="I1683" s="131"/>
      <c r="J1683" s="131"/>
      <c r="K1683" s="131"/>
      <c r="L1683" s="131"/>
      <c r="M1683" s="131"/>
      <c r="N1683" s="131"/>
      <c r="O1683" s="131"/>
      <c r="P1683" s="131"/>
      <c r="Q1683" s="131"/>
      <c r="R1683" s="131"/>
      <c r="S1683" s="131"/>
      <c r="T1683" s="131"/>
      <c r="U1683" s="131"/>
    </row>
    <row r="1684" spans="1:21" x14ac:dyDescent="0.25">
      <c r="A1684" s="131"/>
      <c r="B1684" s="131"/>
      <c r="C1684" s="131"/>
      <c r="D1684" s="131"/>
      <c r="E1684" s="133"/>
      <c r="F1684" s="131"/>
      <c r="G1684" s="131"/>
      <c r="H1684" s="131"/>
      <c r="I1684" s="131"/>
      <c r="J1684" s="131"/>
      <c r="K1684" s="131"/>
      <c r="L1684" s="131"/>
      <c r="M1684" s="131"/>
      <c r="N1684" s="131"/>
      <c r="O1684" s="131"/>
      <c r="P1684" s="131"/>
      <c r="Q1684" s="131"/>
      <c r="R1684" s="131"/>
      <c r="S1684" s="131"/>
      <c r="T1684" s="131"/>
      <c r="U1684" s="131"/>
    </row>
    <row r="1685" spans="1:21" x14ac:dyDescent="0.25">
      <c r="A1685" s="131"/>
      <c r="B1685" s="131"/>
      <c r="C1685" s="131"/>
      <c r="D1685" s="131"/>
      <c r="E1685" s="133"/>
      <c r="F1685" s="131"/>
      <c r="G1685" s="131"/>
      <c r="H1685" s="131"/>
      <c r="I1685" s="131"/>
      <c r="J1685" s="131"/>
      <c r="K1685" s="131"/>
      <c r="L1685" s="131"/>
      <c r="M1685" s="131"/>
      <c r="N1685" s="131"/>
      <c r="O1685" s="131"/>
      <c r="P1685" s="131"/>
      <c r="Q1685" s="131"/>
      <c r="R1685" s="131"/>
      <c r="S1685" s="131"/>
      <c r="T1685" s="131"/>
      <c r="U1685" s="131"/>
    </row>
    <row r="1686" spans="1:21" x14ac:dyDescent="0.25">
      <c r="A1686" s="131"/>
      <c r="B1686" s="131"/>
      <c r="C1686" s="131"/>
      <c r="D1686" s="131"/>
      <c r="E1686" s="133"/>
      <c r="F1686" s="131"/>
      <c r="G1686" s="131"/>
      <c r="H1686" s="131"/>
      <c r="I1686" s="131"/>
      <c r="J1686" s="131"/>
      <c r="K1686" s="131"/>
      <c r="L1686" s="131"/>
      <c r="M1686" s="131"/>
      <c r="N1686" s="131"/>
      <c r="O1686" s="131"/>
      <c r="P1686" s="131"/>
      <c r="Q1686" s="131"/>
      <c r="R1686" s="131"/>
      <c r="S1686" s="131"/>
      <c r="T1686" s="131"/>
      <c r="U1686" s="131"/>
    </row>
    <row r="1687" spans="1:21" x14ac:dyDescent="0.25">
      <c r="A1687" s="131"/>
      <c r="B1687" s="131"/>
      <c r="C1687" s="131"/>
      <c r="D1687" s="131"/>
      <c r="E1687" s="133"/>
      <c r="F1687" s="131"/>
      <c r="G1687" s="131"/>
      <c r="H1687" s="131"/>
      <c r="I1687" s="131"/>
      <c r="J1687" s="131"/>
      <c r="K1687" s="131"/>
      <c r="L1687" s="131"/>
      <c r="M1687" s="131"/>
      <c r="N1687" s="131"/>
      <c r="O1687" s="131"/>
      <c r="P1687" s="131"/>
      <c r="Q1687" s="131"/>
      <c r="R1687" s="131"/>
      <c r="S1687" s="131"/>
      <c r="T1687" s="131"/>
      <c r="U1687" s="131"/>
    </row>
    <row r="1688" spans="1:21" x14ac:dyDescent="0.25">
      <c r="A1688" s="131"/>
      <c r="B1688" s="131"/>
      <c r="C1688" s="131"/>
      <c r="D1688" s="131"/>
      <c r="E1688" s="133"/>
      <c r="F1688" s="131"/>
      <c r="G1688" s="131"/>
      <c r="H1688" s="131"/>
      <c r="I1688" s="131"/>
      <c r="J1688" s="131"/>
      <c r="K1688" s="131"/>
      <c r="L1688" s="131"/>
      <c r="M1688" s="131"/>
      <c r="N1688" s="131"/>
      <c r="O1688" s="131"/>
      <c r="P1688" s="131"/>
      <c r="Q1688" s="131"/>
      <c r="R1688" s="131"/>
      <c r="S1688" s="131"/>
      <c r="T1688" s="131"/>
      <c r="U1688" s="131"/>
    </row>
    <row r="1689" spans="1:21" x14ac:dyDescent="0.25">
      <c r="A1689" s="131"/>
      <c r="B1689" s="131"/>
      <c r="C1689" s="131"/>
      <c r="D1689" s="131"/>
      <c r="E1689" s="133"/>
      <c r="F1689" s="131"/>
      <c r="G1689" s="131"/>
      <c r="H1689" s="131"/>
      <c r="I1689" s="131"/>
      <c r="J1689" s="131"/>
      <c r="K1689" s="131"/>
      <c r="L1689" s="131"/>
      <c r="M1689" s="131"/>
      <c r="N1689" s="131"/>
      <c r="O1689" s="131"/>
      <c r="P1689" s="131"/>
      <c r="Q1689" s="131"/>
      <c r="R1689" s="131"/>
      <c r="S1689" s="131"/>
      <c r="T1689" s="131"/>
      <c r="U1689" s="131"/>
    </row>
    <row r="1690" spans="1:21" x14ac:dyDescent="0.25">
      <c r="A1690" s="131"/>
      <c r="B1690" s="131"/>
      <c r="C1690" s="131"/>
      <c r="D1690" s="131"/>
      <c r="E1690" s="133"/>
      <c r="F1690" s="131"/>
      <c r="G1690" s="131"/>
      <c r="H1690" s="131"/>
      <c r="I1690" s="131"/>
      <c r="J1690" s="131"/>
      <c r="K1690" s="131"/>
      <c r="L1690" s="131"/>
      <c r="M1690" s="131"/>
      <c r="N1690" s="131"/>
      <c r="O1690" s="131"/>
      <c r="P1690" s="131"/>
      <c r="Q1690" s="131"/>
      <c r="R1690" s="131"/>
      <c r="S1690" s="131"/>
      <c r="T1690" s="131"/>
      <c r="U1690" s="131"/>
    </row>
    <row r="1691" spans="1:21" x14ac:dyDescent="0.25">
      <c r="A1691" s="131"/>
      <c r="B1691" s="131"/>
      <c r="C1691" s="131"/>
      <c r="D1691" s="131"/>
      <c r="E1691" s="133"/>
      <c r="F1691" s="131"/>
      <c r="G1691" s="131"/>
      <c r="H1691" s="131"/>
      <c r="I1691" s="131"/>
      <c r="J1691" s="131"/>
      <c r="K1691" s="131"/>
      <c r="L1691" s="131"/>
      <c r="M1691" s="131"/>
      <c r="N1691" s="131"/>
      <c r="O1691" s="131"/>
      <c r="P1691" s="131"/>
      <c r="Q1691" s="131"/>
      <c r="R1691" s="131"/>
      <c r="S1691" s="131"/>
      <c r="T1691" s="131"/>
      <c r="U1691" s="131"/>
    </row>
    <row r="1692" spans="1:21" x14ac:dyDescent="0.25">
      <c r="A1692" s="131"/>
      <c r="B1692" s="131"/>
      <c r="C1692" s="131"/>
      <c r="D1692" s="131"/>
      <c r="E1692" s="133"/>
      <c r="F1692" s="131"/>
      <c r="G1692" s="131"/>
      <c r="H1692" s="131"/>
      <c r="I1692" s="131"/>
      <c r="J1692" s="131"/>
      <c r="K1692" s="131"/>
      <c r="L1692" s="131"/>
      <c r="M1692" s="131"/>
      <c r="N1692" s="131"/>
      <c r="O1692" s="131"/>
      <c r="P1692" s="131"/>
      <c r="Q1692" s="131"/>
      <c r="R1692" s="131"/>
      <c r="S1692" s="131"/>
      <c r="T1692" s="131"/>
      <c r="U1692" s="131"/>
    </row>
    <row r="1693" spans="1:21" x14ac:dyDescent="0.25">
      <c r="A1693" s="131"/>
      <c r="B1693" s="131"/>
      <c r="C1693" s="131"/>
      <c r="D1693" s="131"/>
      <c r="E1693" s="133"/>
      <c r="F1693" s="131"/>
      <c r="G1693" s="131"/>
      <c r="H1693" s="131"/>
      <c r="I1693" s="131"/>
      <c r="J1693" s="131"/>
      <c r="K1693" s="131"/>
      <c r="L1693" s="131"/>
      <c r="M1693" s="131"/>
      <c r="N1693" s="131"/>
      <c r="O1693" s="131"/>
      <c r="P1693" s="131"/>
      <c r="Q1693" s="131"/>
      <c r="R1693" s="131"/>
      <c r="S1693" s="131"/>
      <c r="T1693" s="131"/>
      <c r="U1693" s="131"/>
    </row>
    <row r="1694" spans="1:21" x14ac:dyDescent="0.25">
      <c r="A1694" s="131"/>
      <c r="B1694" s="131"/>
      <c r="C1694" s="131"/>
      <c r="D1694" s="131"/>
      <c r="E1694" s="133"/>
      <c r="F1694" s="131"/>
      <c r="G1694" s="131"/>
      <c r="H1694" s="131"/>
      <c r="I1694" s="131"/>
      <c r="J1694" s="131"/>
      <c r="K1694" s="131"/>
      <c r="L1694" s="131"/>
      <c r="M1694" s="131"/>
      <c r="N1694" s="131"/>
      <c r="O1694" s="131"/>
      <c r="P1694" s="131"/>
      <c r="Q1694" s="131"/>
      <c r="R1694" s="131"/>
      <c r="S1694" s="131"/>
      <c r="T1694" s="131"/>
      <c r="U1694" s="131"/>
    </row>
    <row r="1695" spans="1:21" x14ac:dyDescent="0.25">
      <c r="A1695" s="131"/>
      <c r="B1695" s="131"/>
      <c r="C1695" s="131"/>
      <c r="D1695" s="131"/>
      <c r="E1695" s="133"/>
      <c r="F1695" s="131"/>
      <c r="G1695" s="131"/>
      <c r="H1695" s="131"/>
      <c r="I1695" s="131"/>
      <c r="J1695" s="131"/>
      <c r="K1695" s="131"/>
      <c r="L1695" s="131"/>
      <c r="M1695" s="131"/>
      <c r="N1695" s="131"/>
      <c r="O1695" s="131"/>
      <c r="P1695" s="131"/>
      <c r="Q1695" s="131"/>
      <c r="R1695" s="131"/>
      <c r="S1695" s="131"/>
      <c r="T1695" s="131"/>
      <c r="U1695" s="131"/>
    </row>
    <row r="1696" spans="1:21" x14ac:dyDescent="0.25">
      <c r="A1696" s="131"/>
      <c r="B1696" s="131"/>
      <c r="C1696" s="131"/>
      <c r="D1696" s="131"/>
      <c r="E1696" s="133"/>
      <c r="F1696" s="131"/>
      <c r="G1696" s="131"/>
      <c r="H1696" s="131"/>
      <c r="I1696" s="131"/>
      <c r="J1696" s="131"/>
      <c r="K1696" s="131"/>
      <c r="L1696" s="131"/>
      <c r="M1696" s="131"/>
      <c r="N1696" s="131"/>
      <c r="O1696" s="131"/>
      <c r="P1696" s="131"/>
      <c r="Q1696" s="131"/>
      <c r="R1696" s="131"/>
      <c r="S1696" s="131"/>
      <c r="T1696" s="131"/>
      <c r="U1696" s="131"/>
    </row>
    <row r="1697" spans="1:21" x14ac:dyDescent="0.25">
      <c r="A1697" s="131"/>
      <c r="B1697" s="131"/>
      <c r="C1697" s="131"/>
      <c r="D1697" s="131"/>
      <c r="E1697" s="133"/>
      <c r="F1697" s="131"/>
      <c r="G1697" s="131"/>
      <c r="H1697" s="131"/>
      <c r="I1697" s="131"/>
      <c r="J1697" s="131"/>
      <c r="K1697" s="131"/>
      <c r="L1697" s="131"/>
      <c r="M1697" s="131"/>
      <c r="N1697" s="131"/>
      <c r="O1697" s="131"/>
      <c r="P1697" s="131"/>
      <c r="Q1697" s="131"/>
      <c r="R1697" s="131"/>
      <c r="S1697" s="131"/>
      <c r="T1697" s="131"/>
      <c r="U1697" s="131"/>
    </row>
    <row r="1698" spans="1:21" x14ac:dyDescent="0.25">
      <c r="A1698" s="131"/>
      <c r="B1698" s="131"/>
      <c r="C1698" s="131"/>
      <c r="D1698" s="131"/>
      <c r="E1698" s="133"/>
      <c r="F1698" s="131"/>
      <c r="G1698" s="131"/>
      <c r="H1698" s="131"/>
      <c r="I1698" s="131"/>
      <c r="J1698" s="131"/>
      <c r="K1698" s="131"/>
      <c r="L1698" s="131"/>
      <c r="M1698" s="131"/>
      <c r="N1698" s="131"/>
      <c r="O1698" s="131"/>
      <c r="P1698" s="131"/>
      <c r="Q1698" s="131"/>
      <c r="R1698" s="131"/>
      <c r="S1698" s="131"/>
      <c r="T1698" s="131"/>
      <c r="U1698" s="131"/>
    </row>
    <row r="1699" spans="1:21" x14ac:dyDescent="0.25">
      <c r="A1699" s="131"/>
      <c r="B1699" s="131"/>
      <c r="C1699" s="131"/>
      <c r="D1699" s="131"/>
      <c r="E1699" s="133"/>
      <c r="F1699" s="131"/>
      <c r="G1699" s="131"/>
      <c r="H1699" s="131"/>
      <c r="I1699" s="131"/>
      <c r="J1699" s="131"/>
      <c r="K1699" s="131"/>
      <c r="L1699" s="131"/>
      <c r="M1699" s="131"/>
      <c r="N1699" s="131"/>
      <c r="O1699" s="131"/>
      <c r="P1699" s="131"/>
      <c r="Q1699" s="131"/>
      <c r="R1699" s="131"/>
      <c r="S1699" s="131"/>
      <c r="T1699" s="131"/>
      <c r="U1699" s="131"/>
    </row>
    <row r="1700" spans="1:21" x14ac:dyDescent="0.25">
      <c r="A1700" s="131"/>
      <c r="B1700" s="131"/>
      <c r="C1700" s="131"/>
      <c r="D1700" s="131"/>
      <c r="E1700" s="133"/>
      <c r="F1700" s="131"/>
      <c r="G1700" s="131"/>
      <c r="H1700" s="131"/>
      <c r="I1700" s="131"/>
      <c r="J1700" s="131"/>
      <c r="K1700" s="131"/>
      <c r="L1700" s="131"/>
      <c r="M1700" s="131"/>
      <c r="N1700" s="131"/>
      <c r="O1700" s="131"/>
      <c r="P1700" s="131"/>
      <c r="Q1700" s="131"/>
      <c r="R1700" s="131"/>
      <c r="S1700" s="131"/>
      <c r="T1700" s="131"/>
      <c r="U1700" s="131"/>
    </row>
    <row r="1701" spans="1:21" x14ac:dyDescent="0.25">
      <c r="A1701" s="131"/>
      <c r="B1701" s="131"/>
      <c r="C1701" s="131"/>
      <c r="D1701" s="131"/>
      <c r="E1701" s="133"/>
      <c r="F1701" s="131"/>
      <c r="G1701" s="131"/>
      <c r="H1701" s="131"/>
      <c r="I1701" s="131"/>
      <c r="J1701" s="131"/>
      <c r="K1701" s="131"/>
      <c r="L1701" s="131"/>
      <c r="M1701" s="131"/>
      <c r="N1701" s="131"/>
      <c r="O1701" s="131"/>
      <c r="P1701" s="131"/>
      <c r="Q1701" s="131"/>
      <c r="R1701" s="131"/>
      <c r="S1701" s="131"/>
      <c r="T1701" s="131"/>
      <c r="U1701" s="131"/>
    </row>
    <row r="1702" spans="1:21" x14ac:dyDescent="0.25">
      <c r="A1702" s="131"/>
      <c r="B1702" s="131"/>
      <c r="C1702" s="131"/>
      <c r="D1702" s="131"/>
      <c r="E1702" s="133"/>
      <c r="F1702" s="131"/>
      <c r="G1702" s="131"/>
      <c r="H1702" s="131"/>
      <c r="I1702" s="131"/>
      <c r="J1702" s="131"/>
      <c r="K1702" s="131"/>
      <c r="L1702" s="131"/>
      <c r="M1702" s="131"/>
      <c r="N1702" s="131"/>
      <c r="O1702" s="131"/>
      <c r="P1702" s="131"/>
      <c r="Q1702" s="131"/>
      <c r="R1702" s="131"/>
      <c r="S1702" s="131"/>
      <c r="T1702" s="131"/>
      <c r="U1702" s="131"/>
    </row>
    <row r="1703" spans="1:21" x14ac:dyDescent="0.25">
      <c r="A1703" s="131"/>
      <c r="B1703" s="131"/>
      <c r="C1703" s="131"/>
      <c r="D1703" s="131"/>
      <c r="E1703" s="133"/>
      <c r="F1703" s="131"/>
      <c r="G1703" s="131"/>
      <c r="H1703" s="131"/>
      <c r="I1703" s="131"/>
      <c r="J1703" s="131"/>
      <c r="K1703" s="131"/>
      <c r="L1703" s="131"/>
      <c r="M1703" s="131"/>
      <c r="N1703" s="131"/>
      <c r="O1703" s="131"/>
      <c r="P1703" s="131"/>
      <c r="Q1703" s="131"/>
      <c r="R1703" s="131"/>
      <c r="S1703" s="131"/>
      <c r="T1703" s="131"/>
      <c r="U1703" s="131"/>
    </row>
    <row r="1704" spans="1:21" x14ac:dyDescent="0.25">
      <c r="A1704" s="131"/>
      <c r="B1704" s="131"/>
      <c r="C1704" s="131"/>
      <c r="D1704" s="131"/>
      <c r="E1704" s="133"/>
      <c r="F1704" s="131"/>
      <c r="G1704" s="131"/>
      <c r="H1704" s="131"/>
      <c r="I1704" s="131"/>
      <c r="J1704" s="131"/>
      <c r="K1704" s="131"/>
      <c r="L1704" s="131"/>
      <c r="M1704" s="131"/>
      <c r="N1704" s="131"/>
      <c r="O1704" s="131"/>
      <c r="P1704" s="131"/>
      <c r="Q1704" s="131"/>
      <c r="R1704" s="131"/>
      <c r="S1704" s="131"/>
      <c r="T1704" s="131"/>
      <c r="U1704" s="131"/>
    </row>
    <row r="1705" spans="1:21" x14ac:dyDescent="0.25">
      <c r="A1705" s="131"/>
      <c r="B1705" s="131"/>
      <c r="C1705" s="131"/>
      <c r="D1705" s="131"/>
      <c r="E1705" s="133"/>
      <c r="F1705" s="131"/>
      <c r="G1705" s="131"/>
      <c r="H1705" s="131"/>
      <c r="I1705" s="131"/>
      <c r="J1705" s="131"/>
      <c r="K1705" s="131"/>
      <c r="L1705" s="131"/>
      <c r="M1705" s="131"/>
      <c r="N1705" s="131"/>
      <c r="O1705" s="131"/>
      <c r="P1705" s="131"/>
      <c r="Q1705" s="131"/>
      <c r="R1705" s="131"/>
      <c r="S1705" s="131"/>
      <c r="T1705" s="131"/>
      <c r="U1705" s="131"/>
    </row>
    <row r="1706" spans="1:21" x14ac:dyDescent="0.25">
      <c r="A1706" s="131"/>
      <c r="B1706" s="131"/>
      <c r="C1706" s="131"/>
      <c r="D1706" s="131"/>
      <c r="E1706" s="133"/>
      <c r="F1706" s="131"/>
      <c r="G1706" s="131"/>
      <c r="H1706" s="131"/>
      <c r="I1706" s="131"/>
      <c r="J1706" s="131"/>
      <c r="K1706" s="131"/>
      <c r="L1706" s="131"/>
      <c r="M1706" s="131"/>
      <c r="N1706" s="131"/>
      <c r="O1706" s="131"/>
      <c r="P1706" s="131"/>
      <c r="Q1706" s="131"/>
      <c r="R1706" s="131"/>
      <c r="S1706" s="131"/>
      <c r="T1706" s="131"/>
      <c r="U1706" s="131"/>
    </row>
    <row r="1707" spans="1:21" x14ac:dyDescent="0.25">
      <c r="A1707" s="131"/>
      <c r="B1707" s="131"/>
      <c r="C1707" s="131"/>
      <c r="D1707" s="131"/>
      <c r="E1707" s="133"/>
      <c r="F1707" s="131"/>
      <c r="G1707" s="131"/>
      <c r="H1707" s="131"/>
      <c r="I1707" s="131"/>
      <c r="J1707" s="131"/>
      <c r="K1707" s="131"/>
      <c r="L1707" s="131"/>
      <c r="M1707" s="131"/>
      <c r="N1707" s="131"/>
      <c r="O1707" s="131"/>
      <c r="P1707" s="131"/>
      <c r="Q1707" s="131"/>
      <c r="R1707" s="131"/>
      <c r="S1707" s="131"/>
      <c r="T1707" s="131"/>
      <c r="U1707" s="131"/>
    </row>
    <row r="1708" spans="1:21" x14ac:dyDescent="0.25">
      <c r="A1708" s="131"/>
      <c r="B1708" s="131"/>
      <c r="C1708" s="131"/>
      <c r="D1708" s="131"/>
      <c r="E1708" s="133"/>
      <c r="F1708" s="131"/>
      <c r="G1708" s="131"/>
      <c r="H1708" s="131"/>
      <c r="I1708" s="131"/>
      <c r="J1708" s="131"/>
      <c r="K1708" s="131"/>
      <c r="L1708" s="131"/>
      <c r="M1708" s="131"/>
      <c r="N1708" s="131"/>
      <c r="O1708" s="131"/>
      <c r="P1708" s="131"/>
      <c r="Q1708" s="131"/>
      <c r="R1708" s="131"/>
      <c r="S1708" s="131"/>
      <c r="T1708" s="131"/>
      <c r="U1708" s="131"/>
    </row>
    <row r="1709" spans="1:21" x14ac:dyDescent="0.25">
      <c r="A1709" s="131"/>
      <c r="B1709" s="131"/>
      <c r="C1709" s="131"/>
      <c r="D1709" s="131"/>
      <c r="E1709" s="133"/>
      <c r="F1709" s="131"/>
      <c r="G1709" s="131"/>
      <c r="H1709" s="131"/>
      <c r="I1709" s="131"/>
      <c r="J1709" s="131"/>
      <c r="K1709" s="131"/>
      <c r="L1709" s="131"/>
      <c r="M1709" s="131"/>
      <c r="N1709" s="131"/>
      <c r="O1709" s="131"/>
      <c r="P1709" s="131"/>
      <c r="Q1709" s="131"/>
      <c r="R1709" s="131"/>
      <c r="S1709" s="131"/>
      <c r="T1709" s="131"/>
      <c r="U1709" s="131"/>
    </row>
    <row r="1710" spans="1:21" x14ac:dyDescent="0.25">
      <c r="A1710" s="131"/>
      <c r="B1710" s="131"/>
      <c r="C1710" s="131"/>
      <c r="D1710" s="131"/>
      <c r="E1710" s="133"/>
      <c r="F1710" s="131"/>
      <c r="G1710" s="131"/>
      <c r="H1710" s="131"/>
      <c r="I1710" s="131"/>
      <c r="J1710" s="131"/>
      <c r="K1710" s="131"/>
      <c r="L1710" s="131"/>
      <c r="M1710" s="131"/>
      <c r="N1710" s="131"/>
      <c r="O1710" s="131"/>
      <c r="P1710" s="131"/>
      <c r="Q1710" s="131"/>
      <c r="R1710" s="131"/>
      <c r="S1710" s="131"/>
      <c r="T1710" s="131"/>
      <c r="U1710" s="131"/>
    </row>
    <row r="1711" spans="1:21" x14ac:dyDescent="0.25">
      <c r="A1711" s="131"/>
      <c r="B1711" s="131"/>
      <c r="C1711" s="131"/>
      <c r="D1711" s="131"/>
      <c r="E1711" s="133"/>
      <c r="F1711" s="131"/>
      <c r="G1711" s="131"/>
      <c r="H1711" s="131"/>
      <c r="I1711" s="131"/>
      <c r="J1711" s="131"/>
      <c r="K1711" s="131"/>
      <c r="L1711" s="131"/>
      <c r="M1711" s="131"/>
      <c r="N1711" s="131"/>
      <c r="O1711" s="131"/>
      <c r="P1711" s="131"/>
      <c r="Q1711" s="131"/>
      <c r="R1711" s="131"/>
      <c r="S1711" s="131"/>
      <c r="T1711" s="131"/>
      <c r="U1711" s="131"/>
    </row>
    <row r="1712" spans="1:21" x14ac:dyDescent="0.25">
      <c r="A1712" s="131"/>
      <c r="B1712" s="131"/>
      <c r="C1712" s="131"/>
      <c r="D1712" s="131"/>
      <c r="E1712" s="133"/>
      <c r="F1712" s="131"/>
      <c r="G1712" s="131"/>
      <c r="H1712" s="131"/>
      <c r="I1712" s="131"/>
      <c r="J1712" s="131"/>
      <c r="K1712" s="131"/>
      <c r="L1712" s="131"/>
      <c r="M1712" s="131"/>
      <c r="N1712" s="131"/>
      <c r="O1712" s="131"/>
      <c r="P1712" s="131"/>
      <c r="Q1712" s="131"/>
      <c r="R1712" s="131"/>
      <c r="S1712" s="131"/>
      <c r="T1712" s="131"/>
      <c r="U1712" s="131"/>
    </row>
    <row r="1713" spans="1:21" x14ac:dyDescent="0.25">
      <c r="A1713" s="131"/>
      <c r="B1713" s="131"/>
      <c r="C1713" s="131"/>
      <c r="D1713" s="131"/>
      <c r="E1713" s="133"/>
      <c r="F1713" s="131"/>
      <c r="G1713" s="131"/>
      <c r="H1713" s="131"/>
      <c r="I1713" s="131"/>
      <c r="J1713" s="131"/>
      <c r="K1713" s="131"/>
      <c r="L1713" s="131"/>
      <c r="M1713" s="131"/>
      <c r="N1713" s="131"/>
      <c r="O1713" s="131"/>
      <c r="P1713" s="131"/>
      <c r="Q1713" s="131"/>
      <c r="R1713" s="131"/>
      <c r="S1713" s="131"/>
      <c r="T1713" s="131"/>
      <c r="U1713" s="131"/>
    </row>
    <row r="1714" spans="1:21" x14ac:dyDescent="0.25">
      <c r="A1714" s="131"/>
      <c r="B1714" s="131"/>
      <c r="C1714" s="131"/>
      <c r="D1714" s="131"/>
      <c r="E1714" s="133"/>
      <c r="F1714" s="131"/>
      <c r="G1714" s="131"/>
      <c r="H1714" s="131"/>
      <c r="I1714" s="131"/>
      <c r="J1714" s="131"/>
      <c r="K1714" s="131"/>
      <c r="L1714" s="131"/>
      <c r="M1714" s="131"/>
      <c r="N1714" s="131"/>
      <c r="O1714" s="131"/>
      <c r="P1714" s="131"/>
      <c r="Q1714" s="131"/>
      <c r="R1714" s="131"/>
      <c r="S1714" s="131"/>
      <c r="T1714" s="131"/>
      <c r="U1714" s="131"/>
    </row>
    <row r="1715" spans="1:21" x14ac:dyDescent="0.25">
      <c r="A1715" s="131"/>
      <c r="B1715" s="131"/>
      <c r="C1715" s="131"/>
      <c r="D1715" s="131"/>
      <c r="E1715" s="133"/>
      <c r="F1715" s="131"/>
      <c r="G1715" s="131"/>
      <c r="H1715" s="131"/>
      <c r="I1715" s="131"/>
      <c r="J1715" s="131"/>
      <c r="K1715" s="131"/>
      <c r="L1715" s="131"/>
      <c r="M1715" s="131"/>
      <c r="N1715" s="131"/>
      <c r="O1715" s="131"/>
      <c r="P1715" s="131"/>
      <c r="Q1715" s="131"/>
      <c r="R1715" s="131"/>
      <c r="S1715" s="131"/>
      <c r="T1715" s="131"/>
      <c r="U1715" s="131"/>
    </row>
    <row r="1716" spans="1:21" x14ac:dyDescent="0.25">
      <c r="A1716" s="131"/>
      <c r="B1716" s="131"/>
      <c r="C1716" s="131"/>
      <c r="D1716" s="131"/>
      <c r="E1716" s="133"/>
      <c r="F1716" s="131"/>
      <c r="G1716" s="131"/>
      <c r="H1716" s="131"/>
      <c r="I1716" s="131"/>
      <c r="J1716" s="131"/>
      <c r="K1716" s="131"/>
      <c r="L1716" s="131"/>
      <c r="M1716" s="131"/>
      <c r="N1716" s="131"/>
      <c r="O1716" s="131"/>
      <c r="P1716" s="131"/>
      <c r="Q1716" s="131"/>
      <c r="R1716" s="131"/>
      <c r="S1716" s="131"/>
      <c r="T1716" s="131"/>
      <c r="U1716" s="131"/>
    </row>
    <row r="1717" spans="1:21" x14ac:dyDescent="0.25">
      <c r="A1717" s="131"/>
      <c r="B1717" s="131"/>
      <c r="C1717" s="131"/>
      <c r="D1717" s="131"/>
      <c r="E1717" s="133"/>
      <c r="F1717" s="131"/>
      <c r="G1717" s="131"/>
      <c r="H1717" s="131"/>
      <c r="I1717" s="131"/>
      <c r="J1717" s="131"/>
      <c r="K1717" s="131"/>
      <c r="L1717" s="131"/>
      <c r="M1717" s="131"/>
      <c r="N1717" s="131"/>
      <c r="O1717" s="131"/>
      <c r="P1717" s="131"/>
      <c r="Q1717" s="131"/>
      <c r="R1717" s="131"/>
      <c r="S1717" s="131"/>
      <c r="T1717" s="131"/>
      <c r="U1717" s="131"/>
    </row>
    <row r="1718" spans="1:21" x14ac:dyDescent="0.25">
      <c r="A1718" s="131"/>
      <c r="B1718" s="131"/>
      <c r="C1718" s="131"/>
      <c r="D1718" s="131"/>
      <c r="E1718" s="133"/>
      <c r="F1718" s="131"/>
      <c r="G1718" s="131"/>
      <c r="H1718" s="131"/>
      <c r="I1718" s="131"/>
      <c r="J1718" s="131"/>
      <c r="K1718" s="131"/>
      <c r="L1718" s="131"/>
      <c r="M1718" s="131"/>
      <c r="N1718" s="131"/>
      <c r="O1718" s="131"/>
      <c r="P1718" s="131"/>
      <c r="Q1718" s="131"/>
      <c r="R1718" s="131"/>
      <c r="S1718" s="131"/>
      <c r="T1718" s="131"/>
      <c r="U1718" s="131"/>
    </row>
    <row r="1719" spans="1:21" x14ac:dyDescent="0.25">
      <c r="A1719" s="131"/>
      <c r="B1719" s="131"/>
      <c r="C1719" s="131"/>
      <c r="D1719" s="131"/>
      <c r="E1719" s="133"/>
      <c r="F1719" s="131"/>
      <c r="G1719" s="131"/>
      <c r="H1719" s="131"/>
      <c r="I1719" s="131"/>
      <c r="J1719" s="131"/>
      <c r="K1719" s="131"/>
      <c r="L1719" s="131"/>
      <c r="M1719" s="131"/>
      <c r="N1719" s="131"/>
      <c r="O1719" s="131"/>
      <c r="P1719" s="131"/>
      <c r="Q1719" s="131"/>
      <c r="R1719" s="131"/>
      <c r="S1719" s="131"/>
      <c r="T1719" s="131"/>
      <c r="U1719" s="131"/>
    </row>
    <row r="1720" spans="1:21" x14ac:dyDescent="0.25">
      <c r="A1720" s="131"/>
      <c r="B1720" s="131"/>
      <c r="C1720" s="131"/>
      <c r="D1720" s="131"/>
      <c r="E1720" s="133"/>
      <c r="F1720" s="131"/>
      <c r="G1720" s="131"/>
      <c r="H1720" s="131"/>
      <c r="I1720" s="131"/>
      <c r="J1720" s="131"/>
      <c r="K1720" s="131"/>
      <c r="L1720" s="131"/>
      <c r="M1720" s="131"/>
      <c r="N1720" s="131"/>
      <c r="O1720" s="131"/>
      <c r="P1720" s="131"/>
      <c r="Q1720" s="131"/>
      <c r="R1720" s="131"/>
      <c r="S1720" s="131"/>
      <c r="T1720" s="131"/>
      <c r="U1720" s="131"/>
    </row>
    <row r="1721" spans="1:21" x14ac:dyDescent="0.25">
      <c r="A1721" s="131"/>
      <c r="B1721" s="131"/>
      <c r="C1721" s="131"/>
      <c r="D1721" s="131"/>
      <c r="E1721" s="133"/>
      <c r="F1721" s="131"/>
      <c r="G1721" s="131"/>
      <c r="H1721" s="131"/>
      <c r="I1721" s="131"/>
      <c r="J1721" s="131"/>
      <c r="K1721" s="131"/>
      <c r="L1721" s="131"/>
      <c r="M1721" s="131"/>
      <c r="N1721" s="131"/>
      <c r="O1721" s="131"/>
      <c r="P1721" s="131"/>
      <c r="Q1721" s="131"/>
      <c r="R1721" s="131"/>
      <c r="S1721" s="131"/>
      <c r="T1721" s="131"/>
      <c r="U1721" s="131"/>
    </row>
    <row r="1722" spans="1:21" x14ac:dyDescent="0.25">
      <c r="A1722" s="131"/>
      <c r="B1722" s="131"/>
      <c r="C1722" s="131"/>
      <c r="D1722" s="131"/>
      <c r="E1722" s="133"/>
      <c r="F1722" s="131"/>
      <c r="G1722" s="131"/>
      <c r="H1722" s="131"/>
      <c r="I1722" s="131"/>
      <c r="J1722" s="131"/>
      <c r="K1722" s="131"/>
      <c r="L1722" s="131"/>
      <c r="M1722" s="131"/>
      <c r="N1722" s="131"/>
      <c r="O1722" s="131"/>
      <c r="P1722" s="131"/>
      <c r="Q1722" s="131"/>
      <c r="R1722" s="131"/>
      <c r="S1722" s="131"/>
      <c r="T1722" s="131"/>
      <c r="U1722" s="131"/>
    </row>
    <row r="1723" spans="1:21" x14ac:dyDescent="0.25">
      <c r="A1723" s="131"/>
      <c r="B1723" s="131"/>
      <c r="C1723" s="131"/>
      <c r="D1723" s="131"/>
      <c r="E1723" s="133"/>
      <c r="F1723" s="131"/>
      <c r="G1723" s="131"/>
      <c r="H1723" s="131"/>
      <c r="I1723" s="131"/>
      <c r="J1723" s="131"/>
      <c r="K1723" s="131"/>
      <c r="L1723" s="131"/>
      <c r="M1723" s="131"/>
      <c r="N1723" s="131"/>
      <c r="O1723" s="131"/>
      <c r="P1723" s="131"/>
      <c r="Q1723" s="131"/>
      <c r="R1723" s="131"/>
      <c r="S1723" s="131"/>
      <c r="T1723" s="131"/>
      <c r="U1723" s="131"/>
    </row>
    <row r="1724" spans="1:21" x14ac:dyDescent="0.25">
      <c r="A1724" s="131"/>
      <c r="B1724" s="131"/>
      <c r="C1724" s="131"/>
      <c r="D1724" s="131"/>
      <c r="E1724" s="133"/>
      <c r="F1724" s="131"/>
      <c r="G1724" s="131"/>
      <c r="H1724" s="131"/>
      <c r="I1724" s="131"/>
      <c r="J1724" s="131"/>
      <c r="K1724" s="131"/>
      <c r="L1724" s="131"/>
      <c r="M1724" s="131"/>
      <c r="N1724" s="131"/>
      <c r="O1724" s="131"/>
      <c r="P1724" s="131"/>
      <c r="Q1724" s="131"/>
      <c r="R1724" s="131"/>
      <c r="S1724" s="131"/>
      <c r="T1724" s="131"/>
      <c r="U1724" s="131"/>
    </row>
    <row r="1725" spans="1:21" x14ac:dyDescent="0.25">
      <c r="A1725" s="131"/>
      <c r="B1725" s="131"/>
      <c r="C1725" s="131"/>
      <c r="D1725" s="131"/>
      <c r="E1725" s="133"/>
      <c r="F1725" s="131"/>
      <c r="G1725" s="131"/>
      <c r="H1725" s="131"/>
      <c r="I1725" s="131"/>
      <c r="J1725" s="131"/>
      <c r="K1725" s="131"/>
      <c r="L1725" s="131"/>
      <c r="M1725" s="131"/>
      <c r="N1725" s="131"/>
      <c r="O1725" s="131"/>
      <c r="P1725" s="131"/>
      <c r="Q1725" s="131"/>
      <c r="R1725" s="131"/>
      <c r="S1725" s="131"/>
      <c r="T1725" s="131"/>
      <c r="U1725" s="131"/>
    </row>
    <row r="1726" spans="1:21" x14ac:dyDescent="0.25">
      <c r="A1726" s="131"/>
      <c r="B1726" s="131"/>
      <c r="C1726" s="131"/>
      <c r="D1726" s="131"/>
      <c r="E1726" s="133"/>
      <c r="F1726" s="131"/>
      <c r="G1726" s="131"/>
      <c r="H1726" s="131"/>
      <c r="I1726" s="131"/>
      <c r="J1726" s="131"/>
      <c r="K1726" s="131"/>
      <c r="L1726" s="131"/>
      <c r="M1726" s="131"/>
      <c r="N1726" s="131"/>
      <c r="O1726" s="131"/>
      <c r="P1726" s="131"/>
      <c r="Q1726" s="131"/>
      <c r="R1726" s="131"/>
      <c r="S1726" s="131"/>
      <c r="T1726" s="131"/>
      <c r="U1726" s="131"/>
    </row>
    <row r="1727" spans="1:21" x14ac:dyDescent="0.25">
      <c r="A1727" s="131"/>
      <c r="B1727" s="131"/>
      <c r="C1727" s="131"/>
      <c r="D1727" s="131"/>
      <c r="E1727" s="133"/>
      <c r="F1727" s="131"/>
      <c r="G1727" s="131"/>
      <c r="H1727" s="131"/>
      <c r="I1727" s="131"/>
      <c r="J1727" s="131"/>
      <c r="K1727" s="131"/>
      <c r="L1727" s="131"/>
      <c r="M1727" s="131"/>
      <c r="N1727" s="131"/>
      <c r="O1727" s="131"/>
      <c r="P1727" s="131"/>
      <c r="Q1727" s="131"/>
      <c r="R1727" s="131"/>
      <c r="S1727" s="131"/>
      <c r="T1727" s="131"/>
      <c r="U1727" s="131"/>
    </row>
    <row r="1728" spans="1:21" x14ac:dyDescent="0.25">
      <c r="A1728" s="131"/>
      <c r="B1728" s="131"/>
      <c r="C1728" s="131"/>
      <c r="D1728" s="131"/>
      <c r="E1728" s="133"/>
      <c r="F1728" s="131"/>
      <c r="G1728" s="131"/>
      <c r="H1728" s="131"/>
      <c r="I1728" s="131"/>
      <c r="J1728" s="131"/>
      <c r="K1728" s="131"/>
      <c r="L1728" s="131"/>
      <c r="M1728" s="131"/>
      <c r="N1728" s="131"/>
      <c r="O1728" s="131"/>
      <c r="P1728" s="131"/>
      <c r="Q1728" s="131"/>
      <c r="R1728" s="131"/>
      <c r="S1728" s="131"/>
      <c r="T1728" s="131"/>
      <c r="U1728" s="131"/>
    </row>
    <row r="1729" spans="1:21" x14ac:dyDescent="0.25">
      <c r="A1729" s="131"/>
      <c r="B1729" s="131"/>
      <c r="C1729" s="131"/>
      <c r="D1729" s="131"/>
      <c r="E1729" s="133"/>
      <c r="F1729" s="131"/>
      <c r="G1729" s="131"/>
      <c r="H1729" s="131"/>
      <c r="I1729" s="131"/>
      <c r="J1729" s="131"/>
      <c r="K1729" s="131"/>
      <c r="L1729" s="131"/>
      <c r="M1729" s="131"/>
      <c r="N1729" s="131"/>
      <c r="O1729" s="131"/>
      <c r="P1729" s="131"/>
      <c r="Q1729" s="131"/>
      <c r="R1729" s="131"/>
      <c r="S1729" s="131"/>
      <c r="T1729" s="131"/>
      <c r="U1729" s="131"/>
    </row>
    <row r="1730" spans="1:21" x14ac:dyDescent="0.25">
      <c r="A1730" s="131"/>
      <c r="B1730" s="131"/>
      <c r="C1730" s="131"/>
      <c r="D1730" s="131"/>
      <c r="E1730" s="133"/>
      <c r="F1730" s="131"/>
      <c r="G1730" s="131"/>
      <c r="H1730" s="131"/>
      <c r="I1730" s="131"/>
      <c r="J1730" s="131"/>
      <c r="K1730" s="131"/>
      <c r="L1730" s="131"/>
      <c r="M1730" s="131"/>
      <c r="N1730" s="131"/>
      <c r="O1730" s="131"/>
      <c r="P1730" s="131"/>
      <c r="Q1730" s="131"/>
      <c r="R1730" s="131"/>
      <c r="S1730" s="131"/>
      <c r="T1730" s="131"/>
      <c r="U1730" s="131"/>
    </row>
    <row r="1731" spans="1:21" x14ac:dyDescent="0.25">
      <c r="A1731" s="131"/>
      <c r="B1731" s="131"/>
      <c r="C1731" s="131"/>
      <c r="D1731" s="131"/>
      <c r="E1731" s="133"/>
      <c r="F1731" s="131"/>
      <c r="G1731" s="131"/>
      <c r="H1731" s="131"/>
      <c r="I1731" s="131"/>
      <c r="J1731" s="131"/>
      <c r="K1731" s="131"/>
      <c r="L1731" s="131"/>
      <c r="M1731" s="131"/>
      <c r="N1731" s="131"/>
      <c r="O1731" s="131"/>
      <c r="P1731" s="131"/>
      <c r="Q1731" s="131"/>
      <c r="R1731" s="131"/>
      <c r="S1731" s="131"/>
      <c r="T1731" s="131"/>
      <c r="U1731" s="131"/>
    </row>
    <row r="1732" spans="1:21" x14ac:dyDescent="0.25">
      <c r="A1732" s="131"/>
      <c r="B1732" s="131"/>
      <c r="C1732" s="131"/>
      <c r="D1732" s="131"/>
      <c r="E1732" s="133"/>
      <c r="F1732" s="131"/>
      <c r="G1732" s="131"/>
      <c r="H1732" s="131"/>
      <c r="I1732" s="131"/>
      <c r="J1732" s="131"/>
      <c r="K1732" s="131"/>
      <c r="L1732" s="131"/>
      <c r="M1732" s="131"/>
      <c r="N1732" s="131"/>
      <c r="O1732" s="131"/>
      <c r="P1732" s="131"/>
      <c r="Q1732" s="131"/>
      <c r="R1732" s="131"/>
      <c r="S1732" s="131"/>
      <c r="T1732" s="131"/>
      <c r="U1732" s="131"/>
    </row>
    <row r="1733" spans="1:21" x14ac:dyDescent="0.25">
      <c r="A1733" s="131"/>
      <c r="B1733" s="131"/>
      <c r="C1733" s="131"/>
      <c r="D1733" s="131"/>
      <c r="E1733" s="133"/>
      <c r="F1733" s="131"/>
      <c r="G1733" s="131"/>
      <c r="H1733" s="131"/>
      <c r="I1733" s="131"/>
      <c r="J1733" s="131"/>
      <c r="K1733" s="131"/>
      <c r="L1733" s="131"/>
      <c r="M1733" s="131"/>
      <c r="N1733" s="131"/>
      <c r="O1733" s="131"/>
      <c r="P1733" s="131"/>
      <c r="Q1733" s="131"/>
      <c r="R1733" s="131"/>
      <c r="S1733" s="131"/>
      <c r="T1733" s="131"/>
      <c r="U1733" s="131"/>
    </row>
    <row r="1734" spans="1:21" x14ac:dyDescent="0.25">
      <c r="A1734" s="131"/>
      <c r="B1734" s="131"/>
      <c r="C1734" s="131"/>
      <c r="D1734" s="131"/>
      <c r="E1734" s="133"/>
      <c r="F1734" s="131"/>
      <c r="G1734" s="131"/>
      <c r="H1734" s="131"/>
      <c r="I1734" s="131"/>
      <c r="J1734" s="131"/>
      <c r="K1734" s="131"/>
      <c r="L1734" s="131"/>
      <c r="M1734" s="131"/>
      <c r="N1734" s="131"/>
      <c r="O1734" s="131"/>
      <c r="P1734" s="131"/>
      <c r="Q1734" s="131"/>
      <c r="R1734" s="131"/>
      <c r="S1734" s="131"/>
      <c r="T1734" s="131"/>
      <c r="U1734" s="131"/>
    </row>
    <row r="1735" spans="1:21" x14ac:dyDescent="0.25">
      <c r="A1735" s="131"/>
      <c r="B1735" s="131"/>
      <c r="C1735" s="131"/>
      <c r="D1735" s="131"/>
      <c r="E1735" s="133"/>
      <c r="F1735" s="131"/>
      <c r="G1735" s="131"/>
      <c r="H1735" s="131"/>
      <c r="I1735" s="131"/>
      <c r="J1735" s="131"/>
      <c r="K1735" s="131"/>
      <c r="L1735" s="131"/>
      <c r="M1735" s="131"/>
      <c r="N1735" s="131"/>
      <c r="O1735" s="131"/>
      <c r="P1735" s="131"/>
      <c r="Q1735" s="131"/>
      <c r="R1735" s="131"/>
      <c r="S1735" s="131"/>
      <c r="T1735" s="131"/>
      <c r="U1735" s="131"/>
    </row>
    <row r="1736" spans="1:21" x14ac:dyDescent="0.25">
      <c r="A1736" s="131"/>
      <c r="B1736" s="131"/>
      <c r="C1736" s="131"/>
      <c r="D1736" s="131"/>
      <c r="E1736" s="133"/>
      <c r="F1736" s="131"/>
      <c r="G1736" s="131"/>
      <c r="H1736" s="131"/>
      <c r="I1736" s="131"/>
      <c r="J1736" s="131"/>
      <c r="K1736" s="131"/>
      <c r="L1736" s="131"/>
      <c r="M1736" s="131"/>
      <c r="N1736" s="131"/>
      <c r="O1736" s="131"/>
      <c r="P1736" s="131"/>
      <c r="Q1736" s="131"/>
      <c r="R1736" s="131"/>
      <c r="S1736" s="131"/>
      <c r="T1736" s="131"/>
      <c r="U1736" s="131"/>
    </row>
    <row r="1737" spans="1:21" x14ac:dyDescent="0.25">
      <c r="A1737" s="131"/>
      <c r="B1737" s="131"/>
      <c r="C1737" s="131"/>
      <c r="D1737" s="131"/>
      <c r="E1737" s="133"/>
      <c r="F1737" s="131"/>
      <c r="G1737" s="131"/>
      <c r="H1737" s="131"/>
      <c r="I1737" s="131"/>
      <c r="J1737" s="131"/>
      <c r="K1737" s="131"/>
      <c r="L1737" s="131"/>
      <c r="M1737" s="131"/>
      <c r="N1737" s="131"/>
      <c r="O1737" s="131"/>
      <c r="P1737" s="131"/>
      <c r="Q1737" s="131"/>
      <c r="R1737" s="131"/>
      <c r="S1737" s="131"/>
      <c r="T1737" s="131"/>
      <c r="U1737" s="131"/>
    </row>
    <row r="1738" spans="1:21" x14ac:dyDescent="0.25">
      <c r="A1738" s="131"/>
      <c r="B1738" s="131"/>
      <c r="C1738" s="131"/>
      <c r="D1738" s="131"/>
      <c r="E1738" s="133"/>
      <c r="F1738" s="131"/>
      <c r="G1738" s="131"/>
      <c r="H1738" s="131"/>
      <c r="I1738" s="131"/>
      <c r="J1738" s="131"/>
      <c r="K1738" s="131"/>
      <c r="L1738" s="131"/>
      <c r="M1738" s="131"/>
      <c r="N1738" s="131"/>
      <c r="O1738" s="131"/>
      <c r="P1738" s="131"/>
      <c r="Q1738" s="131"/>
      <c r="R1738" s="131"/>
      <c r="S1738" s="131"/>
      <c r="T1738" s="131"/>
      <c r="U1738" s="131"/>
    </row>
    <row r="1739" spans="1:21" x14ac:dyDescent="0.25">
      <c r="A1739" s="131"/>
      <c r="B1739" s="131"/>
      <c r="C1739" s="131"/>
      <c r="D1739" s="131"/>
      <c r="E1739" s="133"/>
      <c r="F1739" s="131"/>
      <c r="G1739" s="131"/>
      <c r="H1739" s="131"/>
      <c r="I1739" s="131"/>
      <c r="J1739" s="131"/>
      <c r="K1739" s="131"/>
      <c r="L1739" s="131"/>
      <c r="M1739" s="131"/>
      <c r="N1739" s="131"/>
      <c r="O1739" s="131"/>
      <c r="P1739" s="131"/>
      <c r="Q1739" s="131"/>
      <c r="R1739" s="131"/>
      <c r="S1739" s="131"/>
      <c r="T1739" s="131"/>
      <c r="U1739" s="131"/>
    </row>
    <row r="1740" spans="1:21" x14ac:dyDescent="0.25">
      <c r="A1740" s="131"/>
      <c r="B1740" s="131"/>
      <c r="C1740" s="131"/>
      <c r="D1740" s="131"/>
      <c r="E1740" s="133"/>
      <c r="F1740" s="131"/>
      <c r="G1740" s="131"/>
      <c r="H1740" s="131"/>
      <c r="I1740" s="131"/>
      <c r="J1740" s="131"/>
      <c r="K1740" s="131"/>
      <c r="L1740" s="131"/>
      <c r="M1740" s="131"/>
      <c r="N1740" s="131"/>
      <c r="O1740" s="131"/>
      <c r="P1740" s="131"/>
      <c r="Q1740" s="131"/>
      <c r="R1740" s="131"/>
      <c r="S1740" s="131"/>
      <c r="T1740" s="131"/>
      <c r="U1740" s="131"/>
    </row>
    <row r="1741" spans="1:21" x14ac:dyDescent="0.25">
      <c r="A1741" s="131"/>
      <c r="B1741" s="131"/>
      <c r="C1741" s="131"/>
      <c r="D1741" s="131"/>
      <c r="E1741" s="133"/>
      <c r="F1741" s="131"/>
      <c r="G1741" s="131"/>
      <c r="H1741" s="131"/>
      <c r="I1741" s="131"/>
      <c r="J1741" s="131"/>
      <c r="K1741" s="131"/>
      <c r="L1741" s="131"/>
      <c r="M1741" s="131"/>
      <c r="N1741" s="131"/>
      <c r="O1741" s="131"/>
      <c r="P1741" s="131"/>
      <c r="Q1741" s="131"/>
      <c r="R1741" s="131"/>
      <c r="S1741" s="131"/>
      <c r="T1741" s="131"/>
      <c r="U1741" s="131"/>
    </row>
    <row r="1742" spans="1:21" x14ac:dyDescent="0.25">
      <c r="A1742" s="131"/>
      <c r="B1742" s="131"/>
      <c r="C1742" s="131"/>
      <c r="D1742" s="131"/>
      <c r="E1742" s="133"/>
      <c r="F1742" s="131"/>
      <c r="G1742" s="131"/>
      <c r="H1742" s="131"/>
      <c r="I1742" s="131"/>
      <c r="J1742" s="131"/>
      <c r="K1742" s="131"/>
      <c r="L1742" s="131"/>
      <c r="M1742" s="131"/>
      <c r="N1742" s="131"/>
      <c r="O1742" s="131"/>
      <c r="P1742" s="131"/>
      <c r="Q1742" s="131"/>
      <c r="R1742" s="131"/>
      <c r="S1742" s="131"/>
      <c r="T1742" s="131"/>
      <c r="U1742" s="131"/>
    </row>
    <row r="1743" spans="1:21" x14ac:dyDescent="0.25">
      <c r="A1743" s="131"/>
      <c r="B1743" s="131"/>
      <c r="C1743" s="131"/>
      <c r="D1743" s="131"/>
      <c r="E1743" s="133"/>
      <c r="F1743" s="131"/>
      <c r="G1743" s="131"/>
      <c r="H1743" s="131"/>
      <c r="I1743" s="131"/>
      <c r="J1743" s="131"/>
      <c r="K1743" s="131"/>
      <c r="L1743" s="131"/>
      <c r="M1743" s="131"/>
      <c r="N1743" s="131"/>
      <c r="O1743" s="131"/>
      <c r="P1743" s="131"/>
      <c r="Q1743" s="131"/>
      <c r="R1743" s="131"/>
      <c r="S1743" s="131"/>
      <c r="T1743" s="131"/>
      <c r="U1743" s="131"/>
    </row>
    <row r="1744" spans="1:21" x14ac:dyDescent="0.25">
      <c r="A1744" s="131"/>
      <c r="B1744" s="131"/>
      <c r="C1744" s="131"/>
      <c r="D1744" s="131"/>
      <c r="E1744" s="133"/>
      <c r="F1744" s="131"/>
      <c r="G1744" s="131"/>
      <c r="H1744" s="131"/>
      <c r="I1744" s="131"/>
      <c r="J1744" s="131"/>
      <c r="K1744" s="131"/>
      <c r="L1744" s="131"/>
      <c r="M1744" s="131"/>
      <c r="N1744" s="131"/>
      <c r="O1744" s="131"/>
      <c r="P1744" s="131"/>
      <c r="Q1744" s="131"/>
      <c r="R1744" s="131"/>
      <c r="S1744" s="131"/>
      <c r="T1744" s="131"/>
      <c r="U1744" s="131"/>
    </row>
    <row r="1745" spans="1:21" x14ac:dyDescent="0.25">
      <c r="A1745" s="131"/>
      <c r="B1745" s="131"/>
      <c r="C1745" s="131"/>
      <c r="D1745" s="131"/>
      <c r="E1745" s="133"/>
      <c r="F1745" s="131"/>
      <c r="G1745" s="131"/>
      <c r="H1745" s="131"/>
      <c r="I1745" s="131"/>
      <c r="J1745" s="131"/>
      <c r="K1745" s="131"/>
      <c r="L1745" s="131"/>
      <c r="M1745" s="131"/>
      <c r="N1745" s="131"/>
      <c r="O1745" s="131"/>
      <c r="P1745" s="131"/>
      <c r="Q1745" s="131"/>
      <c r="R1745" s="131"/>
      <c r="S1745" s="131"/>
      <c r="T1745" s="131"/>
      <c r="U1745" s="131"/>
    </row>
    <row r="1746" spans="1:21" x14ac:dyDescent="0.25">
      <c r="A1746" s="131"/>
      <c r="B1746" s="131"/>
      <c r="C1746" s="131"/>
      <c r="D1746" s="131"/>
      <c r="E1746" s="133"/>
      <c r="F1746" s="131"/>
      <c r="G1746" s="131"/>
      <c r="H1746" s="131"/>
      <c r="I1746" s="131"/>
      <c r="J1746" s="131"/>
      <c r="K1746" s="131"/>
      <c r="L1746" s="131"/>
      <c r="M1746" s="131"/>
      <c r="N1746" s="131"/>
      <c r="O1746" s="131"/>
      <c r="P1746" s="131"/>
      <c r="Q1746" s="131"/>
      <c r="R1746" s="131"/>
      <c r="S1746" s="131"/>
      <c r="T1746" s="131"/>
      <c r="U1746" s="131"/>
    </row>
    <row r="1747" spans="1:21" x14ac:dyDescent="0.25">
      <c r="A1747" s="131"/>
      <c r="B1747" s="131"/>
      <c r="C1747" s="131"/>
      <c r="D1747" s="131"/>
      <c r="E1747" s="133"/>
      <c r="F1747" s="131"/>
      <c r="G1747" s="131"/>
      <c r="H1747" s="131"/>
      <c r="I1747" s="131"/>
      <c r="J1747" s="131"/>
      <c r="K1747" s="131"/>
      <c r="L1747" s="131"/>
      <c r="M1747" s="131"/>
      <c r="N1747" s="131"/>
      <c r="O1747" s="131"/>
      <c r="P1747" s="131"/>
      <c r="Q1747" s="131"/>
      <c r="R1747" s="131"/>
      <c r="S1747" s="131"/>
      <c r="T1747" s="131"/>
      <c r="U1747" s="131"/>
    </row>
    <row r="1748" spans="1:21" x14ac:dyDescent="0.25">
      <c r="A1748" s="131"/>
      <c r="B1748" s="131"/>
      <c r="C1748" s="131"/>
      <c r="D1748" s="131"/>
      <c r="E1748" s="133"/>
      <c r="F1748" s="131"/>
      <c r="G1748" s="131"/>
      <c r="H1748" s="131"/>
      <c r="I1748" s="131"/>
      <c r="J1748" s="131"/>
      <c r="K1748" s="131"/>
      <c r="L1748" s="131"/>
      <c r="M1748" s="131"/>
      <c r="N1748" s="131"/>
      <c r="O1748" s="131"/>
      <c r="P1748" s="131"/>
      <c r="Q1748" s="131"/>
      <c r="R1748" s="131"/>
      <c r="S1748" s="131"/>
      <c r="T1748" s="131"/>
      <c r="U1748" s="131"/>
    </row>
    <row r="1749" spans="1:21" x14ac:dyDescent="0.25">
      <c r="A1749" s="131"/>
      <c r="B1749" s="131"/>
      <c r="C1749" s="131"/>
      <c r="D1749" s="131"/>
      <c r="E1749" s="133"/>
      <c r="F1749" s="131"/>
      <c r="G1749" s="131"/>
      <c r="H1749" s="131"/>
      <c r="I1749" s="131"/>
      <c r="J1749" s="131"/>
      <c r="K1749" s="131"/>
      <c r="L1749" s="131"/>
      <c r="M1749" s="131"/>
      <c r="N1749" s="131"/>
      <c r="O1749" s="131"/>
      <c r="P1749" s="131"/>
      <c r="Q1749" s="131"/>
      <c r="R1749" s="131"/>
      <c r="S1749" s="131"/>
      <c r="T1749" s="131"/>
      <c r="U1749" s="131"/>
    </row>
    <row r="1750" spans="1:21" x14ac:dyDescent="0.25">
      <c r="A1750" s="131"/>
      <c r="B1750" s="131"/>
      <c r="C1750" s="131"/>
      <c r="D1750" s="131"/>
      <c r="E1750" s="133"/>
      <c r="F1750" s="131"/>
      <c r="G1750" s="131"/>
      <c r="H1750" s="131"/>
      <c r="I1750" s="131"/>
      <c r="J1750" s="131"/>
      <c r="K1750" s="131"/>
      <c r="L1750" s="131"/>
      <c r="M1750" s="131"/>
      <c r="N1750" s="131"/>
      <c r="O1750" s="131"/>
      <c r="P1750" s="131"/>
      <c r="Q1750" s="131"/>
      <c r="R1750" s="131"/>
      <c r="S1750" s="131"/>
      <c r="T1750" s="131"/>
      <c r="U1750" s="131"/>
    </row>
    <row r="1751" spans="1:21" x14ac:dyDescent="0.25">
      <c r="A1751" s="131"/>
      <c r="B1751" s="131"/>
      <c r="C1751" s="131"/>
      <c r="D1751" s="131"/>
      <c r="E1751" s="133"/>
      <c r="F1751" s="131"/>
      <c r="G1751" s="131"/>
      <c r="H1751" s="131"/>
      <c r="I1751" s="131"/>
      <c r="J1751" s="131"/>
      <c r="K1751" s="131"/>
      <c r="L1751" s="131"/>
      <c r="M1751" s="131"/>
      <c r="N1751" s="131"/>
      <c r="O1751" s="131"/>
      <c r="P1751" s="131"/>
      <c r="Q1751" s="131"/>
      <c r="R1751" s="131"/>
      <c r="S1751" s="131"/>
      <c r="T1751" s="131"/>
      <c r="U1751" s="131"/>
    </row>
    <row r="1752" spans="1:21" x14ac:dyDescent="0.25">
      <c r="A1752" s="131"/>
      <c r="B1752" s="131"/>
      <c r="C1752" s="131"/>
      <c r="D1752" s="131"/>
      <c r="E1752" s="133"/>
      <c r="F1752" s="131"/>
      <c r="G1752" s="131"/>
      <c r="H1752" s="131"/>
      <c r="I1752" s="131"/>
      <c r="J1752" s="131"/>
      <c r="K1752" s="131"/>
      <c r="L1752" s="131"/>
      <c r="M1752" s="131"/>
      <c r="N1752" s="131"/>
      <c r="O1752" s="131"/>
      <c r="P1752" s="131"/>
      <c r="Q1752" s="131"/>
      <c r="R1752" s="131"/>
      <c r="S1752" s="131"/>
      <c r="T1752" s="131"/>
      <c r="U1752" s="131"/>
    </row>
    <row r="1753" spans="1:21" x14ac:dyDescent="0.25">
      <c r="A1753" s="131"/>
      <c r="B1753" s="131"/>
      <c r="C1753" s="131"/>
      <c r="D1753" s="131"/>
      <c r="E1753" s="133"/>
      <c r="F1753" s="131"/>
      <c r="G1753" s="131"/>
      <c r="H1753" s="131"/>
      <c r="I1753" s="131"/>
      <c r="J1753" s="131"/>
      <c r="K1753" s="131"/>
      <c r="L1753" s="131"/>
      <c r="M1753" s="131"/>
      <c r="N1753" s="131"/>
      <c r="O1753" s="131"/>
      <c r="P1753" s="131"/>
      <c r="Q1753" s="131"/>
      <c r="R1753" s="131"/>
      <c r="S1753" s="131"/>
      <c r="T1753" s="131"/>
      <c r="U1753" s="131"/>
    </row>
    <row r="1754" spans="1:21" x14ac:dyDescent="0.25">
      <c r="A1754" s="131"/>
      <c r="B1754" s="131"/>
      <c r="C1754" s="131"/>
      <c r="D1754" s="131"/>
      <c r="E1754" s="133"/>
      <c r="F1754" s="131"/>
      <c r="G1754" s="131"/>
      <c r="H1754" s="131"/>
      <c r="I1754" s="131"/>
      <c r="J1754" s="131"/>
      <c r="K1754" s="131"/>
      <c r="L1754" s="131"/>
      <c r="M1754" s="131"/>
      <c r="N1754" s="131"/>
      <c r="O1754" s="131"/>
      <c r="P1754" s="131"/>
      <c r="Q1754" s="131"/>
      <c r="R1754" s="131"/>
      <c r="S1754" s="131"/>
      <c r="T1754" s="131"/>
      <c r="U1754" s="131"/>
    </row>
    <row r="1755" spans="1:21" x14ac:dyDescent="0.25">
      <c r="A1755" s="131"/>
      <c r="B1755" s="131"/>
      <c r="C1755" s="131"/>
      <c r="D1755" s="131"/>
      <c r="E1755" s="133"/>
      <c r="F1755" s="131"/>
      <c r="G1755" s="131"/>
      <c r="H1755" s="131"/>
      <c r="I1755" s="131"/>
      <c r="J1755" s="131"/>
      <c r="K1755" s="131"/>
      <c r="L1755" s="131"/>
      <c r="M1755" s="131"/>
      <c r="N1755" s="131"/>
      <c r="O1755" s="131"/>
      <c r="P1755" s="131"/>
      <c r="Q1755" s="131"/>
      <c r="R1755" s="131"/>
      <c r="S1755" s="131"/>
      <c r="T1755" s="131"/>
      <c r="U1755" s="131"/>
    </row>
    <row r="1756" spans="1:21" x14ac:dyDescent="0.25">
      <c r="A1756" s="131"/>
      <c r="B1756" s="131"/>
      <c r="C1756" s="131"/>
      <c r="D1756" s="131"/>
      <c r="E1756" s="133"/>
      <c r="F1756" s="131"/>
      <c r="G1756" s="131"/>
      <c r="H1756" s="131"/>
      <c r="I1756" s="131"/>
      <c r="J1756" s="131"/>
      <c r="K1756" s="131"/>
      <c r="L1756" s="131"/>
      <c r="M1756" s="131"/>
      <c r="N1756" s="131"/>
      <c r="O1756" s="131"/>
      <c r="P1756" s="131"/>
      <c r="Q1756" s="131"/>
      <c r="R1756" s="131"/>
      <c r="S1756" s="131"/>
      <c r="T1756" s="131"/>
      <c r="U1756" s="131"/>
    </row>
    <row r="1757" spans="1:21" x14ac:dyDescent="0.25">
      <c r="A1757" s="131"/>
      <c r="B1757" s="131"/>
      <c r="C1757" s="131"/>
      <c r="D1757" s="131"/>
      <c r="E1757" s="133"/>
      <c r="F1757" s="131"/>
      <c r="G1757" s="131"/>
      <c r="H1757" s="131"/>
      <c r="I1757" s="131"/>
      <c r="J1757" s="131"/>
      <c r="K1757" s="131"/>
      <c r="L1757" s="131"/>
      <c r="M1757" s="131"/>
      <c r="N1757" s="131"/>
      <c r="O1757" s="131"/>
      <c r="P1757" s="131"/>
      <c r="Q1757" s="131"/>
      <c r="R1757" s="131"/>
      <c r="S1757" s="131"/>
      <c r="T1757" s="131"/>
      <c r="U1757" s="131"/>
    </row>
    <row r="1758" spans="1:21" x14ac:dyDescent="0.25">
      <c r="A1758" s="131"/>
      <c r="B1758" s="131"/>
      <c r="C1758" s="131"/>
      <c r="D1758" s="131"/>
      <c r="E1758" s="133"/>
      <c r="F1758" s="131"/>
      <c r="G1758" s="131"/>
      <c r="H1758" s="131"/>
      <c r="I1758" s="131"/>
      <c r="J1758" s="131"/>
      <c r="K1758" s="131"/>
      <c r="L1758" s="131"/>
      <c r="M1758" s="131"/>
      <c r="N1758" s="131"/>
      <c r="O1758" s="131"/>
      <c r="P1758" s="131"/>
      <c r="Q1758" s="131"/>
      <c r="R1758" s="131"/>
      <c r="S1758" s="131"/>
      <c r="T1758" s="131"/>
      <c r="U1758" s="131"/>
    </row>
    <row r="1759" spans="1:21" x14ac:dyDescent="0.25">
      <c r="A1759" s="131"/>
      <c r="B1759" s="131"/>
      <c r="C1759" s="131"/>
      <c r="D1759" s="131"/>
      <c r="E1759" s="133"/>
      <c r="F1759" s="131"/>
      <c r="G1759" s="131"/>
      <c r="H1759" s="131"/>
      <c r="I1759" s="131"/>
      <c r="J1759" s="131"/>
      <c r="K1759" s="131"/>
      <c r="L1759" s="131"/>
      <c r="M1759" s="131"/>
      <c r="N1759" s="131"/>
      <c r="O1759" s="131"/>
      <c r="P1759" s="131"/>
      <c r="Q1759" s="131"/>
      <c r="R1759" s="131"/>
      <c r="S1759" s="131"/>
      <c r="T1759" s="131"/>
      <c r="U1759" s="131"/>
    </row>
    <row r="1760" spans="1:21" x14ac:dyDescent="0.25">
      <c r="A1760" s="131"/>
      <c r="B1760" s="131"/>
      <c r="C1760" s="131"/>
      <c r="D1760" s="131"/>
      <c r="E1760" s="133"/>
      <c r="F1760" s="131"/>
      <c r="G1760" s="131"/>
      <c r="H1760" s="131"/>
      <c r="I1760" s="131"/>
      <c r="J1760" s="131"/>
      <c r="K1760" s="131"/>
      <c r="L1760" s="131"/>
      <c r="M1760" s="131"/>
      <c r="N1760" s="131"/>
      <c r="O1760" s="131"/>
      <c r="P1760" s="131"/>
      <c r="Q1760" s="131"/>
      <c r="R1760" s="131"/>
      <c r="S1760" s="131"/>
      <c r="T1760" s="131"/>
      <c r="U1760" s="131"/>
    </row>
    <row r="1761" spans="1:21" x14ac:dyDescent="0.25">
      <c r="A1761" s="131"/>
      <c r="B1761" s="131"/>
      <c r="C1761" s="131"/>
      <c r="D1761" s="131"/>
      <c r="E1761" s="133"/>
      <c r="F1761" s="131"/>
      <c r="G1761" s="131"/>
      <c r="H1761" s="131"/>
      <c r="I1761" s="131"/>
      <c r="J1761" s="131"/>
      <c r="K1761" s="131"/>
      <c r="L1761" s="131"/>
      <c r="M1761" s="131"/>
      <c r="N1761" s="131"/>
      <c r="O1761" s="131"/>
      <c r="P1761" s="131"/>
      <c r="Q1761" s="131"/>
      <c r="R1761" s="131"/>
      <c r="S1761" s="131"/>
      <c r="T1761" s="131"/>
      <c r="U1761" s="131"/>
    </row>
    <row r="1762" spans="1:21" x14ac:dyDescent="0.25">
      <c r="A1762" s="131"/>
      <c r="B1762" s="131"/>
      <c r="C1762" s="131"/>
      <c r="D1762" s="131"/>
      <c r="E1762" s="133"/>
      <c r="F1762" s="131"/>
      <c r="G1762" s="131"/>
      <c r="H1762" s="131"/>
      <c r="I1762" s="131"/>
      <c r="J1762" s="131"/>
      <c r="K1762" s="131"/>
      <c r="L1762" s="131"/>
      <c r="M1762" s="131"/>
      <c r="N1762" s="131"/>
      <c r="O1762" s="131"/>
      <c r="P1762" s="131"/>
      <c r="Q1762" s="131"/>
      <c r="R1762" s="131"/>
      <c r="S1762" s="131"/>
      <c r="T1762" s="131"/>
      <c r="U1762" s="131"/>
    </row>
    <row r="1763" spans="1:21" x14ac:dyDescent="0.25">
      <c r="A1763" s="131"/>
      <c r="B1763" s="131"/>
      <c r="C1763" s="131"/>
      <c r="D1763" s="131"/>
      <c r="E1763" s="133"/>
      <c r="F1763" s="131"/>
      <c r="G1763" s="131"/>
      <c r="H1763" s="131"/>
      <c r="I1763" s="131"/>
      <c r="J1763" s="131"/>
      <c r="K1763" s="131"/>
      <c r="L1763" s="131"/>
      <c r="M1763" s="131"/>
      <c r="N1763" s="131"/>
      <c r="O1763" s="131"/>
      <c r="P1763" s="131"/>
      <c r="Q1763" s="131"/>
      <c r="R1763" s="131"/>
      <c r="S1763" s="131"/>
      <c r="T1763" s="131"/>
      <c r="U1763" s="131"/>
    </row>
    <row r="1764" spans="1:21" x14ac:dyDescent="0.25">
      <c r="A1764" s="131"/>
      <c r="B1764" s="131"/>
      <c r="C1764" s="131"/>
      <c r="D1764" s="131"/>
      <c r="E1764" s="133"/>
      <c r="F1764" s="131"/>
      <c r="G1764" s="131"/>
      <c r="H1764" s="131"/>
      <c r="I1764" s="131"/>
      <c r="J1764" s="131"/>
      <c r="K1764" s="131"/>
      <c r="L1764" s="131"/>
      <c r="M1764" s="131"/>
      <c r="N1764" s="131"/>
      <c r="O1764" s="131"/>
      <c r="P1764" s="131"/>
      <c r="Q1764" s="131"/>
      <c r="R1764" s="131"/>
      <c r="S1764" s="131"/>
      <c r="T1764" s="131"/>
      <c r="U1764" s="131"/>
    </row>
    <row r="1765" spans="1:21" x14ac:dyDescent="0.25">
      <c r="A1765" s="131"/>
      <c r="B1765" s="131"/>
      <c r="C1765" s="131"/>
      <c r="D1765" s="131"/>
      <c r="E1765" s="133"/>
      <c r="F1765" s="131"/>
      <c r="G1765" s="131"/>
      <c r="H1765" s="131"/>
      <c r="I1765" s="131"/>
      <c r="J1765" s="131"/>
      <c r="K1765" s="131"/>
      <c r="L1765" s="131"/>
      <c r="M1765" s="131"/>
      <c r="N1765" s="131"/>
      <c r="O1765" s="131"/>
      <c r="P1765" s="131"/>
      <c r="Q1765" s="131"/>
      <c r="R1765" s="131"/>
      <c r="S1765" s="131"/>
      <c r="T1765" s="131"/>
      <c r="U1765" s="131"/>
    </row>
    <row r="1766" spans="1:21" x14ac:dyDescent="0.25">
      <c r="A1766" s="131"/>
      <c r="B1766" s="131"/>
      <c r="C1766" s="131"/>
      <c r="D1766" s="131"/>
      <c r="E1766" s="133"/>
      <c r="F1766" s="131"/>
      <c r="G1766" s="131"/>
      <c r="H1766" s="131"/>
      <c r="I1766" s="131"/>
      <c r="J1766" s="131"/>
      <c r="K1766" s="131"/>
      <c r="L1766" s="131"/>
      <c r="M1766" s="131"/>
      <c r="N1766" s="131"/>
      <c r="O1766" s="131"/>
      <c r="P1766" s="131"/>
      <c r="Q1766" s="131"/>
      <c r="R1766" s="131"/>
      <c r="S1766" s="131"/>
      <c r="T1766" s="131"/>
      <c r="U1766" s="131"/>
    </row>
    <row r="1767" spans="1:21" x14ac:dyDescent="0.25">
      <c r="A1767" s="131"/>
      <c r="B1767" s="131"/>
      <c r="C1767" s="131"/>
      <c r="D1767" s="131"/>
      <c r="E1767" s="133"/>
      <c r="F1767" s="131"/>
      <c r="G1767" s="131"/>
      <c r="H1767" s="131"/>
      <c r="I1767" s="131"/>
      <c r="J1767" s="131"/>
      <c r="K1767" s="131"/>
      <c r="L1767" s="131"/>
      <c r="M1767" s="131"/>
      <c r="N1767" s="131"/>
      <c r="O1767" s="131"/>
      <c r="P1767" s="131"/>
      <c r="Q1767" s="131"/>
      <c r="R1767" s="131"/>
      <c r="S1767" s="131"/>
      <c r="T1767" s="131"/>
      <c r="U1767" s="131"/>
    </row>
    <row r="1768" spans="1:21" x14ac:dyDescent="0.25">
      <c r="A1768" s="131"/>
      <c r="B1768" s="131"/>
      <c r="C1768" s="131"/>
      <c r="D1768" s="131"/>
      <c r="E1768" s="133"/>
      <c r="F1768" s="131"/>
      <c r="G1768" s="131"/>
      <c r="H1768" s="131"/>
      <c r="I1768" s="131"/>
      <c r="J1768" s="131"/>
      <c r="K1768" s="131"/>
      <c r="L1768" s="131"/>
      <c r="M1768" s="131"/>
      <c r="N1768" s="131"/>
      <c r="O1768" s="131"/>
      <c r="P1768" s="131"/>
      <c r="Q1768" s="131"/>
      <c r="R1768" s="131"/>
      <c r="S1768" s="131"/>
      <c r="T1768" s="131"/>
      <c r="U1768" s="131"/>
    </row>
    <row r="1769" spans="1:21" x14ac:dyDescent="0.25">
      <c r="A1769" s="131"/>
      <c r="B1769" s="131"/>
      <c r="C1769" s="131"/>
      <c r="D1769" s="131"/>
      <c r="E1769" s="133"/>
      <c r="F1769" s="131"/>
      <c r="G1769" s="131"/>
      <c r="H1769" s="131"/>
      <c r="I1769" s="131"/>
      <c r="J1769" s="131"/>
      <c r="K1769" s="131"/>
      <c r="L1769" s="131"/>
      <c r="M1769" s="131"/>
      <c r="N1769" s="131"/>
      <c r="O1769" s="131"/>
      <c r="P1769" s="131"/>
      <c r="Q1769" s="131"/>
      <c r="R1769" s="131"/>
      <c r="S1769" s="131"/>
      <c r="T1769" s="131"/>
      <c r="U1769" s="131"/>
    </row>
    <row r="1770" spans="1:21" x14ac:dyDescent="0.25">
      <c r="A1770" s="131"/>
      <c r="B1770" s="131"/>
      <c r="C1770" s="131"/>
      <c r="D1770" s="131"/>
      <c r="E1770" s="133"/>
      <c r="F1770" s="131"/>
      <c r="G1770" s="131"/>
      <c r="H1770" s="131"/>
      <c r="I1770" s="131"/>
      <c r="J1770" s="131"/>
      <c r="K1770" s="131"/>
      <c r="L1770" s="131"/>
      <c r="M1770" s="131"/>
      <c r="N1770" s="131"/>
      <c r="O1770" s="131"/>
      <c r="P1770" s="131"/>
      <c r="Q1770" s="131"/>
      <c r="R1770" s="131"/>
      <c r="S1770" s="131"/>
      <c r="T1770" s="131"/>
      <c r="U1770" s="131"/>
    </row>
    <row r="1771" spans="1:21" x14ac:dyDescent="0.25">
      <c r="A1771" s="131"/>
      <c r="B1771" s="131"/>
      <c r="C1771" s="131"/>
      <c r="D1771" s="131"/>
      <c r="E1771" s="133"/>
      <c r="F1771" s="131"/>
      <c r="G1771" s="131"/>
      <c r="H1771" s="131"/>
      <c r="I1771" s="131"/>
      <c r="J1771" s="131"/>
      <c r="K1771" s="131"/>
      <c r="L1771" s="131"/>
      <c r="M1771" s="131"/>
      <c r="N1771" s="131"/>
      <c r="O1771" s="131"/>
      <c r="P1771" s="131"/>
      <c r="Q1771" s="131"/>
      <c r="R1771" s="131"/>
      <c r="S1771" s="131"/>
      <c r="T1771" s="131"/>
      <c r="U1771" s="131"/>
    </row>
    <row r="1772" spans="1:21" x14ac:dyDescent="0.25">
      <c r="A1772" s="131"/>
      <c r="B1772" s="131"/>
      <c r="C1772" s="131"/>
      <c r="D1772" s="131"/>
      <c r="E1772" s="133"/>
      <c r="F1772" s="131"/>
      <c r="G1772" s="131"/>
      <c r="H1772" s="131"/>
      <c r="I1772" s="131"/>
      <c r="J1772" s="131"/>
      <c r="K1772" s="131"/>
      <c r="L1772" s="131"/>
      <c r="M1772" s="131"/>
      <c r="N1772" s="131"/>
      <c r="O1772" s="131"/>
      <c r="P1772" s="131"/>
      <c r="Q1772" s="131"/>
      <c r="R1772" s="131"/>
      <c r="S1772" s="131"/>
      <c r="T1772" s="131"/>
      <c r="U1772" s="131"/>
    </row>
    <row r="1773" spans="1:21" x14ac:dyDescent="0.25">
      <c r="A1773" s="131"/>
      <c r="B1773" s="131"/>
      <c r="C1773" s="131"/>
      <c r="D1773" s="131"/>
      <c r="E1773" s="133"/>
      <c r="F1773" s="131"/>
      <c r="G1773" s="131"/>
      <c r="H1773" s="131"/>
      <c r="I1773" s="131"/>
      <c r="J1773" s="131"/>
      <c r="K1773" s="131"/>
      <c r="L1773" s="131"/>
      <c r="M1773" s="131"/>
      <c r="N1773" s="131"/>
      <c r="O1773" s="131"/>
      <c r="P1773" s="131"/>
      <c r="Q1773" s="131"/>
      <c r="R1773" s="131"/>
      <c r="S1773" s="131"/>
      <c r="T1773" s="131"/>
      <c r="U1773" s="131"/>
    </row>
    <row r="1774" spans="1:21" x14ac:dyDescent="0.25">
      <c r="A1774" s="131"/>
      <c r="B1774" s="131"/>
      <c r="C1774" s="131"/>
      <c r="D1774" s="131"/>
      <c r="E1774" s="133"/>
      <c r="F1774" s="131"/>
      <c r="G1774" s="131"/>
      <c r="H1774" s="131"/>
      <c r="I1774" s="131"/>
      <c r="J1774" s="131"/>
      <c r="K1774" s="131"/>
      <c r="L1774" s="131"/>
      <c r="M1774" s="131"/>
      <c r="N1774" s="131"/>
      <c r="O1774" s="131"/>
      <c r="P1774" s="131"/>
      <c r="Q1774" s="131"/>
      <c r="R1774" s="131"/>
      <c r="S1774" s="131"/>
      <c r="T1774" s="131"/>
      <c r="U1774" s="131"/>
    </row>
    <row r="1775" spans="1:21" x14ac:dyDescent="0.25">
      <c r="A1775" s="131"/>
      <c r="B1775" s="131"/>
      <c r="C1775" s="131"/>
      <c r="D1775" s="131"/>
      <c r="E1775" s="133"/>
      <c r="F1775" s="131"/>
      <c r="G1775" s="131"/>
      <c r="H1775" s="131"/>
      <c r="I1775" s="131"/>
      <c r="J1775" s="131"/>
      <c r="K1775" s="131"/>
      <c r="L1775" s="131"/>
      <c r="M1775" s="131"/>
      <c r="N1775" s="131"/>
      <c r="O1775" s="131"/>
      <c r="P1775" s="131"/>
      <c r="Q1775" s="131"/>
      <c r="R1775" s="131"/>
      <c r="S1775" s="131"/>
      <c r="T1775" s="131"/>
      <c r="U1775" s="131"/>
    </row>
    <row r="1776" spans="1:21" x14ac:dyDescent="0.25">
      <c r="A1776" s="131"/>
      <c r="B1776" s="131"/>
      <c r="C1776" s="131"/>
      <c r="D1776" s="131"/>
      <c r="E1776" s="133"/>
      <c r="F1776" s="131"/>
      <c r="G1776" s="131"/>
      <c r="H1776" s="131"/>
      <c r="I1776" s="131"/>
      <c r="J1776" s="131"/>
      <c r="K1776" s="131"/>
      <c r="L1776" s="131"/>
      <c r="M1776" s="131"/>
      <c r="N1776" s="131"/>
      <c r="O1776" s="131"/>
      <c r="P1776" s="131"/>
      <c r="Q1776" s="131"/>
      <c r="R1776" s="131"/>
      <c r="S1776" s="131"/>
      <c r="T1776" s="131"/>
      <c r="U1776" s="131"/>
    </row>
    <row r="1777" spans="1:21" x14ac:dyDescent="0.25">
      <c r="A1777" s="131"/>
      <c r="B1777" s="131"/>
      <c r="C1777" s="131"/>
      <c r="D1777" s="131"/>
      <c r="E1777" s="133"/>
      <c r="F1777" s="131"/>
      <c r="G1777" s="131"/>
      <c r="H1777" s="131"/>
      <c r="I1777" s="131"/>
      <c r="J1777" s="131"/>
      <c r="K1777" s="131"/>
      <c r="L1777" s="131"/>
      <c r="M1777" s="131"/>
      <c r="N1777" s="131"/>
      <c r="O1777" s="131"/>
      <c r="P1777" s="131"/>
      <c r="Q1777" s="131"/>
      <c r="R1777" s="131"/>
      <c r="S1777" s="131"/>
      <c r="T1777" s="131"/>
      <c r="U1777" s="131"/>
    </row>
    <row r="1778" spans="1:21" x14ac:dyDescent="0.25">
      <c r="A1778" s="131"/>
      <c r="B1778" s="131"/>
      <c r="C1778" s="131"/>
      <c r="D1778" s="131"/>
      <c r="E1778" s="133"/>
      <c r="F1778" s="131"/>
      <c r="G1778" s="131"/>
      <c r="H1778" s="131"/>
      <c r="I1778" s="131"/>
      <c r="J1778" s="131"/>
      <c r="K1778" s="131"/>
      <c r="L1778" s="131"/>
      <c r="M1778" s="131"/>
      <c r="N1778" s="131"/>
      <c r="O1778" s="131"/>
      <c r="P1778" s="131"/>
      <c r="Q1778" s="131"/>
      <c r="R1778" s="131"/>
      <c r="S1778" s="131"/>
      <c r="T1778" s="131"/>
      <c r="U1778" s="131"/>
    </row>
    <row r="1779" spans="1:21" x14ac:dyDescent="0.25">
      <c r="A1779" s="131"/>
      <c r="B1779" s="131"/>
      <c r="C1779" s="131"/>
      <c r="D1779" s="131"/>
      <c r="E1779" s="133"/>
      <c r="F1779" s="131"/>
      <c r="G1779" s="131"/>
      <c r="H1779" s="131"/>
      <c r="I1779" s="131"/>
      <c r="J1779" s="131"/>
      <c r="K1779" s="131"/>
      <c r="L1779" s="131"/>
      <c r="M1779" s="131"/>
      <c r="N1779" s="131"/>
      <c r="O1779" s="131"/>
      <c r="P1779" s="131"/>
      <c r="Q1779" s="131"/>
      <c r="R1779" s="131"/>
      <c r="S1779" s="131"/>
      <c r="T1779" s="131"/>
      <c r="U1779" s="131"/>
    </row>
    <row r="1780" spans="1:21" x14ac:dyDescent="0.25">
      <c r="A1780" s="131"/>
      <c r="B1780" s="131"/>
      <c r="C1780" s="131"/>
      <c r="D1780" s="131"/>
      <c r="E1780" s="133"/>
      <c r="F1780" s="131"/>
      <c r="G1780" s="131"/>
      <c r="H1780" s="131"/>
      <c r="I1780" s="131"/>
      <c r="J1780" s="131"/>
      <c r="K1780" s="131"/>
      <c r="L1780" s="131"/>
      <c r="M1780" s="131"/>
      <c r="N1780" s="131"/>
      <c r="O1780" s="131"/>
      <c r="P1780" s="131"/>
      <c r="Q1780" s="131"/>
      <c r="R1780" s="131"/>
      <c r="S1780" s="131"/>
      <c r="T1780" s="131"/>
      <c r="U1780" s="131"/>
    </row>
    <row r="1781" spans="1:21" x14ac:dyDescent="0.25">
      <c r="A1781" s="131"/>
      <c r="B1781" s="131"/>
      <c r="C1781" s="131"/>
      <c r="D1781" s="131"/>
      <c r="E1781" s="133"/>
      <c r="F1781" s="131"/>
      <c r="G1781" s="131"/>
      <c r="H1781" s="131"/>
      <c r="I1781" s="131"/>
      <c r="J1781" s="131"/>
      <c r="K1781" s="131"/>
      <c r="L1781" s="131"/>
      <c r="M1781" s="131"/>
      <c r="N1781" s="131"/>
      <c r="O1781" s="131"/>
      <c r="P1781" s="131"/>
      <c r="Q1781" s="131"/>
      <c r="R1781" s="131"/>
      <c r="S1781" s="131"/>
      <c r="T1781" s="131"/>
      <c r="U1781" s="131"/>
    </row>
    <row r="1782" spans="1:21" x14ac:dyDescent="0.25">
      <c r="A1782" s="131"/>
      <c r="B1782" s="131"/>
      <c r="C1782" s="131"/>
      <c r="D1782" s="131"/>
      <c r="E1782" s="133"/>
      <c r="F1782" s="131"/>
      <c r="G1782" s="131"/>
      <c r="H1782" s="131"/>
      <c r="I1782" s="131"/>
      <c r="J1782" s="131"/>
      <c r="K1782" s="131"/>
      <c r="L1782" s="131"/>
      <c r="M1782" s="131"/>
      <c r="N1782" s="131"/>
      <c r="O1782" s="131"/>
      <c r="P1782" s="131"/>
      <c r="Q1782" s="131"/>
      <c r="R1782" s="131"/>
      <c r="S1782" s="131"/>
      <c r="T1782" s="131"/>
      <c r="U1782" s="131"/>
    </row>
    <row r="1783" spans="1:21" x14ac:dyDescent="0.25">
      <c r="A1783" s="131"/>
      <c r="B1783" s="131"/>
      <c r="C1783" s="131"/>
      <c r="D1783" s="131"/>
      <c r="E1783" s="133"/>
      <c r="F1783" s="131"/>
      <c r="G1783" s="131"/>
      <c r="H1783" s="131"/>
      <c r="I1783" s="131"/>
      <c r="J1783" s="131"/>
      <c r="K1783" s="131"/>
      <c r="L1783" s="131"/>
      <c r="M1783" s="131"/>
      <c r="N1783" s="131"/>
      <c r="O1783" s="131"/>
      <c r="P1783" s="131"/>
      <c r="Q1783" s="131"/>
      <c r="R1783" s="131"/>
      <c r="S1783" s="131"/>
      <c r="T1783" s="131"/>
      <c r="U1783" s="131"/>
    </row>
    <row r="1784" spans="1:21" x14ac:dyDescent="0.25">
      <c r="A1784" s="131"/>
      <c r="B1784" s="131"/>
      <c r="C1784" s="131"/>
      <c r="D1784" s="131"/>
      <c r="E1784" s="133"/>
      <c r="F1784" s="131"/>
      <c r="G1784" s="131"/>
      <c r="H1784" s="131"/>
      <c r="I1784" s="131"/>
      <c r="J1784" s="131"/>
      <c r="K1784" s="131"/>
      <c r="L1784" s="131"/>
      <c r="M1784" s="131"/>
      <c r="N1784" s="131"/>
      <c r="O1784" s="131"/>
      <c r="P1784" s="131"/>
      <c r="Q1784" s="131"/>
      <c r="R1784" s="131"/>
      <c r="S1784" s="131"/>
      <c r="T1784" s="131"/>
      <c r="U1784" s="131"/>
    </row>
    <row r="1785" spans="1:21" x14ac:dyDescent="0.25">
      <c r="A1785" s="131"/>
      <c r="B1785" s="131"/>
      <c r="C1785" s="131"/>
      <c r="D1785" s="131"/>
      <c r="E1785" s="133"/>
      <c r="F1785" s="131"/>
      <c r="G1785" s="131"/>
      <c r="H1785" s="131"/>
      <c r="I1785" s="131"/>
      <c r="J1785" s="131"/>
      <c r="K1785" s="131"/>
      <c r="L1785" s="131"/>
      <c r="M1785" s="131"/>
      <c r="N1785" s="131"/>
      <c r="O1785" s="131"/>
      <c r="P1785" s="131"/>
      <c r="Q1785" s="131"/>
      <c r="R1785" s="131"/>
      <c r="S1785" s="131"/>
      <c r="T1785" s="131"/>
      <c r="U1785" s="131"/>
    </row>
    <row r="1786" spans="1:21" x14ac:dyDescent="0.25">
      <c r="A1786" s="131"/>
      <c r="B1786" s="131"/>
      <c r="C1786" s="131"/>
      <c r="D1786" s="131"/>
      <c r="E1786" s="133"/>
      <c r="F1786" s="131"/>
      <c r="G1786" s="131"/>
      <c r="H1786" s="131"/>
      <c r="I1786" s="131"/>
      <c r="J1786" s="131"/>
      <c r="K1786" s="131"/>
      <c r="L1786" s="131"/>
      <c r="M1786" s="131"/>
      <c r="N1786" s="131"/>
      <c r="O1786" s="131"/>
      <c r="P1786" s="131"/>
      <c r="Q1786" s="131"/>
      <c r="R1786" s="131"/>
      <c r="S1786" s="131"/>
      <c r="T1786" s="131"/>
      <c r="U1786" s="131"/>
    </row>
    <row r="1787" spans="1:21" x14ac:dyDescent="0.25">
      <c r="A1787" s="131"/>
      <c r="B1787" s="131"/>
      <c r="C1787" s="131"/>
      <c r="D1787" s="131"/>
      <c r="E1787" s="133"/>
      <c r="F1787" s="131"/>
      <c r="G1787" s="131"/>
      <c r="H1787" s="131"/>
      <c r="I1787" s="131"/>
      <c r="J1787" s="131"/>
      <c r="K1787" s="131"/>
      <c r="L1787" s="131"/>
      <c r="M1787" s="131"/>
      <c r="N1787" s="131"/>
      <c r="O1787" s="131"/>
      <c r="P1787" s="131"/>
      <c r="Q1787" s="131"/>
      <c r="R1787" s="131"/>
      <c r="S1787" s="131"/>
      <c r="T1787" s="131"/>
      <c r="U1787" s="131"/>
    </row>
    <row r="1788" spans="1:21" x14ac:dyDescent="0.25">
      <c r="A1788" s="131"/>
      <c r="B1788" s="131"/>
      <c r="C1788" s="131"/>
      <c r="D1788" s="131"/>
      <c r="E1788" s="133"/>
      <c r="F1788" s="131"/>
      <c r="G1788" s="131"/>
      <c r="H1788" s="131"/>
      <c r="I1788" s="131"/>
      <c r="J1788" s="131"/>
      <c r="K1788" s="131"/>
      <c r="L1788" s="131"/>
      <c r="M1788" s="131"/>
      <c r="N1788" s="131"/>
      <c r="O1788" s="131"/>
      <c r="P1788" s="131"/>
      <c r="Q1788" s="131"/>
      <c r="R1788" s="131"/>
      <c r="S1788" s="131"/>
      <c r="T1788" s="131"/>
      <c r="U1788" s="131"/>
    </row>
    <row r="1789" spans="1:21" x14ac:dyDescent="0.25">
      <c r="A1789" s="131"/>
      <c r="B1789" s="131"/>
      <c r="C1789" s="131"/>
      <c r="D1789" s="131"/>
      <c r="E1789" s="133"/>
      <c r="F1789" s="131"/>
      <c r="G1789" s="131"/>
      <c r="H1789" s="131"/>
      <c r="I1789" s="131"/>
      <c r="J1789" s="131"/>
      <c r="K1789" s="131"/>
      <c r="L1789" s="131"/>
      <c r="M1789" s="131"/>
      <c r="N1789" s="131"/>
      <c r="O1789" s="131"/>
      <c r="P1789" s="131"/>
      <c r="Q1789" s="131"/>
      <c r="R1789" s="131"/>
      <c r="S1789" s="131"/>
      <c r="T1789" s="131"/>
      <c r="U1789" s="131"/>
    </row>
    <row r="1790" spans="1:21" x14ac:dyDescent="0.25">
      <c r="A1790" s="131"/>
      <c r="B1790" s="131"/>
      <c r="C1790" s="131"/>
      <c r="D1790" s="131"/>
      <c r="E1790" s="133"/>
      <c r="F1790" s="131"/>
      <c r="G1790" s="131"/>
      <c r="H1790" s="131"/>
      <c r="I1790" s="131"/>
      <c r="J1790" s="131"/>
      <c r="K1790" s="131"/>
      <c r="L1790" s="131"/>
      <c r="M1790" s="131"/>
      <c r="N1790" s="131"/>
      <c r="O1790" s="131"/>
      <c r="P1790" s="131"/>
      <c r="Q1790" s="131"/>
      <c r="R1790" s="131"/>
      <c r="S1790" s="131"/>
      <c r="T1790" s="131"/>
      <c r="U1790" s="131"/>
    </row>
    <row r="1791" spans="1:21" x14ac:dyDescent="0.25">
      <c r="A1791" s="131"/>
      <c r="B1791" s="131"/>
      <c r="C1791" s="131"/>
      <c r="D1791" s="131"/>
      <c r="E1791" s="133"/>
      <c r="F1791" s="131"/>
      <c r="G1791" s="131"/>
      <c r="H1791" s="131"/>
      <c r="I1791" s="131"/>
      <c r="J1791" s="131"/>
      <c r="K1791" s="131"/>
      <c r="L1791" s="131"/>
      <c r="M1791" s="131"/>
      <c r="N1791" s="131"/>
      <c r="O1791" s="131"/>
      <c r="P1791" s="131"/>
      <c r="Q1791" s="131"/>
      <c r="R1791" s="131"/>
      <c r="S1791" s="131"/>
      <c r="T1791" s="131"/>
      <c r="U1791" s="131"/>
    </row>
    <row r="1792" spans="1:21" x14ac:dyDescent="0.25">
      <c r="A1792" s="131"/>
      <c r="B1792" s="131"/>
      <c r="C1792" s="131"/>
      <c r="D1792" s="131"/>
      <c r="E1792" s="133"/>
      <c r="F1792" s="131"/>
      <c r="G1792" s="131"/>
      <c r="H1792" s="131"/>
      <c r="I1792" s="131"/>
      <c r="J1792" s="131"/>
      <c r="K1792" s="131"/>
      <c r="L1792" s="131"/>
      <c r="M1792" s="131"/>
      <c r="N1792" s="131"/>
      <c r="O1792" s="131"/>
      <c r="P1792" s="131"/>
      <c r="Q1792" s="131"/>
      <c r="R1792" s="131"/>
      <c r="S1792" s="131"/>
      <c r="T1792" s="131"/>
      <c r="U1792" s="131"/>
    </row>
    <row r="1793" spans="1:21" x14ac:dyDescent="0.25">
      <c r="A1793" s="131"/>
      <c r="B1793" s="131"/>
      <c r="C1793" s="131"/>
      <c r="D1793" s="131"/>
      <c r="E1793" s="133"/>
      <c r="F1793" s="131"/>
      <c r="G1793" s="131"/>
      <c r="H1793" s="131"/>
      <c r="I1793" s="131"/>
      <c r="J1793" s="131"/>
      <c r="K1793" s="131"/>
      <c r="L1793" s="131"/>
      <c r="M1793" s="131"/>
      <c r="N1793" s="131"/>
      <c r="O1793" s="131"/>
      <c r="P1793" s="131"/>
      <c r="Q1793" s="131"/>
      <c r="R1793" s="131"/>
      <c r="S1793" s="131"/>
      <c r="T1793" s="131"/>
      <c r="U1793" s="131"/>
    </row>
    <row r="1794" spans="1:21" x14ac:dyDescent="0.25">
      <c r="A1794" s="131"/>
      <c r="B1794" s="131"/>
      <c r="C1794" s="131"/>
      <c r="D1794" s="131"/>
      <c r="E1794" s="133"/>
      <c r="F1794" s="131"/>
      <c r="G1794" s="131"/>
      <c r="H1794" s="131"/>
      <c r="I1794" s="131"/>
      <c r="J1794" s="131"/>
      <c r="K1794" s="131"/>
      <c r="L1794" s="131"/>
      <c r="M1794" s="131"/>
      <c r="N1794" s="131"/>
      <c r="O1794" s="131"/>
      <c r="P1794" s="131"/>
      <c r="Q1794" s="131"/>
      <c r="R1794" s="131"/>
      <c r="S1794" s="131"/>
      <c r="T1794" s="131"/>
      <c r="U1794" s="131"/>
    </row>
    <row r="1795" spans="1:21" x14ac:dyDescent="0.25">
      <c r="A1795" s="131"/>
      <c r="B1795" s="131"/>
      <c r="C1795" s="131"/>
      <c r="D1795" s="131"/>
      <c r="E1795" s="133"/>
      <c r="F1795" s="131"/>
      <c r="G1795" s="131"/>
      <c r="H1795" s="131"/>
      <c r="I1795" s="131"/>
      <c r="J1795" s="131"/>
      <c r="K1795" s="131"/>
      <c r="L1795" s="131"/>
      <c r="M1795" s="131"/>
      <c r="N1795" s="131"/>
      <c r="O1795" s="131"/>
      <c r="P1795" s="131"/>
      <c r="Q1795" s="131"/>
      <c r="R1795" s="131"/>
      <c r="S1795" s="131"/>
      <c r="T1795" s="131"/>
      <c r="U1795" s="131"/>
    </row>
    <row r="1796" spans="1:21" x14ac:dyDescent="0.25">
      <c r="A1796" s="131"/>
      <c r="B1796" s="131"/>
      <c r="C1796" s="131"/>
      <c r="D1796" s="131"/>
      <c r="E1796" s="133"/>
      <c r="F1796" s="131"/>
      <c r="G1796" s="131"/>
      <c r="H1796" s="131"/>
      <c r="I1796" s="131"/>
      <c r="J1796" s="131"/>
      <c r="K1796" s="131"/>
      <c r="L1796" s="131"/>
      <c r="M1796" s="131"/>
      <c r="N1796" s="131"/>
      <c r="O1796" s="131"/>
      <c r="P1796" s="131"/>
      <c r="Q1796" s="131"/>
      <c r="R1796" s="131"/>
      <c r="S1796" s="131"/>
      <c r="T1796" s="131"/>
      <c r="U1796" s="131"/>
    </row>
    <row r="1797" spans="1:21" x14ac:dyDescent="0.25">
      <c r="A1797" s="131"/>
      <c r="B1797" s="131"/>
      <c r="C1797" s="131"/>
      <c r="D1797" s="131"/>
      <c r="E1797" s="133"/>
      <c r="F1797" s="131"/>
      <c r="G1797" s="131"/>
      <c r="H1797" s="131"/>
      <c r="I1797" s="131"/>
      <c r="J1797" s="131"/>
      <c r="K1797" s="131"/>
      <c r="L1797" s="131"/>
      <c r="M1797" s="131"/>
      <c r="N1797" s="131"/>
      <c r="O1797" s="131"/>
      <c r="P1797" s="131"/>
      <c r="Q1797" s="131"/>
      <c r="R1797" s="131"/>
      <c r="S1797" s="131"/>
      <c r="T1797" s="131"/>
      <c r="U1797" s="131"/>
    </row>
    <row r="1798" spans="1:21" x14ac:dyDescent="0.25">
      <c r="A1798" s="131"/>
      <c r="B1798" s="131"/>
      <c r="C1798" s="131"/>
      <c r="D1798" s="131"/>
      <c r="E1798" s="133"/>
      <c r="F1798" s="131"/>
      <c r="G1798" s="131"/>
      <c r="H1798" s="131"/>
      <c r="I1798" s="131"/>
      <c r="J1798" s="131"/>
      <c r="K1798" s="131"/>
      <c r="L1798" s="131"/>
      <c r="M1798" s="131"/>
      <c r="N1798" s="131"/>
      <c r="O1798" s="131"/>
      <c r="P1798" s="131"/>
      <c r="Q1798" s="131"/>
      <c r="R1798" s="131"/>
      <c r="S1798" s="131"/>
      <c r="T1798" s="131"/>
      <c r="U1798" s="131"/>
    </row>
    <row r="1799" spans="1:21" x14ac:dyDescent="0.25">
      <c r="A1799" s="131"/>
      <c r="B1799" s="131"/>
      <c r="C1799" s="131"/>
      <c r="D1799" s="131"/>
      <c r="E1799" s="133"/>
      <c r="F1799" s="131"/>
      <c r="G1799" s="131"/>
      <c r="H1799" s="131"/>
      <c r="I1799" s="131"/>
      <c r="J1799" s="131"/>
      <c r="K1799" s="131"/>
      <c r="L1799" s="131"/>
      <c r="M1799" s="131"/>
      <c r="N1799" s="131"/>
      <c r="O1799" s="131"/>
      <c r="P1799" s="131"/>
      <c r="Q1799" s="131"/>
      <c r="R1799" s="131"/>
      <c r="S1799" s="131"/>
      <c r="T1799" s="131"/>
      <c r="U1799" s="131"/>
    </row>
    <row r="1800" spans="1:21" x14ac:dyDescent="0.25">
      <c r="A1800" s="131"/>
      <c r="B1800" s="131"/>
      <c r="C1800" s="131"/>
      <c r="D1800" s="131"/>
      <c r="E1800" s="133"/>
      <c r="F1800" s="131"/>
      <c r="G1800" s="131"/>
      <c r="H1800" s="131"/>
      <c r="I1800" s="131"/>
      <c r="J1800" s="131"/>
      <c r="K1800" s="131"/>
      <c r="L1800" s="131"/>
      <c r="M1800" s="131"/>
      <c r="N1800" s="131"/>
      <c r="O1800" s="131"/>
      <c r="P1800" s="131"/>
      <c r="Q1800" s="131"/>
      <c r="R1800" s="131"/>
      <c r="S1800" s="131"/>
      <c r="T1800" s="131"/>
      <c r="U1800" s="131"/>
    </row>
    <row r="1801" spans="1:21" x14ac:dyDescent="0.25">
      <c r="A1801" s="131"/>
      <c r="B1801" s="131"/>
      <c r="C1801" s="131"/>
      <c r="D1801" s="131"/>
      <c r="E1801" s="133"/>
      <c r="F1801" s="131"/>
      <c r="G1801" s="131"/>
      <c r="H1801" s="131"/>
      <c r="I1801" s="131"/>
      <c r="J1801" s="131"/>
      <c r="K1801" s="131"/>
      <c r="L1801" s="131"/>
      <c r="M1801" s="131"/>
      <c r="N1801" s="131"/>
      <c r="O1801" s="131"/>
      <c r="P1801" s="131"/>
      <c r="Q1801" s="131"/>
      <c r="R1801" s="131"/>
      <c r="S1801" s="131"/>
      <c r="T1801" s="131"/>
      <c r="U1801" s="131"/>
    </row>
    <row r="1802" spans="1:21" x14ac:dyDescent="0.25">
      <c r="A1802" s="131"/>
      <c r="B1802" s="131"/>
      <c r="C1802" s="131"/>
      <c r="D1802" s="131"/>
      <c r="E1802" s="133"/>
      <c r="F1802" s="131"/>
      <c r="G1802" s="131"/>
      <c r="H1802" s="131"/>
      <c r="I1802" s="131"/>
      <c r="J1802" s="131"/>
      <c r="K1802" s="131"/>
      <c r="L1802" s="131"/>
      <c r="M1802" s="131"/>
      <c r="N1802" s="131"/>
      <c r="O1802" s="131"/>
      <c r="P1802" s="131"/>
      <c r="Q1802" s="131"/>
      <c r="R1802" s="131"/>
      <c r="S1802" s="131"/>
      <c r="T1802" s="131"/>
      <c r="U1802" s="131"/>
    </row>
    <row r="1803" spans="1:21" x14ac:dyDescent="0.25">
      <c r="A1803" s="131"/>
      <c r="B1803" s="131"/>
      <c r="C1803" s="131"/>
      <c r="D1803" s="131"/>
      <c r="E1803" s="133"/>
      <c r="F1803" s="131"/>
      <c r="G1803" s="131"/>
      <c r="H1803" s="131"/>
      <c r="I1803" s="131"/>
      <c r="J1803" s="131"/>
      <c r="K1803" s="131"/>
      <c r="L1803" s="131"/>
      <c r="M1803" s="131"/>
      <c r="N1803" s="131"/>
      <c r="O1803" s="131"/>
      <c r="P1803" s="131"/>
      <c r="Q1803" s="131"/>
      <c r="R1803" s="131"/>
      <c r="S1803" s="131"/>
      <c r="T1803" s="131"/>
      <c r="U1803" s="131"/>
    </row>
    <row r="1804" spans="1:21" x14ac:dyDescent="0.25">
      <c r="A1804" s="131"/>
      <c r="B1804" s="131"/>
      <c r="C1804" s="131"/>
      <c r="D1804" s="131"/>
      <c r="E1804" s="133"/>
      <c r="F1804" s="131"/>
      <c r="G1804" s="131"/>
      <c r="H1804" s="131"/>
      <c r="I1804" s="131"/>
      <c r="J1804" s="131"/>
      <c r="K1804" s="131"/>
      <c r="L1804" s="131"/>
      <c r="M1804" s="131"/>
      <c r="N1804" s="131"/>
      <c r="O1804" s="131"/>
      <c r="P1804" s="131"/>
      <c r="Q1804" s="131"/>
      <c r="R1804" s="131"/>
      <c r="S1804" s="131"/>
      <c r="T1804" s="131"/>
      <c r="U1804" s="131"/>
    </row>
    <row r="1805" spans="1:21" x14ac:dyDescent="0.25">
      <c r="A1805" s="131"/>
      <c r="B1805" s="131"/>
      <c r="C1805" s="131"/>
      <c r="D1805" s="131"/>
      <c r="E1805" s="133"/>
      <c r="F1805" s="131"/>
      <c r="G1805" s="131"/>
      <c r="H1805" s="131"/>
      <c r="I1805" s="131"/>
      <c r="J1805" s="131"/>
      <c r="K1805" s="131"/>
      <c r="L1805" s="131"/>
      <c r="M1805" s="131"/>
      <c r="N1805" s="131"/>
      <c r="O1805" s="131"/>
      <c r="P1805" s="131"/>
      <c r="Q1805" s="131"/>
      <c r="R1805" s="131"/>
      <c r="S1805" s="131"/>
      <c r="T1805" s="131"/>
      <c r="U1805" s="131"/>
    </row>
    <row r="1806" spans="1:21" x14ac:dyDescent="0.25">
      <c r="A1806" s="131"/>
      <c r="B1806" s="131"/>
      <c r="C1806" s="131"/>
      <c r="D1806" s="131"/>
      <c r="E1806" s="133"/>
      <c r="F1806" s="131"/>
      <c r="G1806" s="131"/>
      <c r="H1806" s="131"/>
      <c r="I1806" s="131"/>
      <c r="J1806" s="131"/>
      <c r="K1806" s="131"/>
      <c r="L1806" s="131"/>
      <c r="M1806" s="131"/>
      <c r="N1806" s="131"/>
      <c r="O1806" s="131"/>
      <c r="P1806" s="131"/>
      <c r="Q1806" s="131"/>
      <c r="R1806" s="131"/>
      <c r="S1806" s="131"/>
      <c r="T1806" s="131"/>
      <c r="U1806" s="131"/>
    </row>
    <row r="1807" spans="1:21" x14ac:dyDescent="0.25">
      <c r="A1807" s="131"/>
      <c r="B1807" s="131"/>
      <c r="C1807" s="131"/>
      <c r="D1807" s="131"/>
      <c r="E1807" s="133"/>
      <c r="F1807" s="131"/>
      <c r="G1807" s="131"/>
      <c r="H1807" s="131"/>
      <c r="I1807" s="131"/>
      <c r="J1807" s="131"/>
      <c r="K1807" s="131"/>
      <c r="L1807" s="131"/>
      <c r="M1807" s="131"/>
      <c r="N1807" s="131"/>
      <c r="O1807" s="131"/>
      <c r="P1807" s="131"/>
      <c r="Q1807" s="131"/>
      <c r="R1807" s="131"/>
      <c r="S1807" s="131"/>
      <c r="T1807" s="131"/>
      <c r="U1807" s="131"/>
    </row>
    <row r="1808" spans="1:21" x14ac:dyDescent="0.25">
      <c r="A1808" s="131"/>
      <c r="B1808" s="131"/>
      <c r="C1808" s="131"/>
      <c r="D1808" s="131"/>
      <c r="E1808" s="133"/>
      <c r="F1808" s="131"/>
      <c r="G1808" s="131"/>
      <c r="H1808" s="131"/>
      <c r="I1808" s="131"/>
      <c r="J1808" s="131"/>
      <c r="K1808" s="131"/>
      <c r="L1808" s="131"/>
      <c r="M1808" s="131"/>
      <c r="N1808" s="131"/>
      <c r="O1808" s="131"/>
      <c r="P1808" s="131"/>
      <c r="Q1808" s="131"/>
      <c r="R1808" s="131"/>
      <c r="S1808" s="131"/>
      <c r="T1808" s="131"/>
      <c r="U1808" s="131"/>
    </row>
    <row r="1809" spans="1:21" x14ac:dyDescent="0.25">
      <c r="A1809" s="131"/>
      <c r="B1809" s="131"/>
      <c r="C1809" s="131"/>
      <c r="D1809" s="131"/>
      <c r="E1809" s="133"/>
      <c r="F1809" s="131"/>
      <c r="G1809" s="131"/>
      <c r="H1809" s="131"/>
      <c r="I1809" s="131"/>
      <c r="J1809" s="131"/>
      <c r="K1809" s="131"/>
      <c r="L1809" s="131"/>
      <c r="M1809" s="131"/>
      <c r="N1809" s="131"/>
      <c r="O1809" s="131"/>
      <c r="P1809" s="131"/>
      <c r="Q1809" s="131"/>
      <c r="R1809" s="131"/>
      <c r="S1809" s="131"/>
      <c r="T1809" s="131"/>
      <c r="U1809" s="131"/>
    </row>
    <row r="1810" spans="1:21" x14ac:dyDescent="0.25">
      <c r="A1810" s="131"/>
      <c r="B1810" s="131"/>
      <c r="C1810" s="131"/>
      <c r="D1810" s="131"/>
      <c r="E1810" s="133"/>
      <c r="F1810" s="131"/>
      <c r="G1810" s="131"/>
      <c r="H1810" s="131"/>
      <c r="I1810" s="131"/>
      <c r="J1810" s="131"/>
      <c r="K1810" s="131"/>
      <c r="L1810" s="131"/>
      <c r="M1810" s="131"/>
      <c r="N1810" s="131"/>
      <c r="O1810" s="131"/>
      <c r="P1810" s="131"/>
      <c r="Q1810" s="131"/>
      <c r="R1810" s="131"/>
      <c r="S1810" s="131"/>
      <c r="T1810" s="131"/>
      <c r="U1810" s="131"/>
    </row>
    <row r="1811" spans="1:21" x14ac:dyDescent="0.25">
      <c r="A1811" s="131"/>
      <c r="B1811" s="131"/>
      <c r="C1811" s="131"/>
      <c r="D1811" s="131"/>
      <c r="E1811" s="133"/>
      <c r="F1811" s="131"/>
      <c r="G1811" s="131"/>
      <c r="H1811" s="131"/>
      <c r="I1811" s="131"/>
      <c r="J1811" s="131"/>
      <c r="K1811" s="131"/>
      <c r="L1811" s="131"/>
      <c r="M1811" s="131"/>
      <c r="N1811" s="131"/>
      <c r="O1811" s="131"/>
      <c r="P1811" s="131"/>
      <c r="Q1811" s="131"/>
      <c r="R1811" s="131"/>
      <c r="S1811" s="131"/>
      <c r="T1811" s="131"/>
      <c r="U1811" s="131"/>
    </row>
    <row r="1812" spans="1:21" x14ac:dyDescent="0.25">
      <c r="A1812" s="131"/>
      <c r="B1812" s="131"/>
      <c r="C1812" s="131"/>
      <c r="D1812" s="131"/>
      <c r="E1812" s="133"/>
      <c r="F1812" s="131"/>
      <c r="G1812" s="131"/>
      <c r="H1812" s="131"/>
      <c r="I1812" s="131"/>
      <c r="J1812" s="131"/>
      <c r="K1812" s="131"/>
      <c r="L1812" s="131"/>
      <c r="M1812" s="131"/>
      <c r="N1812" s="131"/>
      <c r="O1812" s="131"/>
      <c r="P1812" s="131"/>
      <c r="Q1812" s="131"/>
      <c r="R1812" s="131"/>
      <c r="S1812" s="131"/>
      <c r="T1812" s="131"/>
      <c r="U1812" s="131"/>
    </row>
    <row r="1813" spans="1:21" x14ac:dyDescent="0.25">
      <c r="A1813" s="131"/>
      <c r="B1813" s="131"/>
      <c r="C1813" s="131"/>
      <c r="D1813" s="131"/>
      <c r="E1813" s="133"/>
      <c r="F1813" s="131"/>
      <c r="G1813" s="131"/>
      <c r="H1813" s="131"/>
      <c r="I1813" s="131"/>
      <c r="J1813" s="131"/>
      <c r="K1813" s="131"/>
      <c r="L1813" s="131"/>
      <c r="M1813" s="131"/>
      <c r="N1813" s="131"/>
      <c r="O1813" s="131"/>
      <c r="P1813" s="131"/>
      <c r="Q1813" s="131"/>
      <c r="R1813" s="131"/>
      <c r="S1813" s="131"/>
      <c r="T1813" s="131"/>
      <c r="U1813" s="131"/>
    </row>
    <row r="1814" spans="1:21" x14ac:dyDescent="0.25">
      <c r="A1814" s="131"/>
      <c r="B1814" s="131"/>
      <c r="C1814" s="131"/>
      <c r="D1814" s="131"/>
      <c r="E1814" s="133"/>
      <c r="F1814" s="131"/>
      <c r="G1814" s="131"/>
      <c r="H1814" s="131"/>
      <c r="I1814" s="131"/>
      <c r="J1814" s="131"/>
      <c r="K1814" s="131"/>
      <c r="L1814" s="131"/>
      <c r="M1814" s="131"/>
      <c r="N1814" s="131"/>
      <c r="O1814" s="131"/>
      <c r="P1814" s="131"/>
      <c r="Q1814" s="131"/>
      <c r="R1814" s="131"/>
      <c r="S1814" s="131"/>
      <c r="T1814" s="131"/>
      <c r="U1814" s="131"/>
    </row>
    <row r="1815" spans="1:21" x14ac:dyDescent="0.25">
      <c r="A1815" s="131"/>
      <c r="B1815" s="131"/>
      <c r="C1815" s="131"/>
      <c r="D1815" s="131"/>
      <c r="E1815" s="133"/>
      <c r="F1815" s="131"/>
      <c r="G1815" s="131"/>
      <c r="H1815" s="131"/>
      <c r="I1815" s="131"/>
      <c r="J1815" s="131"/>
      <c r="K1815" s="131"/>
      <c r="L1815" s="131"/>
      <c r="M1815" s="131"/>
      <c r="N1815" s="131"/>
      <c r="O1815" s="131"/>
      <c r="P1815" s="131"/>
      <c r="Q1815" s="131"/>
      <c r="R1815" s="131"/>
      <c r="S1815" s="131"/>
      <c r="T1815" s="131"/>
      <c r="U1815" s="131"/>
    </row>
    <row r="1816" spans="1:21" x14ac:dyDescent="0.25">
      <c r="A1816" s="131"/>
      <c r="B1816" s="131"/>
      <c r="C1816" s="131"/>
      <c r="D1816" s="131"/>
      <c r="E1816" s="133"/>
      <c r="F1816" s="131"/>
      <c r="G1816" s="131"/>
      <c r="H1816" s="131"/>
      <c r="I1816" s="131"/>
      <c r="J1816" s="131"/>
      <c r="K1816" s="131"/>
      <c r="L1816" s="131"/>
      <c r="M1816" s="131"/>
      <c r="N1816" s="131"/>
      <c r="O1816" s="131"/>
      <c r="P1816" s="131"/>
      <c r="Q1816" s="131"/>
      <c r="R1816" s="131"/>
      <c r="S1816" s="131"/>
      <c r="T1816" s="131"/>
      <c r="U1816" s="131"/>
    </row>
    <row r="1817" spans="1:21" x14ac:dyDescent="0.25">
      <c r="A1817" s="131"/>
      <c r="B1817" s="131"/>
      <c r="C1817" s="131"/>
      <c r="D1817" s="131"/>
      <c r="E1817" s="133"/>
      <c r="F1817" s="131"/>
      <c r="G1817" s="131"/>
      <c r="H1817" s="131"/>
      <c r="I1817" s="131"/>
      <c r="J1817" s="131"/>
      <c r="K1817" s="131"/>
      <c r="L1817" s="131"/>
      <c r="M1817" s="131"/>
      <c r="N1817" s="131"/>
      <c r="O1817" s="131"/>
      <c r="P1817" s="131"/>
      <c r="Q1817" s="131"/>
      <c r="R1817" s="131"/>
      <c r="S1817" s="131"/>
      <c r="T1817" s="131"/>
      <c r="U1817" s="131"/>
    </row>
    <row r="1818" spans="1:21" x14ac:dyDescent="0.25">
      <c r="A1818" s="131"/>
      <c r="B1818" s="131"/>
      <c r="C1818" s="131"/>
      <c r="D1818" s="131"/>
      <c r="E1818" s="133"/>
      <c r="F1818" s="131"/>
      <c r="G1818" s="131"/>
      <c r="H1818" s="131"/>
      <c r="I1818" s="131"/>
      <c r="J1818" s="131"/>
      <c r="K1818" s="131"/>
      <c r="L1818" s="131"/>
      <c r="M1818" s="131"/>
      <c r="N1818" s="131"/>
      <c r="O1818" s="131"/>
      <c r="P1818" s="131"/>
      <c r="Q1818" s="131"/>
      <c r="R1818" s="131"/>
      <c r="S1818" s="131"/>
      <c r="T1818" s="131"/>
      <c r="U1818" s="131"/>
    </row>
    <row r="1819" spans="1:21" x14ac:dyDescent="0.25">
      <c r="A1819" s="131"/>
      <c r="B1819" s="131"/>
      <c r="C1819" s="131"/>
      <c r="D1819" s="131"/>
      <c r="E1819" s="133"/>
      <c r="F1819" s="131"/>
      <c r="G1819" s="131"/>
      <c r="H1819" s="131"/>
      <c r="I1819" s="131"/>
      <c r="J1819" s="131"/>
      <c r="K1819" s="131"/>
      <c r="L1819" s="131"/>
      <c r="M1819" s="131"/>
      <c r="N1819" s="131"/>
      <c r="O1819" s="131"/>
      <c r="P1819" s="131"/>
      <c r="Q1819" s="131"/>
      <c r="R1819" s="131"/>
      <c r="S1819" s="131"/>
      <c r="T1819" s="131"/>
      <c r="U1819" s="131"/>
    </row>
    <row r="1820" spans="1:21" x14ac:dyDescent="0.25">
      <c r="A1820" s="131"/>
      <c r="B1820" s="131"/>
      <c r="C1820" s="131"/>
      <c r="D1820" s="131"/>
      <c r="E1820" s="133"/>
      <c r="F1820" s="131"/>
      <c r="G1820" s="131"/>
      <c r="H1820" s="131"/>
      <c r="I1820" s="131"/>
      <c r="J1820" s="131"/>
      <c r="K1820" s="131"/>
      <c r="L1820" s="131"/>
      <c r="M1820" s="131"/>
      <c r="N1820" s="131"/>
      <c r="O1820" s="131"/>
      <c r="P1820" s="131"/>
      <c r="Q1820" s="131"/>
      <c r="R1820" s="131"/>
      <c r="S1820" s="131"/>
      <c r="T1820" s="131"/>
      <c r="U1820" s="131"/>
    </row>
    <row r="1821" spans="1:21" x14ac:dyDescent="0.25">
      <c r="A1821" s="131"/>
      <c r="B1821" s="131"/>
      <c r="C1821" s="131"/>
      <c r="D1821" s="131"/>
      <c r="E1821" s="133"/>
      <c r="F1821" s="131"/>
      <c r="G1821" s="131"/>
      <c r="H1821" s="131"/>
      <c r="I1821" s="131"/>
      <c r="J1821" s="131"/>
      <c r="K1821" s="131"/>
      <c r="L1821" s="131"/>
      <c r="M1821" s="131"/>
      <c r="N1821" s="131"/>
      <c r="O1821" s="131"/>
      <c r="P1821" s="131"/>
      <c r="Q1821" s="131"/>
      <c r="R1821" s="131"/>
      <c r="S1821" s="131"/>
      <c r="T1821" s="131"/>
      <c r="U1821" s="131"/>
    </row>
    <row r="1822" spans="1:21" x14ac:dyDescent="0.25">
      <c r="A1822" s="131"/>
      <c r="B1822" s="131"/>
      <c r="C1822" s="131"/>
      <c r="D1822" s="131"/>
      <c r="E1822" s="133"/>
      <c r="F1822" s="131"/>
      <c r="G1822" s="131"/>
      <c r="H1822" s="131"/>
      <c r="I1822" s="131"/>
      <c r="J1822" s="131"/>
      <c r="K1822" s="131"/>
      <c r="L1822" s="131"/>
      <c r="M1822" s="131"/>
      <c r="N1822" s="131"/>
      <c r="O1822" s="131"/>
      <c r="P1822" s="131"/>
      <c r="Q1822" s="131"/>
      <c r="R1822" s="131"/>
      <c r="S1822" s="131"/>
      <c r="T1822" s="131"/>
      <c r="U1822" s="131"/>
    </row>
    <row r="1823" spans="1:21" x14ac:dyDescent="0.25">
      <c r="A1823" s="131"/>
      <c r="B1823" s="131"/>
      <c r="C1823" s="131"/>
      <c r="D1823" s="131"/>
      <c r="E1823" s="133"/>
      <c r="F1823" s="131"/>
      <c r="G1823" s="131"/>
      <c r="H1823" s="131"/>
      <c r="I1823" s="131"/>
      <c r="J1823" s="131"/>
      <c r="K1823" s="131"/>
      <c r="L1823" s="131"/>
      <c r="M1823" s="131"/>
      <c r="N1823" s="131"/>
      <c r="O1823" s="131"/>
      <c r="P1823" s="131"/>
      <c r="Q1823" s="131"/>
      <c r="R1823" s="131"/>
      <c r="S1823" s="131"/>
      <c r="T1823" s="131"/>
      <c r="U1823" s="131"/>
    </row>
    <row r="1824" spans="1:21" x14ac:dyDescent="0.25">
      <c r="A1824" s="131"/>
      <c r="B1824" s="131"/>
      <c r="C1824" s="131"/>
      <c r="D1824" s="131"/>
      <c r="E1824" s="133"/>
      <c r="F1824" s="131"/>
      <c r="G1824" s="131"/>
      <c r="H1824" s="131"/>
      <c r="I1824" s="131"/>
      <c r="J1824" s="131"/>
      <c r="K1824" s="131"/>
      <c r="L1824" s="131"/>
      <c r="M1824" s="131"/>
      <c r="N1824" s="131"/>
      <c r="O1824" s="131"/>
      <c r="P1824" s="131"/>
      <c r="Q1824" s="131"/>
      <c r="R1824" s="131"/>
      <c r="S1824" s="131"/>
      <c r="T1824" s="131"/>
      <c r="U1824" s="131"/>
    </row>
    <row r="1825" spans="1:21" x14ac:dyDescent="0.25">
      <c r="A1825" s="131"/>
      <c r="B1825" s="131"/>
      <c r="C1825" s="131"/>
      <c r="D1825" s="131"/>
      <c r="E1825" s="133"/>
      <c r="F1825" s="131"/>
      <c r="G1825" s="131"/>
      <c r="H1825" s="131"/>
      <c r="I1825" s="131"/>
      <c r="J1825" s="131"/>
      <c r="K1825" s="131"/>
      <c r="L1825" s="131"/>
      <c r="M1825" s="131"/>
      <c r="N1825" s="131"/>
      <c r="O1825" s="131"/>
      <c r="P1825" s="131"/>
      <c r="Q1825" s="131"/>
      <c r="R1825" s="131"/>
      <c r="S1825" s="131"/>
      <c r="T1825" s="131"/>
      <c r="U1825" s="131"/>
    </row>
    <row r="1826" spans="1:21" x14ac:dyDescent="0.25">
      <c r="A1826" s="131"/>
      <c r="B1826" s="131"/>
      <c r="C1826" s="131"/>
      <c r="D1826" s="131"/>
      <c r="E1826" s="133"/>
      <c r="F1826" s="131"/>
      <c r="G1826" s="131"/>
      <c r="H1826" s="131"/>
      <c r="I1826" s="131"/>
      <c r="J1826" s="131"/>
      <c r="K1826" s="131"/>
      <c r="L1826" s="131"/>
      <c r="M1826" s="131"/>
      <c r="N1826" s="131"/>
      <c r="O1826" s="131"/>
      <c r="P1826" s="131"/>
      <c r="Q1826" s="131"/>
      <c r="R1826" s="131"/>
      <c r="S1826" s="131"/>
      <c r="T1826" s="131"/>
      <c r="U1826" s="131"/>
    </row>
    <row r="1827" spans="1:21" x14ac:dyDescent="0.25">
      <c r="A1827" s="131"/>
      <c r="B1827" s="131"/>
      <c r="C1827" s="131"/>
      <c r="D1827" s="131"/>
      <c r="E1827" s="133"/>
      <c r="F1827" s="131"/>
      <c r="G1827" s="131"/>
      <c r="H1827" s="131"/>
      <c r="I1827" s="131"/>
      <c r="J1827" s="131"/>
      <c r="K1827" s="131"/>
      <c r="L1827" s="131"/>
      <c r="M1827" s="131"/>
      <c r="N1827" s="131"/>
      <c r="O1827" s="131"/>
      <c r="P1827" s="131"/>
      <c r="Q1827" s="131"/>
      <c r="R1827" s="131"/>
      <c r="S1827" s="131"/>
      <c r="T1827" s="131"/>
      <c r="U1827" s="131"/>
    </row>
    <row r="1828" spans="1:21" x14ac:dyDescent="0.25">
      <c r="A1828" s="131"/>
      <c r="B1828" s="131"/>
      <c r="C1828" s="131"/>
      <c r="D1828" s="131"/>
      <c r="E1828" s="133"/>
      <c r="F1828" s="131"/>
      <c r="G1828" s="131"/>
      <c r="H1828" s="131"/>
      <c r="I1828" s="131"/>
      <c r="J1828" s="131"/>
      <c r="K1828" s="131"/>
      <c r="L1828" s="131"/>
      <c r="M1828" s="131"/>
      <c r="N1828" s="131"/>
      <c r="O1828" s="131"/>
      <c r="P1828" s="131"/>
      <c r="Q1828" s="131"/>
      <c r="R1828" s="131"/>
      <c r="S1828" s="131"/>
      <c r="T1828" s="131"/>
      <c r="U1828" s="131"/>
    </row>
    <row r="1829" spans="1:21" x14ac:dyDescent="0.25">
      <c r="A1829" s="131"/>
      <c r="B1829" s="131"/>
      <c r="C1829" s="131"/>
      <c r="D1829" s="131"/>
      <c r="E1829" s="133"/>
      <c r="F1829" s="131"/>
      <c r="G1829" s="131"/>
      <c r="H1829" s="131"/>
      <c r="I1829" s="131"/>
      <c r="J1829" s="131"/>
      <c r="K1829" s="131"/>
      <c r="L1829" s="131"/>
      <c r="M1829" s="131"/>
      <c r="N1829" s="131"/>
      <c r="O1829" s="131"/>
      <c r="P1829" s="131"/>
      <c r="Q1829" s="131"/>
      <c r="R1829" s="131"/>
      <c r="S1829" s="131"/>
      <c r="T1829" s="131"/>
      <c r="U1829" s="131"/>
    </row>
    <row r="1830" spans="1:21" x14ac:dyDescent="0.25">
      <c r="A1830" s="131"/>
      <c r="B1830" s="131"/>
      <c r="C1830" s="131"/>
      <c r="D1830" s="131"/>
      <c r="E1830" s="133"/>
      <c r="F1830" s="131"/>
      <c r="G1830" s="131"/>
      <c r="H1830" s="131"/>
      <c r="I1830" s="131"/>
      <c r="J1830" s="131"/>
      <c r="K1830" s="131"/>
      <c r="L1830" s="131"/>
      <c r="M1830" s="131"/>
      <c r="N1830" s="131"/>
      <c r="O1830" s="131"/>
      <c r="P1830" s="131"/>
      <c r="Q1830" s="131"/>
      <c r="R1830" s="131"/>
      <c r="S1830" s="131"/>
      <c r="T1830" s="131"/>
      <c r="U1830" s="131"/>
    </row>
    <row r="1831" spans="1:21" x14ac:dyDescent="0.25">
      <c r="A1831" s="131"/>
      <c r="B1831" s="131"/>
      <c r="C1831" s="131"/>
      <c r="D1831" s="131"/>
      <c r="E1831" s="133"/>
      <c r="F1831" s="131"/>
      <c r="G1831" s="131"/>
      <c r="H1831" s="131"/>
      <c r="I1831" s="131"/>
      <c r="J1831" s="131"/>
      <c r="K1831" s="131"/>
      <c r="L1831" s="131"/>
      <c r="M1831" s="131"/>
      <c r="N1831" s="131"/>
      <c r="O1831" s="131"/>
      <c r="P1831" s="131"/>
      <c r="Q1831" s="131"/>
      <c r="R1831" s="131"/>
      <c r="S1831" s="131"/>
      <c r="T1831" s="131"/>
      <c r="U1831" s="131"/>
    </row>
    <row r="1832" spans="1:21" x14ac:dyDescent="0.25">
      <c r="A1832" s="131"/>
      <c r="B1832" s="131"/>
      <c r="C1832" s="131"/>
      <c r="D1832" s="131"/>
      <c r="E1832" s="133"/>
      <c r="F1832" s="131"/>
      <c r="G1832" s="131"/>
      <c r="H1832" s="131"/>
      <c r="I1832" s="131"/>
      <c r="J1832" s="131"/>
      <c r="K1832" s="131"/>
      <c r="L1832" s="131"/>
      <c r="M1832" s="131"/>
      <c r="N1832" s="131"/>
      <c r="O1832" s="131"/>
      <c r="P1832" s="131"/>
      <c r="Q1832" s="131"/>
      <c r="R1832" s="131"/>
      <c r="S1832" s="131"/>
      <c r="T1832" s="131"/>
      <c r="U1832" s="131"/>
    </row>
    <row r="1833" spans="1:21" x14ac:dyDescent="0.25">
      <c r="A1833" s="131"/>
      <c r="B1833" s="131"/>
      <c r="C1833" s="131"/>
      <c r="D1833" s="131"/>
      <c r="E1833" s="133"/>
      <c r="F1833" s="131"/>
      <c r="G1833" s="131"/>
      <c r="H1833" s="131"/>
      <c r="I1833" s="131"/>
      <c r="J1833" s="131"/>
      <c r="K1833" s="131"/>
      <c r="L1833" s="131"/>
      <c r="M1833" s="131"/>
      <c r="N1833" s="131"/>
      <c r="O1833" s="131"/>
      <c r="P1833" s="131"/>
      <c r="Q1833" s="131"/>
      <c r="R1833" s="131"/>
      <c r="S1833" s="131"/>
      <c r="T1833" s="131"/>
      <c r="U1833" s="131"/>
    </row>
    <row r="1834" spans="1:21" x14ac:dyDescent="0.25">
      <c r="A1834" s="131"/>
      <c r="B1834" s="131"/>
      <c r="C1834" s="131"/>
      <c r="D1834" s="131"/>
      <c r="E1834" s="133"/>
      <c r="F1834" s="131"/>
      <c r="G1834" s="131"/>
      <c r="H1834" s="131"/>
      <c r="I1834" s="131"/>
      <c r="J1834" s="131"/>
      <c r="K1834" s="131"/>
      <c r="L1834" s="131"/>
      <c r="M1834" s="131"/>
      <c r="N1834" s="131"/>
      <c r="O1834" s="131"/>
      <c r="P1834" s="131"/>
      <c r="Q1834" s="131"/>
      <c r="R1834" s="131"/>
      <c r="S1834" s="131"/>
      <c r="T1834" s="131"/>
      <c r="U1834" s="131"/>
    </row>
    <row r="1835" spans="1:21" x14ac:dyDescent="0.25">
      <c r="A1835" s="131"/>
      <c r="B1835" s="131"/>
      <c r="C1835" s="131"/>
      <c r="D1835" s="131"/>
      <c r="E1835" s="133"/>
      <c r="F1835" s="131"/>
      <c r="G1835" s="131"/>
      <c r="H1835" s="131"/>
      <c r="I1835" s="131"/>
      <c r="J1835" s="131"/>
      <c r="K1835" s="131"/>
      <c r="L1835" s="131"/>
      <c r="M1835" s="131"/>
      <c r="N1835" s="131"/>
      <c r="O1835" s="131"/>
      <c r="P1835" s="131"/>
      <c r="Q1835" s="131"/>
      <c r="R1835" s="131"/>
      <c r="S1835" s="131"/>
      <c r="T1835" s="131"/>
      <c r="U1835" s="131"/>
    </row>
    <row r="1836" spans="1:21" x14ac:dyDescent="0.25">
      <c r="A1836" s="131"/>
      <c r="B1836" s="131"/>
      <c r="C1836" s="131"/>
      <c r="D1836" s="131"/>
      <c r="E1836" s="133"/>
      <c r="F1836" s="131"/>
      <c r="G1836" s="131"/>
      <c r="H1836" s="131"/>
      <c r="I1836" s="131"/>
      <c r="J1836" s="131"/>
      <c r="K1836" s="131"/>
      <c r="L1836" s="131"/>
      <c r="M1836" s="131"/>
      <c r="N1836" s="131"/>
      <c r="O1836" s="131"/>
      <c r="P1836" s="131"/>
      <c r="Q1836" s="131"/>
      <c r="R1836" s="131"/>
      <c r="S1836" s="131"/>
      <c r="T1836" s="131"/>
      <c r="U1836" s="131"/>
    </row>
    <row r="1837" spans="1:21" x14ac:dyDescent="0.25">
      <c r="A1837" s="131"/>
      <c r="B1837" s="131"/>
      <c r="C1837" s="131"/>
      <c r="D1837" s="131"/>
      <c r="E1837" s="133"/>
      <c r="F1837" s="131"/>
      <c r="G1837" s="131"/>
      <c r="H1837" s="131"/>
      <c r="I1837" s="131"/>
      <c r="J1837" s="131"/>
      <c r="K1837" s="131"/>
      <c r="L1837" s="131"/>
      <c r="M1837" s="131"/>
      <c r="N1837" s="131"/>
      <c r="O1837" s="131"/>
      <c r="P1837" s="131"/>
      <c r="Q1837" s="131"/>
      <c r="R1837" s="131"/>
      <c r="S1837" s="131"/>
      <c r="T1837" s="131"/>
      <c r="U1837" s="131"/>
    </row>
    <row r="1838" spans="1:21" x14ac:dyDescent="0.25">
      <c r="A1838" s="131"/>
      <c r="B1838" s="131"/>
      <c r="C1838" s="131"/>
      <c r="D1838" s="131"/>
      <c r="E1838" s="133"/>
      <c r="F1838" s="131"/>
      <c r="G1838" s="131"/>
      <c r="H1838" s="131"/>
      <c r="I1838" s="131"/>
      <c r="J1838" s="131"/>
      <c r="K1838" s="131"/>
      <c r="L1838" s="131"/>
      <c r="M1838" s="131"/>
      <c r="N1838" s="131"/>
      <c r="O1838" s="131"/>
      <c r="P1838" s="131"/>
      <c r="Q1838" s="131"/>
      <c r="R1838" s="131"/>
      <c r="S1838" s="131"/>
      <c r="T1838" s="131"/>
      <c r="U1838" s="131"/>
    </row>
    <row r="1839" spans="1:21" x14ac:dyDescent="0.25">
      <c r="A1839" s="131"/>
      <c r="B1839" s="131"/>
      <c r="C1839" s="131"/>
      <c r="D1839" s="131"/>
      <c r="E1839" s="133"/>
      <c r="F1839" s="131"/>
      <c r="G1839" s="131"/>
      <c r="H1839" s="131"/>
      <c r="I1839" s="131"/>
      <c r="J1839" s="131"/>
      <c r="K1839" s="131"/>
      <c r="L1839" s="131"/>
      <c r="M1839" s="131"/>
      <c r="N1839" s="131"/>
      <c r="O1839" s="131"/>
      <c r="P1839" s="131"/>
      <c r="Q1839" s="131"/>
      <c r="R1839" s="131"/>
      <c r="S1839" s="131"/>
      <c r="T1839" s="131"/>
      <c r="U1839" s="131"/>
    </row>
    <row r="1840" spans="1:21" x14ac:dyDescent="0.25">
      <c r="A1840" s="131"/>
      <c r="B1840" s="131"/>
      <c r="C1840" s="131"/>
      <c r="D1840" s="131"/>
      <c r="E1840" s="133"/>
      <c r="F1840" s="131"/>
      <c r="G1840" s="131"/>
      <c r="H1840" s="131"/>
      <c r="I1840" s="131"/>
      <c r="J1840" s="131"/>
      <c r="K1840" s="131"/>
      <c r="L1840" s="131"/>
      <c r="M1840" s="131"/>
      <c r="N1840" s="131"/>
      <c r="O1840" s="131"/>
      <c r="P1840" s="131"/>
      <c r="Q1840" s="131"/>
      <c r="R1840" s="131"/>
      <c r="S1840" s="131"/>
      <c r="T1840" s="131"/>
      <c r="U1840" s="131"/>
    </row>
    <row r="1841" spans="1:21" x14ac:dyDescent="0.25">
      <c r="A1841" s="131"/>
      <c r="B1841" s="131"/>
      <c r="C1841" s="131"/>
      <c r="D1841" s="131"/>
      <c r="E1841" s="133"/>
      <c r="F1841" s="131"/>
      <c r="G1841" s="131"/>
      <c r="H1841" s="131"/>
      <c r="I1841" s="131"/>
      <c r="J1841" s="131"/>
      <c r="K1841" s="131"/>
      <c r="L1841" s="131"/>
      <c r="M1841" s="131"/>
      <c r="N1841" s="131"/>
      <c r="O1841" s="131"/>
      <c r="P1841" s="131"/>
      <c r="Q1841" s="131"/>
      <c r="R1841" s="131"/>
      <c r="S1841" s="131"/>
      <c r="T1841" s="131"/>
      <c r="U1841" s="131"/>
    </row>
    <row r="1842" spans="1:21" x14ac:dyDescent="0.25">
      <c r="A1842" s="131"/>
      <c r="B1842" s="131"/>
      <c r="C1842" s="131"/>
      <c r="D1842" s="131"/>
      <c r="E1842" s="133"/>
      <c r="F1842" s="131"/>
      <c r="G1842" s="131"/>
      <c r="H1842" s="131"/>
      <c r="I1842" s="131"/>
      <c r="J1842" s="131"/>
      <c r="K1842" s="131"/>
      <c r="L1842" s="131"/>
      <c r="M1842" s="131"/>
      <c r="N1842" s="131"/>
      <c r="O1842" s="131"/>
      <c r="P1842" s="131"/>
      <c r="Q1842" s="131"/>
      <c r="R1842" s="131"/>
      <c r="S1842" s="131"/>
      <c r="T1842" s="131"/>
      <c r="U1842" s="131"/>
    </row>
    <row r="1843" spans="1:21" x14ac:dyDescent="0.25">
      <c r="A1843" s="131"/>
      <c r="B1843" s="131"/>
      <c r="C1843" s="131"/>
      <c r="D1843" s="131"/>
      <c r="E1843" s="133"/>
      <c r="F1843" s="131"/>
      <c r="G1843" s="131"/>
      <c r="H1843" s="131"/>
      <c r="I1843" s="131"/>
      <c r="J1843" s="131"/>
      <c r="K1843" s="131"/>
      <c r="L1843" s="131"/>
      <c r="M1843" s="131"/>
      <c r="N1843" s="131"/>
      <c r="O1843" s="131"/>
      <c r="P1843" s="131"/>
      <c r="Q1843" s="131"/>
      <c r="R1843" s="131"/>
      <c r="S1843" s="131"/>
      <c r="T1843" s="131"/>
      <c r="U1843" s="131"/>
    </row>
    <row r="1844" spans="1:21" x14ac:dyDescent="0.25">
      <c r="A1844" s="131"/>
      <c r="B1844" s="131"/>
      <c r="C1844" s="131"/>
      <c r="D1844" s="131"/>
      <c r="E1844" s="133"/>
      <c r="F1844" s="131"/>
      <c r="G1844" s="131"/>
      <c r="H1844" s="131"/>
      <c r="I1844" s="131"/>
      <c r="J1844" s="131"/>
      <c r="K1844" s="131"/>
      <c r="L1844" s="131"/>
      <c r="M1844" s="131"/>
      <c r="N1844" s="131"/>
      <c r="O1844" s="131"/>
      <c r="P1844" s="131"/>
      <c r="Q1844" s="131"/>
      <c r="R1844" s="131"/>
      <c r="S1844" s="131"/>
      <c r="T1844" s="131"/>
      <c r="U1844" s="131"/>
    </row>
    <row r="1845" spans="1:21" x14ac:dyDescent="0.25">
      <c r="A1845" s="131"/>
      <c r="B1845" s="131"/>
      <c r="C1845" s="131"/>
      <c r="D1845" s="131"/>
      <c r="E1845" s="133"/>
      <c r="F1845" s="131"/>
      <c r="G1845" s="131"/>
      <c r="H1845" s="131"/>
      <c r="I1845" s="131"/>
      <c r="J1845" s="131"/>
      <c r="K1845" s="131"/>
      <c r="L1845" s="131"/>
      <c r="M1845" s="131"/>
      <c r="N1845" s="131"/>
      <c r="O1845" s="131"/>
      <c r="P1845" s="131"/>
      <c r="Q1845" s="131"/>
      <c r="R1845" s="131"/>
      <c r="S1845" s="131"/>
      <c r="T1845" s="131"/>
      <c r="U1845" s="131"/>
    </row>
    <row r="1846" spans="1:21" x14ac:dyDescent="0.25">
      <c r="A1846" s="131"/>
      <c r="B1846" s="131"/>
      <c r="C1846" s="131"/>
      <c r="D1846" s="131"/>
      <c r="E1846" s="133"/>
      <c r="F1846" s="131"/>
      <c r="G1846" s="131"/>
      <c r="H1846" s="131"/>
      <c r="I1846" s="131"/>
      <c r="J1846" s="131"/>
      <c r="K1846" s="131"/>
      <c r="L1846" s="131"/>
      <c r="M1846" s="131"/>
      <c r="N1846" s="131"/>
      <c r="O1846" s="131"/>
      <c r="P1846" s="131"/>
      <c r="Q1846" s="131"/>
      <c r="R1846" s="131"/>
      <c r="S1846" s="131"/>
      <c r="T1846" s="131"/>
      <c r="U1846" s="131"/>
    </row>
    <row r="1847" spans="1:21" x14ac:dyDescent="0.25">
      <c r="A1847" s="131"/>
      <c r="B1847" s="131"/>
      <c r="C1847" s="131"/>
      <c r="D1847" s="131"/>
      <c r="E1847" s="133"/>
      <c r="F1847" s="131"/>
      <c r="G1847" s="131"/>
      <c r="H1847" s="131"/>
      <c r="I1847" s="131"/>
      <c r="J1847" s="131"/>
      <c r="K1847" s="131"/>
      <c r="L1847" s="131"/>
      <c r="M1847" s="131"/>
      <c r="N1847" s="131"/>
      <c r="O1847" s="131"/>
      <c r="P1847" s="131"/>
      <c r="Q1847" s="131"/>
      <c r="R1847" s="131"/>
      <c r="S1847" s="131"/>
      <c r="T1847" s="131"/>
      <c r="U1847" s="131"/>
    </row>
    <row r="1848" spans="1:21" x14ac:dyDescent="0.25">
      <c r="A1848" s="131"/>
      <c r="B1848" s="131"/>
      <c r="C1848" s="131"/>
      <c r="D1848" s="131"/>
      <c r="E1848" s="133"/>
      <c r="F1848" s="131"/>
      <c r="G1848" s="131"/>
      <c r="H1848" s="131"/>
      <c r="I1848" s="131"/>
      <c r="J1848" s="131"/>
      <c r="K1848" s="131"/>
      <c r="L1848" s="131"/>
      <c r="M1848" s="131"/>
      <c r="N1848" s="131"/>
      <c r="O1848" s="131"/>
      <c r="P1848" s="131"/>
      <c r="Q1848" s="131"/>
      <c r="R1848" s="131"/>
      <c r="S1848" s="131"/>
      <c r="T1848" s="131"/>
      <c r="U1848" s="131"/>
    </row>
    <row r="1849" spans="1:21" x14ac:dyDescent="0.25">
      <c r="A1849" s="131"/>
      <c r="B1849" s="131"/>
      <c r="C1849" s="131"/>
      <c r="D1849" s="131"/>
      <c r="E1849" s="133"/>
      <c r="F1849" s="131"/>
      <c r="G1849" s="131"/>
      <c r="H1849" s="131"/>
      <c r="I1849" s="131"/>
      <c r="J1849" s="131"/>
      <c r="K1849" s="131"/>
      <c r="L1849" s="131"/>
      <c r="M1849" s="131"/>
      <c r="N1849" s="131"/>
      <c r="O1849" s="131"/>
      <c r="P1849" s="131"/>
      <c r="Q1849" s="131"/>
      <c r="R1849" s="131"/>
      <c r="S1849" s="131"/>
      <c r="T1849" s="131"/>
      <c r="U1849" s="131"/>
    </row>
    <row r="1850" spans="1:21" x14ac:dyDescent="0.25">
      <c r="A1850" s="131"/>
      <c r="B1850" s="131"/>
      <c r="C1850" s="131"/>
      <c r="D1850" s="131"/>
      <c r="E1850" s="133"/>
      <c r="F1850" s="131"/>
      <c r="G1850" s="131"/>
      <c r="H1850" s="131"/>
      <c r="I1850" s="131"/>
      <c r="J1850" s="131"/>
      <c r="K1850" s="131"/>
      <c r="L1850" s="131"/>
      <c r="M1850" s="131"/>
      <c r="N1850" s="131"/>
      <c r="O1850" s="131"/>
      <c r="P1850" s="131"/>
      <c r="Q1850" s="131"/>
      <c r="R1850" s="131"/>
      <c r="S1850" s="131"/>
      <c r="T1850" s="131"/>
      <c r="U1850" s="131"/>
    </row>
    <row r="1851" spans="1:21" x14ac:dyDescent="0.25">
      <c r="A1851" s="131"/>
      <c r="B1851" s="131"/>
      <c r="C1851" s="131"/>
      <c r="D1851" s="131"/>
      <c r="E1851" s="133"/>
      <c r="F1851" s="131"/>
      <c r="G1851" s="131"/>
      <c r="H1851" s="131"/>
      <c r="I1851" s="131"/>
      <c r="J1851" s="131"/>
      <c r="K1851" s="131"/>
      <c r="L1851" s="131"/>
      <c r="M1851" s="131"/>
      <c r="N1851" s="131"/>
      <c r="O1851" s="131"/>
      <c r="P1851" s="131"/>
      <c r="Q1851" s="131"/>
      <c r="R1851" s="131"/>
      <c r="S1851" s="131"/>
      <c r="T1851" s="131"/>
      <c r="U1851" s="131"/>
    </row>
    <row r="1852" spans="1:21" x14ac:dyDescent="0.25">
      <c r="A1852" s="131"/>
      <c r="B1852" s="131"/>
      <c r="C1852" s="131"/>
      <c r="D1852" s="131"/>
      <c r="E1852" s="133"/>
      <c r="F1852" s="131"/>
      <c r="G1852" s="131"/>
      <c r="H1852" s="131"/>
      <c r="I1852" s="131"/>
      <c r="J1852" s="131"/>
      <c r="K1852" s="131"/>
      <c r="L1852" s="131"/>
      <c r="M1852" s="131"/>
      <c r="N1852" s="131"/>
      <c r="O1852" s="131"/>
      <c r="P1852" s="131"/>
      <c r="Q1852" s="131"/>
      <c r="R1852" s="131"/>
      <c r="S1852" s="131"/>
      <c r="T1852" s="131"/>
      <c r="U1852" s="131"/>
    </row>
    <row r="1853" spans="1:21" x14ac:dyDescent="0.25">
      <c r="A1853" s="131"/>
      <c r="B1853" s="131"/>
      <c r="C1853" s="131"/>
      <c r="D1853" s="131"/>
      <c r="E1853" s="133"/>
      <c r="F1853" s="131"/>
      <c r="G1853" s="131"/>
      <c r="H1853" s="131"/>
      <c r="I1853" s="131"/>
      <c r="J1853" s="131"/>
      <c r="K1853" s="131"/>
      <c r="L1853" s="131"/>
      <c r="M1853" s="131"/>
      <c r="N1853" s="131"/>
      <c r="O1853" s="131"/>
      <c r="P1853" s="131"/>
      <c r="Q1853" s="131"/>
      <c r="R1853" s="131"/>
      <c r="S1853" s="131"/>
      <c r="T1853" s="131"/>
      <c r="U1853" s="131"/>
    </row>
    <row r="1854" spans="1:21" x14ac:dyDescent="0.25">
      <c r="A1854" s="131"/>
      <c r="B1854" s="131"/>
      <c r="C1854" s="131"/>
      <c r="D1854" s="131"/>
      <c r="E1854" s="133"/>
      <c r="F1854" s="131"/>
      <c r="G1854" s="131"/>
      <c r="H1854" s="131"/>
      <c r="I1854" s="131"/>
      <c r="J1854" s="131"/>
      <c r="K1854" s="131"/>
      <c r="L1854" s="131"/>
      <c r="M1854" s="131"/>
      <c r="N1854" s="131"/>
      <c r="O1854" s="131"/>
      <c r="P1854" s="131"/>
      <c r="Q1854" s="131"/>
      <c r="R1854" s="131"/>
      <c r="S1854" s="131"/>
      <c r="T1854" s="131"/>
      <c r="U1854" s="131"/>
    </row>
    <row r="1855" spans="1:21" x14ac:dyDescent="0.25">
      <c r="A1855" s="131"/>
      <c r="B1855" s="131"/>
      <c r="C1855" s="131"/>
      <c r="D1855" s="131"/>
      <c r="E1855" s="133"/>
      <c r="F1855" s="131"/>
      <c r="G1855" s="131"/>
      <c r="H1855" s="131"/>
      <c r="I1855" s="131"/>
      <c r="J1855" s="131"/>
      <c r="K1855" s="131"/>
      <c r="L1855" s="131"/>
      <c r="M1855" s="131"/>
      <c r="N1855" s="131"/>
      <c r="O1855" s="131"/>
      <c r="P1855" s="131"/>
      <c r="Q1855" s="131"/>
      <c r="R1855" s="131"/>
      <c r="S1855" s="131"/>
      <c r="T1855" s="131"/>
      <c r="U1855" s="131"/>
    </row>
    <row r="1856" spans="1:21" x14ac:dyDescent="0.25">
      <c r="A1856" s="131"/>
      <c r="B1856" s="131"/>
      <c r="C1856" s="131"/>
      <c r="D1856" s="131"/>
      <c r="E1856" s="133"/>
      <c r="F1856" s="131"/>
      <c r="G1856" s="131"/>
      <c r="H1856" s="131"/>
      <c r="I1856" s="131"/>
      <c r="J1856" s="131"/>
      <c r="K1856" s="131"/>
      <c r="L1856" s="131"/>
      <c r="M1856" s="131"/>
      <c r="N1856" s="131"/>
      <c r="O1856" s="131"/>
      <c r="P1856" s="131"/>
      <c r="Q1856" s="131"/>
      <c r="R1856" s="131"/>
      <c r="S1856" s="131"/>
      <c r="T1856" s="131"/>
      <c r="U1856" s="131"/>
    </row>
    <row r="1857" spans="1:21" x14ac:dyDescent="0.25">
      <c r="A1857" s="131"/>
      <c r="B1857" s="131"/>
      <c r="C1857" s="131"/>
      <c r="D1857" s="131"/>
      <c r="E1857" s="133"/>
      <c r="F1857" s="131"/>
      <c r="G1857" s="131"/>
      <c r="H1857" s="131"/>
      <c r="I1857" s="131"/>
      <c r="J1857" s="131"/>
      <c r="K1857" s="131"/>
      <c r="L1857" s="131"/>
      <c r="M1857" s="131"/>
      <c r="N1857" s="131"/>
      <c r="O1857" s="131"/>
      <c r="P1857" s="131"/>
      <c r="Q1857" s="131"/>
      <c r="R1857" s="131"/>
      <c r="S1857" s="131"/>
      <c r="T1857" s="131"/>
      <c r="U1857" s="131"/>
    </row>
    <row r="1858" spans="1:21" x14ac:dyDescent="0.25">
      <c r="A1858" s="131"/>
      <c r="B1858" s="131"/>
      <c r="C1858" s="131"/>
      <c r="D1858" s="131"/>
      <c r="E1858" s="133"/>
      <c r="F1858" s="131"/>
      <c r="G1858" s="131"/>
      <c r="H1858" s="131"/>
      <c r="I1858" s="131"/>
      <c r="J1858" s="131"/>
      <c r="K1858" s="131"/>
      <c r="L1858" s="131"/>
      <c r="M1858" s="131"/>
      <c r="N1858" s="131"/>
      <c r="O1858" s="131"/>
      <c r="P1858" s="131"/>
      <c r="Q1858" s="131"/>
      <c r="R1858" s="131"/>
      <c r="S1858" s="131"/>
      <c r="T1858" s="131"/>
      <c r="U1858" s="131"/>
    </row>
    <row r="1859" spans="1:21" x14ac:dyDescent="0.25">
      <c r="A1859" s="131"/>
      <c r="B1859" s="131"/>
      <c r="C1859" s="131"/>
      <c r="D1859" s="131"/>
      <c r="E1859" s="133"/>
      <c r="F1859" s="131"/>
      <c r="G1859" s="131"/>
      <c r="H1859" s="131"/>
      <c r="I1859" s="131"/>
      <c r="J1859" s="131"/>
      <c r="K1859" s="131"/>
      <c r="L1859" s="131"/>
      <c r="M1859" s="131"/>
      <c r="N1859" s="131"/>
      <c r="O1859" s="131"/>
      <c r="P1859" s="131"/>
      <c r="Q1859" s="131"/>
      <c r="R1859" s="131"/>
      <c r="S1859" s="131"/>
      <c r="T1859" s="131"/>
      <c r="U1859" s="131"/>
    </row>
    <row r="1860" spans="1:21" x14ac:dyDescent="0.25">
      <c r="A1860" s="131"/>
      <c r="B1860" s="131"/>
      <c r="C1860" s="131"/>
      <c r="D1860" s="131"/>
      <c r="E1860" s="133"/>
      <c r="F1860" s="131"/>
      <c r="G1860" s="131"/>
      <c r="H1860" s="131"/>
      <c r="I1860" s="131"/>
      <c r="J1860" s="131"/>
      <c r="K1860" s="131"/>
      <c r="L1860" s="131"/>
      <c r="M1860" s="131"/>
      <c r="N1860" s="131"/>
      <c r="O1860" s="131"/>
      <c r="P1860" s="131"/>
      <c r="Q1860" s="131"/>
      <c r="R1860" s="131"/>
      <c r="S1860" s="131"/>
      <c r="T1860" s="131"/>
      <c r="U1860" s="131"/>
    </row>
    <row r="1861" spans="1:21" x14ac:dyDescent="0.25">
      <c r="A1861" s="131"/>
      <c r="B1861" s="131"/>
      <c r="C1861" s="131"/>
      <c r="D1861" s="131"/>
      <c r="E1861" s="133"/>
      <c r="F1861" s="131"/>
      <c r="G1861" s="131"/>
      <c r="H1861" s="131"/>
      <c r="I1861" s="131"/>
      <c r="J1861" s="131"/>
      <c r="K1861" s="131"/>
      <c r="L1861" s="131"/>
      <c r="M1861" s="131"/>
      <c r="N1861" s="131"/>
      <c r="O1861" s="131"/>
      <c r="P1861" s="131"/>
      <c r="Q1861" s="131"/>
      <c r="R1861" s="131"/>
      <c r="S1861" s="131"/>
      <c r="T1861" s="131"/>
      <c r="U1861" s="131"/>
    </row>
    <row r="1862" spans="1:21" x14ac:dyDescent="0.25">
      <c r="A1862" s="131"/>
      <c r="B1862" s="131"/>
      <c r="C1862" s="131"/>
      <c r="D1862" s="131"/>
      <c r="E1862" s="133"/>
      <c r="F1862" s="131"/>
      <c r="G1862" s="131"/>
      <c r="H1862" s="131"/>
      <c r="I1862" s="131"/>
      <c r="J1862" s="131"/>
      <c r="K1862" s="131"/>
      <c r="L1862" s="131"/>
      <c r="M1862" s="131"/>
      <c r="N1862" s="131"/>
      <c r="O1862" s="131"/>
      <c r="P1862" s="131"/>
      <c r="Q1862" s="131"/>
      <c r="R1862" s="131"/>
      <c r="S1862" s="131"/>
      <c r="T1862" s="131"/>
      <c r="U1862" s="131"/>
    </row>
    <row r="1863" spans="1:21" x14ac:dyDescent="0.25">
      <c r="A1863" s="131"/>
      <c r="B1863" s="131"/>
      <c r="C1863" s="131"/>
      <c r="D1863" s="131"/>
      <c r="E1863" s="133"/>
      <c r="F1863" s="131"/>
      <c r="G1863" s="131"/>
      <c r="H1863" s="131"/>
      <c r="I1863" s="131"/>
      <c r="J1863" s="131"/>
      <c r="K1863" s="131"/>
      <c r="L1863" s="131"/>
      <c r="M1863" s="131"/>
      <c r="N1863" s="131"/>
      <c r="O1863" s="131"/>
      <c r="P1863" s="131"/>
      <c r="Q1863" s="131"/>
      <c r="R1863" s="131"/>
      <c r="S1863" s="131"/>
      <c r="T1863" s="131"/>
      <c r="U1863" s="131"/>
    </row>
    <row r="1864" spans="1:21" x14ac:dyDescent="0.25">
      <c r="A1864" s="131"/>
      <c r="B1864" s="131"/>
      <c r="C1864" s="131"/>
      <c r="D1864" s="131"/>
      <c r="E1864" s="133"/>
      <c r="F1864" s="131"/>
      <c r="G1864" s="131"/>
      <c r="H1864" s="131"/>
      <c r="I1864" s="131"/>
      <c r="J1864" s="131"/>
      <c r="K1864" s="131"/>
      <c r="L1864" s="131"/>
      <c r="M1864" s="131"/>
      <c r="N1864" s="131"/>
      <c r="O1864" s="131"/>
      <c r="P1864" s="131"/>
      <c r="Q1864" s="131"/>
      <c r="R1864" s="131"/>
      <c r="S1864" s="131"/>
      <c r="T1864" s="131"/>
      <c r="U1864" s="131"/>
    </row>
    <row r="1865" spans="1:21" x14ac:dyDescent="0.25">
      <c r="A1865" s="131"/>
      <c r="B1865" s="131"/>
      <c r="C1865" s="131"/>
      <c r="D1865" s="131"/>
      <c r="E1865" s="133"/>
      <c r="F1865" s="131"/>
      <c r="G1865" s="131"/>
      <c r="H1865" s="131"/>
      <c r="I1865" s="131"/>
      <c r="J1865" s="131"/>
      <c r="K1865" s="131"/>
      <c r="L1865" s="131"/>
      <c r="M1865" s="131"/>
      <c r="N1865" s="131"/>
      <c r="O1865" s="131"/>
      <c r="P1865" s="131"/>
      <c r="Q1865" s="131"/>
      <c r="R1865" s="131"/>
      <c r="S1865" s="131"/>
      <c r="T1865" s="131"/>
      <c r="U1865" s="131"/>
    </row>
    <row r="1866" spans="1:21" x14ac:dyDescent="0.25">
      <c r="A1866" s="131"/>
      <c r="B1866" s="131"/>
      <c r="C1866" s="131"/>
      <c r="D1866" s="131"/>
      <c r="E1866" s="133"/>
      <c r="F1866" s="131"/>
      <c r="G1866" s="131"/>
      <c r="H1866" s="131"/>
      <c r="I1866" s="131"/>
      <c r="J1866" s="131"/>
      <c r="K1866" s="131"/>
      <c r="L1866" s="131"/>
      <c r="M1866" s="131"/>
      <c r="N1866" s="131"/>
      <c r="O1866" s="131"/>
      <c r="P1866" s="131"/>
      <c r="Q1866" s="131"/>
      <c r="R1866" s="131"/>
      <c r="S1866" s="131"/>
      <c r="T1866" s="131"/>
      <c r="U1866" s="131"/>
    </row>
    <row r="1867" spans="1:21" x14ac:dyDescent="0.25">
      <c r="A1867" s="131"/>
      <c r="B1867" s="131"/>
      <c r="C1867" s="131"/>
      <c r="D1867" s="131"/>
      <c r="E1867" s="133"/>
      <c r="F1867" s="131"/>
      <c r="G1867" s="131"/>
      <c r="H1867" s="131"/>
      <c r="I1867" s="131"/>
      <c r="J1867" s="131"/>
      <c r="K1867" s="131"/>
      <c r="L1867" s="131"/>
      <c r="M1867" s="131"/>
      <c r="N1867" s="131"/>
      <c r="O1867" s="131"/>
      <c r="P1867" s="131"/>
      <c r="Q1867" s="131"/>
      <c r="R1867" s="131"/>
      <c r="S1867" s="131"/>
      <c r="T1867" s="131"/>
      <c r="U1867" s="131"/>
    </row>
    <row r="1868" spans="1:21" x14ac:dyDescent="0.25">
      <c r="A1868" s="131"/>
      <c r="B1868" s="131"/>
      <c r="C1868" s="131"/>
      <c r="D1868" s="131"/>
      <c r="E1868" s="133"/>
      <c r="F1868" s="131"/>
      <c r="G1868" s="131"/>
      <c r="H1868" s="131"/>
      <c r="I1868" s="131"/>
      <c r="J1868" s="131"/>
      <c r="K1868" s="131"/>
      <c r="L1868" s="131"/>
      <c r="M1868" s="131"/>
      <c r="N1868" s="131"/>
      <c r="O1868" s="131"/>
      <c r="P1868" s="131"/>
      <c r="Q1868" s="131"/>
      <c r="R1868" s="131"/>
      <c r="S1868" s="131"/>
      <c r="T1868" s="131"/>
      <c r="U1868" s="131"/>
    </row>
    <row r="1869" spans="1:21" x14ac:dyDescent="0.25">
      <c r="A1869" s="131"/>
      <c r="B1869" s="131"/>
      <c r="C1869" s="131"/>
      <c r="D1869" s="131"/>
      <c r="E1869" s="133"/>
      <c r="F1869" s="131"/>
      <c r="G1869" s="131"/>
      <c r="H1869" s="131"/>
      <c r="I1869" s="131"/>
      <c r="J1869" s="131"/>
      <c r="K1869" s="131"/>
      <c r="L1869" s="131"/>
      <c r="M1869" s="131"/>
      <c r="N1869" s="131"/>
      <c r="O1869" s="131"/>
      <c r="P1869" s="131"/>
      <c r="Q1869" s="131"/>
      <c r="R1869" s="131"/>
      <c r="S1869" s="131"/>
      <c r="T1869" s="131"/>
      <c r="U1869" s="131"/>
    </row>
    <row r="1870" spans="1:21" x14ac:dyDescent="0.25">
      <c r="A1870" s="131"/>
      <c r="B1870" s="131"/>
      <c r="C1870" s="131"/>
      <c r="D1870" s="131"/>
      <c r="E1870" s="133"/>
      <c r="F1870" s="131"/>
      <c r="G1870" s="131"/>
      <c r="H1870" s="131"/>
      <c r="I1870" s="131"/>
      <c r="J1870" s="131"/>
      <c r="K1870" s="131"/>
      <c r="L1870" s="131"/>
      <c r="M1870" s="131"/>
      <c r="N1870" s="131"/>
      <c r="O1870" s="131"/>
      <c r="P1870" s="131"/>
      <c r="Q1870" s="131"/>
      <c r="R1870" s="131"/>
      <c r="S1870" s="131"/>
      <c r="T1870" s="131"/>
      <c r="U1870" s="131"/>
    </row>
    <row r="1871" spans="1:21" x14ac:dyDescent="0.25">
      <c r="A1871" s="131"/>
      <c r="B1871" s="131"/>
      <c r="C1871" s="131"/>
      <c r="D1871" s="131"/>
      <c r="E1871" s="133"/>
      <c r="F1871" s="131"/>
      <c r="G1871" s="131"/>
      <c r="H1871" s="131"/>
      <c r="I1871" s="131"/>
      <c r="J1871" s="131"/>
      <c r="K1871" s="131"/>
      <c r="L1871" s="131"/>
      <c r="M1871" s="131"/>
      <c r="N1871" s="131"/>
      <c r="O1871" s="131"/>
      <c r="P1871" s="131"/>
      <c r="Q1871" s="131"/>
      <c r="R1871" s="131"/>
      <c r="S1871" s="131"/>
      <c r="T1871" s="131"/>
      <c r="U1871" s="131"/>
    </row>
    <row r="1872" spans="1:21" x14ac:dyDescent="0.25">
      <c r="A1872" s="131"/>
      <c r="B1872" s="131"/>
      <c r="C1872" s="131"/>
      <c r="D1872" s="131"/>
      <c r="E1872" s="133"/>
      <c r="F1872" s="131"/>
      <c r="G1872" s="131"/>
      <c r="H1872" s="131"/>
      <c r="I1872" s="131"/>
      <c r="J1872" s="131"/>
      <c r="K1872" s="131"/>
      <c r="L1872" s="131"/>
      <c r="M1872" s="131"/>
      <c r="N1872" s="131"/>
      <c r="O1872" s="131"/>
      <c r="P1872" s="131"/>
      <c r="Q1872" s="131"/>
      <c r="R1872" s="131"/>
      <c r="S1872" s="131"/>
      <c r="T1872" s="131"/>
      <c r="U1872" s="131"/>
    </row>
    <row r="1873" spans="1:21" x14ac:dyDescent="0.25">
      <c r="A1873" s="131"/>
      <c r="B1873" s="131"/>
      <c r="C1873" s="131"/>
      <c r="D1873" s="131"/>
      <c r="E1873" s="133"/>
      <c r="F1873" s="131"/>
      <c r="G1873" s="131"/>
      <c r="H1873" s="131"/>
      <c r="I1873" s="131"/>
      <c r="J1873" s="131"/>
      <c r="K1873" s="131"/>
      <c r="L1873" s="131"/>
      <c r="M1873" s="131"/>
      <c r="N1873" s="131"/>
      <c r="O1873" s="131"/>
      <c r="P1873" s="131"/>
      <c r="Q1873" s="131"/>
      <c r="R1873" s="131"/>
      <c r="S1873" s="131"/>
      <c r="T1873" s="131"/>
      <c r="U1873" s="131"/>
    </row>
    <row r="1874" spans="1:21" x14ac:dyDescent="0.25">
      <c r="A1874" s="131"/>
      <c r="B1874" s="131"/>
      <c r="C1874" s="131"/>
      <c r="D1874" s="131"/>
      <c r="E1874" s="133"/>
      <c r="F1874" s="131"/>
      <c r="G1874" s="131"/>
      <c r="H1874" s="131"/>
      <c r="I1874" s="131"/>
      <c r="J1874" s="131"/>
      <c r="K1874" s="131"/>
      <c r="L1874" s="131"/>
      <c r="M1874" s="131"/>
      <c r="N1874" s="131"/>
      <c r="O1874" s="131"/>
      <c r="P1874" s="131"/>
      <c r="Q1874" s="131"/>
      <c r="R1874" s="131"/>
      <c r="S1874" s="131"/>
      <c r="T1874" s="131"/>
      <c r="U1874" s="131"/>
    </row>
    <row r="1875" spans="1:21" x14ac:dyDescent="0.25">
      <c r="A1875" s="131"/>
      <c r="B1875" s="131"/>
      <c r="C1875" s="131"/>
      <c r="D1875" s="131"/>
      <c r="E1875" s="133"/>
      <c r="F1875" s="131"/>
      <c r="G1875" s="131"/>
      <c r="H1875" s="131"/>
      <c r="I1875" s="131"/>
      <c r="J1875" s="131"/>
      <c r="K1875" s="131"/>
      <c r="L1875" s="131"/>
      <c r="M1875" s="131"/>
      <c r="N1875" s="131"/>
      <c r="O1875" s="131"/>
      <c r="P1875" s="131"/>
      <c r="Q1875" s="131"/>
      <c r="R1875" s="131"/>
      <c r="S1875" s="131"/>
      <c r="T1875" s="131"/>
      <c r="U1875" s="131"/>
    </row>
    <row r="1876" spans="1:21" x14ac:dyDescent="0.25">
      <c r="A1876" s="131"/>
      <c r="B1876" s="131"/>
      <c r="C1876" s="131"/>
      <c r="D1876" s="131"/>
      <c r="E1876" s="133"/>
      <c r="F1876" s="131"/>
      <c r="G1876" s="131"/>
      <c r="H1876" s="131"/>
      <c r="I1876" s="131"/>
      <c r="J1876" s="131"/>
      <c r="K1876" s="131"/>
      <c r="L1876" s="131"/>
      <c r="M1876" s="131"/>
      <c r="N1876" s="131"/>
      <c r="O1876" s="131"/>
      <c r="P1876" s="131"/>
      <c r="Q1876" s="131"/>
      <c r="R1876" s="131"/>
      <c r="S1876" s="131"/>
      <c r="T1876" s="131"/>
      <c r="U1876" s="131"/>
    </row>
    <row r="1877" spans="1:21" x14ac:dyDescent="0.25">
      <c r="A1877" s="131"/>
      <c r="B1877" s="131"/>
      <c r="C1877" s="131"/>
      <c r="D1877" s="131"/>
      <c r="E1877" s="133"/>
      <c r="F1877" s="131"/>
      <c r="G1877" s="131"/>
      <c r="H1877" s="131"/>
      <c r="I1877" s="131"/>
      <c r="J1877" s="131"/>
      <c r="K1877" s="131"/>
      <c r="L1877" s="131"/>
      <c r="M1877" s="131"/>
      <c r="N1877" s="131"/>
      <c r="O1877" s="131"/>
      <c r="P1877" s="131"/>
      <c r="Q1877" s="131"/>
      <c r="R1877" s="131"/>
      <c r="S1877" s="131"/>
      <c r="T1877" s="131"/>
      <c r="U1877" s="131"/>
    </row>
    <row r="1878" spans="1:21" x14ac:dyDescent="0.25">
      <c r="A1878" s="131"/>
      <c r="B1878" s="131"/>
      <c r="C1878" s="131"/>
      <c r="D1878" s="131"/>
      <c r="E1878" s="133"/>
      <c r="F1878" s="131"/>
      <c r="G1878" s="131"/>
      <c r="H1878" s="131"/>
      <c r="I1878" s="131"/>
      <c r="J1878" s="131"/>
      <c r="K1878" s="131"/>
      <c r="L1878" s="131"/>
      <c r="M1878" s="131"/>
      <c r="N1878" s="131"/>
      <c r="O1878" s="131"/>
      <c r="P1878" s="131"/>
      <c r="Q1878" s="131"/>
      <c r="R1878" s="131"/>
      <c r="S1878" s="131"/>
      <c r="T1878" s="131"/>
      <c r="U1878" s="131"/>
    </row>
    <row r="1879" spans="1:21" x14ac:dyDescent="0.25">
      <c r="A1879" s="131"/>
      <c r="B1879" s="131"/>
      <c r="C1879" s="131"/>
      <c r="D1879" s="131"/>
      <c r="E1879" s="133"/>
      <c r="F1879" s="131"/>
      <c r="G1879" s="131"/>
      <c r="H1879" s="131"/>
      <c r="I1879" s="131"/>
      <c r="J1879" s="131"/>
      <c r="K1879" s="131"/>
      <c r="L1879" s="131"/>
      <c r="M1879" s="131"/>
      <c r="N1879" s="131"/>
      <c r="O1879" s="131"/>
      <c r="P1879" s="131"/>
      <c r="Q1879" s="131"/>
      <c r="R1879" s="131"/>
      <c r="S1879" s="131"/>
      <c r="T1879" s="131"/>
      <c r="U1879" s="131"/>
    </row>
    <row r="1880" spans="1:21" x14ac:dyDescent="0.25">
      <c r="A1880" s="131"/>
      <c r="B1880" s="131"/>
      <c r="C1880" s="131"/>
      <c r="D1880" s="131"/>
      <c r="E1880" s="133"/>
      <c r="F1880" s="131"/>
      <c r="G1880" s="131"/>
      <c r="H1880" s="131"/>
      <c r="I1880" s="131"/>
      <c r="J1880" s="131"/>
      <c r="K1880" s="131"/>
      <c r="L1880" s="131"/>
      <c r="M1880" s="131"/>
      <c r="N1880" s="131"/>
      <c r="O1880" s="131"/>
      <c r="P1880" s="131"/>
      <c r="Q1880" s="131"/>
      <c r="R1880" s="131"/>
      <c r="S1880" s="131"/>
      <c r="T1880" s="131"/>
      <c r="U1880" s="131"/>
    </row>
    <row r="1881" spans="1:21" x14ac:dyDescent="0.25">
      <c r="A1881" s="131"/>
      <c r="B1881" s="131"/>
      <c r="C1881" s="131"/>
      <c r="D1881" s="131"/>
      <c r="E1881" s="133"/>
      <c r="F1881" s="131"/>
      <c r="G1881" s="131"/>
      <c r="H1881" s="131"/>
      <c r="I1881" s="131"/>
      <c r="J1881" s="131"/>
      <c r="K1881" s="131"/>
      <c r="L1881" s="131"/>
      <c r="M1881" s="131"/>
      <c r="N1881" s="131"/>
      <c r="O1881" s="131"/>
      <c r="P1881" s="131"/>
      <c r="Q1881" s="131"/>
      <c r="R1881" s="131"/>
      <c r="S1881" s="131"/>
      <c r="T1881" s="131"/>
      <c r="U1881" s="131"/>
    </row>
    <row r="1882" spans="1:21" x14ac:dyDescent="0.25">
      <c r="A1882" s="131"/>
      <c r="B1882" s="131"/>
      <c r="C1882" s="131"/>
      <c r="D1882" s="131"/>
      <c r="E1882" s="133"/>
      <c r="F1882" s="131"/>
      <c r="G1882" s="131"/>
      <c r="H1882" s="131"/>
      <c r="I1882" s="131"/>
      <c r="J1882" s="131"/>
      <c r="K1882" s="131"/>
      <c r="L1882" s="131"/>
      <c r="M1882" s="131"/>
      <c r="N1882" s="131"/>
      <c r="O1882" s="131"/>
      <c r="P1882" s="131"/>
      <c r="Q1882" s="131"/>
      <c r="R1882" s="131"/>
      <c r="S1882" s="131"/>
      <c r="T1882" s="131"/>
      <c r="U1882" s="131"/>
    </row>
    <row r="1883" spans="1:21" x14ac:dyDescent="0.25">
      <c r="A1883" s="131"/>
      <c r="B1883" s="131"/>
      <c r="C1883" s="131"/>
      <c r="D1883" s="131"/>
      <c r="E1883" s="133"/>
      <c r="F1883" s="131"/>
      <c r="G1883" s="131"/>
      <c r="H1883" s="131"/>
      <c r="I1883" s="131"/>
      <c r="J1883" s="131"/>
      <c r="K1883" s="131"/>
      <c r="L1883" s="131"/>
      <c r="M1883" s="131"/>
      <c r="N1883" s="131"/>
      <c r="O1883" s="131"/>
      <c r="P1883" s="131"/>
      <c r="Q1883" s="131"/>
      <c r="R1883" s="131"/>
      <c r="S1883" s="131"/>
      <c r="T1883" s="131"/>
      <c r="U1883" s="131"/>
    </row>
    <row r="1884" spans="1:21" x14ac:dyDescent="0.25">
      <c r="A1884" s="131"/>
      <c r="B1884" s="131"/>
      <c r="C1884" s="131"/>
      <c r="D1884" s="131"/>
      <c r="E1884" s="133"/>
      <c r="F1884" s="131"/>
      <c r="G1884" s="131"/>
      <c r="H1884" s="131"/>
      <c r="I1884" s="131"/>
      <c r="J1884" s="131"/>
      <c r="K1884" s="131"/>
      <c r="L1884" s="131"/>
      <c r="M1884" s="131"/>
      <c r="N1884" s="131"/>
      <c r="O1884" s="131"/>
      <c r="P1884" s="131"/>
      <c r="Q1884" s="131"/>
      <c r="R1884" s="131"/>
      <c r="S1884" s="131"/>
      <c r="T1884" s="131"/>
      <c r="U1884" s="131"/>
    </row>
    <row r="1885" spans="1:21" x14ac:dyDescent="0.25">
      <c r="A1885" s="131"/>
      <c r="B1885" s="131"/>
      <c r="C1885" s="131"/>
      <c r="D1885" s="131"/>
      <c r="E1885" s="133"/>
      <c r="F1885" s="131"/>
      <c r="G1885" s="131"/>
      <c r="H1885" s="131"/>
      <c r="I1885" s="131"/>
      <c r="J1885" s="131"/>
      <c r="K1885" s="131"/>
      <c r="L1885" s="131"/>
      <c r="M1885" s="131"/>
      <c r="N1885" s="131"/>
      <c r="O1885" s="131"/>
      <c r="P1885" s="131"/>
      <c r="Q1885" s="131"/>
      <c r="R1885" s="131"/>
      <c r="S1885" s="131"/>
      <c r="T1885" s="131"/>
      <c r="U1885" s="131"/>
    </row>
    <row r="1886" spans="1:21" x14ac:dyDescent="0.25">
      <c r="A1886" s="131"/>
      <c r="B1886" s="131"/>
      <c r="C1886" s="131"/>
      <c r="D1886" s="131"/>
      <c r="E1886" s="133"/>
      <c r="F1886" s="131"/>
      <c r="G1886" s="131"/>
      <c r="H1886" s="131"/>
      <c r="I1886" s="131"/>
      <c r="J1886" s="131"/>
      <c r="K1886" s="131"/>
      <c r="L1886" s="131"/>
      <c r="M1886" s="131"/>
      <c r="N1886" s="131"/>
      <c r="O1886" s="131"/>
      <c r="P1886" s="131"/>
      <c r="Q1886" s="131"/>
      <c r="R1886" s="131"/>
      <c r="S1886" s="131"/>
      <c r="T1886" s="131"/>
      <c r="U1886" s="131"/>
    </row>
    <row r="1887" spans="1:21" x14ac:dyDescent="0.25">
      <c r="A1887" s="131"/>
      <c r="B1887" s="131"/>
      <c r="C1887" s="131"/>
      <c r="D1887" s="131"/>
      <c r="E1887" s="133"/>
      <c r="F1887" s="131"/>
      <c r="G1887" s="131"/>
      <c r="H1887" s="131"/>
      <c r="I1887" s="131"/>
      <c r="J1887" s="131"/>
      <c r="K1887" s="131"/>
      <c r="L1887" s="131"/>
      <c r="M1887" s="131"/>
      <c r="N1887" s="131"/>
      <c r="O1887" s="131"/>
      <c r="P1887" s="131"/>
      <c r="Q1887" s="131"/>
      <c r="R1887" s="131"/>
      <c r="S1887" s="131"/>
      <c r="T1887" s="131"/>
      <c r="U1887" s="131"/>
    </row>
    <row r="1888" spans="1:21" x14ac:dyDescent="0.25">
      <c r="A1888" s="131"/>
      <c r="B1888" s="131"/>
      <c r="C1888" s="131"/>
      <c r="D1888" s="131"/>
      <c r="E1888" s="133"/>
      <c r="F1888" s="131"/>
      <c r="G1888" s="131"/>
      <c r="H1888" s="131"/>
      <c r="I1888" s="131"/>
      <c r="J1888" s="131"/>
      <c r="K1888" s="131"/>
      <c r="L1888" s="131"/>
      <c r="M1888" s="131"/>
      <c r="N1888" s="131"/>
      <c r="O1888" s="131"/>
      <c r="P1888" s="131"/>
      <c r="Q1888" s="131"/>
      <c r="R1888" s="131"/>
      <c r="S1888" s="131"/>
      <c r="T1888" s="131"/>
      <c r="U1888" s="131"/>
    </row>
    <row r="1889" spans="1:21" x14ac:dyDescent="0.25">
      <c r="A1889" s="131"/>
      <c r="B1889" s="131"/>
      <c r="C1889" s="131"/>
      <c r="D1889" s="131"/>
      <c r="E1889" s="133"/>
      <c r="F1889" s="131"/>
      <c r="G1889" s="131"/>
      <c r="H1889" s="131"/>
      <c r="I1889" s="131"/>
      <c r="J1889" s="131"/>
      <c r="K1889" s="131"/>
      <c r="L1889" s="131"/>
      <c r="M1889" s="131"/>
      <c r="N1889" s="131"/>
      <c r="O1889" s="131"/>
      <c r="P1889" s="131"/>
      <c r="Q1889" s="131"/>
      <c r="R1889" s="131"/>
      <c r="S1889" s="131"/>
      <c r="T1889" s="131"/>
      <c r="U1889" s="131"/>
    </row>
    <row r="1890" spans="1:21" x14ac:dyDescent="0.25">
      <c r="A1890" s="131"/>
      <c r="B1890" s="131"/>
      <c r="C1890" s="131"/>
      <c r="D1890" s="131"/>
      <c r="E1890" s="133"/>
      <c r="F1890" s="131"/>
      <c r="G1890" s="131"/>
      <c r="H1890" s="131"/>
      <c r="I1890" s="131"/>
      <c r="J1890" s="131"/>
      <c r="K1890" s="131"/>
      <c r="L1890" s="131"/>
      <c r="M1890" s="131"/>
      <c r="N1890" s="131"/>
      <c r="O1890" s="131"/>
      <c r="P1890" s="131"/>
      <c r="Q1890" s="131"/>
      <c r="R1890" s="131"/>
      <c r="S1890" s="131"/>
      <c r="T1890" s="131"/>
      <c r="U1890" s="131"/>
    </row>
    <row r="1891" spans="1:21" x14ac:dyDescent="0.25">
      <c r="A1891" s="131"/>
      <c r="B1891" s="131"/>
      <c r="C1891" s="131"/>
      <c r="D1891" s="131"/>
      <c r="E1891" s="133"/>
      <c r="F1891" s="131"/>
      <c r="G1891" s="131"/>
      <c r="H1891" s="131"/>
      <c r="I1891" s="131"/>
      <c r="J1891" s="131"/>
      <c r="K1891" s="131"/>
      <c r="L1891" s="131"/>
      <c r="M1891" s="131"/>
      <c r="N1891" s="131"/>
      <c r="O1891" s="131"/>
      <c r="P1891" s="131"/>
      <c r="Q1891" s="131"/>
      <c r="R1891" s="131"/>
      <c r="S1891" s="131"/>
      <c r="T1891" s="131"/>
      <c r="U1891" s="131"/>
    </row>
    <row r="1892" spans="1:21" x14ac:dyDescent="0.25">
      <c r="A1892" s="131"/>
      <c r="B1892" s="131"/>
      <c r="C1892" s="131"/>
      <c r="D1892" s="131"/>
      <c r="E1892" s="133"/>
      <c r="F1892" s="131"/>
      <c r="G1892" s="131"/>
      <c r="H1892" s="131"/>
      <c r="I1892" s="131"/>
      <c r="J1892" s="131"/>
      <c r="K1892" s="131"/>
      <c r="L1892" s="131"/>
      <c r="M1892" s="131"/>
      <c r="N1892" s="131"/>
      <c r="O1892" s="131"/>
      <c r="P1892" s="131"/>
      <c r="Q1892" s="131"/>
      <c r="R1892" s="131"/>
      <c r="S1892" s="131"/>
      <c r="T1892" s="131"/>
      <c r="U1892" s="131"/>
    </row>
    <row r="1893" spans="1:21" x14ac:dyDescent="0.25">
      <c r="A1893" s="131"/>
      <c r="B1893" s="131"/>
      <c r="C1893" s="131"/>
      <c r="D1893" s="131"/>
      <c r="E1893" s="133"/>
      <c r="F1893" s="131"/>
      <c r="G1893" s="131"/>
      <c r="H1893" s="131"/>
      <c r="I1893" s="131"/>
      <c r="J1893" s="131"/>
      <c r="K1893" s="131"/>
      <c r="L1893" s="131"/>
      <c r="M1893" s="131"/>
      <c r="N1893" s="131"/>
      <c r="O1893" s="131"/>
      <c r="P1893" s="131"/>
      <c r="Q1893" s="131"/>
      <c r="R1893" s="131"/>
      <c r="S1893" s="131"/>
      <c r="T1893" s="131"/>
      <c r="U1893" s="131"/>
    </row>
    <row r="1894" spans="1:21" x14ac:dyDescent="0.25">
      <c r="A1894" s="131"/>
      <c r="B1894" s="131"/>
      <c r="C1894" s="131"/>
      <c r="D1894" s="131"/>
      <c r="E1894" s="133"/>
      <c r="F1894" s="131"/>
      <c r="G1894" s="131"/>
      <c r="H1894" s="131"/>
      <c r="I1894" s="131"/>
      <c r="J1894" s="131"/>
      <c r="K1894" s="131"/>
      <c r="L1894" s="131"/>
      <c r="M1894" s="131"/>
      <c r="N1894" s="131"/>
      <c r="O1894" s="131"/>
      <c r="P1894" s="131"/>
      <c r="Q1894" s="131"/>
      <c r="R1894" s="131"/>
      <c r="S1894" s="131"/>
      <c r="T1894" s="131"/>
      <c r="U1894" s="131"/>
    </row>
    <row r="1895" spans="1:21" x14ac:dyDescent="0.25">
      <c r="A1895" s="131"/>
      <c r="B1895" s="131"/>
      <c r="C1895" s="131"/>
      <c r="D1895" s="131"/>
      <c r="E1895" s="133"/>
      <c r="F1895" s="131"/>
      <c r="G1895" s="131"/>
      <c r="H1895" s="131"/>
      <c r="I1895" s="131"/>
      <c r="J1895" s="131"/>
      <c r="K1895" s="131"/>
      <c r="L1895" s="131"/>
      <c r="M1895" s="131"/>
      <c r="N1895" s="131"/>
      <c r="O1895" s="131"/>
      <c r="P1895" s="131"/>
      <c r="Q1895" s="131"/>
      <c r="R1895" s="131"/>
      <c r="S1895" s="131"/>
      <c r="T1895" s="131"/>
      <c r="U1895" s="131"/>
    </row>
    <row r="1896" spans="1:21" x14ac:dyDescent="0.25">
      <c r="A1896" s="131"/>
      <c r="B1896" s="131"/>
      <c r="C1896" s="131"/>
      <c r="D1896" s="131"/>
      <c r="E1896" s="133"/>
      <c r="F1896" s="131"/>
      <c r="G1896" s="131"/>
      <c r="H1896" s="131"/>
      <c r="I1896" s="131"/>
      <c r="J1896" s="131"/>
      <c r="K1896" s="131"/>
      <c r="L1896" s="131"/>
      <c r="M1896" s="131"/>
      <c r="N1896" s="131"/>
      <c r="O1896" s="131"/>
      <c r="P1896" s="131"/>
      <c r="Q1896" s="131"/>
      <c r="R1896" s="131"/>
      <c r="S1896" s="131"/>
      <c r="T1896" s="131"/>
      <c r="U1896" s="131"/>
    </row>
    <row r="1897" spans="1:21" x14ac:dyDescent="0.25">
      <c r="A1897" s="131"/>
      <c r="B1897" s="131"/>
      <c r="C1897" s="131"/>
      <c r="D1897" s="131"/>
      <c r="E1897" s="133"/>
      <c r="F1897" s="131"/>
      <c r="G1897" s="131"/>
      <c r="H1897" s="131"/>
      <c r="I1897" s="131"/>
      <c r="J1897" s="131"/>
      <c r="K1897" s="131"/>
      <c r="L1897" s="131"/>
      <c r="M1897" s="131"/>
      <c r="N1897" s="131"/>
      <c r="O1897" s="131"/>
      <c r="P1897" s="131"/>
      <c r="Q1897" s="131"/>
      <c r="R1897" s="131"/>
      <c r="S1897" s="131"/>
      <c r="T1897" s="131"/>
      <c r="U1897" s="131"/>
    </row>
    <row r="1898" spans="1:21" x14ac:dyDescent="0.25">
      <c r="A1898" s="131"/>
      <c r="B1898" s="131"/>
      <c r="C1898" s="131"/>
      <c r="D1898" s="131"/>
      <c r="E1898" s="133"/>
      <c r="F1898" s="131"/>
      <c r="G1898" s="131"/>
      <c r="H1898" s="131"/>
      <c r="I1898" s="131"/>
      <c r="J1898" s="131"/>
      <c r="K1898" s="131"/>
      <c r="L1898" s="131"/>
      <c r="M1898" s="131"/>
      <c r="N1898" s="131"/>
      <c r="O1898" s="131"/>
      <c r="P1898" s="131"/>
      <c r="Q1898" s="131"/>
      <c r="R1898" s="131"/>
      <c r="S1898" s="131"/>
      <c r="T1898" s="131"/>
      <c r="U1898" s="131"/>
    </row>
    <row r="1899" spans="1:21" x14ac:dyDescent="0.25">
      <c r="A1899" s="131"/>
      <c r="B1899" s="131"/>
      <c r="C1899" s="131"/>
      <c r="D1899" s="131"/>
      <c r="E1899" s="133"/>
      <c r="F1899" s="131"/>
      <c r="G1899" s="131"/>
      <c r="H1899" s="131"/>
      <c r="I1899" s="131"/>
      <c r="J1899" s="131"/>
      <c r="K1899" s="131"/>
      <c r="L1899" s="131"/>
      <c r="M1899" s="131"/>
      <c r="N1899" s="131"/>
      <c r="O1899" s="131"/>
      <c r="P1899" s="131"/>
      <c r="Q1899" s="131"/>
      <c r="R1899" s="131"/>
      <c r="S1899" s="131"/>
      <c r="T1899" s="131"/>
      <c r="U1899" s="131"/>
    </row>
    <row r="1900" spans="1:21" x14ac:dyDescent="0.25">
      <c r="A1900" s="131"/>
      <c r="B1900" s="131"/>
      <c r="C1900" s="131"/>
      <c r="D1900" s="131"/>
      <c r="E1900" s="133"/>
      <c r="F1900" s="131"/>
      <c r="G1900" s="131"/>
      <c r="H1900" s="131"/>
      <c r="I1900" s="131"/>
      <c r="J1900" s="131"/>
      <c r="K1900" s="131"/>
      <c r="L1900" s="131"/>
      <c r="M1900" s="131"/>
      <c r="N1900" s="131"/>
      <c r="O1900" s="131"/>
      <c r="P1900" s="131"/>
      <c r="Q1900" s="131"/>
      <c r="R1900" s="131"/>
      <c r="S1900" s="131"/>
      <c r="T1900" s="131"/>
      <c r="U1900" s="131"/>
    </row>
    <row r="1901" spans="1:21" x14ac:dyDescent="0.25">
      <c r="A1901" s="131"/>
      <c r="B1901" s="131"/>
      <c r="C1901" s="131"/>
      <c r="D1901" s="131"/>
      <c r="E1901" s="133"/>
      <c r="F1901" s="131"/>
      <c r="G1901" s="131"/>
      <c r="H1901" s="131"/>
      <c r="I1901" s="131"/>
      <c r="J1901" s="131"/>
      <c r="K1901" s="131"/>
      <c r="L1901" s="131"/>
      <c r="M1901" s="131"/>
      <c r="N1901" s="131"/>
      <c r="O1901" s="131"/>
      <c r="P1901" s="131"/>
      <c r="Q1901" s="131"/>
      <c r="R1901" s="131"/>
      <c r="S1901" s="131"/>
      <c r="T1901" s="131"/>
      <c r="U1901" s="131"/>
    </row>
    <row r="1902" spans="1:21" x14ac:dyDescent="0.25">
      <c r="A1902" s="131"/>
      <c r="B1902" s="131"/>
      <c r="C1902" s="131"/>
      <c r="D1902" s="131"/>
      <c r="E1902" s="133"/>
      <c r="F1902" s="131"/>
      <c r="G1902" s="131"/>
      <c r="H1902" s="131"/>
      <c r="I1902" s="131"/>
      <c r="J1902" s="131"/>
      <c r="K1902" s="131"/>
      <c r="L1902" s="131"/>
      <c r="M1902" s="131"/>
      <c r="N1902" s="131"/>
      <c r="O1902" s="131"/>
      <c r="P1902" s="131"/>
      <c r="Q1902" s="131"/>
      <c r="R1902" s="131"/>
      <c r="S1902" s="131"/>
      <c r="T1902" s="131"/>
      <c r="U1902" s="131"/>
    </row>
    <row r="1903" spans="1:21" x14ac:dyDescent="0.25">
      <c r="A1903" s="131"/>
      <c r="B1903" s="131"/>
      <c r="C1903" s="131"/>
      <c r="D1903" s="131"/>
      <c r="E1903" s="133"/>
      <c r="F1903" s="131"/>
      <c r="G1903" s="131"/>
      <c r="H1903" s="131"/>
      <c r="I1903" s="131"/>
      <c r="J1903" s="131"/>
      <c r="K1903" s="131"/>
      <c r="L1903" s="131"/>
      <c r="M1903" s="131"/>
      <c r="N1903" s="131"/>
      <c r="O1903" s="131"/>
      <c r="P1903" s="131"/>
      <c r="Q1903" s="131"/>
      <c r="R1903" s="131"/>
      <c r="S1903" s="131"/>
      <c r="T1903" s="131"/>
      <c r="U1903" s="131"/>
    </row>
    <row r="1904" spans="1:21" x14ac:dyDescent="0.25">
      <c r="A1904" s="131"/>
      <c r="B1904" s="131"/>
      <c r="C1904" s="131"/>
      <c r="D1904" s="131"/>
      <c r="E1904" s="133"/>
      <c r="F1904" s="131"/>
      <c r="G1904" s="131"/>
      <c r="H1904" s="131"/>
      <c r="I1904" s="131"/>
      <c r="J1904" s="131"/>
      <c r="K1904" s="131"/>
      <c r="L1904" s="131"/>
      <c r="M1904" s="131"/>
      <c r="N1904" s="131"/>
      <c r="O1904" s="131"/>
      <c r="P1904" s="131"/>
      <c r="Q1904" s="131"/>
      <c r="R1904" s="131"/>
      <c r="S1904" s="131"/>
      <c r="T1904" s="131"/>
      <c r="U1904" s="131"/>
    </row>
    <row r="1905" spans="1:21" x14ac:dyDescent="0.25">
      <c r="A1905" s="131"/>
      <c r="B1905" s="131"/>
      <c r="C1905" s="131"/>
      <c r="D1905" s="131"/>
      <c r="E1905" s="133"/>
      <c r="F1905" s="131"/>
      <c r="G1905" s="131"/>
      <c r="H1905" s="131"/>
      <c r="I1905" s="131"/>
      <c r="J1905" s="131"/>
      <c r="K1905" s="131"/>
      <c r="L1905" s="131"/>
      <c r="M1905" s="131"/>
      <c r="N1905" s="131"/>
      <c r="O1905" s="131"/>
      <c r="P1905" s="131"/>
      <c r="Q1905" s="131"/>
      <c r="R1905" s="131"/>
      <c r="S1905" s="131"/>
      <c r="T1905" s="131"/>
      <c r="U1905" s="131"/>
    </row>
    <row r="1906" spans="1:21" x14ac:dyDescent="0.25">
      <c r="A1906" s="131"/>
      <c r="B1906" s="131"/>
      <c r="C1906" s="131"/>
      <c r="D1906" s="131"/>
      <c r="E1906" s="133"/>
      <c r="F1906" s="131"/>
      <c r="G1906" s="131"/>
      <c r="H1906" s="131"/>
      <c r="I1906" s="131"/>
      <c r="J1906" s="131"/>
      <c r="K1906" s="131"/>
      <c r="L1906" s="131"/>
      <c r="M1906" s="131"/>
      <c r="N1906" s="131"/>
      <c r="O1906" s="131"/>
      <c r="P1906" s="131"/>
      <c r="Q1906" s="131"/>
      <c r="R1906" s="131"/>
      <c r="S1906" s="131"/>
      <c r="T1906" s="131"/>
      <c r="U1906" s="131"/>
    </row>
    <row r="1907" spans="1:21" x14ac:dyDescent="0.25">
      <c r="A1907" s="131"/>
      <c r="B1907" s="131"/>
      <c r="C1907" s="131"/>
      <c r="D1907" s="131"/>
      <c r="E1907" s="133"/>
      <c r="F1907" s="131"/>
      <c r="G1907" s="131"/>
      <c r="H1907" s="131"/>
      <c r="I1907" s="131"/>
      <c r="J1907" s="131"/>
      <c r="K1907" s="131"/>
      <c r="L1907" s="131"/>
      <c r="M1907" s="131"/>
      <c r="N1907" s="131"/>
      <c r="O1907" s="131"/>
      <c r="P1907" s="131"/>
      <c r="Q1907" s="131"/>
      <c r="R1907" s="131"/>
      <c r="S1907" s="131"/>
      <c r="T1907" s="131"/>
      <c r="U1907" s="131"/>
    </row>
    <row r="1908" spans="1:21" x14ac:dyDescent="0.25">
      <c r="A1908" s="131"/>
      <c r="B1908" s="131"/>
      <c r="C1908" s="131"/>
      <c r="D1908" s="131"/>
      <c r="E1908" s="133"/>
      <c r="F1908" s="131"/>
      <c r="G1908" s="131"/>
      <c r="H1908" s="131"/>
      <c r="I1908" s="131"/>
      <c r="J1908" s="131"/>
      <c r="K1908" s="131"/>
      <c r="L1908" s="131"/>
      <c r="M1908" s="131"/>
      <c r="N1908" s="131"/>
      <c r="O1908" s="131"/>
      <c r="P1908" s="131"/>
      <c r="Q1908" s="131"/>
      <c r="R1908" s="131"/>
      <c r="S1908" s="131"/>
      <c r="T1908" s="131"/>
      <c r="U1908" s="131"/>
    </row>
    <row r="1909" spans="1:21" x14ac:dyDescent="0.25">
      <c r="A1909" s="131"/>
      <c r="B1909" s="131"/>
      <c r="C1909" s="131"/>
      <c r="D1909" s="131"/>
      <c r="E1909" s="133"/>
      <c r="F1909" s="131"/>
      <c r="G1909" s="131"/>
      <c r="H1909" s="131"/>
      <c r="I1909" s="131"/>
      <c r="J1909" s="131"/>
      <c r="K1909" s="131"/>
      <c r="L1909" s="131"/>
      <c r="M1909" s="131"/>
      <c r="N1909" s="131"/>
      <c r="O1909" s="131"/>
      <c r="P1909" s="131"/>
      <c r="Q1909" s="131"/>
      <c r="R1909" s="131"/>
      <c r="S1909" s="131"/>
      <c r="T1909" s="131"/>
      <c r="U1909" s="131"/>
    </row>
    <row r="1910" spans="1:21" x14ac:dyDescent="0.25">
      <c r="A1910" s="131"/>
      <c r="B1910" s="131"/>
      <c r="C1910" s="131"/>
      <c r="D1910" s="131"/>
      <c r="E1910" s="133"/>
      <c r="F1910" s="131"/>
      <c r="G1910" s="131"/>
      <c r="H1910" s="131"/>
      <c r="I1910" s="131"/>
      <c r="J1910" s="131"/>
      <c r="K1910" s="131"/>
      <c r="L1910" s="131"/>
      <c r="M1910" s="131"/>
      <c r="N1910" s="131"/>
      <c r="O1910" s="131"/>
      <c r="P1910" s="131"/>
      <c r="Q1910" s="131"/>
      <c r="R1910" s="131"/>
      <c r="S1910" s="131"/>
      <c r="T1910" s="131"/>
      <c r="U1910" s="131"/>
    </row>
    <row r="1911" spans="1:21" x14ac:dyDescent="0.25">
      <c r="A1911" s="131"/>
      <c r="B1911" s="131"/>
      <c r="C1911" s="131"/>
      <c r="D1911" s="131"/>
      <c r="E1911" s="133"/>
      <c r="F1911" s="131"/>
      <c r="G1911" s="131"/>
      <c r="H1911" s="131"/>
      <c r="I1911" s="131"/>
      <c r="J1911" s="131"/>
      <c r="K1911" s="131"/>
      <c r="L1911" s="131"/>
      <c r="M1911" s="131"/>
      <c r="N1911" s="131"/>
      <c r="O1911" s="131"/>
      <c r="P1911" s="131"/>
      <c r="Q1911" s="131"/>
      <c r="R1911" s="131"/>
      <c r="S1911" s="131"/>
      <c r="T1911" s="131"/>
      <c r="U1911" s="131"/>
    </row>
    <row r="1912" spans="1:21" x14ac:dyDescent="0.25">
      <c r="A1912" s="131"/>
      <c r="B1912" s="131"/>
      <c r="C1912" s="131"/>
      <c r="D1912" s="131"/>
      <c r="E1912" s="133"/>
      <c r="F1912" s="131"/>
      <c r="G1912" s="131"/>
      <c r="H1912" s="131"/>
      <c r="I1912" s="131"/>
      <c r="J1912" s="131"/>
      <c r="K1912" s="131"/>
      <c r="L1912" s="131"/>
      <c r="M1912" s="131"/>
      <c r="N1912" s="131"/>
      <c r="O1912" s="131"/>
      <c r="P1912" s="131"/>
      <c r="Q1912" s="131"/>
      <c r="R1912" s="131"/>
      <c r="S1912" s="131"/>
      <c r="T1912" s="131"/>
      <c r="U1912" s="131"/>
    </row>
    <row r="1913" spans="1:21" x14ac:dyDescent="0.25">
      <c r="A1913" s="131"/>
      <c r="B1913" s="131"/>
      <c r="C1913" s="131"/>
      <c r="D1913" s="131"/>
      <c r="E1913" s="133"/>
      <c r="F1913" s="131"/>
      <c r="G1913" s="131"/>
      <c r="H1913" s="131"/>
      <c r="I1913" s="131"/>
      <c r="J1913" s="131"/>
      <c r="K1913" s="131"/>
      <c r="L1913" s="131"/>
      <c r="M1913" s="131"/>
      <c r="N1913" s="131"/>
      <c r="O1913" s="131"/>
      <c r="P1913" s="131"/>
      <c r="Q1913" s="131"/>
      <c r="R1913" s="131"/>
      <c r="S1913" s="131"/>
      <c r="T1913" s="131"/>
      <c r="U1913" s="131"/>
    </row>
    <row r="1914" spans="1:21" x14ac:dyDescent="0.25">
      <c r="A1914" s="131"/>
      <c r="B1914" s="131"/>
      <c r="C1914" s="131"/>
      <c r="D1914" s="131"/>
      <c r="E1914" s="133"/>
      <c r="F1914" s="131"/>
      <c r="G1914" s="131"/>
      <c r="H1914" s="131"/>
      <c r="I1914" s="131"/>
      <c r="J1914" s="131"/>
      <c r="K1914" s="131"/>
      <c r="L1914" s="131"/>
      <c r="M1914" s="131"/>
      <c r="N1914" s="131"/>
      <c r="O1914" s="131"/>
      <c r="P1914" s="131"/>
      <c r="Q1914" s="131"/>
      <c r="R1914" s="131"/>
      <c r="S1914" s="131"/>
      <c r="T1914" s="131"/>
      <c r="U1914" s="131"/>
    </row>
    <row r="1915" spans="1:21" x14ac:dyDescent="0.25">
      <c r="A1915" s="131"/>
      <c r="B1915" s="131"/>
      <c r="C1915" s="131"/>
      <c r="D1915" s="131"/>
      <c r="E1915" s="133"/>
      <c r="F1915" s="131"/>
      <c r="G1915" s="131"/>
      <c r="H1915" s="131"/>
      <c r="I1915" s="131"/>
      <c r="J1915" s="131"/>
      <c r="K1915" s="131"/>
      <c r="L1915" s="131"/>
      <c r="M1915" s="131"/>
      <c r="N1915" s="131"/>
      <c r="O1915" s="131"/>
      <c r="P1915" s="131"/>
      <c r="Q1915" s="131"/>
      <c r="R1915" s="131"/>
      <c r="S1915" s="131"/>
      <c r="T1915" s="131"/>
      <c r="U1915" s="131"/>
    </row>
    <row r="1916" spans="1:21" x14ac:dyDescent="0.25">
      <c r="A1916" s="131"/>
      <c r="B1916" s="131"/>
      <c r="C1916" s="131"/>
      <c r="D1916" s="131"/>
      <c r="E1916" s="133"/>
      <c r="F1916" s="131"/>
      <c r="G1916" s="131"/>
      <c r="H1916" s="131"/>
      <c r="I1916" s="131"/>
      <c r="J1916" s="131"/>
      <c r="K1916" s="131"/>
      <c r="L1916" s="131"/>
      <c r="M1916" s="131"/>
      <c r="N1916" s="131"/>
      <c r="O1916" s="131"/>
      <c r="P1916" s="131"/>
      <c r="Q1916" s="131"/>
      <c r="R1916" s="131"/>
      <c r="S1916" s="131"/>
      <c r="T1916" s="131"/>
      <c r="U1916" s="131"/>
    </row>
    <row r="1917" spans="1:21" x14ac:dyDescent="0.25">
      <c r="A1917" s="131"/>
      <c r="B1917" s="131"/>
      <c r="C1917" s="131"/>
      <c r="D1917" s="131"/>
      <c r="E1917" s="133"/>
      <c r="F1917" s="131"/>
      <c r="G1917" s="131"/>
      <c r="H1917" s="131"/>
      <c r="I1917" s="131"/>
      <c r="J1917" s="131"/>
      <c r="K1917" s="131"/>
      <c r="L1917" s="131"/>
      <c r="M1917" s="131"/>
      <c r="N1917" s="131"/>
      <c r="O1917" s="131"/>
      <c r="P1917" s="131"/>
      <c r="Q1917" s="131"/>
      <c r="R1917" s="131"/>
      <c r="S1917" s="131"/>
      <c r="T1917" s="131"/>
      <c r="U1917" s="131"/>
    </row>
    <row r="1918" spans="1:21" x14ac:dyDescent="0.25">
      <c r="A1918" s="131"/>
      <c r="B1918" s="131"/>
      <c r="C1918" s="131"/>
      <c r="D1918" s="131"/>
      <c r="E1918" s="133"/>
      <c r="F1918" s="131"/>
      <c r="G1918" s="131"/>
      <c r="H1918" s="131"/>
      <c r="I1918" s="131"/>
      <c r="J1918" s="131"/>
      <c r="K1918" s="131"/>
      <c r="L1918" s="131"/>
      <c r="M1918" s="131"/>
      <c r="N1918" s="131"/>
      <c r="O1918" s="131"/>
      <c r="P1918" s="131"/>
      <c r="Q1918" s="131"/>
      <c r="R1918" s="131"/>
      <c r="S1918" s="131"/>
      <c r="T1918" s="131"/>
      <c r="U1918" s="131"/>
    </row>
    <row r="1919" spans="1:21" x14ac:dyDescent="0.25">
      <c r="A1919" s="131"/>
      <c r="B1919" s="131"/>
      <c r="C1919" s="131"/>
      <c r="D1919" s="131"/>
      <c r="E1919" s="133"/>
      <c r="F1919" s="131"/>
      <c r="G1919" s="131"/>
      <c r="H1919" s="131"/>
      <c r="I1919" s="131"/>
      <c r="J1919" s="131"/>
      <c r="K1919" s="131"/>
      <c r="L1919" s="131"/>
      <c r="M1919" s="131"/>
      <c r="N1919" s="131"/>
      <c r="O1919" s="131"/>
      <c r="P1919" s="131"/>
      <c r="Q1919" s="131"/>
      <c r="R1919" s="131"/>
      <c r="S1919" s="131"/>
      <c r="T1919" s="131"/>
      <c r="U1919" s="131"/>
    </row>
    <row r="1920" spans="1:21" x14ac:dyDescent="0.25">
      <c r="A1920" s="131"/>
      <c r="B1920" s="131"/>
      <c r="C1920" s="131"/>
      <c r="D1920" s="131"/>
      <c r="E1920" s="133"/>
      <c r="F1920" s="131"/>
      <c r="G1920" s="131"/>
      <c r="H1920" s="131"/>
      <c r="I1920" s="131"/>
      <c r="J1920" s="131"/>
      <c r="K1920" s="131"/>
      <c r="L1920" s="131"/>
      <c r="M1920" s="131"/>
      <c r="N1920" s="131"/>
      <c r="O1920" s="131"/>
      <c r="P1920" s="131"/>
      <c r="Q1920" s="131"/>
      <c r="R1920" s="131"/>
      <c r="S1920" s="131"/>
      <c r="T1920" s="131"/>
      <c r="U1920" s="131"/>
    </row>
    <row r="1921" spans="1:21" x14ac:dyDescent="0.25">
      <c r="A1921" s="131"/>
      <c r="B1921" s="131"/>
      <c r="C1921" s="131"/>
      <c r="D1921" s="131"/>
      <c r="E1921" s="133"/>
      <c r="F1921" s="131"/>
      <c r="G1921" s="131"/>
      <c r="H1921" s="131"/>
      <c r="I1921" s="131"/>
      <c r="J1921" s="131"/>
      <c r="K1921" s="131"/>
      <c r="L1921" s="131"/>
      <c r="M1921" s="131"/>
      <c r="N1921" s="131"/>
      <c r="O1921" s="131"/>
      <c r="P1921" s="131"/>
      <c r="Q1921" s="131"/>
      <c r="R1921" s="131"/>
      <c r="S1921" s="131"/>
      <c r="T1921" s="131"/>
      <c r="U1921" s="131"/>
    </row>
    <row r="1922" spans="1:21" x14ac:dyDescent="0.25">
      <c r="A1922" s="131"/>
      <c r="B1922" s="131"/>
      <c r="C1922" s="131"/>
      <c r="D1922" s="131"/>
      <c r="E1922" s="133"/>
      <c r="F1922" s="131"/>
      <c r="G1922" s="131"/>
      <c r="H1922" s="131"/>
      <c r="I1922" s="131"/>
      <c r="J1922" s="131"/>
      <c r="K1922" s="131"/>
      <c r="L1922" s="131"/>
      <c r="M1922" s="131"/>
      <c r="N1922" s="131"/>
      <c r="O1922" s="131"/>
      <c r="P1922" s="131"/>
      <c r="Q1922" s="131"/>
      <c r="R1922" s="131"/>
      <c r="S1922" s="131"/>
      <c r="T1922" s="131"/>
      <c r="U1922" s="131"/>
    </row>
    <row r="1923" spans="1:21" x14ac:dyDescent="0.25">
      <c r="A1923" s="131"/>
      <c r="B1923" s="131"/>
      <c r="C1923" s="131"/>
      <c r="D1923" s="131"/>
      <c r="E1923" s="133"/>
      <c r="F1923" s="131"/>
      <c r="G1923" s="131"/>
      <c r="H1923" s="131"/>
      <c r="I1923" s="131"/>
      <c r="J1923" s="131"/>
      <c r="K1923" s="131"/>
      <c r="L1923" s="131"/>
      <c r="M1923" s="131"/>
      <c r="N1923" s="131"/>
      <c r="O1923" s="131"/>
      <c r="P1923" s="131"/>
      <c r="Q1923" s="131"/>
      <c r="R1923" s="131"/>
      <c r="S1923" s="131"/>
      <c r="T1923" s="131"/>
      <c r="U1923" s="131"/>
    </row>
    <row r="1924" spans="1:21" x14ac:dyDescent="0.25">
      <c r="A1924" s="131"/>
      <c r="B1924" s="131"/>
      <c r="C1924" s="131"/>
      <c r="D1924" s="131"/>
      <c r="E1924" s="133"/>
      <c r="F1924" s="131"/>
      <c r="G1924" s="131"/>
      <c r="H1924" s="131"/>
      <c r="I1924" s="131"/>
      <c r="J1924" s="131"/>
      <c r="K1924" s="131"/>
      <c r="L1924" s="131"/>
      <c r="M1924" s="131"/>
      <c r="N1924" s="131"/>
      <c r="O1924" s="131"/>
      <c r="P1924" s="131"/>
      <c r="Q1924" s="131"/>
      <c r="R1924" s="131"/>
      <c r="S1924" s="131"/>
      <c r="T1924" s="131"/>
      <c r="U1924" s="131"/>
    </row>
    <row r="1925" spans="1:21" x14ac:dyDescent="0.25">
      <c r="A1925" s="131"/>
      <c r="B1925" s="131"/>
      <c r="C1925" s="131"/>
      <c r="D1925" s="131"/>
      <c r="E1925" s="133"/>
      <c r="F1925" s="131"/>
      <c r="G1925" s="131"/>
      <c r="H1925" s="131"/>
      <c r="I1925" s="131"/>
      <c r="J1925" s="131"/>
      <c r="K1925" s="131"/>
      <c r="L1925" s="131"/>
      <c r="M1925" s="131"/>
      <c r="N1925" s="131"/>
      <c r="O1925" s="131"/>
      <c r="P1925" s="131"/>
      <c r="Q1925" s="131"/>
      <c r="R1925" s="131"/>
      <c r="S1925" s="131"/>
      <c r="T1925" s="131"/>
      <c r="U1925" s="131"/>
    </row>
    <row r="1926" spans="1:21" x14ac:dyDescent="0.25">
      <c r="A1926" s="131"/>
      <c r="B1926" s="131"/>
      <c r="C1926" s="131"/>
      <c r="D1926" s="131"/>
      <c r="E1926" s="133"/>
      <c r="F1926" s="131"/>
      <c r="G1926" s="131"/>
      <c r="H1926" s="131"/>
      <c r="I1926" s="131"/>
      <c r="J1926" s="131"/>
      <c r="K1926" s="131"/>
      <c r="L1926" s="131"/>
      <c r="M1926" s="131"/>
      <c r="N1926" s="131"/>
      <c r="O1926" s="131"/>
      <c r="P1926" s="131"/>
      <c r="Q1926" s="131"/>
      <c r="R1926" s="131"/>
      <c r="S1926" s="131"/>
      <c r="T1926" s="131"/>
      <c r="U1926" s="131"/>
    </row>
    <row r="1927" spans="1:21" x14ac:dyDescent="0.25">
      <c r="A1927" s="131"/>
      <c r="B1927" s="131"/>
      <c r="C1927" s="131"/>
      <c r="D1927" s="131"/>
      <c r="E1927" s="133"/>
      <c r="F1927" s="131"/>
      <c r="G1927" s="131"/>
      <c r="H1927" s="131"/>
      <c r="I1927" s="131"/>
      <c r="J1927" s="131"/>
      <c r="K1927" s="131"/>
      <c r="L1927" s="131"/>
      <c r="M1927" s="131"/>
      <c r="N1927" s="131"/>
      <c r="O1927" s="131"/>
      <c r="P1927" s="131"/>
      <c r="Q1927" s="131"/>
      <c r="R1927" s="131"/>
      <c r="S1927" s="131"/>
      <c r="T1927" s="131"/>
      <c r="U1927" s="131"/>
    </row>
    <row r="1928" spans="1:21" x14ac:dyDescent="0.25">
      <c r="A1928" s="131"/>
      <c r="B1928" s="131"/>
      <c r="C1928" s="131"/>
      <c r="D1928" s="131"/>
      <c r="E1928" s="133"/>
      <c r="F1928" s="131"/>
      <c r="G1928" s="131"/>
      <c r="H1928" s="131"/>
      <c r="I1928" s="131"/>
      <c r="J1928" s="131"/>
      <c r="K1928" s="131"/>
      <c r="L1928" s="131"/>
      <c r="M1928" s="131"/>
      <c r="N1928" s="131"/>
      <c r="O1928" s="131"/>
      <c r="P1928" s="131"/>
      <c r="Q1928" s="131"/>
      <c r="R1928" s="131"/>
      <c r="S1928" s="131"/>
      <c r="T1928" s="131"/>
      <c r="U1928" s="131"/>
    </row>
    <row r="1929" spans="1:21" x14ac:dyDescent="0.25">
      <c r="A1929" s="131"/>
      <c r="B1929" s="131"/>
      <c r="C1929" s="131"/>
      <c r="D1929" s="131"/>
      <c r="E1929" s="133"/>
      <c r="F1929" s="131"/>
      <c r="G1929" s="131"/>
      <c r="H1929" s="131"/>
      <c r="I1929" s="131"/>
      <c r="J1929" s="131"/>
      <c r="K1929" s="131"/>
      <c r="L1929" s="131"/>
      <c r="M1929" s="131"/>
      <c r="N1929" s="131"/>
      <c r="O1929" s="131"/>
      <c r="P1929" s="131"/>
      <c r="Q1929" s="131"/>
      <c r="R1929" s="131"/>
      <c r="S1929" s="131"/>
      <c r="T1929" s="131"/>
      <c r="U1929" s="131"/>
    </row>
    <row r="1930" spans="1:21" x14ac:dyDescent="0.25">
      <c r="A1930" s="131"/>
      <c r="B1930" s="131"/>
      <c r="C1930" s="131"/>
      <c r="D1930" s="131"/>
      <c r="E1930" s="133"/>
      <c r="F1930" s="131"/>
      <c r="G1930" s="131"/>
      <c r="H1930" s="131"/>
      <c r="I1930" s="131"/>
      <c r="J1930" s="131"/>
      <c r="K1930" s="131"/>
      <c r="L1930" s="131"/>
      <c r="M1930" s="131"/>
      <c r="N1930" s="131"/>
      <c r="O1930" s="131"/>
      <c r="P1930" s="131"/>
      <c r="Q1930" s="131"/>
      <c r="R1930" s="131"/>
      <c r="S1930" s="131"/>
      <c r="T1930" s="131"/>
      <c r="U1930" s="131"/>
    </row>
    <row r="1931" spans="1:21" x14ac:dyDescent="0.25">
      <c r="A1931" s="131"/>
      <c r="B1931" s="131"/>
      <c r="C1931" s="131"/>
      <c r="D1931" s="131"/>
      <c r="E1931" s="133"/>
      <c r="F1931" s="131"/>
      <c r="G1931" s="131"/>
      <c r="H1931" s="131"/>
      <c r="I1931" s="131"/>
      <c r="J1931" s="131"/>
      <c r="K1931" s="131"/>
      <c r="L1931" s="131"/>
      <c r="M1931" s="131"/>
      <c r="N1931" s="131"/>
      <c r="O1931" s="131"/>
      <c r="P1931" s="131"/>
      <c r="Q1931" s="131"/>
      <c r="R1931" s="131"/>
      <c r="S1931" s="131"/>
      <c r="T1931" s="131"/>
      <c r="U1931" s="131"/>
    </row>
    <row r="1932" spans="1:21" x14ac:dyDescent="0.25">
      <c r="A1932" s="131"/>
      <c r="B1932" s="131"/>
      <c r="C1932" s="131"/>
      <c r="D1932" s="131"/>
      <c r="E1932" s="133"/>
      <c r="F1932" s="131"/>
      <c r="G1932" s="131"/>
      <c r="H1932" s="131"/>
      <c r="I1932" s="131"/>
      <c r="J1932" s="131"/>
      <c r="K1932" s="131"/>
      <c r="L1932" s="131"/>
      <c r="M1932" s="131"/>
      <c r="N1932" s="131"/>
      <c r="O1932" s="131"/>
      <c r="P1932" s="131"/>
      <c r="Q1932" s="131"/>
      <c r="R1932" s="131"/>
      <c r="S1932" s="131"/>
      <c r="T1932" s="131"/>
      <c r="U1932" s="131"/>
    </row>
    <row r="1933" spans="1:21" x14ac:dyDescent="0.25">
      <c r="A1933" s="131"/>
      <c r="B1933" s="131"/>
      <c r="C1933" s="131"/>
      <c r="D1933" s="131"/>
      <c r="E1933" s="133"/>
      <c r="F1933" s="131"/>
      <c r="G1933" s="131"/>
      <c r="H1933" s="131"/>
      <c r="I1933" s="131"/>
      <c r="J1933" s="131"/>
      <c r="K1933" s="131"/>
      <c r="L1933" s="131"/>
      <c r="M1933" s="131"/>
      <c r="N1933" s="131"/>
      <c r="O1933" s="131"/>
      <c r="P1933" s="131"/>
      <c r="Q1933" s="131"/>
      <c r="R1933" s="131"/>
      <c r="S1933" s="131"/>
      <c r="T1933" s="131"/>
      <c r="U1933" s="131"/>
    </row>
    <row r="1934" spans="1:21" x14ac:dyDescent="0.25">
      <c r="A1934" s="131"/>
      <c r="B1934" s="131"/>
      <c r="C1934" s="131"/>
      <c r="D1934" s="131"/>
      <c r="E1934" s="133"/>
      <c r="F1934" s="131"/>
      <c r="G1934" s="131"/>
      <c r="H1934" s="131"/>
      <c r="I1934" s="131"/>
      <c r="J1934" s="131"/>
      <c r="K1934" s="131"/>
      <c r="L1934" s="131"/>
      <c r="M1934" s="131"/>
      <c r="N1934" s="131"/>
      <c r="O1934" s="131"/>
      <c r="P1934" s="131"/>
      <c r="Q1934" s="131"/>
      <c r="R1934" s="131"/>
      <c r="S1934" s="131"/>
      <c r="T1934" s="131"/>
      <c r="U1934" s="131"/>
    </row>
    <row r="1935" spans="1:21" x14ac:dyDescent="0.25">
      <c r="A1935" s="131"/>
      <c r="B1935" s="131"/>
      <c r="C1935" s="131"/>
      <c r="D1935" s="131"/>
      <c r="E1935" s="133"/>
      <c r="F1935" s="131"/>
      <c r="G1935" s="131"/>
      <c r="H1935" s="131"/>
      <c r="I1935" s="131"/>
      <c r="J1935" s="131"/>
      <c r="K1935" s="131"/>
      <c r="L1935" s="131"/>
      <c r="M1935" s="131"/>
      <c r="N1935" s="131"/>
      <c r="O1935" s="131"/>
      <c r="P1935" s="131"/>
      <c r="Q1935" s="131"/>
      <c r="R1935" s="131"/>
      <c r="S1935" s="131"/>
      <c r="T1935" s="131"/>
      <c r="U1935" s="131"/>
    </row>
    <row r="1936" spans="1:21" x14ac:dyDescent="0.25">
      <c r="A1936" s="131"/>
      <c r="B1936" s="131"/>
      <c r="C1936" s="131"/>
      <c r="D1936" s="131"/>
      <c r="E1936" s="133"/>
      <c r="F1936" s="131"/>
      <c r="G1936" s="131"/>
      <c r="H1936" s="131"/>
      <c r="I1936" s="131"/>
      <c r="J1936" s="131"/>
      <c r="K1936" s="131"/>
      <c r="L1936" s="131"/>
      <c r="M1936" s="131"/>
      <c r="N1936" s="131"/>
      <c r="O1936" s="131"/>
      <c r="P1936" s="131"/>
      <c r="Q1936" s="131"/>
      <c r="R1936" s="131"/>
      <c r="S1936" s="131"/>
      <c r="T1936" s="131"/>
      <c r="U1936" s="131"/>
    </row>
    <row r="1937" spans="1:21" x14ac:dyDescent="0.25">
      <c r="A1937" s="131"/>
      <c r="B1937" s="131"/>
      <c r="C1937" s="131"/>
      <c r="D1937" s="131"/>
      <c r="E1937" s="133"/>
      <c r="F1937" s="131"/>
      <c r="G1937" s="131"/>
      <c r="H1937" s="131"/>
      <c r="I1937" s="131"/>
      <c r="J1937" s="131"/>
      <c r="K1937" s="131"/>
      <c r="L1937" s="131"/>
      <c r="M1937" s="131"/>
      <c r="N1937" s="131"/>
      <c r="O1937" s="131"/>
      <c r="P1937" s="131"/>
      <c r="Q1937" s="131"/>
      <c r="R1937" s="131"/>
      <c r="S1937" s="131"/>
      <c r="T1937" s="131"/>
      <c r="U1937" s="131"/>
    </row>
    <row r="1938" spans="1:21" x14ac:dyDescent="0.25">
      <c r="A1938" s="131"/>
      <c r="B1938" s="131"/>
      <c r="C1938" s="131"/>
      <c r="D1938" s="131"/>
      <c r="E1938" s="133"/>
      <c r="F1938" s="131"/>
      <c r="G1938" s="131"/>
      <c r="H1938" s="131"/>
      <c r="I1938" s="131"/>
      <c r="J1938" s="131"/>
      <c r="K1938" s="131"/>
      <c r="L1938" s="131"/>
      <c r="M1938" s="131"/>
      <c r="N1938" s="131"/>
      <c r="O1938" s="131"/>
      <c r="P1938" s="131"/>
      <c r="Q1938" s="131"/>
      <c r="R1938" s="131"/>
      <c r="S1938" s="131"/>
      <c r="T1938" s="131"/>
      <c r="U1938" s="131"/>
    </row>
    <row r="1939" spans="1:21" x14ac:dyDescent="0.25">
      <c r="A1939" s="131"/>
      <c r="B1939" s="131"/>
      <c r="C1939" s="131"/>
      <c r="D1939" s="131"/>
      <c r="E1939" s="133"/>
      <c r="F1939" s="131"/>
      <c r="G1939" s="131"/>
      <c r="H1939" s="131"/>
      <c r="I1939" s="131"/>
      <c r="J1939" s="131"/>
      <c r="K1939" s="131"/>
      <c r="L1939" s="131"/>
      <c r="M1939" s="131"/>
      <c r="N1939" s="131"/>
      <c r="O1939" s="131"/>
      <c r="P1939" s="131"/>
      <c r="Q1939" s="131"/>
      <c r="R1939" s="131"/>
      <c r="S1939" s="131"/>
      <c r="T1939" s="131"/>
      <c r="U1939" s="131"/>
    </row>
    <row r="1940" spans="1:21" x14ac:dyDescent="0.25">
      <c r="A1940" s="131"/>
      <c r="B1940" s="131"/>
      <c r="C1940" s="131"/>
      <c r="D1940" s="131"/>
      <c r="E1940" s="133"/>
      <c r="F1940" s="131"/>
      <c r="G1940" s="131"/>
      <c r="H1940" s="131"/>
      <c r="I1940" s="131"/>
      <c r="J1940" s="131"/>
      <c r="K1940" s="131"/>
      <c r="L1940" s="131"/>
      <c r="M1940" s="131"/>
      <c r="N1940" s="131"/>
      <c r="O1940" s="131"/>
      <c r="P1940" s="131"/>
      <c r="Q1940" s="131"/>
      <c r="R1940" s="131"/>
      <c r="S1940" s="131"/>
      <c r="T1940" s="131"/>
      <c r="U1940" s="131"/>
    </row>
    <row r="1941" spans="1:21" x14ac:dyDescent="0.25">
      <c r="A1941" s="131"/>
      <c r="B1941" s="131"/>
      <c r="C1941" s="131"/>
      <c r="D1941" s="131"/>
      <c r="E1941" s="133"/>
      <c r="F1941" s="131"/>
      <c r="G1941" s="131"/>
      <c r="H1941" s="131"/>
      <c r="I1941" s="131"/>
      <c r="J1941" s="131"/>
      <c r="K1941" s="131"/>
      <c r="L1941" s="131"/>
      <c r="M1941" s="131"/>
      <c r="N1941" s="131"/>
      <c r="O1941" s="131"/>
      <c r="P1941" s="131"/>
      <c r="Q1941" s="131"/>
      <c r="R1941" s="131"/>
      <c r="S1941" s="131"/>
      <c r="T1941" s="131"/>
      <c r="U1941" s="131"/>
    </row>
    <row r="1942" spans="1:21" x14ac:dyDescent="0.25">
      <c r="A1942" s="131"/>
      <c r="B1942" s="131"/>
      <c r="C1942" s="131"/>
      <c r="D1942" s="131"/>
      <c r="E1942" s="133"/>
      <c r="F1942" s="131"/>
      <c r="G1942" s="131"/>
      <c r="H1942" s="131"/>
      <c r="I1942" s="131"/>
      <c r="J1942" s="131"/>
      <c r="K1942" s="131"/>
      <c r="L1942" s="131"/>
      <c r="M1942" s="131"/>
      <c r="N1942" s="131"/>
      <c r="O1942" s="131"/>
      <c r="P1942" s="131"/>
      <c r="Q1942" s="131"/>
      <c r="R1942" s="131"/>
      <c r="S1942" s="131"/>
      <c r="T1942" s="131"/>
      <c r="U1942" s="131"/>
    </row>
    <row r="1943" spans="1:21" x14ac:dyDescent="0.25">
      <c r="A1943" s="131"/>
      <c r="B1943" s="131"/>
      <c r="C1943" s="131"/>
      <c r="D1943" s="131"/>
      <c r="E1943" s="133"/>
      <c r="F1943" s="131"/>
      <c r="G1943" s="131"/>
      <c r="H1943" s="131"/>
      <c r="I1943" s="131"/>
      <c r="J1943" s="131"/>
      <c r="K1943" s="131"/>
      <c r="L1943" s="131"/>
      <c r="M1943" s="131"/>
      <c r="N1943" s="131"/>
      <c r="O1943" s="131"/>
      <c r="P1943" s="131"/>
      <c r="Q1943" s="131"/>
      <c r="R1943" s="131"/>
      <c r="S1943" s="131"/>
      <c r="T1943" s="131"/>
      <c r="U1943" s="131"/>
    </row>
    <row r="1944" spans="1:21" x14ac:dyDescent="0.25">
      <c r="A1944" s="131"/>
      <c r="B1944" s="131"/>
      <c r="C1944" s="131"/>
      <c r="D1944" s="131"/>
      <c r="E1944" s="133"/>
      <c r="F1944" s="131"/>
      <c r="G1944" s="131"/>
      <c r="H1944" s="131"/>
      <c r="I1944" s="131"/>
      <c r="J1944" s="131"/>
      <c r="K1944" s="131"/>
      <c r="L1944" s="131"/>
      <c r="M1944" s="131"/>
      <c r="N1944" s="131"/>
      <c r="O1944" s="131"/>
      <c r="P1944" s="131"/>
      <c r="Q1944" s="131"/>
      <c r="R1944" s="131"/>
      <c r="S1944" s="131"/>
      <c r="T1944" s="131"/>
      <c r="U1944" s="131"/>
    </row>
    <row r="1945" spans="1:21" x14ac:dyDescent="0.25">
      <c r="A1945" s="131"/>
      <c r="B1945" s="131"/>
      <c r="C1945" s="131"/>
      <c r="D1945" s="131"/>
      <c r="E1945" s="133"/>
      <c r="F1945" s="131"/>
      <c r="G1945" s="131"/>
      <c r="H1945" s="131"/>
      <c r="I1945" s="131"/>
      <c r="J1945" s="131"/>
      <c r="K1945" s="131"/>
      <c r="L1945" s="131"/>
      <c r="M1945" s="131"/>
      <c r="N1945" s="131"/>
      <c r="O1945" s="131"/>
      <c r="P1945" s="131"/>
      <c r="Q1945" s="131"/>
      <c r="R1945" s="131"/>
      <c r="S1945" s="131"/>
      <c r="T1945" s="131"/>
      <c r="U1945" s="131"/>
    </row>
    <row r="1946" spans="1:21" x14ac:dyDescent="0.25">
      <c r="A1946" s="131"/>
      <c r="B1946" s="131"/>
      <c r="C1946" s="131"/>
      <c r="D1946" s="131"/>
      <c r="E1946" s="133"/>
      <c r="F1946" s="131"/>
      <c r="G1946" s="131"/>
      <c r="H1946" s="131"/>
      <c r="I1946" s="131"/>
      <c r="J1946" s="131"/>
      <c r="K1946" s="131"/>
      <c r="L1946" s="131"/>
      <c r="M1946" s="131"/>
      <c r="N1946" s="131"/>
      <c r="O1946" s="131"/>
      <c r="P1946" s="131"/>
      <c r="Q1946" s="131"/>
      <c r="R1946" s="131"/>
      <c r="S1946" s="131"/>
      <c r="T1946" s="131"/>
      <c r="U1946" s="131"/>
    </row>
    <row r="1947" spans="1:21" x14ac:dyDescent="0.25">
      <c r="A1947" s="131"/>
      <c r="B1947" s="131"/>
      <c r="C1947" s="131"/>
      <c r="D1947" s="131"/>
      <c r="E1947" s="133"/>
      <c r="F1947" s="131"/>
      <c r="G1947" s="131"/>
      <c r="H1947" s="131"/>
      <c r="I1947" s="131"/>
      <c r="J1947" s="131"/>
      <c r="K1947" s="131"/>
      <c r="L1947" s="131"/>
      <c r="M1947" s="131"/>
      <c r="N1947" s="131"/>
      <c r="O1947" s="131"/>
      <c r="P1947" s="131"/>
      <c r="Q1947" s="131"/>
      <c r="R1947" s="131"/>
      <c r="S1947" s="131"/>
      <c r="T1947" s="131"/>
      <c r="U1947" s="131"/>
    </row>
    <row r="1948" spans="1:21" x14ac:dyDescent="0.25">
      <c r="A1948" s="131"/>
      <c r="B1948" s="131"/>
      <c r="C1948" s="131"/>
      <c r="D1948" s="131"/>
      <c r="E1948" s="133"/>
      <c r="F1948" s="131"/>
      <c r="G1948" s="131"/>
      <c r="H1948" s="131"/>
      <c r="I1948" s="131"/>
      <c r="J1948" s="131"/>
      <c r="K1948" s="131"/>
      <c r="L1948" s="131"/>
      <c r="M1948" s="131"/>
      <c r="N1948" s="131"/>
      <c r="O1948" s="131"/>
      <c r="P1948" s="131"/>
      <c r="Q1948" s="131"/>
      <c r="R1948" s="131"/>
      <c r="S1948" s="131"/>
      <c r="T1948" s="131"/>
      <c r="U1948" s="131"/>
    </row>
    <row r="1949" spans="1:21" x14ac:dyDescent="0.25">
      <c r="A1949" s="131"/>
      <c r="B1949" s="131"/>
      <c r="C1949" s="131"/>
      <c r="D1949" s="131"/>
      <c r="E1949" s="133"/>
      <c r="F1949" s="131"/>
      <c r="G1949" s="131"/>
      <c r="H1949" s="131"/>
      <c r="I1949" s="131"/>
      <c r="J1949" s="131"/>
      <c r="K1949" s="131"/>
      <c r="L1949" s="131"/>
      <c r="M1949" s="131"/>
      <c r="N1949" s="131"/>
      <c r="O1949" s="131"/>
      <c r="P1949" s="131"/>
      <c r="Q1949" s="131"/>
      <c r="R1949" s="131"/>
      <c r="S1949" s="131"/>
      <c r="T1949" s="131"/>
      <c r="U1949" s="131"/>
    </row>
    <row r="1950" spans="1:21" x14ac:dyDescent="0.25">
      <c r="A1950" s="131"/>
      <c r="B1950" s="131"/>
      <c r="C1950" s="131"/>
      <c r="D1950" s="131"/>
      <c r="E1950" s="133"/>
      <c r="F1950" s="131"/>
      <c r="G1950" s="131"/>
      <c r="H1950" s="131"/>
      <c r="I1950" s="131"/>
      <c r="J1950" s="131"/>
      <c r="K1950" s="131"/>
      <c r="L1950" s="131"/>
      <c r="M1950" s="131"/>
      <c r="N1950" s="131"/>
      <c r="O1950" s="131"/>
      <c r="P1950" s="131"/>
      <c r="Q1950" s="131"/>
      <c r="R1950" s="131"/>
      <c r="S1950" s="131"/>
      <c r="T1950" s="131"/>
      <c r="U1950" s="131"/>
    </row>
    <row r="1951" spans="1:21" x14ac:dyDescent="0.25">
      <c r="A1951" s="131"/>
      <c r="B1951" s="131"/>
      <c r="C1951" s="131"/>
      <c r="D1951" s="131"/>
      <c r="E1951" s="133"/>
      <c r="F1951" s="131"/>
      <c r="G1951" s="131"/>
      <c r="H1951" s="131"/>
      <c r="I1951" s="131"/>
      <c r="J1951" s="131"/>
      <c r="K1951" s="131"/>
      <c r="L1951" s="131"/>
      <c r="M1951" s="131"/>
      <c r="N1951" s="131"/>
      <c r="O1951" s="131"/>
      <c r="P1951" s="131"/>
      <c r="Q1951" s="131"/>
      <c r="R1951" s="131"/>
      <c r="S1951" s="131"/>
      <c r="T1951" s="131"/>
      <c r="U1951" s="131"/>
    </row>
    <row r="1952" spans="1:21" x14ac:dyDescent="0.25">
      <c r="A1952" s="131"/>
      <c r="B1952" s="131"/>
      <c r="C1952" s="131"/>
      <c r="D1952" s="131"/>
      <c r="E1952" s="133"/>
      <c r="F1952" s="131"/>
      <c r="G1952" s="131"/>
      <c r="H1952" s="131"/>
      <c r="I1952" s="131"/>
      <c r="J1952" s="131"/>
      <c r="K1952" s="131"/>
      <c r="L1952" s="131"/>
      <c r="M1952" s="131"/>
      <c r="N1952" s="131"/>
      <c r="O1952" s="131"/>
      <c r="P1952" s="131"/>
      <c r="Q1952" s="131"/>
      <c r="R1952" s="131"/>
      <c r="S1952" s="131"/>
      <c r="T1952" s="131"/>
      <c r="U1952" s="131"/>
    </row>
    <row r="1953" spans="1:21" x14ac:dyDescent="0.25">
      <c r="A1953" s="131"/>
      <c r="B1953" s="131"/>
      <c r="C1953" s="131"/>
      <c r="D1953" s="131"/>
      <c r="E1953" s="133"/>
      <c r="F1953" s="131"/>
      <c r="G1953" s="131"/>
      <c r="H1953" s="131"/>
      <c r="I1953" s="131"/>
      <c r="J1953" s="131"/>
      <c r="K1953" s="131"/>
      <c r="L1953" s="131"/>
      <c r="M1953" s="131"/>
      <c r="N1953" s="131"/>
      <c r="O1953" s="131"/>
      <c r="P1953" s="131"/>
      <c r="Q1953" s="131"/>
      <c r="R1953" s="131"/>
      <c r="S1953" s="131"/>
      <c r="T1953" s="131"/>
      <c r="U1953" s="131"/>
    </row>
    <row r="1954" spans="1:21" x14ac:dyDescent="0.25">
      <c r="A1954" s="131"/>
      <c r="B1954" s="131"/>
      <c r="C1954" s="131"/>
      <c r="D1954" s="131"/>
      <c r="E1954" s="133"/>
      <c r="F1954" s="131"/>
      <c r="G1954" s="131"/>
      <c r="H1954" s="131"/>
      <c r="I1954" s="131"/>
      <c r="J1954" s="131"/>
      <c r="K1954" s="131"/>
      <c r="L1954" s="131"/>
      <c r="M1954" s="131"/>
      <c r="N1954" s="131"/>
      <c r="O1954" s="131"/>
      <c r="P1954" s="131"/>
      <c r="Q1954" s="131"/>
      <c r="R1954" s="131"/>
      <c r="S1954" s="131"/>
      <c r="T1954" s="131"/>
      <c r="U1954" s="131"/>
    </row>
    <row r="1955" spans="1:21" x14ac:dyDescent="0.25">
      <c r="A1955" s="131"/>
      <c r="B1955" s="131"/>
      <c r="C1955" s="131"/>
      <c r="D1955" s="131"/>
      <c r="E1955" s="133"/>
      <c r="F1955" s="131"/>
      <c r="G1955" s="131"/>
      <c r="H1955" s="131"/>
      <c r="I1955" s="131"/>
      <c r="J1955" s="131"/>
      <c r="K1955" s="131"/>
      <c r="L1955" s="131"/>
      <c r="M1955" s="131"/>
      <c r="N1955" s="131"/>
      <c r="O1955" s="131"/>
      <c r="P1955" s="131"/>
      <c r="Q1955" s="131"/>
      <c r="R1955" s="131"/>
      <c r="S1955" s="131"/>
      <c r="T1955" s="131"/>
      <c r="U1955" s="131"/>
    </row>
    <row r="1956" spans="1:21" x14ac:dyDescent="0.25">
      <c r="A1956" s="131"/>
      <c r="B1956" s="131"/>
      <c r="C1956" s="131"/>
      <c r="D1956" s="131"/>
      <c r="E1956" s="133"/>
      <c r="F1956" s="131"/>
      <c r="G1956" s="131"/>
      <c r="H1956" s="131"/>
      <c r="I1956" s="131"/>
      <c r="J1956" s="131"/>
      <c r="K1956" s="131"/>
      <c r="L1956" s="131"/>
      <c r="M1956" s="131"/>
      <c r="N1956" s="131"/>
      <c r="O1956" s="131"/>
      <c r="P1956" s="131"/>
      <c r="Q1956" s="131"/>
      <c r="R1956" s="131"/>
      <c r="S1956" s="131"/>
      <c r="T1956" s="131"/>
      <c r="U1956" s="131"/>
    </row>
    <row r="1957" spans="1:21" x14ac:dyDescent="0.25">
      <c r="A1957" s="131"/>
      <c r="B1957" s="131"/>
      <c r="C1957" s="131"/>
      <c r="D1957" s="131"/>
      <c r="E1957" s="133"/>
      <c r="F1957" s="131"/>
      <c r="G1957" s="131"/>
      <c r="H1957" s="131"/>
      <c r="I1957" s="131"/>
      <c r="J1957" s="131"/>
      <c r="K1957" s="131"/>
      <c r="L1957" s="131"/>
      <c r="M1957" s="131"/>
      <c r="N1957" s="131"/>
      <c r="O1957" s="131"/>
      <c r="P1957" s="131"/>
      <c r="Q1957" s="131"/>
      <c r="R1957" s="131"/>
      <c r="S1957" s="131"/>
      <c r="T1957" s="131"/>
      <c r="U1957" s="131"/>
    </row>
    <row r="1958" spans="1:21" x14ac:dyDescent="0.25">
      <c r="A1958" s="131"/>
      <c r="B1958" s="131"/>
      <c r="C1958" s="131"/>
      <c r="D1958" s="131"/>
      <c r="E1958" s="133"/>
      <c r="F1958" s="131"/>
      <c r="G1958" s="131"/>
      <c r="H1958" s="131"/>
      <c r="I1958" s="131"/>
      <c r="J1958" s="131"/>
      <c r="K1958" s="131"/>
      <c r="L1958" s="131"/>
      <c r="M1958" s="131"/>
      <c r="N1958" s="131"/>
      <c r="O1958" s="131"/>
      <c r="P1958" s="131"/>
      <c r="Q1958" s="131"/>
      <c r="R1958" s="131"/>
      <c r="S1958" s="131"/>
      <c r="T1958" s="131"/>
      <c r="U1958" s="131"/>
    </row>
    <row r="1959" spans="1:21" x14ac:dyDescent="0.25">
      <c r="A1959" s="131"/>
      <c r="B1959" s="131"/>
      <c r="C1959" s="131"/>
      <c r="D1959" s="131"/>
      <c r="E1959" s="133"/>
      <c r="F1959" s="131"/>
      <c r="G1959" s="131"/>
      <c r="H1959" s="131"/>
      <c r="I1959" s="131"/>
      <c r="J1959" s="131"/>
      <c r="K1959" s="131"/>
      <c r="L1959" s="131"/>
      <c r="M1959" s="131"/>
      <c r="N1959" s="131"/>
      <c r="O1959" s="131"/>
      <c r="P1959" s="131"/>
      <c r="Q1959" s="131"/>
      <c r="R1959" s="131"/>
      <c r="S1959" s="131"/>
      <c r="T1959" s="131"/>
      <c r="U1959" s="131"/>
    </row>
    <row r="1960" spans="1:21" x14ac:dyDescent="0.25">
      <c r="A1960" s="131"/>
      <c r="B1960" s="131"/>
      <c r="C1960" s="131"/>
      <c r="D1960" s="131"/>
      <c r="E1960" s="133"/>
      <c r="F1960" s="131"/>
      <c r="G1960" s="131"/>
      <c r="H1960" s="131"/>
      <c r="I1960" s="131"/>
      <c r="J1960" s="131"/>
      <c r="K1960" s="131"/>
      <c r="L1960" s="131"/>
      <c r="M1960" s="131"/>
      <c r="N1960" s="131"/>
      <c r="O1960" s="131"/>
      <c r="P1960" s="131"/>
      <c r="Q1960" s="131"/>
      <c r="R1960" s="131"/>
      <c r="S1960" s="131"/>
      <c r="T1960" s="131"/>
      <c r="U1960" s="131"/>
    </row>
    <row r="1961" spans="1:21" x14ac:dyDescent="0.25">
      <c r="A1961" s="131"/>
      <c r="B1961" s="131"/>
      <c r="C1961" s="131"/>
      <c r="D1961" s="131"/>
      <c r="E1961" s="133"/>
      <c r="F1961" s="131"/>
      <c r="G1961" s="131"/>
      <c r="H1961" s="131"/>
      <c r="I1961" s="131"/>
      <c r="J1961" s="131"/>
      <c r="K1961" s="131"/>
      <c r="L1961" s="131"/>
      <c r="M1961" s="131"/>
      <c r="N1961" s="131"/>
      <c r="O1961" s="131"/>
      <c r="P1961" s="131"/>
      <c r="Q1961" s="131"/>
      <c r="R1961" s="131"/>
      <c r="S1961" s="131"/>
      <c r="T1961" s="131"/>
      <c r="U1961" s="131"/>
    </row>
    <row r="1962" spans="1:21" x14ac:dyDescent="0.25">
      <c r="A1962" s="131"/>
      <c r="B1962" s="131"/>
      <c r="C1962" s="131"/>
      <c r="D1962" s="131"/>
      <c r="E1962" s="133"/>
      <c r="F1962" s="131"/>
      <c r="G1962" s="131"/>
      <c r="H1962" s="131"/>
      <c r="I1962" s="131"/>
      <c r="J1962" s="131"/>
      <c r="K1962" s="131"/>
      <c r="L1962" s="131"/>
      <c r="M1962" s="131"/>
      <c r="N1962" s="131"/>
      <c r="O1962" s="131"/>
      <c r="P1962" s="131"/>
      <c r="Q1962" s="131"/>
      <c r="R1962" s="131"/>
      <c r="S1962" s="131"/>
      <c r="T1962" s="131"/>
      <c r="U1962" s="131"/>
    </row>
    <row r="1963" spans="1:21" x14ac:dyDescent="0.25">
      <c r="A1963" s="131"/>
      <c r="B1963" s="131"/>
      <c r="C1963" s="131"/>
      <c r="D1963" s="131"/>
      <c r="E1963" s="133"/>
      <c r="F1963" s="131"/>
      <c r="G1963" s="131"/>
      <c r="H1963" s="131"/>
      <c r="I1963" s="131"/>
      <c r="J1963" s="131"/>
      <c r="K1963" s="131"/>
      <c r="L1963" s="131"/>
      <c r="M1963" s="131"/>
      <c r="N1963" s="131"/>
      <c r="O1963" s="131"/>
      <c r="P1963" s="131"/>
      <c r="Q1963" s="131"/>
      <c r="R1963" s="131"/>
      <c r="S1963" s="131"/>
      <c r="T1963" s="131"/>
      <c r="U1963" s="131"/>
    </row>
    <row r="1964" spans="1:21" x14ac:dyDescent="0.25">
      <c r="A1964" s="131"/>
      <c r="B1964" s="131"/>
      <c r="C1964" s="131"/>
      <c r="D1964" s="131"/>
      <c r="E1964" s="133"/>
      <c r="F1964" s="131"/>
      <c r="G1964" s="131"/>
      <c r="H1964" s="131"/>
      <c r="I1964" s="131"/>
      <c r="J1964" s="131"/>
      <c r="K1964" s="131"/>
      <c r="L1964" s="131"/>
      <c r="M1964" s="131"/>
      <c r="N1964" s="131"/>
      <c r="O1964" s="131"/>
      <c r="P1964" s="131"/>
      <c r="Q1964" s="131"/>
      <c r="R1964" s="131"/>
      <c r="S1964" s="131"/>
      <c r="T1964" s="131"/>
      <c r="U1964" s="131"/>
    </row>
    <row r="1965" spans="1:21" x14ac:dyDescent="0.25">
      <c r="A1965" s="131"/>
      <c r="B1965" s="131"/>
      <c r="C1965" s="131"/>
      <c r="D1965" s="131"/>
      <c r="E1965" s="133"/>
      <c r="F1965" s="131"/>
      <c r="G1965" s="131"/>
      <c r="H1965" s="131"/>
      <c r="I1965" s="131"/>
      <c r="J1965" s="131"/>
      <c r="K1965" s="131"/>
      <c r="L1965" s="131"/>
      <c r="M1965" s="131"/>
      <c r="N1965" s="131"/>
      <c r="O1965" s="131"/>
      <c r="P1965" s="131"/>
      <c r="Q1965" s="131"/>
      <c r="R1965" s="131"/>
      <c r="S1965" s="131"/>
      <c r="T1965" s="131"/>
      <c r="U1965" s="131"/>
    </row>
    <row r="1966" spans="1:21" x14ac:dyDescent="0.25">
      <c r="A1966" s="131"/>
      <c r="B1966" s="131"/>
      <c r="C1966" s="131"/>
      <c r="D1966" s="131"/>
      <c r="E1966" s="133"/>
      <c r="F1966" s="131"/>
      <c r="G1966" s="131"/>
      <c r="H1966" s="131"/>
      <c r="I1966" s="131"/>
      <c r="J1966" s="131"/>
      <c r="K1966" s="131"/>
      <c r="L1966" s="131"/>
      <c r="M1966" s="131"/>
      <c r="N1966" s="131"/>
      <c r="O1966" s="131"/>
      <c r="P1966" s="131"/>
      <c r="Q1966" s="131"/>
      <c r="R1966" s="131"/>
      <c r="S1966" s="131"/>
      <c r="T1966" s="131"/>
      <c r="U1966" s="131"/>
    </row>
    <row r="1967" spans="1:21" x14ac:dyDescent="0.25">
      <c r="A1967" s="131"/>
      <c r="B1967" s="131"/>
      <c r="C1967" s="131"/>
      <c r="D1967" s="131"/>
      <c r="E1967" s="133"/>
      <c r="F1967" s="131"/>
      <c r="G1967" s="131"/>
      <c r="H1967" s="131"/>
      <c r="I1967" s="131"/>
      <c r="J1967" s="131"/>
      <c r="K1967" s="131"/>
      <c r="L1967" s="131"/>
      <c r="M1967" s="131"/>
      <c r="N1967" s="131"/>
      <c r="O1967" s="131"/>
      <c r="P1967" s="131"/>
      <c r="Q1967" s="131"/>
      <c r="R1967" s="131"/>
      <c r="S1967" s="131"/>
      <c r="T1967" s="131"/>
      <c r="U1967" s="131"/>
    </row>
    <row r="1968" spans="1:21" x14ac:dyDescent="0.25">
      <c r="A1968" s="131"/>
      <c r="B1968" s="131"/>
      <c r="C1968" s="131"/>
      <c r="D1968" s="131"/>
      <c r="E1968" s="133"/>
      <c r="F1968" s="131"/>
      <c r="G1968" s="131"/>
      <c r="H1968" s="131"/>
      <c r="I1968" s="131"/>
      <c r="J1968" s="131"/>
      <c r="K1968" s="131"/>
      <c r="L1968" s="131"/>
      <c r="M1968" s="131"/>
      <c r="N1968" s="131"/>
      <c r="O1968" s="131"/>
      <c r="P1968" s="131"/>
      <c r="Q1968" s="131"/>
      <c r="R1968" s="131"/>
      <c r="S1968" s="131"/>
      <c r="T1968" s="131"/>
      <c r="U1968" s="131"/>
    </row>
    <row r="1969" spans="1:21" x14ac:dyDescent="0.25">
      <c r="A1969" s="131"/>
      <c r="B1969" s="131"/>
      <c r="C1969" s="131"/>
      <c r="D1969" s="131"/>
      <c r="E1969" s="133"/>
      <c r="F1969" s="131"/>
      <c r="G1969" s="131"/>
      <c r="H1969" s="131"/>
      <c r="I1969" s="131"/>
      <c r="J1969" s="131"/>
      <c r="K1969" s="131"/>
      <c r="L1969" s="131"/>
      <c r="M1969" s="131"/>
      <c r="N1969" s="131"/>
      <c r="O1969" s="131"/>
      <c r="P1969" s="131"/>
      <c r="Q1969" s="131"/>
      <c r="R1969" s="131"/>
      <c r="S1969" s="131"/>
      <c r="T1969" s="131"/>
      <c r="U1969" s="131"/>
    </row>
    <row r="1970" spans="1:21" x14ac:dyDescent="0.25">
      <c r="A1970" s="131"/>
      <c r="B1970" s="131"/>
      <c r="C1970" s="131"/>
      <c r="D1970" s="131"/>
      <c r="E1970" s="133"/>
      <c r="F1970" s="131"/>
      <c r="G1970" s="131"/>
      <c r="H1970" s="131"/>
      <c r="I1970" s="131"/>
      <c r="J1970" s="131"/>
      <c r="K1970" s="131"/>
      <c r="L1970" s="131"/>
      <c r="M1970" s="131"/>
      <c r="N1970" s="131"/>
      <c r="O1970" s="131"/>
      <c r="P1970" s="131"/>
      <c r="Q1970" s="131"/>
      <c r="R1970" s="131"/>
      <c r="S1970" s="131"/>
      <c r="T1970" s="131"/>
      <c r="U1970" s="131"/>
    </row>
    <row r="1971" spans="1:21" x14ac:dyDescent="0.25">
      <c r="A1971" s="131"/>
      <c r="B1971" s="131"/>
      <c r="C1971" s="131"/>
      <c r="D1971" s="131"/>
      <c r="E1971" s="133"/>
      <c r="F1971" s="131"/>
      <c r="G1971" s="131"/>
      <c r="H1971" s="131"/>
      <c r="I1971" s="131"/>
      <c r="J1971" s="131"/>
      <c r="K1971" s="131"/>
      <c r="L1971" s="131"/>
      <c r="M1971" s="131"/>
      <c r="N1971" s="131"/>
      <c r="O1971" s="131"/>
      <c r="P1971" s="131"/>
      <c r="Q1971" s="131"/>
      <c r="R1971" s="131"/>
      <c r="S1971" s="131"/>
      <c r="T1971" s="131"/>
      <c r="U1971" s="131"/>
    </row>
    <row r="1972" spans="1:21" x14ac:dyDescent="0.25">
      <c r="A1972" s="131"/>
      <c r="B1972" s="131"/>
      <c r="C1972" s="131"/>
      <c r="D1972" s="131"/>
      <c r="E1972" s="133"/>
      <c r="F1972" s="131"/>
      <c r="G1972" s="131"/>
      <c r="H1972" s="131"/>
      <c r="I1972" s="131"/>
      <c r="J1972" s="131"/>
      <c r="K1972" s="131"/>
      <c r="L1972" s="131"/>
      <c r="M1972" s="131"/>
      <c r="N1972" s="131"/>
      <c r="O1972" s="131"/>
      <c r="P1972" s="131"/>
      <c r="Q1972" s="131"/>
      <c r="R1972" s="131"/>
      <c r="S1972" s="131"/>
      <c r="T1972" s="131"/>
      <c r="U1972" s="131"/>
    </row>
    <row r="1973" spans="1:21" x14ac:dyDescent="0.25">
      <c r="A1973" s="131"/>
      <c r="B1973" s="131"/>
      <c r="C1973" s="131"/>
      <c r="D1973" s="131"/>
      <c r="E1973" s="133"/>
      <c r="F1973" s="131"/>
      <c r="G1973" s="131"/>
      <c r="H1973" s="131"/>
      <c r="I1973" s="131"/>
      <c r="J1973" s="131"/>
      <c r="K1973" s="131"/>
      <c r="L1973" s="131"/>
      <c r="M1973" s="131"/>
      <c r="N1973" s="131"/>
      <c r="O1973" s="131"/>
      <c r="P1973" s="131"/>
      <c r="Q1973" s="131"/>
      <c r="R1973" s="131"/>
      <c r="S1973" s="131"/>
      <c r="T1973" s="131"/>
      <c r="U1973" s="131"/>
    </row>
    <row r="1974" spans="1:21" x14ac:dyDescent="0.25">
      <c r="A1974" s="131"/>
      <c r="B1974" s="131"/>
      <c r="C1974" s="131"/>
      <c r="D1974" s="131"/>
      <c r="E1974" s="133"/>
      <c r="F1974" s="131"/>
      <c r="G1974" s="131"/>
      <c r="H1974" s="131"/>
      <c r="I1974" s="131"/>
      <c r="J1974" s="131"/>
      <c r="K1974" s="131"/>
      <c r="L1974" s="131"/>
      <c r="M1974" s="131"/>
      <c r="N1974" s="131"/>
      <c r="O1974" s="131"/>
      <c r="P1974" s="131"/>
      <c r="Q1974" s="131"/>
      <c r="R1974" s="131"/>
      <c r="S1974" s="131"/>
      <c r="T1974" s="131"/>
      <c r="U1974" s="131"/>
    </row>
    <row r="1975" spans="1:21" x14ac:dyDescent="0.25">
      <c r="A1975" s="131"/>
      <c r="B1975" s="131"/>
      <c r="C1975" s="131"/>
      <c r="D1975" s="131"/>
      <c r="E1975" s="133"/>
      <c r="F1975" s="131"/>
      <c r="G1975" s="131"/>
      <c r="H1975" s="131"/>
      <c r="I1975" s="131"/>
      <c r="J1975" s="131"/>
      <c r="K1975" s="131"/>
      <c r="L1975" s="131"/>
      <c r="M1975" s="131"/>
      <c r="N1975" s="131"/>
      <c r="O1975" s="131"/>
      <c r="P1975" s="131"/>
      <c r="Q1975" s="131"/>
      <c r="R1975" s="131"/>
      <c r="S1975" s="131"/>
      <c r="T1975" s="131"/>
      <c r="U1975" s="131"/>
    </row>
    <row r="1976" spans="1:21" x14ac:dyDescent="0.25">
      <c r="A1976" s="131"/>
      <c r="B1976" s="131"/>
      <c r="C1976" s="131"/>
      <c r="D1976" s="131"/>
      <c r="E1976" s="133"/>
      <c r="F1976" s="131"/>
      <c r="G1976" s="131"/>
      <c r="H1976" s="131"/>
      <c r="I1976" s="131"/>
      <c r="J1976" s="131"/>
      <c r="K1976" s="131"/>
      <c r="L1976" s="131"/>
      <c r="M1976" s="131"/>
      <c r="N1976" s="131"/>
      <c r="O1976" s="131"/>
      <c r="P1976" s="131"/>
      <c r="Q1976" s="131"/>
      <c r="R1976" s="131"/>
      <c r="S1976" s="131"/>
      <c r="T1976" s="131"/>
      <c r="U1976" s="131"/>
    </row>
    <row r="1977" spans="1:21" x14ac:dyDescent="0.25">
      <c r="A1977" s="131"/>
      <c r="B1977" s="131"/>
      <c r="C1977" s="131"/>
      <c r="D1977" s="131"/>
      <c r="E1977" s="133"/>
      <c r="F1977" s="131"/>
      <c r="G1977" s="131"/>
      <c r="H1977" s="131"/>
      <c r="I1977" s="131"/>
      <c r="J1977" s="131"/>
      <c r="K1977" s="131"/>
      <c r="L1977" s="131"/>
      <c r="M1977" s="131"/>
      <c r="N1977" s="131"/>
      <c r="O1977" s="131"/>
      <c r="P1977" s="131"/>
      <c r="Q1977" s="131"/>
      <c r="R1977" s="131"/>
      <c r="S1977" s="131"/>
      <c r="T1977" s="131"/>
      <c r="U1977" s="131"/>
    </row>
    <row r="1978" spans="1:21" x14ac:dyDescent="0.25">
      <c r="A1978" s="131"/>
      <c r="B1978" s="131"/>
      <c r="C1978" s="131"/>
      <c r="D1978" s="131"/>
      <c r="E1978" s="133"/>
      <c r="F1978" s="131"/>
      <c r="G1978" s="131"/>
      <c r="H1978" s="131"/>
      <c r="I1978" s="131"/>
      <c r="J1978" s="131"/>
      <c r="K1978" s="131"/>
      <c r="L1978" s="131"/>
      <c r="M1978" s="131"/>
      <c r="N1978" s="131"/>
      <c r="O1978" s="131"/>
      <c r="P1978" s="131"/>
      <c r="Q1978" s="131"/>
      <c r="R1978" s="131"/>
      <c r="S1978" s="131"/>
      <c r="T1978" s="131"/>
      <c r="U1978" s="131"/>
    </row>
    <row r="1979" spans="1:21" x14ac:dyDescent="0.25">
      <c r="A1979" s="131"/>
      <c r="B1979" s="131"/>
      <c r="C1979" s="131"/>
      <c r="D1979" s="131"/>
      <c r="E1979" s="133"/>
      <c r="F1979" s="131"/>
      <c r="G1979" s="131"/>
      <c r="H1979" s="131"/>
      <c r="I1979" s="131"/>
      <c r="J1979" s="131"/>
      <c r="K1979" s="131"/>
      <c r="L1979" s="131"/>
      <c r="M1979" s="131"/>
      <c r="N1979" s="131"/>
      <c r="O1979" s="131"/>
      <c r="P1979" s="131"/>
      <c r="Q1979" s="131"/>
      <c r="R1979" s="131"/>
      <c r="S1979" s="131"/>
      <c r="T1979" s="131"/>
      <c r="U1979" s="131"/>
    </row>
    <row r="1980" spans="1:21" x14ac:dyDescent="0.25">
      <c r="A1980" s="131"/>
      <c r="B1980" s="131"/>
      <c r="C1980" s="131"/>
      <c r="D1980" s="131"/>
      <c r="E1980" s="133"/>
      <c r="F1980" s="131"/>
      <c r="G1980" s="131"/>
      <c r="H1980" s="131"/>
      <c r="I1980" s="131"/>
      <c r="J1980" s="131"/>
      <c r="K1980" s="131"/>
      <c r="L1980" s="131"/>
      <c r="M1980" s="131"/>
      <c r="N1980" s="131"/>
      <c r="O1980" s="131"/>
      <c r="P1980" s="131"/>
      <c r="Q1980" s="131"/>
      <c r="R1980" s="131"/>
      <c r="S1980" s="131"/>
      <c r="T1980" s="131"/>
      <c r="U1980" s="131"/>
    </row>
    <row r="1981" spans="1:21" x14ac:dyDescent="0.25">
      <c r="A1981" s="131"/>
      <c r="B1981" s="131"/>
      <c r="C1981" s="131"/>
      <c r="D1981" s="131"/>
      <c r="E1981" s="133"/>
      <c r="F1981" s="131"/>
      <c r="G1981" s="131"/>
      <c r="H1981" s="131"/>
      <c r="I1981" s="131"/>
      <c r="J1981" s="131"/>
      <c r="K1981" s="131"/>
      <c r="L1981" s="131"/>
      <c r="M1981" s="131"/>
      <c r="N1981" s="131"/>
      <c r="O1981" s="131"/>
      <c r="P1981" s="131"/>
      <c r="Q1981" s="131"/>
      <c r="R1981" s="131"/>
      <c r="S1981" s="131"/>
      <c r="T1981" s="131"/>
      <c r="U1981" s="131"/>
    </row>
    <row r="1982" spans="1:21" x14ac:dyDescent="0.25">
      <c r="A1982" s="131"/>
      <c r="B1982" s="131"/>
      <c r="C1982" s="131"/>
      <c r="D1982" s="131"/>
      <c r="E1982" s="133"/>
      <c r="F1982" s="131"/>
      <c r="G1982" s="131"/>
      <c r="H1982" s="131"/>
      <c r="I1982" s="131"/>
      <c r="J1982" s="131"/>
      <c r="K1982" s="131"/>
      <c r="L1982" s="131"/>
      <c r="M1982" s="131"/>
      <c r="N1982" s="131"/>
      <c r="O1982" s="131"/>
      <c r="P1982" s="131"/>
      <c r="Q1982" s="131"/>
      <c r="R1982" s="131"/>
      <c r="S1982" s="131"/>
      <c r="T1982" s="131"/>
      <c r="U1982" s="131"/>
    </row>
    <row r="1983" spans="1:21" x14ac:dyDescent="0.25">
      <c r="A1983" s="131"/>
      <c r="B1983" s="131"/>
      <c r="C1983" s="131"/>
      <c r="D1983" s="131"/>
      <c r="E1983" s="133"/>
      <c r="F1983" s="131"/>
      <c r="G1983" s="131"/>
      <c r="H1983" s="131"/>
      <c r="I1983" s="131"/>
      <c r="J1983" s="131"/>
      <c r="K1983" s="131"/>
      <c r="L1983" s="131"/>
      <c r="M1983" s="131"/>
      <c r="N1983" s="131"/>
      <c r="O1983" s="131"/>
      <c r="P1983" s="131"/>
      <c r="Q1983" s="131"/>
      <c r="R1983" s="131"/>
      <c r="S1983" s="131"/>
      <c r="T1983" s="131"/>
      <c r="U1983" s="131"/>
    </row>
    <row r="1984" spans="1:21" x14ac:dyDescent="0.25">
      <c r="A1984" s="131"/>
      <c r="B1984" s="131"/>
      <c r="C1984" s="131"/>
      <c r="D1984" s="131"/>
      <c r="E1984" s="133"/>
      <c r="F1984" s="131"/>
      <c r="G1984" s="131"/>
      <c r="H1984" s="131"/>
      <c r="I1984" s="131"/>
      <c r="J1984" s="131"/>
      <c r="K1984" s="131"/>
      <c r="L1984" s="131"/>
      <c r="M1984" s="131"/>
      <c r="N1984" s="131"/>
      <c r="O1984" s="131"/>
      <c r="P1984" s="131"/>
      <c r="Q1984" s="131"/>
      <c r="R1984" s="131"/>
      <c r="S1984" s="131"/>
      <c r="T1984" s="131"/>
      <c r="U1984" s="131"/>
    </row>
    <row r="1985" spans="1:21" x14ac:dyDescent="0.25">
      <c r="A1985" s="131"/>
      <c r="B1985" s="131"/>
      <c r="C1985" s="131"/>
      <c r="D1985" s="131"/>
      <c r="E1985" s="133"/>
      <c r="F1985" s="131"/>
      <c r="G1985" s="131"/>
      <c r="H1985" s="131"/>
      <c r="I1985" s="131"/>
      <c r="J1985" s="131"/>
      <c r="K1985" s="131"/>
      <c r="L1985" s="131"/>
      <c r="M1985" s="131"/>
      <c r="N1985" s="131"/>
      <c r="O1985" s="131"/>
      <c r="P1985" s="131"/>
      <c r="Q1985" s="131"/>
      <c r="R1985" s="131"/>
      <c r="S1985" s="131"/>
      <c r="T1985" s="131"/>
      <c r="U1985" s="131"/>
    </row>
    <row r="1986" spans="1:21" x14ac:dyDescent="0.25">
      <c r="A1986" s="131"/>
      <c r="B1986" s="131"/>
      <c r="C1986" s="131"/>
      <c r="D1986" s="131"/>
      <c r="E1986" s="133"/>
      <c r="F1986" s="131"/>
      <c r="G1986" s="131"/>
      <c r="H1986" s="131"/>
      <c r="I1986" s="131"/>
      <c r="J1986" s="131"/>
      <c r="K1986" s="131"/>
      <c r="L1986" s="131"/>
      <c r="M1986" s="131"/>
      <c r="N1986" s="131"/>
      <c r="O1986" s="131"/>
      <c r="P1986" s="131"/>
      <c r="Q1986" s="131"/>
      <c r="R1986" s="131"/>
      <c r="S1986" s="131"/>
      <c r="T1986" s="131"/>
      <c r="U1986" s="131"/>
    </row>
    <row r="1987" spans="1:21" x14ac:dyDescent="0.25">
      <c r="A1987" s="131"/>
      <c r="B1987" s="131"/>
      <c r="C1987" s="131"/>
      <c r="D1987" s="131"/>
      <c r="E1987" s="133"/>
      <c r="F1987" s="131"/>
      <c r="G1987" s="131"/>
      <c r="H1987" s="131"/>
      <c r="I1987" s="131"/>
      <c r="J1987" s="131"/>
      <c r="K1987" s="131"/>
      <c r="L1987" s="131"/>
      <c r="M1987" s="131"/>
      <c r="N1987" s="131"/>
      <c r="O1987" s="131"/>
      <c r="P1987" s="131"/>
      <c r="Q1987" s="131"/>
      <c r="R1987" s="131"/>
      <c r="S1987" s="131"/>
      <c r="T1987" s="131"/>
      <c r="U1987" s="131"/>
    </row>
    <row r="1988" spans="1:21" x14ac:dyDescent="0.25">
      <c r="A1988" s="131"/>
      <c r="B1988" s="131"/>
      <c r="C1988" s="131"/>
      <c r="D1988" s="131"/>
      <c r="E1988" s="133"/>
      <c r="F1988" s="131"/>
      <c r="G1988" s="131"/>
      <c r="H1988" s="131"/>
      <c r="I1988" s="131"/>
      <c r="J1988" s="131"/>
      <c r="K1988" s="131"/>
      <c r="L1988" s="131"/>
      <c r="M1988" s="131"/>
      <c r="N1988" s="131"/>
      <c r="O1988" s="131"/>
      <c r="P1988" s="131"/>
      <c r="Q1988" s="131"/>
      <c r="R1988" s="131"/>
      <c r="S1988" s="131"/>
      <c r="T1988" s="131"/>
      <c r="U1988" s="131"/>
    </row>
    <row r="1989" spans="1:21" x14ac:dyDescent="0.25">
      <c r="A1989" s="131"/>
      <c r="B1989" s="131"/>
      <c r="C1989" s="131"/>
      <c r="D1989" s="131"/>
      <c r="E1989" s="133"/>
      <c r="F1989" s="131"/>
      <c r="G1989" s="131"/>
      <c r="H1989" s="131"/>
      <c r="I1989" s="131"/>
      <c r="J1989" s="131"/>
      <c r="K1989" s="131"/>
      <c r="L1989" s="131"/>
      <c r="M1989" s="131"/>
      <c r="N1989" s="131"/>
      <c r="O1989" s="131"/>
      <c r="P1989" s="131"/>
      <c r="Q1989" s="131"/>
      <c r="R1989" s="131"/>
      <c r="S1989" s="131"/>
      <c r="T1989" s="131"/>
      <c r="U1989" s="131"/>
    </row>
    <row r="1990" spans="1:21" x14ac:dyDescent="0.25">
      <c r="A1990" s="131"/>
      <c r="B1990" s="131"/>
      <c r="C1990" s="131"/>
      <c r="D1990" s="131"/>
      <c r="E1990" s="133"/>
      <c r="F1990" s="131"/>
      <c r="G1990" s="131"/>
      <c r="H1990" s="131"/>
      <c r="I1990" s="131"/>
      <c r="J1990" s="131"/>
      <c r="K1990" s="131"/>
      <c r="L1990" s="131"/>
      <c r="M1990" s="131"/>
      <c r="N1990" s="131"/>
      <c r="O1990" s="131"/>
      <c r="P1990" s="131"/>
      <c r="Q1990" s="131"/>
      <c r="R1990" s="131"/>
      <c r="S1990" s="131"/>
      <c r="T1990" s="131"/>
      <c r="U1990" s="131"/>
    </row>
    <row r="1991" spans="1:21" x14ac:dyDescent="0.25">
      <c r="A1991" s="131"/>
      <c r="B1991" s="131"/>
      <c r="C1991" s="131"/>
      <c r="D1991" s="131"/>
      <c r="E1991" s="133"/>
      <c r="F1991" s="131"/>
      <c r="G1991" s="131"/>
      <c r="H1991" s="131"/>
      <c r="I1991" s="131"/>
      <c r="J1991" s="131"/>
      <c r="K1991" s="131"/>
      <c r="L1991" s="131"/>
      <c r="M1991" s="131"/>
      <c r="N1991" s="131"/>
      <c r="O1991" s="131"/>
      <c r="P1991" s="131"/>
      <c r="Q1991" s="131"/>
      <c r="R1991" s="131"/>
      <c r="S1991" s="131"/>
      <c r="T1991" s="131"/>
      <c r="U1991" s="131"/>
    </row>
    <row r="1992" spans="1:21" x14ac:dyDescent="0.25">
      <c r="A1992" s="131"/>
      <c r="B1992" s="131"/>
      <c r="C1992" s="131"/>
      <c r="D1992" s="131"/>
      <c r="E1992" s="133"/>
      <c r="F1992" s="131"/>
      <c r="G1992" s="131"/>
      <c r="H1992" s="131"/>
      <c r="I1992" s="131"/>
      <c r="J1992" s="131"/>
      <c r="K1992" s="131"/>
      <c r="L1992" s="131"/>
      <c r="M1992" s="131"/>
      <c r="N1992" s="131"/>
      <c r="O1992" s="131"/>
      <c r="P1992" s="131"/>
      <c r="Q1992" s="131"/>
      <c r="R1992" s="131"/>
      <c r="S1992" s="131"/>
      <c r="T1992" s="131"/>
      <c r="U1992" s="131"/>
    </row>
    <row r="1993" spans="1:21" x14ac:dyDescent="0.25">
      <c r="A1993" s="131"/>
      <c r="B1993" s="131"/>
      <c r="C1993" s="131"/>
      <c r="D1993" s="131"/>
      <c r="E1993" s="133"/>
      <c r="F1993" s="131"/>
      <c r="G1993" s="131"/>
      <c r="H1993" s="131"/>
      <c r="I1993" s="131"/>
      <c r="J1993" s="131"/>
      <c r="K1993" s="131"/>
      <c r="L1993" s="131"/>
      <c r="M1993" s="131"/>
      <c r="N1993" s="131"/>
      <c r="O1993" s="131"/>
      <c r="P1993" s="131"/>
      <c r="Q1993" s="131"/>
      <c r="R1993" s="131"/>
      <c r="S1993" s="131"/>
      <c r="T1993" s="131"/>
      <c r="U1993" s="131"/>
    </row>
    <row r="1994" spans="1:21" x14ac:dyDescent="0.25">
      <c r="A1994" s="131"/>
      <c r="B1994" s="131"/>
      <c r="C1994" s="131"/>
      <c r="D1994" s="131"/>
      <c r="E1994" s="133"/>
      <c r="F1994" s="131"/>
      <c r="G1994" s="131"/>
      <c r="H1994" s="131"/>
      <c r="I1994" s="131"/>
      <c r="J1994" s="131"/>
      <c r="K1994" s="131"/>
      <c r="L1994" s="131"/>
      <c r="M1994" s="131"/>
      <c r="N1994" s="131"/>
      <c r="O1994" s="131"/>
      <c r="P1994" s="131"/>
      <c r="Q1994" s="131"/>
      <c r="R1994" s="131"/>
      <c r="S1994" s="131"/>
      <c r="T1994" s="131"/>
      <c r="U1994" s="131"/>
    </row>
    <row r="1995" spans="1:21" x14ac:dyDescent="0.25">
      <c r="A1995" s="131"/>
      <c r="B1995" s="131"/>
      <c r="C1995" s="131"/>
      <c r="D1995" s="131"/>
      <c r="E1995" s="133"/>
      <c r="F1995" s="131"/>
      <c r="G1995" s="131"/>
      <c r="H1995" s="131"/>
      <c r="I1995" s="131"/>
      <c r="J1995" s="131"/>
      <c r="K1995" s="131"/>
      <c r="L1995" s="131"/>
      <c r="M1995" s="131"/>
      <c r="N1995" s="131"/>
      <c r="O1995" s="131"/>
      <c r="P1995" s="131"/>
      <c r="Q1995" s="131"/>
      <c r="R1995" s="131"/>
      <c r="S1995" s="131"/>
      <c r="T1995" s="131"/>
      <c r="U1995" s="131"/>
    </row>
    <row r="1996" spans="1:21" x14ac:dyDescent="0.25">
      <c r="A1996" s="131"/>
      <c r="B1996" s="131"/>
      <c r="C1996" s="131"/>
      <c r="D1996" s="131"/>
      <c r="E1996" s="133"/>
      <c r="F1996" s="131"/>
      <c r="G1996" s="131"/>
      <c r="H1996" s="131"/>
      <c r="I1996" s="131"/>
      <c r="J1996" s="131"/>
      <c r="K1996" s="131"/>
      <c r="L1996" s="131"/>
      <c r="M1996" s="131"/>
      <c r="N1996" s="131"/>
      <c r="O1996" s="131"/>
      <c r="P1996" s="131"/>
      <c r="Q1996" s="131"/>
      <c r="R1996" s="131"/>
      <c r="S1996" s="131"/>
      <c r="T1996" s="131"/>
      <c r="U1996" s="131"/>
    </row>
    <row r="1997" spans="1:21" x14ac:dyDescent="0.25">
      <c r="A1997" s="131"/>
      <c r="B1997" s="131"/>
      <c r="C1997" s="131"/>
      <c r="D1997" s="131"/>
      <c r="E1997" s="133"/>
      <c r="F1997" s="131"/>
      <c r="G1997" s="131"/>
      <c r="H1997" s="131"/>
      <c r="I1997" s="131"/>
      <c r="J1997" s="131"/>
      <c r="K1997" s="131"/>
      <c r="L1997" s="131"/>
      <c r="M1997" s="131"/>
      <c r="N1997" s="131"/>
      <c r="O1997" s="131"/>
      <c r="P1997" s="131"/>
      <c r="Q1997" s="131"/>
      <c r="R1997" s="131"/>
      <c r="S1997" s="131"/>
      <c r="T1997" s="131"/>
      <c r="U1997" s="131"/>
    </row>
    <row r="1998" spans="1:21" x14ac:dyDescent="0.25">
      <c r="A1998" s="131"/>
      <c r="B1998" s="131"/>
      <c r="C1998" s="131"/>
      <c r="D1998" s="131"/>
      <c r="E1998" s="133"/>
      <c r="F1998" s="131"/>
      <c r="G1998" s="131"/>
      <c r="H1998" s="131"/>
      <c r="I1998" s="131"/>
      <c r="J1998" s="131"/>
      <c r="K1998" s="131"/>
      <c r="L1998" s="131"/>
      <c r="M1998" s="131"/>
      <c r="N1998" s="131"/>
      <c r="O1998" s="131"/>
      <c r="P1998" s="131"/>
      <c r="Q1998" s="131"/>
      <c r="R1998" s="131"/>
      <c r="S1998" s="131"/>
      <c r="T1998" s="131"/>
      <c r="U1998" s="131"/>
    </row>
    <row r="1999" spans="1:21" x14ac:dyDescent="0.25">
      <c r="A1999" s="131"/>
      <c r="B1999" s="131"/>
      <c r="C1999" s="131"/>
      <c r="D1999" s="131"/>
      <c r="E1999" s="133"/>
      <c r="F1999" s="131"/>
      <c r="G1999" s="131"/>
      <c r="H1999" s="131"/>
      <c r="I1999" s="131"/>
      <c r="J1999" s="131"/>
      <c r="K1999" s="131"/>
      <c r="L1999" s="131"/>
      <c r="M1999" s="131"/>
      <c r="N1999" s="131"/>
      <c r="O1999" s="131"/>
      <c r="P1999" s="131"/>
      <c r="Q1999" s="131"/>
      <c r="R1999" s="131"/>
      <c r="S1999" s="131"/>
      <c r="T1999" s="131"/>
      <c r="U1999" s="131"/>
    </row>
    <row r="2000" spans="1:21" x14ac:dyDescent="0.25">
      <c r="A2000" s="131"/>
      <c r="B2000" s="131"/>
      <c r="C2000" s="131"/>
      <c r="D2000" s="131"/>
      <c r="E2000" s="133"/>
      <c r="F2000" s="131"/>
      <c r="G2000" s="131"/>
      <c r="H2000" s="131"/>
      <c r="I2000" s="131"/>
      <c r="J2000" s="131"/>
      <c r="K2000" s="131"/>
      <c r="L2000" s="131"/>
      <c r="M2000" s="131"/>
      <c r="N2000" s="131"/>
      <c r="O2000" s="131"/>
      <c r="P2000" s="131"/>
      <c r="Q2000" s="131"/>
      <c r="R2000" s="131"/>
      <c r="S2000" s="131"/>
      <c r="T2000" s="131"/>
      <c r="U2000" s="131"/>
    </row>
    <row r="2001" spans="1:21" x14ac:dyDescent="0.25">
      <c r="A2001" s="131"/>
      <c r="B2001" s="131"/>
      <c r="C2001" s="131"/>
      <c r="D2001" s="131"/>
      <c r="E2001" s="133"/>
      <c r="F2001" s="131"/>
      <c r="G2001" s="131"/>
      <c r="H2001" s="131"/>
      <c r="I2001" s="131"/>
      <c r="J2001" s="131"/>
      <c r="K2001" s="131"/>
      <c r="L2001" s="131"/>
      <c r="M2001" s="131"/>
      <c r="N2001" s="131"/>
      <c r="O2001" s="131"/>
      <c r="P2001" s="131"/>
      <c r="Q2001" s="131"/>
      <c r="R2001" s="131"/>
      <c r="S2001" s="131"/>
      <c r="T2001" s="131"/>
      <c r="U2001" s="131"/>
    </row>
    <row r="2002" spans="1:21" x14ac:dyDescent="0.25">
      <c r="A2002" s="131"/>
      <c r="B2002" s="131"/>
      <c r="C2002" s="131"/>
      <c r="D2002" s="131"/>
      <c r="E2002" s="133"/>
      <c r="F2002" s="131"/>
      <c r="G2002" s="131"/>
      <c r="H2002" s="131"/>
      <c r="I2002" s="131"/>
      <c r="J2002" s="131"/>
      <c r="K2002" s="131"/>
      <c r="L2002" s="131"/>
      <c r="M2002" s="131"/>
      <c r="N2002" s="131"/>
      <c r="O2002" s="131"/>
      <c r="P2002" s="131"/>
      <c r="Q2002" s="131"/>
      <c r="R2002" s="131"/>
      <c r="S2002" s="131"/>
      <c r="T2002" s="131"/>
      <c r="U2002" s="131"/>
    </row>
    <row r="2003" spans="1:21" x14ac:dyDescent="0.25">
      <c r="A2003" s="131"/>
      <c r="B2003" s="131"/>
      <c r="C2003" s="131"/>
      <c r="D2003" s="131"/>
      <c r="E2003" s="133"/>
      <c r="F2003" s="131"/>
      <c r="G2003" s="131"/>
      <c r="H2003" s="131"/>
      <c r="I2003" s="131"/>
      <c r="J2003" s="131"/>
      <c r="K2003" s="131"/>
      <c r="L2003" s="131"/>
      <c r="M2003" s="131"/>
      <c r="N2003" s="131"/>
      <c r="O2003" s="131"/>
      <c r="P2003" s="131"/>
      <c r="Q2003" s="131"/>
      <c r="R2003" s="131"/>
      <c r="S2003" s="131"/>
      <c r="T2003" s="131"/>
      <c r="U2003" s="131"/>
    </row>
    <row r="2004" spans="1:21" x14ac:dyDescent="0.25">
      <c r="A2004" s="131"/>
      <c r="B2004" s="131"/>
      <c r="C2004" s="131"/>
      <c r="D2004" s="131"/>
      <c r="E2004" s="133"/>
      <c r="F2004" s="131"/>
      <c r="G2004" s="131"/>
      <c r="H2004" s="131"/>
      <c r="I2004" s="131"/>
      <c r="J2004" s="131"/>
      <c r="K2004" s="131"/>
      <c r="L2004" s="131"/>
      <c r="M2004" s="131"/>
      <c r="N2004" s="131"/>
      <c r="O2004" s="131"/>
      <c r="P2004" s="131"/>
      <c r="Q2004" s="131"/>
      <c r="R2004" s="131"/>
      <c r="S2004" s="131"/>
      <c r="T2004" s="131"/>
      <c r="U2004" s="131"/>
    </row>
    <row r="2005" spans="1:21" x14ac:dyDescent="0.25">
      <c r="A2005" s="131"/>
      <c r="B2005" s="131"/>
      <c r="C2005" s="131"/>
      <c r="D2005" s="131"/>
      <c r="E2005" s="133"/>
      <c r="F2005" s="131"/>
      <c r="G2005" s="131"/>
      <c r="H2005" s="131"/>
      <c r="I2005" s="131"/>
      <c r="J2005" s="131"/>
      <c r="K2005" s="131"/>
      <c r="L2005" s="131"/>
      <c r="M2005" s="131"/>
      <c r="N2005" s="131"/>
      <c r="O2005" s="131"/>
      <c r="P2005" s="131"/>
      <c r="Q2005" s="131"/>
      <c r="R2005" s="131"/>
      <c r="S2005" s="131"/>
      <c r="T2005" s="131"/>
      <c r="U2005" s="131"/>
    </row>
    <row r="2006" spans="1:21" x14ac:dyDescent="0.25">
      <c r="A2006" s="131"/>
      <c r="B2006" s="131"/>
      <c r="C2006" s="131"/>
      <c r="D2006" s="131"/>
      <c r="E2006" s="133"/>
      <c r="F2006" s="131"/>
      <c r="G2006" s="131"/>
      <c r="H2006" s="131"/>
      <c r="I2006" s="131"/>
      <c r="J2006" s="131"/>
      <c r="K2006" s="131"/>
      <c r="L2006" s="131"/>
      <c r="M2006" s="131"/>
      <c r="N2006" s="131"/>
      <c r="O2006" s="131"/>
      <c r="P2006" s="131"/>
      <c r="Q2006" s="131"/>
      <c r="R2006" s="131"/>
      <c r="S2006" s="131"/>
      <c r="T2006" s="131"/>
      <c r="U2006" s="131"/>
    </row>
    <row r="2007" spans="1:21" x14ac:dyDescent="0.25">
      <c r="A2007" s="131"/>
      <c r="B2007" s="131"/>
      <c r="C2007" s="131"/>
      <c r="D2007" s="131"/>
      <c r="E2007" s="133"/>
      <c r="F2007" s="131"/>
      <c r="G2007" s="131"/>
      <c r="H2007" s="131"/>
      <c r="I2007" s="131"/>
      <c r="J2007" s="131"/>
      <c r="K2007" s="131"/>
      <c r="L2007" s="131"/>
      <c r="M2007" s="131"/>
      <c r="N2007" s="131"/>
      <c r="O2007" s="131"/>
      <c r="P2007" s="131"/>
      <c r="Q2007" s="131"/>
      <c r="R2007" s="131"/>
      <c r="S2007" s="131"/>
      <c r="T2007" s="131"/>
      <c r="U2007" s="131"/>
    </row>
    <row r="2008" spans="1:21" x14ac:dyDescent="0.25">
      <c r="A2008" s="131"/>
      <c r="B2008" s="131"/>
      <c r="C2008" s="131"/>
      <c r="D2008" s="131"/>
      <c r="E2008" s="133"/>
      <c r="F2008" s="131"/>
      <c r="G2008" s="131"/>
      <c r="H2008" s="131"/>
      <c r="I2008" s="131"/>
      <c r="J2008" s="131"/>
      <c r="K2008" s="131"/>
      <c r="L2008" s="131"/>
      <c r="M2008" s="131"/>
      <c r="N2008" s="131"/>
      <c r="O2008" s="131"/>
      <c r="P2008" s="131"/>
      <c r="Q2008" s="131"/>
      <c r="R2008" s="131"/>
      <c r="S2008" s="131"/>
      <c r="T2008" s="131"/>
      <c r="U2008" s="131"/>
    </row>
    <row r="2009" spans="1:21" x14ac:dyDescent="0.25">
      <c r="A2009" s="131"/>
      <c r="B2009" s="131"/>
      <c r="C2009" s="131"/>
      <c r="D2009" s="131"/>
      <c r="E2009" s="133"/>
      <c r="F2009" s="131"/>
      <c r="G2009" s="131"/>
      <c r="H2009" s="131"/>
      <c r="I2009" s="131"/>
      <c r="J2009" s="131"/>
      <c r="K2009" s="131"/>
      <c r="L2009" s="131"/>
      <c r="M2009" s="131"/>
      <c r="N2009" s="131"/>
      <c r="O2009" s="131"/>
      <c r="P2009" s="131"/>
      <c r="Q2009" s="131"/>
      <c r="R2009" s="131"/>
      <c r="S2009" s="131"/>
      <c r="T2009" s="131"/>
      <c r="U2009" s="131"/>
    </row>
    <row r="2010" spans="1:21" x14ac:dyDescent="0.25">
      <c r="A2010" s="131"/>
      <c r="B2010" s="131"/>
      <c r="C2010" s="131"/>
      <c r="D2010" s="131"/>
      <c r="E2010" s="133"/>
      <c r="F2010" s="131"/>
      <c r="G2010" s="131"/>
      <c r="H2010" s="131"/>
      <c r="I2010" s="131"/>
      <c r="J2010" s="131"/>
      <c r="K2010" s="131"/>
      <c r="L2010" s="131"/>
      <c r="M2010" s="131"/>
      <c r="N2010" s="131"/>
      <c r="O2010" s="131"/>
      <c r="P2010" s="131"/>
      <c r="Q2010" s="131"/>
      <c r="R2010" s="131"/>
      <c r="S2010" s="131"/>
      <c r="T2010" s="131"/>
      <c r="U2010" s="131"/>
    </row>
    <row r="2011" spans="1:21" x14ac:dyDescent="0.25">
      <c r="A2011" s="131"/>
      <c r="B2011" s="131"/>
      <c r="C2011" s="131"/>
      <c r="D2011" s="131"/>
      <c r="E2011" s="133"/>
      <c r="F2011" s="131"/>
      <c r="G2011" s="131"/>
      <c r="H2011" s="131"/>
      <c r="I2011" s="131"/>
      <c r="J2011" s="131"/>
      <c r="K2011" s="131"/>
      <c r="L2011" s="131"/>
      <c r="M2011" s="131"/>
      <c r="N2011" s="131"/>
      <c r="O2011" s="131"/>
      <c r="P2011" s="131"/>
      <c r="Q2011" s="131"/>
      <c r="R2011" s="131"/>
      <c r="S2011" s="131"/>
      <c r="T2011" s="131"/>
      <c r="U2011" s="131"/>
    </row>
    <row r="2012" spans="1:21" x14ac:dyDescent="0.25">
      <c r="A2012" s="131"/>
      <c r="B2012" s="131"/>
      <c r="C2012" s="131"/>
      <c r="D2012" s="131"/>
      <c r="E2012" s="133"/>
      <c r="F2012" s="131"/>
      <c r="G2012" s="131"/>
      <c r="H2012" s="131"/>
      <c r="I2012" s="131"/>
      <c r="J2012" s="131"/>
      <c r="K2012" s="131"/>
      <c r="L2012" s="131"/>
      <c r="M2012" s="131"/>
      <c r="N2012" s="131"/>
      <c r="O2012" s="131"/>
      <c r="P2012" s="131"/>
      <c r="Q2012" s="131"/>
      <c r="R2012" s="131"/>
      <c r="S2012" s="131"/>
      <c r="T2012" s="131"/>
      <c r="U2012" s="131"/>
    </row>
    <row r="2013" spans="1:21" x14ac:dyDescent="0.25">
      <c r="A2013" s="131"/>
      <c r="B2013" s="131"/>
      <c r="C2013" s="131"/>
      <c r="D2013" s="131"/>
      <c r="E2013" s="133"/>
      <c r="F2013" s="131"/>
      <c r="G2013" s="131"/>
      <c r="H2013" s="131"/>
      <c r="I2013" s="131"/>
      <c r="J2013" s="131"/>
      <c r="K2013" s="131"/>
      <c r="L2013" s="131"/>
      <c r="M2013" s="131"/>
      <c r="N2013" s="131"/>
      <c r="O2013" s="131"/>
      <c r="P2013" s="131"/>
      <c r="Q2013" s="131"/>
      <c r="R2013" s="131"/>
      <c r="S2013" s="131"/>
      <c r="T2013" s="131"/>
      <c r="U2013" s="131"/>
    </row>
    <row r="2014" spans="1:21" x14ac:dyDescent="0.25">
      <c r="A2014" s="131"/>
      <c r="B2014" s="131"/>
      <c r="C2014" s="131"/>
      <c r="D2014" s="131"/>
      <c r="E2014" s="133"/>
      <c r="F2014" s="131"/>
      <c r="G2014" s="131"/>
      <c r="H2014" s="131"/>
      <c r="I2014" s="131"/>
      <c r="J2014" s="131"/>
      <c r="K2014" s="131"/>
      <c r="L2014" s="131"/>
      <c r="M2014" s="131"/>
      <c r="N2014" s="131"/>
      <c r="O2014" s="131"/>
      <c r="P2014" s="131"/>
      <c r="Q2014" s="131"/>
      <c r="R2014" s="131"/>
      <c r="S2014" s="131"/>
      <c r="T2014" s="131"/>
      <c r="U2014" s="131"/>
    </row>
    <row r="2015" spans="1:21" x14ac:dyDescent="0.25">
      <c r="A2015" s="131"/>
      <c r="B2015" s="131"/>
      <c r="C2015" s="131"/>
      <c r="D2015" s="131"/>
      <c r="E2015" s="133"/>
      <c r="F2015" s="131"/>
      <c r="G2015" s="131"/>
      <c r="H2015" s="131"/>
      <c r="I2015" s="131"/>
      <c r="J2015" s="131"/>
      <c r="K2015" s="131"/>
      <c r="L2015" s="131"/>
      <c r="M2015" s="131"/>
      <c r="N2015" s="131"/>
      <c r="O2015" s="131"/>
      <c r="P2015" s="131"/>
      <c r="Q2015" s="131"/>
      <c r="R2015" s="131"/>
      <c r="S2015" s="131"/>
      <c r="T2015" s="131"/>
      <c r="U2015" s="131"/>
    </row>
    <row r="2016" spans="1:21" x14ac:dyDescent="0.25">
      <c r="A2016" s="131"/>
      <c r="B2016" s="131"/>
      <c r="C2016" s="131"/>
      <c r="D2016" s="131"/>
      <c r="E2016" s="133"/>
      <c r="F2016" s="131"/>
      <c r="G2016" s="131"/>
      <c r="H2016" s="131"/>
      <c r="I2016" s="131"/>
      <c r="J2016" s="131"/>
      <c r="K2016" s="131"/>
      <c r="L2016" s="131"/>
      <c r="M2016" s="131"/>
      <c r="N2016" s="131"/>
      <c r="O2016" s="131"/>
      <c r="P2016" s="131"/>
      <c r="Q2016" s="131"/>
      <c r="R2016" s="131"/>
      <c r="S2016" s="131"/>
      <c r="T2016" s="131"/>
      <c r="U2016" s="131"/>
    </row>
    <row r="2017" spans="1:21" x14ac:dyDescent="0.25">
      <c r="A2017" s="131"/>
      <c r="B2017" s="131"/>
      <c r="C2017" s="131"/>
      <c r="D2017" s="131"/>
      <c r="E2017" s="133"/>
      <c r="F2017" s="131"/>
      <c r="G2017" s="131"/>
      <c r="H2017" s="131"/>
      <c r="I2017" s="131"/>
      <c r="J2017" s="131"/>
      <c r="K2017" s="131"/>
      <c r="L2017" s="131"/>
      <c r="M2017" s="131"/>
      <c r="N2017" s="131"/>
      <c r="O2017" s="131"/>
      <c r="P2017" s="131"/>
      <c r="Q2017" s="131"/>
      <c r="R2017" s="131"/>
      <c r="S2017" s="131"/>
      <c r="T2017" s="131"/>
      <c r="U2017" s="131"/>
    </row>
    <row r="2018" spans="1:21" x14ac:dyDescent="0.25">
      <c r="A2018" s="131"/>
      <c r="B2018" s="131"/>
      <c r="C2018" s="131"/>
      <c r="D2018" s="131"/>
      <c r="E2018" s="133"/>
      <c r="F2018" s="131"/>
      <c r="G2018" s="131"/>
      <c r="H2018" s="131"/>
      <c r="I2018" s="131"/>
      <c r="J2018" s="131"/>
      <c r="K2018" s="131"/>
      <c r="L2018" s="131"/>
      <c r="M2018" s="131"/>
      <c r="N2018" s="131"/>
      <c r="O2018" s="131"/>
      <c r="P2018" s="131"/>
      <c r="Q2018" s="131"/>
      <c r="R2018" s="131"/>
      <c r="S2018" s="131"/>
      <c r="T2018" s="131"/>
      <c r="U2018" s="131"/>
    </row>
    <row r="2019" spans="1:21" x14ac:dyDescent="0.25">
      <c r="A2019" s="131"/>
      <c r="B2019" s="131"/>
      <c r="C2019" s="131"/>
      <c r="D2019" s="131"/>
      <c r="E2019" s="133"/>
      <c r="F2019" s="131"/>
      <c r="G2019" s="131"/>
      <c r="H2019" s="131"/>
      <c r="I2019" s="131"/>
      <c r="J2019" s="131"/>
      <c r="K2019" s="131"/>
      <c r="L2019" s="131"/>
      <c r="M2019" s="131"/>
      <c r="N2019" s="131"/>
      <c r="O2019" s="131"/>
      <c r="P2019" s="131"/>
      <c r="Q2019" s="131"/>
      <c r="R2019" s="131"/>
      <c r="S2019" s="131"/>
      <c r="T2019" s="131"/>
      <c r="U2019" s="131"/>
    </row>
    <row r="2020" spans="1:21" x14ac:dyDescent="0.25">
      <c r="A2020" s="131"/>
      <c r="B2020" s="131"/>
      <c r="C2020" s="131"/>
      <c r="D2020" s="131"/>
      <c r="E2020" s="133"/>
      <c r="F2020" s="131"/>
      <c r="G2020" s="131"/>
      <c r="H2020" s="131"/>
      <c r="I2020" s="131"/>
      <c r="J2020" s="131"/>
      <c r="K2020" s="131"/>
      <c r="L2020" s="131"/>
      <c r="M2020" s="131"/>
      <c r="N2020" s="131"/>
      <c r="O2020" s="131"/>
      <c r="P2020" s="131"/>
      <c r="Q2020" s="131"/>
      <c r="R2020" s="131"/>
      <c r="S2020" s="131"/>
      <c r="T2020" s="131"/>
      <c r="U2020" s="131"/>
    </row>
    <row r="2021" spans="1:21" x14ac:dyDescent="0.25">
      <c r="A2021" s="131"/>
      <c r="B2021" s="131"/>
      <c r="C2021" s="131"/>
      <c r="D2021" s="131"/>
      <c r="E2021" s="133"/>
      <c r="F2021" s="131"/>
      <c r="G2021" s="131"/>
      <c r="H2021" s="131"/>
      <c r="I2021" s="131"/>
      <c r="J2021" s="131"/>
      <c r="K2021" s="131"/>
      <c r="L2021" s="131"/>
      <c r="M2021" s="131"/>
      <c r="N2021" s="131"/>
      <c r="O2021" s="131"/>
      <c r="P2021" s="131"/>
      <c r="Q2021" s="131"/>
      <c r="R2021" s="131"/>
      <c r="S2021" s="131"/>
      <c r="T2021" s="131"/>
      <c r="U2021" s="131"/>
    </row>
    <row r="2022" spans="1:21" x14ac:dyDescent="0.25">
      <c r="A2022" s="131"/>
      <c r="B2022" s="131"/>
      <c r="C2022" s="131"/>
      <c r="D2022" s="131"/>
      <c r="E2022" s="133"/>
      <c r="F2022" s="131"/>
      <c r="G2022" s="131"/>
      <c r="H2022" s="131"/>
      <c r="I2022" s="131"/>
      <c r="J2022" s="131"/>
      <c r="K2022" s="131"/>
      <c r="L2022" s="131"/>
      <c r="M2022" s="131"/>
      <c r="N2022" s="131"/>
      <c r="O2022" s="131"/>
      <c r="P2022" s="131"/>
      <c r="Q2022" s="131"/>
      <c r="R2022" s="131"/>
      <c r="S2022" s="131"/>
      <c r="T2022" s="131"/>
      <c r="U2022" s="131"/>
    </row>
    <row r="2023" spans="1:21" x14ac:dyDescent="0.25">
      <c r="A2023" s="131"/>
      <c r="B2023" s="131"/>
      <c r="C2023" s="131"/>
      <c r="D2023" s="131"/>
      <c r="E2023" s="133"/>
      <c r="F2023" s="131"/>
      <c r="G2023" s="131"/>
      <c r="H2023" s="131"/>
      <c r="I2023" s="131"/>
      <c r="J2023" s="131"/>
      <c r="K2023" s="131"/>
      <c r="L2023" s="131"/>
      <c r="M2023" s="131"/>
      <c r="N2023" s="131"/>
      <c r="O2023" s="131"/>
      <c r="P2023" s="131"/>
      <c r="Q2023" s="131"/>
      <c r="R2023" s="131"/>
      <c r="S2023" s="131"/>
      <c r="T2023" s="131"/>
      <c r="U2023" s="131"/>
    </row>
    <row r="2024" spans="1:21" x14ac:dyDescent="0.25">
      <c r="A2024" s="131"/>
      <c r="B2024" s="131"/>
      <c r="C2024" s="131"/>
      <c r="D2024" s="131"/>
      <c r="E2024" s="133"/>
      <c r="F2024" s="131"/>
      <c r="G2024" s="131"/>
      <c r="H2024" s="131"/>
      <c r="I2024" s="131"/>
      <c r="J2024" s="131"/>
      <c r="K2024" s="131"/>
      <c r="L2024" s="131"/>
      <c r="M2024" s="131"/>
      <c r="N2024" s="131"/>
      <c r="O2024" s="131"/>
      <c r="P2024" s="131"/>
      <c r="Q2024" s="131"/>
      <c r="R2024" s="131"/>
      <c r="S2024" s="131"/>
      <c r="T2024" s="131"/>
      <c r="U2024" s="131"/>
    </row>
    <row r="2025" spans="1:21" x14ac:dyDescent="0.25">
      <c r="A2025" s="131"/>
      <c r="B2025" s="131"/>
      <c r="C2025" s="131"/>
      <c r="D2025" s="131"/>
      <c r="E2025" s="133"/>
      <c r="F2025" s="131"/>
      <c r="G2025" s="131"/>
      <c r="H2025" s="131"/>
      <c r="I2025" s="131"/>
      <c r="J2025" s="131"/>
      <c r="K2025" s="131"/>
      <c r="L2025" s="131"/>
      <c r="M2025" s="131"/>
      <c r="N2025" s="131"/>
      <c r="O2025" s="131"/>
      <c r="P2025" s="131"/>
      <c r="Q2025" s="131"/>
      <c r="R2025" s="131"/>
      <c r="S2025" s="131"/>
      <c r="T2025" s="131"/>
      <c r="U2025" s="131"/>
    </row>
    <row r="2026" spans="1:21" x14ac:dyDescent="0.25">
      <c r="A2026" s="131"/>
      <c r="B2026" s="131"/>
      <c r="C2026" s="131"/>
      <c r="D2026" s="131"/>
      <c r="E2026" s="133"/>
      <c r="F2026" s="131"/>
      <c r="G2026" s="131"/>
      <c r="H2026" s="131"/>
      <c r="I2026" s="131"/>
      <c r="J2026" s="131"/>
      <c r="K2026" s="131"/>
      <c r="L2026" s="131"/>
      <c r="M2026" s="131"/>
      <c r="N2026" s="131"/>
      <c r="O2026" s="131"/>
      <c r="P2026" s="131"/>
      <c r="Q2026" s="131"/>
      <c r="R2026" s="131"/>
      <c r="S2026" s="131"/>
      <c r="T2026" s="131"/>
      <c r="U2026" s="131"/>
    </row>
    <row r="2027" spans="1:21" x14ac:dyDescent="0.25">
      <c r="A2027" s="131"/>
      <c r="B2027" s="131"/>
      <c r="C2027" s="131"/>
      <c r="D2027" s="131"/>
      <c r="E2027" s="133"/>
      <c r="F2027" s="131"/>
      <c r="G2027" s="131"/>
      <c r="H2027" s="131"/>
      <c r="I2027" s="131"/>
      <c r="J2027" s="131"/>
      <c r="K2027" s="131"/>
      <c r="L2027" s="131"/>
      <c r="M2027" s="131"/>
      <c r="N2027" s="131"/>
      <c r="O2027" s="131"/>
      <c r="P2027" s="131"/>
      <c r="Q2027" s="131"/>
      <c r="R2027" s="131"/>
      <c r="S2027" s="131"/>
      <c r="T2027" s="131"/>
      <c r="U2027" s="131"/>
    </row>
    <row r="2028" spans="1:21" x14ac:dyDescent="0.25">
      <c r="A2028" s="131"/>
      <c r="B2028" s="131"/>
      <c r="C2028" s="131"/>
      <c r="D2028" s="131"/>
      <c r="E2028" s="133"/>
      <c r="F2028" s="131"/>
      <c r="G2028" s="131"/>
      <c r="H2028" s="131"/>
      <c r="I2028" s="131"/>
      <c r="J2028" s="131"/>
      <c r="K2028" s="131"/>
      <c r="L2028" s="131"/>
      <c r="M2028" s="131"/>
      <c r="N2028" s="131"/>
      <c r="O2028" s="131"/>
      <c r="P2028" s="131"/>
      <c r="Q2028" s="131"/>
      <c r="R2028" s="131"/>
      <c r="S2028" s="131"/>
      <c r="T2028" s="131"/>
      <c r="U2028" s="131"/>
    </row>
    <row r="2029" spans="1:21" x14ac:dyDescent="0.25">
      <c r="A2029" s="131"/>
      <c r="B2029" s="131"/>
      <c r="C2029" s="131"/>
      <c r="D2029" s="131"/>
      <c r="E2029" s="133"/>
      <c r="F2029" s="131"/>
      <c r="G2029" s="131"/>
      <c r="H2029" s="131"/>
      <c r="I2029" s="131"/>
      <c r="J2029" s="131"/>
      <c r="K2029" s="131"/>
      <c r="L2029" s="131"/>
      <c r="M2029" s="131"/>
      <c r="N2029" s="131"/>
      <c r="O2029" s="131"/>
      <c r="P2029" s="131"/>
      <c r="Q2029" s="131"/>
      <c r="R2029" s="131"/>
      <c r="S2029" s="131"/>
      <c r="T2029" s="131"/>
      <c r="U2029" s="131"/>
    </row>
    <row r="2030" spans="1:21" x14ac:dyDescent="0.25">
      <c r="A2030" s="131"/>
      <c r="B2030" s="131"/>
      <c r="C2030" s="131"/>
      <c r="D2030" s="131"/>
      <c r="E2030" s="133"/>
      <c r="F2030" s="131"/>
      <c r="G2030" s="131"/>
      <c r="H2030" s="131"/>
      <c r="I2030" s="131"/>
      <c r="J2030" s="131"/>
      <c r="K2030" s="131"/>
      <c r="L2030" s="131"/>
      <c r="M2030" s="131"/>
      <c r="N2030" s="131"/>
      <c r="O2030" s="131"/>
      <c r="P2030" s="131"/>
      <c r="Q2030" s="131"/>
      <c r="R2030" s="131"/>
      <c r="S2030" s="131"/>
      <c r="T2030" s="131"/>
      <c r="U2030" s="131"/>
    </row>
    <row r="2031" spans="1:21" x14ac:dyDescent="0.25">
      <c r="A2031" s="131"/>
      <c r="B2031" s="131"/>
      <c r="C2031" s="131"/>
      <c r="D2031" s="131"/>
      <c r="E2031" s="133"/>
      <c r="F2031" s="131"/>
      <c r="G2031" s="131"/>
      <c r="H2031" s="131"/>
      <c r="I2031" s="131"/>
      <c r="J2031" s="131"/>
      <c r="K2031" s="131"/>
      <c r="L2031" s="131"/>
      <c r="M2031" s="131"/>
      <c r="N2031" s="131"/>
      <c r="O2031" s="131"/>
      <c r="P2031" s="131"/>
      <c r="Q2031" s="131"/>
      <c r="R2031" s="131"/>
      <c r="S2031" s="131"/>
      <c r="T2031" s="131"/>
      <c r="U2031" s="131"/>
    </row>
    <row r="2032" spans="1:21" x14ac:dyDescent="0.25">
      <c r="A2032" s="131"/>
      <c r="B2032" s="131"/>
      <c r="C2032" s="131"/>
      <c r="D2032" s="131"/>
      <c r="E2032" s="133"/>
      <c r="F2032" s="131"/>
      <c r="G2032" s="131"/>
      <c r="H2032" s="131"/>
      <c r="I2032" s="131"/>
      <c r="J2032" s="131"/>
      <c r="K2032" s="131"/>
      <c r="L2032" s="131"/>
      <c r="M2032" s="131"/>
      <c r="N2032" s="131"/>
      <c r="O2032" s="131"/>
      <c r="P2032" s="131"/>
      <c r="Q2032" s="131"/>
      <c r="R2032" s="131"/>
      <c r="S2032" s="131"/>
      <c r="T2032" s="131"/>
      <c r="U2032" s="131"/>
    </row>
    <row r="2033" spans="1:21" x14ac:dyDescent="0.25">
      <c r="A2033" s="131"/>
      <c r="B2033" s="131"/>
      <c r="C2033" s="131"/>
      <c r="D2033" s="131"/>
      <c r="E2033" s="133"/>
      <c r="F2033" s="131"/>
      <c r="G2033" s="131"/>
      <c r="H2033" s="131"/>
      <c r="I2033" s="131"/>
      <c r="J2033" s="131"/>
      <c r="K2033" s="131"/>
      <c r="L2033" s="131"/>
      <c r="M2033" s="131"/>
      <c r="N2033" s="131"/>
      <c r="O2033" s="131"/>
      <c r="P2033" s="131"/>
      <c r="Q2033" s="131"/>
      <c r="R2033" s="131"/>
      <c r="S2033" s="131"/>
      <c r="T2033" s="131"/>
      <c r="U2033" s="131"/>
    </row>
    <row r="2034" spans="1:21" x14ac:dyDescent="0.25">
      <c r="A2034" s="131"/>
      <c r="B2034" s="131"/>
      <c r="C2034" s="131"/>
      <c r="D2034" s="131"/>
      <c r="E2034" s="133"/>
      <c r="F2034" s="131"/>
      <c r="G2034" s="131"/>
      <c r="H2034" s="131"/>
      <c r="I2034" s="131"/>
      <c r="J2034" s="131"/>
      <c r="K2034" s="131"/>
      <c r="L2034" s="131"/>
      <c r="M2034" s="131"/>
      <c r="N2034" s="131"/>
      <c r="O2034" s="131"/>
      <c r="P2034" s="131"/>
      <c r="Q2034" s="131"/>
      <c r="R2034" s="131"/>
      <c r="S2034" s="131"/>
      <c r="T2034" s="131"/>
      <c r="U2034" s="131"/>
    </row>
    <row r="2035" spans="1:21" x14ac:dyDescent="0.25">
      <c r="A2035" s="131"/>
      <c r="B2035" s="131"/>
      <c r="C2035" s="131"/>
      <c r="D2035" s="131"/>
      <c r="E2035" s="133"/>
      <c r="F2035" s="131"/>
      <c r="G2035" s="131"/>
      <c r="H2035" s="131"/>
      <c r="I2035" s="131"/>
      <c r="J2035" s="131"/>
      <c r="K2035" s="131"/>
      <c r="L2035" s="131"/>
      <c r="M2035" s="131"/>
      <c r="N2035" s="131"/>
      <c r="O2035" s="131"/>
      <c r="P2035" s="131"/>
      <c r="Q2035" s="131"/>
      <c r="R2035" s="131"/>
      <c r="S2035" s="131"/>
      <c r="T2035" s="131"/>
      <c r="U2035" s="131"/>
    </row>
    <row r="2036" spans="1:21" x14ac:dyDescent="0.25">
      <c r="A2036" s="131"/>
      <c r="B2036" s="131"/>
      <c r="C2036" s="131"/>
      <c r="D2036" s="131"/>
      <c r="E2036" s="133"/>
      <c r="F2036" s="131"/>
      <c r="G2036" s="131"/>
      <c r="H2036" s="131"/>
      <c r="I2036" s="131"/>
      <c r="J2036" s="131"/>
      <c r="K2036" s="131"/>
      <c r="L2036" s="131"/>
      <c r="M2036" s="131"/>
      <c r="N2036" s="131"/>
      <c r="O2036" s="131"/>
      <c r="P2036" s="131"/>
      <c r="Q2036" s="131"/>
      <c r="R2036" s="131"/>
      <c r="S2036" s="131"/>
      <c r="T2036" s="131"/>
      <c r="U2036" s="131"/>
    </row>
    <row r="2037" spans="1:21" x14ac:dyDescent="0.25">
      <c r="A2037" s="131"/>
      <c r="B2037" s="131"/>
      <c r="C2037" s="131"/>
      <c r="D2037" s="131"/>
      <c r="E2037" s="133"/>
      <c r="F2037" s="131"/>
      <c r="G2037" s="131"/>
      <c r="H2037" s="131"/>
      <c r="I2037" s="131"/>
      <c r="J2037" s="131"/>
      <c r="K2037" s="131"/>
      <c r="L2037" s="131"/>
      <c r="M2037" s="131"/>
      <c r="N2037" s="131"/>
      <c r="O2037" s="131"/>
      <c r="P2037" s="131"/>
      <c r="Q2037" s="131"/>
      <c r="R2037" s="131"/>
      <c r="S2037" s="131"/>
      <c r="T2037" s="131"/>
      <c r="U2037" s="131"/>
    </row>
    <row r="2038" spans="1:21" x14ac:dyDescent="0.25">
      <c r="A2038" s="131"/>
      <c r="B2038" s="131"/>
      <c r="C2038" s="131"/>
      <c r="D2038" s="131"/>
      <c r="E2038" s="133"/>
      <c r="F2038" s="131"/>
      <c r="G2038" s="131"/>
      <c r="H2038" s="131"/>
      <c r="I2038" s="131"/>
      <c r="J2038" s="131"/>
      <c r="K2038" s="131"/>
      <c r="L2038" s="131"/>
      <c r="M2038" s="131"/>
      <c r="N2038" s="131"/>
      <c r="O2038" s="131"/>
      <c r="P2038" s="131"/>
      <c r="Q2038" s="131"/>
      <c r="R2038" s="131"/>
      <c r="S2038" s="131"/>
      <c r="T2038" s="131"/>
      <c r="U2038" s="131"/>
    </row>
    <row r="2039" spans="1:21" x14ac:dyDescent="0.25">
      <c r="A2039" s="131"/>
      <c r="B2039" s="131"/>
      <c r="C2039" s="131"/>
      <c r="D2039" s="131"/>
      <c r="E2039" s="133"/>
      <c r="F2039" s="131"/>
      <c r="G2039" s="131"/>
      <c r="H2039" s="131"/>
      <c r="I2039" s="131"/>
      <c r="J2039" s="131"/>
      <c r="K2039" s="131"/>
      <c r="L2039" s="131"/>
      <c r="M2039" s="131"/>
      <c r="N2039" s="131"/>
      <c r="O2039" s="131"/>
      <c r="P2039" s="131"/>
      <c r="Q2039" s="131"/>
      <c r="R2039" s="131"/>
      <c r="S2039" s="131"/>
      <c r="T2039" s="131"/>
      <c r="U2039" s="131"/>
    </row>
    <row r="2040" spans="1:21" x14ac:dyDescent="0.25">
      <c r="A2040" s="131"/>
      <c r="B2040" s="131"/>
      <c r="C2040" s="131"/>
      <c r="D2040" s="131"/>
      <c r="E2040" s="133"/>
      <c r="F2040" s="131"/>
      <c r="G2040" s="131"/>
      <c r="H2040" s="131"/>
      <c r="I2040" s="131"/>
      <c r="J2040" s="131"/>
      <c r="K2040" s="131"/>
      <c r="L2040" s="131"/>
      <c r="M2040" s="131"/>
      <c r="N2040" s="131"/>
      <c r="O2040" s="131"/>
      <c r="P2040" s="131"/>
      <c r="Q2040" s="131"/>
      <c r="R2040" s="131"/>
      <c r="S2040" s="131"/>
      <c r="T2040" s="131"/>
      <c r="U2040" s="131"/>
    </row>
    <row r="2041" spans="1:21" x14ac:dyDescent="0.25">
      <c r="A2041" s="131"/>
      <c r="B2041" s="131"/>
      <c r="C2041" s="131"/>
      <c r="D2041" s="131"/>
      <c r="E2041" s="133"/>
      <c r="F2041" s="131"/>
      <c r="G2041" s="131"/>
      <c r="H2041" s="131"/>
      <c r="I2041" s="131"/>
      <c r="J2041" s="131"/>
      <c r="K2041" s="131"/>
      <c r="L2041" s="131"/>
      <c r="M2041" s="131"/>
      <c r="N2041" s="131"/>
      <c r="O2041" s="131"/>
      <c r="P2041" s="131"/>
      <c r="Q2041" s="131"/>
      <c r="R2041" s="131"/>
      <c r="S2041" s="131"/>
      <c r="T2041" s="131"/>
      <c r="U2041" s="131"/>
    </row>
    <row r="2042" spans="1:21" x14ac:dyDescent="0.25">
      <c r="A2042" s="131"/>
      <c r="B2042" s="131"/>
      <c r="C2042" s="131"/>
      <c r="D2042" s="131"/>
      <c r="E2042" s="133"/>
      <c r="F2042" s="131"/>
      <c r="G2042" s="131"/>
      <c r="H2042" s="131"/>
      <c r="I2042" s="131"/>
      <c r="J2042" s="131"/>
      <c r="K2042" s="131"/>
      <c r="L2042" s="131"/>
      <c r="M2042" s="131"/>
      <c r="N2042" s="131"/>
      <c r="O2042" s="131"/>
      <c r="P2042" s="131"/>
      <c r="Q2042" s="131"/>
      <c r="R2042" s="131"/>
      <c r="S2042" s="131"/>
      <c r="T2042" s="131"/>
      <c r="U2042" s="131"/>
    </row>
    <row r="2043" spans="1:21" x14ac:dyDescent="0.25">
      <c r="A2043" s="131"/>
      <c r="B2043" s="131"/>
      <c r="C2043" s="131"/>
      <c r="D2043" s="131"/>
      <c r="E2043" s="133"/>
      <c r="F2043" s="131"/>
      <c r="G2043" s="131"/>
      <c r="H2043" s="131"/>
      <c r="I2043" s="131"/>
      <c r="J2043" s="131"/>
      <c r="K2043" s="131"/>
      <c r="L2043" s="131"/>
      <c r="M2043" s="131"/>
      <c r="N2043" s="131"/>
      <c r="O2043" s="131"/>
      <c r="P2043" s="131"/>
      <c r="Q2043" s="131"/>
      <c r="R2043" s="131"/>
      <c r="S2043" s="131"/>
      <c r="T2043" s="131"/>
      <c r="U2043" s="131"/>
    </row>
    <row r="2044" spans="1:21" x14ac:dyDescent="0.25">
      <c r="A2044" s="131"/>
      <c r="B2044" s="131"/>
      <c r="C2044" s="131"/>
      <c r="D2044" s="131"/>
      <c r="E2044" s="133"/>
      <c r="F2044" s="131"/>
      <c r="G2044" s="131"/>
      <c r="H2044" s="131"/>
      <c r="I2044" s="131"/>
      <c r="J2044" s="131"/>
      <c r="K2044" s="131"/>
      <c r="L2044" s="131"/>
      <c r="M2044" s="131"/>
      <c r="N2044" s="131"/>
      <c r="O2044" s="131"/>
      <c r="P2044" s="131"/>
      <c r="Q2044" s="131"/>
      <c r="R2044" s="131"/>
      <c r="S2044" s="131"/>
      <c r="T2044" s="131"/>
      <c r="U2044" s="131"/>
    </row>
    <row r="2045" spans="1:21" x14ac:dyDescent="0.25">
      <c r="A2045" s="131"/>
      <c r="B2045" s="131"/>
      <c r="C2045" s="131"/>
      <c r="D2045" s="131"/>
      <c r="E2045" s="133"/>
      <c r="F2045" s="131"/>
      <c r="G2045" s="131"/>
      <c r="H2045" s="131"/>
      <c r="I2045" s="131"/>
      <c r="J2045" s="131"/>
      <c r="K2045" s="131"/>
      <c r="L2045" s="131"/>
      <c r="M2045" s="131"/>
      <c r="N2045" s="131"/>
      <c r="O2045" s="131"/>
      <c r="P2045" s="131"/>
      <c r="Q2045" s="131"/>
      <c r="R2045" s="131"/>
      <c r="S2045" s="131"/>
      <c r="T2045" s="131"/>
      <c r="U2045" s="131"/>
    </row>
    <row r="2046" spans="1:21" x14ac:dyDescent="0.25">
      <c r="A2046" s="131"/>
      <c r="B2046" s="131"/>
      <c r="C2046" s="131"/>
      <c r="D2046" s="131"/>
      <c r="E2046" s="133"/>
      <c r="F2046" s="131"/>
      <c r="G2046" s="131"/>
      <c r="H2046" s="131"/>
      <c r="I2046" s="131"/>
      <c r="J2046" s="131"/>
      <c r="K2046" s="131"/>
      <c r="L2046" s="131"/>
      <c r="M2046" s="131"/>
      <c r="N2046" s="131"/>
      <c r="O2046" s="131"/>
      <c r="P2046" s="131"/>
      <c r="Q2046" s="131"/>
      <c r="R2046" s="131"/>
      <c r="S2046" s="131"/>
      <c r="T2046" s="131"/>
      <c r="U2046" s="131"/>
    </row>
    <row r="2047" spans="1:21" x14ac:dyDescent="0.25">
      <c r="A2047" s="131"/>
      <c r="B2047" s="131"/>
      <c r="C2047" s="131"/>
      <c r="D2047" s="131"/>
      <c r="E2047" s="133"/>
      <c r="F2047" s="131"/>
      <c r="G2047" s="131"/>
      <c r="H2047" s="131"/>
      <c r="I2047" s="131"/>
      <c r="J2047" s="131"/>
      <c r="K2047" s="131"/>
      <c r="L2047" s="131"/>
      <c r="M2047" s="131"/>
      <c r="N2047" s="131"/>
      <c r="O2047" s="131"/>
      <c r="P2047" s="131"/>
      <c r="Q2047" s="131"/>
      <c r="R2047" s="131"/>
      <c r="S2047" s="131"/>
      <c r="T2047" s="131"/>
      <c r="U2047" s="131"/>
    </row>
    <row r="2048" spans="1:21" x14ac:dyDescent="0.25">
      <c r="A2048" s="131"/>
      <c r="B2048" s="131"/>
      <c r="C2048" s="131"/>
      <c r="D2048" s="131"/>
      <c r="E2048" s="133"/>
      <c r="F2048" s="131"/>
      <c r="G2048" s="131"/>
      <c r="H2048" s="131"/>
      <c r="I2048" s="131"/>
      <c r="J2048" s="131"/>
      <c r="K2048" s="131"/>
      <c r="L2048" s="131"/>
      <c r="M2048" s="131"/>
      <c r="N2048" s="131"/>
      <c r="O2048" s="131"/>
      <c r="P2048" s="131"/>
      <c r="Q2048" s="131"/>
      <c r="R2048" s="131"/>
      <c r="S2048" s="131"/>
      <c r="T2048" s="131"/>
      <c r="U2048" s="131"/>
    </row>
    <row r="2049" spans="1:21" x14ac:dyDescent="0.25">
      <c r="A2049" s="131"/>
      <c r="B2049" s="131"/>
      <c r="C2049" s="131"/>
      <c r="D2049" s="131"/>
      <c r="E2049" s="133"/>
      <c r="F2049" s="131"/>
      <c r="G2049" s="131"/>
      <c r="H2049" s="131"/>
      <c r="I2049" s="131"/>
      <c r="J2049" s="131"/>
      <c r="K2049" s="131"/>
      <c r="L2049" s="131"/>
      <c r="M2049" s="131"/>
      <c r="N2049" s="131"/>
      <c r="O2049" s="131"/>
      <c r="P2049" s="131"/>
      <c r="Q2049" s="131"/>
      <c r="R2049" s="131"/>
      <c r="S2049" s="131"/>
      <c r="T2049" s="131"/>
      <c r="U2049" s="131"/>
    </row>
    <row r="2050" spans="1:21" x14ac:dyDescent="0.25">
      <c r="A2050" s="131"/>
      <c r="B2050" s="131"/>
      <c r="C2050" s="131"/>
      <c r="D2050" s="131"/>
      <c r="E2050" s="133"/>
      <c r="F2050" s="131"/>
      <c r="G2050" s="131"/>
      <c r="H2050" s="131"/>
      <c r="I2050" s="131"/>
      <c r="J2050" s="131"/>
      <c r="K2050" s="131"/>
      <c r="L2050" s="131"/>
      <c r="M2050" s="131"/>
      <c r="N2050" s="131"/>
      <c r="O2050" s="131"/>
      <c r="P2050" s="131"/>
      <c r="Q2050" s="131"/>
      <c r="R2050" s="131"/>
      <c r="S2050" s="131"/>
      <c r="T2050" s="131"/>
      <c r="U2050" s="131"/>
    </row>
    <row r="2051" spans="1:21" x14ac:dyDescent="0.25">
      <c r="A2051" s="131"/>
      <c r="B2051" s="131"/>
      <c r="C2051" s="131"/>
      <c r="D2051" s="131"/>
      <c r="E2051" s="133"/>
      <c r="F2051" s="131"/>
      <c r="G2051" s="131"/>
      <c r="H2051" s="131"/>
      <c r="I2051" s="131"/>
      <c r="J2051" s="131"/>
      <c r="K2051" s="131"/>
      <c r="L2051" s="131"/>
      <c r="M2051" s="131"/>
      <c r="N2051" s="131"/>
      <c r="O2051" s="131"/>
      <c r="P2051" s="131"/>
      <c r="Q2051" s="131"/>
      <c r="R2051" s="131"/>
      <c r="S2051" s="131"/>
      <c r="T2051" s="131"/>
      <c r="U2051" s="131"/>
    </row>
    <row r="2052" spans="1:21" x14ac:dyDescent="0.25">
      <c r="A2052" s="131"/>
      <c r="B2052" s="131"/>
      <c r="C2052" s="131"/>
      <c r="D2052" s="131"/>
      <c r="E2052" s="133"/>
      <c r="F2052" s="131"/>
      <c r="G2052" s="131"/>
      <c r="H2052" s="131"/>
      <c r="I2052" s="131"/>
      <c r="J2052" s="131"/>
      <c r="K2052" s="131"/>
      <c r="L2052" s="131"/>
      <c r="M2052" s="131"/>
      <c r="N2052" s="131"/>
      <c r="O2052" s="131"/>
      <c r="P2052" s="131"/>
      <c r="Q2052" s="131"/>
      <c r="R2052" s="131"/>
      <c r="S2052" s="131"/>
      <c r="T2052" s="131"/>
      <c r="U2052" s="131"/>
    </row>
    <row r="2053" spans="1:21" x14ac:dyDescent="0.25">
      <c r="A2053" s="131"/>
      <c r="B2053" s="131"/>
      <c r="C2053" s="131"/>
      <c r="D2053" s="131"/>
      <c r="E2053" s="133"/>
      <c r="F2053" s="131"/>
      <c r="G2053" s="131"/>
      <c r="H2053" s="131"/>
      <c r="I2053" s="131"/>
      <c r="J2053" s="131"/>
      <c r="K2053" s="131"/>
      <c r="L2053" s="131"/>
      <c r="M2053" s="131"/>
      <c r="N2053" s="131"/>
      <c r="O2053" s="131"/>
      <c r="P2053" s="131"/>
      <c r="Q2053" s="131"/>
      <c r="R2053" s="131"/>
      <c r="S2053" s="131"/>
      <c r="T2053" s="131"/>
      <c r="U2053" s="131"/>
    </row>
    <row r="2054" spans="1:21" x14ac:dyDescent="0.25">
      <c r="A2054" s="131"/>
      <c r="B2054" s="131"/>
      <c r="C2054" s="131"/>
      <c r="D2054" s="131"/>
      <c r="E2054" s="133"/>
      <c r="F2054" s="131"/>
      <c r="G2054" s="131"/>
      <c r="H2054" s="131"/>
      <c r="I2054" s="131"/>
      <c r="J2054" s="131"/>
      <c r="K2054" s="131"/>
      <c r="L2054" s="131"/>
      <c r="M2054" s="131"/>
      <c r="N2054" s="131"/>
      <c r="O2054" s="131"/>
      <c r="P2054" s="131"/>
      <c r="Q2054" s="131"/>
      <c r="R2054" s="131"/>
      <c r="S2054" s="131"/>
      <c r="T2054" s="131"/>
      <c r="U2054" s="131"/>
    </row>
    <row r="2055" spans="1:21" x14ac:dyDescent="0.25">
      <c r="A2055" s="131"/>
      <c r="B2055" s="131"/>
      <c r="C2055" s="131"/>
      <c r="D2055" s="131"/>
      <c r="E2055" s="133"/>
      <c r="F2055" s="131"/>
      <c r="G2055" s="131"/>
      <c r="H2055" s="131"/>
      <c r="I2055" s="131"/>
      <c r="J2055" s="131"/>
      <c r="K2055" s="131"/>
      <c r="L2055" s="131"/>
      <c r="M2055" s="131"/>
      <c r="N2055" s="131"/>
      <c r="O2055" s="131"/>
      <c r="P2055" s="131"/>
      <c r="Q2055" s="131"/>
      <c r="R2055" s="131"/>
      <c r="S2055" s="131"/>
      <c r="T2055" s="131"/>
      <c r="U2055" s="131"/>
    </row>
    <row r="2056" spans="1:21" x14ac:dyDescent="0.25">
      <c r="A2056" s="131"/>
      <c r="B2056" s="131"/>
      <c r="C2056" s="131"/>
      <c r="D2056" s="131"/>
      <c r="E2056" s="133"/>
      <c r="F2056" s="131"/>
      <c r="G2056" s="131"/>
      <c r="H2056" s="131"/>
      <c r="I2056" s="131"/>
      <c r="J2056" s="131"/>
      <c r="K2056" s="131"/>
      <c r="L2056" s="131"/>
      <c r="M2056" s="131"/>
      <c r="N2056" s="131"/>
      <c r="O2056" s="131"/>
      <c r="P2056" s="131"/>
      <c r="Q2056" s="131"/>
      <c r="R2056" s="131"/>
      <c r="S2056" s="131"/>
      <c r="T2056" s="131"/>
      <c r="U2056" s="131"/>
    </row>
    <row r="2057" spans="1:21" x14ac:dyDescent="0.25">
      <c r="A2057" s="131"/>
      <c r="B2057" s="131"/>
      <c r="C2057" s="131"/>
      <c r="D2057" s="131"/>
      <c r="E2057" s="133"/>
      <c r="F2057" s="131"/>
      <c r="G2057" s="131"/>
      <c r="H2057" s="131"/>
      <c r="I2057" s="131"/>
      <c r="J2057" s="131"/>
      <c r="K2057" s="131"/>
      <c r="L2057" s="131"/>
      <c r="M2057" s="131"/>
      <c r="N2057" s="131"/>
      <c r="O2057" s="131"/>
      <c r="P2057" s="131"/>
      <c r="Q2057" s="131"/>
      <c r="R2057" s="131"/>
      <c r="S2057" s="131"/>
      <c r="T2057" s="131"/>
      <c r="U2057" s="131"/>
    </row>
    <row r="2058" spans="1:21" x14ac:dyDescent="0.25">
      <c r="A2058" s="131"/>
      <c r="B2058" s="131"/>
      <c r="C2058" s="131"/>
      <c r="D2058" s="131"/>
      <c r="E2058" s="133"/>
      <c r="F2058" s="131"/>
      <c r="G2058" s="131"/>
      <c r="H2058" s="131"/>
      <c r="I2058" s="131"/>
      <c r="J2058" s="131"/>
      <c r="K2058" s="131"/>
      <c r="L2058" s="131"/>
      <c r="M2058" s="131"/>
      <c r="N2058" s="131"/>
      <c r="O2058" s="131"/>
      <c r="P2058" s="131"/>
      <c r="Q2058" s="131"/>
      <c r="R2058" s="131"/>
      <c r="S2058" s="131"/>
      <c r="T2058" s="131"/>
      <c r="U2058" s="131"/>
    </row>
    <row r="2059" spans="1:21" x14ac:dyDescent="0.25">
      <c r="A2059" s="131"/>
      <c r="B2059" s="131"/>
      <c r="C2059" s="131"/>
      <c r="D2059" s="131"/>
      <c r="E2059" s="133"/>
      <c r="F2059" s="131"/>
      <c r="G2059" s="131"/>
      <c r="H2059" s="131"/>
      <c r="I2059" s="131"/>
      <c r="J2059" s="131"/>
      <c r="K2059" s="131"/>
      <c r="L2059" s="131"/>
      <c r="M2059" s="131"/>
      <c r="N2059" s="131"/>
      <c r="O2059" s="131"/>
      <c r="P2059" s="131"/>
      <c r="Q2059" s="131"/>
      <c r="R2059" s="131"/>
      <c r="S2059" s="131"/>
      <c r="T2059" s="131"/>
      <c r="U2059" s="131"/>
    </row>
    <row r="2060" spans="1:21" x14ac:dyDescent="0.25">
      <c r="A2060" s="131"/>
      <c r="B2060" s="131"/>
      <c r="C2060" s="131"/>
      <c r="D2060" s="131"/>
      <c r="E2060" s="133"/>
      <c r="F2060" s="131"/>
      <c r="G2060" s="131"/>
      <c r="H2060" s="131"/>
      <c r="I2060" s="131"/>
      <c r="J2060" s="131"/>
      <c r="K2060" s="131"/>
      <c r="L2060" s="131"/>
      <c r="M2060" s="131"/>
      <c r="N2060" s="131"/>
      <c r="O2060" s="131"/>
      <c r="P2060" s="131"/>
      <c r="Q2060" s="131"/>
      <c r="R2060" s="131"/>
      <c r="S2060" s="131"/>
      <c r="T2060" s="131"/>
      <c r="U2060" s="1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"/>
  <sheetViews>
    <sheetView topLeftCell="A145" workbookViewId="0">
      <selection activeCell="F157" sqref="F157"/>
    </sheetView>
  </sheetViews>
  <sheetFormatPr defaultRowHeight="15" x14ac:dyDescent="0.25"/>
  <cols>
    <col min="2" max="2" width="12.5703125" bestFit="1" customWidth="1"/>
    <col min="4" max="4" width="10.7109375" bestFit="1" customWidth="1"/>
  </cols>
  <sheetData>
    <row r="1" spans="1:18" x14ac:dyDescent="0.25">
      <c r="A1" s="94" t="s">
        <v>14791</v>
      </c>
      <c r="B1" s="94" t="s">
        <v>14794</v>
      </c>
      <c r="C1" s="94" t="s">
        <v>74</v>
      </c>
      <c r="D1" s="94" t="s">
        <v>14792</v>
      </c>
      <c r="E1" s="94" t="s">
        <v>14793</v>
      </c>
    </row>
    <row r="2" spans="1:18" x14ac:dyDescent="0.25">
      <c r="A2" s="94" t="s">
        <v>14667</v>
      </c>
      <c r="B2" s="94">
        <v>4</v>
      </c>
      <c r="C2" s="94">
        <v>2</v>
      </c>
      <c r="D2" s="94">
        <v>78</v>
      </c>
      <c r="E2" s="120">
        <f>+C2/D2</f>
        <v>2.564102564102564E-2</v>
      </c>
    </row>
    <row r="3" spans="1:18" x14ac:dyDescent="0.25">
      <c r="D3" t="s">
        <v>14692</v>
      </c>
    </row>
    <row r="10" spans="1:18" ht="13.5" customHeight="1" x14ac:dyDescent="0.25"/>
    <row r="13" spans="1:18" x14ac:dyDescent="0.25">
      <c r="R13" t="s">
        <v>14797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34"/>
  <sheetViews>
    <sheetView workbookViewId="0">
      <selection activeCell="R10" sqref="R10"/>
    </sheetView>
  </sheetViews>
  <sheetFormatPr defaultRowHeight="15" x14ac:dyDescent="0.25"/>
  <cols>
    <col min="1" max="1" width="10.42578125" style="33" bestFit="1" customWidth="1"/>
    <col min="2" max="2" width="8.7109375" style="33" bestFit="1" customWidth="1"/>
    <col min="3" max="3" width="9" style="33" bestFit="1" customWidth="1"/>
    <col min="4" max="4" width="7.42578125" style="33" bestFit="1" customWidth="1"/>
    <col min="5" max="5" width="5.85546875" style="33" bestFit="1" customWidth="1"/>
    <col min="6" max="6" width="12.5703125" style="33" bestFit="1" customWidth="1"/>
    <col min="7" max="7" width="7.28515625" style="33" bestFit="1" customWidth="1"/>
    <col min="8" max="8" width="8.85546875" style="33" bestFit="1" customWidth="1"/>
    <col min="9" max="9" width="15.7109375" style="33" bestFit="1" customWidth="1"/>
    <col min="10" max="10" width="8.5703125" style="33" bestFit="1" customWidth="1"/>
    <col min="11" max="12" width="7.7109375" style="33" bestFit="1" customWidth="1"/>
    <col min="13" max="13" width="12.5703125" style="33" bestFit="1" customWidth="1"/>
    <col min="14" max="14" width="7.7109375" style="33" bestFit="1" customWidth="1"/>
    <col min="15" max="15" width="8.85546875" style="33" bestFit="1" customWidth="1"/>
    <col min="16" max="16" width="15.7109375" style="33" bestFit="1" customWidth="1"/>
    <col min="17" max="17" width="8.5703125" style="33" bestFit="1" customWidth="1"/>
    <col min="18" max="18" width="23.5703125" style="33" bestFit="1" customWidth="1"/>
    <col min="19" max="19" width="19.42578125" style="33" customWidth="1"/>
    <col min="20" max="20" width="15.7109375" style="33" bestFit="1" customWidth="1"/>
    <col min="21" max="21" width="6.5703125" style="33" bestFit="1" customWidth="1"/>
    <col min="22" max="22" width="10.42578125" style="33" bestFit="1" customWidth="1"/>
    <col min="23" max="23" width="9.85546875" style="33" bestFit="1" customWidth="1"/>
    <col min="24" max="24" width="9.28515625" style="33" bestFit="1" customWidth="1"/>
    <col min="25" max="25" width="10" style="33" bestFit="1" customWidth="1"/>
    <col min="26" max="16384" width="9.140625" style="33"/>
  </cols>
  <sheetData>
    <row r="1" spans="1:25" x14ac:dyDescent="0.25">
      <c r="K1" s="95">
        <v>0.3</v>
      </c>
      <c r="L1" s="95">
        <v>0.04</v>
      </c>
      <c r="M1" s="95">
        <v>0.3</v>
      </c>
      <c r="N1" s="96">
        <v>8.5000000000000006E-2</v>
      </c>
      <c r="O1" s="97">
        <v>1.4999999999999999E-2</v>
      </c>
      <c r="P1" s="97">
        <v>3.5000000000000003E-2</v>
      </c>
      <c r="Q1" s="95">
        <v>0.05</v>
      </c>
      <c r="T1" s="98"/>
      <c r="U1" s="98" t="s">
        <v>14681</v>
      </c>
      <c r="V1" s="98" t="s">
        <v>91</v>
      </c>
      <c r="W1" s="98" t="s">
        <v>14682</v>
      </c>
      <c r="X1" s="98" t="s">
        <v>14683</v>
      </c>
      <c r="Y1" s="98" t="s">
        <v>14684</v>
      </c>
    </row>
    <row r="2" spans="1:25" x14ac:dyDescent="0.25">
      <c r="A2" s="94" t="s">
        <v>57</v>
      </c>
      <c r="B2" s="99" t="s">
        <v>14685</v>
      </c>
      <c r="C2" s="99" t="s">
        <v>14686</v>
      </c>
      <c r="D2" s="100" t="s">
        <v>13624</v>
      </c>
      <c r="E2" s="100" t="s">
        <v>96</v>
      </c>
      <c r="F2" s="100" t="s">
        <v>14687</v>
      </c>
      <c r="G2" s="100" t="s">
        <v>56</v>
      </c>
      <c r="H2" s="100" t="s">
        <v>86</v>
      </c>
      <c r="I2" s="100" t="s">
        <v>14688</v>
      </c>
      <c r="J2" s="100" t="s">
        <v>14689</v>
      </c>
      <c r="K2" s="101" t="s">
        <v>13624</v>
      </c>
      <c r="L2" s="101" t="s">
        <v>96</v>
      </c>
      <c r="M2" s="101" t="s">
        <v>14687</v>
      </c>
      <c r="N2" s="101" t="s">
        <v>56</v>
      </c>
      <c r="O2" s="101" t="s">
        <v>86</v>
      </c>
      <c r="P2" s="101" t="s">
        <v>14688</v>
      </c>
      <c r="Q2" s="101" t="s">
        <v>14689</v>
      </c>
      <c r="T2" s="94" t="s">
        <v>13624</v>
      </c>
      <c r="U2" s="102">
        <v>0.3</v>
      </c>
      <c r="V2" s="103" t="e">
        <f ca="1">VLOOKUP($V$9,A3:D34,4,0)</f>
        <v>#N/A</v>
      </c>
      <c r="W2" s="98" t="e">
        <f t="shared" ref="W2:W8" ca="1" si="0">VLOOKUP($V$9,A3:B33,2,0)</f>
        <v>#N/A</v>
      </c>
      <c r="X2" s="98" t="e">
        <f t="shared" ref="X2:X8" ca="1" si="1">VLOOKUP($V$9,A3:C33,3,0)</f>
        <v>#N/A</v>
      </c>
      <c r="Y2" s="104" t="e">
        <f ca="1">V2/W2</f>
        <v>#N/A</v>
      </c>
    </row>
    <row r="3" spans="1:25" x14ac:dyDescent="0.25">
      <c r="A3" s="105">
        <v>46174</v>
      </c>
      <c r="B3" s="98">
        <f>IFERROR(VLOOKUP(A3,DSR!C9:R54,16,0),0)</f>
        <v>0</v>
      </c>
      <c r="C3" s="98">
        <f>IFERROR(VLOOKUP(A3,DSR!C9:Q54,15,0),0)</f>
        <v>0</v>
      </c>
      <c r="D3" s="98">
        <f>IFERROR(VLOOKUP(A3,DSR!C9:T54,18,0),0)</f>
        <v>0</v>
      </c>
      <c r="E3" s="98">
        <f>IFERROR(VLOOKUP(A3,DSR!C9:U54,19,0),0)</f>
        <v>0</v>
      </c>
      <c r="F3" s="98">
        <f>IFERROR(VLOOKUP(A3,DSR!C9:X54,22,0),0)</f>
        <v>0</v>
      </c>
      <c r="G3" s="98">
        <f>IFERROR(VLOOKUP(A3,DSR!C9:V54,20,0),0)</f>
        <v>0</v>
      </c>
      <c r="H3" s="98">
        <f>IFERROR(VLOOKUP(A3,DSR!C9:W54,21,0),0)</f>
        <v>0</v>
      </c>
      <c r="I3" s="98">
        <f>IFERROR(VLOOKUP(A3,DSR!C9:BE54,55,0),0)</f>
        <v>0</v>
      </c>
      <c r="J3" s="98">
        <f>IFERROR(VLOOKUP(A3,DSR!C9:BG54,57,0),0)</f>
        <v>0</v>
      </c>
      <c r="K3" s="104" t="e">
        <f>D3/B3</f>
        <v>#DIV/0!</v>
      </c>
      <c r="L3" s="104" t="e">
        <f>E3/B3</f>
        <v>#DIV/0!</v>
      </c>
      <c r="M3" s="104" t="e">
        <f>F3/B3</f>
        <v>#DIV/0!</v>
      </c>
      <c r="N3" s="104" t="e">
        <f>G3/B3</f>
        <v>#DIV/0!</v>
      </c>
      <c r="O3" s="104" t="e">
        <f>H3/B3</f>
        <v>#DIV/0!</v>
      </c>
      <c r="P3" s="104" t="e">
        <f>I3/C3</f>
        <v>#DIV/0!</v>
      </c>
      <c r="Q3" s="104" t="e">
        <f>J3/B3</f>
        <v>#DIV/0!</v>
      </c>
      <c r="T3" s="94" t="s">
        <v>96</v>
      </c>
      <c r="U3" s="102">
        <v>0.04</v>
      </c>
      <c r="V3" s="103" t="e">
        <f ca="1">VLOOKUP($V$9,A3:E34,5,0)</f>
        <v>#N/A</v>
      </c>
      <c r="W3" s="98" t="e">
        <f t="shared" ca="1" si="0"/>
        <v>#N/A</v>
      </c>
      <c r="X3" s="98" t="e">
        <f t="shared" ca="1" si="1"/>
        <v>#N/A</v>
      </c>
      <c r="Y3" s="104" t="e">
        <f t="shared" ref="Y3:Y8" ca="1" si="2">V3/W3</f>
        <v>#N/A</v>
      </c>
    </row>
    <row r="4" spans="1:25" x14ac:dyDescent="0.25">
      <c r="A4" s="105">
        <f>A3+1</f>
        <v>46175</v>
      </c>
      <c r="B4" s="98">
        <f>IFERROR(VLOOKUP(A4,DSR!C10:R55,16,0),0)</f>
        <v>0</v>
      </c>
      <c r="C4" s="98">
        <f>IFERROR(VLOOKUP(A4,DSR!C10:Q55,15,0),0)</f>
        <v>0</v>
      </c>
      <c r="D4" s="98">
        <f>IFERROR(VLOOKUP(A4,DSR!C10:T55,18,0),0)</f>
        <v>0</v>
      </c>
      <c r="E4" s="98">
        <f>IFERROR(VLOOKUP(A4,DSR!C10:U55,19,0),0)</f>
        <v>0</v>
      </c>
      <c r="F4" s="98">
        <f>IFERROR(VLOOKUP(A4,DSR!C10:X55,22,0),0)</f>
        <v>0</v>
      </c>
      <c r="G4" s="98">
        <f>IFERROR(VLOOKUP(A4,DSR!C10:V55,20,0),0)</f>
        <v>0</v>
      </c>
      <c r="H4" s="98">
        <f>IFERROR(VLOOKUP(A4,DSR!C10:W55,21,0),0)</f>
        <v>0</v>
      </c>
      <c r="I4" s="98">
        <f>IFERROR(VLOOKUP(A4,DSR!C10:BE55,55,0),0)</f>
        <v>0</v>
      </c>
      <c r="J4" s="98">
        <f>IFERROR(VLOOKUP(A4,DSR!C10:BG55,57,0),0)</f>
        <v>0</v>
      </c>
      <c r="K4" s="104" t="e">
        <f>D4/B4</f>
        <v>#DIV/0!</v>
      </c>
      <c r="L4" s="104" t="e">
        <f>E4/B4</f>
        <v>#DIV/0!</v>
      </c>
      <c r="M4" s="104" t="e">
        <f>F4/B4</f>
        <v>#DIV/0!</v>
      </c>
      <c r="N4" s="104" t="e">
        <f>G4/B4</f>
        <v>#DIV/0!</v>
      </c>
      <c r="O4" s="104" t="e">
        <f t="shared" ref="O4:P34" si="3">H4/B4</f>
        <v>#DIV/0!</v>
      </c>
      <c r="P4" s="104" t="e">
        <f t="shared" si="3"/>
        <v>#DIV/0!</v>
      </c>
      <c r="Q4" s="104" t="e">
        <f t="shared" ref="Q4:Q33" si="4">J4/B4</f>
        <v>#DIV/0!</v>
      </c>
      <c r="T4" s="94" t="s">
        <v>14687</v>
      </c>
      <c r="U4" s="102">
        <v>0.3</v>
      </c>
      <c r="V4" s="103" t="e">
        <f ca="1">VLOOKUP($V$9,A3:F34,6,0)</f>
        <v>#N/A</v>
      </c>
      <c r="W4" s="98" t="e">
        <f t="shared" ca="1" si="0"/>
        <v>#N/A</v>
      </c>
      <c r="X4" s="98" t="e">
        <f t="shared" ca="1" si="1"/>
        <v>#N/A</v>
      </c>
      <c r="Y4" s="104" t="e">
        <f t="shared" ca="1" si="2"/>
        <v>#N/A</v>
      </c>
    </row>
    <row r="5" spans="1:25" x14ac:dyDescent="0.25">
      <c r="A5" s="105">
        <f t="shared" ref="A5:A33" si="5">A4+1</f>
        <v>46176</v>
      </c>
      <c r="B5" s="98">
        <f>IFERROR(VLOOKUP(A5,DSR!C11:R56,16,0),0)</f>
        <v>0</v>
      </c>
      <c r="C5" s="98">
        <f>IFERROR(VLOOKUP(A5,DSR!C11:Q56,15,0),0)</f>
        <v>0</v>
      </c>
      <c r="D5" s="98">
        <f>IFERROR(VLOOKUP(A5,DSR!C11:T56,18,0),0)</f>
        <v>0</v>
      </c>
      <c r="E5" s="98">
        <f>IFERROR(VLOOKUP(A5,DSR!C11:U56,19,0),0)</f>
        <v>0</v>
      </c>
      <c r="F5" s="98">
        <f>IFERROR(VLOOKUP(A5,DSR!C11:X56,22,0),0)</f>
        <v>0</v>
      </c>
      <c r="G5" s="98">
        <f>IFERROR(VLOOKUP(A5,DSR!C11:V56,20,0),0)</f>
        <v>0</v>
      </c>
      <c r="H5" s="98">
        <f>IFERROR(VLOOKUP(A5,DSR!C11:W56,21,0),0)</f>
        <v>0</v>
      </c>
      <c r="I5" s="98">
        <f>IFERROR(VLOOKUP(A5,DSR!C11:BE56,55,0),0)</f>
        <v>0</v>
      </c>
      <c r="J5" s="98">
        <f>IFERROR(VLOOKUP(A5,DSR!C11:BG56,57,0),0)</f>
        <v>0</v>
      </c>
      <c r="K5" s="104" t="e">
        <f t="shared" ref="K5:K34" si="6">D5/B5</f>
        <v>#DIV/0!</v>
      </c>
      <c r="L5" s="104" t="e">
        <f t="shared" ref="L5:L34" si="7">E5/B5</f>
        <v>#DIV/0!</v>
      </c>
      <c r="M5" s="104" t="e">
        <f t="shared" ref="M5:M34" si="8">F5/B5</f>
        <v>#DIV/0!</v>
      </c>
      <c r="N5" s="104" t="e">
        <f t="shared" ref="N5:N34" si="9">G5/B5</f>
        <v>#DIV/0!</v>
      </c>
      <c r="O5" s="104" t="e">
        <f t="shared" si="3"/>
        <v>#DIV/0!</v>
      </c>
      <c r="P5" s="104" t="e">
        <f t="shared" si="3"/>
        <v>#DIV/0!</v>
      </c>
      <c r="Q5" s="104" t="e">
        <f t="shared" si="4"/>
        <v>#DIV/0!</v>
      </c>
      <c r="T5" s="94" t="s">
        <v>56</v>
      </c>
      <c r="U5" s="106">
        <v>8.5000000000000006E-2</v>
      </c>
      <c r="V5" s="103" t="e">
        <f ca="1">VLOOKUP($V$9,A3:G34,7,0)</f>
        <v>#N/A</v>
      </c>
      <c r="W5" s="98" t="e">
        <f t="shared" ca="1" si="0"/>
        <v>#N/A</v>
      </c>
      <c r="X5" s="98" t="e">
        <f t="shared" ca="1" si="1"/>
        <v>#N/A</v>
      </c>
      <c r="Y5" s="104" t="e">
        <f t="shared" ca="1" si="2"/>
        <v>#N/A</v>
      </c>
    </row>
    <row r="6" spans="1:25" x14ac:dyDescent="0.25">
      <c r="A6" s="105">
        <f t="shared" si="5"/>
        <v>46177</v>
      </c>
      <c r="B6" s="98">
        <f>IFERROR(VLOOKUP(A6,DSR!C12:R57,16,0),0)</f>
        <v>0</v>
      </c>
      <c r="C6" s="98">
        <f>IFERROR(VLOOKUP(A6,DSR!C12:Q57,15,0),0)</f>
        <v>0</v>
      </c>
      <c r="D6" s="98">
        <f>IFERROR(VLOOKUP(A6,DSR!C12:T57,18,0),0)</f>
        <v>0</v>
      </c>
      <c r="E6" s="98">
        <f>IFERROR(VLOOKUP(A6,DSR!C12:U57,19,0),0)</f>
        <v>0</v>
      </c>
      <c r="F6" s="98">
        <f>IFERROR(VLOOKUP(A6,DSR!C12:X57,22,0),0)</f>
        <v>0</v>
      </c>
      <c r="G6" s="98">
        <f>IFERROR(VLOOKUP(A6,DSR!C12:V57,20,0),0)</f>
        <v>0</v>
      </c>
      <c r="H6" s="98">
        <f>IFERROR(VLOOKUP(A6,DSR!C12:W57,21,0),0)</f>
        <v>0</v>
      </c>
      <c r="I6" s="98">
        <f>IFERROR(VLOOKUP(A6,DSR!C12:BE57,55,0),0)</f>
        <v>0</v>
      </c>
      <c r="J6" s="98">
        <f>IFERROR(VLOOKUP(A6,DSR!C12:BG57,57,0),0)</f>
        <v>0</v>
      </c>
      <c r="K6" s="104" t="e">
        <f t="shared" si="6"/>
        <v>#DIV/0!</v>
      </c>
      <c r="L6" s="104" t="e">
        <f t="shared" si="7"/>
        <v>#DIV/0!</v>
      </c>
      <c r="M6" s="104" t="e">
        <f t="shared" si="8"/>
        <v>#DIV/0!</v>
      </c>
      <c r="N6" s="104" t="e">
        <f t="shared" si="9"/>
        <v>#DIV/0!</v>
      </c>
      <c r="O6" s="104" t="e">
        <f t="shared" si="3"/>
        <v>#DIV/0!</v>
      </c>
      <c r="P6" s="104" t="e">
        <f t="shared" si="3"/>
        <v>#DIV/0!</v>
      </c>
      <c r="Q6" s="104" t="e">
        <f t="shared" si="4"/>
        <v>#DIV/0!</v>
      </c>
      <c r="T6" s="94" t="s">
        <v>86</v>
      </c>
      <c r="U6" s="107">
        <v>1.4999999999999999E-2</v>
      </c>
      <c r="V6" s="103" t="e">
        <f ca="1">VLOOKUP(V9,A3:H34,8,0)</f>
        <v>#N/A</v>
      </c>
      <c r="W6" s="98" t="e">
        <f t="shared" ca="1" si="0"/>
        <v>#N/A</v>
      </c>
      <c r="X6" s="98" t="e">
        <f t="shared" ca="1" si="1"/>
        <v>#N/A</v>
      </c>
      <c r="Y6" s="104" t="e">
        <f t="shared" ca="1" si="2"/>
        <v>#N/A</v>
      </c>
    </row>
    <row r="7" spans="1:25" x14ac:dyDescent="0.25">
      <c r="A7" s="105">
        <f t="shared" si="5"/>
        <v>46178</v>
      </c>
      <c r="B7" s="98">
        <f>IFERROR(VLOOKUP(A7,DSR!C13:R58,16,0),0)</f>
        <v>0</v>
      </c>
      <c r="C7" s="98">
        <f>IFERROR(VLOOKUP(A7,DSR!C13:Q58,15,0),0)</f>
        <v>0</v>
      </c>
      <c r="D7" s="98">
        <f>IFERROR(VLOOKUP(A7,DSR!C13:T58,18,0),0)</f>
        <v>0</v>
      </c>
      <c r="E7" s="98">
        <f>IFERROR(VLOOKUP(A7,DSR!C13:U58,19,0),0)</f>
        <v>0</v>
      </c>
      <c r="F7" s="98">
        <f>IFERROR(VLOOKUP(A7,DSR!C13:X58,22,0),0)</f>
        <v>0</v>
      </c>
      <c r="G7" s="98">
        <f>IFERROR(VLOOKUP(A7,DSR!C13:V58,20,0),0)</f>
        <v>0</v>
      </c>
      <c r="H7" s="98">
        <f>IFERROR(VLOOKUP(A7,DSR!C13:W58,21,0),0)</f>
        <v>0</v>
      </c>
      <c r="I7" s="98">
        <f>IFERROR(VLOOKUP(A7,DSR!C13:BE58,55,0),0)</f>
        <v>0</v>
      </c>
      <c r="J7" s="98">
        <f>IFERROR(VLOOKUP(A7,DSR!C13:BG58,57,0),0)</f>
        <v>0</v>
      </c>
      <c r="K7" s="104" t="e">
        <f t="shared" si="6"/>
        <v>#DIV/0!</v>
      </c>
      <c r="L7" s="104" t="e">
        <f t="shared" si="7"/>
        <v>#DIV/0!</v>
      </c>
      <c r="M7" s="104" t="e">
        <f t="shared" si="8"/>
        <v>#DIV/0!</v>
      </c>
      <c r="N7" s="104" t="e">
        <f t="shared" si="9"/>
        <v>#DIV/0!</v>
      </c>
      <c r="O7" s="104" t="e">
        <f t="shared" si="3"/>
        <v>#DIV/0!</v>
      </c>
      <c r="P7" s="104" t="e">
        <f t="shared" si="3"/>
        <v>#DIV/0!</v>
      </c>
      <c r="Q7" s="104" t="e">
        <f t="shared" si="4"/>
        <v>#DIV/0!</v>
      </c>
      <c r="T7" s="94" t="s">
        <v>14688</v>
      </c>
      <c r="U7" s="107">
        <v>3.5000000000000003E-2</v>
      </c>
      <c r="V7" s="103" t="e">
        <f ca="1">VLOOKUP(V9,A3:I34,9,0)</f>
        <v>#N/A</v>
      </c>
      <c r="W7" s="98" t="e">
        <f t="shared" ca="1" si="0"/>
        <v>#N/A</v>
      </c>
      <c r="X7" s="98" t="e">
        <f t="shared" ca="1" si="1"/>
        <v>#N/A</v>
      </c>
      <c r="Y7" s="104" t="e">
        <f ca="1">V7/X7</f>
        <v>#N/A</v>
      </c>
    </row>
    <row r="8" spans="1:25" x14ac:dyDescent="0.25">
      <c r="A8" s="105">
        <f t="shared" si="5"/>
        <v>46179</v>
      </c>
      <c r="B8" s="98">
        <f>IFERROR(VLOOKUP(A8,DSR!C14:R59,16,0),0)</f>
        <v>0</v>
      </c>
      <c r="C8" s="98">
        <f>IFERROR(VLOOKUP(A8,DSR!C14:Q59,15,0),0)</f>
        <v>0</v>
      </c>
      <c r="D8" s="98">
        <f>IFERROR(VLOOKUP(A8,DSR!C14:T59,18,0),0)</f>
        <v>0</v>
      </c>
      <c r="E8" s="98">
        <f>IFERROR(VLOOKUP(A8,DSR!C14:U59,19,0),0)</f>
        <v>0</v>
      </c>
      <c r="F8" s="98">
        <f>IFERROR(VLOOKUP(A8,DSR!C14:X59,22,0),0)</f>
        <v>0</v>
      </c>
      <c r="G8" s="98">
        <f>IFERROR(VLOOKUP(A8,DSR!C14:V59,20,0),0)</f>
        <v>0</v>
      </c>
      <c r="H8" s="98">
        <f>IFERROR(VLOOKUP(A8,DSR!C14:W59,21,0),0)</f>
        <v>0</v>
      </c>
      <c r="I8" s="98">
        <f>IFERROR(VLOOKUP(A8,DSR!C14:BE59,55,0),0)</f>
        <v>0</v>
      </c>
      <c r="J8" s="98">
        <f>IFERROR(VLOOKUP(A8,DSR!C14:BG59,57,0),0)</f>
        <v>0</v>
      </c>
      <c r="K8" s="104" t="e">
        <f t="shared" si="6"/>
        <v>#DIV/0!</v>
      </c>
      <c r="L8" s="104" t="e">
        <f t="shared" si="7"/>
        <v>#DIV/0!</v>
      </c>
      <c r="M8" s="104" t="e">
        <f t="shared" si="8"/>
        <v>#DIV/0!</v>
      </c>
      <c r="N8" s="104" t="e">
        <f t="shared" si="9"/>
        <v>#DIV/0!</v>
      </c>
      <c r="O8" s="104" t="e">
        <f t="shared" si="3"/>
        <v>#DIV/0!</v>
      </c>
      <c r="P8" s="104" t="e">
        <f t="shared" si="3"/>
        <v>#DIV/0!</v>
      </c>
      <c r="Q8" s="104" t="e">
        <f t="shared" si="4"/>
        <v>#DIV/0!</v>
      </c>
      <c r="T8" s="94" t="s">
        <v>14690</v>
      </c>
      <c r="U8" s="102">
        <v>0.05</v>
      </c>
      <c r="V8" s="103" t="e">
        <f ca="1">VLOOKUP(V9,A3:J34,10,0)</f>
        <v>#N/A</v>
      </c>
      <c r="W8" s="98" t="e">
        <f t="shared" ca="1" si="0"/>
        <v>#N/A</v>
      </c>
      <c r="X8" s="98" t="e">
        <f t="shared" ca="1" si="1"/>
        <v>#N/A</v>
      </c>
      <c r="Y8" s="104" t="e">
        <f t="shared" ca="1" si="2"/>
        <v>#N/A</v>
      </c>
    </row>
    <row r="9" spans="1:25" x14ac:dyDescent="0.25">
      <c r="A9" s="105">
        <f t="shared" si="5"/>
        <v>46180</v>
      </c>
      <c r="B9" s="98">
        <f>IFERROR(VLOOKUP(A9,DSR!C15:R60,16,0),0)</f>
        <v>0</v>
      </c>
      <c r="C9" s="98">
        <f>IFERROR(VLOOKUP(A9,DSR!C15:Q60,15,0),0)</f>
        <v>0</v>
      </c>
      <c r="D9" s="98">
        <f>IFERROR(VLOOKUP(A9,DSR!C15:T60,18,0),0)</f>
        <v>0</v>
      </c>
      <c r="E9" s="98">
        <f>IFERROR(VLOOKUP(A9,DSR!C15:U60,19,0),0)</f>
        <v>0</v>
      </c>
      <c r="F9" s="98">
        <f>IFERROR(VLOOKUP(A9,DSR!C15:X60,22,0),0)</f>
        <v>0</v>
      </c>
      <c r="G9" s="98">
        <f>IFERROR(VLOOKUP(A9,DSR!C15:V60,20,0),0)</f>
        <v>0</v>
      </c>
      <c r="H9" s="98">
        <f>IFERROR(VLOOKUP(A9,DSR!C15:W60,21,0),0)</f>
        <v>0</v>
      </c>
      <c r="I9" s="98">
        <f>IFERROR(VLOOKUP(A9,DSR!C15:BE60,55,0),0)</f>
        <v>0</v>
      </c>
      <c r="J9" s="98">
        <f>IFERROR(VLOOKUP(A9,DSR!C15:BG60,57,0),0)</f>
        <v>0</v>
      </c>
      <c r="K9" s="104" t="e">
        <f t="shared" si="6"/>
        <v>#DIV/0!</v>
      </c>
      <c r="L9" s="104" t="e">
        <f t="shared" si="7"/>
        <v>#DIV/0!</v>
      </c>
      <c r="M9" s="104" t="e">
        <f t="shared" si="8"/>
        <v>#DIV/0!</v>
      </c>
      <c r="N9" s="104" t="e">
        <f t="shared" si="9"/>
        <v>#DIV/0!</v>
      </c>
      <c r="O9" s="104" t="e">
        <f t="shared" si="3"/>
        <v>#DIV/0!</v>
      </c>
      <c r="P9" s="104" t="e">
        <f t="shared" si="3"/>
        <v>#DIV/0!</v>
      </c>
      <c r="Q9" s="104" t="e">
        <f t="shared" si="4"/>
        <v>#DIV/0!</v>
      </c>
      <c r="V9" s="29">
        <f ca="1">TODAY()</f>
        <v>46291</v>
      </c>
    </row>
    <row r="10" spans="1:25" x14ac:dyDescent="0.25">
      <c r="A10" s="105">
        <f t="shared" si="5"/>
        <v>46181</v>
      </c>
      <c r="B10" s="98">
        <f>IFERROR(VLOOKUP(A10,DSR!C16:R61,16,0),0)</f>
        <v>0</v>
      </c>
      <c r="C10" s="98">
        <f>IFERROR(VLOOKUP(A10,DSR!C16:Q61,15,0),0)</f>
        <v>0</v>
      </c>
      <c r="D10" s="98">
        <f>IFERROR(VLOOKUP(A10,DSR!C16:T61,18,0),0)</f>
        <v>0</v>
      </c>
      <c r="E10" s="98">
        <f>IFERROR(VLOOKUP(A10,DSR!C16:U61,19,0),0)</f>
        <v>0</v>
      </c>
      <c r="F10" s="98">
        <f>IFERROR(VLOOKUP(A10,DSR!C16:X61,22,0),0)</f>
        <v>0</v>
      </c>
      <c r="G10" s="98">
        <f>IFERROR(VLOOKUP(A10,DSR!C16:V61,20,0),0)</f>
        <v>0</v>
      </c>
      <c r="H10" s="98">
        <f>IFERROR(VLOOKUP(A10,DSR!C16:W61,21,0),0)</f>
        <v>0</v>
      </c>
      <c r="I10" s="98">
        <f>IFERROR(VLOOKUP(A10,DSR!C16:BE61,55,0),0)</f>
        <v>0</v>
      </c>
      <c r="J10" s="98">
        <f>IFERROR(VLOOKUP(A10,DSR!C16:BG61,57,0),0)</f>
        <v>0</v>
      </c>
      <c r="K10" s="104" t="e">
        <f t="shared" si="6"/>
        <v>#DIV/0!</v>
      </c>
      <c r="L10" s="104" t="e">
        <f t="shared" si="7"/>
        <v>#DIV/0!</v>
      </c>
      <c r="M10" s="104" t="e">
        <f t="shared" si="8"/>
        <v>#DIV/0!</v>
      </c>
      <c r="N10" s="104" t="e">
        <f t="shared" si="9"/>
        <v>#DIV/0!</v>
      </c>
      <c r="O10" s="104" t="e">
        <f t="shared" si="3"/>
        <v>#DIV/0!</v>
      </c>
      <c r="P10" s="104" t="e">
        <f t="shared" si="3"/>
        <v>#DIV/0!</v>
      </c>
      <c r="Q10" s="104" t="e">
        <f t="shared" si="4"/>
        <v>#DIV/0!</v>
      </c>
    </row>
    <row r="11" spans="1:25" x14ac:dyDescent="0.25">
      <c r="A11" s="105">
        <f t="shared" si="5"/>
        <v>46182</v>
      </c>
      <c r="B11" s="98">
        <f>IFERROR(VLOOKUP(A11,DSR!C17:R62,16,0),0)</f>
        <v>0</v>
      </c>
      <c r="C11" s="98">
        <f>IFERROR(VLOOKUP(A11,DSR!C17:Q62,15,0),0)</f>
        <v>0</v>
      </c>
      <c r="D11" s="98">
        <f>IFERROR(VLOOKUP(A11,DSR!C17:T62,18,0),0)</f>
        <v>0</v>
      </c>
      <c r="E11" s="98">
        <f>IFERROR(VLOOKUP(A11,DSR!C17:U62,19,0),0)</f>
        <v>0</v>
      </c>
      <c r="F11" s="98">
        <f>IFERROR(VLOOKUP(A11,DSR!C17:X62,22,0),0)</f>
        <v>0</v>
      </c>
      <c r="G11" s="98">
        <f>IFERROR(VLOOKUP(A11,DSR!C17:V62,20,0),0)</f>
        <v>0</v>
      </c>
      <c r="H11" s="98">
        <f>IFERROR(VLOOKUP(A11,DSR!C17:W62,21,0),0)</f>
        <v>0</v>
      </c>
      <c r="I11" s="98">
        <f>IFERROR(VLOOKUP(A11,DSR!C17:BE62,55,0),0)</f>
        <v>0</v>
      </c>
      <c r="J11" s="98">
        <f>IFERROR(VLOOKUP(A11,DSR!C17:BG62,57,0),0)</f>
        <v>0</v>
      </c>
      <c r="K11" s="104" t="e">
        <f t="shared" si="6"/>
        <v>#DIV/0!</v>
      </c>
      <c r="L11" s="104" t="e">
        <f t="shared" si="7"/>
        <v>#DIV/0!</v>
      </c>
      <c r="M11" s="104" t="e">
        <f t="shared" si="8"/>
        <v>#DIV/0!</v>
      </c>
      <c r="N11" s="104" t="e">
        <f t="shared" si="9"/>
        <v>#DIV/0!</v>
      </c>
      <c r="O11" s="104" t="e">
        <f t="shared" si="3"/>
        <v>#DIV/0!</v>
      </c>
      <c r="P11" s="104" t="e">
        <f t="shared" si="3"/>
        <v>#DIV/0!</v>
      </c>
      <c r="Q11" s="104" t="e">
        <f t="shared" si="4"/>
        <v>#DIV/0!</v>
      </c>
      <c r="T11" s="312" t="s">
        <v>14691</v>
      </c>
      <c r="U11" s="312"/>
      <c r="V11" s="312"/>
      <c r="W11" s="312"/>
      <c r="X11" s="312"/>
      <c r="Y11" s="312"/>
    </row>
    <row r="12" spans="1:25" x14ac:dyDescent="0.25">
      <c r="A12" s="105">
        <f t="shared" si="5"/>
        <v>46183</v>
      </c>
      <c r="B12" s="98">
        <f>IFERROR(VLOOKUP(A12,DSR!C18:R63,16,0),0)</f>
        <v>0</v>
      </c>
      <c r="C12" s="98">
        <f>IFERROR(VLOOKUP(A12,DSR!C18:Q63,15,0),0)</f>
        <v>0</v>
      </c>
      <c r="D12" s="98">
        <f>IFERROR(VLOOKUP(A12,DSR!C18:T63,18,0),0)</f>
        <v>0</v>
      </c>
      <c r="E12" s="98">
        <f>IFERROR(VLOOKUP(A12,DSR!C18:U63,19,0),0)</f>
        <v>0</v>
      </c>
      <c r="F12" s="98">
        <f>IFERROR(VLOOKUP(A12,DSR!C18:X63,22,0),0)</f>
        <v>0</v>
      </c>
      <c r="G12" s="98">
        <f>IFERROR(VLOOKUP(A12,DSR!C18:V63,20,0),0)</f>
        <v>0</v>
      </c>
      <c r="H12" s="98">
        <f>IFERROR(VLOOKUP(A12,DSR!C18:W63,21,0),0)</f>
        <v>0</v>
      </c>
      <c r="I12" s="98">
        <f>IFERROR(VLOOKUP(A12,DSR!C18:BE63,55,0),0)</f>
        <v>0</v>
      </c>
      <c r="J12" s="98">
        <f>IFERROR(VLOOKUP(A12,DSR!C18:BG63,57,0),0)</f>
        <v>0</v>
      </c>
      <c r="K12" s="104" t="e">
        <f t="shared" si="6"/>
        <v>#DIV/0!</v>
      </c>
      <c r="L12" s="104" t="e">
        <f t="shared" si="7"/>
        <v>#DIV/0!</v>
      </c>
      <c r="M12" s="104" t="e">
        <f t="shared" si="8"/>
        <v>#DIV/0!</v>
      </c>
      <c r="N12" s="104" t="e">
        <f t="shared" si="9"/>
        <v>#DIV/0!</v>
      </c>
      <c r="O12" s="104" t="e">
        <f t="shared" si="3"/>
        <v>#DIV/0!</v>
      </c>
      <c r="P12" s="104" t="e">
        <f t="shared" si="3"/>
        <v>#DIV/0!</v>
      </c>
      <c r="Q12" s="104" t="e">
        <f t="shared" si="4"/>
        <v>#DIV/0!</v>
      </c>
    </row>
    <row r="13" spans="1:25" x14ac:dyDescent="0.25">
      <c r="A13" s="105">
        <f t="shared" si="5"/>
        <v>46184</v>
      </c>
      <c r="B13" s="98">
        <f>IFERROR(VLOOKUP(A13,DSR!C19:R64,16,0),0)</f>
        <v>0</v>
      </c>
      <c r="C13" s="98">
        <f>IFERROR(VLOOKUP(A13,DSR!C19:Q64,15,0),0)</f>
        <v>0</v>
      </c>
      <c r="D13" s="98">
        <f>IFERROR(VLOOKUP(A13,DSR!C19:T64,18,0),0)</f>
        <v>0</v>
      </c>
      <c r="E13" s="98">
        <f>IFERROR(VLOOKUP(A13,DSR!C19:U64,19,0),0)</f>
        <v>0</v>
      </c>
      <c r="F13" s="98">
        <f>IFERROR(VLOOKUP(A13,DSR!C19:X64,22,0),0)</f>
        <v>0</v>
      </c>
      <c r="G13" s="98">
        <f>IFERROR(VLOOKUP(A13,DSR!C19:V64,20,0),0)</f>
        <v>0</v>
      </c>
      <c r="H13" s="98">
        <f>IFERROR(VLOOKUP(A13,DSR!C19:W64,21,0),0)</f>
        <v>0</v>
      </c>
      <c r="I13" s="98">
        <f>IFERROR(VLOOKUP(A13,DSR!C19:BE64,55,0),0)</f>
        <v>0</v>
      </c>
      <c r="J13" s="98">
        <f>IFERROR(VLOOKUP(A13,DSR!C19:BG64,57,0),0)</f>
        <v>0</v>
      </c>
      <c r="K13" s="104" t="e">
        <f t="shared" si="6"/>
        <v>#DIV/0!</v>
      </c>
      <c r="L13" s="104" t="e">
        <f t="shared" si="7"/>
        <v>#DIV/0!</v>
      </c>
      <c r="M13" s="104" t="e">
        <f t="shared" si="8"/>
        <v>#DIV/0!</v>
      </c>
      <c r="N13" s="104" t="e">
        <f t="shared" si="9"/>
        <v>#DIV/0!</v>
      </c>
      <c r="O13" s="104" t="e">
        <f t="shared" si="3"/>
        <v>#DIV/0!</v>
      </c>
      <c r="P13" s="104" t="e">
        <f t="shared" si="3"/>
        <v>#DIV/0!</v>
      </c>
      <c r="Q13" s="104" t="e">
        <f t="shared" si="4"/>
        <v>#DIV/0!</v>
      </c>
    </row>
    <row r="14" spans="1:25" x14ac:dyDescent="0.25">
      <c r="A14" s="105">
        <f t="shared" si="5"/>
        <v>46185</v>
      </c>
      <c r="B14" s="98">
        <f>IFERROR(VLOOKUP(A14,DSR!C20:R65,16,0),0)</f>
        <v>0</v>
      </c>
      <c r="C14" s="98">
        <f>IFERROR(VLOOKUP(A14,DSR!C20:Q65,15,0),0)</f>
        <v>0</v>
      </c>
      <c r="D14" s="98">
        <f>IFERROR(VLOOKUP(A14,DSR!C20:T65,18,0),0)</f>
        <v>0</v>
      </c>
      <c r="E14" s="98">
        <f>IFERROR(VLOOKUP(A14,DSR!C20:U65,19,0),0)</f>
        <v>0</v>
      </c>
      <c r="F14" s="98">
        <f>IFERROR(VLOOKUP(A14,DSR!C20:X65,22,0),0)</f>
        <v>0</v>
      </c>
      <c r="G14" s="98">
        <f>IFERROR(VLOOKUP(A14,DSR!C20:V65,20,0),0)</f>
        <v>0</v>
      </c>
      <c r="H14" s="98">
        <f>IFERROR(VLOOKUP(A14,DSR!C20:W65,21,0),0)</f>
        <v>0</v>
      </c>
      <c r="I14" s="98">
        <f>IFERROR(VLOOKUP(A14,DSR!C20:BE65,55,0),0)</f>
        <v>0</v>
      </c>
      <c r="J14" s="98">
        <f>IFERROR(VLOOKUP(A14,DSR!C20:BG65,57,0),0)</f>
        <v>0</v>
      </c>
      <c r="K14" s="104" t="e">
        <f t="shared" si="6"/>
        <v>#DIV/0!</v>
      </c>
      <c r="L14" s="104" t="e">
        <f t="shared" si="7"/>
        <v>#DIV/0!</v>
      </c>
      <c r="M14" s="104" t="e">
        <f t="shared" si="8"/>
        <v>#DIV/0!</v>
      </c>
      <c r="N14" s="104" t="e">
        <f t="shared" si="9"/>
        <v>#DIV/0!</v>
      </c>
      <c r="O14" s="104" t="e">
        <f t="shared" si="3"/>
        <v>#DIV/0!</v>
      </c>
      <c r="P14" s="104" t="e">
        <f t="shared" si="3"/>
        <v>#DIV/0!</v>
      </c>
      <c r="Q14" s="104" t="e">
        <f t="shared" si="4"/>
        <v>#DIV/0!</v>
      </c>
    </row>
    <row r="15" spans="1:25" x14ac:dyDescent="0.25">
      <c r="A15" s="105">
        <f t="shared" si="5"/>
        <v>46186</v>
      </c>
      <c r="B15" s="98">
        <f>IFERROR(VLOOKUP(A15,DSR!C21:R66,16,0),0)</f>
        <v>0</v>
      </c>
      <c r="C15" s="98">
        <f>IFERROR(VLOOKUP(A15,DSR!C21:Q66,15,0),0)</f>
        <v>0</v>
      </c>
      <c r="D15" s="98">
        <f>IFERROR(VLOOKUP(A15,DSR!C21:T66,18,0),0)</f>
        <v>0</v>
      </c>
      <c r="E15" s="98">
        <f>IFERROR(VLOOKUP(A15,DSR!C21:U66,19,0),0)</f>
        <v>0</v>
      </c>
      <c r="F15" s="98">
        <f>IFERROR(VLOOKUP(A15,DSR!C21:X66,22,0),0)</f>
        <v>0</v>
      </c>
      <c r="G15" s="98">
        <f>IFERROR(VLOOKUP(A15,DSR!C21:V66,20,0),0)</f>
        <v>0</v>
      </c>
      <c r="H15" s="98">
        <f>IFERROR(VLOOKUP(A15,DSR!C21:W66,21,0),0)</f>
        <v>0</v>
      </c>
      <c r="I15" s="98">
        <f>IFERROR(VLOOKUP(A15,DSR!C21:BE66,55,0),0)</f>
        <v>0</v>
      </c>
      <c r="J15" s="98">
        <f>IFERROR(VLOOKUP(A15,DSR!C21:BG66,57,0),0)</f>
        <v>0</v>
      </c>
      <c r="K15" s="104" t="e">
        <f t="shared" si="6"/>
        <v>#DIV/0!</v>
      </c>
      <c r="L15" s="104" t="e">
        <f t="shared" si="7"/>
        <v>#DIV/0!</v>
      </c>
      <c r="M15" s="104" t="e">
        <f t="shared" si="8"/>
        <v>#DIV/0!</v>
      </c>
      <c r="N15" s="104" t="e">
        <f t="shared" si="9"/>
        <v>#DIV/0!</v>
      </c>
      <c r="O15" s="104" t="e">
        <f t="shared" si="3"/>
        <v>#DIV/0!</v>
      </c>
      <c r="P15" s="104" t="e">
        <f t="shared" si="3"/>
        <v>#DIV/0!</v>
      </c>
      <c r="Q15" s="104" t="e">
        <f t="shared" si="4"/>
        <v>#DIV/0!</v>
      </c>
    </row>
    <row r="16" spans="1:25" x14ac:dyDescent="0.25">
      <c r="A16" s="105">
        <f t="shared" si="5"/>
        <v>46187</v>
      </c>
      <c r="B16" s="98">
        <f>IFERROR(VLOOKUP(A16,DSR!C22:R67,16,0),0)</f>
        <v>0</v>
      </c>
      <c r="C16" s="98">
        <f>IFERROR(VLOOKUP(A16,DSR!C22:Q67,15,0),0)</f>
        <v>0</v>
      </c>
      <c r="D16" s="98">
        <f>IFERROR(VLOOKUP(A16,DSR!C22:T67,18,0),0)</f>
        <v>0</v>
      </c>
      <c r="E16" s="98">
        <f>IFERROR(VLOOKUP(A16,DSR!C22:U67,19,0),0)</f>
        <v>0</v>
      </c>
      <c r="F16" s="98">
        <f>IFERROR(VLOOKUP(A16,DSR!C22:X67,22,0),0)</f>
        <v>0</v>
      </c>
      <c r="G16" s="98">
        <f>IFERROR(VLOOKUP(A16,DSR!C22:V67,20,0),0)</f>
        <v>0</v>
      </c>
      <c r="H16" s="98">
        <f>IFERROR(VLOOKUP(A16,DSR!C22:W67,21,0),0)</f>
        <v>0</v>
      </c>
      <c r="I16" s="98">
        <f>IFERROR(VLOOKUP(A16,DSR!C22:BE67,55,0),0)</f>
        <v>0</v>
      </c>
      <c r="J16" s="98">
        <f>IFERROR(VLOOKUP(A16,DSR!C22:BG67,57,0),0)</f>
        <v>0</v>
      </c>
      <c r="K16" s="104" t="e">
        <f t="shared" si="6"/>
        <v>#DIV/0!</v>
      </c>
      <c r="L16" s="104" t="e">
        <f t="shared" si="7"/>
        <v>#DIV/0!</v>
      </c>
      <c r="M16" s="104" t="e">
        <f t="shared" si="8"/>
        <v>#DIV/0!</v>
      </c>
      <c r="N16" s="104" t="e">
        <f t="shared" si="9"/>
        <v>#DIV/0!</v>
      </c>
      <c r="O16" s="104" t="e">
        <f t="shared" si="3"/>
        <v>#DIV/0!</v>
      </c>
      <c r="P16" s="104" t="e">
        <f t="shared" si="3"/>
        <v>#DIV/0!</v>
      </c>
      <c r="Q16" s="104" t="e">
        <f t="shared" si="4"/>
        <v>#DIV/0!</v>
      </c>
    </row>
    <row r="17" spans="1:17" x14ac:dyDescent="0.25">
      <c r="A17" s="105">
        <f t="shared" si="5"/>
        <v>46188</v>
      </c>
      <c r="B17" s="98">
        <f>IFERROR(VLOOKUP(A17,DSR!C23:R68,16,0),0)</f>
        <v>0</v>
      </c>
      <c r="C17" s="98">
        <f>IFERROR(VLOOKUP(A17,DSR!C23:Q68,15,0),0)</f>
        <v>0</v>
      </c>
      <c r="D17" s="98">
        <f>IFERROR(VLOOKUP(A17,DSR!C23:T68,18,0),0)</f>
        <v>0</v>
      </c>
      <c r="E17" s="98">
        <f>IFERROR(VLOOKUP(A17,DSR!C23:U68,19,0),0)</f>
        <v>0</v>
      </c>
      <c r="F17" s="98">
        <f>IFERROR(VLOOKUP(A17,DSR!C23:X68,22,0),0)</f>
        <v>0</v>
      </c>
      <c r="G17" s="98">
        <f>IFERROR(VLOOKUP(A17,DSR!C23:V68,20,0),0)</f>
        <v>0</v>
      </c>
      <c r="H17" s="98">
        <f>IFERROR(VLOOKUP(A17,DSR!C23:W68,21,0),0)</f>
        <v>0</v>
      </c>
      <c r="I17" s="98">
        <f>IFERROR(VLOOKUP(A17,DSR!C23:BE68,55,0),0)</f>
        <v>0</v>
      </c>
      <c r="J17" s="98">
        <f>IFERROR(VLOOKUP(A17,DSR!C23:BG68,57,0),0)</f>
        <v>0</v>
      </c>
      <c r="K17" s="104" t="e">
        <f t="shared" si="6"/>
        <v>#DIV/0!</v>
      </c>
      <c r="L17" s="104" t="e">
        <f t="shared" si="7"/>
        <v>#DIV/0!</v>
      </c>
      <c r="M17" s="104" t="e">
        <f t="shared" si="8"/>
        <v>#DIV/0!</v>
      </c>
      <c r="N17" s="104" t="e">
        <f t="shared" si="9"/>
        <v>#DIV/0!</v>
      </c>
      <c r="O17" s="104" t="e">
        <f t="shared" si="3"/>
        <v>#DIV/0!</v>
      </c>
      <c r="P17" s="104" t="e">
        <f t="shared" si="3"/>
        <v>#DIV/0!</v>
      </c>
      <c r="Q17" s="104" t="e">
        <f t="shared" si="4"/>
        <v>#DIV/0!</v>
      </c>
    </row>
    <row r="18" spans="1:17" x14ac:dyDescent="0.25">
      <c r="A18" s="105">
        <f t="shared" si="5"/>
        <v>46189</v>
      </c>
      <c r="B18" s="98">
        <f>IFERROR(VLOOKUP(A18,DSR!C24:R69,16,0),0)</f>
        <v>0</v>
      </c>
      <c r="C18" s="98">
        <f>IFERROR(VLOOKUP(A18,DSR!C24:Q69,15,0),0)</f>
        <v>0</v>
      </c>
      <c r="D18" s="98">
        <f>IFERROR(VLOOKUP(A18,DSR!C24:T69,18,0),0)</f>
        <v>0</v>
      </c>
      <c r="E18" s="98">
        <f>IFERROR(VLOOKUP(A18,DSR!C24:U69,19,0),0)</f>
        <v>0</v>
      </c>
      <c r="F18" s="98">
        <f>IFERROR(VLOOKUP(A18,DSR!C24:X69,22,0),0)</f>
        <v>0</v>
      </c>
      <c r="G18" s="98">
        <f>IFERROR(VLOOKUP(A18,DSR!C24:V69,20,0),0)</f>
        <v>0</v>
      </c>
      <c r="H18" s="98">
        <f>IFERROR(VLOOKUP(A18,DSR!C24:W69,21,0),0)</f>
        <v>0</v>
      </c>
      <c r="I18" s="98">
        <f>IFERROR(VLOOKUP(A18,DSR!C24:BE69,55,0),0)</f>
        <v>0</v>
      </c>
      <c r="J18" s="98">
        <f>IFERROR(VLOOKUP(A18,DSR!C24:BG69,57,0),0)</f>
        <v>0</v>
      </c>
      <c r="K18" s="104" t="e">
        <f t="shared" si="6"/>
        <v>#DIV/0!</v>
      </c>
      <c r="L18" s="104" t="e">
        <f t="shared" si="7"/>
        <v>#DIV/0!</v>
      </c>
      <c r="M18" s="104" t="e">
        <f t="shared" si="8"/>
        <v>#DIV/0!</v>
      </c>
      <c r="N18" s="104" t="e">
        <f t="shared" si="9"/>
        <v>#DIV/0!</v>
      </c>
      <c r="O18" s="104" t="e">
        <f t="shared" si="3"/>
        <v>#DIV/0!</v>
      </c>
      <c r="P18" s="104" t="e">
        <f t="shared" si="3"/>
        <v>#DIV/0!</v>
      </c>
      <c r="Q18" s="104" t="e">
        <f t="shared" si="4"/>
        <v>#DIV/0!</v>
      </c>
    </row>
    <row r="19" spans="1:17" x14ac:dyDescent="0.25">
      <c r="A19" s="105">
        <f t="shared" si="5"/>
        <v>46190</v>
      </c>
      <c r="B19" s="98">
        <f>IFERROR(VLOOKUP(A19,DSR!C25:R70,16,0),0)</f>
        <v>0</v>
      </c>
      <c r="C19" s="98">
        <f>IFERROR(VLOOKUP(A19,DSR!C25:Q70,15,0),0)</f>
        <v>0</v>
      </c>
      <c r="D19" s="98">
        <f>IFERROR(VLOOKUP(A19,DSR!C25:T70,18,0),0)</f>
        <v>0</v>
      </c>
      <c r="E19" s="98">
        <f>IFERROR(VLOOKUP(A19,DSR!C25:U70,19,0),0)</f>
        <v>0</v>
      </c>
      <c r="F19" s="98">
        <f>IFERROR(VLOOKUP(A19,DSR!C25:X70,22,0),0)</f>
        <v>0</v>
      </c>
      <c r="G19" s="98">
        <f>IFERROR(VLOOKUP(A19,DSR!C25:V70,20,0),0)</f>
        <v>0</v>
      </c>
      <c r="H19" s="98">
        <f>IFERROR(VLOOKUP(A19,DSR!C25:W70,21,0),0)</f>
        <v>0</v>
      </c>
      <c r="I19" s="98">
        <f>IFERROR(VLOOKUP(A19,DSR!C25:BE70,55,0),0)</f>
        <v>0</v>
      </c>
      <c r="J19" s="98">
        <f>IFERROR(VLOOKUP(A19,DSR!C25:BG70,57,0),0)</f>
        <v>0</v>
      </c>
      <c r="K19" s="104" t="e">
        <f>D19/B19</f>
        <v>#DIV/0!</v>
      </c>
      <c r="L19" s="104" t="e">
        <f>E19/B19</f>
        <v>#DIV/0!</v>
      </c>
      <c r="M19" s="104" t="e">
        <f>F19/B19</f>
        <v>#DIV/0!</v>
      </c>
      <c r="N19" s="104" t="e">
        <f>G19/B19</f>
        <v>#DIV/0!</v>
      </c>
      <c r="O19" s="104" t="e">
        <f>H19/B19</f>
        <v>#DIV/0!</v>
      </c>
      <c r="P19" s="104" t="e">
        <f>I19/C19</f>
        <v>#DIV/0!</v>
      </c>
      <c r="Q19" s="104" t="e">
        <f>J19/B19</f>
        <v>#DIV/0!</v>
      </c>
    </row>
    <row r="20" spans="1:17" x14ac:dyDescent="0.25">
      <c r="A20" s="105">
        <f t="shared" si="5"/>
        <v>46191</v>
      </c>
      <c r="B20" s="98">
        <f>IFERROR(VLOOKUP(A20,DSR!C26:R71,16,0),0)</f>
        <v>0</v>
      </c>
      <c r="C20" s="98">
        <f>IFERROR(VLOOKUP(A20,DSR!C26:Q71,15,0),0)</f>
        <v>0</v>
      </c>
      <c r="D20" s="98">
        <f>IFERROR(VLOOKUP(A20,DSR!C26:T71,18,0),0)</f>
        <v>0</v>
      </c>
      <c r="E20" s="98">
        <f>IFERROR(VLOOKUP(A20,DSR!C26:U71,19,0),0)</f>
        <v>0</v>
      </c>
      <c r="F20" s="98">
        <f>IFERROR(VLOOKUP(A20,DSR!C26:X71,22,0),0)</f>
        <v>0</v>
      </c>
      <c r="G20" s="98">
        <f>IFERROR(VLOOKUP(A20,DSR!C26:V71,20,0),0)</f>
        <v>0</v>
      </c>
      <c r="H20" s="98">
        <f>IFERROR(VLOOKUP(A20,DSR!C26:W71,21,0),0)</f>
        <v>0</v>
      </c>
      <c r="I20" s="98">
        <f>IFERROR(VLOOKUP(A20,DSR!C26:BE71,55,0),0)</f>
        <v>0</v>
      </c>
      <c r="J20" s="98">
        <f>IFERROR(VLOOKUP(A20,DSR!C26:BG71,57,0),0)</f>
        <v>0</v>
      </c>
      <c r="K20" s="104" t="e">
        <f>D20/B20</f>
        <v>#DIV/0!</v>
      </c>
      <c r="L20" s="104" t="e">
        <f>E20/B20</f>
        <v>#DIV/0!</v>
      </c>
      <c r="M20" s="104" t="e">
        <f>F20/B20</f>
        <v>#DIV/0!</v>
      </c>
      <c r="N20" s="104" t="e">
        <f>G20/B20</f>
        <v>#DIV/0!</v>
      </c>
      <c r="O20" s="104" t="e">
        <f>H20/B20</f>
        <v>#DIV/0!</v>
      </c>
      <c r="P20" s="104" t="e">
        <f>I20/C20</f>
        <v>#DIV/0!</v>
      </c>
      <c r="Q20" s="104" t="e">
        <f>J20/B20</f>
        <v>#DIV/0!</v>
      </c>
    </row>
    <row r="21" spans="1:17" x14ac:dyDescent="0.25">
      <c r="A21" s="105">
        <f t="shared" si="5"/>
        <v>46192</v>
      </c>
      <c r="B21" s="98">
        <f>IFERROR(VLOOKUP(A21,DSR!C27:R72,16,0),0)</f>
        <v>0</v>
      </c>
      <c r="C21" s="98">
        <f>IFERROR(VLOOKUP(A21,DSR!C27:Q72,15,0),0)</f>
        <v>0</v>
      </c>
      <c r="D21" s="98">
        <f>IFERROR(VLOOKUP(A21,DSR!C27:T72,18,0),0)</f>
        <v>0</v>
      </c>
      <c r="E21" s="98">
        <f>IFERROR(VLOOKUP(A21,DSR!C27:U72,19,0),0)</f>
        <v>0</v>
      </c>
      <c r="F21" s="98">
        <f>IFERROR(VLOOKUP(A21,DSR!C27:X72,22,0),0)</f>
        <v>0</v>
      </c>
      <c r="G21" s="98">
        <f>IFERROR(VLOOKUP(A21,DSR!C27:V72,20,0),0)</f>
        <v>0</v>
      </c>
      <c r="H21" s="98">
        <f>IFERROR(VLOOKUP(A21,DSR!C27:W72,21,0),0)</f>
        <v>0</v>
      </c>
      <c r="I21" s="98">
        <f>IFERROR(VLOOKUP(A21,DSR!C27:BE72,55,0),0)</f>
        <v>0</v>
      </c>
      <c r="J21" s="98">
        <f>IFERROR(VLOOKUP(A21,DSR!C27:BG72,57,0),0)</f>
        <v>0</v>
      </c>
      <c r="K21" s="104" t="e">
        <f t="shared" si="6"/>
        <v>#DIV/0!</v>
      </c>
      <c r="L21" s="104" t="e">
        <f t="shared" si="7"/>
        <v>#DIV/0!</v>
      </c>
      <c r="M21" s="104" t="e">
        <f t="shared" si="8"/>
        <v>#DIV/0!</v>
      </c>
      <c r="N21" s="104" t="e">
        <f t="shared" si="9"/>
        <v>#DIV/0!</v>
      </c>
      <c r="O21" s="104" t="e">
        <f t="shared" si="3"/>
        <v>#DIV/0!</v>
      </c>
      <c r="P21" s="104" t="e">
        <f t="shared" si="3"/>
        <v>#DIV/0!</v>
      </c>
      <c r="Q21" s="104" t="e">
        <f t="shared" si="4"/>
        <v>#DIV/0!</v>
      </c>
    </row>
    <row r="22" spans="1:17" x14ac:dyDescent="0.25">
      <c r="A22" s="105">
        <f t="shared" si="5"/>
        <v>46193</v>
      </c>
      <c r="B22" s="98">
        <f>IFERROR(VLOOKUP(A22,DSR!C28:R73,16,0),0)</f>
        <v>0</v>
      </c>
      <c r="C22" s="98">
        <f>IFERROR(VLOOKUP(A22,DSR!C28:Q73,15,0),0)</f>
        <v>0</v>
      </c>
      <c r="D22" s="98">
        <f>IFERROR(VLOOKUP(A22,DSR!C28:T73,18,0),0)</f>
        <v>0</v>
      </c>
      <c r="E22" s="98">
        <f>IFERROR(VLOOKUP(A22,DSR!C28:U73,19,0),0)</f>
        <v>0</v>
      </c>
      <c r="F22" s="98">
        <f>IFERROR(VLOOKUP(A22,DSR!C28:X73,22,0),0)</f>
        <v>0</v>
      </c>
      <c r="G22" s="98">
        <f>IFERROR(VLOOKUP(A22,DSR!C28:V73,20,0),0)</f>
        <v>0</v>
      </c>
      <c r="H22" s="98">
        <f>IFERROR(VLOOKUP(A22,DSR!C28:W73,21,0),0)</f>
        <v>0</v>
      </c>
      <c r="I22" s="98">
        <f>IFERROR(VLOOKUP(A22,DSR!C28:BE73,55,0),0)</f>
        <v>0</v>
      </c>
      <c r="J22" s="98">
        <f>IFERROR(VLOOKUP(A22,DSR!C28:BG73,57,0),0)</f>
        <v>0</v>
      </c>
      <c r="K22" s="104" t="e">
        <f t="shared" si="6"/>
        <v>#DIV/0!</v>
      </c>
      <c r="L22" s="104" t="e">
        <f t="shared" si="7"/>
        <v>#DIV/0!</v>
      </c>
      <c r="M22" s="104" t="e">
        <f t="shared" si="8"/>
        <v>#DIV/0!</v>
      </c>
      <c r="N22" s="104" t="e">
        <f t="shared" si="9"/>
        <v>#DIV/0!</v>
      </c>
      <c r="O22" s="104" t="e">
        <f t="shared" si="3"/>
        <v>#DIV/0!</v>
      </c>
      <c r="P22" s="104" t="e">
        <f t="shared" si="3"/>
        <v>#DIV/0!</v>
      </c>
      <c r="Q22" s="104" t="e">
        <f t="shared" si="4"/>
        <v>#DIV/0!</v>
      </c>
    </row>
    <row r="23" spans="1:17" x14ac:dyDescent="0.25">
      <c r="A23" s="105">
        <f t="shared" si="5"/>
        <v>46194</v>
      </c>
      <c r="B23" s="98">
        <f>IFERROR(VLOOKUP(A23,DSR!C29:R74,16,0),0)</f>
        <v>0</v>
      </c>
      <c r="C23" s="98">
        <f>IFERROR(VLOOKUP(A23,DSR!C29:Q74,15,0),0)</f>
        <v>0</v>
      </c>
      <c r="D23" s="98">
        <f>IFERROR(VLOOKUP(A23,DSR!C29:T74,18,0),0)</f>
        <v>0</v>
      </c>
      <c r="E23" s="98">
        <f>IFERROR(VLOOKUP(A23,DSR!C29:U74,19,0),0)</f>
        <v>0</v>
      </c>
      <c r="F23" s="98">
        <f>IFERROR(VLOOKUP(A23,DSR!C29:X74,22,0),0)</f>
        <v>0</v>
      </c>
      <c r="G23" s="98">
        <f>IFERROR(VLOOKUP(A23,DSR!C29:V74,20,0),0)</f>
        <v>0</v>
      </c>
      <c r="H23" s="98">
        <f>IFERROR(VLOOKUP(A23,DSR!C29:W74,21,0),0)</f>
        <v>0</v>
      </c>
      <c r="I23" s="98">
        <f>IFERROR(VLOOKUP(A23,DSR!C29:BE74,55,0),0)</f>
        <v>0</v>
      </c>
      <c r="J23" s="98">
        <f>IFERROR(VLOOKUP(A23,DSR!C29:BG74,57,0),0)</f>
        <v>0</v>
      </c>
      <c r="K23" s="104" t="e">
        <f t="shared" si="6"/>
        <v>#DIV/0!</v>
      </c>
      <c r="L23" s="104" t="e">
        <f t="shared" si="7"/>
        <v>#DIV/0!</v>
      </c>
      <c r="M23" s="104" t="e">
        <f t="shared" si="8"/>
        <v>#DIV/0!</v>
      </c>
      <c r="N23" s="104" t="e">
        <f t="shared" si="9"/>
        <v>#DIV/0!</v>
      </c>
      <c r="O23" s="104" t="e">
        <f t="shared" si="3"/>
        <v>#DIV/0!</v>
      </c>
      <c r="P23" s="104" t="e">
        <f t="shared" si="3"/>
        <v>#DIV/0!</v>
      </c>
      <c r="Q23" s="104" t="e">
        <f t="shared" si="4"/>
        <v>#DIV/0!</v>
      </c>
    </row>
    <row r="24" spans="1:17" x14ac:dyDescent="0.25">
      <c r="A24" s="105">
        <f t="shared" si="5"/>
        <v>46195</v>
      </c>
      <c r="B24" s="98">
        <f>IFERROR(VLOOKUP(A24,DSR!C30:R75,16,0),0)</f>
        <v>0</v>
      </c>
      <c r="C24" s="98">
        <f>IFERROR(VLOOKUP(A24,DSR!C30:Q75,15,0),0)</f>
        <v>0</v>
      </c>
      <c r="D24" s="98">
        <f>IFERROR(VLOOKUP(A24,DSR!C30:T75,18,0),0)</f>
        <v>0</v>
      </c>
      <c r="E24" s="98">
        <f>IFERROR(VLOOKUP(A24,DSR!C30:U75,19,0),0)</f>
        <v>0</v>
      </c>
      <c r="F24" s="98">
        <f>IFERROR(VLOOKUP(A24,DSR!C30:X75,22,0),0)</f>
        <v>0</v>
      </c>
      <c r="G24" s="98">
        <f>IFERROR(VLOOKUP(A24,DSR!C30:V75,20,0),0)</f>
        <v>0</v>
      </c>
      <c r="H24" s="98">
        <f>IFERROR(VLOOKUP(A24,DSR!C30:W75,21,0),0)</f>
        <v>0</v>
      </c>
      <c r="I24" s="98">
        <f>IFERROR(VLOOKUP(A24,DSR!C30:BE75,55,0),0)</f>
        <v>0</v>
      </c>
      <c r="J24" s="98">
        <f>IFERROR(VLOOKUP(A24,DSR!C30:BG75,57,0),0)</f>
        <v>0</v>
      </c>
      <c r="K24" s="104" t="e">
        <f t="shared" si="6"/>
        <v>#DIV/0!</v>
      </c>
      <c r="L24" s="104" t="e">
        <f t="shared" si="7"/>
        <v>#DIV/0!</v>
      </c>
      <c r="M24" s="104" t="e">
        <f t="shared" si="8"/>
        <v>#DIV/0!</v>
      </c>
      <c r="N24" s="104" t="e">
        <f t="shared" si="9"/>
        <v>#DIV/0!</v>
      </c>
      <c r="O24" s="104" t="e">
        <f t="shared" si="3"/>
        <v>#DIV/0!</v>
      </c>
      <c r="P24" s="104" t="e">
        <f t="shared" si="3"/>
        <v>#DIV/0!</v>
      </c>
      <c r="Q24" s="104" t="e">
        <f t="shared" si="4"/>
        <v>#DIV/0!</v>
      </c>
    </row>
    <row r="25" spans="1:17" x14ac:dyDescent="0.25">
      <c r="A25" s="105">
        <f t="shared" si="5"/>
        <v>46196</v>
      </c>
      <c r="B25" s="98">
        <f>IFERROR(VLOOKUP(A25,DSR!C31:R76,16,0),0)</f>
        <v>0</v>
      </c>
      <c r="C25" s="98">
        <f>IFERROR(VLOOKUP(A25,DSR!C31:Q76,15,0),0)</f>
        <v>0</v>
      </c>
      <c r="D25" s="98">
        <f>IFERROR(VLOOKUP(A25,DSR!C31:T76,18,0),0)</f>
        <v>0</v>
      </c>
      <c r="E25" s="98">
        <f>IFERROR(VLOOKUP(A25,DSR!C31:U76,19,0),0)</f>
        <v>0</v>
      </c>
      <c r="F25" s="98">
        <f>IFERROR(VLOOKUP(A25,DSR!C31:X76,22,0),0)</f>
        <v>0</v>
      </c>
      <c r="G25" s="98">
        <f>IFERROR(VLOOKUP(A25,DSR!C31:V76,20,0),0)</f>
        <v>0</v>
      </c>
      <c r="H25" s="98">
        <f>IFERROR(VLOOKUP(A25,DSR!C31:W76,21,0),0)</f>
        <v>0</v>
      </c>
      <c r="I25" s="98">
        <f>IFERROR(VLOOKUP(A25,DSR!C31:BE76,55,0),0)</f>
        <v>0</v>
      </c>
      <c r="J25" s="98">
        <f>IFERROR(VLOOKUP(A25,DSR!C31:BG76,57,0),0)</f>
        <v>0</v>
      </c>
      <c r="K25" s="104" t="e">
        <f t="shared" si="6"/>
        <v>#DIV/0!</v>
      </c>
      <c r="L25" s="104" t="e">
        <f t="shared" si="7"/>
        <v>#DIV/0!</v>
      </c>
      <c r="M25" s="104" t="e">
        <f t="shared" si="8"/>
        <v>#DIV/0!</v>
      </c>
      <c r="N25" s="104" t="e">
        <f t="shared" si="9"/>
        <v>#DIV/0!</v>
      </c>
      <c r="O25" s="104" t="e">
        <f t="shared" si="3"/>
        <v>#DIV/0!</v>
      </c>
      <c r="P25" s="104" t="e">
        <f t="shared" si="3"/>
        <v>#DIV/0!</v>
      </c>
      <c r="Q25" s="104" t="e">
        <f t="shared" si="4"/>
        <v>#DIV/0!</v>
      </c>
    </row>
    <row r="26" spans="1:17" x14ac:dyDescent="0.25">
      <c r="A26" s="105">
        <f t="shared" si="5"/>
        <v>46197</v>
      </c>
      <c r="B26" s="98">
        <f>IFERROR(VLOOKUP(A26,DSR!C32:R77,16,0),0)</f>
        <v>0</v>
      </c>
      <c r="C26" s="98">
        <f>IFERROR(VLOOKUP(A26,DSR!C32:Q77,15,0),0)</f>
        <v>0</v>
      </c>
      <c r="D26" s="98">
        <f>IFERROR(VLOOKUP(A26,DSR!C32:T77,18,0),0)</f>
        <v>0</v>
      </c>
      <c r="E26" s="98">
        <f>IFERROR(VLOOKUP(A26,DSR!C32:U77,19,0),0)</f>
        <v>0</v>
      </c>
      <c r="F26" s="98">
        <f>IFERROR(VLOOKUP(A26,DSR!C32:X77,22,0),0)</f>
        <v>0</v>
      </c>
      <c r="G26" s="98">
        <f>IFERROR(VLOOKUP(A26,DSR!C32:V77,20,0),0)</f>
        <v>0</v>
      </c>
      <c r="H26" s="98">
        <f>IFERROR(VLOOKUP(A26,DSR!C32:W77,21,0),0)</f>
        <v>0</v>
      </c>
      <c r="I26" s="98">
        <f>IFERROR(VLOOKUP(A26,DSR!C32:BE77,55,0),0)</f>
        <v>0</v>
      </c>
      <c r="J26" s="98">
        <f>IFERROR(VLOOKUP(A26,DSR!C32:BG77,57,0),0)</f>
        <v>0</v>
      </c>
      <c r="K26" s="104" t="e">
        <f t="shared" si="6"/>
        <v>#DIV/0!</v>
      </c>
      <c r="L26" s="104" t="e">
        <f t="shared" si="7"/>
        <v>#DIV/0!</v>
      </c>
      <c r="M26" s="104" t="e">
        <f t="shared" si="8"/>
        <v>#DIV/0!</v>
      </c>
      <c r="N26" s="104" t="e">
        <f t="shared" si="9"/>
        <v>#DIV/0!</v>
      </c>
      <c r="O26" s="104" t="e">
        <f t="shared" si="3"/>
        <v>#DIV/0!</v>
      </c>
      <c r="P26" s="104" t="e">
        <f t="shared" si="3"/>
        <v>#DIV/0!</v>
      </c>
      <c r="Q26" s="104" t="e">
        <f t="shared" si="4"/>
        <v>#DIV/0!</v>
      </c>
    </row>
    <row r="27" spans="1:17" x14ac:dyDescent="0.25">
      <c r="A27" s="105">
        <f t="shared" si="5"/>
        <v>46198</v>
      </c>
      <c r="B27" s="98">
        <f>IFERROR(VLOOKUP(A27,DSR!C33:R78,16,0),0)</f>
        <v>0</v>
      </c>
      <c r="C27" s="98">
        <f>IFERROR(VLOOKUP(A27,DSR!C33:Q78,15,0),0)</f>
        <v>0</v>
      </c>
      <c r="D27" s="98">
        <f>IFERROR(VLOOKUP(A27,DSR!C33:T78,18,0),0)</f>
        <v>0</v>
      </c>
      <c r="E27" s="98">
        <f>IFERROR(VLOOKUP(A27,DSR!C33:U78,19,0),0)</f>
        <v>0</v>
      </c>
      <c r="F27" s="98">
        <f>IFERROR(VLOOKUP(A27,DSR!C33:X78,22,0),0)</f>
        <v>0</v>
      </c>
      <c r="G27" s="98">
        <f>IFERROR(VLOOKUP(A27,DSR!C33:V78,20,0),0)</f>
        <v>0</v>
      </c>
      <c r="H27" s="98">
        <f>IFERROR(VLOOKUP(A27,DSR!C33:W78,21,0),0)</f>
        <v>0</v>
      </c>
      <c r="I27" s="98">
        <f>IFERROR(VLOOKUP(A27,DSR!C33:BE78,55,0),0)</f>
        <v>0</v>
      </c>
      <c r="J27" s="98">
        <f>IFERROR(VLOOKUP(A27,DSR!C33:BG78,57,0),0)</f>
        <v>0</v>
      </c>
      <c r="K27" s="104" t="e">
        <f t="shared" si="6"/>
        <v>#DIV/0!</v>
      </c>
      <c r="L27" s="104" t="e">
        <f t="shared" si="7"/>
        <v>#DIV/0!</v>
      </c>
      <c r="M27" s="104" t="e">
        <f t="shared" si="8"/>
        <v>#DIV/0!</v>
      </c>
      <c r="N27" s="104" t="e">
        <f t="shared" si="9"/>
        <v>#DIV/0!</v>
      </c>
      <c r="O27" s="104" t="e">
        <f t="shared" si="3"/>
        <v>#DIV/0!</v>
      </c>
      <c r="P27" s="104" t="e">
        <f t="shared" si="3"/>
        <v>#DIV/0!</v>
      </c>
      <c r="Q27" s="104" t="e">
        <f t="shared" si="4"/>
        <v>#DIV/0!</v>
      </c>
    </row>
    <row r="28" spans="1:17" x14ac:dyDescent="0.25">
      <c r="A28" s="105">
        <f t="shared" si="5"/>
        <v>46199</v>
      </c>
      <c r="B28" s="98">
        <f>IFERROR(VLOOKUP(A28,DSR!C34:R79,16,0),0)</f>
        <v>0</v>
      </c>
      <c r="C28" s="98">
        <f>IFERROR(VLOOKUP(A28,DSR!C34:Q79,15,0),0)</f>
        <v>0</v>
      </c>
      <c r="D28" s="98">
        <f>IFERROR(VLOOKUP(A28,DSR!C34:T79,18,0),0)</f>
        <v>0</v>
      </c>
      <c r="E28" s="98">
        <f>IFERROR(VLOOKUP(A28,DSR!C34:U79,19,0),0)</f>
        <v>0</v>
      </c>
      <c r="F28" s="98">
        <f>IFERROR(VLOOKUP(A28,DSR!C34:X79,22,0),0)</f>
        <v>0</v>
      </c>
      <c r="G28" s="98">
        <f>IFERROR(VLOOKUP(A28,DSR!C34:V79,20,0),0)</f>
        <v>0</v>
      </c>
      <c r="H28" s="98">
        <f>IFERROR(VLOOKUP(A28,DSR!C34:W79,21,0),0)</f>
        <v>0</v>
      </c>
      <c r="I28" s="98">
        <f>IFERROR(VLOOKUP(A28,DSR!C34:BE79,55,0),0)</f>
        <v>0</v>
      </c>
      <c r="J28" s="98">
        <f>IFERROR(VLOOKUP(A28,DSR!C34:BG79,57,0),0)</f>
        <v>0</v>
      </c>
      <c r="K28" s="104" t="e">
        <f t="shared" si="6"/>
        <v>#DIV/0!</v>
      </c>
      <c r="L28" s="104" t="e">
        <f t="shared" si="7"/>
        <v>#DIV/0!</v>
      </c>
      <c r="M28" s="104" t="e">
        <f t="shared" si="8"/>
        <v>#DIV/0!</v>
      </c>
      <c r="N28" s="104" t="e">
        <f t="shared" si="9"/>
        <v>#DIV/0!</v>
      </c>
      <c r="O28" s="104" t="e">
        <f t="shared" si="3"/>
        <v>#DIV/0!</v>
      </c>
      <c r="P28" s="104" t="e">
        <f t="shared" si="3"/>
        <v>#DIV/0!</v>
      </c>
      <c r="Q28" s="104" t="e">
        <f t="shared" si="4"/>
        <v>#DIV/0!</v>
      </c>
    </row>
    <row r="29" spans="1:17" x14ac:dyDescent="0.25">
      <c r="A29" s="105">
        <f t="shared" si="5"/>
        <v>46200</v>
      </c>
      <c r="B29" s="98">
        <f>IFERROR(VLOOKUP(A29,DSR!C35:R80,16,0),0)</f>
        <v>0</v>
      </c>
      <c r="C29" s="98">
        <f>IFERROR(VLOOKUP(A29,DSR!C35:Q80,15,0),0)</f>
        <v>0</v>
      </c>
      <c r="D29" s="98">
        <f>IFERROR(VLOOKUP(A29,DSR!C35:T80,18,0),0)</f>
        <v>0</v>
      </c>
      <c r="E29" s="98">
        <f>IFERROR(VLOOKUP(A29,DSR!C35:U80,19,0),0)</f>
        <v>0</v>
      </c>
      <c r="F29" s="98">
        <f>IFERROR(VLOOKUP(A29,DSR!C35:X80,22,0),0)</f>
        <v>0</v>
      </c>
      <c r="G29" s="98">
        <f>IFERROR(VLOOKUP(A29,DSR!C35:V80,20,0),0)</f>
        <v>0</v>
      </c>
      <c r="H29" s="98">
        <f>IFERROR(VLOOKUP(A29,DSR!C35:W80,21,0),0)</f>
        <v>0</v>
      </c>
      <c r="I29" s="98">
        <f>IFERROR(VLOOKUP(A29,DSR!C35:BE80,55,0),0)</f>
        <v>0</v>
      </c>
      <c r="J29" s="98">
        <f>IFERROR(VLOOKUP(A29,DSR!C35:BG80,57,0),0)</f>
        <v>0</v>
      </c>
      <c r="K29" s="104" t="e">
        <f t="shared" si="6"/>
        <v>#DIV/0!</v>
      </c>
      <c r="L29" s="104" t="e">
        <f t="shared" si="7"/>
        <v>#DIV/0!</v>
      </c>
      <c r="M29" s="104" t="e">
        <f t="shared" si="8"/>
        <v>#DIV/0!</v>
      </c>
      <c r="N29" s="104" t="e">
        <f t="shared" si="9"/>
        <v>#DIV/0!</v>
      </c>
      <c r="O29" s="104" t="e">
        <f t="shared" si="3"/>
        <v>#DIV/0!</v>
      </c>
      <c r="P29" s="104" t="e">
        <f t="shared" si="3"/>
        <v>#DIV/0!</v>
      </c>
      <c r="Q29" s="104" t="e">
        <f t="shared" si="4"/>
        <v>#DIV/0!</v>
      </c>
    </row>
    <row r="30" spans="1:17" x14ac:dyDescent="0.25">
      <c r="A30" s="105">
        <f t="shared" si="5"/>
        <v>46201</v>
      </c>
      <c r="B30" s="98">
        <f>IFERROR(VLOOKUP(A30,DSR!C36:R81,16,0),0)</f>
        <v>0</v>
      </c>
      <c r="C30" s="98">
        <f>IFERROR(VLOOKUP(A30,DSR!C36:Q81,15,0),0)</f>
        <v>0</v>
      </c>
      <c r="D30" s="98">
        <f>IFERROR(VLOOKUP(A30,DSR!C36:T81,18,0),0)</f>
        <v>0</v>
      </c>
      <c r="E30" s="98">
        <f>IFERROR(VLOOKUP(A30,DSR!C36:U81,19,0),0)</f>
        <v>0</v>
      </c>
      <c r="F30" s="98">
        <f>IFERROR(VLOOKUP(A30,DSR!C36:X81,22,0),0)</f>
        <v>0</v>
      </c>
      <c r="G30" s="98">
        <f>IFERROR(VLOOKUP(A30,DSR!C36:V81,20,0),0)</f>
        <v>0</v>
      </c>
      <c r="H30" s="98">
        <f>IFERROR(VLOOKUP(A30,DSR!C36:W81,21,0),0)</f>
        <v>0</v>
      </c>
      <c r="I30" s="98">
        <f>IFERROR(VLOOKUP(A30,DSR!C36:BE81,55,0),0)</f>
        <v>0</v>
      </c>
      <c r="J30" s="98">
        <f>IFERROR(VLOOKUP(A30,DSR!C36:BG81,57,0),0)</f>
        <v>0</v>
      </c>
      <c r="K30" s="104" t="e">
        <f t="shared" si="6"/>
        <v>#DIV/0!</v>
      </c>
      <c r="L30" s="104" t="e">
        <f t="shared" si="7"/>
        <v>#DIV/0!</v>
      </c>
      <c r="M30" s="104" t="e">
        <f t="shared" si="8"/>
        <v>#DIV/0!</v>
      </c>
      <c r="N30" s="104" t="e">
        <f t="shared" si="9"/>
        <v>#DIV/0!</v>
      </c>
      <c r="O30" s="104" t="e">
        <f t="shared" si="3"/>
        <v>#DIV/0!</v>
      </c>
      <c r="P30" s="104" t="e">
        <f t="shared" si="3"/>
        <v>#DIV/0!</v>
      </c>
      <c r="Q30" s="104" t="e">
        <f t="shared" si="4"/>
        <v>#DIV/0!</v>
      </c>
    </row>
    <row r="31" spans="1:17" x14ac:dyDescent="0.25">
      <c r="A31" s="105">
        <f t="shared" si="5"/>
        <v>46202</v>
      </c>
      <c r="B31" s="98">
        <f>IFERROR(VLOOKUP(A31,DSR!C37:R82,16,0),0)</f>
        <v>0</v>
      </c>
      <c r="C31" s="98">
        <f>IFERROR(VLOOKUP(A31,DSR!C37:Q82,15,0),0)</f>
        <v>0</v>
      </c>
      <c r="D31" s="98">
        <f>IFERROR(VLOOKUP(A31,DSR!C37:T82,18,0),0)</f>
        <v>0</v>
      </c>
      <c r="E31" s="98">
        <f>IFERROR(VLOOKUP(A31,DSR!C37:U82,19,0),0)</f>
        <v>0</v>
      </c>
      <c r="F31" s="98">
        <f>IFERROR(VLOOKUP(A31,DSR!C37:X82,22,0),0)</f>
        <v>0</v>
      </c>
      <c r="G31" s="98">
        <f>IFERROR(VLOOKUP(A31,DSR!C37:V82,20,0),0)</f>
        <v>0</v>
      </c>
      <c r="H31" s="98">
        <f>IFERROR(VLOOKUP(A31,DSR!C37:W82,21,0),0)</f>
        <v>0</v>
      </c>
      <c r="I31" s="98">
        <f>IFERROR(VLOOKUP(A31,DSR!C37:BE82,55,0),0)</f>
        <v>0</v>
      </c>
      <c r="J31" s="98">
        <f>IFERROR(VLOOKUP(A31,DSR!C37:BG82,57,0),0)</f>
        <v>0</v>
      </c>
      <c r="K31" s="104" t="e">
        <f t="shared" si="6"/>
        <v>#DIV/0!</v>
      </c>
      <c r="L31" s="104" t="e">
        <f t="shared" si="7"/>
        <v>#DIV/0!</v>
      </c>
      <c r="M31" s="104" t="e">
        <f t="shared" si="8"/>
        <v>#DIV/0!</v>
      </c>
      <c r="N31" s="104" t="e">
        <f t="shared" si="9"/>
        <v>#DIV/0!</v>
      </c>
      <c r="O31" s="104" t="e">
        <f t="shared" si="3"/>
        <v>#DIV/0!</v>
      </c>
      <c r="P31" s="104" t="e">
        <f t="shared" si="3"/>
        <v>#DIV/0!</v>
      </c>
      <c r="Q31" s="104" t="e">
        <f t="shared" si="4"/>
        <v>#DIV/0!</v>
      </c>
    </row>
    <row r="32" spans="1:17" x14ac:dyDescent="0.25">
      <c r="A32" s="105">
        <f t="shared" si="5"/>
        <v>46203</v>
      </c>
      <c r="B32" s="98">
        <f>IFERROR(VLOOKUP(A32,DSR!C38:R83,16,0),0)</f>
        <v>0</v>
      </c>
      <c r="C32" s="98">
        <f>IFERROR(VLOOKUP(A32,DSR!C38:Q83,15,0),0)</f>
        <v>0</v>
      </c>
      <c r="D32" s="98">
        <f>IFERROR(VLOOKUP(A32,DSR!C38:T83,18,0),0)</f>
        <v>0</v>
      </c>
      <c r="E32" s="98">
        <f>IFERROR(VLOOKUP(A32,DSR!C38:U83,19,0),0)</f>
        <v>0</v>
      </c>
      <c r="F32" s="98">
        <f>IFERROR(VLOOKUP(A32,DSR!C38:X83,22,0),0)</f>
        <v>0</v>
      </c>
      <c r="G32" s="98">
        <f>IFERROR(VLOOKUP(A32,DSR!C38:V83,20,0),0)</f>
        <v>0</v>
      </c>
      <c r="H32" s="98">
        <f>IFERROR(VLOOKUP(A32,DSR!C38:W83,21,0),0)</f>
        <v>0</v>
      </c>
      <c r="I32" s="98">
        <f>IFERROR(VLOOKUP(A32,DSR!C38:BE83,55,0),0)</f>
        <v>0</v>
      </c>
      <c r="J32" s="98">
        <f>IFERROR(VLOOKUP(A32,DSR!C38:BG83,57,0),0)</f>
        <v>0</v>
      </c>
      <c r="K32" s="104" t="e">
        <f t="shared" si="6"/>
        <v>#DIV/0!</v>
      </c>
      <c r="L32" s="104" t="e">
        <f t="shared" si="7"/>
        <v>#DIV/0!</v>
      </c>
      <c r="M32" s="104" t="e">
        <f t="shared" si="8"/>
        <v>#DIV/0!</v>
      </c>
      <c r="N32" s="104" t="e">
        <f t="shared" si="9"/>
        <v>#DIV/0!</v>
      </c>
      <c r="O32" s="104" t="e">
        <f t="shared" si="3"/>
        <v>#DIV/0!</v>
      </c>
      <c r="P32" s="104" t="e">
        <f t="shared" si="3"/>
        <v>#DIV/0!</v>
      </c>
      <c r="Q32" s="104" t="e">
        <f t="shared" si="4"/>
        <v>#DIV/0!</v>
      </c>
    </row>
    <row r="33" spans="1:22" x14ac:dyDescent="0.25">
      <c r="A33" s="105">
        <f t="shared" si="5"/>
        <v>46204</v>
      </c>
      <c r="B33" s="98">
        <f>IFERROR(VLOOKUP(A33,DSR!C39:R84,16,0),0)</f>
        <v>0</v>
      </c>
      <c r="C33" s="98">
        <f>IFERROR(VLOOKUP(A33,DSR!C39:Q84,15,0),0)</f>
        <v>0</v>
      </c>
      <c r="D33" s="98">
        <f>IFERROR(VLOOKUP(A33,DSR!C39:T84,18,0),0)</f>
        <v>0</v>
      </c>
      <c r="E33" s="98">
        <f>IFERROR(VLOOKUP(A33,DSR!C39:U84,19,0),0)</f>
        <v>0</v>
      </c>
      <c r="F33" s="98">
        <f>IFERROR(VLOOKUP(A33,DSR!C39:X84,22,0),0)</f>
        <v>0</v>
      </c>
      <c r="G33" s="98">
        <f>IFERROR(VLOOKUP(A33,DSR!C39:V84,20,0),0)</f>
        <v>0</v>
      </c>
      <c r="H33" s="98">
        <f>IFERROR(VLOOKUP(A33,DSR!C39:W84,21,0),0)</f>
        <v>0</v>
      </c>
      <c r="I33" s="98">
        <f>IFERROR(VLOOKUP(A33,DSR!C39:BE84,55,0),0)</f>
        <v>0</v>
      </c>
      <c r="J33" s="98">
        <f>IFERROR(VLOOKUP(A33,DSR!C39:BG84,57,0),0)</f>
        <v>0</v>
      </c>
      <c r="K33" s="104" t="e">
        <f t="shared" si="6"/>
        <v>#DIV/0!</v>
      </c>
      <c r="L33" s="104" t="e">
        <f t="shared" si="7"/>
        <v>#DIV/0!</v>
      </c>
      <c r="M33" s="104" t="e">
        <f t="shared" si="8"/>
        <v>#DIV/0!</v>
      </c>
      <c r="N33" s="104" t="e">
        <f t="shared" si="9"/>
        <v>#DIV/0!</v>
      </c>
      <c r="O33" s="104" t="e">
        <f t="shared" si="3"/>
        <v>#DIV/0!</v>
      </c>
      <c r="P33" s="104" t="e">
        <f t="shared" si="3"/>
        <v>#DIV/0!</v>
      </c>
      <c r="Q33" s="104" t="e">
        <f t="shared" si="4"/>
        <v>#DIV/0!</v>
      </c>
    </row>
    <row r="34" spans="1:22" x14ac:dyDescent="0.25">
      <c r="A34" s="108" t="s">
        <v>61</v>
      </c>
      <c r="B34" s="109">
        <f>SUM(B3:B33)</f>
        <v>0</v>
      </c>
      <c r="C34" s="109">
        <f>SUM(C3:C33)</f>
        <v>0</v>
      </c>
      <c r="D34" s="109">
        <f t="shared" ref="D34:J34" si="10">SUM(D3:D33)</f>
        <v>0</v>
      </c>
      <c r="E34" s="109">
        <f t="shared" si="10"/>
        <v>0</v>
      </c>
      <c r="F34" s="109">
        <f t="shared" si="10"/>
        <v>0</v>
      </c>
      <c r="G34" s="109">
        <f t="shared" si="10"/>
        <v>0</v>
      </c>
      <c r="H34" s="109">
        <f t="shared" si="10"/>
        <v>0</v>
      </c>
      <c r="I34" s="109">
        <f t="shared" si="10"/>
        <v>0</v>
      </c>
      <c r="J34" s="109">
        <f t="shared" si="10"/>
        <v>0</v>
      </c>
      <c r="K34" s="110" t="e">
        <f t="shared" si="6"/>
        <v>#DIV/0!</v>
      </c>
      <c r="L34" s="110" t="e">
        <f t="shared" si="7"/>
        <v>#DIV/0!</v>
      </c>
      <c r="M34" s="110" t="e">
        <f t="shared" si="8"/>
        <v>#DIV/0!</v>
      </c>
      <c r="N34" s="110" t="e">
        <f t="shared" si="9"/>
        <v>#DIV/0!</v>
      </c>
      <c r="O34" s="110" t="e">
        <f t="shared" si="3"/>
        <v>#DIV/0!</v>
      </c>
      <c r="P34" s="110" t="e">
        <f>I34/C34</f>
        <v>#DIV/0!</v>
      </c>
      <c r="Q34" s="110" t="e">
        <f t="shared" ref="Q34" si="11">J34/$B$3</f>
        <v>#DIV/0!</v>
      </c>
      <c r="V34" s="33" t="s">
        <v>14692</v>
      </c>
    </row>
  </sheetData>
  <mergeCells count="1">
    <mergeCell ref="T11:Y11"/>
  </mergeCells>
  <pageMargins left="0.7" right="0.7" top="0.75" bottom="0.75" header="0.3" footer="0.3"/>
  <pageSetup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9"/>
  <sheetViews>
    <sheetView workbookViewId="0">
      <selection activeCell="S12" sqref="S12"/>
    </sheetView>
  </sheetViews>
  <sheetFormatPr defaultRowHeight="15" x14ac:dyDescent="0.25"/>
  <cols>
    <col min="1" max="1" width="16.85546875" customWidth="1"/>
    <col min="2" max="2" width="10.42578125" bestFit="1" customWidth="1"/>
    <col min="3" max="3" width="10.42578125" hidden="1" customWidth="1"/>
  </cols>
  <sheetData>
    <row r="1" spans="1:3" x14ac:dyDescent="0.25">
      <c r="A1" s="94" t="s">
        <v>57</v>
      </c>
      <c r="B1" s="105">
        <f ca="1">TODAY()</f>
        <v>46291</v>
      </c>
      <c r="C1" s="29">
        <f ca="1">TODAY()-7</f>
        <v>46284</v>
      </c>
    </row>
    <row r="2" spans="1:3" x14ac:dyDescent="0.25">
      <c r="A2" s="94" t="s">
        <v>14693</v>
      </c>
      <c r="B2" s="94" t="s">
        <v>14667</v>
      </c>
    </row>
    <row r="3" spans="1:3" x14ac:dyDescent="0.25">
      <c r="A3" s="94" t="s">
        <v>14694</v>
      </c>
      <c r="B3" s="94" t="s">
        <v>80</v>
      </c>
    </row>
    <row r="4" spans="1:3" x14ac:dyDescent="0.25">
      <c r="A4" s="94"/>
      <c r="B4" s="94"/>
    </row>
    <row r="5" spans="1:3" x14ac:dyDescent="0.25">
      <c r="A5" s="94" t="s">
        <v>14695</v>
      </c>
      <c r="B5" s="115" t="str">
        <f ca="1">VLOOKUP(B1,DSR!C9:AA54,25,0)</f>
        <v/>
      </c>
    </row>
    <row r="6" spans="1:3" x14ac:dyDescent="0.25">
      <c r="A6" s="94" t="s">
        <v>14696</v>
      </c>
      <c r="B6" s="115">
        <f ca="1">VLOOKUP(C1,DSR!C9:AA55,25,0)</f>
        <v>2.2222222222222223</v>
      </c>
    </row>
    <row r="7" spans="1:3" x14ac:dyDescent="0.25">
      <c r="A7" s="94" t="s">
        <v>14697</v>
      </c>
      <c r="B7" s="102" t="e">
        <f ca="1">B5/B6-1</f>
        <v>#VALUE!</v>
      </c>
    </row>
    <row r="8" spans="1:3" x14ac:dyDescent="0.25">
      <c r="A8" s="94"/>
      <c r="B8" s="94"/>
    </row>
    <row r="9" spans="1:3" x14ac:dyDescent="0.25">
      <c r="A9" s="94" t="s">
        <v>14698</v>
      </c>
      <c r="B9" s="94">
        <f ca="1">VLOOKUP(B1,DSR!C9:X54,22,0)</f>
        <v>0</v>
      </c>
    </row>
    <row r="10" spans="1:3" x14ac:dyDescent="0.25">
      <c r="A10" s="94" t="s">
        <v>14699</v>
      </c>
      <c r="B10" s="102" t="e">
        <f ca="1">VLOOKUP(B1,DSR!C9:AG54,31,0)</f>
        <v>#DIV/0!</v>
      </c>
    </row>
    <row r="11" spans="1:3" x14ac:dyDescent="0.25">
      <c r="A11" s="94"/>
      <c r="B11" s="94"/>
    </row>
    <row r="12" spans="1:3" x14ac:dyDescent="0.25">
      <c r="A12" s="94" t="s">
        <v>19</v>
      </c>
      <c r="B12" s="94">
        <f ca="1">VLOOKUP(B1,DSR!C9:T54,18,0)</f>
        <v>0</v>
      </c>
    </row>
    <row r="13" spans="1:3" x14ac:dyDescent="0.25">
      <c r="A13" s="94" t="s">
        <v>14700</v>
      </c>
      <c r="B13" s="102" t="str">
        <f ca="1">VLOOKUP(B1,DSR!C9:AC54,27,0)</f>
        <v/>
      </c>
    </row>
    <row r="14" spans="1:3" x14ac:dyDescent="0.25">
      <c r="A14" s="94"/>
      <c r="B14" s="94"/>
    </row>
    <row r="15" spans="1:3" x14ac:dyDescent="0.25">
      <c r="A15" s="94" t="s">
        <v>14701</v>
      </c>
      <c r="B15" s="94">
        <f ca="1">VLOOKUP(B1,DSR!C9:V54,20,0)</f>
        <v>0</v>
      </c>
    </row>
    <row r="16" spans="1:3" x14ac:dyDescent="0.25">
      <c r="A16" s="94" t="s">
        <v>14702</v>
      </c>
      <c r="B16" s="102" t="e">
        <f ca="1">VLOOKUP(B1,DSR!C9:AF54,30,0)</f>
        <v>#DIV/0!</v>
      </c>
    </row>
    <row r="29" spans="18:18" x14ac:dyDescent="0.25">
      <c r="R29" t="s">
        <v>14692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2EDC-051E-42E1-8478-639E46315C61}">
  <dimension ref="A1:M36"/>
  <sheetViews>
    <sheetView tabSelected="1" workbookViewId="0">
      <selection activeCell="G21" sqref="G21"/>
    </sheetView>
  </sheetViews>
  <sheetFormatPr defaultRowHeight="15" x14ac:dyDescent="0.25"/>
  <cols>
    <col min="1" max="1" width="11.5703125" customWidth="1"/>
    <col min="2" max="2" width="13.5703125" customWidth="1"/>
    <col min="3" max="3" width="12" customWidth="1"/>
    <col min="4" max="4" width="11" customWidth="1"/>
    <col min="5" max="5" width="12.28515625" customWidth="1"/>
    <col min="6" max="6" width="13.42578125" customWidth="1"/>
    <col min="7" max="7" width="16.85546875" customWidth="1"/>
    <col min="8" max="8" width="16.7109375" customWidth="1"/>
    <col min="9" max="9" width="8.42578125" customWidth="1"/>
  </cols>
  <sheetData>
    <row r="1" spans="1:10" x14ac:dyDescent="0.25">
      <c r="A1" s="127" t="s">
        <v>57</v>
      </c>
      <c r="B1" s="127" t="s">
        <v>14693</v>
      </c>
      <c r="C1" s="127" t="s">
        <v>14694</v>
      </c>
      <c r="D1" s="127" t="s">
        <v>14798</v>
      </c>
      <c r="E1" s="127" t="s">
        <v>14799</v>
      </c>
      <c r="F1" s="127" t="s">
        <v>14800</v>
      </c>
      <c r="G1" s="127" t="s">
        <v>14801</v>
      </c>
      <c r="H1" s="127" t="s">
        <v>14802</v>
      </c>
      <c r="I1" s="127" t="s">
        <v>14803</v>
      </c>
      <c r="J1" s="15"/>
    </row>
    <row r="2" spans="1:10" hidden="1" x14ac:dyDescent="0.25">
      <c r="A2" s="94" t="s">
        <v>14812</v>
      </c>
      <c r="B2" s="94" t="s">
        <v>14667</v>
      </c>
      <c r="C2" s="138" t="s">
        <v>14813</v>
      </c>
      <c r="D2" s="94">
        <v>37778</v>
      </c>
      <c r="E2" s="94" t="s">
        <v>14814</v>
      </c>
      <c r="F2" s="69">
        <v>39996</v>
      </c>
      <c r="G2" s="128" t="s">
        <v>14815</v>
      </c>
      <c r="H2" s="128">
        <v>9599514375</v>
      </c>
      <c r="I2" s="128" t="s">
        <v>14816</v>
      </c>
      <c r="J2" s="139"/>
    </row>
    <row r="3" spans="1:10" hidden="1" x14ac:dyDescent="0.25">
      <c r="A3" s="94" t="s">
        <v>14817</v>
      </c>
      <c r="B3" s="94" t="s">
        <v>14667</v>
      </c>
      <c r="C3" s="138" t="s">
        <v>14813</v>
      </c>
      <c r="D3" s="94">
        <v>37779</v>
      </c>
      <c r="E3" s="94" t="s">
        <v>14818</v>
      </c>
      <c r="F3" s="69">
        <v>7794</v>
      </c>
      <c r="G3" s="94" t="s">
        <v>14819</v>
      </c>
      <c r="H3" s="94">
        <v>9893139823</v>
      </c>
      <c r="I3" s="128" t="s">
        <v>14816</v>
      </c>
      <c r="J3" s="139"/>
    </row>
    <row r="4" spans="1:10" hidden="1" x14ac:dyDescent="0.25">
      <c r="A4" s="94" t="s">
        <v>14822</v>
      </c>
      <c r="B4" s="94" t="s">
        <v>14667</v>
      </c>
      <c r="C4" s="138" t="s">
        <v>14813</v>
      </c>
      <c r="D4" s="94">
        <f>+D3+1</f>
        <v>37780</v>
      </c>
      <c r="E4" s="94" t="s">
        <v>14823</v>
      </c>
      <c r="F4" s="69">
        <v>1999</v>
      </c>
      <c r="G4" s="94" t="s">
        <v>14832</v>
      </c>
      <c r="H4" s="94">
        <v>9711165459</v>
      </c>
      <c r="I4" s="128" t="s">
        <v>14816</v>
      </c>
      <c r="J4" s="139"/>
    </row>
    <row r="5" spans="1:10" hidden="1" x14ac:dyDescent="0.25">
      <c r="A5" s="94" t="s">
        <v>14822</v>
      </c>
      <c r="B5" s="94" t="s">
        <v>14667</v>
      </c>
      <c r="C5" s="138" t="s">
        <v>14813</v>
      </c>
      <c r="D5" s="94">
        <f t="shared" ref="D5:D18" si="0">+D4+1</f>
        <v>37781</v>
      </c>
      <c r="E5" s="94" t="s">
        <v>14833</v>
      </c>
      <c r="F5" s="69">
        <v>1098</v>
      </c>
      <c r="G5" s="94" t="s">
        <v>425</v>
      </c>
      <c r="H5" s="94" t="s">
        <v>425</v>
      </c>
      <c r="I5" s="128" t="s">
        <v>14816</v>
      </c>
      <c r="J5" s="139"/>
    </row>
    <row r="6" spans="1:10" hidden="1" x14ac:dyDescent="0.25">
      <c r="A6" s="94" t="s">
        <v>14824</v>
      </c>
      <c r="B6" s="94" t="s">
        <v>14667</v>
      </c>
      <c r="C6" s="138" t="s">
        <v>14813</v>
      </c>
      <c r="D6" s="94">
        <f t="shared" si="0"/>
        <v>37782</v>
      </c>
      <c r="E6" s="94" t="s">
        <v>14825</v>
      </c>
      <c r="F6" s="69">
        <v>15999</v>
      </c>
      <c r="G6" s="94" t="s">
        <v>14834</v>
      </c>
      <c r="H6" s="94">
        <v>9999832558</v>
      </c>
      <c r="I6" s="128" t="s">
        <v>14816</v>
      </c>
      <c r="J6" s="139"/>
    </row>
    <row r="7" spans="1:10" hidden="1" x14ac:dyDescent="0.25">
      <c r="A7" s="94" t="s">
        <v>14827</v>
      </c>
      <c r="B7" s="94" t="s">
        <v>14667</v>
      </c>
      <c r="C7" s="138" t="s">
        <v>14813</v>
      </c>
      <c r="D7" s="94">
        <f t="shared" si="0"/>
        <v>37783</v>
      </c>
      <c r="E7" s="94" t="s">
        <v>14826</v>
      </c>
      <c r="F7" s="69">
        <v>32360</v>
      </c>
      <c r="G7" s="94" t="s">
        <v>14835</v>
      </c>
      <c r="H7" s="94">
        <v>8950069643</v>
      </c>
      <c r="I7" s="128" t="s">
        <v>14816</v>
      </c>
      <c r="J7" s="139"/>
    </row>
    <row r="8" spans="1:10" x14ac:dyDescent="0.25">
      <c r="A8" s="137" t="s">
        <v>14828</v>
      </c>
      <c r="B8" s="94" t="s">
        <v>14667</v>
      </c>
      <c r="C8" s="138" t="s">
        <v>14813</v>
      </c>
      <c r="D8" s="94">
        <f t="shared" si="0"/>
        <v>37784</v>
      </c>
      <c r="E8" s="138" t="s">
        <v>14829</v>
      </c>
      <c r="F8" s="69">
        <v>2341</v>
      </c>
      <c r="G8" s="129" t="s">
        <v>14836</v>
      </c>
      <c r="H8" s="129">
        <v>8700733896</v>
      </c>
      <c r="I8" s="128" t="s">
        <v>14816</v>
      </c>
      <c r="J8" s="139"/>
    </row>
    <row r="9" spans="1:10" x14ac:dyDescent="0.25">
      <c r="A9" s="137" t="s">
        <v>14831</v>
      </c>
      <c r="B9" s="94" t="s">
        <v>14667</v>
      </c>
      <c r="C9" s="138" t="s">
        <v>14813</v>
      </c>
      <c r="D9" s="94">
        <f t="shared" si="0"/>
        <v>37785</v>
      </c>
      <c r="E9" s="138" t="s">
        <v>14830</v>
      </c>
      <c r="F9" s="69">
        <v>1499</v>
      </c>
      <c r="G9" s="129" t="s">
        <v>14839</v>
      </c>
      <c r="H9" s="129">
        <v>8881323969</v>
      </c>
      <c r="I9" s="128" t="s">
        <v>14816</v>
      </c>
      <c r="J9" s="139"/>
    </row>
    <row r="10" spans="1:10" x14ac:dyDescent="0.25">
      <c r="A10" s="137" t="s">
        <v>14831</v>
      </c>
      <c r="B10" s="94" t="s">
        <v>14667</v>
      </c>
      <c r="C10" s="138" t="s">
        <v>14813</v>
      </c>
      <c r="D10" s="94">
        <f t="shared" si="0"/>
        <v>37786</v>
      </c>
      <c r="E10" s="138" t="s">
        <v>14838</v>
      </c>
      <c r="F10" s="69">
        <v>62930</v>
      </c>
      <c r="G10" s="129" t="s">
        <v>14837</v>
      </c>
      <c r="H10" s="129">
        <v>8076557926</v>
      </c>
      <c r="I10" s="128" t="s">
        <v>14816</v>
      </c>
      <c r="J10" s="139"/>
    </row>
    <row r="11" spans="1:10" x14ac:dyDescent="0.25">
      <c r="A11" s="94" t="s">
        <v>14842</v>
      </c>
      <c r="B11" s="94" t="s">
        <v>14667</v>
      </c>
      <c r="C11" s="138" t="s">
        <v>14813</v>
      </c>
      <c r="D11" s="94">
        <f t="shared" si="0"/>
        <v>37787</v>
      </c>
      <c r="E11" s="94" t="s">
        <v>14850</v>
      </c>
      <c r="F11" s="69">
        <v>2492</v>
      </c>
      <c r="G11" s="94" t="s">
        <v>14849</v>
      </c>
      <c r="H11" s="94">
        <v>7503751947</v>
      </c>
      <c r="I11" s="128" t="s">
        <v>14816</v>
      </c>
      <c r="J11" s="15"/>
    </row>
    <row r="12" spans="1:10" x14ac:dyDescent="0.25">
      <c r="A12" s="94" t="s">
        <v>14842</v>
      </c>
      <c r="B12" s="94" t="s">
        <v>14667</v>
      </c>
      <c r="C12" s="138" t="s">
        <v>14813</v>
      </c>
      <c r="D12" s="94">
        <f t="shared" si="0"/>
        <v>37788</v>
      </c>
      <c r="E12" s="94" t="s">
        <v>14848</v>
      </c>
      <c r="F12" s="69">
        <v>5651</v>
      </c>
      <c r="G12" s="94" t="s">
        <v>14847</v>
      </c>
      <c r="H12" s="94">
        <v>9971363473</v>
      </c>
      <c r="I12" s="128" t="s">
        <v>14816</v>
      </c>
      <c r="J12" s="15"/>
    </row>
    <row r="13" spans="1:10" x14ac:dyDescent="0.25">
      <c r="A13" s="94" t="s">
        <v>14841</v>
      </c>
      <c r="B13" s="94" t="s">
        <v>14667</v>
      </c>
      <c r="C13" s="138" t="s">
        <v>14813</v>
      </c>
      <c r="D13" s="94">
        <f t="shared" si="0"/>
        <v>37789</v>
      </c>
      <c r="E13" s="94" t="s">
        <v>14844</v>
      </c>
      <c r="F13" s="69">
        <v>991</v>
      </c>
      <c r="G13" s="94" t="s">
        <v>14846</v>
      </c>
      <c r="H13" s="94">
        <v>9971959113</v>
      </c>
      <c r="I13" s="128" t="s">
        <v>14816</v>
      </c>
      <c r="J13" s="15"/>
    </row>
    <row r="14" spans="1:10" x14ac:dyDescent="0.25">
      <c r="A14" s="94" t="s">
        <v>14841</v>
      </c>
      <c r="B14" s="94" t="s">
        <v>14667</v>
      </c>
      <c r="C14" s="138" t="s">
        <v>14813</v>
      </c>
      <c r="D14" s="94">
        <f t="shared" si="0"/>
        <v>37790</v>
      </c>
      <c r="E14" s="94" t="s">
        <v>14843</v>
      </c>
      <c r="F14" s="69">
        <v>1205</v>
      </c>
      <c r="G14" s="94" t="s">
        <v>14845</v>
      </c>
      <c r="H14" s="94">
        <v>7340698625</v>
      </c>
      <c r="I14" s="128" t="s">
        <v>14816</v>
      </c>
      <c r="J14" s="15"/>
    </row>
    <row r="15" spans="1:10" x14ac:dyDescent="0.25">
      <c r="A15" s="94" t="s">
        <v>14851</v>
      </c>
      <c r="B15" s="94" t="s">
        <v>14667</v>
      </c>
      <c r="C15" s="138" t="s">
        <v>14813</v>
      </c>
      <c r="D15" s="94">
        <f t="shared" si="0"/>
        <v>37791</v>
      </c>
      <c r="E15" s="94" t="s">
        <v>14852</v>
      </c>
      <c r="F15" s="69">
        <v>17032</v>
      </c>
      <c r="G15" s="94" t="s">
        <v>14853</v>
      </c>
      <c r="H15" s="94">
        <v>9560049004</v>
      </c>
      <c r="I15" s="128" t="s">
        <v>14816</v>
      </c>
      <c r="J15" s="15"/>
    </row>
    <row r="16" spans="1:10" x14ac:dyDescent="0.25">
      <c r="A16" s="137" t="s">
        <v>14856</v>
      </c>
      <c r="B16" s="94" t="s">
        <v>14667</v>
      </c>
      <c r="C16" s="138" t="s">
        <v>14813</v>
      </c>
      <c r="D16" s="94">
        <f t="shared" si="0"/>
        <v>37792</v>
      </c>
      <c r="E16" s="138" t="s">
        <v>14857</v>
      </c>
      <c r="F16" s="98">
        <v>9099</v>
      </c>
      <c r="G16" s="94" t="s">
        <v>14858</v>
      </c>
      <c r="H16" s="94">
        <v>9873823660</v>
      </c>
      <c r="I16" s="128" t="s">
        <v>14816</v>
      </c>
      <c r="J16" s="15"/>
    </row>
    <row r="17" spans="1:13" x14ac:dyDescent="0.25">
      <c r="A17" s="137" t="s">
        <v>14862</v>
      </c>
      <c r="B17" s="94" t="s">
        <v>14667</v>
      </c>
      <c r="C17" s="138" t="s">
        <v>14813</v>
      </c>
      <c r="D17" s="94">
        <f t="shared" si="0"/>
        <v>37793</v>
      </c>
      <c r="E17" s="129" t="s">
        <v>14861</v>
      </c>
      <c r="F17" s="98">
        <v>12497</v>
      </c>
      <c r="G17" s="129" t="s">
        <v>14863</v>
      </c>
      <c r="H17" s="128">
        <v>8587859413</v>
      </c>
      <c r="I17" s="128" t="s">
        <v>14816</v>
      </c>
      <c r="J17" s="15"/>
    </row>
    <row r="18" spans="1:13" x14ac:dyDescent="0.25">
      <c r="A18" s="137" t="s">
        <v>14973</v>
      </c>
      <c r="B18" s="94" t="s">
        <v>14667</v>
      </c>
      <c r="C18" s="138" t="s">
        <v>14813</v>
      </c>
      <c r="D18" s="94">
        <f t="shared" si="0"/>
        <v>37794</v>
      </c>
      <c r="E18" s="129" t="s">
        <v>14974</v>
      </c>
      <c r="F18" s="98">
        <v>5112</v>
      </c>
      <c r="G18" s="129" t="s">
        <v>14975</v>
      </c>
      <c r="H18" s="94">
        <v>9958155368</v>
      </c>
      <c r="I18" s="128" t="s">
        <v>14816</v>
      </c>
      <c r="J18" s="15"/>
      <c r="M18" s="94"/>
    </row>
    <row r="19" spans="1:13" x14ac:dyDescent="0.25">
      <c r="A19" s="137"/>
      <c r="B19" s="138"/>
      <c r="C19" s="138"/>
      <c r="D19" s="94"/>
      <c r="E19" s="129"/>
      <c r="F19" s="98"/>
      <c r="G19" s="129"/>
      <c r="H19" s="94"/>
      <c r="I19" s="128"/>
      <c r="J19" s="15"/>
    </row>
    <row r="20" spans="1:13" x14ac:dyDescent="0.25">
      <c r="A20" s="137"/>
      <c r="B20" s="138"/>
      <c r="C20" s="138"/>
      <c r="D20" s="94"/>
      <c r="E20" s="129"/>
      <c r="F20" s="98"/>
      <c r="G20" s="129"/>
      <c r="H20" s="94"/>
      <c r="I20" s="128"/>
      <c r="J20" s="15"/>
    </row>
    <row r="21" spans="1:13" x14ac:dyDescent="0.25">
      <c r="A21" s="137"/>
      <c r="B21" s="138"/>
      <c r="C21" s="138"/>
      <c r="D21" s="94"/>
      <c r="E21" s="129"/>
      <c r="F21" s="98"/>
      <c r="G21" s="129"/>
      <c r="H21" s="94"/>
      <c r="I21" s="128"/>
      <c r="J21" s="15"/>
    </row>
    <row r="22" spans="1:13" x14ac:dyDescent="0.25">
      <c r="A22" s="137"/>
      <c r="B22" s="138"/>
      <c r="C22" s="138"/>
      <c r="D22" s="94"/>
      <c r="E22" s="129"/>
      <c r="F22" s="98"/>
      <c r="G22" s="129"/>
      <c r="H22" s="94"/>
      <c r="I22" s="128"/>
      <c r="J22" s="15"/>
    </row>
    <row r="23" spans="1:13" x14ac:dyDescent="0.25">
      <c r="A23" s="137"/>
      <c r="B23" s="138"/>
      <c r="C23" s="138"/>
      <c r="D23" s="94"/>
      <c r="E23" s="129"/>
      <c r="F23" s="98"/>
      <c r="G23" s="129"/>
      <c r="H23" s="94"/>
      <c r="I23" s="128"/>
      <c r="J23" s="15"/>
    </row>
    <row r="24" spans="1:13" x14ac:dyDescent="0.25">
      <c r="A24" s="137"/>
      <c r="B24" s="138"/>
      <c r="C24" s="138"/>
      <c r="D24" s="94"/>
      <c r="E24" s="129"/>
      <c r="F24" s="98"/>
      <c r="G24" s="129"/>
      <c r="H24" s="94"/>
      <c r="I24" s="128"/>
      <c r="J24" s="15"/>
    </row>
    <row r="25" spans="1:13" x14ac:dyDescent="0.25">
      <c r="A25" s="137"/>
      <c r="B25" s="138"/>
      <c r="C25" s="138"/>
      <c r="D25" s="94"/>
      <c r="E25" s="129"/>
      <c r="F25" s="98"/>
      <c r="G25" s="129"/>
      <c r="H25" s="94"/>
      <c r="I25" s="128"/>
      <c r="J25" s="15"/>
    </row>
    <row r="26" spans="1:13" x14ac:dyDescent="0.25">
      <c r="A26" s="94"/>
      <c r="B26" s="138"/>
      <c r="C26" s="138"/>
      <c r="D26" s="94"/>
      <c r="E26" s="94"/>
      <c r="F26" s="94"/>
      <c r="G26" s="94"/>
      <c r="H26" s="94"/>
      <c r="I26" s="128"/>
      <c r="J26" s="122"/>
    </row>
    <row r="27" spans="1:13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122"/>
    </row>
    <row r="28" spans="1:13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122"/>
    </row>
    <row r="29" spans="1:13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122"/>
    </row>
    <row r="30" spans="1:13" x14ac:dyDescent="0.25">
      <c r="A30" s="94"/>
      <c r="B30" s="94"/>
      <c r="C30" s="94"/>
      <c r="D30" s="94"/>
      <c r="E30" s="94"/>
      <c r="F30" s="94"/>
      <c r="G30" s="94"/>
      <c r="H30" s="94"/>
      <c r="I30" s="94"/>
    </row>
    <row r="31" spans="1:13" x14ac:dyDescent="0.25">
      <c r="A31" s="94"/>
      <c r="B31" s="94"/>
      <c r="C31" s="94"/>
      <c r="D31" s="94"/>
      <c r="E31" s="94"/>
      <c r="F31" s="94"/>
      <c r="G31" s="94"/>
      <c r="H31" s="94"/>
      <c r="I31" s="94"/>
    </row>
    <row r="32" spans="1:13" x14ac:dyDescent="0.25">
      <c r="A32" s="94"/>
      <c r="B32" s="94"/>
      <c r="C32" s="94"/>
      <c r="D32" s="94"/>
      <c r="E32" s="94"/>
      <c r="F32" s="94"/>
      <c r="G32" s="94"/>
      <c r="H32" s="94"/>
      <c r="I32" s="94"/>
    </row>
    <row r="33" spans="1:9" x14ac:dyDescent="0.25">
      <c r="A33" s="94"/>
      <c r="B33" s="94"/>
      <c r="C33" s="94"/>
      <c r="D33" s="94"/>
      <c r="E33" s="94"/>
      <c r="F33" s="94"/>
      <c r="G33" s="94"/>
      <c r="H33" s="94"/>
      <c r="I33" s="94"/>
    </row>
    <row r="34" spans="1:9" x14ac:dyDescent="0.25">
      <c r="A34" s="94"/>
      <c r="B34" s="94"/>
      <c r="C34" s="94"/>
      <c r="D34" s="94"/>
      <c r="E34" s="94"/>
      <c r="F34" s="94"/>
      <c r="G34" s="94"/>
      <c r="H34" s="94"/>
      <c r="I34" s="94"/>
    </row>
    <row r="35" spans="1:9" x14ac:dyDescent="0.25">
      <c r="A35" s="94"/>
      <c r="B35" s="94"/>
      <c r="C35" s="94"/>
      <c r="D35" s="94"/>
      <c r="E35" s="94"/>
      <c r="F35" s="94"/>
      <c r="G35" s="94"/>
      <c r="H35" s="94"/>
      <c r="I35" s="94"/>
    </row>
    <row r="36" spans="1:9" x14ac:dyDescent="0.25">
      <c r="A36" s="94"/>
      <c r="B36" s="94"/>
      <c r="C36" s="94"/>
      <c r="D36" s="94"/>
      <c r="E36" s="94"/>
      <c r="F36" s="94"/>
      <c r="G36" s="94"/>
      <c r="H36" s="94"/>
      <c r="I36" s="9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AF02E72CF94084DDE9E840CB0CA9" ma:contentTypeVersion="13" ma:contentTypeDescription="Create a new document." ma:contentTypeScope="" ma:versionID="2a845c23dbe3c3459b222b7f81960e0e">
  <xsd:schema xmlns:xsd="http://www.w3.org/2001/XMLSchema" xmlns:xs="http://www.w3.org/2001/XMLSchema" xmlns:p="http://schemas.microsoft.com/office/2006/metadata/properties" xmlns:ns3="e5905fa5-cf4c-432d-8474-d207c5e03c6e" xmlns:ns4="b12d2cf2-966a-4571-9d13-db053e6ab0f9" targetNamespace="http://schemas.microsoft.com/office/2006/metadata/properties" ma:root="true" ma:fieldsID="86f61ad29e476e24bf3383cb3e189bd8" ns3:_="" ns4:_="">
    <xsd:import namespace="e5905fa5-cf4c-432d-8474-d207c5e03c6e"/>
    <xsd:import namespace="b12d2cf2-966a-4571-9d13-db053e6ab0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5fa5-cf4c-432d-8474-d207c5e03c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cf2-966a-4571-9d13-db053e6ab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4A39F6-7B7C-4143-8094-5787C47F5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05fa5-cf4c-432d-8474-d207c5e03c6e"/>
    <ds:schemaRef ds:uri="b12d2cf2-966a-4571-9d13-db053e6ab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04A223-9116-4151-A63E-2A09CC7B80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AED2-DBA9-44A4-9FA8-2CAB9C7569DD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b12d2cf2-966a-4571-9d13-db053e6ab0f9"/>
    <ds:schemaRef ds:uri="e5905fa5-cf4c-432d-8474-d207c5e03c6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Netplay</vt:lpstr>
      <vt:lpstr>DSR</vt:lpstr>
      <vt:lpstr>MSG </vt:lpstr>
      <vt:lpstr>Format</vt:lpstr>
      <vt:lpstr>Pivot</vt:lpstr>
      <vt:lpstr>Sale</vt:lpstr>
      <vt:lpstr>Loyalty</vt:lpstr>
      <vt:lpstr>CT</vt:lpstr>
      <vt:lpstr>KPIs Track</vt:lpstr>
      <vt:lpstr>Ds Data </vt:lpstr>
    </vt:vector>
  </TitlesOfParts>
  <Company>Reliance Industries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cp:lastPrinted>2026-09-06T18:09:01Z</cp:lastPrinted>
  <dcterms:created xsi:type="dcterms:W3CDTF">2021-02-02T09:29:59Z</dcterms:created>
  <dcterms:modified xsi:type="dcterms:W3CDTF">2026-09-26T06:52:49Z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0x0101001EE2AF02E72CF94084DDE9E840CB0CA9</vt:lpwstr>
  </property>
</Properties>
</file>